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rgen (PowerBI)" sheetId="1" r:id="rId4"/>
    <sheet state="visible" name="Margen - Activas (PowerBI)" sheetId="2" r:id="rId5"/>
    <sheet state="visible" name="Guidance" sheetId="3" r:id="rId6"/>
    <sheet state="visible" name="Totales Sales (5-821)" sheetId="4" r:id="rId7"/>
    <sheet state="visible" name="Margenes" sheetId="5" r:id="rId8"/>
    <sheet state="visible" name="Totales - Resume" sheetId="6" r:id="rId9"/>
    <sheet state="visible" name="Listing Optimization - Choosing" sheetId="7" r:id="rId10"/>
    <sheet state="visible" name="Pedidos" sheetId="8" r:id="rId11"/>
    <sheet state="visible" name="New E-commerce Listing" sheetId="9" r:id="rId12"/>
    <sheet state="visible" name="To Print" sheetId="10" r:id="rId13"/>
    <sheet state="visible" name="Study 0" sheetId="11" r:id="rId14"/>
    <sheet state="visible" name="Study 1 - Sabrina + Freelancers" sheetId="12" r:id="rId15"/>
    <sheet state="visible" name="Study 2 - Sabrina + Marketing" sheetId="13" r:id="rId16"/>
    <sheet state="visible" name="Study 2 - Sabrina + Content" sheetId="14" r:id="rId17"/>
    <sheet state="visible" name="Best Sellers" sheetId="15" r:id="rId18"/>
    <sheet state="visible" name="Best Revenue" sheetId="16" r:id="rId19"/>
    <sheet state="visible" name="Out of Stock (Graph)" sheetId="17" r:id="rId20"/>
    <sheet state="visible" name="Inventory" sheetId="18" r:id="rId21"/>
    <sheet state="visible" name="Out of Stock" sheetId="19" r:id="rId22"/>
    <sheet state="visible" name="Amazon - Marketing 521" sheetId="20" r:id="rId23"/>
    <sheet state="visible" name="Amazon Marketing - 621" sheetId="21" r:id="rId24"/>
    <sheet state="visible" name="Amazon Marketing - 721" sheetId="22" r:id="rId25"/>
    <sheet state="visible" name="Amazon Marketing - 821" sheetId="23" r:id="rId26"/>
    <sheet state="visible" name="Amazon Marketing - 921" sheetId="24" r:id="rId27"/>
    <sheet state="visible" name="New Listing E-Commerce" sheetId="25" r:id="rId28"/>
    <sheet state="visible" name="Amazon Sales - 521" sheetId="26" r:id="rId29"/>
    <sheet state="visible" name="Amazon Sales - 621" sheetId="27" r:id="rId30"/>
    <sheet state="visible" name="Amazon Sales - 721" sheetId="28" r:id="rId31"/>
    <sheet state="visible" name="Amazon Sales - 821" sheetId="29" r:id="rId32"/>
    <sheet state="visible" name="Amazon Sales - 921" sheetId="30" r:id="rId33"/>
    <sheet state="visible" name="Amazon Sales - Months" sheetId="31" r:id="rId34"/>
    <sheet state="visible" name="Amazon Transactions - 921" sheetId="32" r:id="rId35"/>
    <sheet state="visible" name="Septiembre" sheetId="33" r:id="rId36"/>
    <sheet state="visible" name="Sep - Oct" sheetId="34" r:id="rId37"/>
  </sheets>
  <definedNames>
    <definedName hidden="1" localSheetId="0" name="_xlnm._FilterDatabase">'Margen (PowerBI)'!$A$1:$Z$996</definedName>
    <definedName hidden="1" localSheetId="1" name="_xlnm._FilterDatabase">'Margen - Activas (PowerBI)'!$A$1:$AB$991</definedName>
    <definedName hidden="1" localSheetId="3" name="_xlnm._FilterDatabase">'Totales Sales (5-821)'!$A$1:$AE$1125</definedName>
    <definedName hidden="1" localSheetId="5" name="_xlnm._FilterDatabase">'Totales - Resume'!$A$1:$AC$998</definedName>
    <definedName hidden="1" localSheetId="6" name="_xlnm._FilterDatabase">'Listing Optimization - Choosing'!$A$1:$AE$998</definedName>
    <definedName hidden="1" localSheetId="7" name="_xlnm._FilterDatabase">Pedidos!$A$1:$M$63</definedName>
    <definedName hidden="1" localSheetId="8" name="_xlnm._FilterDatabase">'New E-commerce Listing'!$A$1:$J$60</definedName>
    <definedName hidden="1" localSheetId="9" name="_xlnm._FilterDatabase">'To Print'!$A$1:$X$1000</definedName>
    <definedName hidden="1" localSheetId="17" name="_xlnm._FilterDatabase">Inventory!$A$1:$Z$1620</definedName>
    <definedName hidden="1" localSheetId="18" name="_xlnm._FilterDatabase">'Out of Stock'!$A$1:$AA$928</definedName>
    <definedName hidden="1" localSheetId="24" name="_xlnm._FilterDatabase">'New Listing E-Commerce'!$A$1:$Z$1000</definedName>
    <definedName hidden="1" localSheetId="25" name="_xlnm._FilterDatabase">'Amazon Sales - 521'!$A$1:$AI$555</definedName>
    <definedName hidden="1" localSheetId="26" name="_xlnm._FilterDatabase">'Amazon Sales - 621'!$A$1:$AI$555</definedName>
    <definedName hidden="1" localSheetId="27" name="_xlnm._FilterDatabase">'Amazon Sales - 721'!$A$1:$AI$555</definedName>
    <definedName hidden="1" localSheetId="28" name="_xlnm._FilterDatabase">'Amazon Sales - 821'!$A$1:$AI$555</definedName>
    <definedName hidden="1" localSheetId="29" name="_xlnm._FilterDatabase">'Amazon Sales - 921'!$A$1:$AH$987</definedName>
    <definedName hidden="1" localSheetId="30" name="_xlnm._FilterDatabase">'Amazon Sales - Months'!$B$1:$AJ$1467</definedName>
    <definedName hidden="1" localSheetId="31" name="_xlnm._FilterDatabase">'Amazon Transactions - 921'!$A$1:$E$1529</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L128">
      <text>
        <t xml:space="preserve">Total Sales on Amazon</t>
      </text>
    </comment>
  </commentList>
</comments>
</file>

<file path=xl/comments2.xml><?xml version="1.0" encoding="utf-8"?>
<comments xmlns:r="http://schemas.openxmlformats.org/officeDocument/2006/relationships" xmlns="http://schemas.openxmlformats.org/spreadsheetml/2006/main">
  <authors>
    <author/>
  </authors>
  <commentList>
    <comment authorId="0" ref="F3">
      <text>
        <t xml:space="preserve">Total Sales (Amazon + Shopify)</t>
      </text>
    </comment>
    <comment authorId="0" ref="F15">
      <text>
        <t xml:space="preserve">Total Sales on Amazon</t>
      </text>
    </comment>
    <comment authorId="0" ref="F16">
      <text>
        <t xml:space="preserve">Total Sales on Shopify</t>
      </text>
    </comment>
  </commentList>
</comments>
</file>

<file path=xl/sharedStrings.xml><?xml version="1.0" encoding="utf-8"?>
<sst xmlns="http://schemas.openxmlformats.org/spreadsheetml/2006/main" count="51482" uniqueCount="8162">
  <si>
    <t>EasyName</t>
  </si>
  <si>
    <t>SKU</t>
  </si>
  <si>
    <t>Sum of Count</t>
  </si>
  <si>
    <t>Average of Price Inv</t>
  </si>
  <si>
    <t>Average of Cost (Inv)</t>
  </si>
  <si>
    <t>Average of Margen</t>
  </si>
  <si>
    <t>Average of Margen %</t>
  </si>
  <si>
    <t>Sum of M Contribution per Week</t>
  </si>
  <si>
    <t>Average of Prio P&amp;P</t>
  </si>
  <si>
    <t>Sum of Ventas Ano (52W)</t>
  </si>
  <si>
    <t>Sem en Ventas</t>
  </si>
  <si>
    <t>QTY (Inv)</t>
  </si>
  <si>
    <t>Average of Prioridad</t>
  </si>
  <si>
    <t>Average of Prioridad LA</t>
  </si>
  <si>
    <t>(S10) WP (C) Cafe (P1)</t>
  </si>
  <si>
    <t>P/WP</t>
  </si>
  <si>
    <t>(S14) WP Cafe (P2)</t>
  </si>
  <si>
    <t>WP</t>
  </si>
  <si>
    <t>(S98) Ranger (S) Cafe (P6)</t>
  </si>
  <si>
    <t>RANGER STL</t>
  </si>
  <si>
    <t>(S98) Tonka (S) Cafe (P6)</t>
  </si>
  <si>
    <t>TONKA SHL STL</t>
  </si>
  <si>
    <t>(S99) TRC3P (S) Cafe (P5)</t>
  </si>
  <si>
    <t>TRC3P STL</t>
  </si>
  <si>
    <t>(S98) Ranger Cafe (P6)</t>
  </si>
  <si>
    <t>RANGER</t>
  </si>
  <si>
    <t>(S98) Tonka Chocolate (P6)</t>
  </si>
  <si>
    <t>TONKA BNL</t>
  </si>
  <si>
    <t>(S98) Tonka Cafe (P6)</t>
  </si>
  <si>
    <t>TONKA SHL</t>
  </si>
  <si>
    <t>(S44) TRC3P Cafe (P5)</t>
  </si>
  <si>
    <t>TRC3P</t>
  </si>
  <si>
    <t>(S21) Rodeo (C) Shedron (P2)</t>
  </si>
  <si>
    <t>P/RODEO TORO</t>
  </si>
  <si>
    <t>(S28) Rodeo (C) Cafe (P3)</t>
  </si>
  <si>
    <t>P/RODEO</t>
  </si>
  <si>
    <t>TONKA STL</t>
  </si>
  <si>
    <t>(S98) Thunder 300 (S) Cafe (P6)</t>
  </si>
  <si>
    <t>THUNDER 300 STL</t>
  </si>
  <si>
    <t>(S98) R Flex (S) Shedron (P6)</t>
  </si>
  <si>
    <t>ATK FLEX</t>
  </si>
  <si>
    <t>(S98) R Flex Shedron (P6)</t>
  </si>
  <si>
    <t>R FLEX</t>
  </si>
  <si>
    <t>(S92) TRC1 (S) Cafe (P5)</t>
  </si>
  <si>
    <t>TRC1 STL</t>
  </si>
  <si>
    <t>(S26) TRC1 (S) Tan (P3)</t>
  </si>
  <si>
    <t>TONKA</t>
  </si>
  <si>
    <t>(S16) TLC1 (S) Tan (P2)</t>
  </si>
  <si>
    <t>TLC1 STL</t>
  </si>
  <si>
    <t>(S98) Thunder 150 Cafe (P6)</t>
  </si>
  <si>
    <t>THUNDER 150</t>
  </si>
  <si>
    <t>(S98) Thunder 300 Cafe (P6)</t>
  </si>
  <si>
    <t>THUNDER 300</t>
  </si>
  <si>
    <t>(S66) TRC1 Cafe (P5)</t>
  </si>
  <si>
    <t>TRC1</t>
  </si>
  <si>
    <t>(S29) TRC1 Tan (P3)</t>
  </si>
  <si>
    <t>(S04) TLC1WN (S) Tan (P1)</t>
  </si>
  <si>
    <t>TLC1 WN STL</t>
  </si>
  <si>
    <t>(S27) TLC1 Tan (P3)</t>
  </si>
  <si>
    <t>TLC1</t>
  </si>
  <si>
    <t>(S07) Tk Guardax (S) Tan (P1)</t>
  </si>
  <si>
    <t>ATK GUARDAX</t>
  </si>
  <si>
    <t>(S06) TLC1WN Tan (P1)</t>
  </si>
  <si>
    <t>TLC1 WN</t>
  </si>
  <si>
    <t>(S05) P-DD (S) Miel/Cafe (P1)</t>
  </si>
  <si>
    <t>P-DD STL</t>
  </si>
  <si>
    <t>(S98) Ultra 300 Cafe (P6)</t>
  </si>
  <si>
    <t>ULTRA 300</t>
  </si>
  <si>
    <t>(S02) Dakota Chocolate (P1)</t>
  </si>
  <si>
    <t>Dakota</t>
  </si>
  <si>
    <t>(S01) Dakota Negro (P1)</t>
  </si>
  <si>
    <t>(S01) Dakota Cafe (P1)</t>
  </si>
  <si>
    <t>(S01) Dakota Miel (P1)</t>
  </si>
  <si>
    <t>(S04) Tk Guardax Tan (P1)</t>
  </si>
  <si>
    <t>TK GUARDAX</t>
  </si>
  <si>
    <t>(S00) Max Grip Borrega Negro (P0)</t>
  </si>
  <si>
    <t>Max Grip Borrega</t>
  </si>
  <si>
    <t>(S05) P-DD Miel/Cafe (P1)</t>
  </si>
  <si>
    <t>P-DD</t>
  </si>
  <si>
    <t>(S00) Tk Lacer Borrega (S) Shedron (P6)</t>
  </si>
  <si>
    <t>A/LEISER BORREGA</t>
  </si>
  <si>
    <t>(S00) Tk Lacer Borrega Shedron (P0)</t>
  </si>
  <si>
    <t>S/LEISER BORREGA</t>
  </si>
  <si>
    <t>(S98) Lacer 300 Tan (P6)</t>
  </si>
  <si>
    <t>LACER 300</t>
  </si>
  <si>
    <t>(S00) Borce 250 Shedron (P6)</t>
  </si>
  <si>
    <t>Borce 250</t>
  </si>
  <si>
    <t>(S19) HL200 (S) Cafe (P2)</t>
  </si>
  <si>
    <t>HL-200-STL</t>
  </si>
  <si>
    <t>(S00) Tk BorceShark Miel (P1)</t>
  </si>
  <si>
    <t>TK BORCESHARK FLOTER</t>
  </si>
  <si>
    <t>(S00) Tk BorceShark Shedron (P1)</t>
  </si>
  <si>
    <t>(S05) SW Cafe (P1)</t>
  </si>
  <si>
    <t>SW</t>
  </si>
  <si>
    <t>(S00) Tk Borrega (S) Shedron (P0)</t>
  </si>
  <si>
    <t>A/TK BORREGA</t>
  </si>
  <si>
    <t>(S01) Rul 500 (S) Cafe (P6)</t>
  </si>
  <si>
    <t>RUL 500 STL</t>
  </si>
  <si>
    <t>(S98) Rul 500 (S) Shedron (P6)</t>
  </si>
  <si>
    <t>(S00) Bul 250 Negro (P6)</t>
  </si>
  <si>
    <t>BUL 250</t>
  </si>
  <si>
    <t>(S98) Bul 250 Cafe (P6)</t>
  </si>
  <si>
    <t>(S98) Bul 250 Shedron (P6)</t>
  </si>
  <si>
    <t>(S98) Bul 250 Tan (P6)</t>
  </si>
  <si>
    <t>(S10) PRH (S) Azul/Cafe (P1)</t>
  </si>
  <si>
    <t>P-RH STL</t>
  </si>
  <si>
    <t>(S20) HL200 Cafe (P2)</t>
  </si>
  <si>
    <t>HL-200</t>
  </si>
  <si>
    <t>(S98) BT Flex Shrk (S) Cafe (P6)</t>
  </si>
  <si>
    <t>BT FLEX SHARK STL</t>
  </si>
  <si>
    <t>(S05) BW Shedron (P1)</t>
  </si>
  <si>
    <t>BW</t>
  </si>
  <si>
    <t>(S56) Farmer (S) Cafe (P5)</t>
  </si>
  <si>
    <t>A/FARMER</t>
  </si>
  <si>
    <t>(S45) Tk Farmer (S) Cafe (P5)</t>
  </si>
  <si>
    <t>ATK Farmer</t>
  </si>
  <si>
    <t>(S13) BrdShark (S) Cafe (P2)</t>
  </si>
  <si>
    <t>A/BRD SHARK</t>
  </si>
  <si>
    <t>(S28) BorceShark (S) Cafe (P3)</t>
  </si>
  <si>
    <t>A/BORCESAHARK</t>
  </si>
  <si>
    <t>(S00) BorceShark (S) Negro (P0)</t>
  </si>
  <si>
    <t>(S00) Tk Borrega Shedron (P1)</t>
  </si>
  <si>
    <t>S/TK BORREGA</t>
  </si>
  <si>
    <t>(S23) HL100 Cafe (P3)</t>
  </si>
  <si>
    <t>HL-100</t>
  </si>
  <si>
    <t>(S08) HL100 Tan (P6)</t>
  </si>
  <si>
    <t>(S25) Rul 500 Shedron (P3)</t>
  </si>
  <si>
    <t>RUL 500</t>
  </si>
  <si>
    <t>(S24) Rul 500 Cafe (P3)</t>
  </si>
  <si>
    <t>(S07) Rul 500 Tan (P1)</t>
  </si>
  <si>
    <t>(S98) Rul 500 Negro (P6)</t>
  </si>
  <si>
    <t>(S63) Farmer Cafe (P5)</t>
  </si>
  <si>
    <t>FARMER</t>
  </si>
  <si>
    <t>(S25) Tk Bordo (S) Miel/Negro (P3)</t>
  </si>
  <si>
    <t>ATK BORDOMAX</t>
  </si>
  <si>
    <t>(S14) BrdShark Cafe (P2)</t>
  </si>
  <si>
    <t>BRD SHARK</t>
  </si>
  <si>
    <t>(S12) Tk Farmer Cafe (P2)</t>
  </si>
  <si>
    <t>TK Farmer</t>
  </si>
  <si>
    <t>(S31) BorceShark Cafe (P3)</t>
  </si>
  <si>
    <t>BORCESHARK</t>
  </si>
  <si>
    <t>(S00) BorceShark Negro (P0)</t>
  </si>
  <si>
    <t>(S08) PRH Azul/Cafe (P1)</t>
  </si>
  <si>
    <t>P RH</t>
  </si>
  <si>
    <t>(S98) CTC-US (S) Cafe (P6)</t>
  </si>
  <si>
    <t>CTC-US-STL</t>
  </si>
  <si>
    <t>(S98) CW (S) Cafe (P6)</t>
  </si>
  <si>
    <t>CW STL</t>
  </si>
  <si>
    <t>(S98) CW (S) Miel (P6)</t>
  </si>
  <si>
    <t>(S98) CW (S) Shedron (P6)</t>
  </si>
  <si>
    <t>(S98) CW (S) Tan (P6)</t>
  </si>
  <si>
    <t>(S98) CW BD (S) Cafe (P6)</t>
  </si>
  <si>
    <t>CW-BD STL</t>
  </si>
  <si>
    <t>(S98) BT Flex Shrk Cafe (P6)</t>
  </si>
  <si>
    <t>BT FLEX SHARK</t>
  </si>
  <si>
    <t>(S10) Botin Grip Negro (P1)</t>
  </si>
  <si>
    <t>Botin Max Grip</t>
  </si>
  <si>
    <t>(S98) CC (S) Cafe (P6)</t>
  </si>
  <si>
    <t>CC STL</t>
  </si>
  <si>
    <t>(S98) CC (S) Tan (P6)</t>
  </si>
  <si>
    <t>(S98) CC-MX (S) Tan (P6)</t>
  </si>
  <si>
    <t>CC-MX STL</t>
  </si>
  <si>
    <t>(S98) CW Cafe (P6)</t>
  </si>
  <si>
    <t>CW</t>
  </si>
  <si>
    <t>(S98) CW Miel (P6)</t>
  </si>
  <si>
    <t>(S98) CW Shedron (P6)</t>
  </si>
  <si>
    <t>(S98) CW Tan (P6)</t>
  </si>
  <si>
    <t>(S98) BT Flex (S) Cafe (P6)</t>
  </si>
  <si>
    <t>BT FLEX STL</t>
  </si>
  <si>
    <t>(S26) PR Track (C) Chocolate (P3)</t>
  </si>
  <si>
    <t>P/Chocolate</t>
  </si>
  <si>
    <t>(S23) PR Track (S) Shedron (P3)</t>
  </si>
  <si>
    <t>A/Shedron</t>
  </si>
  <si>
    <t>(S00) Tk Borce B Shedron (P6)</t>
  </si>
  <si>
    <t>TK Borce Borrega</t>
  </si>
  <si>
    <t>(S08) Max Grip Negro (P1)</t>
  </si>
  <si>
    <t>Max Grip</t>
  </si>
  <si>
    <t>(S98) CC Cafe (P6)</t>
  </si>
  <si>
    <t>CC</t>
  </si>
  <si>
    <t>(S98) CC-MX Cafe (P6)</t>
  </si>
  <si>
    <t>CC-MX</t>
  </si>
  <si>
    <t>(S23) Max Shedron (P3)</t>
  </si>
  <si>
    <t>FLOTER MAX</t>
  </si>
  <si>
    <t>(S07) Tk Borcegui (S) Shedron (P1)</t>
  </si>
  <si>
    <t>ATK BORCE</t>
  </si>
  <si>
    <t>(S20) PR Track Chocolate (P2)</t>
  </si>
  <si>
    <t>Chocolate</t>
  </si>
  <si>
    <t>(S12) PR Track Shedron (P2)</t>
  </si>
  <si>
    <t>Shedron</t>
  </si>
  <si>
    <t>(S98) BT Flex Cafe (P6)</t>
  </si>
  <si>
    <t>BT FLEX</t>
  </si>
  <si>
    <t>(S33) Tk Lacer (S) Shedron (P4)</t>
  </si>
  <si>
    <t>A/LEISER</t>
  </si>
  <si>
    <t>(S15) Bmx Shedron (P2)</t>
  </si>
  <si>
    <t>B/FLOTER MAX</t>
  </si>
  <si>
    <t>(S22) PR Rayas (S) Cafe (P3)</t>
  </si>
  <si>
    <t>PR STL</t>
  </si>
  <si>
    <t>(S55) Max (S) Cafe (P5)</t>
  </si>
  <si>
    <t>A/MAX</t>
  </si>
  <si>
    <t>(S14) Botin Cafe (P2)</t>
  </si>
  <si>
    <t>BOTIN MAX</t>
  </si>
  <si>
    <t>(S16) PR Rayas Cafe (P2)</t>
  </si>
  <si>
    <t>PR</t>
  </si>
  <si>
    <t>(S51) Tk Lacer Shedron (P5)</t>
  </si>
  <si>
    <t>S/LEISER</t>
  </si>
  <si>
    <t>(S17) Tk Lacer Miel (P2)</t>
  </si>
  <si>
    <t>(S65) Tractor (S) Cafe (P5)</t>
  </si>
  <si>
    <t>A/TK</t>
  </si>
  <si>
    <t>(S53) Tractor (S) Shedron (P5)</t>
  </si>
  <si>
    <t>(S22) Tractor (S) Negro (P3)</t>
  </si>
  <si>
    <t>(S20) Bmx (S) Cafe (P2)</t>
  </si>
  <si>
    <t>A/B MAX</t>
  </si>
  <si>
    <t>(S15) Comfort (S) Cafe (P2)</t>
  </si>
  <si>
    <t>A/C</t>
  </si>
  <si>
    <t>(S00) Bmx (S) Negro (P6)</t>
  </si>
  <si>
    <t>(S33) Max Cafe (P4)</t>
  </si>
  <si>
    <t>S/MAX</t>
  </si>
  <si>
    <t>(S00) B 200 Conac (P1)</t>
  </si>
  <si>
    <t>BORCE 200</t>
  </si>
  <si>
    <t>(S02) BCC Cafe (P1)</t>
  </si>
  <si>
    <t>BCC</t>
  </si>
  <si>
    <t>(S02) BCC Tan (P1)</t>
  </si>
  <si>
    <t>(S98) BCC Negro (P6)</t>
  </si>
  <si>
    <t>(S00) Bmx Grip Negro (P6)</t>
  </si>
  <si>
    <t>B/MAX GRIP</t>
  </si>
  <si>
    <t>(S72) Tractor Shedron (P5)</t>
  </si>
  <si>
    <t>S/TK</t>
  </si>
  <si>
    <t>(S48) Tractor Cafe (P5)</t>
  </si>
  <si>
    <t>(S41) Bmx Cafe (P4)</t>
  </si>
  <si>
    <t>B/MAX</t>
  </si>
  <si>
    <t>(S35) Comfort Cafe (P4)</t>
  </si>
  <si>
    <t>S/C</t>
  </si>
  <si>
    <t>(S30) Comfort Shedron (P3)</t>
  </si>
  <si>
    <t>(S17) Tractor Negro (P2)</t>
  </si>
  <si>
    <t>(S32) Tk Borcegui Miel (P3)</t>
  </si>
  <si>
    <t>B/TK</t>
  </si>
  <si>
    <t>(S10) Tk Borcegui Shedron (P1)</t>
  </si>
  <si>
    <t>BTK FLOTER</t>
  </si>
  <si>
    <t>(S02) R380 Cobre (P1)</t>
  </si>
  <si>
    <t>380</t>
  </si>
  <si>
    <t>(S01) R380 Musgo (P1)</t>
  </si>
  <si>
    <t>(S00) R380 Cafe (P1)</t>
  </si>
  <si>
    <t>(S10) LA Track (S) Oro (P1)</t>
  </si>
  <si>
    <t>ATRACK</t>
  </si>
  <si>
    <t>(S06) LA Track (S) Chocolate (P1)</t>
  </si>
  <si>
    <t>(S21) LA Rayas Oro (P2)</t>
  </si>
  <si>
    <t>S/RAYAS</t>
  </si>
  <si>
    <t>(S09) LA Track Oro (P1)</t>
  </si>
  <si>
    <t>S/TRACK</t>
  </si>
  <si>
    <t>(S07) LA Rayas Negro (P1)</t>
  </si>
  <si>
    <t>(S03) LA Track Chocolate (P1)</t>
  </si>
  <si>
    <t>(S07) FBP1 Negro (P1)</t>
  </si>
  <si>
    <t>FBP1</t>
  </si>
  <si>
    <t>(S00) FBP1 Cafe (P1)</t>
  </si>
  <si>
    <t>(S01) FBS1 Negro (P1)</t>
  </si>
  <si>
    <t>FBS1</t>
  </si>
  <si>
    <t>(S05) FBP3 Negro (P1)</t>
  </si>
  <si>
    <t>FBP3</t>
  </si>
  <si>
    <t>(S03) FBP3 Cafe (P1)</t>
  </si>
  <si>
    <t>(S00) FBP3 Miel (P6)</t>
  </si>
  <si>
    <t>(S00) FBP3 Shedron (P6)</t>
  </si>
  <si>
    <t>(S01) FTP Negro (P1)</t>
  </si>
  <si>
    <t>FTP</t>
  </si>
  <si>
    <t>(S07) FCP2 Negro (P1)</t>
  </si>
  <si>
    <t>FCP2</t>
  </si>
  <si>
    <t>(S06) FCCP2 Negro (P1)</t>
  </si>
  <si>
    <t>FCCP2</t>
  </si>
  <si>
    <t>(S00) FCP1 Negro (P1)</t>
  </si>
  <si>
    <t>FCP1</t>
  </si>
  <si>
    <t>(S00) FCCP1 Negro (P1)</t>
  </si>
  <si>
    <t>FCCP1</t>
  </si>
  <si>
    <t>(S98) BON Cafe (P6)</t>
  </si>
  <si>
    <t>BO-N</t>
  </si>
  <si>
    <t>(S98) BON Tan (P6)</t>
  </si>
  <si>
    <t>(S00) FQP1 Negro (P0)</t>
  </si>
  <si>
    <t>FQP1</t>
  </si>
  <si>
    <t>(S98) CMC PU Cafe (P6)</t>
  </si>
  <si>
    <t>CMC-PU</t>
  </si>
  <si>
    <t>(S98) CMC PU Tan (P6)</t>
  </si>
  <si>
    <t>(S02) FWC1 Negro (P1)</t>
  </si>
  <si>
    <t>FWC1</t>
  </si>
  <si>
    <t>(S14) CRC Cafe (P6)</t>
  </si>
  <si>
    <t>CR-C</t>
  </si>
  <si>
    <t>(S11) CRN Tan (P6)</t>
  </si>
  <si>
    <t>CR-N</t>
  </si>
  <si>
    <t>(S03) FWS1 Negro (P1)</t>
  </si>
  <si>
    <t>FWS1</t>
  </si>
  <si>
    <t>(S98) ROT VAQ Cafe (P6)</t>
  </si>
  <si>
    <t>ROT-VAQ</t>
  </si>
  <si>
    <t>(S98) ROT VAQ Tan (P6)</t>
  </si>
  <si>
    <t>(S07) RRB Tan (P6)</t>
  </si>
  <si>
    <t>RR-B</t>
  </si>
  <si>
    <t>(S06) RRN Cafe (P6)</t>
  </si>
  <si>
    <t>RR-N</t>
  </si>
  <si>
    <t>(S01) ROB Cafe (P6)</t>
  </si>
  <si>
    <t>RO-B</t>
  </si>
  <si>
    <t>(S98) BBD1 Miel (P6)</t>
  </si>
  <si>
    <t>BBD1</t>
  </si>
  <si>
    <t>(S98) DR 100 Cafe (P6)</t>
  </si>
  <si>
    <t>DR-100</t>
  </si>
  <si>
    <t>(S98) DR 100 Cobre (P6)</t>
  </si>
  <si>
    <t>(S98) DR 100 Miel (P6)</t>
  </si>
  <si>
    <t>(S06) BDT Miel (P1)</t>
  </si>
  <si>
    <t>BDT</t>
  </si>
  <si>
    <t>(S05) BDT Cobre (P1)</t>
  </si>
  <si>
    <t>(S00) Plantilla (I) Cafe (P0)</t>
  </si>
  <si>
    <t>PLANTILLA</t>
  </si>
  <si>
    <t>(S11) BRB Cobre (P2)</t>
  </si>
  <si>
    <t>BRB</t>
  </si>
  <si>
    <t>(S10) BTA Topo (P1)</t>
  </si>
  <si>
    <t>BTA</t>
  </si>
  <si>
    <t>(S08) BRB NP Miel (P1)</t>
  </si>
  <si>
    <t>(S08) BTA NP Miel (P1)</t>
  </si>
  <si>
    <t>(S07) BRB2 CZY Cafe (P1)</t>
  </si>
  <si>
    <t>BRB2</t>
  </si>
  <si>
    <t>(S02) BRB2 NBK Miel (P1)</t>
  </si>
  <si>
    <t>(S07) BTA (S) Cobre (P1)</t>
  </si>
  <si>
    <t>BTA STL</t>
  </si>
  <si>
    <t>Active</t>
  </si>
  <si>
    <t>Average Profit</t>
  </si>
  <si>
    <t>Profit %</t>
  </si>
  <si>
    <t>Cost %</t>
  </si>
  <si>
    <t>Yes</t>
  </si>
  <si>
    <t>No</t>
  </si>
  <si>
    <t>(Parent) ASIN</t>
  </si>
  <si>
    <t>(Child) ASIN</t>
  </si>
  <si>
    <t>Title</t>
  </si>
  <si>
    <t>Orders</t>
  </si>
  <si>
    <t>SKU - Power BI</t>
  </si>
  <si>
    <t>Price Warehouse</t>
  </si>
  <si>
    <t>Cost Warehouse</t>
  </si>
  <si>
    <t>Margen</t>
  </si>
  <si>
    <t>Sessions</t>
  </si>
  <si>
    <t>Session Percentage</t>
  </si>
  <si>
    <t>Page Views</t>
  </si>
  <si>
    <t>Page Views Percentage</t>
  </si>
  <si>
    <t>Featured Offer (Buy Box) Percentage</t>
  </si>
  <si>
    <t>Units Ordered</t>
  </si>
  <si>
    <t>Units Ordered - B2B</t>
  </si>
  <si>
    <t>Unit Session Percentage</t>
  </si>
  <si>
    <t>Unit Session Percentage - B2B</t>
  </si>
  <si>
    <t>Ordered Product Sales</t>
  </si>
  <si>
    <t>Ordered Product Sales - B2B</t>
  </si>
  <si>
    <t>Total Order Items</t>
  </si>
  <si>
    <t>Total Order Items - B2B</t>
  </si>
  <si>
    <t>B08MYH4M4D</t>
  </si>
  <si>
    <t>B08KZKDRZY</t>
  </si>
  <si>
    <t>CEBU Men's BorceShark Soft Toe Versatile 6" Work Boots - Black 10.5 US</t>
  </si>
  <si>
    <t>B087L7KWCM</t>
  </si>
  <si>
    <t>B087LDW99M</t>
  </si>
  <si>
    <t>CEBU Men's Botin Composite Toe Versatile 6" Slip On Work Boots - Brown 7 US</t>
  </si>
  <si>
    <t>B00R0UTMVQ</t>
  </si>
  <si>
    <t>B088G12B5Z</t>
  </si>
  <si>
    <t>CEBU Men's Botin Soft Toe Slip On 6" Slip On Work Boots - Brown 10 US</t>
  </si>
  <si>
    <t>B088FZLDN7</t>
  </si>
  <si>
    <t>CEBU Men's Botin Soft Toe Slip On 6" Slip On Work Boots - Brown 10.5 US</t>
  </si>
  <si>
    <t>B088G1KRVS</t>
  </si>
  <si>
    <t>CEBU Men's Botin Soft Toe Slip On 6" Slip On Work Boots - Brown 11 US</t>
  </si>
  <si>
    <t>B088FZJ6FY</t>
  </si>
  <si>
    <t>CEBU Men's Botin Soft Toe Slip On 6" Slip On Work Boots - Brown 7.5 US</t>
  </si>
  <si>
    <t>B088FZ2GQD</t>
  </si>
  <si>
    <t>CEBU Men's Botin Soft Toe Slip On 6" Slip On Work Boots - Brown 8.5 US</t>
  </si>
  <si>
    <t>B07BJCR748</t>
  </si>
  <si>
    <t>B00CUK53GE</t>
  </si>
  <si>
    <t>CEBU Men's BrdShark 10" Work Boot - Brown 11</t>
  </si>
  <si>
    <t>B00CUK3W2Q</t>
  </si>
  <si>
    <t>CEBU Men's BrdShark 10" Work Boot - Brown 9.5</t>
  </si>
  <si>
    <t>B00CUK1CF0</t>
  </si>
  <si>
    <t>CEBU Men's BrdShark 10” Work Boot - Honey 9.5</t>
  </si>
  <si>
    <t>B08YQZQSTP</t>
  </si>
  <si>
    <t>B08YQWBJ7K</t>
  </si>
  <si>
    <t>CEBU Men's BT Flex Soft Toe Lightweight 6" Slip On Work Boots - Brown 11 US</t>
  </si>
  <si>
    <t>B07CNKYWRN</t>
  </si>
  <si>
    <t>B00CBHMIQE</t>
  </si>
  <si>
    <t>CEBU Men's Comfort 10” Steel-Toe Work Boot - Brown 10.5</t>
  </si>
  <si>
    <t>B07C5PHV5N</t>
  </si>
  <si>
    <t>B00CBHO0OW</t>
  </si>
  <si>
    <t>CEBU Men's Comfort Soft Toe Wedge Sole 10" Pull On Work Boots - Brown 10 US</t>
  </si>
  <si>
    <t>B00CBHO3BM</t>
  </si>
  <si>
    <t>CEBU Men's Comfort Soft Toe Wedge Sole 10" Pull On Work Boots - Brown 10.5 US</t>
  </si>
  <si>
    <t>B00CBHO6RS</t>
  </si>
  <si>
    <t>CEBU Men's Comfort Soft Toe Wedge Sole 10" Pull On Work Boots - Brown 11 US</t>
  </si>
  <si>
    <t>B00CBHOHGS</t>
  </si>
  <si>
    <t>CEBU Men's Comfort Soft Toe Wedge Sole 10" Pull On Work Boots - Brown 6 US</t>
  </si>
  <si>
    <t>B00CBHOKEM</t>
  </si>
  <si>
    <t>CEBU Men's Comfort Soft Toe Wedge Sole 10" Pull On Work Boots - Brown 6.5 US</t>
  </si>
  <si>
    <t>B00CBHONZ8</t>
  </si>
  <si>
    <t>CEBU Men's Comfort Soft Toe Wedge Sole 10" Pull On Work Boots - Brown 7.5 US</t>
  </si>
  <si>
    <t>B00CBHOS58</t>
  </si>
  <si>
    <t>CEBU Men's Comfort Soft Toe Wedge Sole 10" Pull On Work Boots - Brown 8.5 US</t>
  </si>
  <si>
    <t>B00CBHOUDI</t>
  </si>
  <si>
    <t>CEBU Men's Comfort Soft Toe Wedge Sole 10" Pull On Work Boots - Brown 9 US</t>
  </si>
  <si>
    <t>B00CBHOWF4</t>
  </si>
  <si>
    <t>CEBU Men's Comfort Soft Toe Wedge Sole 10" Pull On Work Boots - Brown 9.5 US</t>
  </si>
  <si>
    <t>B00CBHKRTY</t>
  </si>
  <si>
    <t>CEBU Men's Comfort Soft Toe Wedge Sole 10" Pull On Work Boots - Maroon 6 US</t>
  </si>
  <si>
    <t>B00CBHL4V4</t>
  </si>
  <si>
    <t>CEBU Men's Comfort Soft Toe Wedge Sole 10" Pull On Work Boots - Maroon 8 US</t>
  </si>
  <si>
    <t>B00CBHLCN4</t>
  </si>
  <si>
    <t>CEBU Men's Comfort Soft Toe Wedge Sole 10" Pull On Work Boots - Maroon 9.5 US</t>
  </si>
  <si>
    <t>B071SDF8P5</t>
  </si>
  <si>
    <t>B072LTV7PR</t>
  </si>
  <si>
    <t>CEBU Men's Farmer 10” Work Boot - Brown 10 US</t>
  </si>
  <si>
    <t>B0725W3PN6</t>
  </si>
  <si>
    <t>CEBU Men's Farmer 10” Work Boot - Brown 10.5 US</t>
  </si>
  <si>
    <t>B071FFTNJ9</t>
  </si>
  <si>
    <t>CEBU Men's Farmer 10” Work Boot - Brown 6.5 US</t>
  </si>
  <si>
    <t>B071ZF1Q21</t>
  </si>
  <si>
    <t>CEBU Men's Farmer 10” Work Boot - Brown 7.5 US</t>
  </si>
  <si>
    <t>B0725W3T5Q</t>
  </si>
  <si>
    <t>CEBU Men's Farmer 10” Work Boot - Brown 8.5 US</t>
  </si>
  <si>
    <t>B071P6Y3MS</t>
  </si>
  <si>
    <t>CEBU Men's Farmer 10” Work Boot - Brown 9 US</t>
  </si>
  <si>
    <t>B072C2QJ8T</t>
  </si>
  <si>
    <t>CEBU Men's Farmer 10” Work Boot - Brown 9.5 US</t>
  </si>
  <si>
    <t>B08KZLFQMZ</t>
  </si>
  <si>
    <t>B08KZLYWWX</t>
  </si>
  <si>
    <t>CEBU Men's Farmer Steel Toe Cowboy 10" Pull On Work Boots - Brown 11 US</t>
  </si>
  <si>
    <t>B088YVBQFZ</t>
  </si>
  <si>
    <t>CEBU Men's Farmer Steel Toe Cowboy 10" Pull On Work Boots - Brown 6.5 US</t>
  </si>
  <si>
    <t>B088YJ2MDH</t>
  </si>
  <si>
    <t>CEBU Men's Farmer Steel Toe Cowboy 10" Pull On Work Boots - Brown 7 US</t>
  </si>
  <si>
    <t>B08KZMWSY8</t>
  </si>
  <si>
    <t>CEBU Men's Farmer Steel Toe Cowboy 10" Pull On Work Boots - Brown 9 US</t>
  </si>
  <si>
    <t>B088YGQQP6</t>
  </si>
  <si>
    <t>CEBU Men's Farmer Steel Toe Cowboy 10" Pull On Work Boots - Brown 9.5 US</t>
  </si>
  <si>
    <t>B08YRDMCWD</t>
  </si>
  <si>
    <t>B08YR1SWXW</t>
  </si>
  <si>
    <t>CEBU Men's HL200 Soft Toe Breathable 10" Pull On Work Boots - Brown 8.5 US</t>
  </si>
  <si>
    <t>B08YQXT5LL</t>
  </si>
  <si>
    <t>B08YRH66HR</t>
  </si>
  <si>
    <t>CEBU Men's Lacer 300 Soft Toe Wedge Sole 8" Work Boots - Tan 8 US</t>
  </si>
  <si>
    <t>B088WJNVRP</t>
  </si>
  <si>
    <t>B088WP6PWV</t>
  </si>
  <si>
    <t>CEBU Men's Max Grip Soft Toe Non Slip 10" Pull On Work Boots - Black 10 US</t>
  </si>
  <si>
    <t>B088W7SZW3</t>
  </si>
  <si>
    <t>CEBU Men's Max Grip Soft Toe Non Slip 10" Pull On Work Boots - Black 13 US</t>
  </si>
  <si>
    <t>B088W9LP8C</t>
  </si>
  <si>
    <t>CEBU Men's Max Grip Soft Toe Non Slip 10" Pull On Work Boots - Black 7.5 US</t>
  </si>
  <si>
    <t>B088W1SMGN</t>
  </si>
  <si>
    <t>CEBU Men's Max Grip Soft Toe Non Slip 10" Pull On Work Boots - Black 9.5 US</t>
  </si>
  <si>
    <t>B07CGDH25Z</t>
  </si>
  <si>
    <t>B087R3P72Q</t>
  </si>
  <si>
    <t>CEBU Men's Max Soft Toe Versatile 10" Pull On Work Boots - Brown 10 US</t>
  </si>
  <si>
    <t>B087R36TGP</t>
  </si>
  <si>
    <t>CEBU Men's Max Soft Toe Versatile 10" Pull On Work Boots - Brown 10.5 US</t>
  </si>
  <si>
    <t>B087R3F1C6</t>
  </si>
  <si>
    <t>CEBU Men's Max Soft Toe Versatile 10" Pull On Work Boots - Shedron 10.5 US</t>
  </si>
  <si>
    <t>B07BMP2XW5</t>
  </si>
  <si>
    <t>B00D0R6R7U</t>
  </si>
  <si>
    <t>CEBU Men's Max Steel Toe Versatile 10" Pull On Work Boots - Brown 10.5 US</t>
  </si>
  <si>
    <t>B00D0R6SVK</t>
  </si>
  <si>
    <t>CEBU Men's Max Steel Toe Versatile 10" Pull On Work Boots - Brown 11 US</t>
  </si>
  <si>
    <t>B00D0R6Y3M</t>
  </si>
  <si>
    <t>CEBU Men's Max Steel Toe Versatile 10" Pull On Work Boots - Brown 13 US</t>
  </si>
  <si>
    <t>B00D0R6I92</t>
  </si>
  <si>
    <t>CEBU Men's Max Steel Toe Versatile 10" Pull On Work Boots - Brown 8 US</t>
  </si>
  <si>
    <t>B00D0R6JNM</t>
  </si>
  <si>
    <t>CEBU Men's Max Steel Toe Versatile 10" Pull On Work Boots - Brown 8.5 US</t>
  </si>
  <si>
    <t>B00D0R6L8U</t>
  </si>
  <si>
    <t>CEBU Men's Max Steel Toe Versatile 10" Pull On Work Boots - Brown 9 US</t>
  </si>
  <si>
    <t>B00D0R6NPQ</t>
  </si>
  <si>
    <t>CEBU Men's Max Steel Toe Versatile 10" Pull On Work Boots - Brown 9.5 US</t>
  </si>
  <si>
    <t>B00R0UX0DC</t>
  </si>
  <si>
    <t>B07HWNJQK2</t>
  </si>
  <si>
    <t>CEBU Men's Rodeo 10” Composite-Toe Work Boot- Brown 11</t>
  </si>
  <si>
    <t>B00R0UYC9I</t>
  </si>
  <si>
    <t>CEBU Men's Rodeo 10” Composite-Toe Work Boot- Brown 12</t>
  </si>
  <si>
    <t>B00R0UX8OS</t>
  </si>
  <si>
    <t>CEBU Men's Rodeo 10” Composite-Toe Work Boot- Brown 6.5</t>
  </si>
  <si>
    <t>B00R0UXFVY</t>
  </si>
  <si>
    <t>CEBU Men's Rodeo 10” Composite-Toe Work Boot- Brown 7.5</t>
  </si>
  <si>
    <t>B07HWS5BDH</t>
  </si>
  <si>
    <t>CEBU Men's Rodeo 10” Composite-Toe Work Boot- Brown 8</t>
  </si>
  <si>
    <t>B00R0UXNPW</t>
  </si>
  <si>
    <t>CEBU Men's Rodeo 10” Composite-Toe Work Boot- Brown 8.5</t>
  </si>
  <si>
    <t>B00R0UXVQI</t>
  </si>
  <si>
    <t>CEBU Men's Rodeo 10” Composite-Toe Work Boot- Brown 9.5</t>
  </si>
  <si>
    <t>B07HWRHDZY</t>
  </si>
  <si>
    <t>CEBU Men's Rodeo 10” Composite-Toe Work Boot- Shedron 10</t>
  </si>
  <si>
    <t>B07HWQ4946</t>
  </si>
  <si>
    <t>CEBU Men's Rodeo 10” Composite-Toe Work Boot- Shedron 10.5</t>
  </si>
  <si>
    <t>B07HWN3Q8X</t>
  </si>
  <si>
    <t>CEBU Men's Rodeo 10” Composite-Toe Work Boot- Shedron 6</t>
  </si>
  <si>
    <t>B07HX234HZ</t>
  </si>
  <si>
    <t>CEBU Men's Rodeo 10” Composite-Toe Work Boot- Shedron 6.5</t>
  </si>
  <si>
    <t>B07HWK42NJ</t>
  </si>
  <si>
    <t>CEBU Men's Rodeo 10” Composite-Toe Work Boot- Shedron 7.5</t>
  </si>
  <si>
    <t>B07HX85V6X</t>
  </si>
  <si>
    <t>CEBU Men's Rodeo 10” Composite-Toe Work Boot- Shedron 8</t>
  </si>
  <si>
    <t>B07HWMM71K</t>
  </si>
  <si>
    <t>CEBU Men's Rodeo 10” Composite-Toe Work Boot- Shedron 9</t>
  </si>
  <si>
    <t>B07HWDYTQM</t>
  </si>
  <si>
    <t>CEBU Men's Rodeo 10” Composite-Toe Work Boot- Shedron 9.5</t>
  </si>
  <si>
    <t>B08YRFV32M</t>
  </si>
  <si>
    <t>B08YRP8S3Z</t>
  </si>
  <si>
    <t>CEBU Men's Rul 500 Soft Toe Wedge Sole 10" Pull On Work Boots - Black 10 US</t>
  </si>
  <si>
    <t>B08YQVWZZC</t>
  </si>
  <si>
    <t>CEBU Men's Rul 500 Soft Toe Wedge Sole 10" Pull On Work Boots - Black 11 US</t>
  </si>
  <si>
    <t>B08YR8DXWZ</t>
  </si>
  <si>
    <t>CEBU Men's Rul 500 Soft Toe Wedge Sole 10" Pull On Work Boots - Black 6 US</t>
  </si>
  <si>
    <t>B08YQTZVXP</t>
  </si>
  <si>
    <t>CEBU Men's Rul 500 Soft Toe Wedge Sole 10" Pull On Work Boots - Black 8.5 US</t>
  </si>
  <si>
    <t>B08YRLZT8M</t>
  </si>
  <si>
    <t>CEBU Men's Rul 500 Soft Toe Wedge Sole 10" Pull On Work Boots - Black 9 US</t>
  </si>
  <si>
    <t>B08YQGR4DD</t>
  </si>
  <si>
    <t>CEBU Men's Rul 500 Soft Toe Wedge Sole 10" Pull On Work Boots - Black 9.5 US</t>
  </si>
  <si>
    <t>B08YR9QX4Q</t>
  </si>
  <si>
    <t>CEBU Men's Rul 500 Soft Toe Wedge Sole 10" Pull On Work Boots - Brown 10 US</t>
  </si>
  <si>
    <t>B08YQK7VY5</t>
  </si>
  <si>
    <t>CEBU Men's Rul 500 Soft Toe Wedge Sole 10" Pull On Work Boots - Brown 10.5 US</t>
  </si>
  <si>
    <t>B08YRRS9MZ</t>
  </si>
  <si>
    <t>CEBU Men's Rul 500 Soft Toe Wedge Sole 10" Pull On Work Boots - Brown 6.5 US</t>
  </si>
  <si>
    <t>B08YR5YQMZ</t>
  </si>
  <si>
    <t>CEBU Men's Rul 500 Soft Toe Wedge Sole 10" Pull On Work Boots - Brown 7.5 US</t>
  </si>
  <si>
    <t>B08YRH3HSN</t>
  </si>
  <si>
    <t>CEBU Men's Rul 500 Soft Toe Wedge Sole 10" Pull On Work Boots - Brown 8.5 US</t>
  </si>
  <si>
    <t>B08YRN2CH1</t>
  </si>
  <si>
    <t>CEBU Men's Rul 500 Soft Toe Wedge Sole 10" Pull On Work Boots - Brown 9 US</t>
  </si>
  <si>
    <t>B08YQXKC7R</t>
  </si>
  <si>
    <t>CEBU Men's Rul 500 Soft Toe Wedge Sole 10" Pull On Work Boots - Shedron 10 US</t>
  </si>
  <si>
    <t>B08YRMVJ26</t>
  </si>
  <si>
    <t>CEBU Men's Rul 500 Soft Toe Wedge Sole 10" Pull On Work Boots - Shedron 10.5 US</t>
  </si>
  <si>
    <t>B08YQSVC81</t>
  </si>
  <si>
    <t>CEBU Men's Rul 500 Soft Toe Wedge Sole 10" Pull On Work Boots - Shedron 6 US</t>
  </si>
  <si>
    <t>B08YRKVB7R</t>
  </si>
  <si>
    <t>CEBU Men's Rul 500 Soft Toe Wedge Sole 10" Pull On Work Boots - Shedron 7.5 US</t>
  </si>
  <si>
    <t>B08YRTF2S7</t>
  </si>
  <si>
    <t>CEBU Men's Rul 500 Soft Toe Wedge Sole 10" Pull On Work Boots - Shedron 8 US</t>
  </si>
  <si>
    <t>B08YRHKR1C</t>
  </si>
  <si>
    <t>CEBU Men's Rul 500 Soft Toe Wedge Sole 10" Pull On Work Boots - Shedron 8.5 US</t>
  </si>
  <si>
    <t>B08YQMYHRS</t>
  </si>
  <si>
    <t>CEBU Men's Rul 500 Soft Toe Wedge Sole 10" Pull On Work Boots - Shedron 9 US</t>
  </si>
  <si>
    <t>B08YQN7Z3P</t>
  </si>
  <si>
    <t>CEBU Men's Rul 500 Soft Toe Wedge Sole 10" Pull On Work Boots - Tan 12 US</t>
  </si>
  <si>
    <t>B08YRL15BN</t>
  </si>
  <si>
    <t>CEBU Men's Rul 500 Soft Toe Wedge Sole 10" Pull On Work Boots - Tan 6.5 US</t>
  </si>
  <si>
    <t>B08YRTQ748</t>
  </si>
  <si>
    <t>CEBU Men's Rul 500 Soft Toe Wedge Sole 10" Pull On Work Boots - Tan 7 US</t>
  </si>
  <si>
    <t>B08YRG8KGY</t>
  </si>
  <si>
    <t>CEBU Men's Rul 500 Soft Toe Wedge Sole 10" Pull On Work Boots - Tan 7.5 US</t>
  </si>
  <si>
    <t>B08YR4Y3XF</t>
  </si>
  <si>
    <t>CEBU Men's Rul 500 Soft Toe Wedge Sole 10" Pull On Work Boots - Tan 8 US</t>
  </si>
  <si>
    <t>B08YR5PY5Y</t>
  </si>
  <si>
    <t>CEBU Men's Rul 500 Soft Toe Wedge Sole 10" Pull On Work Boots - Tan 8.5 US</t>
  </si>
  <si>
    <t>B08YRJRY9G</t>
  </si>
  <si>
    <t>CEBU Men's Rul 500 Soft Toe Wedge Sole 10" Pull On Work Boots - Tan 9 US</t>
  </si>
  <si>
    <t>B08YQK1Q4D</t>
  </si>
  <si>
    <t>CEBU Men's Rul 500 Soft Toe Wedge Sole 10" Pull On Work Boots - Tan 9.5 US</t>
  </si>
  <si>
    <t>B08YQN8WT7</t>
  </si>
  <si>
    <t>B08YQGN3F1</t>
  </si>
  <si>
    <t>CEBU Men's Rul 500 Steel Toe Wedge Sole 10" Pull On Work Boots - Brown 7.5 US</t>
  </si>
  <si>
    <t>B08YR83X7X</t>
  </si>
  <si>
    <t>CEBU Men's Rul 500 Steel Toe Wedge Sole 10" Pull On Work Boots - Shedron 10 US</t>
  </si>
  <si>
    <t>B08YRLHB64</t>
  </si>
  <si>
    <t>CEBU Men's Rul 500 Steel Toe Wedge Sole 10" Pull On Work Boots - Shedron 10.5 US</t>
  </si>
  <si>
    <t>B08YQYN3Z1</t>
  </si>
  <si>
    <t>CEBU Men's Rul 500 Steel Toe Wedge Sole 10" Pull On Work Boots - Shedron 11 US</t>
  </si>
  <si>
    <t>B08YRBFYSH</t>
  </si>
  <si>
    <t>CEBU Men's Rul 500 Steel Toe Wedge Sole 10" Pull On Work Boots - Shedron 6.5 US</t>
  </si>
  <si>
    <t>B08YRLZT8N</t>
  </si>
  <si>
    <t>CEBU Men's Rul 500 Steel Toe Wedge Sole 10" Pull On Work Boots - Shedron 9.5 US</t>
  </si>
  <si>
    <t>B08NV2NM39</t>
  </si>
  <si>
    <t>B01JHFJC5C</t>
  </si>
  <si>
    <t>CEBU Men's Tk Borcegui Soft Toe Heavy Duty 6" Work Boots - Honey 9 US</t>
  </si>
  <si>
    <t>B01LZ8WT1H</t>
  </si>
  <si>
    <t>CEBU Men's Tk Borcegui Soft Toe Heavy Duty 6" Work Boots - Shedron 10.5 US</t>
  </si>
  <si>
    <t>B01LYXHNAB</t>
  </si>
  <si>
    <t>CEBU Men's Tk Borcegui Soft Toe Heavy Duty 6" Work Boots - Shedron 11 US</t>
  </si>
  <si>
    <t>B01M0K1VUN</t>
  </si>
  <si>
    <t>CEBU Men's Tk Borcegui Soft Toe Heavy Duty 6" Work Boots - Shedron 13 US</t>
  </si>
  <si>
    <t>B01M0VQH2U</t>
  </si>
  <si>
    <t>CEBU Men's Tk Borcegui Soft Toe Heavy Duty 6" Work Boots - Shedron 8 US</t>
  </si>
  <si>
    <t>B01LYLVLJH</t>
  </si>
  <si>
    <t>CEBU Men's Tk Borcegui Soft Toe Heavy Duty 6" Work Boots - Shedron 8.5 US</t>
  </si>
  <si>
    <t>B08NTZBDYS</t>
  </si>
  <si>
    <t>B087L8Q65M</t>
  </si>
  <si>
    <t>CEBU Men's Tk Borcegui Steel Toe Heavy Duty 6" Work Boots - Shedron 7.5 US</t>
  </si>
  <si>
    <t>B07CJ2PHNT</t>
  </si>
  <si>
    <t>B00CUK40D6</t>
  </si>
  <si>
    <t>CEBU Men's Tk Bordo 10” Steel-Toe Work Boot - Honey 10 US</t>
  </si>
  <si>
    <t>B00CUK46GC</t>
  </si>
  <si>
    <t>CEBU Men's Tk Bordo 10” Steel-Toe Work Boot - Honey 10.5 US</t>
  </si>
  <si>
    <t>B00CUK4APE</t>
  </si>
  <si>
    <t>CEBU Men's Tk Bordo 10” Steel-Toe Work Boot - Honey 11 US</t>
  </si>
  <si>
    <t>B00CUK3ESS</t>
  </si>
  <si>
    <t>CEBU Men's Tk Bordo 10” Steel-Toe Work Boot - Honey 8 US</t>
  </si>
  <si>
    <t>B0719PRG9J</t>
  </si>
  <si>
    <t>B0719PRC2V</t>
  </si>
  <si>
    <t>CEBU Men's Tk Farmer 10” Steel-Toe Work Boot - Brown 10 US</t>
  </si>
  <si>
    <t>B0725W3LGD</t>
  </si>
  <si>
    <t>CEBU Men's Tk Farmer 10” Steel-Toe Work Boot - Brown 10.5 US</t>
  </si>
  <si>
    <t>B071LMBF89</t>
  </si>
  <si>
    <t>CEBU Men's Tk Farmer 10” Steel-Toe Work Boot - Brown 11 US</t>
  </si>
  <si>
    <t>B071FFTK74</t>
  </si>
  <si>
    <t>CEBU Men's Tk Farmer 10” Steel-Toe Work Boot - Brown 6 US</t>
  </si>
  <si>
    <t>B0711XTB99</t>
  </si>
  <si>
    <t>CEBU Men's Tk Farmer 10” Steel-Toe Work Boot - Brown 7.5 US</t>
  </si>
  <si>
    <t>B0725W3LGC</t>
  </si>
  <si>
    <t>CEBU Men's Tk Farmer 10” Steel-Toe Work Boot - Brown 8 US</t>
  </si>
  <si>
    <t>B071SDF29B</t>
  </si>
  <si>
    <t>CEBU Men's Tk Farmer 10” Steel-Toe Work Boot - Brown 9 US</t>
  </si>
  <si>
    <t>B071LMBJ8Z</t>
  </si>
  <si>
    <t>CEBU Men's Tk Farmer 10” Steel-Toe Work Boot - Brown 9.5 US</t>
  </si>
  <si>
    <t>B00R0UX1RC</t>
  </si>
  <si>
    <t>B00R0UYHES</t>
  </si>
  <si>
    <t>CEBU Men's Tk Farmer Soft Toe Heavy Duty 10" Pull On Work Boots - Brown 13 US</t>
  </si>
  <si>
    <t>B087LD8DVK</t>
  </si>
  <si>
    <t>B087LCXTLT</t>
  </si>
  <si>
    <t>CEBU Men's Tk Guardax Steel Toe Heavy Duty 10" Pull On Work Boots - Tan 7.5 US</t>
  </si>
  <si>
    <t>B087LFLX76</t>
  </si>
  <si>
    <t>CEBU Men's Tk Guardax Steel Toe Heavy Duty 10" Pull On Work Boots - Tan 8 US</t>
  </si>
  <si>
    <t>B087LBQSDS</t>
  </si>
  <si>
    <t>B087LLXMYP</t>
  </si>
  <si>
    <t>CEBU Men's Tk Lacer Soft Toe Heavy Duty 8" Work Boots - Shedron 10 US</t>
  </si>
  <si>
    <t>B087LKJ3NN</t>
  </si>
  <si>
    <t>CEBU Men's Tk Lacer Soft Toe Heavy Duty 8" Work Boots - Shedron 8 US</t>
  </si>
  <si>
    <t>B092G6L531</t>
  </si>
  <si>
    <t>B087LB2VTK</t>
  </si>
  <si>
    <t>CEBU Men's Tk Lacer Steel Toe Heavy Duty 8" Work Boots - Shedron 10.5 US</t>
  </si>
  <si>
    <t>B01JKG2GH4</t>
  </si>
  <si>
    <t>B01JKG38T4</t>
  </si>
  <si>
    <t>CEBU Men's Tractor 10” Work Boot - Black 10 US</t>
  </si>
  <si>
    <t>B01JKG39VG</t>
  </si>
  <si>
    <t>CEBU Men's Tractor 10” Work Boot - Black 10.5 US</t>
  </si>
  <si>
    <t>B01JKG31J6</t>
  </si>
  <si>
    <t>CEBU Men's Tractor 10” Work Boot - Black 6.5 US</t>
  </si>
  <si>
    <t>B01JKG34X4</t>
  </si>
  <si>
    <t>CEBU Men's Tractor 10” Work Boot - Black 8 US</t>
  </si>
  <si>
    <t>B01JKG361Y</t>
  </si>
  <si>
    <t>CEBU Men's Tractor 10” Work Boot - Black 8.5 US</t>
  </si>
  <si>
    <t>B01JKG37X6</t>
  </si>
  <si>
    <t>CEBU Men's Tractor 10” Work Boot - Black 9.5 US</t>
  </si>
  <si>
    <t>B01JKG2US4</t>
  </si>
  <si>
    <t>CEBU Men's Tractor 10” Work Boot - Brown 10.5 US</t>
  </si>
  <si>
    <t>B01JKG2VXI</t>
  </si>
  <si>
    <t>CEBU Men's Tractor 10” Work Boot - Brown 11 US</t>
  </si>
  <si>
    <t>B01JKG2XD6</t>
  </si>
  <si>
    <t>CEBU Men's Tractor 10” Work Boot - Brown 12 US</t>
  </si>
  <si>
    <t>B01JKG2NMC</t>
  </si>
  <si>
    <t>CEBU Men's Tractor 10” Work Boot - Brown 8 US</t>
  </si>
  <si>
    <t>B01JKG2OPS</t>
  </si>
  <si>
    <t>CEBU Men's Tractor 10” Work Boot - Brown 8.5 US</t>
  </si>
  <si>
    <t>B01JKG2QK6</t>
  </si>
  <si>
    <t>CEBU Men's Tractor 10” Work Boot - Brown 9 US</t>
  </si>
  <si>
    <t>B01JKG2RZ0</t>
  </si>
  <si>
    <t>CEBU Men's Tractor 10” Work Boot - Brown 9.5 US</t>
  </si>
  <si>
    <t>B01JKG2RBY</t>
  </si>
  <si>
    <t>CEBU Men's Tractor 10” Work Boot - Shedron 10 US</t>
  </si>
  <si>
    <t>B01JKG2SFY</t>
  </si>
  <si>
    <t>CEBU Men's Tractor 10” Work Boot - Shedron 10.5 US</t>
  </si>
  <si>
    <t>B01JKG2TQW</t>
  </si>
  <si>
    <t>CEBU Men's Tractor 10” Work Boot - Shedron 11 US</t>
  </si>
  <si>
    <t>B01JKG2WGE</t>
  </si>
  <si>
    <t>CEBU Men's Tractor 10” Work Boot - Shedron 13 US</t>
  </si>
  <si>
    <t>B01JKG2GOW</t>
  </si>
  <si>
    <t>CEBU Men's Tractor 10” Work Boot - Shedron 6 US</t>
  </si>
  <si>
    <t>B01JKG2L0G</t>
  </si>
  <si>
    <t>CEBU Men's Tractor 10” Work Boot - Shedron 7.5 US</t>
  </si>
  <si>
    <t>B01JKG2MB4</t>
  </si>
  <si>
    <t>CEBU Men's Tractor 10” Work Boot - Shedron 8 US</t>
  </si>
  <si>
    <t>B01JKG2NPY</t>
  </si>
  <si>
    <t>CEBU Men's Tractor 10” Work Boot - Shedron 8.5 US</t>
  </si>
  <si>
    <t>B01JKF3EOE</t>
  </si>
  <si>
    <t>B01JKEQAX2</t>
  </si>
  <si>
    <t>CEBU Men's Tractor Steel Toe Heavy Duty 10" Pull On Work Boots - Black 6 US</t>
  </si>
  <si>
    <t>B01JKEQDFC</t>
  </si>
  <si>
    <t>CEBU Men's Tractor Steel Toe Heavy Duty 10" Pull On Work Boots - Black 7 US</t>
  </si>
  <si>
    <t>B01JKEQEM4</t>
  </si>
  <si>
    <t>CEBU Men's Tractor Steel Toe Heavy Duty 10" Pull On Work Boots - Black 7.5 US</t>
  </si>
  <si>
    <t>B01JKEQFU0</t>
  </si>
  <si>
    <t>CEBU Men's Tractor Steel Toe Heavy Duty 10" Pull On Work Boots - Black 8 US</t>
  </si>
  <si>
    <t>B01JKEQGZE</t>
  </si>
  <si>
    <t>CEBU Men's Tractor Steel Toe Heavy Duty 10" Pull On Work Boots - Black 8.5 US</t>
  </si>
  <si>
    <t>B08HHFB7TN</t>
  </si>
  <si>
    <t>CEBU Men's Tractor Steel Toe Heavy Duty 10" Pull On Work Boots - Black 9 US</t>
  </si>
  <si>
    <t>B01JKEQJPG</t>
  </si>
  <si>
    <t>CEBU Men's Tractor Steel Toe Heavy Duty 10" Pull On Work Boots - Black 9.5 US</t>
  </si>
  <si>
    <t>B01JKEQ5FK</t>
  </si>
  <si>
    <t>CEBU Men's Tractor Steel Toe Heavy Duty 10" Pull On Work Boots - Brown 10 US</t>
  </si>
  <si>
    <t>B01JKEQ6FO</t>
  </si>
  <si>
    <t>CEBU Men's Tractor Steel Toe Heavy Duty 10" Pull On Work Boots - Brown 10.5 US</t>
  </si>
  <si>
    <t>B01JKEQ7M6</t>
  </si>
  <si>
    <t>CEBU Men's Tractor Steel Toe Heavy Duty 10" Pull On Work Boots - Brown 11 US</t>
  </si>
  <si>
    <t>B01JKEQ8OI</t>
  </si>
  <si>
    <t>CEBU Men's Tractor Steel Toe Heavy Duty 10" Pull On Work Boots - Brown 12 US</t>
  </si>
  <si>
    <t>B01JKEPVYQ</t>
  </si>
  <si>
    <t>CEBU Men's Tractor Steel Toe Heavy Duty 10" Pull On Work Boots - Brown 6 US</t>
  </si>
  <si>
    <t>B01JKEPYIY</t>
  </si>
  <si>
    <t>CEBU Men's Tractor Steel Toe Heavy Duty 10" Pull On Work Boots - Brown 7 US</t>
  </si>
  <si>
    <t>B01JKEQ1TA</t>
  </si>
  <si>
    <t>CEBU Men's Tractor Steel Toe Heavy Duty 10" Pull On Work Boots - Brown 8.5 US</t>
  </si>
  <si>
    <t>B01JKEQ31Q</t>
  </si>
  <si>
    <t>CEBU Men's Tractor Steel Toe Heavy Duty 10" Pull On Work Boots - Brown 9 US</t>
  </si>
  <si>
    <t>B01JKEQ46U</t>
  </si>
  <si>
    <t>CEBU Men's Tractor Steel Toe Heavy Duty 10" Pull On Work Boots - Brown 9.5 US</t>
  </si>
  <si>
    <t>B01JKEQ4U6</t>
  </si>
  <si>
    <t>CEBU Men's Tractor Steel Toe Heavy Duty 10" Pull On Work Boots - Shedron 10 US</t>
  </si>
  <si>
    <t>B01JKEQ5UK</t>
  </si>
  <si>
    <t>CEBU Men's Tractor Steel Toe Heavy Duty 10" Pull On Work Boots - Shedron 10.5 US</t>
  </si>
  <si>
    <t>B01JKEQ6YA</t>
  </si>
  <si>
    <t>CEBU Men's Tractor Steel Toe Heavy Duty 10" Pull On Work Boots - Shedron 11 US</t>
  </si>
  <si>
    <t>B01JKEPY8Y</t>
  </si>
  <si>
    <t>CEBU Men's Tractor Steel Toe Heavy Duty 10" Pull On Work Boots - Shedron 7 US</t>
  </si>
  <si>
    <t>B01JKEPZDS</t>
  </si>
  <si>
    <t>CEBU Men's Tractor Steel Toe Heavy Duty 10" Pull On Work Boots - Shedron 7.5 US</t>
  </si>
  <si>
    <t>B01JKEQ3X4</t>
  </si>
  <si>
    <t>CEBU Men's Tractor Steel Toe Heavy Duty 10" Pull On Work Boots - Shedron 9.5 US</t>
  </si>
  <si>
    <t>B00R0V0GEC</t>
  </si>
  <si>
    <t>B088FZWRGQ</t>
  </si>
  <si>
    <t>CEBU Men's Work Soft Toe Boots, Oil and Water Resistant, Lightweight Leather, 6 inch Pull on Shoe, Versatile, BMX - Brown 9.5 US</t>
  </si>
  <si>
    <t>B0877DMDSV</t>
  </si>
  <si>
    <t>B087P2VR3D</t>
  </si>
  <si>
    <t>FORTAL Men's FBS1 Non Slip 6" Slip On Work Boots - Black 8 US</t>
  </si>
  <si>
    <t>B087P2KC31</t>
  </si>
  <si>
    <t>FORTAL Men's FBS1 Non Slip 6" Slip On Work Boots - Brown 8.5 US</t>
  </si>
  <si>
    <t>B087P3XFGT</t>
  </si>
  <si>
    <t>FORTAL Men's FBS1 Non Slip 6" Slip On Work Boots - Brown 9 US</t>
  </si>
  <si>
    <t>B088WFGQ2R</t>
  </si>
  <si>
    <t>B088WJ5T1X</t>
  </si>
  <si>
    <t>FORTAL Men's FCCP2 Non Slip 4" Work Shoes - Black 10.5 US</t>
  </si>
  <si>
    <t>B088WXMQ45</t>
  </si>
  <si>
    <t>FORTAL Men's FCCP2 Non Slip 4" Work Shoes - Black 8 US</t>
  </si>
  <si>
    <t>B088WC841K</t>
  </si>
  <si>
    <t>B087P4X6HP</t>
  </si>
  <si>
    <t>FORTAL Women's FBP3 Non Slip 6" Work Boots - Black 7 US</t>
  </si>
  <si>
    <t>B087P3XX3T</t>
  </si>
  <si>
    <t>FORTAL Women's FBP3 Non Slip 6" Work Boots - Black 8 US</t>
  </si>
  <si>
    <t>B087P3TYW5</t>
  </si>
  <si>
    <t>FORTAL Women's FBP3 Non Slip 6" Work Boots - Black 8.5 US</t>
  </si>
  <si>
    <t>B087P2CT4C</t>
  </si>
  <si>
    <t>FORTAL Women's FBP3 Non Slip 6" Work Boots - Brown 8.5 US</t>
  </si>
  <si>
    <t>B08S39H5FX</t>
  </si>
  <si>
    <t>B088GN1F3P</t>
  </si>
  <si>
    <t>LABRADOR Men's LA Track Soft Toe Heavy Duty 10" Pull On Work Boots - Chocolate 6.5 US</t>
  </si>
  <si>
    <t>B088H447H6</t>
  </si>
  <si>
    <t>LABRADOR Men's LA Track Soft Toe Heavy Duty 10" Pull On Work Boots - Chocolate 8.5 US</t>
  </si>
  <si>
    <t>B08NTX611C</t>
  </si>
  <si>
    <t>B087P3X9J3</t>
  </si>
  <si>
    <t>PRADERA Men's PR Rayas Soft Toe Cowboy 10" Pull On Work Boots - Brown 10 US</t>
  </si>
  <si>
    <t>B087P41F93</t>
  </si>
  <si>
    <t>PRADERA Men's PR Rayas Soft Toe Cowboy 10" Pull On Work Boots - Brown 9.5 US</t>
  </si>
  <si>
    <t>B089LRF9R3</t>
  </si>
  <si>
    <t>B087P2VR3F</t>
  </si>
  <si>
    <t>PRADERA Men's PR Track Composite Toe Cowboy 10" Pull On Work Boots - Chocolate 10 US</t>
  </si>
  <si>
    <t>B087P2R514</t>
  </si>
  <si>
    <t>PRADERA Men's PR Track Composite Toe Cowboy 10" Pull On Work Boots - Chocolate 11 US</t>
  </si>
  <si>
    <t>B087P2X2RK</t>
  </si>
  <si>
    <t>PRADERA Men's PR Track Composite Toe Cowboy 10" Pull On Work Boots - Chocolate 6 US</t>
  </si>
  <si>
    <t>B087P2H7J5</t>
  </si>
  <si>
    <t>PRADERA Men's PR Track Composite Toe Cowboy 10" Pull On Work Boots - Chocolate 7.5 US</t>
  </si>
  <si>
    <t>B087P3773S</t>
  </si>
  <si>
    <t>PRADERA Men's PR Track Composite Toe Cowboy 10" Pull On Work Boots - Chocolate 8 US</t>
  </si>
  <si>
    <t>B087P3LCR5</t>
  </si>
  <si>
    <t>PRADERA Men's PR Track Composite Toe Cowboy 10" Pull On Work Boots - Chocolate 8.5 US</t>
  </si>
  <si>
    <t>B08P2B2HVK</t>
  </si>
  <si>
    <t>B0882Z5YJZ</t>
  </si>
  <si>
    <t>PRADERA Men's PR Track Soft Toe Cowboy 10" Pull On Work Boots - Chocolate 8.5 US</t>
  </si>
  <si>
    <t>B0882VWV2T</t>
  </si>
  <si>
    <t>PRADERA Men's PR Track Soft Toe Cowboy 10" Pull On Work Boots - Chocolate 9.5 US</t>
  </si>
  <si>
    <t>B0896RMNMB</t>
  </si>
  <si>
    <t>B087P2SX85</t>
  </si>
  <si>
    <t>PRADERA Men's PR Track Steel Toe Cowboy 10" Pull On Work Boots - Shedron 9.5 US</t>
  </si>
  <si>
    <t>B088WFQ8JW</t>
  </si>
  <si>
    <t>B088WCZH7V</t>
  </si>
  <si>
    <t>TORO BRAVO Men's TLC1 Soft Toe Cowboy 8" Work Boots - Tan 10.5 US</t>
  </si>
  <si>
    <t>B088WL3628</t>
  </si>
  <si>
    <t>TORO BRAVO Men's TLC1 Soft Toe Cowboy 8" Work Boots - Tan 8.5 US</t>
  </si>
  <si>
    <t>B088WFCJ9S</t>
  </si>
  <si>
    <t>B088WDG82L</t>
  </si>
  <si>
    <t>TORO BRAVO Men's TRC1 Soft Toe Cowboy 10" Pull On Work Boots - Brown 10 US</t>
  </si>
  <si>
    <t>B088WQ3K3D</t>
  </si>
  <si>
    <t>TORO BRAVO Men's TRC1 Soft Toe Cowboy 10" Pull On Work Boots - Brown 8 US</t>
  </si>
  <si>
    <t>B088WHNF75</t>
  </si>
  <si>
    <t>TORO BRAVO Men's TRC1 Soft Toe Cowboy 10" Pull On Work Boots - Brown 9.5 US</t>
  </si>
  <si>
    <t>B088WCS98N</t>
  </si>
  <si>
    <t>TORO BRAVO Men's TRC1 Soft Toe Cowboy 10" Pull On Work Boots - Tan 9 US</t>
  </si>
  <si>
    <t>B088WJXQKH</t>
  </si>
  <si>
    <t>B088WHHZ3S</t>
  </si>
  <si>
    <t>TORO BRAVO Men's TRC1 Steel Toe Cowboy 10" Pull On Work Boots - Brown 10 US</t>
  </si>
  <si>
    <t>B088W7421Z</t>
  </si>
  <si>
    <t>TORO BRAVO Men's TRC1 Steel Toe Cowboy 10" Pull On Work Boots - Brown 10.5 US</t>
  </si>
  <si>
    <t>B088WHDGBX</t>
  </si>
  <si>
    <t>TORO BRAVO Men's TRC1 Steel Toe Cowboy 10" Pull On Work Boots - Brown 11 US</t>
  </si>
  <si>
    <t>B088WNRX6X</t>
  </si>
  <si>
    <t>TORO BRAVO Men's TRC1 Steel Toe Cowboy 10" Pull On Work Boots - Brown 6 US</t>
  </si>
  <si>
    <t>B088WGC95L</t>
  </si>
  <si>
    <t>TORO BRAVO Men's TRC1 Steel Toe Cowboy 10" Pull On Work Boots - Brown 6.5 US</t>
  </si>
  <si>
    <t>B088WC72NL</t>
  </si>
  <si>
    <t>TORO BRAVO Men's TRC1 Steel Toe Cowboy 10" Pull On Work Boots - Brown 7.5 US</t>
  </si>
  <si>
    <t>B088WB6VYZ</t>
  </si>
  <si>
    <t>TORO BRAVO Men's TRC1 Steel Toe Cowboy 10" Pull On Work Boots - Brown 8.5 US</t>
  </si>
  <si>
    <t>B088WQMCT8</t>
  </si>
  <si>
    <t>TORO BRAVO Men's TRC1 Steel Toe Cowboy 10" Pull On Work Boots - Brown 9 US</t>
  </si>
  <si>
    <t>B088WNVQ2F</t>
  </si>
  <si>
    <t>TORO BRAVO Men's TRC1 Steel Toe Cowboy 10" Pull On Work Boots - Brown 9.5 US</t>
  </si>
  <si>
    <t>B088W9TTFN</t>
  </si>
  <si>
    <t>TORO BRAVO Men's TRC1 Steel Toe Cowboy 10" Pull On Work Boots - Tan 11 US</t>
  </si>
  <si>
    <t>B088WDZZZM</t>
  </si>
  <si>
    <t>TORO BRAVO Men's TRC1 Steel Toe Cowboy 10" Pull On Work Boots - Tan 7 US</t>
  </si>
  <si>
    <t>B088WPF671</t>
  </si>
  <si>
    <t>TORO BRAVO Men's TRC1 Steel Toe Cowboy 10" Pull On Work Boots - Tan 8 US</t>
  </si>
  <si>
    <t>B088WH5G4M</t>
  </si>
  <si>
    <t>TORO BRAVO Men's TRC1 Steel Toe Cowboy 10" Pull On Work Boots - Tan 8.5 US</t>
  </si>
  <si>
    <t>B088W5KQLM</t>
  </si>
  <si>
    <t>TORO BRAVO Men's TRC1 Steel Toe Cowboy 10" Pull On Work Boots - Tan 9.5 US</t>
  </si>
  <si>
    <t>B088WPT92H</t>
  </si>
  <si>
    <t>B088WBTV9H</t>
  </si>
  <si>
    <t>TORO BRAVO Men's TRC3P Soft Toe Cowboy 10" Pull On Work Boots - Brown 6.5 US</t>
  </si>
  <si>
    <t>B088WQ58BN</t>
  </si>
  <si>
    <t>B088W5QNQN</t>
  </si>
  <si>
    <t>TORO BRAVO Men's TRC3P Steel Toe Cowboy 10" Pull On Work Boots - Brown 10 US</t>
  </si>
  <si>
    <t>B088W5F1X7</t>
  </si>
  <si>
    <t>TORO BRAVO Men's TRC3P Steel Toe Cowboy 10" Pull On Work Boots - Brown 10.5 US</t>
  </si>
  <si>
    <t>B088W7421Y</t>
  </si>
  <si>
    <t>TORO BRAVO Men's TRC3P Steel Toe Cowboy 10" Pull On Work Boots - Brown 11 US</t>
  </si>
  <si>
    <t>B088W8FVZ3</t>
  </si>
  <si>
    <t>TORO BRAVO Men's TRC3P Steel Toe Cowboy 10" Pull On Work Boots - Brown 12 US</t>
  </si>
  <si>
    <t>B088W83LCX</t>
  </si>
  <si>
    <t>TORO BRAVO Men's TRC3P Steel Toe Cowboy 10" Pull On Work Boots - Brown 7.5 US</t>
  </si>
  <si>
    <t>B088WJWN7J</t>
  </si>
  <si>
    <t>TORO BRAVO Men's TRC3P Steel Toe Cowboy 10" Pull On Work Boots - Brown 8.5 US</t>
  </si>
  <si>
    <t>B088W7TBQR</t>
  </si>
  <si>
    <t>TORO BRAVO Men's TRC3P Steel Toe Cowboy 10" Pull On Work Boots - Brown 9 US</t>
  </si>
  <si>
    <t>B0187VRPHY</t>
  </si>
  <si>
    <t>B0186KG82O</t>
  </si>
  <si>
    <t>Toro Men’s TRC1 10” Steel-Toe Work Boot - Brown 8 US</t>
  </si>
  <si>
    <t>B0186KG9EG</t>
  </si>
  <si>
    <t>Toro Men’s TRC1 10” Steel-Toe Work Boot - Brown 8.5 US</t>
  </si>
  <si>
    <t>B0186KGBH6</t>
  </si>
  <si>
    <t>Toro Men’s TRC1 10” Steel-Toe Work Boot - Brown 9 US</t>
  </si>
  <si>
    <t>B0186MN4B0</t>
  </si>
  <si>
    <t>Toro Men’s TRC1 10” Steel-Toe Work Boot - Tan 7 US</t>
  </si>
  <si>
    <t>B0186MN5XW</t>
  </si>
  <si>
    <t>Toro Men’s TRC1 10” Steel-Toe Work Boot - Tan 7.5 US</t>
  </si>
  <si>
    <t>B0186MN83O</t>
  </si>
  <si>
    <t>Toro Men’s TRC1 10” Steel-Toe Work Boot - Tan 8 US</t>
  </si>
  <si>
    <t>B0186MN9LA</t>
  </si>
  <si>
    <t>Toro Men’s TRC1 10” Steel-Toe Work Boot - Tan 8.5 US</t>
  </si>
  <si>
    <t>B0187VRJ0C</t>
  </si>
  <si>
    <t>B0186KETB6</t>
  </si>
  <si>
    <t>Toro Men’s TRC1 10” Work Boot - Brown 10 US</t>
  </si>
  <si>
    <t>B0186KEX3K</t>
  </si>
  <si>
    <t>Toro Men’s TRC1 10” Work Boot - Brown 11 US</t>
  </si>
  <si>
    <t>B0186KENXK</t>
  </si>
  <si>
    <t>Toro Men’s TRC1 10” Work Boot - Brown 8.5 US</t>
  </si>
  <si>
    <t>B0186KEPP6</t>
  </si>
  <si>
    <t>Toro Men’s TRC1 10” Work Boot - Brown 9 US</t>
  </si>
  <si>
    <t>B0186KERMW</t>
  </si>
  <si>
    <t>Toro Men’s TRC1 10” Work Boot - Brown 9.5 US</t>
  </si>
  <si>
    <t>B088YJF56D</t>
  </si>
  <si>
    <t>CEBU Men's BorceShark Soft Toe Versatile 6" Work Boots - Brown 10.5 US</t>
  </si>
  <si>
    <t>B088YMR5FZ</t>
  </si>
  <si>
    <t>CEBU Men's BorceShark Soft Toe Versatile 6" Work Boots - Brown 8.5 US</t>
  </si>
  <si>
    <t>B087LD6KSD</t>
  </si>
  <si>
    <t>CEBU Men's Botin Composite Toe Versatile 6" Slip On Work Boots - Brown 7.5 US</t>
  </si>
  <si>
    <t>B087KWNJ9H</t>
  </si>
  <si>
    <t>CEBU Men's Botin Composite Toe Versatile 6" Slip On Work Boots - Brown 8.5 US</t>
  </si>
  <si>
    <t>B088G2FX6D</t>
  </si>
  <si>
    <t>CEBU Men's Botin Soft Toe Slip On 6" Slip On Work Boots - Brown 9.5 US</t>
  </si>
  <si>
    <t>B00CUK40V8</t>
  </si>
  <si>
    <t>CEBU Men's BrdShark 10" Work Boot - Brown 10</t>
  </si>
  <si>
    <t>B00CUK3GHC</t>
  </si>
  <si>
    <t>CEBU Men's BrdShark 10" Work Boot - Brown 8</t>
  </si>
  <si>
    <t>B00CUK3RJY</t>
  </si>
  <si>
    <t>CEBU Men's BrdShark 10" Work Boot - Brown 9</t>
  </si>
  <si>
    <t>B01JMI7DV4</t>
  </si>
  <si>
    <t>B01JMI7ZRQ</t>
  </si>
  <si>
    <t>CEBU Men's BrdShark 10” Steel-Toe Work Boot - Brown 7.5</t>
  </si>
  <si>
    <t>B01JMI84CQ</t>
  </si>
  <si>
    <t>CEBU Men's BrdShark 10” Steel-Toe Work Boot - Brown 8</t>
  </si>
  <si>
    <t>B01JMI8458</t>
  </si>
  <si>
    <t>CEBU Men's BrdShark 10” Steel-Toe Work Boot - Brown 9</t>
  </si>
  <si>
    <t>B01JMI8K1G</t>
  </si>
  <si>
    <t>CEBU Men's BrdShark 10” Steel-Toe Work Boot - Brown 9.5</t>
  </si>
  <si>
    <t>B08YR8397Q</t>
  </si>
  <si>
    <t>CEBU Men's BT Flex Soft Toe Lightweight 6" Slip On Work Boots - Brown 7 US</t>
  </si>
  <si>
    <t>B092LCL8NR</t>
  </si>
  <si>
    <t>B092LK4TQS</t>
  </si>
  <si>
    <t>CEBU Men's Bul 250 Soft Toe Wedge Sole 6" Work Boots - Brown 8.5 US</t>
  </si>
  <si>
    <t>B00CBHOQBO</t>
  </si>
  <si>
    <t>CEBU Men's Comfort Soft Toe Wedge Sole 10" Pull On Work Boots - Brown 8 US</t>
  </si>
  <si>
    <t>B00CBHJRKY</t>
  </si>
  <si>
    <t>CEBU Men's Comfort Soft Toe Wedge Sole 10" Pull On Work Boots - Maroon 10.5 US</t>
  </si>
  <si>
    <t>B00CBHK9P6</t>
  </si>
  <si>
    <t>CEBU Men's Comfort Soft Toe Wedge Sole 10" Pull On Work Boots - Maroon 11 US</t>
  </si>
  <si>
    <t>B0719PRMGL</t>
  </si>
  <si>
    <t>CEBU Men's Farmer 10” Work Boot - Brown 11 US</t>
  </si>
  <si>
    <t>B0728GWVX4</t>
  </si>
  <si>
    <t>CEBU Men's Farmer 10” Work Boot - Brown 6 US</t>
  </si>
  <si>
    <t>B0714JFXVH</t>
  </si>
  <si>
    <t>CEBU Men's Farmer 10” Work Boot - Brown 7 US</t>
  </si>
  <si>
    <t>B088Y9KQMR</t>
  </si>
  <si>
    <t>CEBU Men's Farmer Steel Toe Cowboy 10" Pull On Work Boots - Brown 10.5 US</t>
  </si>
  <si>
    <t>B08KZJYMGY</t>
  </si>
  <si>
    <t>CEBU Men's Farmer Steel Toe Cowboy 10" Pull On Work Boots - Brown 7.5 US</t>
  </si>
  <si>
    <t>B08KZMY3JR</t>
  </si>
  <si>
    <t>CEBU Men's Farmer Steel Toe Cowboy 10" Pull On Work Boots - Brown 8.5 US</t>
  </si>
  <si>
    <t>B08YQTW3G6</t>
  </si>
  <si>
    <t>B08YRGB4VJ</t>
  </si>
  <si>
    <t>CEBU Men's HL200 Steel Toe Breathable 10" Pull On Work Boots - Brown 8 US</t>
  </si>
  <si>
    <t>B08YRCKDKR</t>
  </si>
  <si>
    <t>CEBU Men's HL200 Steel Toe Breathable 10" Pull On Work Boots - Brown 9 US</t>
  </si>
  <si>
    <t>B08YR6M17T</t>
  </si>
  <si>
    <t>CEBU Men's Lacer 300 Soft Toe Wedge Sole 8" Work Boots - Tan 9 US</t>
  </si>
  <si>
    <t>B088WBBKXW</t>
  </si>
  <si>
    <t>CEBU Men's Max Grip Soft Toe Non Slip 10" Pull On Work Boots - Black 10.5 US</t>
  </si>
  <si>
    <t>B088W5WJXG</t>
  </si>
  <si>
    <t>CEBU Men's Max Grip Soft Toe Non Slip 10" Pull On Work Boots - Black 7 US</t>
  </si>
  <si>
    <t>B088WH2XFG</t>
  </si>
  <si>
    <t>CEBU Men's Max Grip Soft Toe Non Slip 10" Pull On Work Boots - Black 9 US</t>
  </si>
  <si>
    <t>B087R2NXSP</t>
  </si>
  <si>
    <t>CEBU Men's Max Soft Toe Versatile 10" Pull On Work Boots - Brown 9 US</t>
  </si>
  <si>
    <t>B087R39KH2</t>
  </si>
  <si>
    <t>CEBU Men's Max Soft Toe Versatile 10" Pull On Work Boots - Honey 8.5 US</t>
  </si>
  <si>
    <t>B087R3BLR3</t>
  </si>
  <si>
    <t>CEBU Men's Max Soft Toe Versatile 10" Pull On Work Boots - Shedron 12 US</t>
  </si>
  <si>
    <t>B087R34TPF</t>
  </si>
  <si>
    <t>CEBU Men's Max Soft Toe Versatile 10" Pull On Work Boots - Shedron 13 US</t>
  </si>
  <si>
    <t>B087R39K5D</t>
  </si>
  <si>
    <t>CEBU Men's Max Soft Toe Versatile 10" Pull On Work Boots - Shedron 9 US</t>
  </si>
  <si>
    <t>B00D0R6PTU</t>
  </si>
  <si>
    <t>CEBU Men's Max Steel Toe Versatile 10" Pull On Work Boots - Brown 10 US</t>
  </si>
  <si>
    <t>B00D0R6V6W</t>
  </si>
  <si>
    <t>CEBU Men's Max Steel Toe Versatile 10" Pull On Work Boots - Brown 12 US</t>
  </si>
  <si>
    <t>B01M3NKLXV</t>
  </si>
  <si>
    <t>CEBU Men's Max Steel Toe Versatile 10" Pull On Work Boots - Brown 6 US</t>
  </si>
  <si>
    <t>B00D0R6DKQ</t>
  </si>
  <si>
    <t>CEBU Men's Max Steel Toe Versatile 10" Pull On Work Boots - Brown 6.5 US</t>
  </si>
  <si>
    <t>B00D0R6F1I</t>
  </si>
  <si>
    <t>CEBU Men's Max Steel Toe Versatile 10" Pull On Work Boots - Brown 7 US</t>
  </si>
  <si>
    <t>B07HWLKJ88</t>
  </si>
  <si>
    <t>CEBU Men's Rodeo 10” Composite-Toe Work Boot- Brown 10</t>
  </si>
  <si>
    <t>B07HWT67RP</t>
  </si>
  <si>
    <t>CEBU Men's Rodeo 10” Composite-Toe Work Boot- Brown 10.5</t>
  </si>
  <si>
    <t>B07HWMSDJN</t>
  </si>
  <si>
    <t>CEBU Men's Rodeo 10” Composite-Toe Work Boot- Shedron 7</t>
  </si>
  <si>
    <t>B07HWYQ2DY</t>
  </si>
  <si>
    <t>CEBU Men's Rodeo 10” Composite-Toe Work Boot- Shedron 8.5</t>
  </si>
  <si>
    <t>B08YQKDPH3</t>
  </si>
  <si>
    <t>CEBU Men's Rul 500 Soft Toe Wedge Sole 10" Pull On Work Boots - Black 10.5 US</t>
  </si>
  <si>
    <t>B08YQRM79V</t>
  </si>
  <si>
    <t>CEBU Men's Rul 500 Soft Toe Wedge Sole 10" Pull On Work Boots - Black 6.5 US</t>
  </si>
  <si>
    <t>B08YQMSB5Y</t>
  </si>
  <si>
    <t>CEBU Men's Rul 500 Soft Toe Wedge Sole 10" Pull On Work Boots - Black 7.5 US</t>
  </si>
  <si>
    <t>B08YQRN4PN</t>
  </si>
  <si>
    <t>CEBU Men's Rul 500 Soft Toe Wedge Sole 10" Pull On Work Boots - Black 8 US</t>
  </si>
  <si>
    <t>B08YR1T79Y</t>
  </si>
  <si>
    <t>CEBU Men's Rul 500 Soft Toe Wedge Sole 10" Pull On Work Boots - Brown 6 US</t>
  </si>
  <si>
    <t>B08YRDNXK6</t>
  </si>
  <si>
    <t>CEBU Men's Rul 500 Soft Toe Wedge Sole 10" Pull On Work Boots - Brown 9.5 US</t>
  </si>
  <si>
    <t>B08YRBW6B8</t>
  </si>
  <si>
    <t>CEBU Men's Rul 500 Soft Toe Wedge Sole 10" Pull On Work Boots - Shedron 9.5 US</t>
  </si>
  <si>
    <t>B08YQKS9RH</t>
  </si>
  <si>
    <t>CEBU Men's Rul 500 Soft Toe Wedge Sole 10" Pull On Work Boots - Tan 10.5 US</t>
  </si>
  <si>
    <t>B08YR9SSXP</t>
  </si>
  <si>
    <t>CEBU Men's Rul 500 Soft Toe Wedge Sole 10" Pull On Work Boots - Tan 11 US</t>
  </si>
  <si>
    <t>B08YR8WP2B</t>
  </si>
  <si>
    <t>CEBU Men's Rul 500 Steel Toe Wedge Sole 10" Pull On Work Boots - Brown 8 US</t>
  </si>
  <si>
    <t>B08YQZSQM1</t>
  </si>
  <si>
    <t>CEBU Men's Rul 500 Steel Toe Wedge Sole 10" Pull On Work Boots - Brown 8.5 US</t>
  </si>
  <si>
    <t>B08YQW4MNX</t>
  </si>
  <si>
    <t>CEBU Men's Rul 500 Steel Toe Wedge Sole 10" Pull On Work Boots - Shedron 6 US</t>
  </si>
  <si>
    <t>B01M0JRCLD</t>
  </si>
  <si>
    <t>CEBU Men's Tk Borcegui Soft Toe Heavy Duty 6" Work Boots - Shedron 12 US</t>
  </si>
  <si>
    <t>B087LKBY9X</t>
  </si>
  <si>
    <t>CEBU Men's Tk Borcegui Steel Toe Heavy Duty 6" Work Boots - Shedron 10.5 US</t>
  </si>
  <si>
    <t>B00CUK32Z8</t>
  </si>
  <si>
    <t>CEBU Men's Tk Bordo 10” Steel-Toe Work Boot - Honey 7 US</t>
  </si>
  <si>
    <t>B072C2QH5B</t>
  </si>
  <si>
    <t>CEBU Men's Tk Farmer 10” Steel-Toe Work Boot - Brown 12 US</t>
  </si>
  <si>
    <t>B071FFTFWV</t>
  </si>
  <si>
    <t>CEBU Men's Tk Farmer 10” Steel-Toe Work Boot - Brown 6.5 US</t>
  </si>
  <si>
    <t>B0719PRJY9</t>
  </si>
  <si>
    <t>CEBU Men's Tk Farmer 10” Steel-Toe Work Boot - Brown 8.5 US</t>
  </si>
  <si>
    <t>B09818FCJQ</t>
  </si>
  <si>
    <t>B087LMQMFH</t>
  </si>
  <si>
    <t>CEBU Men's Tk Lacer Soft Toe Heavy Duty 8" Work Boots - Shedron 8.5 US</t>
  </si>
  <si>
    <t>B087LDN11K</t>
  </si>
  <si>
    <t>CEBU Men's Tk Lacer Steel Toe Heavy Duty 8" Work Boots - Shedron 9.5 US</t>
  </si>
  <si>
    <t>B01JKG32T0</t>
  </si>
  <si>
    <t>CEBU Men's Tractor 10” Work Boot - Black 7 US</t>
  </si>
  <si>
    <t>B01JKG2KQQ</t>
  </si>
  <si>
    <t>CEBU Men's Tractor 10” Work Boot - Brown 7 US</t>
  </si>
  <si>
    <t>B01JKG2M9G</t>
  </si>
  <si>
    <t>CEBU Men's Tractor 10” Work Boot - Brown 7.5 US</t>
  </si>
  <si>
    <t>B01JKG2V3S</t>
  </si>
  <si>
    <t>CEBU Men's Tractor 10” Work Boot - Shedron 12 US</t>
  </si>
  <si>
    <t>B01JKG2JPS</t>
  </si>
  <si>
    <t>CEBU Men's Tractor 10” Work Boot - Shedron 7 US</t>
  </si>
  <si>
    <t>B01JKG2Q6U</t>
  </si>
  <si>
    <t>CEBU Men's Tractor 10” Work Boot - Shedron 9.5 US</t>
  </si>
  <si>
    <t>B01JKEQL36</t>
  </si>
  <si>
    <t>CEBU Men's Tractor Steel Toe Heavy Duty 10" Pull On Work Boots - Black 10 US</t>
  </si>
  <si>
    <t>B01JKEQMIU</t>
  </si>
  <si>
    <t>CEBU Men's Tractor Steel Toe Heavy Duty 10" Pull On Work Boots - Black 10.5 US</t>
  </si>
  <si>
    <t>B01JKEQNV6</t>
  </si>
  <si>
    <t>CEBU Men's Tractor Steel Toe Heavy Duty 10" Pull On Work Boots - Black 11 US</t>
  </si>
  <si>
    <t>B01JKEQC3K</t>
  </si>
  <si>
    <t>CEBU Men's Tractor Steel Toe Heavy Duty 10" Pull On Work Boots - Black 6.5 US</t>
  </si>
  <si>
    <t>B01JKEPZME</t>
  </si>
  <si>
    <t>CEBU Men's Tractor Steel Toe Heavy Duty 10" Pull On Work Boots - Brown 7.5 US</t>
  </si>
  <si>
    <t>B01JKEQ8BG</t>
  </si>
  <si>
    <t>CEBU Men's Tractor Steel Toe Heavy Duty 10" Pull On Work Boots - Shedron 12 US</t>
  </si>
  <si>
    <t>B01JKEPVY6</t>
  </si>
  <si>
    <t>CEBU Men's Tractor Steel Toe Heavy Duty 10" Pull On Work Boots - Shedron 6 US</t>
  </si>
  <si>
    <t>B01JKEQ0NC</t>
  </si>
  <si>
    <t>CEBU Men's Tractor Steel Toe Heavy Duty 10" Pull On Work Boots - Shedron 8 US</t>
  </si>
  <si>
    <t>B01JKEQ2W6</t>
  </si>
  <si>
    <t>CEBU Men's Tractor Steel Toe Heavy Duty 10" Pull On Work Boots - Shedron 9 US</t>
  </si>
  <si>
    <t>B088WHNB5V</t>
  </si>
  <si>
    <t>B088W79V9F</t>
  </si>
  <si>
    <t>FORTAL Men's FBP1 Non Slip 6" Work Boots - Black 8.5 US</t>
  </si>
  <si>
    <t>B087P3CFXV</t>
  </si>
  <si>
    <t>FORTAL Men's FBS1 Non Slip 6" Slip On Work Boots - Black 8.5 US</t>
  </si>
  <si>
    <t>B087P3GMD8</t>
  </si>
  <si>
    <t>FORTAL Men's FBS1 Non Slip 6" Slip On Work Boots - Brown 6.5 US</t>
  </si>
  <si>
    <t>B087P45CHS</t>
  </si>
  <si>
    <t>FORTAL Women's FBP3 Non Slip 6" Work Boots - Black 5 US</t>
  </si>
  <si>
    <t>B087P37DD6</t>
  </si>
  <si>
    <t>FORTAL Women's FBP3 Non Slip 6" Work Boots - Black 7.5 US</t>
  </si>
  <si>
    <t>B087P49NF4</t>
  </si>
  <si>
    <t>FORTAL Women's FBP3 Non Slip 6" Work Boots - Black 9 US</t>
  </si>
  <si>
    <t>B087P2MY54</t>
  </si>
  <si>
    <t>FORTAL Women's FBP3 Non Slip 6" Work Boots - Brown 5 US</t>
  </si>
  <si>
    <t>B087P2JM3D</t>
  </si>
  <si>
    <t>FORTAL Women's FBP3 Non Slip 6" Work Boots - Brown 6 US</t>
  </si>
  <si>
    <t>B087P2C9QN</t>
  </si>
  <si>
    <t>FORTAL Women's FBP3 Non Slip 6" Work Boots - Brown 8 US</t>
  </si>
  <si>
    <t>B08TB6V2DP</t>
  </si>
  <si>
    <t>B088H1DVDB</t>
  </si>
  <si>
    <t>LABRADOR Men's BTA Steel Toe Heavy Duty 6" Work Boots - Copper 6.5 US</t>
  </si>
  <si>
    <t>B0877D2SQ8</t>
  </si>
  <si>
    <t>B088GXH426</t>
  </si>
  <si>
    <t>LABRADOR Men's LA Rayas Soft Toe Wedge Sole 10" Pull On Work Boots - Black 8.5 US</t>
  </si>
  <si>
    <t>B088GP1GJP</t>
  </si>
  <si>
    <t>LABRADOR Men's LA Rayas Soft Toe Wedge Sole 10" Pull On Work Boots - Black 9.5 US</t>
  </si>
  <si>
    <t>B08SQQNK47</t>
  </si>
  <si>
    <t>B088GTJ2RH</t>
  </si>
  <si>
    <t>LABRADOR Men's LA Track Soft Toe Heavy Duty 10" Pull On Work Boots - Gold 9.5 US</t>
  </si>
  <si>
    <t>B087P3YWD3</t>
  </si>
  <si>
    <t>PRADERA Men's PR Rayas Soft Toe Cowboy 10" Pull On Work Boots - Brown 7.5 US</t>
  </si>
  <si>
    <t>B087P3XB2N</t>
  </si>
  <si>
    <t>PRADERA Men's PR Rayas Soft Toe Cowboy 10" Pull On Work Boots - Brown 8.5 US</t>
  </si>
  <si>
    <t>B087P215RD</t>
  </si>
  <si>
    <t>PRADERA Men's PR Track Composite Toe Cowboy 10" Pull On Work Boots - Chocolate 6.5 US</t>
  </si>
  <si>
    <t>B087P1T4B6</t>
  </si>
  <si>
    <t>PRADERA Men's PR Track Composite Toe Cowboy 10" Pull On Work Boots - Chocolate 7 US</t>
  </si>
  <si>
    <t>B087P2JQHM</t>
  </si>
  <si>
    <t>PRADERA Men's PR Track Composite Toe Cowboy 10" Pull On Work Boots - Chocolate 9.5 US</t>
  </si>
  <si>
    <t>B087P2YGC6</t>
  </si>
  <si>
    <t>PRADERA Men's PR Track Steel Toe Cowboy 10" Pull On Work Boots - Shedron 9 US</t>
  </si>
  <si>
    <t>B088WBPFJB</t>
  </si>
  <si>
    <t>TORO BRAVO Men's TLC1 Soft Toe Cowboy 8" Work Boots - Tan 10 US</t>
  </si>
  <si>
    <t>B088WBX6R5</t>
  </si>
  <si>
    <t>TORO BRAVO Men's TLC1 Soft Toe Cowboy 8" Work Boots - Tan 6 US</t>
  </si>
  <si>
    <t>B088W8F8RR</t>
  </si>
  <si>
    <t>TORO BRAVO Men's TLC1 Soft Toe Cowboy 8" Work Boots - Tan 8 US</t>
  </si>
  <si>
    <t>B088W8QXPZ</t>
  </si>
  <si>
    <t>TORO BRAVO Men's TRC1 Soft Toe Cowboy 10" Pull On Work Boots - Brown 10.5 US</t>
  </si>
  <si>
    <t>B088W43Z4R</t>
  </si>
  <si>
    <t>TORO BRAVO Men's TRC1 Soft Toe Cowboy 10" Pull On Work Boots - Brown 11 US</t>
  </si>
  <si>
    <t>B088W489YS</t>
  </si>
  <si>
    <t>TORO BRAVO Men's TRC1 Soft Toe Cowboy 10" Pull On Work Boots - Brown 12 US</t>
  </si>
  <si>
    <t>B088WKCXDR</t>
  </si>
  <si>
    <t>TORO BRAVO Men's TRC1 Soft Toe Cowboy 10" Pull On Work Boots - Brown 6 US</t>
  </si>
  <si>
    <t>B088W5W6ZK</t>
  </si>
  <si>
    <t>TORO BRAVO Men's TRC1 Soft Toe Cowboy 10" Pull On Work Boots - Brown 8.5 US</t>
  </si>
  <si>
    <t>B088WDCLS2</t>
  </si>
  <si>
    <t>TORO BRAVO Men's TRC1 Soft Toe Cowboy 10" Pull On Work Boots - Tan 10.5 US</t>
  </si>
  <si>
    <t>B088WDQK4P</t>
  </si>
  <si>
    <t>TORO BRAVO Men's TRC1 Soft Toe Cowboy 10" Pull On Work Boots - Tan 6.5 US</t>
  </si>
  <si>
    <t>B088WJDC3C</t>
  </si>
  <si>
    <t>TORO BRAVO Men's TRC1 Soft Toe Cowboy 10" Pull On Work Boots - Tan 7.5 US</t>
  </si>
  <si>
    <t>B088WNY4QL</t>
  </si>
  <si>
    <t>TORO BRAVO Men's TRC1 Soft Toe Cowboy 10" Pull On Work Boots - Tan 8.5 US</t>
  </si>
  <si>
    <t>B088WF3H2Z</t>
  </si>
  <si>
    <t>TORO BRAVO Men's TRC1 Steel Toe Cowboy 10" Pull On Work Boots - Brown 12 US</t>
  </si>
  <si>
    <t>B088WDVKTK</t>
  </si>
  <si>
    <t>TORO BRAVO Men's TRC1 Steel Toe Cowboy 10" Pull On Work Boots - Brown 13 US</t>
  </si>
  <si>
    <t>B088W9RWGP</t>
  </si>
  <si>
    <t>TORO BRAVO Men's TRC1 Steel Toe Cowboy 10" Pull On Work Boots - Brown 7 US</t>
  </si>
  <si>
    <t>B088W7S4PD</t>
  </si>
  <si>
    <t>TORO BRAVO Men's TRC1 Steel Toe Cowboy 10" Pull On Work Boots - Brown 8 US</t>
  </si>
  <si>
    <t>B088WNYLHJ</t>
  </si>
  <si>
    <t>TORO BRAVO Men's TRC3P Soft Toe Cowboy 10" Pull On Work Boots - Brown 10 US</t>
  </si>
  <si>
    <t>B088WL3627</t>
  </si>
  <si>
    <t>TORO BRAVO Men's TRC3P Soft Toe Cowboy 10" Pull On Work Boots - Brown 11 US</t>
  </si>
  <si>
    <t>B088WKKN4M</t>
  </si>
  <si>
    <t>TORO BRAVO Men's TRC3P Soft Toe Cowboy 10" Pull On Work Boots - Brown 13 US</t>
  </si>
  <si>
    <t>B088W926DZ</t>
  </si>
  <si>
    <t>TORO BRAVO Men's TRC3P Steel Toe Cowboy 10" Pull On Work Boots - Brown 8 US</t>
  </si>
  <si>
    <t>B088W5JY4W</t>
  </si>
  <si>
    <t>TORO BRAVO Men's TRC3P Steel Toe Cowboy 10" Pull On Work Boots - Brown 9.5 US</t>
  </si>
  <si>
    <t>B0186KG3GU</t>
  </si>
  <si>
    <t>Toro Men’s TRC1 10” Steel-Toe Work Boot - Brown 6.5 US</t>
  </si>
  <si>
    <t>B0186KG6OE</t>
  </si>
  <si>
    <t>Toro Men’s TRC1 10” Steel-Toe Work Boot - Brown 7.5 US</t>
  </si>
  <si>
    <t>B0186KGCU2</t>
  </si>
  <si>
    <t>Toro Men’s TRC1 10” Steel-Toe Work Boot - Brown 9.5 US</t>
  </si>
  <si>
    <t>B0186KEMFE</t>
  </si>
  <si>
    <t>Toro Men’s TRC1 10” Work Boot - Brown 8 US</t>
  </si>
  <si>
    <t>B0186MLSG8</t>
  </si>
  <si>
    <t>Toro Men’s TRC1 10” Work Boot - Tan 13 US</t>
  </si>
  <si>
    <t>B08NV4PF8W</t>
  </si>
  <si>
    <t>B0882YTR3G</t>
  </si>
  <si>
    <t>CEBU Men's BorceShark Steel Toe Versatile 6" Work Boots - Brown 10.5 US</t>
  </si>
  <si>
    <t>B088332RLW</t>
  </si>
  <si>
    <t>CEBU Men's BorceShark Steel Toe Versatile 6" Work Boots - Brown 11 US</t>
  </si>
  <si>
    <t>B01JMI899O</t>
  </si>
  <si>
    <t>CEBU Men's BrdShark 10” Steel-Toe Work Boot - Brown 8.5</t>
  </si>
  <si>
    <t>B096L8LBG7</t>
  </si>
  <si>
    <t>B096T45P4B</t>
  </si>
  <si>
    <t>CEBU Men's BT Flex Shrk Soft Toe Rubber Shield 6" Slip On Work Boots - Brown 6 US</t>
  </si>
  <si>
    <t>B08YR8FMLT</t>
  </si>
  <si>
    <t>CEBU Men's BT Flex Soft Toe Lightweight 6" Slip On Work Boots - Brown 12 US</t>
  </si>
  <si>
    <t>B08YRGZP15</t>
  </si>
  <si>
    <t>B08YR88SQ2</t>
  </si>
  <si>
    <t>CEBU Men's BT Flex Steel Toe Lightweight 6" Slip On Work Boots - Brown 10.5 US</t>
  </si>
  <si>
    <t>B092LCWDRD</t>
  </si>
  <si>
    <t>CEBU Men's Bul 250 Soft Toe Wedge Sole 6" Work Boots - Shedron 8.5 US</t>
  </si>
  <si>
    <t>B00CBHLA72</t>
  </si>
  <si>
    <t>CEBU Men's Comfort Soft Toe Wedge Sole 10" Pull On Work Boots - Maroon 9 US</t>
  </si>
  <si>
    <t>B08YQW3KGJ</t>
  </si>
  <si>
    <t>B08YRC16KD</t>
  </si>
  <si>
    <t>CEBU Men's HL100 Breathable Heavy Duty 10" Pull On Work Boots - Brown 10 US</t>
  </si>
  <si>
    <t>B08YRKN515</t>
  </si>
  <si>
    <t>CEBU Men's HL200 Soft Toe Breathable 10" Pull On Work Boots - Brown 7.5 US</t>
  </si>
  <si>
    <t>B08YR3WVNH</t>
  </si>
  <si>
    <t>CEBU Men's HL200 Steel Toe Breathable 10" Pull On Work Boots - Brown 10.5 US</t>
  </si>
  <si>
    <t>B088WDT1NM</t>
  </si>
  <si>
    <t>CEBU Men's Max Grip Soft Toe Non Slip 10" Pull On Work Boots - Black 6 US</t>
  </si>
  <si>
    <t>B088W493V6</t>
  </si>
  <si>
    <t>CEBU Men's Max Grip Soft Toe Non Slip 10" Pull On Work Boots - Black 6.5 US</t>
  </si>
  <si>
    <t>B088WFSJQD</t>
  </si>
  <si>
    <t>CEBU Men's Max Grip Soft Toe Non Slip 10" Pull On Work Boots - Black 8.5 US</t>
  </si>
  <si>
    <t>B00D0R6G80</t>
  </si>
  <si>
    <t>CEBU Men's Max Steel Toe Versatile 10" Pull On Work Boots - Brown 7.5 US</t>
  </si>
  <si>
    <t>B08YRG7XWL</t>
  </si>
  <si>
    <t>CEBU Men's Rul 500 Soft Toe Wedge Sole 10" Pull On Work Boots - Shedron 11 US</t>
  </si>
  <si>
    <t>B08YRF674V</t>
  </si>
  <si>
    <t>CEBU Men's Rul 500 Steel Toe Wedge Sole 10" Pull On Work Boots - Shedron 7.5 US</t>
  </si>
  <si>
    <t>B08YRT6MJG</t>
  </si>
  <si>
    <t>CEBU Men's Rul 500 Steel Toe Wedge Sole 10" Pull On Work Boots - Shedron 8 US</t>
  </si>
  <si>
    <t>B08YRC2TJQ</t>
  </si>
  <si>
    <t>CEBU Men's Rul 500 Steel Toe Wedge Sole 10" Pull On Work Boots - Shedron 8.5 US</t>
  </si>
  <si>
    <t>B01M0K1FDO</t>
  </si>
  <si>
    <t>CEBU Men's Tk Borcegui Soft Toe Heavy Duty 6" Work Boots - Shedron 10 US</t>
  </si>
  <si>
    <t>B01M0VN1DY</t>
  </si>
  <si>
    <t>CEBU Men's Tk Borcegui Soft Toe Heavy Duty 6" Work Boots - Shedron 9.5 US</t>
  </si>
  <si>
    <t>B087L4YDMV</t>
  </si>
  <si>
    <t>B087LG67JH</t>
  </si>
  <si>
    <t>CEBU Men's Tk BorceShark Soft Toe Heavy Duty 6" Work Boots - Honey 9 US</t>
  </si>
  <si>
    <t>B00CUK4FHW</t>
  </si>
  <si>
    <t>CEBU Men's Tk Bordo 10” Steel-Toe Work Boot - Honey 12 US</t>
  </si>
  <si>
    <t>B00CUK3PYG</t>
  </si>
  <si>
    <t>CEBU Men's Tk Bordo 10” Steel-Toe Work Boot - Honey 9 US</t>
  </si>
  <si>
    <t>B00R0UY0MW</t>
  </si>
  <si>
    <t>CEBU Men's Tk Farmer Soft Toe Heavy Duty 10" Pull On Work Boots - Brown 10 US</t>
  </si>
  <si>
    <t>B087LLVMVJ</t>
  </si>
  <si>
    <t>CEBU Men's Tk Lacer Soft Toe Heavy Duty 8" Work Boots - Shedron 9 US</t>
  </si>
  <si>
    <t>B087LB2H7B</t>
  </si>
  <si>
    <t>CEBU Men's Tk Lacer Steel Toe Heavy Duty 8" Work Boots - Shedron 10 US</t>
  </si>
  <si>
    <t>B092LFQ9PQ</t>
  </si>
  <si>
    <t>B092LFQPSL</t>
  </si>
  <si>
    <t>CEBU Men's Tonka Soft Toe Square Toe 10" Pull On Work Boots - Chocolate 10.5 US</t>
  </si>
  <si>
    <t>B092LFN9MN</t>
  </si>
  <si>
    <t>CEBU Men's Tonka Soft Toe Square Toe 10" Pull On Work Boots - Chocolate 11 US</t>
  </si>
  <si>
    <t>B01JKG2Z5W</t>
  </si>
  <si>
    <t>CEBU Men's Tractor 10” Work Boot - Honey 6.5 US</t>
  </si>
  <si>
    <t>B01JKG35O2</t>
  </si>
  <si>
    <t>CEBU Men's Tractor 10” Work Boot - Honey 9 US</t>
  </si>
  <si>
    <t>B01JKG36TQ</t>
  </si>
  <si>
    <t>CEBU Men's Tractor 10” Work Boot - Honey 9.5 US</t>
  </si>
  <si>
    <t>B01JKEQ1RM</t>
  </si>
  <si>
    <t>CEBU Men's Tractor Steel Toe Heavy Duty 10" Pull On Work Boots - Shedron 8.5 US</t>
  </si>
  <si>
    <t>B088WJ1D2M</t>
  </si>
  <si>
    <t>FORTAL Men's FBP1 Non Slip 6" Work Boots - Black 7.5 US</t>
  </si>
  <si>
    <t>B088W4438M</t>
  </si>
  <si>
    <t>FORTAL Men's FBP1 Non Slip 6" Work Boots - Black 8 US</t>
  </si>
  <si>
    <t>B087P2T6QD</t>
  </si>
  <si>
    <t>FORTAL Men's FBS1 Non Slip 6" Slip On Work Boots - Black 10.5 US</t>
  </si>
  <si>
    <t>B087P1FH9T</t>
  </si>
  <si>
    <t>FORTAL Men's FBS1 Non Slip 6" Slip On Work Boots - Brown 10 US</t>
  </si>
  <si>
    <t>B087P2KC2Z</t>
  </si>
  <si>
    <t>FORTAL Men's FBS1 Non Slip 6" Slip On Work Boots - Brown 10.5 US</t>
  </si>
  <si>
    <t>B087P2R513</t>
  </si>
  <si>
    <t>FORTAL Men's FBS1 Non Slip 6" Slip On Work Boots - Brown 11 US</t>
  </si>
  <si>
    <t>B087P2P2TW</t>
  </si>
  <si>
    <t>FORTAL Men's FBS1 Non Slip 6" Slip On Work Boots - Brown 7 US</t>
  </si>
  <si>
    <t>B087P26SXF</t>
  </si>
  <si>
    <t>FORTAL Men's FBS1 Non Slip 6" Slip On Work Boots - Brown 8 US</t>
  </si>
  <si>
    <t>B087P2VNVB</t>
  </si>
  <si>
    <t>FORTAL Men's FBS1 Non Slip 6" Slip On Work Boots - Brown 9.5 US</t>
  </si>
  <si>
    <t>B088W497Y3</t>
  </si>
  <si>
    <t>B088WD1X5F</t>
  </si>
  <si>
    <t>FORTAL Men's FCP2 Non Slip 4" Slip On Work Shoes - Black 10 US</t>
  </si>
  <si>
    <t>B088W43Z4Q</t>
  </si>
  <si>
    <t>FORTAL Men's FCP2 Non Slip 4" Slip On Work Shoes - Black 10.5 US</t>
  </si>
  <si>
    <t>B088WKW9RD</t>
  </si>
  <si>
    <t>FORTAL Men's FCP2 Non Slip 4" Slip On Work Shoes - Black 7 US</t>
  </si>
  <si>
    <t>B088WBDM4D</t>
  </si>
  <si>
    <t>FORTAL Men's FCP2 Non Slip 4" Slip On Work Shoes - Black 7.5 US</t>
  </si>
  <si>
    <t>B088WPCRQP</t>
  </si>
  <si>
    <t>FORTAL Men's FCP2 Non Slip 4" Slip On Work Shoes - Black 8 US</t>
  </si>
  <si>
    <t>B088WQR6L5</t>
  </si>
  <si>
    <t>FORTAL Men's FCP2 Non Slip 4" Slip On Work Shoes - Black 8.5 US</t>
  </si>
  <si>
    <t>B088WP6QXW</t>
  </si>
  <si>
    <t>FORTAL Men's FCP2 Non Slip 4" Slip On Work Shoes - Black 9 US</t>
  </si>
  <si>
    <t>B088WGR133</t>
  </si>
  <si>
    <t>FORTAL Men's FCP2 Non Slip 4" Slip On Work Shoes - Black 9.5 US</t>
  </si>
  <si>
    <t>B087P395BM</t>
  </si>
  <si>
    <t>FORTAL Women's FBP3 Non Slip 6" Work Boots - Black 5.5 US</t>
  </si>
  <si>
    <t>B087P2YHHK</t>
  </si>
  <si>
    <t>FORTAL Women's FBP3 Non Slip 6" Work Boots - Brown 7 US</t>
  </si>
  <si>
    <t>B087P3M6ZB</t>
  </si>
  <si>
    <t>FORTAL Women's FBP3 Non Slip 6" Work Boots - Brown 7.5 US</t>
  </si>
  <si>
    <t>B08YNKH2LZ</t>
  </si>
  <si>
    <t>FORTAL Women's FBP3 Non Slip 6" Work Boots - Honey 7.5 US</t>
  </si>
  <si>
    <t>B088WH3QZL</t>
  </si>
  <si>
    <t>B088W497MV</t>
  </si>
  <si>
    <t>FORTAL Women's FTP Non Slip 4" Work Shoes - Black 7.5 US</t>
  </si>
  <si>
    <t>B088WBLKLV</t>
  </si>
  <si>
    <t>FORTAL Women's FTP Non Slip 4" Work Shoes - Black 8.5 US</t>
  </si>
  <si>
    <t>B088W5XMXB</t>
  </si>
  <si>
    <t>FORTAL Women's FTP Non Slip 4" Work Shoes - Black 9 US</t>
  </si>
  <si>
    <t>B088GM74S2</t>
  </si>
  <si>
    <t>B088H91KN2</t>
  </si>
  <si>
    <t>LABRADOR Men's BRB Soft Toe Wedge Sole 6" Work Boots - Copper 10.5 US</t>
  </si>
  <si>
    <t>B088H5H9QV</t>
  </si>
  <si>
    <t>LABRADOR Men's BRB Soft Toe Wedge Sole 6" Work Boots - Copper 7.5 US</t>
  </si>
  <si>
    <t>B088GS9G84</t>
  </si>
  <si>
    <t>B088GVRBF9</t>
  </si>
  <si>
    <t>LABRADOR Men's BRB2 Soft Toe Wedge Sole 6" Work Boots - Brown 10.5 US</t>
  </si>
  <si>
    <t>B088GYKXJT</t>
  </si>
  <si>
    <t>LABRADOR Men's BRB2 Soft Toe Wedge Sole 6" Work Boots - Brown 8 US</t>
  </si>
  <si>
    <t>B088GQHBHL</t>
  </si>
  <si>
    <t>LABRADOR Men's BRB2 Soft Toe Wedge Sole 6" Work Boots - Brown 8.5 US</t>
  </si>
  <si>
    <t>B088GWTHK5</t>
  </si>
  <si>
    <t>LABRADOR Men's BRB2 Soft Toe Wedge Sole 6" Work Boots - Brown 9.5 US</t>
  </si>
  <si>
    <t>B088GY9TC7</t>
  </si>
  <si>
    <t>LABRADOR Men's BRB2 Soft Toe Wedge Sole 6" Work Boots - Honey 10 US</t>
  </si>
  <si>
    <t>B088GPTZ5R</t>
  </si>
  <si>
    <t>LABRADOR Men's BRB2 Soft Toe Wedge Sole 6" Work Boots - Honey 9 US</t>
  </si>
  <si>
    <t>B088H94M13</t>
  </si>
  <si>
    <t>LABRADOR Men's BTA Steel Toe Heavy Duty 6" Work Boots - Copper 11 US</t>
  </si>
  <si>
    <t>B088H8567Z</t>
  </si>
  <si>
    <t>LABRADOR Men's BTA Steel Toe Heavy Duty 6" Work Boots - Copper 8 US</t>
  </si>
  <si>
    <t>B088GMR78D</t>
  </si>
  <si>
    <t>LABRADOR Men's BTA Steel Toe Heavy Duty 6" Work Boots - Copper 8.5 US</t>
  </si>
  <si>
    <t>B088GW4S14</t>
  </si>
  <si>
    <t>LABRADOR Men's BTA Steel Toe Heavy Duty 6" Work Boots - Copper 9 US</t>
  </si>
  <si>
    <t>B088GSCYXD</t>
  </si>
  <si>
    <t>LABRADOR Men's BTA Steel Toe Heavy Duty 6" Work Boots - Copper 9.5 US</t>
  </si>
  <si>
    <t>B088H1WTCW</t>
  </si>
  <si>
    <t>LABRADOR Men's LA Track Soft Toe Heavy Duty 10" Pull On Work Boots - Chocolate 10 US</t>
  </si>
  <si>
    <t>B088H3N8Y6</t>
  </si>
  <si>
    <t>LABRADOR Men's LA Track Soft Toe Heavy Duty 10" Pull On Work Boots - Chocolate 9 US</t>
  </si>
  <si>
    <t>B088GN97MD</t>
  </si>
  <si>
    <t>LABRADOR Men's LA Track Soft Toe Heavy Duty 10" Pull On Work Boots - Chocolate 9.5 US</t>
  </si>
  <si>
    <t>B088GS3JZ2</t>
  </si>
  <si>
    <t>B088GT6K21</t>
  </si>
  <si>
    <t>LABRADOR Women's BDT Soft Toe Heavy Duty 6" Work Boots - Copper 6.5 US</t>
  </si>
  <si>
    <t>B088GP5KRP</t>
  </si>
  <si>
    <t>LABRADOR Women's BDT Soft Toe Heavy Duty 6" Work Boots - Honey 6 US</t>
  </si>
  <si>
    <t>B088GY42YX</t>
  </si>
  <si>
    <t>LABRADOR Women's BDT Soft Toe Heavy Duty 6" Work Boots - Honey 6.5 US</t>
  </si>
  <si>
    <t>B088H3V6P6</t>
  </si>
  <si>
    <t>LABRADOR Women's BDT Soft Toe Heavy Duty 6" Work Boots - Honey 8 US</t>
  </si>
  <si>
    <t>B087P4X79C</t>
  </si>
  <si>
    <t>B087P4B1RV</t>
  </si>
  <si>
    <t>PRADERA Men's BCC Cowboy Ankle Boots - Brown 8 US</t>
  </si>
  <si>
    <t>B0877FNBLY</t>
  </si>
  <si>
    <t>B087P38DGF</t>
  </si>
  <si>
    <t>PRADERA Men's Dakota Lightweight Flexible 12" Cowboy Boots - Black 9 US</t>
  </si>
  <si>
    <t>B087P2G4LY</t>
  </si>
  <si>
    <t>PRADERA Men's Dakota Lightweight Flexible 12" Cowboy Boots - Brown 7 US</t>
  </si>
  <si>
    <t>B087P427JM</t>
  </si>
  <si>
    <t>PRADERA Men's PR Rayas Soft Toe Cowboy 10" Pull On Work Boots - Brown 11 US</t>
  </si>
  <si>
    <t>B087P43WLQ</t>
  </si>
  <si>
    <t>PRADERA Men's PR Rayas Soft Toe Cowboy 10" Pull On Work Boots - Brown 6 US</t>
  </si>
  <si>
    <t>B087P3XG26</t>
  </si>
  <si>
    <t>PRADERA Men's PR Rayas Soft Toe Cowboy 10" Pull On Work Boots - Brown 6.5 US</t>
  </si>
  <si>
    <t>B087P4DPV9</t>
  </si>
  <si>
    <t>PRADERA Men's PR Rayas Soft Toe Cowboy 10" Pull On Work Boots - Brown 9 US</t>
  </si>
  <si>
    <t>B08NTXK98D</t>
  </si>
  <si>
    <t>B087P2YJJK</t>
  </si>
  <si>
    <t>PRADERA Men's PR Rayas Steel Toe Cowboy 10" Pull On Work Boots - Brown 10 US</t>
  </si>
  <si>
    <t>B087P2HX9X</t>
  </si>
  <si>
    <t>PRADERA Men's PR Rayas Steel Toe Cowboy 10" Pull On Work Boots - Brown 10.5 US</t>
  </si>
  <si>
    <t>B087P2RHJW</t>
  </si>
  <si>
    <t>PRADERA Men's PR Rayas Steel Toe Cowboy 10" Pull On Work Boots - Brown 6.5 US</t>
  </si>
  <si>
    <t>B087P1Z7PF</t>
  </si>
  <si>
    <t>PRADERA Men's PR Rayas Steel Toe Cowboy 10" Pull On Work Boots - Brown 7 US</t>
  </si>
  <si>
    <t>B087P34CGD</t>
  </si>
  <si>
    <t>PRADERA Men's PR Rayas Steel Toe Cowboy 10" Pull On Work Boots - Brown 7.5 US</t>
  </si>
  <si>
    <t>B087P32CKC</t>
  </si>
  <si>
    <t>PRADERA Men's PR Rayas Steel Toe Cowboy 10" Pull On Work Boots - Brown 8 US</t>
  </si>
  <si>
    <t>B087P3PL1Z</t>
  </si>
  <si>
    <t>PRADERA Men's PR Rayas Steel Toe Cowboy 10" Pull On Work Boots - Brown 8.5 US</t>
  </si>
  <si>
    <t>B087P2QW14</t>
  </si>
  <si>
    <t>PRADERA Men's PR Rayas Steel Toe Cowboy 10" Pull On Work Boots - Brown 9 US</t>
  </si>
  <si>
    <t>B0882NTFP1</t>
  </si>
  <si>
    <t>PRADERA Men's PR Track Soft Toe Cowboy 10" Pull On Work Boots - Chocolate 10 US</t>
  </si>
  <si>
    <t>B0882S4JBC</t>
  </si>
  <si>
    <t>PRADERA Men's PR Track Soft Toe Cowboy 10" Pull On Work Boots - Chocolate 10.5 US</t>
  </si>
  <si>
    <t>B0882YQQQT</t>
  </si>
  <si>
    <t>PRADERA Men's PR Track Soft Toe Cowboy 10" Pull On Work Boots - Chocolate 6.5 US</t>
  </si>
  <si>
    <t>B0882WDCFY</t>
  </si>
  <si>
    <t>PRADERA Men's PR Track Soft Toe Cowboy 10" Pull On Work Boots - Chocolate 7 US</t>
  </si>
  <si>
    <t>B0882SKNKS</t>
  </si>
  <si>
    <t>PRADERA Men's PR Track Soft Toe Cowboy 10" Pull On Work Boots - Chocolate 7.5 US</t>
  </si>
  <si>
    <t>B0882YLV5M</t>
  </si>
  <si>
    <t>PRADERA Men's PR Track Soft Toe Cowboy 10" Pull On Work Boots - Chocolate 8 US</t>
  </si>
  <si>
    <t>B0882TYJTZ</t>
  </si>
  <si>
    <t>PRADERA Men's PR Track Soft Toe Cowboy 10" Pull On Work Boots - Chocolate 9 US</t>
  </si>
  <si>
    <t>B08ZR4HJTP</t>
  </si>
  <si>
    <t>B0882HG31J</t>
  </si>
  <si>
    <t>PRADERA Men's PR Track Soft Toe Cowboy 10" Pull On Work Boots - Shedron 8.5 US</t>
  </si>
  <si>
    <t>B0882T2BR4</t>
  </si>
  <si>
    <t>PRADERA Men's PR Track Soft Toe Cowboy 10" Pull On Work Boots - Shedron 9 US</t>
  </si>
  <si>
    <t>B087P4FQYP</t>
  </si>
  <si>
    <t>PRADERA Men's PR Track Steel Toe Cowboy 10" Pull On Work Boots - Shedron 10 US</t>
  </si>
  <si>
    <t>B087P2GCLK</t>
  </si>
  <si>
    <t>PRADERA Men's PR Track Steel Toe Cowboy 10" Pull On Work Boots - Shedron 11 US</t>
  </si>
  <si>
    <t>B087P3WV73</t>
  </si>
  <si>
    <t>PRADERA Men's PR Track Steel Toe Cowboy 10" Pull On Work Boots - Shedron 7 US</t>
  </si>
  <si>
    <t>B087P31FR8</t>
  </si>
  <si>
    <t>PRADERA Men's PR Track Steel Toe Cowboy 10" Pull On Work Boots - Shedron 8 US</t>
  </si>
  <si>
    <t>B087P2ZXY5</t>
  </si>
  <si>
    <t>PRADERA Men's PR Track Steel Toe Cowboy 10" Pull On Work Boots - Shedron 8.5 US</t>
  </si>
  <si>
    <t>B088W7MH8V</t>
  </si>
  <si>
    <t>TORO BRAVO Men's TRC1 Soft Toe Cowboy 10" Pull On Work Boots - Brown 9 US</t>
  </si>
  <si>
    <t>B088WFZ9JP</t>
  </si>
  <si>
    <t>TORO BRAVO Men's TRC1 Soft Toe Cowboy 10" Pull On Work Boots - Tan 11 US</t>
  </si>
  <si>
    <t>B088W752SH</t>
  </si>
  <si>
    <t>TORO BRAVO Men's TRC1 Soft Toe Cowboy 10" Pull On Work Boots - Tan 7 US</t>
  </si>
  <si>
    <t>B088WQHB47</t>
  </si>
  <si>
    <t>TORO BRAVO Men's TRC1 Steel Toe Cowboy 10" Pull On Work Boots - Tan 10 US</t>
  </si>
  <si>
    <t>B088W7FZP2</t>
  </si>
  <si>
    <t>TORO BRAVO Men's TRC1 Steel Toe Cowboy 10" Pull On Work Boots - Tan 10.5 US</t>
  </si>
  <si>
    <t>B088WPX49M</t>
  </si>
  <si>
    <t>TORO BRAVO Men's TRC1 Steel Toe Cowboy 10" Pull On Work Boots - Tan 6 US</t>
  </si>
  <si>
    <t>B088WFN8B7</t>
  </si>
  <si>
    <t>TORO BRAVO Men's TRC1 Steel Toe Cowboy 10" Pull On Work Boots - Tan 6.5 US</t>
  </si>
  <si>
    <t>B088W5C3GH</t>
  </si>
  <si>
    <t>TORO BRAVO Men's TRC1 Steel Toe Cowboy 10" Pull On Work Boots - Tan 9 US</t>
  </si>
  <si>
    <t>B088W9KLKL</t>
  </si>
  <si>
    <t>TORO BRAVO Men's TRC3P Soft Toe Cowboy 10" Pull On Work Boots - Brown 10.5 US</t>
  </si>
  <si>
    <t>B088WJZJ11</t>
  </si>
  <si>
    <t>TORO BRAVO Men's TRC3P Soft Toe Cowboy 10" Pull On Work Boots - Brown 12 US</t>
  </si>
  <si>
    <t>B088WFZ8J7</t>
  </si>
  <si>
    <t>TORO BRAVO Men's TRC3P Soft Toe Cowboy 10" Pull On Work Boots - Brown 8.5 US</t>
  </si>
  <si>
    <t>B088WP42YD</t>
  </si>
  <si>
    <t>TORO BRAVO Men's TRC3P Soft Toe Cowboy 10" Pull On Work Boots - Brown 9 US</t>
  </si>
  <si>
    <t>B088WH8NWN</t>
  </si>
  <si>
    <t>TORO BRAVO Men's TRC3P Steel Toe Cowboy 10" Pull On Work Boots - Brown 6.5 US</t>
  </si>
  <si>
    <t>B088WFK99P</t>
  </si>
  <si>
    <t>TORO BRAVO Men's TRC3P Steel Toe Cowboy 10" Pull On Work Boots - Brown 7 US</t>
  </si>
  <si>
    <t>B088W7SZTM</t>
  </si>
  <si>
    <t>B088WF5B5K</t>
  </si>
  <si>
    <t>TORO BRAVO Women's TLC1WN Soft Toe Cowgirl 8" Work Boots - Tan 7.5 US</t>
  </si>
  <si>
    <t>B08N5K525J</t>
  </si>
  <si>
    <t>B088GSJKVQ</t>
  </si>
  <si>
    <t>TORO BRAVO Women's TRC1WN Soft Toe Cowgirl 10" Pull On Work Boots - Brown 6.5 US</t>
  </si>
  <si>
    <t>B08N5M6YNG</t>
  </si>
  <si>
    <t>B088GVD7D1</t>
  </si>
  <si>
    <t>TORO BRAVO Women's TRC1WN Steel Toe Cowgirl 10" Pull On Work Boots - Brown 7.5 US</t>
  </si>
  <si>
    <t>B0186KGHRU</t>
  </si>
  <si>
    <t>Toro Men’s TRC1 10” Steel-Toe Work Boot - Brown 11 US</t>
  </si>
  <si>
    <t>B0186KGKOA</t>
  </si>
  <si>
    <t>Toro Men’s TRC1 10” Steel-Toe Work Boot - Brown 12 US</t>
  </si>
  <si>
    <t>B0186MNEYM</t>
  </si>
  <si>
    <t>Toro Men’s TRC1 10” Steel-Toe Work Boot - Tan 10 US</t>
  </si>
  <si>
    <t>B0186MNJ7O</t>
  </si>
  <si>
    <t>Toro Men’s TRC1 10” Steel-Toe Work Boot - Tan 11 US</t>
  </si>
  <si>
    <t>B0186MLCPA</t>
  </si>
  <si>
    <t>Toro Men’s TRC1 10” Work Boot - Tan 9.5 US</t>
  </si>
  <si>
    <t>B088YPX8HC</t>
  </si>
  <si>
    <t>CEBU Men's BorceShark Soft Toe Versatile 6" Work Boots - Brown 11 US</t>
  </si>
  <si>
    <t>B088YJ6FV5</t>
  </si>
  <si>
    <t>CEBU Men's BorceShark Soft Toe Versatile 6" Work Boots - Brown 8 US</t>
  </si>
  <si>
    <t>B088YPSXCD</t>
  </si>
  <si>
    <t>CEBU Men's BorceShark Soft Toe Versatile 6" Work Boots - Brown 9.5 US</t>
  </si>
  <si>
    <t>B09DTHVJ6F</t>
  </si>
  <si>
    <t>B09DTL1KYV</t>
  </si>
  <si>
    <t>CEBU Men's Botin Grip Soft Toe Non Slip 6" Slip On Work Boots - Black 11 US</t>
  </si>
  <si>
    <t>B088FZRB4H</t>
  </si>
  <si>
    <t>CEBU Men's Botin Soft Toe Slip On 6" Slip On Work Boots - Brown 12 US</t>
  </si>
  <si>
    <t>B088FZHK3C</t>
  </si>
  <si>
    <t>CEBU Men's Botin Soft Toe Slip On 6" Slip On Work Boots - Brown 9 US</t>
  </si>
  <si>
    <t>B096T5C388</t>
  </si>
  <si>
    <t>CEBU Men's BT Flex Shrk Soft Toe Rubber Shield 6" Slip On Work Boots - Brown 11 US</t>
  </si>
  <si>
    <t>B096T5CY4M</t>
  </si>
  <si>
    <t>CEBU Men's BT Flex Shrk Soft Toe Rubber Shield 6" Slip On Work Boots - Brown 13 US</t>
  </si>
  <si>
    <t>B096T61QNY</t>
  </si>
  <si>
    <t>CEBU Men's BT Flex Shrk Soft Toe Rubber Shield 6" Slip On Work Boots - Brown 7 US</t>
  </si>
  <si>
    <t>B08YRJ2MMM</t>
  </si>
  <si>
    <t>CEBU Men's BT Flex Soft Toe Lightweight 6" Slip On Work Boots - Brown 13 US</t>
  </si>
  <si>
    <t>B08YR7MNT2</t>
  </si>
  <si>
    <t>CEBU Men's BT Flex Soft Toe Lightweight 6" Slip On Work Boots - Brown 7.5 US</t>
  </si>
  <si>
    <t>B092LKRBHK</t>
  </si>
  <si>
    <t>CEBU Men's Bul 250 Soft Toe Wedge Sole 6" Work Boots - Brown 10 US</t>
  </si>
  <si>
    <t>B092LF888Q</t>
  </si>
  <si>
    <t>CEBU Men's Bul 250 Soft Toe Wedge Sole 6" Work Boots - Shedron 9 US</t>
  </si>
  <si>
    <t>BUL 251</t>
  </si>
  <si>
    <t>B00CBHMGX4</t>
  </si>
  <si>
    <t>CEBU Men's Comfort 10” Steel-Toe Work Boot - Brown 10</t>
  </si>
  <si>
    <t>B00CBHN336</t>
  </si>
  <si>
    <t>CEBU Men's Comfort 10” Steel-Toe Work Boot - Brown 8.5</t>
  </si>
  <si>
    <t>B00CBHOMAE</t>
  </si>
  <si>
    <t>CEBU Men's Comfort Soft Toe Wedge Sole 10" Pull On Work Boots - Brown 7 US</t>
  </si>
  <si>
    <t>B00CBHPZNW</t>
  </si>
  <si>
    <t>CEBU Men's Comfort Soft Toe Wedge Sole 10" Pull On Work Boots - Maroon 10 US</t>
  </si>
  <si>
    <t>B00CBHKDNY</t>
  </si>
  <si>
    <t>CEBU Men's Comfort Soft Toe Wedge Sole 10" Pull On Work Boots - Maroon 12 US</t>
  </si>
  <si>
    <t>B00CBHKVCC</t>
  </si>
  <si>
    <t>CEBU Men's Comfort Soft Toe Wedge Sole 10" Pull On Work Boots - Maroon 6.5 US</t>
  </si>
  <si>
    <t>B00CBHL7A2</t>
  </si>
  <si>
    <t>CEBU Men's Comfort Soft Toe Wedge Sole 10" Pull On Work Boots - Maroon 8.5 US</t>
  </si>
  <si>
    <t>B088YSWW67</t>
  </si>
  <si>
    <t>CEBU Men's Farmer Steel Toe Cowboy 10" Pull On Work Boots - Brown 13 US</t>
  </si>
  <si>
    <t>B08KZS9K9B</t>
  </si>
  <si>
    <t>CEBU Men's Farmer Steel Toe Cowboy 10" Pull On Work Boots - Brown 8 US</t>
  </si>
  <si>
    <t>B08YRF222N</t>
  </si>
  <si>
    <t>CEBU Men's HL100 Breathable Heavy Duty 10" Pull On Work Boots - Brown 7.5 US</t>
  </si>
  <si>
    <t>B08YR5M8JM</t>
  </si>
  <si>
    <t>CEBU Men's HL100 Breathable Heavy Duty 10" Pull On Work Boots - Brown 8 US</t>
  </si>
  <si>
    <t>B08YRFV358</t>
  </si>
  <si>
    <t>CEBU Men's HL200 Soft Toe Breathable 10" Pull On Work Boots - Brown 6.5 US</t>
  </si>
  <si>
    <t>B08YRYQXTM</t>
  </si>
  <si>
    <t>CEBU Men's HL200 Soft Toe Breathable 10" Pull On Work Boots - Brown 9.5 US</t>
  </si>
  <si>
    <t>B088W95PNC</t>
  </si>
  <si>
    <t>CEBU Men's Max Grip Soft Toe Non Slip 10" Pull On Work Boots - Black 8 US</t>
  </si>
  <si>
    <t>B087R2RXJ8</t>
  </si>
  <si>
    <t>CEBU Men's Max Soft Toe Versatile 10" Pull On Work Boots - Brown 6 US</t>
  </si>
  <si>
    <t>B087R3Z4H6</t>
  </si>
  <si>
    <t>CEBU Men's Max Soft Toe Versatile 10" Pull On Work Boots - Brown 9.5 US</t>
  </si>
  <si>
    <t>B087R2ZCPN</t>
  </si>
  <si>
    <t>CEBU Men's Max Soft Toe Versatile 10" Pull On Work Boots - Honey 13 US</t>
  </si>
  <si>
    <t>B087R3D5H6</t>
  </si>
  <si>
    <t>CEBU Men's Max Soft Toe Versatile 10" Pull On Work Boots - Honey 7.5 US</t>
  </si>
  <si>
    <t>B096L82CPC</t>
  </si>
  <si>
    <t>B096T635TD</t>
  </si>
  <si>
    <t>CEBU Men's R Flex Soft Toe Elastic 10" Pull On Work Boots - Shedron 10 US</t>
  </si>
  <si>
    <t>B096T4Z5CN</t>
  </si>
  <si>
    <t>CEBU Men's R Flex Soft Toe Elastic 10" Pull On Work Boots - Shedron 12 US</t>
  </si>
  <si>
    <t>B07HWWV674</t>
  </si>
  <si>
    <t>CEBU Men's Rodeo 10” Composite-Toe Work Boot- Brown 9</t>
  </si>
  <si>
    <t>B07HWNLDRF</t>
  </si>
  <si>
    <t>CEBU Men's Rodeo 10” Composite-Toe Work Boot- Shedron 13</t>
  </si>
  <si>
    <t>B08YQWPQPK</t>
  </si>
  <si>
    <t>CEBU Men's Rul 500 Soft Toe Wedge Sole 10" Pull On Work Boots - Brown 11 US</t>
  </si>
  <si>
    <t>B08YRDN54L</t>
  </si>
  <si>
    <t>CEBU Men's Rul 500 Soft Toe Wedge Sole 10" Pull On Work Boots - Brown 7 US</t>
  </si>
  <si>
    <t>B08YR3D725</t>
  </si>
  <si>
    <t>CEBU Men's Rul 500 Soft Toe Wedge Sole 10" Pull On Work Boots - Shedron 6.5 US</t>
  </si>
  <si>
    <t>B08YRSSKLW</t>
  </si>
  <si>
    <t>CEBU Men's Rul 500 Soft Toe Wedge Sole 10" Pull On Work Boots - Shedron 7 US</t>
  </si>
  <si>
    <t>B01JHFIYIS</t>
  </si>
  <si>
    <t>CEBU Men's Tk Borcegui Soft Toe Heavy Duty 6" Work Boots - Honey 9.5 US</t>
  </si>
  <si>
    <t>B087LJ5BD1</t>
  </si>
  <si>
    <t>CEBU Men's Tk Borcegui Steel Toe Heavy Duty 6" Work Boots - Shedron 12 US</t>
  </si>
  <si>
    <t>B088WFZ9H1</t>
  </si>
  <si>
    <t>B088W79K5V</t>
  </si>
  <si>
    <t>B09818G5SL</t>
  </si>
  <si>
    <t>B087LQGXS3</t>
  </si>
  <si>
    <t>CEBU Men's Tk Lacer Steel Toe Heavy Duty 8" Work Boots - Shedron 9 US</t>
  </si>
  <si>
    <t>B01JKG3AXI</t>
  </si>
  <si>
    <t>CEBU Men's Tractor 10” Work Boot - Black 11 US</t>
  </si>
  <si>
    <t>B01JKG3C0O</t>
  </si>
  <si>
    <t>CEBU Men's Tractor 10” Work Boot - Black 12 US</t>
  </si>
  <si>
    <t>B01JKG30R4</t>
  </si>
  <si>
    <t>CEBU Men's Tractor 10” Work Boot - Honey 7 US</t>
  </si>
  <si>
    <t>B01JKG31ZU</t>
  </si>
  <si>
    <t>CEBU Men's Tractor 10” Work Boot - Honey 7.5 US</t>
  </si>
  <si>
    <t>B01JKG34F2</t>
  </si>
  <si>
    <t>CEBU Men's Tractor 10” Work Boot - Honey 8.5 US</t>
  </si>
  <si>
    <t>B01JKEPX4E</t>
  </si>
  <si>
    <t>CEBU Men's Tractor Steel Toe Heavy Duty 10" Pull On Work Boots - Shedron 6.5 US</t>
  </si>
  <si>
    <t>B087P3HJSC</t>
  </si>
  <si>
    <t>FORTAL Men's FBS1 Non Slip 6" Slip On Work Boots - Black 10 US</t>
  </si>
  <si>
    <t>B087P2M9SF</t>
  </si>
  <si>
    <t>FORTAL Men's FBS1 Non Slip 6" Slip On Work Boots - Black 7.5 US</t>
  </si>
  <si>
    <t>B087P364K9</t>
  </si>
  <si>
    <t>FORTAL Men's FBS1 Non Slip 6" Slip On Work Boots - Brown 7.5 US</t>
  </si>
  <si>
    <t>B088W5R8YJ</t>
  </si>
  <si>
    <t>FORTAL Men's FCCP2 Non Slip 4" Work Shoes - Black 10 US</t>
  </si>
  <si>
    <t>B088W5JX5N</t>
  </si>
  <si>
    <t>FORTAL Men's FCCP2 Non Slip 4" Work Shoes - Black 7.5 US</t>
  </si>
  <si>
    <t>B088WF3J1Q</t>
  </si>
  <si>
    <t>FORTAL Men's FCP2 Non Slip 4" Slip On Work Shoes - Black 11 US</t>
  </si>
  <si>
    <t>B087P2CSVL</t>
  </si>
  <si>
    <t>FORTAL Women's FBP3 Non Slip 6" Work Boots - Brown 6.5 US</t>
  </si>
  <si>
    <t>B087P2RZ1F</t>
  </si>
  <si>
    <t>FORTAL Women's FBP3 Non Slip 6" Work Boots - Brown 9 US</t>
  </si>
  <si>
    <t>B088GWK5W3</t>
  </si>
  <si>
    <t>LABRADOR Men's BRB2 Soft Toe Wedge Sole 6" Work Boots - Brown 6 US</t>
  </si>
  <si>
    <t>B088H85WTC</t>
  </si>
  <si>
    <t>LABRADOR Men's BRB2 Soft Toe Wedge Sole 6" Work Boots - Brown 7 US</t>
  </si>
  <si>
    <t>B088GPWY39</t>
  </si>
  <si>
    <t>LABRADOR Men's BRB2 Soft Toe Wedge Sole 6" Work Boots - Brown 7.5 US</t>
  </si>
  <si>
    <t>B088GRBZ4N</t>
  </si>
  <si>
    <t>LABRADOR Men's BRB2 Soft Toe Wedge Sole 6" Work Boots - Brown 9 US</t>
  </si>
  <si>
    <t>B088GNCTDV</t>
  </si>
  <si>
    <t>LABRADOR Men's LA Track Soft Toe Heavy Duty 10" Pull On Work Boots - Chocolate 10.5 US</t>
  </si>
  <si>
    <t>B088GTY2M6</t>
  </si>
  <si>
    <t>LABRADOR Men's LA Track Soft Toe Heavy Duty 10" Pull On Work Boots - Gold 9 US</t>
  </si>
  <si>
    <t>B088GZC9NM</t>
  </si>
  <si>
    <t>LABRADOR Men's LA Track Steel Toe Heavy Duty 10" Pull On Work Boots - Chocolate 8.5 US</t>
  </si>
  <si>
    <t>B088GWL4JG</t>
  </si>
  <si>
    <t>LABRADOR Men's LA Track Steel Toe Heavy Duty 10" Pull On Work Boots - Chocolate 9 US</t>
  </si>
  <si>
    <t>B088H2Z3D9</t>
  </si>
  <si>
    <t>LABRADOR Women's BDT Soft Toe Heavy Duty 6" Work Boots - Copper 7 US</t>
  </si>
  <si>
    <t>B088H1G52K</t>
  </si>
  <si>
    <t>LABRADOR Women's BDT Soft Toe Heavy Duty 6" Work Boots - Copper 7.5 US</t>
  </si>
  <si>
    <t>B087P2JCCR</t>
  </si>
  <si>
    <t>PRADERA Men's Dakota Lightweight Flexible 12" Cowboy Boots - Brown 8 US</t>
  </si>
  <si>
    <t>B087P3BP31</t>
  </si>
  <si>
    <t>PRADERA Men's Dakota Lightweight Flexible 12" Cowboy Boots - Brown 8.5 US</t>
  </si>
  <si>
    <t>B087P2GYZL</t>
  </si>
  <si>
    <t>PRADERA Men's Dakota Lightweight Flexible 12" Cowboy Boots - Brown 9.5 US</t>
  </si>
  <si>
    <t>B087P3V9F1</t>
  </si>
  <si>
    <t>PRADERA Men's PR Rayas Soft Toe Cowboy 10" Pull On Work Boots - Brown 10.5 US</t>
  </si>
  <si>
    <t>B087P43WRS</t>
  </si>
  <si>
    <t>PRADERA Men's PR Rayas Soft Toe Cowboy 10" Pull On Work Boots - Brown 8 US</t>
  </si>
  <si>
    <t>B087P32SV4</t>
  </si>
  <si>
    <t>PRADERA Men's PR Rayas Steel Toe Cowboy 10" Pull On Work Boots - Brown 6 US</t>
  </si>
  <si>
    <t>B087P2WPTV</t>
  </si>
  <si>
    <t>PRADERA Men's PR Track Composite Toe Cowboy 10" Pull On Work Boots - Chocolate 10.5 US</t>
  </si>
  <si>
    <t>B087P2KT2P</t>
  </si>
  <si>
    <t>PRADERA Men's PR Track Composite Toe Cowboy 10" Pull On Work Boots - Chocolate 9 US</t>
  </si>
  <si>
    <t>B0882WDCD2</t>
  </si>
  <si>
    <t>PRADERA Men's PR Track Soft Toe Cowboy 10" Pull On Work Boots - Shedron 10.5 US</t>
  </si>
  <si>
    <t>B088WQR58W</t>
  </si>
  <si>
    <t>TORO BRAVO Men's TRC1 Soft Toe Cowboy 10" Pull On Work Boots - Tan 10 US</t>
  </si>
  <si>
    <t>B088WJM8CY</t>
  </si>
  <si>
    <t>TORO BRAVO Men's TRC1 Soft Toe Cowboy 10" Pull On Work Boots - Tan 12 US</t>
  </si>
  <si>
    <t>B088WB7M6P</t>
  </si>
  <si>
    <t>TORO BRAVO Men's TRC3P Steel Toe Cowboy 10" Pull On Work Boots - Brown 13 US</t>
  </si>
  <si>
    <t>B088W5WB96</t>
  </si>
  <si>
    <t>TORO BRAVO Women's TLC1WN Soft Toe Cowgirl 8" Work Boots - Tan 5.5 US</t>
  </si>
  <si>
    <t>B0186MMU92</t>
  </si>
  <si>
    <t>Toro Men’s TRC1 10” Steel-Toe Work Boot - Brown 10 US</t>
  </si>
  <si>
    <t>B0186MN0NM</t>
  </si>
  <si>
    <t>Toro Men’s TRC1 10” Steel-Toe Work Boot - Tan 6 US</t>
  </si>
  <si>
    <t>B0186MN2K8</t>
  </si>
  <si>
    <t>Toro Men’s TRC1 10” Steel-Toe Work Boot - Tan 6.5 US</t>
  </si>
  <si>
    <t>B0186MNDDO</t>
  </si>
  <si>
    <t>Toro Men’s TRC1 10” Steel-Toe Work Boot - Tan 9.5 US</t>
  </si>
  <si>
    <t>B0186KF0IM</t>
  </si>
  <si>
    <t>Toro Men’s TRC1 10” Work Boot - Brown 12 US</t>
  </si>
  <si>
    <t>B0186MLH3W</t>
  </si>
  <si>
    <t>Toro Men’s TRC1 10” Work Boot - Tan 10.5 US</t>
  </si>
  <si>
    <t>B07GC5WG2Z</t>
  </si>
  <si>
    <t>B07GC5TVKN</t>
  </si>
  <si>
    <t>Toro TLC1 8" Tan- 11 US</t>
  </si>
  <si>
    <t>Products</t>
  </si>
  <si>
    <t>Contribution May</t>
  </si>
  <si>
    <t>Contribution Jun</t>
  </si>
  <si>
    <t>Contribution Jul</t>
  </si>
  <si>
    <t>Contribution Aug</t>
  </si>
  <si>
    <t>Sum Contribution</t>
  </si>
  <si>
    <t>Percentage of contribution (E-commerce)</t>
  </si>
  <si>
    <t>Percentage of Contribution per Week (B2B)</t>
  </si>
  <si>
    <t>Sum of M Contribution per Week (B2B)</t>
  </si>
  <si>
    <t xml:space="preserve">Choose </t>
  </si>
  <si>
    <t>Enfasis en la suela</t>
  </si>
  <si>
    <t>Revisar A+</t>
  </si>
  <si>
    <t>Amazon</t>
  </si>
  <si>
    <t>Priorities</t>
  </si>
  <si>
    <t>Tonka (S) Cafe</t>
  </si>
  <si>
    <t>List</t>
  </si>
  <si>
    <t>AVG of Price</t>
  </si>
  <si>
    <t>AVG of Cost</t>
  </si>
  <si>
    <t>AVG Profit</t>
  </si>
  <si>
    <t>% E-commerce</t>
  </si>
  <si>
    <t>% B2B</t>
  </si>
  <si>
    <t>Priority</t>
  </si>
  <si>
    <t>Comfort (S)</t>
  </si>
  <si>
    <t>Comfort</t>
  </si>
  <si>
    <t>Farmer (S)</t>
  </si>
  <si>
    <t xml:space="preserve">Farmer </t>
  </si>
  <si>
    <t>HL100</t>
  </si>
  <si>
    <t>HL200 (S)</t>
  </si>
  <si>
    <t>HL200</t>
  </si>
  <si>
    <t>Max (S)</t>
  </si>
  <si>
    <t>Max</t>
  </si>
  <si>
    <t>PR Track (C) Chocolate (P3)</t>
  </si>
  <si>
    <t>PR Track Chocolate (P2)</t>
  </si>
  <si>
    <t>Ranger (S)</t>
  </si>
  <si>
    <t>Ranger</t>
  </si>
  <si>
    <t>Rodeo (C) Cafe</t>
  </si>
  <si>
    <t>Rul 500</t>
  </si>
  <si>
    <t>Rul 500 (S)</t>
  </si>
  <si>
    <t>Tk Farmer</t>
  </si>
  <si>
    <t>Tk Farmer (S)</t>
  </si>
  <si>
    <t>Tractor (S)</t>
  </si>
  <si>
    <t>Tractor</t>
  </si>
  <si>
    <t>TRC1 (S)</t>
  </si>
  <si>
    <t>TRC3P (S)</t>
  </si>
  <si>
    <t>Thunder 300 (S)</t>
  </si>
  <si>
    <t>Thunder 300</t>
  </si>
  <si>
    <t>WP (C)</t>
  </si>
  <si>
    <t>Rodeo (C) Shedron</t>
  </si>
  <si>
    <t>Bmx (S)</t>
  </si>
  <si>
    <t>Bmx</t>
  </si>
  <si>
    <t>BorceShark (S)</t>
  </si>
  <si>
    <t>BorceShark</t>
  </si>
  <si>
    <t>Botin Cafe</t>
  </si>
  <si>
    <t>Botin Grip Negro</t>
  </si>
  <si>
    <t>BrdShark (S)</t>
  </si>
  <si>
    <t>BrdShark</t>
  </si>
  <si>
    <t>BT Flex (S)</t>
  </si>
  <si>
    <t>BT Flex</t>
  </si>
  <si>
    <t>BT Flex Shrk (S)</t>
  </si>
  <si>
    <t>BT Flex Shrk</t>
  </si>
  <si>
    <t>Max Grip Negro (P1)</t>
  </si>
  <si>
    <t>PR Rayas (S)</t>
  </si>
  <si>
    <t>PR Rayas</t>
  </si>
  <si>
    <t>Tk Borcegui Miel</t>
  </si>
  <si>
    <t>Tk Borcegui</t>
  </si>
  <si>
    <t>Tk Lacer (S)</t>
  </si>
  <si>
    <t>Tk Lacer</t>
  </si>
  <si>
    <t>TLC1WN (S)</t>
  </si>
  <si>
    <t>TLC1WN</t>
  </si>
  <si>
    <t>Ultra 300</t>
  </si>
  <si>
    <t>WP Cafe</t>
  </si>
  <si>
    <t>Tonka (S)</t>
  </si>
  <si>
    <t>Tonka</t>
  </si>
  <si>
    <t>Tonka Cafe (P6)</t>
  </si>
  <si>
    <t>Tonka Chocolate (P6)</t>
  </si>
  <si>
    <t>Lacer 300</t>
  </si>
  <si>
    <t>May</t>
  </si>
  <si>
    <t>Jun</t>
  </si>
  <si>
    <t>Jul</t>
  </si>
  <si>
    <t>Aug</t>
  </si>
  <si>
    <t>Product charges - Order Payment (Products)</t>
  </si>
  <si>
    <t>Amazon fees - Referral Fee on Item Price</t>
  </si>
  <si>
    <t>Amazon fees - Refund</t>
  </si>
  <si>
    <t>Amazon fees - Early Reviewer Program fee</t>
  </si>
  <si>
    <t>Shipping services purchased through Amazon</t>
  </si>
  <si>
    <t>$-</t>
  </si>
  <si>
    <t xml:space="preserve">Current Reserve Amount </t>
  </si>
  <si>
    <t>Product Tax - Order Payment</t>
  </si>
  <si>
    <t>Product Tax - Refund</t>
  </si>
  <si>
    <t>Shippings - Returns</t>
  </si>
  <si>
    <t>Refunds - Returns</t>
  </si>
  <si>
    <t xml:space="preserve">Shipping Label </t>
  </si>
  <si>
    <t>Taxes (Adjusted)</t>
  </si>
  <si>
    <t>Total Amazon Income (USD)</t>
  </si>
  <si>
    <t>Total Shopify Income (USD)</t>
  </si>
  <si>
    <t>Amazon Ads</t>
  </si>
  <si>
    <t>Other Ads Costs (USD)</t>
  </si>
  <si>
    <t>Mkting Cost Shopify (USD)</t>
  </si>
  <si>
    <t>UPS (Shipping - Shopify)</t>
  </si>
  <si>
    <t>Total Marketing Cost</t>
  </si>
  <si>
    <t>Director Salary</t>
  </si>
  <si>
    <t>Operations Manager</t>
  </si>
  <si>
    <t>WCC (Inventory)</t>
  </si>
  <si>
    <t>Luis ROC - Amazon</t>
  </si>
  <si>
    <t>Luis ROC - Shopify</t>
  </si>
  <si>
    <t>Total Operations Costs</t>
  </si>
  <si>
    <t>Total Coming In</t>
  </si>
  <si>
    <t>Total Going Out</t>
  </si>
  <si>
    <t>Marketing %</t>
  </si>
  <si>
    <t>Operations %</t>
  </si>
  <si>
    <t>Warehouse %</t>
  </si>
  <si>
    <t>Ventas Netas Amazon (Ventas - Devoluciones)</t>
  </si>
  <si>
    <t>Ventas Netas Shopify (Ventas - Devoluciones)</t>
  </si>
  <si>
    <t>Ventas Totales</t>
  </si>
  <si>
    <t>Precio Prom per Par - Amazon (Sales/Pares)</t>
  </si>
  <si>
    <t>Precio Prom per Par - Shopify (Sales/Pares)</t>
  </si>
  <si>
    <t>Cost Prom per Par - Amazon (Cost/Pares)</t>
  </si>
  <si>
    <t>Cost Prom per Par - Shopify (Cost/Pares)</t>
  </si>
  <si>
    <t>Cantidad de pares promedio por dia</t>
  </si>
  <si>
    <t>Sep</t>
  </si>
  <si>
    <t>Oct</t>
  </si>
  <si>
    <t>Nov</t>
  </si>
  <si>
    <t>Dec</t>
  </si>
  <si>
    <t>Shipping services purchased through Shopify</t>
  </si>
  <si>
    <t>Total Marketing Costs</t>
  </si>
  <si>
    <t xml:space="preserve">Convertions </t>
  </si>
  <si>
    <t>4. Problemas en general</t>
  </si>
  <si>
    <t>4 a. Hay que crear una nueva estrategia para amazon - juego de ajedrez - la complicacion es enorme (3 tipos de campañas, 22 campañas activas, 15 keywords por cada una, 150 negative keywords para cada una, TOTAL = 148500 variables)</t>
  </si>
  <si>
    <t>4 b. Hay que eliminar nuestra presencia en español porque sabrina no puede encargarse de todo y genera + gastos que ganancias</t>
  </si>
  <si>
    <t>4 bb. Apoyarse en que la palabra "botas de trabajo" en amazon NUNCA ha vendido ni una sola bota</t>
  </si>
  <si>
    <t xml:space="preserve">4 c. Nuestros buyers persona para el E-commerce no es el hombre o mujer de mas de 50 es el hombre/mujer entre 25-40 años que necesita instagram y facebook como primera precencia y no tenemos presencia real </t>
  </si>
  <si>
    <t>4 d. Tenemos un ENORME problema con los inventarios, en ningun momento se le puso inteligencia al proceso</t>
  </si>
  <si>
    <t>4 dd. Apoyarse en el score de una de las botas ARIAT, WO y una de nuestras botas + vendidas (RUL 500)</t>
  </si>
  <si>
    <t>4 e. Necesitamos definir los objetivos del negocio por priodidades:</t>
  </si>
  <si>
    <t>Vender mas botas</t>
  </si>
  <si>
    <t>Gastar menos dinero en Ads</t>
  </si>
  <si>
    <t>Crecer E-commerce alcance</t>
  </si>
  <si>
    <t>4 f. En mi plan hasta el año que viene no esta gastar nada de tiempo en hacer un equipo de E-commerce en Mexico</t>
  </si>
  <si>
    <t>4 ff. Apoyarse en que eso me llevaria MUCHO entrenamiento y perderiamos dinero mientras tanto</t>
  </si>
  <si>
    <t>5. No me gusta el trato, falta de confianza, apoyo y respeto</t>
  </si>
  <si>
    <t>5 a. El que mucho abarca poco aprieta</t>
  </si>
  <si>
    <t>5 b. Necesito que me dejen trabajar tranquila o busquen una nueva estrategia con una nueva persona</t>
  </si>
  <si>
    <t>5 c. Yo nunca me comprometí a generar mas dinero que Luis, dije muy claro que lo hicieramos en SEP para que en NOV nos fuesemos RECUPERANDO</t>
  </si>
  <si>
    <t>Best Sellers</t>
  </si>
  <si>
    <t>P/Rodeo</t>
  </si>
  <si>
    <t>seller-sku</t>
  </si>
  <si>
    <t>asin1</t>
  </si>
  <si>
    <t>item-name</t>
  </si>
  <si>
    <t>item-description</t>
  </si>
  <si>
    <t>listing-id</t>
  </si>
  <si>
    <t>price</t>
  </si>
  <si>
    <t>quantity</t>
  </si>
  <si>
    <t>open-date</t>
  </si>
  <si>
    <t>product-id-type</t>
  </si>
  <si>
    <t>item-note</t>
  </si>
  <si>
    <t>item-condition</t>
  </si>
  <si>
    <t>will-ship-internationally</t>
  </si>
  <si>
    <t>expedited-shipping</t>
  </si>
  <si>
    <t>product-id</t>
  </si>
  <si>
    <t>pending-quantity</t>
  </si>
  <si>
    <t>fulfillment-channel</t>
  </si>
  <si>
    <t>Business Price</t>
  </si>
  <si>
    <t>status</t>
  </si>
  <si>
    <t>Toro TLC1 8"</t>
  </si>
  <si>
    <t>TORO TLC1 8" Work Boot is designed to give you the best combination of comfort and durability. Recommended for several jobs such as: Construction, Landscaping, Mechanics, Roofers, Shops, and Warehouses.</t>
  </si>
  <si>
    <t>0810UB146JC</t>
  </si>
  <si>
    <t>2018-08-10 09:29:28 PDT</t>
  </si>
  <si>
    <t>DEFAULT</t>
  </si>
  <si>
    <t>Incomplete</t>
  </si>
  <si>
    <t>CEBU Men's Soft Toe Work Boots, Industrial and Construction Safety, Oil and Acid Resistant, Rubber Protection, Leather, Heavy Duty, Wide fit Shoes, Tk Farmer</t>
  </si>
  <si>
    <t>Nobody said hard work can't be done with a bit of Western style. The TK Farmer line has a leather upper with Shark Shield technology reinforcing the heel and toe. Its rubber outsole makes this boot ideal for heavy-duty work.</t>
  </si>
  <si>
    <t>1215OVN9ODK</t>
  </si>
  <si>
    <t>2014-12-14 21:01:21 PST</t>
  </si>
  <si>
    <t>CEBU Men's Soft Toe Work Boots, Industrial Safety, Leather, 10 inch Pull on, Oil Resistant, Lightweight Shoe, Rubber Protector, BrdShrk</t>
  </si>
  <si>
    <t>With Rubber Shield technology reinforcing the heel and toe, the BRD line offers extra durability. The stylish leather upper and polyurethane outsole combine to make a boot crafted for mid-duty work environments.</t>
  </si>
  <si>
    <t>0517NXT3FQ8</t>
  </si>
  <si>
    <t>2013-05-17 12:26:22 PDT</t>
  </si>
  <si>
    <t>CEBU Men's Steel Toe Work Boots, Industrial and Utility Safety, Leather, 10 inch, Wide fit Shoe, Rubber Protector, BrdShrk</t>
  </si>
  <si>
    <t>With Rubber Shield technology reinforcing the heel and toe, the BRD Steel-Toe work boot offers extra durability. The stylish leather upper and double density outsole combine to make a boot crafted for mid-duty work environments.</t>
  </si>
  <si>
    <t>0803Q6S77Z2</t>
  </si>
  <si>
    <t>2016-08-03 10:07:09 PDT</t>
  </si>
  <si>
    <t>B0186KEVBE</t>
  </si>
  <si>
    <t>Toro Men’s TRC1 10” Work Boot - Brown 10.5 US</t>
  </si>
  <si>
    <t>The TORO TRC1 Men’s boots are designed with a Western touch to give you the best combination of comfort, durability, and protection to work with style. This sole is so versatile in its function, we recommend it for most jobs. It is made up of three components, each for a different use. Together they produce excellent grip, comfort and durability, and shock absorbance. The black leather rim at the top of the boot was built for more comfort and to eliminate chafing on the leg. The boot consists of three combinations of leather for durability and elegance. When ordering your pair, please keep in mind that they run a half size big.</t>
  </si>
  <si>
    <t>1119PDAEKXQ</t>
  </si>
  <si>
    <t>2015-11-18 16:03:08 PST</t>
  </si>
  <si>
    <t>Inactive</t>
  </si>
  <si>
    <t>B0186MKVWK</t>
  </si>
  <si>
    <t>Toro Men’s TRC1 10” Work Boot - Tan 6 US</t>
  </si>
  <si>
    <t>1119PDI2G0W</t>
  </si>
  <si>
    <t>2015-11-18 17:01:37 PST</t>
  </si>
  <si>
    <t>B0186MLF98</t>
  </si>
  <si>
    <t>Toro Men’s TRC1 10” Work Boot - Tan 10 US</t>
  </si>
  <si>
    <t>1119PDI2SAK</t>
  </si>
  <si>
    <t>2015-11-18 17:01:59 PST</t>
  </si>
  <si>
    <t>1119PDI2TM2</t>
  </si>
  <si>
    <t>2015-11-18 17:02:01 PST</t>
  </si>
  <si>
    <t>B0186MLNRM</t>
  </si>
  <si>
    <t>Toro Men’s TRC1 10” Work Boot - Tan 12 US</t>
  </si>
  <si>
    <t>1119PDI362E</t>
  </si>
  <si>
    <t>2015-11-18 17:02:09 PST</t>
  </si>
  <si>
    <t>1119PDI39XK</t>
  </si>
  <si>
    <t>2015-11-18 17:02:14 PST</t>
  </si>
  <si>
    <t>B0186KGG44</t>
  </si>
  <si>
    <t>Toro Men’s TRC1 10” Steel-Toe Work Boot - Brown 10.5 US</t>
  </si>
  <si>
    <t>The TORO TRC1 Men’s boots are designed with a Western touch to give you the best combination of comfort, durability, and protection to work with style. Its Steel-Toe Protection meets ANZI Safety Standards. This sole is so versatile in its function, we recommend it for most jobs. It is made up of three components, each for a different use. Together they produce excellent grip, comfort and durability, and shock absorbance. The black leather rim at the top of the boot was built for more comfort and to eliminate chafing on the leg. The boot consists of three combinations of leather for durability and elegance. When ordering your pair, please keep in mind that they run a half size big.</t>
  </si>
  <si>
    <t>1119PDAIR08</t>
  </si>
  <si>
    <t>2015-11-18 16:04:28 PST</t>
  </si>
  <si>
    <t>1119PDAIWTE</t>
  </si>
  <si>
    <t>2015-11-18 16:04:31 PST</t>
  </si>
  <si>
    <t>1119PDAJ72K</t>
  </si>
  <si>
    <t>2015-11-18 16:04:35 PST</t>
  </si>
  <si>
    <t>B08HH1CMSZ</t>
  </si>
  <si>
    <t>Toro Men’s TRC1 10” Steel-Toe Work Boot - Brown 13 US</t>
  </si>
  <si>
    <t>0903XH1P3K9</t>
  </si>
  <si>
    <t>2020-09-03 16:48:18 PDT</t>
  </si>
  <si>
    <t>1119PDI6HQQ</t>
  </si>
  <si>
    <t>2015-11-18 17:03:21 PST</t>
  </si>
  <si>
    <t>B0186MNBMM</t>
  </si>
  <si>
    <t>Toro Men’s TRC1 10” Steel-Toe Work Boot - Tan 9 US</t>
  </si>
  <si>
    <t>1119PDI6PV8</t>
  </si>
  <si>
    <t>2015-11-18 17:03:27 PST</t>
  </si>
  <si>
    <t>B0186MNH44</t>
  </si>
  <si>
    <t>Toro Men’s TRC1 10” Steel-Toe Work Boot - Tan 10.5 US</t>
  </si>
  <si>
    <t>1119PDI6ZR2</t>
  </si>
  <si>
    <t>2015-11-18 17:03:35 PST</t>
  </si>
  <si>
    <t>1119PDI7198</t>
  </si>
  <si>
    <t>2015-11-18 17:03:38 PST</t>
  </si>
  <si>
    <t>B0186MNN0C</t>
  </si>
  <si>
    <t>Toro Men’s TRC1 10” Steel-Toe Work Boot - Tan 12 US</t>
  </si>
  <si>
    <t>1119PDI73PK</t>
  </si>
  <si>
    <t>2015-11-18 17:03:44 PST</t>
  </si>
  <si>
    <t>B0186MNQ0Y</t>
  </si>
  <si>
    <t>Toro Men’s TRC1 10” Steel-Toe Work Boot - Tan 13 US</t>
  </si>
  <si>
    <t>1119PDI75RQ</t>
  </si>
  <si>
    <t>2015-11-18 17:03:49 PST</t>
  </si>
  <si>
    <t>CEBU Men's Soft Toe Work Boots, Slip Resistant, Construction and Utility Safety, 6 inch Shoes, Leather, Lightweight Sole, mid Length, Botin</t>
  </si>
  <si>
    <t>This slip-on work boot was designed to offer lightweight performance. The Botin line features a leather upper, an elastic opening for easy slip-on, and a double-density outsole that gives you a work boot ideal for mid-duty work environments.</t>
  </si>
  <si>
    <t>1215OVN339Q</t>
  </si>
  <si>
    <t>2014-12-14 20:58:35 PST</t>
  </si>
  <si>
    <t>CEBU men's steel toe work boots, industrial and construction safety, leather, 10 inch, breathable, acid resistant, utility shoes, Tk Farmer</t>
  </si>
  <si>
    <t>Nobody said hard work can't be done with a bit of Western-style. The TK Farmer Steel-Toe work boot has a leather upper with Shark Shield technology reinforcing the heel and toe. Its rubber outsole makes this boot ideal for heavy-duty work.</t>
  </si>
  <si>
    <t>0522SEW5RXK</t>
  </si>
  <si>
    <t>2017-05-22 11:17:58 PDT</t>
  </si>
  <si>
    <t>0522SFP9MR8</t>
  </si>
  <si>
    <t>2017-05-22 13:15:06 PDT</t>
  </si>
  <si>
    <t>0522SFP9LJW</t>
  </si>
  <si>
    <t>0522SFP9LFQ</t>
  </si>
  <si>
    <t>0522SFP9N5E</t>
  </si>
  <si>
    <t>0522SFP9LWE</t>
  </si>
  <si>
    <t>0522SFP9LQK</t>
  </si>
  <si>
    <t>0522SFP9M28</t>
  </si>
  <si>
    <t>0522SFP9LRE</t>
  </si>
  <si>
    <t>0522SFP9MEQ</t>
  </si>
  <si>
    <t>B071J1N3RR</t>
  </si>
  <si>
    <t>CEBU Men's Tk Farmer 10” Steel-Toe Work Boot - Brown 13 US</t>
  </si>
  <si>
    <t>0522SFP9LTW</t>
  </si>
  <si>
    <t>CEBU Men's Soft Toe Work Boots, Utility and Construction Safety, Leather,Oil and Acid Resistant, 10 inch Pull on, Heavy Duty Sole Shoes, Tractor</t>
  </si>
  <si>
    <t>Created to withstand rough work environments, the rugged Tractor line is meant to tackle the toughest jobs. With a classic leather upper and an ultra-durable rubber outsole, it was made for heavy-duty work.</t>
  </si>
  <si>
    <t>0802Q420DN8</t>
  </si>
  <si>
    <t>2016-08-02 15:43:30 PDT</t>
  </si>
  <si>
    <t>B01JKG2HPU</t>
  </si>
  <si>
    <t>CEBU Men's Tractor 10” Work Boot - Brown 6 US</t>
  </si>
  <si>
    <t>0802Q420FNQ</t>
  </si>
  <si>
    <t>2016-08-02 15:43:31 PDT</t>
  </si>
  <si>
    <t>0802Q420JR8</t>
  </si>
  <si>
    <t>2016-08-02 15:43:35 PDT</t>
  </si>
  <si>
    <t>0802Q420MAW</t>
  </si>
  <si>
    <t>2016-08-02 15:43:37 PDT</t>
  </si>
  <si>
    <t>0802Q420OPK</t>
  </si>
  <si>
    <t>2016-08-02 15:43:41 PDT</t>
  </si>
  <si>
    <t>0802Q420U8Q</t>
  </si>
  <si>
    <t>2016-08-02 15:43:46 PDT</t>
  </si>
  <si>
    <t>0802Q420YAK</t>
  </si>
  <si>
    <t>2016-08-02 15:43:49 PDT</t>
  </si>
  <si>
    <t>0802Q420ZH2</t>
  </si>
  <si>
    <t>2016-08-02 15:43:51 PDT</t>
  </si>
  <si>
    <t>0802Q42120Q</t>
  </si>
  <si>
    <t>2016-08-02 15:43:53 PDT</t>
  </si>
  <si>
    <t>B01JKG2YPS</t>
  </si>
  <si>
    <t>CEBU Men's Tractor 10” Work Boot - Brown 13 US</t>
  </si>
  <si>
    <t>0802Q42144K</t>
  </si>
  <si>
    <t>2016-08-02 15:43:55 PDT</t>
  </si>
  <si>
    <t>B01JHFIYI8</t>
  </si>
  <si>
    <t>CEBU Men's Tk Borcegui Soft Toe Heavy Duty 6" Work Boots - Honey 6 US</t>
  </si>
  <si>
    <t>Each pair of boots gives you the best combination of comfort and durability. Recommended for several jobs such as: Construction, Landscaping, Mechanics, Shops, and Warehouses.</t>
  </si>
  <si>
    <t>0801QYUKRXW</t>
  </si>
  <si>
    <t>2016-08-01 15:58:56 PDT</t>
  </si>
  <si>
    <t>B01JHFJ0G8</t>
  </si>
  <si>
    <t>CEBU Men's Tk Borcegui Soft Toe Heavy Duty 6" Work Boots - Honey 6.5 US</t>
  </si>
  <si>
    <t>0801QYUL6YQ</t>
  </si>
  <si>
    <t>2016-08-01 15:58:58 PDT</t>
  </si>
  <si>
    <t>B01JHFJ2VQ</t>
  </si>
  <si>
    <t>CEBU Men's Tk Borcegui Soft Toe Heavy Duty 6" Work Boots - Honey 10.5 US</t>
  </si>
  <si>
    <t>0801QYULHRW</t>
  </si>
  <si>
    <t>2016-08-01 15:59:00 PDT</t>
  </si>
  <si>
    <t>B01JHFJ79I</t>
  </si>
  <si>
    <t>CEBU Men's Tk Borcegui Soft Toe Heavy Duty 6" Work Boots - Honey 12 US</t>
  </si>
  <si>
    <t>0801QYUM8BQ</t>
  </si>
  <si>
    <t>2016-08-01 15:59:03 PDT</t>
  </si>
  <si>
    <t>B01JHFJ9CS</t>
  </si>
  <si>
    <t>CEBU Men's Tk Borcegui Soft Toe Heavy Duty 6" Work Boots - Honey 13 US</t>
  </si>
  <si>
    <t>0801QYUMGC2</t>
  </si>
  <si>
    <t>2016-08-01 15:59:05 PDT</t>
  </si>
  <si>
    <t>0923Q57DY38</t>
  </si>
  <si>
    <t>2016-09-23 13:46:29 PDT</t>
  </si>
  <si>
    <t>0923Q57E4FK</t>
  </si>
  <si>
    <t>2016-09-23 13:46:31 PDT</t>
  </si>
  <si>
    <t>0802Q421GBQ</t>
  </si>
  <si>
    <t>2016-08-02 15:44:07 PDT</t>
  </si>
  <si>
    <t>0802Q421JAE</t>
  </si>
  <si>
    <t>2016-08-02 15:44:10 PDT</t>
  </si>
  <si>
    <t>0802Q421NW8</t>
  </si>
  <si>
    <t>2016-08-02 15:44:12 PDT</t>
  </si>
  <si>
    <t>0802Q421V5W</t>
  </si>
  <si>
    <t>2016-08-02 15:44:14 PDT</t>
  </si>
  <si>
    <t>0802Q4225P2</t>
  </si>
  <si>
    <t>2016-08-02 15:44:15 PDT</t>
  </si>
  <si>
    <t>B01JKG3DKS</t>
  </si>
  <si>
    <t>CEBU Men's Tractor 10” Work Boot - Black 13 US</t>
  </si>
  <si>
    <t>0802Q422BJW</t>
  </si>
  <si>
    <t>2016-08-02 15:44:18 PDT</t>
  </si>
  <si>
    <t>Created to withstand the roughest work environments, the rugged Steel Toe Tractor boot is meant to tackle the toughest jobs. With a classic leather upper and an ultra-durable rubber outsole, it was made for heavy-duty work.</t>
  </si>
  <si>
    <t>0802Q416B8K</t>
  </si>
  <si>
    <t>2016-08-02 15:15:51 PDT</t>
  </si>
  <si>
    <t>0802Q4172ZQ</t>
  </si>
  <si>
    <t>2016-08-02 15:16:10 PDT</t>
  </si>
  <si>
    <t>0802Q4174XQ</t>
  </si>
  <si>
    <t>2016-08-02 15:16:11 PDT</t>
  </si>
  <si>
    <t>0802Q4175LW</t>
  </si>
  <si>
    <t>2016-08-02 15:16:13 PDT</t>
  </si>
  <si>
    <t>B01JKEQ9TM</t>
  </si>
  <si>
    <t>CEBU Men's Tractor Steel Toe Heavy Duty 10" Pull On Work Boots - Brown 13 US</t>
  </si>
  <si>
    <t>0802Q4176O8</t>
  </si>
  <si>
    <t>2016-08-02 15:16:15 PDT</t>
  </si>
  <si>
    <t>0802Q416B7Q</t>
  </si>
  <si>
    <t>0802Q416FIQ</t>
  </si>
  <si>
    <t>2016-08-02 15:15:54 PDT</t>
  </si>
  <si>
    <t>0802Q4172PQ</t>
  </si>
  <si>
    <t>2016-08-02 15:16:08 PDT</t>
  </si>
  <si>
    <t>0802Q4173EQ</t>
  </si>
  <si>
    <t>0802Q4175A8</t>
  </si>
  <si>
    <t>B01JKEQ9A6</t>
  </si>
  <si>
    <t>CEBU Men's Tractor Steel Toe Heavy Duty 10" Pull On Work Boots - Shedron 13 US</t>
  </si>
  <si>
    <t>0802Q417648</t>
  </si>
  <si>
    <t>2016-08-02 15:16:14 PDT</t>
  </si>
  <si>
    <t>0802Q4179PE</t>
  </si>
  <si>
    <t>2016-08-02 15:16:17 PDT</t>
  </si>
  <si>
    <t>0802Q417GZ2</t>
  </si>
  <si>
    <t>2016-08-02 15:16:31 PDT</t>
  </si>
  <si>
    <t>0802Q417IFK</t>
  </si>
  <si>
    <t>2016-08-02 15:16:33 PDT</t>
  </si>
  <si>
    <t>0802Q417KBW</t>
  </si>
  <si>
    <t>2016-08-02 15:16:37 PDT</t>
  </si>
  <si>
    <t>B01JKEQOT2</t>
  </si>
  <si>
    <t>CEBU Men's Tractor Steel Toe Heavy Duty 10" Pull On Work Boots - Black 12 US</t>
  </si>
  <si>
    <t>0802Q417KZ8</t>
  </si>
  <si>
    <t>2016-08-02 15:16:38 PDT</t>
  </si>
  <si>
    <t>B01JKEQPN2</t>
  </si>
  <si>
    <t>CEBU Men's Tractor Steel Toe Heavy Duty 10" Pull On Work Boots - Black 13 US</t>
  </si>
  <si>
    <t>0802Q417LZ2</t>
  </si>
  <si>
    <t>2016-08-02 15:16:40 PDT</t>
  </si>
  <si>
    <t>Toro Men’s TRC1 10” Work Boot</t>
  </si>
  <si>
    <t>1119PGPU8LQ</t>
  </si>
  <si>
    <t>2015-11-19 11:13:41 PST</t>
  </si>
  <si>
    <t>Toro Men’s TRC1 10” Steel-Toe Work Boot</t>
  </si>
  <si>
    <t>1119PGPUGW2</t>
  </si>
  <si>
    <t>2015-11-19 11:13:54 PST</t>
  </si>
  <si>
    <t>CEBU men's composite toe work boots, construction and industrial safety, utility, leather, breathable, 10 inch shoes, Rodeo</t>
  </si>
  <si>
    <t>The Composite-Toe Rodeo work boot is the right amount of looks and performance. The highly-stylized leather upper comes together with the reliability of a double density outsole to provide a classy durable work boot.</t>
  </si>
  <si>
    <t>1215OVN9M3W</t>
  </si>
  <si>
    <t>2014-12-14 21:01:20 PST</t>
  </si>
  <si>
    <t>B00R0UX474</t>
  </si>
  <si>
    <t>CEBU Men's Rodeo 10” Composite-Toe Work Boot- Brown 6</t>
  </si>
  <si>
    <t>1215OVN9TJE</t>
  </si>
  <si>
    <t>2014-12-14 21:01:22 PST</t>
  </si>
  <si>
    <t>1215OVNB4WE</t>
  </si>
  <si>
    <t>2014-12-14 21:01:56 PST</t>
  </si>
  <si>
    <t>1001U2SJGHY</t>
  </si>
  <si>
    <t>2018-09-30 21:15:55 PDT</t>
  </si>
  <si>
    <t>1215OVNBX8E</t>
  </si>
  <si>
    <t>2014-12-14 21:02:15 PST</t>
  </si>
  <si>
    <t>B00R0UYGJO</t>
  </si>
  <si>
    <t>CEBU Men's Rodeo 10” Composite-Toe Work Boot- Brown 13</t>
  </si>
  <si>
    <t>1215OVNC3T2</t>
  </si>
  <si>
    <t>2014-12-14 21:02:19 PST</t>
  </si>
  <si>
    <t>1001U2U0FYQ</t>
  </si>
  <si>
    <t>1001U2NHJJC</t>
  </si>
  <si>
    <t>1001U2T6VRQ</t>
  </si>
  <si>
    <t>2018-09-30 21:15:56 PDT</t>
  </si>
  <si>
    <t>B07HWLTFNG</t>
  </si>
  <si>
    <t>CEBU Men's Rodeo 10” Composite-Toe Work Boot- Shedron 11</t>
  </si>
  <si>
    <t>1001U2QF1L8</t>
  </si>
  <si>
    <t>B07HWTBLWY</t>
  </si>
  <si>
    <t>CEBU Men's Rodeo 10” Composite-Toe Work Boot- Shedron 12</t>
  </si>
  <si>
    <t>1001U2PH6GX</t>
  </si>
  <si>
    <t>B00R0UX94C</t>
  </si>
  <si>
    <t>CEBU Men's Tk Farmer Soft Toe Heavy Duty 10" Pull On Work Boots - Brown 6.5 US</t>
  </si>
  <si>
    <t>1215OVNA2DQ</t>
  </si>
  <si>
    <t>2014-12-14 21:01:28 PST</t>
  </si>
  <si>
    <t>B00R0UXDIY</t>
  </si>
  <si>
    <t>CEBU Men's Tk Farmer Soft Toe Heavy Duty 10" Pull On Work Boots - Brown 7 US</t>
  </si>
  <si>
    <t>1215OVNA9DE</t>
  </si>
  <si>
    <t>2014-12-14 21:01:34 PST</t>
  </si>
  <si>
    <t>B00R0UXOT2</t>
  </si>
  <si>
    <t>CEBU Men's Tk Farmer Soft Toe Heavy Duty 10" Pull On Work Boots - Brown 8.5 US</t>
  </si>
  <si>
    <t>1215OVNAT7K</t>
  </si>
  <si>
    <t>2014-12-14 21:01:48 PST</t>
  </si>
  <si>
    <t>B00R0UXSNY</t>
  </si>
  <si>
    <t>CEBU Men's Tk Farmer Soft Toe Heavy Duty 10" Pull On Work Boots - Brown 9 US</t>
  </si>
  <si>
    <t>1215OVNB05K</t>
  </si>
  <si>
    <t>2014-12-14 21:01:52 PST</t>
  </si>
  <si>
    <t>1215OVNBDJ8</t>
  </si>
  <si>
    <t>2014-12-14 21:02:02 PST</t>
  </si>
  <si>
    <t>B00R0UYCQG</t>
  </si>
  <si>
    <t>CEBU Men's Tk Farmer Soft Toe Heavy Duty 10" Pull On Work Boots - Brown 12 US</t>
  </si>
  <si>
    <t>1215OVNBY0Q</t>
  </si>
  <si>
    <t>1215OVNC5L8</t>
  </si>
  <si>
    <t>2014-12-14 21:02:20 PST</t>
  </si>
  <si>
    <t>CEBU Men's Soft Toe Work Boots, Leather, Breathable, Oil and Acid Resistant, Lightweight, 10 inch Pull on, Comfort Shoe, Farmer</t>
  </si>
  <si>
    <t>Performance for a variety of work fields with a Western touch. The Farmer line features Rubber Shield technology reinforcing the heel and toe of the leather upper, plus a double density outsole designed for mid-duty work environments.</t>
  </si>
  <si>
    <t>0522SF24QFE</t>
  </si>
  <si>
    <t>2017-05-22 11:33:54 PDT</t>
  </si>
  <si>
    <t>B072C2QSPV</t>
  </si>
  <si>
    <t>CEBU Men's Farmer 10” Work Boot - Brown 12 US</t>
  </si>
  <si>
    <t>0522SF27282</t>
  </si>
  <si>
    <t>2017-05-22 11:34:06 PDT</t>
  </si>
  <si>
    <t>B072LTX8NM</t>
  </si>
  <si>
    <t>CEBU Men's Farmer 10” Work Boot - Brown 13 US</t>
  </si>
  <si>
    <t>0522SF27OB2</t>
  </si>
  <si>
    <t>2017-05-22 11:34:08 PDT</t>
  </si>
  <si>
    <t>B00CUK38XO</t>
  </si>
  <si>
    <t>CEBU Men's BrdShark 10" Work Boot - Brown 7.5</t>
  </si>
  <si>
    <t>0517NXR4AIW</t>
  </si>
  <si>
    <t>2013-05-17 11:19:36 PDT</t>
  </si>
  <si>
    <t>0517NXR4KPK</t>
  </si>
  <si>
    <t>2013-05-17 11:20:13 PDT</t>
  </si>
  <si>
    <t>0517NXR59H8</t>
  </si>
  <si>
    <t>2013-05-17 11:21:14 PDT</t>
  </si>
  <si>
    <t>B00CUK55XA</t>
  </si>
  <si>
    <t>CEBU Men's BrdShark 10" Work Boot - Brown 12</t>
  </si>
  <si>
    <t>0517NXR5BLW</t>
  </si>
  <si>
    <t>2013-05-17 11:21:16 PDT</t>
  </si>
  <si>
    <t>B00CUK5BKM</t>
  </si>
  <si>
    <t>CEBU Men's BrdShark 10" Work Boot - Brown 13</t>
  </si>
  <si>
    <t>0517NXR5DPQ</t>
  </si>
  <si>
    <t>2013-05-17 11:21:23 PDT</t>
  </si>
  <si>
    <t>B01JMI7ILY</t>
  </si>
  <si>
    <t>CEBU Men's BrdShark 10” Steel-Toe Work Boot - Brown 6</t>
  </si>
  <si>
    <t>With Shark Shield technology reinforcing the heel and toe, the BRD line offers extra durability. The stylish leather upper and polyurethane outsole combine to make a boot crafted for mid-duty work environments.</t>
  </si>
  <si>
    <t>0803Q6S7FM2</t>
  </si>
  <si>
    <t>2016-08-03 10:07:11 PDT</t>
  </si>
  <si>
    <t>B01JMI7OCW</t>
  </si>
  <si>
    <t>CEBU Men's BrdShark 10” Steel-Toe Work Boot - Brown 6.5</t>
  </si>
  <si>
    <t>0803Q6S7NT2</t>
  </si>
  <si>
    <t>2016-08-03 10:07:14 PDT</t>
  </si>
  <si>
    <t>B01JMI9IBM</t>
  </si>
  <si>
    <t>CEBU Men's BrdShark 10” Steel-Toe Work Boot - Brown 11</t>
  </si>
  <si>
    <t>0803Q6SA1ZK</t>
  </si>
  <si>
    <t>2016-08-03 10:07:45 PDT</t>
  </si>
  <si>
    <t>Each pair of boots gives you the best combination of comfort and durability. Recommended for several jobs such as: Service, Landscaping, Plumbing, HVAC, Bus Drivers, Mechanics, Facility Workers, Kitchen Staff, Roofers, and more.</t>
  </si>
  <si>
    <t>0802Q3WFKXW</t>
  </si>
  <si>
    <t>2016-08-02 13:59:56 PDT</t>
  </si>
  <si>
    <t>0802Q3WFRJE</t>
  </si>
  <si>
    <t>2016-08-02 13:59:57 PDT</t>
  </si>
  <si>
    <t>0802Q3WGEKK</t>
  </si>
  <si>
    <t>2016-08-02 14:00:03 PDT</t>
  </si>
  <si>
    <t>0802Q3WGL7Q</t>
  </si>
  <si>
    <t>2016-08-02 14:00:04 PDT</t>
  </si>
  <si>
    <t>0802Q3WH3SW</t>
  </si>
  <si>
    <t>2016-08-02 14:00:09 PDT</t>
  </si>
  <si>
    <t>0802Q3WH92W</t>
  </si>
  <si>
    <t>2016-08-02 14:00:10 PDT</t>
  </si>
  <si>
    <t>B00CBHO920</t>
  </si>
  <si>
    <t>CEBU Men's Comfort Soft Toe Wedge Sole 10" Pull On Work Boots - Brown 12 US</t>
  </si>
  <si>
    <t>0802Q3WHEKE</t>
  </si>
  <si>
    <t>2016-08-02 14:00:11 PDT</t>
  </si>
  <si>
    <t>B00CBHOBSM</t>
  </si>
  <si>
    <t>CEBU Men's Comfort Soft Toe Wedge Sole 10" Pull On Work Boots - Brown 13 US</t>
  </si>
  <si>
    <t>0802Q3WHL6Q</t>
  </si>
  <si>
    <t>2016-08-02 14:00:12 PDT</t>
  </si>
  <si>
    <t>0802Q3WCF7Q</t>
  </si>
  <si>
    <t>2016-08-02 13:59:37 PDT</t>
  </si>
  <si>
    <t>CEBU men's work soft toe boots, wedge, oil resistant, industrial shoes, lightweight and resistant, 10 inch pull on boot,Comfort</t>
  </si>
  <si>
    <t>One of our classics, crafted with comfort and efficiency in mind to meet the standards of hard-working people looking for a reliable lightweight work boot. Our Comfort line features a 100% leather minimalistic upper and a polyurethane wedge outsole that will offer the reliability and comfortability you need.</t>
  </si>
  <si>
    <t>0718N4Q2BGW</t>
  </si>
  <si>
    <t>2013-07-18 08:35:23 PDT</t>
  </si>
  <si>
    <t>CEBU Men's Soft Toe Work Boots, Construction and Utility Saftey, Oil Resistant, 6 inch Shoes, Leather, Breathable mid Ankle Shoe, Versatile, BMX</t>
  </si>
  <si>
    <t>The BMX line provides adjustable laces, foot stability, and a secure seal. Made to perform in mid-duty work environments, the BMX lace-up has a leather upper and a durable outsole.</t>
  </si>
  <si>
    <t>1215OVNFG8W</t>
  </si>
  <si>
    <t>2014-12-14 21:03:33 PST</t>
  </si>
  <si>
    <t>B092G1HHJM</t>
  </si>
  <si>
    <t>CEBU Men's Steel Toe Work Boots, Construction and Industrial Resistant, Lightweight and Breathable, Comfortable Mens mid 6 inch Shoes, BMX</t>
  </si>
  <si>
    <t>The Steel-Toe BMX line provides adjustable laces, foot stability, and a secure seal. Made to perform in mid-duty work environments, the BMX lace-up has a leather upper and a durable outsole.</t>
  </si>
  <si>
    <t>0413Y808V55</t>
  </si>
  <si>
    <t>2021-04-13 14:33:44 PDT</t>
  </si>
  <si>
    <t>B01MCROBDD</t>
  </si>
  <si>
    <t>CEBU Men's BMX 6” Steel-Toe Work Boot- Brown 12</t>
  </si>
  <si>
    <t>The BMX Steel-Toe line provides adjustable laces, foot stability, and a secure seal. Made to perform in mid-duty work environments, the BMX Lace-Up work boot has a leather upper and a durable outsole.</t>
  </si>
  <si>
    <t>1010QRPX8JW</t>
  </si>
  <si>
    <t>2016-10-10 16:59:16 PDT</t>
  </si>
  <si>
    <t>B01M6UWKUT</t>
  </si>
  <si>
    <t>CEBU Men's BMX 6” Steel-Toe Work Boot- Brown 13</t>
  </si>
  <si>
    <t>CEBU Men’s Bmx 6" Work Boot is designed to give you the best combination of comfort and durability. Recommended for several jobs such as: Construction, Landscaping, Mechanics, Roofers, Shops, and Warehouses. D-Width Medium</t>
  </si>
  <si>
    <t>1010QRPXI7E</t>
  </si>
  <si>
    <t>2016-10-10 16:59:19 PDT</t>
  </si>
  <si>
    <t>B00CBHMJS6</t>
  </si>
  <si>
    <t>CEBU Men's Comfort 10” Steel-Toe Work Boot - Brown 11</t>
  </si>
  <si>
    <t>Each pair of boots gives you the best combination of comfort, durability, and protection. Its Steel-Toe Protection meets ANZI Safety Standards. Recommended for several jobs such as: Service, Landscaping, Plumbing, HVAC, Bus Drivers, Mechanics, Facility Workers, Roofers, and more.</t>
  </si>
  <si>
    <t>0411NDHHVRK</t>
  </si>
  <si>
    <t>2013-04-11 08:31:09 PDT</t>
  </si>
  <si>
    <t>B00CBHMLXE</t>
  </si>
  <si>
    <t>CEBU Men's Comfort 10” Steel-Toe Work Boot - Brown 12</t>
  </si>
  <si>
    <t>0411NDHI6Y2</t>
  </si>
  <si>
    <t>2013-04-11 08:31:17 PDT</t>
  </si>
  <si>
    <t>B00CBHMNR8</t>
  </si>
  <si>
    <t>CEBU Men's Comfort 10” Steel-Toe Work Boot - Brown 13</t>
  </si>
  <si>
    <t>0411NDHIKKW</t>
  </si>
  <si>
    <t>2013-04-11 08:31:25 PDT</t>
  </si>
  <si>
    <t>CEBU Men's Steel Toe Work Boots, Leather, Lightweight, Oil and Water Resistant, Utility Shoe, Comfort</t>
  </si>
  <si>
    <t>One of our classics, crafted with comfort and efficiency in mind to meet the standards of hard-working people looking for a reliable lightweight work boot. Our Steel-toe Comfort line features a 100% leather minimalistic upper and a polyurethane wedge outsole that will offer the reliability and comfortability you need.</t>
  </si>
  <si>
    <t>0718N4Q6J9W</t>
  </si>
  <si>
    <t>2013-07-18 08:36:57 PDT</t>
  </si>
  <si>
    <t>CEBU Men's Soft Toe Work Boots, Industrial, Utility Shoes, Oil and Acid Resistant, Light Weight, Leather, 10 inch, Pull up Boots, Max</t>
  </si>
  <si>
    <t>The perfect blend of comfort and durability, our Max line was created to perform across a variety of work fields. The classic 100% leather upper and a polyurethane outsole combine to make a boot ideal for medium-duty work.</t>
  </si>
  <si>
    <t>0526N8WHU1K</t>
  </si>
  <si>
    <t>2013-05-26 07:18:22 PDT</t>
  </si>
  <si>
    <t>0810UAYZCO0</t>
  </si>
  <si>
    <t>B07GC545N7</t>
  </si>
  <si>
    <t>CEBU TOROTLC1 8" Tan- 12 US</t>
  </si>
  <si>
    <t>0810UAXC0VH</t>
  </si>
  <si>
    <t>2018-08-10 09:29:30 PDT</t>
  </si>
  <si>
    <t>CEBU Men’s Max Work Boot with Steel-Toe is designed to give you the best combination of comfort, durability, and protection. Its Steel-Toe protection meets ANZI safety standards. Recommended for several jobs such as: Service, Landscaping, Plumbing, HVAC, Bus Drivers, Mechanics, Facility Workers, Roofers, and more.</t>
  </si>
  <si>
    <t>0526N8W4LV2</t>
  </si>
  <si>
    <t>2013-05-26 06:55:58 PDT</t>
  </si>
  <si>
    <t>0526N8W4W48</t>
  </si>
  <si>
    <t>2013-05-26 06:56:40 PDT</t>
  </si>
  <si>
    <t>0526N8W51J8</t>
  </si>
  <si>
    <t>2013-05-26 06:56:50 PDT</t>
  </si>
  <si>
    <t>CEBU Men's Steel Toe Work Boots, for Industrial, Construction, Utility, Leather, Lightweight Shoe, 10 inch, Max</t>
  </si>
  <si>
    <t>The ideal blend of comfort and durability, the Max Steel Toe wellington boot was created to perform across a variety of work fields. The classic leather upper and double density outsole combine to make a boot suitable for mid duty work environments.</t>
  </si>
  <si>
    <t>0526N8WHV32</t>
  </si>
  <si>
    <t>2013-05-26 07:18:25 PDT</t>
  </si>
  <si>
    <t>With Rubber Shield technology reinforcing the heel and toe, the Steel-Toe TK Bordomax work boot offers extra durability. The stylish leather upper and rubber outsole combine to make a boot crafted for heavy-duty work.</t>
  </si>
  <si>
    <t>0517NXR4G72</t>
  </si>
  <si>
    <t>2013-05-17 11:19:56 PDT</t>
  </si>
  <si>
    <t>0517NXR4WQ2</t>
  </si>
  <si>
    <t>2013-05-17 11:20:27 PDT</t>
  </si>
  <si>
    <t>B00CUK4JCS</t>
  </si>
  <si>
    <t>CEBU Men's Tk Bordo 10” Steel-Toe Work Boot - Honey 13 US</t>
  </si>
  <si>
    <t>0517NXR50B8</t>
  </si>
  <si>
    <t>2013-05-17 11:20:40 PDT</t>
  </si>
  <si>
    <t>CEBU Men's Steel Toe Work Boots, 10 inch, Leather, Breathable, Wide, Oil and Acid Resistant, Mens Utility Shoes, Tk Bordo</t>
  </si>
  <si>
    <t>0517NXT3OS2</t>
  </si>
  <si>
    <t>2013-05-17 12:26:51 PDT</t>
  </si>
  <si>
    <t>a10003</t>
  </si>
  <si>
    <t>B088WHNDKR</t>
  </si>
  <si>
    <t>CEBU Men's WP Waterproof Soft Toe 10" Pull On Work Boots - Brown 11 US</t>
  </si>
  <si>
    <t>0830YYTS2F3</t>
  </si>
  <si>
    <t>2021-08-30 14:21:33 PDT</t>
  </si>
  <si>
    <t>a10005</t>
  </si>
  <si>
    <t>B088WD99B8</t>
  </si>
  <si>
    <t>CEBU Men's WP Waterproof Soft Toe 10" Pull On Work Boots - Brown 13 US</t>
  </si>
  <si>
    <t>0830YYRO1CZ</t>
  </si>
  <si>
    <t>a10053</t>
  </si>
  <si>
    <t>B09F1PDGX4</t>
  </si>
  <si>
    <t>CEBU Men's WP Waterproof Soft Toe 10" Pull On Work Boots - Brown US</t>
  </si>
  <si>
    <t>0830YYRO1CG</t>
  </si>
  <si>
    <t>a11328</t>
  </si>
  <si>
    <t>B088GZXXPS</t>
  </si>
  <si>
    <t>TORO BRAVO Women's TRC1WN Soft Toe Cowgirl 10" Pull On Work Boots - Brown 5 US</t>
  </si>
  <si>
    <t>Working with style gets a new meaning in the TRC1 line, the ideal blend of heavy-duty work and Western boot. The combination of a stitched leather upper and an innovative triple-density outsole creates a boot that performs in the toughest work environments.</t>
  </si>
  <si>
    <t>0512XJAK5KH</t>
  </si>
  <si>
    <t>2020-05-11 19:55:43 PDT</t>
  </si>
  <si>
    <t>a11330</t>
  </si>
  <si>
    <t>B088H7M35J</t>
  </si>
  <si>
    <t>TORO BRAVO Women's TRC1WN Soft Toe Cowgirl 10" Pull On Work Boots - Brown 6 US</t>
  </si>
  <si>
    <t>0512XJX7BHH</t>
  </si>
  <si>
    <t>a11332</t>
  </si>
  <si>
    <t>B088GQHRMG</t>
  </si>
  <si>
    <t>TORO BRAVO Women's TRC1WN Soft Toe Cowgirl 10" Pull On Work Boots - Brown 7 US</t>
  </si>
  <si>
    <t>0512XJ9XTEI</t>
  </si>
  <si>
    <t>a11334</t>
  </si>
  <si>
    <t>B088GRQXBC</t>
  </si>
  <si>
    <t>TORO BRAVO Women's TRC1WN Soft Toe Cowgirl 10" Pull On Work Boots - Brown 8 US</t>
  </si>
  <si>
    <t>0512XJ4OG1J</t>
  </si>
  <si>
    <t>a11335</t>
  </si>
  <si>
    <t>B088GSJKX4</t>
  </si>
  <si>
    <t>TORO BRAVO Women's TRC1WN Soft Toe Cowgirl 10" Pull On Work Boots - Brown 8.5 US</t>
  </si>
  <si>
    <t>0512XJ9VTGU</t>
  </si>
  <si>
    <t>a11336</t>
  </si>
  <si>
    <t>B088H5H9R1</t>
  </si>
  <si>
    <t>TORO BRAVO Women's TRC1WN Soft Toe Cowgirl 10" Pull On Work Boots - Brown 9 US</t>
  </si>
  <si>
    <t>0512XJULYS8</t>
  </si>
  <si>
    <t>a11337</t>
  </si>
  <si>
    <t>B088H7FKY9</t>
  </si>
  <si>
    <t>TORO BRAVO Women's TRC1WN Soft Toe Cowgirl 10" Pull On Work Boots - Brown 9.5 US</t>
  </si>
  <si>
    <t>0512XJJUUT4</t>
  </si>
  <si>
    <t>a11338</t>
  </si>
  <si>
    <t>B088H45K1V</t>
  </si>
  <si>
    <t>TORO BRAVO Women's TRC1WN Soft Toe Cowgirl 10" Pull On Work Boots - Brown 10 US</t>
  </si>
  <si>
    <t>0512XJNOOLM</t>
  </si>
  <si>
    <t>a11340</t>
  </si>
  <si>
    <t>B088GXX9XZ</t>
  </si>
  <si>
    <t>TORO BRAVO Women's TRC1WN Steel Toe Cowgirl 10" Pull On Work Boots - Brown 5 US</t>
  </si>
  <si>
    <t>Working with style gets a new meaning in the TRC1 Steel-Toe line, the ideal blend of heavy-duty work and Western boot. The combination of a stitched leather upper and an innovative triple-density outsole creates a boot that performs in the toughest work environments.</t>
  </si>
  <si>
    <t>0512XJKXUHY</t>
  </si>
  <si>
    <t>a11341</t>
  </si>
  <si>
    <t>B088GSKT74</t>
  </si>
  <si>
    <t>TORO BRAVO Women's TRC1WN Steel Toe Cowgirl 10" Pull On Work Boots - Brown 5.5 US</t>
  </si>
  <si>
    <t>0512XJISSGR</t>
  </si>
  <si>
    <t>a11342</t>
  </si>
  <si>
    <t>B088GXG6CL</t>
  </si>
  <si>
    <t>TORO BRAVO Women's TRC1WN Steel Toe Cowgirl 10" Pull On Work Boots - Brown 6 US</t>
  </si>
  <si>
    <t>0512XJ631HO</t>
  </si>
  <si>
    <t>a11343</t>
  </si>
  <si>
    <t>B088GV87KN</t>
  </si>
  <si>
    <t>TORO BRAVO Women's TRC1WN Steel Toe Cowgirl 10" Pull On Work Boots - Brown 6.5 US</t>
  </si>
  <si>
    <t>0512XJDSFHS</t>
  </si>
  <si>
    <t>a11344</t>
  </si>
  <si>
    <t>B088GLCBVX</t>
  </si>
  <si>
    <t>TORO BRAVO Women's TRC1WN Steel Toe Cowgirl 10" Pull On Work Boots - Brown 7 US</t>
  </si>
  <si>
    <t>0512XJ3I2SL</t>
  </si>
  <si>
    <t>a11345</t>
  </si>
  <si>
    <t>0512XJ5VRVS</t>
  </si>
  <si>
    <t>a11346</t>
  </si>
  <si>
    <t>B088GS19H5</t>
  </si>
  <si>
    <t>TORO BRAVO Women's TRC1WN Steel Toe Cowgirl 10" Pull On Work Boots - Brown 8 US</t>
  </si>
  <si>
    <t>0512XJ8V3GR</t>
  </si>
  <si>
    <t>a11347</t>
  </si>
  <si>
    <t>B088GX9P3X</t>
  </si>
  <si>
    <t>TORO BRAVO Women's TRC1WN Steel Toe Cowgirl 10" Pull On Work Boots - Brown 8.5 US</t>
  </si>
  <si>
    <t>0512XJFJQ6T</t>
  </si>
  <si>
    <t>a11348</t>
  </si>
  <si>
    <t>B088GZ8J68</t>
  </si>
  <si>
    <t>TORO BRAVO Women's TRC1WN Steel Toe Cowgirl 10" Pull On Work Boots - Brown 9 US</t>
  </si>
  <si>
    <t>0512XJV1A75</t>
  </si>
  <si>
    <t>a11438</t>
  </si>
  <si>
    <t>B087L9CKLN</t>
  </si>
  <si>
    <t>CEBU Men's Tk Borcegui Steel Toe Heavy Duty 6" Work Boots - Shedron 6 US</t>
  </si>
  <si>
    <t>The work boot that provides adjustable laces, foot stability, and a secure seal to perform on the toughest work environments. The Steel-Toe TK Borce Lace-Up has a leather upper for a consistent fit and a rubber outsole designed for heavy-duty work.</t>
  </si>
  <si>
    <t>0423X8PB9ES</t>
  </si>
  <si>
    <t>2020-04-23 14:38:53 PDT</t>
  </si>
  <si>
    <t>a11445</t>
  </si>
  <si>
    <t>B087L6ZSP2</t>
  </si>
  <si>
    <t>CEBU Men's Tk Borcegui Steel Toe Heavy Duty 6" Work Boots - Shedron 9.5 US</t>
  </si>
  <si>
    <t>0423X8LEFUN</t>
  </si>
  <si>
    <t>a11448</t>
  </si>
  <si>
    <t>B087LDZ2T7</t>
  </si>
  <si>
    <t>CEBU Men's Tk Borcegui Steel Toe Heavy Duty 6" Work Boots - Shedron 11 US</t>
  </si>
  <si>
    <t>0423X8VZCAA</t>
  </si>
  <si>
    <t>a11449</t>
  </si>
  <si>
    <t>0423X8XCMHE</t>
  </si>
  <si>
    <t>a11450</t>
  </si>
  <si>
    <t>B087LB2PN4</t>
  </si>
  <si>
    <t>CEBU Men's Tk Borcegui Steel Toe Heavy Duty 6" Work Boots - Shedron 13 US</t>
  </si>
  <si>
    <t>0423X8JNC0X</t>
  </si>
  <si>
    <t>a11576</t>
  </si>
  <si>
    <t>B087P3TX84</t>
  </si>
  <si>
    <t>FORTAL Men's FBS1 Non Slip 6" Slip On Work Boots - Black 6 US</t>
  </si>
  <si>
    <t>When combining the needs of the service and food industry with the comfort and convenience of a 6" slip-on, the FBS1 work shoe is there to perform. The leather upper and non-slip outsole make a lightweight shoe that will keep you on your feet.</t>
  </si>
  <si>
    <t>0426XDVASTQ</t>
  </si>
  <si>
    <t>2020-04-25 19:40:19 PDT</t>
  </si>
  <si>
    <t>a11577</t>
  </si>
  <si>
    <t>B087P25KSR</t>
  </si>
  <si>
    <t>FORTAL Men's FBS1 Non Slip 6" Slip On Work Boots - Black 6.5 US</t>
  </si>
  <si>
    <t>0426XDYMWUI</t>
  </si>
  <si>
    <t>a11579</t>
  </si>
  <si>
    <t>0426XDXTD8X</t>
  </si>
  <si>
    <t>a11580</t>
  </si>
  <si>
    <t>0426XDZO9SY</t>
  </si>
  <si>
    <t>a11581</t>
  </si>
  <si>
    <t>0426XDX2F1V</t>
  </si>
  <si>
    <t>a11583</t>
  </si>
  <si>
    <t>B087P2KKZJ</t>
  </si>
  <si>
    <t>FORTAL Men's FBS1 Non Slip 6" Slip On Work Boots - Black 9.5 US</t>
  </si>
  <si>
    <t>0426XDVY2AZ</t>
  </si>
  <si>
    <t>a11584</t>
  </si>
  <si>
    <t>0426XDZS4O3</t>
  </si>
  <si>
    <t>a11585</t>
  </si>
  <si>
    <t>0426XDZJXUS</t>
  </si>
  <si>
    <t>a11586</t>
  </si>
  <si>
    <t>B087P2SDYK</t>
  </si>
  <si>
    <t>FORTAL Men's FBS1 Non Slip 6" Slip On Work Boots - Black 11 US</t>
  </si>
  <si>
    <t>0426XE0QJYR</t>
  </si>
  <si>
    <t>a11618</t>
  </si>
  <si>
    <t>B088GRQM89</t>
  </si>
  <si>
    <t>LABRADOR Women's BDT Soft Toe Heavy Duty 6" Work Boots - Honey 5 US</t>
  </si>
  <si>
    <t>A lace-up work boot that will perform on tough work environments without breaking the bank. The BDT line features a leather upper with laces for a secure and adjustable fit, as well as a rubber outsole meant for heavy-duty work.</t>
  </si>
  <si>
    <t>0512XJ4NNDQ</t>
  </si>
  <si>
    <t>a11725</t>
  </si>
  <si>
    <t>Sometimes you have to keep it simple, and a little goes a long way in this versatile moc-toe lace-up work boot. The BRB2 line combines a leather upper with a wedge outsole to create a lightweight work boot.</t>
  </si>
  <si>
    <t>0512XJIIXJ0</t>
  </si>
  <si>
    <t>a11726</t>
  </si>
  <si>
    <t>B088GPMVR4</t>
  </si>
  <si>
    <t>LABRADOR Men's BRB2 Soft Toe Wedge Sole 6" Work Boots - Brown 6.5 US</t>
  </si>
  <si>
    <t>0512XJ8KVXT</t>
  </si>
  <si>
    <t>a11727</t>
  </si>
  <si>
    <t>0512XJJX39Y</t>
  </si>
  <si>
    <t>a11728</t>
  </si>
  <si>
    <t>0512XJ8XM0B</t>
  </si>
  <si>
    <t>a11735</t>
  </si>
  <si>
    <t>B088GVVGST</t>
  </si>
  <si>
    <t>LABRADOR Men's BRB2 Soft Toe Wedge Sole 6" Work Boots - Brown 11 US</t>
  </si>
  <si>
    <t>0512XJADUVD</t>
  </si>
  <si>
    <t>a1183</t>
  </si>
  <si>
    <t>LABRADOR Men's Soft Toe Wedge Work Boots, Safety, Lightweight, Leather, Oiled Resistant, Men 10 inch Utility Shoes, LA Rayas</t>
  </si>
  <si>
    <t>The highest standard of comfort and reliability becomes affordable in the Rayas work boot. A combination of a classic leather upper and a wedge outsole makes a lightweight boot ideal for those working long hours on their feet.</t>
  </si>
  <si>
    <t>0417XS3ZO9X</t>
  </si>
  <si>
    <t>2020-04-17 14:59:08 PDT</t>
  </si>
  <si>
    <t>a11874</t>
  </si>
  <si>
    <t>0426XDXYWPA</t>
  </si>
  <si>
    <t>a11983</t>
  </si>
  <si>
    <t>B088GV5FX5</t>
  </si>
  <si>
    <t>TORO BRAVO Women's TRC1WN Steel Toe Cowgirl 10" Pull On Work Boots - Brown 9.5 US</t>
  </si>
  <si>
    <t>0512XJFBGMJ</t>
  </si>
  <si>
    <t>a11984</t>
  </si>
  <si>
    <t>B088H3KT2K</t>
  </si>
  <si>
    <t>TORO BRAVO Women's TRC1WN Steel Toe Cowgirl 10" Pull On Work Boots - Brown 10 US</t>
  </si>
  <si>
    <t>0512XJK3FC4</t>
  </si>
  <si>
    <t>a12132</t>
  </si>
  <si>
    <t>B088GT6K22</t>
  </si>
  <si>
    <t>LABRADOR Men's BRB Soft Toe Wedge Sole 6" Work Boots - Honey 6 US</t>
  </si>
  <si>
    <t>Sometimes you have to keep it simple, and a little goes a long way in this versatile lace-up work boot. The BRB line combines a leather upper with a wedge outsole to create a lightweight work boot.</t>
  </si>
  <si>
    <t>0512XJ7D0FM</t>
  </si>
  <si>
    <t>a12133</t>
  </si>
  <si>
    <t>B088H7GCPK</t>
  </si>
  <si>
    <t>LABRADOR Men's BRB Soft Toe Wedge Sole 6" Work Boots - Honey 6.5 US</t>
  </si>
  <si>
    <t>0512XJK1538</t>
  </si>
  <si>
    <t>a12266</t>
  </si>
  <si>
    <t>B08YR4LFQN</t>
  </si>
  <si>
    <t>CEBU Men's HL100 Breathable Heavy Duty 10" Pull On Work Boots - Brown 9 US</t>
  </si>
  <si>
    <t>Created to withstand the roughest work environments, the HL100 wellington is meant to tackle the toughest jobs. With a classic leather &amp; mesh upper, and an ultra-durable rubber outsole, it was made for heavy-duty work.</t>
  </si>
  <si>
    <t>0312YZB09NA</t>
  </si>
  <si>
    <t>2021-03-11 19:59:13 PST</t>
  </si>
  <si>
    <t>a12267</t>
  </si>
  <si>
    <t>B08YRTDDJL</t>
  </si>
  <si>
    <t>CEBU Men's HL100 Breathable Heavy Duty 10" Pull On Work Boots - Brown 9.5 US</t>
  </si>
  <si>
    <t>0312YZDNWSG</t>
  </si>
  <si>
    <t>a12268</t>
  </si>
  <si>
    <t>0312YZ7DUZP</t>
  </si>
  <si>
    <t>a12270</t>
  </si>
  <si>
    <t>B08YR6C41C</t>
  </si>
  <si>
    <t>CEBU Men's HL100 Breathable Heavy Duty 10" Pull On Work Boots - Brown 11 US</t>
  </si>
  <si>
    <t>0312YYSEEX3</t>
  </si>
  <si>
    <t>a12271</t>
  </si>
  <si>
    <t>B08YRCB24L</t>
  </si>
  <si>
    <t>CEBU Men's HL100 Breathable Heavy Duty 10" Pull On Work Boots - Brown 12 US</t>
  </si>
  <si>
    <t>0312YZGDG2G</t>
  </si>
  <si>
    <t>a12272</t>
  </si>
  <si>
    <t>B08YQGGNMR</t>
  </si>
  <si>
    <t>CEBU Men's HL100 Breathable Heavy Duty 10" Pull On Work Boots - Brown 13 US</t>
  </si>
  <si>
    <t>0312YYZLWAR</t>
  </si>
  <si>
    <t>a12283</t>
  </si>
  <si>
    <t>B08YQVYD9J</t>
  </si>
  <si>
    <t>CEBU Men's HL200 Soft Toe Breathable 10" Pull On Work Boots - Brown 10.5 US</t>
  </si>
  <si>
    <t>Created to withstand the roughest work environments, the HL200 men's wellington is meant to tackle the toughest jobs. With a classic leather &amp; mesh upper, and an ultra-durable rubber outsole, it was made for heavy-duty work.</t>
  </si>
  <si>
    <t>0312YYQMO5Y</t>
  </si>
  <si>
    <t>a12284</t>
  </si>
  <si>
    <t>B08YRJ15RB</t>
  </si>
  <si>
    <t>CEBU Men's HL200 Soft Toe Breathable 10" Pull On Work Boots - Brown 11 US</t>
  </si>
  <si>
    <t>0312YZBQ4RC</t>
  </si>
  <si>
    <t>a12285</t>
  </si>
  <si>
    <t>B08YQSRR6M</t>
  </si>
  <si>
    <t>CEBU Men's HL200 Soft Toe Breathable 10" Pull On Work Boots - Brown 12 US</t>
  </si>
  <si>
    <t>0312YZ9D2AD</t>
  </si>
  <si>
    <t>a12286</t>
  </si>
  <si>
    <t>B08YR3BVF3</t>
  </si>
  <si>
    <t>CEBU Men's HL200 Soft Toe Breathable 10" Pull On Work Boots - Brown 13 US</t>
  </si>
  <si>
    <t>0312YZ9VIMA</t>
  </si>
  <si>
    <t>a12341</t>
  </si>
  <si>
    <t>A lightweight boot crafted for those working long hours on their feet, the Rul 500 men's work boot features a leather upper and a wedge outsole that will offer the reliability you need. Its highly innovative sole is ultra-lightweight and flexible for ultimate comfort.</t>
  </si>
  <si>
    <t>0312YZF62AQ</t>
  </si>
  <si>
    <t>a12349</t>
  </si>
  <si>
    <t>0312YYS2SF0</t>
  </si>
  <si>
    <t>a12350</t>
  </si>
  <si>
    <t>0312YZ2PDIG</t>
  </si>
  <si>
    <t>a12351</t>
  </si>
  <si>
    <t>0312Y003TSB</t>
  </si>
  <si>
    <t>a12352</t>
  </si>
  <si>
    <t>B08YR1PWM9</t>
  </si>
  <si>
    <t>CEBU Men's Rul 500 Soft Toe Wedge Sole 10" Pull On Work Boots - Shedron 12 US</t>
  </si>
  <si>
    <t>0312YYX9P2I</t>
  </si>
  <si>
    <t>a12353</t>
  </si>
  <si>
    <t>B08YRF674X</t>
  </si>
  <si>
    <t>CEBU Men's Rul 500 Soft Toe Wedge Sole 10" Pull On Work Boots - Shedron 13 US</t>
  </si>
  <si>
    <t>0312YZCKMOQ</t>
  </si>
  <si>
    <t>a12355</t>
  </si>
  <si>
    <t>0312YZ1NA7Q</t>
  </si>
  <si>
    <t>a12363</t>
  </si>
  <si>
    <t>0312YYXOF1A</t>
  </si>
  <si>
    <t>a12364</t>
  </si>
  <si>
    <t>0312YYQW2B2</t>
  </si>
  <si>
    <t>a12365</t>
  </si>
  <si>
    <t>0312YYR9OWZ</t>
  </si>
  <si>
    <t>a12366</t>
  </si>
  <si>
    <t>B08YR3NSS4</t>
  </si>
  <si>
    <t>CEBU Men's Rul 500 Soft Toe Wedge Sole 10" Pull On Work Boots - Brown 12 US</t>
  </si>
  <si>
    <t>0312YZKE3UG</t>
  </si>
  <si>
    <t>a12367</t>
  </si>
  <si>
    <t>B08YR9ZG54</t>
  </si>
  <si>
    <t>CEBU Men's Rul 500 Soft Toe Wedge Sole 10" Pull On Work Boots - Brown 13 US</t>
  </si>
  <si>
    <t>0312YYXY9WG</t>
  </si>
  <si>
    <t>a12368</t>
  </si>
  <si>
    <t>B08YR3N5W3</t>
  </si>
  <si>
    <t>CEBU Men's Rul 500 Soft Toe Wedge Sole 10" Pull On Work Boots - Tan 6 US</t>
  </si>
  <si>
    <t>0312YZKCZBH</t>
  </si>
  <si>
    <t>a12370</t>
  </si>
  <si>
    <t>0312YZOG5L7</t>
  </si>
  <si>
    <t>a12374</t>
  </si>
  <si>
    <t>0312YZCK3N7</t>
  </si>
  <si>
    <t>a12375</t>
  </si>
  <si>
    <t>0312YYZL7AS</t>
  </si>
  <si>
    <t>a12376</t>
  </si>
  <si>
    <t>B08YQTJK4P</t>
  </si>
  <si>
    <t>CEBU Men's Rul 500 Soft Toe Wedge Sole 10" Pull On Work Boots - Tan 10 US</t>
  </si>
  <si>
    <t>0312YZA5VGE</t>
  </si>
  <si>
    <t>a12377</t>
  </si>
  <si>
    <t>0312YZ08R8M</t>
  </si>
  <si>
    <t>a12378</t>
  </si>
  <si>
    <t>0312YZ20241</t>
  </si>
  <si>
    <t>a12379</t>
  </si>
  <si>
    <t>0312YYNPGYT</t>
  </si>
  <si>
    <t>a12380</t>
  </si>
  <si>
    <t>B08YR33MTJ</t>
  </si>
  <si>
    <t>CEBU Men's Rul 500 Soft Toe Wedge Sole 10" Pull On Work Boots - Tan 13 US</t>
  </si>
  <si>
    <t>0312YZ9KR2S</t>
  </si>
  <si>
    <t>a12407</t>
  </si>
  <si>
    <t>B092LFSQDC</t>
  </si>
  <si>
    <t>CEBU Men's Bul 250 Soft Toe Wedge Sole 6" Work Boots - Shedron 12 US</t>
  </si>
  <si>
    <t>Lightness, Comfort, and Durability like no other, the Bul 250 is the ideal men's work boot for long hours on your feet. The Lace-Up system provides adjustable laces, foot stability, and a secure seal. Made to perform in a variety of work environments, the Bul 250 has a leather upper and a wedge outsole.</t>
  </si>
  <si>
    <t>0414YAQO12W</t>
  </si>
  <si>
    <t>2021-04-14 15:04:36 PDT</t>
  </si>
  <si>
    <t>a12408</t>
  </si>
  <si>
    <t>B092LH6T98</t>
  </si>
  <si>
    <t>CEBU Men's Bul 250 Soft Toe Wedge Sole 6" Work Boots - Shedron 13 US</t>
  </si>
  <si>
    <t>0414YAQ8G6B</t>
  </si>
  <si>
    <t>a12420</t>
  </si>
  <si>
    <t>B08YRS8TF7</t>
  </si>
  <si>
    <t>CEBU Men's HL100 Breathable Heavy Duty 10" Pull On Work Boots - Tan 6 US</t>
  </si>
  <si>
    <t>0312YZMWMUT</t>
  </si>
  <si>
    <t>a12421</t>
  </si>
  <si>
    <t>B08YQZN9SC</t>
  </si>
  <si>
    <t>CEBU Men's HL100 Breathable Heavy Duty 10" Pull On Work Boots - Tan 6.5 US</t>
  </si>
  <si>
    <t>0312YYWB6SA</t>
  </si>
  <si>
    <t>a12422</t>
  </si>
  <si>
    <t>B08YQS5ZWV</t>
  </si>
  <si>
    <t>CEBU Men's HL100 Breathable Heavy Duty 10" Pull On Work Boots - Tan 7 US</t>
  </si>
  <si>
    <t>0312YYNUPHY</t>
  </si>
  <si>
    <t>a12423</t>
  </si>
  <si>
    <t>B08YRDT8J5</t>
  </si>
  <si>
    <t>CEBU Men's HL100 Breathable Heavy Duty 10" Pull On Work Boots - Tan 7.5 US</t>
  </si>
  <si>
    <t>0312YZMJUCT</t>
  </si>
  <si>
    <t>a12424</t>
  </si>
  <si>
    <t>B08YQKDCR1</t>
  </si>
  <si>
    <t>CEBU Men's HL100 Breathable Heavy Duty 10" Pull On Work Boots - Tan 8 US</t>
  </si>
  <si>
    <t>0312YZ413TE</t>
  </si>
  <si>
    <t>a12425</t>
  </si>
  <si>
    <t>B08YRK9GDZ</t>
  </si>
  <si>
    <t>CEBU Men's HL100 Breathable Heavy Duty 10" Pull On Work Boots - Tan 8.5 US</t>
  </si>
  <si>
    <t>0312YZD1Q5R</t>
  </si>
  <si>
    <t>a12426</t>
  </si>
  <si>
    <t>B08YRV2KCV</t>
  </si>
  <si>
    <t>CEBU Men's HL100 Breathable Heavy Duty 10" Pull On Work Boots - Tan 9 US</t>
  </si>
  <si>
    <t>0312YZRELRF</t>
  </si>
  <si>
    <t>a12427</t>
  </si>
  <si>
    <t>B08YRJ92Q9</t>
  </si>
  <si>
    <t>CEBU Men's HL100 Breathable Heavy Duty 10" Pull On Work Boots - Tan 9.5 US</t>
  </si>
  <si>
    <t>0312YZHNJ2H</t>
  </si>
  <si>
    <t>a12428</t>
  </si>
  <si>
    <t>B08YRFK3VV</t>
  </si>
  <si>
    <t>CEBU Men's HL100 Breathable Heavy Duty 10" Pull On Work Boots - Tan 10 US</t>
  </si>
  <si>
    <t>0312YZCZPKN</t>
  </si>
  <si>
    <t>a12429</t>
  </si>
  <si>
    <t>B08YQTPR43</t>
  </si>
  <si>
    <t>CEBU Men's HL100 Breathable Heavy Duty 10" Pull On Work Boots - Tan 10.5 US</t>
  </si>
  <si>
    <t>0312YZKLJVT</t>
  </si>
  <si>
    <t>a12430</t>
  </si>
  <si>
    <t>B08YQS6SRT</t>
  </si>
  <si>
    <t>CEBU Men's HL100 Breathable Heavy Duty 10" Pull On Work Boots - Tan 11 US</t>
  </si>
  <si>
    <t>0312YZEKSKR</t>
  </si>
  <si>
    <t>a12431</t>
  </si>
  <si>
    <t>B08YQNC631</t>
  </si>
  <si>
    <t>CEBU Men's HL100 Breathable Heavy Duty 10" Pull On Work Boots - Tan 12 US</t>
  </si>
  <si>
    <t>0312YZ8Y6WR</t>
  </si>
  <si>
    <t>a12432</t>
  </si>
  <si>
    <t>B08YR64XBX</t>
  </si>
  <si>
    <t>CEBU Men's HL100 Breathable Heavy Duty 10" Pull On Work Boots - Tan 13 US</t>
  </si>
  <si>
    <t>0312YYS413N</t>
  </si>
  <si>
    <t>a12445</t>
  </si>
  <si>
    <t>B08YR4XCSX</t>
  </si>
  <si>
    <t>CEBU Men's HL200 Steel Toe Breathable 10" Pull On Work Boots - Brown 12 US</t>
  </si>
  <si>
    <t>Created to withstand the roughest work environments, the HL200 Steel-Toe men's wellington is meant to tackle the toughest jobs. With a classic leather &amp; mesh upper, and an ultra-durable rubber outsole, it was made for heavy-duty work.</t>
  </si>
  <si>
    <t>0312YZBAB5B</t>
  </si>
  <si>
    <t>a12446</t>
  </si>
  <si>
    <t>B08YQGDF79</t>
  </si>
  <si>
    <t>CEBU Men's HL200 Steel Toe Breathable 10" Pull On Work Boots - Brown 13 US</t>
  </si>
  <si>
    <t>0312YZ3P10L</t>
  </si>
  <si>
    <t>a12461</t>
  </si>
  <si>
    <t>0312YYQZZ66</t>
  </si>
  <si>
    <t>a12462</t>
  </si>
  <si>
    <t>0312YYZHEB9</t>
  </si>
  <si>
    <t>a12463</t>
  </si>
  <si>
    <t>B08YRYSW2S</t>
  </si>
  <si>
    <t>CEBU Men's Rul 500 Soft Toe Wedge Sole 10" Pull On Work Boots - Black 12 US</t>
  </si>
  <si>
    <t>0312YZSCO5Q</t>
  </si>
  <si>
    <t>a12464</t>
  </si>
  <si>
    <t>B08YRDWTRB</t>
  </si>
  <si>
    <t>CEBU Men's Rul 500 Soft Toe Wedge Sole 10" Pull On Work Boots - Black 13 US</t>
  </si>
  <si>
    <t>0312YZHZY4I</t>
  </si>
  <si>
    <t>a12542</t>
  </si>
  <si>
    <t>B092L9V4PC</t>
  </si>
  <si>
    <t>CEBU Men's Bul 250 Soft Toe Wedge Sole 6" Work Boots - Tan 6 US</t>
  </si>
  <si>
    <t>0414YALOVUE</t>
  </si>
  <si>
    <t>a12553</t>
  </si>
  <si>
    <t>B092LZGSH9</t>
  </si>
  <si>
    <t>CEBU Men's Bul 250 Soft Toe Wedge Sole 6" Work Boots - Tan 12 US</t>
  </si>
  <si>
    <t>0414YAN2MVI</t>
  </si>
  <si>
    <t>a12554</t>
  </si>
  <si>
    <t>B092LMC8CB</t>
  </si>
  <si>
    <t>CEBU Men's Bul 250 Soft Toe Wedge Sole 6" Work Boots - Tan 13 US</t>
  </si>
  <si>
    <t>0414YAK30YM</t>
  </si>
  <si>
    <t>a12596</t>
  </si>
  <si>
    <t>The CEBU BT Flex style is a mid-duty men's work boot with a low opening. Its slip-on design and flexible mesh allow for easy access. Its sole features an exclusive double density construction for both comfort and durability.</t>
  </si>
  <si>
    <t>0312YYR0N2R</t>
  </si>
  <si>
    <t>a12597</t>
  </si>
  <si>
    <t>0312YZT5UYK</t>
  </si>
  <si>
    <t>a12598</t>
  </si>
  <si>
    <t>0312YZM6KOB</t>
  </si>
  <si>
    <t>a12600</t>
  </si>
  <si>
    <t>B08YRYS7WL</t>
  </si>
  <si>
    <t>CEBU Men's BT Flex Steel Toe Lightweight 6" Slip On Work Boots - Brown 6 US</t>
  </si>
  <si>
    <t>The CEBU BT Flex Steel-Toe is a mid-duty men's work boot with a low opening. Its slip-on design and flexible mesh allow for easy access. Its sole features an exclusive double density construction for both comfort and durability.</t>
  </si>
  <si>
    <t>0312YZRHOZR</t>
  </si>
  <si>
    <t>a12601</t>
  </si>
  <si>
    <t>B08YR1KQJB</t>
  </si>
  <si>
    <t>CEBU Men's BT Flex Steel Toe Lightweight 6" Slip On Work Boots - Brown 6.5 US</t>
  </si>
  <si>
    <t>0312YZ1H4XA</t>
  </si>
  <si>
    <t>a12602</t>
  </si>
  <si>
    <t>B08YRT1M87</t>
  </si>
  <si>
    <t>CEBU Men's BT Flex Steel Toe Lightweight 6" Slip On Work Boots - Brown 7 US</t>
  </si>
  <si>
    <t>0312YZNNIZJ</t>
  </si>
  <si>
    <t>a12609</t>
  </si>
  <si>
    <t>0312YZ7D2KF</t>
  </si>
  <si>
    <t>a12610</t>
  </si>
  <si>
    <t>B08YR7HYKH</t>
  </si>
  <si>
    <t>CEBU Men's BT Flex Steel Toe Lightweight 6" Slip On Work Boots - Brown 11 US</t>
  </si>
  <si>
    <t>0312YZ2A6H7</t>
  </si>
  <si>
    <t>a12611</t>
  </si>
  <si>
    <t>B08YR5XRG4</t>
  </si>
  <si>
    <t>CEBU Men's BT Flex Steel Toe Lightweight 6" Slip On Work Boots - Brown 12 US</t>
  </si>
  <si>
    <t>0312YYWJ83O</t>
  </si>
  <si>
    <t>a12612</t>
  </si>
  <si>
    <t>B08YQT7BTX</t>
  </si>
  <si>
    <t>CEBU Men's BT Flex Steel Toe Lightweight 6" Slip On Work Boots - Brown 13 US</t>
  </si>
  <si>
    <t>0312YZFI1L8</t>
  </si>
  <si>
    <t>a12622</t>
  </si>
  <si>
    <t>B08YR3K2L6</t>
  </si>
  <si>
    <t>CEBU Men's Lacer 300 Soft Toe Wedge Sole 8" Work Boots - Tan 10 US</t>
  </si>
  <si>
    <t>An innovative lightweight men's work boot crafted for those working long hours on their feet. The Lacer 300 features a leather upper and a wedge outsole that will offer the reliability and comfort you need, and a consistent fit with ankle support.</t>
  </si>
  <si>
    <t>0312YZA1FQH</t>
  </si>
  <si>
    <t>a12623</t>
  </si>
  <si>
    <t>B08YR59HW7</t>
  </si>
  <si>
    <t>CEBU Men's Lacer 300 Soft Toe Wedge Sole 8" Work Boots - Tan 10.5 US</t>
  </si>
  <si>
    <t>0312YZM281O</t>
  </si>
  <si>
    <t>a12624</t>
  </si>
  <si>
    <t>B08YRSS77T</t>
  </si>
  <si>
    <t>CEBU Men's Lacer 300 Soft Toe Wedge Sole 8" Work Boots - Tan 11 US</t>
  </si>
  <si>
    <t>0312YZNCOXS</t>
  </si>
  <si>
    <t>a12625</t>
  </si>
  <si>
    <t>B08YRLT9FB</t>
  </si>
  <si>
    <t>CEBU Men's Lacer 300 Soft Toe Wedge Sole 8" Work Boots - Tan 12 US</t>
  </si>
  <si>
    <t>0312YZ1OMRG</t>
  </si>
  <si>
    <t>a12626</t>
  </si>
  <si>
    <t>B08YRFXWF2</t>
  </si>
  <si>
    <t>CEBU Men's Lacer 300 Soft Toe Wedge Sole 8" Work Boots - Tan 13 US</t>
  </si>
  <si>
    <t>0312YZNW6OH</t>
  </si>
  <si>
    <t>a12628</t>
  </si>
  <si>
    <t>B08YRH2CY9</t>
  </si>
  <si>
    <t>CEBU Men's Rul 500 Steel Toe Wedge Sole 10" Pull On Work Boots - Brown 6 US</t>
  </si>
  <si>
    <t>0312YZL4I9E</t>
  </si>
  <si>
    <t>a12629</t>
  </si>
  <si>
    <t>B08YRQQ779</t>
  </si>
  <si>
    <t>CEBU Men's Rul 500 Steel Toe Wedge Sole 10" Pull On Work Boots - Brown 6.5 US</t>
  </si>
  <si>
    <t>0312YZRCCPB</t>
  </si>
  <si>
    <t>a12630</t>
  </si>
  <si>
    <t>B08YQGQS73</t>
  </si>
  <si>
    <t>CEBU Men's Rul 500 Steel Toe Wedge Sole 10" Pull On Work Boots - Brown 7 US</t>
  </si>
  <si>
    <t>0312YYVN8U2</t>
  </si>
  <si>
    <t>a12634</t>
  </si>
  <si>
    <t>B08YRNH9CP</t>
  </si>
  <si>
    <t>CEBU Men's Rul 500 Steel Toe Wedge Sole 10" Pull On Work Boots - Brown 9 US</t>
  </si>
  <si>
    <t>0312YZSJ7LS</t>
  </si>
  <si>
    <t>a12635</t>
  </si>
  <si>
    <t>B08YQWXJNH</t>
  </si>
  <si>
    <t>CEBU Men's Rul 500 Steel Toe Wedge Sole 10" Pull On Work Boots - Brown 9.5 US</t>
  </si>
  <si>
    <t>0312YYRIREJ</t>
  </si>
  <si>
    <t>a12636</t>
  </si>
  <si>
    <t>B08YRGD1KZ</t>
  </si>
  <si>
    <t>CEBU Men's Rul 500 Steel Toe Wedge Sole 10" Pull On Work Boots - Brown 10 US</t>
  </si>
  <si>
    <t>0312YZJMJEJ</t>
  </si>
  <si>
    <t>a12637</t>
  </si>
  <si>
    <t>B08YRDN54H</t>
  </si>
  <si>
    <t>CEBU Men's Rul 500 Steel Toe Wedge Sole 10" Pull On Work Boots - Brown 10.5 US</t>
  </si>
  <si>
    <t>0312YZMEL1G</t>
  </si>
  <si>
    <t>a12638</t>
  </si>
  <si>
    <t>B08YRPNZ79</t>
  </si>
  <si>
    <t>CEBU Men's Rul 500 Steel Toe Wedge Sole 10" Pull On Work Boots - Brown 11 US</t>
  </si>
  <si>
    <t>0312YZQAXQI</t>
  </si>
  <si>
    <t>a12645</t>
  </si>
  <si>
    <t>B08YQRPZV2</t>
  </si>
  <si>
    <t>CEBU Men's Rul 500 Steel Toe Wedge Sole 10" Pull On Work Boots - Shedron 9 US</t>
  </si>
  <si>
    <t>0312YYNFIE4</t>
  </si>
  <si>
    <t>a12646</t>
  </si>
  <si>
    <t>0312YYT5QOV</t>
  </si>
  <si>
    <t>a12647</t>
  </si>
  <si>
    <t>0312YZVM2TL</t>
  </si>
  <si>
    <t>a12648</t>
  </si>
  <si>
    <t>0312YZ5JO8Y</t>
  </si>
  <si>
    <t>a12649</t>
  </si>
  <si>
    <t>0312YYVAGN3</t>
  </si>
  <si>
    <t>a12664</t>
  </si>
  <si>
    <t>B08YQP5F86</t>
  </si>
  <si>
    <t>CEBU Men's Rul 500 Steel Toe Wedge Sole 10" Pull On Work Boots - Shedron 12 US</t>
  </si>
  <si>
    <t>0312YZF6TO3</t>
  </si>
  <si>
    <t>a12676</t>
  </si>
  <si>
    <t>B092KHS3YZ</t>
  </si>
  <si>
    <t>CEBU Men's Bul 250 Soft Toe Wedge Sole 6" Work Boots - Black 12 US</t>
  </si>
  <si>
    <t>0414YALRCJL</t>
  </si>
  <si>
    <t>a12677</t>
  </si>
  <si>
    <t>B092LZGSHB</t>
  </si>
  <si>
    <t>CEBU Men's Bul 250 Soft Toe Wedge Sole 6" Work Boots - Black 13 US</t>
  </si>
  <si>
    <t>0414YAQT75U</t>
  </si>
  <si>
    <t>a12695</t>
  </si>
  <si>
    <t>B092LJSX8R</t>
  </si>
  <si>
    <t>CEBU Men's Tonka Soft Toe Square Toe 10" Pull On Work Boots - Brown 9 US</t>
  </si>
  <si>
    <t>0825YNOKXZJ</t>
  </si>
  <si>
    <t>2021-08-25 10:11:00 PDT</t>
  </si>
  <si>
    <t>a12713</t>
  </si>
  <si>
    <t>0825YNNEZCQ</t>
  </si>
  <si>
    <t>a12944</t>
  </si>
  <si>
    <t>B08YQTFHK5</t>
  </si>
  <si>
    <t>CEBU Men's Rul 500 Steel Toe Wedge Sole 10" Pull On Work Boots - Brown 12 US</t>
  </si>
  <si>
    <t>0312YZKC9DU</t>
  </si>
  <si>
    <t>a12947</t>
  </si>
  <si>
    <t>B092LGF46R</t>
  </si>
  <si>
    <t>CEBU Men's Tonka Soft Toe Square Toe 10" Pull On Work Boots - Brown 6.5 US</t>
  </si>
  <si>
    <t>0825YNOFWKR</t>
  </si>
  <si>
    <t>a12952</t>
  </si>
  <si>
    <t>B09DLCLYTZ</t>
  </si>
  <si>
    <t>0825YNN46GK</t>
  </si>
  <si>
    <t>a12953</t>
  </si>
  <si>
    <t>B092LDW86W</t>
  </si>
  <si>
    <t>CEBU Men's Tonka Soft Toe Square Toe 10" Pull On Work Boots - Brown 9.5 US</t>
  </si>
  <si>
    <t>0825YNOQUX9</t>
  </si>
  <si>
    <t>a12954</t>
  </si>
  <si>
    <t>B09DLCKYBT</t>
  </si>
  <si>
    <t>CEBU Men's Tonka Soft Toe Square Toe 10" Pull On Work Boots - Brown 10 US</t>
  </si>
  <si>
    <t>0825YNPOLAI</t>
  </si>
  <si>
    <t>a12955</t>
  </si>
  <si>
    <t>B092LJXGYY</t>
  </si>
  <si>
    <t>CEBU Men's Tonka Soft Toe Square Toe 10" Pull On Work Boots - Brown 10.5 US</t>
  </si>
  <si>
    <t>0825YNNVQ4D</t>
  </si>
  <si>
    <t>a12956</t>
  </si>
  <si>
    <t>B092LF7F9R</t>
  </si>
  <si>
    <t>CEBU Men's Tonka Soft Toe Square Toe 10" Pull On Work Boots - Brown 11 US</t>
  </si>
  <si>
    <t>0825YNMU24X</t>
  </si>
  <si>
    <t>a12957</t>
  </si>
  <si>
    <t>B092LG954J</t>
  </si>
  <si>
    <t>CEBU Men's Tonka Soft Toe Square Toe 10" Pull On Work Boots - Brown 12 US</t>
  </si>
  <si>
    <t>0825YNNVTCP</t>
  </si>
  <si>
    <t>a12960</t>
  </si>
  <si>
    <t>B096LB1L29</t>
  </si>
  <si>
    <t>CEBU Men's Ultra 300 Soft Toe Wedge Sole 10" Pull On Work Boots - Brown 6 US</t>
  </si>
  <si>
    <t>A lightweight boot crafted for those working long hours on their feet, the Ultra 300 men's work boot features a western leather upper and a wedge outsole that will offer the reliability you need. Its highly innovative sole is ultra-lightweight and flexible for ultimate comfort. The leather in the toe area is protected with an added layer of strong rubber.</t>
  </si>
  <si>
    <t>0603Y6YLWG0</t>
  </si>
  <si>
    <t>2021-06-03 14:35:57 PDT</t>
  </si>
  <si>
    <t>a12971</t>
  </si>
  <si>
    <t>B096LBQ6FN</t>
  </si>
  <si>
    <t>CEBU Men's Ultra 300 Soft Toe Wedge Sole 10" Pull On Work Boots - Brown 12 US</t>
  </si>
  <si>
    <t>0603Y6YR8RO</t>
  </si>
  <si>
    <t>a12972</t>
  </si>
  <si>
    <t>B096LB4MVW</t>
  </si>
  <si>
    <t>CEBU Men's Ultra 300 Soft Toe Wedge Sole 10" Pull On Work Boots - Brown 13 US</t>
  </si>
  <si>
    <t>0603Y7177HW</t>
  </si>
  <si>
    <t>a12978</t>
  </si>
  <si>
    <t>B0965Z5D7M</t>
  </si>
  <si>
    <t>CEBU Men's Ranger Soft Toe Square Toe 10" Pull On Work Boots - Brown 8 US</t>
  </si>
  <si>
    <t>The Ranger wellington is the right amount of looks and performance. The highly-stylized leather upper comes together with the comfort of an EVA and rubber outsole to provide a classy lightweight men's work boot. The Square Toe and electric blue stitching provides a modern hint of the West.</t>
  </si>
  <si>
    <t>0529YW2A2PP</t>
  </si>
  <si>
    <t>2021-05-29 12:55:22 PDT</t>
  </si>
  <si>
    <t>a12981</t>
  </si>
  <si>
    <t>B0965XL1LL</t>
  </si>
  <si>
    <t>CEBU Men's Ranger Soft Toe Square Toe 10" Pull On Work Boots - Brown 9.5 US</t>
  </si>
  <si>
    <t>0529YW2LF54</t>
  </si>
  <si>
    <t>a12982</t>
  </si>
  <si>
    <t>B0965WTWSW</t>
  </si>
  <si>
    <t>CEBU Men's Ranger Soft Toe Square Toe 10" Pull On Work Boots - Brown 10 US</t>
  </si>
  <si>
    <t>0529YW2HWFU</t>
  </si>
  <si>
    <t>a12983</t>
  </si>
  <si>
    <t>B0965WTGNJ</t>
  </si>
  <si>
    <t>CEBU Men's Ranger Soft Toe Square Toe 10" Pull On Work Boots - Brown 10.5 US</t>
  </si>
  <si>
    <t>0529YW276H7</t>
  </si>
  <si>
    <t>a12984</t>
  </si>
  <si>
    <t>B0965XNLG8</t>
  </si>
  <si>
    <t>CEBU Men's Ranger Soft Toe Square Toe 10" Pull On Work Boots - Brown 11 US</t>
  </si>
  <si>
    <t>0529YW23EH7</t>
  </si>
  <si>
    <t>a12985</t>
  </si>
  <si>
    <t>B0965WW1MM</t>
  </si>
  <si>
    <t>CEBU Men's Ranger Soft Toe Square Toe 10" Pull On Work Boots - Brown 12 US</t>
  </si>
  <si>
    <t>0529YW0NQW6</t>
  </si>
  <si>
    <t>a13124</t>
  </si>
  <si>
    <t>B096T56W2Q</t>
  </si>
  <si>
    <t>CEBU Men's BT Flex Shrk Steel Toe Rubber Shield 6" Slip On Work Boots - Brown 6.5 US</t>
  </si>
  <si>
    <t>The CEBU BT Flex Shrk Steel-Toe is a mid-duty men's work boot with a low opening. Its slip-on design and flexible mesh allow for easy access. Its sole features an exclusive double density construction for both comfort and durability. The leather in the toe area is protected with an added layer of strong rubber.</t>
  </si>
  <si>
    <t>0607YEAB8D0</t>
  </si>
  <si>
    <t>2021-06-07 13:55:07 PDT</t>
  </si>
  <si>
    <t>a13126</t>
  </si>
  <si>
    <t>B096T5PR4Y</t>
  </si>
  <si>
    <t>CEBU Men's BT Flex Shrk Steel Toe Rubber Shield 6" Slip On Work Boots - Brown 7.5 US</t>
  </si>
  <si>
    <t>0607YEEBX43</t>
  </si>
  <si>
    <t>a13128</t>
  </si>
  <si>
    <t>B096T4M2C1</t>
  </si>
  <si>
    <t>CEBU Men's BT Flex Shrk Steel Toe Rubber Shield 6" Slip On Work Boots - Brown 8.5 US</t>
  </si>
  <si>
    <t>0607YEA93HM</t>
  </si>
  <si>
    <t>a13130</t>
  </si>
  <si>
    <t>B096T5VMX8</t>
  </si>
  <si>
    <t>CEBU Men's BT Flex Shrk Steel Toe Rubber Shield 6" Slip On Work Boots - Brown 9.5 US</t>
  </si>
  <si>
    <t>0607YEHW7VJ</t>
  </si>
  <si>
    <t>a13132</t>
  </si>
  <si>
    <t>B096T4L4MJ</t>
  </si>
  <si>
    <t>CEBU Men's BT Flex Shrk Steel Toe Rubber Shield 6" Slip On Work Boots - Brown 10.5 US</t>
  </si>
  <si>
    <t>0607YECEN88</t>
  </si>
  <si>
    <t>a13133</t>
  </si>
  <si>
    <t>B096TKJF6Z</t>
  </si>
  <si>
    <t>CEBU Men's BT Flex Shrk Steel Toe Rubber Shield 6" Slip On Work Boots - Brown 11 US</t>
  </si>
  <si>
    <t>0607YEEFGUQ</t>
  </si>
  <si>
    <t>a13134</t>
  </si>
  <si>
    <t>B096T414MQ</t>
  </si>
  <si>
    <t>CEBU Men's BT Flex Shrk Steel Toe Rubber Shield 6" Slip On Work Boots - Brown 12 US</t>
  </si>
  <si>
    <t>0607YEHTMPO</t>
  </si>
  <si>
    <t>a13145</t>
  </si>
  <si>
    <t>B09DTGPS17</t>
  </si>
  <si>
    <t>CEBU Men's Thunder 300 Soft Toe Square Toe 10" Pull On Work Boots - Brown 10 US</t>
  </si>
  <si>
    <t>0827YSFGIVN</t>
  </si>
  <si>
    <t>2021-08-27 09:48:25 PDT</t>
  </si>
  <si>
    <t>a13147</t>
  </si>
  <si>
    <t>B09DTGWMH9</t>
  </si>
  <si>
    <t>CEBU Men's Thunder 300 Soft Toe Square Toe 10" Pull On Work Boots - Brown 11 US</t>
  </si>
  <si>
    <t>0827YSFGGRX</t>
  </si>
  <si>
    <t>a13152</t>
  </si>
  <si>
    <t>B096T5J1JN</t>
  </si>
  <si>
    <t>CEBU Men's R Flex Soft Toe Elastic 10" Pull On Work Boots - Shedron 6.5 US</t>
  </si>
  <si>
    <t>Created to withstand rough work environments, the men's rugged Tractor line is meant to tackle the toughest jobs, and has been upgraded with a flexible mesh in order to be able to pull on the boots a lot easier. With a classic leather upper and an ultra durable rubber outsole, it was made for heavy-duty work.</t>
  </si>
  <si>
    <t>0607YEAAQ7B</t>
  </si>
  <si>
    <t>a13154</t>
  </si>
  <si>
    <t>B096T49H1V</t>
  </si>
  <si>
    <t>CEBU Men's R Flex Soft Toe Elastic 10" Pull On Work Boots - Shedron 7.5 US</t>
  </si>
  <si>
    <t>0607YEGNAY3</t>
  </si>
  <si>
    <t>a13156</t>
  </si>
  <si>
    <t>B096T6SDYT</t>
  </si>
  <si>
    <t>CEBU Men's R Flex Soft Toe Elastic 10" Pull On Work Boots - Shedron 8.5 US</t>
  </si>
  <si>
    <t>0607YECD5UI</t>
  </si>
  <si>
    <t>a13158</t>
  </si>
  <si>
    <t>B096T635TF</t>
  </si>
  <si>
    <t>CEBU Men's R Flex Soft Toe Elastic 10" Pull On Work Boots - Shedron 9.5 US</t>
  </si>
  <si>
    <t>0607YEI2CT9</t>
  </si>
  <si>
    <t>a13160</t>
  </si>
  <si>
    <t>B096TMCFBB</t>
  </si>
  <si>
    <t>CEBU Men's R Flex Soft Toe Elastic 10" Pull On Work Boots - Shedron 10.5 US</t>
  </si>
  <si>
    <t>0607YEG96TZ</t>
  </si>
  <si>
    <t>a13162</t>
  </si>
  <si>
    <t>0607YEEMRK2</t>
  </si>
  <si>
    <t>a13183</t>
  </si>
  <si>
    <t>B09D25KH2L</t>
  </si>
  <si>
    <t>CEBU Men's R Flex Steel Toe Elastic 10" Pull On Work Boots - Shedron 6.5 US</t>
  </si>
  <si>
    <t>0818Y9C5RWJ</t>
  </si>
  <si>
    <t>2021-08-18 14:59:42 PDT</t>
  </si>
  <si>
    <t>a13185</t>
  </si>
  <si>
    <t>B09D27JZGG</t>
  </si>
  <si>
    <t>CEBU Men's R Flex Steel Toe Elastic 10" Pull On Work Boots - Shedron 7.5 US</t>
  </si>
  <si>
    <t>0818Y97QQS0</t>
  </si>
  <si>
    <t>a13187</t>
  </si>
  <si>
    <t>B09D2787GQ</t>
  </si>
  <si>
    <t>CEBU Men's R Flex Steel Toe Elastic 10" Pull On Work Boots - Shedron 8.5 US</t>
  </si>
  <si>
    <t>0818Y99PP7C</t>
  </si>
  <si>
    <t>a13189</t>
  </si>
  <si>
    <t>B09D1WPQXZ</t>
  </si>
  <si>
    <t>CEBU Men's R Flex Steel Toe Elastic 10" Pull On Work Boots - Shedron 9.5 US</t>
  </si>
  <si>
    <t>0818Y9F9LRL</t>
  </si>
  <si>
    <t>a13191</t>
  </si>
  <si>
    <t>B09D2D2LZ1</t>
  </si>
  <si>
    <t>CEBU Men's R Flex Steel Toe Elastic 10" Pull On Work Boots - Shedron 10.5 US</t>
  </si>
  <si>
    <t>0818Y9KG7A7</t>
  </si>
  <si>
    <t>a13193</t>
  </si>
  <si>
    <t>B09D2BPPNM</t>
  </si>
  <si>
    <t>CEBU Men's R Flex Steel Toe Elastic 10" Pull On Work Boots - Shedron 12 US</t>
  </si>
  <si>
    <t>0818Y9ITTVM</t>
  </si>
  <si>
    <t>a13197</t>
  </si>
  <si>
    <t>B096T5HYVQ</t>
  </si>
  <si>
    <t>CEBU Men's BT Flex Shrk Soft Toe Rubber Shield 6" Slip On Work Boots - Brown 6.5 US</t>
  </si>
  <si>
    <t>The CEBU BT Flex Shrk is a mid-duty men's work boot with a low opening. Its slip-on design and flexible mesh allow for easy access. Its sole features an exclusive double density construction for both comfort and durability. The leather in the toe area is protected with an added layer of strong rubber.</t>
  </si>
  <si>
    <t>0607YECDYFT</t>
  </si>
  <si>
    <t>a13199</t>
  </si>
  <si>
    <t>B096T4XW74</t>
  </si>
  <si>
    <t>CEBU Men's BT Flex Shrk Soft Toe Rubber Shield 6" Slip On Work Boots - Brown 7.5 US</t>
  </si>
  <si>
    <t>0607YEDXVMF</t>
  </si>
  <si>
    <t>a13201</t>
  </si>
  <si>
    <t>B096T4TL7Z</t>
  </si>
  <si>
    <t>CEBU Men's BT Flex Shrk Soft Toe Rubber Shield 6" Slip On Work Boots - Brown 8.5 US</t>
  </si>
  <si>
    <t>0607YEA9G4Y</t>
  </si>
  <si>
    <t>a13203</t>
  </si>
  <si>
    <t>B096T4Q7QS</t>
  </si>
  <si>
    <t>CEBU Men's BT Flex Shrk Soft Toe Rubber Shield 6" Slip On Work Boots - Brown 9.5 US</t>
  </si>
  <si>
    <t>0607YEC97WN</t>
  </si>
  <si>
    <t>a13205</t>
  </si>
  <si>
    <t>B096T6TF2T</t>
  </si>
  <si>
    <t>CEBU Men's BT Flex Shrk Soft Toe Rubber Shield 6" Slip On Work Boots - Brown 10.5 US</t>
  </si>
  <si>
    <t>0607YECE39M</t>
  </si>
  <si>
    <t>a13208</t>
  </si>
  <si>
    <t>0607YEESHNQ</t>
  </si>
  <si>
    <t>a13221</t>
  </si>
  <si>
    <t>B09DTK2HPT</t>
  </si>
  <si>
    <t>CEBU Men's Thunder 300 Steel Toe Square Toe 10" Pull On Work Boots - Brown 12 US</t>
  </si>
  <si>
    <t>The Thunder 300 wellington is the right amount of looks and performance. The highly stylized leather-&amp;-mesh upper comes together with the comfort of an EVA and rubber outsole to provide a classy lightweight men's work boot. The Square Toe and Cowboy stitching provides a hint of the West.</t>
  </si>
  <si>
    <t>0827YSFGLMO</t>
  </si>
  <si>
    <t>a13224</t>
  </si>
  <si>
    <t>B09DM1KL3P</t>
  </si>
  <si>
    <t>CEBU Men's Tonka Steel Toe Square Toe 10" Pull On Work Boots - Brown 6 US</t>
  </si>
  <si>
    <t>0825YNPVRZY</t>
  </si>
  <si>
    <t>2021-08-25 11:12:31 PDT</t>
  </si>
  <si>
    <t>a13234</t>
  </si>
  <si>
    <t>B09DM8BY2G</t>
  </si>
  <si>
    <t>CEBU Men's Tonka Steel Toe Square Toe 10" Pull On Work Boots - Brown 11 US</t>
  </si>
  <si>
    <t>0825YNR71LJ</t>
  </si>
  <si>
    <t>a1522</t>
  </si>
  <si>
    <t>FORTAL Men's Soft Toe Work Boots, Safety, Pull-on, Breathable, Slip-on, Leather, Oiled Resistant, Non-Slip, 6 inch mid Shoes, FBS1</t>
  </si>
  <si>
    <t>0417XS3Q5IM</t>
  </si>
  <si>
    <t>a1909</t>
  </si>
  <si>
    <t>B088GP83Q5</t>
  </si>
  <si>
    <t>LABRADOR Men's LA Rayas Soft Toe Wedge Sole 10" Pull On Work Boots - Gold 6 US</t>
  </si>
  <si>
    <t>0512XJGN75F</t>
  </si>
  <si>
    <t>2020-05-11 19:19:49 PDT</t>
  </si>
  <si>
    <t>a1910</t>
  </si>
  <si>
    <t>B088GQGPP4</t>
  </si>
  <si>
    <t>LABRADOR Men's LA Rayas Soft Toe Wedge Sole 10" Pull On Work Boots - Gold 6.5 US</t>
  </si>
  <si>
    <t>0512XJIR9T6</t>
  </si>
  <si>
    <t>a1914</t>
  </si>
  <si>
    <t>B088H42BHS</t>
  </si>
  <si>
    <t>LABRADOR Men's LA Rayas Soft Toe Wedge Sole 10" Pull On Work Boots - Gold 8.5 US</t>
  </si>
  <si>
    <t>0512XJYTJCX</t>
  </si>
  <si>
    <t>a1917</t>
  </si>
  <si>
    <t>B088H11MRB</t>
  </si>
  <si>
    <t>LABRADOR Men's LA Rayas Soft Toe Wedge Sole 10" Pull On Work Boots - Gold 10 US</t>
  </si>
  <si>
    <t>0512XJML77K</t>
  </si>
  <si>
    <t>a1918</t>
  </si>
  <si>
    <t>B088H6CVVV</t>
  </si>
  <si>
    <t>LABRADOR Men's LA Rayas Soft Toe Wedge Sole 10" Pull On Work Boots - Gold 10.5 US</t>
  </si>
  <si>
    <t>0512XJV7Z8R</t>
  </si>
  <si>
    <t>a1919</t>
  </si>
  <si>
    <t>B088GQWVT1</t>
  </si>
  <si>
    <t>LABRADOR Men's LA Rayas Soft Toe Wedge Sole 10" Pull On Work Boots - Gold 11 US</t>
  </si>
  <si>
    <t>0512XJ3HNHV</t>
  </si>
  <si>
    <t>a1924</t>
  </si>
  <si>
    <t>B088H1CQ28</t>
  </si>
  <si>
    <t>LABRADOR Men's LA Rayas Soft Toe Wedge Sole 10" Pull On Work Boots - Black 6 US</t>
  </si>
  <si>
    <t>0512XJPBKA6</t>
  </si>
  <si>
    <t>a1955</t>
  </si>
  <si>
    <t>B088GZ6Z77</t>
  </si>
  <si>
    <t>LABRADOR Men's LA Track Soft Toe Heavy Duty 10" Pull On Work Boots - Gold 6 US</t>
  </si>
  <si>
    <t>Created for those looking for a work boot that will handle tough work environments without breaking the bank. The Track boot has a classic leather upper that comes together with a durable rubber outsole to give you a sturdy work boot ideal for heavy-duty jobs.</t>
  </si>
  <si>
    <t>0512XK0NFDM</t>
  </si>
  <si>
    <t>a1956</t>
  </si>
  <si>
    <t>B088GPQ9LP</t>
  </si>
  <si>
    <t>LABRADOR Men's LA Track Soft Toe Heavy Duty 10" Pull On Work Boots - Gold 6.5 US</t>
  </si>
  <si>
    <t>0512XJHNB3F</t>
  </si>
  <si>
    <t>a1957</t>
  </si>
  <si>
    <t>B088H956Q7</t>
  </si>
  <si>
    <t>LABRADOR Men's LA Track Soft Toe Heavy Duty 10" Pull On Work Boots - Gold 7 US</t>
  </si>
  <si>
    <t>0512XJYTXX7</t>
  </si>
  <si>
    <t>a1967</t>
  </si>
  <si>
    <t>B088GZZNC3</t>
  </si>
  <si>
    <t>LABRADOR Men's LA Track Soft Toe Heavy Duty 10" Pull On Work Boots - Gold 12 US</t>
  </si>
  <si>
    <t>0512XJJI4QI</t>
  </si>
  <si>
    <t>a2001</t>
  </si>
  <si>
    <t>B088H1X4J3</t>
  </si>
  <si>
    <t>LABRADOR Men's LA Track Steel Toe Heavy Duty 10" Pull On Work Boots - Gold 6 US</t>
  </si>
  <si>
    <t>Created for those looking for a boot that will handle tough work environments without breaking the bank. The Track Steel-Toe work boot has a classic leather upper that comes together with a durable rubber outsole to give you a sturdy work boot ideal for heavy-duty jobs.</t>
  </si>
  <si>
    <t>0512XJYT2GB</t>
  </si>
  <si>
    <t>a2003</t>
  </si>
  <si>
    <t>B088GVFXYN</t>
  </si>
  <si>
    <t>LABRADOR Men's LA Track Steel Toe Heavy Duty 10" Pull On Work Boots - Gold 7 US</t>
  </si>
  <si>
    <t>0512XJILACS</t>
  </si>
  <si>
    <t>a2004</t>
  </si>
  <si>
    <t>B088GNGRLC</t>
  </si>
  <si>
    <t>LABRADOR Men's LA Track Steel Toe Heavy Duty 10" Pull On Work Boots - Gold 7.5 US</t>
  </si>
  <si>
    <t>0512XJIDYKS</t>
  </si>
  <si>
    <t>a2005</t>
  </si>
  <si>
    <t>B088GQ74V2</t>
  </si>
  <si>
    <t>LABRADOR Men's LA Track Steel Toe Heavy Duty 10" Pull On Work Boots - Gold 8 US</t>
  </si>
  <si>
    <t>0512XJFL7IR</t>
  </si>
  <si>
    <t>a2006</t>
  </si>
  <si>
    <t>B088GWCQDR</t>
  </si>
  <si>
    <t>LABRADOR Men's LA Track Steel Toe Heavy Duty 10" Pull On Work Boots - Gold 8.5 US</t>
  </si>
  <si>
    <t>0512XJ5MSNQ</t>
  </si>
  <si>
    <t>a2008</t>
  </si>
  <si>
    <t>B088GM4GKC</t>
  </si>
  <si>
    <t>LABRADOR Men's LA Track Steel Toe Heavy Duty 10" Pull On Work Boots - Gold 9.5 US</t>
  </si>
  <si>
    <t>0512XJ0LSB6</t>
  </si>
  <si>
    <t>a2009</t>
  </si>
  <si>
    <t>B088GPJ766</t>
  </si>
  <si>
    <t>LABRADOR Men's LA Track Steel Toe Heavy Duty 10" Pull On Work Boots - Gold 10 US</t>
  </si>
  <si>
    <t>0512XJ8HAWW</t>
  </si>
  <si>
    <t>a2010</t>
  </si>
  <si>
    <t>B088GPJKKK</t>
  </si>
  <si>
    <t>LABRADOR Men's LA Track Steel Toe Heavy Duty 10" Pull On Work Boots - Gold 10.5 US</t>
  </si>
  <si>
    <t>0512XJF7NEM</t>
  </si>
  <si>
    <t>a2011</t>
  </si>
  <si>
    <t>B088GWSTQ6</t>
  </si>
  <si>
    <t>LABRADOR Men's LA Track Steel Toe Heavy Duty 10" Pull On Work Boots - Gold 11 US</t>
  </si>
  <si>
    <t>0512XJ58NP3</t>
  </si>
  <si>
    <t>a2431</t>
  </si>
  <si>
    <t>B087LJ2Q9K</t>
  </si>
  <si>
    <t>CEBU Men's Tk Lacer Soft Toe Heavy Duty 8" Work Boots - Honey 7 US</t>
  </si>
  <si>
    <t>An 8" lace-up created to provide comfort, reliability, and a consistent fit with ankle support. The TK Lacer boot features a leather upper and an ultra-durable rubber outsole made for heavy-duty and the toughest work environments.</t>
  </si>
  <si>
    <t>0423X945T0H</t>
  </si>
  <si>
    <t>a2432</t>
  </si>
  <si>
    <t>B087LCV3N4</t>
  </si>
  <si>
    <t>CEBU Men's Tk Lacer Soft Toe Heavy Duty 8" Work Boots - Honey 7.5 US</t>
  </si>
  <si>
    <t>0423X8WN28T</t>
  </si>
  <si>
    <t>a2436</t>
  </si>
  <si>
    <t>B087L7HY5R</t>
  </si>
  <si>
    <t>CEBU Men's Tk Lacer Soft Toe Heavy Duty 8" Work Boots - Honey 9.5 US</t>
  </si>
  <si>
    <t>0423X8P2XBA</t>
  </si>
  <si>
    <t>a2438</t>
  </si>
  <si>
    <t>B087LKV72B</t>
  </si>
  <si>
    <t>CEBU Men's Tk Lacer Soft Toe Heavy Duty 8" Work Boots - Honey 10.5 US</t>
  </si>
  <si>
    <t>0423X8XIFNU</t>
  </si>
  <si>
    <t>a2439</t>
  </si>
  <si>
    <t>B087LFBMMN</t>
  </si>
  <si>
    <t>CEBU Men's Tk Lacer Soft Toe Heavy Duty 8" Work Boots - Honey 11 US</t>
  </si>
  <si>
    <t>0423X90U8IK</t>
  </si>
  <si>
    <t>a2441</t>
  </si>
  <si>
    <t>B087L4WV2K</t>
  </si>
  <si>
    <t>CEBU Men's Tk Lacer Soft Toe Heavy Duty 8" Work Boots - Honey 12 US</t>
  </si>
  <si>
    <t>0423X8VFQFI</t>
  </si>
  <si>
    <t>a2498</t>
  </si>
  <si>
    <t>B087L4XLHP</t>
  </si>
  <si>
    <t>CEBU Men's Tk Lacer Soft Toe Heavy Duty 8" Work Boots - Shedron 5.5 US</t>
  </si>
  <si>
    <t>0616YWJ3NWW</t>
  </si>
  <si>
    <t>2021-06-16 10:23:33 PDT</t>
  </si>
  <si>
    <t>a2511</t>
  </si>
  <si>
    <t>B087L92TZH</t>
  </si>
  <si>
    <t>CEBU Men's Tk Lacer Soft Toe Heavy Duty 8" Work Boots - Shedron 12 US</t>
  </si>
  <si>
    <t>0423X8SRTO3</t>
  </si>
  <si>
    <t>a2515</t>
  </si>
  <si>
    <t>0430Y8KWBKF</t>
  </si>
  <si>
    <t>2021-04-30 07:57:21 PDT</t>
  </si>
  <si>
    <t>a2516</t>
  </si>
  <si>
    <t>B087L6ZRD7</t>
  </si>
  <si>
    <t>CEBU Men's Tk Lacer Steel Toe Heavy Duty 8" Work Boots - Shedron 6 US</t>
  </si>
  <si>
    <t>An 8" lace-up created to provide comfort, reliability, and a consistent fit with ankle support. The Steel-Toe TK Lacer boot features a leather upper and an ultra-durable rubber outsole made for heavy-duty and the toughest work environments.</t>
  </si>
  <si>
    <t>0423X8RRGEK</t>
  </si>
  <si>
    <t>a2525</t>
  </si>
  <si>
    <t>0423X8OBQS2</t>
  </si>
  <si>
    <t>a2528</t>
  </si>
  <si>
    <t>B087L4Y5KN</t>
  </si>
  <si>
    <t>CEBU Men's Tk Lacer Steel Toe Heavy Duty 8" Work Boots - Shedron 12 US</t>
  </si>
  <si>
    <t>0423X8HKO95</t>
  </si>
  <si>
    <t>a2530</t>
  </si>
  <si>
    <t>B087LFWHBB</t>
  </si>
  <si>
    <t>CEBU Men's Tk Lacer Steel Toe Heavy Duty 8" Work Boots - Shedron 13 US</t>
  </si>
  <si>
    <t>0423X8YLNPD</t>
  </si>
  <si>
    <t>a3972</t>
  </si>
  <si>
    <t>B087LKX3HG</t>
  </si>
  <si>
    <t>CEBU Men's Botin Composite Toe Versatile 6" Slip On Work Boots - Brown 6 US</t>
  </si>
  <si>
    <t>This slip-on work boot was designed to offer lightweight performance. The Botin Composite-Toe boot features a leather upper, an elastic opening for easy slip-on, and a double-density outsole that gives you a work boot ideal for mid-duty work environments.</t>
  </si>
  <si>
    <t>0423X94I2CG</t>
  </si>
  <si>
    <t>a3973</t>
  </si>
  <si>
    <t>B087LP332F</t>
  </si>
  <si>
    <t>CEBU Men's Botin Composite Toe Versatile 6" Slip On Work Boots - Brown 6.5 US</t>
  </si>
  <si>
    <t>0423X9624AW</t>
  </si>
  <si>
    <t>a3978</t>
  </si>
  <si>
    <t>B087LNB7NH</t>
  </si>
  <si>
    <t>CEBU Men's Botin Composite Toe Versatile 6" Slip On Work Boots - Brown 9 US</t>
  </si>
  <si>
    <t>0423X95XGOG</t>
  </si>
  <si>
    <t>a3979</t>
  </si>
  <si>
    <t>B087LLVPVL</t>
  </si>
  <si>
    <t>CEBU Men's Botin Composite Toe Versatile 6" Slip On Work Boots - Brown 9.5 US</t>
  </si>
  <si>
    <t>0423X9BZCWM</t>
  </si>
  <si>
    <t>a3980</t>
  </si>
  <si>
    <t>B087LSNM6Q</t>
  </si>
  <si>
    <t>CEBU Men's Botin Composite Toe Versatile 6" Slip On Work Boots - Brown 10 US</t>
  </si>
  <si>
    <t>0423X91K1RE</t>
  </si>
  <si>
    <t>a3981</t>
  </si>
  <si>
    <t>B087L8QXVL</t>
  </si>
  <si>
    <t>CEBU Men's Botin Composite Toe Versatile 6" Slip On Work Boots - Brown 10.5 US</t>
  </si>
  <si>
    <t>0423X8OF92Z</t>
  </si>
  <si>
    <t>a3982</t>
  </si>
  <si>
    <t>B087LKV61Y</t>
  </si>
  <si>
    <t>CEBU Men's Botin Composite Toe Versatile 6" Slip On Work Boots - Brown 11 US</t>
  </si>
  <si>
    <t>0423X90O7DK</t>
  </si>
  <si>
    <t>a3984</t>
  </si>
  <si>
    <t>B087LSM45X</t>
  </si>
  <si>
    <t>CEBU Men's Botin Composite Toe Versatile 6" Slip On Work Boots - Brown 12 US</t>
  </si>
  <si>
    <t>0423X8YT35A</t>
  </si>
  <si>
    <t>a3986</t>
  </si>
  <si>
    <t>B087LLVHR8</t>
  </si>
  <si>
    <t>CEBU Men's Botin Composite Toe Versatile 6" Slip On Work Boots - Brown 13 US</t>
  </si>
  <si>
    <t>0423X93L70Q</t>
  </si>
  <si>
    <t>a4560</t>
  </si>
  <si>
    <t>0428XICZC2Z</t>
  </si>
  <si>
    <t>2020-04-27 20:37:17 PDT</t>
  </si>
  <si>
    <t>a4561</t>
  </si>
  <si>
    <t>0428XIH6IIH</t>
  </si>
  <si>
    <t>a4562</t>
  </si>
  <si>
    <t>B087R331TD</t>
  </si>
  <si>
    <t>CEBU Men's Max Soft Toe Versatile 10" Pull On Work Boots - Brown 11 US</t>
  </si>
  <si>
    <t>0428XIHKT24</t>
  </si>
  <si>
    <t>a4564</t>
  </si>
  <si>
    <t>B087R39XZP</t>
  </si>
  <si>
    <t>CEBU Men's Max Soft Toe Versatile 10" Pull On Work Boots - Brown 12 US</t>
  </si>
  <si>
    <t>0428XII2SWM</t>
  </si>
  <si>
    <t>a4566</t>
  </si>
  <si>
    <t>B087R354HJ</t>
  </si>
  <si>
    <t>CEBU Men's Max Soft Toe Versatile 10" Pull On Work Boots - Brown 13 US</t>
  </si>
  <si>
    <t>0428XIGQRBT</t>
  </si>
  <si>
    <t>a5021</t>
  </si>
  <si>
    <t>B087R39M7F</t>
  </si>
  <si>
    <t>CEBU Men's Max Soft Toe Versatile 10" Pull On Work Boots - Shedron 10 US</t>
  </si>
  <si>
    <t>0428XIEHCES</t>
  </si>
  <si>
    <t>a5025</t>
  </si>
  <si>
    <t>0428XIGJAVK</t>
  </si>
  <si>
    <t>a5144</t>
  </si>
  <si>
    <t>B088G22C65</t>
  </si>
  <si>
    <t>CEBU Men's Botin Soft Toe Slip On 6" Slip On Work Boots - Brown 7 US</t>
  </si>
  <si>
    <t>0511XI7959B</t>
  </si>
  <si>
    <t>2020-05-11 11:12:58 PDT</t>
  </si>
  <si>
    <t>a5154</t>
  </si>
  <si>
    <t>0511XI45TKG</t>
  </si>
  <si>
    <t>a5338</t>
  </si>
  <si>
    <t>B088G2BGJJ</t>
  </si>
  <si>
    <t>CEBU Men's Work Soft Toe Boots, Oil and Water Resistant, Lightweight Leather, 6 inch Pull on Shoe, Versatile, BMX - Brown 12 US</t>
  </si>
  <si>
    <t>0514XS0IGQR</t>
  </si>
  <si>
    <t>2020-05-14 07:53:26 PDT</t>
  </si>
  <si>
    <t>a5340</t>
  </si>
  <si>
    <t>B088FZLXR9</t>
  </si>
  <si>
    <t>CEBU Men's Work Soft Toe Boots, Oil and Water Resistant, Lightweight Leather, 6 inch Pull on Shoe, Versatile, BMX - Brown 13 US</t>
  </si>
  <si>
    <t>0514XS2JWT3</t>
  </si>
  <si>
    <t>a5354</t>
  </si>
  <si>
    <t>B088G15X5N</t>
  </si>
  <si>
    <t>CEBU Men's Work Soft Toe Boots, Oil and Water Resistant, Lightweight Leather, 6 inch Pull on Shoe, Versatile, BMX - Shedron 12 US</t>
  </si>
  <si>
    <t>0514XRI7V6P</t>
  </si>
  <si>
    <t>a5542</t>
  </si>
  <si>
    <t>B088WGWFGL</t>
  </si>
  <si>
    <t>CEBU Men's BMX Steel Toe Versatile 6" Work Boots - Brown 12 US</t>
  </si>
  <si>
    <t>0429Y6AFWNZ</t>
  </si>
  <si>
    <t>2021-04-29 08:42:40 PDT</t>
  </si>
  <si>
    <t>a5544</t>
  </si>
  <si>
    <t>B088W497K3</t>
  </si>
  <si>
    <t>CEBU Men's BMX Steel Toe Versatile 6" Work Boots - Brown 13 US</t>
  </si>
  <si>
    <t>0429Y68YZM3</t>
  </si>
  <si>
    <t>a6224</t>
  </si>
  <si>
    <t>B088YGXX7X</t>
  </si>
  <si>
    <t>CEBU Men's BorceShark Soft Toe Versatile 6" Work Boots - Brown 12 US</t>
  </si>
  <si>
    <t>When the benefits of a lace-up work boot needed an extra layer of defense, the Borce Shark line was born. Combines Shark Shield technology that protects the heel and toe of the leather upper, with a double density outsole.</t>
  </si>
  <si>
    <t>0520XB666S9</t>
  </si>
  <si>
    <t>2020-05-20 16:09:36 PDT</t>
  </si>
  <si>
    <t>a6226</t>
  </si>
  <si>
    <t>B088YHRJWG</t>
  </si>
  <si>
    <t>CEBU Men's BorceShark Soft Toe Versatile 6" Work Boots - Brown 13 US</t>
  </si>
  <si>
    <t>0520XB2KA02</t>
  </si>
  <si>
    <t>a6267</t>
  </si>
  <si>
    <t>B08KZMMLTB</t>
  </si>
  <si>
    <t>CEBU Men's BorceShark Soft Toe Versatile 6" Work Boots - Black 7 US</t>
  </si>
  <si>
    <t>1010XMDMMFP</t>
  </si>
  <si>
    <t>2020-10-09 21:53:54 PDT</t>
  </si>
  <si>
    <t>a6346</t>
  </si>
  <si>
    <t>B088G2394J</t>
  </si>
  <si>
    <t>CEBU Men's Work Soft Toe Boots, Oil and Water Resistant, Lightweight Leather, 6 inch Pull on Shoe, Versatile, BMX - Black 6 US</t>
  </si>
  <si>
    <t>0514XS02709</t>
  </si>
  <si>
    <t>a6347</t>
  </si>
  <si>
    <t>B088G1BKYG</t>
  </si>
  <si>
    <t>CEBU Men's Work Soft Toe Boots, Oil and Water Resistant, Lightweight Leather, 6 inch Pull on Shoe, Versatile, BMX - Black 6.5 US</t>
  </si>
  <si>
    <t>0514XS0RVOU</t>
  </si>
  <si>
    <t>a6348</t>
  </si>
  <si>
    <t>B088FYYMK2</t>
  </si>
  <si>
    <t>CEBU Men's Work Soft Toe Boots, Oil and Water Resistant, Lightweight Leather, 6 inch Pull on Shoe, Versatile, BMX - Black 7 US</t>
  </si>
  <si>
    <t>0514XS2W7GJ</t>
  </si>
  <si>
    <t>a6350</t>
  </si>
  <si>
    <t>B088G1R4VL</t>
  </si>
  <si>
    <t>CEBU Men's Work Soft Toe Boots, Oil and Water Resistant, Lightweight Leather, 6 inch Pull on Shoe, Versatile, BMX - Black 8 US</t>
  </si>
  <si>
    <t>0514XS1AF26</t>
  </si>
  <si>
    <t>a6351</t>
  </si>
  <si>
    <t>B088G26CYZ</t>
  </si>
  <si>
    <t>CEBU Men's Work Soft Toe Boots, Oil and Water Resistant, Lightweight Leather, 6 inch Pull on Shoe, Versatile, BMX - Black 8.5 US</t>
  </si>
  <si>
    <t>0514XS00JR6</t>
  </si>
  <si>
    <t>a6352</t>
  </si>
  <si>
    <t>B088G176WT</t>
  </si>
  <si>
    <t>CEBU Men's Work Soft Toe Boots, Oil and Water Resistant, Lightweight Leather, 6 inch Pull on Shoe, Versatile, BMX - Black 9 US</t>
  </si>
  <si>
    <t>0514XS0GVY2</t>
  </si>
  <si>
    <t>a6353</t>
  </si>
  <si>
    <t>B088FYWQM3</t>
  </si>
  <si>
    <t>CEBU Men's Work Soft Toe Boots, Oil and Water Resistant, Lightweight Leather, 6 inch Pull on Shoe, Versatile, BMX - Black 9.5 US</t>
  </si>
  <si>
    <t>0514XS2LZOQ</t>
  </si>
  <si>
    <t>a6354</t>
  </si>
  <si>
    <t>B088G1Q6VN</t>
  </si>
  <si>
    <t>CEBU Men's Work Soft Toe Boots, Oil and Water Resistant, Lightweight Leather, 6 inch Pull on Shoe, Versatile, BMX - Black 10 US</t>
  </si>
  <si>
    <t>0514XS31DC0</t>
  </si>
  <si>
    <t>a6355</t>
  </si>
  <si>
    <t>B088FZ8LW9</t>
  </si>
  <si>
    <t>CEBU Men's Work Soft Toe Boots, Oil and Water Resistant, Lightweight Leather, 6 inch Pull on Shoe, Versatile, BMX - Black 10.5 US</t>
  </si>
  <si>
    <t>0514XRZODYC</t>
  </si>
  <si>
    <t>a6356</t>
  </si>
  <si>
    <t>B088G2N6GX</t>
  </si>
  <si>
    <t>CEBU Men's Work Soft Toe Boots, Oil and Water Resistant, Lightweight Leather, 6 inch Pull on Shoe, Versatile, BMX - Black 11 US</t>
  </si>
  <si>
    <t>0514XS0OAWK</t>
  </si>
  <si>
    <t>a6360</t>
  </si>
  <si>
    <t>B088G11BYZ</t>
  </si>
  <si>
    <t>CEBU Men's Work Soft Toe Boots, Oil and Water Resistant, Lightweight Leather, 6 inch Pull on Shoe, Versatile, BMX - Black 13 US</t>
  </si>
  <si>
    <t>0514XS269K1</t>
  </si>
  <si>
    <t>a6915</t>
  </si>
  <si>
    <t>B088YN1HJP</t>
  </si>
  <si>
    <t>CEBU Men's Farmer Steel Toe Cowboy 10" Pull On Work Boots - Brown 6 US</t>
  </si>
  <si>
    <t>Performance for a variety of work fields with a Western touch. The Farmer line features Shark Shield technology reinforcing the heel and toe of the leather upper, plus a double density outsole designed for mid-duty work environments.</t>
  </si>
  <si>
    <t>1010XMDWBHX</t>
  </si>
  <si>
    <t>a6924</t>
  </si>
  <si>
    <t>1010XMG8QJY</t>
  </si>
  <si>
    <t>a6926</t>
  </si>
  <si>
    <t>B088YGX525</t>
  </si>
  <si>
    <t>CEBU Men's Farmer Steel Toe Cowboy 10" Pull On Work Boots - Brown 12 US</t>
  </si>
  <si>
    <t>1010XMHJLSN</t>
  </si>
  <si>
    <t>a6927</t>
  </si>
  <si>
    <t>1010XMDD6C3</t>
  </si>
  <si>
    <t>a7163</t>
  </si>
  <si>
    <t>Working with style gets a new meaning in the TRC1 line, the ideal blend of heavy-duty work and Western boot. The combination of a stitched leather upper and an innovative triple-density outsole create a boot that performs in the toughest work environments.</t>
  </si>
  <si>
    <t>0519X7TKEF8</t>
  </si>
  <si>
    <t>2020-05-19 15:16:40 PDT</t>
  </si>
  <si>
    <t>a7189</t>
  </si>
  <si>
    <t>0519X7WI0SD</t>
  </si>
  <si>
    <t>a7190</t>
  </si>
  <si>
    <t>0519X7GJWZN</t>
  </si>
  <si>
    <t>a7191</t>
  </si>
  <si>
    <t>0519X805W2I</t>
  </si>
  <si>
    <t>a7192</t>
  </si>
  <si>
    <t>0519X7JMM97</t>
  </si>
  <si>
    <t>a7193</t>
  </si>
  <si>
    <t>0519X7KLU8X</t>
  </si>
  <si>
    <t>a7273</t>
  </si>
  <si>
    <t>Working with style meets heavy-duty work in the TRC3P boot with enhanced protection. Made from the combination of a Western stitched upper that uses Shark Shield technology to reinforce the heel and toe, and an innovative triple-density ultra-durable outsole.</t>
  </si>
  <si>
    <t>0519X7VKJ13</t>
  </si>
  <si>
    <t>a7274</t>
  </si>
  <si>
    <t>0519X80FAYI</t>
  </si>
  <si>
    <t>a7284</t>
  </si>
  <si>
    <t>Working with style meets heavy-duty work in the TRC3P Steel-Toe boot with enhanced protection. Made from the combination of a Western stitched upper that uses Shark Shield technology to reinforce the heel and toe, and an innovative triple-density ultra-durable outsole.</t>
  </si>
  <si>
    <t>0519X7B2GW8</t>
  </si>
  <si>
    <t>a7285</t>
  </si>
  <si>
    <t>0519X7DNQA3</t>
  </si>
  <si>
    <t>a7286</t>
  </si>
  <si>
    <t>0519X7GJWZM</t>
  </si>
  <si>
    <t>a7288</t>
  </si>
  <si>
    <t>0519X7Q79A5</t>
  </si>
  <si>
    <t>a7404</t>
  </si>
  <si>
    <t>B088W7TN18</t>
  </si>
  <si>
    <t>FORTAL Men's FBP1 Non Slip 6" Work Boots - Black 6 US</t>
  </si>
  <si>
    <t>When tackling the demands of the service and food industry, the lightweight non-slip FBP1 line is there to perform. This 6" lace-up has a leather upper and a slip-proof outsole with the ankle support to keep comfortable while on your feet.</t>
  </si>
  <si>
    <t>0519X7H4XJA</t>
  </si>
  <si>
    <t>a7407</t>
  </si>
  <si>
    <t>0519X7SHHW8</t>
  </si>
  <si>
    <t>a7410</t>
  </si>
  <si>
    <t>B088W9LSC4</t>
  </si>
  <si>
    <t>FORTAL Men's FBP1 Non Slip 6" Work Boots - Black 9 US</t>
  </si>
  <si>
    <t>0519X7I0RFD</t>
  </si>
  <si>
    <t>a7475</t>
  </si>
  <si>
    <t>B088WB7M6K</t>
  </si>
  <si>
    <t>FORTAL Men's FCCP2 Non Slip 4" Work Shoes - Black 6.5 US</t>
  </si>
  <si>
    <t>The non-slip FCCP2 lace-up work shoe was crafted with the needs of service and food industry workers in mind. The leather upper is combined with a reliable slip-proof outsole to give you a lightweight work shoe that will keep you on your feet.</t>
  </si>
  <si>
    <t>0519X7Q79A3</t>
  </si>
  <si>
    <t>a7476</t>
  </si>
  <si>
    <t>B088WBX6R6</t>
  </si>
  <si>
    <t>FORTAL Men's FCCP2 Non Slip 4" Work Shoes - Black 7 US</t>
  </si>
  <si>
    <t>0519X7V2VO7</t>
  </si>
  <si>
    <t>a7483</t>
  </si>
  <si>
    <t>0519X7MLUCE</t>
  </si>
  <si>
    <t>a7489</t>
  </si>
  <si>
    <t>B088WDZZZQ</t>
  </si>
  <si>
    <t>FORTAL Men's FCP2 Non Slip 4" Slip On Work Shoes - Black 6.5 US</t>
  </si>
  <si>
    <t>The non-slip FCP2 work shoe was crafted with the needs of service and food industry workers in mind. The 4" slip-on leather upper is combined with a reliable slip-proof outsole to give you a convenient lightweight work shoe that will keep you on your feet.</t>
  </si>
  <si>
    <t>0519X7F78MY</t>
  </si>
  <si>
    <t>a7490</t>
  </si>
  <si>
    <t>0519X86PEC1</t>
  </si>
  <si>
    <t>a7493</t>
  </si>
  <si>
    <t>0519X80K0WI</t>
  </si>
  <si>
    <t>a7634</t>
  </si>
  <si>
    <t>B088WKML62</t>
  </si>
  <si>
    <t>TORO BRAVO Men's TRC1 Soft Toe Cowboy 10" Pull On Work Boots - Tan 6 US</t>
  </si>
  <si>
    <t>0519X8B8Y1F</t>
  </si>
  <si>
    <t>a7642</t>
  </si>
  <si>
    <t>0519X86YYS9</t>
  </si>
  <si>
    <t>a7643</t>
  </si>
  <si>
    <t>0519X7SYUK5</t>
  </si>
  <si>
    <t>a7645</t>
  </si>
  <si>
    <t>0519X7LBQ5A</t>
  </si>
  <si>
    <t>a7646</t>
  </si>
  <si>
    <t>B088WHQVM5</t>
  </si>
  <si>
    <t>TORO BRAVO Men's TRC1 Soft Toe Cowboy 10" Pull On Work Boots - Tan 13 US</t>
  </si>
  <si>
    <t>0519X86XTM4</t>
  </si>
  <si>
    <t>a7650</t>
  </si>
  <si>
    <t>B088WGMCF7</t>
  </si>
  <si>
    <t>TORO BRAVO Men's TRC1 Steel Toe Cowboy 10" Pull On Work Boots - Tan 7.5 US</t>
  </si>
  <si>
    <t>0519X7RC4AJ</t>
  </si>
  <si>
    <t>a7651</t>
  </si>
  <si>
    <t>0519X8AOIZD</t>
  </si>
  <si>
    <t>a7653</t>
  </si>
  <si>
    <t>0519X7NU2HR</t>
  </si>
  <si>
    <t>a7654</t>
  </si>
  <si>
    <t>0519X7HWN9D</t>
  </si>
  <si>
    <t>a7655</t>
  </si>
  <si>
    <t>0519X7VM1LW</t>
  </si>
  <si>
    <t>a7656</t>
  </si>
  <si>
    <t>0519X7P1FZ4</t>
  </si>
  <si>
    <t>a7657</t>
  </si>
  <si>
    <t>0519X7OAGBH</t>
  </si>
  <si>
    <t>a7658</t>
  </si>
  <si>
    <t>B088WNZ4WJ</t>
  </si>
  <si>
    <t>TORO BRAVO Men's TRC1 Steel Toe Cowboy 10" Pull On Work Boots - Tan 12 US</t>
  </si>
  <si>
    <t>0519X7ZUAZD</t>
  </si>
  <si>
    <t>a7659</t>
  </si>
  <si>
    <t>B088W8M2KQ</t>
  </si>
  <si>
    <t>TORO BRAVO Men's TRC1 Steel Toe Cowboy 10" Pull On Work Boots - Tan 13 US</t>
  </si>
  <si>
    <t>0519X7S5U0P</t>
  </si>
  <si>
    <t>a7735</t>
  </si>
  <si>
    <t>The TLC1 work boot provides adjustable laces, foot stability, and a secure fit. Work with style in this 8" heavy-duty lace-up that combines a leather western upper with a tough innovative triple density outsole.</t>
  </si>
  <si>
    <t>0519X7URB4U</t>
  </si>
  <si>
    <t>a7737</t>
  </si>
  <si>
    <t>B088W7THRQ</t>
  </si>
  <si>
    <t>TORO BRAVO Men's TLC1 Soft Toe Cowboy 8" Work Boots - Tan 11 US</t>
  </si>
  <si>
    <t>0519X7O7RZT</t>
  </si>
  <si>
    <t>a7738</t>
  </si>
  <si>
    <t>B088WBJTV7</t>
  </si>
  <si>
    <t>TORO BRAVO Men's TLC1 Soft Toe Cowboy 8" Work Boots - Tan 12 US</t>
  </si>
  <si>
    <t>0519X7SOW8K</t>
  </si>
  <si>
    <t>a7740</t>
  </si>
  <si>
    <t>B088WGNGHP</t>
  </si>
  <si>
    <t>TORO BRAVO Men's TLC1 Steel Toe Cowboy 8" Work Boots - Tan 6 US</t>
  </si>
  <si>
    <t>0519X7V0J3Z</t>
  </si>
  <si>
    <t>a7741</t>
  </si>
  <si>
    <t>B088WQ5FHX</t>
  </si>
  <si>
    <t>TORO BRAVO Men's TLC1 Steel Toe Cowboy 8" Work Boots - Tan 6.5 US</t>
  </si>
  <si>
    <t>0519X7WYV7E</t>
  </si>
  <si>
    <t>a7747</t>
  </si>
  <si>
    <t>B088WKX7W4</t>
  </si>
  <si>
    <t>TORO BRAVO Men's TLC1 Steel Toe Cowboy 8" Work Boots - Tan 9.5 US</t>
  </si>
  <si>
    <t>0519X86Q4EX</t>
  </si>
  <si>
    <t>a7748</t>
  </si>
  <si>
    <t>B088W7PRFJ</t>
  </si>
  <si>
    <t>TORO BRAVO Men's TLC1 Steel Toe Cowboy 8" Work Boots - Tan 10 US</t>
  </si>
  <si>
    <t>0519X7B3IYG</t>
  </si>
  <si>
    <t>a7749</t>
  </si>
  <si>
    <t>B088WCM7FQ</t>
  </si>
  <si>
    <t>TORO BRAVO Men's TLC1 Steel Toe Cowboy 8" Work Boots - Tan 10.5 US</t>
  </si>
  <si>
    <t>0519X805GST</t>
  </si>
  <si>
    <t>a7750</t>
  </si>
  <si>
    <t>B088WPX49L</t>
  </si>
  <si>
    <t>TORO BRAVO Men's TLC1 Steel Toe Cowboy 8" Work Boots - Tan 11 US</t>
  </si>
  <si>
    <t>0519X85WJGN</t>
  </si>
  <si>
    <t>a7751</t>
  </si>
  <si>
    <t>B088W5TJGX</t>
  </si>
  <si>
    <t>TORO BRAVO Men's TLC1 Steel Toe Cowboy 8" Work Boots - Tan 12 US</t>
  </si>
  <si>
    <t>0519X7B82XJ</t>
  </si>
  <si>
    <t>a7752</t>
  </si>
  <si>
    <t>B088WGQBLY</t>
  </si>
  <si>
    <t>TORO BRAVO Men's TLC1 Steel Toe Cowboy 8" Work Boots - Tan 13 US</t>
  </si>
  <si>
    <t>0519X7V3BNJ</t>
  </si>
  <si>
    <t>a7789</t>
  </si>
  <si>
    <t>When the reliability, comfort, and consistent fit of a lace-up work boot needed an extra layer of defense, our Steel-toe Borce Shark line was born. Our Shark rubber protection technology reinforces the heel and toe of the 100% leather upper, and the polyurethane outsole makes for a work boot ideal for medium-duty work. Features When the reliability, comfort, and consistent fit of a lace-up work boot needed an extra layer of defense, our Steel-toe Borce Shark line was born. Our Shark rubber protection technology reinforces the heel and toe of the 100% leather upper, and the polyurethane outsole makes for a work boot ideal for medium-duty work. LIGHTWEIGHT &amp; DURABLE SOLE - Our Max sole uses a combination of two types of polyurethane materials; While one section is designed to provide durability and is expertly located in the areas that suffer the most wear, the other section acts as a cushion for added comfort. STEEL SAFETY TOE - ASTM 2413-051/75C/75 /SHARK RUBBER PROTECTION - Toe and heel are reinforced with our Shark Shield technology acting as a buffer between the leather and any rough surfaces you might scrape against for added safety and extra endurance while preserving the leather. RECOMMENDED FOR- Warehouse/Utilities/Manufacturing, Light-duty Construction, Plumbing, Drivers, Mechanics, Facility Workers, Roofing, and more; NOT RECOMMENDED FOR- Heavy-duty Construction, Oil &amp; Gas, Food Industry, Concrete/Highway.FEATURES - Oil and Acid Resistant | 100% Leather | Shock Absorbing | Air Flow Insole.SPECIFICATIONS - Weight: 4.5lbs., Construction Type: Goodyear Welt, Height: 6", Outsole Materials: PU.</t>
  </si>
  <si>
    <t>0504XZW46EJ</t>
  </si>
  <si>
    <t>2020-05-04 14:49:07 PDT</t>
  </si>
  <si>
    <t>a7790</t>
  </si>
  <si>
    <t>0504XZZMDMJ</t>
  </si>
  <si>
    <t>a7791</t>
  </si>
  <si>
    <t>B0882MD7SZ</t>
  </si>
  <si>
    <t>CEBU Men's BorceShark Steel Toe Versatile 6" Work Boots - Brown 12 US</t>
  </si>
  <si>
    <t>0504XZWEH09</t>
  </si>
  <si>
    <t>a7792</t>
  </si>
  <si>
    <t>B0882KSRDP</t>
  </si>
  <si>
    <t>CEBU Men's BorceShark Steel Toe Versatile 6" Work Boots - Brown 13 US</t>
  </si>
  <si>
    <t>0504XZWRBOB</t>
  </si>
  <si>
    <t>a7808</t>
  </si>
  <si>
    <t>B087LC6VDR</t>
  </si>
  <si>
    <t>CEBU Men's Tk BorceShark Soft Toe Heavy Duty 6" Work Boots - Shedron 6 US</t>
  </si>
  <si>
    <t>This lace-up work boot takes heavy-duty to the next level; comfort meets enhanced durability in the TK BorceShark line. Features Rubber Protector technology that protects the heel and toe of the leather upper and a sturdy rubber outsole made for rough work environments.</t>
  </si>
  <si>
    <t>0423X8X12O3</t>
  </si>
  <si>
    <t>a7809</t>
  </si>
  <si>
    <t>B087LG5G1L</t>
  </si>
  <si>
    <t>CEBU Men's Tk BorceShark Soft Toe Heavy Duty 6" Work Boots - Shedron 6.5 US</t>
  </si>
  <si>
    <t>0423X92XNI5</t>
  </si>
  <si>
    <t>a7810</t>
  </si>
  <si>
    <t>B087LGLMJX</t>
  </si>
  <si>
    <t>CEBU Men's Tk BorceShark Soft Toe Heavy Duty 6" Work Boots - Shedron 7 US</t>
  </si>
  <si>
    <t>0423X8THP6W</t>
  </si>
  <si>
    <t>a7811</t>
  </si>
  <si>
    <t>B087LBNPKZ</t>
  </si>
  <si>
    <t>CEBU Men's Tk BorceShark Soft Toe Heavy Duty 6" Work Boots - Shedron 7.5 US</t>
  </si>
  <si>
    <t>0423X8HM3TL</t>
  </si>
  <si>
    <t>a7812</t>
  </si>
  <si>
    <t>B087LHZ53T</t>
  </si>
  <si>
    <t>CEBU Men's Tk BorceShark Soft Toe Heavy Duty 6" Work Boots - Shedron 8 US</t>
  </si>
  <si>
    <t>0423X8PZKTY</t>
  </si>
  <si>
    <t>a7813</t>
  </si>
  <si>
    <t>B087L8QMRF</t>
  </si>
  <si>
    <t>CEBU Men's Tk BorceShark Soft Toe Heavy Duty 6" Work Boots - Shedron 8.5 US</t>
  </si>
  <si>
    <t>0423X8JNNYH</t>
  </si>
  <si>
    <t>a7814</t>
  </si>
  <si>
    <t>B087L52YNS</t>
  </si>
  <si>
    <t>CEBU Men's Tk BorceShark Soft Toe Heavy Duty 6" Work Boots - Shedron 9 US</t>
  </si>
  <si>
    <t>0423X8I7RKX</t>
  </si>
  <si>
    <t>a7815</t>
  </si>
  <si>
    <t>B087LPW7TW</t>
  </si>
  <si>
    <t>CEBU Men's Tk BorceShark Soft Toe Heavy Duty 6" Work Boots - Shedron 9.5 US</t>
  </si>
  <si>
    <t>0423X98JTW6</t>
  </si>
  <si>
    <t>a7816</t>
  </si>
  <si>
    <t>B087LSLMJ3</t>
  </si>
  <si>
    <t>CEBU Men's Tk BorceShark Soft Toe Heavy Duty 6" Work Boots - Shedron 10 US</t>
  </si>
  <si>
    <t>0423X95W6MK</t>
  </si>
  <si>
    <t>a7817</t>
  </si>
  <si>
    <t>B087LCMN1F</t>
  </si>
  <si>
    <t>CEBU Men's Tk BorceShark Soft Toe Heavy Duty 6" Work Boots - Shedron 10.5 US</t>
  </si>
  <si>
    <t>0423X8WZXU4</t>
  </si>
  <si>
    <t>a7818</t>
  </si>
  <si>
    <t>B087LC7QSG</t>
  </si>
  <si>
    <t>CEBU Men's Tk BorceShark Soft Toe Heavy Duty 6" Work Boots - Shedron 11 US</t>
  </si>
  <si>
    <t>0423X8OSYPH</t>
  </si>
  <si>
    <t>a7819</t>
  </si>
  <si>
    <t>B087LSMRQW</t>
  </si>
  <si>
    <t>CEBU Men's Tk BorceShark Soft Toe Heavy Duty 6" Work Boots - Shedron 12 US</t>
  </si>
  <si>
    <t>0423X93KGWG</t>
  </si>
  <si>
    <t>a7820</t>
  </si>
  <si>
    <t>B087LRWKKC</t>
  </si>
  <si>
    <t>CEBU Men's Tk BorceShark Soft Toe Heavy Duty 6" Work Boots - Shedron 13 US</t>
  </si>
  <si>
    <t>0423X9DFYNP</t>
  </si>
  <si>
    <t>a7920</t>
  </si>
  <si>
    <t>B087LNKMMQ</t>
  </si>
  <si>
    <t>CEBU Men's Tk BorceShark Soft Toe Heavy Duty 6" Work Boots - Honey 6 US</t>
  </si>
  <si>
    <t>0423X98LTDI</t>
  </si>
  <si>
    <t>a7921</t>
  </si>
  <si>
    <t>B087LGLQJS</t>
  </si>
  <si>
    <t>CEBU Men's Tk BorceShark Soft Toe Heavy Duty 6" Work Boots - Honey 6.5 US</t>
  </si>
  <si>
    <t>0423X8TJEL0</t>
  </si>
  <si>
    <t>a7922</t>
  </si>
  <si>
    <t>B087LNZRYD</t>
  </si>
  <si>
    <t>CEBU Men's Tk BorceShark Soft Toe Heavy Duty 6" Work Boots - Honey 7 US</t>
  </si>
  <si>
    <t>0423X99MKW9</t>
  </si>
  <si>
    <t>a7923</t>
  </si>
  <si>
    <t>B087L4YMSJ</t>
  </si>
  <si>
    <t>CEBU Men's Tk BorceShark Soft Toe Heavy Duty 6" Work Boots - Honey 7.5 US</t>
  </si>
  <si>
    <t>0423X8HSA8F</t>
  </si>
  <si>
    <t>a7924</t>
  </si>
  <si>
    <t>B087LL1NLW</t>
  </si>
  <si>
    <t>CEBU Men's Tk BorceShark Soft Toe Heavy Duty 6" Work Boots - Honey 8 US</t>
  </si>
  <si>
    <t>0423X94SF92</t>
  </si>
  <si>
    <t>a7925</t>
  </si>
  <si>
    <t>B087LCQ4PP</t>
  </si>
  <si>
    <t>CEBU Men's Tk BorceShark Soft Toe Heavy Duty 6" Work Boots - Honey 8.5 US</t>
  </si>
  <si>
    <t>0423X8UUOS6</t>
  </si>
  <si>
    <t>a7926</t>
  </si>
  <si>
    <t>0423X92XRC9</t>
  </si>
  <si>
    <t>a7927</t>
  </si>
  <si>
    <t>B087L5PZXR</t>
  </si>
  <si>
    <t>CEBU Men's Tk BorceShark Soft Toe Heavy Duty 6" Work Boots - Honey 9.5 US</t>
  </si>
  <si>
    <t>0423X8RY7Q3</t>
  </si>
  <si>
    <t>a7928</t>
  </si>
  <si>
    <t>B087LDFYBN</t>
  </si>
  <si>
    <t>CEBU Men's Tk BorceShark Soft Toe Heavy Duty 6" Work Boots - Honey 10 US</t>
  </si>
  <si>
    <t>0423X8SQ8TD</t>
  </si>
  <si>
    <t>a7929</t>
  </si>
  <si>
    <t>B087LL3G2B</t>
  </si>
  <si>
    <t>CEBU Men's Tk BorceShark Soft Toe Heavy Duty 6" Work Boots - Honey 10.5 US</t>
  </si>
  <si>
    <t>0423X8XVSYJ</t>
  </si>
  <si>
    <t>a7930</t>
  </si>
  <si>
    <t>B087L717PR</t>
  </si>
  <si>
    <t>CEBU Men's Tk BorceShark Soft Toe Heavy Duty 6" Work Boots - Honey 11 US</t>
  </si>
  <si>
    <t>0423X8LHYWW</t>
  </si>
  <si>
    <t>a7931</t>
  </si>
  <si>
    <t>B087L36VFH</t>
  </si>
  <si>
    <t>CEBU Men's Tk BorceShark Soft Toe Heavy Duty 6" Work Boots - Honey 12 US</t>
  </si>
  <si>
    <t>0423X8HCBLF</t>
  </si>
  <si>
    <t>a7932</t>
  </si>
  <si>
    <t>B087L4P85L</t>
  </si>
  <si>
    <t>CEBU Men's Tk BorceShark Soft Toe Heavy Duty 6" Work Boots - Honey 13 US</t>
  </si>
  <si>
    <t>0423X8C3FLI</t>
  </si>
  <si>
    <t>a8209</t>
  </si>
  <si>
    <t>B088W5PR6Q</t>
  </si>
  <si>
    <t>Nobody said hard work can't be done with a bit of Western-style. The TK Farmer line has a leather upper with Shark Shield technology reinforcing the heel and toe. Its rubber outsole makes this boot ideal for heavy-duty work.</t>
  </si>
  <si>
    <t>0519X7P5TZU</t>
  </si>
  <si>
    <t>a8210</t>
  </si>
  <si>
    <t>B088W7TG45</t>
  </si>
  <si>
    <t>0519X7O28UG</t>
  </si>
  <si>
    <t>a8213</t>
  </si>
  <si>
    <t>B088WHJNDK</t>
  </si>
  <si>
    <t>0519X86QZM1</t>
  </si>
  <si>
    <t>a8214</t>
  </si>
  <si>
    <t>B088WGB7LD</t>
  </si>
  <si>
    <t>0519X7Y4CLR</t>
  </si>
  <si>
    <t>a8216</t>
  </si>
  <si>
    <t>0519X7DNCUF</t>
  </si>
  <si>
    <t>a8219</t>
  </si>
  <si>
    <t>B088W7PRFH</t>
  </si>
  <si>
    <t>0519X7B3IYE</t>
  </si>
  <si>
    <t>a8220</t>
  </si>
  <si>
    <t>B088WGDF23</t>
  </si>
  <si>
    <t>0519X7L64T6</t>
  </si>
  <si>
    <t>a8237</t>
  </si>
  <si>
    <t>B088W9QH5W</t>
  </si>
  <si>
    <t>TORO BRAVO Women's TLC1WN Soft Toe Cowgirl 8" Work Boots - Tan 6 US</t>
  </si>
  <si>
    <t>0519X7P8MFM</t>
  </si>
  <si>
    <t>a8239</t>
  </si>
  <si>
    <t>B088WC72NN</t>
  </si>
  <si>
    <t>TORO BRAVO Women's TLC1WN Soft Toe Cowgirl 8" Work Boots - Tan 7 US</t>
  </si>
  <si>
    <t>0519X7JXRTO</t>
  </si>
  <si>
    <t>a8240</t>
  </si>
  <si>
    <t>0519X7FHP6J</t>
  </si>
  <si>
    <t>a8241</t>
  </si>
  <si>
    <t>B088WF8ZXR</t>
  </si>
  <si>
    <t>TORO BRAVO Women's TLC1WN Soft Toe Cowgirl 8" Work Boots - Tan 8 US</t>
  </si>
  <si>
    <t>0519X7Q4HJS</t>
  </si>
  <si>
    <t>a8242</t>
  </si>
  <si>
    <t>B088WQF8WL</t>
  </si>
  <si>
    <t>TORO BRAVO Women's TLC1WN Soft Toe Cowgirl 8" Work Boots - Tan 8.5 US</t>
  </si>
  <si>
    <t>0519X7V9AN8</t>
  </si>
  <si>
    <t>a8243</t>
  </si>
  <si>
    <t>B088W7NHT5</t>
  </si>
  <si>
    <t>TORO BRAVO Women's TLC1WN Soft Toe Cowgirl 8" Work Boots - Tan 9 US</t>
  </si>
  <si>
    <t>0519X7I2OSZ</t>
  </si>
  <si>
    <t>a8244</t>
  </si>
  <si>
    <t>B088WDCMSG</t>
  </si>
  <si>
    <t>TORO BRAVO Women's TLC1WN Soft Toe Cowgirl 8" Work Boots - Tan 9.5 US</t>
  </si>
  <si>
    <t>0519X7UXRKG</t>
  </si>
  <si>
    <t>a9115</t>
  </si>
  <si>
    <t>The heavy-duty PR line provides our signature comfort and reliability with a hint of the west. The stitched leather upper and sturdy rubber outsole gives you a durable boot meant for the toughest work environments.</t>
  </si>
  <si>
    <t>0426XE0WQ8R</t>
  </si>
  <si>
    <t>2020-04-25 20:43:26 PDT</t>
  </si>
  <si>
    <t>a9144</t>
  </si>
  <si>
    <t>The heavy-duty Steel-Toe PR line provides our signature comfort and reliability with a hint of the west. The stitched leather upper and sturdy rubber outsole gives you a durable boot meant for the toughest work environments.</t>
  </si>
  <si>
    <t>0426XDXD19A</t>
  </si>
  <si>
    <t>a9145</t>
  </si>
  <si>
    <t>B087P2KC2Y</t>
  </si>
  <si>
    <t>PRADERA Men's PR Rayas Steel Toe Cowboy 10" Pull On Work Boots - Brown 9.5 US</t>
  </si>
  <si>
    <t>0426XDYYA8Y</t>
  </si>
  <si>
    <t>a9147</t>
  </si>
  <si>
    <t>0426XDUUEQA</t>
  </si>
  <si>
    <t>a9191</t>
  </si>
  <si>
    <t>B087P3VKGM</t>
  </si>
  <si>
    <t>FORTAL Women's FQP1 Non Slip 4" Slip On Work Shoes - Black 6 US</t>
  </si>
  <si>
    <t>The FQP1 meets the requirements of a work shoe made for the service and food industry in a comfortable 4" slip-on. The combination of a leather upper and a non-slip specialized outsole make a lightweight reliable work shoe.</t>
  </si>
  <si>
    <t>0426XE0H013</t>
  </si>
  <si>
    <t>a9192</t>
  </si>
  <si>
    <t>B087P44QY9</t>
  </si>
  <si>
    <t>FORTAL Women's FQP1 Non Slip 4" Slip On Work Shoes - Black 6.5 US</t>
  </si>
  <si>
    <t>0426XE0XOS7</t>
  </si>
  <si>
    <t>a9194</t>
  </si>
  <si>
    <t>B087P4PBC5</t>
  </si>
  <si>
    <t>FORTAL Women's FQP1 Non Slip 4" Slip On Work Shoes - Black 7.5 US</t>
  </si>
  <si>
    <t>0426XDZZFWZ</t>
  </si>
  <si>
    <t>a9211</t>
  </si>
  <si>
    <t>B088W5S69V</t>
  </si>
  <si>
    <t>FORTAL Women's FTP Non Slip 4" Work Shoes - Black 5 US</t>
  </si>
  <si>
    <t>The FTP meets the requirements of a work shoe made for the service and food industry in a comfortable lace-up. The combination of a leather upper and a non-slip specialized outsole make a lightweight reliable work shoe.</t>
  </si>
  <si>
    <t>0519X7LST2B</t>
  </si>
  <si>
    <t>a9213</t>
  </si>
  <si>
    <t>B088W43N9S</t>
  </si>
  <si>
    <t>FORTAL Women's FTP Non Slip 4" Work Shoes - Black 6 US</t>
  </si>
  <si>
    <t>0519X7892MT</t>
  </si>
  <si>
    <t>a9214</t>
  </si>
  <si>
    <t>B088W9LQB7</t>
  </si>
  <si>
    <t>FORTAL Women's FTP Non Slip 4" Work Shoes - Black 6.5 US</t>
  </si>
  <si>
    <t>0519X7BYMRR</t>
  </si>
  <si>
    <t>a9215</t>
  </si>
  <si>
    <t>B088WGL93K</t>
  </si>
  <si>
    <t>FORTAL Women's FTP Non Slip 4" Work Shoes - Black 7 US</t>
  </si>
  <si>
    <t>0519X7MYFF1</t>
  </si>
  <si>
    <t>a9216</t>
  </si>
  <si>
    <t>0519X7NVMQ8</t>
  </si>
  <si>
    <t>a9217</t>
  </si>
  <si>
    <t>B088WL712G</t>
  </si>
  <si>
    <t>FORTAL Women's FTP Non Slip 4" Work Shoes - Black 8 US</t>
  </si>
  <si>
    <t>0519X84T58G</t>
  </si>
  <si>
    <t>a9260</t>
  </si>
  <si>
    <t>Crafted for those looking for maximum traction, the Max Grip is designed to avoid slipping. Features a classic leather upper and a polyurethane grip outsole guaranteed to prevent falling on wet or slippery surfaces.</t>
  </si>
  <si>
    <t>0519X8AFOOI</t>
  </si>
  <si>
    <t>a9261</t>
  </si>
  <si>
    <t>0519X7KYNAL</t>
  </si>
  <si>
    <t>a9262</t>
  </si>
  <si>
    <t>B088WH2XFF</t>
  </si>
  <si>
    <t>CEBU Men's Max Grip Soft Toe Non Slip 10" Pull On Work Boots - Black 11 US</t>
  </si>
  <si>
    <t>0519X85YKRI</t>
  </si>
  <si>
    <t>a9263</t>
  </si>
  <si>
    <t>B088WJZZK3</t>
  </si>
  <si>
    <t>CEBU Men's Max Grip Soft Toe Non Slip 10" Pull On Work Boots - Black 12 US</t>
  </si>
  <si>
    <t>0519X83P2EB</t>
  </si>
  <si>
    <t>a9264</t>
  </si>
  <si>
    <t>0519X7AK5WH</t>
  </si>
  <si>
    <t>a9322</t>
  </si>
  <si>
    <t>B08835NX3B</t>
  </si>
  <si>
    <t>PRADERA Men's PR Track Soft Toe Cowboy 10" Pull On Work Boots - Chocolate 6 US</t>
  </si>
  <si>
    <t>Bringing ranch-style into the work field, our PR Track line provides our signature comfort and reliability with a hint of the west. Features a 100% leather western stylized upper and a sturdy polyurethane outsole that makes up a durable and stylish work boot.</t>
  </si>
  <si>
    <t>0504XZW0FK6</t>
  </si>
  <si>
    <t>2020-05-04 15:03:54 PDT</t>
  </si>
  <si>
    <t>a9323</t>
  </si>
  <si>
    <t>0504XZW73NC</t>
  </si>
  <si>
    <t>a9324</t>
  </si>
  <si>
    <t>0504XZYTZV8</t>
  </si>
  <si>
    <t>a9326</t>
  </si>
  <si>
    <t>0504XZYRAS5</t>
  </si>
  <si>
    <t>a9328</t>
  </si>
  <si>
    <t>0504XZLVF9J</t>
  </si>
  <si>
    <t>a9330</t>
  </si>
  <si>
    <t>0504XZP4MV9</t>
  </si>
  <si>
    <t>a9331</t>
  </si>
  <si>
    <t>0504XZTFG1E</t>
  </si>
  <si>
    <t>a9332</t>
  </si>
  <si>
    <t>B0882HTYWG</t>
  </si>
  <si>
    <t>PRADERA Men's PR Track Soft Toe Cowboy 10" Pull On Work Boots - Chocolate 11 US</t>
  </si>
  <si>
    <t>0504XZRB22A</t>
  </si>
  <si>
    <t>a9336</t>
  </si>
  <si>
    <t>The heavy-duty Composite-Toe PR Track line provides our signature comfort and reliability with a hint of the west. The stitched leather upper and sturdy outsole make for a durable and stylish work boot.</t>
  </si>
  <si>
    <t>0426XE2CGLP</t>
  </si>
  <si>
    <t>a9339</t>
  </si>
  <si>
    <t>0426XDXW1V2</t>
  </si>
  <si>
    <t>a9341</t>
  </si>
  <si>
    <t>0426XE26W7H</t>
  </si>
  <si>
    <t>a9342</t>
  </si>
  <si>
    <t>0426XDY9JT4</t>
  </si>
  <si>
    <t>a9343</t>
  </si>
  <si>
    <t>0426XDXUZ27</t>
  </si>
  <si>
    <t>a9344</t>
  </si>
  <si>
    <t>0426XDZO9SZ</t>
  </si>
  <si>
    <t>a9345</t>
  </si>
  <si>
    <t>0426XDZ2XBW</t>
  </si>
  <si>
    <t>a9346</t>
  </si>
  <si>
    <t>0426XDWIE3K</t>
  </si>
  <si>
    <t>a9366</t>
  </si>
  <si>
    <t>The heavy-duty Steel-Toe PR Track line provides our signature comfort and reliability with a hint of the west. The stitched leather upper and sturdy outsole make for a durable and stylish work boot.</t>
  </si>
  <si>
    <t>0426XDZ02IJ</t>
  </si>
  <si>
    <t>a9367</t>
  </si>
  <si>
    <t>B087P2SMFG</t>
  </si>
  <si>
    <t>PRADERA Men's PR Track Steel Toe Cowboy 10" Pull On Work Boots - Shedron 7.5 US</t>
  </si>
  <si>
    <t>0426XDYST4K</t>
  </si>
  <si>
    <t>a9371</t>
  </si>
  <si>
    <t>0426XE01M28</t>
  </si>
  <si>
    <t>a9372</t>
  </si>
  <si>
    <t>0426XDXYD37</t>
  </si>
  <si>
    <t>a9373</t>
  </si>
  <si>
    <t>B087P3BP2Z</t>
  </si>
  <si>
    <t>PRADERA Men's PR Track Steel Toe Cowboy 10" Pull On Work Boots - Shedron 10.5 US</t>
  </si>
  <si>
    <t>0426XDWA2HS</t>
  </si>
  <si>
    <t>a9374</t>
  </si>
  <si>
    <t>0426XDY2XX7</t>
  </si>
  <si>
    <t>a9552</t>
  </si>
  <si>
    <t>B09DTFVBDS</t>
  </si>
  <si>
    <t>CEBU Men's Botin Grip Soft Toe Non Slip 6" Slip On Work Boots - Black 10.5 US</t>
  </si>
  <si>
    <t>0827YSNZ603</t>
  </si>
  <si>
    <t>2021-08-27 10:34:31 PDT</t>
  </si>
  <si>
    <t>a9980</t>
  </si>
  <si>
    <t>B088WGR132</t>
  </si>
  <si>
    <t>TORO BRAVO Women's TLC1WN Steel Toe Cowgirl 8" Work Boots - Tan 5 US</t>
  </si>
  <si>
    <t>The TLC1 Steel-Toe work boot provides adjustable laces, foot stability, and a secure fit. Work with style in this 8" heavy-duty lace-up that combines a leather western upper with a tough innovative triple density outsole.</t>
  </si>
  <si>
    <t>0519X7YXOV1</t>
  </si>
  <si>
    <t>a9981</t>
  </si>
  <si>
    <t>B088WL5VM9</t>
  </si>
  <si>
    <t>TORO BRAVO Women's TLC1WN Steel Toe Cowgirl 8" Work Boots - Tan 5.5 US</t>
  </si>
  <si>
    <t>0519X80IX3D</t>
  </si>
  <si>
    <t>a9982</t>
  </si>
  <si>
    <t>B088WKM5K4</t>
  </si>
  <si>
    <t>TORO BRAVO Women's TLC1WN Steel Toe Cowgirl 8" Work Boots - Tan 6 US</t>
  </si>
  <si>
    <t>0519X87RYS8</t>
  </si>
  <si>
    <t>a9983</t>
  </si>
  <si>
    <t>B088W5YTV7</t>
  </si>
  <si>
    <t>TORO BRAVO Women's TLC1WN Steel Toe Cowgirl 8" Work Boots - Tan 6.5 US</t>
  </si>
  <si>
    <t>0519X7GOUCS</t>
  </si>
  <si>
    <t>a9984</t>
  </si>
  <si>
    <t>B088W8MRXB</t>
  </si>
  <si>
    <t>TORO BRAVO Women's TLC1WN Steel Toe Cowgirl 8" Work Boots - Tan 7 US</t>
  </si>
  <si>
    <t>0519X7S8DFL</t>
  </si>
  <si>
    <t>a9985</t>
  </si>
  <si>
    <t>B088WVCDY4</t>
  </si>
  <si>
    <t>TORO BRAVO Women's TLC1WN Steel Toe Cowgirl 8" Work Boots - Tan 7.5 US</t>
  </si>
  <si>
    <t>0519X81M2AZ</t>
  </si>
  <si>
    <t>a9986</t>
  </si>
  <si>
    <t>B088WFQD1Y</t>
  </si>
  <si>
    <t>TORO BRAVO Women's TLC1WN Steel Toe Cowgirl 8" Work Boots - Tan 8 US</t>
  </si>
  <si>
    <t>0519X7ZKIF7</t>
  </si>
  <si>
    <t>a9987</t>
  </si>
  <si>
    <t>B088WB1744</t>
  </si>
  <si>
    <t>TORO BRAVO Women's TLC1WN Steel Toe Cowgirl 8" Work Boots - Tan 8.5 US</t>
  </si>
  <si>
    <t>0519X7IYQPF</t>
  </si>
  <si>
    <t>a9988</t>
  </si>
  <si>
    <t>B088WNVBLS</t>
  </si>
  <si>
    <t>TORO BRAVO Women's TLC1WN Steel Toe Cowgirl 8" Work Boots - Tan 9 US</t>
  </si>
  <si>
    <t>0519X7RNVPC</t>
  </si>
  <si>
    <t>a9989</t>
  </si>
  <si>
    <t>B088WG8T4N</t>
  </si>
  <si>
    <t>TORO BRAVO Women's TLC1WN Steel Toe Cowgirl 8" Work Boots - Tan 9.5 US</t>
  </si>
  <si>
    <t>0519X7QFJAX</t>
  </si>
  <si>
    <t>a9990</t>
  </si>
  <si>
    <t>B088WNX5P3</t>
  </si>
  <si>
    <t>TORO BRAVO Women's TLC1WN Steel Toe Cowgirl 8" Work Boots - Tan 10 US</t>
  </si>
  <si>
    <t>0519X7ZFYUL</t>
  </si>
  <si>
    <t>z1180</t>
  </si>
  <si>
    <t>CEBU Men's Soft Toe Work Boots, Heavy Duty, Oil and Acid Resistant, for Construction, Oil and Gas, and More, Leather 6" Work Boots for Men, Tk Borcegui</t>
  </si>
  <si>
    <t>1119XVCIN6J</t>
  </si>
  <si>
    <t>2020-11-18 16:40:55 PST</t>
  </si>
  <si>
    <t>z1197</t>
  </si>
  <si>
    <t>CEBU Men's Soft Toe Work Boots, Industrial and Construction Safety, 8 inch, Men Leather, Utility, Breathable, Oil and Acid Resistant, mid Ankle Shoes, Tk Lacer</t>
  </si>
  <si>
    <t>0423X8SIFMV</t>
  </si>
  <si>
    <t>2020-04-23 14:31:33 PDT</t>
  </si>
  <si>
    <t>z1198</t>
  </si>
  <si>
    <t>0413Y83I4BA</t>
  </si>
  <si>
    <t>z1250</t>
  </si>
  <si>
    <t>CEBU Men's Composite Toe Work Boots, Industrial Safety, Oil and Acid Resistant, 6 inch for Men, Leather, comp, Shoes, Botin</t>
  </si>
  <si>
    <t>0423X8UHY08</t>
  </si>
  <si>
    <t>z1312</t>
  </si>
  <si>
    <t>CEBU Ankle Construction Work Boots for Men Soft Toe Versatile 6" Leather Black Boot BorceShrk</t>
  </si>
  <si>
    <t>1119XVPUE6Y</t>
  </si>
  <si>
    <t>2020-11-18 18:22:41 PST</t>
  </si>
  <si>
    <t>z1371</t>
  </si>
  <si>
    <t>CEBU Men's Steel Toe Work Boots, Leather Western Style, Oil and Acid Resistant, Ideal for Warehouse, utilities, Manufacturing and More, 10 inch Pull on Boots, Farmer</t>
  </si>
  <si>
    <t>1010XMC4DQ0</t>
  </si>
  <si>
    <t>2020-10-09 21:24:00 PDT</t>
  </si>
  <si>
    <t>z1386</t>
  </si>
  <si>
    <t>TORO BRAVO soft toe work boots, western style, for industrial, construction, utility wedge, oiled resistant, lightweight, cowboy boot, TRC1</t>
  </si>
  <si>
    <t>0519X7Y29JU</t>
  </si>
  <si>
    <t>2020-05-19 15:08:44 PDT</t>
  </si>
  <si>
    <t>z1387</t>
  </si>
  <si>
    <t>TORO BRAVO men's steel toe work boots, western pull on, leather, construction, utility, and industrial safety, oiled resistant, cowboy, 10 inch boot, TRC1</t>
  </si>
  <si>
    <t>0519X85QJ3D</t>
  </si>
  <si>
    <t>z1390</t>
  </si>
  <si>
    <t>TORO BRAVO men's soft toe work boots, western pull on, for construction, oiled and acid resistant leather cowboy, 10 inch, TRC3P</t>
  </si>
  <si>
    <t>Working with style meets heavy-duty work in the TRC3P boot with enhanced protection. Made from the combination of a Western stitched upper that uses Rubber Shield technology to reinforce the heel and toe, and an innovative triple-density ultra-durable outsole.</t>
  </si>
  <si>
    <t>0519X83HWAG</t>
  </si>
  <si>
    <t>z1391</t>
  </si>
  <si>
    <t>TORO BRAVO men's steel toe work boots, western, leather, construction, industrial, oil and acid resistant, breathable pull up boot, TRC3P</t>
  </si>
  <si>
    <t>Working with style meets heavy-duty work in the TRC3P Steel-Toe boot with enhanced protection. Made from the combination of a Western stitched upper that uses Rubber Shield technology to reinforce the heel and toe, and an innovative triple-density ultra-durable outsole.</t>
  </si>
  <si>
    <t>0519X7WO06F</t>
  </si>
  <si>
    <t>z1402</t>
  </si>
  <si>
    <t>FORTAL Men's Slip Resistant Work Boots, Food Service and Industrial Safety, Leather, Lightweight, 6 inch Soft Toe Non-Slip Shoes, FBP1</t>
  </si>
  <si>
    <t>0519X88DGQ3</t>
  </si>
  <si>
    <t>z1407</t>
  </si>
  <si>
    <t>FORTAL Men's Non-Slip Work Shoes, Lightweight, Breathable, Resistant, Food Service Safety, Leather, Slip-on 4 inch Shoes, FCCP2</t>
  </si>
  <si>
    <t>0519X83B0MY</t>
  </si>
  <si>
    <t>z1408</t>
  </si>
  <si>
    <t>FORTAL Men's Work Shoes, Non-Slip, Lightweight, Breathable, Food Service Safety, Slip Resistant, Leather, 4 inch, Slip-on Shoes, FCP2</t>
  </si>
  <si>
    <t>0519X7GPYRG</t>
  </si>
  <si>
    <t>z1412</t>
  </si>
  <si>
    <t>TORO BRAVO men's soft toe work boots, construction and industrial safety, 8 inch, leather western shoes, lightweight, heavy duty sole TLC1</t>
  </si>
  <si>
    <t>0519X8218VU</t>
  </si>
  <si>
    <t>z1413</t>
  </si>
  <si>
    <t>B088WGB7JZ</t>
  </si>
  <si>
    <t>TORO BRAVO men's steel toe work boots, square toe, construction and industrial safety, 8 inch, leather mid ankle western shoes, heavy duty sole TLC1</t>
  </si>
  <si>
    <t>0519X7Y4C52</t>
  </si>
  <si>
    <t>z1416</t>
  </si>
  <si>
    <t>CEBU Men's Steel Toe Work Boots, 6 inch lace up Boot, Rubber Shield Protection, Oil and Acid Resistant, Ideal for Manufacturing, Utility, Warehouse and More, BorceShark</t>
  </si>
  <si>
    <t>When the benefits of a lace up work boot needed an extra layer of defense, the BorceShark Steel-Toe line was born. Combines Rubber Shield technology that protects the heel and toe of the leather upper, with a double density outsole.</t>
  </si>
  <si>
    <t>1119XVMC8P8</t>
  </si>
  <si>
    <t>z1422</t>
  </si>
  <si>
    <t>CEBU Men's Tk BorceShark Soft Toe Heavy Duty 6" Work Boots</t>
  </si>
  <si>
    <t>0423X8RXVHG</t>
  </si>
  <si>
    <t>z1428</t>
  </si>
  <si>
    <t>CEBU Steel Toe Work Boot for Men, Construction Safety, Mens Leather, Oil Resistant, Breathable, mid 6 inch Shoes, Tk Borcegui Work Boots for Men</t>
  </si>
  <si>
    <t>The work boot provides adjustable laces, foot stability, and a secure seal to perform in the toughest work environments. The Steel-Toe TK Borce Lace-Up has a leather upper for a consistent fit and a rubber outsole designed for heavy-duty work.</t>
  </si>
  <si>
    <t>1119XVG8RV9</t>
  </si>
  <si>
    <t>z1444</t>
  </si>
  <si>
    <t>CEBU Men's Soft Toe Work Boots, Industrial, Leather, Construction, Utility, Heavy Duty Wide Shoes,Tk Farmer, 10''</t>
  </si>
  <si>
    <t>0519X7Q2VW3</t>
  </si>
  <si>
    <t>z1446</t>
  </si>
  <si>
    <t>TORO BRAVO women's soft toe work boot, for construction, comfortable sole and heel, leather western booties, 8 inch, TLC1WN</t>
  </si>
  <si>
    <t>0519X7AK5NT</t>
  </si>
  <si>
    <t>z1452</t>
  </si>
  <si>
    <t>PRADERA Men's Soft Toe Work Boots, Western, Leather, Construction Safety, 10 inch, Oil Resistant, Rubber Outsole, Square Toe Shoes, PR Rayas</t>
  </si>
  <si>
    <t>1118XV89C6P</t>
  </si>
  <si>
    <t>2020-11-18 14:36:11 PST</t>
  </si>
  <si>
    <t>z1453</t>
  </si>
  <si>
    <t>PRADERA Men's Steel Toe Work Boots, Industrial and Construction Safety, Mens Western Square Toe Shoes, Leather, 10 inch Boot, Oil Resistant, PR Rayas</t>
  </si>
  <si>
    <t>1118XV84EYE</t>
  </si>
  <si>
    <t>z1454</t>
  </si>
  <si>
    <t>B087P442NZ</t>
  </si>
  <si>
    <t>FORTAL Women's Non-Slip Work Shoes, Slip Resistant, Lightweight, Breathable, Food Service, 4 inch Shoes, FQP1</t>
  </si>
  <si>
    <t>0426XE0AGNU</t>
  </si>
  <si>
    <t>2020-04-25 20:25:09 PDT</t>
  </si>
  <si>
    <t>z1456</t>
  </si>
  <si>
    <t>FORTAL Women's Non Slip Work Boots, Slip and Oil Resistant, for Food Service, Lightweight Womens Soft Toe, Comfort Shoes, FTP</t>
  </si>
  <si>
    <t>0519X83X0EC</t>
  </si>
  <si>
    <t>z1457</t>
  </si>
  <si>
    <t>CEBU Men's Soft Toe Work Boots, Leather, Utility and Industrial Safety, Slip Resistant, 10 inch Men Shoes, Breathable, Non Slip, Max Grip</t>
  </si>
  <si>
    <t>0519X7V04J2</t>
  </si>
  <si>
    <t>z1467</t>
  </si>
  <si>
    <t>PRADERA Men's Steel Toe Western Work Boots, Pull-on Construction Safety, Mens Cowboy 10 inch Oil Resistant Shoe, PR Track</t>
  </si>
  <si>
    <t>0605XBQT357</t>
  </si>
  <si>
    <t>2020-06-04 19:33:35 PDT</t>
  </si>
  <si>
    <t>z1471</t>
  </si>
  <si>
    <t>CEBU Men's Botin Grip Soft Toe Non Slip 6" Slip On Work Boots</t>
  </si>
  <si>
    <t>0827YSNSO2K</t>
  </si>
  <si>
    <t>2021-08-27 10:26:37 PDT</t>
  </si>
  <si>
    <t>z1481</t>
  </si>
  <si>
    <t>B088WK1HPC</t>
  </si>
  <si>
    <t>TORO BRAVO women's steel toe work boots, for indusrtial and construction, heavy duty sole and heel, leather western booties, lightweight, 8 inch, TLC1WN</t>
  </si>
  <si>
    <t>0519X83Q8B4</t>
  </si>
  <si>
    <t>z1484</t>
  </si>
  <si>
    <t>B09F1LNX85</t>
  </si>
  <si>
    <t>CEBU Men's WP Waterproof Soft Toe 10" Pull On Work Boots</t>
  </si>
  <si>
    <t>0830YYRU5A9</t>
  </si>
  <si>
    <t>2021-08-30 14:09:55 PDT</t>
  </si>
  <si>
    <t>z1486</t>
  </si>
  <si>
    <t>B092T6FC11</t>
  </si>
  <si>
    <t>CEBU Men's WP Composite Toe Waterproof 10" Pull On Work Boots</t>
  </si>
  <si>
    <t>0830YYT7U5D</t>
  </si>
  <si>
    <t>z1501</t>
  </si>
  <si>
    <t>TORO BRAVO Women's Soft Toe Western Work Boots, Square Toe, Cowgirl, Pull on, 10 inch, Lady Boot, TRC1WN</t>
  </si>
  <si>
    <t>1110X4A1UEK</t>
  </si>
  <si>
    <t>2020-11-10 14:36:20 PST</t>
  </si>
  <si>
    <t>z1503</t>
  </si>
  <si>
    <t>TORO BRAVO Women's Steel Toe Western Work Boots, Square Toe, Cowgirl, Pull on, 10 inch, TRC1WN</t>
  </si>
  <si>
    <t>Working with style gets a new meaning in the TRC1 Steel-Toe line, the ideal blend of heavy-duty work and Western boot. The combination of a stitched leather upper and an innovative triple-density outsole create a boot that performs in the toughest work environments.</t>
  </si>
  <si>
    <t>1110X4ABMAX</t>
  </si>
  <si>
    <t>z1523</t>
  </si>
  <si>
    <t>LABRADOR Women's Soft Toe Work Boot, for Construction, Leather, Rubber Outsole, Lightweight, 6 inch Shoe, BDT</t>
  </si>
  <si>
    <t>0512XJKW8WC</t>
  </si>
  <si>
    <t>2020-05-11 19:52:17 PDT</t>
  </si>
  <si>
    <t>z1528</t>
  </si>
  <si>
    <t>LABRADOR Men's Soft Toe Wedge Work Boots, Industrial Safety, Men Leather Comfortable Shoes, 6 inch, Wedge Sole, BRB</t>
  </si>
  <si>
    <t>0512XJEVOBN</t>
  </si>
  <si>
    <t>z1529</t>
  </si>
  <si>
    <t>LABRADOR Men's Soft Toe Wedge Sole Work Boots, Industrial and Utility Safety, Oiled Resistant, Leather, Lightweight, 6 inch Shoes, BRB2</t>
  </si>
  <si>
    <t>0512XJ9IJGW</t>
  </si>
  <si>
    <t>z1538</t>
  </si>
  <si>
    <t>CEBU Men's Soft Toe Work Boots, Breathable Heavy Duty, Oil and Acid Resistant,for Warehouse, Utility, Manufacturing, and More,10 inch Pull on, HL100</t>
  </si>
  <si>
    <t>0312YYZQ932</t>
  </si>
  <si>
    <t>2021-03-11 19:54:52 PST</t>
  </si>
  <si>
    <t>z1539</t>
  </si>
  <si>
    <t>CEBU Men's Soft Toe Work Boots, Heavy Duty, Comfortable, Breathable, Leather, Oil and Acid Resistant, for Warehouse, Utility, Manufacturing, Drivers and More, 10 inch Pull on Boots, HL200</t>
  </si>
  <si>
    <t>0312YZHMM3S</t>
  </si>
  <si>
    <t>z1546</t>
  </si>
  <si>
    <t>CEBU Men's Soft Toe Wedge Sole Work Boots, Ultra Lightweight, Leather, Oil and Acid Resistant, for Construction, Warehouse, Utility, 10 inch Pull on, Rul 500</t>
  </si>
  <si>
    <t>0312YZJ5XVV</t>
  </si>
  <si>
    <t>z1549</t>
  </si>
  <si>
    <t>CEBU Men's Soft Toe Work Boots, for Construction, Industrial, Utility, Leather Oiled Resistant, Wedge Sole, Bul 250</t>
  </si>
  <si>
    <t>0414YASGTD9</t>
  </si>
  <si>
    <t>2021-04-14 14:55:50 PDT</t>
  </si>
  <si>
    <t>z1550</t>
  </si>
  <si>
    <t>CEBU Steel Toe Men's Work Boots, Heavy Duty, Breathable, Oil and Acid Resistant, Perfect for Warehouse, utilities, Manufacturing, Plumbing and More, 10" Pull On, HL200</t>
  </si>
  <si>
    <t>0312YZG2JQ8</t>
  </si>
  <si>
    <t>z1561</t>
  </si>
  <si>
    <t>CEBU Men's Soft Toe Work Boots, Lightweight Leather, Oil and Acid Resistant, for Manufacturing, Warehouse, Utility, 6 inch Shoes, BT Flex</t>
  </si>
  <si>
    <t>0312YYWEOMS</t>
  </si>
  <si>
    <t>z1562</t>
  </si>
  <si>
    <t>CEBU Men Steel Toe Work Boots, Lightweight, Slip on, for Manufacturing, Warehouse, and Utility, 6 inch BT Flex</t>
  </si>
  <si>
    <t>0312YZASB2R</t>
  </si>
  <si>
    <t>z1563</t>
  </si>
  <si>
    <t>CEBU Soft Toe Wedge Sole Work Boots for Men, Lightweight, Oil &amp; Acid Resistant, for Warehouse, Utilities, Manufacturing and More, with Laces 8" Lacer 300</t>
  </si>
  <si>
    <t>0312YYWUNC9</t>
  </si>
  <si>
    <t>z1564</t>
  </si>
  <si>
    <t>CEBU Men's Steel Toe Wedge Sole Work Boots, Ultra Lightweight, Leather, Oil and Acid Resistant, for Construction, Warehouse, Utility, 10 inch Pull on, Rul 500</t>
  </si>
  <si>
    <t>0312YYNORK0</t>
  </si>
  <si>
    <t>z1566</t>
  </si>
  <si>
    <t>B09DLYHW7Z</t>
  </si>
  <si>
    <t>CEBU Men's Tonka Soft Toe Square Toe 10" Pull On Work Boots</t>
  </si>
  <si>
    <t>0825YNQ62P7</t>
  </si>
  <si>
    <t>2021-08-25 10:01:12 PDT</t>
  </si>
  <si>
    <t>z1580</t>
  </si>
  <si>
    <t>B096L8WDS4</t>
  </si>
  <si>
    <t>CEBU Men's Soft Toe Wedge Sole Work Boots, for Construction, Utility, Oil Resistant, Leather and Lightweight, Ultra 300</t>
  </si>
  <si>
    <t>0603Y6Y0OEL</t>
  </si>
  <si>
    <t>2021-06-03 13:30:41 PDT</t>
  </si>
  <si>
    <t>z1581</t>
  </si>
  <si>
    <t>B0965WV87K</t>
  </si>
  <si>
    <t>CEBU Men's Soft Toe Work Boots, Leather Square Toe Light Weight, Oil and Acid Resistant, for Construction and More, Shock Absorbing Boots, Ranger</t>
  </si>
  <si>
    <t>0529YW2INS1</t>
  </si>
  <si>
    <t>2021-05-29 12:43:40 PDT</t>
  </si>
  <si>
    <t>z1585</t>
  </si>
  <si>
    <t>B09DMMZT2F</t>
  </si>
  <si>
    <t>CEBU Men's Soft Toe Work Boots, for Manufacturing, Utility, and Warehouse, Oil Resistant, Rubber Protection, 6 inch Slip on Boots, Square Toe 10" Pull On Work Boots - Tonka Steel Toe</t>
  </si>
  <si>
    <t>0825YNSWB8C</t>
  </si>
  <si>
    <t>2021-08-25 11:05:30 PDT</t>
  </si>
  <si>
    <t>z1586</t>
  </si>
  <si>
    <t>B096L7QPRR</t>
  </si>
  <si>
    <t>CEBU Men's Steel Toe Work Boots, Oil Resistant, for Manufacturing, Utility, and Warehouse, Rubber Protection, 6 inch Slip on Boot, BT Flex Shrk</t>
  </si>
  <si>
    <t>0603Y6XY70G</t>
  </si>
  <si>
    <t>z1587</t>
  </si>
  <si>
    <t>B09DTFXPDD</t>
  </si>
  <si>
    <t>CEBU Men's Thunder 300 Soft Toe Square Toe 10" Pull On Work Boots</t>
  </si>
  <si>
    <t>0827YSKU9Y7</t>
  </si>
  <si>
    <t>2021-08-27 09:45:02 PDT</t>
  </si>
  <si>
    <t>z1588</t>
  </si>
  <si>
    <t>CEBU Men's Soft Toe Work Boots, for Construction, Oil and Gas, and More, Leather, Heavy Duty Comfort Sole, 10 inch Pull on, R Flex</t>
  </si>
  <si>
    <t>0603Y6W4DH4</t>
  </si>
  <si>
    <t>z1590</t>
  </si>
  <si>
    <t>B09D1YQGFX</t>
  </si>
  <si>
    <t>CEBU Square Toe 10" Pull On Work Boots, Elastic 10" Pull On Work Boots - R Flex Steel Toe</t>
  </si>
  <si>
    <t>0818Y9CBTD4</t>
  </si>
  <si>
    <t>2021-08-18 14:55:27 PDT</t>
  </si>
  <si>
    <t>z1591</t>
  </si>
  <si>
    <t>CEBU Men's Soft Toe Work Boots, for Manufacturing, Utility, and Warehouse, Oil Resistant, Rubber Protection, 6 inch Slip on Boots, BT Flex Shrk</t>
  </si>
  <si>
    <t>0603Y6XD2ZL</t>
  </si>
  <si>
    <t>z1592</t>
  </si>
  <si>
    <t>B09DTJ45DD</t>
  </si>
  <si>
    <t>CEBU Men's Thunder 300 Steel Toe Square Toe 10" Pull On Work Boots</t>
  </si>
  <si>
    <t>0827YSHYPJ2</t>
  </si>
  <si>
    <t>B0186MKPAS</t>
  </si>
  <si>
    <t>Toro Men’s TRC1 10” Work Boot - Brown 6 US</t>
  </si>
  <si>
    <t>1119PDI2BMK</t>
  </si>
  <si>
    <t>2015-11-18 17:01:29 PST</t>
  </si>
  <si>
    <t>B0186KEHZY</t>
  </si>
  <si>
    <t>Toro Men’s TRC1 10” Work Boot - Brown 6.5 US</t>
  </si>
  <si>
    <t>1119PDADNXE</t>
  </si>
  <si>
    <t>2015-11-18 16:02:48 PST</t>
  </si>
  <si>
    <t>B0186KEJ7U</t>
  </si>
  <si>
    <t>Toro Men’s TRC1 10” Work Boot - Brown 7 US</t>
  </si>
  <si>
    <t>1119PDADT4W</t>
  </si>
  <si>
    <t>2015-11-18 16:02:50 PST</t>
  </si>
  <si>
    <t>B0186KEKXS</t>
  </si>
  <si>
    <t>Toro Men’s TRC1 10” Work Boot - Brown 7.5 US</t>
  </si>
  <si>
    <t>1119PDADYYW</t>
  </si>
  <si>
    <t>2015-11-18 16:02:52 PST</t>
  </si>
  <si>
    <t>1119PDAE2E8</t>
  </si>
  <si>
    <t>2015-11-18 16:02:55 PST</t>
  </si>
  <si>
    <t>1119PDAE5R2</t>
  </si>
  <si>
    <t>2015-11-18 16:02:57 PST</t>
  </si>
  <si>
    <t>1119PDAE928</t>
  </si>
  <si>
    <t>2015-11-18 16:02:59 PST</t>
  </si>
  <si>
    <t>1119PDAECP2</t>
  </si>
  <si>
    <t>2015-11-18 16:03:02 PST</t>
  </si>
  <si>
    <t>1119PDAEH1Q</t>
  </si>
  <si>
    <t>2015-11-18 16:03:05 PST</t>
  </si>
  <si>
    <t>1119PDAEOTQ</t>
  </si>
  <si>
    <t>2015-11-18 16:03:10 PST</t>
  </si>
  <si>
    <t>1119PDAEVJE</t>
  </si>
  <si>
    <t>2015-11-18 16:03:15 PST</t>
  </si>
  <si>
    <t>B0186KF32K</t>
  </si>
  <si>
    <t>Toro Men’s TRC1 10” Work Boot - Brown 13 US</t>
  </si>
  <si>
    <t>1119PDAF1RK</t>
  </si>
  <si>
    <t>2015-11-18 16:03:19 PST</t>
  </si>
  <si>
    <t>B0186MKXYQ</t>
  </si>
  <si>
    <t>Toro Men’s TRC1 10” Work Boot - Tan 6.5 US</t>
  </si>
  <si>
    <t>1119PDI2HKQ</t>
  </si>
  <si>
    <t>2015-11-18 17:01:39 PST</t>
  </si>
  <si>
    <t>B0186ML0G6</t>
  </si>
  <si>
    <t>Toro Men’s TRC1 10” Work Boot - Tan 7 US</t>
  </si>
  <si>
    <t>1119PDI2JC2</t>
  </si>
  <si>
    <t>2015-11-18 17:01:42 PST</t>
  </si>
  <si>
    <t>B0186ML2LO</t>
  </si>
  <si>
    <t>Toro Men’s TRC1 10” Work Boot - Tan 7.5 US</t>
  </si>
  <si>
    <t>1119PDI2KJE</t>
  </si>
  <si>
    <t>2015-11-18 17:01:44 PST</t>
  </si>
  <si>
    <t>B0186ML56G</t>
  </si>
  <si>
    <t>Toro Men’s TRC1 10” Work Boot - Tan 8 US</t>
  </si>
  <si>
    <t>1119PDI2M42</t>
  </si>
  <si>
    <t>2015-11-18 17:01:47 PST</t>
  </si>
  <si>
    <t>B0186ML7V4</t>
  </si>
  <si>
    <t>Toro Men’s TRC1 10” Work Boot - Tan 8.5 US</t>
  </si>
  <si>
    <t>1119PDI2NLE</t>
  </si>
  <si>
    <t>2015-11-18 17:01:50 PST</t>
  </si>
  <si>
    <t>B0186MLA84</t>
  </si>
  <si>
    <t>Toro Men’s TRC1 10” Work Boot - Tan 9 US</t>
  </si>
  <si>
    <t>1119PDI2P6W</t>
  </si>
  <si>
    <t>2015-11-18 17:01:53 PST</t>
  </si>
  <si>
    <t>1119PDI2R0Q</t>
  </si>
  <si>
    <t>2015-11-18 17:01:56 PST</t>
  </si>
  <si>
    <t>B0186MLJ2Q</t>
  </si>
  <si>
    <t>Toro Men’s TRC1 10” Work Boot - Tan 11 US</t>
  </si>
  <si>
    <t>1119PDI2VK2</t>
  </si>
  <si>
    <t>2015-11-18 17:02:03 PST</t>
  </si>
  <si>
    <t>B0186KG1IU</t>
  </si>
  <si>
    <t>Toro Men’s TRC1 10” Steel-Toe Work Boot - Brown 6 US</t>
  </si>
  <si>
    <t>1119PDAHISK</t>
  </si>
  <si>
    <t>2015-11-18 16:04:08 PST</t>
  </si>
  <si>
    <t>1119PDAHO0W</t>
  </si>
  <si>
    <t>2015-11-18 16:04:11 PST</t>
  </si>
  <si>
    <t>B08HGHM1GD</t>
  </si>
  <si>
    <t>Toro Men’s TRC1 10” Steel-Toe Work Boot - Brown 7 US</t>
  </si>
  <si>
    <t>0903XG807LR</t>
  </si>
  <si>
    <t>1119PDAHXP8</t>
  </si>
  <si>
    <t>2015-11-18 16:04:15 PST</t>
  </si>
  <si>
    <t>1119PDAI1XQ</t>
  </si>
  <si>
    <t>2015-11-18 16:04:17 PST</t>
  </si>
  <si>
    <t>1119PDAI6C2</t>
  </si>
  <si>
    <t>2015-11-18 16:04:19 PST</t>
  </si>
  <si>
    <t>1119PDAICV2</t>
  </si>
  <si>
    <t>2015-11-18 16:04:22 PST</t>
  </si>
  <si>
    <t>1119PDAIGSQ</t>
  </si>
  <si>
    <t>2015-11-18 16:04:24 PST</t>
  </si>
  <si>
    <t>1119PDI5HV2</t>
  </si>
  <si>
    <t>2015-11-18 17:03:02 PST</t>
  </si>
  <si>
    <t>1119PDI5YQK</t>
  </si>
  <si>
    <t>2015-11-18 17:03:11 PST</t>
  </si>
  <si>
    <t>1119PDI62QQ</t>
  </si>
  <si>
    <t>2015-11-18 17:03:13 PST</t>
  </si>
  <si>
    <t>1119PDI6798</t>
  </si>
  <si>
    <t>2015-11-18 17:03:16 PST</t>
  </si>
  <si>
    <t>1119PDI6B3K</t>
  </si>
  <si>
    <t>2015-11-18 17:03:18 PST</t>
  </si>
  <si>
    <t>1119PDI6LZ8</t>
  </si>
  <si>
    <t>2015-11-18 17:03:24 PST</t>
  </si>
  <si>
    <t>1119PDI6TUK</t>
  </si>
  <si>
    <t>2015-11-18 17:03:29 PST</t>
  </si>
  <si>
    <t>1119PDI6YC8</t>
  </si>
  <si>
    <t>2015-11-18 17:03:32 PST</t>
  </si>
  <si>
    <t>B071SDDYTW</t>
  </si>
  <si>
    <t>CEBU Men's Tk Farmer 10” Steel-Toe Work Boot - Brown 7 US</t>
  </si>
  <si>
    <t>0522SFP9LYW</t>
  </si>
  <si>
    <t>0522SFP9MD2</t>
  </si>
  <si>
    <t>0522SFP9MQE</t>
  </si>
  <si>
    <t>B01JKG2JIA</t>
  </si>
  <si>
    <t>CEBU Men's Tractor 10” Work Boot - Brown 6.5 US</t>
  </si>
  <si>
    <t>0802Q420I0Q</t>
  </si>
  <si>
    <t>2016-08-02 15:43:33 PDT</t>
  </si>
  <si>
    <t>0802Q420NFQ</t>
  </si>
  <si>
    <t>2016-08-02 15:43:39 PDT</t>
  </si>
  <si>
    <t>0802Q420SEW</t>
  </si>
  <si>
    <t>2016-08-02 15:43:42 PDT</t>
  </si>
  <si>
    <t>B01JKG2T94</t>
  </si>
  <si>
    <t>CEBU Men's Tractor 10” Work Boot - Brown 10 US</t>
  </si>
  <si>
    <t>0802Q420W5W</t>
  </si>
  <si>
    <t>2016-08-02 15:43:47 PDT</t>
  </si>
  <si>
    <t>B01JHFJ306</t>
  </si>
  <si>
    <t>CEBU Men's Tk Borcegui Soft Toe Heavy Duty 6" Work Boots - Honey 7 US</t>
  </si>
  <si>
    <t>0801QYULJ7K</t>
  </si>
  <si>
    <t>B01JHFJ5B8</t>
  </si>
  <si>
    <t>CEBU Men's Tk Borcegui Soft Toe Heavy Duty 6" Work Boots - Honey 7.5 US</t>
  </si>
  <si>
    <t>0801QYULVVE</t>
  </si>
  <si>
    <t>2016-08-01 15:59:02 PDT</t>
  </si>
  <si>
    <t>B01JHFJ7MA</t>
  </si>
  <si>
    <t>CEBU Men's Tk Borcegui Soft Toe Heavy Duty 6" Work Boots - Honey 8 US</t>
  </si>
  <si>
    <t>0801QYUM9WE</t>
  </si>
  <si>
    <t>2016-08-01 15:59:04 PDT</t>
  </si>
  <si>
    <t>B01JHFJ9M8</t>
  </si>
  <si>
    <t>CEBU Men's Tk Borcegui Soft Toe Heavy Duty 6" Work Boots - Honey 8.5 US</t>
  </si>
  <si>
    <t>0801QYUMJFQ</t>
  </si>
  <si>
    <t>0801QYUMY42</t>
  </si>
  <si>
    <t>2016-08-01 15:59:07 PDT</t>
  </si>
  <si>
    <t>0801QYUKSOK</t>
  </si>
  <si>
    <t>B01JHFJ0OA</t>
  </si>
  <si>
    <t>CEBU Men's Tk Borcegui Soft Toe Heavy Duty 6" Work Boots - Honey 10 US</t>
  </si>
  <si>
    <t>0801QYUL6W8</t>
  </si>
  <si>
    <t>B01JHFJ51S</t>
  </si>
  <si>
    <t>CEBU Men's Tk Borcegui Soft Toe Heavy Duty 6" Work Boots - Honey 11 US</t>
  </si>
  <si>
    <t>0801QYULTP2</t>
  </si>
  <si>
    <t>B01LYLVPGO</t>
  </si>
  <si>
    <t>CEBU Men's Tk Borcegui Soft Toe Heavy Duty 6" Work Boots - Shedron 6 US</t>
  </si>
  <si>
    <t>0923Q57BYV2</t>
  </si>
  <si>
    <t>2016-09-23 13:46:03 PDT</t>
  </si>
  <si>
    <t>B01M08DJHR</t>
  </si>
  <si>
    <t>CEBU Men's Tk Borcegui Soft Toe Heavy Duty 6" Work Boots - Shedron 6.5 US</t>
  </si>
  <si>
    <t>0923Q57C5PQ</t>
  </si>
  <si>
    <t>2016-09-23 13:46:05 PDT</t>
  </si>
  <si>
    <t>B01LWZ7QUM</t>
  </si>
  <si>
    <t>CEBU Men's Tk Borcegui Soft Toe Heavy Duty 6" Work Boots - Shedron 7 US</t>
  </si>
  <si>
    <t>0923Q57CBAK</t>
  </si>
  <si>
    <t>2016-09-23 13:46:08 PDT</t>
  </si>
  <si>
    <t>B01M08BEUH</t>
  </si>
  <si>
    <t>CEBU Men's Tk Borcegui Soft Toe Heavy Duty 6" Work Boots - Shedron 7.5 US</t>
  </si>
  <si>
    <t>0923Q57CLAK</t>
  </si>
  <si>
    <t>2016-09-23 13:46:11 PDT</t>
  </si>
  <si>
    <t>0923Q57CR2W</t>
  </si>
  <si>
    <t>2016-09-23 13:46:13 PDT</t>
  </si>
  <si>
    <t>0923Q57D15E</t>
  </si>
  <si>
    <t>2016-09-23 13:46:17 PDT</t>
  </si>
  <si>
    <t>B01M0VPSHM</t>
  </si>
  <si>
    <t>CEBU Men's Tk Borcegui Soft Toe Heavy Duty 6" Work Boots - Shedron 9 US</t>
  </si>
  <si>
    <t>0923Q57D5YQ</t>
  </si>
  <si>
    <t>2016-09-23 13:46:20 PDT</t>
  </si>
  <si>
    <t>0923Q57DD52</t>
  </si>
  <si>
    <t>2016-09-23 13:46:22 PDT</t>
  </si>
  <si>
    <t>0923Q57DL9K</t>
  </si>
  <si>
    <t>2016-09-23 13:46:24 PDT</t>
  </si>
  <si>
    <t>0923Q57DRG2</t>
  </si>
  <si>
    <t>2016-09-23 13:46:26 PDT</t>
  </si>
  <si>
    <t>0923Q57E91E</t>
  </si>
  <si>
    <t>2016-09-23 13:46:33 PDT</t>
  </si>
  <si>
    <t>0802Q420E1E</t>
  </si>
  <si>
    <t>B01JKG2I2M</t>
  </si>
  <si>
    <t>CEBU Men's Tractor 10” Work Boot - Shedron 6.5 US</t>
  </si>
  <si>
    <t>0802Q420FTK</t>
  </si>
  <si>
    <t>2016-08-02 15:43:32 PDT</t>
  </si>
  <si>
    <t>0802Q420I88</t>
  </si>
  <si>
    <t>2016-08-02 15:43:34 PDT</t>
  </si>
  <si>
    <t>0802Q420JVE</t>
  </si>
  <si>
    <t>0802Q420M52</t>
  </si>
  <si>
    <t>0802Q420NWE</t>
  </si>
  <si>
    <t>B01JKG2P7K</t>
  </si>
  <si>
    <t>CEBU Men's Tractor 10” Work Boot - Shedron 9 US</t>
  </si>
  <si>
    <t>0802Q420PDQ</t>
  </si>
  <si>
    <t>0802Q420RHK</t>
  </si>
  <si>
    <t>2016-08-02 15:43:43 PDT</t>
  </si>
  <si>
    <t>0802Q420TJQ</t>
  </si>
  <si>
    <t>2016-08-02 15:43:45 PDT</t>
  </si>
  <si>
    <t>0802Q420USQ</t>
  </si>
  <si>
    <t>0802Q420X92</t>
  </si>
  <si>
    <t>2016-08-02 15:43:48 PDT</t>
  </si>
  <si>
    <t>0802Q420YIW</t>
  </si>
  <si>
    <t>2016-08-02 15:43:50 PDT</t>
  </si>
  <si>
    <t>0802Q42102Q</t>
  </si>
  <si>
    <t>2016-08-02 15:43:52 PDT</t>
  </si>
  <si>
    <t>0802Q4214IQ</t>
  </si>
  <si>
    <t>0802Q4217Y2</t>
  </si>
  <si>
    <t>2016-08-02 15:43:57 PDT</t>
  </si>
  <si>
    <t>0802Q42197W</t>
  </si>
  <si>
    <t>2016-08-02 15:43:59 PDT</t>
  </si>
  <si>
    <t>0802Q421CEW</t>
  </si>
  <si>
    <t>2016-08-02 15:44:03 PDT</t>
  </si>
  <si>
    <t>0802Q421EYK</t>
  </si>
  <si>
    <t>2016-08-02 15:44:05 PDT</t>
  </si>
  <si>
    <t>B01JKG2ZZW</t>
  </si>
  <si>
    <t>CEBU Men's Tractor 10” Work Boot - Black 6 US</t>
  </si>
  <si>
    <t>0802Q4215JE</t>
  </si>
  <si>
    <t>0802Q4218S2</t>
  </si>
  <si>
    <t>0802Q421A58</t>
  </si>
  <si>
    <t>2016-08-02 15:44:01 PDT</t>
  </si>
  <si>
    <t>B01JKG33T4</t>
  </si>
  <si>
    <t>CEBU Men's Tractor 10” Work Boot - Black 7.5 US</t>
  </si>
  <si>
    <t>0802Q421BGQ</t>
  </si>
  <si>
    <t>2016-08-02 15:44:02 PDT</t>
  </si>
  <si>
    <t>0802Q421CUQ</t>
  </si>
  <si>
    <t>2016-08-02 15:44:04 PDT</t>
  </si>
  <si>
    <t>0802Q421FF8</t>
  </si>
  <si>
    <t>B01JKG36WI</t>
  </si>
  <si>
    <t>CEBU Men's Tractor 10” Work Boot - Black 9 US</t>
  </si>
  <si>
    <t>0802Q421GNE</t>
  </si>
  <si>
    <t>0802Q421HY2</t>
  </si>
  <si>
    <t>2016-08-02 15:44:09 PDT</t>
  </si>
  <si>
    <t>B01JKEPXCQ</t>
  </si>
  <si>
    <t>CEBU Men's Tractor Steel Toe Heavy Duty 10" Pull On Work Boots - Brown 6.5 US</t>
  </si>
  <si>
    <t>0802Q416FQ8</t>
  </si>
  <si>
    <t>0802Q416ONW</t>
  </si>
  <si>
    <t>2016-08-02 15:15:56 PDT</t>
  </si>
  <si>
    <t>0802Q416UW2</t>
  </si>
  <si>
    <t>2016-08-02 15:15:58 PDT</t>
  </si>
  <si>
    <t>B01JKEQ0QY</t>
  </si>
  <si>
    <t>CEBU Men's Tractor Steel Toe Heavy Duty 10" Pull On Work Boots - Brown 8 US</t>
  </si>
  <si>
    <t>0802Q416YAK</t>
  </si>
  <si>
    <t>2016-08-02 15:16:00 PDT</t>
  </si>
  <si>
    <t>0802Q416Z22</t>
  </si>
  <si>
    <t>2016-08-02 15:16:02 PDT</t>
  </si>
  <si>
    <t>0802Q416ZTK</t>
  </si>
  <si>
    <t>2016-08-02 15:16:03 PDT</t>
  </si>
  <si>
    <t>0802Q4170XK</t>
  </si>
  <si>
    <t>2016-08-02 15:16:06 PDT</t>
  </si>
  <si>
    <t>0802Q4172BK</t>
  </si>
  <si>
    <t>0802Q416JZK</t>
  </si>
  <si>
    <t>0802Q416SVK</t>
  </si>
  <si>
    <t>0802Q416Y6E</t>
  </si>
  <si>
    <t>0802Q416YZK</t>
  </si>
  <si>
    <t>2016-08-02 15:16:01 PDT</t>
  </si>
  <si>
    <t>0802Q416ZMW</t>
  </si>
  <si>
    <t>0802Q4170K8</t>
  </si>
  <si>
    <t>2016-08-02 15:16:05 PDT</t>
  </si>
  <si>
    <t>0802Q4171F2</t>
  </si>
  <si>
    <t>2016-08-02 15:16:07 PDT</t>
  </si>
  <si>
    <t>0802Q417AJE</t>
  </si>
  <si>
    <t>2016-08-02 15:16:19 PDT</t>
  </si>
  <si>
    <t>0802Q417BNE</t>
  </si>
  <si>
    <t>2016-08-02 15:16:21 PDT</t>
  </si>
  <si>
    <t>0802Q417CCE</t>
  </si>
  <si>
    <t>2016-08-02 15:16:23 PDT</t>
  </si>
  <si>
    <t>0802Q417DD2</t>
  </si>
  <si>
    <t>2016-08-02 15:16:25 PDT</t>
  </si>
  <si>
    <t>0802Q417EHW</t>
  </si>
  <si>
    <t>2016-08-02 15:16:27 PDT</t>
  </si>
  <si>
    <t>0904XJYI3AV</t>
  </si>
  <si>
    <t>2020-09-04 11:36:55 PDT</t>
  </si>
  <si>
    <t>0802Q417JIQ</t>
  </si>
  <si>
    <t>2016-08-02 15:16:35 PDT</t>
  </si>
  <si>
    <t>1215OVNA10K</t>
  </si>
  <si>
    <t>B07HWPMFFJ</t>
  </si>
  <si>
    <t>CEBU Men's Rodeo 10” Composite-Toe Work Boot- Brown 7</t>
  </si>
  <si>
    <t>1001U2RMMR3</t>
  </si>
  <si>
    <t>1215OVNAE5W</t>
  </si>
  <si>
    <t>2014-12-14 21:01:37 PST</t>
  </si>
  <si>
    <t>1001U2SX829</t>
  </si>
  <si>
    <t>1215OVNARV8</t>
  </si>
  <si>
    <t>2014-12-14 21:01:46 PST</t>
  </si>
  <si>
    <t>1001U2QPI3M</t>
  </si>
  <si>
    <t>1001U2RKPXI</t>
  </si>
  <si>
    <t>1001U2S0KSI</t>
  </si>
  <si>
    <t>1001U2SN8B6</t>
  </si>
  <si>
    <t>1001U2O8F0C</t>
  </si>
  <si>
    <t>1001U2R1WV9</t>
  </si>
  <si>
    <t>1001U2SVXBK</t>
  </si>
  <si>
    <t>1001U2QZXEW</t>
  </si>
  <si>
    <t>1001U2QWP6N</t>
  </si>
  <si>
    <t>1001U2QKRQQ</t>
  </si>
  <si>
    <t>1001U2RESNF</t>
  </si>
  <si>
    <t>B00R0UX5B4</t>
  </si>
  <si>
    <t>CEBU Men's Tk Farmer Soft Toe Heavy Duty 10" Pull On Work Boots - Brown 6 US</t>
  </si>
  <si>
    <t>1215OVN9V6K</t>
  </si>
  <si>
    <t>2014-12-14 21:01:24 PST</t>
  </si>
  <si>
    <t>B00R0UXGPY</t>
  </si>
  <si>
    <t>CEBU Men's Tk Farmer Soft Toe Heavy Duty 10" Pull On Work Boots - Brown 7.5 US</t>
  </si>
  <si>
    <t>1215OVNAF42</t>
  </si>
  <si>
    <t>2014-12-14 21:01:38 PST</t>
  </si>
  <si>
    <t>B00R0UXKWI</t>
  </si>
  <si>
    <t>CEBU Men's Tk Farmer Soft Toe Heavy Duty 10" Pull On Work Boots - Brown 8 US</t>
  </si>
  <si>
    <t>1215OVNAMYK</t>
  </si>
  <si>
    <t>2014-12-14 21:01:43 PST</t>
  </si>
  <si>
    <t>B00R0UXWZI</t>
  </si>
  <si>
    <t>CEBU Men's Tk Farmer Soft Toe Heavy Duty 10" Pull On Work Boots - Brown 9.5 US</t>
  </si>
  <si>
    <t>1215OVNB7A8</t>
  </si>
  <si>
    <t>2014-12-14 21:01:57 PST</t>
  </si>
  <si>
    <t>B00R0UY45U</t>
  </si>
  <si>
    <t>CEBU Men's Tk Farmer Soft Toe Heavy Duty 10" Pull On Work Boots - Brown 10.5 US</t>
  </si>
  <si>
    <t>1215OVNBJN8</t>
  </si>
  <si>
    <t>2014-12-14 21:02:06 PST</t>
  </si>
  <si>
    <t>B00R0UY7W0</t>
  </si>
  <si>
    <t>CEBU Men's Tk Farmer Soft Toe Heavy Duty 10" Pull On Work Boots - Brown 11 US</t>
  </si>
  <si>
    <t>1215OVNBQAE</t>
  </si>
  <si>
    <t>2014-12-14 21:02:10 PST</t>
  </si>
  <si>
    <t>0522SF254BE</t>
  </si>
  <si>
    <t>2017-05-22 11:33:55 PDT</t>
  </si>
  <si>
    <t>0522SF25JW8</t>
  </si>
  <si>
    <t>2017-05-22 11:33:58 PDT</t>
  </si>
  <si>
    <t>0522SF25WO8</t>
  </si>
  <si>
    <t>2017-05-22 11:34:00 PDT</t>
  </si>
  <si>
    <t>0522SF269FE</t>
  </si>
  <si>
    <t>2017-05-22 11:34:01 PDT</t>
  </si>
  <si>
    <t>B0725W3TJS</t>
  </si>
  <si>
    <t>CEBU Men's Farmer 10” Work Boot - Brown 8 Wide US</t>
  </si>
  <si>
    <t>0522SF26LBQ</t>
  </si>
  <si>
    <t>2017-05-22 11:34:03 PDT</t>
  </si>
  <si>
    <t>0522SF26XX2</t>
  </si>
  <si>
    <t>2017-05-22 11:34:05 PDT</t>
  </si>
  <si>
    <t>0522SF24YTW</t>
  </si>
  <si>
    <t>0522SF25EDW</t>
  </si>
  <si>
    <t>2017-05-22 11:33:57 PDT</t>
  </si>
  <si>
    <t>0522SF25TKK</t>
  </si>
  <si>
    <t>2017-05-22 11:33:59 PDT</t>
  </si>
  <si>
    <t>0522SF26878</t>
  </si>
  <si>
    <t>0522SF26OW2</t>
  </si>
  <si>
    <t>B00CUK2QZU</t>
  </si>
  <si>
    <t>CEBU Men's BrdShark 10” Work Boot - Brown 6</t>
  </si>
  <si>
    <t>0517NXR45DW</t>
  </si>
  <si>
    <t>2013-05-17 11:19:16 PDT</t>
  </si>
  <si>
    <t>B00CUK2WKY</t>
  </si>
  <si>
    <t>CEBU Men's BrdShark 10" Work Boot - Brown 6.5</t>
  </si>
  <si>
    <t>0517NXR46TK</t>
  </si>
  <si>
    <t>2013-05-17 11:19:22 PDT</t>
  </si>
  <si>
    <t>B00CUK335M</t>
  </si>
  <si>
    <t>CEBU Men's BrdShark 10" Work Boot - Brown 7</t>
  </si>
  <si>
    <t>0517NXR48RK</t>
  </si>
  <si>
    <t>2013-05-17 11:19:29 PDT</t>
  </si>
  <si>
    <t>0517NXR4DF2</t>
  </si>
  <si>
    <t>2013-05-17 11:19:43 PDT</t>
  </si>
  <si>
    <t>B00CUK3M0S</t>
  </si>
  <si>
    <t>CEBU Men's BrdShark 10" Work Boot - Brown 8.5</t>
  </si>
  <si>
    <t>0517NXR4EWE</t>
  </si>
  <si>
    <t>2013-05-17 11:19:52 PDT</t>
  </si>
  <si>
    <t>0517NXR4GUE</t>
  </si>
  <si>
    <t>2013-05-17 11:19:58 PDT</t>
  </si>
  <si>
    <t>0517NXR4IKW</t>
  </si>
  <si>
    <t>2013-05-17 11:20:06 PDT</t>
  </si>
  <si>
    <t>B00CUK4YF0</t>
  </si>
  <si>
    <t>CEBU Men's BrdShark 10" Work Boot - Brown 10.5</t>
  </si>
  <si>
    <t>0517NXR577K</t>
  </si>
  <si>
    <t>2013-05-17 11:20:20 PDT</t>
  </si>
  <si>
    <t>B01JMI7SK0</t>
  </si>
  <si>
    <t>CEBU Men's BrdShark 10” Steel-Toe Work Boot - Brown 7</t>
  </si>
  <si>
    <t>0803Q6S7U2W</t>
  </si>
  <si>
    <t>2016-08-03 10:07:16 PDT</t>
  </si>
  <si>
    <t>0803Q6S817K</t>
  </si>
  <si>
    <t>2016-08-03 10:07:19 PDT</t>
  </si>
  <si>
    <t>0803Q6S87E2</t>
  </si>
  <si>
    <t>2016-08-03 10:07:21 PDT</t>
  </si>
  <si>
    <t>0803Q6S8EC2</t>
  </si>
  <si>
    <t>2016-08-03 10:07:23 PDT</t>
  </si>
  <si>
    <t>0803Q6S8ARQ</t>
  </si>
  <si>
    <t>0803Q6S8WT2</t>
  </si>
  <si>
    <t>2016-08-03 10:07:29 PDT</t>
  </si>
  <si>
    <t>B01JMI8SM2</t>
  </si>
  <si>
    <t>CEBU Men's BrdShark 10” Steel-Toe Work Boot - Brown 10</t>
  </si>
  <si>
    <t>0803Q6S98JK</t>
  </si>
  <si>
    <t>2016-08-03 10:07:33 PDT</t>
  </si>
  <si>
    <t>B01JMI9222</t>
  </si>
  <si>
    <t>CEBU Men's BrdShark 10” Steel-Toe Work Boot - Brown 10.5</t>
  </si>
  <si>
    <t>0803Q6S9FUW</t>
  </si>
  <si>
    <t>2016-08-03 10:07:37 PDT</t>
  </si>
  <si>
    <t>B01JMIAK4Q</t>
  </si>
  <si>
    <t>CEBU Men's BrdShark 10” Steel-Toe Work Boot - Brown 12</t>
  </si>
  <si>
    <t>0803Q6SBHV2</t>
  </si>
  <si>
    <t>2016-08-03 10:08:04 PDT</t>
  </si>
  <si>
    <t>B01JMIAQI6</t>
  </si>
  <si>
    <t>CEBU Men's BrdShark 10” Steel-Toe Work Boot - Brown 13</t>
  </si>
  <si>
    <t>0803Q6SBMCQ</t>
  </si>
  <si>
    <t>2016-08-03 10:08:08 PDT</t>
  </si>
  <si>
    <t>0802Q3WFWRQ</t>
  </si>
  <si>
    <t>2016-08-02 13:59:59 PDT</t>
  </si>
  <si>
    <t>0802Q3WG57W</t>
  </si>
  <si>
    <t>2016-08-02 14:00:00 PDT</t>
  </si>
  <si>
    <t>0802Q3WG8KQ</t>
  </si>
  <si>
    <t>2016-08-02 14:00:01 PDT</t>
  </si>
  <si>
    <t>0802Q3WGRVQ</t>
  </si>
  <si>
    <t>2016-08-02 14:00:06 PDT</t>
  </si>
  <si>
    <t>0802Q3WGYD2</t>
  </si>
  <si>
    <t>2016-08-02 14:00:07 PDT</t>
  </si>
  <si>
    <t>0802Q3MG7P2</t>
  </si>
  <si>
    <t>2016-08-02 13:14:23 PDT</t>
  </si>
  <si>
    <t>B00CBHKZGE</t>
  </si>
  <si>
    <t>CEBU Men's Comfort Soft Toe Wedge Sole 10" Pull On Work Boots - Maroon 7 US</t>
  </si>
  <si>
    <t>0802Q3MGAG8</t>
  </si>
  <si>
    <t>2016-08-02 13:14:25 PDT</t>
  </si>
  <si>
    <t>B00CBHL1QC</t>
  </si>
  <si>
    <t>CEBU Men's Comfort Soft Toe Wedge Sole 10" Pull On Work Boots - Maroon 7.5 US</t>
  </si>
  <si>
    <t>0802Q3MGD7E</t>
  </si>
  <si>
    <t>2016-08-02 13:14:26 PDT</t>
  </si>
  <si>
    <t>0802Q3MGGB2</t>
  </si>
  <si>
    <t>2016-08-02 13:14:28 PDT</t>
  </si>
  <si>
    <t>0802Q3MGIRE</t>
  </si>
  <si>
    <t>2016-08-02 13:14:29 PDT</t>
  </si>
  <si>
    <t>0802Q3MGLP8</t>
  </si>
  <si>
    <t>2016-08-02 13:14:31 PDT</t>
  </si>
  <si>
    <t>0802Q3MGOH8</t>
  </si>
  <si>
    <t>2016-08-02 13:14:32 PDT</t>
  </si>
  <si>
    <t>0802Q3WCLY8</t>
  </si>
  <si>
    <t>2016-08-02 13:59:39 PDT</t>
  </si>
  <si>
    <t>0802Q3WCU6W</t>
  </si>
  <si>
    <t>2016-08-02 13:59:40 PDT</t>
  </si>
  <si>
    <t>0802Q3WCZV2</t>
  </si>
  <si>
    <t>2016-08-02 13:59:41 PDT</t>
  </si>
  <si>
    <t>0802Q3WD5O8</t>
  </si>
  <si>
    <t>2016-08-02 13:59:43 PDT</t>
  </si>
  <si>
    <t>B00CBHKGNG</t>
  </si>
  <si>
    <t>CEBU Men's Comfort Soft Toe Wedge Sole 10" Pull On Work Boots - Maroon 13 US</t>
  </si>
  <si>
    <t>0802Q3WDOU8</t>
  </si>
  <si>
    <t>2016-08-02 13:59:44 PDT</t>
  </si>
  <si>
    <t>B08HGS1WN3</t>
  </si>
  <si>
    <t>CEBU Men's BMX 6” Steel-Toe Work Boot- Brown 6</t>
  </si>
  <si>
    <t>0904XHLG2TQ</t>
  </si>
  <si>
    <t>2020-09-03 20:01:50 PDT</t>
  </si>
  <si>
    <t>B01M8GD8AT</t>
  </si>
  <si>
    <t>CEBU Men's BMX 6” Steel-Toe Work Boot- Brown 6.5</t>
  </si>
  <si>
    <t>1010QRPW6C2</t>
  </si>
  <si>
    <t>2016-10-10 16:59:07 PDT</t>
  </si>
  <si>
    <t>B01M2V9E8P</t>
  </si>
  <si>
    <t>CEBU Men's BMX 6” Steel-Toe Work Boot- Brown 7</t>
  </si>
  <si>
    <t>1010QRPWOYW</t>
  </si>
  <si>
    <t>2016-10-10 16:59:10 PDT</t>
  </si>
  <si>
    <t>B01M22MZ6J</t>
  </si>
  <si>
    <t>CEBU Men's BMX 6” Steel-Toe Work Boot- Brown 7.5</t>
  </si>
  <si>
    <t>1010QRPWXBQ</t>
  </si>
  <si>
    <t>2016-10-10 16:59:13 PDT</t>
  </si>
  <si>
    <t>B01MAUNPUE</t>
  </si>
  <si>
    <t>CEBU Men's BMX 6” Steel-Toe Work Boot- Brown 8</t>
  </si>
  <si>
    <t>1010QRPX572</t>
  </si>
  <si>
    <t>B01MCROBDF</t>
  </si>
  <si>
    <t>CEBU Men's BMX 6” Steel-Toe Work Boot- Brown 8.5</t>
  </si>
  <si>
    <t>1010QRPXF22</t>
  </si>
  <si>
    <t>2016-10-10 16:59:18 PDT</t>
  </si>
  <si>
    <t>B01MDKD2RA</t>
  </si>
  <si>
    <t>CEBU Men's BMX 6” Steel-Toe Work Boot- Brown 9</t>
  </si>
  <si>
    <t>1010QRPVI9E</t>
  </si>
  <si>
    <t>2016-10-10 16:59:01 PDT</t>
  </si>
  <si>
    <t>B01M2V998Z</t>
  </si>
  <si>
    <t>CEBU Men's BMX 6” Steel-Toe Work Boot- Brown 9.5</t>
  </si>
  <si>
    <t>1010QRPVQD2</t>
  </si>
  <si>
    <t>2016-10-10 16:59:04 PDT</t>
  </si>
  <si>
    <t>B01M59EBN3</t>
  </si>
  <si>
    <t>CEBU Men's BMX 6” Steel-Toe Work Boot- Brown 10</t>
  </si>
  <si>
    <t>1010QRPWEE2</t>
  </si>
  <si>
    <t>B01M7NQCV5</t>
  </si>
  <si>
    <t>CEBU Men's BMX 6” Steel-Toe Work Boot- Brown 10.5</t>
  </si>
  <si>
    <t>1010QRPWPVE</t>
  </si>
  <si>
    <t>2016-10-10 16:59:11 PDT</t>
  </si>
  <si>
    <t>B01M22N1V8</t>
  </si>
  <si>
    <t>CEBU Men's BMX 6” Steel-Toe Work Boot- Brown 11</t>
  </si>
  <si>
    <t>1010QRPWY88</t>
  </si>
  <si>
    <t>B00CBHMTEA</t>
  </si>
  <si>
    <t>CEBU Men's Comfort 10” Steel-Toe Work Boot - Brown 6</t>
  </si>
  <si>
    <t>0411NDHJHG8</t>
  </si>
  <si>
    <t>2013-04-11 08:31:44 PDT</t>
  </si>
  <si>
    <t>B00CBHMVH0</t>
  </si>
  <si>
    <t>CEBU Men's Comfort 10” Steel-Toe Work Boot - Brown 6.5</t>
  </si>
  <si>
    <t>0411NDHJSMQ</t>
  </si>
  <si>
    <t>2013-04-11 08:31:52 PDT</t>
  </si>
  <si>
    <t>B00CBHMWLA</t>
  </si>
  <si>
    <t>CEBU Men's Comfort 10” Steel-Toe Work Boot - Brown 7</t>
  </si>
  <si>
    <t>0411NDHJXZ8</t>
  </si>
  <si>
    <t>2013-04-11 08:31:56 PDT</t>
  </si>
  <si>
    <t>B00CBHMXR8</t>
  </si>
  <si>
    <t>CEBU Men's Comfort 10” Steel-Toe Work Boot - Brown 7.5</t>
  </si>
  <si>
    <t>0411NDHK1C2</t>
  </si>
  <si>
    <t>2013-04-11 08:32:00 PDT</t>
  </si>
  <si>
    <t>B00CBHMZAS</t>
  </si>
  <si>
    <t>CEBU Men's Comfort 10” Steel-Toe Work Boot - Brown 8</t>
  </si>
  <si>
    <t>0411NDHK8T8</t>
  </si>
  <si>
    <t>2013-04-11 08:32:03 PDT</t>
  </si>
  <si>
    <t>0411NDHKST8</t>
  </si>
  <si>
    <t>2013-04-11 08:32:15 PDT</t>
  </si>
  <si>
    <t>B00CBHN55W</t>
  </si>
  <si>
    <t>CEBU Men's Comfort 10” Steel-Toe Work Boot - Brown 9</t>
  </si>
  <si>
    <t>0411NDHL1A8</t>
  </si>
  <si>
    <t>2013-04-11 08:32:21 PDT</t>
  </si>
  <si>
    <t>B00CBHN70K</t>
  </si>
  <si>
    <t>CEBU Men's Comfort 10” Steel-Toe Work Boot - Brown 9.5</t>
  </si>
  <si>
    <t>0411NDHLC48</t>
  </si>
  <si>
    <t>2013-04-11 08:32:27 PDT</t>
  </si>
  <si>
    <t>0411NDHHHHE</t>
  </si>
  <si>
    <t>2013-04-11 08:30:59 PDT</t>
  </si>
  <si>
    <t>0411NDHHPVW</t>
  </si>
  <si>
    <t>2013-04-11 08:31:06 PDT</t>
  </si>
  <si>
    <t>B07GC3KK2Z</t>
  </si>
  <si>
    <t>Toro TLC1 8" Tan- 6 US</t>
  </si>
  <si>
    <t>0810UB05JS7</t>
  </si>
  <si>
    <t>2018-08-10 09:29:27 PDT</t>
  </si>
  <si>
    <t>B07GC5KMK3</t>
  </si>
  <si>
    <t>Toro TLC1 8" Tan- 6.5 US</t>
  </si>
  <si>
    <t>0810UAX33XY</t>
  </si>
  <si>
    <t>B07GC5G3RX</t>
  </si>
  <si>
    <t>Toro TLC1 8" Tan- 7 US</t>
  </si>
  <si>
    <t>0810UAXJMMA</t>
  </si>
  <si>
    <t>B07GC5WHWV</t>
  </si>
  <si>
    <t>Toro TLC1 8" Tan- 7.5 US</t>
  </si>
  <si>
    <t>0810UAYBFO8</t>
  </si>
  <si>
    <t>2018-08-10 09:29:29 PDT</t>
  </si>
  <si>
    <t>B07GC64DQ1</t>
  </si>
  <si>
    <t>Toro TLC1 8" Tan- 8 US</t>
  </si>
  <si>
    <t>0810UAWR33B</t>
  </si>
  <si>
    <t>B07GC69YC5</t>
  </si>
  <si>
    <t>Toro TLC1 8" Tan- 8.5 US</t>
  </si>
  <si>
    <t>0810UAWUS81</t>
  </si>
  <si>
    <t>B07GC4JW79</t>
  </si>
  <si>
    <t>Toro TLC1 8" Tan- 9 US</t>
  </si>
  <si>
    <t>0810UAWH29P</t>
  </si>
  <si>
    <t>B07GC67ZR9</t>
  </si>
  <si>
    <t>Toro TLC1 8" Tan- 9.5 US</t>
  </si>
  <si>
    <t>0810UAYDYK0</t>
  </si>
  <si>
    <t>B07GC5CQJ8</t>
  </si>
  <si>
    <t>Toro TLC1 8" Tan- 10 US</t>
  </si>
  <si>
    <t>0810UAXOKTE</t>
  </si>
  <si>
    <t>B07GC5JP5K</t>
  </si>
  <si>
    <t>Toro TLC1 8" Tan- 10.5 US</t>
  </si>
  <si>
    <t>0810UAVQD0V</t>
  </si>
  <si>
    <t>B07GC8CSJ3</t>
  </si>
  <si>
    <t>Toro TLC1 8" Tan- 13 US</t>
  </si>
  <si>
    <t>0810UAW7D69</t>
  </si>
  <si>
    <t>1010QOB79B2</t>
  </si>
  <si>
    <t>2016-10-09 19:07:52 PDT</t>
  </si>
  <si>
    <t>0526N8W4MU2</t>
  </si>
  <si>
    <t>2013-05-26 06:56:05 PDT</t>
  </si>
  <si>
    <t>0526N8W4NS8</t>
  </si>
  <si>
    <t>2013-05-26 06:56:09 PDT</t>
  </si>
  <si>
    <t>0526N8W4PDQ</t>
  </si>
  <si>
    <t>2013-05-26 06:56:15 PDT</t>
  </si>
  <si>
    <t>0526N8W4QDK</t>
  </si>
  <si>
    <t>2013-05-26 06:56:19 PDT</t>
  </si>
  <si>
    <t>0526N8W4RP2</t>
  </si>
  <si>
    <t>2013-05-26 06:56:22 PDT</t>
  </si>
  <si>
    <t>0526N8W4TN2</t>
  </si>
  <si>
    <t>2013-05-26 06:56:30 PDT</t>
  </si>
  <si>
    <t>0526N8W4V62</t>
  </si>
  <si>
    <t>2013-05-26 06:56:36 PDT</t>
  </si>
  <si>
    <t>0526N8W4ZCW</t>
  </si>
  <si>
    <t>2013-05-26 06:56:46 PDT</t>
  </si>
  <si>
    <t>0526N8W54HW</t>
  </si>
  <si>
    <t>2013-05-26 06:56:58 PDT</t>
  </si>
  <si>
    <t>B00CUJZWRA</t>
  </si>
  <si>
    <t>CEBU Men's BrdShark 10” Work Boot - Honey 6.5</t>
  </si>
  <si>
    <t>0517NXR32UE</t>
  </si>
  <si>
    <t>2013-05-17 11:17:12 PDT</t>
  </si>
  <si>
    <t>0517NXR3PFQ</t>
  </si>
  <si>
    <t>2013-05-17 11:18:16 PDT</t>
  </si>
  <si>
    <t>B00CUK1LM4</t>
  </si>
  <si>
    <t>CEBU Men's BrdShark 10” Work Boot - Honey 10</t>
  </si>
  <si>
    <t>0517NXR3RTK</t>
  </si>
  <si>
    <t>2013-05-17 11:18:24 PDT</t>
  </si>
  <si>
    <t>B00CUK2QP0</t>
  </si>
  <si>
    <t>CEBU Men's Tk Bordo 10” Steel-Toe Work Boot - Honey 6 US</t>
  </si>
  <si>
    <t>0517NXR44X8</t>
  </si>
  <si>
    <t>B00CUK2W9K</t>
  </si>
  <si>
    <t>CEBU Men's Tk Bordo 10” Steel-Toe Work Boot - Honey 6.5 US</t>
  </si>
  <si>
    <t>0517NXR46WW</t>
  </si>
  <si>
    <t>0517NXR48NE</t>
  </si>
  <si>
    <t>B00CUK39B0</t>
  </si>
  <si>
    <t>CEBU Men's Tk Bordo 10” Steel-Toe Work Boot - Honey 7.5 US</t>
  </si>
  <si>
    <t>0517NXR4AW8</t>
  </si>
  <si>
    <t>0517NXR4CG2</t>
  </si>
  <si>
    <t>B00CUK3JTM</t>
  </si>
  <si>
    <t>CEBU Men's Tk Bordo 10” Steel-Toe Work Boot - Honey 8.5 US</t>
  </si>
  <si>
    <t>0517NXR4E38</t>
  </si>
  <si>
    <t>2013-05-17 11:19:50 PDT</t>
  </si>
  <si>
    <t>B00CUK3UJG</t>
  </si>
  <si>
    <t>CEBU Men's Tk Bordo 10” Steel-Toe Work Boot - Honey 9.5 US</t>
  </si>
  <si>
    <t>0517NXR4I02</t>
  </si>
  <si>
    <t>2013-05-17 11:20:04 PDT</t>
  </si>
  <si>
    <t>0517NXR4KGE</t>
  </si>
  <si>
    <t>2013-05-17 11:20:12 PDT</t>
  </si>
  <si>
    <t>0517NXR4R4E</t>
  </si>
  <si>
    <t>0517NXR4YHE</t>
  </si>
  <si>
    <t>2013-05-17 11:20:34 PDT</t>
  </si>
  <si>
    <t>KV-10D3-F323</t>
  </si>
  <si>
    <t>0916YYQZCS5</t>
  </si>
  <si>
    <t>2021-09-16 11:02:52 PDT</t>
  </si>
  <si>
    <t>a10001</t>
  </si>
  <si>
    <t>B088WCL7B6</t>
  </si>
  <si>
    <t>CEBU Men's WP Waterproof Soft Toe 10" Pull On Work Boots - Brown 10 US</t>
  </si>
  <si>
    <t>0830YYX7DX2</t>
  </si>
  <si>
    <t>a10004</t>
  </si>
  <si>
    <t>B088WVJ54P</t>
  </si>
  <si>
    <t>CEBU Men's WP Waterproof Soft Toe 10" Pull On Work Boots - Brown 12 US</t>
  </si>
  <si>
    <t>0830YYXY01J</t>
  </si>
  <si>
    <t>a10020</t>
  </si>
  <si>
    <t>B0877CLVZP</t>
  </si>
  <si>
    <t>CEBU Men's WP Composite Toe Waterproof 10" Pull On Work Boots - Brown 6 US</t>
  </si>
  <si>
    <t>0830YYRWNE4</t>
  </si>
  <si>
    <t>a10022</t>
  </si>
  <si>
    <t>B0877D7LQH</t>
  </si>
  <si>
    <t>CEBU Men's WP Composite Toe Waterproof 10" Pull On Work Boots - Brown 7 US</t>
  </si>
  <si>
    <t>0830YYVBVJF</t>
  </si>
  <si>
    <t>a10024</t>
  </si>
  <si>
    <t>B08779FM46</t>
  </si>
  <si>
    <t>CEBU Men's WP Composite Toe Waterproof 10" Pull On Work Boots - Brown 8 US</t>
  </si>
  <si>
    <t>0830YYV4Q8K</t>
  </si>
  <si>
    <t>a10026</t>
  </si>
  <si>
    <t>B0877B6JBV</t>
  </si>
  <si>
    <t>CEBU Men's WP Composite Toe Waterproof 10" Pull On Work Boots - Brown 9 US</t>
  </si>
  <si>
    <t>0830YYV4ERI</t>
  </si>
  <si>
    <t>a10028</t>
  </si>
  <si>
    <t>B0877BTP3C</t>
  </si>
  <si>
    <t>CEBU Men's WP Composite Toe Waterproof 10" Pull On Work Boots - Brown 10 US</t>
  </si>
  <si>
    <t>0830YYX08QW</t>
  </si>
  <si>
    <t>a10030</t>
  </si>
  <si>
    <t>B0877CK5ZM</t>
  </si>
  <si>
    <t>CEBU Men's WP Composite Toe Waterproof 10" Pull On Work Boots - Brown 11 US</t>
  </si>
  <si>
    <t>0830YYRVOQS</t>
  </si>
  <si>
    <t>a10070</t>
  </si>
  <si>
    <t>B0877CJZRH</t>
  </si>
  <si>
    <t>CEBU Men's WP Composite Toe Waterproof 10" Pull On Work Boots - Brown 12 US</t>
  </si>
  <si>
    <t>0830YYZ3NND</t>
  </si>
  <si>
    <t>a10071</t>
  </si>
  <si>
    <t>B08779YXNG</t>
  </si>
  <si>
    <t>CEBU Men's WP Composite Toe Waterproof 10" Pull On Work Boots - Brown 13 US</t>
  </si>
  <si>
    <t>0830YYTNMUC</t>
  </si>
  <si>
    <t>a10172</t>
  </si>
  <si>
    <t>B087P4BLCW</t>
  </si>
  <si>
    <t>FORTAL Women's FBP3 Non Slip 6" Work Boots - Black 6 US</t>
  </si>
  <si>
    <t>Manufactured in MEXICO following a lifelong tradition of specialized shoemaking, FORTAL work shoes are designed and crafted to meet the needs of multiple work fields while providing the highest standard of comfort and quality. Our FBP3 line brings together a 100% genuine leather classy lace-up upper with the slip resistance of a Polyurethane Grip outsole to create a shoe you will want to wear all day.</t>
  </si>
  <si>
    <t>0426XE01GL8</t>
  </si>
  <si>
    <t>a10174</t>
  </si>
  <si>
    <t>0426XE1GJRY</t>
  </si>
  <si>
    <t>a10175</t>
  </si>
  <si>
    <t>0426XE00K06</t>
  </si>
  <si>
    <t>a10176</t>
  </si>
  <si>
    <t>0426XE2U106</t>
  </si>
  <si>
    <t>a10177</t>
  </si>
  <si>
    <t>0426XE3LEOY</t>
  </si>
  <si>
    <t>a10178</t>
  </si>
  <si>
    <t>0426XE1VGLK</t>
  </si>
  <si>
    <t>a10179</t>
  </si>
  <si>
    <t>B087P3HCPN</t>
  </si>
  <si>
    <t>FORTAL Women's FBP3 Non Slip 6" Work Boots - Black 9.5 US</t>
  </si>
  <si>
    <t>0426XE0253Y</t>
  </si>
  <si>
    <t>a10180</t>
  </si>
  <si>
    <t>B087P42CN8</t>
  </si>
  <si>
    <t>FORTAL Women's FBP3 Non Slip 6" Work Boots - Black 10 US</t>
  </si>
  <si>
    <t>0426XE1RFYG</t>
  </si>
  <si>
    <t>a11211</t>
  </si>
  <si>
    <t>B088W1VMB8</t>
  </si>
  <si>
    <t>CEBU Men's SW Soft Toe Wedge Sole 10" Pull On Work Boots - Shedron 8 US</t>
  </si>
  <si>
    <t>Our SW 10" work boot has a dual density sole that brings great stability. These boots also are manufactured with Comfort technology to give an outstanding performance while working in services, landscaping, plumbing, HVAC, mechanics and warehousing, and much more! Its Dual Density sole is ideal for workers who have to walk long distances on low abrasive surfaces like grass, ground, and warehouses.</t>
  </si>
  <si>
    <t>0519X7K2GXI</t>
  </si>
  <si>
    <t>2020-05-19 16:11:42 PDT</t>
  </si>
  <si>
    <t>a11212</t>
  </si>
  <si>
    <t>B088W5J8F6</t>
  </si>
  <si>
    <t>CEBU Men's SW Soft Toe Wedge Sole 10" Pull On Work Boots - Shedron 8.5 US</t>
  </si>
  <si>
    <t>0519X7GU2CP</t>
  </si>
  <si>
    <t>a11302</t>
  </si>
  <si>
    <t>B088WPF4C5</t>
  </si>
  <si>
    <t>CEBU Men's SW Soft Toe Wedge Sole 10" Pull On Work Boots - Brown 6.5 US</t>
  </si>
  <si>
    <t>0519X80T4I0</t>
  </si>
  <si>
    <t>a11329</t>
  </si>
  <si>
    <t>B088GY7CQ7</t>
  </si>
  <si>
    <t>TORO BRAVO Women's TRC1WN Soft Toe Cowgirl 10" Pull On Work Boots - Brown 5.5 US</t>
  </si>
  <si>
    <t>0512XJBZCXX</t>
  </si>
  <si>
    <t>a11331</t>
  </si>
  <si>
    <t>0512XJ9VTF2</t>
  </si>
  <si>
    <t>a11333</t>
  </si>
  <si>
    <t>B088GTPZZJ</t>
  </si>
  <si>
    <t>TORO BRAVO Women's TRC1WN Soft Toe Cowgirl 10" Pull On Work Boots - Brown 7.5 US</t>
  </si>
  <si>
    <t>0512XJ7W7PM</t>
  </si>
  <si>
    <t>a11425</t>
  </si>
  <si>
    <t>B087P28JDM</t>
  </si>
  <si>
    <t>PRADERA Men's PRH Soft Toe Cowboy 10" Pull On Work Boots - Sky 6 US</t>
  </si>
  <si>
    <t>For hard workers looking to take ranch style and feel into different heavy-duty types of work fields, look no further than our P RH line. The mix of a 100% leather western stylized upper with a sturdy rubber outsole, gives you a durable work boot meant for the toughest work environments.</t>
  </si>
  <si>
    <t>0426XDWASKV</t>
  </si>
  <si>
    <t>a11426</t>
  </si>
  <si>
    <t>B087P2W6DB</t>
  </si>
  <si>
    <t>PRADERA Men's PRH Soft Toe Cowboy 10" Pull On Work Boots - Sky 6.5 US</t>
  </si>
  <si>
    <t>0426XDZCKHE</t>
  </si>
  <si>
    <t>a11428</t>
  </si>
  <si>
    <t>B087P31CWL</t>
  </si>
  <si>
    <t>PRADERA Men's PRH Soft Toe Cowboy 10" Pull On Work Boots - Sky 7.5 US</t>
  </si>
  <si>
    <t>0426XDY37PK</t>
  </si>
  <si>
    <t>a11430</t>
  </si>
  <si>
    <t>B087P2CT4B</t>
  </si>
  <si>
    <t>PRADERA Men's PRH Soft Toe Cowboy 10" Pull On Work Boots - Sky 8.5 US</t>
  </si>
  <si>
    <t>0426XDY46V1</t>
  </si>
  <si>
    <t>a11432</t>
  </si>
  <si>
    <t>B087P2M8QX</t>
  </si>
  <si>
    <t>PRADERA Men's PRH Soft Toe Cowboy 10" Pull On Work Boots - Sky 9.5 US</t>
  </si>
  <si>
    <t>0426XDYEH8M</t>
  </si>
  <si>
    <t>a11434</t>
  </si>
  <si>
    <t>B087P2VKKF</t>
  </si>
  <si>
    <t>PRADERA Men's PRH Soft Toe Cowboy 10" Pull On Work Boots - Sky 10.5 US</t>
  </si>
  <si>
    <t>0426XDXOWJC</t>
  </si>
  <si>
    <t>a11439</t>
  </si>
  <si>
    <t>B087LHW7V5</t>
  </si>
  <si>
    <t>CEBU Men's Tk Borcegui Steel Toe Heavy Duty 6" Work Boots - Shedron 6.5 US</t>
  </si>
  <si>
    <t>0423X8PIY9K</t>
  </si>
  <si>
    <t>a11440</t>
  </si>
  <si>
    <t>B087L9GKH6</t>
  </si>
  <si>
    <t>CEBU Men's Tk Borcegui Steel Toe Heavy Duty 6" Work Boots - Shedron 7 US</t>
  </si>
  <si>
    <t>0423X8THPS6</t>
  </si>
  <si>
    <t>a11441</t>
  </si>
  <si>
    <t>0423X8RT14C</t>
  </si>
  <si>
    <t>a11442</t>
  </si>
  <si>
    <t>B087L4XTMV</t>
  </si>
  <si>
    <t>CEBU Men's Tk Borcegui Steel Toe Heavy Duty 6" Work Boots - Shedron 8 US</t>
  </si>
  <si>
    <t>0423X8RQQFP</t>
  </si>
  <si>
    <t>a11443</t>
  </si>
  <si>
    <t>B087L5PWVS</t>
  </si>
  <si>
    <t>CEBU Men's Tk Borcegui Steel Toe Heavy Duty 6" Work Boots - Shedron 8.5 US</t>
  </si>
  <si>
    <t>0423X8LHIEZ</t>
  </si>
  <si>
    <t>a11444</t>
  </si>
  <si>
    <t>B087LGQTT6</t>
  </si>
  <si>
    <t>CEBU Men's Tk Borcegui Steel Toe Heavy Duty 6" Work Boots - Shedron 9 US</t>
  </si>
  <si>
    <t>0423X8UX43A</t>
  </si>
  <si>
    <t>a11446</t>
  </si>
  <si>
    <t>B087LPXNPQ</t>
  </si>
  <si>
    <t>CEBU Men's Tk Borcegui Steel Toe Heavy Duty 6" Work Boots - Shedron 10 US</t>
  </si>
  <si>
    <t>0423X937AQC</t>
  </si>
  <si>
    <t>a11447</t>
  </si>
  <si>
    <t>0423X90WX5E</t>
  </si>
  <si>
    <t>a11451</t>
  </si>
  <si>
    <t>0426XE1N2LK</t>
  </si>
  <si>
    <t>a11452</t>
  </si>
  <si>
    <t>0426XE08J8N</t>
  </si>
  <si>
    <t>a11494</t>
  </si>
  <si>
    <t>B087NMGS5X</t>
  </si>
  <si>
    <t>PRADERA Men's PRH Steel Toe Cowboy 10" Pull On Work Boots - Sky 7 US</t>
  </si>
  <si>
    <t>The heavy-duty Steel-Toe PRH line provides our signature comfort and reliability with a hint of the west. The stitched leather upper and sturdy rubber outsole gives you a durable boot meant for the toughest work environments.</t>
  </si>
  <si>
    <t>0426XDEX2ZR</t>
  </si>
  <si>
    <t>a11495</t>
  </si>
  <si>
    <t>B087P2DC4S</t>
  </si>
  <si>
    <t>PRADERA Men's PRH Steel Toe Cowboy 10" Pull On Work Boots - Sky 7.5 US</t>
  </si>
  <si>
    <t>0426XDYQRHB</t>
  </si>
  <si>
    <t>a11532</t>
  </si>
  <si>
    <t>B087P43WDH</t>
  </si>
  <si>
    <t>PRADERA Men's P-DD Soft Toe Cowboy 10" Pull On Work Boots - Honey 7 US</t>
  </si>
  <si>
    <t>Western ranch style merges with comfort and durability in our P-DD line. Made up of a 100% leather western stylized upper and an innovative dual-density polyurethane and rubber outsole that provides shock absorption, the P-DD line is the blend of style and toughness you are looking for.</t>
  </si>
  <si>
    <t>0426XE2DNDK</t>
  </si>
  <si>
    <t>a11534</t>
  </si>
  <si>
    <t>B087P5677B</t>
  </si>
  <si>
    <t>PRADERA Men's P-DD Soft Toe Cowboy 10" Pull On Work Boots - Honey 8 US</t>
  </si>
  <si>
    <t>0426XE1GXM4</t>
  </si>
  <si>
    <t>a11535</t>
  </si>
  <si>
    <t>B087P4S29N</t>
  </si>
  <si>
    <t>PRADERA Men's P-DD Soft Toe Cowboy 10" Pull On Work Boots - Honey 8.5 US</t>
  </si>
  <si>
    <t>0426XE3CW18</t>
  </si>
  <si>
    <t>a11553</t>
  </si>
  <si>
    <t>B087NNFG5V</t>
  </si>
  <si>
    <t>PRADERA Men's P-DD Steel Toe Cowboy 10" Pull On Work Boots - Honey 6 US</t>
  </si>
  <si>
    <t>Western ranch style merges with comfort and durability in our Steel-toe P-DD line. Made up of a 100% leather western stylized upper and an innovative dual-density polyurethane and rubber outsole that provides shock absorption, the Steel-toe P-DD line is the blend of style and toughness you are looking for.</t>
  </si>
  <si>
    <t>0426XDH7Z6W</t>
  </si>
  <si>
    <t>a11554</t>
  </si>
  <si>
    <t>B087P5492N</t>
  </si>
  <si>
    <t>PRADERA Men's P-DD Steel Toe Cowboy 10" Pull On Work Boots - Honey 6.5 US</t>
  </si>
  <si>
    <t>0426XDYSQZN</t>
  </si>
  <si>
    <t>a11578</t>
  </si>
  <si>
    <t>B087P2R5M3</t>
  </si>
  <si>
    <t>FORTAL Men's FBS1 Non Slip 6" Slip On Work Boots - Black 7 US</t>
  </si>
  <si>
    <t>0426XDYSHUL</t>
  </si>
  <si>
    <t>a11582</t>
  </si>
  <si>
    <t>B087P347PB</t>
  </si>
  <si>
    <t>FORTAL Men's FBS1 Non Slip 6" Slip On Work Boots - Black 9 US</t>
  </si>
  <si>
    <t>0426XDWMAYM</t>
  </si>
  <si>
    <t>a11587</t>
  </si>
  <si>
    <t>0426XDZD9XG</t>
  </si>
  <si>
    <t>a11588</t>
  </si>
  <si>
    <t>B087P2WRBH</t>
  </si>
  <si>
    <t>FORTAL Women's FBP3 Non Slip 6" Work Boots - Brown 5.5 US</t>
  </si>
  <si>
    <t>0426XDYXOPJ</t>
  </si>
  <si>
    <t>a11589</t>
  </si>
  <si>
    <t>0426XE27ERT</t>
  </si>
  <si>
    <t>a11590</t>
  </si>
  <si>
    <t>0426XE09SFC</t>
  </si>
  <si>
    <t>a11591</t>
  </si>
  <si>
    <t>0426XDWABGL</t>
  </si>
  <si>
    <t>a11592</t>
  </si>
  <si>
    <t>0426XDZ9RKQ</t>
  </si>
  <si>
    <t>a11593</t>
  </si>
  <si>
    <t>0426XDWAH7Q</t>
  </si>
  <si>
    <t>a11594</t>
  </si>
  <si>
    <t>0426XDY46V2</t>
  </si>
  <si>
    <t>a11595</t>
  </si>
  <si>
    <t>0426XDZZQNH</t>
  </si>
  <si>
    <t>a11596</t>
  </si>
  <si>
    <t>B087P23QWS</t>
  </si>
  <si>
    <t>FORTAL Women's FBP3 Non Slip 6" Work Boots - Brown 9.5 US</t>
  </si>
  <si>
    <t>0426XDXO0HY</t>
  </si>
  <si>
    <t>a11597</t>
  </si>
  <si>
    <t>B087P4HL84</t>
  </si>
  <si>
    <t>FORTAL Women's FBP3 Non Slip 6" Work Boots - Brown 10 US</t>
  </si>
  <si>
    <t>0426XDYUIFF</t>
  </si>
  <si>
    <t>a11607</t>
  </si>
  <si>
    <t>B088H1Y348</t>
  </si>
  <si>
    <t>LABRADOR Women's BDT Soft Toe Heavy Duty 6" Work Boots - Copper 5 US</t>
  </si>
  <si>
    <t>0512XJNI1ZO</t>
  </si>
  <si>
    <t>a11608</t>
  </si>
  <si>
    <t>B088GT4LMF</t>
  </si>
  <si>
    <t>LABRADOR Women's BDT Soft Toe Heavy Duty 6" Work Boots - Copper 5.5 US</t>
  </si>
  <si>
    <t>0512XJGOBM1</t>
  </si>
  <si>
    <t>a11609</t>
  </si>
  <si>
    <t>B088GVP15W</t>
  </si>
  <si>
    <t>LABRADOR Women's BDT Soft Toe Heavy Duty 6" Work Boots - Copper 6 US</t>
  </si>
  <si>
    <t>0512XJ9Y75I</t>
  </si>
  <si>
    <t>a11610</t>
  </si>
  <si>
    <t>0512XJ7D0FL</t>
  </si>
  <si>
    <t>a11611</t>
  </si>
  <si>
    <t>0512XJMEPDJ</t>
  </si>
  <si>
    <t>a11612</t>
  </si>
  <si>
    <t>0512XJPGZ0O</t>
  </si>
  <si>
    <t>a11613</t>
  </si>
  <si>
    <t>B088GPX9CK</t>
  </si>
  <si>
    <t>LABRADOR Women's BDT Soft Toe Heavy Duty 6" Work Boots - Copper 8 US</t>
  </si>
  <si>
    <t>0512XJ8YVL9</t>
  </si>
  <si>
    <t>a11614</t>
  </si>
  <si>
    <t>B088H7JMYW</t>
  </si>
  <si>
    <t>LABRADOR Women's BDT Soft Toe Heavy Duty 6" Work Boots - Copper 8.5 US</t>
  </si>
  <si>
    <t>0512XJN8545</t>
  </si>
  <si>
    <t>a11615</t>
  </si>
  <si>
    <t>B088GQ2MS5</t>
  </si>
  <si>
    <t>LABRADOR Women's BDT Soft Toe Heavy Duty 6" Work Boots - Copper 9 US</t>
  </si>
  <si>
    <t>0512XJ9297C</t>
  </si>
  <si>
    <t>a11616</t>
  </si>
  <si>
    <t>B088H58QXH</t>
  </si>
  <si>
    <t>LABRADOR Women's BDT Soft Toe Heavy Duty 6" Work Boots - Copper 9.5 US</t>
  </si>
  <si>
    <t>0512XJJK2MZ</t>
  </si>
  <si>
    <t>a11617</t>
  </si>
  <si>
    <t>B088H48MQT</t>
  </si>
  <si>
    <t>LABRADOR Women's BDT Soft Toe Heavy Duty 6" Work Boots - Copper 10 US</t>
  </si>
  <si>
    <t>0512XK11XKC</t>
  </si>
  <si>
    <t>a11619</t>
  </si>
  <si>
    <t>B088GNB9M9</t>
  </si>
  <si>
    <t>LABRADOR Women's BDT Soft Toe Heavy Duty 6" Work Boots - Honey 5.5 US</t>
  </si>
  <si>
    <t>0512XJHUUY6</t>
  </si>
  <si>
    <t>a11620</t>
  </si>
  <si>
    <t>0512XJ7L46Q</t>
  </si>
  <si>
    <t>a11621</t>
  </si>
  <si>
    <t>0512XJ66J0K</t>
  </si>
  <si>
    <t>a11622</t>
  </si>
  <si>
    <t>B088GR4L11</t>
  </si>
  <si>
    <t>LABRADOR Women's BDT Soft Toe Heavy Duty 6" Work Boots - Honey 7 US</t>
  </si>
  <si>
    <t>0512XJEX9JQ</t>
  </si>
  <si>
    <t>a11623</t>
  </si>
  <si>
    <t>B088H7MZ6B</t>
  </si>
  <si>
    <t>LABRADOR Women's BDT Soft Toe Heavy Duty 6" Work Boots - Honey 7.5 US</t>
  </si>
  <si>
    <t>0512XJNGCXW</t>
  </si>
  <si>
    <t>a11624</t>
  </si>
  <si>
    <t>0512XJND1RF</t>
  </si>
  <si>
    <t>a11625</t>
  </si>
  <si>
    <t>B088GS19H4</t>
  </si>
  <si>
    <t>LABRADOR Women's BDT Soft Toe Heavy Duty 6" Work Boots - Honey 8.5 US</t>
  </si>
  <si>
    <t>0512XJ8V3GO</t>
  </si>
  <si>
    <t>a11626</t>
  </si>
  <si>
    <t>B088GS4ZXM</t>
  </si>
  <si>
    <t>LABRADOR Women's BDT Soft Toe Heavy Duty 6" Work Boots - Honey 9 US</t>
  </si>
  <si>
    <t>0512XJI09XM</t>
  </si>
  <si>
    <t>a11627</t>
  </si>
  <si>
    <t>B088H7NLYW</t>
  </si>
  <si>
    <t>LABRADOR Women's BDT Soft Toe Heavy Duty 6" Work Boots - Honey 9.5 US</t>
  </si>
  <si>
    <t>0512XJTBBSR</t>
  </si>
  <si>
    <t>a11628</t>
  </si>
  <si>
    <t>B088GQWJB4</t>
  </si>
  <si>
    <t>LABRADOR Women's BDT Soft Toe Heavy Duty 6" Work Boots - Honey 10 US</t>
  </si>
  <si>
    <t>0512XJ76J3F</t>
  </si>
  <si>
    <t>a11684</t>
  </si>
  <si>
    <t>B088GW9JPP</t>
  </si>
  <si>
    <t>LABRADOR Men's BTA Soft Toe Heavy Duty 6" Work Boots - Taupe 6 US</t>
  </si>
  <si>
    <t>A lace-up work boot that will perform on tough work environments without breaking the bank. The BTA line features a leather upper with laces for a secure and adjustable fit, as well as a rubber outsole meant for heavy-duty work.</t>
  </si>
  <si>
    <t>0512XJB5SI4</t>
  </si>
  <si>
    <t>a11685</t>
  </si>
  <si>
    <t>B088GPWBVM</t>
  </si>
  <si>
    <t>LABRADOR Men's BTA Soft Toe Heavy Duty 6" Work Boots - Taupe 6.5 US</t>
  </si>
  <si>
    <t>0512XJ8WIXA</t>
  </si>
  <si>
    <t>a11686</t>
  </si>
  <si>
    <t>B088H3VJNP</t>
  </si>
  <si>
    <t>LABRADOR Men's BTA Soft Toe Heavy Duty 6" Work Boots - Taupe 7 US</t>
  </si>
  <si>
    <t>0512XK0LBDB</t>
  </si>
  <si>
    <t>a11687</t>
  </si>
  <si>
    <t>B088GZ4JTD</t>
  </si>
  <si>
    <t>LABRADOR Men's BTA Soft Toe Heavy Duty 6" Work Boots - Taupe 7.5 US</t>
  </si>
  <si>
    <t>0512XJPQE84</t>
  </si>
  <si>
    <t>a11688</t>
  </si>
  <si>
    <t>B088GP1H6Z</t>
  </si>
  <si>
    <t>LABRADOR Men's BTA Soft Toe Heavy Duty 6" Work Boots - Taupe 8 US</t>
  </si>
  <si>
    <t>0512XJCUCKK</t>
  </si>
  <si>
    <t>a11689</t>
  </si>
  <si>
    <t>B088GX2L9G</t>
  </si>
  <si>
    <t>LABRADOR Men's BTA Soft Toe Heavy Duty 6" Work Boots - Taupe 8.5 US</t>
  </si>
  <si>
    <t>0512XJKK8P2</t>
  </si>
  <si>
    <t>a11690</t>
  </si>
  <si>
    <t>B088GWMDNQ</t>
  </si>
  <si>
    <t>LABRADOR Men's BTA Soft Toe Heavy Duty 6" Work Boots - Taupe 9 US</t>
  </si>
  <si>
    <t>0512XJ61CU2</t>
  </si>
  <si>
    <t>a11691</t>
  </si>
  <si>
    <t>B088GRNX2Q</t>
  </si>
  <si>
    <t>LABRADOR Men's BTA Soft Toe Heavy Duty 6" Work Boots - Taupe 9.5 US</t>
  </si>
  <si>
    <t>0512XJ4MB0U</t>
  </si>
  <si>
    <t>a11692</t>
  </si>
  <si>
    <t>B088H8B312</t>
  </si>
  <si>
    <t>LABRADOR Men's BTA Soft Toe Heavy Duty 6" Work Boots - Taupe 10 US</t>
  </si>
  <si>
    <t>0512XJXABKY</t>
  </si>
  <si>
    <t>a11693</t>
  </si>
  <si>
    <t>B088GRZ7LR</t>
  </si>
  <si>
    <t>LABRADOR Men's BTA Soft Toe Heavy Duty 6" Work Boots - Taupe 10.5 US</t>
  </si>
  <si>
    <t>0512XJKSCAE</t>
  </si>
  <si>
    <t>a11694</t>
  </si>
  <si>
    <t>B088GVJP2Y</t>
  </si>
  <si>
    <t>LABRADOR Men's BTA Soft Toe Heavy Duty 6" Work Boots - Taupe 11 US</t>
  </si>
  <si>
    <t>0512XJLL8AO</t>
  </si>
  <si>
    <t>a11711</t>
  </si>
  <si>
    <t>B088GSKT73</t>
  </si>
  <si>
    <t>LABRADOR Men's BRB Soft Toe Wedge Sole 6" Work Boots - Copper 6 US</t>
  </si>
  <si>
    <t>0512XJISSGP</t>
  </si>
  <si>
    <t>a11712</t>
  </si>
  <si>
    <t>B088GZZNYZ</t>
  </si>
  <si>
    <t>LABRADOR Men's BRB Soft Toe Wedge Sole 6" Work Boots - Copper 6.5 US</t>
  </si>
  <si>
    <t>0512XJJI5ZY</t>
  </si>
  <si>
    <t>a11713</t>
  </si>
  <si>
    <t>B088GN4X4L</t>
  </si>
  <si>
    <t>LABRADOR Men's BRB Soft Toe Wedge Sole 6" Work Boots - Copper 7 US</t>
  </si>
  <si>
    <t>0512XJHHZ5Z</t>
  </si>
  <si>
    <t>a11714</t>
  </si>
  <si>
    <t>0512XJULYS3</t>
  </si>
  <si>
    <t>a11715</t>
  </si>
  <si>
    <t>B088H7BX8H</t>
  </si>
  <si>
    <t>LABRADOR Men's BRB Soft Toe Wedge Sole 6" Work Boots - Copper 8 US</t>
  </si>
  <si>
    <t>0512XJG1GCJ</t>
  </si>
  <si>
    <t>a11716</t>
  </si>
  <si>
    <t>B088H3H54C</t>
  </si>
  <si>
    <t>LABRADOR Men's BRB Soft Toe Wedge Sole 6" Work Boots - Copper 8.5 US</t>
  </si>
  <si>
    <t>0512XJPASP3</t>
  </si>
  <si>
    <t>a11717</t>
  </si>
  <si>
    <t>B088GV95XQ</t>
  </si>
  <si>
    <t>LABRADOR Men's BRB Soft Toe Wedge Sole 6" Work Boots - Copper 9 US</t>
  </si>
  <si>
    <t>0512XJKX26P</t>
  </si>
  <si>
    <t>a11718</t>
  </si>
  <si>
    <t>B088GTFQF6</t>
  </si>
  <si>
    <t>LABRADOR Men's BRB Soft Toe Wedge Sole 6" Work Boots - Copper 9.5 US</t>
  </si>
  <si>
    <t>0512XJCZ8UW</t>
  </si>
  <si>
    <t>a11719</t>
  </si>
  <si>
    <t>B088GPXX2B</t>
  </si>
  <si>
    <t>LABRADOR Men's BRB Soft Toe Wedge Sole 6" Work Boots - Copper 10 US</t>
  </si>
  <si>
    <t>0512XJ8ZLCB</t>
  </si>
  <si>
    <t>a11720</t>
  </si>
  <si>
    <t>0512XK0KYH5</t>
  </si>
  <si>
    <t>a11721</t>
  </si>
  <si>
    <t>B088GYY87G</t>
  </si>
  <si>
    <t>LABRADOR Men's BRB Soft Toe Wedge Sole 6" Work Boots - Copper 11 US</t>
  </si>
  <si>
    <t>0512XJP7IPO</t>
  </si>
  <si>
    <t>a11729</t>
  </si>
  <si>
    <t>0512XJLNOBX</t>
  </si>
  <si>
    <t>a11730</t>
  </si>
  <si>
    <t>0512XJ9UZWC</t>
  </si>
  <si>
    <t>a11731</t>
  </si>
  <si>
    <t>0512XJGXT40</t>
  </si>
  <si>
    <t>a11732</t>
  </si>
  <si>
    <t>0512XJ59EX2</t>
  </si>
  <si>
    <t>a11733</t>
  </si>
  <si>
    <t>B088H11C67</t>
  </si>
  <si>
    <t>LABRADOR Men's BRB2 Soft Toe Wedge Sole 6" Work Boots - Brown 10 US</t>
  </si>
  <si>
    <t>0512XJJN8EA</t>
  </si>
  <si>
    <t>a11734</t>
  </si>
  <si>
    <t>0512XJEBHK1</t>
  </si>
  <si>
    <t>a11751</t>
  </si>
  <si>
    <t>B088H5MTNM</t>
  </si>
  <si>
    <t>LABRADOR Men's BRB2 Soft Toe Wedge Sole 6" Work Boots - Honey 6 US</t>
  </si>
  <si>
    <t>0512XJPAETD</t>
  </si>
  <si>
    <t>a11752</t>
  </si>
  <si>
    <t>B088GPR7JY</t>
  </si>
  <si>
    <t>LABRADOR Men's BRB2 Soft Toe Wedge Sole 6" Work Boots - Honey 6.5 US</t>
  </si>
  <si>
    <t>0512XJHLY1W</t>
  </si>
  <si>
    <t>a11753</t>
  </si>
  <si>
    <t>B088H7NWR3</t>
  </si>
  <si>
    <t>LABRADOR Men's BRB2 Soft Toe Wedge Sole 6" Work Boots - Honey 7 US</t>
  </si>
  <si>
    <t>0512XJQ3U1S</t>
  </si>
  <si>
    <t>a11754</t>
  </si>
  <si>
    <t>B088GQL475</t>
  </si>
  <si>
    <t>LABRADOR Men's BRB2 Soft Toe Wedge Sole 6" Work Boots - Honey 7.5 US</t>
  </si>
  <si>
    <t>0512XJIU6AS</t>
  </si>
  <si>
    <t>a11755</t>
  </si>
  <si>
    <t>B088H7MD6S</t>
  </si>
  <si>
    <t>LABRADOR Men's BRB2 Soft Toe Wedge Sole 6" Work Boots - Honey 8 US</t>
  </si>
  <si>
    <t>0512XJX8R3D</t>
  </si>
  <si>
    <t>a11756</t>
  </si>
  <si>
    <t>B088GSKT75</t>
  </si>
  <si>
    <t>LABRADOR Men's BRB2 Soft Toe Wedge Sole 6" Work Boots - Honey 8.5 US</t>
  </si>
  <si>
    <t>0512XJISSGS</t>
  </si>
  <si>
    <t>a11757</t>
  </si>
  <si>
    <t>0512XJKOU1F</t>
  </si>
  <si>
    <t>a11758</t>
  </si>
  <si>
    <t>B088H7DSW3</t>
  </si>
  <si>
    <t>LABRADOR Men's BRB2 Soft Toe Wedge Sole 6" Work Boots - Honey 9.5 US</t>
  </si>
  <si>
    <t>0512XJG2AN3</t>
  </si>
  <si>
    <t>a11759</t>
  </si>
  <si>
    <t>0512XJSYEGW</t>
  </si>
  <si>
    <t>a11760</t>
  </si>
  <si>
    <t>B088H3Z658</t>
  </si>
  <si>
    <t>LABRADOR Men's BRB2 Soft Toe Wedge Sole 6" Work Boots - Honey 10.5 US</t>
  </si>
  <si>
    <t>0512XJNFM8G</t>
  </si>
  <si>
    <t>a11761</t>
  </si>
  <si>
    <t>B088GWMDNS</t>
  </si>
  <si>
    <t>LABRADOR Men's BRB2 Soft Toe Wedge Sole 6" Work Boots - Honey 11 US</t>
  </si>
  <si>
    <t>0512XJ61CU4</t>
  </si>
  <si>
    <t>a11866</t>
  </si>
  <si>
    <t>B087P3HWR7</t>
  </si>
  <si>
    <t>FORTAL Men's FBS1 Non Slip 6" Slip On Work Boots - Brown 6 US</t>
  </si>
  <si>
    <t>0426XDY6BY9</t>
  </si>
  <si>
    <t>a11867</t>
  </si>
  <si>
    <t>0426XE0K6Y3</t>
  </si>
  <si>
    <t>a11868</t>
  </si>
  <si>
    <t>0426XDZIXAR</t>
  </si>
  <si>
    <t>a11869</t>
  </si>
  <si>
    <t>0426XDWOIFG</t>
  </si>
  <si>
    <t>a11870</t>
  </si>
  <si>
    <t>0426XDYZ5AM</t>
  </si>
  <si>
    <t>a11871</t>
  </si>
  <si>
    <t>0426XDYYA90</t>
  </si>
  <si>
    <t>a11872</t>
  </si>
  <si>
    <t>0426XE04OJ6</t>
  </si>
  <si>
    <t>a11873</t>
  </si>
  <si>
    <t>0426XDWUS5R</t>
  </si>
  <si>
    <t>a11875</t>
  </si>
  <si>
    <t>0426XDYYA8Z</t>
  </si>
  <si>
    <t>a11876</t>
  </si>
  <si>
    <t>0426XDWIE3J</t>
  </si>
  <si>
    <t>a11934</t>
  </si>
  <si>
    <t>B087P39H8P</t>
  </si>
  <si>
    <t>PRADERA Men's Dakota Lightweight Flexible 12" Cowboy Boots - Black 6.5 US</t>
  </si>
  <si>
    <t>The Dakota Line was inspired by the craftsmanship of a Western-style boot to make an elegant and comfortable shoe you can wear to the office. A stitched leather upper combines with a flexible outsole to create an ultra-lightweight square-toe boot.</t>
  </si>
  <si>
    <t>0426XDWQUFR</t>
  </si>
  <si>
    <t>a11935</t>
  </si>
  <si>
    <t>B087P34CGC</t>
  </si>
  <si>
    <t>PRADERA Men's Dakota Lightweight Flexible 12" Cowboy Boots - Black 7 US</t>
  </si>
  <si>
    <t>0426XE0KAHA</t>
  </si>
  <si>
    <t>a11936</t>
  </si>
  <si>
    <t>B087P4FW38</t>
  </si>
  <si>
    <t>PRADERA Men's Dakota Lightweight Flexible 12" Cowboy Boots - Black 7.5 US</t>
  </si>
  <si>
    <t>0426XDYON0T</t>
  </si>
  <si>
    <t>a11937</t>
  </si>
  <si>
    <t>B087P2QMQT</t>
  </si>
  <si>
    <t>PRADERA Men's Dakota Lightweight Flexible 12" Cowboy Boots - Black 8 US</t>
  </si>
  <si>
    <t>0426XDYL5FL</t>
  </si>
  <si>
    <t>a11938</t>
  </si>
  <si>
    <t>B087P1VZBL</t>
  </si>
  <si>
    <t>PRADERA Men's Dakota Lightweight Flexible 12" Cowboy Boots - Black 8.5 US</t>
  </si>
  <si>
    <t>0426XDXHBG2</t>
  </si>
  <si>
    <t>a11939</t>
  </si>
  <si>
    <t>0426XDXU5VS</t>
  </si>
  <si>
    <t>a11940</t>
  </si>
  <si>
    <t>B087P2VWKZ</t>
  </si>
  <si>
    <t>PRADERA Men's Dakota Lightweight Flexible 12" Cowboy Boots - Black 9.5 US</t>
  </si>
  <si>
    <t>0426XDWXJST</t>
  </si>
  <si>
    <t>a11944</t>
  </si>
  <si>
    <t>B087P2RTVM</t>
  </si>
  <si>
    <t>PRADERA Men's Dakota Lightweight Flexible 12" Cowboy Boots - Brown 6 US</t>
  </si>
  <si>
    <t>0426XDZKFB5</t>
  </si>
  <si>
    <t>a11945</t>
  </si>
  <si>
    <t>B087P32MCH</t>
  </si>
  <si>
    <t>PRADERA Men's Dakota Lightweight Flexible 12" Cowboy Boots - Brown 6.5 US</t>
  </si>
  <si>
    <t>0426XDY2J7R</t>
  </si>
  <si>
    <t>a11946</t>
  </si>
  <si>
    <t>0426XDX62RR</t>
  </si>
  <si>
    <t>a11947</t>
  </si>
  <si>
    <t>B087P2PJG1</t>
  </si>
  <si>
    <t>PRADERA Men's Dakota Lightweight Flexible 12" Cowboy Boots - Brown 7.5 US</t>
  </si>
  <si>
    <t>0426XE0ITC1</t>
  </si>
  <si>
    <t>a11948</t>
  </si>
  <si>
    <t>0426XE0248W</t>
  </si>
  <si>
    <t>a11949</t>
  </si>
  <si>
    <t>0426XDWA2HT</t>
  </si>
  <si>
    <t>a11950</t>
  </si>
  <si>
    <t>B087P2VXM5</t>
  </si>
  <si>
    <t>PRADERA Men's Dakota Lightweight Flexible 12" Cowboy Boots - Brown 9 US</t>
  </si>
  <si>
    <t>0426XDZJBU9</t>
  </si>
  <si>
    <t>a11951</t>
  </si>
  <si>
    <t>0426XE02UD7</t>
  </si>
  <si>
    <t>a11952</t>
  </si>
  <si>
    <t>B087P1QPL5</t>
  </si>
  <si>
    <t>PRADERA Men's Dakota Lightweight Flexible 12" Cowboy Boots - Brown 10 US</t>
  </si>
  <si>
    <t>0426XDW67L9</t>
  </si>
  <si>
    <t>a11956</t>
  </si>
  <si>
    <t>B087P3T6WC</t>
  </si>
  <si>
    <t>PRADERA Men's Dakota Lightweight Flexible 12" Cowboy Boots - Chocolate 6.5 US</t>
  </si>
  <si>
    <t>0426XDX2NN8</t>
  </si>
  <si>
    <t>a11957</t>
  </si>
  <si>
    <t>B087P2VZXS</t>
  </si>
  <si>
    <t>PRADERA Men's Dakota Lightweight Flexible 12" Cowboy Boots - Chocolate 7 US</t>
  </si>
  <si>
    <t>0426XDYFPNE</t>
  </si>
  <si>
    <t>a11958</t>
  </si>
  <si>
    <t>B087P2B5DK</t>
  </si>
  <si>
    <t>PRADERA Men's Dakota Lightweight Flexible 12" Cowboy Boots - Chocolate 7.5 US</t>
  </si>
  <si>
    <t>0426XDY96LB</t>
  </si>
  <si>
    <t>a11959</t>
  </si>
  <si>
    <t>B087P3GJJN</t>
  </si>
  <si>
    <t>PRADERA Men's Dakota Lightweight Flexible 12" Cowboy Boots - Chocolate 8 US</t>
  </si>
  <si>
    <t>0426XDXWM0X</t>
  </si>
  <si>
    <t>a11960</t>
  </si>
  <si>
    <t>B087P3TVVG</t>
  </si>
  <si>
    <t>PRADERA Men's Dakota Lightweight Flexible 12" Cowboy Boots - Chocolate 8.5 US</t>
  </si>
  <si>
    <t>0426XDZBPMT</t>
  </si>
  <si>
    <t>a11961</t>
  </si>
  <si>
    <t>B087P33C7Z</t>
  </si>
  <si>
    <t>PRADERA Men's Dakota Lightweight Flexible 12" Cowboy Boots - Chocolate 9 US</t>
  </si>
  <si>
    <t>0426XDZP07G</t>
  </si>
  <si>
    <t>a11962</t>
  </si>
  <si>
    <t>B087P2Z8RZ</t>
  </si>
  <si>
    <t>PRADERA Men's Dakota Lightweight Flexible 12" Cowboy Boots - Chocolate 9.5 US</t>
  </si>
  <si>
    <t>0426XDUYYZY</t>
  </si>
  <si>
    <t>a11963</t>
  </si>
  <si>
    <t>B087P1XGKR</t>
  </si>
  <si>
    <t>PRADERA Men's Dakota Lightweight Flexible 12" Cowboy Boots - Chocolate 10 US</t>
  </si>
  <si>
    <t>0426XE1RL0M</t>
  </si>
  <si>
    <t>a11966</t>
  </si>
  <si>
    <t>B087P2DCP2</t>
  </si>
  <si>
    <t>PRADERA Men's Dakota Lightweight Flexible 12" Cowboy Boots - Honey 6 US</t>
  </si>
  <si>
    <t>0426XDZX4SQ</t>
  </si>
  <si>
    <t>a11967</t>
  </si>
  <si>
    <t>B087P39Z24</t>
  </si>
  <si>
    <t>PRADERA Men's Dakota Lightweight Flexible 12" Cowboy Boots - Honey 6.5 US</t>
  </si>
  <si>
    <t>0426XDXF6CQ</t>
  </si>
  <si>
    <t>a11968</t>
  </si>
  <si>
    <t>B087P3W3QR</t>
  </si>
  <si>
    <t>PRADERA Men's Dakota Lightweight Flexible 12" Cowboy Boots - Honey 7 US</t>
  </si>
  <si>
    <t>0426XDZECVJ</t>
  </si>
  <si>
    <t>a11969</t>
  </si>
  <si>
    <t>B087P2ZJVM</t>
  </si>
  <si>
    <t>PRADERA Men's Dakota Lightweight Flexible 12" Cowboy Boots - Honey 7.5 US</t>
  </si>
  <si>
    <t>0426XDVYZUC</t>
  </si>
  <si>
    <t>a11971</t>
  </si>
  <si>
    <t>B087P3CC2Y</t>
  </si>
  <si>
    <t>PRADERA Men's Dakota Lightweight Flexible 12" Cowboy Boots - Honey 8.5 US</t>
  </si>
  <si>
    <t>0426XDYODDV</t>
  </si>
  <si>
    <t>a12079</t>
  </si>
  <si>
    <t>B087P4YH78</t>
  </si>
  <si>
    <t>PRADERA Men's BCC Cowboy Ankle Boots - Brown 7.5 US</t>
  </si>
  <si>
    <t>The craftsmanship and elegance of a square-toe western boot meet the convenience and comfort of a 6" slip-on in the BCC line. It combines a "Charro" style leather upper with a hand-nailed leather outsole.</t>
  </si>
  <si>
    <t>0426XE4L60D</t>
  </si>
  <si>
    <t>a12080</t>
  </si>
  <si>
    <t>0426XE32ZJ9</t>
  </si>
  <si>
    <t>a12081</t>
  </si>
  <si>
    <t>B087P3PVG3</t>
  </si>
  <si>
    <t>PRADERA Men's BCC Cowboy Ankle Boots - Brown 8.5 US</t>
  </si>
  <si>
    <t>0426XE39KGS</t>
  </si>
  <si>
    <t>a12113</t>
  </si>
  <si>
    <t>B0882VY2LS</t>
  </si>
  <si>
    <t>CEBU Men's BorceShark Steel Toe Versatile 6" Work Boots - Black 11 US</t>
  </si>
  <si>
    <t>0504XZQQ4QS</t>
  </si>
  <si>
    <t>a12134</t>
  </si>
  <si>
    <t>B088H61144</t>
  </si>
  <si>
    <t>LABRADOR Men's BRB Soft Toe Wedge Sole 6" Work Boots - Honey 7 US</t>
  </si>
  <si>
    <t>0512XJPVB70</t>
  </si>
  <si>
    <t>a12135</t>
  </si>
  <si>
    <t>B088H5KX3M</t>
  </si>
  <si>
    <t>LABRADOR Men's BRB Soft Toe Wedge Sole 6" Work Boots - Honey 7.5 US</t>
  </si>
  <si>
    <t>0512XJP8ALM</t>
  </si>
  <si>
    <t>a12136</t>
  </si>
  <si>
    <t>B088H32MW6</t>
  </si>
  <si>
    <t>LABRADOR Men's BRB Soft Toe Wedge Sole 6" Work Boots - Honey 8 US</t>
  </si>
  <si>
    <t>0512XJ6FBUP</t>
  </si>
  <si>
    <t>a12137</t>
  </si>
  <si>
    <t>B088H69N4G</t>
  </si>
  <si>
    <t>LABRADOR Men's BRB Soft Toe Wedge Sole 6" Work Boots - Honey 8.5 US</t>
  </si>
  <si>
    <t>0512XJNMNSW</t>
  </si>
  <si>
    <t>a12138</t>
  </si>
  <si>
    <t>B088GQW618</t>
  </si>
  <si>
    <t>LABRADOR Men's BRB Soft Toe Wedge Sole 6" Work Boots - Honey 9 US</t>
  </si>
  <si>
    <t>0512XJ0KN6J</t>
  </si>
  <si>
    <t>a12139</t>
  </si>
  <si>
    <t>B088H21YLL</t>
  </si>
  <si>
    <t>LABRADOR Men's BRB Soft Toe Wedge Sole 6" Work Boots - Honey 9.5 US</t>
  </si>
  <si>
    <t>0512XJTCGFJ</t>
  </si>
  <si>
    <t>a12140</t>
  </si>
  <si>
    <t>B088GTTVS9</t>
  </si>
  <si>
    <t>LABRADOR Men's BRB Soft Toe Wedge Sole 6" Work Boots - Honey 10 US</t>
  </si>
  <si>
    <t>0512XJDFTHT</t>
  </si>
  <si>
    <t>a12141</t>
  </si>
  <si>
    <t>B088GPGM6M</t>
  </si>
  <si>
    <t>LABRADOR Men's BRB Soft Toe Wedge Sole 6" Work Boots - Honey 10.5 US</t>
  </si>
  <si>
    <t>0512XJH9STH</t>
  </si>
  <si>
    <t>a12142</t>
  </si>
  <si>
    <t>B088H1YDHN</t>
  </si>
  <si>
    <t>LABRADOR Men's BRB Soft Toe Wedge Sole 6" Work Boots - Honey 11 US</t>
  </si>
  <si>
    <t>0512XK0W36S</t>
  </si>
  <si>
    <t>a12146</t>
  </si>
  <si>
    <t>B088GNBN46</t>
  </si>
  <si>
    <t>LABRADOR Men's BTA Steel Toe Heavy Duty 6" Work Boots - Copper 6 US</t>
  </si>
  <si>
    <t>A Steel-Toe lace-up work boot that will perform on tough work environments without breaking the bank. The BTA line features a leather upper with laces for a secure and adjustable fit, as well as a rubber outsole meant for heavy-duty work.</t>
  </si>
  <si>
    <t>0512XJHVNV0</t>
  </si>
  <si>
    <t>a12147</t>
  </si>
  <si>
    <t>0512XJC4KTB</t>
  </si>
  <si>
    <t>a12148</t>
  </si>
  <si>
    <t>B088GMVVH4</t>
  </si>
  <si>
    <t>LABRADOR Men's BTA Steel Toe Heavy Duty 6" Work Boots - Copper 7 US</t>
  </si>
  <si>
    <t>0512XJ7FKPF</t>
  </si>
  <si>
    <t>a12149</t>
  </si>
  <si>
    <t>B088GYT6LX</t>
  </si>
  <si>
    <t>LABRADOR Men's BTA Steel Toe Heavy Duty 6" Work Boots - Copper 7.5 US</t>
  </si>
  <si>
    <t>0512XJME41M</t>
  </si>
  <si>
    <t>a12150</t>
  </si>
  <si>
    <t>0512XJMOY2H</t>
  </si>
  <si>
    <t>a12151</t>
  </si>
  <si>
    <t>0512XJ3KW8Z</t>
  </si>
  <si>
    <t>a12152</t>
  </si>
  <si>
    <t>0512XJEW184</t>
  </si>
  <si>
    <t>a12153</t>
  </si>
  <si>
    <t>0512XJLFOGG</t>
  </si>
  <si>
    <t>a12154</t>
  </si>
  <si>
    <t>B088H5QLX1</t>
  </si>
  <si>
    <t>LABRADOR Men's BTA Steel Toe Heavy Duty 6" Work Boots - Copper 10 US</t>
  </si>
  <si>
    <t>0512XJPE68P</t>
  </si>
  <si>
    <t>a12155</t>
  </si>
  <si>
    <t>B088GTDBXV</t>
  </si>
  <si>
    <t>LABRADOR Men's BTA Steel Toe Heavy Duty 6" Work Boots - Copper 10.5 US</t>
  </si>
  <si>
    <t>0512XJGVTM7</t>
  </si>
  <si>
    <t>a12156</t>
  </si>
  <si>
    <t>0512XJQ30CZ</t>
  </si>
  <si>
    <t>a12260</t>
  </si>
  <si>
    <t>B08YQN41R4</t>
  </si>
  <si>
    <t>CEBU Men's HL100 Breathable Heavy Duty 10" Pull On Work Boots - Brown 6 US</t>
  </si>
  <si>
    <t>0312YYNJY5Y</t>
  </si>
  <si>
    <t>a12261</t>
  </si>
  <si>
    <t>B08YQWD7L3</t>
  </si>
  <si>
    <t>CEBU Men's HL100 Breathable Heavy Duty 10" Pull On Work Boots - Brown 6.5 US</t>
  </si>
  <si>
    <t>0312YZ45RSL</t>
  </si>
  <si>
    <t>a12262</t>
  </si>
  <si>
    <t>B08YRJ4D9V</t>
  </si>
  <si>
    <t>CEBU Men's HL100 Breathable Heavy Duty 10" Pull On Work Boots - Brown 7 US</t>
  </si>
  <si>
    <t>0312YZBTYWY</t>
  </si>
  <si>
    <t>a12263</t>
  </si>
  <si>
    <t>0312YZCGTEC</t>
  </si>
  <si>
    <t>a12264</t>
  </si>
  <si>
    <t>0312YZC3LID</t>
  </si>
  <si>
    <t>a12265</t>
  </si>
  <si>
    <t>B08YQGNFX1</t>
  </si>
  <si>
    <t>CEBU Men's HL100 Breathable Heavy Duty 10" Pull On Work Boots - Brown 8.5 US</t>
  </si>
  <si>
    <t>0312YYVIUX5</t>
  </si>
  <si>
    <t>a12269</t>
  </si>
  <si>
    <t>B08YRHR2WW</t>
  </si>
  <si>
    <t>CEBU Men's HL100 Breathable Heavy Duty 10" Pull On Work Boots - Brown 10.5 US</t>
  </si>
  <si>
    <t>0312YZBERIS</t>
  </si>
  <si>
    <t>a12274</t>
  </si>
  <si>
    <t>B08YR6KNJ8</t>
  </si>
  <si>
    <t>CEBU Men's HL200 Soft Toe Breathable 10" Pull On Work Boots - Brown 6 US</t>
  </si>
  <si>
    <t>0312YYSNYKF</t>
  </si>
  <si>
    <t>a12275</t>
  </si>
  <si>
    <t>0312YZJ5XYR</t>
  </si>
  <si>
    <t>a12276</t>
  </si>
  <si>
    <t>B08YQNM7N6</t>
  </si>
  <si>
    <t>CEBU Men's HL200 Soft Toe Breathable 10" Pull On Work Boots - Brown 7 US</t>
  </si>
  <si>
    <t>0312YZEP869</t>
  </si>
  <si>
    <t>a12277</t>
  </si>
  <si>
    <t>0312YZJ6DYB</t>
  </si>
  <si>
    <t>a12278</t>
  </si>
  <si>
    <t>B08YQH1S4L</t>
  </si>
  <si>
    <t>CEBU Men's HL200 Soft Toe Breathable 10" Pull On Work Boots - Brown 8 US</t>
  </si>
  <si>
    <t>0312YYVVO3Q</t>
  </si>
  <si>
    <t>a12279</t>
  </si>
  <si>
    <t>0312YZ1MWDS</t>
  </si>
  <si>
    <t>a12280</t>
  </si>
  <si>
    <t>B08YR492XY</t>
  </si>
  <si>
    <t>CEBU Men's HL200 Soft Toe Breathable 10" Pull On Work Boots - Brown 9 US</t>
  </si>
  <si>
    <t>0312YZGBYSD</t>
  </si>
  <si>
    <t>a12281</t>
  </si>
  <si>
    <t>0312YZVZS4N</t>
  </si>
  <si>
    <t>a12282</t>
  </si>
  <si>
    <t>B08YQGBYZQ</t>
  </si>
  <si>
    <t>CEBU Men's HL200 Soft Toe Breathable 10" Pull On Work Boots - Brown 10 US</t>
  </si>
  <si>
    <t>0312YYZGA6H</t>
  </si>
  <si>
    <t>a12342</t>
  </si>
  <si>
    <t>0312YZ9WZK7</t>
  </si>
  <si>
    <t>a12343</t>
  </si>
  <si>
    <t>0312YZND3R3</t>
  </si>
  <si>
    <t>a12344</t>
  </si>
  <si>
    <t>0312YZDHQMG</t>
  </si>
  <si>
    <t>a12345</t>
  </si>
  <si>
    <t>0312YZO6I67</t>
  </si>
  <si>
    <t>a12346</t>
  </si>
  <si>
    <t>0312YZLNJII</t>
  </si>
  <si>
    <t>a12347</t>
  </si>
  <si>
    <t>0312YZ8LMYB</t>
  </si>
  <si>
    <t>a12348</t>
  </si>
  <si>
    <t>0312YZR0JYR</t>
  </si>
  <si>
    <t>a12356</t>
  </si>
  <si>
    <t>0312YZHSU0J</t>
  </si>
  <si>
    <t>a12357</t>
  </si>
  <si>
    <t>0312YZMEL1J</t>
  </si>
  <si>
    <t>a12358</t>
  </si>
  <si>
    <t>0312YZ0N7JM</t>
  </si>
  <si>
    <t>a12359</t>
  </si>
  <si>
    <t>B08YR7Q6H7</t>
  </si>
  <si>
    <t>CEBU Men's Rul 500 Soft Toe Wedge Sole 10" Pull On Work Boots - Brown 8 US</t>
  </si>
  <si>
    <t>0312YZV47MH</t>
  </si>
  <si>
    <t>a12360</t>
  </si>
  <si>
    <t>0312YZGKNEO</t>
  </si>
  <si>
    <t>a12361</t>
  </si>
  <si>
    <t>0312YZR1N32</t>
  </si>
  <si>
    <t>a12362</t>
  </si>
  <si>
    <t>0312YZC2LOV</t>
  </si>
  <si>
    <t>a12369</t>
  </si>
  <si>
    <t>0312YZDNH9F</t>
  </si>
  <si>
    <t>a12371</t>
  </si>
  <si>
    <t>0312YZJJ12D</t>
  </si>
  <si>
    <t>a12372</t>
  </si>
  <si>
    <t>0312YZLOOCF</t>
  </si>
  <si>
    <t>a12373</t>
  </si>
  <si>
    <t>0312YYWAB46</t>
  </si>
  <si>
    <t>a12396</t>
  </si>
  <si>
    <t>B092L99NZF</t>
  </si>
  <si>
    <t>CEBU Men's Bul 250 Soft Toe Wedge Sole 6" Work Boots - Shedron 6 US</t>
  </si>
  <si>
    <t>0414YAOYLTZ</t>
  </si>
  <si>
    <t>a12397</t>
  </si>
  <si>
    <t>B092LQ8MXJ</t>
  </si>
  <si>
    <t>CEBU Men's Bul 250 Soft Toe Wedge Sole 6" Work Boots - Shedron 6.5 US</t>
  </si>
  <si>
    <t>0414YAQNZZ6</t>
  </si>
  <si>
    <t>a12398</t>
  </si>
  <si>
    <t>B092LQ5XG1</t>
  </si>
  <si>
    <t>CEBU Men's Bul 250 Soft Toe Wedge Sole 6" Work Boots - Shedron 7 US</t>
  </si>
  <si>
    <t>0414YALPCW4</t>
  </si>
  <si>
    <t>a12399</t>
  </si>
  <si>
    <t>B092LJY3JR</t>
  </si>
  <si>
    <t>CEBU Men's Bul 250 Soft Toe Wedge Sole 6" Work Boots - Shedron 7.5 US</t>
  </si>
  <si>
    <t>0414YAOZK43</t>
  </si>
  <si>
    <t>a12400</t>
  </si>
  <si>
    <t>B092LJWHF5</t>
  </si>
  <si>
    <t>CEBU Men's Bul 250 Soft Toe Wedge Sole 6" Work Boots - Shedron 8 US</t>
  </si>
  <si>
    <t>0414YAQ9TFK</t>
  </si>
  <si>
    <t>a12401</t>
  </si>
  <si>
    <t>0414YAOR5IT</t>
  </si>
  <si>
    <t>a12402</t>
  </si>
  <si>
    <t>0414YAK6PVX</t>
  </si>
  <si>
    <t>a12403</t>
  </si>
  <si>
    <t>B092LDW86X</t>
  </si>
  <si>
    <t>CEBU Men's Bul 250 Soft Toe Wedge Sole 6" Work Boots - Shedron 9.5 US</t>
  </si>
  <si>
    <t>0414YAOH82R</t>
  </si>
  <si>
    <t>a12404</t>
  </si>
  <si>
    <t>B092LCMKTQ</t>
  </si>
  <si>
    <t>CEBU Men's Bul 250 Soft Toe Wedge Sole 6" Work Boots - Shedron 10 US</t>
  </si>
  <si>
    <t>0414YAK6BEY</t>
  </si>
  <si>
    <t>a12405</t>
  </si>
  <si>
    <t>B092LD2KF4</t>
  </si>
  <si>
    <t>CEBU Men's Bul 250 Soft Toe Wedge Sole 6" Work Boots - Shedron 10.5 US</t>
  </si>
  <si>
    <t>0414YALQKA7</t>
  </si>
  <si>
    <t>a12406</t>
  </si>
  <si>
    <t>B092LFS25R</t>
  </si>
  <si>
    <t>CEBU Men's Bul 250 Soft Toe Wedge Sole 6" Work Boots - Shedron 11 US</t>
  </si>
  <si>
    <t>0414YAOQ2V4</t>
  </si>
  <si>
    <t>a12434</t>
  </si>
  <si>
    <t>B08YQPG7PB</t>
  </si>
  <si>
    <t>CEBU Men's HL200 Steel Toe Breathable 10" Pull On Work Boots - Brown 6 US</t>
  </si>
  <si>
    <t>0312YZK0141</t>
  </si>
  <si>
    <t>a12435</t>
  </si>
  <si>
    <t>B08YRPQTH2</t>
  </si>
  <si>
    <t>CEBU Men's HL200 Steel Toe Breathable 10" Pull On Work Boots - Brown 6.5 US</t>
  </si>
  <si>
    <t>0312YZ6DSB8</t>
  </si>
  <si>
    <t>a12436</t>
  </si>
  <si>
    <t>B08YQGFQS1</t>
  </si>
  <si>
    <t>CEBU Men's HL200 Steel Toe Breathable 10" Pull On Work Boots - Brown 7 US</t>
  </si>
  <si>
    <t>0312YYZLK68</t>
  </si>
  <si>
    <t>a12437</t>
  </si>
  <si>
    <t>B08YRFWL2N</t>
  </si>
  <si>
    <t>CEBU Men's HL200 Steel Toe Breathable 10" Pull On Work Boots - Brown 7.5 US</t>
  </si>
  <si>
    <t>0312YZDERVG</t>
  </si>
  <si>
    <t>a12438</t>
  </si>
  <si>
    <t>0312YZO948T</t>
  </si>
  <si>
    <t>a12439</t>
  </si>
  <si>
    <t>B08YQP9J4C</t>
  </si>
  <si>
    <t>CEBU Men's HL200 Steel Toe Breathable 10" Pull On Work Boots - Brown 8.5 US</t>
  </si>
  <si>
    <t>0312YZFAWUM</t>
  </si>
  <si>
    <t>a12440</t>
  </si>
  <si>
    <t>0312YZGO28Q</t>
  </si>
  <si>
    <t>a12441</t>
  </si>
  <si>
    <t>B08YRBSJN1</t>
  </si>
  <si>
    <t>CEBU Men's HL200 Steel Toe Breathable 10" Pull On Work Boots - Brown 9.5 US</t>
  </si>
  <si>
    <t>0312YZ70U2P</t>
  </si>
  <si>
    <t>a12442</t>
  </si>
  <si>
    <t>B08YQPDSF8</t>
  </si>
  <si>
    <t>CEBU Men's HL200 Steel Toe Breathable 10" Pull On Work Boots - Brown 10 US</t>
  </si>
  <si>
    <t>0312YZFGKJ6</t>
  </si>
  <si>
    <t>a12443</t>
  </si>
  <si>
    <t>0312YZKJG1X</t>
  </si>
  <si>
    <t>a12444</t>
  </si>
  <si>
    <t>B08YR1L2K7</t>
  </si>
  <si>
    <t>CEBU Men's HL200 Steel Toe Breathable 10" Pull On Work Boots - Brown 11 US</t>
  </si>
  <si>
    <t>0312YYSSCWU</t>
  </si>
  <si>
    <t>a12452</t>
  </si>
  <si>
    <t>0312YZZHATY</t>
  </si>
  <si>
    <t>a12453</t>
  </si>
  <si>
    <t>0312YZDVCQ3</t>
  </si>
  <si>
    <t>a12454</t>
  </si>
  <si>
    <t>B08YRBVW5Q</t>
  </si>
  <si>
    <t>CEBU Men's Rul 500 Soft Toe Wedge Sole 10" Pull On Work Boots - Black 7 US</t>
  </si>
  <si>
    <t>0312YZR0WKI</t>
  </si>
  <si>
    <t>a12455</t>
  </si>
  <si>
    <t>0312YZ8HOW1</t>
  </si>
  <si>
    <t>a12456</t>
  </si>
  <si>
    <t>0312YZDXPZJ</t>
  </si>
  <si>
    <t>a12457</t>
  </si>
  <si>
    <t>0312YZAIOU3</t>
  </si>
  <si>
    <t>a12458</t>
  </si>
  <si>
    <t>0312YYT5QOU</t>
  </si>
  <si>
    <t>a12459</t>
  </si>
  <si>
    <t>0312YZ43UXD</t>
  </si>
  <si>
    <t>a12460</t>
  </si>
  <si>
    <t>0312YYXJ9PC</t>
  </si>
  <si>
    <t>a12466</t>
  </si>
  <si>
    <t>B092LNVT7W</t>
  </si>
  <si>
    <t>CEBU Men's Bul 250 Soft Toe Wedge Sole 6" Work Boots - Brown 6 US</t>
  </si>
  <si>
    <t>0414YALQOTQ</t>
  </si>
  <si>
    <t>a12467</t>
  </si>
  <si>
    <t>B092LRZB73</t>
  </si>
  <si>
    <t>CEBU Men's Bul 250 Soft Toe Wedge Sole 6" Work Boots - Brown 6.5 US</t>
  </si>
  <si>
    <t>0414YALQ0UI</t>
  </si>
  <si>
    <t>a12468</t>
  </si>
  <si>
    <t>B092LHH7SP</t>
  </si>
  <si>
    <t>CEBU Men's Bul 250 Soft Toe Wedge Sole 6" Work Boots - Brown 7 US</t>
  </si>
  <si>
    <t>0414YAOH82O</t>
  </si>
  <si>
    <t>a12469</t>
  </si>
  <si>
    <t>B092LH1MHQ</t>
  </si>
  <si>
    <t>CEBU Men's Bul 250 Soft Toe Wedge Sole 6" Work Boots - Brown 7.5 US</t>
  </si>
  <si>
    <t>0414YAOVRAI</t>
  </si>
  <si>
    <t>a12470</t>
  </si>
  <si>
    <t>B092L9P4P5</t>
  </si>
  <si>
    <t>CEBU Men's Bul 250 Soft Toe Wedge Sole 6" Work Boots - Brown 8 US</t>
  </si>
  <si>
    <t>0414YASJ63B</t>
  </si>
  <si>
    <t>a12471</t>
  </si>
  <si>
    <t>0414YAK5G2B</t>
  </si>
  <si>
    <t>a12472</t>
  </si>
  <si>
    <t>B092LNVG8X</t>
  </si>
  <si>
    <t>CEBU Men's Bul 250 Soft Toe Wedge Sole 6" Work Boots - Brown 9 US</t>
  </si>
  <si>
    <t>0414YAMQYEB</t>
  </si>
  <si>
    <t>a12473</t>
  </si>
  <si>
    <t>B092LGBDZ9</t>
  </si>
  <si>
    <t>CEBU Men's Bul 250 Soft Toe Wedge Sole 6" Work Boots - Brown 9.5 US</t>
  </si>
  <si>
    <t>0414YAK63CD</t>
  </si>
  <si>
    <t>a12474</t>
  </si>
  <si>
    <t>0414YAN3GDJ</t>
  </si>
  <si>
    <t>a12475</t>
  </si>
  <si>
    <t>B092LCLKXX</t>
  </si>
  <si>
    <t>CEBU Men's Bul 250 Soft Toe Wedge Sole 6" Work Boots - Brown 10.5 US</t>
  </si>
  <si>
    <t>0414YAOZXIJ</t>
  </si>
  <si>
    <t>a12476</t>
  </si>
  <si>
    <t>B092LCJ6T7</t>
  </si>
  <si>
    <t>CEBU Men's Bul 250 Soft Toe Wedge Sole 6" Work Boots - Brown 11 US</t>
  </si>
  <si>
    <t>0414YAK2J7Y</t>
  </si>
  <si>
    <t>a12477</t>
  </si>
  <si>
    <t>B092LFRCNR</t>
  </si>
  <si>
    <t>CEBU Men's Bul 250 Soft Toe Wedge Sole 6" Work Boots - Brown 12 US</t>
  </si>
  <si>
    <t>0414YAK4Z2C</t>
  </si>
  <si>
    <t>a12478</t>
  </si>
  <si>
    <t>B092LS9KHB</t>
  </si>
  <si>
    <t>CEBU Men's Bul 250 Soft Toe Wedge Sole 6" Work Boots - Brown 13 US</t>
  </si>
  <si>
    <t>0414YAK5I65</t>
  </si>
  <si>
    <t>a12543</t>
  </si>
  <si>
    <t>B092LCV25T</t>
  </si>
  <si>
    <t>CEBU Men's Bul 250 Soft Toe Wedge Sole 6" Work Boots - Tan 6.5 US</t>
  </si>
  <si>
    <t>0414YALOYX2</t>
  </si>
  <si>
    <t>a12544</t>
  </si>
  <si>
    <t>B092LD3S22</t>
  </si>
  <si>
    <t>CEBU Men's Bul 250 Soft Toe Wedge Sole 6" Work Boots - Tan 7 US</t>
  </si>
  <si>
    <t>0414YAOWNPQ</t>
  </si>
  <si>
    <t>a12545</t>
  </si>
  <si>
    <t>B092LLXD1C</t>
  </si>
  <si>
    <t>CEBU Men's Bul 250 Soft Toe Wedge Sole 6" Work Boots - Tan 7.5 US</t>
  </si>
  <si>
    <t>0414YAOZTNP</t>
  </si>
  <si>
    <t>a12546</t>
  </si>
  <si>
    <t>B092L98P3L</t>
  </si>
  <si>
    <t>CEBU Men's Bul 250 Soft Toe Wedge Sole 6" Work Boots - Tan 8 US</t>
  </si>
  <si>
    <t>0414YAQFR2W</t>
  </si>
  <si>
    <t>a12547</t>
  </si>
  <si>
    <t>B092L9V4PD</t>
  </si>
  <si>
    <t>CEBU Men's Bul 250 Soft Toe Wedge Sole 6" Work Boots - Tan 8.5 US</t>
  </si>
  <si>
    <t>0414YAK3V2E</t>
  </si>
  <si>
    <t>a12548</t>
  </si>
  <si>
    <t>B092LH8ZVD</t>
  </si>
  <si>
    <t>CEBU Men's Bul 250 Soft Toe Wedge Sole 6" Work Boots - Tan 9 US</t>
  </si>
  <si>
    <t>0414YALQJ67</t>
  </si>
  <si>
    <t>a12549</t>
  </si>
  <si>
    <t>B092LK27D5</t>
  </si>
  <si>
    <t>CEBU Men's Bul 250 Soft Toe Wedge Sole 6" Work Boots - Tan 9.5 US</t>
  </si>
  <si>
    <t>0414YAN3AFE</t>
  </si>
  <si>
    <t>a12550</t>
  </si>
  <si>
    <t>B092LRZH19</t>
  </si>
  <si>
    <t>CEBU Men's Bul 250 Soft Toe Wedge Sole 6" Work Boots - Tan 10 US</t>
  </si>
  <si>
    <t>0414YALOVUH</t>
  </si>
  <si>
    <t>a12551</t>
  </si>
  <si>
    <t>B092LCPRTV</t>
  </si>
  <si>
    <t>CEBU Men's Bul 250 Soft Toe Wedge Sole 6" Work Boots - Tan 10.5 US</t>
  </si>
  <si>
    <t>0414YAQDDFA</t>
  </si>
  <si>
    <t>a12552</t>
  </si>
  <si>
    <t>B092LR4S2Q</t>
  </si>
  <si>
    <t>CEBU Men's Bul 250 Soft Toe Wedge Sole 6" Work Boots - Tan 11 US</t>
  </si>
  <si>
    <t>0414YAN2XWB</t>
  </si>
  <si>
    <t>a12586</t>
  </si>
  <si>
    <t>B08YR6N88V</t>
  </si>
  <si>
    <t>CEBU Men's BT Flex Soft Toe Lightweight 6" Slip On Work Boots - Brown 6 US</t>
  </si>
  <si>
    <t>0312YYSTKQH</t>
  </si>
  <si>
    <t>a12587</t>
  </si>
  <si>
    <t>B08YQZ5RZ2</t>
  </si>
  <si>
    <t>CEBU Men's BT Flex Soft Toe Lightweight 6" Slip On Work Boots - Brown 6.5 US</t>
  </si>
  <si>
    <t>0312YYR4SH6</t>
  </si>
  <si>
    <t>a12588</t>
  </si>
  <si>
    <t>0312YZR19WX</t>
  </si>
  <si>
    <t>a12589</t>
  </si>
  <si>
    <t>0312YZUYSQY</t>
  </si>
  <si>
    <t>a12590</t>
  </si>
  <si>
    <t>B08YR37YSN</t>
  </si>
  <si>
    <t>CEBU Men's BT Flex Soft Toe Lightweight 6" Slip On Work Boots - Brown 8 US</t>
  </si>
  <si>
    <t>0312YZJXAYL</t>
  </si>
  <si>
    <t>a12591</t>
  </si>
  <si>
    <t>B08YR4Q8P1</t>
  </si>
  <si>
    <t>CEBU Men's BT Flex Soft Toe Lightweight 6" Slip On Work Boots - Brown 8.5 US</t>
  </si>
  <si>
    <t>0312YZB43S3</t>
  </si>
  <si>
    <t>a12592</t>
  </si>
  <si>
    <t>B08YRL2HN1</t>
  </si>
  <si>
    <t>CEBU Men's BT Flex Soft Toe Lightweight 6" Slip On Work Boots - Brown 9 US</t>
  </si>
  <si>
    <t>0312YZO7TWS</t>
  </si>
  <si>
    <t>a12593</t>
  </si>
  <si>
    <t>B08YQH47YF</t>
  </si>
  <si>
    <t>CEBU Men's BT Flex Soft Toe Lightweight 6" Slip On Work Boots - Brown 9.5 US</t>
  </si>
  <si>
    <t>0312YYRBVS7</t>
  </si>
  <si>
    <t>a12594</t>
  </si>
  <si>
    <t>B08YR9WJLG</t>
  </si>
  <si>
    <t>CEBU Men's BT Flex Soft Toe Lightweight 6" Slip On Work Boots - Brown 10 US</t>
  </si>
  <si>
    <t>0312YZ22RTO</t>
  </si>
  <si>
    <t>a12595</t>
  </si>
  <si>
    <t>B08YQKFDM1</t>
  </si>
  <si>
    <t>CEBU Men's BT Flex Soft Toe Lightweight 6" Slip On Work Boots - Brown 10.5 US</t>
  </si>
  <si>
    <t>0312YYVMCW3</t>
  </si>
  <si>
    <t>a12603</t>
  </si>
  <si>
    <t>B08YR38L61</t>
  </si>
  <si>
    <t>CEBU Men's BT Flex Steel Toe Lightweight 6" Slip On Work Boots - Brown 7.5 US</t>
  </si>
  <si>
    <t>0312YZ9RTS4</t>
  </si>
  <si>
    <t>a12604</t>
  </si>
  <si>
    <t>B08YRP5R18</t>
  </si>
  <si>
    <t>CEBU Men's BT Flex Steel Toe Lightweight 6" Slip On Work Boots - Brown 8 US</t>
  </si>
  <si>
    <t>0312YZ1QNZ4</t>
  </si>
  <si>
    <t>a12605</t>
  </si>
  <si>
    <t>B08YRMB9W8</t>
  </si>
  <si>
    <t>CEBU Men's BT Flex Steel Toe Lightweight 6" Slip On Work Boots - Brown 8.5 US</t>
  </si>
  <si>
    <t>0312YZ6BRW4</t>
  </si>
  <si>
    <t>a12606</t>
  </si>
  <si>
    <t>B08YR2VM8N</t>
  </si>
  <si>
    <t>CEBU Men's BT Flex Steel Toe Lightweight 6" Slip On Work Boots - Brown 9 US</t>
  </si>
  <si>
    <t>0312YYOCG3J</t>
  </si>
  <si>
    <t>a12607</t>
  </si>
  <si>
    <t>B08YR92CGK</t>
  </si>
  <si>
    <t>CEBU Men's BT Flex Steel Toe Lightweight 6" Slip On Work Boots - Brown 9.5 US</t>
  </si>
  <si>
    <t>0312YYSIOGG</t>
  </si>
  <si>
    <t>a12608</t>
  </si>
  <si>
    <t>B08YQT9Q3B</t>
  </si>
  <si>
    <t>CEBU Men's BT Flex Steel Toe Lightweight 6" Slip On Work Boots - Brown 10 US</t>
  </si>
  <si>
    <t>0312YZK64PI</t>
  </si>
  <si>
    <t>a12614</t>
  </si>
  <si>
    <t>B08YR5LTMN</t>
  </si>
  <si>
    <t>CEBU Men's Lacer 300 Soft Toe Wedge Sole 8" Work Boots - Tan 6 US</t>
  </si>
  <si>
    <t>0312YZC386Q</t>
  </si>
  <si>
    <t>a12615</t>
  </si>
  <si>
    <t>B08YRHQRH7</t>
  </si>
  <si>
    <t>CEBU Men's Lacer 300 Soft Toe Wedge Sole 8" Work Boots - Tan 6.5 US</t>
  </si>
  <si>
    <t>0312YZLT8MG</t>
  </si>
  <si>
    <t>a12616</t>
  </si>
  <si>
    <t>B08YR9V98H</t>
  </si>
  <si>
    <t>CEBU Men's Lacer 300 Soft Toe Wedge Sole 8" Work Boots - Tan 7 US</t>
  </si>
  <si>
    <t>0312YYXSQ5W</t>
  </si>
  <si>
    <t>a12617</t>
  </si>
  <si>
    <t>B08YQTPR42</t>
  </si>
  <si>
    <t>CEBU Men's Lacer 300 Soft Toe Wedge Sole 8" Work Boots - Tan 7.5 US</t>
  </si>
  <si>
    <t>0312YZKLJVS</t>
  </si>
  <si>
    <t>a12618</t>
  </si>
  <si>
    <t>0312YZAXGMO</t>
  </si>
  <si>
    <t>a12619</t>
  </si>
  <si>
    <t>B08YQWV5W3</t>
  </si>
  <si>
    <t>CEBU Men's Lacer 300 Soft Toe Wedge Sole 8" Work Boots - Tan 8.5 US</t>
  </si>
  <si>
    <t>0312YZ4MGBZ</t>
  </si>
  <si>
    <t>a12620</t>
  </si>
  <si>
    <t>0312YYSPPA1</t>
  </si>
  <si>
    <t>a12621</t>
  </si>
  <si>
    <t>B08YQT8YCC</t>
  </si>
  <si>
    <t>CEBU Men's Lacer 300 Soft Toe Wedge Sole 8" Work Boots - Tan 9.5 US</t>
  </si>
  <si>
    <t>0312YZFL52A</t>
  </si>
  <si>
    <t>a12631</t>
  </si>
  <si>
    <t>0312YYZTT5E</t>
  </si>
  <si>
    <t>a12632</t>
  </si>
  <si>
    <t>0312YZ5BMGK</t>
  </si>
  <si>
    <t>a12633</t>
  </si>
  <si>
    <t>0312YYWGUEK</t>
  </si>
  <si>
    <t>a12639</t>
  </si>
  <si>
    <t>0312YYQWF37</t>
  </si>
  <si>
    <t>a12640</t>
  </si>
  <si>
    <t>0312YZQNWE4</t>
  </si>
  <si>
    <t>a12641</t>
  </si>
  <si>
    <t>B08YR45SBF</t>
  </si>
  <si>
    <t>CEBU Men's Rul 500 Steel Toe Wedge Sole 10" Pull On Work Boots - Shedron 7 US</t>
  </si>
  <si>
    <t>0312YZAHSYO</t>
  </si>
  <si>
    <t>a12642</t>
  </si>
  <si>
    <t>0312YZCKMOP</t>
  </si>
  <si>
    <t>a12643</t>
  </si>
  <si>
    <t>0312YZJ91BK</t>
  </si>
  <si>
    <t>a12644</t>
  </si>
  <si>
    <t>0312YZ7GXM1</t>
  </si>
  <si>
    <t>a12665</t>
  </si>
  <si>
    <t>B092L9T6YR</t>
  </si>
  <si>
    <t>CEBU Men's Bul 250 Soft Toe Wedge Sole 6" Work Boots - Black 6 US</t>
  </si>
  <si>
    <t>0414YAQI6QC</t>
  </si>
  <si>
    <t>a12666</t>
  </si>
  <si>
    <t>B092LHN2W6</t>
  </si>
  <si>
    <t>CEBU Men's Bul 250 Soft Toe Wedge Sole 6" Work Boots - Black 6.5 US</t>
  </si>
  <si>
    <t>0414YAN2LQC</t>
  </si>
  <si>
    <t>a12667</t>
  </si>
  <si>
    <t>B092LBYF9N</t>
  </si>
  <si>
    <t>CEBU Men's Bul 250 Soft Toe Wedge Sole 6" Work Boots - Black 7 US</t>
  </si>
  <si>
    <t>0414YALOMJI</t>
  </si>
  <si>
    <t>a12668</t>
  </si>
  <si>
    <t>B092LMDCFX</t>
  </si>
  <si>
    <t>CEBU Men's Bul 250 Soft Toe Wedge Sole 6" Work Boots - Black 7.5 US</t>
  </si>
  <si>
    <t>0414YAQGHEO</t>
  </si>
  <si>
    <t>a12669</t>
  </si>
  <si>
    <t>B092LJBQ7B</t>
  </si>
  <si>
    <t>CEBU Men's Bul 250 Soft Toe Wedge Sole 6" Work Boots - Black 8 US</t>
  </si>
  <si>
    <t>0414YAQ3HEZ</t>
  </si>
  <si>
    <t>a12670</t>
  </si>
  <si>
    <t>B092LS8V5Z</t>
  </si>
  <si>
    <t>CEBU Men's Bul 250 Soft Toe Wedge Sole 6" Work Boots - Black 8.5 US</t>
  </si>
  <si>
    <t>0414YAQ5IVK</t>
  </si>
  <si>
    <t>a12671</t>
  </si>
  <si>
    <t>B092L9PG2B</t>
  </si>
  <si>
    <t>CEBU Men's Bul 250 Soft Toe Wedge Sole 6" Work Boots - Black 9 US</t>
  </si>
  <si>
    <t>0414YAMW26G</t>
  </si>
  <si>
    <t>a12672</t>
  </si>
  <si>
    <t>B092LKR163</t>
  </si>
  <si>
    <t>CEBU Men's Bul 250 Soft Toe Wedge Sole 6" Work Boots - Black 9.5 US</t>
  </si>
  <si>
    <t>0414YAN3EVG</t>
  </si>
  <si>
    <t>a12673</t>
  </si>
  <si>
    <t>B092LP19RV</t>
  </si>
  <si>
    <t>CEBU Men's Bul 250 Soft Toe Wedge Sole 6" Work Boots - Black 10 US</t>
  </si>
  <si>
    <t>0414YAQLSND</t>
  </si>
  <si>
    <t>a12674</t>
  </si>
  <si>
    <t>B092LCBSPG</t>
  </si>
  <si>
    <t>CEBU Men's Bul 250 Soft Toe Wedge Sole 6" Work Boots - Black 10.5 US</t>
  </si>
  <si>
    <t>0414YAQ8G6I</t>
  </si>
  <si>
    <t>a12675</t>
  </si>
  <si>
    <t>B092LMK5YM</t>
  </si>
  <si>
    <t>CEBU Men's Bul 250 Soft Toe Wedge Sole 6" Work Boots - Black 11 US</t>
  </si>
  <si>
    <t>0414YAN3AF6</t>
  </si>
  <si>
    <t>a12689</t>
  </si>
  <si>
    <t>B09DLG5XS2</t>
  </si>
  <si>
    <t>CEBU Men's Tonka Soft Toe Square Toe 10" Pull On Work Boots - Brown 6 US</t>
  </si>
  <si>
    <t>0825YNOLGBO</t>
  </si>
  <si>
    <t>a12690</t>
  </si>
  <si>
    <t>B09DLGSB27</t>
  </si>
  <si>
    <t>0825YNMW2K7</t>
  </si>
  <si>
    <t>a12691</t>
  </si>
  <si>
    <t>B09DLHRY7D</t>
  </si>
  <si>
    <t>CEBU Men's Tonka Soft Toe Square Toe 10" Pull On Work Boots - Brown 7 US</t>
  </si>
  <si>
    <t>0825YNNW1NL</t>
  </si>
  <si>
    <t>a12692</t>
  </si>
  <si>
    <t>B092LD4PC1</t>
  </si>
  <si>
    <t>CEBU Men's Tonka Soft Toe Square Toe 10" Pull On Work Boots - Brown 7.5 US</t>
  </si>
  <si>
    <t>0825YNNYTTS</t>
  </si>
  <si>
    <t>a12693</t>
  </si>
  <si>
    <t>B09DLY6VWJ</t>
  </si>
  <si>
    <t>CEBU Men's Tonka Soft Toe Square Toe 10" Pull On Work Boots - Brown 8 US</t>
  </si>
  <si>
    <t>0825YNO1R2I</t>
  </si>
  <si>
    <t>a12694</t>
  </si>
  <si>
    <t>B092LHP75V</t>
  </si>
  <si>
    <t>CEBU Men's Tonka Soft Toe Square Toe 10" Pull On Work Boots - Brown 8.5 US</t>
  </si>
  <si>
    <t>0825YNOD0I4</t>
  </si>
  <si>
    <t>a12696</t>
  </si>
  <si>
    <t>B09DLH791W</t>
  </si>
  <si>
    <t>0825YNOA346</t>
  </si>
  <si>
    <t>a12697</t>
  </si>
  <si>
    <t>B092L9HSNB</t>
  </si>
  <si>
    <t>0825YNOQ1VM</t>
  </si>
  <si>
    <t>a12698</t>
  </si>
  <si>
    <t>B09DLJTH7X</t>
  </si>
  <si>
    <t>0825YNNXGSQ</t>
  </si>
  <si>
    <t>a12699</t>
  </si>
  <si>
    <t>B09DLGPWX3</t>
  </si>
  <si>
    <t>0825YNNVTBC</t>
  </si>
  <si>
    <t>a12700</t>
  </si>
  <si>
    <t>B09DLG9LDS</t>
  </si>
  <si>
    <t>0825YNOWPBF</t>
  </si>
  <si>
    <t>a12701</t>
  </si>
  <si>
    <t>B092LNJ2QF</t>
  </si>
  <si>
    <t>CEBU Men's Tonka Soft Toe Square Toe 10" Pull On Work Boots - Brown 13 US</t>
  </si>
  <si>
    <t>0825YNNDXCI</t>
  </si>
  <si>
    <t>a12703</t>
  </si>
  <si>
    <t>B092LRZX2W</t>
  </si>
  <si>
    <t>CEBU Men's Tonka Soft Toe Square Toe 10" Pull On Work Boots - Chocolate 6 US</t>
  </si>
  <si>
    <t>0825YNOBLTR</t>
  </si>
  <si>
    <t>a12704</t>
  </si>
  <si>
    <t>B092LK9FK4</t>
  </si>
  <si>
    <t>CEBU Men's Tonka Soft Toe Square Toe 10" Pull On Work Boots - Chocolate 6.5 US</t>
  </si>
  <si>
    <t>0825YNODWMH</t>
  </si>
  <si>
    <t>a12705</t>
  </si>
  <si>
    <t>B092L7RYK7</t>
  </si>
  <si>
    <t>CEBU Men's Tonka Soft Toe Square Toe 10" Pull On Work Boots - Chocolate 7 US</t>
  </si>
  <si>
    <t>0825YNLWP7O</t>
  </si>
  <si>
    <t>a12706</t>
  </si>
  <si>
    <t>B092LDWKCJ</t>
  </si>
  <si>
    <t>CEBU Men's Tonka Soft Toe Square Toe 10" Pull On Work Boots - Chocolate 7.5 US</t>
  </si>
  <si>
    <t>0825YNNP3US</t>
  </si>
  <si>
    <t>a12707</t>
  </si>
  <si>
    <t>B092LFYSBN</t>
  </si>
  <si>
    <t>CEBU Men's Tonka Soft Toe Square Toe 10" Pull On Work Boots - Chocolate 8 US</t>
  </si>
  <si>
    <t>0825YNOBLUO</t>
  </si>
  <si>
    <t>a12708</t>
  </si>
  <si>
    <t>B092LM79NC</t>
  </si>
  <si>
    <t>CEBU Men's Tonka Soft Toe Square Toe 10" Pull On Work Boots - Chocolate 8.5 US</t>
  </si>
  <si>
    <t>0825YNOEXLF</t>
  </si>
  <si>
    <t>a12709</t>
  </si>
  <si>
    <t>B092LQZVLC</t>
  </si>
  <si>
    <t>CEBU Men's Tonka Soft Toe Square Toe 10" Pull On Work Boots - Chocolate 9 US</t>
  </si>
  <si>
    <t>0825YNOEC83</t>
  </si>
  <si>
    <t>a12710</t>
  </si>
  <si>
    <t>B092LFM27Q</t>
  </si>
  <si>
    <t>CEBU Men's Tonka Soft Toe Square Toe 10" Pull On Work Boots - Chocolate 9.5 US</t>
  </si>
  <si>
    <t>0825YNNX2DZ</t>
  </si>
  <si>
    <t>a12711</t>
  </si>
  <si>
    <t>B092LK9GKQ</t>
  </si>
  <si>
    <t>CEBU Men's Tonka Soft Toe Square Toe 10" Pull On Work Boots - Chocolate 10 US</t>
  </si>
  <si>
    <t>0825YNNG1CY</t>
  </si>
  <si>
    <t>a12712</t>
  </si>
  <si>
    <t>0825YNPFFMK</t>
  </si>
  <si>
    <t>a12714</t>
  </si>
  <si>
    <t>B092LMB8VL</t>
  </si>
  <si>
    <t>CEBU Men's Tonka Soft Toe Square Toe 10" Pull On Work Boots - Chocolate 12 US</t>
  </si>
  <si>
    <t>0825YNO3RQW</t>
  </si>
  <si>
    <t>a12715</t>
  </si>
  <si>
    <t>B092L7SY1M</t>
  </si>
  <si>
    <t>CEBU Men's Tonka Soft Toe Square Toe 10" Pull On Work Boots - Chocolate 13 US</t>
  </si>
  <si>
    <t>0825YNOMJ4B</t>
  </si>
  <si>
    <t>a12812</t>
  </si>
  <si>
    <t>0311YRYUY2P</t>
  </si>
  <si>
    <t>2021-03-10 18:38:01 PST</t>
  </si>
  <si>
    <t>a12815</t>
  </si>
  <si>
    <t>B08YN67GNT</t>
  </si>
  <si>
    <t>FORTAL Women's FBP3 Non Slip 6" Work Boots - Honey 9 US</t>
  </si>
  <si>
    <t>0311YS3I17J</t>
  </si>
  <si>
    <t>a12946</t>
  </si>
  <si>
    <t>B092LCNMBC</t>
  </si>
  <si>
    <t>0825YNQD6W9</t>
  </si>
  <si>
    <t>a12948</t>
  </si>
  <si>
    <t>B092LDS5BB</t>
  </si>
  <si>
    <t>0825YNOPAOY</t>
  </si>
  <si>
    <t>a12949</t>
  </si>
  <si>
    <t>B09DLCS9ND</t>
  </si>
  <si>
    <t>0825YNOEKRG</t>
  </si>
  <si>
    <t>a12950</t>
  </si>
  <si>
    <t>B092LGDFSJ</t>
  </si>
  <si>
    <t>0825YNOTCO0</t>
  </si>
  <si>
    <t>a12951</t>
  </si>
  <si>
    <t>B09DLGXK8W</t>
  </si>
  <si>
    <t>0825YNNW1NW</t>
  </si>
  <si>
    <t>a12958</t>
  </si>
  <si>
    <t>B09DLHBRJW</t>
  </si>
  <si>
    <t>0825YNOQPQE</t>
  </si>
  <si>
    <t>a12961</t>
  </si>
  <si>
    <t>B096L8HZ6D</t>
  </si>
  <si>
    <t>CEBU Men's Ultra 300 Soft Toe Wedge Sole 10" Pull On Work Boots - Brown 6.5 US</t>
  </si>
  <si>
    <t>0603Y71A5VE</t>
  </si>
  <si>
    <t>a12962</t>
  </si>
  <si>
    <t>B096L8Y9Q9</t>
  </si>
  <si>
    <t>CEBU Men's Ultra 300 Soft Toe Wedge Sole 10" Pull On Work Boots - Brown 7 US</t>
  </si>
  <si>
    <t>0603Y6ZT81N</t>
  </si>
  <si>
    <t>a12963</t>
  </si>
  <si>
    <t>B096L929MQ</t>
  </si>
  <si>
    <t>CEBU Men's Ultra 300 Soft Toe Wedge Sole 10" Pull On Work Boots - Brown 7.5 US</t>
  </si>
  <si>
    <t>0603Y7179I7</t>
  </si>
  <si>
    <t>a12964</t>
  </si>
  <si>
    <t>B096LTH1KR</t>
  </si>
  <si>
    <t>CEBU Men's Ultra 300 Soft Toe Wedge Sole 10" Pull On Work Boots - Brown 8 US</t>
  </si>
  <si>
    <t>0603Y70WG11</t>
  </si>
  <si>
    <t>a12965</t>
  </si>
  <si>
    <t>B096LB9PNP</t>
  </si>
  <si>
    <t>CEBU Men's Ultra 300 Soft Toe Wedge Sole 10" Pull On Work Boots - Brown 8.5 US</t>
  </si>
  <si>
    <t>0603Y6Z00QN</t>
  </si>
  <si>
    <t>a12966</t>
  </si>
  <si>
    <t>B096L8PHS6</t>
  </si>
  <si>
    <t>CEBU Men's Ultra 300 Soft Toe Wedge Sole 10" Pull On Work Boots - Brown 9 US</t>
  </si>
  <si>
    <t>0603Y6YLNJY</t>
  </si>
  <si>
    <t>a12967</t>
  </si>
  <si>
    <t>B096L8VGR9</t>
  </si>
  <si>
    <t>CEBU Men's Ultra 300 Soft Toe Wedge Sole 10" Pull On Work Boots - Brown 9.5 US</t>
  </si>
  <si>
    <t>0603Y717JB2</t>
  </si>
  <si>
    <t>a12968</t>
  </si>
  <si>
    <t>B096L91R34</t>
  </si>
  <si>
    <t>CEBU Men's Ultra 300 Soft Toe Wedge Sole 10" Pull On Work Boots - Brown 10 US</t>
  </si>
  <si>
    <t>0603Y6Z9PSW</t>
  </si>
  <si>
    <t>a12969</t>
  </si>
  <si>
    <t>B096LBWH8T</t>
  </si>
  <si>
    <t>CEBU Men's Ultra 300 Soft Toe Wedge Sole 10" Pull On Work Boots - Brown 10.5 US</t>
  </si>
  <si>
    <t>0603Y71QR8Z</t>
  </si>
  <si>
    <t>a12970</t>
  </si>
  <si>
    <t>B096L88XDX</t>
  </si>
  <si>
    <t>CEBU Men's Ultra 300 Soft Toe Wedge Sole 10" Pull On Work Boots - Brown 11 US</t>
  </si>
  <si>
    <t>0603Y726UEJ</t>
  </si>
  <si>
    <t>a12974</t>
  </si>
  <si>
    <t>B0965W9KL8</t>
  </si>
  <si>
    <t>CEBU Men's Ranger Soft Toe Square Toe 10" Pull On Work Boots - Brown 6 US</t>
  </si>
  <si>
    <t>0529YW2I4EN</t>
  </si>
  <si>
    <t>a12975</t>
  </si>
  <si>
    <t>B0965VV17J</t>
  </si>
  <si>
    <t>CEBU Men's Ranger Soft Toe Square Toe 10" Pull On Work Boots - Brown 6.5 US</t>
  </si>
  <si>
    <t>0529YW25CSO</t>
  </si>
  <si>
    <t>a12976</t>
  </si>
  <si>
    <t>B096665PMW</t>
  </si>
  <si>
    <t>CEBU Men's Ranger Soft Toe Square Toe 10" Pull On Work Boots - Brown 7 US</t>
  </si>
  <si>
    <t>0529YW1U4V5</t>
  </si>
  <si>
    <t>a12977</t>
  </si>
  <si>
    <t>B0965WR7KX</t>
  </si>
  <si>
    <t>CEBU Men's Ranger Soft Toe Square Toe 10" Pull On Work Boots - Brown 7.5 US</t>
  </si>
  <si>
    <t>0529YW0GSZT</t>
  </si>
  <si>
    <t>a12979</t>
  </si>
  <si>
    <t>B0965YBT3C</t>
  </si>
  <si>
    <t>CEBU Men's Ranger Soft Toe Square Toe 10" Pull On Work Boots - Brown 8.5 US</t>
  </si>
  <si>
    <t>0529YW1YLB7</t>
  </si>
  <si>
    <t>a12980</t>
  </si>
  <si>
    <t>B0965YKXPY</t>
  </si>
  <si>
    <t>CEBU Men's Ranger Soft Toe Square Toe 10" Pull On Work Boots - Brown 9 US</t>
  </si>
  <si>
    <t>0529YW1GOB3</t>
  </si>
  <si>
    <t>a12986</t>
  </si>
  <si>
    <t>B0965XWTLF</t>
  </si>
  <si>
    <t>CEBU Men's Ranger Soft Toe Square Toe 10" Pull On Work Boots - Brown 13 US</t>
  </si>
  <si>
    <t>0529YW29CYC</t>
  </si>
  <si>
    <t>a13110</t>
  </si>
  <si>
    <t>B09DMBTZ2D</t>
  </si>
  <si>
    <t>CEBU Men's Tonka Steel Toe Square Toe 10" Pull On Work Boots - Brown 6.5 US</t>
  </si>
  <si>
    <t>0825YNRJJM2</t>
  </si>
  <si>
    <t>a13113</t>
  </si>
  <si>
    <t>B09DMDZJJ5</t>
  </si>
  <si>
    <t>CEBU Men's Tonka Steel Toe Square Toe 10" Pull On Work Boots - Brown 8 US</t>
  </si>
  <si>
    <t>0825YNQ7P2Y</t>
  </si>
  <si>
    <t>a13116</t>
  </si>
  <si>
    <t>B09DM1N6JT</t>
  </si>
  <si>
    <t>CEBU Men's Tonka Steel Toe Square Toe 10" Pull On Work Boots - Brown 9.5 US</t>
  </si>
  <si>
    <t>0825YNQQSXV</t>
  </si>
  <si>
    <t>a13118</t>
  </si>
  <si>
    <t>B09DMB5KML</t>
  </si>
  <si>
    <t>CEBU Men's Tonka Steel Toe Square Toe 10" Pull On Work Boots - Brown 10.5 US</t>
  </si>
  <si>
    <t>0825YNT1YIN</t>
  </si>
  <si>
    <t>a13121</t>
  </si>
  <si>
    <t>B09DM5MCX1</t>
  </si>
  <si>
    <t>CEBU Men's Tonka Steel Toe Square Toe 10" Pull On Work Boots - Brown 13 US</t>
  </si>
  <si>
    <t>0825YNSCX5N</t>
  </si>
  <si>
    <t>a13123</t>
  </si>
  <si>
    <t>B096T5JWXS</t>
  </si>
  <si>
    <t>CEBU Men's BT Flex Shrk Steel Toe Rubber Shield 6" Slip On Work Boots - Brown 6 US</t>
  </si>
  <si>
    <t>0607YEEMRK0</t>
  </si>
  <si>
    <t>a13125</t>
  </si>
  <si>
    <t>B096T5N6RQ</t>
  </si>
  <si>
    <t>CEBU Men's BT Flex Shrk Steel Toe Rubber Shield 6" Slip On Work Boots - Brown 7 US</t>
  </si>
  <si>
    <t>0607YEAC9YP</t>
  </si>
  <si>
    <t>a13127</t>
  </si>
  <si>
    <t>B096T5RDLR</t>
  </si>
  <si>
    <t>CEBU Men's BT Flex Shrk Steel Toe Rubber Shield 6" Slip On Work Boots - Brown 8 US</t>
  </si>
  <si>
    <t>0607YEEEIHW</t>
  </si>
  <si>
    <t>a13129</t>
  </si>
  <si>
    <t>B096T63297</t>
  </si>
  <si>
    <t>CEBU Men's BT Flex Shrk Steel Toe Rubber Shield 6" Slip On Work Boots - Brown 9 US</t>
  </si>
  <si>
    <t>0607YEDQKYR</t>
  </si>
  <si>
    <t>a13131</t>
  </si>
  <si>
    <t>B096T67XTJ</t>
  </si>
  <si>
    <t>CEBU Men's BT Flex Shrk Steel Toe Rubber Shield 6" Slip On Work Boots - Brown 10 US</t>
  </si>
  <si>
    <t>0607YEEMMP4</t>
  </si>
  <si>
    <t>a13135</t>
  </si>
  <si>
    <t>B096T5KL4W</t>
  </si>
  <si>
    <t>CEBU Men's BT Flex Shrk Steel Toe Rubber Shield 6" Slip On Work Boots - Brown 13 US</t>
  </si>
  <si>
    <t>0607YEEPIWK</t>
  </si>
  <si>
    <t>a13137</t>
  </si>
  <si>
    <t>B09DTHB1KT</t>
  </si>
  <si>
    <t>CEBU Men's Thunder 300 Soft Toe Square Toe 10" Pull On Work Boots - Brown 6 US</t>
  </si>
  <si>
    <t>0827YSI1P33</t>
  </si>
  <si>
    <t>a13138</t>
  </si>
  <si>
    <t>B09DTJ5CR9</t>
  </si>
  <si>
    <t>CEBU Men's Thunder 300 Soft Toe Square Toe 10" Pull On Work Boots - Brown 6.5 US</t>
  </si>
  <si>
    <t>0827YSFIWVG</t>
  </si>
  <si>
    <t>a13139</t>
  </si>
  <si>
    <t>B09DTHG3V9</t>
  </si>
  <si>
    <t>CEBU Men's Thunder 300 Soft Toe Square Toe 10" Pull On Work Boots - Brown 7 US</t>
  </si>
  <si>
    <t>0827YSLCFQL</t>
  </si>
  <si>
    <t>a13140</t>
  </si>
  <si>
    <t>B09DTK2SY8</t>
  </si>
  <si>
    <t>CEBU Men's Thunder 300 Soft Toe Square Toe 10" Pull On Work Boots - Brown 7.5 US</t>
  </si>
  <si>
    <t>0827YSFJ2ND</t>
  </si>
  <si>
    <t>a13141</t>
  </si>
  <si>
    <t>B09DTGD848</t>
  </si>
  <si>
    <t>CEBU Men's Thunder 300 Soft Toe Square Toe 10" Pull On Work Boots - Brown 8 US</t>
  </si>
  <si>
    <t>0827YSOL94Q</t>
  </si>
  <si>
    <t>a13142</t>
  </si>
  <si>
    <t>B09DTGNHZB</t>
  </si>
  <si>
    <t>CEBU Men's Thunder 300 Soft Toe Square Toe 10" Pull On Work Boots - Brown 8.5 US</t>
  </si>
  <si>
    <t>0827YSMVEV1</t>
  </si>
  <si>
    <t>a13143</t>
  </si>
  <si>
    <t>B09DTHRS28</t>
  </si>
  <si>
    <t>CEBU Men's Thunder 300 Soft Toe Square Toe 10" Pull On Work Boots - Brown 9 US</t>
  </si>
  <si>
    <t>0827YSI1IPF</t>
  </si>
  <si>
    <t>a13144</t>
  </si>
  <si>
    <t>B09DTH28Z7</t>
  </si>
  <si>
    <t>CEBU Men's Thunder 300 Soft Toe Square Toe 10" Pull On Work Boots - Brown 9.5 US</t>
  </si>
  <si>
    <t>0827YSMJ4I4</t>
  </si>
  <si>
    <t>a13146</t>
  </si>
  <si>
    <t>B09DTJFYR6</t>
  </si>
  <si>
    <t>CEBU Men's Thunder 300 Soft Toe Square Toe 10" Pull On Work Boots - Brown 10.5 US</t>
  </si>
  <si>
    <t>0827YSI1R27</t>
  </si>
  <si>
    <t>a13148</t>
  </si>
  <si>
    <t>B09DTFYH6L</t>
  </si>
  <si>
    <t>CEBU Men's Thunder 300 Soft Toe Square Toe 10" Pull On Work Boots - Brown 12 US</t>
  </si>
  <si>
    <t>0827YSJIA73</t>
  </si>
  <si>
    <t>a13149</t>
  </si>
  <si>
    <t>B09DTGFSWG</t>
  </si>
  <si>
    <t>CEBU Men's Thunder 300 Soft Toe Square Toe 10" Pull On Work Boots - Brown 13 US</t>
  </si>
  <si>
    <t>0827YSFH2TN</t>
  </si>
  <si>
    <t>a13151</t>
  </si>
  <si>
    <t>B096T3PZXS</t>
  </si>
  <si>
    <t>CEBU Men's R Flex Soft Toe Elastic 10" Pull On Work Boots - Shedron 6 US</t>
  </si>
  <si>
    <t>0607YECE39I</t>
  </si>
  <si>
    <t>a13153</t>
  </si>
  <si>
    <t>B096T4ZWH6</t>
  </si>
  <si>
    <t>CEBU Men's R Flex Soft Toe Elastic 10" Pull On Work Boots - Shedron 7 US</t>
  </si>
  <si>
    <t>0607YEE1HCI</t>
  </si>
  <si>
    <t>a13155</t>
  </si>
  <si>
    <t>B096T67ZZT</t>
  </si>
  <si>
    <t>CEBU Men's R Flex Soft Toe Elastic 10" Pull On Work Boots - Shedron 8 US</t>
  </si>
  <si>
    <t>0607YEESU5W</t>
  </si>
  <si>
    <t>a13157</t>
  </si>
  <si>
    <t>B096T4Y52V</t>
  </si>
  <si>
    <t>CEBU Men's R Flex Soft Toe Elastic 10" Pull On Work Boots - Shedron 9 US</t>
  </si>
  <si>
    <t>0607YECBL14</t>
  </si>
  <si>
    <t>a13159</t>
  </si>
  <si>
    <t>0607YEAB55V</t>
  </si>
  <si>
    <t>a13161</t>
  </si>
  <si>
    <t>B096T4ZWH7</t>
  </si>
  <si>
    <t>CEBU Men's R Flex Soft Toe Elastic 10" Pull On Work Boots - Shedron 11 US</t>
  </si>
  <si>
    <t>0607YEE4RTS</t>
  </si>
  <si>
    <t>a13163</t>
  </si>
  <si>
    <t>B096T4M9NB</t>
  </si>
  <si>
    <t>CEBU Men's R Flex Soft Toe Elastic 10" Pull On Work Boots - Shedron 13 US</t>
  </si>
  <si>
    <t>0607YEGBI3G</t>
  </si>
  <si>
    <t>a13182</t>
  </si>
  <si>
    <t>B09D25G4ZR</t>
  </si>
  <si>
    <t>CEBU Men's R Flex Steel Toe Elastic 10" Pull On Work Boots - Shedron 6 US</t>
  </si>
  <si>
    <t>0818Y9HAITT</t>
  </si>
  <si>
    <t>a13184</t>
  </si>
  <si>
    <t>B09D256KRN</t>
  </si>
  <si>
    <t>CEBU Men's R Flex Steel Toe Elastic 10" Pull On Work Boots - Shedron 7 US</t>
  </si>
  <si>
    <t>0818Y9DMXAW</t>
  </si>
  <si>
    <t>a13186</t>
  </si>
  <si>
    <t>B09D2FFSG1</t>
  </si>
  <si>
    <t>CEBU Men's R Flex Steel Toe Elastic 10" Pull On Work Boots - Shedron 8 US</t>
  </si>
  <si>
    <t>0818Y9IWERZ</t>
  </si>
  <si>
    <t>a13188</t>
  </si>
  <si>
    <t>B09D2GVGRH</t>
  </si>
  <si>
    <t>CEBU Men's R Flex Steel Toe Elastic 10" Pull On Work Boots - Shedron 9 US</t>
  </si>
  <si>
    <t>0818Y9C9WGK</t>
  </si>
  <si>
    <t>a13190</t>
  </si>
  <si>
    <t>B09D25QQLK</t>
  </si>
  <si>
    <t>CEBU Men's R Flex Steel Toe Elastic 10" Pull On Work Boots - Shedron 10 US</t>
  </si>
  <si>
    <t>0818Y99N3CW</t>
  </si>
  <si>
    <t>a13192</t>
  </si>
  <si>
    <t>B09D21F9R7</t>
  </si>
  <si>
    <t>CEBU Men's R Flex Steel Toe Elastic 10" Pull On Work Boots - Shedron 11 US</t>
  </si>
  <si>
    <t>0818Y99OZR5</t>
  </si>
  <si>
    <t>a13194</t>
  </si>
  <si>
    <t>B09D2C3BWZ</t>
  </si>
  <si>
    <t>CEBU Men's R Flex Steel Toe Elastic 10" Pull On Work Boots - Shedron 13 US</t>
  </si>
  <si>
    <t>0818Y9E0L31</t>
  </si>
  <si>
    <t>a13196</t>
  </si>
  <si>
    <t>0607YEENP3T</t>
  </si>
  <si>
    <t>a13198</t>
  </si>
  <si>
    <t>0607YEG1KTY</t>
  </si>
  <si>
    <t>a13200</t>
  </si>
  <si>
    <t>B096T4SFNQ</t>
  </si>
  <si>
    <t>CEBU Men's BT Flex Shrk Soft Toe Rubber Shield 6" Slip On Work Boots - Brown 8 US</t>
  </si>
  <si>
    <t>0607YEETLBF</t>
  </si>
  <si>
    <t>a13202</t>
  </si>
  <si>
    <t>B096T4R2ZM</t>
  </si>
  <si>
    <t>CEBU Men's BT Flex Shrk Soft Toe Rubber Shield 6" Slip On Work Boots - Brown 9 US</t>
  </si>
  <si>
    <t>0607YEG54ER</t>
  </si>
  <si>
    <t>a13204</t>
  </si>
  <si>
    <t>B096T6HTZ3</t>
  </si>
  <si>
    <t>CEBU Men's BT Flex Shrk Soft Toe Rubber Shield 6" Slip On Work Boots - Brown 10 US</t>
  </si>
  <si>
    <t>0607YEE1HCJ</t>
  </si>
  <si>
    <t>a13206</t>
  </si>
  <si>
    <t>0607YECECA7</t>
  </si>
  <si>
    <t>a13207</t>
  </si>
  <si>
    <t>B096T5ZMBJ</t>
  </si>
  <si>
    <t>CEBU Men's BT Flex Shrk Soft Toe Rubber Shield 6" Slip On Work Boots - Brown 12 US</t>
  </si>
  <si>
    <t>0607YECG5R6</t>
  </si>
  <si>
    <t>a13210</t>
  </si>
  <si>
    <t>B09DTFR267</t>
  </si>
  <si>
    <t>CEBU Men's Thunder 300 Steel Toe Square Toe 10" Pull On Work Boots - Brown 6 US</t>
  </si>
  <si>
    <t>0827YSMJ4HZ</t>
  </si>
  <si>
    <t>a13211</t>
  </si>
  <si>
    <t>B09DTH3KSX</t>
  </si>
  <si>
    <t>CEBU Men's Thunder 300 Steel Toe Square Toe 10" Pull On Work Boots - Brown 6.5 US</t>
  </si>
  <si>
    <t>0827YSFF7PL</t>
  </si>
  <si>
    <t>a13212</t>
  </si>
  <si>
    <t>B09DTJ4SPN</t>
  </si>
  <si>
    <t>CEBU Men's Thunder 300 Steel Toe Square Toe 10" Pull On Work Boots - Brown 7 US</t>
  </si>
  <si>
    <t>0827YSMJ4JF</t>
  </si>
  <si>
    <t>a13213</t>
  </si>
  <si>
    <t>B09DTGV6HF</t>
  </si>
  <si>
    <t>CEBU Men's Thunder 300 Steel Toe Square Toe 10" Pull On Work Boots - Brown 7.5 US</t>
  </si>
  <si>
    <t>0827YSL7B8U</t>
  </si>
  <si>
    <t>a13214</t>
  </si>
  <si>
    <t>B09DTGRRB9</t>
  </si>
  <si>
    <t>CEBU Men's Thunder 300 Steel Toe Square Toe 10" Pull On Work Boots - Brown 8 US</t>
  </si>
  <si>
    <t>0827YSI1FNT</t>
  </si>
  <si>
    <t>a13215</t>
  </si>
  <si>
    <t>B09DTFCFBQ</t>
  </si>
  <si>
    <t>CEBU Men's Thunder 300 Steel Toe Square Toe 10" Pull On Work Boots - Brown 8.5 US</t>
  </si>
  <si>
    <t>0827YSOTUVC</t>
  </si>
  <si>
    <t>a13216</t>
  </si>
  <si>
    <t>B09DTK7Z2K</t>
  </si>
  <si>
    <t>CEBU Men's Thunder 300 Steel Toe Square Toe 10" Pull On Work Boots - Brown 9 US</t>
  </si>
  <si>
    <t>0827YSI0FHN</t>
  </si>
  <si>
    <t>a13217</t>
  </si>
  <si>
    <t>B09DTJVDRJ</t>
  </si>
  <si>
    <t>CEBU Men's Thunder 300 Steel Toe Square Toe 10" Pull On Work Boots - Brown 9.5 US</t>
  </si>
  <si>
    <t>0827YSFIY7Z</t>
  </si>
  <si>
    <t>a13218</t>
  </si>
  <si>
    <t>B09DTHS6MH</t>
  </si>
  <si>
    <t>CEBU Men's Thunder 300 Steel Toe Square Toe 10" Pull On Work Boots - Brown 10 US</t>
  </si>
  <si>
    <t>0827YSFHESL</t>
  </si>
  <si>
    <t>a13219</t>
  </si>
  <si>
    <t>B09DTJV9HR</t>
  </si>
  <si>
    <t>CEBU Men's Thunder 300 Steel Toe Square Toe 10" Pull On Work Boots - Brown 10.5 US</t>
  </si>
  <si>
    <t>0827YSI1P2T</t>
  </si>
  <si>
    <t>a13220</t>
  </si>
  <si>
    <t>B09DTFVLCC</t>
  </si>
  <si>
    <t>CEBU Men's Thunder 300 Steel Toe Square Toe 10" Pull On Work Boots - Brown 11 US</t>
  </si>
  <si>
    <t>0827YSFGGQQ</t>
  </si>
  <si>
    <t>a13222</t>
  </si>
  <si>
    <t>B09DTFSVCV</t>
  </si>
  <si>
    <t>CEBU Men's Thunder 300 Steel Toe Square Toe 10" Pull On Work Boots - Brown 13 US</t>
  </si>
  <si>
    <t>0827YSMV0MU</t>
  </si>
  <si>
    <t>a13226</t>
  </si>
  <si>
    <t>B09DM5R5RQ</t>
  </si>
  <si>
    <t>CEBU Men's Tonka Steel Toe Square Toe 10" Pull On Work Boots - Brown 7 US</t>
  </si>
  <si>
    <t>0825YNUN7EW</t>
  </si>
  <si>
    <t>a13227</t>
  </si>
  <si>
    <t>B09DM61FFQ</t>
  </si>
  <si>
    <t>CEBU Men's Tonka Steel Toe Square Toe 10" Pull On Work Boots - Brown 7.5 US</t>
  </si>
  <si>
    <t>0825YNT1OLP</t>
  </si>
  <si>
    <t>a13229</t>
  </si>
  <si>
    <t>B09DMGV53Y</t>
  </si>
  <si>
    <t>CEBU Men's Tonka Steel Toe Square Toe 10" Pull On Work Boots - Brown 8.5 US</t>
  </si>
  <si>
    <t>0825YNPQ20V</t>
  </si>
  <si>
    <t>a13230</t>
  </si>
  <si>
    <t>B09DM9MQ8K</t>
  </si>
  <si>
    <t>CEBU Men's Tonka Steel Toe Square Toe 10" Pull On Work Boots - Brown 9 US</t>
  </si>
  <si>
    <t>0825YNQUF2G</t>
  </si>
  <si>
    <t>a13232</t>
  </si>
  <si>
    <t>B09DMGHLXP</t>
  </si>
  <si>
    <t>CEBU Men's Tonka Steel Toe Square Toe 10" Pull On Work Boots - Brown 10 US</t>
  </si>
  <si>
    <t>0825YNT5EZR</t>
  </si>
  <si>
    <t>a13235</t>
  </si>
  <si>
    <t>B09DM42BD5</t>
  </si>
  <si>
    <t>CEBU Men's Tonka Steel Toe Square Toe 10" Pull On Work Boots - Brown 12 US</t>
  </si>
  <si>
    <t>0825YNQ0OH9</t>
  </si>
  <si>
    <t>a1911</t>
  </si>
  <si>
    <t>B088H58FMW</t>
  </si>
  <si>
    <t>LABRADOR Men's LA Rayas Soft Toe Wedge Sole 10" Pull On Work Boots - Gold 7 US</t>
  </si>
  <si>
    <t>0512XJMJ33Z</t>
  </si>
  <si>
    <t>a1912</t>
  </si>
  <si>
    <t>B088GN8GXR</t>
  </si>
  <si>
    <t>LABRADOR Men's LA Rayas Soft Toe Wedge Sole 10" Pull On Work Boots - Gold 7.5 US</t>
  </si>
  <si>
    <t>0512XJDOKRR</t>
  </si>
  <si>
    <t>a1913</t>
  </si>
  <si>
    <t>B088GZ9QFK</t>
  </si>
  <si>
    <t>LABRADOR Men's LA Rayas Soft Toe Wedge Sole 10" Pull On Work Boots - Gold 8 US</t>
  </si>
  <si>
    <t>0512XJV4V23</t>
  </si>
  <si>
    <t>a1915</t>
  </si>
  <si>
    <t>B088H3CH1J</t>
  </si>
  <si>
    <t>LABRADOR Men's LA Rayas Soft Toe Wedge Sole 10" Pull On Work Boots - Gold 9 US</t>
  </si>
  <si>
    <t>0512XJP7WE4</t>
  </si>
  <si>
    <t>a1916</t>
  </si>
  <si>
    <t>B088GVSFPK</t>
  </si>
  <si>
    <t>LABRADOR Men's LA Rayas Soft Toe Wedge Sole 10" Pull On Work Boots - Gold 9.5 US</t>
  </si>
  <si>
    <t>0512XJA2V0W</t>
  </si>
  <si>
    <t>a1925</t>
  </si>
  <si>
    <t>B088GW3DCV</t>
  </si>
  <si>
    <t>LABRADOR Men's LA Rayas Soft Toe Wedge Sole 10" Pull On Work Boots - Black 6.5 US</t>
  </si>
  <si>
    <t>0512XJAWKA7</t>
  </si>
  <si>
    <t>a1926</t>
  </si>
  <si>
    <t>B088H3CS3W</t>
  </si>
  <si>
    <t>LABRADOR Men's LA Rayas Soft Toe Wedge Sole 10" Pull On Work Boots - Black 7 US</t>
  </si>
  <si>
    <t>0512XJP6P6Y</t>
  </si>
  <si>
    <t>a1927</t>
  </si>
  <si>
    <t>B088H152JN</t>
  </si>
  <si>
    <t>LABRADOR Men's LA Rayas Soft Toe Wedge Sole 10" Pull On Work Boots - Black 7.5 US</t>
  </si>
  <si>
    <t>0512XJJPR20</t>
  </si>
  <si>
    <t>a1928</t>
  </si>
  <si>
    <t>B088GZ5GCQ</t>
  </si>
  <si>
    <t>LABRADOR Men's LA Rayas Soft Toe Wedge Sole 10" Pull On Work Boots - Black 8 US</t>
  </si>
  <si>
    <t>0512XJV03EL</t>
  </si>
  <si>
    <t>a1929</t>
  </si>
  <si>
    <t>0512XJIRMS3</t>
  </si>
  <si>
    <t>a1930</t>
  </si>
  <si>
    <t>B088H64C2B</t>
  </si>
  <si>
    <t>LABRADOR Men's LA Rayas Soft Toe Wedge Sole 10" Pull On Work Boots - Black 9 US</t>
  </si>
  <si>
    <t>0512XJQ1BG3</t>
  </si>
  <si>
    <t>a1931</t>
  </si>
  <si>
    <t>0512XJCUBBN</t>
  </si>
  <si>
    <t>a1932</t>
  </si>
  <si>
    <t>B088GSP8KS</t>
  </si>
  <si>
    <t>LABRADOR Men's LA Rayas Soft Toe Wedge Sole 10" Pull On Work Boots - Black 10 US</t>
  </si>
  <si>
    <t>0512XJIX4L4</t>
  </si>
  <si>
    <t>a1933</t>
  </si>
  <si>
    <t>B088H3J156</t>
  </si>
  <si>
    <t>LABRADOR Men's LA Rayas Soft Toe Wedge Sole 10" Pull On Work Boots - Black 10.5 US</t>
  </si>
  <si>
    <t>0512XJG57QS</t>
  </si>
  <si>
    <t>a1934</t>
  </si>
  <si>
    <t>B088GT1RJW</t>
  </si>
  <si>
    <t>LABRADOR Men's LA Rayas Soft Toe Wedge Sole 10" Pull On Work Boots - Black 11 US</t>
  </si>
  <si>
    <t>0512XJ76AXI</t>
  </si>
  <si>
    <t>a1940</t>
  </si>
  <si>
    <t>B088H5VXZD</t>
  </si>
  <si>
    <t>LABRADOR Men's LA Track Soft Toe Heavy Duty 10" Pull On Work Boots - Chocolate 6 US</t>
  </si>
  <si>
    <t>0512XJPO77P</t>
  </si>
  <si>
    <t>a1941</t>
  </si>
  <si>
    <t>0512XJ8APO9</t>
  </si>
  <si>
    <t>a1942</t>
  </si>
  <si>
    <t>B088GWKS7G</t>
  </si>
  <si>
    <t>LABRADOR Men's LA Track Soft Toe Heavy Duty 10" Pull On Work Boots - Chocolate 7 US</t>
  </si>
  <si>
    <t>0512XJLH9HD</t>
  </si>
  <si>
    <t>a1943</t>
  </si>
  <si>
    <t>B088GYLJ3Y</t>
  </si>
  <si>
    <t>LABRADOR Men's LA Track Soft Toe Heavy Duty 10" Pull On Work Boots - Chocolate 7.5 US</t>
  </si>
  <si>
    <t>0512XJIQHTI</t>
  </si>
  <si>
    <t>a1944</t>
  </si>
  <si>
    <t>B088GN5L53</t>
  </si>
  <si>
    <t>LABRADOR Men's LA Track Soft Toe Heavy Duty 10" Pull On Work Boots - Chocolate 8 US</t>
  </si>
  <si>
    <t>0512XJHIQZC</t>
  </si>
  <si>
    <t>a1945</t>
  </si>
  <si>
    <t>0512XJXBAOT</t>
  </si>
  <si>
    <t>a1946</t>
  </si>
  <si>
    <t>0512XJKEGOY</t>
  </si>
  <si>
    <t>a1947</t>
  </si>
  <si>
    <t>0512XJ8VF4G</t>
  </si>
  <si>
    <t>a1948</t>
  </si>
  <si>
    <t>0512XK0U93P</t>
  </si>
  <si>
    <t>a1949</t>
  </si>
  <si>
    <t>0512XJHXIVI</t>
  </si>
  <si>
    <t>a1950</t>
  </si>
  <si>
    <t>B088GN5947</t>
  </si>
  <si>
    <t>LABRADOR Men's LA Track Soft Toe Heavy Duty 10" Pull On Work Boots - Chocolate 11 US</t>
  </si>
  <si>
    <t>0512XJDH7YN</t>
  </si>
  <si>
    <t>a1958</t>
  </si>
  <si>
    <t>B088H7D5PC</t>
  </si>
  <si>
    <t>LABRADOR Men's LA Track Soft Toe Heavy Duty 10" Pull On Work Boots - Gold 7.5 US</t>
  </si>
  <si>
    <t>0512XJG2NYK</t>
  </si>
  <si>
    <t>a1959</t>
  </si>
  <si>
    <t>B088GT7SGF</t>
  </si>
  <si>
    <t>LABRADOR Men's LA Track Soft Toe Heavy Duty 10" Pull On Work Boots - Gold 8 US</t>
  </si>
  <si>
    <t>0512XJ7I943</t>
  </si>
  <si>
    <t>a1960</t>
  </si>
  <si>
    <t>B088GSMWT4</t>
  </si>
  <si>
    <t>LABRADOR Men's LA Track Soft Toe Heavy Duty 10" Pull On Work Boots - Gold 8.5 US</t>
  </si>
  <si>
    <t>0512XJ9XFEN</t>
  </si>
  <si>
    <t>a1961</t>
  </si>
  <si>
    <t>0512XJHGGYV</t>
  </si>
  <si>
    <t>a1962</t>
  </si>
  <si>
    <t>0512XJ3YM5T</t>
  </si>
  <si>
    <t>a1963</t>
  </si>
  <si>
    <t>B088H5PGW5</t>
  </si>
  <si>
    <t>LABRADOR Men's LA Track Soft Toe Heavy Duty 10" Pull On Work Boots - Gold 10 US</t>
  </si>
  <si>
    <t>0512XJUQ9JX</t>
  </si>
  <si>
    <t>a1964</t>
  </si>
  <si>
    <t>B088GY6NQ4</t>
  </si>
  <si>
    <t>LABRADOR Men's LA Track Soft Toe Heavy Duty 10" Pull On Work Boots - Gold 10.5 US</t>
  </si>
  <si>
    <t>0512XJMH4FB</t>
  </si>
  <si>
    <t>a1965</t>
  </si>
  <si>
    <t>B088H7L4SW</t>
  </si>
  <si>
    <t>LABRADOR Men's LA Track Soft Toe Heavy Duty 10" Pull On Work Boots - Gold 11 US</t>
  </si>
  <si>
    <t>0512XJT9RXD</t>
  </si>
  <si>
    <t>a1986</t>
  </si>
  <si>
    <t>B088H5D4XF</t>
  </si>
  <si>
    <t>LABRADOR Men's LA Track Steel Toe Heavy Duty 10" Pull On Work Boots - Chocolate 6 US</t>
  </si>
  <si>
    <t>0512XJMMORP</t>
  </si>
  <si>
    <t>a1987</t>
  </si>
  <si>
    <t>B088H1LBHV</t>
  </si>
  <si>
    <t>LABRADOR Men's LA Track Steel Toe Heavy Duty 10" Pull On Work Boots - Chocolate 6.5 US</t>
  </si>
  <si>
    <t>0512XJN8GKE</t>
  </si>
  <si>
    <t>a1989</t>
  </si>
  <si>
    <t>B088GXJ5NN</t>
  </si>
  <si>
    <t>LABRADOR Men's LA Track Steel Toe Heavy Duty 10" Pull On Work Boots - Chocolate 7.5 US</t>
  </si>
  <si>
    <t>0512XJ64KZ7</t>
  </si>
  <si>
    <t>a1991</t>
  </si>
  <si>
    <t>0512XJV5O3U</t>
  </si>
  <si>
    <t>a1992</t>
  </si>
  <si>
    <t>0512XJ9JMXY</t>
  </si>
  <si>
    <t>a2002</t>
  </si>
  <si>
    <t>B088H11BJ7</t>
  </si>
  <si>
    <t>LABRADOR Men's LA Track Steel Toe Heavy Duty 10" Pull On Work Boots - Gold 6.5 US</t>
  </si>
  <si>
    <t>0512XJJN778</t>
  </si>
  <si>
    <t>a2007</t>
  </si>
  <si>
    <t>B088GSQWJD</t>
  </si>
  <si>
    <t>LABRADOR Men's LA Track Steel Toe Heavy Duty 10" Pull On Work Boots - Gold 9 US</t>
  </si>
  <si>
    <t>0512XJFQWC5</t>
  </si>
  <si>
    <t>a2429</t>
  </si>
  <si>
    <t>B087LC4S5G</t>
  </si>
  <si>
    <t>CEBU Men's Tk Lacer Soft Toe Heavy Duty 8" Work Boots - Honey 6 US</t>
  </si>
  <si>
    <t>0423X95V7BF</t>
  </si>
  <si>
    <t>a2430</t>
  </si>
  <si>
    <t>B087LBSX7H</t>
  </si>
  <si>
    <t>CEBU Men's Tk Lacer Soft Toe Heavy Duty 8" Work Boots - Honey 6.5 US</t>
  </si>
  <si>
    <t>0423X8LYBB4</t>
  </si>
  <si>
    <t>a2433</t>
  </si>
  <si>
    <t>B087LBVQVB</t>
  </si>
  <si>
    <t>CEBU Men's Tk Lacer Soft Toe Heavy Duty 8" Work Boots - Honey 8 US</t>
  </si>
  <si>
    <t>0423X8IKVI3</t>
  </si>
  <si>
    <t>a2434</t>
  </si>
  <si>
    <t>B087LB2VTJ</t>
  </si>
  <si>
    <t>CEBU Men's Tk Lacer Soft Toe Heavy Duty 8" Work Boots - Honey 8.5 US</t>
  </si>
  <si>
    <t>0423X8OBQS0</t>
  </si>
  <si>
    <t>a2435</t>
  </si>
  <si>
    <t>B087LFTBH6</t>
  </si>
  <si>
    <t>CEBU Men's Tk Lacer Soft Toe Heavy Duty 8" Work Boots - Honey 9 US</t>
  </si>
  <si>
    <t>0423X8THMF6</t>
  </si>
  <si>
    <t>a2437</t>
  </si>
  <si>
    <t>B087LJ4NT4</t>
  </si>
  <si>
    <t>CEBU Men's Tk Lacer Soft Toe Heavy Duty 8" Work Boots - Honey 10 US</t>
  </si>
  <si>
    <t>0423X947XSF</t>
  </si>
  <si>
    <t>a2443</t>
  </si>
  <si>
    <t>B087LHB2WY</t>
  </si>
  <si>
    <t>CEBU Men's Tk Lacer Soft Toe Heavy Duty 8" Work Boots - Honey 13 US</t>
  </si>
  <si>
    <t>0423X8PRF92</t>
  </si>
  <si>
    <t>a2499</t>
  </si>
  <si>
    <t>B087LL18ZV</t>
  </si>
  <si>
    <t>CEBU Men's Tk Lacer Soft Toe Heavy Duty 8" Work Boots - Shedron 6 US</t>
  </si>
  <si>
    <t>0423X98DPQV</t>
  </si>
  <si>
    <t>a2500</t>
  </si>
  <si>
    <t>B087LSNK6G</t>
  </si>
  <si>
    <t>CEBU Men's Tk Lacer Soft Toe Heavy Duty 8" Work Boots - Shedron 6.5 US</t>
  </si>
  <si>
    <t>0423X99MJID</t>
  </si>
  <si>
    <t>a2501</t>
  </si>
  <si>
    <t>B087LM9CLM</t>
  </si>
  <si>
    <t>CEBU Men's Tk Lacer Soft Toe Heavy Duty 8" Work Boots - Shedron 7 US</t>
  </si>
  <si>
    <t>0423X8TR0CF</t>
  </si>
  <si>
    <t>a2502</t>
  </si>
  <si>
    <t>B087LFT9DL</t>
  </si>
  <si>
    <t>CEBU Men's Tk Lacer Soft Toe Heavy Duty 8" Work Boots - Shedron 7.5 US</t>
  </si>
  <si>
    <t>0423X8PPUCH</t>
  </si>
  <si>
    <t>a2503</t>
  </si>
  <si>
    <t>0423X92Q8TV</t>
  </si>
  <si>
    <t>a2504</t>
  </si>
  <si>
    <t>0423X9BYM4B</t>
  </si>
  <si>
    <t>a2505</t>
  </si>
  <si>
    <t>0423X93LDDR</t>
  </si>
  <si>
    <t>a2506</t>
  </si>
  <si>
    <t>B087LNBWPZ</t>
  </si>
  <si>
    <t>CEBU Men's Tk Lacer Soft Toe Heavy Duty 8" Work Boots - Shedron 9.5 US</t>
  </si>
  <si>
    <t>0423X93LBZT</t>
  </si>
  <si>
    <t>a2507</t>
  </si>
  <si>
    <t>0423X9DI014</t>
  </si>
  <si>
    <t>a2508</t>
  </si>
  <si>
    <t>B087LGTKBZ</t>
  </si>
  <si>
    <t>CEBU Men's Tk Lacer Soft Toe Heavy Duty 8" Work Boots - Shedron 10.5 US</t>
  </si>
  <si>
    <t>0423X8WI9QN</t>
  </si>
  <si>
    <t>a2509</t>
  </si>
  <si>
    <t>B087LFLQ3H</t>
  </si>
  <si>
    <t>CEBU Men's Tk Lacer Soft Toe Heavy Duty 8" Work Boots - Shedron 11 US</t>
  </si>
  <si>
    <t>0423X8XG9BT</t>
  </si>
  <si>
    <t>a2513</t>
  </si>
  <si>
    <t>B087LCK6FT</t>
  </si>
  <si>
    <t>CEBU Men's Tk Lacer Soft Toe Heavy Duty 8" Work Boots - Shedron 13 US</t>
  </si>
  <si>
    <t>0423X8K32V4</t>
  </si>
  <si>
    <t>a2517</t>
  </si>
  <si>
    <t>B087LBNC74</t>
  </si>
  <si>
    <t>CEBU Men's Tk Lacer Steel Toe Heavy Duty 8" Work Boots - Shedron 6.5 US</t>
  </si>
  <si>
    <t>0423X8O2SNK</t>
  </si>
  <si>
    <t>a2518</t>
  </si>
  <si>
    <t>B087LK7LYQ</t>
  </si>
  <si>
    <t>CEBU Men's Tk Lacer Steel Toe Heavy Duty 8" Work Boots - Shedron 7 US</t>
  </si>
  <si>
    <t>0423X8YD8BM</t>
  </si>
  <si>
    <t>a2519</t>
  </si>
  <si>
    <t>B087LHC4D2</t>
  </si>
  <si>
    <t>CEBU Men's Tk Lacer Steel Toe Heavy Duty 8" Work Boots - Shedron 7.5 US</t>
  </si>
  <si>
    <t>0423X8W8UNZ</t>
  </si>
  <si>
    <t>a2520</t>
  </si>
  <si>
    <t>B087LFXMY7</t>
  </si>
  <si>
    <t>CEBU Men's Tk Lacer Steel Toe Heavy Duty 8" Work Boots - Shedron 8 US</t>
  </si>
  <si>
    <t>0423X8X61T2</t>
  </si>
  <si>
    <t>a2521</t>
  </si>
  <si>
    <t>B087LMBVXL</t>
  </si>
  <si>
    <t>CEBU Men's Tk Lacer Steel Toe Heavy Duty 8" Work Boots - Shedron 8.5 US</t>
  </si>
  <si>
    <t>0423X8V04WZ</t>
  </si>
  <si>
    <t>a2522</t>
  </si>
  <si>
    <t>0423X95XBG6</t>
  </si>
  <si>
    <t>a2523</t>
  </si>
  <si>
    <t>0423X8P3H5O</t>
  </si>
  <si>
    <t>a2524</t>
  </si>
  <si>
    <t>0423X8LA3RE</t>
  </si>
  <si>
    <t>a2526</t>
  </si>
  <si>
    <t>B087LLY12G</t>
  </si>
  <si>
    <t>CEBU Men's Tk Lacer Steel Toe Heavy Duty 8" Work Boots - Shedron 11 US</t>
  </si>
  <si>
    <t>0423X91MH02</t>
  </si>
  <si>
    <t>a3974</t>
  </si>
  <si>
    <t>0423X8T0XE4</t>
  </si>
  <si>
    <t>a3975</t>
  </si>
  <si>
    <t>0423X94B3F5</t>
  </si>
  <si>
    <t>a3976</t>
  </si>
  <si>
    <t>B087LMRDKW</t>
  </si>
  <si>
    <t>CEBU Men's Botin Composite Toe Versatile 6" Slip On Work Boots - Brown 8 US</t>
  </si>
  <si>
    <t>0423X8YWBU0</t>
  </si>
  <si>
    <t>a3977</t>
  </si>
  <si>
    <t>0423X8EAEQH</t>
  </si>
  <si>
    <t>a4525</t>
  </si>
  <si>
    <t>0428XIGFWJ8</t>
  </si>
  <si>
    <t>a4527</t>
  </si>
  <si>
    <t>0428XIGD5GZ</t>
  </si>
  <si>
    <t>a4536</t>
  </si>
  <si>
    <t>0428XIDZUVC</t>
  </si>
  <si>
    <t>a4552</t>
  </si>
  <si>
    <t>0428XIFKLB9</t>
  </si>
  <si>
    <t>a4553</t>
  </si>
  <si>
    <t>B087R32QX4</t>
  </si>
  <si>
    <t>CEBU Men's Max Soft Toe Versatile 10" Pull On Work Boots - Brown 6.5 US</t>
  </si>
  <si>
    <t>0428XII7JJY</t>
  </si>
  <si>
    <t>a4554</t>
  </si>
  <si>
    <t>B087R2VBG4</t>
  </si>
  <si>
    <t>CEBU Men's Max Soft Toe Versatile 10" Pull On Work Boots - Brown 7 US</t>
  </si>
  <si>
    <t>0428XIEUNMH</t>
  </si>
  <si>
    <t>a4555</t>
  </si>
  <si>
    <t>B087R4FD2Y</t>
  </si>
  <si>
    <t>CEBU Men's Max Soft Toe Versatile 10" Pull On Work Boots - Brown 7.5 US</t>
  </si>
  <si>
    <t>0428XIG1N7J</t>
  </si>
  <si>
    <t>a4556</t>
  </si>
  <si>
    <t>B087R9M47K</t>
  </si>
  <si>
    <t>CEBU Men's Max Soft Toe Versatile 10" Pull On Work Boots - Brown 8 US</t>
  </si>
  <si>
    <t>0428XILZVVX</t>
  </si>
  <si>
    <t>a4557</t>
  </si>
  <si>
    <t>B087R3KVCV</t>
  </si>
  <si>
    <t>CEBU Men's Max Soft Toe Versatile 10" Pull On Work Boots - Brown 8.5 US</t>
  </si>
  <si>
    <t>0428XII0MYY</t>
  </si>
  <si>
    <t>a4558</t>
  </si>
  <si>
    <t>0428XIID6IM</t>
  </si>
  <si>
    <t>a4559</t>
  </si>
  <si>
    <t>0428XIGH686</t>
  </si>
  <si>
    <t>a5013</t>
  </si>
  <si>
    <t>B087R2Z4JP</t>
  </si>
  <si>
    <t>CEBU Men's Max Soft Toe Versatile 10" Pull On Work Boots - Shedron 6 US</t>
  </si>
  <si>
    <t>0428XIH7F4W</t>
  </si>
  <si>
    <t>a5014</t>
  </si>
  <si>
    <t>B087R2ZM4M</t>
  </si>
  <si>
    <t>CEBU Men's Max Soft Toe Versatile 10" Pull On Work Boots - Shedron 6.5 US</t>
  </si>
  <si>
    <t>0428XIDIORO</t>
  </si>
  <si>
    <t>a5015</t>
  </si>
  <si>
    <t>B087R3W59V</t>
  </si>
  <si>
    <t>CEBU Men's Max Soft Toe Versatile 10" Pull On Work Boots - Shedron 7 US</t>
  </si>
  <si>
    <t>0428XICOTMQ</t>
  </si>
  <si>
    <t>a5016</t>
  </si>
  <si>
    <t>B087R39SQ6</t>
  </si>
  <si>
    <t>CEBU Men's Max Soft Toe Versatile 10" Pull On Work Boots - Shedron 7.5 US</t>
  </si>
  <si>
    <t>0428XII040E</t>
  </si>
  <si>
    <t>a5017</t>
  </si>
  <si>
    <t>B087R2V9CV</t>
  </si>
  <si>
    <t>CEBU Men's Max Soft Toe Versatile 10" Pull On Work Boots - Shedron 8 US</t>
  </si>
  <si>
    <t>0428XII5IV2</t>
  </si>
  <si>
    <t>a5018</t>
  </si>
  <si>
    <t>B087R2V1RN</t>
  </si>
  <si>
    <t>CEBU Men's Max Soft Toe Versatile 10" Pull On Work Boots - Shedron 8.5 US</t>
  </si>
  <si>
    <t>0428XII2CSF</t>
  </si>
  <si>
    <t>a5019</t>
  </si>
  <si>
    <t>0428XIH9874</t>
  </si>
  <si>
    <t>a5020</t>
  </si>
  <si>
    <t>B087R46WDM</t>
  </si>
  <si>
    <t>CEBU Men's Max Soft Toe Versatile 10" Pull On Work Boots - Shedron 9.5 US</t>
  </si>
  <si>
    <t>0428XICNAFC</t>
  </si>
  <si>
    <t>a5022</t>
  </si>
  <si>
    <t>0428XIH1ZHZ</t>
  </si>
  <si>
    <t>a5023</t>
  </si>
  <si>
    <t>B087R9M47L</t>
  </si>
  <si>
    <t>CEBU Men's Max Soft Toe Versatile 10" Pull On Work Boots - Shedron 11 US</t>
  </si>
  <si>
    <t>0428XILZVVY</t>
  </si>
  <si>
    <t>a5027</t>
  </si>
  <si>
    <t>0428XIDWTLA</t>
  </si>
  <si>
    <t>a5142</t>
  </si>
  <si>
    <t>B088FYZXL5</t>
  </si>
  <si>
    <t>CEBU Men's Botin Soft Toe Slip On 6" Slip On Work Boots - Brown 6 US</t>
  </si>
  <si>
    <t>0511XI5FUJI</t>
  </si>
  <si>
    <t>a5143</t>
  </si>
  <si>
    <t>B088G18CL1</t>
  </si>
  <si>
    <t>CEBU Men's Botin Soft Toe Slip On 6" Slip On Work Boots - Brown 6.5 US</t>
  </si>
  <si>
    <t>0511XI5DGA9</t>
  </si>
  <si>
    <t>a5145</t>
  </si>
  <si>
    <t>0511XI4Q51N</t>
  </si>
  <si>
    <t>a5146</t>
  </si>
  <si>
    <t>B088G1Q916</t>
  </si>
  <si>
    <t>CEBU Men's Botin Soft Toe Slip On 6" Slip On Work Boots - Brown 8 US</t>
  </si>
  <si>
    <t>0511XI4R3Q6</t>
  </si>
  <si>
    <t>a5147</t>
  </si>
  <si>
    <t>0511XI4AM3L</t>
  </si>
  <si>
    <t>a5148</t>
  </si>
  <si>
    <t>0511XI71HNC</t>
  </si>
  <si>
    <t>a5149</t>
  </si>
  <si>
    <t>0511XI3MQS8</t>
  </si>
  <si>
    <t>a5150</t>
  </si>
  <si>
    <t>0511XI1ER5R</t>
  </si>
  <si>
    <t>a5151</t>
  </si>
  <si>
    <t>0511XI87U8L</t>
  </si>
  <si>
    <t>a5152</t>
  </si>
  <si>
    <t>0511XI1HY27</t>
  </si>
  <si>
    <t>a5156</t>
  </si>
  <si>
    <t>B088FZ6JRX</t>
  </si>
  <si>
    <t>CEBU Men's Botin Soft Toe Slip On 6" Slip On Work Boots - Brown 13 US</t>
  </si>
  <si>
    <t>0511XI4MYA3</t>
  </si>
  <si>
    <t>a5326</t>
  </si>
  <si>
    <t>B088G2CQTX</t>
  </si>
  <si>
    <t>CEBU Men's Work Soft Toe Boots, Oil and Water Resistant, Lightweight Leather, 6 inch Pull on Shoe, Versatile, BMX - Brown 6 US</t>
  </si>
  <si>
    <t>0514XS0DNIN</t>
  </si>
  <si>
    <t>a5327</t>
  </si>
  <si>
    <t>B088G1RN2D</t>
  </si>
  <si>
    <t>CEBU Men's Work Soft Toe Boots, Oil and Water Resistant, Lightweight Leather, 6 inch Pull on Shoe, Versatile, BMX - Brown 6.5 US</t>
  </si>
  <si>
    <t>0514XRIP8Y8</t>
  </si>
  <si>
    <t>a5328</t>
  </si>
  <si>
    <t>B088G1MFN9</t>
  </si>
  <si>
    <t>CEBU Men's Work Soft Toe Boots, Oil and Water Resistant, Lightweight Leather, 6 inch Pull on Shoe, Versatile, BMX - Brown 7 US</t>
  </si>
  <si>
    <t>0514XS5B9OG</t>
  </si>
  <si>
    <t>a5329</t>
  </si>
  <si>
    <t>B088G1QM14</t>
  </si>
  <si>
    <t>CEBU Men's Work Soft Toe Boots, Oil and Water Resistant, Lightweight Leather, 6 inch Pull on Shoe, Versatile, BMX - Brown 7.5 US</t>
  </si>
  <si>
    <t>0514XS2MVKG</t>
  </si>
  <si>
    <t>a5330</t>
  </si>
  <si>
    <t>B088FZTM2M</t>
  </si>
  <si>
    <t>CEBU Men's Work Soft Toe Boots, Oil and Water Resistant, Lightweight Leather, 6 inch Pull on Shoe, Versatile, BMX - Brown 8 US</t>
  </si>
  <si>
    <t>0514XS0PIYN</t>
  </si>
  <si>
    <t>a5331</t>
  </si>
  <si>
    <t>B088FZWRBV</t>
  </si>
  <si>
    <t>CEBU Men's Work Soft Toe Boots, Oil and Water Resistant, Lightweight Leather, 6 inch Pull on Shoe, Versatile, BMX - Brown 8.5 US</t>
  </si>
  <si>
    <t>0514XS2OAEG</t>
  </si>
  <si>
    <t>a5332</t>
  </si>
  <si>
    <t>0514XS0AIMY</t>
  </si>
  <si>
    <t>a5333</t>
  </si>
  <si>
    <t>0514XS0MDQP</t>
  </si>
  <si>
    <t>a5334</t>
  </si>
  <si>
    <t>B088G1HV57</t>
  </si>
  <si>
    <t>CEBU Men's Work Soft Toe Boots, Oil and Water Resistant, Lightweight Leather, 6 inch Pull on Shoe, Versatile, BMX - Brown 10 US</t>
  </si>
  <si>
    <t>0514XS0A3IP</t>
  </si>
  <si>
    <t>a5335</t>
  </si>
  <si>
    <t>B088G27FV8</t>
  </si>
  <si>
    <t>CEBU Men's Work Soft Toe Boots, Oil and Water Resistant, Lightweight Leather, 6 inch Pull on Shoe, Versatile, BMX - Brown 10.5 US</t>
  </si>
  <si>
    <t>0514XS2YNW1</t>
  </si>
  <si>
    <t>a5336</t>
  </si>
  <si>
    <t>B088G1YJ1T</t>
  </si>
  <si>
    <t>CEBU Men's Work Soft Toe Boots, Oil and Water Resistant, Lightweight Leather, 6 inch Pull on Shoe, Versatile, BMX - Brown 11 US</t>
  </si>
  <si>
    <t>0514XS0RXJL</t>
  </si>
  <si>
    <t>a5342</t>
  </si>
  <si>
    <t>B088FZTWN2</t>
  </si>
  <si>
    <t>CEBU Men's Work Soft Toe Boots, Oil and Water Resistant, Lightweight Leather, 6 inch Pull on Shoe, Versatile, BMX - Shedron 6 US</t>
  </si>
  <si>
    <t>0514XS171G7</t>
  </si>
  <si>
    <t>a5343</t>
  </si>
  <si>
    <t>B088G3DG2X</t>
  </si>
  <si>
    <t>CEBU Men's Work Soft Toe Boots, Oil and Water Resistant, Lightweight Leather, 6 inch Pull on Shoe, Versatile, BMX - Shedron 6.5 US</t>
  </si>
  <si>
    <t>0514XS20H8O</t>
  </si>
  <si>
    <t>a5344</t>
  </si>
  <si>
    <t>B088FZKKSD</t>
  </si>
  <si>
    <t>CEBU Men's Work Soft Toe Boots, Oil and Water Resistant, Lightweight Leather, 6 inch Pull on Shoe, Versatile, BMX - Shedron 7 US</t>
  </si>
  <si>
    <t>0514XS1APNE</t>
  </si>
  <si>
    <t>a5345</t>
  </si>
  <si>
    <t>B088G2BGJH</t>
  </si>
  <si>
    <t>CEBU Men's Work Soft Toe Boots, Oil and Water Resistant, Lightweight Leather, 6 inch Pull on Shoe, Versatile, BMX - Shedron 7.5 US</t>
  </si>
  <si>
    <t>0514XS0B307</t>
  </si>
  <si>
    <t>a5346</t>
  </si>
  <si>
    <t>B088G16YTN</t>
  </si>
  <si>
    <t>CEBU Men's Work Soft Toe Boots, Oil and Water Resistant, Lightweight Leather, 6 inch Pull on Shoe, Versatile, BMX - Shedron 8 US</t>
  </si>
  <si>
    <t>0514XS216DB</t>
  </si>
  <si>
    <t>a5347</t>
  </si>
  <si>
    <t>B088G13DYQ</t>
  </si>
  <si>
    <t>CEBU Men's Work Soft Toe Boots, Oil and Water Resistant, Lightweight Leather, 6 inch Pull on Shoe, Versatile, BMX - Shedron 8.5 US</t>
  </si>
  <si>
    <t>0514XS1FRMV</t>
  </si>
  <si>
    <t>a5348</t>
  </si>
  <si>
    <t>B088G19G4C</t>
  </si>
  <si>
    <t>CEBU Men's Work Soft Toe Boots, Oil and Water Resistant, Lightweight Leather, 6 inch Pull on Shoe, Versatile, BMX - Shedron 9 US</t>
  </si>
  <si>
    <t>0514XRY7QYK</t>
  </si>
  <si>
    <t>a5349</t>
  </si>
  <si>
    <t>B088G1N2DW</t>
  </si>
  <si>
    <t>CEBU Men's Work Soft Toe Boots, Oil and Water Resistant, Lightweight Leather, 6 inch Pull on Shoe, Versatile, BMX - Shedron 9.5 US</t>
  </si>
  <si>
    <t>0514XS0EQ6I</t>
  </si>
  <si>
    <t>a5350</t>
  </si>
  <si>
    <t>B088G1QB3T</t>
  </si>
  <si>
    <t>CEBU Men's Work Soft Toe Boots, Oil and Water Resistant, Lightweight Leather, 6 inch Pull on Shoe, Versatile, BMX - Shedron 10 US</t>
  </si>
  <si>
    <t>0514XS0UIH7</t>
  </si>
  <si>
    <t>a5351</t>
  </si>
  <si>
    <t>B088G1WJZV</t>
  </si>
  <si>
    <t>CEBU Men's Work Soft Toe Boots, Oil and Water Resistant, Lightweight Leather, 6 inch Pull on Shoe, Versatile, BMX - Shedron 10.5 US</t>
  </si>
  <si>
    <t>0514XS1B2RK</t>
  </si>
  <si>
    <t>a5352</t>
  </si>
  <si>
    <t>B088G12KS1</t>
  </si>
  <si>
    <t>CEBU Men's Work Soft Toe Boots, Oil and Water Resistant, Lightweight Leather, 6 inch Pull on Shoe, Versatile, BMX - Shedron 11 US</t>
  </si>
  <si>
    <t>0514XS082WO</t>
  </si>
  <si>
    <t>a5356</t>
  </si>
  <si>
    <t>B088G2NDCK</t>
  </si>
  <si>
    <t>CEBU Men's Work Soft Toe Boots, Oil and Water Resistant, Lightweight Leather, 6 inch Pull on Shoe, Versatile, BMX - Shedron 13 US</t>
  </si>
  <si>
    <t>0514XS2WOWS</t>
  </si>
  <si>
    <t>a5530</t>
  </si>
  <si>
    <t>B088WJ5QZZ</t>
  </si>
  <si>
    <t>CEBU Men's BMX Steel Toe Versatile 6" Work Boots - Brown 6 US</t>
  </si>
  <si>
    <t>0429Y674HX1</t>
  </si>
  <si>
    <t>a5531</t>
  </si>
  <si>
    <t>B088WL2RWY</t>
  </si>
  <si>
    <t>CEBU Men's BMX Steel Toe Versatile 6" Work Boots - Brown 6.5 US</t>
  </si>
  <si>
    <t>0429Y6A3L4S</t>
  </si>
  <si>
    <t>a5532</t>
  </si>
  <si>
    <t>B088W9SNKS</t>
  </si>
  <si>
    <t>CEBU Men's BMX Steel Toe Versatile 6" Work Boots - Brown 7 US</t>
  </si>
  <si>
    <t>0429Y6ADG5V</t>
  </si>
  <si>
    <t>a5533</t>
  </si>
  <si>
    <t>B088W8L1BH</t>
  </si>
  <si>
    <t>CEBU Men's BMX Steel Toe Versatile 6" Work Boots - Brown 7.5 US</t>
  </si>
  <si>
    <t>0429Y676LNW</t>
  </si>
  <si>
    <t>a5534</t>
  </si>
  <si>
    <t>B088W7LS66</t>
  </si>
  <si>
    <t>CEBU Men's BMX Steel Toe Versatile 6" Work Boots - Brown 8 US</t>
  </si>
  <si>
    <t>0429Y6CDR45</t>
  </si>
  <si>
    <t>a5535</t>
  </si>
  <si>
    <t>B088WL746R</t>
  </si>
  <si>
    <t>CEBU Men's BMX Steel Toe Versatile 6" Work Boots - Brown 8.5 US</t>
  </si>
  <si>
    <t>0429Y65I4AI</t>
  </si>
  <si>
    <t>a5536</t>
  </si>
  <si>
    <t>B088WBP8GG</t>
  </si>
  <si>
    <t>CEBU Men's BMX Steel Toe Versatile 6" Work Boots - Brown 9 US</t>
  </si>
  <si>
    <t>0429Y671DZP</t>
  </si>
  <si>
    <t>a5537</t>
  </si>
  <si>
    <t>B088WQ58DB</t>
  </si>
  <si>
    <t>CEBU Men's BMX Steel Toe Versatile 6" Work Boots - Brown 9.5 US</t>
  </si>
  <si>
    <t>0429Y66GSV9</t>
  </si>
  <si>
    <t>a5538</t>
  </si>
  <si>
    <t>B088W8G6X2</t>
  </si>
  <si>
    <t>CEBU Men's BMX Steel Toe Versatile 6" Work Boots - Brown 10 US</t>
  </si>
  <si>
    <t>0429Y66BCDY</t>
  </si>
  <si>
    <t>a5539</t>
  </si>
  <si>
    <t>B088WBFS49</t>
  </si>
  <si>
    <t>CEBU Men's BMX Steel Toe Versatile 6" Work Boots - Brown 10.5 US</t>
  </si>
  <si>
    <t>0429Y62RAAN</t>
  </si>
  <si>
    <t>a5540</t>
  </si>
  <si>
    <t>B088W5WLGW</t>
  </si>
  <si>
    <t>CEBU Men's BMX Steel Toe Versatile 6" Work Boots - Brown 11 US</t>
  </si>
  <si>
    <t>0429Y6C4BVW</t>
  </si>
  <si>
    <t>a6212</t>
  </si>
  <si>
    <t>B088YN4TZ7</t>
  </si>
  <si>
    <t>CEBU Men's BorceShark Soft Toe Versatile 6" Work Boots - Brown 6 US</t>
  </si>
  <si>
    <t>0520XB60BT5</t>
  </si>
  <si>
    <t>a6213</t>
  </si>
  <si>
    <t>B088YGPC7R</t>
  </si>
  <si>
    <t>CEBU Men's BorceShark Soft Toe Versatile 6" Work Boots - Brown 6.5 US</t>
  </si>
  <si>
    <t>0520XAXFPDU</t>
  </si>
  <si>
    <t>a6214</t>
  </si>
  <si>
    <t>B088YLDNN1</t>
  </si>
  <si>
    <t>CEBU Men's BorceShark Soft Toe Versatile 6" Work Boots - Brown 7 US</t>
  </si>
  <si>
    <t>0520XAW9Q9K</t>
  </si>
  <si>
    <t>a6215</t>
  </si>
  <si>
    <t>B088YQZ145</t>
  </si>
  <si>
    <t>CEBU Men's BorceShark Soft Toe Versatile 6" Work Boots - Brown 7.5 US</t>
  </si>
  <si>
    <t>0520XB4ZROT</t>
  </si>
  <si>
    <t>a6216</t>
  </si>
  <si>
    <t>0520XAVMBB9</t>
  </si>
  <si>
    <t>a6217</t>
  </si>
  <si>
    <t>0520XB3UQLN</t>
  </si>
  <si>
    <t>a6218</t>
  </si>
  <si>
    <t>B088YRXJRP</t>
  </si>
  <si>
    <t>CEBU Men's BorceShark Soft Toe Versatile 6" Work Boots - Brown 9 US</t>
  </si>
  <si>
    <t>0520XB743KD</t>
  </si>
  <si>
    <t>a6219</t>
  </si>
  <si>
    <t>0520XB154B6</t>
  </si>
  <si>
    <t>a6220</t>
  </si>
  <si>
    <t>B088YGZ5V1</t>
  </si>
  <si>
    <t>CEBU Men's BorceShark Soft Toe Versatile 6" Work Boots - Brown 10 US</t>
  </si>
  <si>
    <t>0520XB81CFE</t>
  </si>
  <si>
    <t>a6221</t>
  </si>
  <si>
    <t>0520XB1HHOD</t>
  </si>
  <si>
    <t>a6222</t>
  </si>
  <si>
    <t>0520XAXG63O</t>
  </si>
  <si>
    <t>a6349</t>
  </si>
  <si>
    <t>B088FZ8WVJ</t>
  </si>
  <si>
    <t>CEBU Men's Work Soft Toe Boots, Oil and Water Resistant, Lightweight Leather, 6 inch Pull on Shoe, Versatile, BMX - Black 7.5 US</t>
  </si>
  <si>
    <t>0514XRY7QYL</t>
  </si>
  <si>
    <t>a6363</t>
  </si>
  <si>
    <t>B087L4WD6X</t>
  </si>
  <si>
    <t>CEBU Men's BrdShark Steel Toe Versatile 10" Pull On Work Boots - Brown 6 US</t>
  </si>
  <si>
    <t>0831Y1EAKM5</t>
  </si>
  <si>
    <t>2021-08-31 14:13:49 PDT</t>
  </si>
  <si>
    <t>a6364</t>
  </si>
  <si>
    <t>B087LVKJ5V</t>
  </si>
  <si>
    <t>CEBU Men's BrdShark Steel Toe Versatile 10" Pull On Work Boots - Brown 6.5 US</t>
  </si>
  <si>
    <t>0831Y1F8LJV</t>
  </si>
  <si>
    <t>a6365</t>
  </si>
  <si>
    <t>B087L9587W</t>
  </si>
  <si>
    <t>CEBU Men's BrdShark Steel Toe Versatile 10" Pull On Work Boots - Brown 7 US</t>
  </si>
  <si>
    <t>0831Y1EZ09M</t>
  </si>
  <si>
    <t>a6366</t>
  </si>
  <si>
    <t>B087LB51KK</t>
  </si>
  <si>
    <t>CEBU Men's BrdShark Steel Toe Versatile 10" Pull On Work Boots - Brown 7.5 US</t>
  </si>
  <si>
    <t>0831Y1DAL0W</t>
  </si>
  <si>
    <t>a6367</t>
  </si>
  <si>
    <t>B087LQHYLS</t>
  </si>
  <si>
    <t>CEBU Men's BrdShark Steel Toe Versatile 10" Pull On Work Boots - Brown 8 US</t>
  </si>
  <si>
    <t>0831Y1GEM48</t>
  </si>
  <si>
    <t>a6368</t>
  </si>
  <si>
    <t>B087L6Z7D2</t>
  </si>
  <si>
    <t>CEBU Men's BrdShark Steel Toe Versatile 10" Pull On Work Boots - Brown 8.5 US</t>
  </si>
  <si>
    <t>0831Y1E5DFQ</t>
  </si>
  <si>
    <t>a6369</t>
  </si>
  <si>
    <t>B087LCX5ZS</t>
  </si>
  <si>
    <t>CEBU Men's BrdShark Steel Toe Versatile 10" Pull On Work Boots - Brown 9 US</t>
  </si>
  <si>
    <t>0831Y1GFC8M</t>
  </si>
  <si>
    <t>a6370</t>
  </si>
  <si>
    <t>B087LPYBY1</t>
  </si>
  <si>
    <t>CEBU Men's BrdShark Steel Toe Versatile 10" Pull On Work Boots - Brown 9.5 US</t>
  </si>
  <si>
    <t>0831Y1E1EDR</t>
  </si>
  <si>
    <t>a6371</t>
  </si>
  <si>
    <t>B087LBS4GF</t>
  </si>
  <si>
    <t>CEBU Men's BrdShark Steel Toe Versatile 10" Pull On Work Boots - Brown 10 US</t>
  </si>
  <si>
    <t>0831Y1ELMZZ</t>
  </si>
  <si>
    <t>a6372</t>
  </si>
  <si>
    <t>B087L79CRW</t>
  </si>
  <si>
    <t>CEBU Men's BrdShark Steel Toe Versatile 10" Pull On Work Boots - Brown 10.5 US</t>
  </si>
  <si>
    <t>0831Y1F1GTH</t>
  </si>
  <si>
    <t>a6373</t>
  </si>
  <si>
    <t>B087L9GNJM</t>
  </si>
  <si>
    <t>CEBU Men's BrdShark Steel Toe Versatile 10" Pull On Work Boots - Brown 11 US</t>
  </si>
  <si>
    <t>0831Y1E89VL</t>
  </si>
  <si>
    <t>a6375</t>
  </si>
  <si>
    <t>B087LMQYKL</t>
  </si>
  <si>
    <t>CEBU Men's BrdShark Steel Toe Versatile 10" Pull On Work Boots - Brown 12 US</t>
  </si>
  <si>
    <t>0831Y1FNSLJ</t>
  </si>
  <si>
    <t>a6377</t>
  </si>
  <si>
    <t>B087L4XVN7</t>
  </si>
  <si>
    <t>CEBU Men's BrdShark Steel Toe Versatile 10" Pull On Work Boots - Brown 13 US</t>
  </si>
  <si>
    <t>0831Y1E0X76</t>
  </si>
  <si>
    <t>a6916</t>
  </si>
  <si>
    <t>1010XMEH8L4</t>
  </si>
  <si>
    <t>a6917</t>
  </si>
  <si>
    <t>1010XMCYAK2</t>
  </si>
  <si>
    <t>a6918</t>
  </si>
  <si>
    <t>1010XMDUJ5I</t>
  </si>
  <si>
    <t>a6919</t>
  </si>
  <si>
    <t>1010XMHGM9L</t>
  </si>
  <si>
    <t>a6920</t>
  </si>
  <si>
    <t>1010XMFTR30</t>
  </si>
  <si>
    <t>a6921</t>
  </si>
  <si>
    <t>1010XMFO3I4</t>
  </si>
  <si>
    <t>a6922</t>
  </si>
  <si>
    <t>1010XMEKJZZ</t>
  </si>
  <si>
    <t>a6923</t>
  </si>
  <si>
    <t>B088YJFGB6</t>
  </si>
  <si>
    <t>CEBU Men's Farmer Steel Toe Cowboy 10" Pull On Work Boots - Brown 10 US</t>
  </si>
  <si>
    <t>1010XMDEY49</t>
  </si>
  <si>
    <t>a6925</t>
  </si>
  <si>
    <t>1010XMEJMPR</t>
  </si>
  <si>
    <t>a7154</t>
  </si>
  <si>
    <t>0519X84D79Z</t>
  </si>
  <si>
    <t>a7155</t>
  </si>
  <si>
    <t>B088WFP89F</t>
  </si>
  <si>
    <t>TORO BRAVO Men's TRC1 Soft Toe Cowboy 10" Pull On Work Boots - Brown 6.5 US</t>
  </si>
  <si>
    <t>0519X85W0Q4</t>
  </si>
  <si>
    <t>a7156</t>
  </si>
  <si>
    <t>B088W9P3KF</t>
  </si>
  <si>
    <t>TORO BRAVO Men's TRC1 Soft Toe Cowboy 10" Pull On Work Boots - Brown 7 US</t>
  </si>
  <si>
    <t>0519X7I4U5N</t>
  </si>
  <si>
    <t>a7157</t>
  </si>
  <si>
    <t>B088W5PR6R</t>
  </si>
  <si>
    <t>TORO BRAVO Men's TRC1 Soft Toe Cowboy 10" Pull On Work Boots - Brown 7.5 US</t>
  </si>
  <si>
    <t>0519X7P5TZV</t>
  </si>
  <si>
    <t>a7158</t>
  </si>
  <si>
    <t>0519X8AHBTI</t>
  </si>
  <si>
    <t>a7159</t>
  </si>
  <si>
    <t>0519X7NSURO</t>
  </si>
  <si>
    <t>a7160</t>
  </si>
  <si>
    <t>0519X7M374M</t>
  </si>
  <si>
    <t>a7161</t>
  </si>
  <si>
    <t>0519X87Z201</t>
  </si>
  <si>
    <t>a7162</t>
  </si>
  <si>
    <t>0519X7V4Z1Z</t>
  </si>
  <si>
    <t>a7164</t>
  </si>
  <si>
    <t>0519X7HP9AG</t>
  </si>
  <si>
    <t>a7165</t>
  </si>
  <si>
    <t>0519X7C9ZT2</t>
  </si>
  <si>
    <t>a7166</t>
  </si>
  <si>
    <t>B088WFGQ46</t>
  </si>
  <si>
    <t>TORO BRAVO Men's TRC1 Soft Toe Cowboy 10" Pull On Work Boots - Brown 13 US</t>
  </si>
  <si>
    <t>0519X83B11Y</t>
  </si>
  <si>
    <t>a7181</t>
  </si>
  <si>
    <t>0519X7V4LRW</t>
  </si>
  <si>
    <t>a7182</t>
  </si>
  <si>
    <t>0519X7Y9PL3</t>
  </si>
  <si>
    <t>a7183</t>
  </si>
  <si>
    <t>0519X7PEKY8</t>
  </si>
  <si>
    <t>a7184</t>
  </si>
  <si>
    <t>0519X7JXRTM</t>
  </si>
  <si>
    <t>a7185</t>
  </si>
  <si>
    <t>0519X7CBEG9</t>
  </si>
  <si>
    <t>a7186</t>
  </si>
  <si>
    <t>0519X7B4P23</t>
  </si>
  <si>
    <t>a7187</t>
  </si>
  <si>
    <t>0519X847TVP</t>
  </si>
  <si>
    <t>a7188</t>
  </si>
  <si>
    <t>0519X7T4SXN</t>
  </si>
  <si>
    <t>a7262</t>
  </si>
  <si>
    <t>B088WKNJ6X</t>
  </si>
  <si>
    <t>TORO BRAVO Men's TRC3P Soft Toe Cowboy 10" Pull On Work Boots - Brown 6 US</t>
  </si>
  <si>
    <t>0519X84SI9B</t>
  </si>
  <si>
    <t>a7263</t>
  </si>
  <si>
    <t>0519X7YUSBY</t>
  </si>
  <si>
    <t>a7264</t>
  </si>
  <si>
    <t>B088WBBKXV</t>
  </si>
  <si>
    <t>TORO BRAVO Men's TRC3P Soft Toe Cowboy 10" Pull On Work Boots - Brown 7 US</t>
  </si>
  <si>
    <t>0519X7KYNAK</t>
  </si>
  <si>
    <t>a7265</t>
  </si>
  <si>
    <t>B088WB1743</t>
  </si>
  <si>
    <t>TORO BRAVO Men's TRC3P Soft Toe Cowboy 10" Pull On Work Boots - Brown 7.5 US</t>
  </si>
  <si>
    <t>0519X7IYQPD</t>
  </si>
  <si>
    <t>a7266</t>
  </si>
  <si>
    <t>B088W9SJ3J</t>
  </si>
  <si>
    <t>TORO BRAVO Men's TRC3P Soft Toe Cowboy 10" Pull On Work Boots - Brown 8 US</t>
  </si>
  <si>
    <t>0519X7IEK6F</t>
  </si>
  <si>
    <t>a7267</t>
  </si>
  <si>
    <t>0519X7SG7D7</t>
  </si>
  <si>
    <t>a7268</t>
  </si>
  <si>
    <t>0519X849L5Q</t>
  </si>
  <si>
    <t>a7269</t>
  </si>
  <si>
    <t>B088W3J71R</t>
  </si>
  <si>
    <t>TORO BRAVO Men's TRC3P Soft Toe Cowboy 10" Pull On Work Boots - Brown 9.5 US</t>
  </si>
  <si>
    <t>0519X7E6KMI</t>
  </si>
  <si>
    <t>a7270</t>
  </si>
  <si>
    <t>0519X7W153G</t>
  </si>
  <si>
    <t>a7271</t>
  </si>
  <si>
    <t>0519X7EF6D5</t>
  </si>
  <si>
    <t>a7272</t>
  </si>
  <si>
    <t>0519X86VC35</t>
  </si>
  <si>
    <t>a7276</t>
  </si>
  <si>
    <t>B088WG2YW3</t>
  </si>
  <si>
    <t>TORO BRAVO Men's TRC3P Steel Toe Cowboy 10" Pull On Work Boots - Brown 6 US</t>
  </si>
  <si>
    <t>0519X7F8INR</t>
  </si>
  <si>
    <t>a7277</t>
  </si>
  <si>
    <t>0519X86K99R</t>
  </si>
  <si>
    <t>a7278</t>
  </si>
  <si>
    <t>0519X7RG1O0</t>
  </si>
  <si>
    <t>a7279</t>
  </si>
  <si>
    <t>0519X7J35G3</t>
  </si>
  <si>
    <t>a7280</t>
  </si>
  <si>
    <t>0519X7U2J6J</t>
  </si>
  <si>
    <t>a7281</t>
  </si>
  <si>
    <t>0519X7V9PMG</t>
  </si>
  <si>
    <t>a7282</t>
  </si>
  <si>
    <t>0519X78AVM4</t>
  </si>
  <si>
    <t>a7283</t>
  </si>
  <si>
    <t>0519X7HT3YM</t>
  </si>
  <si>
    <t>a7287</t>
  </si>
  <si>
    <t>0519X7ARHIH</t>
  </si>
  <si>
    <t>a7405</t>
  </si>
  <si>
    <t>B088WCDN58</t>
  </si>
  <si>
    <t>FORTAL Men's FBP1 Non Slip 6" Work Boots - Black 6.5 US</t>
  </si>
  <si>
    <t>0519X86CQ0S</t>
  </si>
  <si>
    <t>a7406</t>
  </si>
  <si>
    <t>B088WL6QPF</t>
  </si>
  <si>
    <t>FORTAL Men's FBP1 Non Slip 6" Work Boots - Black 7 US</t>
  </si>
  <si>
    <t>0519X877N4A</t>
  </si>
  <si>
    <t>a7408</t>
  </si>
  <si>
    <t>0519X7KH27Q</t>
  </si>
  <si>
    <t>a7409</t>
  </si>
  <si>
    <t>0519X7GS7Z7</t>
  </si>
  <si>
    <t>a7411</t>
  </si>
  <si>
    <t>B088WPCCL3</t>
  </si>
  <si>
    <t>FORTAL Men's FBP1 Non Slip 6" Work Boots - Black 9.5 US</t>
  </si>
  <si>
    <t>0519X86ZCU8</t>
  </si>
  <si>
    <t>a7412</t>
  </si>
  <si>
    <t>B088W5YX5L</t>
  </si>
  <si>
    <t>FORTAL Men's FBP1 Non Slip 6" Work Boots - Black 10 US</t>
  </si>
  <si>
    <t>0519X7BNOMU</t>
  </si>
  <si>
    <t>a7413</t>
  </si>
  <si>
    <t>B088WKLSH6</t>
  </si>
  <si>
    <t>FORTAL Men's FBP1 Non Slip 6" Work Boots - Black 10.5 US</t>
  </si>
  <si>
    <t>0519X86WPQZ</t>
  </si>
  <si>
    <t>a7414</t>
  </si>
  <si>
    <t>B088WBQ6DF</t>
  </si>
  <si>
    <t>FORTAL Men's FBP1 Non Slip 6" Work Boots - Black 11 US</t>
  </si>
  <si>
    <t>0519X7SWVK5</t>
  </si>
  <si>
    <t>a7474</t>
  </si>
  <si>
    <t>B088W7SZD4</t>
  </si>
  <si>
    <t>FORTAL Men's FCCP2 Non Slip 4" Work Shoes - Black 6 US</t>
  </si>
  <si>
    <t>0519X7JZQT7</t>
  </si>
  <si>
    <t>a7477</t>
  </si>
  <si>
    <t>0519X7OZVZD</t>
  </si>
  <si>
    <t>a7478</t>
  </si>
  <si>
    <t>0519X81M8BI</t>
  </si>
  <si>
    <t>a7479</t>
  </si>
  <si>
    <t>B088W7S7MP</t>
  </si>
  <si>
    <t>FORTAL Men's FCCP2 Non Slip 4" Work Shoes - Black 8.5 US</t>
  </si>
  <si>
    <t>0519X7S7G1X</t>
  </si>
  <si>
    <t>a7480</t>
  </si>
  <si>
    <t>B088W49FYK</t>
  </si>
  <si>
    <t>FORTAL Men's FCCP2 Non Slip 4" Work Shoes - Black 9 US</t>
  </si>
  <si>
    <t>0519X7GWTFZ</t>
  </si>
  <si>
    <t>a7481</t>
  </si>
  <si>
    <t>B088W9RXVZ</t>
  </si>
  <si>
    <t>FORTAL Men's FCCP2 Non Slip 4" Work Shoes - Black 9.5 US</t>
  </si>
  <si>
    <t>0519X7CAXN3</t>
  </si>
  <si>
    <t>a7482</t>
  </si>
  <si>
    <t>0519X7DX3FF</t>
  </si>
  <si>
    <t>a7484</t>
  </si>
  <si>
    <t>B088WJ5W27</t>
  </si>
  <si>
    <t>FORTAL Men's FCCP2 Non Slip 4" Work Shoes - Black 11 US</t>
  </si>
  <si>
    <t>0519X7KZD8P</t>
  </si>
  <si>
    <t>a7488</t>
  </si>
  <si>
    <t>B088WKT22W</t>
  </si>
  <si>
    <t>FORTAL Men's FCP2 Non Slip 4" Slip On Work Shoes - Black 6 US</t>
  </si>
  <si>
    <t>0519X7WH71B</t>
  </si>
  <si>
    <t>a7491</t>
  </si>
  <si>
    <t>0519X7JH6RA</t>
  </si>
  <si>
    <t>a7492</t>
  </si>
  <si>
    <t>0519X84N1I1</t>
  </si>
  <si>
    <t>a7494</t>
  </si>
  <si>
    <t>0519X84EFAY</t>
  </si>
  <si>
    <t>a7495</t>
  </si>
  <si>
    <t>0519X7YXOV2</t>
  </si>
  <si>
    <t>a7496</t>
  </si>
  <si>
    <t>0519X7TNQZ8</t>
  </si>
  <si>
    <t>a7497</t>
  </si>
  <si>
    <t>0519X7HP9AF</t>
  </si>
  <si>
    <t>a7498</t>
  </si>
  <si>
    <t>0519X7MNU30</t>
  </si>
  <si>
    <t>a7635</t>
  </si>
  <si>
    <t>0519X7HW76M</t>
  </si>
  <si>
    <t>a7636</t>
  </si>
  <si>
    <t>0519X7DKP2Q</t>
  </si>
  <si>
    <t>a7637</t>
  </si>
  <si>
    <t>0519X7UF9CI</t>
  </si>
  <si>
    <t>a7638</t>
  </si>
  <si>
    <t>B088W762GG</t>
  </si>
  <si>
    <t>TORO BRAVO Men's TRC1 Soft Toe Cowboy 10" Pull On Work Boots - Tan 8 US</t>
  </si>
  <si>
    <t>0519X7AIOTX</t>
  </si>
  <si>
    <t>a7639</t>
  </si>
  <si>
    <t>0519X83VTOA</t>
  </si>
  <si>
    <t>a7640</t>
  </si>
  <si>
    <t>0519X7LRRB5</t>
  </si>
  <si>
    <t>a7641</t>
  </si>
  <si>
    <t>B088WF57XZ</t>
  </si>
  <si>
    <t>TORO BRAVO Men's TRC1 Soft Toe Cowboy 10" Pull On Work Boots - Tan 9.5 US</t>
  </si>
  <si>
    <t>0519X7QMKJF</t>
  </si>
  <si>
    <t>a7644</t>
  </si>
  <si>
    <t>0519X7Q2W8B</t>
  </si>
  <si>
    <t>a7647</t>
  </si>
  <si>
    <t>0519X85WJGO</t>
  </si>
  <si>
    <t>a7648</t>
  </si>
  <si>
    <t>0519X7T62N3</t>
  </si>
  <si>
    <t>a7649</t>
  </si>
  <si>
    <t>0519X7F78MW</t>
  </si>
  <si>
    <t>a7652</t>
  </si>
  <si>
    <t>0519X8436KE</t>
  </si>
  <si>
    <t>a7727</t>
  </si>
  <si>
    <t>0519X7V2VO6</t>
  </si>
  <si>
    <t>a7728</t>
  </si>
  <si>
    <t>B088WJM8CZ</t>
  </si>
  <si>
    <t>TORO BRAVO Men's TLC1 Soft Toe Cowboy 8" Work Boots - Tan 6.5 US</t>
  </si>
  <si>
    <t>0519X7LBQ5B</t>
  </si>
  <si>
    <t>a7729</t>
  </si>
  <si>
    <t>B088WL895D</t>
  </si>
  <si>
    <t>TORO BRAVO Men's TLC1 Soft Toe Cowboy 8" Work Boots - Tan 7 US</t>
  </si>
  <si>
    <t>0519X7X7ZEN</t>
  </si>
  <si>
    <t>a7730</t>
  </si>
  <si>
    <t>B088WBLCKK</t>
  </si>
  <si>
    <t>TORO BRAVO Men's TLC1 Soft Toe Cowboy 8" Work Boots - Tan 7.5 US</t>
  </si>
  <si>
    <t>0519X7Y5FU8</t>
  </si>
  <si>
    <t>a7731</t>
  </si>
  <si>
    <t>0519X7EAK73</t>
  </si>
  <si>
    <t>a7732</t>
  </si>
  <si>
    <t>0519X86VC36</t>
  </si>
  <si>
    <t>a7733</t>
  </si>
  <si>
    <t>B088WHND9C</t>
  </si>
  <si>
    <t>TORO BRAVO Men's TLC1 Soft Toe Cowboy 8" Work Boots - Tan 9 US</t>
  </si>
  <si>
    <t>0519X7WN143</t>
  </si>
  <si>
    <t>a7734</t>
  </si>
  <si>
    <t>B088WCP864</t>
  </si>
  <si>
    <t>TORO BRAVO Men's TLC1 Soft Toe Cowboy 8" Work Boots - Tan 9.5 US</t>
  </si>
  <si>
    <t>0519X84DYRK</t>
  </si>
  <si>
    <t>a7736</t>
  </si>
  <si>
    <t>0519X7TK176</t>
  </si>
  <si>
    <t>a7739</t>
  </si>
  <si>
    <t>B088WQJ22M</t>
  </si>
  <si>
    <t>TORO BRAVO Men's TLC1 Soft Toe Cowboy 8" Work Boots - Tan 13 US</t>
  </si>
  <si>
    <t>0519X83TQT2</t>
  </si>
  <si>
    <t>a7742</t>
  </si>
  <si>
    <t>B088W48BXH</t>
  </si>
  <si>
    <t>TORO BRAVO Men's TLC1 Steel Toe Cowboy 8" Work Boots - Tan 7 US</t>
  </si>
  <si>
    <t>0519X7CAEKI</t>
  </si>
  <si>
    <t>a7743</t>
  </si>
  <si>
    <t>B088W9SW41</t>
  </si>
  <si>
    <t>TORO BRAVO Men's TLC1 Steel Toe Cowboy 8" Work Boots - Tan 7.5 US</t>
  </si>
  <si>
    <t>0519X7PKSDG</t>
  </si>
  <si>
    <t>a7744</t>
  </si>
  <si>
    <t>B088WFS6GX</t>
  </si>
  <si>
    <t>TORO BRAVO Men's TLC1 Steel Toe Cowboy 8" Work Boots - Tan 8 US</t>
  </si>
  <si>
    <t>0519X7ZZKG6</t>
  </si>
  <si>
    <t>a7745</t>
  </si>
  <si>
    <t>B088WCPPF1</t>
  </si>
  <si>
    <t>TORO BRAVO Men's TLC1 Steel Toe Cowboy 8" Work Boots - Tan 8.5 US</t>
  </si>
  <si>
    <t>0519X7P1U54</t>
  </si>
  <si>
    <t>a7746</t>
  </si>
  <si>
    <t>B088WGND9D</t>
  </si>
  <si>
    <t>TORO BRAVO Men's TLC1 Steel Toe Cowboy 8" Work Boots - Tan 9 US</t>
  </si>
  <si>
    <t>0519X83CBWV</t>
  </si>
  <si>
    <t>a7780</t>
  </si>
  <si>
    <t>B0882HL5QT</t>
  </si>
  <si>
    <t>CEBU Men's BorceShark Steel Toe Versatile 6" Work Boots - Brown 6 US</t>
  </si>
  <si>
    <t>0504XZCOU7B</t>
  </si>
  <si>
    <t>a7781</t>
  </si>
  <si>
    <t>B0882J36MY</t>
  </si>
  <si>
    <t>CEBU Men's BorceShark Steel Toe Versatile 6" Work Boots - Brown 6.5 US</t>
  </si>
  <si>
    <t>0504XZP9BCR</t>
  </si>
  <si>
    <t>a7782</t>
  </si>
  <si>
    <t>B08835RL3D</t>
  </si>
  <si>
    <t>CEBU Men's BorceShark Steel Toe Versatile 6" Work Boots - Brown 7 US</t>
  </si>
  <si>
    <t>0504XZZOOTM</t>
  </si>
  <si>
    <t>a7783</t>
  </si>
  <si>
    <t>B0882T3K8H</t>
  </si>
  <si>
    <t>CEBU Men's BorceShark Steel Toe Versatile 6" Work Boots - Brown 7.5 US</t>
  </si>
  <si>
    <t>0504XZTDBY9</t>
  </si>
  <si>
    <t>a7784</t>
  </si>
  <si>
    <t>B08835HJXM</t>
  </si>
  <si>
    <t>CEBU Men's BorceShark Steel Toe Versatile 6" Work Boots - Brown 8 US</t>
  </si>
  <si>
    <t>0504X02OIOF</t>
  </si>
  <si>
    <t>a7785</t>
  </si>
  <si>
    <t>B08835RN2P</t>
  </si>
  <si>
    <t>CEBU Men's BorceShark Steel Toe Versatile 6" Work Boots - Brown 8.5 US</t>
  </si>
  <si>
    <t>0504X055AOB</t>
  </si>
  <si>
    <t>a7786</t>
  </si>
  <si>
    <t>B0882M92R8</t>
  </si>
  <si>
    <t>CEBU Men's BorceShark Steel Toe Versatile 6" Work Boots - Brown 9 US</t>
  </si>
  <si>
    <t>0504XZP092Y</t>
  </si>
  <si>
    <t>a7787</t>
  </si>
  <si>
    <t>0504XZT7VOK</t>
  </si>
  <si>
    <t>a7788</t>
  </si>
  <si>
    <t>B0882KDB4C</t>
  </si>
  <si>
    <t>CEBU Men's BorceShark Steel Toe Versatile 6" Work Boots - Brown 10 US</t>
  </si>
  <si>
    <t>0504XZK9I5G</t>
  </si>
  <si>
    <t>a7796</t>
  </si>
  <si>
    <t>B087LPTBYW</t>
  </si>
  <si>
    <t>CEBU Men's Tk Guardax Steel Toe Heavy Duty 10" Pull On Work Boots - Tan 7 US</t>
  </si>
  <si>
    <t>Created for those looking for an extra line of defense, our Steel-toe TK Guardax line uses our Guardax rubber protection technology that wraps around the boot for added durability. The 100% leather upper and rubber outsole combine to make a boot designed for heavy-duty work.</t>
  </si>
  <si>
    <t>0423X98DNFX</t>
  </si>
  <si>
    <t>a7797</t>
  </si>
  <si>
    <t>0423X8TFJ1S</t>
  </si>
  <si>
    <t>a7798</t>
  </si>
  <si>
    <t>0423X8WHUE2</t>
  </si>
  <si>
    <t>a7799</t>
  </si>
  <si>
    <t>B087LD25NQ</t>
  </si>
  <si>
    <t>CEBU Men's Tk Guardax Steel Toe Heavy Duty 10" Pull On Work Boots - Tan 8.5 US</t>
  </si>
  <si>
    <t>0423X8TN7QU</t>
  </si>
  <si>
    <t>a8208</t>
  </si>
  <si>
    <t>B088WCJWSD</t>
  </si>
  <si>
    <t>0519X84728N</t>
  </si>
  <si>
    <t>a8211</t>
  </si>
  <si>
    <t>B088WBT3J1</t>
  </si>
  <si>
    <t>0519X7RAT3L</t>
  </si>
  <si>
    <t>a8212</t>
  </si>
  <si>
    <t>B088WBHFYZ</t>
  </si>
  <si>
    <t>0519X7QIAUZ</t>
  </si>
  <si>
    <t>a8215</t>
  </si>
  <si>
    <t>B088WK3PH6</t>
  </si>
  <si>
    <t>0519X83UJQG</t>
  </si>
  <si>
    <t>a8217</t>
  </si>
  <si>
    <t>B088WKL55H</t>
  </si>
  <si>
    <t>0519X7WOR2U</t>
  </si>
  <si>
    <t>a8218</t>
  </si>
  <si>
    <t>B088WBBKXX</t>
  </si>
  <si>
    <t>0519X7KYNAM</t>
  </si>
  <si>
    <t>a8235</t>
  </si>
  <si>
    <t>B088WPPTBC</t>
  </si>
  <si>
    <t>TORO BRAVO Women's TLC1WN Soft Toe Cowgirl 8" Work Boots - Tan 5 US</t>
  </si>
  <si>
    <t>0519X7RAFSO</t>
  </si>
  <si>
    <t>a8236</t>
  </si>
  <si>
    <t>0519X7GO2RZ</t>
  </si>
  <si>
    <t>a8238</t>
  </si>
  <si>
    <t>B088W75G3Q</t>
  </si>
  <si>
    <t>TORO BRAVO Women's TLC1WN Soft Toe Cowgirl 8" Work Boots - Tan 6.5 US</t>
  </si>
  <si>
    <t>0519X7GMK7L</t>
  </si>
  <si>
    <t>a8245</t>
  </si>
  <si>
    <t>B088W5X5YC</t>
  </si>
  <si>
    <t>TORO BRAVO Women's TLC1WN Soft Toe Cowgirl 8" Work Boots - Tan 10 US</t>
  </si>
  <si>
    <t>0519X7B49V6</t>
  </si>
  <si>
    <t>a9105</t>
  </si>
  <si>
    <t>B087P3YWD4</t>
  </si>
  <si>
    <t>PRADERA Men's PR Rayas Soft Toe Cowboy 10" Pull On Work Boots - Brown 5 US</t>
  </si>
  <si>
    <t>0426XE1YH7N</t>
  </si>
  <si>
    <t>a9107</t>
  </si>
  <si>
    <t>0426XE16LQN</t>
  </si>
  <si>
    <t>a9108</t>
  </si>
  <si>
    <t>0426XE1R40F</t>
  </si>
  <si>
    <t>a9109</t>
  </si>
  <si>
    <t>B087P4LDSJ</t>
  </si>
  <si>
    <t>PRADERA Men's PR Rayas Soft Toe Cowboy 10" Pull On Work Boots - Brown 7 US</t>
  </si>
  <si>
    <t>0426XE3EP6K</t>
  </si>
  <si>
    <t>a9110</t>
  </si>
  <si>
    <t>0426XE1YH7L</t>
  </si>
  <si>
    <t>a9111</t>
  </si>
  <si>
    <t>0426XE2ANBM</t>
  </si>
  <si>
    <t>a9112</t>
  </si>
  <si>
    <t>0426XE1XDCK</t>
  </si>
  <si>
    <t>a9113</t>
  </si>
  <si>
    <t>0426XE5US2O</t>
  </si>
  <si>
    <t>a9114</t>
  </si>
  <si>
    <t>0426XE1T3IH</t>
  </si>
  <si>
    <t>a9116</t>
  </si>
  <si>
    <t>0426XE28PLT</t>
  </si>
  <si>
    <t>a9117</t>
  </si>
  <si>
    <t>0426XE43TOI</t>
  </si>
  <si>
    <t>a9118</t>
  </si>
  <si>
    <t>B087P4L32H</t>
  </si>
  <si>
    <t>PRADERA Men's PR Rayas Soft Toe Cowboy 10" Pull On Work Boots - Brown 12 US</t>
  </si>
  <si>
    <t>0426XDY8HS2</t>
  </si>
  <si>
    <t>a9119</t>
  </si>
  <si>
    <t>B087P4D9V4</t>
  </si>
  <si>
    <t>PRADERA Men's PR Rayas Soft Toe Cowboy 10" Pull On Work Boots - Brown 13 US</t>
  </si>
  <si>
    <t>0426XE2F1I8</t>
  </si>
  <si>
    <t>a9138</t>
  </si>
  <si>
    <t>0426XDZ4EEG</t>
  </si>
  <si>
    <t>a9139</t>
  </si>
  <si>
    <t>0426XE3D9Y3</t>
  </si>
  <si>
    <t>a9140</t>
  </si>
  <si>
    <t>0426XDWMO68</t>
  </si>
  <si>
    <t>a9141</t>
  </si>
  <si>
    <t>0426XE0KAHB</t>
  </si>
  <si>
    <t>a9142</t>
  </si>
  <si>
    <t>0426XDY88W8</t>
  </si>
  <si>
    <t>a9143</t>
  </si>
  <si>
    <t>0426XDYW5C9</t>
  </si>
  <si>
    <t>a9146</t>
  </si>
  <si>
    <t>0426XDY221M</t>
  </si>
  <si>
    <t>a9148</t>
  </si>
  <si>
    <t>B087P2FQ8Z</t>
  </si>
  <si>
    <t>PRADERA Men's PR Rayas Steel Toe Cowboy 10" Pull On Work Boots - Brown 11 US</t>
  </si>
  <si>
    <t>0426XDYLK30</t>
  </si>
  <si>
    <t>a9149</t>
  </si>
  <si>
    <t>B087P3MT4L</t>
  </si>
  <si>
    <t>PRADERA Men's PR Rayas Steel Toe Cowboy 10" Pull On Work Boots - Brown 12 US</t>
  </si>
  <si>
    <t>0426XDYPOTB</t>
  </si>
  <si>
    <t>a9150</t>
  </si>
  <si>
    <t>B087P3862H</t>
  </si>
  <si>
    <t>PRADERA Men's PR Rayas Steel Toe Cowboy 10" Pull On Work Boots - Brown 13 US</t>
  </si>
  <si>
    <t>0426XDZJ637</t>
  </si>
  <si>
    <t>a9189</t>
  </si>
  <si>
    <t>B087P3L7YF</t>
  </si>
  <si>
    <t>FORTAL Women's FQP1 Non Slip 4" Slip On Work Shoes - Black 5 US</t>
  </si>
  <si>
    <t>0426XE24HZN</t>
  </si>
  <si>
    <t>a9190</t>
  </si>
  <si>
    <t>B087P4VQ8J</t>
  </si>
  <si>
    <t>FORTAL Women's FQP1 Non Slip 4" Slip On Work Shoes - Black 5.5 US</t>
  </si>
  <si>
    <t>0426XE2OLG6</t>
  </si>
  <si>
    <t>a9193</t>
  </si>
  <si>
    <t>B087P37X6S</t>
  </si>
  <si>
    <t>FORTAL Women's FQP1 Non Slip 4" Slip On Work Shoes - Black 7 US</t>
  </si>
  <si>
    <t>0426XDZ3YJ5</t>
  </si>
  <si>
    <t>a9195</t>
  </si>
  <si>
    <t>B087P49BD2</t>
  </si>
  <si>
    <t>FORTAL Women's FQP1 Non Slip 4" Slip On Work Shoes - Black 8 US</t>
  </si>
  <si>
    <t>0426XDYIYQB</t>
  </si>
  <si>
    <t>a9196</t>
  </si>
  <si>
    <t>B087P54K78</t>
  </si>
  <si>
    <t>FORTAL Women's FQP1 Non Slip 4" Slip On Work Shoes - Black 8.5 US</t>
  </si>
  <si>
    <t>0426XE1LND8</t>
  </si>
  <si>
    <t>a9197</t>
  </si>
  <si>
    <t>B087P3P81S</t>
  </si>
  <si>
    <t>FORTAL Women's FQP1 Non Slip 4" Slip On Work Shoes - Black 9 US</t>
  </si>
  <si>
    <t>0426XDZZC3Y</t>
  </si>
  <si>
    <t>a9198</t>
  </si>
  <si>
    <t>B087P48GRJ</t>
  </si>
  <si>
    <t>FORTAL Women's FQP1 Non Slip 4" Slip On Work Shoes - Black 9.5 US</t>
  </si>
  <si>
    <t>0426XE0GFY0</t>
  </si>
  <si>
    <t>a9199</t>
  </si>
  <si>
    <t>B087P3WL6B</t>
  </si>
  <si>
    <t>FORTAL Women's FQP1 Non Slip 4" Slip On Work Shoes - Black 10 US</t>
  </si>
  <si>
    <t>0426XE1XMLQ</t>
  </si>
  <si>
    <t>a9212</t>
  </si>
  <si>
    <t>B088WHM9JB</t>
  </si>
  <si>
    <t>FORTAL Women's FTP Non Slip 4" Work Shoes - Black 5.5 US</t>
  </si>
  <si>
    <t>0519X8CHKU7</t>
  </si>
  <si>
    <t>a9218</t>
  </si>
  <si>
    <t>0519X7UC33J</t>
  </si>
  <si>
    <t>a9219</t>
  </si>
  <si>
    <t>0519X7CMFVM</t>
  </si>
  <si>
    <t>a9220</t>
  </si>
  <si>
    <t>B088W7TCG9</t>
  </si>
  <si>
    <t>FORTAL Women's FTP Non Slip 4" Work Shoes - Black 9.5 US</t>
  </si>
  <si>
    <t>0519X7GX84X</t>
  </si>
  <si>
    <t>a9221</t>
  </si>
  <si>
    <t>B088WBDP9Y</t>
  </si>
  <si>
    <t>FORTAL Women's FTP Non Slip 4" Work Shoes - Black 10 US</t>
  </si>
  <si>
    <t>0519X7U08W3</t>
  </si>
  <si>
    <t>a9252</t>
  </si>
  <si>
    <t>0519X7C3UCR</t>
  </si>
  <si>
    <t>a9253</t>
  </si>
  <si>
    <t>0519X7S7SK8</t>
  </si>
  <si>
    <t>a9254</t>
  </si>
  <si>
    <t>0519X7GY9VK</t>
  </si>
  <si>
    <t>a9255</t>
  </si>
  <si>
    <t>0519X7P46UV</t>
  </si>
  <si>
    <t>a9256</t>
  </si>
  <si>
    <t>0519X7EFK6S</t>
  </si>
  <si>
    <t>a9257</t>
  </si>
  <si>
    <t>0519X800SXY</t>
  </si>
  <si>
    <t>a9258</t>
  </si>
  <si>
    <t>0519X85YKRJ</t>
  </si>
  <si>
    <t>a9259</t>
  </si>
  <si>
    <t>0519X7GLMPF</t>
  </si>
  <si>
    <t>a9325</t>
  </si>
  <si>
    <t>0504XZSYA8U</t>
  </si>
  <si>
    <t>a9327</t>
  </si>
  <si>
    <t>0504XZS4C8T</t>
  </si>
  <si>
    <t>a9329</t>
  </si>
  <si>
    <t>0504XZZK33W</t>
  </si>
  <si>
    <t>a9333</t>
  </si>
  <si>
    <t>B0882VZM3F</t>
  </si>
  <si>
    <t>PRADERA Men's PR Track Soft Toe Cowboy 10" Pull On Work Boots - Chocolate 12 US</t>
  </si>
  <si>
    <t>0504XZS0RM2</t>
  </si>
  <si>
    <t>a9334</t>
  </si>
  <si>
    <t>B0882RY23S</t>
  </si>
  <si>
    <t>PRADERA Men's PR Track Soft Toe Cowboy 10" Pull On Work Boots - Chocolate 13 US</t>
  </si>
  <si>
    <t>0504X042N9L</t>
  </si>
  <si>
    <t>a9337</t>
  </si>
  <si>
    <t>0426XE0I19V</t>
  </si>
  <si>
    <t>a9338</t>
  </si>
  <si>
    <t>0426XDW6DOA</t>
  </si>
  <si>
    <t>a9340</t>
  </si>
  <si>
    <t>0426XDYHEHY</t>
  </si>
  <si>
    <t>a9350</t>
  </si>
  <si>
    <t>B0882NX59N</t>
  </si>
  <si>
    <t>PRADERA Men's PR Track Soft Toe Cowboy 10" Pull On Work Boots - Shedron 6 US</t>
  </si>
  <si>
    <t>0504XZWJUQ0</t>
  </si>
  <si>
    <t>a9351</t>
  </si>
  <si>
    <t>B0882T8RM4</t>
  </si>
  <si>
    <t>PRADERA Men's PR Track Soft Toe Cowboy 10" Pull On Work Boots - Shedron 6.5 US</t>
  </si>
  <si>
    <t>0504XZPPEWQ</t>
  </si>
  <si>
    <t>a9352</t>
  </si>
  <si>
    <t>B0882WVWS4</t>
  </si>
  <si>
    <t>PRADERA Men's PR Track Soft Toe Cowboy 10" Pull On Work Boots - Shedron 7 US</t>
  </si>
  <si>
    <t>0504XZX4M3H</t>
  </si>
  <si>
    <t>a9353</t>
  </si>
  <si>
    <t>B0882WFSWR</t>
  </si>
  <si>
    <t>PRADERA Men's PR Track Soft Toe Cowboy 10" Pull On Work Boots - Shedron 7.5 US</t>
  </si>
  <si>
    <t>0504XZZFTZ3</t>
  </si>
  <si>
    <t>a9354</t>
  </si>
  <si>
    <t>B0882N4XVX</t>
  </si>
  <si>
    <t>PRADERA Men's PR Track Soft Toe Cowboy 10" Pull On Work Boots - Shedron 8 US</t>
  </si>
  <si>
    <t>0504XZKFJL2</t>
  </si>
  <si>
    <t>a9355</t>
  </si>
  <si>
    <t>0504XZE27ZJ</t>
  </si>
  <si>
    <t>a9356</t>
  </si>
  <si>
    <t>0504XZV6JZE</t>
  </si>
  <si>
    <t>a9357</t>
  </si>
  <si>
    <t>B0882NX39Q</t>
  </si>
  <si>
    <t>PRADERA Men's PR Track Soft Toe Cowboy 10" Pull On Work Boots - Shedron 9.5 US</t>
  </si>
  <si>
    <t>0504XZLLPRJ</t>
  </si>
  <si>
    <t>a9358</t>
  </si>
  <si>
    <t>B0882Q9SNT</t>
  </si>
  <si>
    <t>PRADERA Men's PR Track Soft Toe Cowboy 10" Pull On Work Boots - Shedron 10 US</t>
  </si>
  <si>
    <t>0504XZNBEQ4</t>
  </si>
  <si>
    <t>a9359</t>
  </si>
  <si>
    <t>0504XZYTZNM</t>
  </si>
  <si>
    <t>a9360</t>
  </si>
  <si>
    <t>B0882MDBT8</t>
  </si>
  <si>
    <t>PRADERA Men's PR Track Soft Toe Cowboy 10" Pull On Work Boots - Shedron 11 US</t>
  </si>
  <si>
    <t>0504XZWF7Z9</t>
  </si>
  <si>
    <t>a9364</t>
  </si>
  <si>
    <t>B087P2L9SN</t>
  </si>
  <si>
    <t>PRADERA Men's PR Track Steel Toe Cowboy 10" Pull On Work Boots - Shedron 6 US</t>
  </si>
  <si>
    <t>0426XE06GWO</t>
  </si>
  <si>
    <t>a9365</t>
  </si>
  <si>
    <t>B087P2KVB2</t>
  </si>
  <si>
    <t>PRADERA Men's PR Track Steel Toe Cowboy 10" Pull On Work Boots - Shedron 6.5 US</t>
  </si>
  <si>
    <t>0426XE01UUE</t>
  </si>
  <si>
    <t>a9368</t>
  </si>
  <si>
    <t>0426XDYJV2A</t>
  </si>
  <si>
    <t>a9369</t>
  </si>
  <si>
    <t>0426XDYDC72</t>
  </si>
  <si>
    <t>a9370</t>
  </si>
  <si>
    <t>0426XDXJGAX</t>
  </si>
  <si>
    <t>a9551</t>
  </si>
  <si>
    <t>B09DTKB2Z5</t>
  </si>
  <si>
    <t>CEBU Men's Botin Grip Soft Toe Non Slip 6" Slip On Work Boots - Black 10 US</t>
  </si>
  <si>
    <t>0827YSQWTBS</t>
  </si>
  <si>
    <t>a9553</t>
  </si>
  <si>
    <t>0827YSQZG3A</t>
  </si>
  <si>
    <t>a9554</t>
  </si>
  <si>
    <t>B09DTKGFV6</t>
  </si>
  <si>
    <t>CEBU Men's Botin Grip Soft Toe Non Slip 6" Slip On Work Boots - Black 12 US</t>
  </si>
  <si>
    <t>0827YSP0TKU</t>
  </si>
  <si>
    <t>a9555</t>
  </si>
  <si>
    <t>B09DTHZ7PV</t>
  </si>
  <si>
    <t>CEBU Men's Botin Grip Soft Toe Non Slip 6" Slip On Work Boots - Black 13 US</t>
  </si>
  <si>
    <t>0827YSLO6XJ</t>
  </si>
  <si>
    <t>a9556</t>
  </si>
  <si>
    <t>B09DTJK64Q</t>
  </si>
  <si>
    <t>CEBU Men's Botin Grip Soft Toe Non Slip 6" Slip On Work Boots - Black 6 US</t>
  </si>
  <si>
    <t>0827YSLMFIY</t>
  </si>
  <si>
    <t>a9557</t>
  </si>
  <si>
    <t>B09DTGDRH3</t>
  </si>
  <si>
    <t>CEBU Men's Botin Grip Soft Toe Non Slip 6" Slip On Work Boots - Black 6.5 US</t>
  </si>
  <si>
    <t>0827YSPBCJ2</t>
  </si>
  <si>
    <t>a9558</t>
  </si>
  <si>
    <t>B09DTK8QFF</t>
  </si>
  <si>
    <t>CEBU Men's Botin Grip Soft Toe Non Slip 6" Slip On Work Boots - Black 7 US</t>
  </si>
  <si>
    <t>0827YSPN1UA</t>
  </si>
  <si>
    <t>a9559</t>
  </si>
  <si>
    <t>B09DTGFR8S</t>
  </si>
  <si>
    <t>CEBU Men's Botin Grip Soft Toe Non Slip 6" Slip On Work Boots - Black 7.5 US</t>
  </si>
  <si>
    <t>0827YSLNQVX</t>
  </si>
  <si>
    <t>a9560</t>
  </si>
  <si>
    <t>B09DTJQZ6Q</t>
  </si>
  <si>
    <t>CEBU Men's Botin Grip Soft Toe Non Slip 6" Slip On Work Boots - Black 8 US</t>
  </si>
  <si>
    <t>0827YSLNZ6R</t>
  </si>
  <si>
    <t>a9561</t>
  </si>
  <si>
    <t>B09DTH3MRR</t>
  </si>
  <si>
    <t>CEBU Men's Botin Grip Soft Toe Non Slip 6" Slip On Work Boots - Black 8.5 US</t>
  </si>
  <si>
    <t>0827YSPGJVE</t>
  </si>
  <si>
    <t>a9562</t>
  </si>
  <si>
    <t>B09DTK2YDM</t>
  </si>
  <si>
    <t>CEBU Men's Botin Grip Soft Toe Non Slip 6" Slip On Work Boots - Black 9 US</t>
  </si>
  <si>
    <t>0827YSOEA3O</t>
  </si>
  <si>
    <t>a9563</t>
  </si>
  <si>
    <t>B09DTJ5ZXP</t>
  </si>
  <si>
    <t>CEBU Men's Botin Grip Soft Toe Non Slip 6" Slip On Work Boots - Black 9.5 US</t>
  </si>
  <si>
    <t>0827YSN7I50</t>
  </si>
  <si>
    <t>a9993</t>
  </si>
  <si>
    <t>B088W4796J</t>
  </si>
  <si>
    <t>CEBU Men's WP Waterproof Soft Toe 10" Pull On Work Boots - Brown 6 US</t>
  </si>
  <si>
    <t>0830YYWMAFE</t>
  </si>
  <si>
    <t>a9995</t>
  </si>
  <si>
    <t>B088WH9Q3B</t>
  </si>
  <si>
    <t>CEBU Men's WP Waterproof Soft Toe 10" Pull On Work Boots - Brown 7 US</t>
  </si>
  <si>
    <t>0830YYTG8QM</t>
  </si>
  <si>
    <t>a9997</t>
  </si>
  <si>
    <t>0830YYV99G2</t>
  </si>
  <si>
    <t>a9999</t>
  </si>
  <si>
    <t>B088WPW3QY</t>
  </si>
  <si>
    <t>CEBU Men's WP Waterproof Soft Toe 10" Pull On Work Boots - Brown 9 US</t>
  </si>
  <si>
    <t>0830YYX2P4G</t>
  </si>
  <si>
    <t>s6267</t>
  </si>
  <si>
    <t>When the benefits of a lace up work boot needed an extra layer of defense, the Borce Shark line was born. Combines Shark Shield technology that protects the heel and toe of the leather upper, with a double density outsole.</t>
  </si>
  <si>
    <t>0825YNY92X0</t>
  </si>
  <si>
    <t>2021-08-25 14:05:49 PDT</t>
  </si>
  <si>
    <t>s6270</t>
  </si>
  <si>
    <t>B08KZNM8L8</t>
  </si>
  <si>
    <t>CEBU Men's BorceShark Soft Toe Versatile 6" Work Boots - Black 8.5 US</t>
  </si>
  <si>
    <t>0825YNZ6DFV</t>
  </si>
  <si>
    <t>TRCGT940P-250</t>
  </si>
  <si>
    <t>Paid In Full
Details</t>
  </si>
  <si>
    <t>Credit Card</t>
  </si>
  <si>
    <t>TRCGT940P-249</t>
  </si>
  <si>
    <t>TRCGT940P-248</t>
  </si>
  <si>
    <t>TRCGT940P-247</t>
  </si>
  <si>
    <t>TRCGT940P-246</t>
  </si>
  <si>
    <t>TRCGT940P-245</t>
  </si>
  <si>
    <t>TRCGT940P-244</t>
  </si>
  <si>
    <t>TRCGT940P-243</t>
  </si>
  <si>
    <t>TRCGT940P-242</t>
  </si>
  <si>
    <t>TRCGT940P-241</t>
  </si>
  <si>
    <t>TRCGT940P-240</t>
  </si>
  <si>
    <t>TRCGT940P-239</t>
  </si>
  <si>
    <t>TRCGT940P-238</t>
  </si>
  <si>
    <t>TRCGT940P-237</t>
  </si>
  <si>
    <t>TRCGT940P-236</t>
  </si>
  <si>
    <t>TRCGT940P-235</t>
  </si>
  <si>
    <t>TRCGT940P-234</t>
  </si>
  <si>
    <t>TRCGT940P-233</t>
  </si>
  <si>
    <t>TRCGT940P-232</t>
  </si>
  <si>
    <t>TRCGT940P-231</t>
  </si>
  <si>
    <t>TRCGT940P-230</t>
  </si>
  <si>
    <t>TRCGT940P-229</t>
  </si>
  <si>
    <t>TRCGT940P-228</t>
  </si>
  <si>
    <t>TRCGT940P-227</t>
  </si>
  <si>
    <t>TRCGT940P-226</t>
  </si>
  <si>
    <t>TRCGT940P-225</t>
  </si>
  <si>
    <t>TRCGT940P-224</t>
  </si>
  <si>
    <t>TRCGT940P-223</t>
  </si>
  <si>
    <t>TRCGT940P-222</t>
  </si>
  <si>
    <t>TRCGT940P-221</t>
  </si>
  <si>
    <t>TRCGT940P-303</t>
  </si>
  <si>
    <t>TRCGT940P-302</t>
  </si>
  <si>
    <t>TRCGT940P-301</t>
  </si>
  <si>
    <t>TRCGT940P-300</t>
  </si>
  <si>
    <t>TRCGT940P-299</t>
  </si>
  <si>
    <t>TRCGT940P-298</t>
  </si>
  <si>
    <t>TRCGT940P-297</t>
  </si>
  <si>
    <t>TRCGT940P-296</t>
  </si>
  <si>
    <t>TRCGT940P-295</t>
  </si>
  <si>
    <t>TRCGT940P-294</t>
  </si>
  <si>
    <t>TRCGT940P-293</t>
  </si>
  <si>
    <t>TRCGT940P-292</t>
  </si>
  <si>
    <t>TRCGT940P-291</t>
  </si>
  <si>
    <t>TRCGT940P-290</t>
  </si>
  <si>
    <t>TRCGT940P-289</t>
  </si>
  <si>
    <t>TRCGT940P-288</t>
  </si>
  <si>
    <t>TRCGT940P-287</t>
  </si>
  <si>
    <t>TRCGT940P-286</t>
  </si>
  <si>
    <t>TRCGT940P-285</t>
  </si>
  <si>
    <t>TRCGT940P-284</t>
  </si>
  <si>
    <t>TRCGT940P-283</t>
  </si>
  <si>
    <t>TRCGT940P-282</t>
  </si>
  <si>
    <t>TRCGT940P-281</t>
  </si>
  <si>
    <t>TRCGT940P-280</t>
  </si>
  <si>
    <t>TRCGT940P-279</t>
  </si>
  <si>
    <t>TRCGT940P-278</t>
  </si>
  <si>
    <t>TRCGT940P-277</t>
  </si>
  <si>
    <t>TRCGT940P-276</t>
  </si>
  <si>
    <t>TRCGT940P-275</t>
  </si>
  <si>
    <t>TRCGT940P-274</t>
  </si>
  <si>
    <t>TRCGT940P-273</t>
  </si>
  <si>
    <t>TRCGT940P-272</t>
  </si>
  <si>
    <t>TRCGT940P-271</t>
  </si>
  <si>
    <t>TRCGT940P-270</t>
  </si>
  <si>
    <t>TRCGT940P-269</t>
  </si>
  <si>
    <t>TRCGT940P-268</t>
  </si>
  <si>
    <t>TRCGT940P-267</t>
  </si>
  <si>
    <t>TRCGT940P-266</t>
  </si>
  <si>
    <t>TRCGT940P-265</t>
  </si>
  <si>
    <t>TRCGT940P-264</t>
  </si>
  <si>
    <t>TRCGT940P-263</t>
  </si>
  <si>
    <t>TRCGT940P-262</t>
  </si>
  <si>
    <t>TRCGT940P-261</t>
  </si>
  <si>
    <t>TRCGT940P-260</t>
  </si>
  <si>
    <t>TRCGT940P-259</t>
  </si>
  <si>
    <t>TRCGT940P-258</t>
  </si>
  <si>
    <t>TRCGT940P-257</t>
  </si>
  <si>
    <t>TRCGT940P-256</t>
  </si>
  <si>
    <t>TRCGT940P-255</t>
  </si>
  <si>
    <t>TRCGT940P-254</t>
  </si>
  <si>
    <t>TRCGT940P-253</t>
  </si>
  <si>
    <t>TRCGT940P-252</t>
  </si>
  <si>
    <t>TRCGT940P-251</t>
  </si>
  <si>
    <t>TRCGT940P-365</t>
  </si>
  <si>
    <t>TRCGT940P-364</t>
  </si>
  <si>
    <t>TRCGT940P-363</t>
  </si>
  <si>
    <t>TRCGT940P-362</t>
  </si>
  <si>
    <t>TRCGT940P-361</t>
  </si>
  <si>
    <t>TRCGT940P-360</t>
  </si>
  <si>
    <t>TRCGT940P-359</t>
  </si>
  <si>
    <t>TRCGT940P-358</t>
  </si>
  <si>
    <t>TRCGT940P-357</t>
  </si>
  <si>
    <t>TRCGT940P-356</t>
  </si>
  <si>
    <t>TRCGT940P-355</t>
  </si>
  <si>
    <t>TRCGT940P-354</t>
  </si>
  <si>
    <t>TRCGT940P-353</t>
  </si>
  <si>
    <t>TRCGT940P-352</t>
  </si>
  <si>
    <t>TRCGT940P-351</t>
  </si>
  <si>
    <t>TRCGT940P-350</t>
  </si>
  <si>
    <t>TRCGT940P-349</t>
  </si>
  <si>
    <t>TRCGT940P-348</t>
  </si>
  <si>
    <t>TRCGT940P-347</t>
  </si>
  <si>
    <t>TRCGT940P-346</t>
  </si>
  <si>
    <t>TRCGT940P-345</t>
  </si>
  <si>
    <t>TRCGT940P-344</t>
  </si>
  <si>
    <t>TRCGT940P-343</t>
  </si>
  <si>
    <t>TRCGT940P-342</t>
  </si>
  <si>
    <t>TRCGT940P-341</t>
  </si>
  <si>
    <t>TRCGT940P-340</t>
  </si>
  <si>
    <t>TRCGT940P-339</t>
  </si>
  <si>
    <t>TRCGT940P-338</t>
  </si>
  <si>
    <t>TRCGT940P-337</t>
  </si>
  <si>
    <t>TRCGT940P-336</t>
  </si>
  <si>
    <t>TRCGT940P-335</t>
  </si>
  <si>
    <t>TRCGT940P-334</t>
  </si>
  <si>
    <t>TRCGT940P-333</t>
  </si>
  <si>
    <t>TRCGT940P-332</t>
  </si>
  <si>
    <t>TRCGT940P-331</t>
  </si>
  <si>
    <t>TRCGT940P-330</t>
  </si>
  <si>
    <t>TRCGT940P-329</t>
  </si>
  <si>
    <t>TRCGT940P-328</t>
  </si>
  <si>
    <t>TRCGT940P-327</t>
  </si>
  <si>
    <t>TRCGT940P-326</t>
  </si>
  <si>
    <t>TRCGT940P-325</t>
  </si>
  <si>
    <t>TRCGT940P-324</t>
  </si>
  <si>
    <t>TRCGT940P-323</t>
  </si>
  <si>
    <t>TRCGT940P-322</t>
  </si>
  <si>
    <t>TRCGT940P-321</t>
  </si>
  <si>
    <t>TRCGT940P-320</t>
  </si>
  <si>
    <t>TRCGT940P-319</t>
  </si>
  <si>
    <t>TRCGT940P-318</t>
  </si>
  <si>
    <t>TRCGT940P-317</t>
  </si>
  <si>
    <t>TRCGT940P-316</t>
  </si>
  <si>
    <t>TRCGT940P-315</t>
  </si>
  <si>
    <t>TRCGT940P-314</t>
  </si>
  <si>
    <t>TRCGT940P-313</t>
  </si>
  <si>
    <t>TRCGT940P-312</t>
  </si>
  <si>
    <t>TRCGT940P-311</t>
  </si>
  <si>
    <t>TRCGT940P-310</t>
  </si>
  <si>
    <t>TRCGT940P-309</t>
  </si>
  <si>
    <t>TRCGT940P-308</t>
  </si>
  <si>
    <t>TRCGT940P-307</t>
  </si>
  <si>
    <t>TRCGT940P-306</t>
  </si>
  <si>
    <t>TRCGT940P-305</t>
  </si>
  <si>
    <t>TRCGT940P-304</t>
  </si>
  <si>
    <t>TRCGT940P-413</t>
  </si>
  <si>
    <t>TRCGT940P-412</t>
  </si>
  <si>
    <t>TRCGT940P-411</t>
  </si>
  <si>
    <t>TRCGT940P-410</t>
  </si>
  <si>
    <t>TRCGT940P-409</t>
  </si>
  <si>
    <t>TRCGT940P-408</t>
  </si>
  <si>
    <t>TRCGT940P-407</t>
  </si>
  <si>
    <t>TRCGT940P-406</t>
  </si>
  <si>
    <t>TRCGT940P-405</t>
  </si>
  <si>
    <t>TRCGT940P-404</t>
  </si>
  <si>
    <t>TRCGT940P-403</t>
  </si>
  <si>
    <t>TRCGT940P-402</t>
  </si>
  <si>
    <t>TRCGT940P-401</t>
  </si>
  <si>
    <t>TRCGT940P-400</t>
  </si>
  <si>
    <t>TRCGT940P-399</t>
  </si>
  <si>
    <t>TRCGT940P-398</t>
  </si>
  <si>
    <t>TRCGT940P-397</t>
  </si>
  <si>
    <t>TRCGT940P-396</t>
  </si>
  <si>
    <t>TRCGT940P-395</t>
  </si>
  <si>
    <t>TRCGT940P-394</t>
  </si>
  <si>
    <t>TRCGT940P-393</t>
  </si>
  <si>
    <t>TRCGT940P-392</t>
  </si>
  <si>
    <t>TRCGT940P-391</t>
  </si>
  <si>
    <t>TRCGT940P-390</t>
  </si>
  <si>
    <t>TRCGT940P-389</t>
  </si>
  <si>
    <t>TRCGT940P-388</t>
  </si>
  <si>
    <t>TRCGT940P-387</t>
  </si>
  <si>
    <t>TRCGT940P-386</t>
  </si>
  <si>
    <t>TRCGT940P-385</t>
  </si>
  <si>
    <t>TRCGT940P-384</t>
  </si>
  <si>
    <t>TRCGT940P-383</t>
  </si>
  <si>
    <t>TRCGT940P-382</t>
  </si>
  <si>
    <t>TRCGT940P-381</t>
  </si>
  <si>
    <t>TRCGT940P-380</t>
  </si>
  <si>
    <t>TRCGT940P-379</t>
  </si>
  <si>
    <t>TRCGT940P-378</t>
  </si>
  <si>
    <t>TRCGT940P-377</t>
  </si>
  <si>
    <t>TRCGT940P-376</t>
  </si>
  <si>
    <t>TRCGT940P-375</t>
  </si>
  <si>
    <t>TRCGT940P-374</t>
  </si>
  <si>
    <t>TRCGT940P-373</t>
  </si>
  <si>
    <t>TRCGT940P-372</t>
  </si>
  <si>
    <t>TRCGT940P-371</t>
  </si>
  <si>
    <t>TRCGT940P-370</t>
  </si>
  <si>
    <t>TRCGT940P-369</t>
  </si>
  <si>
    <t>TRCGT940P-368</t>
  </si>
  <si>
    <t>TRCGT940P-367</t>
  </si>
  <si>
    <t>TRCGT940P-366</t>
  </si>
  <si>
    <t>TRCGT940P-465</t>
  </si>
  <si>
    <t>TRCGT940P-464</t>
  </si>
  <si>
    <t>TRCGT940P-463</t>
  </si>
  <si>
    <t>TRCGT940P-462</t>
  </si>
  <si>
    <t>TRCGT940P-461</t>
  </si>
  <si>
    <t>TRCGT940P-460</t>
  </si>
  <si>
    <t>TRCGT940P-459</t>
  </si>
  <si>
    <t>TRCGT940P-458</t>
  </si>
  <si>
    <t>TRCGT940P-457</t>
  </si>
  <si>
    <t>TRCGT940P-456</t>
  </si>
  <si>
    <t>TRCGT940P-455</t>
  </si>
  <si>
    <t>TRCGT940P-454</t>
  </si>
  <si>
    <t>TRCGT940P-453</t>
  </si>
  <si>
    <t>TRCGT940P-452</t>
  </si>
  <si>
    <t>TRCGT940P-451</t>
  </si>
  <si>
    <t>TRCGT940P-450</t>
  </si>
  <si>
    <t>TRCGT940P-449</t>
  </si>
  <si>
    <t>TRCGT940P-448</t>
  </si>
  <si>
    <t>TRCGT940P-447</t>
  </si>
  <si>
    <t>TRCGT940P-446</t>
  </si>
  <si>
    <t>TRCGT940P-445</t>
  </si>
  <si>
    <t>TRCGT940P-444</t>
  </si>
  <si>
    <t>TRCGT940P-443</t>
  </si>
  <si>
    <t>TRCGT940P-442</t>
  </si>
  <si>
    <t>TRCGT940P-441</t>
  </si>
  <si>
    <t>TRCGT940P-440</t>
  </si>
  <si>
    <t>TRCGT940P-439</t>
  </si>
  <si>
    <t>TRCGT940P-438</t>
  </si>
  <si>
    <t>TRCGT940P-437</t>
  </si>
  <si>
    <t>TRCGT940P-436</t>
  </si>
  <si>
    <t>TRCGT940P-435</t>
  </si>
  <si>
    <t>TRCGT940P-434</t>
  </si>
  <si>
    <t>TRCGT940P-433</t>
  </si>
  <si>
    <t>TRCGT940P-432</t>
  </si>
  <si>
    <t>TRCGT940P-431</t>
  </si>
  <si>
    <t>TRCGT940P-430</t>
  </si>
  <si>
    <t>TRCGT940P-429</t>
  </si>
  <si>
    <t>TRCGT940P-428</t>
  </si>
  <si>
    <t>TRCGT940P-427</t>
  </si>
  <si>
    <t>TRCGT940P-426</t>
  </si>
  <si>
    <t>TRCGT940P-425</t>
  </si>
  <si>
    <t>TRCGT940P-424</t>
  </si>
  <si>
    <t>TRCGT940P-423</t>
  </si>
  <si>
    <t>TRCGT940P-422</t>
  </si>
  <si>
    <t>TRCGT940P-421</t>
  </si>
  <si>
    <t>TRCGT940P-420</t>
  </si>
  <si>
    <t>TRCGT940P-419</t>
  </si>
  <si>
    <t>TRCGT940P-418</t>
  </si>
  <si>
    <t>TRCGT940P-417</t>
  </si>
  <si>
    <t>TRCGT940P-416</t>
  </si>
  <si>
    <t>TRCGT940P-415</t>
  </si>
  <si>
    <t>TRCGT940P-414</t>
  </si>
  <si>
    <t>Name</t>
  </si>
  <si>
    <t>Toe</t>
  </si>
  <si>
    <t>Soft</t>
  </si>
  <si>
    <t>Steel</t>
  </si>
  <si>
    <t>Farmer</t>
  </si>
  <si>
    <t>PR Track Chocolate</t>
  </si>
  <si>
    <t>Composite</t>
  </si>
  <si>
    <t>Rodeo Cafe</t>
  </si>
  <si>
    <t xml:space="preserve">Bmx </t>
  </si>
  <si>
    <t>Max Grip Negro</t>
  </si>
  <si>
    <t>Rodeo Shedron</t>
  </si>
  <si>
    <t>Tonka Cafe</t>
  </si>
  <si>
    <t>Tonka Chocolate</t>
  </si>
  <si>
    <t>LA Track</t>
  </si>
  <si>
    <t>BDT Miel/Cobre</t>
  </si>
  <si>
    <t>LA Track (S)</t>
  </si>
  <si>
    <t>Size</t>
  </si>
  <si>
    <t>Color</t>
  </si>
  <si>
    <t>Black</t>
  </si>
  <si>
    <t>Brown</t>
  </si>
  <si>
    <t>Honey</t>
  </si>
  <si>
    <t>Maroon</t>
  </si>
  <si>
    <t>Tan</t>
  </si>
  <si>
    <t>Gold</t>
  </si>
  <si>
    <t>Copper</t>
  </si>
  <si>
    <t>Price Factory</t>
  </si>
  <si>
    <t>Cost Factory</t>
  </si>
  <si>
    <t>PRADERA Men's Soft Toe Western Work Boots, Pull-on Construction Safety, Mens Cowboy 10 inch Oil Resistant Shoe, PR Track - Chocolate 10 US</t>
  </si>
  <si>
    <t>PRADERA Men's Soft Toe Western Work Boots, Pull-on Construction Safety, Mens Cowboy 10 inch Oil Resistant Shoe, PR Track - Chocolate 10.5 US</t>
  </si>
  <si>
    <t>PRADERA Men's Soft Toe Western Work Boots, Pull-on Construction Safety, Mens Cowboy 10 inch Oil Resistant Shoe, PR Track - Chocolate 11 US</t>
  </si>
  <si>
    <t>PRADERA Men's Soft Toe Western Work Boots, Pull-on Construction Safety, Mens Cowboy 10 inch Oil Resistant Shoe, PR Track - Shedron 6 US</t>
  </si>
  <si>
    <t>PRADERA Men's Soft Toe Western Work Boots, Pull-on Construction Safety, Mens Cowboy 10 inch Oil Resistant Shoe, PR Track - Shedron 8 US</t>
  </si>
  <si>
    <t>PRADERA Men's Soft Toe Western Work Boots, Pull-on Construction Safety, Mens Cowboy 10 inch Oil Resistant Shoe, PR Track - Shedron 9 US</t>
  </si>
  <si>
    <t>s9345</t>
  </si>
  <si>
    <t>s9346</t>
  </si>
  <si>
    <t>s9336</t>
  </si>
  <si>
    <t>s9339</t>
  </si>
  <si>
    <t>s9340</t>
  </si>
  <si>
    <t>s9341</t>
  </si>
  <si>
    <t>PRADERA Men's Soft Toe Western Work Boots, Pull-on Construction Safety, Mens Cowboy 10 inch Oil Resistant Shoe, PR Track - Chocolate 6.5 US</t>
  </si>
  <si>
    <t>PRADERA Men's Soft Toe Western Work Boots, Pull-on Construction Safety, Mens Cowboy 10 inch Oil Resistant Shoe, PR Track - Chocolate 7 US</t>
  </si>
  <si>
    <t>PRADERA Men's Soft Toe Western Work Boots, Pull-on Construction Safety, Mens Cowboy 10 inch Oil Resistant Shoe, PR Track - Chocolate 7.5 US</t>
  </si>
  <si>
    <t>PRADERA Men's Soft Toe Western Work Boots, Pull-on Construction Safety, Mens Cowboy 10 inch Oil Resistant Shoe, PR Track - Chocolate 8 US</t>
  </si>
  <si>
    <t>PRADERA Men's Soft Toe Western Work Boots, Pull-on Construction Safety, Mens Cowboy 10 inch Oil Resistant Shoe, PR Track - Chocolate 9 US</t>
  </si>
  <si>
    <t>PRADERA Men's Soft Toe Western Work Boots, Pull-on Construction Safety, Mens Cowboy 10 inch Oil Resistant Shoe, PR Track - Chocolate 9.5 US</t>
  </si>
  <si>
    <t>CEBU Men's Soft Toe Wedge Sole Work Boots, for Construction, Utility, Oil Resistant, Leather and Lightweight, Ultra 300 (Brown, numeric_11)</t>
  </si>
  <si>
    <t>CEBU Men's Soft Toe Work Boots, Industrial and Construction Safety, Oil and Acid Resistant, Rubber Protection, Leather, Heavy Duty, Wide fit Shoes, Tk Farmer (Brown, Numeric_7)</t>
  </si>
  <si>
    <t>CEBU Men's Soft Toe Work Boots, Utility and Construction Safety, Leather,Oil and Acid Resistant, 10 inch Pull on, Heavy Duty Sole Shoes, Tractor (Black, Numeric_10_Point_5)</t>
  </si>
  <si>
    <t>s1434</t>
  </si>
  <si>
    <t>CEBU Men's Soft Toe Work Boots, Utility and Construction Safety, Leather,Oil and Acid Resistant, 10 inch Pull on, Heavy Duty Sole Shoes, Tractor (Black, Numeric_6)</t>
  </si>
  <si>
    <t>s1425</t>
  </si>
  <si>
    <t>CEBU Men's Soft Toe Work Boots, Utility and Construction Safety, Leather,Oil and Acid Resistant, 10 inch Pull on, Heavy Duty Sole Shoes, Tractor (Black, Numeric_7_Point_5)</t>
  </si>
  <si>
    <t>s1428</t>
  </si>
  <si>
    <t>CEBU Men's Soft Toe Work Boots, Utility and Construction Safety, Leather,Oil and Acid Resistant, 10 inch Pull on, Heavy Duty Sole Shoes, Tractor (Brown, Numeric_10_Point_5)</t>
  </si>
  <si>
    <t>CEBU Men's Soft Toe Work Boots, Utility and Construction Safety, Leather,Oil and Acid Resistant, 10 inch Pull on, Heavy Duty Sole Shoes, Tractor (Brown, Numeric_10)</t>
  </si>
  <si>
    <t>s1382</t>
  </si>
  <si>
    <t>CEBU Men's Soft Toe Work Boots, Utility and Construction Safety, Leather,Oil and Acid Resistant, 10 inch Pull on, Heavy Duty Sole Shoes, Tractor (Brown, Numeric_12)</t>
  </si>
  <si>
    <t>s1386</t>
  </si>
  <si>
    <t>CEBU Men's Soft Toe Work Boots, Utility and Construction Safety, Leather,Oil and Acid Resistant, 10 inch Pull on, Heavy Duty Sole Shoes, Tractor (Brown, Numeric_8)</t>
  </si>
  <si>
    <t>CEBU Men's Soft Toe Work Boots, Utility and Construction Safety, Leather,Oil and Acid Resistant, 10 inch Pull on, Heavy Duty Sole Shoes, Tractor (Shedron, Numeric_13)</t>
  </si>
  <si>
    <t>s1405</t>
  </si>
  <si>
    <t>CEBU Men's Steel Toe Work Boots, Utility and Construction Safety, Leather,Oil and Acid Resistant, 10 inch Pull on, Heavy Duty Sole Shoes, Tractor (Brown, numeric_6)</t>
  </si>
  <si>
    <t>B09GTWHTZ9</t>
  </si>
  <si>
    <t>CEBU Men's Steel Toe Work Boots, Utility and Construction Safety, Leather,Oil and Acid Resistant, 10 inch Pull on, Heavy Duty Sole Shoes, Tractor (Shedron, numeric_9_point_5)</t>
  </si>
  <si>
    <t>s1467</t>
  </si>
  <si>
    <t>CEBU Men's Tk Farmer Steel Toe Work Boots, Industrial and Construction Safety, Oil and Acid Resistant, Rubber Protection, Leather, Heavy Duty, Wide fit Shoes - Brown 13 US</t>
  </si>
  <si>
    <t>CEBU Men's Tk Farmer Steel Toe Work Boots, Industrial and Construction Safety, Oil and Acid Resistant, Rubber Protection, Leather, Heavy Duty, Wide fit Shoes - Brown 9.5 US</t>
  </si>
  <si>
    <t>B08RJL5YK7</t>
  </si>
  <si>
    <t>Sky</t>
  </si>
  <si>
    <t>CEBU Men's Soft Toe Work Boots, Utility and Construction Safety, Leather,Oil and Acid Resistant, 10 inch Pull on, Heavy Duty Sole Shoes, Tractor (Shedron, Numeric_10)</t>
  </si>
  <si>
    <t>s1399</t>
  </si>
  <si>
    <t>CEBU Men's Soft Toe Work Boots, Utility and Construction Safety, Leather,Oil and Acid Resistant, 10 inch Pull on, Heavy Duty Sole Shoes, Tractor (Shedron, Numeric_11)</t>
  </si>
  <si>
    <t>CEBU Men's Soft Toe Work Boots, Utility and Construction Safety, Leather,Oil and Acid Resistant, 10 inch Pull on, Heavy Duty Sole Shoes, Tractor (Shedron, Numeric_12)</t>
  </si>
  <si>
    <t>CEBU Men's Soft Toe Work Boots, Utility and Construction Safety, Leather,Oil and Acid Resistant, 10 inch Pull on, Heavy Duty Sole Shoes, Tractor (Shedron, Numeric_7_Point_5)</t>
  </si>
  <si>
    <t>CEBU Men's Soft Toe Work Boots, Utility and Construction Safety, Leather,Oil and Acid Resistant, 10 inch Pull on, Heavy Duty Sole Shoes, Tractor (Shedron, Numeric_8_Point_5)</t>
  </si>
  <si>
    <t>CEBU Men's Soft Toe Work Boots, Utility and Construction Safety, Leather,Oil and Acid Resistant, 10 inch Pull on, Heavy Duty Sole Shoes, Tractor (Shedron, Numeric_8)</t>
  </si>
  <si>
    <t>CEBU Men's Soft Toe Work Boots, Utility and Construction Safety, Leather,Oil and Acid Resistant, 10 inch Pull on, Heavy Duty Sole Shoes, Tractor (Shedron, Numeric_9_Point_5)</t>
  </si>
  <si>
    <t>s1398</t>
  </si>
  <si>
    <t>CEBU Men's Soft Toe Work Boots, Utility and Construction Safety, Leather,Oil and Acid Resistant, 10 inch Pull on, Heavy Duty Sole Shoes, Tractor (Brown, Numeric_11)</t>
  </si>
  <si>
    <t>CEBU Men's Soft Toe Work Boots, Utility and Construction Safety, Leather,Oil and Acid Resistant, 10 inch Pull on, Heavy Duty Sole Shoes, Tractor (Brown, Numeric_9_Point_5)</t>
  </si>
  <si>
    <t>CEBU Men's Soft Toe Work Boots, Utility and Construction Safety, Leather,Oil and Acid Resistant, 10 inch Pull on, Heavy Duty Sole Shoes, Tractor (Brown, Numeric_9)</t>
  </si>
  <si>
    <t>s1380</t>
  </si>
  <si>
    <t>CEBU Men's Soft Toe Work Boots, Utility and Construction Safety, Leather,Oil and Acid Resistant, 10 inch Pull on, Heavy Duty Sole Shoes, Tractor (Black, Numeric_8_Point_5)</t>
  </si>
  <si>
    <t>s1430</t>
  </si>
  <si>
    <t>CEBU Men's Soft Toe Work Boots, Utility and Construction Safety, Leather,Oil and Acid Resistant, 10 inch Pull on, Heavy Duty Sole Shoes, Tractor (Black, Numeric_9_Point_5)</t>
  </si>
  <si>
    <t>s1432</t>
  </si>
  <si>
    <t>s1435</t>
  </si>
  <si>
    <t>B08748YCT3</t>
  </si>
  <si>
    <t>CEBU Men's Comfort 10 inch Steel Toe Work Boot - Brown 10.5 US</t>
  </si>
  <si>
    <t>s1314</t>
  </si>
  <si>
    <t>s1311</t>
  </si>
  <si>
    <t>s1443</t>
  </si>
  <si>
    <t>CEBU Men's Tractor Steel Toe Work Boots, Utility and Construction Safety, Leather,Oil and Acid Resistant, 10 inch Pull on, Heavy Duty Sole Shoes - Shedron 7.5 US</t>
  </si>
  <si>
    <t>B088GR4ZGD</t>
  </si>
  <si>
    <t>LABRADOR Men's LA Track Steel Toe Heavy Duty 10" Pull On Work Boots - Chocolate 7 US</t>
  </si>
  <si>
    <t>a1988</t>
  </si>
  <si>
    <t>CEBU Men's Steel Toe Work Boots, Utility and Construction Safety, Leather,Oil and Acid Resistant, 10 inch Pull on, Heavy Duty Sole Shoes, Tractor (Shedron, numeric_10)</t>
  </si>
  <si>
    <t>CEBU Men's Steel Toe Work Boots, Utility and Construction Safety, Leather,Oil and Acid Resistant, 10 inch Pull on, Heavy Duty Sole Shoes, Tractor (Shedron, numeric_8_point_5)</t>
  </si>
  <si>
    <t>CEBU Men's Steel Toe Work Boots, Utility and Construction Safety, Leather,Oil and Acid Resistant, 10 inch Pull on, Heavy Duty Sole Shoes, Tractor (Shedron, numeric_9)</t>
  </si>
  <si>
    <t>CEBU Men's Tractor Steel Toe Work Boots, Utility and Construction Safety, Leather,Oil and Acid Resistant, 10 inch Pull on, Heavy Duty Sole Shoes - Shedron 11 US</t>
  </si>
  <si>
    <t>s1470</t>
  </si>
  <si>
    <t>CEBU Men's Soft Toe Work Boots, Industrial and Construction Safety, Oil and Acid Resistant, Rubber Protection, Leather, Heavy Duty, Wide fit Shoes, Tk Farmer (Brown, Numeric_10_Point_5)</t>
  </si>
  <si>
    <t>B086ZW9CF4</t>
  </si>
  <si>
    <t>CEBU Men's Soft Toe Work Boots, Industrial and Construction Safety, Oil and Acid Resistant, Rubber Protection, Leather, Heavy Duty, Wide fit Shoes, Tk Farmer (Brown, Numeric_10)</t>
  </si>
  <si>
    <t>CEBU Men's Steel Toe Work Boots, Utility and Construction Safety, Leather,Oil and Acid Resistant, 10 inch Pull on, Heavy Duty Sole Shoes, Tractor (Brown, numeric_10_point_5)</t>
  </si>
  <si>
    <t>s1452</t>
  </si>
  <si>
    <t>CEBU Men's Steel Toe Work Boots, Utility and Construction Safety, Leather,Oil and Acid Resistant, 10 inch Pull on, Heavy Duty Sole Shoes, Tractor (Brown, numeric_10)</t>
  </si>
  <si>
    <t>CEBU Men's Steel Toe Work Boots, Utility and Construction Safety, Leather,Oil and Acid Resistant, 10 inch Pull on, Heavy Duty Sole Shoes, Tractor (Brown, numeric_11)</t>
  </si>
  <si>
    <t>CEBU Men's Steel Toe Work Boots, Utility and Construction Safety, Leather,Oil and Acid Resistant, 10 inch Pull on, Heavy Duty Sole Shoes, Tractor (Brown, numeric_12)</t>
  </si>
  <si>
    <t>CEBU Men's Steel Toe Work Boots, Utility and Construction Safety, Leather,Oil and Acid Resistant, 10 inch Pull on, Heavy Duty Sole Shoes, Tractor (Brown, numeric_8_point_5)</t>
  </si>
  <si>
    <t>CEBU Men's Steel Toe Work Boots, Utility and Construction Safety, Leather,Oil and Acid Resistant, 10 inch Pull on, Heavy Duty Sole Shoes, Tractor (Brown, numeric_9_point_5)</t>
  </si>
  <si>
    <t>CEBU Men's Steel Toe Work Boots, Utility and Construction Safety, Leather,Oil and Acid Resistant, 10 inch Pull on, Heavy Duty Sole Shoes, Tractor (Brown, numeric_9)</t>
  </si>
  <si>
    <t>s1449</t>
  </si>
  <si>
    <t>B0874FCM81</t>
  </si>
  <si>
    <t>CEBU Men's Tk Farmer Steel Toe Work Boots, Industrial and Construction Safety, Oil and Acid Resistant, Rubber Protection, Leather, Heavy Duty, Wide fit Shoes - Brown 11 US</t>
  </si>
  <si>
    <t>CEBU Men's Steel Toe Work Boots, Utility and Construction Safety, Leather,Oil and Acid Resistant, 10 inch Pull on, Heavy Duty Sole Shoes, Tractor (Black, numeric_10)</t>
  </si>
  <si>
    <t>s1502</t>
  </si>
  <si>
    <t>CEBU Men's Steel Toe Work Boots, Utility and Construction Safety, Leather,Oil and Acid Resistant, 10 inch Pull on, Heavy Duty Sole Shoes, Tractor (Black, numeric_11)</t>
  </si>
  <si>
    <t>s1504</t>
  </si>
  <si>
    <t>CEBU Men's Steel Toe Work Boots, Utility and Construction Safety, Leather,Oil and Acid Resistant, 10 inch Pull on, Heavy Duty Sole Shoes, Tractor (Black, numeric_6)</t>
  </si>
  <si>
    <t>s1494</t>
  </si>
  <si>
    <t>CEBU Men's Steel Toe Work Boots, Utility and Construction Safety, Leather,Oil and Acid Resistant, 10 inch Pull on, Heavy Duty Sole Shoes, Tractor (Black, numeric_8_point_5)</t>
  </si>
  <si>
    <t>s1499</t>
  </si>
  <si>
    <t>CEBU Men's Tractor Steel Toe Heavy Duty Work Boots - Black 9 US</t>
  </si>
  <si>
    <t>s1500</t>
  </si>
  <si>
    <t>CEBU Men's Tractor Steel Toe Heavy Duty Work Boots - Black 9.5 US</t>
  </si>
  <si>
    <t>s1501</t>
  </si>
  <si>
    <t>B08N5KYB81</t>
  </si>
  <si>
    <t>B09H58FP8N</t>
  </si>
  <si>
    <t>s1471</t>
  </si>
  <si>
    <t>CEBU Men's Tk Farmer Steel Toe Work Boots, Industrial and Construction Safety, Oil and Acid Resistant, Rubber Protection, Leather, Heavy Duty, Wide fit Shoes - Brown 10.5 US</t>
  </si>
  <si>
    <t>Month</t>
  </si>
  <si>
    <t>N/A</t>
  </si>
  <si>
    <t>Date</t>
  </si>
  <si>
    <t>Transaction type</t>
  </si>
  <si>
    <t>Order ID</t>
  </si>
  <si>
    <t>Product Details</t>
  </si>
  <si>
    <t>Totals</t>
  </si>
  <si>
    <t>Detalle</t>
  </si>
  <si>
    <t>Amount</t>
  </si>
  <si>
    <t>Order Payment</t>
  </si>
  <si>
    <t>113-8060879-8563411</t>
  </si>
  <si>
    <t>FORTAL Men's FBS1 Non Slip 6 Slip On Wo..."</t>
  </si>
  <si>
    <t>114-7787629-7950651</t>
  </si>
  <si>
    <t>PRADERA Men's Soft Toe Western Work Boot...</t>
  </si>
  <si>
    <t>111-5306604-7987452</t>
  </si>
  <si>
    <t>TORO BRAVO Men's TRC1 Steel Toe Cowboy 1...</t>
  </si>
  <si>
    <t>Refund</t>
  </si>
  <si>
    <t>111-1820294-5525051</t>
  </si>
  <si>
    <t>Previous statement's unavailable balance</t>
  </si>
  <si>
    <t>113-2013434-9606620</t>
  </si>
  <si>
    <t>Amazon Fees</t>
  </si>
  <si>
    <t>113-9988356-9313017</t>
  </si>
  <si>
    <t>CEBU Men's Rul 500 Steel Toe Wedge Sole ...</t>
  </si>
  <si>
    <t>112-0311969-0628235</t>
  </si>
  <si>
    <t>114-4679193-1745065</t>
  </si>
  <si>
    <t>LABRADOR Women's BDT Soft Toe Heavy Duty...</t>
  </si>
  <si>
    <t>113-8555127-0389834</t>
  </si>
  <si>
    <t>CEBU Men's BrdShark 10 Work Boot - Brow..."</t>
  </si>
  <si>
    <t>112-1670055-4231445</t>
  </si>
  <si>
    <t>TORO BRAVO Men's TRC3P Steel Toe Cowboy ...</t>
  </si>
  <si>
    <t>113-4852593-9537027</t>
  </si>
  <si>
    <t>111-6604272-5801012</t>
  </si>
  <si>
    <t>113-9292399-3745846</t>
  </si>
  <si>
    <t>CEBU Men's Soft Toe Work Boots, Utility ...</t>
  </si>
  <si>
    <t>111-5540840-4430625</t>
  </si>
  <si>
    <t>114-0691562-7222612</t>
  </si>
  <si>
    <t>CEBU Men's Farmer 10 Work Boot - Brown ..."</t>
  </si>
  <si>
    <t>113-8930215-7400263</t>
  </si>
  <si>
    <t>PRADERA Men's PR Track Composite Toe Cow...</t>
  </si>
  <si>
    <t>113-6167047-5557841</t>
  </si>
  <si>
    <t>CEBU Men's Tractor Steel Toe Work Boots,...</t>
  </si>
  <si>
    <t>111-2815619-6219432</t>
  </si>
  <si>
    <t>CEBU Men's Farmer Steel Toe Cowboy 10 P..."</t>
  </si>
  <si>
    <t>111-6833178-4062636</t>
  </si>
  <si>
    <t>CEBU Men's Max Steel Toe Versatile 10 P..."</t>
  </si>
  <si>
    <t>113-4062434-5094603</t>
  </si>
  <si>
    <t>CEBU Men's Rodeo 10 Composite-Toe Work ..."</t>
  </si>
  <si>
    <t>111-9490462-5321841</t>
  </si>
  <si>
    <t>CEBU Men's Steel Toe Work Boots, Utility...</t>
  </si>
  <si>
    <t>112-4829567-1101861</t>
  </si>
  <si>
    <t>111-4297892-5990635</t>
  </si>
  <si>
    <t>114-0546761-8057032</t>
  </si>
  <si>
    <t>112-1570949-3506626</t>
  </si>
  <si>
    <t>113-3517164-4277848</t>
  </si>
  <si>
    <t>113-8504768-9505019</t>
  </si>
  <si>
    <t>CEBU Men's Rul 500 Soft Toe Wedge Sole 1...</t>
  </si>
  <si>
    <t>112-6570544-5333048</t>
  </si>
  <si>
    <t>113-5178109-9485832</t>
  </si>
  <si>
    <t>CEBU Men's Comfort Soft Toe Wedge Sole 1...</t>
  </si>
  <si>
    <t>112-7018757-7997002</t>
  </si>
  <si>
    <t>Billing for return postage</t>
  </si>
  <si>
    <t>114-9257151-4876222</t>
  </si>
  <si>
    <t>114-5680014-4384220</t>
  </si>
  <si>
    <t>114-8416682-4466668</t>
  </si>
  <si>
    <t>114-8276580-6297049</t>
  </si>
  <si>
    <t>TORO BRAVO Men's TRC1 Soft Toe Cowboy 10...</t>
  </si>
  <si>
    <t>113-3342938-0281829</t>
  </si>
  <si>
    <t>114-1964777-5737868</t>
  </si>
  <si>
    <t>112-3099924-9175423</t>
  </si>
  <si>
    <t>111-4986174-9799427</t>
  </si>
  <si>
    <t>CEBU Men's Soft Toe Work Boots, Industri...</t>
  </si>
  <si>
    <t>114-1523489-9401860</t>
  </si>
  <si>
    <t>114-0170906-5433801</t>
  </si>
  <si>
    <t>112-9943990-4989807</t>
  </si>
  <si>
    <t>TORO BRAVO Men's TLC1 Soft Toe Cowboy 8..."</t>
  </si>
  <si>
    <t>111-2777542-7163463</t>
  </si>
  <si>
    <t>112-5987393-4974641</t>
  </si>
  <si>
    <t>113-6785678-8933831</t>
  </si>
  <si>
    <t>112-5790251-1481800</t>
  </si>
  <si>
    <t>112-0328535-5521070</t>
  </si>
  <si>
    <t>114-3321530-1209049</t>
  </si>
  <si>
    <t>113-0286027-0045023</t>
  </si>
  <si>
    <t>112-5756436-7530649</t>
  </si>
  <si>
    <t>112-1921348-1693029</t>
  </si>
  <si>
    <t>114-4472312-4792249</t>
  </si>
  <si>
    <t>113-0212100-2976213</t>
  </si>
  <si>
    <t>LABRADOR Men's LA Track Soft Toe Heavy D...</t>
  </si>
  <si>
    <t>112-9979844-8476238</t>
  </si>
  <si>
    <t>113-5836304-2515429</t>
  </si>
  <si>
    <t>111-3521286-3646662</t>
  </si>
  <si>
    <t>112-9506882-9109005</t>
  </si>
  <si>
    <t>111-1959385-9983445</t>
  </si>
  <si>
    <t>113-8341365-3711462</t>
  </si>
  <si>
    <t>113-3096426-6174643</t>
  </si>
  <si>
    <t>111-1085367-4626606</t>
  </si>
  <si>
    <t>114-5856738-9980237</t>
  </si>
  <si>
    <t>114-9928075-7177844</t>
  </si>
  <si>
    <t>114-1878246-0184237</t>
  </si>
  <si>
    <t>111-2908893-0707465</t>
  </si>
  <si>
    <t>111-8895085-4316211</t>
  </si>
  <si>
    <t>CEBU Men's Tk Lacer Soft Toe Heavy Duty ...</t>
  </si>
  <si>
    <t>114-8752448-6888251</t>
  </si>
  <si>
    <t>111-5887068-0815400</t>
  </si>
  <si>
    <t>114-6846197-0670664</t>
  </si>
  <si>
    <t>113-3131594-4816261</t>
  </si>
  <si>
    <t>112-9236376-4145815</t>
  </si>
  <si>
    <t>113-1585021-1780224</t>
  </si>
  <si>
    <t>CEBU Men's Comfort 10 Steel-Toe Work Bo..."</t>
  </si>
  <si>
    <t>112-6117920-4575409</t>
  </si>
  <si>
    <t>114-3908822-6513016</t>
  </si>
  <si>
    <t>CEBU Men's HL200 Steel Toe Breathable 10...</t>
  </si>
  <si>
    <t>113-7271394-8669857</t>
  </si>
  <si>
    <t>113-9315344-7973045</t>
  </si>
  <si>
    <t>CEBU Men's Comfort 10 inch Steel Toe Wor...</t>
  </si>
  <si>
    <t>112-0758486-5036218</t>
  </si>
  <si>
    <t>113-0028798-9314646</t>
  </si>
  <si>
    <t>111-6989901-9278652</t>
  </si>
  <si>
    <t>113-1082997-6462640</t>
  </si>
  <si>
    <t>113-3049787-4623418</t>
  </si>
  <si>
    <t>114-8609964-2497052</t>
  </si>
  <si>
    <t>113-0880912-3071412</t>
  </si>
  <si>
    <t>114-7553067-4209869</t>
  </si>
  <si>
    <t>113-8264600-6512251</t>
  </si>
  <si>
    <t>CEBU Men's Work Soft Toe Boots, Oil and ...</t>
  </si>
  <si>
    <t>114-3375128-2591401</t>
  </si>
  <si>
    <t>111-8592331-7967452</t>
  </si>
  <si>
    <t>111-2483682-0741058</t>
  </si>
  <si>
    <t>111-4743213-4808237</t>
  </si>
  <si>
    <t>112-7496649-0431456</t>
  </si>
  <si>
    <t>114-5077630-5955433</t>
  </si>
  <si>
    <t>111-8292307-9721805</t>
  </si>
  <si>
    <t>113-1381084-1231430</t>
  </si>
  <si>
    <t>CEBU Men's SW Soft Toe Wedge Sole 10 Pu..."</t>
  </si>
  <si>
    <t>112-1865147-1406608</t>
  </si>
  <si>
    <t>111-3161163-9474637</t>
  </si>
  <si>
    <t>114-5025886-9564236</t>
  </si>
  <si>
    <t>113-1537843-5171420</t>
  </si>
  <si>
    <t>CEBU Men's Thunder 300 Steel Toe Square ...</t>
  </si>
  <si>
    <t>114-9858072-8738626</t>
  </si>
  <si>
    <t>CEBU Men's Tk Farmer Steel Toe Work Boot...</t>
  </si>
  <si>
    <t>113-2582896-1880222</t>
  </si>
  <si>
    <t>CEBU Men's WP Composite Toe Waterproof 1...</t>
  </si>
  <si>
    <t>113-0151728-2760207</t>
  </si>
  <si>
    <t>CEBU Men's Tractor Steel Toe Heavy Duty ...</t>
  </si>
  <si>
    <t>112-2957406-4323409</t>
  </si>
  <si>
    <t>114-9266294-7538635</t>
  </si>
  <si>
    <t>112-2899194-8286643</t>
  </si>
  <si>
    <t>113-4795441-8433824</t>
  </si>
  <si>
    <t>113-6295836-6047440</t>
  </si>
  <si>
    <t>112-4329071-4393861</t>
  </si>
  <si>
    <t>111-7711266-5320264</t>
  </si>
  <si>
    <t>CEBU Men's BT Flex Shrk Steel Toe Rubber...</t>
  </si>
  <si>
    <t>111-3110627-2645014</t>
  </si>
  <si>
    <t>114-0147465-6361845</t>
  </si>
  <si>
    <t>111-7255513-0470633</t>
  </si>
  <si>
    <t>113-7716689-2131402</t>
  </si>
  <si>
    <t>111-9471782-7598627</t>
  </si>
  <si>
    <t>114-3746821-8904249</t>
  </si>
  <si>
    <t>111-9963083-7470654</t>
  </si>
  <si>
    <t>111-5782122-9629802</t>
  </si>
  <si>
    <t>CEBU Men's BorceShark Soft Toe Versatile...</t>
  </si>
  <si>
    <t>113-6057307-9561000</t>
  </si>
  <si>
    <t>113-0397250-7899463</t>
  </si>
  <si>
    <t>112-6521721-2941068</t>
  </si>
  <si>
    <t>112-1306422-0515465</t>
  </si>
  <si>
    <t>112-9018858-1708241</t>
  </si>
  <si>
    <t>114-5188011-7787463</t>
  </si>
  <si>
    <t>CEBU Men's WP Waterproof Soft Toe 10 Pu..."</t>
  </si>
  <si>
    <t>114-1075153-3737017</t>
  </si>
  <si>
    <t>112-1552740-3979466</t>
  </si>
  <si>
    <t>111-0701889-2753038</t>
  </si>
  <si>
    <t>111-9070347-9385832</t>
  </si>
  <si>
    <t>111-9055327-0477862</t>
  </si>
  <si>
    <t>112-1320188-2270631</t>
  </si>
  <si>
    <t>PRADERA Men's PR Rayas Soft Toe Cowboy 1...</t>
  </si>
  <si>
    <t>111-6165780-6105062</t>
  </si>
  <si>
    <t>111-4945201-1939443</t>
  </si>
  <si>
    <t>112-7860640-9636252</t>
  </si>
  <si>
    <t>111-8930605-9557844</t>
  </si>
  <si>
    <t>111-7771617-8605004</t>
  </si>
  <si>
    <t>113-0312463-4483441</t>
  </si>
  <si>
    <t>113-5975421-4905067</t>
  </si>
  <si>
    <t>112-3880796-6029866</t>
  </si>
  <si>
    <t>111-4233036-5504248</t>
  </si>
  <si>
    <t>112-4001147-1909801</t>
  </si>
  <si>
    <t>111-8754806-4282659</t>
  </si>
  <si>
    <t>112-8026460-6430601</t>
  </si>
  <si>
    <t>111-5225940-4465866</t>
  </si>
  <si>
    <t>114-2100391-8770632</t>
  </si>
  <si>
    <t>111-8834926-6406629</t>
  </si>
  <si>
    <t>113-2799402-8410624</t>
  </si>
  <si>
    <t>112-5786276-6348237</t>
  </si>
  <si>
    <t>114-8952886-8695442</t>
  </si>
  <si>
    <t>112-9822649-2119464</t>
  </si>
  <si>
    <t>114-8610906-1965043</t>
  </si>
  <si>
    <t>111-8030363-3630646</t>
  </si>
  <si>
    <t>114-7190849-6165034</t>
  </si>
  <si>
    <t>112-1317369-0473809</t>
  </si>
  <si>
    <t>113-3043300-9065033</t>
  </si>
  <si>
    <t>114-7957750-0397867</t>
  </si>
  <si>
    <t>111-9688534-0417019</t>
  </si>
  <si>
    <t>112-5236363-3844231</t>
  </si>
  <si>
    <t>111-8468953-7783461</t>
  </si>
  <si>
    <t>114-4232868-9493843</t>
  </si>
  <si>
    <t>111-3166746-6555447</t>
  </si>
  <si>
    <t>111-7527984-6023467</t>
  </si>
  <si>
    <t>113-1126323-1689858</t>
  </si>
  <si>
    <t>114-2506169-4373833</t>
  </si>
  <si>
    <t>111-1706021-9543448</t>
  </si>
  <si>
    <t>112-5150648-7418633</t>
  </si>
  <si>
    <t>112-0129691-7985830</t>
  </si>
  <si>
    <t>113-0807924-6945851</t>
  </si>
  <si>
    <t>111-9503494-6796265</t>
  </si>
  <si>
    <t>112-1458404-3677866</t>
  </si>
  <si>
    <t>111-4226008-9135434</t>
  </si>
  <si>
    <t>CEBU Men's Max Soft Toe Versatile 10 Pu..."</t>
  </si>
  <si>
    <t>112-1527648-0352214</t>
  </si>
  <si>
    <t>111-1479639-9214644</t>
  </si>
  <si>
    <t>113-1068233-3822669</t>
  </si>
  <si>
    <t>112-1993209-2507457</t>
  </si>
  <si>
    <t>114-6644666-3619408</t>
  </si>
  <si>
    <t>112-8229273-9083436</t>
  </si>
  <si>
    <t>CEBU Men's Tk Borcegui Soft Toe Heavy Du...</t>
  </si>
  <si>
    <t>113-7326257-7306644</t>
  </si>
  <si>
    <t>113-4735420-4049802</t>
  </si>
  <si>
    <t>113-3101808-4426629</t>
  </si>
  <si>
    <t>114-1556613-5027423</t>
  </si>
  <si>
    <t>112-8499861-8551416</t>
  </si>
  <si>
    <t>114-9695238-3707437</t>
  </si>
  <si>
    <t>114-2198327-9742647</t>
  </si>
  <si>
    <t>113-4775982-3895431</t>
  </si>
  <si>
    <t>114-0596899-9054658</t>
  </si>
  <si>
    <t>113-3800534-9533054</t>
  </si>
  <si>
    <t>113-7272766-2365843</t>
  </si>
  <si>
    <t>113-1854785-4576239</t>
  </si>
  <si>
    <t>112-0759141-6820254</t>
  </si>
  <si>
    <t>CEBU Men's BorceShark Steel Toe Versatil...</t>
  </si>
  <si>
    <t>113-4949127-9243460</t>
  </si>
  <si>
    <t>111-4796547-0645857</t>
  </si>
  <si>
    <t>CEBU Men's Tk Farmer Soft Toe Heavy Duty...</t>
  </si>
  <si>
    <t>CEBU Men's Botin Soft Toe Slip On 6 Sli..."</t>
  </si>
  <si>
    <t>112-3688391-9947420</t>
  </si>
  <si>
    <t>111-1247146-5605827</t>
  </si>
  <si>
    <t>113-0216769-6913846</t>
  </si>
  <si>
    <t>112-5508638-2377853</t>
  </si>
  <si>
    <t>112-8192153-7740259</t>
  </si>
  <si>
    <t>112-5291503-9589056</t>
  </si>
  <si>
    <t>CEBU Men's Tractor 10 Work Boot - Black..."</t>
  </si>
  <si>
    <t>111-0730145-7488224</t>
  </si>
  <si>
    <t>112-4830656-1024261</t>
  </si>
  <si>
    <t>113-0399465-9496230</t>
  </si>
  <si>
    <t>112-0346392-7955418</t>
  </si>
  <si>
    <t>111-7270131-4447402</t>
  </si>
  <si>
    <t>114-3155397-2870624</t>
  </si>
  <si>
    <t>111-0421908-5895434</t>
  </si>
  <si>
    <t>112-3785178-4763433</t>
  </si>
  <si>
    <t>113-8948378-7670630</t>
  </si>
  <si>
    <t>CEBU Men's Botin Grip Soft Toe Non Slip ...</t>
  </si>
  <si>
    <t>111-2412239-4945010</t>
  </si>
  <si>
    <t>113-8789949-8355410</t>
  </si>
  <si>
    <t>113-5790467-2833034</t>
  </si>
  <si>
    <t>113-7891791-0357845</t>
  </si>
  <si>
    <t>114-9906032-2053050</t>
  </si>
  <si>
    <t>114-7370231-1907425</t>
  </si>
  <si>
    <t>111-9118022-7129806</t>
  </si>
  <si>
    <t>111-0206617-4791430</t>
  </si>
  <si>
    <t>CEBU Men's BrdShark 10 Steel-Toe Work B..."</t>
  </si>
  <si>
    <t>114-7915749-8460229</t>
  </si>
  <si>
    <t>114-8080039-5641818</t>
  </si>
  <si>
    <t>113-1514119-3183466</t>
  </si>
  <si>
    <t>112-0518614-8597835</t>
  </si>
  <si>
    <t>113-3976305-2194614</t>
  </si>
  <si>
    <t>111-1903277-5289028</t>
  </si>
  <si>
    <t>112-7272355-9443427</t>
  </si>
  <si>
    <t>113-3378701-2777854</t>
  </si>
  <si>
    <t>Toro Men's TRC1 10 Steel-Toe Work Boot ..."</t>
  </si>
  <si>
    <t>113-9840571-3177046</t>
  </si>
  <si>
    <t>CEBU Men's Tractor 10 Work Boot - Shedr..."</t>
  </si>
  <si>
    <t>113-5675157-6437830</t>
  </si>
  <si>
    <t>114-3233750-6143401</t>
  </si>
  <si>
    <t>PRADERA Men's PR Track Soft Toe Cowboy 1...</t>
  </si>
  <si>
    <t>114-9896880-3914646</t>
  </si>
  <si>
    <t>113-1303333-4051429</t>
  </si>
  <si>
    <t>111-3853939-8938604</t>
  </si>
  <si>
    <t>114-0112272-5925808</t>
  </si>
  <si>
    <t>111-2437502-3118645</t>
  </si>
  <si>
    <t>CEBU Men's Tk Farmer 10 Steel-Toe Work ..."</t>
  </si>
  <si>
    <t>113-5462180-9128203</t>
  </si>
  <si>
    <t>113-5378641-9563446</t>
  </si>
  <si>
    <t>113-1423933-7701057</t>
  </si>
  <si>
    <t>Toro Men's TRC1 10 Work Boot - Tan 9 US"</t>
  </si>
  <si>
    <t>113-0429952-3729854</t>
  </si>
  <si>
    <t>112-7070572-3345060</t>
  </si>
  <si>
    <t>112-7251140-0834641</t>
  </si>
  <si>
    <t>114-7852665-1024257</t>
  </si>
  <si>
    <t>112-8982336-3315410</t>
  </si>
  <si>
    <t>114-6458500-6872254</t>
  </si>
  <si>
    <t>112-2546161-3531441</t>
  </si>
  <si>
    <t>113-3931647-9914614</t>
  </si>
  <si>
    <t>114-8569690-6715460</t>
  </si>
  <si>
    <t>113-8661825-8464260</t>
  </si>
  <si>
    <t>111-1793492-4000218</t>
  </si>
  <si>
    <t>113-9722210-1108248</t>
  </si>
  <si>
    <t>114-4536890-2770615</t>
  </si>
  <si>
    <t>114-8900726-6152253</t>
  </si>
  <si>
    <t>112-5183474-4773046</t>
  </si>
  <si>
    <t>112-9164595-2380222</t>
  </si>
  <si>
    <t>111-3537017-4563428</t>
  </si>
  <si>
    <t>CEBU Men's Ultra 300 Soft Toe Wedge Sole...</t>
  </si>
  <si>
    <t>113-7166119-8173033</t>
  </si>
  <si>
    <t>112-7487194-7363413</t>
  </si>
  <si>
    <t>112-4568448-9849855</t>
  </si>
  <si>
    <t>113-6502931-5595436</t>
  </si>
  <si>
    <t>114-1167376-0371413</t>
  </si>
  <si>
    <t>112-4960018-6705809</t>
  </si>
  <si>
    <t>112-3327198-2141848</t>
  </si>
  <si>
    <t>114-5499933-3061801</t>
  </si>
  <si>
    <t>112-8561521-9216252</t>
  </si>
  <si>
    <t>112-5869485-7800226</t>
  </si>
  <si>
    <t>111-1111743-5239448</t>
  </si>
  <si>
    <t>112-8188855-3557050</t>
  </si>
  <si>
    <t>Toro Men's TRC1 10 Work Boot - Brown 12..."</t>
  </si>
  <si>
    <t>113-4591280-9605808</t>
  </si>
  <si>
    <t>Toro Men's TRC1 10 Work Boot - Brown 13..."</t>
  </si>
  <si>
    <t>114-7774761-5553003</t>
  </si>
  <si>
    <t>112-8629732-4725846</t>
  </si>
  <si>
    <t>111-6171375-8380216</t>
  </si>
  <si>
    <t>112-0397209-1582621</t>
  </si>
  <si>
    <t>113-0383942-9313835</t>
  </si>
  <si>
    <t>114-8448530-7294636</t>
  </si>
  <si>
    <t>114-7290927-5145000</t>
  </si>
  <si>
    <t>111-9866653-3077833</t>
  </si>
  <si>
    <t>113-4581349-9908215</t>
  </si>
  <si>
    <t>114-8316390-5118612</t>
  </si>
  <si>
    <t>114-8366439-8813027</t>
  </si>
  <si>
    <t>111-6395522-0376258</t>
  </si>
  <si>
    <t>114-3281712-6177808</t>
  </si>
  <si>
    <t>114-3811071-1271454</t>
  </si>
  <si>
    <t>111-3605202-0983414</t>
  </si>
  <si>
    <t>111-8869138-4121016</t>
  </si>
  <si>
    <t>113-9642915-6304212</t>
  </si>
  <si>
    <t>113-9795081-4438667</t>
  </si>
  <si>
    <t>113-0767576-4361835</t>
  </si>
  <si>
    <t>114-5703993-9131400</t>
  </si>
  <si>
    <t>112-5306108-5102601</t>
  </si>
  <si>
    <t>114-0145861-8909824</t>
  </si>
  <si>
    <t>113-5353952-5557056</t>
  </si>
  <si>
    <t>114-8438860-7572262</t>
  </si>
  <si>
    <t>112-0972810-3645011</t>
  </si>
  <si>
    <t>111-4843548-6845028</t>
  </si>
  <si>
    <t>111-5685689-5264260</t>
  </si>
  <si>
    <t>112-8008747-7205804</t>
  </si>
  <si>
    <t>114-6251408-7662659</t>
  </si>
  <si>
    <t>113-0536862-5308238</t>
  </si>
  <si>
    <t>114-0039228-9737872</t>
  </si>
  <si>
    <t>114-6439497-5579410</t>
  </si>
  <si>
    <t>114-1566126-7379455</t>
  </si>
  <si>
    <t>113-2564204-2149046</t>
  </si>
  <si>
    <t>111-1393409-7474606</t>
  </si>
  <si>
    <t>114-2193944-5055412</t>
  </si>
  <si>
    <t>111-0020523-8168243</t>
  </si>
  <si>
    <t>113-6801347-4333822</t>
  </si>
  <si>
    <t>113-4317780-0838622</t>
  </si>
  <si>
    <t>113-0211041-6303428</t>
  </si>
  <si>
    <t>113-6859134-1684211</t>
  </si>
  <si>
    <t>111-4314941-2979458</t>
  </si>
  <si>
    <t>111-5048077-8759417</t>
  </si>
  <si>
    <t>114-3921689-0476257</t>
  </si>
  <si>
    <t>112-2315006-8917051</t>
  </si>
  <si>
    <t>PRADERA Men's PRH Soft Toe Cowboy 10 Pu..."</t>
  </si>
  <si>
    <t>114-5290443-0333020</t>
  </si>
  <si>
    <t>111-3929218-6497038</t>
  </si>
  <si>
    <t>FORTAL Women's FQP1 Non Slip 4 Slip On ..."</t>
  </si>
  <si>
    <t>113-6112627-4381800</t>
  </si>
  <si>
    <t>112-2159097-0445039</t>
  </si>
  <si>
    <t>FORTAL Women's FBP3 Non Slip 6 Work Boo..."</t>
  </si>
  <si>
    <t>111-2922375-6355468</t>
  </si>
  <si>
    <t>113-0280062-5853839</t>
  </si>
  <si>
    <t>CEBU Men's HL200 Soft Toe Breathable 10..."</t>
  </si>
  <si>
    <t>111-7189137-1111418</t>
  </si>
  <si>
    <t>113-5617876-6595466</t>
  </si>
  <si>
    <t>111-6190989-3205809</t>
  </si>
  <si>
    <t>114-7358888-3296251</t>
  </si>
  <si>
    <t>112-3137041-0023400</t>
  </si>
  <si>
    <t>113-4802062-1014605</t>
  </si>
  <si>
    <t>112-9471292-0756234</t>
  </si>
  <si>
    <t>114-8234001-0741006</t>
  </si>
  <si>
    <t>112-5766529-8491402</t>
  </si>
  <si>
    <t>PRADERA Men's PR Rayas Steel Toe Cowboy ...</t>
  </si>
  <si>
    <t>113-8348944-1213847</t>
  </si>
  <si>
    <t>113-7666917-4560235</t>
  </si>
  <si>
    <t>114-0283296-6959421</t>
  </si>
  <si>
    <t>114-0616283-5219445</t>
  </si>
  <si>
    <t>114-2878190-1793015</t>
  </si>
  <si>
    <t>111-5881131-0690604</t>
  </si>
  <si>
    <t>111-2487852-7794632</t>
  </si>
  <si>
    <t>112-0115370-8836241</t>
  </si>
  <si>
    <t>113-4641486-6584228</t>
  </si>
  <si>
    <t>112-6796908-9399415</t>
  </si>
  <si>
    <t>111-5891477-4134622</t>
  </si>
  <si>
    <t>113-6650379-1907426</t>
  </si>
  <si>
    <t>114-7738081-3586652</t>
  </si>
  <si>
    <t>111-1184487-8089008</t>
  </si>
  <si>
    <t>113-0287751-6533031</t>
  </si>
  <si>
    <t>112-4930188-6838617</t>
  </si>
  <si>
    <t>114-7197927-1857832</t>
  </si>
  <si>
    <t>112-0616587-1999468</t>
  </si>
  <si>
    <t>112-2882420-4216231</t>
  </si>
  <si>
    <t>111-8234620-3221030</t>
  </si>
  <si>
    <t>112-1156925-1790650</t>
  </si>
  <si>
    <t>114-9082870-4151464</t>
  </si>
  <si>
    <t>Toro Men's TRC1 10 Work Boot - Brown 6...."</t>
  </si>
  <si>
    <t>114-7444803-7715457</t>
  </si>
  <si>
    <t>112-7071607-8241030</t>
  </si>
  <si>
    <t>111-2394624-2913867</t>
  </si>
  <si>
    <t>113-1638394-0372243</t>
  </si>
  <si>
    <t>114-2832389-5636250</t>
  </si>
  <si>
    <t>111-4417277-7390619</t>
  </si>
  <si>
    <t>113-8103804-6863444</t>
  </si>
  <si>
    <t>113-1442853-8817011</t>
  </si>
  <si>
    <t>112-7584866-5765813</t>
  </si>
  <si>
    <t>114-2482405-4350637</t>
  </si>
  <si>
    <t>114-2074792-8137816</t>
  </si>
  <si>
    <t>113-3310164-3152226</t>
  </si>
  <si>
    <t>113-8342299-4170652</t>
  </si>
  <si>
    <t>113-4415453-4566609</t>
  </si>
  <si>
    <t>114-1218466-0973046</t>
  </si>
  <si>
    <t>111-1232049-3851440</t>
  </si>
  <si>
    <t>CEBU Men's Bul 250 Soft Toe Wedge Sole 6...</t>
  </si>
  <si>
    <t>114-4012581-0173019</t>
  </si>
  <si>
    <t>113-5748845-9825802</t>
  </si>
  <si>
    <t>111-3403073-0105014</t>
  </si>
  <si>
    <t>113-6927520-3398600</t>
  </si>
  <si>
    <t>---</t>
  </si>
  <si>
    <t xml:space="preserve">Previous Reserve Amount Balance </t>
  </si>
  <si>
    <t>Unavailable balance</t>
  </si>
  <si>
    <t>112-8788904-2041801</t>
  </si>
  <si>
    <t>111-0191983-8732271</t>
  </si>
  <si>
    <t>112-4866533-8807439</t>
  </si>
  <si>
    <t>114-6762283-3984250</t>
  </si>
  <si>
    <t>CEBU Men's Tk Bordo 10 Steel-Toe Work B..."</t>
  </si>
  <si>
    <t>114-0974620-4175435</t>
  </si>
  <si>
    <t>114-9465278-4187401</t>
  </si>
  <si>
    <t>111-1481190-0632248</t>
  </si>
  <si>
    <t>113-0173169-7834663</t>
  </si>
  <si>
    <t>113-6488743-4123463</t>
  </si>
  <si>
    <t>114-0075044-7094635</t>
  </si>
  <si>
    <t>113-2562046-7546615</t>
  </si>
  <si>
    <t>113-3320893-2069023</t>
  </si>
  <si>
    <t>113-1534319-9311418</t>
  </si>
  <si>
    <t>113-3943017-4986642</t>
  </si>
  <si>
    <t>112-1673263-2185028</t>
  </si>
  <si>
    <t>114-2443624-7220248</t>
  </si>
  <si>
    <t>113-8959123-8902614</t>
  </si>
  <si>
    <t>CEBU Men's Max Grip Soft Toe Non Slip 10...</t>
  </si>
  <si>
    <t>113-6559209-7579430</t>
  </si>
  <si>
    <t>114-8505255-8437007</t>
  </si>
  <si>
    <t>114-9034431-1339404</t>
  </si>
  <si>
    <t>112-0404241-2265051</t>
  </si>
  <si>
    <t>113-7234133-1448239</t>
  </si>
  <si>
    <t>112-1017293-1698649</t>
  </si>
  <si>
    <t>112-6756152-7754606</t>
  </si>
  <si>
    <t>113-0289706-4212217</t>
  </si>
  <si>
    <t>111-8408826-2618608</t>
  </si>
  <si>
    <t>112-1782152-3077828</t>
  </si>
  <si>
    <t>CEBU Men's HL100 Breathable Heavy Duty 1...</t>
  </si>
  <si>
    <t>113-9260476-8757025</t>
  </si>
  <si>
    <t>113-8962219-8741807</t>
  </si>
  <si>
    <t>114-4719721-3974636</t>
  </si>
  <si>
    <t>112-0773034-1795421</t>
  </si>
  <si>
    <t>112-6243307-7715411</t>
  </si>
  <si>
    <t>111-9521283-4039433</t>
  </si>
  <si>
    <t>113-5954070-8127404</t>
  </si>
  <si>
    <t>114-6504564-2156247</t>
  </si>
  <si>
    <t>113-8987979-4721844</t>
  </si>
  <si>
    <t>114-4627928-4313041</t>
  </si>
  <si>
    <t>114-3259284-3689065</t>
  </si>
  <si>
    <t>LABRADOR Men's LA Track Steel Toe Heavy ...</t>
  </si>
  <si>
    <t>113-2793009-8241047</t>
  </si>
  <si>
    <t>114-8947300-4298605</t>
  </si>
  <si>
    <t>112-9809006-2180205</t>
  </si>
  <si>
    <t>114-0911773-0143440</t>
  </si>
  <si>
    <t>112-0404111-5369865</t>
  </si>
  <si>
    <t>114-9223876-5563443</t>
  </si>
  <si>
    <t>112-1683988-7900208</t>
  </si>
  <si>
    <t>113-7717387-3097803</t>
  </si>
  <si>
    <t>114-9380893-1481007</t>
  </si>
  <si>
    <t>112-7685493-1154652</t>
  </si>
  <si>
    <t>FORTAL Women's FTP Non Slip 4 Work Shoe..."</t>
  </si>
  <si>
    <t>114-9480237-1750669</t>
  </si>
  <si>
    <t>CEBU Men's Tractor 10 Work Boot - Brown..."</t>
  </si>
  <si>
    <t>114-1657285-1333858</t>
  </si>
  <si>
    <t>111-2318928-4561862</t>
  </si>
  <si>
    <t>114-7422227-2202614</t>
  </si>
  <si>
    <t>112-5583211-8204263</t>
  </si>
  <si>
    <t>111-3948490-4053052</t>
  </si>
  <si>
    <t>113-8296954-0822622</t>
  </si>
  <si>
    <t>113-5801405-8306642</t>
  </si>
  <si>
    <t>FORTAL Men's FCCP2 Non Slip 4 Work Shoe..."</t>
  </si>
  <si>
    <t>113-2670602-1492258</t>
  </si>
  <si>
    <t>112-5144203-0124204</t>
  </si>
  <si>
    <t>111-1662030-2171409</t>
  </si>
  <si>
    <t>113-8681892-2667462</t>
  </si>
  <si>
    <t>111-4912612-1185833</t>
  </si>
  <si>
    <t>112-5065913-5871411</t>
  </si>
  <si>
    <t>112-4693494-2885043</t>
  </si>
  <si>
    <t>112-9296998-1141827</t>
  </si>
  <si>
    <t>111-6236346-0373043</t>
  </si>
  <si>
    <t>113-8864784-4068234</t>
  </si>
  <si>
    <t>114-0150716-9029801</t>
  </si>
  <si>
    <t>114-2264660-3597029</t>
  </si>
  <si>
    <t>114-5623039-9393810</t>
  </si>
  <si>
    <t>112-2392776-2324263</t>
  </si>
  <si>
    <t>114-7787394-0545844</t>
  </si>
  <si>
    <t>113-4556884-0257836</t>
  </si>
  <si>
    <t>113-6057205-7201028</t>
  </si>
  <si>
    <t>CEBU Men's Thunder 300 Soft Toe Square T...</t>
  </si>
  <si>
    <t>114-7741889-3568219</t>
  </si>
  <si>
    <t>112-1681491-8334641</t>
  </si>
  <si>
    <t>111-7071510-2801826</t>
  </si>
  <si>
    <t>111-7347150-1507420</t>
  </si>
  <si>
    <t>114-1343921-0326612</t>
  </si>
  <si>
    <t>114-9877989-1064233</t>
  </si>
  <si>
    <t>113-1665799-5513012</t>
  </si>
  <si>
    <t>FORTAL Men's FBP1 Non Slip 6 Work Boots..."</t>
  </si>
  <si>
    <t>114-5767465-8011416</t>
  </si>
  <si>
    <t>113-4711846-7745012</t>
  </si>
  <si>
    <t>114-6587361-1735400</t>
  </si>
  <si>
    <t>112-7487489-1881831</t>
  </si>
  <si>
    <t>113-5513269-7780246</t>
  </si>
  <si>
    <t>113-0980383-1095406</t>
  </si>
  <si>
    <t>111-2512779-5744230</t>
  </si>
  <si>
    <t>CEBU Men's BT Flex Shrk Soft Toe Rubber ...</t>
  </si>
  <si>
    <t>114-0232669-3512253</t>
  </si>
  <si>
    <t>114-5627581-2217026</t>
  </si>
  <si>
    <t>114-8749020-1508210</t>
  </si>
  <si>
    <t>Toro Men's TRC1 10 Work Boot - Brown 8 ..."</t>
  </si>
  <si>
    <t>113-2632305-4934615</t>
  </si>
  <si>
    <t>111-5618396-9561807</t>
  </si>
  <si>
    <t>112-6555475-9028200</t>
  </si>
  <si>
    <t>114-6417022-1657811</t>
  </si>
  <si>
    <t>114-3713928-5977063</t>
  </si>
  <si>
    <t>112-8197840-4937850</t>
  </si>
  <si>
    <t>114-0092761-1369044</t>
  </si>
  <si>
    <t>113-0703767-0152208</t>
  </si>
  <si>
    <t>113-3809403-7637032</t>
  </si>
  <si>
    <t>111-9494775-7529858</t>
  </si>
  <si>
    <t>114-8770936-5245859</t>
  </si>
  <si>
    <t>113-3796186-3992259</t>
  </si>
  <si>
    <t>112-8957388-0965059</t>
  </si>
  <si>
    <t>112-4870035-7844214</t>
  </si>
  <si>
    <t>113-7196099-2816215</t>
  </si>
  <si>
    <t>112-8276613-6601020</t>
  </si>
  <si>
    <t>111-2747227-1713805</t>
  </si>
  <si>
    <t>111-7116388-4656252</t>
  </si>
  <si>
    <t>114-2589063-1913808</t>
  </si>
  <si>
    <t>114-6011492-3028200</t>
  </si>
  <si>
    <t>112-8138524-1481834</t>
  </si>
  <si>
    <t>114-9281146-5273842</t>
  </si>
  <si>
    <t>111-6400680-1024260</t>
  </si>
  <si>
    <t>113-3363879-5813038</t>
  </si>
  <si>
    <t>Service Fees</t>
  </si>
  <si>
    <t>Subscription Fee:</t>
  </si>
  <si>
    <t>113-5696483-5579462</t>
  </si>
  <si>
    <t>CEBU Men's Tractor 10 Work Boot - Honey..."</t>
  </si>
  <si>
    <t>112-8987272-5285017</t>
  </si>
  <si>
    <t>114-6769687-1573053</t>
  </si>
  <si>
    <t>CEBU Men's BT Flex Soft Toe Lightweight ...</t>
  </si>
  <si>
    <t>111-2437029-2074642</t>
  </si>
  <si>
    <t>112-0097442-4325060</t>
  </si>
  <si>
    <t>112-5416118-6453859</t>
  </si>
  <si>
    <t>112-8729601-3568231</t>
  </si>
  <si>
    <t>113-1908681-6716204</t>
  </si>
  <si>
    <t>111-5944088-5693060</t>
  </si>
  <si>
    <t>111-2705381-5171452</t>
  </si>
  <si>
    <t>114-4911367-6520221</t>
  </si>
  <si>
    <t>113-7335348-8838625</t>
  </si>
  <si>
    <t>113-7584656-0959446</t>
  </si>
  <si>
    <t>111-4236406-2679418</t>
  </si>
  <si>
    <t>111-0177849-8588271</t>
  </si>
  <si>
    <t>114-6825966-7775464</t>
  </si>
  <si>
    <t>112-1176672-9859448</t>
  </si>
  <si>
    <t>111-2311825-3462643</t>
  </si>
  <si>
    <t>113-9220972-2999469</t>
  </si>
  <si>
    <t>112-9759110-2145051</t>
  </si>
  <si>
    <t>111-1408431-8521011</t>
  </si>
  <si>
    <t>114-1605254-0042607</t>
  </si>
  <si>
    <t>113-6150688-5312202</t>
  </si>
  <si>
    <t>111-7824275-6858631</t>
  </si>
  <si>
    <t>TORO BRAVO Men's TRC3P Soft Toe Cowboy 1...</t>
  </si>
  <si>
    <t>114-5223029-4695452</t>
  </si>
  <si>
    <t>114-3041166-4800224</t>
  </si>
  <si>
    <t>113-4144518-7190647</t>
  </si>
  <si>
    <t>112-3265578-2386648</t>
  </si>
  <si>
    <t>113-4965771-2506661</t>
  </si>
  <si>
    <t>113-6276315-7057808</t>
  </si>
  <si>
    <t>112-5442140-2227424</t>
  </si>
  <si>
    <t>LABRADOR Men's BRB Soft Toe Wedge Sole 6...</t>
  </si>
  <si>
    <t>114-5015302-9902654</t>
  </si>
  <si>
    <t>114-0046461-4315460</t>
  </si>
  <si>
    <t>112-9580988-9616245</t>
  </si>
  <si>
    <t>113-0308874-4032273</t>
  </si>
  <si>
    <t>113-6925052-0221048</t>
  </si>
  <si>
    <t>114-7274449-6508204</t>
  </si>
  <si>
    <t>113-5278631-9697014</t>
  </si>
  <si>
    <t>114-7735291-7557857</t>
  </si>
  <si>
    <t>Toro Men's TRC1 10 Work Boot - Brown 9...."</t>
  </si>
  <si>
    <t>113-4583634-5647444</t>
  </si>
  <si>
    <t>LABRADOR Men's BRB2 Soft Toe Wedge Sole ...</t>
  </si>
  <si>
    <t>113-2508359-7142639</t>
  </si>
  <si>
    <t>114-7273439-6488239</t>
  </si>
  <si>
    <t>111-3272373-8286639</t>
  </si>
  <si>
    <t>114-1358671-7082627</t>
  </si>
  <si>
    <t>111-2652953-2827409</t>
  </si>
  <si>
    <t>114-1208214-9223421</t>
  </si>
  <si>
    <t>114-8615800-7632246</t>
  </si>
  <si>
    <t>112-2022588-6893856</t>
  </si>
  <si>
    <t>112-7623699-9398616</t>
  </si>
  <si>
    <t>111-4885889-3522638</t>
  </si>
  <si>
    <t>114-7777949-3429840</t>
  </si>
  <si>
    <t>112-0637722-7403439</t>
  </si>
  <si>
    <t>112-2660258-1557822</t>
  </si>
  <si>
    <t>111-0209955-6656213</t>
  </si>
  <si>
    <t>111-1694672-0137063</t>
  </si>
  <si>
    <t>112-7947807-7909053</t>
  </si>
  <si>
    <t>111-8133409-8362637</t>
  </si>
  <si>
    <t>112-7489587-0002660</t>
  </si>
  <si>
    <t>112-4429673-1834613</t>
  </si>
  <si>
    <t>113-6184155-5471461</t>
  </si>
  <si>
    <t>113-0411736-5944204</t>
  </si>
  <si>
    <t>113-8327799-7530666</t>
  </si>
  <si>
    <t>113-9306449-3155440</t>
  </si>
  <si>
    <t>111-2939780-9459451</t>
  </si>
  <si>
    <t>112-5767852-4769858</t>
  </si>
  <si>
    <t>113-8935392-6734627</t>
  </si>
  <si>
    <t>111-2699132-1224268</t>
  </si>
  <si>
    <t>112-3231866-1382658</t>
  </si>
  <si>
    <t>112-6031742-6869854</t>
  </si>
  <si>
    <t>CEBU Men's R Flex Steel Toe Elastic 10 ..."</t>
  </si>
  <si>
    <t>111-6363314-1474633</t>
  </si>
  <si>
    <t>111-2017989-7608249</t>
  </si>
  <si>
    <t>114-1545648-8637042</t>
  </si>
  <si>
    <t>TORO BRAVO Women's TRC1WN Soft Toe Cowgi...</t>
  </si>
  <si>
    <t>112-3311064-7683413</t>
  </si>
  <si>
    <t>114-7827949-2425003</t>
  </si>
  <si>
    <t>114-6428073-9673040</t>
  </si>
  <si>
    <t>113-3103446-8334642</t>
  </si>
  <si>
    <t>114-2314875-2407421</t>
  </si>
  <si>
    <t>111-3517404-7104250</t>
  </si>
  <si>
    <t>112-1660195-6685047</t>
  </si>
  <si>
    <t>113-9913099-2175434</t>
  </si>
  <si>
    <t>113-7245877-5620245</t>
  </si>
  <si>
    <t>111-7989248-9408243</t>
  </si>
  <si>
    <t>114-6809969-3045033</t>
  </si>
  <si>
    <t>113-3840940-8069056</t>
  </si>
  <si>
    <t>114-3903112-5424268</t>
  </si>
  <si>
    <t>113-8326574-2533004</t>
  </si>
  <si>
    <t>113-6596772-1904229</t>
  </si>
  <si>
    <t>114-6950076-8568260</t>
  </si>
  <si>
    <t>112-0725878-7069830</t>
  </si>
  <si>
    <t>112-4967510-6209858</t>
  </si>
  <si>
    <t>114-9554720-6589850</t>
  </si>
  <si>
    <t>111-1885601-5882633</t>
  </si>
  <si>
    <t>114-9054749-5278609</t>
  </si>
  <si>
    <t>112-2962250-5699422</t>
  </si>
  <si>
    <t>112-6197514-2057063</t>
  </si>
  <si>
    <t>111-2018558-0272263</t>
  </si>
  <si>
    <t>111-1327232-5001041</t>
  </si>
  <si>
    <t>113-7059277-5864241</t>
  </si>
  <si>
    <t>112-8874330-0435412</t>
  </si>
  <si>
    <t>111-3013349-7819468</t>
  </si>
  <si>
    <t>113-7960515-9891420</t>
  </si>
  <si>
    <t>112-6406665-6615435</t>
  </si>
  <si>
    <t>113-7931933-3621862</t>
  </si>
  <si>
    <t>113-2616650-8185848</t>
  </si>
  <si>
    <t>111-2692644-3857033</t>
  </si>
  <si>
    <t>114-3972277-6200213</t>
  </si>
  <si>
    <t>114-1513669-9984251</t>
  </si>
  <si>
    <t>113-1487168-1122630</t>
  </si>
  <si>
    <t>114-7902796-7349060</t>
  </si>
  <si>
    <t>112-4258877-7565835</t>
  </si>
  <si>
    <t>112-6961631-7216213</t>
  </si>
  <si>
    <t>114-0082897-9293869</t>
  </si>
  <si>
    <t>112-5610075-8235446</t>
  </si>
  <si>
    <t>111-4728836-2642632</t>
  </si>
  <si>
    <t>113-9443314-8625005</t>
  </si>
  <si>
    <t>112-1150553-9489003</t>
  </si>
  <si>
    <t>113-0743464-5554618</t>
  </si>
  <si>
    <t>111-7601238-9417037</t>
  </si>
  <si>
    <t>111-3410485-7803461</t>
  </si>
  <si>
    <t>112-2909618-8539448</t>
  </si>
  <si>
    <t>113-6975393-0177061</t>
  </si>
  <si>
    <t>114-3561077-6296252</t>
  </si>
  <si>
    <t>114-6581218-9765827</t>
  </si>
  <si>
    <t>113-1416930-7045853</t>
  </si>
  <si>
    <t>114-5867279-4204259</t>
  </si>
  <si>
    <t>112-8069325-9567432</t>
  </si>
  <si>
    <t>113-2289116-2015424</t>
  </si>
  <si>
    <t>113-0470880-2944239</t>
  </si>
  <si>
    <t>113-2314677-6271436</t>
  </si>
  <si>
    <t>113-3685233-1156204</t>
  </si>
  <si>
    <t>112-8350616-2057027</t>
  </si>
  <si>
    <t>111-8150957-4485800</t>
  </si>
  <si>
    <t>112-0996295-1492207</t>
  </si>
  <si>
    <t>113-5162008-1593017</t>
  </si>
  <si>
    <t>114-3178385-0815448</t>
  </si>
  <si>
    <t>111-2189877-1481064</t>
  </si>
  <si>
    <t>113-0355511-9379416</t>
  </si>
  <si>
    <t>112-0606237-0030621</t>
  </si>
  <si>
    <t>112-9294790-3749847</t>
  </si>
  <si>
    <t>PRADERA Men's PR Track Steel Toe Cowboy ...</t>
  </si>
  <si>
    <t>112-0234687-9721011</t>
  </si>
  <si>
    <t>112-6522287-0727442</t>
  </si>
  <si>
    <t>111-5150194-9015404</t>
  </si>
  <si>
    <t>114-3908093-6173809</t>
  </si>
  <si>
    <t>114-1785020-2441811</t>
  </si>
  <si>
    <t>111-4903056-0576209</t>
  </si>
  <si>
    <t>FORTAL Men's FCP2 Non Slip 4 Slip On Wo..."</t>
  </si>
  <si>
    <t>112-0373503-1560240</t>
  </si>
  <si>
    <t>111-8325679-8787454</t>
  </si>
  <si>
    <t>114-7550841-7285856</t>
  </si>
  <si>
    <t>112-6409887-6080242</t>
  </si>
  <si>
    <t>113-2720343-3937826</t>
  </si>
  <si>
    <t>112-2141715-2663459</t>
  </si>
  <si>
    <t>113-6085552-0310629</t>
  </si>
  <si>
    <t>111-4439917-7422632</t>
  </si>
  <si>
    <t>114-0663256-3148205</t>
  </si>
  <si>
    <t>111-8947438-5305055</t>
  </si>
  <si>
    <t>114-2567818-3525048</t>
  </si>
  <si>
    <t>112-6252525-0750629</t>
  </si>
  <si>
    <t>111-1716425-2450609</t>
  </si>
  <si>
    <t>114-8434669-3481818</t>
  </si>
  <si>
    <t>114-6144997-3003441</t>
  </si>
  <si>
    <t>111-5587098-9753836</t>
  </si>
  <si>
    <t>114-9218376-1671456</t>
  </si>
  <si>
    <t>114-9171289-2760264</t>
  </si>
  <si>
    <t>113-0857780-7794634</t>
  </si>
  <si>
    <t>111-3574899-1627422</t>
  </si>
  <si>
    <t>112-1546783-5201847</t>
  </si>
  <si>
    <t>113-8241406-3664264</t>
  </si>
  <si>
    <t>113-7041030-2343421</t>
  </si>
  <si>
    <t>112-4687414-6994601</t>
  </si>
  <si>
    <t>111-7714662-0523437</t>
  </si>
  <si>
    <t>111-5352073-6806663</t>
  </si>
  <si>
    <t>113-4335778-6236229</t>
  </si>
  <si>
    <t>111-3824876-1395460</t>
  </si>
  <si>
    <t>113-7970731-5027460</t>
  </si>
  <si>
    <t>% Amazon Fees</t>
  </si>
  <si>
    <t>% Returns</t>
  </si>
  <si>
    <t>Shopify ventas brutas</t>
  </si>
  <si>
    <t>Shopify Returns</t>
  </si>
  <si>
    <t>Shopify Website Fees</t>
  </si>
  <si>
    <t>Google Ads</t>
  </si>
  <si>
    <t>Insurance Amazon</t>
  </si>
  <si>
    <t>Costos Adicionales</t>
  </si>
  <si>
    <t>Total Miscellaneous Cost</t>
  </si>
  <si>
    <t>Factory Cost</t>
  </si>
  <si>
    <t>Total Fabrication Cost</t>
  </si>
  <si>
    <t>Content Creator</t>
  </si>
  <si>
    <t>Jorge</t>
  </si>
  <si>
    <t>Factory %</t>
  </si>
  <si>
    <t>Pares Brutos - Shopify</t>
  </si>
  <si>
    <t>Pares Returns - Shopify</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</si>
</sst>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0;(\$#,0.0);\$#,0.0"/>
    <numFmt numFmtId="165" formatCode="0.0\ %;-0.0\ %;0.0\ %"/>
    <numFmt numFmtId="166" formatCode="\$#,0;(\$#,0);\$#,0"/>
    <numFmt numFmtId="167" formatCode="#,0"/>
    <numFmt numFmtId="168" formatCode="_(&quot;$&quot;* #,##0.00_);_(&quot;$&quot;* \(#,##0.00\);_(&quot;$&quot;* &quot;-&quot;??_);_(@_)"/>
    <numFmt numFmtId="169" formatCode="&quot;$&quot;#,##0.00"/>
    <numFmt numFmtId="170" formatCode="_(&quot;$&quot;* #,##0_);_(&quot;$&quot;* \(#,##0\);_(&quot;$&quot;* &quot;-&quot;??_);_(@_)"/>
    <numFmt numFmtId="171" formatCode="mmm/d"/>
    <numFmt numFmtId="172" formatCode="mmmm/d"/>
    <numFmt numFmtId="173" formatCode="mmmm d, yyyy"/>
    <numFmt numFmtId="174" formatCode="mmm d, yyyy"/>
    <numFmt numFmtId="175" formatCode="M/d/yyyy"/>
    <numFmt numFmtId="176" formatCode="m/d/yyyy"/>
  </numFmts>
  <fonts count="28">
    <font>
      <sz val="10.0"/>
      <color rgb="FF000000"/>
      <name val="Arial"/>
    </font>
    <font>
      <color theme="1"/>
      <name val="Arial"/>
    </font>
    <font>
      <sz val="11.0"/>
      <color theme="1"/>
      <name val="Arial"/>
    </font>
    <font>
      <sz val="11.0"/>
      <color rgb="FF000000"/>
      <name val="Inconsolata"/>
    </font>
    <font>
      <b/>
      <sz val="11.0"/>
      <color theme="1"/>
      <name val="Arial"/>
    </font>
    <font>
      <b/>
      <sz val="9.0"/>
      <color theme="1"/>
      <name val="Arial"/>
    </font>
    <font>
      <b/>
      <sz val="8.0"/>
      <color theme="1"/>
      <name val="Arial"/>
    </font>
    <font>
      <sz val="8.0"/>
      <color theme="1"/>
      <name val="Arial"/>
    </font>
    <font>
      <sz val="14.0"/>
      <color theme="1"/>
      <name val="Arial"/>
    </font>
    <font>
      <b/>
      <sz val="14.0"/>
      <color theme="1"/>
      <name val="Arial"/>
    </font>
    <font>
      <sz val="10.0"/>
      <color theme="1"/>
      <name val="Arial"/>
    </font>
    <font>
      <b/>
      <sz val="13.0"/>
      <color theme="1"/>
      <name val="Arial"/>
    </font>
    <font>
      <b/>
      <sz val="16.0"/>
      <color theme="1"/>
      <name val="Arial"/>
    </font>
    <font>
      <sz val="24.0"/>
      <color theme="1"/>
      <name val="Arial"/>
    </font>
    <font>
      <sz val="11.0"/>
      <color theme="1"/>
      <name val="Calibri"/>
    </font>
    <font>
      <sz val="13.0"/>
      <color theme="1"/>
      <name val="Arial"/>
    </font>
    <font>
      <sz val="16.0"/>
      <color theme="1"/>
      <name val="Arial"/>
    </font>
    <font>
      <b/>
      <sz val="12.0"/>
      <color theme="1"/>
      <name val="Arial"/>
    </font>
    <font>
      <sz val="11.0"/>
      <color rgb="FF0F1111"/>
      <name val="&quot;Amazon Ember&quot;"/>
    </font>
    <font>
      <u/>
      <sz val="11.0"/>
      <color rgb="FF124C90"/>
      <name val="&quot;Amazon Ember&quot;"/>
    </font>
    <font>
      <sz val="11.0"/>
      <color rgb="FF124C90"/>
      <name val="&quot;Amazon Ember&quot;"/>
    </font>
    <font/>
    <font>
      <name val="Arial"/>
    </font>
    <font>
      <b/>
      <sz val="12.0"/>
    </font>
    <font>
      <sz val="11.0"/>
      <name val="Calibri"/>
    </font>
    <font>
      <sz val="10.0"/>
    </font>
    <font>
      <sz val="11.0"/>
      <color rgb="FF202223"/>
      <name val="Arial"/>
    </font>
    <font>
      <sz val="11.0"/>
    </font>
  </fonts>
  <fills count="19">
    <fill>
      <patternFill patternType="none"/>
    </fill>
    <fill>
      <patternFill patternType="lightGray"/>
    </fill>
    <fill>
      <patternFill patternType="solid">
        <fgColor rgb="FFF46524"/>
        <bgColor rgb="FFF46524"/>
      </patternFill>
    </fill>
    <fill>
      <patternFill patternType="solid">
        <fgColor rgb="FFFFFFFF"/>
        <bgColor rgb="FFFFFFFF"/>
      </patternFill>
    </fill>
    <fill>
      <patternFill patternType="solid">
        <fgColor rgb="FFFFE6DD"/>
        <bgColor rgb="FFFFE6DD"/>
      </patternFill>
    </fill>
    <fill>
      <patternFill patternType="solid">
        <fgColor rgb="FFFFCCBC"/>
        <bgColor rgb="FFFFCCBC"/>
      </patternFill>
    </fill>
    <fill>
      <patternFill patternType="solid">
        <fgColor rgb="FFF7CB4D"/>
        <bgColor rgb="FFF7CB4D"/>
      </patternFill>
    </fill>
    <fill>
      <patternFill patternType="solid">
        <fgColor rgb="FFFEF8E3"/>
        <bgColor rgb="FFFEF8E3"/>
      </patternFill>
    </fill>
    <fill>
      <patternFill patternType="solid">
        <fgColor rgb="FF5B95F9"/>
        <bgColor rgb="FF5B95F9"/>
      </patternFill>
    </fill>
    <fill>
      <patternFill patternType="solid">
        <fgColor rgb="FFE8F0FE"/>
        <bgColor rgb="FFE8F0FE"/>
      </patternFill>
    </fill>
    <fill>
      <patternFill patternType="solid">
        <fgColor rgb="FFEAD1DC"/>
        <bgColor rgb="FFEAD1DC"/>
      </patternFill>
    </fill>
    <fill>
      <patternFill patternType="solid">
        <fgColor rgb="FFFFF2CC"/>
        <bgColor rgb="FFFFF2CC"/>
      </patternFill>
    </fill>
    <fill>
      <patternFill patternType="solid">
        <fgColor rgb="FFFFFF00"/>
        <bgColor rgb="FFFFFF00"/>
      </patternFill>
    </fill>
    <fill>
      <patternFill patternType="solid">
        <fgColor rgb="FFD9EAD3"/>
        <bgColor rgb="FFD9EAD3"/>
      </patternFill>
    </fill>
    <fill>
      <patternFill patternType="solid">
        <fgColor rgb="FF00FF00"/>
        <bgColor rgb="FF00FF00"/>
      </patternFill>
    </fill>
    <fill>
      <patternFill patternType="solid">
        <fgColor rgb="FFD9D2E9"/>
        <bgColor rgb="FFD9D2E9"/>
      </patternFill>
    </fill>
    <fill>
      <patternFill patternType="solid">
        <fgColor rgb="FFE06666"/>
        <bgColor rgb="FFE06666"/>
      </patternFill>
    </fill>
    <fill>
      <patternFill patternType="solid">
        <fgColor rgb="FFCC0000"/>
        <bgColor rgb="FFCC0000"/>
      </patternFill>
    </fill>
    <fill>
      <patternFill patternType="solid">
        <fgColor rgb="FFF4CCCC"/>
        <bgColor rgb="FFF4CCCC"/>
      </patternFill>
    </fill>
  </fills>
  <borders count="8">
    <border/>
    <border>
      <left style="thin">
        <color rgb="FF000000"/>
      </left>
      <right style="thin">
        <color rgb="FF000000"/>
      </right>
      <top style="thin">
        <color rgb="FF000000"/>
      </top>
    </border>
    <border>
      <left style="thin">
        <color rgb="FF6AA84F"/>
      </left>
      <right style="thin">
        <color rgb="FF6AA84F"/>
      </right>
      <top style="thin">
        <color rgb="FF6AA84F"/>
      </top>
      <bottom style="thin">
        <color rgb="FF6AA84F"/>
      </bottom>
    </border>
    <border>
      <left style="thin">
        <color rgb="FFF1C232"/>
      </left>
      <right style="thin">
        <color rgb="FFF1C232"/>
      </right>
      <bottom style="thin">
        <color rgb="FFF1C232"/>
      </bottom>
    </border>
    <border>
      <left style="thin">
        <color rgb="FFF1C232"/>
      </left>
      <right style="thin">
        <color rgb="FFF1C232"/>
      </right>
      <top style="thin">
        <color rgb="FFF1C232"/>
      </top>
      <bottom style="thin">
        <color rgb="FFF1C232"/>
      </bottom>
    </border>
    <border>
      <left style="thin">
        <color rgb="FFF1C232"/>
      </left>
      <right style="thin">
        <color rgb="FFF1C232"/>
      </right>
      <top style="thin">
        <color rgb="FFF1C232"/>
      </top>
    </border>
    <border>
      <left style="thin">
        <color rgb="FFCC0000"/>
      </left>
      <right style="thin">
        <color rgb="FFCC0000"/>
      </right>
      <top style="thin">
        <color rgb="FFCC0000"/>
      </top>
      <bottom style="thin">
        <color rgb="FFCC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47">
    <xf borderId="0" fillId="0" fontId="0" numFmtId="0" xfId="0" applyAlignment="1" applyFont="1">
      <alignment readingOrder="0" shrinkToFit="0" vertical="bottom" wrapText="0"/>
    </xf>
    <xf borderId="0" fillId="2" fontId="1" numFmtId="0" xfId="0" applyAlignment="1" applyFill="1" applyFont="1">
      <alignment shrinkToFit="0" vertical="center" wrapText="1"/>
    </xf>
    <xf borderId="0" fillId="0" fontId="1" numFmtId="0" xfId="0" applyAlignment="1" applyFont="1">
      <alignment shrinkToFit="0" vertical="center" wrapText="1"/>
    </xf>
    <xf borderId="0" fillId="3" fontId="1" numFmtId="0" xfId="0" applyFill="1" applyFont="1"/>
    <xf borderId="0" fillId="3" fontId="2" numFmtId="1" xfId="0" applyFont="1" applyNumberFormat="1"/>
    <xf borderId="0" fillId="3" fontId="2" numFmtId="164" xfId="0" applyFont="1" applyNumberFormat="1"/>
    <xf borderId="0" fillId="3" fontId="2" numFmtId="165" xfId="0" applyFont="1" applyNumberFormat="1"/>
    <xf borderId="0" fillId="3" fontId="2" numFmtId="166" xfId="0" applyFont="1" applyNumberFormat="1"/>
    <xf borderId="0" fillId="3" fontId="2" numFmtId="167" xfId="0" applyFont="1" applyNumberFormat="1"/>
    <xf borderId="0" fillId="4" fontId="1" numFmtId="0" xfId="0" applyFill="1" applyFont="1"/>
    <xf borderId="0" fillId="4" fontId="2" numFmtId="1" xfId="0" applyFont="1" applyNumberFormat="1"/>
    <xf borderId="0" fillId="4" fontId="2" numFmtId="164" xfId="0" applyFont="1" applyNumberFormat="1"/>
    <xf borderId="0" fillId="4" fontId="2" numFmtId="165" xfId="0" applyFont="1" applyNumberFormat="1"/>
    <xf borderId="0" fillId="4" fontId="2" numFmtId="166" xfId="0" applyFont="1" applyNumberFormat="1"/>
    <xf borderId="0" fillId="4" fontId="2" numFmtId="167" xfId="0" applyFont="1" applyNumberFormat="1"/>
    <xf borderId="0" fillId="5" fontId="1" numFmtId="0" xfId="0" applyFill="1" applyFont="1"/>
    <xf borderId="0" fillId="5" fontId="2" numFmtId="1" xfId="0" applyFont="1" applyNumberFormat="1"/>
    <xf borderId="0" fillId="5" fontId="2" numFmtId="164" xfId="0" applyFont="1" applyNumberFormat="1"/>
    <xf borderId="0" fillId="5" fontId="2" numFmtId="165" xfId="0" applyFont="1" applyNumberFormat="1"/>
    <xf borderId="0" fillId="5" fontId="2" numFmtId="166" xfId="0" applyFont="1" applyNumberFormat="1"/>
    <xf borderId="0" fillId="5" fontId="2" numFmtId="167" xfId="0" applyFont="1" applyNumberFormat="1"/>
    <xf borderId="0" fillId="6" fontId="1" numFmtId="0" xfId="0" applyAlignment="1" applyFill="1" applyFont="1">
      <alignment shrinkToFit="0" vertical="center" wrapText="1"/>
    </xf>
    <xf borderId="0" fillId="6" fontId="1" numFmtId="0" xfId="0" applyAlignment="1" applyFont="1">
      <alignment readingOrder="0" shrinkToFit="0" vertical="center" wrapText="1"/>
    </xf>
    <xf borderId="0" fillId="3" fontId="2" numFmtId="1" xfId="0" applyAlignment="1" applyFont="1" applyNumberFormat="1">
      <alignment readingOrder="0"/>
    </xf>
    <xf borderId="0" fillId="3" fontId="2" numFmtId="168" xfId="0" applyFont="1" applyNumberFormat="1"/>
    <xf borderId="0" fillId="7" fontId="1" numFmtId="0" xfId="0" applyFill="1" applyFont="1"/>
    <xf borderId="0" fillId="7" fontId="2" numFmtId="1" xfId="0" applyAlignment="1" applyFont="1" applyNumberFormat="1">
      <alignment readingOrder="0"/>
    </xf>
    <xf borderId="0" fillId="7" fontId="2" numFmtId="1" xfId="0" applyFont="1" applyNumberFormat="1"/>
    <xf borderId="0" fillId="7" fontId="2" numFmtId="168" xfId="0" applyFont="1" applyNumberFormat="1"/>
    <xf borderId="0" fillId="7" fontId="2" numFmtId="165" xfId="0" applyFont="1" applyNumberFormat="1"/>
    <xf borderId="0" fillId="7" fontId="2" numFmtId="166" xfId="0" applyFont="1" applyNumberFormat="1"/>
    <xf borderId="0" fillId="7" fontId="2" numFmtId="167" xfId="0" applyFont="1" applyNumberFormat="1"/>
    <xf borderId="0" fillId="3" fontId="1" numFmtId="1" xfId="0" applyFont="1" applyNumberFormat="1"/>
    <xf borderId="0" fillId="3" fontId="1" numFmtId="168" xfId="0" applyFont="1" applyNumberFormat="1"/>
    <xf borderId="0" fillId="3" fontId="1" numFmtId="165" xfId="0" applyFont="1" applyNumberFormat="1"/>
    <xf borderId="0" fillId="3" fontId="1" numFmtId="166" xfId="0" applyFont="1" applyNumberFormat="1"/>
    <xf borderId="0" fillId="3" fontId="1" numFmtId="167" xfId="0" applyFont="1" applyNumberFormat="1"/>
    <xf borderId="0" fillId="7" fontId="1" numFmtId="1" xfId="0" applyFont="1" applyNumberFormat="1"/>
    <xf borderId="0" fillId="7" fontId="1" numFmtId="168" xfId="0" applyFont="1" applyNumberFormat="1"/>
    <xf borderId="0" fillId="7" fontId="1" numFmtId="165" xfId="0" applyFont="1" applyNumberFormat="1"/>
    <xf borderId="0" fillId="7" fontId="1" numFmtId="166" xfId="0" applyFont="1" applyNumberFormat="1"/>
    <xf borderId="0" fillId="7" fontId="1" numFmtId="167" xfId="0" applyFont="1" applyNumberFormat="1"/>
    <xf borderId="0" fillId="0" fontId="1" numFmtId="0" xfId="0" applyAlignment="1" applyFont="1">
      <alignment shrinkToFit="0" vertical="center" wrapText="1"/>
    </xf>
    <xf borderId="0" fillId="0" fontId="1" numFmtId="0" xfId="0" applyAlignment="1" applyFont="1">
      <alignment readingOrder="0" shrinkToFit="0" vertical="center" wrapText="1"/>
    </xf>
    <xf borderId="0" fillId="0" fontId="1" numFmtId="0" xfId="0" applyFont="1"/>
    <xf borderId="0" fillId="0" fontId="2" numFmtId="1" xfId="0" applyAlignment="1" applyFont="1" applyNumberFormat="1">
      <alignment readingOrder="0"/>
    </xf>
    <xf borderId="0" fillId="0" fontId="2" numFmtId="1" xfId="0" applyFont="1" applyNumberFormat="1"/>
    <xf borderId="0" fillId="0" fontId="2" numFmtId="168" xfId="0" applyFont="1" applyNumberFormat="1"/>
    <xf borderId="0" fillId="0" fontId="2" numFmtId="165" xfId="0" applyFont="1" applyNumberFormat="1"/>
    <xf borderId="0" fillId="0" fontId="1" numFmtId="0" xfId="0" applyFont="1"/>
    <xf borderId="0" fillId="0" fontId="1" numFmtId="1" xfId="0" applyFont="1" applyNumberFormat="1"/>
    <xf borderId="0" fillId="0" fontId="1" numFmtId="168" xfId="0" applyFont="1" applyNumberFormat="1"/>
    <xf borderId="0" fillId="0" fontId="1" numFmtId="165" xfId="0" applyFont="1" applyNumberFormat="1"/>
    <xf borderId="0" fillId="8" fontId="1" numFmtId="0" xfId="0" applyAlignment="1" applyFill="1" applyFont="1">
      <alignment readingOrder="0"/>
    </xf>
    <xf borderId="0" fillId="8" fontId="1" numFmtId="0" xfId="0" applyFont="1"/>
    <xf borderId="0" fillId="3" fontId="1" numFmtId="0" xfId="0" applyAlignment="1" applyFont="1">
      <alignment readingOrder="0"/>
    </xf>
    <xf borderId="0" fillId="3" fontId="1" numFmtId="164" xfId="0" applyAlignment="1" applyFont="1" applyNumberFormat="1">
      <alignment readingOrder="0"/>
    </xf>
    <xf borderId="0" fillId="3" fontId="1" numFmtId="10" xfId="0" applyAlignment="1" applyFont="1" applyNumberFormat="1">
      <alignment readingOrder="0"/>
    </xf>
    <xf borderId="0" fillId="3" fontId="1" numFmtId="169" xfId="0" applyAlignment="1" applyFont="1" applyNumberFormat="1">
      <alignment readingOrder="0"/>
    </xf>
    <xf borderId="0" fillId="9" fontId="1" numFmtId="0" xfId="0" applyAlignment="1" applyFill="1" applyFont="1">
      <alignment readingOrder="0"/>
    </xf>
    <xf borderId="0" fillId="9" fontId="1" numFmtId="164" xfId="0" applyAlignment="1" applyFont="1" applyNumberFormat="1">
      <alignment readingOrder="0"/>
    </xf>
    <xf borderId="0" fillId="9" fontId="1" numFmtId="10" xfId="0" applyAlignment="1" applyFont="1" applyNumberFormat="1">
      <alignment readingOrder="0"/>
    </xf>
    <xf borderId="0" fillId="9" fontId="1" numFmtId="169" xfId="0" applyAlignment="1" applyFont="1" applyNumberFormat="1">
      <alignment readingOrder="0"/>
    </xf>
    <xf borderId="0" fillId="9" fontId="1" numFmtId="0" xfId="0" applyFont="1"/>
    <xf borderId="0" fillId="9" fontId="1" numFmtId="0" xfId="0" applyAlignment="1" applyFont="1">
      <alignment readingOrder="0"/>
    </xf>
    <xf borderId="0" fillId="3" fontId="1" numFmtId="0" xfId="0" applyAlignment="1" applyFont="1">
      <alignment readingOrder="0"/>
    </xf>
    <xf borderId="0" fillId="0" fontId="1" numFmtId="0" xfId="0" applyAlignment="1" applyFont="1">
      <alignment readingOrder="0" shrinkToFit="0" vertical="center" wrapText="1"/>
    </xf>
    <xf borderId="0" fillId="0" fontId="1" numFmtId="10" xfId="0" applyAlignment="1" applyFont="1" applyNumberFormat="1">
      <alignment readingOrder="0" shrinkToFit="0" vertical="center" wrapText="1"/>
    </xf>
    <xf borderId="0" fillId="0" fontId="2" numFmtId="168" xfId="0" applyFont="1" applyNumberFormat="1"/>
    <xf borderId="0" fillId="0" fontId="2" numFmtId="10" xfId="0" applyFont="1" applyNumberFormat="1"/>
    <xf borderId="0" fillId="0" fontId="2" numFmtId="166" xfId="0" applyFont="1" applyNumberFormat="1"/>
    <xf borderId="0" fillId="0" fontId="2" numFmtId="1" xfId="0" applyFont="1" applyNumberFormat="1"/>
    <xf borderId="0" fillId="0" fontId="2" numFmtId="167" xfId="0" applyFont="1" applyNumberFormat="1"/>
    <xf borderId="0" fillId="0" fontId="2" numFmtId="168" xfId="0" applyAlignment="1" applyFont="1" applyNumberFormat="1">
      <alignment readingOrder="0"/>
    </xf>
    <xf borderId="0" fillId="0" fontId="1" numFmtId="166" xfId="0" applyFont="1" applyNumberFormat="1"/>
    <xf borderId="0" fillId="0" fontId="1" numFmtId="167" xfId="0" applyFont="1" applyNumberFormat="1"/>
    <xf borderId="0" fillId="0" fontId="1" numFmtId="0" xfId="0" applyAlignment="1" applyFont="1">
      <alignment vertical="center"/>
    </xf>
    <xf borderId="0" fillId="0" fontId="1" numFmtId="10" xfId="0" applyFont="1" applyNumberFormat="1"/>
    <xf borderId="0" fillId="0" fontId="1" numFmtId="10" xfId="0" applyFont="1" applyNumberFormat="1"/>
    <xf borderId="0" fillId="2" fontId="1" numFmtId="0" xfId="0" applyAlignment="1" applyFont="1">
      <alignment readingOrder="0" shrinkToFit="0" vertical="center" wrapText="1"/>
    </xf>
    <xf borderId="0" fillId="2" fontId="1" numFmtId="10" xfId="0" applyAlignment="1" applyFont="1" applyNumberFormat="1">
      <alignment readingOrder="0" shrinkToFit="0" vertical="center" wrapText="1"/>
    </xf>
    <xf borderId="0" fillId="3" fontId="2" numFmtId="10" xfId="0" applyFont="1" applyNumberFormat="1"/>
    <xf borderId="0" fillId="4" fontId="2" numFmtId="1" xfId="0" applyAlignment="1" applyFont="1" applyNumberFormat="1">
      <alignment readingOrder="0"/>
    </xf>
    <xf borderId="0" fillId="4" fontId="2" numFmtId="168" xfId="0" applyFont="1" applyNumberFormat="1"/>
    <xf borderId="0" fillId="4" fontId="2" numFmtId="10" xfId="0" applyFont="1" applyNumberFormat="1"/>
    <xf borderId="0" fillId="4" fontId="1" numFmtId="1" xfId="0" applyFont="1" applyNumberFormat="1"/>
    <xf borderId="0" fillId="4" fontId="1" numFmtId="168" xfId="0" applyFont="1" applyNumberFormat="1"/>
    <xf borderId="0" fillId="4" fontId="1" numFmtId="165" xfId="0" applyFont="1" applyNumberFormat="1"/>
    <xf borderId="0" fillId="4" fontId="1" numFmtId="10" xfId="0" applyFont="1" applyNumberFormat="1"/>
    <xf borderId="0" fillId="4" fontId="1" numFmtId="166" xfId="0" applyFont="1" applyNumberFormat="1"/>
    <xf borderId="0" fillId="4" fontId="1" numFmtId="167" xfId="0" applyFont="1" applyNumberFormat="1"/>
    <xf borderId="0" fillId="3" fontId="1" numFmtId="10" xfId="0" applyFont="1" applyNumberFormat="1"/>
    <xf borderId="0" fillId="5" fontId="1" numFmtId="10" xfId="0" applyFont="1" applyNumberFormat="1"/>
    <xf borderId="0" fillId="2" fontId="2" numFmtId="0" xfId="0" applyAlignment="1" applyFont="1">
      <alignment readingOrder="0" shrinkToFit="0" vertical="center" wrapText="1"/>
    </xf>
    <xf borderId="0" fillId="2" fontId="2" numFmtId="10" xfId="0" applyAlignment="1" applyFont="1" applyNumberFormat="1">
      <alignment readingOrder="0" shrinkToFit="0" vertical="center" wrapText="1"/>
    </xf>
    <xf borderId="0" fillId="3" fontId="2" numFmtId="166" xfId="0" applyAlignment="1" applyFont="1" applyNumberFormat="1">
      <alignment readingOrder="0"/>
    </xf>
    <xf borderId="0" fillId="4" fontId="2" numFmtId="166" xfId="0" applyAlignment="1" applyFont="1" applyNumberFormat="1">
      <alignment readingOrder="0"/>
    </xf>
    <xf borderId="0" fillId="3" fontId="1" numFmtId="166" xfId="0" applyAlignment="1" applyFont="1" applyNumberFormat="1">
      <alignment readingOrder="0"/>
    </xf>
    <xf borderId="0" fillId="4" fontId="1" numFmtId="166" xfId="0" applyAlignment="1" applyFont="1" applyNumberFormat="1">
      <alignment readingOrder="0"/>
    </xf>
    <xf borderId="0" fillId="3" fontId="2" numFmtId="0" xfId="0" applyFont="1"/>
    <xf borderId="0" fillId="4" fontId="2" numFmtId="0" xfId="0" applyFont="1"/>
    <xf borderId="0" fillId="5" fontId="2" numFmtId="0" xfId="0" applyFont="1"/>
    <xf borderId="0" fillId="5" fontId="2" numFmtId="10" xfId="0" applyFont="1" applyNumberFormat="1"/>
    <xf borderId="0" fillId="2" fontId="1" numFmtId="0" xfId="0" applyAlignment="1" applyFont="1">
      <alignment readingOrder="0" shrinkToFit="0" vertical="center" wrapText="1"/>
    </xf>
    <xf borderId="0" fillId="3" fontId="3" numFmtId="0" xfId="0" applyFont="1"/>
    <xf borderId="0" fillId="4" fontId="3" numFmtId="0" xfId="0" applyFont="1"/>
    <xf borderId="0" fillId="3" fontId="3" numFmtId="0" xfId="0" applyAlignment="1" applyFont="1">
      <alignment readingOrder="0"/>
    </xf>
    <xf borderId="0" fillId="4" fontId="3" numFmtId="0" xfId="0" applyAlignment="1" applyFont="1">
      <alignment readingOrder="0"/>
    </xf>
    <xf borderId="0" fillId="4" fontId="3" numFmtId="0" xfId="0" applyAlignment="1" applyFont="1">
      <alignment readingOrder="0"/>
    </xf>
    <xf borderId="0" fillId="3" fontId="3" numFmtId="0" xfId="0" applyAlignment="1" applyFont="1">
      <alignment readingOrder="0"/>
    </xf>
    <xf borderId="0" fillId="4" fontId="1" numFmtId="0" xfId="0" applyAlignment="1" applyFont="1">
      <alignment readingOrder="0"/>
    </xf>
    <xf borderId="0" fillId="5" fontId="3" numFmtId="0" xfId="0" applyFont="1"/>
    <xf borderId="0" fillId="2" fontId="4" numFmtId="0" xfId="0" applyAlignment="1" applyFont="1">
      <alignment readingOrder="0" shrinkToFit="0" vertical="center" wrapText="1"/>
    </xf>
    <xf borderId="0" fillId="2" fontId="4" numFmtId="0" xfId="0" applyAlignment="1" applyFont="1">
      <alignment shrinkToFit="0" vertical="center" wrapText="1"/>
    </xf>
    <xf borderId="0" fillId="2" fontId="5" numFmtId="0" xfId="0" applyAlignment="1" applyFont="1">
      <alignment readingOrder="0" shrinkToFit="0" vertical="center" wrapText="1"/>
    </xf>
    <xf borderId="0" fillId="2" fontId="6" numFmtId="0" xfId="0" applyAlignment="1" applyFont="1">
      <alignment readingOrder="0" shrinkToFit="0" vertical="center" wrapText="1"/>
    </xf>
    <xf borderId="0" fillId="2" fontId="5" numFmtId="1" xfId="0" applyAlignment="1" applyFont="1" applyNumberFormat="1">
      <alignment readingOrder="0" shrinkToFit="0" vertical="center" wrapText="1"/>
    </xf>
    <xf borderId="0" fillId="3" fontId="7" numFmtId="0" xfId="0" applyAlignment="1" applyFont="1">
      <alignment readingOrder="0"/>
    </xf>
    <xf borderId="0" fillId="3" fontId="7" numFmtId="0" xfId="0" applyFont="1"/>
    <xf borderId="0" fillId="3" fontId="7" numFmtId="168" xfId="0" applyFont="1" applyNumberFormat="1"/>
    <xf borderId="0" fillId="3" fontId="7" numFmtId="165" xfId="0" applyFont="1" applyNumberFormat="1"/>
    <xf borderId="0" fillId="3" fontId="7" numFmtId="10" xfId="0" applyFont="1" applyNumberFormat="1"/>
    <xf borderId="0" fillId="3" fontId="7" numFmtId="1" xfId="0" applyAlignment="1" applyFont="1" applyNumberFormat="1">
      <alignment readingOrder="0"/>
    </xf>
    <xf borderId="0" fillId="4" fontId="7" numFmtId="0" xfId="0" applyAlignment="1" applyFont="1">
      <alignment readingOrder="0"/>
    </xf>
    <xf borderId="0" fillId="4" fontId="7" numFmtId="0" xfId="0" applyFont="1"/>
    <xf borderId="0" fillId="4" fontId="7" numFmtId="168" xfId="0" applyFont="1" applyNumberFormat="1"/>
    <xf borderId="0" fillId="4" fontId="7" numFmtId="165" xfId="0" applyFont="1" applyNumberFormat="1"/>
    <xf borderId="0" fillId="4" fontId="7" numFmtId="10" xfId="0" applyFont="1" applyNumberFormat="1"/>
    <xf borderId="0" fillId="4" fontId="7" numFmtId="1" xfId="0" applyAlignment="1" applyFont="1" applyNumberFormat="1">
      <alignment readingOrder="0"/>
    </xf>
    <xf borderId="0" fillId="5" fontId="7" numFmtId="0" xfId="0" applyAlignment="1" applyFont="1">
      <alignment readingOrder="0"/>
    </xf>
    <xf borderId="0" fillId="5" fontId="7" numFmtId="0" xfId="0" applyFont="1"/>
    <xf borderId="0" fillId="5" fontId="7" numFmtId="168" xfId="0" applyFont="1" applyNumberFormat="1"/>
    <xf borderId="0" fillId="5" fontId="7" numFmtId="165" xfId="0" applyFont="1" applyNumberFormat="1"/>
    <xf borderId="0" fillId="5" fontId="7" numFmtId="10" xfId="0" applyFont="1" applyNumberFormat="1"/>
    <xf borderId="0" fillId="5" fontId="7" numFmtId="1" xfId="0" applyAlignment="1" applyFont="1" applyNumberFormat="1">
      <alignment readingOrder="0"/>
    </xf>
    <xf borderId="1" fillId="0" fontId="5" numFmtId="0" xfId="0" applyAlignment="1" applyBorder="1" applyFont="1">
      <alignment readingOrder="0"/>
    </xf>
    <xf borderId="1" fillId="0" fontId="5" numFmtId="0" xfId="0" applyBorder="1" applyFont="1"/>
    <xf borderId="1" fillId="0" fontId="5" numFmtId="168" xfId="0" applyAlignment="1" applyBorder="1" applyFont="1" applyNumberFormat="1">
      <alignment readingOrder="0"/>
    </xf>
    <xf borderId="1" fillId="0" fontId="5" numFmtId="10" xfId="0" applyAlignment="1" applyBorder="1" applyFont="1" applyNumberFormat="1">
      <alignment readingOrder="0"/>
    </xf>
    <xf borderId="2" fillId="0" fontId="7" numFmtId="0" xfId="0" applyAlignment="1" applyBorder="1" applyFont="1">
      <alignment readingOrder="0"/>
    </xf>
    <xf borderId="2" fillId="0" fontId="7" numFmtId="0" xfId="0" applyBorder="1" applyFont="1"/>
    <xf borderId="2" fillId="0" fontId="7" numFmtId="168" xfId="0" applyBorder="1" applyFont="1" applyNumberFormat="1"/>
    <xf borderId="2" fillId="0" fontId="7" numFmtId="10" xfId="0" applyBorder="1" applyFont="1" applyNumberFormat="1"/>
    <xf borderId="2" fillId="0" fontId="7" numFmtId="0" xfId="0" applyAlignment="1" applyBorder="1" applyFont="1">
      <alignment readingOrder="0"/>
    </xf>
    <xf borderId="3" fillId="0" fontId="7" numFmtId="0" xfId="0" applyAlignment="1" applyBorder="1" applyFont="1">
      <alignment readingOrder="0"/>
    </xf>
    <xf borderId="3" fillId="0" fontId="7" numFmtId="0" xfId="0" applyBorder="1" applyFont="1"/>
    <xf borderId="3" fillId="0" fontId="7" numFmtId="168" xfId="0" applyBorder="1" applyFont="1" applyNumberFormat="1"/>
    <xf borderId="3" fillId="0" fontId="7" numFmtId="10" xfId="0" applyBorder="1" applyFont="1" applyNumberFormat="1"/>
    <xf borderId="4" fillId="0" fontId="7" numFmtId="0" xfId="0" applyAlignment="1" applyBorder="1" applyFont="1">
      <alignment readingOrder="0"/>
    </xf>
    <xf borderId="4" fillId="0" fontId="7" numFmtId="0" xfId="0" applyBorder="1" applyFont="1"/>
    <xf borderId="4" fillId="0" fontId="7" numFmtId="168" xfId="0" applyBorder="1" applyFont="1" applyNumberFormat="1"/>
    <xf borderId="4" fillId="0" fontId="7" numFmtId="10" xfId="0" applyBorder="1" applyFont="1" applyNumberFormat="1"/>
    <xf borderId="5" fillId="0" fontId="7" numFmtId="0" xfId="0" applyAlignment="1" applyBorder="1" applyFont="1">
      <alignment readingOrder="0"/>
    </xf>
    <xf borderId="5" fillId="0" fontId="7" numFmtId="0" xfId="0" applyBorder="1" applyFont="1"/>
    <xf borderId="5" fillId="0" fontId="7" numFmtId="168" xfId="0" applyBorder="1" applyFont="1" applyNumberFormat="1"/>
    <xf borderId="5" fillId="0" fontId="7" numFmtId="10" xfId="0" applyBorder="1" applyFont="1" applyNumberFormat="1"/>
    <xf borderId="6" fillId="0" fontId="7" numFmtId="0" xfId="0" applyAlignment="1" applyBorder="1" applyFont="1">
      <alignment readingOrder="0"/>
    </xf>
    <xf borderId="6" fillId="0" fontId="7" numFmtId="0" xfId="0" applyBorder="1" applyFont="1"/>
    <xf borderId="6" fillId="0" fontId="7" numFmtId="168" xfId="0" applyBorder="1" applyFont="1" applyNumberFormat="1"/>
    <xf borderId="6" fillId="0" fontId="7" numFmtId="10" xfId="0" applyBorder="1" applyFont="1" applyNumberFormat="1"/>
    <xf borderId="0" fillId="0" fontId="8" numFmtId="0" xfId="0" applyAlignment="1" applyFont="1">
      <alignment horizontal="center" vertical="center"/>
    </xf>
    <xf borderId="0" fillId="10" fontId="9" numFmtId="0" xfId="0" applyAlignment="1" applyFill="1" applyFont="1">
      <alignment horizontal="center" vertical="center"/>
    </xf>
    <xf borderId="0" fillId="0" fontId="9" numFmtId="0" xfId="0" applyAlignment="1" applyFont="1">
      <alignment horizontal="center" vertical="center"/>
    </xf>
    <xf borderId="0" fillId="0" fontId="8" numFmtId="0" xfId="0" applyAlignment="1" applyFont="1">
      <alignment horizontal="center" vertical="center"/>
    </xf>
    <xf borderId="0" fillId="0" fontId="8" numFmtId="10" xfId="0" applyAlignment="1" applyFont="1" applyNumberFormat="1">
      <alignment horizontal="center" vertical="center"/>
    </xf>
    <xf borderId="0" fillId="0" fontId="1" numFmtId="0" xfId="0" applyAlignment="1" applyFont="1">
      <alignment readingOrder="0" vertical="center"/>
    </xf>
    <xf borderId="0" fillId="0" fontId="1" numFmtId="168" xfId="0" applyAlignment="1" applyFont="1" applyNumberFormat="1">
      <alignment vertical="center"/>
    </xf>
    <xf borderId="0" fillId="0" fontId="1" numFmtId="170" xfId="0" applyAlignment="1" applyFont="1" applyNumberFormat="1">
      <alignment vertical="center"/>
    </xf>
    <xf borderId="0" fillId="11" fontId="1" numFmtId="0" xfId="0" applyAlignment="1" applyFill="1" applyFont="1">
      <alignment readingOrder="0" vertical="center"/>
    </xf>
    <xf borderId="0" fillId="11" fontId="1" numFmtId="168" xfId="0" applyAlignment="1" applyFont="1" applyNumberFormat="1">
      <alignment readingOrder="0" vertical="center"/>
    </xf>
    <xf borderId="0" fillId="11" fontId="1" numFmtId="168" xfId="0" applyAlignment="1" applyFont="1" applyNumberFormat="1">
      <alignment vertical="center"/>
    </xf>
    <xf borderId="0" fillId="11" fontId="1" numFmtId="170" xfId="0" applyAlignment="1" applyFont="1" applyNumberFormat="1">
      <alignment vertical="center"/>
    </xf>
    <xf borderId="0" fillId="11" fontId="1" numFmtId="0" xfId="0" applyAlignment="1" applyFont="1">
      <alignment vertical="center"/>
    </xf>
    <xf borderId="0" fillId="0" fontId="1" numFmtId="10" xfId="0" applyAlignment="1" applyFont="1" applyNumberFormat="1">
      <alignment vertical="center"/>
    </xf>
    <xf borderId="0" fillId="11" fontId="10" numFmtId="168" xfId="0" applyAlignment="1" applyFont="1" applyNumberFormat="1">
      <alignment readingOrder="0" vertical="center"/>
    </xf>
    <xf borderId="0" fillId="11" fontId="10" numFmtId="168" xfId="0" applyAlignment="1" applyFont="1" applyNumberFormat="1">
      <alignment vertical="center"/>
    </xf>
    <xf borderId="0" fillId="12" fontId="11" numFmtId="168" xfId="0" applyAlignment="1" applyFill="1" applyFont="1" applyNumberFormat="1">
      <alignment vertical="center"/>
    </xf>
    <xf borderId="0" fillId="12" fontId="11" numFmtId="168" xfId="0" applyAlignment="1" applyFont="1" applyNumberFormat="1">
      <alignment readingOrder="0" vertical="center"/>
    </xf>
    <xf borderId="0" fillId="11" fontId="1" numFmtId="170" xfId="0" applyAlignment="1" applyFont="1" applyNumberFormat="1">
      <alignment readingOrder="0" vertical="center"/>
    </xf>
    <xf borderId="0" fillId="13" fontId="1" numFmtId="0" xfId="0" applyAlignment="1" applyFill="1" applyFont="1">
      <alignment readingOrder="0" vertical="center"/>
    </xf>
    <xf borderId="0" fillId="13" fontId="1" numFmtId="168" xfId="0" applyAlignment="1" applyFont="1" applyNumberFormat="1">
      <alignment readingOrder="0" vertical="center"/>
    </xf>
    <xf borderId="0" fillId="13" fontId="1" numFmtId="168" xfId="0" applyAlignment="1" applyFont="1" applyNumberFormat="1">
      <alignment vertical="center"/>
    </xf>
    <xf borderId="0" fillId="12" fontId="11" numFmtId="0" xfId="0" applyAlignment="1" applyFont="1">
      <alignment readingOrder="0" vertical="center"/>
    </xf>
    <xf borderId="0" fillId="0" fontId="1" numFmtId="0" xfId="0" applyAlignment="1" applyFont="1">
      <alignment vertical="center"/>
    </xf>
    <xf borderId="0" fillId="10" fontId="1" numFmtId="168" xfId="0" applyAlignment="1" applyFont="1" applyNumberFormat="1">
      <alignment vertical="center"/>
    </xf>
    <xf borderId="0" fillId="10" fontId="1" numFmtId="170" xfId="0" applyAlignment="1" applyFont="1" applyNumberFormat="1">
      <alignment vertical="center"/>
    </xf>
    <xf borderId="0" fillId="0" fontId="1" numFmtId="4" xfId="0" applyAlignment="1" applyFont="1" applyNumberFormat="1">
      <alignment vertical="center"/>
    </xf>
    <xf borderId="0" fillId="10" fontId="1" numFmtId="170" xfId="0" applyAlignment="1" applyFont="1" applyNumberFormat="1">
      <alignment readingOrder="0" vertical="center"/>
    </xf>
    <xf borderId="0" fillId="0" fontId="1" numFmtId="170" xfId="0" applyAlignment="1" applyFont="1" applyNumberFormat="1">
      <alignment readingOrder="0" vertical="center"/>
    </xf>
    <xf borderId="0" fillId="12" fontId="11" numFmtId="0" xfId="0" applyAlignment="1" applyFont="1">
      <alignment vertical="center"/>
    </xf>
    <xf borderId="0" fillId="12" fontId="11" numFmtId="170" xfId="0" applyAlignment="1" applyFont="1" applyNumberFormat="1">
      <alignment vertical="center"/>
    </xf>
    <xf borderId="0" fillId="0" fontId="1" numFmtId="0" xfId="0" applyAlignment="1" applyFont="1">
      <alignment vertical="center"/>
    </xf>
    <xf borderId="0" fillId="12" fontId="9" numFmtId="0" xfId="0" applyAlignment="1" applyFont="1">
      <alignment vertical="center"/>
    </xf>
    <xf borderId="0" fillId="12" fontId="9" numFmtId="168" xfId="0" applyAlignment="1" applyFont="1" applyNumberFormat="1">
      <alignment vertical="center"/>
    </xf>
    <xf borderId="0" fillId="10" fontId="1" numFmtId="10" xfId="0" applyAlignment="1" applyFont="1" applyNumberFormat="1">
      <alignment vertical="center"/>
    </xf>
    <xf borderId="0" fillId="12" fontId="12" numFmtId="0" xfId="0" applyAlignment="1" applyFont="1">
      <alignment vertical="center"/>
    </xf>
    <xf borderId="0" fillId="12" fontId="12" numFmtId="4" xfId="0" applyAlignment="1" applyFont="1" applyNumberFormat="1">
      <alignment vertical="center"/>
    </xf>
    <xf borderId="0" fillId="10" fontId="1" numFmtId="0" xfId="0" applyAlignment="1" applyFont="1">
      <alignment vertical="center"/>
    </xf>
    <xf borderId="0" fillId="10" fontId="1" numFmtId="0" xfId="0" applyAlignment="1" applyFont="1">
      <alignment readingOrder="0" vertical="center"/>
    </xf>
    <xf borderId="0" fillId="0" fontId="4" numFmtId="0" xfId="0" applyAlignment="1" applyFont="1">
      <alignment readingOrder="0" vertical="center"/>
    </xf>
    <xf borderId="0" fillId="10" fontId="4" numFmtId="0" xfId="0" applyAlignment="1" applyFont="1">
      <alignment vertical="center"/>
    </xf>
    <xf borderId="0" fillId="0" fontId="4" numFmtId="0" xfId="0" applyAlignment="1" applyFont="1">
      <alignment vertical="center"/>
    </xf>
    <xf borderId="0" fillId="14" fontId="1" numFmtId="0" xfId="0" applyAlignment="1" applyFill="1" applyFont="1">
      <alignment readingOrder="0" shrinkToFit="0" vertical="center" wrapText="1"/>
    </xf>
    <xf borderId="0" fillId="14" fontId="13" numFmtId="4" xfId="0" applyAlignment="1" applyFont="1" applyNumberFormat="1">
      <alignment vertical="center"/>
    </xf>
    <xf borderId="0" fillId="11" fontId="9" numFmtId="0" xfId="0" applyAlignment="1" applyFont="1">
      <alignment horizontal="center" vertical="center"/>
    </xf>
    <xf borderId="0" fillId="15" fontId="9" numFmtId="0" xfId="0" applyAlignment="1" applyFill="1" applyFont="1">
      <alignment horizontal="center" readingOrder="0" vertical="center"/>
    </xf>
    <xf borderId="0" fillId="15" fontId="9" numFmtId="171" xfId="0" applyAlignment="1" applyFont="1" applyNumberFormat="1">
      <alignment horizontal="center" readingOrder="0" vertical="center"/>
    </xf>
    <xf borderId="0" fillId="15" fontId="9" numFmtId="172" xfId="0" applyAlignment="1" applyFont="1" applyNumberFormat="1">
      <alignment horizontal="center" readingOrder="0" vertical="center"/>
    </xf>
    <xf borderId="0" fillId="0" fontId="1" numFmtId="168" xfId="0" applyAlignment="1" applyFont="1" applyNumberFormat="1">
      <alignment readingOrder="0" vertical="center"/>
    </xf>
    <xf borderId="0" fillId="0" fontId="14" numFmtId="169" xfId="0" applyAlignment="1" applyFont="1" applyNumberFormat="1">
      <alignment readingOrder="0" shrinkToFit="0" vertical="bottom" wrapText="1"/>
    </xf>
    <xf borderId="0" fillId="11" fontId="14" numFmtId="169" xfId="0" applyAlignment="1" applyFont="1" applyNumberFormat="1">
      <alignment readingOrder="0" shrinkToFit="0" vertical="bottom" wrapText="1"/>
    </xf>
    <xf borderId="0" fillId="11" fontId="1" numFmtId="0" xfId="0" applyAlignment="1" applyFont="1">
      <alignment vertical="center"/>
    </xf>
    <xf borderId="0" fillId="12" fontId="11" numFmtId="168" xfId="0" applyAlignment="1" applyFont="1" applyNumberFormat="1">
      <alignment readingOrder="0"/>
    </xf>
    <xf borderId="0" fillId="12" fontId="11" numFmtId="168" xfId="0" applyFont="1" applyNumberFormat="1"/>
    <xf borderId="0" fillId="12" fontId="11" numFmtId="0" xfId="0" applyAlignment="1" applyFont="1">
      <alignment vertical="center"/>
    </xf>
    <xf borderId="0" fillId="13" fontId="1" numFmtId="0" xfId="0" applyAlignment="1" applyFont="1">
      <alignment vertical="center"/>
    </xf>
    <xf borderId="0" fillId="12" fontId="15" numFmtId="0" xfId="0" applyAlignment="1" applyFont="1">
      <alignment vertical="center"/>
    </xf>
    <xf borderId="0" fillId="15" fontId="1" numFmtId="168" xfId="0" applyAlignment="1" applyFont="1" applyNumberFormat="1">
      <alignment vertical="center"/>
    </xf>
    <xf borderId="0" fillId="15" fontId="1" numFmtId="170" xfId="0" applyAlignment="1" applyFont="1" applyNumberFormat="1">
      <alignment vertical="center"/>
    </xf>
    <xf borderId="0" fillId="15" fontId="1" numFmtId="170" xfId="0" applyAlignment="1" applyFont="1" applyNumberFormat="1">
      <alignment readingOrder="0" vertical="center"/>
    </xf>
    <xf borderId="0" fillId="15" fontId="1" numFmtId="10" xfId="0" applyAlignment="1" applyFont="1" applyNumberFormat="1">
      <alignment vertical="center"/>
    </xf>
    <xf borderId="0" fillId="12" fontId="16" numFmtId="4" xfId="0" applyAlignment="1" applyFont="1" applyNumberFormat="1">
      <alignment vertical="center"/>
    </xf>
    <xf borderId="0" fillId="15" fontId="1" numFmtId="0" xfId="0" applyAlignment="1" applyFont="1">
      <alignment readingOrder="0" vertical="center"/>
    </xf>
    <xf borderId="0" fillId="15" fontId="1" numFmtId="0" xfId="0" applyAlignment="1" applyFont="1">
      <alignment vertical="center"/>
    </xf>
    <xf borderId="0" fillId="15" fontId="1" numFmtId="0" xfId="0" applyAlignment="1" applyFont="1">
      <alignment vertical="center"/>
    </xf>
    <xf borderId="0" fillId="15" fontId="1" numFmtId="0" xfId="0" applyAlignment="1" applyFont="1">
      <alignment vertical="center"/>
    </xf>
    <xf borderId="0" fillId="0" fontId="8" numFmtId="0" xfId="0" applyAlignment="1" applyFont="1">
      <alignment readingOrder="0" shrinkToFit="0" vertical="center" wrapText="1"/>
    </xf>
    <xf borderId="0" fillId="16" fontId="1" numFmtId="0" xfId="0" applyAlignment="1" applyFill="1" applyFont="1">
      <alignment readingOrder="0" vertical="center"/>
    </xf>
    <xf borderId="0" fillId="17" fontId="1" numFmtId="0" xfId="0" applyAlignment="1" applyFill="1" applyFont="1">
      <alignment readingOrder="0" vertical="center"/>
    </xf>
    <xf borderId="0" fillId="18" fontId="1" numFmtId="0" xfId="0" applyAlignment="1" applyFill="1" applyFont="1">
      <alignment readingOrder="0" vertical="center"/>
    </xf>
    <xf borderId="0" fillId="0" fontId="8" numFmtId="0" xfId="0" applyAlignment="1" applyFont="1">
      <alignment shrinkToFit="0" vertical="center" wrapText="1"/>
    </xf>
    <xf borderId="0" fillId="12" fontId="17" numFmtId="0" xfId="0" applyAlignment="1" applyFont="1">
      <alignment readingOrder="0" vertical="center"/>
    </xf>
    <xf borderId="0" fillId="12" fontId="17" numFmtId="0" xfId="0" applyAlignment="1" applyFont="1">
      <alignment vertical="center"/>
    </xf>
    <xf borderId="0" fillId="12" fontId="17" numFmtId="0" xfId="0" applyAlignment="1" applyFont="1">
      <alignment vertical="center"/>
    </xf>
    <xf borderId="0" fillId="0" fontId="1" numFmtId="0" xfId="0" applyAlignment="1" applyFont="1">
      <alignment readingOrder="0"/>
    </xf>
    <xf borderId="0" fillId="6" fontId="17" numFmtId="0" xfId="0" applyAlignment="1" applyFont="1">
      <alignment readingOrder="0"/>
    </xf>
    <xf borderId="0" fillId="6" fontId="17" numFmtId="0" xfId="0" applyFont="1"/>
    <xf borderId="0" fillId="7" fontId="1" numFmtId="0" xfId="0" applyAlignment="1" applyFont="1">
      <alignment readingOrder="0"/>
    </xf>
    <xf borderId="0" fillId="3" fontId="18" numFmtId="173" xfId="0" applyAlignment="1" applyFont="1" applyNumberFormat="1">
      <alignment readingOrder="0" vertical="top"/>
    </xf>
    <xf borderId="0" fillId="3" fontId="19" numFmtId="0" xfId="0" applyAlignment="1" applyFont="1">
      <alignment readingOrder="0" vertical="top"/>
    </xf>
    <xf borderId="0" fillId="3" fontId="18" numFmtId="0" xfId="0" applyAlignment="1" applyFont="1">
      <alignment readingOrder="0" vertical="top"/>
    </xf>
    <xf borderId="0" fillId="3" fontId="18" numFmtId="169" xfId="0" applyAlignment="1" applyFont="1" applyNumberFormat="1">
      <alignment readingOrder="0" vertical="top"/>
    </xf>
    <xf borderId="0" fillId="0" fontId="1" numFmtId="169" xfId="0" applyFont="1" applyNumberFormat="1"/>
    <xf borderId="0" fillId="3" fontId="18" numFmtId="174" xfId="0" applyAlignment="1" applyFont="1" applyNumberFormat="1">
      <alignment readingOrder="0" vertical="top"/>
    </xf>
    <xf borderId="0" fillId="3" fontId="20" numFmtId="0" xfId="0" applyAlignment="1" applyFont="1">
      <alignment readingOrder="0" vertical="top"/>
    </xf>
    <xf borderId="0" fillId="6" fontId="1" numFmtId="0" xfId="0" applyFont="1"/>
    <xf borderId="0" fillId="6" fontId="1" numFmtId="1" xfId="0" applyFont="1" applyNumberFormat="1"/>
    <xf borderId="0" fillId="3" fontId="1" numFmtId="0" xfId="0" applyFont="1"/>
    <xf borderId="0" fillId="7" fontId="1" numFmtId="0" xfId="0" applyFont="1"/>
    <xf borderId="0" fillId="7" fontId="1" numFmtId="10" xfId="0" applyFont="1" applyNumberFormat="1"/>
    <xf borderId="0" fillId="8" fontId="21" numFmtId="0" xfId="0" applyAlignment="1" applyFont="1">
      <alignment readingOrder="0"/>
    </xf>
    <xf borderId="0" fillId="3" fontId="21" numFmtId="0" xfId="0" applyAlignment="1" applyFont="1">
      <alignment readingOrder="0"/>
    </xf>
    <xf borderId="0" fillId="9" fontId="21" numFmtId="0" xfId="0" applyAlignment="1" applyFont="1">
      <alignment readingOrder="0"/>
    </xf>
    <xf borderId="0" fillId="9" fontId="17" numFmtId="164" xfId="0" applyFont="1" applyNumberFormat="1"/>
    <xf borderId="0" fillId="3" fontId="21" numFmtId="0" xfId="0" applyFont="1"/>
    <xf borderId="0" fillId="9" fontId="21" numFmtId="0" xfId="0" applyFont="1"/>
    <xf borderId="0" fillId="9" fontId="1" numFmtId="3" xfId="0" applyAlignment="1" applyFont="1" applyNumberFormat="1">
      <alignment readingOrder="0"/>
    </xf>
    <xf borderId="0" fillId="3" fontId="17" numFmtId="164" xfId="0" applyFont="1" applyNumberFormat="1"/>
    <xf borderId="0" fillId="8" fontId="22" numFmtId="0" xfId="0" applyAlignment="1" applyFont="1">
      <alignment vertical="bottom"/>
    </xf>
    <xf borderId="0" fillId="8" fontId="22" numFmtId="0" xfId="0" applyAlignment="1" applyFont="1">
      <alignment readingOrder="0" vertical="bottom"/>
    </xf>
    <xf borderId="0" fillId="8" fontId="1" numFmtId="0" xfId="0" applyAlignment="1" applyFont="1">
      <alignment vertical="bottom"/>
    </xf>
    <xf borderId="7" fillId="8" fontId="22" numFmtId="0" xfId="0" applyAlignment="1" applyBorder="1" applyFont="1">
      <alignment shrinkToFit="0" vertical="bottom" wrapText="0"/>
    </xf>
    <xf borderId="0" fillId="3" fontId="22" numFmtId="0" xfId="0" applyAlignment="1" applyFont="1">
      <alignment vertical="bottom"/>
    </xf>
    <xf borderId="0" fillId="3" fontId="22" numFmtId="0" xfId="0" applyAlignment="1" applyFont="1">
      <alignment horizontal="right" readingOrder="0" vertical="bottom"/>
    </xf>
    <xf borderId="0" fillId="3" fontId="22" numFmtId="0" xfId="0" applyAlignment="1" applyFont="1">
      <alignment horizontal="right" vertical="bottom"/>
    </xf>
    <xf borderId="0" fillId="3" fontId="1" numFmtId="0" xfId="0" applyAlignment="1" applyFont="1">
      <alignment horizontal="right" vertical="bottom"/>
    </xf>
    <xf borderId="0" fillId="3" fontId="1" numFmtId="0" xfId="0" applyAlignment="1" applyFont="1">
      <alignment horizontal="right" readingOrder="0" vertical="bottom"/>
    </xf>
    <xf borderId="0" fillId="3" fontId="3" numFmtId="164" xfId="0" applyFont="1" applyNumberFormat="1"/>
    <xf borderId="0" fillId="3" fontId="22" numFmtId="10" xfId="0" applyAlignment="1" applyFont="1" applyNumberFormat="1">
      <alignment horizontal="right" vertical="bottom"/>
    </xf>
    <xf borderId="0" fillId="3" fontId="22" numFmtId="169" xfId="0" applyAlignment="1" applyFont="1" applyNumberFormat="1">
      <alignment horizontal="right" vertical="bottom"/>
    </xf>
    <xf borderId="0" fillId="9" fontId="22" numFmtId="0" xfId="0" applyAlignment="1" applyFont="1">
      <alignment vertical="bottom"/>
    </xf>
    <xf borderId="0" fillId="9" fontId="22" numFmtId="0" xfId="0" applyAlignment="1" applyFont="1">
      <alignment horizontal="right" readingOrder="0" vertical="bottom"/>
    </xf>
    <xf borderId="0" fillId="9" fontId="22" numFmtId="0" xfId="0" applyAlignment="1" applyFont="1">
      <alignment horizontal="right" vertical="bottom"/>
    </xf>
    <xf borderId="0" fillId="9" fontId="1" numFmtId="0" xfId="0" applyAlignment="1" applyFont="1">
      <alignment horizontal="right" vertical="bottom"/>
    </xf>
    <xf borderId="0" fillId="9" fontId="1" numFmtId="0" xfId="0" applyAlignment="1" applyFont="1">
      <alignment horizontal="right" readingOrder="0" vertical="bottom"/>
    </xf>
    <xf borderId="0" fillId="9" fontId="3" numFmtId="164" xfId="0" applyFont="1" applyNumberFormat="1"/>
    <xf borderId="0" fillId="9" fontId="22" numFmtId="10" xfId="0" applyAlignment="1" applyFont="1" applyNumberFormat="1">
      <alignment horizontal="right" vertical="bottom"/>
    </xf>
    <xf borderId="0" fillId="9" fontId="22" numFmtId="169" xfId="0" applyAlignment="1" applyFont="1" applyNumberFormat="1">
      <alignment horizontal="right" vertical="bottom"/>
    </xf>
    <xf borderId="0" fillId="3" fontId="1" numFmtId="0" xfId="0" applyAlignment="1" applyFont="1">
      <alignment readingOrder="0" vertical="bottom"/>
    </xf>
    <xf borderId="0" fillId="9" fontId="1" numFmtId="0" xfId="0" applyAlignment="1" applyFont="1">
      <alignment readingOrder="0" vertical="bottom"/>
    </xf>
    <xf borderId="0" fillId="3" fontId="1" numFmtId="0" xfId="0" applyAlignment="1" applyFont="1">
      <alignment vertical="bottom"/>
    </xf>
    <xf borderId="0" fillId="9" fontId="1" numFmtId="0" xfId="0" applyAlignment="1" applyFont="1">
      <alignment vertical="bottom"/>
    </xf>
    <xf borderId="0" fillId="9" fontId="23" numFmtId="0" xfId="0" applyFont="1"/>
    <xf borderId="0" fillId="3" fontId="23" numFmtId="0" xfId="0" applyFont="1"/>
    <xf borderId="0" fillId="9" fontId="21" numFmtId="10" xfId="0" applyAlignment="1" applyFont="1" applyNumberFormat="1">
      <alignment readingOrder="0"/>
    </xf>
    <xf borderId="0" fillId="9" fontId="21" numFmtId="169" xfId="0" applyAlignment="1" applyFont="1" applyNumberFormat="1">
      <alignment readingOrder="0"/>
    </xf>
    <xf borderId="0" fillId="3" fontId="21" numFmtId="10" xfId="0" applyAlignment="1" applyFont="1" applyNumberFormat="1">
      <alignment readingOrder="0"/>
    </xf>
    <xf borderId="0" fillId="3" fontId="21" numFmtId="169" xfId="0" applyAlignment="1" applyFont="1" applyNumberFormat="1">
      <alignment readingOrder="0"/>
    </xf>
    <xf borderId="0" fillId="9" fontId="21" numFmtId="3" xfId="0" applyAlignment="1" applyFont="1" applyNumberFormat="1">
      <alignment readingOrder="0"/>
    </xf>
    <xf borderId="0" fillId="9" fontId="3" numFmtId="0" xfId="0" applyFont="1"/>
    <xf borderId="0" fillId="0" fontId="1" numFmtId="175" xfId="0" applyAlignment="1" applyFont="1" applyNumberFormat="1">
      <alignment readingOrder="0"/>
    </xf>
    <xf borderId="0" fillId="0" fontId="22" numFmtId="176" xfId="0" applyAlignment="1" applyFont="1" applyNumberFormat="1">
      <alignment horizontal="right" vertical="bottom"/>
    </xf>
    <xf borderId="0" fillId="0" fontId="22" numFmtId="0" xfId="0" applyAlignment="1" applyFont="1">
      <alignment vertical="bottom"/>
    </xf>
    <xf borderId="0" fillId="0" fontId="22" numFmtId="0" xfId="0" applyAlignment="1" applyFont="1">
      <alignment vertical="bottom"/>
    </xf>
    <xf borderId="0" fillId="0" fontId="22" numFmtId="0" xfId="0" applyAlignment="1" applyFont="1">
      <alignment horizontal="right" vertical="bottom"/>
    </xf>
    <xf borderId="0" fillId="0" fontId="22" numFmtId="0" xfId="0" applyAlignment="1" applyFon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0" fontId="1" numFmtId="0" xfId="0" applyAlignment="1" applyFont="1">
      <alignment readingOrder="0"/>
    </xf>
    <xf borderId="0" fillId="10" fontId="9" numFmtId="0" xfId="0" applyAlignment="1" applyFont="1">
      <alignment horizontal="center" readingOrder="0" vertical="center"/>
    </xf>
    <xf borderId="0" fillId="0" fontId="9" numFmtId="0" xfId="0" applyAlignment="1" applyFont="1">
      <alignment horizontal="center" readingOrder="0" vertical="center"/>
    </xf>
    <xf borderId="0" fillId="11" fontId="24" numFmtId="168" xfId="0" applyAlignment="1" applyFont="1" applyNumberFormat="1">
      <alignment shrinkToFit="0" vertical="bottom" wrapText="1"/>
    </xf>
    <xf borderId="0" fillId="0" fontId="14" numFmtId="168" xfId="0" applyAlignment="1" applyFont="1" applyNumberFormat="1">
      <alignment readingOrder="0" shrinkToFit="0" vertical="bottom" wrapText="1"/>
    </xf>
    <xf borderId="0" fillId="0" fontId="14" numFmtId="10" xfId="0" applyAlignment="1" applyFont="1" applyNumberFormat="1">
      <alignment readingOrder="0" shrinkToFit="0" vertical="bottom" wrapText="1"/>
    </xf>
    <xf borderId="0" fillId="0" fontId="14" numFmtId="0" xfId="0" applyAlignment="1" applyFont="1">
      <alignment readingOrder="0" shrinkToFit="0" vertical="bottom" wrapText="1"/>
    </xf>
    <xf borderId="0" fillId="0" fontId="14" numFmtId="10" xfId="0" applyAlignment="1" applyFont="1" applyNumberFormat="1">
      <alignment shrinkToFit="0" vertical="bottom" wrapText="1"/>
    </xf>
    <xf borderId="0" fillId="11" fontId="21" numFmtId="168" xfId="0" applyAlignment="1" applyFont="1" applyNumberFormat="1">
      <alignment readingOrder="0"/>
    </xf>
    <xf borderId="0" fillId="11" fontId="24" numFmtId="168" xfId="0" applyAlignment="1" applyFont="1" applyNumberFormat="1">
      <alignment readingOrder="0" shrinkToFit="0" vertical="bottom" wrapText="1"/>
    </xf>
    <xf borderId="0" fillId="0" fontId="10" numFmtId="10" xfId="0" applyAlignment="1" applyFont="1" applyNumberFormat="1">
      <alignment vertical="center"/>
    </xf>
    <xf borderId="0" fillId="0" fontId="10" numFmtId="0" xfId="0" applyAlignment="1" applyFont="1">
      <alignment readingOrder="0" vertical="center"/>
    </xf>
    <xf borderId="0" fillId="11" fontId="25" numFmtId="168" xfId="0" applyAlignment="1" applyFont="1" applyNumberFormat="1">
      <alignment readingOrder="0" vertical="center"/>
    </xf>
    <xf borderId="0" fillId="0" fontId="11" numFmtId="168" xfId="0" applyAlignment="1" applyFont="1" applyNumberFormat="1">
      <alignment readingOrder="0"/>
    </xf>
    <xf borderId="0" fillId="11" fontId="2" numFmtId="0" xfId="0" applyAlignment="1" applyFont="1">
      <alignment readingOrder="0" vertical="center"/>
    </xf>
    <xf borderId="0" fillId="11" fontId="2" numFmtId="168" xfId="0" applyAlignment="1" applyFont="1" applyNumberFormat="1">
      <alignment readingOrder="0" vertical="center"/>
    </xf>
    <xf borderId="0" fillId="11" fontId="26" numFmtId="168" xfId="0" applyAlignment="1" applyFont="1" applyNumberFormat="1">
      <alignment horizontal="right" readingOrder="0" shrinkToFit="0" wrapText="0"/>
    </xf>
    <xf borderId="0" fillId="0" fontId="11" numFmtId="168" xfId="0" applyAlignment="1" applyFont="1" applyNumberFormat="1">
      <alignment readingOrder="0" vertical="center"/>
    </xf>
    <xf borderId="0" fillId="0" fontId="11" numFmtId="168" xfId="0" applyAlignment="1" applyFont="1" applyNumberFormat="1">
      <alignment vertical="center"/>
    </xf>
    <xf borderId="0" fillId="10" fontId="1" numFmtId="168" xfId="0" applyAlignment="1" applyFont="1" applyNumberFormat="1">
      <alignment readingOrder="0" vertical="center"/>
    </xf>
    <xf borderId="0" fillId="12" fontId="11" numFmtId="0" xfId="0" applyAlignment="1" applyFont="1">
      <alignment readingOrder="0"/>
    </xf>
    <xf borderId="0" fillId="0" fontId="2" numFmtId="0" xfId="0" applyAlignment="1" applyFont="1">
      <alignment readingOrder="0" vertical="center"/>
    </xf>
    <xf borderId="0" fillId="10" fontId="2" numFmtId="170" xfId="0" applyAlignment="1" applyFont="1" applyNumberFormat="1">
      <alignment readingOrder="0" vertical="center"/>
    </xf>
    <xf borderId="0" fillId="0" fontId="2" numFmtId="170" xfId="0" applyAlignment="1" applyFont="1" applyNumberFormat="1">
      <alignment readingOrder="0" vertical="center"/>
    </xf>
    <xf borderId="0" fillId="10" fontId="2" numFmtId="168" xfId="0" applyAlignment="1" applyFont="1" applyNumberFormat="1">
      <alignment readingOrder="0" vertical="center"/>
    </xf>
    <xf borderId="0" fillId="0" fontId="11" numFmtId="170" xfId="0" applyAlignment="1" applyFont="1" applyNumberFormat="1">
      <alignment vertical="center"/>
    </xf>
    <xf borderId="0" fillId="0" fontId="9" numFmtId="168" xfId="0" applyAlignment="1" applyFont="1" applyNumberFormat="1">
      <alignment vertical="center"/>
    </xf>
    <xf borderId="0" fillId="0" fontId="12" numFmtId="4" xfId="0" applyAlignment="1" applyFont="1" applyNumberFormat="1">
      <alignment vertical="center"/>
    </xf>
    <xf borderId="0" fillId="0" fontId="17" numFmtId="0" xfId="0" applyAlignment="1" applyFont="1">
      <alignment vertical="center"/>
    </xf>
    <xf borderId="0" fillId="0" fontId="13" numFmtId="4" xfId="0" applyAlignment="1" applyFont="1" applyNumberFormat="1">
      <alignment vertical="center"/>
    </xf>
    <xf borderId="0" fillId="11" fontId="14" numFmtId="168" xfId="0" applyAlignment="1" applyFont="1" applyNumberFormat="1">
      <alignment shrinkToFit="0" vertical="bottom" wrapText="1"/>
    </xf>
    <xf borderId="0" fillId="15" fontId="14" numFmtId="168" xfId="0" applyAlignment="1" applyFont="1" applyNumberFormat="1">
      <alignment readingOrder="0" shrinkToFit="0" vertical="bottom" wrapText="1"/>
    </xf>
    <xf borderId="0" fillId="15" fontId="1" numFmtId="168" xfId="0" applyAlignment="1" applyFont="1" applyNumberFormat="1">
      <alignment readingOrder="0"/>
    </xf>
    <xf borderId="0" fillId="11" fontId="1" numFmtId="168" xfId="0" applyAlignment="1" applyFont="1" applyNumberFormat="1">
      <alignment readingOrder="0"/>
    </xf>
    <xf borderId="0" fillId="11" fontId="14" numFmtId="168" xfId="0" applyAlignment="1" applyFont="1" applyNumberFormat="1">
      <alignment readingOrder="0" shrinkToFit="0" vertical="bottom" wrapText="1"/>
    </xf>
    <xf borderId="0" fillId="15" fontId="14" numFmtId="168" xfId="0" applyAlignment="1" applyFont="1" applyNumberFormat="1">
      <alignment shrinkToFit="0" vertical="bottom" wrapText="1"/>
    </xf>
    <xf borderId="0" fillId="15" fontId="1" numFmtId="168" xfId="0" applyFont="1" applyNumberFormat="1"/>
    <xf borderId="0" fillId="15" fontId="2" numFmtId="168" xfId="0" applyAlignment="1" applyFont="1" applyNumberFormat="1">
      <alignment readingOrder="0" vertical="center"/>
    </xf>
    <xf borderId="0" fillId="15" fontId="1" numFmtId="168" xfId="0" applyAlignment="1" applyFont="1" applyNumberFormat="1">
      <alignment readingOrder="0" vertical="center"/>
    </xf>
    <xf borderId="0" fillId="12" fontId="11" numFmtId="170" xfId="0" applyFont="1" applyNumberFormat="1"/>
    <xf borderId="0" fillId="15" fontId="21" numFmtId="168" xfId="0" applyAlignment="1" applyFont="1" applyNumberFormat="1">
      <alignment vertical="center"/>
    </xf>
    <xf borderId="0" fillId="10" fontId="21" numFmtId="168" xfId="0" applyAlignment="1" applyFont="1" applyNumberFormat="1">
      <alignment vertical="center"/>
    </xf>
    <xf borderId="0" fillId="0" fontId="21" numFmtId="168" xfId="0" applyAlignment="1" applyFont="1" applyNumberFormat="1">
      <alignment vertical="center"/>
    </xf>
    <xf borderId="0" fillId="10" fontId="21" numFmtId="168" xfId="0" applyAlignment="1" applyFont="1" applyNumberFormat="1">
      <alignment readingOrder="0" vertical="center"/>
    </xf>
    <xf borderId="0" fillId="15" fontId="21" numFmtId="168" xfId="0" applyAlignment="1" applyFont="1" applyNumberFormat="1">
      <alignment readingOrder="0" vertical="center"/>
    </xf>
    <xf borderId="0" fillId="0" fontId="21" numFmtId="168" xfId="0" applyAlignment="1" applyFont="1" applyNumberFormat="1">
      <alignment readingOrder="0" vertical="center"/>
    </xf>
    <xf borderId="0" fillId="10" fontId="27" numFmtId="168" xfId="0" applyAlignment="1" applyFont="1" applyNumberFormat="1">
      <alignment readingOrder="0" vertical="center"/>
    </xf>
    <xf borderId="0" fillId="0" fontId="27" numFmtId="168" xfId="0" applyAlignment="1" applyFont="1" applyNumberFormat="1">
      <alignment readingOrder="0" vertical="center"/>
    </xf>
    <xf borderId="0" fillId="15" fontId="27" numFmtId="168" xfId="0" applyAlignment="1" applyFont="1" applyNumberFormat="1">
      <alignment readingOrder="0" vertical="center"/>
    </xf>
  </cellXfs>
  <cellStyles count="1">
    <cellStyle xfId="0" name="Normal" builtinId="0"/>
  </cellStyles>
  <dxfs count="11">
    <dxf>
      <font/>
      <fill>
        <patternFill patternType="none"/>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F7CB4D"/>
          <bgColor rgb="FFF7CB4D"/>
        </patternFill>
      </fill>
      <border/>
    </dxf>
    <dxf>
      <font/>
      <fill>
        <patternFill patternType="solid">
          <fgColor rgb="FFFFFFFF"/>
          <bgColor rgb="FFFFFFFF"/>
        </patternFill>
      </fill>
      <border/>
    </dxf>
    <dxf>
      <font/>
      <fill>
        <patternFill patternType="solid">
          <fgColor rgb="FFFEF8E3"/>
          <bgColor rgb="FFFEF8E3"/>
        </patternFill>
      </fill>
      <border/>
    </dxf>
    <dxf>
      <font/>
      <fill>
        <patternFill patternType="solid">
          <fgColor rgb="FFF4C7C3"/>
          <bgColor rgb="FFF4C7C3"/>
        </patternFill>
      </fill>
      <border/>
    </dxf>
    <dxf>
      <font/>
      <fill>
        <patternFill patternType="solid">
          <fgColor rgb="FFFFF2CC"/>
          <bgColor rgb="FFFFF2C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FFCCBC"/>
          <bgColor rgb="FFFFCCBC"/>
        </patternFill>
      </fill>
      <border/>
    </dxf>
  </dxfs>
  <tableStyles count="2">
    <tableStyle count="3" pivot="0" name="Guidance-style">
      <tableStyleElement dxfId="3" type="headerRow"/>
      <tableStyleElement dxfId="4" type="firstRowStripe"/>
      <tableStyleElement dxfId="5" type="secondRowStripe"/>
    </tableStyle>
    <tableStyle count="4" pivot="0" name="Margenes-style">
      <tableStyleElement dxfId="8" type="headerRow"/>
      <tableStyleElement dxfId="4" type="firstRowStripe"/>
      <tableStyleElement dxfId="9" type="secondRowStripe"/>
      <tableStyleElement dxfId="10"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Coming In and Total Going Out</a:t>
            </a:r>
          </a:p>
        </c:rich>
      </c:tx>
      <c:overlay val="0"/>
    </c:title>
    <c:plotArea>
      <c:layout/>
      <c:barChart>
        <c:barDir val="col"/>
        <c:ser>
          <c:idx val="0"/>
          <c:order val="0"/>
          <c:tx>
            <c:strRef>
              <c:f>'Study 0'!$A$33</c:f>
            </c:strRef>
          </c:tx>
          <c:spPr>
            <a:solidFill>
              <a:schemeClr val="accent1"/>
            </a:solidFill>
            <a:ln cmpd="sng">
              <a:solidFill>
                <a:srgbClr val="000000"/>
              </a:solidFill>
            </a:ln>
          </c:spPr>
          <c:cat>
            <c:strRef>
              <c:f>'Study 0'!$B$1:$E$1</c:f>
            </c:strRef>
          </c:cat>
          <c:val>
            <c:numRef>
              <c:f>'Study 0'!$B$33:$E$33</c:f>
              <c:numCache/>
            </c:numRef>
          </c:val>
        </c:ser>
        <c:ser>
          <c:idx val="1"/>
          <c:order val="1"/>
          <c:tx>
            <c:strRef>
              <c:f>'Study 0'!$A$34</c:f>
            </c:strRef>
          </c:tx>
          <c:spPr>
            <a:solidFill>
              <a:schemeClr val="accent2"/>
            </a:solidFill>
            <a:ln cmpd="sng">
              <a:solidFill>
                <a:srgbClr val="000000"/>
              </a:solidFill>
            </a:ln>
          </c:spPr>
          <c:cat>
            <c:strRef>
              <c:f>'Study 0'!$B$1:$E$1</c:f>
            </c:strRef>
          </c:cat>
          <c:val>
            <c:numRef>
              <c:f>'Study 0'!$B$34:$E$34</c:f>
              <c:numCache/>
            </c:numRef>
          </c:val>
        </c:ser>
        <c:axId val="1692283469"/>
        <c:axId val="1651681681"/>
      </c:barChart>
      <c:catAx>
        <c:axId val="16922834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1681681"/>
      </c:catAx>
      <c:valAx>
        <c:axId val="1651681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228346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'Study 1 - Sabrina + Freelancers'!$A$31</c:f>
            </c:strRef>
          </c:tx>
          <c:spPr>
            <a:solidFill>
              <a:schemeClr val="accent1"/>
            </a:solidFill>
            <a:ln cmpd="sng">
              <a:solidFill>
                <a:srgbClr val="000000"/>
              </a:solidFill>
            </a:ln>
          </c:spPr>
          <c:cat>
            <c:strRef>
              <c:f>'Study 1 - Sabrina + Freelancers'!$B$1:$P$1</c:f>
            </c:strRef>
          </c:cat>
          <c:val>
            <c:numRef>
              <c:f>'Study 1 - Sabrina + Freelancers'!$B$31:$P$31</c:f>
              <c:numCache/>
            </c:numRef>
          </c:val>
        </c:ser>
        <c:ser>
          <c:idx val="1"/>
          <c:order val="1"/>
          <c:tx>
            <c:strRef>
              <c:f>'Study 1 - Sabrina + Freelancers'!$A$32</c:f>
            </c:strRef>
          </c:tx>
          <c:spPr>
            <a:solidFill>
              <a:schemeClr val="accent2"/>
            </a:solidFill>
            <a:ln cmpd="sng">
              <a:solidFill>
                <a:srgbClr val="000000"/>
              </a:solidFill>
            </a:ln>
          </c:spPr>
          <c:cat>
            <c:strRef>
              <c:f>'Study 1 - Sabrina + Freelancers'!$B$1:$P$1</c:f>
            </c:strRef>
          </c:cat>
          <c:val>
            <c:numRef>
              <c:f>'Study 1 - Sabrina + Freelancers'!$B$32:$P$32</c:f>
              <c:numCache/>
            </c:numRef>
          </c:val>
        </c:ser>
        <c:axId val="505133923"/>
        <c:axId val="325798523"/>
      </c:barChart>
      <c:catAx>
        <c:axId val="5051339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5798523"/>
      </c:catAx>
      <c:valAx>
        <c:axId val="3257985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513392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'Study 2 - Sabrina + Marketing'!$A$31</c:f>
            </c:strRef>
          </c:tx>
          <c:spPr>
            <a:solidFill>
              <a:schemeClr val="accent1"/>
            </a:solidFill>
            <a:ln cmpd="sng">
              <a:solidFill>
                <a:srgbClr val="000000"/>
              </a:solidFill>
            </a:ln>
          </c:spPr>
          <c:cat>
            <c:strRef>
              <c:f>'Study 2 - Sabrina + Marketing'!$B$1:$P$1</c:f>
            </c:strRef>
          </c:cat>
          <c:val>
            <c:numRef>
              <c:f>'Study 2 - Sabrina + Marketing'!$B$31:$P$31</c:f>
              <c:numCache/>
            </c:numRef>
          </c:val>
        </c:ser>
        <c:ser>
          <c:idx val="1"/>
          <c:order val="1"/>
          <c:tx>
            <c:strRef>
              <c:f>'Study 2 - Sabrina + Marketing'!$A$32</c:f>
            </c:strRef>
          </c:tx>
          <c:spPr>
            <a:solidFill>
              <a:schemeClr val="accent2"/>
            </a:solidFill>
            <a:ln cmpd="sng">
              <a:solidFill>
                <a:srgbClr val="000000"/>
              </a:solidFill>
            </a:ln>
          </c:spPr>
          <c:cat>
            <c:strRef>
              <c:f>'Study 2 - Sabrina + Marketing'!$B$1:$P$1</c:f>
            </c:strRef>
          </c:cat>
          <c:val>
            <c:numRef>
              <c:f>'Study 2 - Sabrina + Marketing'!$B$32:$P$32</c:f>
              <c:numCache/>
            </c:numRef>
          </c:val>
        </c:ser>
        <c:axId val="1347366689"/>
        <c:axId val="1279332215"/>
      </c:barChart>
      <c:catAx>
        <c:axId val="13473666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9332215"/>
      </c:catAx>
      <c:valAx>
        <c:axId val="12793322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736668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'Study 2 - Sabrina + Content'!$A$31</c:f>
            </c:strRef>
          </c:tx>
          <c:spPr>
            <a:solidFill>
              <a:schemeClr val="accent1"/>
            </a:solidFill>
            <a:ln cmpd="sng">
              <a:solidFill>
                <a:srgbClr val="000000"/>
              </a:solidFill>
            </a:ln>
          </c:spPr>
          <c:cat>
            <c:strRef>
              <c:f>'Study 2 - Sabrina + Content'!$B$1:$P$1</c:f>
            </c:strRef>
          </c:cat>
          <c:val>
            <c:numRef>
              <c:f>'Study 2 - Sabrina + Content'!$B$31:$P$31</c:f>
              <c:numCache/>
            </c:numRef>
          </c:val>
        </c:ser>
        <c:ser>
          <c:idx val="1"/>
          <c:order val="1"/>
          <c:tx>
            <c:strRef>
              <c:f>'Study 2 - Sabrina + Content'!$A$32</c:f>
            </c:strRef>
          </c:tx>
          <c:spPr>
            <a:solidFill>
              <a:schemeClr val="accent2"/>
            </a:solidFill>
            <a:ln cmpd="sng">
              <a:solidFill>
                <a:srgbClr val="000000"/>
              </a:solidFill>
            </a:ln>
          </c:spPr>
          <c:cat>
            <c:strRef>
              <c:f>'Study 2 - Sabrina + Content'!$B$1:$P$1</c:f>
            </c:strRef>
          </c:cat>
          <c:val>
            <c:numRef>
              <c:f>'Study 2 - Sabrina + Content'!$B$32:$P$32</c:f>
              <c:numCache/>
            </c:numRef>
          </c:val>
        </c:ser>
        <c:axId val="588849593"/>
        <c:axId val="1193200118"/>
      </c:barChart>
      <c:catAx>
        <c:axId val="5888495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3200118"/>
      </c:catAx>
      <c:valAx>
        <c:axId val="1193200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884959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Histogram of Profit %</a:t>
            </a:r>
          </a:p>
        </c:rich>
      </c:tx>
      <c:overlay val="0"/>
    </c:title>
    <c:plotArea>
      <c:layout/>
      <c:barChart>
        <c:barDir val="col"/>
        <c:ser>
          <c:idx val="0"/>
          <c:order val="0"/>
          <c:tx>
            <c:strRef>
              <c:f>'Margen - Activas (PowerBI)'!$H$1</c:f>
            </c:strRef>
          </c:tx>
          <c:spPr>
            <a:solidFill>
              <a:schemeClr val="accent1"/>
            </a:solidFill>
            <a:ln cmpd="sng">
              <a:solidFill>
                <a:srgbClr val="000000"/>
              </a:solidFill>
            </a:ln>
          </c:spPr>
          <c:cat>
            <c:strRef>
              <c:f>'Margen - Activas (PowerBI)'!$B$2:$B$127</c:f>
            </c:strRef>
          </c:cat>
          <c:val>
            <c:numRef>
              <c:f>'Margen - Activas (PowerBI)'!$H$2:$H$127</c:f>
              <c:numCache/>
            </c:numRef>
          </c:val>
        </c:ser>
        <c:axId val="378751032"/>
        <c:axId val="1939993355"/>
      </c:barChart>
      <c:catAx>
        <c:axId val="3787510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Profit %</a:t>
                </a:r>
              </a:p>
            </c:rich>
          </c:tx>
          <c:overlay val="0"/>
        </c:title>
        <c:numFmt formatCode="General" sourceLinked="1"/>
        <c:majorTickMark val="none"/>
        <c:minorTickMark val="none"/>
        <c:spPr/>
        <c:txPr>
          <a:bodyPr/>
          <a:lstStyle/>
          <a:p>
            <a:pPr lvl="0">
              <a:defRPr b="0">
                <a:solidFill>
                  <a:srgbClr val="000000"/>
                </a:solidFill>
                <a:latin typeface="+mn-lt"/>
              </a:defRPr>
            </a:pPr>
          </a:p>
        </c:txPr>
        <c:crossAx val="1939993355"/>
      </c:catAx>
      <c:valAx>
        <c:axId val="1939993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8751032"/>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Septiembre!$A$42</c:f>
            </c:strRef>
          </c:tx>
          <c:spPr>
            <a:solidFill>
              <a:schemeClr val="accent1"/>
            </a:solidFill>
            <a:ln cmpd="sng">
              <a:solidFill>
                <a:srgbClr val="000000"/>
              </a:solidFill>
            </a:ln>
          </c:spPr>
          <c:cat>
            <c:strRef>
              <c:f>Septiembre!$B$1:$F$1</c:f>
            </c:strRef>
          </c:cat>
          <c:val>
            <c:numRef>
              <c:f>Septiembre!$B$42:$F$42</c:f>
              <c:numCache/>
            </c:numRef>
          </c:val>
        </c:ser>
        <c:ser>
          <c:idx val="1"/>
          <c:order val="1"/>
          <c:tx>
            <c:strRef>
              <c:f>Septiembre!$A$43</c:f>
            </c:strRef>
          </c:tx>
          <c:spPr>
            <a:solidFill>
              <a:schemeClr val="accent2"/>
            </a:solidFill>
            <a:ln cmpd="sng">
              <a:solidFill>
                <a:srgbClr val="000000"/>
              </a:solidFill>
            </a:ln>
          </c:spPr>
          <c:cat>
            <c:strRef>
              <c:f>Septiembre!$B$1:$F$1</c:f>
            </c:strRef>
          </c:cat>
          <c:val>
            <c:numRef>
              <c:f>Septiembre!$B$43:$F$43</c:f>
              <c:numCache/>
            </c:numRef>
          </c:val>
        </c:ser>
        <c:axId val="432261120"/>
        <c:axId val="1328467709"/>
      </c:barChart>
      <c:catAx>
        <c:axId val="4322611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28467709"/>
      </c:catAx>
      <c:valAx>
        <c:axId val="13284677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2261120"/>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'Sep - Oct'!$A$42</c:f>
            </c:strRef>
          </c:tx>
          <c:spPr>
            <a:solidFill>
              <a:schemeClr val="accent1"/>
            </a:solidFill>
            <a:ln cmpd="sng">
              <a:solidFill>
                <a:srgbClr val="000000"/>
              </a:solidFill>
            </a:ln>
          </c:spPr>
          <c:cat>
            <c:strRef>
              <c:f>'Sep - Oct'!$B$1:$F$1</c:f>
            </c:strRef>
          </c:cat>
          <c:val>
            <c:numRef>
              <c:f>'Sep - Oct'!$B$42:$F$42</c:f>
              <c:numCache/>
            </c:numRef>
          </c:val>
        </c:ser>
        <c:ser>
          <c:idx val="1"/>
          <c:order val="1"/>
          <c:tx>
            <c:strRef>
              <c:f>'Sep - Oct'!$A$43</c:f>
            </c:strRef>
          </c:tx>
          <c:spPr>
            <a:solidFill>
              <a:schemeClr val="accent2"/>
            </a:solidFill>
            <a:ln cmpd="sng">
              <a:solidFill>
                <a:srgbClr val="000000"/>
              </a:solidFill>
            </a:ln>
          </c:spPr>
          <c:cat>
            <c:strRef>
              <c:f>'Sep - Oct'!$B$1:$F$1</c:f>
            </c:strRef>
          </c:cat>
          <c:val>
            <c:numRef>
              <c:f>'Sep - Oct'!$B$43:$F$43</c:f>
              <c:numCache/>
            </c:numRef>
          </c:val>
        </c:ser>
        <c:axId val="1867251122"/>
        <c:axId val="1186037283"/>
      </c:barChart>
      <c:catAx>
        <c:axId val="18672511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6037283"/>
      </c:catAx>
      <c:valAx>
        <c:axId val="11860372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7251122"/>
      </c:valAx>
    </c:plotArea>
    <c:legend>
      <c:legendPos val="r"/>
      <c:overlay val="0"/>
      <c:txPr>
        <a:bodyPr/>
        <a:lstStyle/>
        <a:p>
          <a:pPr lvl="0">
            <a:defRPr b="0">
              <a:solidFill>
                <a:srgbClr val="1A1A1A"/>
              </a:solidFill>
              <a:latin typeface="+mn-lt"/>
            </a:defRPr>
          </a:pPr>
        </a:p>
      </c:txPr>
    </c:legend>
    <c:plotVisOnly val="1"/>
  </c:chart>
</c:chartSpace>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53</xdr:row>
      <xdr:rowOff>0</xdr:rowOff>
    </xdr:from>
    <xdr:ext cx="7115175" cy="44005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819150</xdr:colOff>
      <xdr:row>52</xdr:row>
      <xdr:rowOff>47625</xdr:rowOff>
    </xdr:from>
    <xdr:ext cx="11401425" cy="54006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314325</xdr:colOff>
      <xdr:row>51</xdr:row>
      <xdr:rowOff>47625</xdr:rowOff>
    </xdr:from>
    <xdr:ext cx="11477625" cy="54006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314325</xdr:colOff>
      <xdr:row>51</xdr:row>
      <xdr:rowOff>47625</xdr:rowOff>
    </xdr:from>
    <xdr:ext cx="11477625" cy="54006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409575</xdr:colOff>
      <xdr:row>0</xdr:row>
      <xdr:rowOff>152400</xdr:rowOff>
    </xdr:from>
    <xdr:ext cx="20602575" cy="52863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333375</xdr:colOff>
      <xdr:row>62</xdr:row>
      <xdr:rowOff>190500</xdr:rowOff>
    </xdr:from>
    <xdr:ext cx="6343650" cy="299085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333375</xdr:colOff>
      <xdr:row>62</xdr:row>
      <xdr:rowOff>190500</xdr:rowOff>
    </xdr:from>
    <xdr:ext cx="6343650" cy="29908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ables/table1.xml><?xml version="1.0" encoding="utf-8"?>
<table xmlns="http://schemas.openxmlformats.org/spreadsheetml/2006/main" ref="A1:H127" displayName="Table_1" id="1">
  <tableColumns count="8">
    <tableColumn name="EasyName" id="1"/>
    <tableColumn name="SKU" id="2"/>
    <tableColumn name="Active" id="3"/>
    <tableColumn name="Sum of Count" id="4"/>
    <tableColumn name="Average of Price Inv" id="5"/>
    <tableColumn name="Average of Cost (Inv)" id="6"/>
    <tableColumn name="Average Profit" id="7"/>
    <tableColumn name="Profit %" id="8"/>
  </tableColumns>
  <tableStyleInfo name="Guidance-style" showColumnStripes="0" showFirstColumn="1" showLastColumn="1" showRowStripes="1"/>
</table>
</file>

<file path=xl/tables/table2.xml><?xml version="1.0" encoding="utf-8"?>
<table xmlns="http://schemas.openxmlformats.org/spreadsheetml/2006/main" ref="A1:W998" displayName="Table_2" id="2">
  <tableColumns count="23">
    <tableColumn name="Products" id="1"/>
    <tableColumn name="SKU" id="2"/>
    <tableColumn name="Active" id="3"/>
    <tableColumn name="Sum of Count" id="4"/>
    <tableColumn name="Average of Price Inv" id="5"/>
    <tableColumn name="Average of Cost (Inv)" id="6"/>
    <tableColumn name="Average Profit" id="7"/>
    <tableColumn name="Profit %" id="8"/>
    <tableColumn name="Cost %" id="9"/>
    <tableColumn name="Contribution May" id="10"/>
    <tableColumn name="Contribution Jun" id="11"/>
    <tableColumn name="Contribution Jul" id="12"/>
    <tableColumn name="Contribution Aug" id="13"/>
    <tableColumn name="Sum Contribution" id="14"/>
    <tableColumn name="Percentage of contribution (E-commerce)" id="15"/>
    <tableColumn name="Percentage of Contribution per Week (B2B)" id="16"/>
    <tableColumn name="Sum of M Contribution per Week (B2B)" id="17"/>
    <tableColumn name="Average of Prio P&amp;P" id="18"/>
    <tableColumn name="Sum of Ventas Ano (52W)" id="19"/>
    <tableColumn name="Sem en Ventas" id="20"/>
    <tableColumn name="QTY (Inv)" id="21"/>
    <tableColumn name="Average of Prioridad" id="22"/>
    <tableColumn name="Average of Prioridad LA" id="23"/>
  </tableColumns>
  <tableStyleInfo name="Margen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 Id="rId5"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advertising.amazon.com/payments/advertiser/transactions/detail?entityId=ENTITY3PFN8BDBHW1SQ&amp;invoiceId=TRCGT940P-231" TargetMode="External"/><Relationship Id="rId22" Type="http://schemas.openxmlformats.org/officeDocument/2006/relationships/hyperlink" Target="https://advertising.amazon.com/payments/advertiser/transactions/detail?entityId=ENTITY3PFN8BDBHW1SQ&amp;invoiceId=TRCGT940P-229" TargetMode="External"/><Relationship Id="rId21" Type="http://schemas.openxmlformats.org/officeDocument/2006/relationships/hyperlink" Target="https://advertising.amazon.com/payments/advertiser/transactions/detail?entityId=ENTITY3PFN8BDBHW1SQ&amp;invoiceId=TRCGT940P-230" TargetMode="External"/><Relationship Id="rId24" Type="http://schemas.openxmlformats.org/officeDocument/2006/relationships/hyperlink" Target="https://advertising.amazon.com/payments/advertiser/transactions/detail?entityId=ENTITY3PFN8BDBHW1SQ&amp;invoiceId=TRCGT940P-227" TargetMode="External"/><Relationship Id="rId23" Type="http://schemas.openxmlformats.org/officeDocument/2006/relationships/hyperlink" Target="https://advertising.amazon.com/payments/advertiser/transactions/detail?entityId=ENTITY3PFN8BDBHW1SQ&amp;invoiceId=TRCGT940P-228" TargetMode="External"/><Relationship Id="rId1" Type="http://schemas.openxmlformats.org/officeDocument/2006/relationships/hyperlink" Target="https://advertising.amazon.com/payments/advertiser/transactions/detail?entityId=ENTITY3PFN8BDBHW1SQ&amp;invoiceId=TRCGT940P-250" TargetMode="External"/><Relationship Id="rId2" Type="http://schemas.openxmlformats.org/officeDocument/2006/relationships/hyperlink" Target="https://advertising.amazon.com/payments/advertiser/transactions/detail?entityId=ENTITY3PFN8BDBHW1SQ&amp;invoiceId=TRCGT940P-249" TargetMode="External"/><Relationship Id="rId3" Type="http://schemas.openxmlformats.org/officeDocument/2006/relationships/hyperlink" Target="https://advertising.amazon.com/payments/advertiser/transactions/detail?entityId=ENTITY3PFN8BDBHW1SQ&amp;invoiceId=TRCGT940P-248" TargetMode="External"/><Relationship Id="rId4" Type="http://schemas.openxmlformats.org/officeDocument/2006/relationships/hyperlink" Target="https://advertising.amazon.com/payments/advertiser/transactions/detail?entityId=ENTITY3PFN8BDBHW1SQ&amp;invoiceId=TRCGT940P-247" TargetMode="External"/><Relationship Id="rId9" Type="http://schemas.openxmlformats.org/officeDocument/2006/relationships/hyperlink" Target="https://advertising.amazon.com/payments/advertiser/transactions/detail?entityId=ENTITY3PFN8BDBHW1SQ&amp;invoiceId=TRCGT940P-242" TargetMode="External"/><Relationship Id="rId26" Type="http://schemas.openxmlformats.org/officeDocument/2006/relationships/hyperlink" Target="https://advertising.amazon.com/payments/advertiser/transactions/detail?entityId=ENTITY3PFN8BDBHW1SQ&amp;invoiceId=TRCGT940P-225" TargetMode="External"/><Relationship Id="rId25" Type="http://schemas.openxmlformats.org/officeDocument/2006/relationships/hyperlink" Target="https://advertising.amazon.com/payments/advertiser/transactions/detail?entityId=ENTITY3PFN8BDBHW1SQ&amp;invoiceId=TRCGT940P-226" TargetMode="External"/><Relationship Id="rId28" Type="http://schemas.openxmlformats.org/officeDocument/2006/relationships/hyperlink" Target="https://advertising.amazon.com/payments/advertiser/transactions/detail?entityId=ENTITY3PFN8BDBHW1SQ&amp;invoiceId=TRCGT940P-223" TargetMode="External"/><Relationship Id="rId27" Type="http://schemas.openxmlformats.org/officeDocument/2006/relationships/hyperlink" Target="https://advertising.amazon.com/payments/advertiser/transactions/detail?entityId=ENTITY3PFN8BDBHW1SQ&amp;invoiceId=TRCGT940P-224" TargetMode="External"/><Relationship Id="rId5" Type="http://schemas.openxmlformats.org/officeDocument/2006/relationships/hyperlink" Target="https://advertising.amazon.com/payments/advertiser/transactions/detail?entityId=ENTITY3PFN8BDBHW1SQ&amp;invoiceId=TRCGT940P-246" TargetMode="External"/><Relationship Id="rId6" Type="http://schemas.openxmlformats.org/officeDocument/2006/relationships/hyperlink" Target="https://advertising.amazon.com/payments/advertiser/transactions/detail?entityId=ENTITY3PFN8BDBHW1SQ&amp;invoiceId=TRCGT940P-245" TargetMode="External"/><Relationship Id="rId29" Type="http://schemas.openxmlformats.org/officeDocument/2006/relationships/hyperlink" Target="https://advertising.amazon.com/payments/advertiser/transactions/detail?entityId=ENTITY3PFN8BDBHW1SQ&amp;invoiceId=TRCGT940P-222" TargetMode="External"/><Relationship Id="rId7" Type="http://schemas.openxmlformats.org/officeDocument/2006/relationships/hyperlink" Target="https://advertising.amazon.com/payments/advertiser/transactions/detail?entityId=ENTITY3PFN8BDBHW1SQ&amp;invoiceId=TRCGT940P-244" TargetMode="External"/><Relationship Id="rId8" Type="http://schemas.openxmlformats.org/officeDocument/2006/relationships/hyperlink" Target="https://advertising.amazon.com/payments/advertiser/transactions/detail?entityId=ENTITY3PFN8BDBHW1SQ&amp;invoiceId=TRCGT940P-243" TargetMode="External"/><Relationship Id="rId31" Type="http://schemas.openxmlformats.org/officeDocument/2006/relationships/drawing" Target="../drawings/drawing20.xml"/><Relationship Id="rId30" Type="http://schemas.openxmlformats.org/officeDocument/2006/relationships/hyperlink" Target="https://advertising.amazon.com/payments/advertiser/transactions/detail?entityId=ENTITY3PFN8BDBHW1SQ&amp;invoiceId=TRCGT940P-221" TargetMode="External"/><Relationship Id="rId11" Type="http://schemas.openxmlformats.org/officeDocument/2006/relationships/hyperlink" Target="https://advertising.amazon.com/payments/advertiser/transactions/detail?entityId=ENTITY3PFN8BDBHW1SQ&amp;invoiceId=TRCGT940P-240" TargetMode="External"/><Relationship Id="rId10" Type="http://schemas.openxmlformats.org/officeDocument/2006/relationships/hyperlink" Target="https://advertising.amazon.com/payments/advertiser/transactions/detail?entityId=ENTITY3PFN8BDBHW1SQ&amp;invoiceId=TRCGT940P-241" TargetMode="External"/><Relationship Id="rId13" Type="http://schemas.openxmlformats.org/officeDocument/2006/relationships/hyperlink" Target="https://advertising.amazon.com/payments/advertiser/transactions/detail?entityId=ENTITY3PFN8BDBHW1SQ&amp;invoiceId=TRCGT940P-238" TargetMode="External"/><Relationship Id="rId12" Type="http://schemas.openxmlformats.org/officeDocument/2006/relationships/hyperlink" Target="https://advertising.amazon.com/payments/advertiser/transactions/detail?entityId=ENTITY3PFN8BDBHW1SQ&amp;invoiceId=TRCGT940P-239" TargetMode="External"/><Relationship Id="rId15" Type="http://schemas.openxmlformats.org/officeDocument/2006/relationships/hyperlink" Target="https://advertising.amazon.com/payments/advertiser/transactions/detail?entityId=ENTITY3PFN8BDBHW1SQ&amp;invoiceId=TRCGT940P-236" TargetMode="External"/><Relationship Id="rId14" Type="http://schemas.openxmlformats.org/officeDocument/2006/relationships/hyperlink" Target="https://advertising.amazon.com/payments/advertiser/transactions/detail?entityId=ENTITY3PFN8BDBHW1SQ&amp;invoiceId=TRCGT940P-237" TargetMode="External"/><Relationship Id="rId17" Type="http://schemas.openxmlformats.org/officeDocument/2006/relationships/hyperlink" Target="https://advertising.amazon.com/payments/advertiser/transactions/detail?entityId=ENTITY3PFN8BDBHW1SQ&amp;invoiceId=TRCGT940P-234" TargetMode="External"/><Relationship Id="rId16" Type="http://schemas.openxmlformats.org/officeDocument/2006/relationships/hyperlink" Target="https://advertising.amazon.com/payments/advertiser/transactions/detail?entityId=ENTITY3PFN8BDBHW1SQ&amp;invoiceId=TRCGT940P-235" TargetMode="External"/><Relationship Id="rId19" Type="http://schemas.openxmlformats.org/officeDocument/2006/relationships/hyperlink" Target="https://advertising.amazon.com/payments/advertiser/transactions/detail?entityId=ENTITY3PFN8BDBHW1SQ&amp;invoiceId=TRCGT940P-232" TargetMode="External"/><Relationship Id="rId18" Type="http://schemas.openxmlformats.org/officeDocument/2006/relationships/hyperlink" Target="https://advertising.amazon.com/payments/advertiser/transactions/detail?entityId=ENTITY3PFN8BDBHW1SQ&amp;invoiceId=TRCGT940P-233"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advertising.amazon.com/payments/advertiser/transactions/detail?entityId=ENTITY3PFN8BDBHW1SQ&amp;invoiceId=TRCGT940P-264" TargetMode="External"/><Relationship Id="rId42" Type="http://schemas.openxmlformats.org/officeDocument/2006/relationships/hyperlink" Target="https://advertising.amazon.com/payments/advertiser/transactions/detail?entityId=ENTITY3PFN8BDBHW1SQ&amp;invoiceId=TRCGT940P-262" TargetMode="External"/><Relationship Id="rId41" Type="http://schemas.openxmlformats.org/officeDocument/2006/relationships/hyperlink" Target="https://advertising.amazon.com/payments/advertiser/transactions/detail?entityId=ENTITY3PFN8BDBHW1SQ&amp;invoiceId=TRCGT940P-263" TargetMode="External"/><Relationship Id="rId44" Type="http://schemas.openxmlformats.org/officeDocument/2006/relationships/hyperlink" Target="https://advertising.amazon.com/payments/advertiser/transactions/detail?entityId=ENTITY3PFN8BDBHW1SQ&amp;invoiceId=TRCGT940P-260" TargetMode="External"/><Relationship Id="rId43" Type="http://schemas.openxmlformats.org/officeDocument/2006/relationships/hyperlink" Target="https://advertising.amazon.com/payments/advertiser/transactions/detail?entityId=ENTITY3PFN8BDBHW1SQ&amp;invoiceId=TRCGT940P-261" TargetMode="External"/><Relationship Id="rId46" Type="http://schemas.openxmlformats.org/officeDocument/2006/relationships/hyperlink" Target="https://advertising.amazon.com/payments/advertiser/transactions/detail?entityId=ENTITY3PFN8BDBHW1SQ&amp;invoiceId=TRCGT940P-258" TargetMode="External"/><Relationship Id="rId45" Type="http://schemas.openxmlformats.org/officeDocument/2006/relationships/hyperlink" Target="https://advertising.amazon.com/payments/advertiser/transactions/detail?entityId=ENTITY3PFN8BDBHW1SQ&amp;invoiceId=TRCGT940P-259" TargetMode="External"/><Relationship Id="rId1" Type="http://schemas.openxmlformats.org/officeDocument/2006/relationships/hyperlink" Target="https://advertising.amazon.com/payments/advertiser/transactions/detail?entityId=ENTITY3PFN8BDBHW1SQ&amp;invoiceId=TRCGT940P-303" TargetMode="External"/><Relationship Id="rId2" Type="http://schemas.openxmlformats.org/officeDocument/2006/relationships/hyperlink" Target="https://advertising.amazon.com/payments/advertiser/transactions/detail?entityId=ENTITY3PFN8BDBHW1SQ&amp;invoiceId=TRCGT940P-302" TargetMode="External"/><Relationship Id="rId3" Type="http://schemas.openxmlformats.org/officeDocument/2006/relationships/hyperlink" Target="https://advertising.amazon.com/payments/advertiser/transactions/detail?entityId=ENTITY3PFN8BDBHW1SQ&amp;invoiceId=TRCGT940P-301" TargetMode="External"/><Relationship Id="rId4" Type="http://schemas.openxmlformats.org/officeDocument/2006/relationships/hyperlink" Target="https://advertising.amazon.com/payments/advertiser/transactions/detail?entityId=ENTITY3PFN8BDBHW1SQ&amp;invoiceId=TRCGT940P-300" TargetMode="External"/><Relationship Id="rId9" Type="http://schemas.openxmlformats.org/officeDocument/2006/relationships/hyperlink" Target="https://advertising.amazon.com/payments/advertiser/transactions/detail?entityId=ENTITY3PFN8BDBHW1SQ&amp;invoiceId=TRCGT940P-295" TargetMode="External"/><Relationship Id="rId48" Type="http://schemas.openxmlformats.org/officeDocument/2006/relationships/hyperlink" Target="https://advertising.amazon.com/payments/advertiser/transactions/detail?entityId=ENTITY3PFN8BDBHW1SQ&amp;invoiceId=TRCGT940P-256" TargetMode="External"/><Relationship Id="rId47" Type="http://schemas.openxmlformats.org/officeDocument/2006/relationships/hyperlink" Target="https://advertising.amazon.com/payments/advertiser/transactions/detail?entityId=ENTITY3PFN8BDBHW1SQ&amp;invoiceId=TRCGT940P-257" TargetMode="External"/><Relationship Id="rId49" Type="http://schemas.openxmlformats.org/officeDocument/2006/relationships/hyperlink" Target="https://advertising.amazon.com/payments/advertiser/transactions/detail?entityId=ENTITY3PFN8BDBHW1SQ&amp;invoiceId=TRCGT940P-255" TargetMode="External"/><Relationship Id="rId5" Type="http://schemas.openxmlformats.org/officeDocument/2006/relationships/hyperlink" Target="https://advertising.amazon.com/payments/advertiser/transactions/detail?entityId=ENTITY3PFN8BDBHW1SQ&amp;invoiceId=TRCGT940P-299" TargetMode="External"/><Relationship Id="rId6" Type="http://schemas.openxmlformats.org/officeDocument/2006/relationships/hyperlink" Target="https://advertising.amazon.com/payments/advertiser/transactions/detail?entityId=ENTITY3PFN8BDBHW1SQ&amp;invoiceId=TRCGT940P-298" TargetMode="External"/><Relationship Id="rId7" Type="http://schemas.openxmlformats.org/officeDocument/2006/relationships/hyperlink" Target="https://advertising.amazon.com/payments/advertiser/transactions/detail?entityId=ENTITY3PFN8BDBHW1SQ&amp;invoiceId=TRCGT940P-297" TargetMode="External"/><Relationship Id="rId8" Type="http://schemas.openxmlformats.org/officeDocument/2006/relationships/hyperlink" Target="https://advertising.amazon.com/payments/advertiser/transactions/detail?entityId=ENTITY3PFN8BDBHW1SQ&amp;invoiceId=TRCGT940P-296" TargetMode="External"/><Relationship Id="rId31" Type="http://schemas.openxmlformats.org/officeDocument/2006/relationships/hyperlink" Target="https://advertising.amazon.com/payments/advertiser/transactions/detail?entityId=ENTITY3PFN8BDBHW1SQ&amp;invoiceId=TRCGT940P-273" TargetMode="External"/><Relationship Id="rId30" Type="http://schemas.openxmlformats.org/officeDocument/2006/relationships/hyperlink" Target="https://advertising.amazon.com/payments/advertiser/transactions/detail?entityId=ENTITY3PFN8BDBHW1SQ&amp;invoiceId=TRCGT940P-274" TargetMode="External"/><Relationship Id="rId33" Type="http://schemas.openxmlformats.org/officeDocument/2006/relationships/hyperlink" Target="https://advertising.amazon.com/payments/advertiser/transactions/detail?entityId=ENTITY3PFN8BDBHW1SQ&amp;invoiceId=TRCGT940P-271" TargetMode="External"/><Relationship Id="rId32" Type="http://schemas.openxmlformats.org/officeDocument/2006/relationships/hyperlink" Target="https://advertising.amazon.com/payments/advertiser/transactions/detail?entityId=ENTITY3PFN8BDBHW1SQ&amp;invoiceId=TRCGT940P-272" TargetMode="External"/><Relationship Id="rId35" Type="http://schemas.openxmlformats.org/officeDocument/2006/relationships/hyperlink" Target="https://advertising.amazon.com/payments/advertiser/transactions/detail?entityId=ENTITY3PFN8BDBHW1SQ&amp;invoiceId=TRCGT940P-269" TargetMode="External"/><Relationship Id="rId34" Type="http://schemas.openxmlformats.org/officeDocument/2006/relationships/hyperlink" Target="https://advertising.amazon.com/payments/advertiser/transactions/detail?entityId=ENTITY3PFN8BDBHW1SQ&amp;invoiceId=TRCGT940P-270" TargetMode="External"/><Relationship Id="rId37" Type="http://schemas.openxmlformats.org/officeDocument/2006/relationships/hyperlink" Target="https://advertising.amazon.com/payments/advertiser/transactions/detail?entityId=ENTITY3PFN8BDBHW1SQ&amp;invoiceId=TRCGT940P-267" TargetMode="External"/><Relationship Id="rId36" Type="http://schemas.openxmlformats.org/officeDocument/2006/relationships/hyperlink" Target="https://advertising.amazon.com/payments/advertiser/transactions/detail?entityId=ENTITY3PFN8BDBHW1SQ&amp;invoiceId=TRCGT940P-268" TargetMode="External"/><Relationship Id="rId39" Type="http://schemas.openxmlformats.org/officeDocument/2006/relationships/hyperlink" Target="https://advertising.amazon.com/payments/advertiser/transactions/detail?entityId=ENTITY3PFN8BDBHW1SQ&amp;invoiceId=TRCGT940P-265" TargetMode="External"/><Relationship Id="rId38" Type="http://schemas.openxmlformats.org/officeDocument/2006/relationships/hyperlink" Target="https://advertising.amazon.com/payments/advertiser/transactions/detail?entityId=ENTITY3PFN8BDBHW1SQ&amp;invoiceId=TRCGT940P-266" TargetMode="External"/><Relationship Id="rId20" Type="http://schemas.openxmlformats.org/officeDocument/2006/relationships/hyperlink" Target="https://advertising.amazon.com/payments/advertiser/transactions/detail?entityId=ENTITY3PFN8BDBHW1SQ&amp;invoiceId=TRCGT940P-284" TargetMode="External"/><Relationship Id="rId22" Type="http://schemas.openxmlformats.org/officeDocument/2006/relationships/hyperlink" Target="https://advertising.amazon.com/payments/advertiser/transactions/detail?entityId=ENTITY3PFN8BDBHW1SQ&amp;invoiceId=TRCGT940P-282" TargetMode="External"/><Relationship Id="rId21" Type="http://schemas.openxmlformats.org/officeDocument/2006/relationships/hyperlink" Target="https://advertising.amazon.com/payments/advertiser/transactions/detail?entityId=ENTITY3PFN8BDBHW1SQ&amp;invoiceId=TRCGT940P-283" TargetMode="External"/><Relationship Id="rId24" Type="http://schemas.openxmlformats.org/officeDocument/2006/relationships/hyperlink" Target="https://advertising.amazon.com/payments/advertiser/transactions/detail?entityId=ENTITY3PFN8BDBHW1SQ&amp;invoiceId=TRCGT940P-280" TargetMode="External"/><Relationship Id="rId23" Type="http://schemas.openxmlformats.org/officeDocument/2006/relationships/hyperlink" Target="https://advertising.amazon.com/payments/advertiser/transactions/detail?entityId=ENTITY3PFN8BDBHW1SQ&amp;invoiceId=TRCGT940P-281" TargetMode="External"/><Relationship Id="rId26" Type="http://schemas.openxmlformats.org/officeDocument/2006/relationships/hyperlink" Target="https://advertising.amazon.com/payments/advertiser/transactions/detail?entityId=ENTITY3PFN8BDBHW1SQ&amp;invoiceId=TRCGT940P-278" TargetMode="External"/><Relationship Id="rId25" Type="http://schemas.openxmlformats.org/officeDocument/2006/relationships/hyperlink" Target="https://advertising.amazon.com/payments/advertiser/transactions/detail?entityId=ENTITY3PFN8BDBHW1SQ&amp;invoiceId=TRCGT940P-279" TargetMode="External"/><Relationship Id="rId28" Type="http://schemas.openxmlformats.org/officeDocument/2006/relationships/hyperlink" Target="https://advertising.amazon.com/payments/advertiser/transactions/detail?entityId=ENTITY3PFN8BDBHW1SQ&amp;invoiceId=TRCGT940P-276" TargetMode="External"/><Relationship Id="rId27" Type="http://schemas.openxmlformats.org/officeDocument/2006/relationships/hyperlink" Target="https://advertising.amazon.com/payments/advertiser/transactions/detail?entityId=ENTITY3PFN8BDBHW1SQ&amp;invoiceId=TRCGT940P-277" TargetMode="External"/><Relationship Id="rId29" Type="http://schemas.openxmlformats.org/officeDocument/2006/relationships/hyperlink" Target="https://advertising.amazon.com/payments/advertiser/transactions/detail?entityId=ENTITY3PFN8BDBHW1SQ&amp;invoiceId=TRCGT940P-275" TargetMode="External"/><Relationship Id="rId51" Type="http://schemas.openxmlformats.org/officeDocument/2006/relationships/hyperlink" Target="https://advertising.amazon.com/payments/advertiser/transactions/detail?entityId=ENTITY3PFN8BDBHW1SQ&amp;invoiceId=TRCGT940P-253" TargetMode="External"/><Relationship Id="rId50" Type="http://schemas.openxmlformats.org/officeDocument/2006/relationships/hyperlink" Target="https://advertising.amazon.com/payments/advertiser/transactions/detail?entityId=ENTITY3PFN8BDBHW1SQ&amp;invoiceId=TRCGT940P-254" TargetMode="External"/><Relationship Id="rId53" Type="http://schemas.openxmlformats.org/officeDocument/2006/relationships/hyperlink" Target="https://advertising.amazon.com/payments/advertiser/transactions/detail?entityId=ENTITY3PFN8BDBHW1SQ&amp;invoiceId=TRCGT940P-251" TargetMode="External"/><Relationship Id="rId52" Type="http://schemas.openxmlformats.org/officeDocument/2006/relationships/hyperlink" Target="https://advertising.amazon.com/payments/advertiser/transactions/detail?entityId=ENTITY3PFN8BDBHW1SQ&amp;invoiceId=TRCGT940P-252" TargetMode="External"/><Relationship Id="rId11" Type="http://schemas.openxmlformats.org/officeDocument/2006/relationships/hyperlink" Target="https://advertising.amazon.com/payments/advertiser/transactions/detail?entityId=ENTITY3PFN8BDBHW1SQ&amp;invoiceId=TRCGT940P-293" TargetMode="External"/><Relationship Id="rId10" Type="http://schemas.openxmlformats.org/officeDocument/2006/relationships/hyperlink" Target="https://advertising.amazon.com/payments/advertiser/transactions/detail?entityId=ENTITY3PFN8BDBHW1SQ&amp;invoiceId=TRCGT940P-294" TargetMode="External"/><Relationship Id="rId54" Type="http://schemas.openxmlformats.org/officeDocument/2006/relationships/drawing" Target="../drawings/drawing21.xml"/><Relationship Id="rId13" Type="http://schemas.openxmlformats.org/officeDocument/2006/relationships/hyperlink" Target="https://advertising.amazon.com/payments/advertiser/transactions/detail?entityId=ENTITY3PFN8BDBHW1SQ&amp;invoiceId=TRCGT940P-291" TargetMode="External"/><Relationship Id="rId12" Type="http://schemas.openxmlformats.org/officeDocument/2006/relationships/hyperlink" Target="https://advertising.amazon.com/payments/advertiser/transactions/detail?entityId=ENTITY3PFN8BDBHW1SQ&amp;invoiceId=TRCGT940P-292" TargetMode="External"/><Relationship Id="rId15" Type="http://schemas.openxmlformats.org/officeDocument/2006/relationships/hyperlink" Target="https://advertising.amazon.com/payments/advertiser/transactions/detail?entityId=ENTITY3PFN8BDBHW1SQ&amp;invoiceId=TRCGT940P-289" TargetMode="External"/><Relationship Id="rId14" Type="http://schemas.openxmlformats.org/officeDocument/2006/relationships/hyperlink" Target="https://advertising.amazon.com/payments/advertiser/transactions/detail?entityId=ENTITY3PFN8BDBHW1SQ&amp;invoiceId=TRCGT940P-290" TargetMode="External"/><Relationship Id="rId17" Type="http://schemas.openxmlformats.org/officeDocument/2006/relationships/hyperlink" Target="https://advertising.amazon.com/payments/advertiser/transactions/detail?entityId=ENTITY3PFN8BDBHW1SQ&amp;invoiceId=TRCGT940P-287" TargetMode="External"/><Relationship Id="rId16" Type="http://schemas.openxmlformats.org/officeDocument/2006/relationships/hyperlink" Target="https://advertising.amazon.com/payments/advertiser/transactions/detail?entityId=ENTITY3PFN8BDBHW1SQ&amp;invoiceId=TRCGT940P-288" TargetMode="External"/><Relationship Id="rId19" Type="http://schemas.openxmlformats.org/officeDocument/2006/relationships/hyperlink" Target="https://advertising.amazon.com/payments/advertiser/transactions/detail?entityId=ENTITY3PFN8BDBHW1SQ&amp;invoiceId=TRCGT940P-285" TargetMode="External"/><Relationship Id="rId18" Type="http://schemas.openxmlformats.org/officeDocument/2006/relationships/hyperlink" Target="https://advertising.amazon.com/payments/advertiser/transactions/detail?entityId=ENTITY3PFN8BDBHW1SQ&amp;invoiceId=TRCGT940P-286"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s://advertising.amazon.com/payments/advertiser/transactions/detail?entityId=ENTITY3PFN8BDBHW1SQ&amp;invoiceId=TRCGT940P-326" TargetMode="External"/><Relationship Id="rId42" Type="http://schemas.openxmlformats.org/officeDocument/2006/relationships/hyperlink" Target="https://advertising.amazon.com/payments/advertiser/transactions/detail?entityId=ENTITY3PFN8BDBHW1SQ&amp;invoiceId=TRCGT940P-324" TargetMode="External"/><Relationship Id="rId41" Type="http://schemas.openxmlformats.org/officeDocument/2006/relationships/hyperlink" Target="https://advertising.amazon.com/payments/advertiser/transactions/detail?entityId=ENTITY3PFN8BDBHW1SQ&amp;invoiceId=TRCGT940P-325" TargetMode="External"/><Relationship Id="rId44" Type="http://schemas.openxmlformats.org/officeDocument/2006/relationships/hyperlink" Target="https://advertising.amazon.com/payments/advertiser/transactions/detail?entityId=ENTITY3PFN8BDBHW1SQ&amp;invoiceId=TRCGT940P-322" TargetMode="External"/><Relationship Id="rId43" Type="http://schemas.openxmlformats.org/officeDocument/2006/relationships/hyperlink" Target="https://advertising.amazon.com/payments/advertiser/transactions/detail?entityId=ENTITY3PFN8BDBHW1SQ&amp;invoiceId=TRCGT940P-323" TargetMode="External"/><Relationship Id="rId46" Type="http://schemas.openxmlformats.org/officeDocument/2006/relationships/hyperlink" Target="https://advertising.amazon.com/payments/advertiser/transactions/detail?entityId=ENTITY3PFN8BDBHW1SQ&amp;invoiceId=TRCGT940P-320" TargetMode="External"/><Relationship Id="rId45" Type="http://schemas.openxmlformats.org/officeDocument/2006/relationships/hyperlink" Target="https://advertising.amazon.com/payments/advertiser/transactions/detail?entityId=ENTITY3PFN8BDBHW1SQ&amp;invoiceId=TRCGT940P-321" TargetMode="External"/><Relationship Id="rId1" Type="http://schemas.openxmlformats.org/officeDocument/2006/relationships/hyperlink" Target="https://advertising.amazon.com/payments/advertiser/transactions/detail?entityId=ENTITY3PFN8BDBHW1SQ&amp;invoiceId=TRCGT940P-365" TargetMode="External"/><Relationship Id="rId2" Type="http://schemas.openxmlformats.org/officeDocument/2006/relationships/hyperlink" Target="https://advertising.amazon.com/payments/advertiser/transactions/detail?entityId=ENTITY3PFN8BDBHW1SQ&amp;invoiceId=TRCGT940P-364" TargetMode="External"/><Relationship Id="rId3" Type="http://schemas.openxmlformats.org/officeDocument/2006/relationships/hyperlink" Target="https://advertising.amazon.com/payments/advertiser/transactions/detail?entityId=ENTITY3PFN8BDBHW1SQ&amp;invoiceId=TRCGT940P-363" TargetMode="External"/><Relationship Id="rId4" Type="http://schemas.openxmlformats.org/officeDocument/2006/relationships/hyperlink" Target="https://advertising.amazon.com/payments/advertiser/transactions/detail?entityId=ENTITY3PFN8BDBHW1SQ&amp;invoiceId=TRCGT940P-362" TargetMode="External"/><Relationship Id="rId9" Type="http://schemas.openxmlformats.org/officeDocument/2006/relationships/hyperlink" Target="https://advertising.amazon.com/payments/advertiser/transactions/detail?entityId=ENTITY3PFN8BDBHW1SQ&amp;invoiceId=TRCGT940P-357" TargetMode="External"/><Relationship Id="rId48" Type="http://schemas.openxmlformats.org/officeDocument/2006/relationships/hyperlink" Target="https://advertising.amazon.com/payments/advertiser/transactions/detail?entityId=ENTITY3PFN8BDBHW1SQ&amp;invoiceId=TRCGT940P-318" TargetMode="External"/><Relationship Id="rId47" Type="http://schemas.openxmlformats.org/officeDocument/2006/relationships/hyperlink" Target="https://advertising.amazon.com/payments/advertiser/transactions/detail?entityId=ENTITY3PFN8BDBHW1SQ&amp;invoiceId=TRCGT940P-319" TargetMode="External"/><Relationship Id="rId49" Type="http://schemas.openxmlformats.org/officeDocument/2006/relationships/hyperlink" Target="https://advertising.amazon.com/payments/advertiser/transactions/detail?entityId=ENTITY3PFN8BDBHW1SQ&amp;invoiceId=TRCGT940P-317" TargetMode="External"/><Relationship Id="rId5" Type="http://schemas.openxmlformats.org/officeDocument/2006/relationships/hyperlink" Target="https://advertising.amazon.com/payments/advertiser/transactions/detail?entityId=ENTITY3PFN8BDBHW1SQ&amp;invoiceId=TRCGT940P-361" TargetMode="External"/><Relationship Id="rId6" Type="http://schemas.openxmlformats.org/officeDocument/2006/relationships/hyperlink" Target="https://advertising.amazon.com/payments/advertiser/transactions/detail?entityId=ENTITY3PFN8BDBHW1SQ&amp;invoiceId=TRCGT940P-360" TargetMode="External"/><Relationship Id="rId7" Type="http://schemas.openxmlformats.org/officeDocument/2006/relationships/hyperlink" Target="https://advertising.amazon.com/payments/advertiser/transactions/detail?entityId=ENTITY3PFN8BDBHW1SQ&amp;invoiceId=TRCGT940P-359" TargetMode="External"/><Relationship Id="rId8" Type="http://schemas.openxmlformats.org/officeDocument/2006/relationships/hyperlink" Target="https://advertising.amazon.com/payments/advertiser/transactions/detail?entityId=ENTITY3PFN8BDBHW1SQ&amp;invoiceId=TRCGT940P-358" TargetMode="External"/><Relationship Id="rId31" Type="http://schemas.openxmlformats.org/officeDocument/2006/relationships/hyperlink" Target="https://advertising.amazon.com/payments/advertiser/transactions/detail?entityId=ENTITY3PFN8BDBHW1SQ&amp;invoiceId=TRCGT940P-335" TargetMode="External"/><Relationship Id="rId30" Type="http://schemas.openxmlformats.org/officeDocument/2006/relationships/hyperlink" Target="https://advertising.amazon.com/payments/advertiser/transactions/detail?entityId=ENTITY3PFN8BDBHW1SQ&amp;invoiceId=TRCGT940P-336" TargetMode="External"/><Relationship Id="rId33" Type="http://schemas.openxmlformats.org/officeDocument/2006/relationships/hyperlink" Target="https://advertising.amazon.com/payments/advertiser/transactions/detail?entityId=ENTITY3PFN8BDBHW1SQ&amp;invoiceId=TRCGT940P-333" TargetMode="External"/><Relationship Id="rId32" Type="http://schemas.openxmlformats.org/officeDocument/2006/relationships/hyperlink" Target="https://advertising.amazon.com/payments/advertiser/transactions/detail?entityId=ENTITY3PFN8BDBHW1SQ&amp;invoiceId=TRCGT940P-334" TargetMode="External"/><Relationship Id="rId35" Type="http://schemas.openxmlformats.org/officeDocument/2006/relationships/hyperlink" Target="https://advertising.amazon.com/payments/advertiser/transactions/detail?entityId=ENTITY3PFN8BDBHW1SQ&amp;invoiceId=TRCGT940P-331" TargetMode="External"/><Relationship Id="rId34" Type="http://schemas.openxmlformats.org/officeDocument/2006/relationships/hyperlink" Target="https://advertising.amazon.com/payments/advertiser/transactions/detail?entityId=ENTITY3PFN8BDBHW1SQ&amp;invoiceId=TRCGT940P-332" TargetMode="External"/><Relationship Id="rId37" Type="http://schemas.openxmlformats.org/officeDocument/2006/relationships/hyperlink" Target="https://advertising.amazon.com/payments/advertiser/transactions/detail?entityId=ENTITY3PFN8BDBHW1SQ&amp;invoiceId=TRCGT940P-329" TargetMode="External"/><Relationship Id="rId36" Type="http://schemas.openxmlformats.org/officeDocument/2006/relationships/hyperlink" Target="https://advertising.amazon.com/payments/advertiser/transactions/detail?entityId=ENTITY3PFN8BDBHW1SQ&amp;invoiceId=TRCGT940P-330" TargetMode="External"/><Relationship Id="rId39" Type="http://schemas.openxmlformats.org/officeDocument/2006/relationships/hyperlink" Target="https://advertising.amazon.com/payments/advertiser/transactions/detail?entityId=ENTITY3PFN8BDBHW1SQ&amp;invoiceId=TRCGT940P-327" TargetMode="External"/><Relationship Id="rId38" Type="http://schemas.openxmlformats.org/officeDocument/2006/relationships/hyperlink" Target="https://advertising.amazon.com/payments/advertiser/transactions/detail?entityId=ENTITY3PFN8BDBHW1SQ&amp;invoiceId=TRCGT940P-328" TargetMode="External"/><Relationship Id="rId62" Type="http://schemas.openxmlformats.org/officeDocument/2006/relationships/hyperlink" Target="https://advertising.amazon.com/payments/advertiser/transactions/detail?entityId=ENTITY3PFN8BDBHW1SQ&amp;invoiceId=TRCGT940P-304" TargetMode="External"/><Relationship Id="rId61" Type="http://schemas.openxmlformats.org/officeDocument/2006/relationships/hyperlink" Target="https://advertising.amazon.com/payments/advertiser/transactions/detail?entityId=ENTITY3PFN8BDBHW1SQ&amp;invoiceId=TRCGT940P-305" TargetMode="External"/><Relationship Id="rId20" Type="http://schemas.openxmlformats.org/officeDocument/2006/relationships/hyperlink" Target="https://advertising.amazon.com/payments/advertiser/transactions/detail?entityId=ENTITY3PFN8BDBHW1SQ&amp;invoiceId=TRCGT940P-346" TargetMode="External"/><Relationship Id="rId63" Type="http://schemas.openxmlformats.org/officeDocument/2006/relationships/drawing" Target="../drawings/drawing22.xml"/><Relationship Id="rId22" Type="http://schemas.openxmlformats.org/officeDocument/2006/relationships/hyperlink" Target="https://advertising.amazon.com/payments/advertiser/transactions/detail?entityId=ENTITY3PFN8BDBHW1SQ&amp;invoiceId=TRCGT940P-344" TargetMode="External"/><Relationship Id="rId21" Type="http://schemas.openxmlformats.org/officeDocument/2006/relationships/hyperlink" Target="https://advertising.amazon.com/payments/advertiser/transactions/detail?entityId=ENTITY3PFN8BDBHW1SQ&amp;invoiceId=TRCGT940P-345" TargetMode="External"/><Relationship Id="rId24" Type="http://schemas.openxmlformats.org/officeDocument/2006/relationships/hyperlink" Target="https://advertising.amazon.com/payments/advertiser/transactions/detail?entityId=ENTITY3PFN8BDBHW1SQ&amp;invoiceId=TRCGT940P-342" TargetMode="External"/><Relationship Id="rId23" Type="http://schemas.openxmlformats.org/officeDocument/2006/relationships/hyperlink" Target="https://advertising.amazon.com/payments/advertiser/transactions/detail?entityId=ENTITY3PFN8BDBHW1SQ&amp;invoiceId=TRCGT940P-343" TargetMode="External"/><Relationship Id="rId60" Type="http://schemas.openxmlformats.org/officeDocument/2006/relationships/hyperlink" Target="https://advertising.amazon.com/payments/advertiser/transactions/detail?entityId=ENTITY3PFN8BDBHW1SQ&amp;invoiceId=TRCGT940P-306" TargetMode="External"/><Relationship Id="rId26" Type="http://schemas.openxmlformats.org/officeDocument/2006/relationships/hyperlink" Target="https://advertising.amazon.com/payments/advertiser/transactions/detail?entityId=ENTITY3PFN8BDBHW1SQ&amp;invoiceId=TRCGT940P-340" TargetMode="External"/><Relationship Id="rId25" Type="http://schemas.openxmlformats.org/officeDocument/2006/relationships/hyperlink" Target="https://advertising.amazon.com/payments/advertiser/transactions/detail?entityId=ENTITY3PFN8BDBHW1SQ&amp;invoiceId=TRCGT940P-341" TargetMode="External"/><Relationship Id="rId28" Type="http://schemas.openxmlformats.org/officeDocument/2006/relationships/hyperlink" Target="https://advertising.amazon.com/payments/advertiser/transactions/detail?entityId=ENTITY3PFN8BDBHW1SQ&amp;invoiceId=TRCGT940P-338" TargetMode="External"/><Relationship Id="rId27" Type="http://schemas.openxmlformats.org/officeDocument/2006/relationships/hyperlink" Target="https://advertising.amazon.com/payments/advertiser/transactions/detail?entityId=ENTITY3PFN8BDBHW1SQ&amp;invoiceId=TRCGT940P-339" TargetMode="External"/><Relationship Id="rId29" Type="http://schemas.openxmlformats.org/officeDocument/2006/relationships/hyperlink" Target="https://advertising.amazon.com/payments/advertiser/transactions/detail?entityId=ENTITY3PFN8BDBHW1SQ&amp;invoiceId=TRCGT940P-337" TargetMode="External"/><Relationship Id="rId51" Type="http://schemas.openxmlformats.org/officeDocument/2006/relationships/hyperlink" Target="https://advertising.amazon.com/payments/advertiser/transactions/detail?entityId=ENTITY3PFN8BDBHW1SQ&amp;invoiceId=TRCGT940P-315" TargetMode="External"/><Relationship Id="rId50" Type="http://schemas.openxmlformats.org/officeDocument/2006/relationships/hyperlink" Target="https://advertising.amazon.com/payments/advertiser/transactions/detail?entityId=ENTITY3PFN8BDBHW1SQ&amp;invoiceId=TRCGT940P-316" TargetMode="External"/><Relationship Id="rId53" Type="http://schemas.openxmlformats.org/officeDocument/2006/relationships/hyperlink" Target="https://advertising.amazon.com/payments/advertiser/transactions/detail?entityId=ENTITY3PFN8BDBHW1SQ&amp;invoiceId=TRCGT940P-313" TargetMode="External"/><Relationship Id="rId52" Type="http://schemas.openxmlformats.org/officeDocument/2006/relationships/hyperlink" Target="https://advertising.amazon.com/payments/advertiser/transactions/detail?entityId=ENTITY3PFN8BDBHW1SQ&amp;invoiceId=TRCGT940P-314" TargetMode="External"/><Relationship Id="rId11" Type="http://schemas.openxmlformats.org/officeDocument/2006/relationships/hyperlink" Target="https://advertising.amazon.com/payments/advertiser/transactions/detail?entityId=ENTITY3PFN8BDBHW1SQ&amp;invoiceId=TRCGT940P-355" TargetMode="External"/><Relationship Id="rId55" Type="http://schemas.openxmlformats.org/officeDocument/2006/relationships/hyperlink" Target="https://advertising.amazon.com/payments/advertiser/transactions/detail?entityId=ENTITY3PFN8BDBHW1SQ&amp;invoiceId=TRCGT940P-311" TargetMode="External"/><Relationship Id="rId10" Type="http://schemas.openxmlformats.org/officeDocument/2006/relationships/hyperlink" Target="https://advertising.amazon.com/payments/advertiser/transactions/detail?entityId=ENTITY3PFN8BDBHW1SQ&amp;invoiceId=TRCGT940P-356" TargetMode="External"/><Relationship Id="rId54" Type="http://schemas.openxmlformats.org/officeDocument/2006/relationships/hyperlink" Target="https://advertising.amazon.com/payments/advertiser/transactions/detail?entityId=ENTITY3PFN8BDBHW1SQ&amp;invoiceId=TRCGT940P-312" TargetMode="External"/><Relationship Id="rId13" Type="http://schemas.openxmlformats.org/officeDocument/2006/relationships/hyperlink" Target="https://advertising.amazon.com/payments/advertiser/transactions/detail?entityId=ENTITY3PFN8BDBHW1SQ&amp;invoiceId=TRCGT940P-353" TargetMode="External"/><Relationship Id="rId57" Type="http://schemas.openxmlformats.org/officeDocument/2006/relationships/hyperlink" Target="https://advertising.amazon.com/payments/advertiser/transactions/detail?entityId=ENTITY3PFN8BDBHW1SQ&amp;invoiceId=TRCGT940P-309" TargetMode="External"/><Relationship Id="rId12" Type="http://schemas.openxmlformats.org/officeDocument/2006/relationships/hyperlink" Target="https://advertising.amazon.com/payments/advertiser/transactions/detail?entityId=ENTITY3PFN8BDBHW1SQ&amp;invoiceId=TRCGT940P-354" TargetMode="External"/><Relationship Id="rId56" Type="http://schemas.openxmlformats.org/officeDocument/2006/relationships/hyperlink" Target="https://advertising.amazon.com/payments/advertiser/transactions/detail?entityId=ENTITY3PFN8BDBHW1SQ&amp;invoiceId=TRCGT940P-310" TargetMode="External"/><Relationship Id="rId15" Type="http://schemas.openxmlformats.org/officeDocument/2006/relationships/hyperlink" Target="https://advertising.amazon.com/payments/advertiser/transactions/detail?entityId=ENTITY3PFN8BDBHW1SQ&amp;invoiceId=TRCGT940P-351" TargetMode="External"/><Relationship Id="rId59" Type="http://schemas.openxmlformats.org/officeDocument/2006/relationships/hyperlink" Target="https://advertising.amazon.com/payments/advertiser/transactions/detail?entityId=ENTITY3PFN8BDBHW1SQ&amp;invoiceId=TRCGT940P-307" TargetMode="External"/><Relationship Id="rId14" Type="http://schemas.openxmlformats.org/officeDocument/2006/relationships/hyperlink" Target="https://advertising.amazon.com/payments/advertiser/transactions/detail?entityId=ENTITY3PFN8BDBHW1SQ&amp;invoiceId=TRCGT940P-352" TargetMode="External"/><Relationship Id="rId58" Type="http://schemas.openxmlformats.org/officeDocument/2006/relationships/hyperlink" Target="https://advertising.amazon.com/payments/advertiser/transactions/detail?entityId=ENTITY3PFN8BDBHW1SQ&amp;invoiceId=TRCGT940P-308" TargetMode="External"/><Relationship Id="rId17" Type="http://schemas.openxmlformats.org/officeDocument/2006/relationships/hyperlink" Target="https://advertising.amazon.com/payments/advertiser/transactions/detail?entityId=ENTITY3PFN8BDBHW1SQ&amp;invoiceId=TRCGT940P-349" TargetMode="External"/><Relationship Id="rId16" Type="http://schemas.openxmlformats.org/officeDocument/2006/relationships/hyperlink" Target="https://advertising.amazon.com/payments/advertiser/transactions/detail?entityId=ENTITY3PFN8BDBHW1SQ&amp;invoiceId=TRCGT940P-350" TargetMode="External"/><Relationship Id="rId19" Type="http://schemas.openxmlformats.org/officeDocument/2006/relationships/hyperlink" Target="https://advertising.amazon.com/payments/advertiser/transactions/detail?entityId=ENTITY3PFN8BDBHW1SQ&amp;invoiceId=TRCGT940P-347" TargetMode="External"/><Relationship Id="rId18" Type="http://schemas.openxmlformats.org/officeDocument/2006/relationships/hyperlink" Target="https://advertising.amazon.com/payments/advertiser/transactions/detail?entityId=ENTITY3PFN8BDBHW1SQ&amp;invoiceId=TRCGT940P-348"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advertising.amazon.com/payments/advertiser/transactions/detail?entityId=ENTITY3PFN8BDBHW1SQ&amp;invoiceId=TRCGT940P-374" TargetMode="External"/><Relationship Id="rId42" Type="http://schemas.openxmlformats.org/officeDocument/2006/relationships/hyperlink" Target="https://advertising.amazon.com/payments/advertiser/transactions/detail?entityId=ENTITY3PFN8BDBHW1SQ&amp;invoiceId=TRCGT940P-372" TargetMode="External"/><Relationship Id="rId41" Type="http://schemas.openxmlformats.org/officeDocument/2006/relationships/hyperlink" Target="https://advertising.amazon.com/payments/advertiser/transactions/detail?entityId=ENTITY3PFN8BDBHW1SQ&amp;invoiceId=TRCGT940P-373" TargetMode="External"/><Relationship Id="rId44" Type="http://schemas.openxmlformats.org/officeDocument/2006/relationships/hyperlink" Target="https://advertising.amazon.com/payments/advertiser/transactions/detail?entityId=ENTITY3PFN8BDBHW1SQ&amp;invoiceId=TRCGT940P-370" TargetMode="External"/><Relationship Id="rId43" Type="http://schemas.openxmlformats.org/officeDocument/2006/relationships/hyperlink" Target="https://advertising.amazon.com/payments/advertiser/transactions/detail?entityId=ENTITY3PFN8BDBHW1SQ&amp;invoiceId=TRCGT940P-371" TargetMode="External"/><Relationship Id="rId46" Type="http://schemas.openxmlformats.org/officeDocument/2006/relationships/hyperlink" Target="https://advertising.amazon.com/payments/advertiser/transactions/detail?entityId=ENTITY3PFN8BDBHW1SQ&amp;invoiceId=TRCGT940P-368" TargetMode="External"/><Relationship Id="rId45" Type="http://schemas.openxmlformats.org/officeDocument/2006/relationships/hyperlink" Target="https://advertising.amazon.com/payments/advertiser/transactions/detail?entityId=ENTITY3PFN8BDBHW1SQ&amp;invoiceId=TRCGT940P-369" TargetMode="External"/><Relationship Id="rId1" Type="http://schemas.openxmlformats.org/officeDocument/2006/relationships/hyperlink" Target="https://advertising.amazon.com/payments/advertiser/transactions/detail?entityId=ENTITY3PFN8BDBHW1SQ&amp;invoiceId=TRCGT940P-413" TargetMode="External"/><Relationship Id="rId2" Type="http://schemas.openxmlformats.org/officeDocument/2006/relationships/hyperlink" Target="https://advertising.amazon.com/payments/advertiser/transactions/detail?entityId=ENTITY3PFN8BDBHW1SQ&amp;invoiceId=TRCGT940P-412" TargetMode="External"/><Relationship Id="rId3" Type="http://schemas.openxmlformats.org/officeDocument/2006/relationships/hyperlink" Target="https://advertising.amazon.com/payments/advertiser/transactions/detail?entityId=ENTITY3PFN8BDBHW1SQ&amp;invoiceId=TRCGT940P-411" TargetMode="External"/><Relationship Id="rId4" Type="http://schemas.openxmlformats.org/officeDocument/2006/relationships/hyperlink" Target="https://advertising.amazon.com/payments/advertiser/transactions/detail?entityId=ENTITY3PFN8BDBHW1SQ&amp;invoiceId=TRCGT940P-410" TargetMode="External"/><Relationship Id="rId9" Type="http://schemas.openxmlformats.org/officeDocument/2006/relationships/hyperlink" Target="https://advertising.amazon.com/payments/advertiser/transactions/detail?entityId=ENTITY3PFN8BDBHW1SQ&amp;invoiceId=TRCGT940P-405" TargetMode="External"/><Relationship Id="rId48" Type="http://schemas.openxmlformats.org/officeDocument/2006/relationships/hyperlink" Target="https://advertising.amazon.com/payments/advertiser/transactions/detail?entityId=ENTITY3PFN8BDBHW1SQ&amp;invoiceId=TRCGT940P-366" TargetMode="External"/><Relationship Id="rId47" Type="http://schemas.openxmlformats.org/officeDocument/2006/relationships/hyperlink" Target="https://advertising.amazon.com/payments/advertiser/transactions/detail?entityId=ENTITY3PFN8BDBHW1SQ&amp;invoiceId=TRCGT940P-367" TargetMode="External"/><Relationship Id="rId49" Type="http://schemas.openxmlformats.org/officeDocument/2006/relationships/drawing" Target="../drawings/drawing23.xml"/><Relationship Id="rId5" Type="http://schemas.openxmlformats.org/officeDocument/2006/relationships/hyperlink" Target="https://advertising.amazon.com/payments/advertiser/transactions/detail?entityId=ENTITY3PFN8BDBHW1SQ&amp;invoiceId=TRCGT940P-409" TargetMode="External"/><Relationship Id="rId6" Type="http://schemas.openxmlformats.org/officeDocument/2006/relationships/hyperlink" Target="https://advertising.amazon.com/payments/advertiser/transactions/detail?entityId=ENTITY3PFN8BDBHW1SQ&amp;invoiceId=TRCGT940P-408" TargetMode="External"/><Relationship Id="rId7" Type="http://schemas.openxmlformats.org/officeDocument/2006/relationships/hyperlink" Target="https://advertising.amazon.com/payments/advertiser/transactions/detail?entityId=ENTITY3PFN8BDBHW1SQ&amp;invoiceId=TRCGT940P-407" TargetMode="External"/><Relationship Id="rId8" Type="http://schemas.openxmlformats.org/officeDocument/2006/relationships/hyperlink" Target="https://advertising.amazon.com/payments/advertiser/transactions/detail?entityId=ENTITY3PFN8BDBHW1SQ&amp;invoiceId=TRCGT940P-406" TargetMode="External"/><Relationship Id="rId31" Type="http://schemas.openxmlformats.org/officeDocument/2006/relationships/hyperlink" Target="https://advertising.amazon.com/payments/advertiser/transactions/detail?entityId=ENTITY3PFN8BDBHW1SQ&amp;invoiceId=TRCGT940P-383" TargetMode="External"/><Relationship Id="rId30" Type="http://schemas.openxmlformats.org/officeDocument/2006/relationships/hyperlink" Target="https://advertising.amazon.com/payments/advertiser/transactions/detail?entityId=ENTITY3PFN8BDBHW1SQ&amp;invoiceId=TRCGT940P-384" TargetMode="External"/><Relationship Id="rId33" Type="http://schemas.openxmlformats.org/officeDocument/2006/relationships/hyperlink" Target="https://advertising.amazon.com/payments/advertiser/transactions/detail?entityId=ENTITY3PFN8BDBHW1SQ&amp;invoiceId=TRCGT940P-381" TargetMode="External"/><Relationship Id="rId32" Type="http://schemas.openxmlformats.org/officeDocument/2006/relationships/hyperlink" Target="https://advertising.amazon.com/payments/advertiser/transactions/detail?entityId=ENTITY3PFN8BDBHW1SQ&amp;invoiceId=TRCGT940P-382" TargetMode="External"/><Relationship Id="rId35" Type="http://schemas.openxmlformats.org/officeDocument/2006/relationships/hyperlink" Target="https://advertising.amazon.com/payments/advertiser/transactions/detail?entityId=ENTITY3PFN8BDBHW1SQ&amp;invoiceId=TRCGT940P-379" TargetMode="External"/><Relationship Id="rId34" Type="http://schemas.openxmlformats.org/officeDocument/2006/relationships/hyperlink" Target="https://advertising.amazon.com/payments/advertiser/transactions/detail?entityId=ENTITY3PFN8BDBHW1SQ&amp;invoiceId=TRCGT940P-380" TargetMode="External"/><Relationship Id="rId37" Type="http://schemas.openxmlformats.org/officeDocument/2006/relationships/hyperlink" Target="https://advertising.amazon.com/payments/advertiser/transactions/detail?entityId=ENTITY3PFN8BDBHW1SQ&amp;invoiceId=TRCGT940P-377" TargetMode="External"/><Relationship Id="rId36" Type="http://schemas.openxmlformats.org/officeDocument/2006/relationships/hyperlink" Target="https://advertising.amazon.com/payments/advertiser/transactions/detail?entityId=ENTITY3PFN8BDBHW1SQ&amp;invoiceId=TRCGT940P-378" TargetMode="External"/><Relationship Id="rId39" Type="http://schemas.openxmlformats.org/officeDocument/2006/relationships/hyperlink" Target="https://advertising.amazon.com/payments/advertiser/transactions/detail?entityId=ENTITY3PFN8BDBHW1SQ&amp;invoiceId=TRCGT940P-375" TargetMode="External"/><Relationship Id="rId38" Type="http://schemas.openxmlformats.org/officeDocument/2006/relationships/hyperlink" Target="https://advertising.amazon.com/payments/advertiser/transactions/detail?entityId=ENTITY3PFN8BDBHW1SQ&amp;invoiceId=TRCGT940P-376" TargetMode="External"/><Relationship Id="rId20" Type="http://schemas.openxmlformats.org/officeDocument/2006/relationships/hyperlink" Target="https://advertising.amazon.com/payments/advertiser/transactions/detail?entityId=ENTITY3PFN8BDBHW1SQ&amp;invoiceId=TRCGT940P-394" TargetMode="External"/><Relationship Id="rId22" Type="http://schemas.openxmlformats.org/officeDocument/2006/relationships/hyperlink" Target="https://advertising.amazon.com/payments/advertiser/transactions/detail?entityId=ENTITY3PFN8BDBHW1SQ&amp;invoiceId=TRCGT940P-392" TargetMode="External"/><Relationship Id="rId21" Type="http://schemas.openxmlformats.org/officeDocument/2006/relationships/hyperlink" Target="https://advertising.amazon.com/payments/advertiser/transactions/detail?entityId=ENTITY3PFN8BDBHW1SQ&amp;invoiceId=TRCGT940P-393" TargetMode="External"/><Relationship Id="rId24" Type="http://schemas.openxmlformats.org/officeDocument/2006/relationships/hyperlink" Target="https://advertising.amazon.com/payments/advertiser/transactions/detail?entityId=ENTITY3PFN8BDBHW1SQ&amp;invoiceId=TRCGT940P-390" TargetMode="External"/><Relationship Id="rId23" Type="http://schemas.openxmlformats.org/officeDocument/2006/relationships/hyperlink" Target="https://advertising.amazon.com/payments/advertiser/transactions/detail?entityId=ENTITY3PFN8BDBHW1SQ&amp;invoiceId=TRCGT940P-391" TargetMode="External"/><Relationship Id="rId26" Type="http://schemas.openxmlformats.org/officeDocument/2006/relationships/hyperlink" Target="https://advertising.amazon.com/payments/advertiser/transactions/detail?entityId=ENTITY3PFN8BDBHW1SQ&amp;invoiceId=TRCGT940P-388" TargetMode="External"/><Relationship Id="rId25" Type="http://schemas.openxmlformats.org/officeDocument/2006/relationships/hyperlink" Target="https://advertising.amazon.com/payments/advertiser/transactions/detail?entityId=ENTITY3PFN8BDBHW1SQ&amp;invoiceId=TRCGT940P-389" TargetMode="External"/><Relationship Id="rId28" Type="http://schemas.openxmlformats.org/officeDocument/2006/relationships/hyperlink" Target="https://advertising.amazon.com/payments/advertiser/transactions/detail?entityId=ENTITY3PFN8BDBHW1SQ&amp;invoiceId=TRCGT940P-386" TargetMode="External"/><Relationship Id="rId27" Type="http://schemas.openxmlformats.org/officeDocument/2006/relationships/hyperlink" Target="https://advertising.amazon.com/payments/advertiser/transactions/detail?entityId=ENTITY3PFN8BDBHW1SQ&amp;invoiceId=TRCGT940P-387" TargetMode="External"/><Relationship Id="rId29" Type="http://schemas.openxmlformats.org/officeDocument/2006/relationships/hyperlink" Target="https://advertising.amazon.com/payments/advertiser/transactions/detail?entityId=ENTITY3PFN8BDBHW1SQ&amp;invoiceId=TRCGT940P-385" TargetMode="External"/><Relationship Id="rId11" Type="http://schemas.openxmlformats.org/officeDocument/2006/relationships/hyperlink" Target="https://advertising.amazon.com/payments/advertiser/transactions/detail?entityId=ENTITY3PFN8BDBHW1SQ&amp;invoiceId=TRCGT940P-403" TargetMode="External"/><Relationship Id="rId10" Type="http://schemas.openxmlformats.org/officeDocument/2006/relationships/hyperlink" Target="https://advertising.amazon.com/payments/advertiser/transactions/detail?entityId=ENTITY3PFN8BDBHW1SQ&amp;invoiceId=TRCGT940P-404" TargetMode="External"/><Relationship Id="rId13" Type="http://schemas.openxmlformats.org/officeDocument/2006/relationships/hyperlink" Target="https://advertising.amazon.com/payments/advertiser/transactions/detail?entityId=ENTITY3PFN8BDBHW1SQ&amp;invoiceId=TRCGT940P-401" TargetMode="External"/><Relationship Id="rId12" Type="http://schemas.openxmlformats.org/officeDocument/2006/relationships/hyperlink" Target="https://advertising.amazon.com/payments/advertiser/transactions/detail?entityId=ENTITY3PFN8BDBHW1SQ&amp;invoiceId=TRCGT940P-402" TargetMode="External"/><Relationship Id="rId15" Type="http://schemas.openxmlformats.org/officeDocument/2006/relationships/hyperlink" Target="https://advertising.amazon.com/payments/advertiser/transactions/detail?entityId=ENTITY3PFN8BDBHW1SQ&amp;invoiceId=TRCGT940P-399" TargetMode="External"/><Relationship Id="rId14" Type="http://schemas.openxmlformats.org/officeDocument/2006/relationships/hyperlink" Target="https://advertising.amazon.com/payments/advertiser/transactions/detail?entityId=ENTITY3PFN8BDBHW1SQ&amp;invoiceId=TRCGT940P-400" TargetMode="External"/><Relationship Id="rId17" Type="http://schemas.openxmlformats.org/officeDocument/2006/relationships/hyperlink" Target="https://advertising.amazon.com/payments/advertiser/transactions/detail?entityId=ENTITY3PFN8BDBHW1SQ&amp;invoiceId=TRCGT940P-397" TargetMode="External"/><Relationship Id="rId16" Type="http://schemas.openxmlformats.org/officeDocument/2006/relationships/hyperlink" Target="https://advertising.amazon.com/payments/advertiser/transactions/detail?entityId=ENTITY3PFN8BDBHW1SQ&amp;invoiceId=TRCGT940P-398" TargetMode="External"/><Relationship Id="rId19" Type="http://schemas.openxmlformats.org/officeDocument/2006/relationships/hyperlink" Target="https://advertising.amazon.com/payments/advertiser/transactions/detail?entityId=ENTITY3PFN8BDBHW1SQ&amp;invoiceId=TRCGT940P-395" TargetMode="External"/><Relationship Id="rId18" Type="http://schemas.openxmlformats.org/officeDocument/2006/relationships/hyperlink" Target="https://advertising.amazon.com/payments/advertiser/transactions/detail?entityId=ENTITY3PFN8BDBHW1SQ&amp;invoiceId=TRCGT940P-396"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s://advertising.amazon.com/payments/advertiser/transactions/detail?entityId=ENTITY3PFN8BDBHW1SQ&amp;invoiceId=TRCGT940P-426" TargetMode="External"/><Relationship Id="rId42" Type="http://schemas.openxmlformats.org/officeDocument/2006/relationships/hyperlink" Target="https://advertising.amazon.com/payments/advertiser/transactions/detail?entityId=ENTITY3PFN8BDBHW1SQ&amp;invoiceId=TRCGT940P-424" TargetMode="External"/><Relationship Id="rId41" Type="http://schemas.openxmlformats.org/officeDocument/2006/relationships/hyperlink" Target="https://advertising.amazon.com/payments/advertiser/transactions/detail?entityId=ENTITY3PFN8BDBHW1SQ&amp;invoiceId=TRCGT940P-425" TargetMode="External"/><Relationship Id="rId44" Type="http://schemas.openxmlformats.org/officeDocument/2006/relationships/hyperlink" Target="https://advertising.amazon.com/payments/advertiser/transactions/detail?entityId=ENTITY3PFN8BDBHW1SQ&amp;invoiceId=TRCGT940P-422" TargetMode="External"/><Relationship Id="rId43" Type="http://schemas.openxmlformats.org/officeDocument/2006/relationships/hyperlink" Target="https://advertising.amazon.com/payments/advertiser/transactions/detail?entityId=ENTITY3PFN8BDBHW1SQ&amp;invoiceId=TRCGT940P-423" TargetMode="External"/><Relationship Id="rId46" Type="http://schemas.openxmlformats.org/officeDocument/2006/relationships/hyperlink" Target="https://advertising.amazon.com/payments/advertiser/transactions/detail?entityId=ENTITY3PFN8BDBHW1SQ&amp;invoiceId=TRCGT940P-420" TargetMode="External"/><Relationship Id="rId45" Type="http://schemas.openxmlformats.org/officeDocument/2006/relationships/hyperlink" Target="https://advertising.amazon.com/payments/advertiser/transactions/detail?entityId=ENTITY3PFN8BDBHW1SQ&amp;invoiceId=TRCGT940P-421" TargetMode="External"/><Relationship Id="rId1" Type="http://schemas.openxmlformats.org/officeDocument/2006/relationships/hyperlink" Target="https://advertising.amazon.com/payments/advertiser/transactions/detail?entityId=ENTITY3PFN8BDBHW1SQ&amp;invoiceId=TRCGT940P-465" TargetMode="External"/><Relationship Id="rId2" Type="http://schemas.openxmlformats.org/officeDocument/2006/relationships/hyperlink" Target="https://advertising.amazon.com/payments/advertiser/transactions/detail?entityId=ENTITY3PFN8BDBHW1SQ&amp;invoiceId=TRCGT940P-464" TargetMode="External"/><Relationship Id="rId3" Type="http://schemas.openxmlformats.org/officeDocument/2006/relationships/hyperlink" Target="https://advertising.amazon.com/payments/advertiser/transactions/detail?entityId=ENTITY3PFN8BDBHW1SQ&amp;invoiceId=TRCGT940P-463" TargetMode="External"/><Relationship Id="rId4" Type="http://schemas.openxmlformats.org/officeDocument/2006/relationships/hyperlink" Target="https://advertising.amazon.com/payments/advertiser/transactions/detail?entityId=ENTITY3PFN8BDBHW1SQ&amp;invoiceId=TRCGT940P-462" TargetMode="External"/><Relationship Id="rId9" Type="http://schemas.openxmlformats.org/officeDocument/2006/relationships/hyperlink" Target="https://advertising.amazon.com/payments/advertiser/transactions/detail?entityId=ENTITY3PFN8BDBHW1SQ&amp;invoiceId=TRCGT940P-457" TargetMode="External"/><Relationship Id="rId48" Type="http://schemas.openxmlformats.org/officeDocument/2006/relationships/hyperlink" Target="https://advertising.amazon.com/payments/advertiser/transactions/detail?entityId=ENTITY3PFN8BDBHW1SQ&amp;invoiceId=TRCGT940P-418" TargetMode="External"/><Relationship Id="rId47" Type="http://schemas.openxmlformats.org/officeDocument/2006/relationships/hyperlink" Target="https://advertising.amazon.com/payments/advertiser/transactions/detail?entityId=ENTITY3PFN8BDBHW1SQ&amp;invoiceId=TRCGT940P-419" TargetMode="External"/><Relationship Id="rId49" Type="http://schemas.openxmlformats.org/officeDocument/2006/relationships/hyperlink" Target="https://advertising.amazon.com/payments/advertiser/transactions/detail?entityId=ENTITY3PFN8BDBHW1SQ&amp;invoiceId=TRCGT940P-417" TargetMode="External"/><Relationship Id="rId5" Type="http://schemas.openxmlformats.org/officeDocument/2006/relationships/hyperlink" Target="https://advertising.amazon.com/payments/advertiser/transactions/detail?entityId=ENTITY3PFN8BDBHW1SQ&amp;invoiceId=TRCGT940P-461" TargetMode="External"/><Relationship Id="rId6" Type="http://schemas.openxmlformats.org/officeDocument/2006/relationships/hyperlink" Target="https://advertising.amazon.com/payments/advertiser/transactions/detail?entityId=ENTITY3PFN8BDBHW1SQ&amp;invoiceId=TRCGT940P-460" TargetMode="External"/><Relationship Id="rId7" Type="http://schemas.openxmlformats.org/officeDocument/2006/relationships/hyperlink" Target="https://advertising.amazon.com/payments/advertiser/transactions/detail?entityId=ENTITY3PFN8BDBHW1SQ&amp;invoiceId=TRCGT940P-459" TargetMode="External"/><Relationship Id="rId8" Type="http://schemas.openxmlformats.org/officeDocument/2006/relationships/hyperlink" Target="https://advertising.amazon.com/payments/advertiser/transactions/detail?entityId=ENTITY3PFN8BDBHW1SQ&amp;invoiceId=TRCGT940P-458" TargetMode="External"/><Relationship Id="rId31" Type="http://schemas.openxmlformats.org/officeDocument/2006/relationships/hyperlink" Target="https://advertising.amazon.com/payments/advertiser/transactions/detail?entityId=ENTITY3PFN8BDBHW1SQ&amp;invoiceId=TRCGT940P-435" TargetMode="External"/><Relationship Id="rId30" Type="http://schemas.openxmlformats.org/officeDocument/2006/relationships/hyperlink" Target="https://advertising.amazon.com/payments/advertiser/transactions/detail?entityId=ENTITY3PFN8BDBHW1SQ&amp;invoiceId=TRCGT940P-436" TargetMode="External"/><Relationship Id="rId33" Type="http://schemas.openxmlformats.org/officeDocument/2006/relationships/hyperlink" Target="https://advertising.amazon.com/payments/advertiser/transactions/detail?entityId=ENTITY3PFN8BDBHW1SQ&amp;invoiceId=TRCGT940P-433" TargetMode="External"/><Relationship Id="rId32" Type="http://schemas.openxmlformats.org/officeDocument/2006/relationships/hyperlink" Target="https://advertising.amazon.com/payments/advertiser/transactions/detail?entityId=ENTITY3PFN8BDBHW1SQ&amp;invoiceId=TRCGT940P-434" TargetMode="External"/><Relationship Id="rId35" Type="http://schemas.openxmlformats.org/officeDocument/2006/relationships/hyperlink" Target="https://advertising.amazon.com/payments/advertiser/transactions/detail?entityId=ENTITY3PFN8BDBHW1SQ&amp;invoiceId=TRCGT940P-431" TargetMode="External"/><Relationship Id="rId34" Type="http://schemas.openxmlformats.org/officeDocument/2006/relationships/hyperlink" Target="https://advertising.amazon.com/payments/advertiser/transactions/detail?entityId=ENTITY3PFN8BDBHW1SQ&amp;invoiceId=TRCGT940P-432" TargetMode="External"/><Relationship Id="rId37" Type="http://schemas.openxmlformats.org/officeDocument/2006/relationships/hyperlink" Target="https://advertising.amazon.com/payments/advertiser/transactions/detail?entityId=ENTITY3PFN8BDBHW1SQ&amp;invoiceId=TRCGT940P-429" TargetMode="External"/><Relationship Id="rId36" Type="http://schemas.openxmlformats.org/officeDocument/2006/relationships/hyperlink" Target="https://advertising.amazon.com/payments/advertiser/transactions/detail?entityId=ENTITY3PFN8BDBHW1SQ&amp;invoiceId=TRCGT940P-430" TargetMode="External"/><Relationship Id="rId39" Type="http://schemas.openxmlformats.org/officeDocument/2006/relationships/hyperlink" Target="https://advertising.amazon.com/payments/advertiser/transactions/detail?entityId=ENTITY3PFN8BDBHW1SQ&amp;invoiceId=TRCGT940P-427" TargetMode="External"/><Relationship Id="rId38" Type="http://schemas.openxmlformats.org/officeDocument/2006/relationships/hyperlink" Target="https://advertising.amazon.com/payments/advertiser/transactions/detail?entityId=ENTITY3PFN8BDBHW1SQ&amp;invoiceId=TRCGT940P-428" TargetMode="External"/><Relationship Id="rId20" Type="http://schemas.openxmlformats.org/officeDocument/2006/relationships/hyperlink" Target="https://advertising.amazon.com/payments/advertiser/transactions/detail?entityId=ENTITY3PFN8BDBHW1SQ&amp;invoiceId=TRCGT940P-446" TargetMode="External"/><Relationship Id="rId22" Type="http://schemas.openxmlformats.org/officeDocument/2006/relationships/hyperlink" Target="https://advertising.amazon.com/payments/advertiser/transactions/detail?entityId=ENTITY3PFN8BDBHW1SQ&amp;invoiceId=TRCGT940P-444" TargetMode="External"/><Relationship Id="rId21" Type="http://schemas.openxmlformats.org/officeDocument/2006/relationships/hyperlink" Target="https://advertising.amazon.com/payments/advertiser/transactions/detail?entityId=ENTITY3PFN8BDBHW1SQ&amp;invoiceId=TRCGT940P-445" TargetMode="External"/><Relationship Id="rId24" Type="http://schemas.openxmlformats.org/officeDocument/2006/relationships/hyperlink" Target="https://advertising.amazon.com/payments/advertiser/transactions/detail?entityId=ENTITY3PFN8BDBHW1SQ&amp;invoiceId=TRCGT940P-442" TargetMode="External"/><Relationship Id="rId23" Type="http://schemas.openxmlformats.org/officeDocument/2006/relationships/hyperlink" Target="https://advertising.amazon.com/payments/advertiser/transactions/detail?entityId=ENTITY3PFN8BDBHW1SQ&amp;invoiceId=TRCGT940P-443" TargetMode="External"/><Relationship Id="rId26" Type="http://schemas.openxmlformats.org/officeDocument/2006/relationships/hyperlink" Target="https://advertising.amazon.com/payments/advertiser/transactions/detail?entityId=ENTITY3PFN8BDBHW1SQ&amp;invoiceId=TRCGT940P-440" TargetMode="External"/><Relationship Id="rId25" Type="http://schemas.openxmlformats.org/officeDocument/2006/relationships/hyperlink" Target="https://advertising.amazon.com/payments/advertiser/transactions/detail?entityId=ENTITY3PFN8BDBHW1SQ&amp;invoiceId=TRCGT940P-441" TargetMode="External"/><Relationship Id="rId28" Type="http://schemas.openxmlformats.org/officeDocument/2006/relationships/hyperlink" Target="https://advertising.amazon.com/payments/advertiser/transactions/detail?entityId=ENTITY3PFN8BDBHW1SQ&amp;invoiceId=TRCGT940P-438" TargetMode="External"/><Relationship Id="rId27" Type="http://schemas.openxmlformats.org/officeDocument/2006/relationships/hyperlink" Target="https://advertising.amazon.com/payments/advertiser/transactions/detail?entityId=ENTITY3PFN8BDBHW1SQ&amp;invoiceId=TRCGT940P-439" TargetMode="External"/><Relationship Id="rId29" Type="http://schemas.openxmlformats.org/officeDocument/2006/relationships/hyperlink" Target="https://advertising.amazon.com/payments/advertiser/transactions/detail?entityId=ENTITY3PFN8BDBHW1SQ&amp;invoiceId=TRCGT940P-437" TargetMode="External"/><Relationship Id="rId51" Type="http://schemas.openxmlformats.org/officeDocument/2006/relationships/hyperlink" Target="https://advertising.amazon.com/payments/advertiser/transactions/detail?entityId=ENTITY3PFN8BDBHW1SQ&amp;invoiceId=TRCGT940P-415" TargetMode="External"/><Relationship Id="rId50" Type="http://schemas.openxmlformats.org/officeDocument/2006/relationships/hyperlink" Target="https://advertising.amazon.com/payments/advertiser/transactions/detail?entityId=ENTITY3PFN8BDBHW1SQ&amp;invoiceId=TRCGT940P-416" TargetMode="External"/><Relationship Id="rId53" Type="http://schemas.openxmlformats.org/officeDocument/2006/relationships/drawing" Target="../drawings/drawing24.xml"/><Relationship Id="rId52" Type="http://schemas.openxmlformats.org/officeDocument/2006/relationships/hyperlink" Target="https://advertising.amazon.com/payments/advertiser/transactions/detail?entityId=ENTITY3PFN8BDBHW1SQ&amp;invoiceId=TRCGT940P-414" TargetMode="External"/><Relationship Id="rId11" Type="http://schemas.openxmlformats.org/officeDocument/2006/relationships/hyperlink" Target="https://advertising.amazon.com/payments/advertiser/transactions/detail?entityId=ENTITY3PFN8BDBHW1SQ&amp;invoiceId=TRCGT940P-455" TargetMode="External"/><Relationship Id="rId10" Type="http://schemas.openxmlformats.org/officeDocument/2006/relationships/hyperlink" Target="https://advertising.amazon.com/payments/advertiser/transactions/detail?entityId=ENTITY3PFN8BDBHW1SQ&amp;invoiceId=TRCGT940P-456" TargetMode="External"/><Relationship Id="rId13" Type="http://schemas.openxmlformats.org/officeDocument/2006/relationships/hyperlink" Target="https://advertising.amazon.com/payments/advertiser/transactions/detail?entityId=ENTITY3PFN8BDBHW1SQ&amp;invoiceId=TRCGT940P-453" TargetMode="External"/><Relationship Id="rId12" Type="http://schemas.openxmlformats.org/officeDocument/2006/relationships/hyperlink" Target="https://advertising.amazon.com/payments/advertiser/transactions/detail?entityId=ENTITY3PFN8BDBHW1SQ&amp;invoiceId=TRCGT940P-454" TargetMode="External"/><Relationship Id="rId15" Type="http://schemas.openxmlformats.org/officeDocument/2006/relationships/hyperlink" Target="https://advertising.amazon.com/payments/advertiser/transactions/detail?entityId=ENTITY3PFN8BDBHW1SQ&amp;invoiceId=TRCGT940P-451" TargetMode="External"/><Relationship Id="rId14" Type="http://schemas.openxmlformats.org/officeDocument/2006/relationships/hyperlink" Target="https://advertising.amazon.com/payments/advertiser/transactions/detail?entityId=ENTITY3PFN8BDBHW1SQ&amp;invoiceId=TRCGT940P-452" TargetMode="External"/><Relationship Id="rId17" Type="http://schemas.openxmlformats.org/officeDocument/2006/relationships/hyperlink" Target="https://advertising.amazon.com/payments/advertiser/transactions/detail?entityId=ENTITY3PFN8BDBHW1SQ&amp;invoiceId=TRCGT940P-449" TargetMode="External"/><Relationship Id="rId16" Type="http://schemas.openxmlformats.org/officeDocument/2006/relationships/hyperlink" Target="https://advertising.amazon.com/payments/advertiser/transactions/detail?entityId=ENTITY3PFN8BDBHW1SQ&amp;invoiceId=TRCGT940P-450" TargetMode="External"/><Relationship Id="rId19" Type="http://schemas.openxmlformats.org/officeDocument/2006/relationships/hyperlink" Target="https://advertising.amazon.com/payments/advertiser/transactions/detail?entityId=ENTITY3PFN8BDBHW1SQ&amp;invoiceId=TRCGT940P-447" TargetMode="External"/><Relationship Id="rId18" Type="http://schemas.openxmlformats.org/officeDocument/2006/relationships/hyperlink" Target="https://advertising.amazon.com/payments/advertiser/transactions/detail?entityId=ENTITY3PFN8BDBHW1SQ&amp;invoiceId=TRCGT940P-448"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4.71"/>
    <col customWidth="1" min="2" max="2" width="24.14"/>
    <col customWidth="1" min="3" max="3" width="16.57"/>
    <col customWidth="1" min="4" max="4" width="17.0"/>
    <col customWidth="1" min="5" max="5" width="13.0"/>
    <col customWidth="1" min="6" max="6" width="17.43"/>
    <col customWidth="1" min="7" max="7" width="17.29"/>
    <col customWidth="1" min="8" max="8" width="24.86"/>
    <col customWidth="1" min="9" max="9" width="18.86"/>
    <col customWidth="1" min="10" max="10" width="17.14"/>
    <col customWidth="1" min="11" max="12" width="8.71"/>
    <col customWidth="1" min="13" max="13" width="17.71"/>
    <col customWidth="1" min="14" max="14" width="15.71"/>
    <col customWidth="1" min="15"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c r="P1" s="2"/>
      <c r="Q1" s="2"/>
      <c r="R1" s="2"/>
      <c r="S1" s="2"/>
      <c r="T1" s="2"/>
      <c r="U1" s="2"/>
      <c r="V1" s="2"/>
      <c r="W1" s="2"/>
      <c r="X1" s="2"/>
      <c r="Y1" s="2"/>
      <c r="Z1" s="2"/>
    </row>
    <row r="2">
      <c r="A2" s="3" t="s">
        <v>14</v>
      </c>
      <c r="B2" s="3" t="s">
        <v>15</v>
      </c>
      <c r="C2" s="4">
        <v>1.0</v>
      </c>
      <c r="D2" s="5">
        <v>85.0</v>
      </c>
      <c r="E2" s="5">
        <v>49.51</v>
      </c>
      <c r="F2" s="5">
        <v>35.49</v>
      </c>
      <c r="G2" s="6">
        <v>0.417529411764706</v>
      </c>
      <c r="H2" s="7">
        <v>131.313</v>
      </c>
      <c r="I2" s="4">
        <v>10.0</v>
      </c>
      <c r="J2" s="8">
        <v>48.0</v>
      </c>
      <c r="K2" s="4">
        <v>52.0</v>
      </c>
      <c r="L2" s="8">
        <v>24.0</v>
      </c>
      <c r="M2" s="4">
        <v>1.0</v>
      </c>
      <c r="N2" s="4">
        <v>-1.0</v>
      </c>
    </row>
    <row r="3">
      <c r="A3" s="9" t="s">
        <v>16</v>
      </c>
      <c r="B3" s="9" t="s">
        <v>17</v>
      </c>
      <c r="C3" s="10">
        <v>1.0</v>
      </c>
      <c r="D3" s="11">
        <v>82.0</v>
      </c>
      <c r="E3" s="11">
        <v>48.32</v>
      </c>
      <c r="F3" s="11">
        <v>33.68</v>
      </c>
      <c r="G3" s="12">
        <v>0.410731707317073</v>
      </c>
      <c r="H3" s="13">
        <v>181.5352</v>
      </c>
      <c r="I3" s="10">
        <v>14.0</v>
      </c>
      <c r="J3" s="14">
        <v>70.0</v>
      </c>
      <c r="K3" s="10">
        <v>52.0</v>
      </c>
      <c r="L3" s="14">
        <v>32.0</v>
      </c>
      <c r="M3" s="10">
        <v>2.0</v>
      </c>
      <c r="N3" s="10">
        <v>3.0</v>
      </c>
    </row>
    <row r="4">
      <c r="A4" s="3" t="s">
        <v>18</v>
      </c>
      <c r="B4" s="3" t="s">
        <v>19</v>
      </c>
      <c r="C4" s="4">
        <v>1.0</v>
      </c>
      <c r="D4" s="5">
        <v>82.0</v>
      </c>
      <c r="E4" s="5">
        <v>46.0</v>
      </c>
      <c r="F4" s="5">
        <v>36.0</v>
      </c>
      <c r="G4" s="6">
        <v>0.439024390243902</v>
      </c>
      <c r="H4" s="7">
        <v>0.0</v>
      </c>
      <c r="I4" s="4">
        <v>98.0</v>
      </c>
      <c r="J4" s="8">
        <v>0.0</v>
      </c>
      <c r="K4" s="4">
        <v>-1.0</v>
      </c>
      <c r="L4" s="8">
        <v>46.0</v>
      </c>
      <c r="M4" s="4">
        <v>6.0</v>
      </c>
      <c r="N4" s="4">
        <v>-1.0</v>
      </c>
    </row>
    <row r="5">
      <c r="A5" s="9" t="s">
        <v>20</v>
      </c>
      <c r="B5" s="9" t="s">
        <v>21</v>
      </c>
      <c r="C5" s="10">
        <v>1.0</v>
      </c>
      <c r="D5" s="11">
        <v>80.0</v>
      </c>
      <c r="E5" s="11">
        <v>46.0</v>
      </c>
      <c r="F5" s="11">
        <v>34.0</v>
      </c>
      <c r="G5" s="12">
        <v>0.425</v>
      </c>
      <c r="H5" s="13">
        <v>0.0</v>
      </c>
      <c r="I5" s="10">
        <v>98.0</v>
      </c>
      <c r="J5" s="14">
        <v>0.0</v>
      </c>
      <c r="K5" s="10">
        <v>-1.0</v>
      </c>
      <c r="L5" s="14">
        <v>14.0</v>
      </c>
      <c r="M5" s="10">
        <v>6.0</v>
      </c>
      <c r="N5" s="10">
        <v>6.0</v>
      </c>
    </row>
    <row r="6">
      <c r="A6" s="3" t="s">
        <v>22</v>
      </c>
      <c r="B6" s="3" t="s">
        <v>23</v>
      </c>
      <c r="C6" s="4">
        <v>1.0</v>
      </c>
      <c r="D6" s="5">
        <v>78.0</v>
      </c>
      <c r="E6" s="5">
        <v>45.5</v>
      </c>
      <c r="F6" s="5">
        <v>32.5</v>
      </c>
      <c r="G6" s="6">
        <v>0.416666666666667</v>
      </c>
      <c r="H6" s="7">
        <v>1327.625</v>
      </c>
      <c r="I6" s="4">
        <v>99.0</v>
      </c>
      <c r="J6" s="8">
        <v>531.0</v>
      </c>
      <c r="K6" s="4">
        <v>52.0</v>
      </c>
      <c r="L6" s="8">
        <v>67.0</v>
      </c>
      <c r="M6" s="4">
        <v>5.0</v>
      </c>
      <c r="N6" s="4">
        <v>4.0</v>
      </c>
    </row>
    <row r="7">
      <c r="A7" s="9" t="s">
        <v>24</v>
      </c>
      <c r="B7" s="9" t="s">
        <v>25</v>
      </c>
      <c r="C7" s="10">
        <v>1.0</v>
      </c>
      <c r="D7" s="11">
        <v>80.0</v>
      </c>
      <c r="E7" s="11">
        <v>44.5</v>
      </c>
      <c r="F7" s="11">
        <v>35.5</v>
      </c>
      <c r="G7" s="12">
        <v>0.44375</v>
      </c>
      <c r="H7" s="13">
        <v>0.0</v>
      </c>
      <c r="I7" s="10">
        <v>98.0</v>
      </c>
      <c r="J7" s="14">
        <v>0.0</v>
      </c>
      <c r="K7" s="10">
        <v>-1.0</v>
      </c>
      <c r="L7" s="14">
        <v>44.0</v>
      </c>
      <c r="M7" s="10">
        <v>6.0</v>
      </c>
      <c r="N7" s="10">
        <v>6.0</v>
      </c>
    </row>
    <row r="8">
      <c r="A8" s="3" t="s">
        <v>26</v>
      </c>
      <c r="B8" s="3" t="s">
        <v>27</v>
      </c>
      <c r="C8" s="4">
        <v>1.0</v>
      </c>
      <c r="D8" s="5">
        <v>80.0</v>
      </c>
      <c r="E8" s="5">
        <v>44.5</v>
      </c>
      <c r="F8" s="5">
        <v>35.5</v>
      </c>
      <c r="G8" s="6">
        <v>0.44375</v>
      </c>
      <c r="H8" s="7">
        <v>0.0</v>
      </c>
      <c r="I8" s="4">
        <v>98.0</v>
      </c>
      <c r="J8" s="8">
        <v>0.0</v>
      </c>
      <c r="K8" s="4">
        <v>-1.0</v>
      </c>
      <c r="L8" s="8">
        <v>92.0</v>
      </c>
      <c r="M8" s="4">
        <v>6.0</v>
      </c>
      <c r="N8" s="4">
        <v>-1.0</v>
      </c>
    </row>
    <row r="9">
      <c r="A9" s="9" t="s">
        <v>28</v>
      </c>
      <c r="B9" s="9" t="s">
        <v>29</v>
      </c>
      <c r="C9" s="10">
        <v>1.0</v>
      </c>
      <c r="D9" s="11">
        <v>78.0</v>
      </c>
      <c r="E9" s="11">
        <v>44.5</v>
      </c>
      <c r="F9" s="11">
        <v>33.5</v>
      </c>
      <c r="G9" s="12">
        <v>0.429487179487179</v>
      </c>
      <c r="H9" s="13">
        <v>0.0</v>
      </c>
      <c r="I9" s="10">
        <v>98.0</v>
      </c>
      <c r="J9" s="14">
        <v>0.0</v>
      </c>
      <c r="K9" s="10">
        <v>-1.0</v>
      </c>
      <c r="L9" s="14">
        <v>19.0</v>
      </c>
      <c r="M9" s="10">
        <v>6.0</v>
      </c>
      <c r="N9" s="10">
        <v>-1.0</v>
      </c>
    </row>
    <row r="10">
      <c r="A10" s="3" t="s">
        <v>30</v>
      </c>
      <c r="B10" s="3" t="s">
        <v>31</v>
      </c>
      <c r="C10" s="4">
        <v>1.0</v>
      </c>
      <c r="D10" s="5">
        <v>76.0</v>
      </c>
      <c r="E10" s="5">
        <v>44.0</v>
      </c>
      <c r="F10" s="5">
        <v>32.0</v>
      </c>
      <c r="G10" s="6">
        <v>0.421052631578947</v>
      </c>
      <c r="H10" s="7">
        <v>591.04</v>
      </c>
      <c r="I10" s="4">
        <v>44.0</v>
      </c>
      <c r="J10" s="8">
        <v>240.0</v>
      </c>
      <c r="K10" s="4">
        <v>52.0</v>
      </c>
      <c r="L10" s="8">
        <v>154.0</v>
      </c>
      <c r="M10" s="4">
        <v>5.0</v>
      </c>
      <c r="N10" s="4">
        <v>3.0</v>
      </c>
    </row>
    <row r="11">
      <c r="A11" s="9" t="s">
        <v>32</v>
      </c>
      <c r="B11" s="9" t="s">
        <v>33</v>
      </c>
      <c r="C11" s="10">
        <v>1.0</v>
      </c>
      <c r="D11" s="11">
        <v>77.0</v>
      </c>
      <c r="E11" s="11">
        <v>43.5</v>
      </c>
      <c r="F11" s="11">
        <v>33.5</v>
      </c>
      <c r="G11" s="12">
        <v>0.435064935064935</v>
      </c>
      <c r="H11" s="13">
        <v>281.065</v>
      </c>
      <c r="I11" s="10">
        <v>21.0</v>
      </c>
      <c r="J11" s="14">
        <v>109.0</v>
      </c>
      <c r="K11" s="10">
        <v>52.0</v>
      </c>
      <c r="L11" s="14">
        <v>57.0</v>
      </c>
      <c r="M11" s="10">
        <v>2.0</v>
      </c>
      <c r="N11" s="10">
        <v>6.0</v>
      </c>
    </row>
    <row r="12">
      <c r="A12" s="3" t="s">
        <v>34</v>
      </c>
      <c r="B12" s="3" t="s">
        <v>35</v>
      </c>
      <c r="C12" s="4">
        <v>1.0</v>
      </c>
      <c r="D12" s="5">
        <v>75.5</v>
      </c>
      <c r="E12" s="5">
        <v>43.5</v>
      </c>
      <c r="F12" s="5">
        <v>32.0</v>
      </c>
      <c r="G12" s="6">
        <v>0.423841059602649</v>
      </c>
      <c r="H12" s="7">
        <v>379.2</v>
      </c>
      <c r="I12" s="4">
        <v>28.0</v>
      </c>
      <c r="J12" s="8">
        <v>154.0</v>
      </c>
      <c r="K12" s="4">
        <v>52.0</v>
      </c>
      <c r="L12" s="8">
        <v>59.0</v>
      </c>
      <c r="M12" s="4">
        <v>3.0</v>
      </c>
      <c r="N12" s="4">
        <v>6.0</v>
      </c>
    </row>
    <row r="13">
      <c r="A13" s="9" t="s">
        <v>20</v>
      </c>
      <c r="B13" s="9" t="s">
        <v>36</v>
      </c>
      <c r="C13" s="10">
        <v>1.0</v>
      </c>
      <c r="D13" s="11">
        <v>80.0</v>
      </c>
      <c r="E13" s="11">
        <v>43.0</v>
      </c>
      <c r="F13" s="11">
        <v>37.0</v>
      </c>
      <c r="G13" s="12">
        <v>0.4625</v>
      </c>
      <c r="H13" s="13">
        <v>0.0</v>
      </c>
      <c r="I13" s="10">
        <v>98.0</v>
      </c>
      <c r="J13" s="14">
        <v>0.0</v>
      </c>
      <c r="K13" s="10">
        <v>-1.0</v>
      </c>
      <c r="L13" s="14">
        <v>34.0</v>
      </c>
      <c r="M13" s="10">
        <v>6.0</v>
      </c>
      <c r="N13" s="10">
        <v>-1.0</v>
      </c>
    </row>
    <row r="14">
      <c r="A14" s="3" t="s">
        <v>37</v>
      </c>
      <c r="B14" s="3" t="s">
        <v>38</v>
      </c>
      <c r="C14" s="4">
        <v>1.0</v>
      </c>
      <c r="D14" s="5">
        <v>78.0</v>
      </c>
      <c r="E14" s="5">
        <v>43.0</v>
      </c>
      <c r="F14" s="5">
        <v>35.0</v>
      </c>
      <c r="G14" s="6">
        <v>0.448717948717949</v>
      </c>
      <c r="H14" s="7">
        <v>0.0</v>
      </c>
      <c r="I14" s="4">
        <v>98.0</v>
      </c>
      <c r="J14" s="8">
        <v>0.0</v>
      </c>
      <c r="K14" s="4">
        <v>-1.0</v>
      </c>
      <c r="L14" s="8">
        <v>67.0</v>
      </c>
      <c r="M14" s="4">
        <v>6.0</v>
      </c>
      <c r="N14" s="4">
        <v>6.0</v>
      </c>
    </row>
    <row r="15">
      <c r="A15" s="9" t="s">
        <v>39</v>
      </c>
      <c r="B15" s="9" t="s">
        <v>40</v>
      </c>
      <c r="C15" s="10">
        <v>1.0</v>
      </c>
      <c r="D15" s="11">
        <v>52.0</v>
      </c>
      <c r="E15" s="11">
        <v>43.0</v>
      </c>
      <c r="F15" s="11">
        <v>9.0</v>
      </c>
      <c r="G15" s="12">
        <v>0.173076923076923</v>
      </c>
      <c r="H15" s="13">
        <v>0.0</v>
      </c>
      <c r="I15" s="10">
        <v>98.0</v>
      </c>
      <c r="J15" s="14">
        <v>0.0</v>
      </c>
      <c r="K15" s="10">
        <v>-1.0</v>
      </c>
      <c r="L15" s="14">
        <v>31.0</v>
      </c>
      <c r="M15" s="10">
        <v>6.0</v>
      </c>
      <c r="N15" s="10">
        <v>6.0</v>
      </c>
    </row>
    <row r="16">
      <c r="A16" s="3" t="s">
        <v>41</v>
      </c>
      <c r="B16" s="3" t="s">
        <v>42</v>
      </c>
      <c r="C16" s="4">
        <v>1.0</v>
      </c>
      <c r="D16" s="5">
        <v>52.0</v>
      </c>
      <c r="E16" s="5">
        <v>43.0</v>
      </c>
      <c r="F16" s="5">
        <v>9.0</v>
      </c>
      <c r="G16" s="6">
        <v>0.173076923076923</v>
      </c>
      <c r="H16" s="7">
        <v>0.0</v>
      </c>
      <c r="I16" s="4">
        <v>98.0</v>
      </c>
      <c r="J16" s="8">
        <v>0.0</v>
      </c>
      <c r="K16" s="4">
        <v>-1.0</v>
      </c>
      <c r="L16" s="8">
        <v>18.0</v>
      </c>
      <c r="M16" s="4">
        <v>6.0</v>
      </c>
      <c r="N16" s="4">
        <v>-1.0</v>
      </c>
    </row>
    <row r="17">
      <c r="A17" s="9" t="s">
        <v>43</v>
      </c>
      <c r="B17" s="9" t="s">
        <v>44</v>
      </c>
      <c r="C17" s="10">
        <v>1.0</v>
      </c>
      <c r="D17" s="11">
        <v>76.0</v>
      </c>
      <c r="E17" s="11">
        <v>42.5</v>
      </c>
      <c r="F17" s="11">
        <v>33.5</v>
      </c>
      <c r="G17" s="12">
        <v>0.440789473684211</v>
      </c>
      <c r="H17" s="13">
        <v>1231.795</v>
      </c>
      <c r="I17" s="10">
        <v>92.0</v>
      </c>
      <c r="J17" s="14">
        <v>478.0</v>
      </c>
      <c r="K17" s="10">
        <v>52.0</v>
      </c>
      <c r="L17" s="14">
        <v>28.0</v>
      </c>
      <c r="M17" s="10">
        <v>5.0</v>
      </c>
      <c r="N17" s="10">
        <v>4.0</v>
      </c>
    </row>
    <row r="18">
      <c r="A18" s="3" t="s">
        <v>45</v>
      </c>
      <c r="B18" s="3" t="s">
        <v>44</v>
      </c>
      <c r="C18" s="4">
        <v>1.0</v>
      </c>
      <c r="D18" s="5">
        <v>76.0</v>
      </c>
      <c r="E18" s="5">
        <v>42.5</v>
      </c>
      <c r="F18" s="5">
        <v>33.5</v>
      </c>
      <c r="G18" s="6">
        <v>0.440789473684211</v>
      </c>
      <c r="H18" s="7">
        <v>348.065</v>
      </c>
      <c r="I18" s="4">
        <v>26.0</v>
      </c>
      <c r="J18" s="8">
        <v>135.0</v>
      </c>
      <c r="K18" s="4">
        <v>52.0</v>
      </c>
      <c r="L18" s="8">
        <v>28.0</v>
      </c>
      <c r="M18" s="4">
        <v>3.0</v>
      </c>
      <c r="N18" s="4">
        <v>0.0</v>
      </c>
    </row>
    <row r="19">
      <c r="A19" s="9" t="s">
        <v>28</v>
      </c>
      <c r="B19" s="9" t="s">
        <v>46</v>
      </c>
      <c r="C19" s="10">
        <v>1.0</v>
      </c>
      <c r="D19" s="11">
        <v>78.0</v>
      </c>
      <c r="E19" s="11">
        <v>41.5</v>
      </c>
      <c r="F19" s="11">
        <v>36.5</v>
      </c>
      <c r="G19" s="12">
        <v>0.467948717948718</v>
      </c>
      <c r="H19" s="13">
        <v>0.0</v>
      </c>
      <c r="I19" s="10">
        <v>98.0</v>
      </c>
      <c r="J19" s="14">
        <v>0.0</v>
      </c>
      <c r="K19" s="10">
        <v>-1.0</v>
      </c>
      <c r="L19" s="14">
        <v>78.0</v>
      </c>
      <c r="M19" s="10">
        <v>6.0</v>
      </c>
      <c r="N19" s="10">
        <v>6.0</v>
      </c>
    </row>
    <row r="20">
      <c r="A20" s="3" t="s">
        <v>47</v>
      </c>
      <c r="B20" s="3" t="s">
        <v>48</v>
      </c>
      <c r="C20" s="4">
        <v>1.0</v>
      </c>
      <c r="D20" s="5">
        <v>69.0</v>
      </c>
      <c r="E20" s="5">
        <v>41.5</v>
      </c>
      <c r="F20" s="5">
        <v>27.5</v>
      </c>
      <c r="G20" s="6">
        <v>0.398550724637681</v>
      </c>
      <c r="H20" s="7">
        <v>215.875</v>
      </c>
      <c r="I20" s="4">
        <v>16.0</v>
      </c>
      <c r="J20" s="8">
        <v>102.0</v>
      </c>
      <c r="K20" s="4">
        <v>52.0</v>
      </c>
      <c r="L20" s="8">
        <v>32.0</v>
      </c>
      <c r="M20" s="4">
        <v>2.0</v>
      </c>
      <c r="N20" s="4">
        <v>6.0</v>
      </c>
    </row>
    <row r="21">
      <c r="A21" s="9" t="s">
        <v>49</v>
      </c>
      <c r="B21" s="9" t="s">
        <v>50</v>
      </c>
      <c r="C21" s="10">
        <v>1.0</v>
      </c>
      <c r="D21" s="11">
        <v>76.0</v>
      </c>
      <c r="E21" s="11">
        <v>41.0</v>
      </c>
      <c r="F21" s="11">
        <v>35.0</v>
      </c>
      <c r="G21" s="12">
        <v>0.460526315789474</v>
      </c>
      <c r="H21" s="13">
        <v>0.0</v>
      </c>
      <c r="I21" s="10">
        <v>98.0</v>
      </c>
      <c r="J21" s="14">
        <v>0.0</v>
      </c>
      <c r="K21" s="10">
        <v>-1.0</v>
      </c>
      <c r="L21" s="14">
        <v>0.0</v>
      </c>
      <c r="M21" s="10">
        <v>6.0</v>
      </c>
      <c r="N21" s="10">
        <v>6.0</v>
      </c>
    </row>
    <row r="22">
      <c r="A22" s="3" t="s">
        <v>51</v>
      </c>
      <c r="B22" s="3" t="s">
        <v>52</v>
      </c>
      <c r="C22" s="4">
        <v>1.0</v>
      </c>
      <c r="D22" s="5">
        <v>76.0</v>
      </c>
      <c r="E22" s="5">
        <v>41.0</v>
      </c>
      <c r="F22" s="5">
        <v>35.0</v>
      </c>
      <c r="G22" s="6">
        <v>0.460526315789474</v>
      </c>
      <c r="H22" s="7">
        <v>0.0</v>
      </c>
      <c r="I22" s="4">
        <v>98.0</v>
      </c>
      <c r="J22" s="8">
        <v>0.0</v>
      </c>
      <c r="K22" s="4">
        <v>-1.0</v>
      </c>
      <c r="L22" s="8">
        <v>76.0</v>
      </c>
      <c r="M22" s="4">
        <v>6.0</v>
      </c>
      <c r="N22" s="4">
        <v>-1.0</v>
      </c>
    </row>
    <row r="23">
      <c r="A23" s="9" t="s">
        <v>53</v>
      </c>
      <c r="B23" s="9" t="s">
        <v>54</v>
      </c>
      <c r="C23" s="10">
        <v>1.0</v>
      </c>
      <c r="D23" s="11">
        <v>74.0</v>
      </c>
      <c r="E23" s="11">
        <v>41.0</v>
      </c>
      <c r="F23" s="11">
        <v>33.0</v>
      </c>
      <c r="G23" s="12">
        <v>0.445945945945946</v>
      </c>
      <c r="H23" s="13">
        <v>878.46</v>
      </c>
      <c r="I23" s="10">
        <v>66.0</v>
      </c>
      <c r="J23" s="14">
        <v>346.0</v>
      </c>
      <c r="K23" s="10">
        <v>52.0</v>
      </c>
      <c r="L23" s="14">
        <v>263.0</v>
      </c>
      <c r="M23" s="10">
        <v>5.0</v>
      </c>
      <c r="N23" s="10">
        <v>5.0</v>
      </c>
    </row>
    <row r="24">
      <c r="A24" s="3" t="s">
        <v>55</v>
      </c>
      <c r="B24" s="3" t="s">
        <v>54</v>
      </c>
      <c r="C24" s="4">
        <v>1.0</v>
      </c>
      <c r="D24" s="5">
        <v>74.0</v>
      </c>
      <c r="E24" s="5">
        <v>41.0</v>
      </c>
      <c r="F24" s="5">
        <v>33.0</v>
      </c>
      <c r="G24" s="6">
        <v>0.445945945945946</v>
      </c>
      <c r="H24" s="7">
        <v>388.41</v>
      </c>
      <c r="I24" s="4">
        <v>29.0</v>
      </c>
      <c r="J24" s="8">
        <v>153.0</v>
      </c>
      <c r="K24" s="4">
        <v>52.0</v>
      </c>
      <c r="L24" s="8">
        <v>84.0</v>
      </c>
      <c r="M24" s="4">
        <v>3.0</v>
      </c>
      <c r="N24" s="4">
        <v>0.0</v>
      </c>
    </row>
    <row r="25">
      <c r="A25" s="9" t="s">
        <v>56</v>
      </c>
      <c r="B25" s="9" t="s">
        <v>57</v>
      </c>
      <c r="C25" s="10">
        <v>1.0</v>
      </c>
      <c r="D25" s="11">
        <v>67.0</v>
      </c>
      <c r="E25" s="11">
        <v>40.5</v>
      </c>
      <c r="F25" s="11">
        <v>26.5</v>
      </c>
      <c r="G25" s="12">
        <v>0.395522388059701</v>
      </c>
      <c r="H25" s="13">
        <v>59.36</v>
      </c>
      <c r="I25" s="10">
        <v>4.0</v>
      </c>
      <c r="J25" s="14">
        <v>29.0</v>
      </c>
      <c r="K25" s="10">
        <v>52.0</v>
      </c>
      <c r="L25" s="14">
        <v>3.0</v>
      </c>
      <c r="M25" s="10">
        <v>1.0</v>
      </c>
      <c r="N25" s="10">
        <v>-1.0</v>
      </c>
    </row>
    <row r="26">
      <c r="A26" s="3" t="s">
        <v>58</v>
      </c>
      <c r="B26" s="3" t="s">
        <v>59</v>
      </c>
      <c r="C26" s="4">
        <v>1.0</v>
      </c>
      <c r="D26" s="5">
        <v>67.0</v>
      </c>
      <c r="E26" s="5">
        <v>40.0</v>
      </c>
      <c r="F26" s="5">
        <v>27.0</v>
      </c>
      <c r="G26" s="6">
        <v>0.402985074626866</v>
      </c>
      <c r="H26" s="7">
        <v>365.58</v>
      </c>
      <c r="I26" s="4">
        <v>27.0</v>
      </c>
      <c r="J26" s="8">
        <v>176.0</v>
      </c>
      <c r="K26" s="4">
        <v>52.0</v>
      </c>
      <c r="L26" s="8">
        <v>48.0</v>
      </c>
      <c r="M26" s="4">
        <v>3.0</v>
      </c>
      <c r="N26" s="4">
        <v>3.0</v>
      </c>
    </row>
    <row r="27">
      <c r="A27" s="9" t="s">
        <v>60</v>
      </c>
      <c r="B27" s="9" t="s">
        <v>61</v>
      </c>
      <c r="C27" s="10">
        <v>1.0</v>
      </c>
      <c r="D27" s="11">
        <v>69.0</v>
      </c>
      <c r="E27" s="11">
        <v>39.0</v>
      </c>
      <c r="F27" s="11">
        <v>30.0</v>
      </c>
      <c r="G27" s="12">
        <v>0.434782608695652</v>
      </c>
      <c r="H27" s="13">
        <v>92.4</v>
      </c>
      <c r="I27" s="10">
        <v>7.0</v>
      </c>
      <c r="J27" s="14">
        <v>40.0</v>
      </c>
      <c r="K27" s="10">
        <v>52.0</v>
      </c>
      <c r="L27" s="14">
        <v>25.0</v>
      </c>
      <c r="M27" s="10">
        <v>1.0</v>
      </c>
      <c r="N27" s="10">
        <v>6.0</v>
      </c>
    </row>
    <row r="28">
      <c r="A28" s="3" t="s">
        <v>62</v>
      </c>
      <c r="B28" s="3" t="s">
        <v>63</v>
      </c>
      <c r="C28" s="4">
        <v>1.0</v>
      </c>
      <c r="D28" s="5">
        <v>65.0</v>
      </c>
      <c r="E28" s="5">
        <v>39.0</v>
      </c>
      <c r="F28" s="5">
        <v>26.0</v>
      </c>
      <c r="G28" s="6">
        <v>0.4</v>
      </c>
      <c r="H28" s="7">
        <v>86.06</v>
      </c>
      <c r="I28" s="4">
        <v>6.0</v>
      </c>
      <c r="J28" s="8">
        <v>43.0</v>
      </c>
      <c r="K28" s="4">
        <v>52.0</v>
      </c>
      <c r="L28" s="8">
        <v>17.0</v>
      </c>
      <c r="M28" s="4">
        <v>1.0</v>
      </c>
      <c r="N28" s="4">
        <v>0.0</v>
      </c>
    </row>
    <row r="29">
      <c r="A29" s="9" t="s">
        <v>64</v>
      </c>
      <c r="B29" s="9" t="s">
        <v>65</v>
      </c>
      <c r="C29" s="10">
        <v>1.0</v>
      </c>
      <c r="D29" s="11">
        <v>60.0</v>
      </c>
      <c r="E29" s="11">
        <v>39.0</v>
      </c>
      <c r="F29" s="11">
        <v>21.0</v>
      </c>
      <c r="G29" s="12">
        <v>0.35</v>
      </c>
      <c r="H29" s="13">
        <v>72.87</v>
      </c>
      <c r="I29" s="10">
        <v>5.0</v>
      </c>
      <c r="J29" s="14">
        <v>45.0</v>
      </c>
      <c r="K29" s="10">
        <v>52.0</v>
      </c>
      <c r="L29" s="14">
        <v>10.0</v>
      </c>
      <c r="M29" s="10">
        <v>1.0</v>
      </c>
      <c r="N29" s="10">
        <v>0.0</v>
      </c>
    </row>
    <row r="30">
      <c r="A30" s="3" t="s">
        <v>66</v>
      </c>
      <c r="B30" s="3" t="s">
        <v>67</v>
      </c>
      <c r="C30" s="4">
        <v>1.0</v>
      </c>
      <c r="D30" s="5">
        <v>64.0</v>
      </c>
      <c r="E30" s="5">
        <v>38.5</v>
      </c>
      <c r="F30" s="5">
        <v>25.5</v>
      </c>
      <c r="G30" s="6">
        <v>0.3984375</v>
      </c>
      <c r="H30" s="7">
        <v>0.0</v>
      </c>
      <c r="I30" s="4">
        <v>98.0</v>
      </c>
      <c r="J30" s="8">
        <v>0.0</v>
      </c>
      <c r="K30" s="4">
        <v>-1.0</v>
      </c>
      <c r="L30" s="8">
        <v>73.0</v>
      </c>
      <c r="M30" s="4">
        <v>6.0</v>
      </c>
      <c r="N30" s="4">
        <v>-1.0</v>
      </c>
    </row>
    <row r="31">
      <c r="A31" s="9" t="s">
        <v>68</v>
      </c>
      <c r="B31" s="9" t="s">
        <v>69</v>
      </c>
      <c r="C31" s="10">
        <v>1.0</v>
      </c>
      <c r="D31" s="11">
        <v>74.0</v>
      </c>
      <c r="E31" s="11">
        <v>37.5</v>
      </c>
      <c r="F31" s="11">
        <v>36.5</v>
      </c>
      <c r="G31" s="12">
        <v>0.493243243243243</v>
      </c>
      <c r="H31" s="13">
        <v>31.025</v>
      </c>
      <c r="I31" s="10">
        <v>2.0</v>
      </c>
      <c r="J31" s="14">
        <v>11.0</v>
      </c>
      <c r="K31" s="10">
        <v>52.0</v>
      </c>
      <c r="L31" s="14">
        <v>31.0</v>
      </c>
      <c r="M31" s="10">
        <v>1.0</v>
      </c>
      <c r="N31" s="10">
        <v>2.0</v>
      </c>
    </row>
    <row r="32">
      <c r="A32" s="3" t="s">
        <v>70</v>
      </c>
      <c r="B32" s="3" t="s">
        <v>69</v>
      </c>
      <c r="C32" s="4">
        <v>1.0</v>
      </c>
      <c r="D32" s="5">
        <v>74.0</v>
      </c>
      <c r="E32" s="5">
        <v>37.5</v>
      </c>
      <c r="F32" s="5">
        <v>36.5</v>
      </c>
      <c r="G32" s="6">
        <v>0.493243243243243</v>
      </c>
      <c r="H32" s="7">
        <v>19.71</v>
      </c>
      <c r="I32" s="4">
        <v>1.0</v>
      </c>
      <c r="J32" s="8">
        <v>7.0</v>
      </c>
      <c r="K32" s="4">
        <v>52.0</v>
      </c>
      <c r="L32" s="8">
        <v>74.0</v>
      </c>
      <c r="M32" s="4">
        <v>1.0</v>
      </c>
      <c r="N32" s="4">
        <v>2.0</v>
      </c>
    </row>
    <row r="33">
      <c r="A33" s="9" t="s">
        <v>71</v>
      </c>
      <c r="B33" s="9" t="s">
        <v>69</v>
      </c>
      <c r="C33" s="10">
        <v>1.0</v>
      </c>
      <c r="D33" s="11">
        <v>74.0</v>
      </c>
      <c r="E33" s="11">
        <v>37.5</v>
      </c>
      <c r="F33" s="11">
        <v>36.5</v>
      </c>
      <c r="G33" s="12">
        <v>0.493243243243243</v>
      </c>
      <c r="H33" s="13">
        <v>17.155</v>
      </c>
      <c r="I33" s="10">
        <v>1.0</v>
      </c>
      <c r="J33" s="14">
        <v>6.0</v>
      </c>
      <c r="K33" s="10">
        <v>52.0</v>
      </c>
      <c r="L33" s="14">
        <v>32.0</v>
      </c>
      <c r="M33" s="10">
        <v>1.0</v>
      </c>
      <c r="N33" s="10">
        <v>2.0</v>
      </c>
    </row>
    <row r="34">
      <c r="A34" s="3" t="s">
        <v>72</v>
      </c>
      <c r="B34" s="3" t="s">
        <v>69</v>
      </c>
      <c r="C34" s="4">
        <v>1.0</v>
      </c>
      <c r="D34" s="5">
        <v>74.0</v>
      </c>
      <c r="E34" s="5">
        <v>37.5</v>
      </c>
      <c r="F34" s="5">
        <v>36.5</v>
      </c>
      <c r="G34" s="6">
        <v>0.493243243243243</v>
      </c>
      <c r="H34" s="7">
        <v>14.235</v>
      </c>
      <c r="I34" s="4">
        <v>1.0</v>
      </c>
      <c r="J34" s="8">
        <v>5.0</v>
      </c>
      <c r="K34" s="4">
        <v>52.0</v>
      </c>
      <c r="L34" s="8">
        <v>34.0</v>
      </c>
      <c r="M34" s="4">
        <v>1.0</v>
      </c>
      <c r="N34" s="4">
        <v>1.0</v>
      </c>
    </row>
    <row r="35">
      <c r="A35" s="9" t="s">
        <v>73</v>
      </c>
      <c r="B35" s="9" t="s">
        <v>74</v>
      </c>
      <c r="C35" s="10">
        <v>1.0</v>
      </c>
      <c r="D35" s="11">
        <v>67.0</v>
      </c>
      <c r="E35" s="11">
        <v>37.5</v>
      </c>
      <c r="F35" s="11">
        <v>29.5</v>
      </c>
      <c r="G35" s="12">
        <v>0.440298507462687</v>
      </c>
      <c r="H35" s="13">
        <v>56.935</v>
      </c>
      <c r="I35" s="10">
        <v>4.0</v>
      </c>
      <c r="J35" s="14">
        <v>25.0</v>
      </c>
      <c r="K35" s="10">
        <v>52.0</v>
      </c>
      <c r="L35" s="14">
        <v>3.0</v>
      </c>
      <c r="M35" s="10">
        <v>1.0</v>
      </c>
      <c r="N35" s="10">
        <v>0.0</v>
      </c>
    </row>
    <row r="36">
      <c r="A36" s="3" t="s">
        <v>75</v>
      </c>
      <c r="B36" s="3" t="s">
        <v>76</v>
      </c>
      <c r="C36" s="4">
        <v>1.0</v>
      </c>
      <c r="D36" s="5">
        <v>60.0</v>
      </c>
      <c r="E36" s="5">
        <v>37.5</v>
      </c>
      <c r="F36" s="5">
        <v>22.5</v>
      </c>
      <c r="G36" s="6">
        <v>0.375</v>
      </c>
      <c r="H36" s="7">
        <v>0.0</v>
      </c>
      <c r="I36" s="4">
        <v>0.0</v>
      </c>
      <c r="J36" s="8">
        <v>0.0</v>
      </c>
      <c r="K36" s="4">
        <v>52.0</v>
      </c>
      <c r="L36" s="8">
        <v>1.0</v>
      </c>
      <c r="M36" s="4">
        <v>0.0</v>
      </c>
      <c r="N36" s="4">
        <v>6.0</v>
      </c>
    </row>
    <row r="37">
      <c r="A37" s="9" t="s">
        <v>77</v>
      </c>
      <c r="B37" s="9" t="s">
        <v>78</v>
      </c>
      <c r="C37" s="10">
        <v>1.0</v>
      </c>
      <c r="D37" s="11">
        <v>58.0</v>
      </c>
      <c r="E37" s="11">
        <v>37.0</v>
      </c>
      <c r="F37" s="11">
        <v>21.0</v>
      </c>
      <c r="G37" s="12">
        <v>0.362068965517241</v>
      </c>
      <c r="H37" s="13">
        <v>64.68</v>
      </c>
      <c r="I37" s="10">
        <v>5.0</v>
      </c>
      <c r="J37" s="14">
        <v>40.0</v>
      </c>
      <c r="K37" s="10">
        <v>52.0</v>
      </c>
      <c r="L37" s="14">
        <v>20.0</v>
      </c>
      <c r="M37" s="10">
        <v>1.0</v>
      </c>
      <c r="N37" s="10">
        <v>2.0</v>
      </c>
    </row>
    <row r="38">
      <c r="A38" s="3" t="s">
        <v>79</v>
      </c>
      <c r="B38" s="3" t="s">
        <v>80</v>
      </c>
      <c r="C38" s="4">
        <v>1.0</v>
      </c>
      <c r="D38" s="5">
        <v>56.0</v>
      </c>
      <c r="E38" s="5">
        <v>37.0</v>
      </c>
      <c r="F38" s="5">
        <v>19.0</v>
      </c>
      <c r="G38" s="6">
        <v>0.339285714285714</v>
      </c>
      <c r="H38" s="7">
        <v>0.0</v>
      </c>
      <c r="I38" s="4">
        <v>0.0</v>
      </c>
      <c r="J38" s="8">
        <v>0.0</v>
      </c>
      <c r="K38" s="4">
        <v>-1.0</v>
      </c>
      <c r="L38" s="8">
        <v>0.0</v>
      </c>
      <c r="M38" s="4">
        <v>6.0</v>
      </c>
      <c r="N38" s="4">
        <v>6.0</v>
      </c>
    </row>
    <row r="39">
      <c r="A39" s="9" t="s">
        <v>81</v>
      </c>
      <c r="B39" s="9" t="s">
        <v>82</v>
      </c>
      <c r="C39" s="10">
        <v>1.0</v>
      </c>
      <c r="D39" s="11">
        <v>60.0</v>
      </c>
      <c r="E39" s="11">
        <v>36.0</v>
      </c>
      <c r="F39" s="11">
        <v>24.0</v>
      </c>
      <c r="G39" s="12">
        <v>0.4</v>
      </c>
      <c r="H39" s="13">
        <v>0.0</v>
      </c>
      <c r="I39" s="10">
        <v>0.0</v>
      </c>
      <c r="J39" s="14">
        <v>0.0</v>
      </c>
      <c r="K39" s="10">
        <v>52.0</v>
      </c>
      <c r="L39" s="14">
        <v>0.0</v>
      </c>
      <c r="M39" s="10">
        <v>0.0</v>
      </c>
      <c r="N39" s="10">
        <v>-1.0</v>
      </c>
    </row>
    <row r="40">
      <c r="A40" s="3" t="s">
        <v>83</v>
      </c>
      <c r="B40" s="3" t="s">
        <v>84</v>
      </c>
      <c r="C40" s="4">
        <v>1.0</v>
      </c>
      <c r="D40" s="5">
        <v>57.0</v>
      </c>
      <c r="E40" s="5">
        <v>36.0</v>
      </c>
      <c r="F40" s="5">
        <v>21.0</v>
      </c>
      <c r="G40" s="6">
        <v>0.368421052631579</v>
      </c>
      <c r="H40" s="7">
        <v>0.0</v>
      </c>
      <c r="I40" s="4">
        <v>98.0</v>
      </c>
      <c r="J40" s="8">
        <v>0.0</v>
      </c>
      <c r="K40" s="4">
        <v>-1.0</v>
      </c>
      <c r="L40" s="8">
        <v>93.0</v>
      </c>
      <c r="M40" s="4">
        <v>6.0</v>
      </c>
      <c r="N40" s="4">
        <v>6.0</v>
      </c>
    </row>
    <row r="41">
      <c r="A41" s="9" t="s">
        <v>85</v>
      </c>
      <c r="B41" s="9" t="s">
        <v>86</v>
      </c>
      <c r="C41" s="10">
        <v>1.0</v>
      </c>
      <c r="D41" s="11">
        <v>55.0</v>
      </c>
      <c r="E41" s="11">
        <v>36.0</v>
      </c>
      <c r="F41" s="11">
        <v>19.0</v>
      </c>
      <c r="G41" s="12">
        <v>0.345454545454545</v>
      </c>
      <c r="H41" s="13">
        <v>0.0</v>
      </c>
      <c r="I41" s="10">
        <v>0.0</v>
      </c>
      <c r="J41" s="14">
        <v>0.0</v>
      </c>
      <c r="K41" s="10">
        <v>-1.0</v>
      </c>
      <c r="L41" s="14">
        <v>0.0</v>
      </c>
      <c r="M41" s="10">
        <v>6.0</v>
      </c>
      <c r="N41" s="10">
        <v>1.0</v>
      </c>
    </row>
    <row r="42">
      <c r="A42" s="3" t="s">
        <v>87</v>
      </c>
      <c r="B42" s="3" t="s">
        <v>88</v>
      </c>
      <c r="C42" s="4">
        <v>1.0</v>
      </c>
      <c r="D42" s="5">
        <v>59.0</v>
      </c>
      <c r="E42" s="5">
        <v>35.0</v>
      </c>
      <c r="F42" s="5">
        <v>24.0</v>
      </c>
      <c r="G42" s="6">
        <v>0.406779661016949</v>
      </c>
      <c r="H42" s="7">
        <v>260.4</v>
      </c>
      <c r="I42" s="4">
        <v>19.0</v>
      </c>
      <c r="J42" s="8">
        <v>141.0</v>
      </c>
      <c r="K42" s="4">
        <v>51.0</v>
      </c>
      <c r="L42" s="8">
        <v>119.0</v>
      </c>
      <c r="M42" s="4">
        <v>2.0</v>
      </c>
      <c r="N42" s="4">
        <v>1.0</v>
      </c>
    </row>
    <row r="43">
      <c r="A43" s="9" t="s">
        <v>89</v>
      </c>
      <c r="B43" s="9" t="s">
        <v>90</v>
      </c>
      <c r="C43" s="10">
        <v>1.0</v>
      </c>
      <c r="D43" s="11">
        <v>58.5</v>
      </c>
      <c r="E43" s="11">
        <v>35.0</v>
      </c>
      <c r="F43" s="11">
        <v>23.5</v>
      </c>
      <c r="G43" s="12">
        <v>0.401709401709402</v>
      </c>
      <c r="H43" s="13">
        <v>1.88</v>
      </c>
      <c r="I43" s="10">
        <v>0.0</v>
      </c>
      <c r="J43" s="14">
        <v>1.0</v>
      </c>
      <c r="K43" s="10">
        <v>52.0</v>
      </c>
      <c r="L43" s="14">
        <v>0.0</v>
      </c>
      <c r="M43" s="10">
        <v>1.0</v>
      </c>
      <c r="N43" s="10">
        <v>2.0</v>
      </c>
    </row>
    <row r="44">
      <c r="A44" s="3" t="s">
        <v>91</v>
      </c>
      <c r="B44" s="3" t="s">
        <v>90</v>
      </c>
      <c r="C44" s="4">
        <v>1.0</v>
      </c>
      <c r="D44" s="5">
        <v>58.5</v>
      </c>
      <c r="E44" s="5">
        <v>35.0</v>
      </c>
      <c r="F44" s="5">
        <v>23.5</v>
      </c>
      <c r="G44" s="6">
        <v>0.401709401709402</v>
      </c>
      <c r="H44" s="7">
        <v>1.88</v>
      </c>
      <c r="I44" s="4">
        <v>0.0</v>
      </c>
      <c r="J44" s="8">
        <v>1.0</v>
      </c>
      <c r="K44" s="4">
        <v>52.0</v>
      </c>
      <c r="L44" s="8">
        <v>6.0</v>
      </c>
      <c r="M44" s="4">
        <v>1.0</v>
      </c>
      <c r="N44" s="4">
        <v>2.0</v>
      </c>
    </row>
    <row r="45">
      <c r="A45" s="9" t="s">
        <v>92</v>
      </c>
      <c r="B45" s="9" t="s">
        <v>93</v>
      </c>
      <c r="C45" s="10">
        <v>1.0</v>
      </c>
      <c r="D45" s="11">
        <v>48.5</v>
      </c>
      <c r="E45" s="11">
        <v>35.0</v>
      </c>
      <c r="F45" s="11">
        <v>13.5</v>
      </c>
      <c r="G45" s="12">
        <v>0.278350515463918</v>
      </c>
      <c r="H45" s="13">
        <v>66.555</v>
      </c>
      <c r="I45" s="10">
        <v>5.0</v>
      </c>
      <c r="J45" s="14">
        <v>64.0</v>
      </c>
      <c r="K45" s="10">
        <v>52.0</v>
      </c>
      <c r="L45" s="14">
        <v>2.0</v>
      </c>
      <c r="M45" s="10">
        <v>1.0</v>
      </c>
      <c r="N45" s="10">
        <v>2.0</v>
      </c>
    </row>
    <row r="46">
      <c r="A46" s="3" t="s">
        <v>94</v>
      </c>
      <c r="B46" s="3" t="s">
        <v>95</v>
      </c>
      <c r="C46" s="4">
        <v>1.0</v>
      </c>
      <c r="D46" s="5">
        <v>58.0</v>
      </c>
      <c r="E46" s="5">
        <v>34.5</v>
      </c>
      <c r="F46" s="5">
        <v>23.5</v>
      </c>
      <c r="G46" s="6">
        <v>0.405172413793103</v>
      </c>
      <c r="H46" s="7">
        <v>0.0</v>
      </c>
      <c r="I46" s="4">
        <v>0.0</v>
      </c>
      <c r="J46" s="8">
        <v>0.0</v>
      </c>
      <c r="K46" s="4">
        <v>52.0</v>
      </c>
      <c r="L46" s="8">
        <v>8.0</v>
      </c>
      <c r="M46" s="4">
        <v>0.0</v>
      </c>
      <c r="N46" s="4">
        <v>6.0</v>
      </c>
    </row>
    <row r="47">
      <c r="A47" s="9" t="s">
        <v>96</v>
      </c>
      <c r="B47" s="9" t="s">
        <v>97</v>
      </c>
      <c r="C47" s="10">
        <v>1.0</v>
      </c>
      <c r="D47" s="11">
        <v>57.0</v>
      </c>
      <c r="E47" s="11">
        <v>34.5</v>
      </c>
      <c r="F47" s="11">
        <v>22.5</v>
      </c>
      <c r="G47" s="12">
        <v>0.394736842105263</v>
      </c>
      <c r="H47" s="13">
        <v>19.125</v>
      </c>
      <c r="I47" s="10">
        <v>1.0</v>
      </c>
      <c r="J47" s="14">
        <v>11.0</v>
      </c>
      <c r="K47" s="10">
        <v>43.0</v>
      </c>
      <c r="L47" s="14">
        <v>53.0</v>
      </c>
      <c r="M47" s="10">
        <v>6.0</v>
      </c>
      <c r="N47" s="10">
        <v>-1.0</v>
      </c>
    </row>
    <row r="48">
      <c r="A48" s="3" t="s">
        <v>98</v>
      </c>
      <c r="B48" s="3" t="s">
        <v>97</v>
      </c>
      <c r="C48" s="4">
        <v>1.0</v>
      </c>
      <c r="D48" s="5">
        <v>57.0</v>
      </c>
      <c r="E48" s="5">
        <v>34.5</v>
      </c>
      <c r="F48" s="5">
        <v>22.5</v>
      </c>
      <c r="G48" s="6">
        <v>0.394736842105263</v>
      </c>
      <c r="H48" s="7">
        <v>0.0</v>
      </c>
      <c r="I48" s="4">
        <v>98.0</v>
      </c>
      <c r="J48" s="8">
        <v>0.0</v>
      </c>
      <c r="K48" s="4">
        <v>-1.0</v>
      </c>
      <c r="L48" s="8">
        <v>1.0</v>
      </c>
      <c r="M48" s="4">
        <v>6.0</v>
      </c>
      <c r="N48" s="4">
        <v>6.0</v>
      </c>
    </row>
    <row r="49">
      <c r="A49" s="9" t="s">
        <v>99</v>
      </c>
      <c r="B49" s="9" t="s">
        <v>100</v>
      </c>
      <c r="C49" s="10">
        <v>1.0</v>
      </c>
      <c r="D49" s="11">
        <v>55.0</v>
      </c>
      <c r="E49" s="11">
        <v>34.5</v>
      </c>
      <c r="F49" s="11">
        <v>20.5</v>
      </c>
      <c r="G49" s="12">
        <v>0.372727272727273</v>
      </c>
      <c r="H49" s="13">
        <v>0.0</v>
      </c>
      <c r="I49" s="10">
        <v>0.0</v>
      </c>
      <c r="J49" s="14">
        <v>0.0</v>
      </c>
      <c r="K49" s="10">
        <v>-1.0</v>
      </c>
      <c r="L49" s="14">
        <v>0.0</v>
      </c>
      <c r="M49" s="10">
        <v>6.0</v>
      </c>
      <c r="N49" s="10">
        <v>6.0</v>
      </c>
    </row>
    <row r="50">
      <c r="A50" s="3" t="s">
        <v>101</v>
      </c>
      <c r="B50" s="3" t="s">
        <v>100</v>
      </c>
      <c r="C50" s="4">
        <v>1.0</v>
      </c>
      <c r="D50" s="5">
        <v>55.0</v>
      </c>
      <c r="E50" s="5">
        <v>34.5</v>
      </c>
      <c r="F50" s="5">
        <v>20.5</v>
      </c>
      <c r="G50" s="6">
        <v>0.372727272727273</v>
      </c>
      <c r="H50" s="7">
        <v>0.0</v>
      </c>
      <c r="I50" s="4">
        <v>98.0</v>
      </c>
      <c r="J50" s="8">
        <v>0.0</v>
      </c>
      <c r="K50" s="4">
        <v>-1.0</v>
      </c>
      <c r="L50" s="8">
        <v>46.0</v>
      </c>
      <c r="M50" s="4">
        <v>6.0</v>
      </c>
      <c r="N50" s="4">
        <v>1.0</v>
      </c>
    </row>
    <row r="51">
      <c r="A51" s="9" t="s">
        <v>102</v>
      </c>
      <c r="B51" s="9" t="s">
        <v>100</v>
      </c>
      <c r="C51" s="10">
        <v>1.0</v>
      </c>
      <c r="D51" s="11">
        <v>55.0</v>
      </c>
      <c r="E51" s="11">
        <v>34.5</v>
      </c>
      <c r="F51" s="11">
        <v>20.5</v>
      </c>
      <c r="G51" s="12">
        <v>0.372727272727273</v>
      </c>
      <c r="H51" s="13">
        <v>0.0</v>
      </c>
      <c r="I51" s="10">
        <v>98.0</v>
      </c>
      <c r="J51" s="14">
        <v>0.0</v>
      </c>
      <c r="K51" s="10">
        <v>-1.0</v>
      </c>
      <c r="L51" s="14">
        <v>31.0</v>
      </c>
      <c r="M51" s="10">
        <v>6.0</v>
      </c>
      <c r="N51" s="10">
        <v>2.0</v>
      </c>
    </row>
    <row r="52">
      <c r="A52" s="3" t="s">
        <v>103</v>
      </c>
      <c r="B52" s="3" t="s">
        <v>100</v>
      </c>
      <c r="C52" s="4">
        <v>1.0</v>
      </c>
      <c r="D52" s="5">
        <v>55.0</v>
      </c>
      <c r="E52" s="5">
        <v>34.5</v>
      </c>
      <c r="F52" s="5">
        <v>20.5</v>
      </c>
      <c r="G52" s="6">
        <v>0.372727272727273</v>
      </c>
      <c r="H52" s="7">
        <v>0.0</v>
      </c>
      <c r="I52" s="4">
        <v>98.0</v>
      </c>
      <c r="J52" s="8">
        <v>0.0</v>
      </c>
      <c r="K52" s="4">
        <v>-1.0</v>
      </c>
      <c r="L52" s="8">
        <v>12.0</v>
      </c>
      <c r="M52" s="4">
        <v>6.0</v>
      </c>
      <c r="N52" s="4">
        <v>1.0</v>
      </c>
    </row>
    <row r="53">
      <c r="A53" s="9" t="s">
        <v>104</v>
      </c>
      <c r="B53" s="9" t="s">
        <v>105</v>
      </c>
      <c r="C53" s="10">
        <v>1.0</v>
      </c>
      <c r="D53" s="11">
        <v>58.0</v>
      </c>
      <c r="E53" s="11">
        <v>34.0</v>
      </c>
      <c r="F53" s="11">
        <v>24.0</v>
      </c>
      <c r="G53" s="12">
        <v>0.413793103448276</v>
      </c>
      <c r="H53" s="13">
        <v>138.48</v>
      </c>
      <c r="I53" s="10">
        <v>10.0</v>
      </c>
      <c r="J53" s="14">
        <v>75.0</v>
      </c>
      <c r="K53" s="10">
        <v>52.0</v>
      </c>
      <c r="L53" s="14">
        <v>15.0</v>
      </c>
      <c r="M53" s="10">
        <v>1.0</v>
      </c>
      <c r="N53" s="10">
        <v>0.0</v>
      </c>
    </row>
    <row r="54">
      <c r="A54" s="3" t="s">
        <v>106</v>
      </c>
      <c r="B54" s="3" t="s">
        <v>107</v>
      </c>
      <c r="C54" s="4">
        <v>1.0</v>
      </c>
      <c r="D54" s="5">
        <v>57.0</v>
      </c>
      <c r="E54" s="5">
        <v>34.0</v>
      </c>
      <c r="F54" s="5">
        <v>23.0</v>
      </c>
      <c r="G54" s="6">
        <v>0.403508771929825</v>
      </c>
      <c r="H54" s="7">
        <v>265.42</v>
      </c>
      <c r="I54" s="4">
        <v>20.0</v>
      </c>
      <c r="J54" s="8">
        <v>150.0</v>
      </c>
      <c r="K54" s="4">
        <v>52.0</v>
      </c>
      <c r="L54" s="8">
        <v>70.0</v>
      </c>
      <c r="M54" s="4">
        <v>2.0</v>
      </c>
      <c r="N54" s="4">
        <v>1.0</v>
      </c>
    </row>
    <row r="55">
      <c r="A55" s="9" t="s">
        <v>108</v>
      </c>
      <c r="B55" s="9" t="s">
        <v>109</v>
      </c>
      <c r="C55" s="10">
        <v>1.0</v>
      </c>
      <c r="D55" s="11">
        <v>54.0</v>
      </c>
      <c r="E55" s="11">
        <v>34.0</v>
      </c>
      <c r="F55" s="11">
        <v>20.0</v>
      </c>
      <c r="G55" s="12">
        <v>0.37037037037037</v>
      </c>
      <c r="H55" s="13">
        <v>0.0</v>
      </c>
      <c r="I55" s="10">
        <v>98.0</v>
      </c>
      <c r="J55" s="14">
        <v>0.0</v>
      </c>
      <c r="K55" s="10">
        <v>-1.0</v>
      </c>
      <c r="L55" s="14">
        <v>77.0</v>
      </c>
      <c r="M55" s="10">
        <v>6.0</v>
      </c>
      <c r="N55" s="10">
        <v>6.0</v>
      </c>
    </row>
    <row r="56">
      <c r="A56" s="3" t="s">
        <v>110</v>
      </c>
      <c r="B56" s="3" t="s">
        <v>111</v>
      </c>
      <c r="C56" s="4">
        <v>1.0</v>
      </c>
      <c r="D56" s="5">
        <v>48.5</v>
      </c>
      <c r="E56" s="5">
        <v>34.0</v>
      </c>
      <c r="F56" s="5">
        <v>14.5</v>
      </c>
      <c r="G56" s="6">
        <v>0.298969072164948</v>
      </c>
      <c r="H56" s="7">
        <v>70.325</v>
      </c>
      <c r="I56" s="4">
        <v>5.0</v>
      </c>
      <c r="J56" s="8">
        <v>63.0</v>
      </c>
      <c r="K56" s="4">
        <v>52.0</v>
      </c>
      <c r="L56" s="8">
        <v>3.0</v>
      </c>
      <c r="M56" s="4">
        <v>1.0</v>
      </c>
      <c r="N56" s="4">
        <v>2.0</v>
      </c>
    </row>
    <row r="57">
      <c r="A57" s="9" t="s">
        <v>112</v>
      </c>
      <c r="B57" s="9" t="s">
        <v>113</v>
      </c>
      <c r="C57" s="10">
        <v>1.0</v>
      </c>
      <c r="D57" s="11">
        <v>60.5</v>
      </c>
      <c r="E57" s="11">
        <v>33.5</v>
      </c>
      <c r="F57" s="11">
        <v>27.0</v>
      </c>
      <c r="G57" s="12">
        <v>0.446280991735537</v>
      </c>
      <c r="H57" s="13">
        <v>756.0</v>
      </c>
      <c r="I57" s="10">
        <v>56.0</v>
      </c>
      <c r="J57" s="14">
        <v>364.0</v>
      </c>
      <c r="K57" s="10">
        <v>52.0</v>
      </c>
      <c r="L57" s="14">
        <v>131.0</v>
      </c>
      <c r="M57" s="10">
        <v>5.0</v>
      </c>
      <c r="N57" s="10">
        <v>3.0</v>
      </c>
    </row>
    <row r="58">
      <c r="A58" s="3" t="s">
        <v>114</v>
      </c>
      <c r="B58" s="3" t="s">
        <v>115</v>
      </c>
      <c r="C58" s="4">
        <v>1.0</v>
      </c>
      <c r="D58" s="5">
        <v>60.5</v>
      </c>
      <c r="E58" s="5">
        <v>33.5</v>
      </c>
      <c r="F58" s="5">
        <v>27.0</v>
      </c>
      <c r="G58" s="6">
        <v>0.446280991735537</v>
      </c>
      <c r="H58" s="7">
        <v>608.58</v>
      </c>
      <c r="I58" s="4">
        <v>45.0</v>
      </c>
      <c r="J58" s="8">
        <v>293.0</v>
      </c>
      <c r="K58" s="4">
        <v>52.0</v>
      </c>
      <c r="L58" s="8">
        <v>24.0</v>
      </c>
      <c r="M58" s="4">
        <v>5.0</v>
      </c>
      <c r="N58" s="4">
        <v>6.0</v>
      </c>
    </row>
    <row r="59">
      <c r="A59" s="9" t="s">
        <v>116</v>
      </c>
      <c r="B59" s="9" t="s">
        <v>117</v>
      </c>
      <c r="C59" s="10">
        <v>1.0</v>
      </c>
      <c r="D59" s="11">
        <v>60.5</v>
      </c>
      <c r="E59" s="11">
        <v>33.5</v>
      </c>
      <c r="F59" s="11">
        <v>27.0</v>
      </c>
      <c r="G59" s="12">
        <v>0.446280991735537</v>
      </c>
      <c r="H59" s="13">
        <v>178.74</v>
      </c>
      <c r="I59" s="10">
        <v>13.0</v>
      </c>
      <c r="J59" s="14">
        <v>86.0</v>
      </c>
      <c r="K59" s="10">
        <v>52.0</v>
      </c>
      <c r="L59" s="14">
        <v>52.0</v>
      </c>
      <c r="M59" s="10">
        <v>2.0</v>
      </c>
      <c r="N59" s="10">
        <v>6.0</v>
      </c>
    </row>
    <row r="60">
      <c r="A60" s="3" t="s">
        <v>118</v>
      </c>
      <c r="B60" s="3" t="s">
        <v>119</v>
      </c>
      <c r="C60" s="4">
        <v>1.0</v>
      </c>
      <c r="D60" s="5">
        <v>58.5</v>
      </c>
      <c r="E60" s="5">
        <v>33.5</v>
      </c>
      <c r="F60" s="5">
        <v>25.0</v>
      </c>
      <c r="G60" s="6">
        <v>0.427350427350427</v>
      </c>
      <c r="H60" s="7">
        <v>375.0</v>
      </c>
      <c r="I60" s="4">
        <v>28.0</v>
      </c>
      <c r="J60" s="8">
        <v>195.0</v>
      </c>
      <c r="K60" s="4">
        <v>52.0</v>
      </c>
      <c r="L60" s="8">
        <v>126.0</v>
      </c>
      <c r="M60" s="4">
        <v>3.0</v>
      </c>
      <c r="N60" s="4">
        <v>4.0</v>
      </c>
    </row>
    <row r="61">
      <c r="A61" s="9" t="s">
        <v>120</v>
      </c>
      <c r="B61" s="9" t="s">
        <v>119</v>
      </c>
      <c r="C61" s="10">
        <v>1.0</v>
      </c>
      <c r="D61" s="11">
        <v>58.5</v>
      </c>
      <c r="E61" s="11">
        <v>33.5</v>
      </c>
      <c r="F61" s="11">
        <v>25.0</v>
      </c>
      <c r="G61" s="12">
        <v>0.427350427350427</v>
      </c>
      <c r="H61" s="13">
        <v>0.0</v>
      </c>
      <c r="I61" s="10">
        <v>0.0</v>
      </c>
      <c r="J61" s="14">
        <v>0.0</v>
      </c>
      <c r="K61" s="10">
        <v>52.0</v>
      </c>
      <c r="L61" s="14">
        <v>3.0</v>
      </c>
      <c r="M61" s="10">
        <v>0.0</v>
      </c>
      <c r="N61" s="10">
        <v>-1.0</v>
      </c>
    </row>
    <row r="62">
      <c r="A62" s="3" t="s">
        <v>121</v>
      </c>
      <c r="B62" s="3" t="s">
        <v>122</v>
      </c>
      <c r="C62" s="4">
        <v>1.0</v>
      </c>
      <c r="D62" s="5">
        <v>56.0</v>
      </c>
      <c r="E62" s="5">
        <v>33.5</v>
      </c>
      <c r="F62" s="5">
        <v>22.5</v>
      </c>
      <c r="G62" s="6">
        <v>0.401785714285714</v>
      </c>
      <c r="H62" s="7">
        <v>1.8</v>
      </c>
      <c r="I62" s="4">
        <v>0.0</v>
      </c>
      <c r="J62" s="8">
        <v>1.0</v>
      </c>
      <c r="K62" s="4">
        <v>52.0</v>
      </c>
      <c r="L62" s="8">
        <v>6.0</v>
      </c>
      <c r="M62" s="4">
        <v>1.0</v>
      </c>
      <c r="N62" s="4">
        <v>6.0</v>
      </c>
    </row>
    <row r="63">
      <c r="A63" s="9" t="s">
        <v>123</v>
      </c>
      <c r="B63" s="9" t="s">
        <v>124</v>
      </c>
      <c r="C63" s="10">
        <v>1.0</v>
      </c>
      <c r="D63" s="11">
        <v>56.0</v>
      </c>
      <c r="E63" s="11">
        <v>33.0</v>
      </c>
      <c r="F63" s="11">
        <v>23.0</v>
      </c>
      <c r="G63" s="12">
        <v>0.410714285714286</v>
      </c>
      <c r="H63" s="13">
        <v>302.68</v>
      </c>
      <c r="I63" s="10">
        <v>23.0</v>
      </c>
      <c r="J63" s="14">
        <v>171.0</v>
      </c>
      <c r="K63" s="10">
        <v>52.0</v>
      </c>
      <c r="L63" s="14">
        <v>116.0</v>
      </c>
      <c r="M63" s="10">
        <v>3.0</v>
      </c>
      <c r="N63" s="10">
        <v>1.0</v>
      </c>
    </row>
    <row r="64">
      <c r="A64" s="3" t="s">
        <v>125</v>
      </c>
      <c r="B64" s="3" t="s">
        <v>124</v>
      </c>
      <c r="C64" s="4">
        <v>1.0</v>
      </c>
      <c r="D64" s="5">
        <v>56.0</v>
      </c>
      <c r="E64" s="5">
        <v>33.0</v>
      </c>
      <c r="F64" s="5">
        <v>23.0</v>
      </c>
      <c r="G64" s="6">
        <v>0.410714285714286</v>
      </c>
      <c r="H64" s="7">
        <v>104.42</v>
      </c>
      <c r="I64" s="4">
        <v>8.0</v>
      </c>
      <c r="J64" s="8">
        <v>59.0</v>
      </c>
      <c r="K64" s="4">
        <v>50.0</v>
      </c>
      <c r="L64" s="8">
        <v>53.0</v>
      </c>
      <c r="M64" s="4">
        <v>6.0</v>
      </c>
      <c r="N64" s="4">
        <v>6.0</v>
      </c>
    </row>
    <row r="65">
      <c r="A65" s="9" t="s">
        <v>126</v>
      </c>
      <c r="B65" s="9" t="s">
        <v>127</v>
      </c>
      <c r="C65" s="10">
        <v>1.0</v>
      </c>
      <c r="D65" s="11">
        <v>55.0</v>
      </c>
      <c r="E65" s="11">
        <v>33.0</v>
      </c>
      <c r="F65" s="11">
        <v>22.0</v>
      </c>
      <c r="G65" s="12">
        <v>0.4</v>
      </c>
      <c r="H65" s="13">
        <v>341.88</v>
      </c>
      <c r="I65" s="10">
        <v>25.0</v>
      </c>
      <c r="J65" s="14">
        <v>202.0</v>
      </c>
      <c r="K65" s="10">
        <v>52.0</v>
      </c>
      <c r="L65" s="14">
        <v>38.0</v>
      </c>
      <c r="M65" s="10">
        <v>3.0</v>
      </c>
      <c r="N65" s="10">
        <v>3.0</v>
      </c>
    </row>
    <row r="66">
      <c r="A66" s="3" t="s">
        <v>128</v>
      </c>
      <c r="B66" s="3" t="s">
        <v>127</v>
      </c>
      <c r="C66" s="4">
        <v>1.0</v>
      </c>
      <c r="D66" s="5">
        <v>55.0</v>
      </c>
      <c r="E66" s="5">
        <v>33.0</v>
      </c>
      <c r="F66" s="5">
        <v>22.0</v>
      </c>
      <c r="G66" s="6">
        <v>0.4</v>
      </c>
      <c r="H66" s="7">
        <v>323.4</v>
      </c>
      <c r="I66" s="4">
        <v>24.0</v>
      </c>
      <c r="J66" s="8">
        <v>191.0</v>
      </c>
      <c r="K66" s="4">
        <v>52.0</v>
      </c>
      <c r="L66" s="8">
        <v>80.0</v>
      </c>
      <c r="M66" s="4">
        <v>3.0</v>
      </c>
      <c r="N66" s="4">
        <v>2.0</v>
      </c>
    </row>
    <row r="67">
      <c r="A67" s="9" t="s">
        <v>129</v>
      </c>
      <c r="B67" s="9" t="s">
        <v>127</v>
      </c>
      <c r="C67" s="10">
        <v>1.0</v>
      </c>
      <c r="D67" s="11">
        <v>55.0</v>
      </c>
      <c r="E67" s="11">
        <v>33.0</v>
      </c>
      <c r="F67" s="11">
        <v>22.0</v>
      </c>
      <c r="G67" s="12">
        <v>0.4</v>
      </c>
      <c r="H67" s="13">
        <v>98.34</v>
      </c>
      <c r="I67" s="10">
        <v>7.0</v>
      </c>
      <c r="J67" s="14">
        <v>58.0</v>
      </c>
      <c r="K67" s="10">
        <v>52.0</v>
      </c>
      <c r="L67" s="14">
        <v>9.0</v>
      </c>
      <c r="M67" s="10">
        <v>1.0</v>
      </c>
      <c r="N67" s="10">
        <v>2.0</v>
      </c>
    </row>
    <row r="68">
      <c r="A68" s="3" t="s">
        <v>130</v>
      </c>
      <c r="B68" s="3" t="s">
        <v>127</v>
      </c>
      <c r="C68" s="4">
        <v>1.0</v>
      </c>
      <c r="D68" s="5">
        <v>55.0</v>
      </c>
      <c r="E68" s="5">
        <v>33.0</v>
      </c>
      <c r="F68" s="5">
        <v>22.0</v>
      </c>
      <c r="G68" s="6">
        <v>0.4</v>
      </c>
      <c r="H68" s="7">
        <v>0.0</v>
      </c>
      <c r="I68" s="4">
        <v>98.0</v>
      </c>
      <c r="J68" s="8">
        <v>0.0</v>
      </c>
      <c r="K68" s="4">
        <v>-1.0</v>
      </c>
      <c r="L68" s="8">
        <v>148.0</v>
      </c>
      <c r="M68" s="4">
        <v>6.0</v>
      </c>
      <c r="N68" s="4">
        <v>6.0</v>
      </c>
    </row>
    <row r="69">
      <c r="A69" s="9" t="s">
        <v>131</v>
      </c>
      <c r="B69" s="9" t="s">
        <v>132</v>
      </c>
      <c r="C69" s="10">
        <v>1.0</v>
      </c>
      <c r="D69" s="11">
        <v>59.5</v>
      </c>
      <c r="E69" s="11">
        <v>32.5</v>
      </c>
      <c r="F69" s="11">
        <v>27.0</v>
      </c>
      <c r="G69" s="12">
        <v>0.453781512605042</v>
      </c>
      <c r="H69" s="13">
        <v>843.48</v>
      </c>
      <c r="I69" s="10">
        <v>63.0</v>
      </c>
      <c r="J69" s="14">
        <v>406.0</v>
      </c>
      <c r="K69" s="10">
        <v>52.0</v>
      </c>
      <c r="L69" s="14">
        <v>212.0</v>
      </c>
      <c r="M69" s="10">
        <v>5.0</v>
      </c>
      <c r="N69" s="10">
        <v>5.0</v>
      </c>
    </row>
    <row r="70">
      <c r="A70" s="3" t="s">
        <v>133</v>
      </c>
      <c r="B70" s="3" t="s">
        <v>134</v>
      </c>
      <c r="C70" s="4">
        <v>1.0</v>
      </c>
      <c r="D70" s="5">
        <v>59.5</v>
      </c>
      <c r="E70" s="5">
        <v>32.5</v>
      </c>
      <c r="F70" s="5">
        <v>27.0</v>
      </c>
      <c r="G70" s="6">
        <v>0.453781512605042</v>
      </c>
      <c r="H70" s="7">
        <v>330.48</v>
      </c>
      <c r="I70" s="4">
        <v>25.0</v>
      </c>
      <c r="J70" s="8">
        <v>159.0</v>
      </c>
      <c r="K70" s="4">
        <v>52.0</v>
      </c>
      <c r="L70" s="8">
        <v>77.0</v>
      </c>
      <c r="M70" s="4">
        <v>3.0</v>
      </c>
      <c r="N70" s="4">
        <v>6.0</v>
      </c>
    </row>
    <row r="71">
      <c r="A71" s="9" t="s">
        <v>135</v>
      </c>
      <c r="B71" s="9" t="s">
        <v>136</v>
      </c>
      <c r="C71" s="10">
        <v>1.0</v>
      </c>
      <c r="D71" s="11">
        <v>59.5</v>
      </c>
      <c r="E71" s="11">
        <v>32.5</v>
      </c>
      <c r="F71" s="11">
        <v>27.0</v>
      </c>
      <c r="G71" s="12">
        <v>0.453781512605042</v>
      </c>
      <c r="H71" s="13">
        <v>189.0</v>
      </c>
      <c r="I71" s="10">
        <v>14.0</v>
      </c>
      <c r="J71" s="14">
        <v>91.0</v>
      </c>
      <c r="K71" s="10">
        <v>52.0</v>
      </c>
      <c r="L71" s="14">
        <v>66.0</v>
      </c>
      <c r="M71" s="10">
        <v>2.0</v>
      </c>
      <c r="N71" s="10">
        <v>2.0</v>
      </c>
    </row>
    <row r="72">
      <c r="A72" s="3" t="s">
        <v>137</v>
      </c>
      <c r="B72" s="3" t="s">
        <v>138</v>
      </c>
      <c r="C72" s="4">
        <v>1.0</v>
      </c>
      <c r="D72" s="5">
        <v>59.5</v>
      </c>
      <c r="E72" s="5">
        <v>32.5</v>
      </c>
      <c r="F72" s="5">
        <v>27.0</v>
      </c>
      <c r="G72" s="6">
        <v>0.453781512605042</v>
      </c>
      <c r="H72" s="7">
        <v>166.32</v>
      </c>
      <c r="I72" s="4">
        <v>12.0</v>
      </c>
      <c r="J72" s="8">
        <v>80.0</v>
      </c>
      <c r="K72" s="4">
        <v>52.0</v>
      </c>
      <c r="L72" s="8">
        <v>43.0</v>
      </c>
      <c r="M72" s="4">
        <v>2.0</v>
      </c>
      <c r="N72" s="4">
        <v>6.0</v>
      </c>
    </row>
    <row r="73">
      <c r="A73" s="9" t="s">
        <v>139</v>
      </c>
      <c r="B73" s="9" t="s">
        <v>140</v>
      </c>
      <c r="C73" s="10">
        <v>1.0</v>
      </c>
      <c r="D73" s="11">
        <v>57.5</v>
      </c>
      <c r="E73" s="11">
        <v>32.5</v>
      </c>
      <c r="F73" s="11">
        <v>25.0</v>
      </c>
      <c r="G73" s="12">
        <v>0.434782608695652</v>
      </c>
      <c r="H73" s="13">
        <v>415.5</v>
      </c>
      <c r="I73" s="10">
        <v>31.0</v>
      </c>
      <c r="J73" s="14">
        <v>216.0</v>
      </c>
      <c r="K73" s="10">
        <v>52.0</v>
      </c>
      <c r="L73" s="14">
        <v>152.0</v>
      </c>
      <c r="M73" s="10">
        <v>3.0</v>
      </c>
      <c r="N73" s="10">
        <v>5.0</v>
      </c>
    </row>
    <row r="74">
      <c r="A74" s="3" t="s">
        <v>141</v>
      </c>
      <c r="B74" s="3" t="s">
        <v>140</v>
      </c>
      <c r="C74" s="4">
        <v>1.0</v>
      </c>
      <c r="D74" s="5">
        <v>57.5</v>
      </c>
      <c r="E74" s="5">
        <v>32.5</v>
      </c>
      <c r="F74" s="5">
        <v>25.0</v>
      </c>
      <c r="G74" s="6">
        <v>0.434782608695652</v>
      </c>
      <c r="H74" s="7">
        <v>0.0</v>
      </c>
      <c r="I74" s="4">
        <v>0.0</v>
      </c>
      <c r="J74" s="8">
        <v>0.0</v>
      </c>
      <c r="K74" s="4">
        <v>52.0</v>
      </c>
      <c r="L74" s="8">
        <v>10.0</v>
      </c>
      <c r="M74" s="4">
        <v>0.0</v>
      </c>
      <c r="N74" s="4">
        <v>2.0</v>
      </c>
    </row>
    <row r="75">
      <c r="A75" s="9" t="s">
        <v>142</v>
      </c>
      <c r="B75" s="9" t="s">
        <v>143</v>
      </c>
      <c r="C75" s="10">
        <v>1.0</v>
      </c>
      <c r="D75" s="11">
        <v>56.0</v>
      </c>
      <c r="E75" s="11">
        <v>32.5</v>
      </c>
      <c r="F75" s="11">
        <v>23.5</v>
      </c>
      <c r="G75" s="12">
        <v>0.419642857142857</v>
      </c>
      <c r="H75" s="13">
        <v>103.165</v>
      </c>
      <c r="I75" s="10">
        <v>8.0</v>
      </c>
      <c r="J75" s="14">
        <v>57.0</v>
      </c>
      <c r="K75" s="10">
        <v>52.0</v>
      </c>
      <c r="L75" s="14">
        <v>7.0</v>
      </c>
      <c r="M75" s="10">
        <v>1.0</v>
      </c>
      <c r="N75" s="10">
        <v>0.0</v>
      </c>
    </row>
    <row r="76">
      <c r="A76" s="3" t="s">
        <v>144</v>
      </c>
      <c r="B76" s="3" t="s">
        <v>145</v>
      </c>
      <c r="C76" s="4">
        <v>1.0</v>
      </c>
      <c r="D76" s="5">
        <v>54.0</v>
      </c>
      <c r="E76" s="5">
        <v>32.5</v>
      </c>
      <c r="F76" s="5">
        <v>21.5</v>
      </c>
      <c r="G76" s="6">
        <v>0.398148148148148</v>
      </c>
      <c r="H76" s="7">
        <v>0.0</v>
      </c>
      <c r="I76" s="4">
        <v>98.0</v>
      </c>
      <c r="J76" s="8">
        <v>0.0</v>
      </c>
      <c r="K76" s="4">
        <v>-1.0</v>
      </c>
      <c r="L76" s="8">
        <v>18.0</v>
      </c>
      <c r="M76" s="4">
        <v>6.0</v>
      </c>
      <c r="N76" s="4">
        <v>-1.0</v>
      </c>
    </row>
    <row r="77">
      <c r="A77" s="9" t="s">
        <v>146</v>
      </c>
      <c r="B77" s="9" t="s">
        <v>147</v>
      </c>
      <c r="C77" s="10">
        <v>1.0</v>
      </c>
      <c r="D77" s="11">
        <v>54.0</v>
      </c>
      <c r="E77" s="11">
        <v>32.5</v>
      </c>
      <c r="F77" s="11">
        <v>21.5</v>
      </c>
      <c r="G77" s="12">
        <v>0.398148148148148</v>
      </c>
      <c r="H77" s="13">
        <v>0.0</v>
      </c>
      <c r="I77" s="10">
        <v>98.0</v>
      </c>
      <c r="J77" s="14">
        <v>0.0</v>
      </c>
      <c r="K77" s="10">
        <v>-1.0</v>
      </c>
      <c r="L77" s="14">
        <v>9.0</v>
      </c>
      <c r="M77" s="10">
        <v>6.0</v>
      </c>
      <c r="N77" s="10">
        <v>-1.0</v>
      </c>
    </row>
    <row r="78">
      <c r="A78" s="3" t="s">
        <v>148</v>
      </c>
      <c r="B78" s="3" t="s">
        <v>147</v>
      </c>
      <c r="C78" s="4">
        <v>1.0</v>
      </c>
      <c r="D78" s="5">
        <v>54.0</v>
      </c>
      <c r="E78" s="5">
        <v>32.5</v>
      </c>
      <c r="F78" s="5">
        <v>21.5</v>
      </c>
      <c r="G78" s="6">
        <v>0.398148148148148</v>
      </c>
      <c r="H78" s="7">
        <v>0.0</v>
      </c>
      <c r="I78" s="4">
        <v>98.0</v>
      </c>
      <c r="J78" s="8">
        <v>0.0</v>
      </c>
      <c r="K78" s="4">
        <v>-1.0</v>
      </c>
      <c r="L78" s="8">
        <v>23.0</v>
      </c>
      <c r="M78" s="4">
        <v>6.0</v>
      </c>
      <c r="N78" s="4">
        <v>-1.0</v>
      </c>
    </row>
    <row r="79">
      <c r="A79" s="9" t="s">
        <v>149</v>
      </c>
      <c r="B79" s="9" t="s">
        <v>147</v>
      </c>
      <c r="C79" s="10">
        <v>1.0</v>
      </c>
      <c r="D79" s="11">
        <v>54.0</v>
      </c>
      <c r="E79" s="11">
        <v>32.5</v>
      </c>
      <c r="F79" s="11">
        <v>21.5</v>
      </c>
      <c r="G79" s="12">
        <v>0.398148148148148</v>
      </c>
      <c r="H79" s="13">
        <v>0.0</v>
      </c>
      <c r="I79" s="10">
        <v>98.0</v>
      </c>
      <c r="J79" s="14">
        <v>0.0</v>
      </c>
      <c r="K79" s="10">
        <v>-1.0</v>
      </c>
      <c r="L79" s="14">
        <v>15.0</v>
      </c>
      <c r="M79" s="10">
        <v>6.0</v>
      </c>
      <c r="N79" s="10">
        <v>-1.0</v>
      </c>
    </row>
    <row r="80">
      <c r="A80" s="3" t="s">
        <v>150</v>
      </c>
      <c r="B80" s="3" t="s">
        <v>147</v>
      </c>
      <c r="C80" s="4">
        <v>1.0</v>
      </c>
      <c r="D80" s="5">
        <v>54.0</v>
      </c>
      <c r="E80" s="5">
        <v>32.5</v>
      </c>
      <c r="F80" s="5">
        <v>21.5</v>
      </c>
      <c r="G80" s="6">
        <v>0.398148148148148</v>
      </c>
      <c r="H80" s="7">
        <v>0.0</v>
      </c>
      <c r="I80" s="4">
        <v>98.0</v>
      </c>
      <c r="J80" s="8">
        <v>0.0</v>
      </c>
      <c r="K80" s="4">
        <v>-1.0</v>
      </c>
      <c r="L80" s="8">
        <v>6.0</v>
      </c>
      <c r="M80" s="4">
        <v>6.0</v>
      </c>
      <c r="N80" s="4">
        <v>-1.0</v>
      </c>
    </row>
    <row r="81">
      <c r="A81" s="9" t="s">
        <v>151</v>
      </c>
      <c r="B81" s="9" t="s">
        <v>152</v>
      </c>
      <c r="C81" s="10">
        <v>1.0</v>
      </c>
      <c r="D81" s="11">
        <v>54.0</v>
      </c>
      <c r="E81" s="11">
        <v>32.5</v>
      </c>
      <c r="F81" s="11">
        <v>21.5</v>
      </c>
      <c r="G81" s="12">
        <v>0.398148148148148</v>
      </c>
      <c r="H81" s="13">
        <v>0.0</v>
      </c>
      <c r="I81" s="10">
        <v>98.0</v>
      </c>
      <c r="J81" s="14">
        <v>0.0</v>
      </c>
      <c r="K81" s="10">
        <v>-1.0</v>
      </c>
      <c r="L81" s="14">
        <v>7.0</v>
      </c>
      <c r="M81" s="10">
        <v>6.0</v>
      </c>
      <c r="N81" s="10">
        <v>-1.0</v>
      </c>
    </row>
    <row r="82">
      <c r="A82" s="3" t="s">
        <v>153</v>
      </c>
      <c r="B82" s="3" t="s">
        <v>154</v>
      </c>
      <c r="C82" s="4">
        <v>1.0</v>
      </c>
      <c r="D82" s="5">
        <v>52.0</v>
      </c>
      <c r="E82" s="5">
        <v>32.5</v>
      </c>
      <c r="F82" s="5">
        <v>19.5</v>
      </c>
      <c r="G82" s="6">
        <v>0.375</v>
      </c>
      <c r="H82" s="7">
        <v>0.0</v>
      </c>
      <c r="I82" s="4">
        <v>98.0</v>
      </c>
      <c r="J82" s="8">
        <v>0.0</v>
      </c>
      <c r="K82" s="4">
        <v>-1.0</v>
      </c>
      <c r="L82" s="8">
        <v>46.0</v>
      </c>
      <c r="M82" s="4">
        <v>6.0</v>
      </c>
      <c r="N82" s="4">
        <v>6.0</v>
      </c>
    </row>
    <row r="83">
      <c r="A83" s="9" t="s">
        <v>155</v>
      </c>
      <c r="B83" s="9" t="s">
        <v>156</v>
      </c>
      <c r="C83" s="10">
        <v>1.0</v>
      </c>
      <c r="D83" s="11">
        <v>49.5</v>
      </c>
      <c r="E83" s="11">
        <v>32.5</v>
      </c>
      <c r="F83" s="11">
        <v>17.0</v>
      </c>
      <c r="G83" s="12">
        <v>0.343434343434343</v>
      </c>
      <c r="H83" s="13">
        <v>134.81</v>
      </c>
      <c r="I83" s="10">
        <v>10.0</v>
      </c>
      <c r="J83" s="14">
        <v>103.0</v>
      </c>
      <c r="K83" s="10">
        <v>52.0</v>
      </c>
      <c r="L83" s="14">
        <v>39.0</v>
      </c>
      <c r="M83" s="10">
        <v>1.0</v>
      </c>
      <c r="N83" s="10">
        <v>2.0</v>
      </c>
    </row>
    <row r="84">
      <c r="A84" s="3" t="s">
        <v>157</v>
      </c>
      <c r="B84" s="3" t="s">
        <v>158</v>
      </c>
      <c r="C84" s="4">
        <v>1.0</v>
      </c>
      <c r="D84" s="5">
        <v>43.0</v>
      </c>
      <c r="E84" s="5">
        <v>32.5</v>
      </c>
      <c r="F84" s="5">
        <v>10.5</v>
      </c>
      <c r="G84" s="6">
        <v>0.244186046511628</v>
      </c>
      <c r="H84" s="7">
        <v>0.0</v>
      </c>
      <c r="I84" s="4">
        <v>98.0</v>
      </c>
      <c r="J84" s="8">
        <v>0.0</v>
      </c>
      <c r="K84" s="4">
        <v>-1.0</v>
      </c>
      <c r="L84" s="8">
        <v>12.0</v>
      </c>
      <c r="M84" s="4">
        <v>6.0</v>
      </c>
      <c r="N84" s="4">
        <v>-1.0</v>
      </c>
    </row>
    <row r="85">
      <c r="A85" s="9" t="s">
        <v>159</v>
      </c>
      <c r="B85" s="9" t="s">
        <v>158</v>
      </c>
      <c r="C85" s="10">
        <v>1.0</v>
      </c>
      <c r="D85" s="11">
        <v>43.0</v>
      </c>
      <c r="E85" s="11">
        <v>32.5</v>
      </c>
      <c r="F85" s="11">
        <v>10.5</v>
      </c>
      <c r="G85" s="12">
        <v>0.244186046511628</v>
      </c>
      <c r="H85" s="13">
        <v>0.0</v>
      </c>
      <c r="I85" s="10">
        <v>98.0</v>
      </c>
      <c r="J85" s="14">
        <v>0.0</v>
      </c>
      <c r="K85" s="10">
        <v>-1.0</v>
      </c>
      <c r="L85" s="14">
        <v>0.0</v>
      </c>
      <c r="M85" s="10">
        <v>6.0</v>
      </c>
      <c r="N85" s="10">
        <v>-1.0</v>
      </c>
    </row>
    <row r="86">
      <c r="A86" s="3" t="s">
        <v>160</v>
      </c>
      <c r="B86" s="3" t="s">
        <v>161</v>
      </c>
      <c r="C86" s="4">
        <v>1.0</v>
      </c>
      <c r="D86" s="5">
        <v>43.0</v>
      </c>
      <c r="E86" s="5">
        <v>32.5</v>
      </c>
      <c r="F86" s="5">
        <v>10.5</v>
      </c>
      <c r="G86" s="6">
        <v>0.244186046511628</v>
      </c>
      <c r="H86" s="7">
        <v>0.0</v>
      </c>
      <c r="I86" s="4">
        <v>98.0</v>
      </c>
      <c r="J86" s="8">
        <v>0.0</v>
      </c>
      <c r="K86" s="4">
        <v>-1.0</v>
      </c>
      <c r="L86" s="8">
        <v>5.0</v>
      </c>
      <c r="M86" s="4">
        <v>6.0</v>
      </c>
      <c r="N86" s="4">
        <v>-1.0</v>
      </c>
    </row>
    <row r="87">
      <c r="A87" s="9" t="s">
        <v>162</v>
      </c>
      <c r="B87" s="9" t="s">
        <v>163</v>
      </c>
      <c r="C87" s="10">
        <v>1.0</v>
      </c>
      <c r="D87" s="11">
        <v>52.0</v>
      </c>
      <c r="E87" s="11">
        <v>32.0</v>
      </c>
      <c r="F87" s="11">
        <v>20.0</v>
      </c>
      <c r="G87" s="12">
        <v>0.384615384615385</v>
      </c>
      <c r="H87" s="13">
        <v>0.0</v>
      </c>
      <c r="I87" s="10">
        <v>98.0</v>
      </c>
      <c r="J87" s="14">
        <v>0.0</v>
      </c>
      <c r="K87" s="10">
        <v>-1.0</v>
      </c>
      <c r="L87" s="14">
        <v>105.0</v>
      </c>
      <c r="M87" s="10">
        <v>6.0</v>
      </c>
      <c r="N87" s="10">
        <v>-1.0</v>
      </c>
    </row>
    <row r="88">
      <c r="A88" s="3" t="s">
        <v>164</v>
      </c>
      <c r="B88" s="3" t="s">
        <v>163</v>
      </c>
      <c r="C88" s="4">
        <v>1.0</v>
      </c>
      <c r="D88" s="5">
        <v>52.0</v>
      </c>
      <c r="E88" s="5">
        <v>32.0</v>
      </c>
      <c r="F88" s="5">
        <v>20.0</v>
      </c>
      <c r="G88" s="6">
        <v>0.384615384615385</v>
      </c>
      <c r="H88" s="7">
        <v>0.0</v>
      </c>
      <c r="I88" s="4">
        <v>98.0</v>
      </c>
      <c r="J88" s="8">
        <v>0.0</v>
      </c>
      <c r="K88" s="4">
        <v>-1.0</v>
      </c>
      <c r="L88" s="8">
        <v>3.0</v>
      </c>
      <c r="M88" s="4">
        <v>6.0</v>
      </c>
      <c r="N88" s="4">
        <v>-1.0</v>
      </c>
    </row>
    <row r="89">
      <c r="A89" s="9" t="s">
        <v>165</v>
      </c>
      <c r="B89" s="9" t="s">
        <v>163</v>
      </c>
      <c r="C89" s="10">
        <v>1.0</v>
      </c>
      <c r="D89" s="11">
        <v>52.0</v>
      </c>
      <c r="E89" s="11">
        <v>32.0</v>
      </c>
      <c r="F89" s="11">
        <v>20.0</v>
      </c>
      <c r="G89" s="12">
        <v>0.384615384615385</v>
      </c>
      <c r="H89" s="13">
        <v>0.0</v>
      </c>
      <c r="I89" s="10">
        <v>98.0</v>
      </c>
      <c r="J89" s="14">
        <v>0.0</v>
      </c>
      <c r="K89" s="10">
        <v>-1.0</v>
      </c>
      <c r="L89" s="14">
        <v>97.0</v>
      </c>
      <c r="M89" s="10">
        <v>6.0</v>
      </c>
      <c r="N89" s="10">
        <v>-1.0</v>
      </c>
    </row>
    <row r="90">
      <c r="A90" s="3" t="s">
        <v>166</v>
      </c>
      <c r="B90" s="3" t="s">
        <v>163</v>
      </c>
      <c r="C90" s="4">
        <v>1.0</v>
      </c>
      <c r="D90" s="5">
        <v>52.0</v>
      </c>
      <c r="E90" s="5">
        <v>32.0</v>
      </c>
      <c r="F90" s="5">
        <v>20.0</v>
      </c>
      <c r="G90" s="6">
        <v>0.384615384615385</v>
      </c>
      <c r="H90" s="7">
        <v>0.0</v>
      </c>
      <c r="I90" s="4">
        <v>98.0</v>
      </c>
      <c r="J90" s="8">
        <v>0.0</v>
      </c>
      <c r="K90" s="4">
        <v>-1.0</v>
      </c>
      <c r="L90" s="8">
        <v>74.0</v>
      </c>
      <c r="M90" s="4">
        <v>6.0</v>
      </c>
      <c r="N90" s="4">
        <v>-1.0</v>
      </c>
    </row>
    <row r="91">
      <c r="A91" s="9" t="s">
        <v>167</v>
      </c>
      <c r="B91" s="9" t="s">
        <v>168</v>
      </c>
      <c r="C91" s="10">
        <v>1.0</v>
      </c>
      <c r="D91" s="11">
        <v>50.5</v>
      </c>
      <c r="E91" s="11">
        <v>32.0</v>
      </c>
      <c r="F91" s="11">
        <v>18.5</v>
      </c>
      <c r="G91" s="12">
        <v>0.366336633663366</v>
      </c>
      <c r="H91" s="13">
        <v>0.0</v>
      </c>
      <c r="I91" s="10">
        <v>98.0</v>
      </c>
      <c r="J91" s="14">
        <v>0.0</v>
      </c>
      <c r="K91" s="10">
        <v>-1.0</v>
      </c>
      <c r="L91" s="14">
        <v>35.0</v>
      </c>
      <c r="M91" s="10">
        <v>6.0</v>
      </c>
      <c r="N91" s="10">
        <v>6.0</v>
      </c>
    </row>
    <row r="92">
      <c r="A92" s="3" t="s">
        <v>169</v>
      </c>
      <c r="B92" s="3" t="s">
        <v>170</v>
      </c>
      <c r="C92" s="4">
        <v>1.0</v>
      </c>
      <c r="D92" s="5">
        <v>56.0</v>
      </c>
      <c r="E92" s="5">
        <v>31.5</v>
      </c>
      <c r="F92" s="5">
        <v>24.5</v>
      </c>
      <c r="G92" s="6">
        <v>0.4375</v>
      </c>
      <c r="H92" s="7">
        <v>343.0</v>
      </c>
      <c r="I92" s="4">
        <v>26.0</v>
      </c>
      <c r="J92" s="8">
        <v>182.0</v>
      </c>
      <c r="K92" s="4">
        <v>52.0</v>
      </c>
      <c r="L92" s="8">
        <v>10.0</v>
      </c>
      <c r="M92" s="4">
        <v>3.0</v>
      </c>
      <c r="N92" s="4">
        <v>1.0</v>
      </c>
    </row>
    <row r="93">
      <c r="A93" s="9" t="s">
        <v>171</v>
      </c>
      <c r="B93" s="9" t="s">
        <v>172</v>
      </c>
      <c r="C93" s="10">
        <v>1.0</v>
      </c>
      <c r="D93" s="11">
        <v>56.0</v>
      </c>
      <c r="E93" s="11">
        <v>31.5</v>
      </c>
      <c r="F93" s="11">
        <v>24.5</v>
      </c>
      <c r="G93" s="12">
        <v>0.4375</v>
      </c>
      <c r="H93" s="13">
        <v>305.515</v>
      </c>
      <c r="I93" s="10">
        <v>23.0</v>
      </c>
      <c r="J93" s="14">
        <v>162.0</v>
      </c>
      <c r="K93" s="10">
        <v>52.0</v>
      </c>
      <c r="L93" s="14">
        <v>41.0</v>
      </c>
      <c r="M93" s="10">
        <v>3.0</v>
      </c>
      <c r="N93" s="10">
        <v>0.0</v>
      </c>
    </row>
    <row r="94">
      <c r="A94" s="3" t="s">
        <v>173</v>
      </c>
      <c r="B94" s="3" t="s">
        <v>174</v>
      </c>
      <c r="C94" s="4">
        <v>1.0</v>
      </c>
      <c r="D94" s="5">
        <v>56.0</v>
      </c>
      <c r="E94" s="5">
        <v>31.5</v>
      </c>
      <c r="F94" s="5">
        <v>24.5</v>
      </c>
      <c r="G94" s="6">
        <v>0.4375</v>
      </c>
      <c r="H94" s="7">
        <v>0.0</v>
      </c>
      <c r="I94" s="4">
        <v>0.0</v>
      </c>
      <c r="J94" s="8">
        <v>0.0</v>
      </c>
      <c r="K94" s="4">
        <v>-1.0</v>
      </c>
      <c r="L94" s="8">
        <v>0.0</v>
      </c>
      <c r="M94" s="4">
        <v>6.0</v>
      </c>
      <c r="N94" s="4">
        <v>-1.0</v>
      </c>
    </row>
    <row r="95">
      <c r="A95" s="9" t="s">
        <v>175</v>
      </c>
      <c r="B95" s="9" t="s">
        <v>176</v>
      </c>
      <c r="C95" s="10">
        <v>1.0</v>
      </c>
      <c r="D95" s="11">
        <v>49.5</v>
      </c>
      <c r="E95" s="11">
        <v>31.5</v>
      </c>
      <c r="F95" s="11">
        <v>18.0</v>
      </c>
      <c r="G95" s="12">
        <v>0.363636363636364</v>
      </c>
      <c r="H95" s="13">
        <v>113.58</v>
      </c>
      <c r="I95" s="10">
        <v>8.0</v>
      </c>
      <c r="J95" s="14">
        <v>82.0</v>
      </c>
      <c r="K95" s="10">
        <v>52.0</v>
      </c>
      <c r="L95" s="14">
        <v>34.0</v>
      </c>
      <c r="M95" s="10">
        <v>1.0</v>
      </c>
      <c r="N95" s="10">
        <v>2.0</v>
      </c>
    </row>
    <row r="96">
      <c r="A96" s="3" t="s">
        <v>177</v>
      </c>
      <c r="B96" s="3" t="s">
        <v>178</v>
      </c>
      <c r="C96" s="4">
        <v>1.0</v>
      </c>
      <c r="D96" s="5">
        <v>42.0</v>
      </c>
      <c r="E96" s="5">
        <v>31.5</v>
      </c>
      <c r="F96" s="5">
        <v>10.5</v>
      </c>
      <c r="G96" s="6">
        <v>0.25</v>
      </c>
      <c r="H96" s="7">
        <v>0.0</v>
      </c>
      <c r="I96" s="4">
        <v>98.0</v>
      </c>
      <c r="J96" s="8">
        <v>0.0</v>
      </c>
      <c r="K96" s="4">
        <v>-1.0</v>
      </c>
      <c r="L96" s="8">
        <v>5.0</v>
      </c>
      <c r="M96" s="4">
        <v>6.0</v>
      </c>
      <c r="N96" s="4">
        <v>-1.0</v>
      </c>
    </row>
    <row r="97">
      <c r="A97" s="9" t="s">
        <v>179</v>
      </c>
      <c r="B97" s="9" t="s">
        <v>180</v>
      </c>
      <c r="C97" s="10">
        <v>1.0</v>
      </c>
      <c r="D97" s="11">
        <v>42.0</v>
      </c>
      <c r="E97" s="11">
        <v>31.5</v>
      </c>
      <c r="F97" s="11">
        <v>10.5</v>
      </c>
      <c r="G97" s="12">
        <v>0.25</v>
      </c>
      <c r="H97" s="13">
        <v>0.0</v>
      </c>
      <c r="I97" s="10">
        <v>98.0</v>
      </c>
      <c r="J97" s="14">
        <v>0.0</v>
      </c>
      <c r="K97" s="10">
        <v>-1.0</v>
      </c>
      <c r="L97" s="14">
        <v>4.0</v>
      </c>
      <c r="M97" s="10">
        <v>6.0</v>
      </c>
      <c r="N97" s="10">
        <v>-1.0</v>
      </c>
    </row>
    <row r="98">
      <c r="A98" s="3" t="s">
        <v>181</v>
      </c>
      <c r="B98" s="3" t="s">
        <v>182</v>
      </c>
      <c r="C98" s="4">
        <v>1.0</v>
      </c>
      <c r="D98" s="5">
        <v>49.5</v>
      </c>
      <c r="E98" s="5">
        <v>31.0</v>
      </c>
      <c r="F98" s="5">
        <v>18.5</v>
      </c>
      <c r="G98" s="6">
        <v>0.373737373737374</v>
      </c>
      <c r="H98" s="7">
        <v>310.245</v>
      </c>
      <c r="I98" s="4">
        <v>23.0</v>
      </c>
      <c r="J98" s="8">
        <v>218.0</v>
      </c>
      <c r="K98" s="4">
        <v>52.0</v>
      </c>
      <c r="L98" s="8">
        <v>91.0</v>
      </c>
      <c r="M98" s="4">
        <v>3.0</v>
      </c>
      <c r="N98" s="4">
        <v>5.0</v>
      </c>
    </row>
    <row r="99">
      <c r="A99" s="9" t="s">
        <v>183</v>
      </c>
      <c r="B99" s="9" t="s">
        <v>184</v>
      </c>
      <c r="C99" s="10">
        <v>1.0</v>
      </c>
      <c r="D99" s="11">
        <v>49.5</v>
      </c>
      <c r="E99" s="11">
        <v>31.0</v>
      </c>
      <c r="F99" s="11">
        <v>18.5</v>
      </c>
      <c r="G99" s="12">
        <v>0.373737373737374</v>
      </c>
      <c r="H99" s="13">
        <v>92.5</v>
      </c>
      <c r="I99" s="10">
        <v>7.0</v>
      </c>
      <c r="J99" s="14">
        <v>65.0</v>
      </c>
      <c r="K99" s="10">
        <v>52.0</v>
      </c>
      <c r="L99" s="14">
        <v>73.0</v>
      </c>
      <c r="M99" s="10">
        <v>1.0</v>
      </c>
      <c r="N99" s="10">
        <v>1.0</v>
      </c>
    </row>
    <row r="100">
      <c r="A100" s="3" t="s">
        <v>185</v>
      </c>
      <c r="B100" s="3" t="s">
        <v>186</v>
      </c>
      <c r="C100" s="4">
        <v>1.0</v>
      </c>
      <c r="D100" s="5">
        <v>54.0</v>
      </c>
      <c r="E100" s="5">
        <v>30.5</v>
      </c>
      <c r="F100" s="5">
        <v>23.5</v>
      </c>
      <c r="G100" s="6">
        <v>0.435185185185185</v>
      </c>
      <c r="H100" s="7">
        <v>271.19</v>
      </c>
      <c r="I100" s="4">
        <v>20.0</v>
      </c>
      <c r="J100" s="8">
        <v>150.0</v>
      </c>
      <c r="K100" s="4">
        <v>52.0</v>
      </c>
      <c r="L100" s="8">
        <v>11.0</v>
      </c>
      <c r="M100" s="4">
        <v>2.0</v>
      </c>
      <c r="N100" s="4">
        <v>3.0</v>
      </c>
    </row>
    <row r="101">
      <c r="A101" s="9" t="s">
        <v>187</v>
      </c>
      <c r="B101" s="9" t="s">
        <v>188</v>
      </c>
      <c r="C101" s="10">
        <v>1.0</v>
      </c>
      <c r="D101" s="11">
        <v>54.0</v>
      </c>
      <c r="E101" s="11">
        <v>30.5</v>
      </c>
      <c r="F101" s="11">
        <v>23.5</v>
      </c>
      <c r="G101" s="12">
        <v>0.435185185185185</v>
      </c>
      <c r="H101" s="13">
        <v>160.975</v>
      </c>
      <c r="I101" s="10">
        <v>12.0</v>
      </c>
      <c r="J101" s="14">
        <v>89.0</v>
      </c>
      <c r="K101" s="10">
        <v>52.0</v>
      </c>
      <c r="L101" s="14">
        <v>116.0</v>
      </c>
      <c r="M101" s="10">
        <v>2.0</v>
      </c>
      <c r="N101" s="10">
        <v>0.0</v>
      </c>
    </row>
    <row r="102">
      <c r="A102" s="3" t="s">
        <v>189</v>
      </c>
      <c r="B102" s="3" t="s">
        <v>190</v>
      </c>
      <c r="C102" s="4">
        <v>1.0</v>
      </c>
      <c r="D102" s="5">
        <v>48.5</v>
      </c>
      <c r="E102" s="5">
        <v>30.5</v>
      </c>
      <c r="F102" s="5">
        <v>18.0</v>
      </c>
      <c r="G102" s="6">
        <v>0.371134020618557</v>
      </c>
      <c r="H102" s="7">
        <v>0.0</v>
      </c>
      <c r="I102" s="4">
        <v>98.0</v>
      </c>
      <c r="J102" s="8">
        <v>0.0</v>
      </c>
      <c r="K102" s="4">
        <v>-1.0</v>
      </c>
      <c r="L102" s="8">
        <v>37.0</v>
      </c>
      <c r="M102" s="4">
        <v>6.0</v>
      </c>
      <c r="N102" s="4">
        <v>6.0</v>
      </c>
    </row>
    <row r="103">
      <c r="A103" s="9" t="s">
        <v>191</v>
      </c>
      <c r="B103" s="9" t="s">
        <v>192</v>
      </c>
      <c r="C103" s="10">
        <v>1.0</v>
      </c>
      <c r="D103" s="11">
        <v>50.5</v>
      </c>
      <c r="E103" s="11">
        <v>30.0</v>
      </c>
      <c r="F103" s="11">
        <v>20.5</v>
      </c>
      <c r="G103" s="12">
        <v>0.405940594059406</v>
      </c>
      <c r="H103" s="13">
        <v>443.21</v>
      </c>
      <c r="I103" s="10">
        <v>33.0</v>
      </c>
      <c r="J103" s="14">
        <v>281.0</v>
      </c>
      <c r="K103" s="10">
        <v>52.0</v>
      </c>
      <c r="L103" s="14">
        <v>74.0</v>
      </c>
      <c r="M103" s="10">
        <v>4.0</v>
      </c>
      <c r="N103" s="10">
        <v>3.0</v>
      </c>
    </row>
    <row r="104">
      <c r="A104" s="3" t="s">
        <v>193</v>
      </c>
      <c r="B104" s="3" t="s">
        <v>194</v>
      </c>
      <c r="C104" s="4">
        <v>1.0</v>
      </c>
      <c r="D104" s="5">
        <v>49.5</v>
      </c>
      <c r="E104" s="5">
        <v>30.0</v>
      </c>
      <c r="F104" s="5">
        <v>19.5</v>
      </c>
      <c r="G104" s="6">
        <v>0.393939393939394</v>
      </c>
      <c r="H104" s="7">
        <v>199.68</v>
      </c>
      <c r="I104" s="4">
        <v>15.0</v>
      </c>
      <c r="J104" s="8">
        <v>133.0</v>
      </c>
      <c r="K104" s="4">
        <v>52.0</v>
      </c>
      <c r="L104" s="8">
        <v>142.0</v>
      </c>
      <c r="M104" s="4">
        <v>2.0</v>
      </c>
      <c r="N104" s="4">
        <v>4.0</v>
      </c>
    </row>
    <row r="105">
      <c r="A105" s="9" t="s">
        <v>195</v>
      </c>
      <c r="B105" s="9" t="s">
        <v>196</v>
      </c>
      <c r="C105" s="10">
        <v>1.0</v>
      </c>
      <c r="D105" s="11">
        <v>56.0</v>
      </c>
      <c r="E105" s="11">
        <v>29.5</v>
      </c>
      <c r="F105" s="11">
        <v>26.5</v>
      </c>
      <c r="G105" s="12">
        <v>0.473214285714286</v>
      </c>
      <c r="H105" s="13">
        <v>299.715</v>
      </c>
      <c r="I105" s="10">
        <v>22.0</v>
      </c>
      <c r="J105" s="14">
        <v>147.0</v>
      </c>
      <c r="K105" s="10">
        <v>52.0</v>
      </c>
      <c r="L105" s="14">
        <v>22.0</v>
      </c>
      <c r="M105" s="10">
        <v>3.0</v>
      </c>
      <c r="N105" s="10">
        <v>0.0</v>
      </c>
    </row>
    <row r="106">
      <c r="A106" s="3" t="s">
        <v>197</v>
      </c>
      <c r="B106" s="3" t="s">
        <v>198</v>
      </c>
      <c r="C106" s="4">
        <v>1.0</v>
      </c>
      <c r="D106" s="5">
        <v>49.5</v>
      </c>
      <c r="E106" s="5">
        <v>29.5</v>
      </c>
      <c r="F106" s="5">
        <v>20.0</v>
      </c>
      <c r="G106" s="6">
        <v>0.404040404040404</v>
      </c>
      <c r="H106" s="7">
        <v>735.4</v>
      </c>
      <c r="I106" s="4">
        <v>55.0</v>
      </c>
      <c r="J106" s="8">
        <v>478.0</v>
      </c>
      <c r="K106" s="4">
        <v>52.0</v>
      </c>
      <c r="L106" s="8">
        <v>166.0</v>
      </c>
      <c r="M106" s="4">
        <v>5.0</v>
      </c>
      <c r="N106" s="4">
        <v>2.0</v>
      </c>
    </row>
    <row r="107">
      <c r="A107" s="9" t="s">
        <v>199</v>
      </c>
      <c r="B107" s="9" t="s">
        <v>200</v>
      </c>
      <c r="C107" s="10">
        <v>1.0</v>
      </c>
      <c r="D107" s="11">
        <v>48.5</v>
      </c>
      <c r="E107" s="11">
        <v>29.5</v>
      </c>
      <c r="F107" s="11">
        <v>19.0</v>
      </c>
      <c r="G107" s="12">
        <v>0.391752577319588</v>
      </c>
      <c r="H107" s="13">
        <v>187.15</v>
      </c>
      <c r="I107" s="10">
        <v>14.0</v>
      </c>
      <c r="J107" s="14">
        <v>128.0</v>
      </c>
      <c r="K107" s="10">
        <v>52.0</v>
      </c>
      <c r="L107" s="14">
        <v>98.0</v>
      </c>
      <c r="M107" s="10">
        <v>2.0</v>
      </c>
      <c r="N107" s="10">
        <v>2.0</v>
      </c>
    </row>
    <row r="108">
      <c r="A108" s="3" t="s">
        <v>201</v>
      </c>
      <c r="B108" s="3" t="s">
        <v>202</v>
      </c>
      <c r="C108" s="4">
        <v>1.0</v>
      </c>
      <c r="D108" s="5">
        <v>54.0</v>
      </c>
      <c r="E108" s="5">
        <v>29.0</v>
      </c>
      <c r="F108" s="5">
        <v>25.0</v>
      </c>
      <c r="G108" s="6">
        <v>0.462962962962963</v>
      </c>
      <c r="H108" s="7">
        <v>209.75</v>
      </c>
      <c r="I108" s="4">
        <v>16.0</v>
      </c>
      <c r="J108" s="8">
        <v>109.0</v>
      </c>
      <c r="K108" s="4">
        <v>52.0</v>
      </c>
      <c r="L108" s="8">
        <v>58.0</v>
      </c>
      <c r="M108" s="4">
        <v>2.0</v>
      </c>
      <c r="N108" s="4">
        <v>0.0</v>
      </c>
    </row>
    <row r="109">
      <c r="A109" s="9" t="s">
        <v>203</v>
      </c>
      <c r="B109" s="9" t="s">
        <v>204</v>
      </c>
      <c r="C109" s="10">
        <v>1.0</v>
      </c>
      <c r="D109" s="11">
        <v>49.5</v>
      </c>
      <c r="E109" s="11">
        <v>29.0</v>
      </c>
      <c r="F109" s="11">
        <v>20.5</v>
      </c>
      <c r="G109" s="12">
        <v>0.414141414141414</v>
      </c>
      <c r="H109" s="13">
        <v>681.42</v>
      </c>
      <c r="I109" s="10">
        <v>51.0</v>
      </c>
      <c r="J109" s="14">
        <v>432.0</v>
      </c>
      <c r="K109" s="10">
        <v>52.0</v>
      </c>
      <c r="L109" s="14">
        <v>178.0</v>
      </c>
      <c r="M109" s="10">
        <v>5.0</v>
      </c>
      <c r="N109" s="10">
        <v>5.0</v>
      </c>
    </row>
    <row r="110">
      <c r="A110" s="3" t="s">
        <v>205</v>
      </c>
      <c r="B110" s="3" t="s">
        <v>204</v>
      </c>
      <c r="C110" s="4">
        <v>1.0</v>
      </c>
      <c r="D110" s="5">
        <v>49.5</v>
      </c>
      <c r="E110" s="5">
        <v>29.0</v>
      </c>
      <c r="F110" s="5">
        <v>20.5</v>
      </c>
      <c r="G110" s="6">
        <v>0.414141414141414</v>
      </c>
      <c r="H110" s="7">
        <v>230.42</v>
      </c>
      <c r="I110" s="4">
        <v>17.0</v>
      </c>
      <c r="J110" s="8">
        <v>146.0</v>
      </c>
      <c r="K110" s="4">
        <v>52.0</v>
      </c>
      <c r="L110" s="8">
        <v>55.0</v>
      </c>
      <c r="M110" s="4">
        <v>2.0</v>
      </c>
      <c r="N110" s="4">
        <v>3.0</v>
      </c>
    </row>
    <row r="111">
      <c r="A111" s="9" t="s">
        <v>206</v>
      </c>
      <c r="B111" s="9" t="s">
        <v>207</v>
      </c>
      <c r="C111" s="10">
        <v>1.0</v>
      </c>
      <c r="D111" s="11">
        <v>49.5</v>
      </c>
      <c r="E111" s="11">
        <v>28.5</v>
      </c>
      <c r="F111" s="11">
        <v>21.0</v>
      </c>
      <c r="G111" s="12">
        <v>0.424242424242424</v>
      </c>
      <c r="H111" s="13">
        <v>875.7</v>
      </c>
      <c r="I111" s="10">
        <v>65.0</v>
      </c>
      <c r="J111" s="14">
        <v>542.0</v>
      </c>
      <c r="K111" s="10">
        <v>52.0</v>
      </c>
      <c r="L111" s="14">
        <v>212.0</v>
      </c>
      <c r="M111" s="10">
        <v>5.0</v>
      </c>
      <c r="N111" s="10">
        <v>6.0</v>
      </c>
    </row>
    <row r="112">
      <c r="A112" s="3" t="s">
        <v>208</v>
      </c>
      <c r="B112" s="3" t="s">
        <v>207</v>
      </c>
      <c r="C112" s="4">
        <v>1.0</v>
      </c>
      <c r="D112" s="5">
        <v>49.5</v>
      </c>
      <c r="E112" s="5">
        <v>28.5</v>
      </c>
      <c r="F112" s="5">
        <v>21.0</v>
      </c>
      <c r="G112" s="6">
        <v>0.424242424242424</v>
      </c>
      <c r="H112" s="7">
        <v>709.17</v>
      </c>
      <c r="I112" s="4">
        <v>53.0</v>
      </c>
      <c r="J112" s="8">
        <v>439.0</v>
      </c>
      <c r="K112" s="4">
        <v>52.0</v>
      </c>
      <c r="L112" s="8">
        <v>138.0</v>
      </c>
      <c r="M112" s="4">
        <v>5.0</v>
      </c>
      <c r="N112" s="4">
        <v>4.0</v>
      </c>
    </row>
    <row r="113">
      <c r="A113" s="9" t="s">
        <v>209</v>
      </c>
      <c r="B113" s="9" t="s">
        <v>207</v>
      </c>
      <c r="C113" s="10">
        <v>1.0</v>
      </c>
      <c r="D113" s="11">
        <v>49.5</v>
      </c>
      <c r="E113" s="11">
        <v>28.5</v>
      </c>
      <c r="F113" s="11">
        <v>21.0</v>
      </c>
      <c r="G113" s="12">
        <v>0.424242424242424</v>
      </c>
      <c r="H113" s="13">
        <v>292.53</v>
      </c>
      <c r="I113" s="10">
        <v>22.0</v>
      </c>
      <c r="J113" s="14">
        <v>181.0</v>
      </c>
      <c r="K113" s="10">
        <v>52.0</v>
      </c>
      <c r="L113" s="14">
        <v>86.0</v>
      </c>
      <c r="M113" s="10">
        <v>3.0</v>
      </c>
      <c r="N113" s="10">
        <v>6.0</v>
      </c>
    </row>
    <row r="114">
      <c r="A114" s="3" t="s">
        <v>210</v>
      </c>
      <c r="B114" s="3" t="s">
        <v>211</v>
      </c>
      <c r="C114" s="4">
        <v>1.0</v>
      </c>
      <c r="D114" s="5">
        <v>49.5</v>
      </c>
      <c r="E114" s="5">
        <v>28.5</v>
      </c>
      <c r="F114" s="5">
        <v>21.0</v>
      </c>
      <c r="G114" s="6">
        <v>0.424242424242424</v>
      </c>
      <c r="H114" s="7">
        <v>269.85</v>
      </c>
      <c r="I114" s="4">
        <v>20.0</v>
      </c>
      <c r="J114" s="8">
        <v>167.0</v>
      </c>
      <c r="K114" s="4">
        <v>52.0</v>
      </c>
      <c r="L114" s="8">
        <v>88.0</v>
      </c>
      <c r="M114" s="4">
        <v>2.0</v>
      </c>
      <c r="N114" s="4">
        <v>3.0</v>
      </c>
    </row>
    <row r="115">
      <c r="A115" s="9" t="s">
        <v>212</v>
      </c>
      <c r="B115" s="9" t="s">
        <v>213</v>
      </c>
      <c r="C115" s="10">
        <v>1.0</v>
      </c>
      <c r="D115" s="11">
        <v>49.5</v>
      </c>
      <c r="E115" s="11">
        <v>28.5</v>
      </c>
      <c r="F115" s="11">
        <v>21.0</v>
      </c>
      <c r="G115" s="12">
        <v>0.424242424242424</v>
      </c>
      <c r="H115" s="13">
        <v>197.19</v>
      </c>
      <c r="I115" s="10">
        <v>15.0</v>
      </c>
      <c r="J115" s="14">
        <v>122.0</v>
      </c>
      <c r="K115" s="10">
        <v>52.0</v>
      </c>
      <c r="L115" s="14">
        <v>99.0</v>
      </c>
      <c r="M115" s="10">
        <v>2.0</v>
      </c>
      <c r="N115" s="10">
        <v>6.0</v>
      </c>
    </row>
    <row r="116">
      <c r="A116" s="3" t="s">
        <v>214</v>
      </c>
      <c r="B116" s="3" t="s">
        <v>211</v>
      </c>
      <c r="C116" s="4">
        <v>1.0</v>
      </c>
      <c r="D116" s="5">
        <v>49.5</v>
      </c>
      <c r="E116" s="5">
        <v>28.5</v>
      </c>
      <c r="F116" s="5">
        <v>21.0</v>
      </c>
      <c r="G116" s="6">
        <v>0.424242424242424</v>
      </c>
      <c r="H116" s="7">
        <v>0.0</v>
      </c>
      <c r="I116" s="4">
        <v>0.0</v>
      </c>
      <c r="J116" s="8">
        <v>0.0</v>
      </c>
      <c r="K116" s="4">
        <v>-1.0</v>
      </c>
      <c r="L116" s="8">
        <v>0.0</v>
      </c>
      <c r="M116" s="4">
        <v>6.0</v>
      </c>
      <c r="N116" s="4">
        <v>-1.0</v>
      </c>
    </row>
    <row r="117">
      <c r="A117" s="9" t="s">
        <v>215</v>
      </c>
      <c r="B117" s="9" t="s">
        <v>216</v>
      </c>
      <c r="C117" s="10">
        <v>1.0</v>
      </c>
      <c r="D117" s="11">
        <v>47.5</v>
      </c>
      <c r="E117" s="11">
        <v>28.5</v>
      </c>
      <c r="F117" s="11">
        <v>19.0</v>
      </c>
      <c r="G117" s="12">
        <v>0.4</v>
      </c>
      <c r="H117" s="13">
        <v>441.56</v>
      </c>
      <c r="I117" s="10">
        <v>33.0</v>
      </c>
      <c r="J117" s="14">
        <v>302.0</v>
      </c>
      <c r="K117" s="10">
        <v>52.0</v>
      </c>
      <c r="L117" s="14">
        <v>67.0</v>
      </c>
      <c r="M117" s="10">
        <v>4.0</v>
      </c>
      <c r="N117" s="10">
        <v>5.0</v>
      </c>
    </row>
    <row r="118">
      <c r="A118" s="3" t="s">
        <v>217</v>
      </c>
      <c r="B118" s="3" t="s">
        <v>218</v>
      </c>
      <c r="C118" s="4">
        <v>1.0</v>
      </c>
      <c r="D118" s="5">
        <v>48.5</v>
      </c>
      <c r="E118" s="5">
        <v>28.0</v>
      </c>
      <c r="F118" s="5">
        <v>20.5</v>
      </c>
      <c r="G118" s="6">
        <v>0.422680412371134</v>
      </c>
      <c r="H118" s="7">
        <v>1.64</v>
      </c>
      <c r="I118" s="4">
        <v>0.0</v>
      </c>
      <c r="J118" s="8">
        <v>1.0</v>
      </c>
      <c r="K118" s="4">
        <v>52.0</v>
      </c>
      <c r="L118" s="8">
        <v>0.0</v>
      </c>
      <c r="M118" s="4">
        <v>1.0</v>
      </c>
      <c r="N118" s="4">
        <v>1.0</v>
      </c>
    </row>
    <row r="119">
      <c r="A119" s="9" t="s">
        <v>219</v>
      </c>
      <c r="B119" s="9" t="s">
        <v>220</v>
      </c>
      <c r="C119" s="10">
        <v>1.0</v>
      </c>
      <c r="D119" s="11">
        <v>52.0</v>
      </c>
      <c r="E119" s="11">
        <v>27.5</v>
      </c>
      <c r="F119" s="11">
        <v>24.5</v>
      </c>
      <c r="G119" s="12">
        <v>0.471153846153846</v>
      </c>
      <c r="H119" s="13">
        <v>32.095</v>
      </c>
      <c r="I119" s="10">
        <v>2.0</v>
      </c>
      <c r="J119" s="14">
        <v>17.0</v>
      </c>
      <c r="K119" s="10">
        <v>52.0</v>
      </c>
      <c r="L119" s="14">
        <v>23.0</v>
      </c>
      <c r="M119" s="10">
        <v>1.0</v>
      </c>
      <c r="N119" s="10">
        <v>6.0</v>
      </c>
    </row>
    <row r="120">
      <c r="A120" s="3" t="s">
        <v>221</v>
      </c>
      <c r="B120" s="3" t="s">
        <v>220</v>
      </c>
      <c r="C120" s="4">
        <v>1.0</v>
      </c>
      <c r="D120" s="5">
        <v>52.0</v>
      </c>
      <c r="E120" s="5">
        <v>27.5</v>
      </c>
      <c r="F120" s="5">
        <v>24.5</v>
      </c>
      <c r="G120" s="6">
        <v>0.471153846153846</v>
      </c>
      <c r="H120" s="7">
        <v>28.42</v>
      </c>
      <c r="I120" s="4">
        <v>2.0</v>
      </c>
      <c r="J120" s="8">
        <v>15.0</v>
      </c>
      <c r="K120" s="4">
        <v>52.0</v>
      </c>
      <c r="L120" s="8">
        <v>3.0</v>
      </c>
      <c r="M120" s="4">
        <v>1.0</v>
      </c>
      <c r="N120" s="4">
        <v>6.0</v>
      </c>
    </row>
    <row r="121">
      <c r="A121" s="9" t="s">
        <v>222</v>
      </c>
      <c r="B121" s="9" t="s">
        <v>220</v>
      </c>
      <c r="C121" s="10">
        <v>1.0</v>
      </c>
      <c r="D121" s="11">
        <v>52.0</v>
      </c>
      <c r="E121" s="11">
        <v>27.5</v>
      </c>
      <c r="F121" s="11">
        <v>24.5</v>
      </c>
      <c r="G121" s="12">
        <v>0.471153846153846</v>
      </c>
      <c r="H121" s="13">
        <v>0.0</v>
      </c>
      <c r="I121" s="10">
        <v>98.0</v>
      </c>
      <c r="J121" s="14">
        <v>0.0</v>
      </c>
      <c r="K121" s="10">
        <v>-1.0</v>
      </c>
      <c r="L121" s="14">
        <v>0.0</v>
      </c>
      <c r="M121" s="10">
        <v>6.0</v>
      </c>
      <c r="N121" s="10">
        <v>-1.0</v>
      </c>
    </row>
    <row r="122">
      <c r="A122" s="3" t="s">
        <v>223</v>
      </c>
      <c r="B122" s="3" t="s">
        <v>224</v>
      </c>
      <c r="C122" s="4">
        <v>1.0</v>
      </c>
      <c r="D122" s="5">
        <v>49.5</v>
      </c>
      <c r="E122" s="5">
        <v>27.5</v>
      </c>
      <c r="F122" s="5">
        <v>22.0</v>
      </c>
      <c r="G122" s="6">
        <v>0.444444444444444</v>
      </c>
      <c r="H122" s="7">
        <v>0.0</v>
      </c>
      <c r="I122" s="4">
        <v>0.0</v>
      </c>
      <c r="J122" s="8">
        <v>0.0</v>
      </c>
      <c r="K122" s="4">
        <v>-1.0</v>
      </c>
      <c r="L122" s="8">
        <v>0.0</v>
      </c>
      <c r="M122" s="4">
        <v>6.0</v>
      </c>
      <c r="N122" s="4">
        <v>6.0</v>
      </c>
    </row>
    <row r="123">
      <c r="A123" s="9" t="s">
        <v>225</v>
      </c>
      <c r="B123" s="9" t="s">
        <v>226</v>
      </c>
      <c r="C123" s="10">
        <v>1.0</v>
      </c>
      <c r="D123" s="11">
        <v>47.5</v>
      </c>
      <c r="E123" s="11">
        <v>27.5</v>
      </c>
      <c r="F123" s="11">
        <v>20.0</v>
      </c>
      <c r="G123" s="12">
        <v>0.421052631578947</v>
      </c>
      <c r="H123" s="13">
        <v>969.4</v>
      </c>
      <c r="I123" s="10">
        <v>72.0</v>
      </c>
      <c r="J123" s="14">
        <v>630.0</v>
      </c>
      <c r="K123" s="10">
        <v>52.0</v>
      </c>
      <c r="L123" s="14">
        <v>326.0</v>
      </c>
      <c r="M123" s="10">
        <v>5.0</v>
      </c>
      <c r="N123" s="10">
        <v>5.0</v>
      </c>
    </row>
    <row r="124">
      <c r="A124" s="3" t="s">
        <v>227</v>
      </c>
      <c r="B124" s="3" t="s">
        <v>226</v>
      </c>
      <c r="C124" s="4">
        <v>1.0</v>
      </c>
      <c r="D124" s="5">
        <v>47.5</v>
      </c>
      <c r="E124" s="5">
        <v>27.5</v>
      </c>
      <c r="F124" s="5">
        <v>20.0</v>
      </c>
      <c r="G124" s="6">
        <v>0.421052631578947</v>
      </c>
      <c r="H124" s="7">
        <v>641.6</v>
      </c>
      <c r="I124" s="4">
        <v>48.0</v>
      </c>
      <c r="J124" s="8">
        <v>417.0</v>
      </c>
      <c r="K124" s="4">
        <v>52.0</v>
      </c>
      <c r="L124" s="8">
        <v>33.0</v>
      </c>
      <c r="M124" s="4">
        <v>5.0</v>
      </c>
      <c r="N124" s="4">
        <v>0.0</v>
      </c>
    </row>
    <row r="125">
      <c r="A125" s="9" t="s">
        <v>228</v>
      </c>
      <c r="B125" s="9" t="s">
        <v>229</v>
      </c>
      <c r="C125" s="10">
        <v>1.0</v>
      </c>
      <c r="D125" s="11">
        <v>47.5</v>
      </c>
      <c r="E125" s="11">
        <v>27.5</v>
      </c>
      <c r="F125" s="11">
        <v>20.0</v>
      </c>
      <c r="G125" s="12">
        <v>0.421052631578947</v>
      </c>
      <c r="H125" s="13">
        <v>550.8</v>
      </c>
      <c r="I125" s="10">
        <v>41.0</v>
      </c>
      <c r="J125" s="14">
        <v>358.0</v>
      </c>
      <c r="K125" s="10">
        <v>52.0</v>
      </c>
      <c r="L125" s="14">
        <v>297.0</v>
      </c>
      <c r="M125" s="10">
        <v>4.0</v>
      </c>
      <c r="N125" s="10">
        <v>5.0</v>
      </c>
    </row>
    <row r="126">
      <c r="A126" s="3" t="s">
        <v>230</v>
      </c>
      <c r="B126" s="3" t="s">
        <v>231</v>
      </c>
      <c r="C126" s="4">
        <v>1.0</v>
      </c>
      <c r="D126" s="5">
        <v>47.5</v>
      </c>
      <c r="E126" s="5">
        <v>27.5</v>
      </c>
      <c r="F126" s="5">
        <v>20.0</v>
      </c>
      <c r="G126" s="6">
        <v>0.421052631578947</v>
      </c>
      <c r="H126" s="7">
        <v>467.8</v>
      </c>
      <c r="I126" s="4">
        <v>35.0</v>
      </c>
      <c r="J126" s="8">
        <v>304.0</v>
      </c>
      <c r="K126" s="4">
        <v>52.0</v>
      </c>
      <c r="L126" s="8">
        <v>53.0</v>
      </c>
      <c r="M126" s="4">
        <v>4.0</v>
      </c>
      <c r="N126" s="4">
        <v>6.0</v>
      </c>
    </row>
    <row r="127">
      <c r="A127" s="9" t="s">
        <v>232</v>
      </c>
      <c r="B127" s="9" t="s">
        <v>231</v>
      </c>
      <c r="C127" s="10">
        <v>1.0</v>
      </c>
      <c r="D127" s="11">
        <v>47.5</v>
      </c>
      <c r="E127" s="11">
        <v>27.5</v>
      </c>
      <c r="F127" s="11">
        <v>20.0</v>
      </c>
      <c r="G127" s="12">
        <v>0.421052631578947</v>
      </c>
      <c r="H127" s="13">
        <v>406.2</v>
      </c>
      <c r="I127" s="10">
        <v>30.0</v>
      </c>
      <c r="J127" s="14">
        <v>264.0</v>
      </c>
      <c r="K127" s="10">
        <v>52.0</v>
      </c>
      <c r="L127" s="14">
        <v>142.0</v>
      </c>
      <c r="M127" s="10">
        <v>3.0</v>
      </c>
      <c r="N127" s="10">
        <v>6.0</v>
      </c>
    </row>
    <row r="128">
      <c r="A128" s="3" t="s">
        <v>233</v>
      </c>
      <c r="B128" s="3" t="s">
        <v>226</v>
      </c>
      <c r="C128" s="4">
        <v>1.0</v>
      </c>
      <c r="D128" s="5">
        <v>47.5</v>
      </c>
      <c r="E128" s="5">
        <v>27.5</v>
      </c>
      <c r="F128" s="5">
        <v>20.0</v>
      </c>
      <c r="G128" s="6">
        <v>0.421052631578947</v>
      </c>
      <c r="H128" s="7">
        <v>226.2</v>
      </c>
      <c r="I128" s="4">
        <v>17.0</v>
      </c>
      <c r="J128" s="8">
        <v>147.0</v>
      </c>
      <c r="K128" s="4">
        <v>52.0</v>
      </c>
      <c r="L128" s="8">
        <v>86.0</v>
      </c>
      <c r="M128" s="4">
        <v>2.0</v>
      </c>
      <c r="N128" s="4">
        <v>6.0</v>
      </c>
    </row>
    <row r="129">
      <c r="A129" s="9" t="s">
        <v>234</v>
      </c>
      <c r="B129" s="9" t="s">
        <v>235</v>
      </c>
      <c r="C129" s="10">
        <v>1.0</v>
      </c>
      <c r="D129" s="11">
        <v>47.5</v>
      </c>
      <c r="E129" s="11">
        <v>26.5</v>
      </c>
      <c r="F129" s="11">
        <v>21.0</v>
      </c>
      <c r="G129" s="12">
        <v>0.442105263157895</v>
      </c>
      <c r="H129" s="13">
        <v>423.36</v>
      </c>
      <c r="I129" s="10">
        <v>32.0</v>
      </c>
      <c r="J129" s="14">
        <v>262.0</v>
      </c>
      <c r="K129" s="10">
        <v>52.0</v>
      </c>
      <c r="L129" s="14">
        <v>190.0</v>
      </c>
      <c r="M129" s="10">
        <v>3.0</v>
      </c>
      <c r="N129" s="10">
        <v>4.0</v>
      </c>
    </row>
    <row r="130">
      <c r="A130" s="3" t="s">
        <v>236</v>
      </c>
      <c r="B130" s="3" t="s">
        <v>237</v>
      </c>
      <c r="C130" s="4">
        <v>1.0</v>
      </c>
      <c r="D130" s="5">
        <v>47.5</v>
      </c>
      <c r="E130" s="5">
        <v>26.5</v>
      </c>
      <c r="F130" s="5">
        <v>21.0</v>
      </c>
      <c r="G130" s="6">
        <v>0.442105263157895</v>
      </c>
      <c r="H130" s="7">
        <v>132.51</v>
      </c>
      <c r="I130" s="4">
        <v>10.0</v>
      </c>
      <c r="J130" s="8">
        <v>82.0</v>
      </c>
      <c r="K130" s="4">
        <v>52.0</v>
      </c>
      <c r="L130" s="8">
        <v>155.0</v>
      </c>
      <c r="M130" s="4">
        <v>1.0</v>
      </c>
      <c r="N130" s="4">
        <v>4.0</v>
      </c>
    </row>
    <row r="131">
      <c r="A131" s="9" t="s">
        <v>238</v>
      </c>
      <c r="B131" s="9" t="s">
        <v>239</v>
      </c>
      <c r="C131" s="10">
        <v>1.0</v>
      </c>
      <c r="D131" s="11">
        <v>39.5</v>
      </c>
      <c r="E131" s="11">
        <v>25.5</v>
      </c>
      <c r="F131" s="11">
        <v>14.0</v>
      </c>
      <c r="G131" s="12">
        <v>0.354430379746835</v>
      </c>
      <c r="H131" s="13">
        <v>20.58</v>
      </c>
      <c r="I131" s="10">
        <v>2.0</v>
      </c>
      <c r="J131" s="14">
        <v>19.0</v>
      </c>
      <c r="K131" s="10">
        <v>52.0</v>
      </c>
      <c r="L131" s="14">
        <v>17.0</v>
      </c>
      <c r="M131" s="10">
        <v>1.0</v>
      </c>
      <c r="N131" s="10">
        <v>6.0</v>
      </c>
    </row>
    <row r="132">
      <c r="A132" s="3" t="s">
        <v>240</v>
      </c>
      <c r="B132" s="3" t="s">
        <v>239</v>
      </c>
      <c r="C132" s="4">
        <v>1.0</v>
      </c>
      <c r="D132" s="5">
        <v>39.5</v>
      </c>
      <c r="E132" s="5">
        <v>25.5</v>
      </c>
      <c r="F132" s="5">
        <v>14.0</v>
      </c>
      <c r="G132" s="6">
        <v>0.354430379746835</v>
      </c>
      <c r="H132" s="7">
        <v>17.36</v>
      </c>
      <c r="I132" s="4">
        <v>1.0</v>
      </c>
      <c r="J132" s="8">
        <v>16.0</v>
      </c>
      <c r="K132" s="4">
        <v>52.0</v>
      </c>
      <c r="L132" s="8">
        <v>26.0</v>
      </c>
      <c r="M132" s="4">
        <v>1.0</v>
      </c>
      <c r="N132" s="4">
        <v>6.0</v>
      </c>
    </row>
    <row r="133">
      <c r="A133" s="9" t="s">
        <v>241</v>
      </c>
      <c r="B133" s="9" t="s">
        <v>239</v>
      </c>
      <c r="C133" s="10">
        <v>1.0</v>
      </c>
      <c r="D133" s="11">
        <v>39.5</v>
      </c>
      <c r="E133" s="11">
        <v>25.5</v>
      </c>
      <c r="F133" s="11">
        <v>14.0</v>
      </c>
      <c r="G133" s="12">
        <v>0.354430379746835</v>
      </c>
      <c r="H133" s="13">
        <v>1.12</v>
      </c>
      <c r="I133" s="10">
        <v>0.0</v>
      </c>
      <c r="J133" s="14">
        <v>1.0</v>
      </c>
      <c r="K133" s="10">
        <v>52.0</v>
      </c>
      <c r="L133" s="14">
        <v>15.0</v>
      </c>
      <c r="M133" s="10">
        <v>1.0</v>
      </c>
      <c r="N133" s="10">
        <v>1.0</v>
      </c>
    </row>
    <row r="134">
      <c r="A134" s="3" t="s">
        <v>242</v>
      </c>
      <c r="B134" s="3" t="s">
        <v>243</v>
      </c>
      <c r="C134" s="4">
        <v>1.0</v>
      </c>
      <c r="D134" s="5">
        <v>37.0</v>
      </c>
      <c r="E134" s="5">
        <v>25.5</v>
      </c>
      <c r="F134" s="5">
        <v>11.5</v>
      </c>
      <c r="G134" s="6">
        <v>0.310810810810811</v>
      </c>
      <c r="H134" s="7">
        <v>128.34</v>
      </c>
      <c r="I134" s="4">
        <v>10.0</v>
      </c>
      <c r="J134" s="8">
        <v>145.0</v>
      </c>
      <c r="K134" s="4">
        <v>52.0</v>
      </c>
      <c r="L134" s="8">
        <v>7.0</v>
      </c>
      <c r="M134" s="4">
        <v>1.0</v>
      </c>
      <c r="N134" s="4">
        <v>6.0</v>
      </c>
    </row>
    <row r="135">
      <c r="A135" s="9" t="s">
        <v>244</v>
      </c>
      <c r="B135" s="9" t="s">
        <v>243</v>
      </c>
      <c r="C135" s="10">
        <v>1.0</v>
      </c>
      <c r="D135" s="11">
        <v>37.0</v>
      </c>
      <c r="E135" s="11">
        <v>25.5</v>
      </c>
      <c r="F135" s="11">
        <v>11.5</v>
      </c>
      <c r="G135" s="12">
        <v>0.310810810810811</v>
      </c>
      <c r="H135" s="13">
        <v>78.775</v>
      </c>
      <c r="I135" s="10">
        <v>6.0</v>
      </c>
      <c r="J135" s="14">
        <v>89.0</v>
      </c>
      <c r="K135" s="10">
        <v>52.0</v>
      </c>
      <c r="L135" s="14">
        <v>25.0</v>
      </c>
      <c r="M135" s="10">
        <v>1.0</v>
      </c>
      <c r="N135" s="10">
        <v>-1.0</v>
      </c>
    </row>
    <row r="136">
      <c r="A136" s="3" t="s">
        <v>245</v>
      </c>
      <c r="B136" s="3" t="s">
        <v>246</v>
      </c>
      <c r="C136" s="4">
        <v>1.0</v>
      </c>
      <c r="D136" s="5">
        <v>35.0</v>
      </c>
      <c r="E136" s="5">
        <v>24.5</v>
      </c>
      <c r="F136" s="5">
        <v>10.5</v>
      </c>
      <c r="G136" s="6">
        <v>0.3</v>
      </c>
      <c r="H136" s="7">
        <v>284.34</v>
      </c>
      <c r="I136" s="4">
        <v>21.0</v>
      </c>
      <c r="J136" s="8">
        <v>352.0</v>
      </c>
      <c r="K136" s="4">
        <v>52.0</v>
      </c>
      <c r="L136" s="8">
        <v>52.0</v>
      </c>
      <c r="M136" s="4">
        <v>2.0</v>
      </c>
      <c r="N136" s="4">
        <v>6.0</v>
      </c>
    </row>
    <row r="137">
      <c r="A137" s="9" t="s">
        <v>247</v>
      </c>
      <c r="B137" s="9" t="s">
        <v>248</v>
      </c>
      <c r="C137" s="10">
        <v>1.0</v>
      </c>
      <c r="D137" s="11">
        <v>35.0</v>
      </c>
      <c r="E137" s="11">
        <v>24.5</v>
      </c>
      <c r="F137" s="11">
        <v>10.5</v>
      </c>
      <c r="G137" s="12">
        <v>0.3</v>
      </c>
      <c r="H137" s="13">
        <v>126.84</v>
      </c>
      <c r="I137" s="10">
        <v>9.0</v>
      </c>
      <c r="J137" s="14">
        <v>157.0</v>
      </c>
      <c r="K137" s="10">
        <v>52.0</v>
      </c>
      <c r="L137" s="14">
        <v>50.0</v>
      </c>
      <c r="M137" s="10">
        <v>1.0</v>
      </c>
      <c r="N137" s="10">
        <v>6.0</v>
      </c>
    </row>
    <row r="138">
      <c r="A138" s="3" t="s">
        <v>249</v>
      </c>
      <c r="B138" s="3" t="s">
        <v>246</v>
      </c>
      <c r="C138" s="4">
        <v>1.0</v>
      </c>
      <c r="D138" s="5">
        <v>35.0</v>
      </c>
      <c r="E138" s="5">
        <v>24.5</v>
      </c>
      <c r="F138" s="5">
        <v>10.5</v>
      </c>
      <c r="G138" s="6">
        <v>0.3</v>
      </c>
      <c r="H138" s="7">
        <v>99.435</v>
      </c>
      <c r="I138" s="4">
        <v>7.0</v>
      </c>
      <c r="J138" s="8">
        <v>123.0</v>
      </c>
      <c r="K138" s="4">
        <v>52.0</v>
      </c>
      <c r="L138" s="8">
        <v>129.0</v>
      </c>
      <c r="M138" s="4">
        <v>1.0</v>
      </c>
      <c r="N138" s="4">
        <v>-1.0</v>
      </c>
    </row>
    <row r="139">
      <c r="A139" s="9" t="s">
        <v>250</v>
      </c>
      <c r="B139" s="9" t="s">
        <v>248</v>
      </c>
      <c r="C139" s="10">
        <v>1.0</v>
      </c>
      <c r="D139" s="11">
        <v>35.0</v>
      </c>
      <c r="E139" s="11">
        <v>24.5</v>
      </c>
      <c r="F139" s="11">
        <v>10.5</v>
      </c>
      <c r="G139" s="12">
        <v>0.3</v>
      </c>
      <c r="H139" s="13">
        <v>42.0</v>
      </c>
      <c r="I139" s="10">
        <v>3.0</v>
      </c>
      <c r="J139" s="14">
        <v>52.0</v>
      </c>
      <c r="K139" s="10">
        <v>52.0</v>
      </c>
      <c r="L139" s="14">
        <v>96.0</v>
      </c>
      <c r="M139" s="10">
        <v>1.0</v>
      </c>
      <c r="N139" s="10">
        <v>-1.0</v>
      </c>
    </row>
    <row r="140">
      <c r="A140" s="3" t="s">
        <v>251</v>
      </c>
      <c r="B140" s="3" t="s">
        <v>252</v>
      </c>
      <c r="C140" s="4">
        <v>1.0</v>
      </c>
      <c r="D140" s="5">
        <v>39.0</v>
      </c>
      <c r="E140" s="5">
        <v>24.0</v>
      </c>
      <c r="F140" s="5">
        <v>15.0</v>
      </c>
      <c r="G140" s="6">
        <v>0.384615384615385</v>
      </c>
      <c r="H140" s="7">
        <v>98.1</v>
      </c>
      <c r="I140" s="4">
        <v>7.0</v>
      </c>
      <c r="J140" s="8">
        <v>85.0</v>
      </c>
      <c r="K140" s="4">
        <v>52.0</v>
      </c>
      <c r="L140" s="8">
        <v>45.0</v>
      </c>
      <c r="M140" s="4">
        <v>1.0</v>
      </c>
      <c r="N140" s="4">
        <v>4.0</v>
      </c>
    </row>
    <row r="141">
      <c r="A141" s="9" t="s">
        <v>253</v>
      </c>
      <c r="B141" s="9" t="s">
        <v>252</v>
      </c>
      <c r="C141" s="10">
        <v>1.0</v>
      </c>
      <c r="D141" s="11">
        <v>39.0</v>
      </c>
      <c r="E141" s="11">
        <v>24.0</v>
      </c>
      <c r="F141" s="11">
        <v>15.0</v>
      </c>
      <c r="G141" s="12">
        <v>0.384615384615385</v>
      </c>
      <c r="H141" s="13">
        <v>3.6</v>
      </c>
      <c r="I141" s="10">
        <v>0.0</v>
      </c>
      <c r="J141" s="14">
        <v>3.0</v>
      </c>
      <c r="K141" s="10">
        <v>52.0</v>
      </c>
      <c r="L141" s="14">
        <v>154.0</v>
      </c>
      <c r="M141" s="10">
        <v>1.0</v>
      </c>
      <c r="N141" s="10">
        <v>2.0</v>
      </c>
    </row>
    <row r="142">
      <c r="A142" s="3" t="s">
        <v>254</v>
      </c>
      <c r="B142" s="3" t="s">
        <v>255</v>
      </c>
      <c r="C142" s="4">
        <v>1.0</v>
      </c>
      <c r="D142" s="5">
        <v>38.0</v>
      </c>
      <c r="E142" s="5">
        <v>23.0</v>
      </c>
      <c r="F142" s="5">
        <v>15.0</v>
      </c>
      <c r="G142" s="6">
        <v>0.394736842105263</v>
      </c>
      <c r="H142" s="7">
        <v>10.5</v>
      </c>
      <c r="I142" s="4">
        <v>1.0</v>
      </c>
      <c r="J142" s="8">
        <v>9.0</v>
      </c>
      <c r="K142" s="4">
        <v>52.0</v>
      </c>
      <c r="L142" s="8">
        <v>1.0</v>
      </c>
      <c r="M142" s="4">
        <v>1.0</v>
      </c>
      <c r="N142" s="4">
        <v>2.0</v>
      </c>
    </row>
    <row r="143">
      <c r="A143" s="9" t="s">
        <v>256</v>
      </c>
      <c r="B143" s="9" t="s">
        <v>257</v>
      </c>
      <c r="C143" s="10">
        <v>1.0</v>
      </c>
      <c r="D143" s="11">
        <v>38.0</v>
      </c>
      <c r="E143" s="11">
        <v>22.0</v>
      </c>
      <c r="F143" s="11">
        <v>16.0</v>
      </c>
      <c r="G143" s="12">
        <v>0.421052631578947</v>
      </c>
      <c r="H143" s="13">
        <v>71.52</v>
      </c>
      <c r="I143" s="10">
        <v>5.0</v>
      </c>
      <c r="J143" s="14">
        <v>58.0</v>
      </c>
      <c r="K143" s="10">
        <v>52.0</v>
      </c>
      <c r="L143" s="14">
        <v>68.0</v>
      </c>
      <c r="M143" s="10">
        <v>1.0</v>
      </c>
      <c r="N143" s="10">
        <v>4.0</v>
      </c>
    </row>
    <row r="144">
      <c r="A144" s="3" t="s">
        <v>258</v>
      </c>
      <c r="B144" s="3" t="s">
        <v>257</v>
      </c>
      <c r="C144" s="4">
        <v>1.0</v>
      </c>
      <c r="D144" s="5">
        <v>38.0</v>
      </c>
      <c r="E144" s="5">
        <v>22.0</v>
      </c>
      <c r="F144" s="5">
        <v>16.0</v>
      </c>
      <c r="G144" s="6">
        <v>0.421052631578947</v>
      </c>
      <c r="H144" s="7">
        <v>44.32</v>
      </c>
      <c r="I144" s="4">
        <v>3.0</v>
      </c>
      <c r="J144" s="8">
        <v>36.0</v>
      </c>
      <c r="K144" s="4">
        <v>52.0</v>
      </c>
      <c r="L144" s="8">
        <v>69.0</v>
      </c>
      <c r="M144" s="4">
        <v>1.0</v>
      </c>
      <c r="N144" s="4">
        <v>5.0</v>
      </c>
    </row>
    <row r="145">
      <c r="A145" s="9" t="s">
        <v>259</v>
      </c>
      <c r="B145" s="9" t="s">
        <v>257</v>
      </c>
      <c r="C145" s="10">
        <v>1.0</v>
      </c>
      <c r="D145" s="11">
        <v>38.0</v>
      </c>
      <c r="E145" s="11">
        <v>22.0</v>
      </c>
      <c r="F145" s="11">
        <v>16.0</v>
      </c>
      <c r="G145" s="12">
        <v>0.421052631578947</v>
      </c>
      <c r="H145" s="13">
        <v>0.0</v>
      </c>
      <c r="I145" s="10">
        <v>0.0</v>
      </c>
      <c r="J145" s="14">
        <v>0.0</v>
      </c>
      <c r="K145" s="10">
        <v>-1.0</v>
      </c>
      <c r="L145" s="14">
        <v>2.0</v>
      </c>
      <c r="M145" s="10">
        <v>6.0</v>
      </c>
      <c r="N145" s="10">
        <v>6.0</v>
      </c>
    </row>
    <row r="146">
      <c r="A146" s="3" t="s">
        <v>260</v>
      </c>
      <c r="B146" s="3" t="s">
        <v>257</v>
      </c>
      <c r="C146" s="4">
        <v>1.0</v>
      </c>
      <c r="D146" s="5">
        <v>38.0</v>
      </c>
      <c r="E146" s="5">
        <v>22.0</v>
      </c>
      <c r="F146" s="5">
        <v>16.0</v>
      </c>
      <c r="G146" s="6">
        <v>0.421052631578947</v>
      </c>
      <c r="H146" s="7">
        <v>0.0</v>
      </c>
      <c r="I146" s="4">
        <v>0.0</v>
      </c>
      <c r="J146" s="8">
        <v>0.0</v>
      </c>
      <c r="K146" s="4">
        <v>-1.0</v>
      </c>
      <c r="L146" s="8">
        <v>0.0</v>
      </c>
      <c r="M146" s="4">
        <v>6.0</v>
      </c>
      <c r="N146" s="4">
        <v>6.0</v>
      </c>
    </row>
    <row r="147">
      <c r="A147" s="9" t="s">
        <v>261</v>
      </c>
      <c r="B147" s="9" t="s">
        <v>262</v>
      </c>
      <c r="C147" s="10">
        <v>1.0</v>
      </c>
      <c r="D147" s="11">
        <v>37.0</v>
      </c>
      <c r="E147" s="11">
        <v>22.0</v>
      </c>
      <c r="F147" s="11">
        <v>15.0</v>
      </c>
      <c r="G147" s="12">
        <v>0.405405405405405</v>
      </c>
      <c r="H147" s="13">
        <v>15.0</v>
      </c>
      <c r="I147" s="10">
        <v>1.0</v>
      </c>
      <c r="J147" s="14">
        <v>13.0</v>
      </c>
      <c r="K147" s="10">
        <v>52.0</v>
      </c>
      <c r="L147" s="14">
        <v>15.0</v>
      </c>
      <c r="M147" s="10">
        <v>1.0</v>
      </c>
      <c r="N147" s="10">
        <v>2.0</v>
      </c>
    </row>
    <row r="148">
      <c r="A148" s="3" t="s">
        <v>263</v>
      </c>
      <c r="B148" s="3" t="s">
        <v>264</v>
      </c>
      <c r="C148" s="4">
        <v>1.0</v>
      </c>
      <c r="D148" s="5">
        <v>36.0</v>
      </c>
      <c r="E148" s="5">
        <v>22.0</v>
      </c>
      <c r="F148" s="5">
        <v>14.0</v>
      </c>
      <c r="G148" s="6">
        <v>0.388888888888889</v>
      </c>
      <c r="H148" s="7">
        <v>94.78</v>
      </c>
      <c r="I148" s="4">
        <v>7.0</v>
      </c>
      <c r="J148" s="8">
        <v>88.0</v>
      </c>
      <c r="K148" s="4">
        <v>52.0</v>
      </c>
      <c r="L148" s="8">
        <v>40.0</v>
      </c>
      <c r="M148" s="4">
        <v>1.0</v>
      </c>
      <c r="N148" s="4">
        <v>2.0</v>
      </c>
    </row>
    <row r="149">
      <c r="A149" s="9" t="s">
        <v>265</v>
      </c>
      <c r="B149" s="9" t="s">
        <v>266</v>
      </c>
      <c r="C149" s="10">
        <v>1.0</v>
      </c>
      <c r="D149" s="11">
        <v>36.0</v>
      </c>
      <c r="E149" s="11">
        <v>22.0</v>
      </c>
      <c r="F149" s="11">
        <v>14.0</v>
      </c>
      <c r="G149" s="12">
        <v>0.388888888888889</v>
      </c>
      <c r="H149" s="13">
        <v>86.24</v>
      </c>
      <c r="I149" s="10">
        <v>6.0</v>
      </c>
      <c r="J149" s="14">
        <v>80.0</v>
      </c>
      <c r="K149" s="10">
        <v>52.0</v>
      </c>
      <c r="L149" s="14">
        <v>51.0</v>
      </c>
      <c r="M149" s="10">
        <v>1.0</v>
      </c>
      <c r="N149" s="10">
        <v>2.0</v>
      </c>
    </row>
    <row r="150">
      <c r="A150" s="3" t="s">
        <v>267</v>
      </c>
      <c r="B150" s="3" t="s">
        <v>268</v>
      </c>
      <c r="C150" s="4">
        <v>1.0</v>
      </c>
      <c r="D150" s="5">
        <v>36.0</v>
      </c>
      <c r="E150" s="5">
        <v>22.0</v>
      </c>
      <c r="F150" s="5">
        <v>14.0</v>
      </c>
      <c r="G150" s="6">
        <v>0.388888888888889</v>
      </c>
      <c r="H150" s="7">
        <v>5.46</v>
      </c>
      <c r="I150" s="4">
        <v>0.0</v>
      </c>
      <c r="J150" s="8">
        <v>5.0</v>
      </c>
      <c r="K150" s="4">
        <v>52.0</v>
      </c>
      <c r="L150" s="8">
        <v>35.0</v>
      </c>
      <c r="M150" s="4">
        <v>1.0</v>
      </c>
      <c r="N150" s="4">
        <v>2.0</v>
      </c>
    </row>
    <row r="151">
      <c r="A151" s="9" t="s">
        <v>269</v>
      </c>
      <c r="B151" s="9" t="s">
        <v>270</v>
      </c>
      <c r="C151" s="10">
        <v>1.0</v>
      </c>
      <c r="D151" s="11">
        <v>36.0</v>
      </c>
      <c r="E151" s="11">
        <v>22.0</v>
      </c>
      <c r="F151" s="11">
        <v>14.0</v>
      </c>
      <c r="G151" s="12">
        <v>0.388888888888889</v>
      </c>
      <c r="H151" s="13">
        <v>1.12</v>
      </c>
      <c r="I151" s="10">
        <v>0.0</v>
      </c>
      <c r="J151" s="14">
        <v>1.0</v>
      </c>
      <c r="K151" s="10">
        <v>52.0</v>
      </c>
      <c r="L151" s="14">
        <v>85.0</v>
      </c>
      <c r="M151" s="10">
        <v>1.0</v>
      </c>
      <c r="N151" s="10">
        <v>2.0</v>
      </c>
    </row>
    <row r="152">
      <c r="A152" s="3" t="s">
        <v>271</v>
      </c>
      <c r="B152" s="3" t="s">
        <v>272</v>
      </c>
      <c r="C152" s="4">
        <v>1.0</v>
      </c>
      <c r="D152" s="5">
        <v>33.0</v>
      </c>
      <c r="E152" s="5">
        <v>21.3</v>
      </c>
      <c r="F152" s="5">
        <v>11.7</v>
      </c>
      <c r="G152" s="6">
        <v>0.354545454545454</v>
      </c>
      <c r="H152" s="7">
        <v>0.0</v>
      </c>
      <c r="I152" s="4">
        <v>98.0</v>
      </c>
      <c r="J152" s="8">
        <v>0.0</v>
      </c>
      <c r="K152" s="4">
        <v>-1.0</v>
      </c>
      <c r="L152" s="8">
        <v>4.0</v>
      </c>
      <c r="M152" s="4">
        <v>6.0</v>
      </c>
      <c r="N152" s="4">
        <v>-1.0</v>
      </c>
    </row>
    <row r="153">
      <c r="A153" s="9" t="s">
        <v>273</v>
      </c>
      <c r="B153" s="9" t="s">
        <v>272</v>
      </c>
      <c r="C153" s="10">
        <v>1.0</v>
      </c>
      <c r="D153" s="11">
        <v>33.0</v>
      </c>
      <c r="E153" s="11">
        <v>21.3</v>
      </c>
      <c r="F153" s="11">
        <v>11.7</v>
      </c>
      <c r="G153" s="12">
        <v>0.354545454545454</v>
      </c>
      <c r="H153" s="13">
        <v>0.0</v>
      </c>
      <c r="I153" s="10">
        <v>98.0</v>
      </c>
      <c r="J153" s="14">
        <v>0.0</v>
      </c>
      <c r="K153" s="10">
        <v>-1.0</v>
      </c>
      <c r="L153" s="14">
        <v>12.0</v>
      </c>
      <c r="M153" s="10">
        <v>6.0</v>
      </c>
      <c r="N153" s="10">
        <v>-1.0</v>
      </c>
    </row>
    <row r="154">
      <c r="A154" s="3" t="s">
        <v>274</v>
      </c>
      <c r="B154" s="3" t="s">
        <v>275</v>
      </c>
      <c r="C154" s="4">
        <v>1.0</v>
      </c>
      <c r="D154" s="5">
        <v>36.0</v>
      </c>
      <c r="E154" s="5">
        <v>21.0</v>
      </c>
      <c r="F154" s="5">
        <v>15.0</v>
      </c>
      <c r="G154" s="6">
        <v>0.416666666666667</v>
      </c>
      <c r="H154" s="7">
        <v>0.0</v>
      </c>
      <c r="I154" s="4">
        <v>0.0</v>
      </c>
      <c r="J154" s="8">
        <v>0.0</v>
      </c>
      <c r="K154" s="4">
        <v>52.0</v>
      </c>
      <c r="L154" s="8">
        <v>14.0</v>
      </c>
      <c r="M154" s="4">
        <v>0.0</v>
      </c>
      <c r="N154" s="4">
        <v>1.0</v>
      </c>
    </row>
    <row r="155">
      <c r="A155" s="9" t="s">
        <v>276</v>
      </c>
      <c r="B155" s="9" t="s">
        <v>277</v>
      </c>
      <c r="C155" s="10">
        <v>1.0</v>
      </c>
      <c r="D155" s="11">
        <v>39.0</v>
      </c>
      <c r="E155" s="11">
        <v>20.0</v>
      </c>
      <c r="F155" s="11">
        <v>19.0</v>
      </c>
      <c r="G155" s="12">
        <v>0.487179487179487</v>
      </c>
      <c r="H155" s="13">
        <v>0.0</v>
      </c>
      <c r="I155" s="10">
        <v>98.0</v>
      </c>
      <c r="J155" s="14">
        <v>0.0</v>
      </c>
      <c r="K155" s="10">
        <v>-1.0</v>
      </c>
      <c r="L155" s="14">
        <v>109.0</v>
      </c>
      <c r="M155" s="10">
        <v>6.0</v>
      </c>
      <c r="N155" s="10">
        <v>6.0</v>
      </c>
    </row>
    <row r="156">
      <c r="A156" s="3" t="s">
        <v>278</v>
      </c>
      <c r="B156" s="3" t="s">
        <v>277</v>
      </c>
      <c r="C156" s="4">
        <v>1.0</v>
      </c>
      <c r="D156" s="5">
        <v>39.0</v>
      </c>
      <c r="E156" s="5">
        <v>20.0</v>
      </c>
      <c r="F156" s="5">
        <v>19.0</v>
      </c>
      <c r="G156" s="6">
        <v>0.487179487179487</v>
      </c>
      <c r="H156" s="7">
        <v>0.0</v>
      </c>
      <c r="I156" s="4">
        <v>98.0</v>
      </c>
      <c r="J156" s="8">
        <v>0.0</v>
      </c>
      <c r="K156" s="4">
        <v>-1.0</v>
      </c>
      <c r="L156" s="8">
        <v>173.0</v>
      </c>
      <c r="M156" s="4">
        <v>6.0</v>
      </c>
      <c r="N156" s="4">
        <v>6.0</v>
      </c>
    </row>
    <row r="157">
      <c r="A157" s="9" t="s">
        <v>279</v>
      </c>
      <c r="B157" s="9" t="s">
        <v>280</v>
      </c>
      <c r="C157" s="10">
        <v>1.0</v>
      </c>
      <c r="D157" s="11">
        <v>37.0</v>
      </c>
      <c r="E157" s="11">
        <v>20.0</v>
      </c>
      <c r="F157" s="11">
        <v>17.0</v>
      </c>
      <c r="G157" s="12">
        <v>0.459459459459459</v>
      </c>
      <c r="H157" s="13">
        <v>28.9</v>
      </c>
      <c r="I157" s="10">
        <v>2.0</v>
      </c>
      <c r="J157" s="14">
        <v>22.0</v>
      </c>
      <c r="K157" s="10">
        <v>52.0</v>
      </c>
      <c r="L157" s="14">
        <v>77.0</v>
      </c>
      <c r="M157" s="10">
        <v>1.0</v>
      </c>
      <c r="N157" s="10">
        <v>0.0</v>
      </c>
    </row>
    <row r="158">
      <c r="A158" s="3" t="s">
        <v>281</v>
      </c>
      <c r="B158" s="3" t="s">
        <v>282</v>
      </c>
      <c r="C158" s="4">
        <v>1.0</v>
      </c>
      <c r="D158" s="5">
        <v>39.0</v>
      </c>
      <c r="E158" s="5">
        <v>19.0</v>
      </c>
      <c r="F158" s="5">
        <v>20.0</v>
      </c>
      <c r="G158" s="6">
        <v>0.512820512820513</v>
      </c>
      <c r="H158" s="7">
        <v>184.8</v>
      </c>
      <c r="I158" s="4">
        <v>14.0</v>
      </c>
      <c r="J158" s="8">
        <v>120.0</v>
      </c>
      <c r="K158" s="4">
        <v>48.0</v>
      </c>
      <c r="L158" s="8">
        <v>29.0</v>
      </c>
      <c r="M158" s="4">
        <v>6.0</v>
      </c>
      <c r="N158" s="4">
        <v>1.0</v>
      </c>
    </row>
    <row r="159">
      <c r="A159" s="9" t="s">
        <v>283</v>
      </c>
      <c r="B159" s="9" t="s">
        <v>284</v>
      </c>
      <c r="C159" s="10">
        <v>1.0</v>
      </c>
      <c r="D159" s="11">
        <v>39.0</v>
      </c>
      <c r="E159" s="11">
        <v>19.0</v>
      </c>
      <c r="F159" s="11">
        <v>20.0</v>
      </c>
      <c r="G159" s="12">
        <v>0.512820512820513</v>
      </c>
      <c r="H159" s="13">
        <v>144.8</v>
      </c>
      <c r="I159" s="10">
        <v>11.0</v>
      </c>
      <c r="J159" s="14">
        <v>94.0</v>
      </c>
      <c r="K159" s="10">
        <v>48.0</v>
      </c>
      <c r="L159" s="14">
        <v>101.0</v>
      </c>
      <c r="M159" s="10">
        <v>6.0</v>
      </c>
      <c r="N159" s="10">
        <v>6.0</v>
      </c>
    </row>
    <row r="160">
      <c r="A160" s="3" t="s">
        <v>285</v>
      </c>
      <c r="B160" s="3" t="s">
        <v>286</v>
      </c>
      <c r="C160" s="4">
        <v>1.0</v>
      </c>
      <c r="D160" s="5">
        <v>36.0</v>
      </c>
      <c r="E160" s="5">
        <v>19.0</v>
      </c>
      <c r="F160" s="5">
        <v>17.0</v>
      </c>
      <c r="G160" s="6">
        <v>0.472222222222222</v>
      </c>
      <c r="H160" s="7">
        <v>43.18</v>
      </c>
      <c r="I160" s="4">
        <v>3.0</v>
      </c>
      <c r="J160" s="8">
        <v>33.0</v>
      </c>
      <c r="K160" s="4">
        <v>52.0</v>
      </c>
      <c r="L160" s="8">
        <v>44.0</v>
      </c>
      <c r="M160" s="4">
        <v>1.0</v>
      </c>
      <c r="N160" s="4">
        <v>0.0</v>
      </c>
    </row>
    <row r="161">
      <c r="A161" s="9" t="s">
        <v>287</v>
      </c>
      <c r="B161" s="9" t="s">
        <v>288</v>
      </c>
      <c r="C161" s="10">
        <v>1.0</v>
      </c>
      <c r="D161" s="11">
        <v>35.0</v>
      </c>
      <c r="E161" s="11">
        <v>18.0</v>
      </c>
      <c r="F161" s="11">
        <v>17.0</v>
      </c>
      <c r="G161" s="12">
        <v>0.485714285714286</v>
      </c>
      <c r="H161" s="13">
        <v>0.0</v>
      </c>
      <c r="I161" s="10">
        <v>98.0</v>
      </c>
      <c r="J161" s="14">
        <v>0.0</v>
      </c>
      <c r="K161" s="10">
        <v>-1.0</v>
      </c>
      <c r="L161" s="14">
        <v>138.0</v>
      </c>
      <c r="M161" s="10">
        <v>6.0</v>
      </c>
      <c r="N161" s="10">
        <v>6.0</v>
      </c>
    </row>
    <row r="162">
      <c r="A162" s="3" t="s">
        <v>289</v>
      </c>
      <c r="B162" s="3" t="s">
        <v>288</v>
      </c>
      <c r="C162" s="4">
        <v>1.0</v>
      </c>
      <c r="D162" s="5">
        <v>35.0</v>
      </c>
      <c r="E162" s="5">
        <v>18.0</v>
      </c>
      <c r="F162" s="5">
        <v>17.0</v>
      </c>
      <c r="G162" s="6">
        <v>0.485714285714286</v>
      </c>
      <c r="H162" s="7">
        <v>0.0</v>
      </c>
      <c r="I162" s="4">
        <v>98.0</v>
      </c>
      <c r="J162" s="8">
        <v>0.0</v>
      </c>
      <c r="K162" s="4">
        <v>-1.0</v>
      </c>
      <c r="L162" s="8">
        <v>79.0</v>
      </c>
      <c r="M162" s="4">
        <v>6.0</v>
      </c>
      <c r="N162" s="4">
        <v>-1.0</v>
      </c>
    </row>
    <row r="163">
      <c r="A163" s="9" t="s">
        <v>290</v>
      </c>
      <c r="B163" s="9" t="s">
        <v>291</v>
      </c>
      <c r="C163" s="10">
        <v>1.0</v>
      </c>
      <c r="D163" s="11">
        <v>34.0</v>
      </c>
      <c r="E163" s="11">
        <v>18.0</v>
      </c>
      <c r="F163" s="11">
        <v>16.0</v>
      </c>
      <c r="G163" s="12">
        <v>0.470588235294118</v>
      </c>
      <c r="H163" s="13">
        <v>97.28</v>
      </c>
      <c r="I163" s="10">
        <v>7.0</v>
      </c>
      <c r="J163" s="14">
        <v>79.0</v>
      </c>
      <c r="K163" s="10">
        <v>47.0</v>
      </c>
      <c r="L163" s="14">
        <v>74.0</v>
      </c>
      <c r="M163" s="10">
        <v>6.0</v>
      </c>
      <c r="N163" s="10">
        <v>1.0</v>
      </c>
    </row>
    <row r="164">
      <c r="A164" s="3" t="s">
        <v>292</v>
      </c>
      <c r="B164" s="3" t="s">
        <v>293</v>
      </c>
      <c r="C164" s="4">
        <v>1.0</v>
      </c>
      <c r="D164" s="5">
        <v>34.0</v>
      </c>
      <c r="E164" s="5">
        <v>18.0</v>
      </c>
      <c r="F164" s="5">
        <v>16.0</v>
      </c>
      <c r="G164" s="6">
        <v>0.470588235294118</v>
      </c>
      <c r="H164" s="7">
        <v>82.56</v>
      </c>
      <c r="I164" s="4">
        <v>6.0</v>
      </c>
      <c r="J164" s="8">
        <v>67.0</v>
      </c>
      <c r="K164" s="4">
        <v>47.0</v>
      </c>
      <c r="L164" s="8">
        <v>12.0</v>
      </c>
      <c r="M164" s="4">
        <v>6.0</v>
      </c>
      <c r="N164" s="4">
        <v>6.0</v>
      </c>
    </row>
    <row r="165">
      <c r="A165" s="9" t="s">
        <v>294</v>
      </c>
      <c r="B165" s="9" t="s">
        <v>295</v>
      </c>
      <c r="C165" s="10">
        <v>1.0</v>
      </c>
      <c r="D165" s="11">
        <v>34.0</v>
      </c>
      <c r="E165" s="11">
        <v>18.0</v>
      </c>
      <c r="F165" s="11">
        <v>16.0</v>
      </c>
      <c r="G165" s="12">
        <v>0.470588235294118</v>
      </c>
      <c r="H165" s="13">
        <v>19.84</v>
      </c>
      <c r="I165" s="10">
        <v>1.0</v>
      </c>
      <c r="J165" s="14">
        <v>16.0</v>
      </c>
      <c r="K165" s="10">
        <v>47.0</v>
      </c>
      <c r="L165" s="14">
        <v>149.0</v>
      </c>
      <c r="M165" s="10">
        <v>6.0</v>
      </c>
      <c r="N165" s="10">
        <v>1.0</v>
      </c>
    </row>
    <row r="166">
      <c r="A166" s="3" t="s">
        <v>296</v>
      </c>
      <c r="B166" s="3" t="s">
        <v>297</v>
      </c>
      <c r="C166" s="4">
        <v>1.0</v>
      </c>
      <c r="D166" s="5">
        <v>33.0</v>
      </c>
      <c r="E166" s="5">
        <v>18.0</v>
      </c>
      <c r="F166" s="5">
        <v>15.0</v>
      </c>
      <c r="G166" s="6">
        <v>0.454545454545455</v>
      </c>
      <c r="H166" s="7">
        <v>0.0</v>
      </c>
      <c r="I166" s="4">
        <v>98.0</v>
      </c>
      <c r="J166" s="8">
        <v>0.0</v>
      </c>
      <c r="K166" s="4">
        <v>-1.0</v>
      </c>
      <c r="L166" s="8">
        <v>8.0</v>
      </c>
      <c r="M166" s="4">
        <v>6.0</v>
      </c>
      <c r="N166" s="4">
        <v>-1.0</v>
      </c>
    </row>
    <row r="167">
      <c r="A167" s="9" t="s">
        <v>298</v>
      </c>
      <c r="B167" s="9" t="s">
        <v>299</v>
      </c>
      <c r="C167" s="10">
        <v>1.0</v>
      </c>
      <c r="D167" s="11">
        <v>32.0</v>
      </c>
      <c r="E167" s="11">
        <v>17.0</v>
      </c>
      <c r="F167" s="11">
        <v>15.0</v>
      </c>
      <c r="G167" s="12">
        <v>0.46875</v>
      </c>
      <c r="H167" s="13">
        <v>0.0</v>
      </c>
      <c r="I167" s="10">
        <v>98.0</v>
      </c>
      <c r="J167" s="14">
        <v>0.0</v>
      </c>
      <c r="K167" s="10">
        <v>-1.0</v>
      </c>
      <c r="L167" s="14">
        <v>33.0</v>
      </c>
      <c r="M167" s="10">
        <v>6.0</v>
      </c>
      <c r="N167" s="10">
        <v>-1.0</v>
      </c>
    </row>
    <row r="168">
      <c r="A168" s="3" t="s">
        <v>300</v>
      </c>
      <c r="B168" s="3" t="s">
        <v>299</v>
      </c>
      <c r="C168" s="4">
        <v>1.0</v>
      </c>
      <c r="D168" s="5">
        <v>32.0</v>
      </c>
      <c r="E168" s="5">
        <v>17.0</v>
      </c>
      <c r="F168" s="5">
        <v>15.0</v>
      </c>
      <c r="G168" s="6">
        <v>0.46875</v>
      </c>
      <c r="H168" s="7">
        <v>0.0</v>
      </c>
      <c r="I168" s="4">
        <v>98.0</v>
      </c>
      <c r="J168" s="8">
        <v>0.0</v>
      </c>
      <c r="K168" s="4">
        <v>-1.0</v>
      </c>
      <c r="L168" s="8">
        <v>0.0</v>
      </c>
      <c r="M168" s="4">
        <v>6.0</v>
      </c>
      <c r="N168" s="4">
        <v>-1.0</v>
      </c>
    </row>
    <row r="169">
      <c r="A169" s="9" t="s">
        <v>301</v>
      </c>
      <c r="B169" s="9" t="s">
        <v>299</v>
      </c>
      <c r="C169" s="10">
        <v>1.0</v>
      </c>
      <c r="D169" s="11">
        <v>32.0</v>
      </c>
      <c r="E169" s="11">
        <v>17.0</v>
      </c>
      <c r="F169" s="11">
        <v>15.0</v>
      </c>
      <c r="G169" s="12">
        <v>0.46875</v>
      </c>
      <c r="H169" s="13">
        <v>0.0</v>
      </c>
      <c r="I169" s="10">
        <v>98.0</v>
      </c>
      <c r="J169" s="14">
        <v>0.0</v>
      </c>
      <c r="K169" s="10">
        <v>-1.0</v>
      </c>
      <c r="L169" s="14">
        <v>54.0</v>
      </c>
      <c r="M169" s="10">
        <v>6.0</v>
      </c>
      <c r="N169" s="10">
        <v>-1.0</v>
      </c>
    </row>
    <row r="170">
      <c r="A170" s="3" t="s">
        <v>302</v>
      </c>
      <c r="B170" s="3" t="s">
        <v>303</v>
      </c>
      <c r="C170" s="4">
        <v>1.0</v>
      </c>
      <c r="D170" s="5">
        <v>29.5</v>
      </c>
      <c r="E170" s="5">
        <v>15.0543</v>
      </c>
      <c r="F170" s="5">
        <v>14.4457</v>
      </c>
      <c r="G170" s="6">
        <v>0.489684745762712</v>
      </c>
      <c r="H170" s="7">
        <v>80.029178</v>
      </c>
      <c r="I170" s="4">
        <v>6.0</v>
      </c>
      <c r="J170" s="8">
        <v>72.0</v>
      </c>
      <c r="K170" s="4">
        <v>52.0</v>
      </c>
      <c r="L170" s="8">
        <v>77.0</v>
      </c>
      <c r="M170" s="4">
        <v>1.0</v>
      </c>
      <c r="N170" s="4">
        <v>1.0</v>
      </c>
    </row>
    <row r="171">
      <c r="A171" s="9" t="s">
        <v>304</v>
      </c>
      <c r="B171" s="9" t="s">
        <v>303</v>
      </c>
      <c r="C171" s="10">
        <v>1.0</v>
      </c>
      <c r="D171" s="11">
        <v>29.5</v>
      </c>
      <c r="E171" s="11">
        <v>15.0543</v>
      </c>
      <c r="F171" s="11">
        <v>14.4457</v>
      </c>
      <c r="G171" s="12">
        <v>0.489684745762712</v>
      </c>
      <c r="H171" s="13">
        <v>68.905989</v>
      </c>
      <c r="I171" s="10">
        <v>5.0</v>
      </c>
      <c r="J171" s="14">
        <v>62.0</v>
      </c>
      <c r="K171" s="10">
        <v>52.0</v>
      </c>
      <c r="L171" s="14">
        <v>105.0</v>
      </c>
      <c r="M171" s="10">
        <v>1.0</v>
      </c>
      <c r="N171" s="10">
        <v>1.0</v>
      </c>
    </row>
    <row r="172">
      <c r="A172" s="3" t="s">
        <v>305</v>
      </c>
      <c r="B172" s="3" t="s">
        <v>306</v>
      </c>
      <c r="C172" s="4">
        <v>1.0</v>
      </c>
      <c r="D172" s="5">
        <v>6.0</v>
      </c>
      <c r="E172" s="5">
        <v>3.0</v>
      </c>
      <c r="F172" s="5">
        <v>3.0</v>
      </c>
      <c r="G172" s="6">
        <v>0.5</v>
      </c>
      <c r="H172" s="7">
        <v>0.0</v>
      </c>
      <c r="I172" s="4">
        <v>0.0</v>
      </c>
      <c r="J172" s="8">
        <v>0.0</v>
      </c>
      <c r="K172" s="4">
        <v>52.0</v>
      </c>
      <c r="L172" s="8">
        <v>9.0</v>
      </c>
      <c r="M172" s="4">
        <v>0.0</v>
      </c>
      <c r="N172" s="4">
        <v>1.0</v>
      </c>
    </row>
    <row r="173">
      <c r="A173" s="9" t="s">
        <v>307</v>
      </c>
      <c r="B173" s="9" t="s">
        <v>308</v>
      </c>
      <c r="C173" s="10">
        <v>1.0</v>
      </c>
      <c r="D173" s="11">
        <v>33.0</v>
      </c>
      <c r="E173" s="11">
        <v>0.0</v>
      </c>
      <c r="F173" s="11">
        <v>16.0</v>
      </c>
      <c r="G173" s="12">
        <v>0.484848484848485</v>
      </c>
      <c r="H173" s="13">
        <v>145.28</v>
      </c>
      <c r="I173" s="10">
        <v>11.0</v>
      </c>
      <c r="J173" s="14">
        <v>118.0</v>
      </c>
      <c r="K173" s="10">
        <v>52.0</v>
      </c>
      <c r="L173" s="14">
        <v>103.0</v>
      </c>
      <c r="M173" s="10">
        <v>2.0</v>
      </c>
      <c r="N173" s="10">
        <v>1.0</v>
      </c>
    </row>
    <row r="174">
      <c r="A174" s="3" t="s">
        <v>309</v>
      </c>
      <c r="B174" s="3" t="s">
        <v>310</v>
      </c>
      <c r="C174" s="4">
        <v>1.0</v>
      </c>
      <c r="D174" s="5">
        <v>33.0</v>
      </c>
      <c r="E174" s="5">
        <v>0.0</v>
      </c>
      <c r="F174" s="5">
        <v>16.0</v>
      </c>
      <c r="G174" s="6">
        <v>0.484848484848485</v>
      </c>
      <c r="H174" s="7">
        <v>128.0</v>
      </c>
      <c r="I174" s="4">
        <v>10.0</v>
      </c>
      <c r="J174" s="8">
        <v>104.0</v>
      </c>
      <c r="K174" s="4">
        <v>52.0</v>
      </c>
      <c r="L174" s="8">
        <v>179.0</v>
      </c>
      <c r="M174" s="4">
        <v>1.0</v>
      </c>
      <c r="N174" s="4">
        <v>-1.0</v>
      </c>
    </row>
    <row r="175">
      <c r="A175" s="9" t="s">
        <v>311</v>
      </c>
      <c r="B175" s="9" t="s">
        <v>308</v>
      </c>
      <c r="C175" s="10">
        <v>1.0</v>
      </c>
      <c r="D175" s="11">
        <v>33.0</v>
      </c>
      <c r="E175" s="11">
        <v>0.0</v>
      </c>
      <c r="F175" s="11">
        <v>16.0</v>
      </c>
      <c r="G175" s="12">
        <v>0.484848484848485</v>
      </c>
      <c r="H175" s="13">
        <v>109.6</v>
      </c>
      <c r="I175" s="10">
        <v>8.0</v>
      </c>
      <c r="J175" s="14">
        <v>89.0</v>
      </c>
      <c r="K175" s="10">
        <v>52.0</v>
      </c>
      <c r="L175" s="14">
        <v>124.0</v>
      </c>
      <c r="M175" s="10">
        <v>1.0</v>
      </c>
      <c r="N175" s="10">
        <v>1.0</v>
      </c>
    </row>
    <row r="176">
      <c r="A176" s="3" t="s">
        <v>312</v>
      </c>
      <c r="B176" s="3" t="s">
        <v>310</v>
      </c>
      <c r="C176" s="4">
        <v>1.0</v>
      </c>
      <c r="D176" s="5">
        <v>33.0</v>
      </c>
      <c r="E176" s="5">
        <v>0.0</v>
      </c>
      <c r="F176" s="5">
        <v>16.0</v>
      </c>
      <c r="G176" s="6">
        <v>0.484848484848485</v>
      </c>
      <c r="H176" s="7">
        <v>104.64</v>
      </c>
      <c r="I176" s="4">
        <v>8.0</v>
      </c>
      <c r="J176" s="8">
        <v>85.0</v>
      </c>
      <c r="K176" s="4">
        <v>52.0</v>
      </c>
      <c r="L176" s="8">
        <v>125.0</v>
      </c>
      <c r="M176" s="4">
        <v>1.0</v>
      </c>
      <c r="N176" s="4">
        <v>1.0</v>
      </c>
    </row>
    <row r="177">
      <c r="A177" s="9" t="s">
        <v>313</v>
      </c>
      <c r="B177" s="9" t="s">
        <v>314</v>
      </c>
      <c r="C177" s="10">
        <v>1.0</v>
      </c>
      <c r="D177" s="11">
        <v>33.0</v>
      </c>
      <c r="E177" s="11">
        <v>0.0</v>
      </c>
      <c r="F177" s="11">
        <v>16.0</v>
      </c>
      <c r="G177" s="12">
        <v>0.484848484848485</v>
      </c>
      <c r="H177" s="13">
        <v>93.6</v>
      </c>
      <c r="I177" s="10">
        <v>7.0</v>
      </c>
      <c r="J177" s="14">
        <v>76.0</v>
      </c>
      <c r="K177" s="10">
        <v>52.0</v>
      </c>
      <c r="L177" s="14">
        <v>53.0</v>
      </c>
      <c r="M177" s="10">
        <v>1.0</v>
      </c>
      <c r="N177" s="10">
        <v>1.0</v>
      </c>
    </row>
    <row r="178">
      <c r="A178" s="3" t="s">
        <v>315</v>
      </c>
      <c r="B178" s="3" t="s">
        <v>314</v>
      </c>
      <c r="C178" s="4">
        <v>1.0</v>
      </c>
      <c r="D178" s="5">
        <v>33.0</v>
      </c>
      <c r="E178" s="5">
        <v>0.0</v>
      </c>
      <c r="F178" s="5">
        <v>16.0</v>
      </c>
      <c r="G178" s="6">
        <v>0.484848484848485</v>
      </c>
      <c r="H178" s="7">
        <v>33.28</v>
      </c>
      <c r="I178" s="4">
        <v>2.0</v>
      </c>
      <c r="J178" s="8">
        <v>27.0</v>
      </c>
      <c r="K178" s="4">
        <v>52.0</v>
      </c>
      <c r="L178" s="8">
        <v>130.0</v>
      </c>
      <c r="M178" s="4">
        <v>1.0</v>
      </c>
      <c r="N178" s="4">
        <v>1.0</v>
      </c>
    </row>
    <row r="179">
      <c r="A179" s="15" t="s">
        <v>316</v>
      </c>
      <c r="B179" s="15" t="s">
        <v>317</v>
      </c>
      <c r="C179" s="16">
        <v>1.0</v>
      </c>
      <c r="D179" s="17">
        <v>35.0</v>
      </c>
      <c r="E179" s="17">
        <v>0.0</v>
      </c>
      <c r="F179" s="17">
        <v>16.5</v>
      </c>
      <c r="G179" s="18">
        <v>0.471428571428571</v>
      </c>
      <c r="H179" s="19">
        <v>97.845</v>
      </c>
      <c r="I179" s="16">
        <v>7.0</v>
      </c>
      <c r="J179" s="20">
        <v>77.0</v>
      </c>
      <c r="K179" s="16">
        <v>52.0</v>
      </c>
      <c r="L179" s="20">
        <v>112.0</v>
      </c>
      <c r="M179" s="16">
        <v>1.0</v>
      </c>
      <c r="N179" s="16">
        <v>1.0</v>
      </c>
    </row>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sheetData>
  <autoFilter ref="$A$1:$Z$996">
    <sortState ref="A1:Z996">
      <sortCondition descending="1" ref="E1:E996"/>
      <sortCondition descending="1" ref="G1:G996"/>
    </sortState>
  </autoFilter>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4.71"/>
    <col customWidth="1" min="2" max="2" width="24.14"/>
    <col customWidth="1" min="3" max="4" width="16.57"/>
    <col customWidth="1" min="5" max="5" width="17.0"/>
    <col customWidth="1" min="6" max="6" width="13.0"/>
    <col customWidth="1" min="7" max="7" width="17.43"/>
    <col customWidth="1" min="8" max="9" width="17.29"/>
    <col customWidth="1" min="10" max="10" width="17.0"/>
    <col customWidth="1" min="11" max="11" width="14.43"/>
    <col customWidth="1" min="12" max="12" width="17.14"/>
    <col customWidth="1" min="13" max="13" width="10.86"/>
    <col customWidth="1" min="14" max="14" width="8.71"/>
    <col customWidth="1" min="15" max="15" width="13.14"/>
    <col customWidth="1" min="16" max="16" width="12.57"/>
    <col customWidth="1" min="17" max="28" width="8.71"/>
  </cols>
  <sheetData>
    <row r="1">
      <c r="A1" s="21" t="s">
        <v>0</v>
      </c>
      <c r="B1" s="21" t="s">
        <v>1</v>
      </c>
      <c r="C1" s="22" t="s">
        <v>318</v>
      </c>
      <c r="D1" s="21" t="s">
        <v>2</v>
      </c>
      <c r="E1" s="21" t="s">
        <v>3</v>
      </c>
      <c r="F1" s="21" t="s">
        <v>4</v>
      </c>
      <c r="G1" s="22" t="s">
        <v>319</v>
      </c>
      <c r="H1" s="22" t="s">
        <v>320</v>
      </c>
      <c r="I1" s="22" t="s">
        <v>321</v>
      </c>
      <c r="J1" s="21" t="s">
        <v>7</v>
      </c>
      <c r="K1" s="21" t="s">
        <v>8</v>
      </c>
      <c r="L1" s="21" t="s">
        <v>9</v>
      </c>
      <c r="M1" s="21" t="s">
        <v>10</v>
      </c>
      <c r="N1" s="21" t="s">
        <v>11</v>
      </c>
      <c r="O1" s="21" t="s">
        <v>12</v>
      </c>
      <c r="P1" s="21" t="s">
        <v>13</v>
      </c>
      <c r="Q1" s="2"/>
      <c r="R1" s="2"/>
      <c r="S1" s="2"/>
      <c r="T1" s="2"/>
      <c r="U1" s="2"/>
      <c r="V1" s="2"/>
      <c r="W1" s="2"/>
      <c r="X1" s="2"/>
      <c r="Y1" s="2"/>
      <c r="Z1" s="2"/>
      <c r="AA1" s="2"/>
      <c r="AB1" s="2"/>
    </row>
    <row r="2">
      <c r="A2" s="3" t="s">
        <v>22</v>
      </c>
      <c r="B2" s="3" t="s">
        <v>23</v>
      </c>
      <c r="C2" s="23" t="s">
        <v>322</v>
      </c>
      <c r="D2" s="4">
        <v>1.0</v>
      </c>
      <c r="E2" s="24">
        <v>78.0</v>
      </c>
      <c r="F2" s="24">
        <v>45.5</v>
      </c>
      <c r="G2" s="24">
        <v>32.5</v>
      </c>
      <c r="H2" s="6">
        <f t="shared" ref="H2:H127" si="1">G2/F2</f>
        <v>0.7142857143</v>
      </c>
      <c r="I2" s="6">
        <v>0.416666666666667</v>
      </c>
      <c r="J2" s="7">
        <v>1327.625</v>
      </c>
      <c r="K2" s="4">
        <v>99.0</v>
      </c>
      <c r="L2" s="8">
        <v>531.0</v>
      </c>
      <c r="M2" s="4">
        <v>52.0</v>
      </c>
      <c r="N2" s="8">
        <v>67.0</v>
      </c>
      <c r="O2" s="4">
        <v>5.0</v>
      </c>
      <c r="P2" s="4">
        <v>4.0</v>
      </c>
    </row>
    <row r="3">
      <c r="A3" s="25" t="s">
        <v>43</v>
      </c>
      <c r="B3" s="25" t="s">
        <v>44</v>
      </c>
      <c r="C3" s="26" t="s">
        <v>322</v>
      </c>
      <c r="D3" s="27">
        <v>1.0</v>
      </c>
      <c r="E3" s="28">
        <v>76.0</v>
      </c>
      <c r="F3" s="28">
        <v>42.5</v>
      </c>
      <c r="G3" s="28">
        <v>33.5</v>
      </c>
      <c r="H3" s="29">
        <f t="shared" si="1"/>
        <v>0.7882352941</v>
      </c>
      <c r="I3" s="29">
        <v>0.440789473684211</v>
      </c>
      <c r="J3" s="30">
        <v>1231.795</v>
      </c>
      <c r="K3" s="27">
        <v>92.0</v>
      </c>
      <c r="L3" s="31">
        <v>478.0</v>
      </c>
      <c r="M3" s="27">
        <v>52.0</v>
      </c>
      <c r="N3" s="31">
        <v>28.0</v>
      </c>
      <c r="O3" s="27">
        <v>5.0</v>
      </c>
      <c r="P3" s="27">
        <v>4.0</v>
      </c>
    </row>
    <row r="4">
      <c r="A4" s="3" t="s">
        <v>225</v>
      </c>
      <c r="B4" s="3" t="s">
        <v>226</v>
      </c>
      <c r="C4" s="23" t="s">
        <v>322</v>
      </c>
      <c r="D4" s="4">
        <v>1.0</v>
      </c>
      <c r="E4" s="24">
        <v>47.5</v>
      </c>
      <c r="F4" s="24">
        <v>27.5</v>
      </c>
      <c r="G4" s="24">
        <v>20.0</v>
      </c>
      <c r="H4" s="6">
        <f t="shared" si="1"/>
        <v>0.7272727273</v>
      </c>
      <c r="I4" s="6">
        <v>0.421052631578947</v>
      </c>
      <c r="J4" s="7">
        <v>969.4</v>
      </c>
      <c r="K4" s="4">
        <v>72.0</v>
      </c>
      <c r="L4" s="8">
        <v>630.0</v>
      </c>
      <c r="M4" s="4">
        <v>52.0</v>
      </c>
      <c r="N4" s="8">
        <v>326.0</v>
      </c>
      <c r="O4" s="4">
        <v>5.0</v>
      </c>
      <c r="P4" s="4">
        <v>5.0</v>
      </c>
    </row>
    <row r="5">
      <c r="A5" s="25" t="s">
        <v>53</v>
      </c>
      <c r="B5" s="25" t="s">
        <v>54</v>
      </c>
      <c r="C5" s="26" t="s">
        <v>322</v>
      </c>
      <c r="D5" s="27">
        <v>1.0</v>
      </c>
      <c r="E5" s="28">
        <v>74.0</v>
      </c>
      <c r="F5" s="28">
        <v>41.0</v>
      </c>
      <c r="G5" s="28">
        <v>33.0</v>
      </c>
      <c r="H5" s="29">
        <f t="shared" si="1"/>
        <v>0.8048780488</v>
      </c>
      <c r="I5" s="29">
        <v>0.445945945945946</v>
      </c>
      <c r="J5" s="30">
        <v>878.46</v>
      </c>
      <c r="K5" s="27">
        <v>66.0</v>
      </c>
      <c r="L5" s="31">
        <v>346.0</v>
      </c>
      <c r="M5" s="27">
        <v>52.0</v>
      </c>
      <c r="N5" s="31">
        <v>263.0</v>
      </c>
      <c r="O5" s="27">
        <v>5.0</v>
      </c>
      <c r="P5" s="27">
        <v>5.0</v>
      </c>
    </row>
    <row r="6">
      <c r="A6" s="3" t="s">
        <v>206</v>
      </c>
      <c r="B6" s="3" t="s">
        <v>207</v>
      </c>
      <c r="C6" s="23" t="s">
        <v>322</v>
      </c>
      <c r="D6" s="4">
        <v>1.0</v>
      </c>
      <c r="E6" s="24">
        <v>49.5</v>
      </c>
      <c r="F6" s="24">
        <v>28.5</v>
      </c>
      <c r="G6" s="24">
        <v>21.0</v>
      </c>
      <c r="H6" s="6">
        <f t="shared" si="1"/>
        <v>0.7368421053</v>
      </c>
      <c r="I6" s="6">
        <v>0.424242424242424</v>
      </c>
      <c r="J6" s="7">
        <v>875.7</v>
      </c>
      <c r="K6" s="4">
        <v>65.0</v>
      </c>
      <c r="L6" s="8">
        <v>542.0</v>
      </c>
      <c r="M6" s="4">
        <v>52.0</v>
      </c>
      <c r="N6" s="8">
        <v>212.0</v>
      </c>
      <c r="O6" s="4">
        <v>5.0</v>
      </c>
      <c r="P6" s="4">
        <v>6.0</v>
      </c>
    </row>
    <row r="7">
      <c r="A7" s="25" t="s">
        <v>131</v>
      </c>
      <c r="B7" s="25" t="s">
        <v>132</v>
      </c>
      <c r="C7" s="26" t="s">
        <v>322</v>
      </c>
      <c r="D7" s="27">
        <v>1.0</v>
      </c>
      <c r="E7" s="28">
        <v>59.5</v>
      </c>
      <c r="F7" s="28">
        <v>32.5</v>
      </c>
      <c r="G7" s="28">
        <v>27.0</v>
      </c>
      <c r="H7" s="29">
        <f t="shared" si="1"/>
        <v>0.8307692308</v>
      </c>
      <c r="I7" s="29">
        <v>0.453781512605042</v>
      </c>
      <c r="J7" s="30">
        <v>843.48</v>
      </c>
      <c r="K7" s="27">
        <v>63.0</v>
      </c>
      <c r="L7" s="31">
        <v>406.0</v>
      </c>
      <c r="M7" s="27">
        <v>52.0</v>
      </c>
      <c r="N7" s="31">
        <v>212.0</v>
      </c>
      <c r="O7" s="27">
        <v>5.0</v>
      </c>
      <c r="P7" s="27">
        <v>5.0</v>
      </c>
    </row>
    <row r="8">
      <c r="A8" s="3" t="s">
        <v>112</v>
      </c>
      <c r="B8" s="3" t="s">
        <v>113</v>
      </c>
      <c r="C8" s="23" t="s">
        <v>322</v>
      </c>
      <c r="D8" s="4">
        <v>1.0</v>
      </c>
      <c r="E8" s="24">
        <v>60.5</v>
      </c>
      <c r="F8" s="24">
        <v>33.5</v>
      </c>
      <c r="G8" s="24">
        <v>27.0</v>
      </c>
      <c r="H8" s="6">
        <f t="shared" si="1"/>
        <v>0.8059701493</v>
      </c>
      <c r="I8" s="6">
        <v>0.446280991735537</v>
      </c>
      <c r="J8" s="7">
        <v>756.0</v>
      </c>
      <c r="K8" s="4">
        <v>56.0</v>
      </c>
      <c r="L8" s="8">
        <v>364.0</v>
      </c>
      <c r="M8" s="4">
        <v>52.0</v>
      </c>
      <c r="N8" s="8">
        <v>131.0</v>
      </c>
      <c r="O8" s="4">
        <v>5.0</v>
      </c>
      <c r="P8" s="4">
        <v>3.0</v>
      </c>
    </row>
    <row r="9">
      <c r="A9" s="25" t="s">
        <v>197</v>
      </c>
      <c r="B9" s="25" t="s">
        <v>198</v>
      </c>
      <c r="C9" s="26" t="s">
        <v>322</v>
      </c>
      <c r="D9" s="27">
        <v>1.0</v>
      </c>
      <c r="E9" s="28">
        <v>49.5</v>
      </c>
      <c r="F9" s="28">
        <v>29.5</v>
      </c>
      <c r="G9" s="28">
        <v>20.0</v>
      </c>
      <c r="H9" s="29">
        <f t="shared" si="1"/>
        <v>0.6779661017</v>
      </c>
      <c r="I9" s="29">
        <v>0.404040404040404</v>
      </c>
      <c r="J9" s="30">
        <v>735.4</v>
      </c>
      <c r="K9" s="27">
        <v>55.0</v>
      </c>
      <c r="L9" s="31">
        <v>478.0</v>
      </c>
      <c r="M9" s="27">
        <v>52.0</v>
      </c>
      <c r="N9" s="31">
        <v>166.0</v>
      </c>
      <c r="O9" s="27">
        <v>5.0</v>
      </c>
      <c r="P9" s="27">
        <v>2.0</v>
      </c>
    </row>
    <row r="10">
      <c r="A10" s="3" t="s">
        <v>203</v>
      </c>
      <c r="B10" s="3" t="s">
        <v>204</v>
      </c>
      <c r="C10" s="23" t="s">
        <v>322</v>
      </c>
      <c r="D10" s="4">
        <v>1.0</v>
      </c>
      <c r="E10" s="24">
        <v>49.5</v>
      </c>
      <c r="F10" s="24">
        <v>29.0</v>
      </c>
      <c r="G10" s="24">
        <v>20.5</v>
      </c>
      <c r="H10" s="6">
        <f t="shared" si="1"/>
        <v>0.7068965517</v>
      </c>
      <c r="I10" s="6">
        <v>0.414141414141414</v>
      </c>
      <c r="J10" s="7">
        <v>681.42</v>
      </c>
      <c r="K10" s="4">
        <v>51.0</v>
      </c>
      <c r="L10" s="8">
        <v>432.0</v>
      </c>
      <c r="M10" s="4">
        <v>52.0</v>
      </c>
      <c r="N10" s="8">
        <v>178.0</v>
      </c>
      <c r="O10" s="4">
        <v>5.0</v>
      </c>
      <c r="P10" s="4">
        <v>5.0</v>
      </c>
    </row>
    <row r="11">
      <c r="A11" s="25" t="s">
        <v>114</v>
      </c>
      <c r="B11" s="25" t="s">
        <v>115</v>
      </c>
      <c r="C11" s="26" t="s">
        <v>322</v>
      </c>
      <c r="D11" s="27">
        <v>1.0</v>
      </c>
      <c r="E11" s="28">
        <v>60.5</v>
      </c>
      <c r="F11" s="28">
        <v>33.5</v>
      </c>
      <c r="G11" s="28">
        <v>27.0</v>
      </c>
      <c r="H11" s="29">
        <f t="shared" si="1"/>
        <v>0.8059701493</v>
      </c>
      <c r="I11" s="29">
        <v>0.446280991735537</v>
      </c>
      <c r="J11" s="30">
        <v>608.58</v>
      </c>
      <c r="K11" s="27">
        <v>45.0</v>
      </c>
      <c r="L11" s="31">
        <v>293.0</v>
      </c>
      <c r="M11" s="27">
        <v>52.0</v>
      </c>
      <c r="N11" s="31">
        <v>24.0</v>
      </c>
      <c r="O11" s="27">
        <v>5.0</v>
      </c>
      <c r="P11" s="27">
        <v>6.0</v>
      </c>
    </row>
    <row r="12">
      <c r="A12" s="3" t="s">
        <v>30</v>
      </c>
      <c r="B12" s="3" t="s">
        <v>31</v>
      </c>
      <c r="C12" s="23" t="s">
        <v>322</v>
      </c>
      <c r="D12" s="4">
        <v>1.0</v>
      </c>
      <c r="E12" s="24">
        <v>76.0</v>
      </c>
      <c r="F12" s="24">
        <v>44.0</v>
      </c>
      <c r="G12" s="24">
        <v>32.0</v>
      </c>
      <c r="H12" s="6">
        <f t="shared" si="1"/>
        <v>0.7272727273</v>
      </c>
      <c r="I12" s="6">
        <v>0.421052631578947</v>
      </c>
      <c r="J12" s="7">
        <v>591.04</v>
      </c>
      <c r="K12" s="4">
        <v>44.0</v>
      </c>
      <c r="L12" s="8">
        <v>240.0</v>
      </c>
      <c r="M12" s="4">
        <v>52.0</v>
      </c>
      <c r="N12" s="8">
        <v>154.0</v>
      </c>
      <c r="O12" s="4">
        <v>5.0</v>
      </c>
      <c r="P12" s="4">
        <v>3.0</v>
      </c>
    </row>
    <row r="13">
      <c r="A13" s="25" t="s">
        <v>228</v>
      </c>
      <c r="B13" s="25" t="s">
        <v>229</v>
      </c>
      <c r="C13" s="26" t="s">
        <v>322</v>
      </c>
      <c r="D13" s="27">
        <v>1.0</v>
      </c>
      <c r="E13" s="28">
        <v>47.5</v>
      </c>
      <c r="F13" s="28">
        <v>27.5</v>
      </c>
      <c r="G13" s="28">
        <v>20.0</v>
      </c>
      <c r="H13" s="29">
        <f t="shared" si="1"/>
        <v>0.7272727273</v>
      </c>
      <c r="I13" s="29">
        <v>0.421052631578947</v>
      </c>
      <c r="J13" s="30">
        <v>550.8</v>
      </c>
      <c r="K13" s="27">
        <v>41.0</v>
      </c>
      <c r="L13" s="31">
        <v>358.0</v>
      </c>
      <c r="M13" s="27">
        <v>52.0</v>
      </c>
      <c r="N13" s="31">
        <v>297.0</v>
      </c>
      <c r="O13" s="27">
        <v>4.0</v>
      </c>
      <c r="P13" s="27">
        <v>5.0</v>
      </c>
    </row>
    <row r="14">
      <c r="A14" s="3" t="s">
        <v>230</v>
      </c>
      <c r="B14" s="3" t="s">
        <v>231</v>
      </c>
      <c r="C14" s="23" t="s">
        <v>322</v>
      </c>
      <c r="D14" s="4">
        <v>1.0</v>
      </c>
      <c r="E14" s="24">
        <v>47.5</v>
      </c>
      <c r="F14" s="24">
        <v>27.5</v>
      </c>
      <c r="G14" s="24">
        <v>20.0</v>
      </c>
      <c r="H14" s="6">
        <f t="shared" si="1"/>
        <v>0.7272727273</v>
      </c>
      <c r="I14" s="6">
        <v>0.421052631578947</v>
      </c>
      <c r="J14" s="7">
        <v>467.8</v>
      </c>
      <c r="K14" s="4">
        <v>35.0</v>
      </c>
      <c r="L14" s="8">
        <v>304.0</v>
      </c>
      <c r="M14" s="4">
        <v>52.0</v>
      </c>
      <c r="N14" s="8">
        <v>53.0</v>
      </c>
      <c r="O14" s="4">
        <v>4.0</v>
      </c>
      <c r="P14" s="4">
        <v>6.0</v>
      </c>
    </row>
    <row r="15">
      <c r="A15" s="25" t="s">
        <v>191</v>
      </c>
      <c r="B15" s="25" t="s">
        <v>192</v>
      </c>
      <c r="C15" s="26" t="s">
        <v>322</v>
      </c>
      <c r="D15" s="27">
        <v>1.0</v>
      </c>
      <c r="E15" s="28">
        <v>50.5</v>
      </c>
      <c r="F15" s="28">
        <v>30.0</v>
      </c>
      <c r="G15" s="28">
        <v>20.5</v>
      </c>
      <c r="H15" s="29">
        <f t="shared" si="1"/>
        <v>0.6833333333</v>
      </c>
      <c r="I15" s="29">
        <v>0.405940594059406</v>
      </c>
      <c r="J15" s="30">
        <v>443.21</v>
      </c>
      <c r="K15" s="27">
        <v>33.0</v>
      </c>
      <c r="L15" s="31">
        <v>281.0</v>
      </c>
      <c r="M15" s="27">
        <v>52.0</v>
      </c>
      <c r="N15" s="31">
        <v>74.0</v>
      </c>
      <c r="O15" s="27">
        <v>4.0</v>
      </c>
      <c r="P15" s="27">
        <v>3.0</v>
      </c>
    </row>
    <row r="16">
      <c r="A16" s="3" t="s">
        <v>215</v>
      </c>
      <c r="B16" s="3" t="s">
        <v>216</v>
      </c>
      <c r="C16" s="23" t="s">
        <v>322</v>
      </c>
      <c r="D16" s="4">
        <v>1.0</v>
      </c>
      <c r="E16" s="24">
        <v>47.5</v>
      </c>
      <c r="F16" s="24">
        <v>28.5</v>
      </c>
      <c r="G16" s="24">
        <v>19.0</v>
      </c>
      <c r="H16" s="6">
        <f t="shared" si="1"/>
        <v>0.6666666667</v>
      </c>
      <c r="I16" s="6">
        <v>0.4</v>
      </c>
      <c r="J16" s="7">
        <v>441.56</v>
      </c>
      <c r="K16" s="4">
        <v>33.0</v>
      </c>
      <c r="L16" s="8">
        <v>302.0</v>
      </c>
      <c r="M16" s="4">
        <v>52.0</v>
      </c>
      <c r="N16" s="8">
        <v>67.0</v>
      </c>
      <c r="O16" s="4">
        <v>4.0</v>
      </c>
      <c r="P16" s="4">
        <v>5.0</v>
      </c>
    </row>
    <row r="17">
      <c r="A17" s="25" t="s">
        <v>234</v>
      </c>
      <c r="B17" s="25" t="s">
        <v>235</v>
      </c>
      <c r="C17" s="26" t="s">
        <v>322</v>
      </c>
      <c r="D17" s="27">
        <v>1.0</v>
      </c>
      <c r="E17" s="28">
        <v>47.5</v>
      </c>
      <c r="F17" s="28">
        <v>26.5</v>
      </c>
      <c r="G17" s="28">
        <v>21.0</v>
      </c>
      <c r="H17" s="29">
        <f t="shared" si="1"/>
        <v>0.7924528302</v>
      </c>
      <c r="I17" s="29">
        <v>0.442105263157895</v>
      </c>
      <c r="J17" s="30">
        <v>423.36</v>
      </c>
      <c r="K17" s="27">
        <v>32.0</v>
      </c>
      <c r="L17" s="31">
        <v>262.0</v>
      </c>
      <c r="M17" s="27">
        <v>52.0</v>
      </c>
      <c r="N17" s="31">
        <v>190.0</v>
      </c>
      <c r="O17" s="27">
        <v>3.0</v>
      </c>
      <c r="P17" s="27">
        <v>4.0</v>
      </c>
    </row>
    <row r="18">
      <c r="A18" s="3" t="s">
        <v>139</v>
      </c>
      <c r="B18" s="3" t="s">
        <v>140</v>
      </c>
      <c r="C18" s="23" t="s">
        <v>322</v>
      </c>
      <c r="D18" s="4">
        <v>1.0</v>
      </c>
      <c r="E18" s="24">
        <v>57.5</v>
      </c>
      <c r="F18" s="24">
        <v>32.5</v>
      </c>
      <c r="G18" s="24">
        <v>25.0</v>
      </c>
      <c r="H18" s="6">
        <f t="shared" si="1"/>
        <v>0.7692307692</v>
      </c>
      <c r="I18" s="6">
        <v>0.434782608695652</v>
      </c>
      <c r="J18" s="7">
        <v>415.5</v>
      </c>
      <c r="K18" s="4">
        <v>31.0</v>
      </c>
      <c r="L18" s="8">
        <v>216.0</v>
      </c>
      <c r="M18" s="4">
        <v>52.0</v>
      </c>
      <c r="N18" s="8">
        <v>152.0</v>
      </c>
      <c r="O18" s="4">
        <v>3.0</v>
      </c>
      <c r="P18" s="4">
        <v>5.0</v>
      </c>
    </row>
    <row r="19">
      <c r="A19" s="25" t="s">
        <v>34</v>
      </c>
      <c r="B19" s="25" t="s">
        <v>35</v>
      </c>
      <c r="C19" s="26" t="s">
        <v>322</v>
      </c>
      <c r="D19" s="27">
        <v>1.0</v>
      </c>
      <c r="E19" s="28">
        <v>75.5</v>
      </c>
      <c r="F19" s="28">
        <v>43.5</v>
      </c>
      <c r="G19" s="28">
        <v>32.0</v>
      </c>
      <c r="H19" s="29">
        <f t="shared" si="1"/>
        <v>0.7356321839</v>
      </c>
      <c r="I19" s="29">
        <v>0.423841059602649</v>
      </c>
      <c r="J19" s="30">
        <v>379.2</v>
      </c>
      <c r="K19" s="27">
        <v>28.0</v>
      </c>
      <c r="L19" s="31">
        <v>154.0</v>
      </c>
      <c r="M19" s="27">
        <v>52.0</v>
      </c>
      <c r="N19" s="31">
        <v>59.0</v>
      </c>
      <c r="O19" s="27">
        <v>3.0</v>
      </c>
      <c r="P19" s="27">
        <v>6.0</v>
      </c>
    </row>
    <row r="20">
      <c r="A20" s="3" t="s">
        <v>118</v>
      </c>
      <c r="B20" s="3" t="s">
        <v>119</v>
      </c>
      <c r="C20" s="23" t="s">
        <v>322</v>
      </c>
      <c r="D20" s="4">
        <v>1.0</v>
      </c>
      <c r="E20" s="24">
        <v>58.5</v>
      </c>
      <c r="F20" s="24">
        <v>33.5</v>
      </c>
      <c r="G20" s="24">
        <v>25.0</v>
      </c>
      <c r="H20" s="6">
        <f t="shared" si="1"/>
        <v>0.7462686567</v>
      </c>
      <c r="I20" s="6">
        <v>0.427350427350427</v>
      </c>
      <c r="J20" s="7">
        <v>375.0</v>
      </c>
      <c r="K20" s="4">
        <v>28.0</v>
      </c>
      <c r="L20" s="8">
        <v>195.0</v>
      </c>
      <c r="M20" s="4">
        <v>52.0</v>
      </c>
      <c r="N20" s="8">
        <v>126.0</v>
      </c>
      <c r="O20" s="4">
        <v>3.0</v>
      </c>
      <c r="P20" s="4">
        <v>4.0</v>
      </c>
    </row>
    <row r="21">
      <c r="A21" s="25" t="s">
        <v>58</v>
      </c>
      <c r="B21" s="25" t="s">
        <v>59</v>
      </c>
      <c r="C21" s="26" t="s">
        <v>322</v>
      </c>
      <c r="D21" s="27">
        <v>1.0</v>
      </c>
      <c r="E21" s="28">
        <v>67.0</v>
      </c>
      <c r="F21" s="28">
        <v>40.0</v>
      </c>
      <c r="G21" s="28">
        <v>27.0</v>
      </c>
      <c r="H21" s="29">
        <f t="shared" si="1"/>
        <v>0.675</v>
      </c>
      <c r="I21" s="29">
        <v>0.402985074626866</v>
      </c>
      <c r="J21" s="30">
        <v>365.58</v>
      </c>
      <c r="K21" s="27">
        <v>27.0</v>
      </c>
      <c r="L21" s="31">
        <v>176.0</v>
      </c>
      <c r="M21" s="27">
        <v>52.0</v>
      </c>
      <c r="N21" s="31">
        <v>48.0</v>
      </c>
      <c r="O21" s="27">
        <v>3.0</v>
      </c>
      <c r="P21" s="27">
        <v>3.0</v>
      </c>
    </row>
    <row r="22">
      <c r="A22" s="3" t="s">
        <v>169</v>
      </c>
      <c r="B22" s="3" t="s">
        <v>170</v>
      </c>
      <c r="C22" s="23" t="s">
        <v>322</v>
      </c>
      <c r="D22" s="4">
        <v>1.0</v>
      </c>
      <c r="E22" s="24">
        <v>56.0</v>
      </c>
      <c r="F22" s="24">
        <v>31.5</v>
      </c>
      <c r="G22" s="24">
        <v>24.5</v>
      </c>
      <c r="H22" s="6">
        <f t="shared" si="1"/>
        <v>0.7777777778</v>
      </c>
      <c r="I22" s="6">
        <v>0.4375</v>
      </c>
      <c r="J22" s="7">
        <v>343.0</v>
      </c>
      <c r="K22" s="4">
        <v>26.0</v>
      </c>
      <c r="L22" s="8">
        <v>182.0</v>
      </c>
      <c r="M22" s="4">
        <v>52.0</v>
      </c>
      <c r="N22" s="8">
        <v>10.0</v>
      </c>
      <c r="O22" s="4">
        <v>3.0</v>
      </c>
      <c r="P22" s="4">
        <v>1.0</v>
      </c>
    </row>
    <row r="23">
      <c r="A23" s="25" t="s">
        <v>126</v>
      </c>
      <c r="B23" s="25" t="s">
        <v>127</v>
      </c>
      <c r="C23" s="26" t="s">
        <v>322</v>
      </c>
      <c r="D23" s="27">
        <v>1.0</v>
      </c>
      <c r="E23" s="28">
        <v>55.0</v>
      </c>
      <c r="F23" s="28">
        <v>33.0</v>
      </c>
      <c r="G23" s="28">
        <v>22.0</v>
      </c>
      <c r="H23" s="29">
        <f t="shared" si="1"/>
        <v>0.6666666667</v>
      </c>
      <c r="I23" s="29">
        <v>0.4</v>
      </c>
      <c r="J23" s="30">
        <v>341.88</v>
      </c>
      <c r="K23" s="27">
        <v>25.0</v>
      </c>
      <c r="L23" s="31">
        <v>202.0</v>
      </c>
      <c r="M23" s="27">
        <v>52.0</v>
      </c>
      <c r="N23" s="31">
        <v>38.0</v>
      </c>
      <c r="O23" s="27">
        <v>3.0</v>
      </c>
      <c r="P23" s="27">
        <v>3.0</v>
      </c>
    </row>
    <row r="24">
      <c r="A24" s="3" t="s">
        <v>133</v>
      </c>
      <c r="B24" s="3" t="s">
        <v>134</v>
      </c>
      <c r="C24" s="23" t="s">
        <v>322</v>
      </c>
      <c r="D24" s="4">
        <v>1.0</v>
      </c>
      <c r="E24" s="24">
        <v>59.5</v>
      </c>
      <c r="F24" s="24">
        <v>32.5</v>
      </c>
      <c r="G24" s="24">
        <v>27.0</v>
      </c>
      <c r="H24" s="6">
        <f t="shared" si="1"/>
        <v>0.8307692308</v>
      </c>
      <c r="I24" s="6">
        <v>0.453781512605042</v>
      </c>
      <c r="J24" s="7">
        <v>330.48</v>
      </c>
      <c r="K24" s="4">
        <v>25.0</v>
      </c>
      <c r="L24" s="8">
        <v>159.0</v>
      </c>
      <c r="M24" s="4">
        <v>52.0</v>
      </c>
      <c r="N24" s="8">
        <v>77.0</v>
      </c>
      <c r="O24" s="4">
        <v>3.0</v>
      </c>
      <c r="P24" s="4">
        <v>6.0</v>
      </c>
    </row>
    <row r="25">
      <c r="A25" s="25" t="s">
        <v>181</v>
      </c>
      <c r="B25" s="25" t="s">
        <v>182</v>
      </c>
      <c r="C25" s="26" t="s">
        <v>322</v>
      </c>
      <c r="D25" s="27">
        <v>1.0</v>
      </c>
      <c r="E25" s="28">
        <v>49.5</v>
      </c>
      <c r="F25" s="28">
        <v>31.0</v>
      </c>
      <c r="G25" s="28">
        <v>18.5</v>
      </c>
      <c r="H25" s="29">
        <f t="shared" si="1"/>
        <v>0.5967741935</v>
      </c>
      <c r="I25" s="29">
        <v>0.373737373737374</v>
      </c>
      <c r="J25" s="30">
        <v>310.245</v>
      </c>
      <c r="K25" s="27">
        <v>23.0</v>
      </c>
      <c r="L25" s="31">
        <v>218.0</v>
      </c>
      <c r="M25" s="27">
        <v>52.0</v>
      </c>
      <c r="N25" s="31">
        <v>91.0</v>
      </c>
      <c r="O25" s="27">
        <v>3.0</v>
      </c>
      <c r="P25" s="27">
        <v>5.0</v>
      </c>
    </row>
    <row r="26">
      <c r="A26" s="3" t="s">
        <v>171</v>
      </c>
      <c r="B26" s="3" t="s">
        <v>172</v>
      </c>
      <c r="C26" s="23" t="s">
        <v>322</v>
      </c>
      <c r="D26" s="4">
        <v>1.0</v>
      </c>
      <c r="E26" s="24">
        <v>56.0</v>
      </c>
      <c r="F26" s="24">
        <v>31.5</v>
      </c>
      <c r="G26" s="24">
        <v>24.5</v>
      </c>
      <c r="H26" s="6">
        <f t="shared" si="1"/>
        <v>0.7777777778</v>
      </c>
      <c r="I26" s="6">
        <v>0.4375</v>
      </c>
      <c r="J26" s="7">
        <v>305.515</v>
      </c>
      <c r="K26" s="4">
        <v>23.0</v>
      </c>
      <c r="L26" s="8">
        <v>162.0</v>
      </c>
      <c r="M26" s="4">
        <v>52.0</v>
      </c>
      <c r="N26" s="8">
        <v>41.0</v>
      </c>
      <c r="O26" s="4">
        <v>3.0</v>
      </c>
      <c r="P26" s="4">
        <v>0.0</v>
      </c>
    </row>
    <row r="27">
      <c r="A27" s="25" t="s">
        <v>123</v>
      </c>
      <c r="B27" s="25" t="s">
        <v>124</v>
      </c>
      <c r="C27" s="26" t="s">
        <v>322</v>
      </c>
      <c r="D27" s="27">
        <v>1.0</v>
      </c>
      <c r="E27" s="28">
        <v>56.0</v>
      </c>
      <c r="F27" s="28">
        <v>33.0</v>
      </c>
      <c r="G27" s="28">
        <v>23.0</v>
      </c>
      <c r="H27" s="29">
        <f t="shared" si="1"/>
        <v>0.696969697</v>
      </c>
      <c r="I27" s="29">
        <v>0.410714285714286</v>
      </c>
      <c r="J27" s="30">
        <v>302.68</v>
      </c>
      <c r="K27" s="27">
        <v>23.0</v>
      </c>
      <c r="L27" s="31">
        <v>171.0</v>
      </c>
      <c r="M27" s="27">
        <v>52.0</v>
      </c>
      <c r="N27" s="31">
        <v>116.0</v>
      </c>
      <c r="O27" s="27">
        <v>3.0</v>
      </c>
      <c r="P27" s="27">
        <v>1.0</v>
      </c>
    </row>
    <row r="28">
      <c r="A28" s="3" t="s">
        <v>195</v>
      </c>
      <c r="B28" s="3" t="s">
        <v>196</v>
      </c>
      <c r="C28" s="23" t="s">
        <v>322</v>
      </c>
      <c r="D28" s="4">
        <v>1.0</v>
      </c>
      <c r="E28" s="24">
        <v>56.0</v>
      </c>
      <c r="F28" s="24">
        <v>29.5</v>
      </c>
      <c r="G28" s="24">
        <v>26.5</v>
      </c>
      <c r="H28" s="6">
        <f t="shared" si="1"/>
        <v>0.8983050847</v>
      </c>
      <c r="I28" s="6">
        <v>0.473214285714286</v>
      </c>
      <c r="J28" s="7">
        <v>299.715</v>
      </c>
      <c r="K28" s="4">
        <v>22.0</v>
      </c>
      <c r="L28" s="8">
        <v>147.0</v>
      </c>
      <c r="M28" s="4">
        <v>52.0</v>
      </c>
      <c r="N28" s="8">
        <v>22.0</v>
      </c>
      <c r="O28" s="4">
        <v>3.0</v>
      </c>
      <c r="P28" s="4">
        <v>0.0</v>
      </c>
    </row>
    <row r="29">
      <c r="A29" s="25" t="s">
        <v>245</v>
      </c>
      <c r="B29" s="25" t="s">
        <v>246</v>
      </c>
      <c r="C29" s="26" t="s">
        <v>322</v>
      </c>
      <c r="D29" s="27">
        <v>1.0</v>
      </c>
      <c r="E29" s="28">
        <v>35.0</v>
      </c>
      <c r="F29" s="28">
        <v>24.5</v>
      </c>
      <c r="G29" s="28">
        <v>10.5</v>
      </c>
      <c r="H29" s="29">
        <f t="shared" si="1"/>
        <v>0.4285714286</v>
      </c>
      <c r="I29" s="29">
        <v>0.3</v>
      </c>
      <c r="J29" s="30">
        <v>284.34</v>
      </c>
      <c r="K29" s="27">
        <v>21.0</v>
      </c>
      <c r="L29" s="31">
        <v>352.0</v>
      </c>
      <c r="M29" s="27">
        <v>52.0</v>
      </c>
      <c r="N29" s="31">
        <v>52.0</v>
      </c>
      <c r="O29" s="27">
        <v>2.0</v>
      </c>
      <c r="P29" s="27">
        <v>6.0</v>
      </c>
    </row>
    <row r="30">
      <c r="A30" s="3" t="s">
        <v>32</v>
      </c>
      <c r="B30" s="3" t="s">
        <v>33</v>
      </c>
      <c r="C30" s="23" t="s">
        <v>322</v>
      </c>
      <c r="D30" s="4">
        <v>1.0</v>
      </c>
      <c r="E30" s="24">
        <v>77.0</v>
      </c>
      <c r="F30" s="24">
        <v>43.5</v>
      </c>
      <c r="G30" s="24">
        <v>33.5</v>
      </c>
      <c r="H30" s="6">
        <f t="shared" si="1"/>
        <v>0.7701149425</v>
      </c>
      <c r="I30" s="6">
        <v>0.435064935064935</v>
      </c>
      <c r="J30" s="7">
        <v>281.065</v>
      </c>
      <c r="K30" s="4">
        <v>21.0</v>
      </c>
      <c r="L30" s="8">
        <v>109.0</v>
      </c>
      <c r="M30" s="4">
        <v>52.0</v>
      </c>
      <c r="N30" s="8">
        <v>57.0</v>
      </c>
      <c r="O30" s="4">
        <v>2.0</v>
      </c>
      <c r="P30" s="4">
        <v>6.0</v>
      </c>
    </row>
    <row r="31">
      <c r="A31" s="25" t="s">
        <v>185</v>
      </c>
      <c r="B31" s="25" t="s">
        <v>186</v>
      </c>
      <c r="C31" s="26" t="s">
        <v>322</v>
      </c>
      <c r="D31" s="27">
        <v>1.0</v>
      </c>
      <c r="E31" s="28">
        <v>54.0</v>
      </c>
      <c r="F31" s="28">
        <v>30.5</v>
      </c>
      <c r="G31" s="28">
        <v>23.5</v>
      </c>
      <c r="H31" s="29">
        <f t="shared" si="1"/>
        <v>0.7704918033</v>
      </c>
      <c r="I31" s="29">
        <v>0.435185185185185</v>
      </c>
      <c r="J31" s="30">
        <v>271.19</v>
      </c>
      <c r="K31" s="27">
        <v>20.0</v>
      </c>
      <c r="L31" s="31">
        <v>150.0</v>
      </c>
      <c r="M31" s="27">
        <v>52.0</v>
      </c>
      <c r="N31" s="31">
        <v>11.0</v>
      </c>
      <c r="O31" s="27">
        <v>2.0</v>
      </c>
      <c r="P31" s="27">
        <v>3.0</v>
      </c>
    </row>
    <row r="32">
      <c r="A32" s="3" t="s">
        <v>210</v>
      </c>
      <c r="B32" s="3" t="s">
        <v>211</v>
      </c>
      <c r="C32" s="23" t="s">
        <v>322</v>
      </c>
      <c r="D32" s="4">
        <v>1.0</v>
      </c>
      <c r="E32" s="24">
        <v>49.5</v>
      </c>
      <c r="F32" s="24">
        <v>28.5</v>
      </c>
      <c r="G32" s="24">
        <v>21.0</v>
      </c>
      <c r="H32" s="6">
        <f t="shared" si="1"/>
        <v>0.7368421053</v>
      </c>
      <c r="I32" s="6">
        <v>0.424242424242424</v>
      </c>
      <c r="J32" s="7">
        <v>269.85</v>
      </c>
      <c r="K32" s="4">
        <v>20.0</v>
      </c>
      <c r="L32" s="8">
        <v>167.0</v>
      </c>
      <c r="M32" s="4">
        <v>52.0</v>
      </c>
      <c r="N32" s="8">
        <v>88.0</v>
      </c>
      <c r="O32" s="4">
        <v>2.0</v>
      </c>
      <c r="P32" s="4">
        <v>3.0</v>
      </c>
    </row>
    <row r="33">
      <c r="A33" s="25" t="s">
        <v>106</v>
      </c>
      <c r="B33" s="25" t="s">
        <v>107</v>
      </c>
      <c r="C33" s="26" t="s">
        <v>322</v>
      </c>
      <c r="D33" s="27">
        <v>1.0</v>
      </c>
      <c r="E33" s="28">
        <v>57.0</v>
      </c>
      <c r="F33" s="28">
        <v>34.0</v>
      </c>
      <c r="G33" s="28">
        <v>23.0</v>
      </c>
      <c r="H33" s="29">
        <f t="shared" si="1"/>
        <v>0.6764705882</v>
      </c>
      <c r="I33" s="29">
        <v>0.403508771929825</v>
      </c>
      <c r="J33" s="30">
        <v>265.42</v>
      </c>
      <c r="K33" s="27">
        <v>20.0</v>
      </c>
      <c r="L33" s="31">
        <v>150.0</v>
      </c>
      <c r="M33" s="27">
        <v>52.0</v>
      </c>
      <c r="N33" s="31">
        <v>70.0</v>
      </c>
      <c r="O33" s="27">
        <v>2.0</v>
      </c>
      <c r="P33" s="27">
        <v>1.0</v>
      </c>
    </row>
    <row r="34">
      <c r="A34" s="3" t="s">
        <v>87</v>
      </c>
      <c r="B34" s="3" t="s">
        <v>88</v>
      </c>
      <c r="C34" s="23" t="s">
        <v>322</v>
      </c>
      <c r="D34" s="4">
        <v>1.0</v>
      </c>
      <c r="E34" s="24">
        <v>59.0</v>
      </c>
      <c r="F34" s="24">
        <v>35.0</v>
      </c>
      <c r="G34" s="24">
        <v>24.0</v>
      </c>
      <c r="H34" s="6">
        <f t="shared" si="1"/>
        <v>0.6857142857</v>
      </c>
      <c r="I34" s="6">
        <v>0.406779661016949</v>
      </c>
      <c r="J34" s="7">
        <v>260.4</v>
      </c>
      <c r="K34" s="4">
        <v>19.0</v>
      </c>
      <c r="L34" s="8">
        <v>141.0</v>
      </c>
      <c r="M34" s="4">
        <v>51.0</v>
      </c>
      <c r="N34" s="8">
        <v>119.0</v>
      </c>
      <c r="O34" s="4">
        <v>2.0</v>
      </c>
      <c r="P34" s="4">
        <v>1.0</v>
      </c>
    </row>
    <row r="35">
      <c r="A35" s="25" t="s">
        <v>47</v>
      </c>
      <c r="B35" s="25" t="s">
        <v>48</v>
      </c>
      <c r="C35" s="26" t="s">
        <v>322</v>
      </c>
      <c r="D35" s="27">
        <v>1.0</v>
      </c>
      <c r="E35" s="28">
        <v>69.0</v>
      </c>
      <c r="F35" s="28">
        <v>41.5</v>
      </c>
      <c r="G35" s="28">
        <v>27.5</v>
      </c>
      <c r="H35" s="29">
        <f t="shared" si="1"/>
        <v>0.6626506024</v>
      </c>
      <c r="I35" s="29">
        <v>0.398550724637681</v>
      </c>
      <c r="J35" s="30">
        <v>215.875</v>
      </c>
      <c r="K35" s="27">
        <v>16.0</v>
      </c>
      <c r="L35" s="31">
        <v>102.0</v>
      </c>
      <c r="M35" s="27">
        <v>52.0</v>
      </c>
      <c r="N35" s="31">
        <v>32.0</v>
      </c>
      <c r="O35" s="27">
        <v>2.0</v>
      </c>
      <c r="P35" s="27">
        <v>6.0</v>
      </c>
    </row>
    <row r="36">
      <c r="A36" s="3" t="s">
        <v>201</v>
      </c>
      <c r="B36" s="3" t="s">
        <v>202</v>
      </c>
      <c r="C36" s="23" t="s">
        <v>322</v>
      </c>
      <c r="D36" s="4">
        <v>1.0</v>
      </c>
      <c r="E36" s="24">
        <v>54.0</v>
      </c>
      <c r="F36" s="24">
        <v>29.0</v>
      </c>
      <c r="G36" s="24">
        <v>25.0</v>
      </c>
      <c r="H36" s="6">
        <f t="shared" si="1"/>
        <v>0.8620689655</v>
      </c>
      <c r="I36" s="6">
        <v>0.462962962962963</v>
      </c>
      <c r="J36" s="7">
        <v>209.75</v>
      </c>
      <c r="K36" s="4">
        <v>16.0</v>
      </c>
      <c r="L36" s="8">
        <v>109.0</v>
      </c>
      <c r="M36" s="4">
        <v>52.0</v>
      </c>
      <c r="N36" s="8">
        <v>58.0</v>
      </c>
      <c r="O36" s="4">
        <v>2.0</v>
      </c>
      <c r="P36" s="4">
        <v>0.0</v>
      </c>
    </row>
    <row r="37">
      <c r="A37" s="25" t="s">
        <v>193</v>
      </c>
      <c r="B37" s="25" t="s">
        <v>194</v>
      </c>
      <c r="C37" s="26" t="s">
        <v>322</v>
      </c>
      <c r="D37" s="27">
        <v>1.0</v>
      </c>
      <c r="E37" s="28">
        <v>49.5</v>
      </c>
      <c r="F37" s="28">
        <v>30.0</v>
      </c>
      <c r="G37" s="28">
        <v>19.5</v>
      </c>
      <c r="H37" s="29">
        <f t="shared" si="1"/>
        <v>0.65</v>
      </c>
      <c r="I37" s="29">
        <v>0.393939393939394</v>
      </c>
      <c r="J37" s="30">
        <v>199.68</v>
      </c>
      <c r="K37" s="27">
        <v>15.0</v>
      </c>
      <c r="L37" s="31">
        <v>133.0</v>
      </c>
      <c r="M37" s="27">
        <v>52.0</v>
      </c>
      <c r="N37" s="31">
        <v>142.0</v>
      </c>
      <c r="O37" s="27">
        <v>2.0</v>
      </c>
      <c r="P37" s="27">
        <v>4.0</v>
      </c>
    </row>
    <row r="38">
      <c r="A38" s="3" t="s">
        <v>212</v>
      </c>
      <c r="B38" s="3" t="s">
        <v>213</v>
      </c>
      <c r="C38" s="23" t="s">
        <v>322</v>
      </c>
      <c r="D38" s="4">
        <v>1.0</v>
      </c>
      <c r="E38" s="24">
        <v>49.5</v>
      </c>
      <c r="F38" s="24">
        <v>28.5</v>
      </c>
      <c r="G38" s="24">
        <v>21.0</v>
      </c>
      <c r="H38" s="6">
        <f t="shared" si="1"/>
        <v>0.7368421053</v>
      </c>
      <c r="I38" s="6">
        <v>0.424242424242424</v>
      </c>
      <c r="J38" s="7">
        <v>197.19</v>
      </c>
      <c r="K38" s="4">
        <v>15.0</v>
      </c>
      <c r="L38" s="8">
        <v>122.0</v>
      </c>
      <c r="M38" s="4">
        <v>52.0</v>
      </c>
      <c r="N38" s="8">
        <v>99.0</v>
      </c>
      <c r="O38" s="4">
        <v>2.0</v>
      </c>
      <c r="P38" s="4">
        <v>6.0</v>
      </c>
    </row>
    <row r="39">
      <c r="A39" s="25" t="s">
        <v>135</v>
      </c>
      <c r="B39" s="25" t="s">
        <v>136</v>
      </c>
      <c r="C39" s="26" t="s">
        <v>322</v>
      </c>
      <c r="D39" s="27">
        <v>1.0</v>
      </c>
      <c r="E39" s="28">
        <v>59.5</v>
      </c>
      <c r="F39" s="28">
        <v>32.5</v>
      </c>
      <c r="G39" s="28">
        <v>27.0</v>
      </c>
      <c r="H39" s="29">
        <f t="shared" si="1"/>
        <v>0.8307692308</v>
      </c>
      <c r="I39" s="29">
        <v>0.453781512605042</v>
      </c>
      <c r="J39" s="30">
        <v>189.0</v>
      </c>
      <c r="K39" s="27">
        <v>14.0</v>
      </c>
      <c r="L39" s="31">
        <v>91.0</v>
      </c>
      <c r="M39" s="27">
        <v>52.0</v>
      </c>
      <c r="N39" s="31">
        <v>66.0</v>
      </c>
      <c r="O39" s="27">
        <v>2.0</v>
      </c>
      <c r="P39" s="27">
        <v>2.0</v>
      </c>
    </row>
    <row r="40">
      <c r="A40" s="3" t="s">
        <v>199</v>
      </c>
      <c r="B40" s="3" t="s">
        <v>200</v>
      </c>
      <c r="C40" s="23" t="s">
        <v>322</v>
      </c>
      <c r="D40" s="4">
        <v>1.0</v>
      </c>
      <c r="E40" s="24">
        <v>48.5</v>
      </c>
      <c r="F40" s="24">
        <v>29.5</v>
      </c>
      <c r="G40" s="24">
        <v>19.0</v>
      </c>
      <c r="H40" s="6">
        <f t="shared" si="1"/>
        <v>0.6440677966</v>
      </c>
      <c r="I40" s="6">
        <v>0.391752577319588</v>
      </c>
      <c r="J40" s="7">
        <v>187.15</v>
      </c>
      <c r="K40" s="4">
        <v>14.0</v>
      </c>
      <c r="L40" s="8">
        <v>128.0</v>
      </c>
      <c r="M40" s="4">
        <v>52.0</v>
      </c>
      <c r="N40" s="8">
        <v>98.0</v>
      </c>
      <c r="O40" s="4">
        <v>2.0</v>
      </c>
      <c r="P40" s="4">
        <v>2.0</v>
      </c>
    </row>
    <row r="41">
      <c r="A41" s="25" t="s">
        <v>281</v>
      </c>
      <c r="B41" s="25" t="s">
        <v>282</v>
      </c>
      <c r="C41" s="26" t="s">
        <v>323</v>
      </c>
      <c r="D41" s="27">
        <v>1.0</v>
      </c>
      <c r="E41" s="28">
        <v>39.0</v>
      </c>
      <c r="F41" s="28">
        <v>19.0</v>
      </c>
      <c r="G41" s="28">
        <v>20.0</v>
      </c>
      <c r="H41" s="29">
        <f t="shared" si="1"/>
        <v>1.052631579</v>
      </c>
      <c r="I41" s="29">
        <v>0.512820512820513</v>
      </c>
      <c r="J41" s="30">
        <v>184.8</v>
      </c>
      <c r="K41" s="27">
        <v>14.0</v>
      </c>
      <c r="L41" s="31">
        <v>120.0</v>
      </c>
      <c r="M41" s="27">
        <v>48.0</v>
      </c>
      <c r="N41" s="31">
        <v>29.0</v>
      </c>
      <c r="O41" s="27">
        <v>6.0</v>
      </c>
      <c r="P41" s="27">
        <v>1.0</v>
      </c>
    </row>
    <row r="42">
      <c r="A42" s="3" t="s">
        <v>16</v>
      </c>
      <c r="B42" s="3" t="s">
        <v>17</v>
      </c>
      <c r="C42" s="23" t="s">
        <v>322</v>
      </c>
      <c r="D42" s="4">
        <v>1.0</v>
      </c>
      <c r="E42" s="24">
        <v>82.0</v>
      </c>
      <c r="F42" s="24">
        <v>48.32</v>
      </c>
      <c r="G42" s="24">
        <v>33.68</v>
      </c>
      <c r="H42" s="6">
        <f t="shared" si="1"/>
        <v>0.6970198675</v>
      </c>
      <c r="I42" s="6">
        <v>0.410731707317073</v>
      </c>
      <c r="J42" s="7">
        <v>181.5352</v>
      </c>
      <c r="K42" s="4">
        <v>14.0</v>
      </c>
      <c r="L42" s="8">
        <v>70.0</v>
      </c>
      <c r="M42" s="4">
        <v>52.0</v>
      </c>
      <c r="N42" s="8">
        <v>32.0</v>
      </c>
      <c r="O42" s="4">
        <v>2.0</v>
      </c>
      <c r="P42" s="4">
        <v>3.0</v>
      </c>
    </row>
    <row r="43">
      <c r="A43" s="25" t="s">
        <v>116</v>
      </c>
      <c r="B43" s="25" t="s">
        <v>117</v>
      </c>
      <c r="C43" s="26" t="s">
        <v>322</v>
      </c>
      <c r="D43" s="27">
        <v>1.0</v>
      </c>
      <c r="E43" s="28">
        <v>60.5</v>
      </c>
      <c r="F43" s="28">
        <v>33.5</v>
      </c>
      <c r="G43" s="28">
        <v>27.0</v>
      </c>
      <c r="H43" s="29">
        <f t="shared" si="1"/>
        <v>0.8059701493</v>
      </c>
      <c r="I43" s="29">
        <v>0.446280991735537</v>
      </c>
      <c r="J43" s="30">
        <v>178.74</v>
      </c>
      <c r="K43" s="27">
        <v>13.0</v>
      </c>
      <c r="L43" s="31">
        <v>86.0</v>
      </c>
      <c r="M43" s="27">
        <v>52.0</v>
      </c>
      <c r="N43" s="31">
        <v>52.0</v>
      </c>
      <c r="O43" s="27">
        <v>2.0</v>
      </c>
      <c r="P43" s="27">
        <v>6.0</v>
      </c>
    </row>
    <row r="44">
      <c r="A44" s="3" t="s">
        <v>137</v>
      </c>
      <c r="B44" s="3" t="s">
        <v>138</v>
      </c>
      <c r="C44" s="23" t="s">
        <v>322</v>
      </c>
      <c r="D44" s="4">
        <v>1.0</v>
      </c>
      <c r="E44" s="24">
        <v>59.5</v>
      </c>
      <c r="F44" s="24">
        <v>32.5</v>
      </c>
      <c r="G44" s="24">
        <v>27.0</v>
      </c>
      <c r="H44" s="6">
        <f t="shared" si="1"/>
        <v>0.8307692308</v>
      </c>
      <c r="I44" s="6">
        <v>0.453781512605042</v>
      </c>
      <c r="J44" s="7">
        <v>166.32</v>
      </c>
      <c r="K44" s="4">
        <v>12.0</v>
      </c>
      <c r="L44" s="8">
        <v>80.0</v>
      </c>
      <c r="M44" s="4">
        <v>52.0</v>
      </c>
      <c r="N44" s="8">
        <v>43.0</v>
      </c>
      <c r="O44" s="4">
        <v>2.0</v>
      </c>
      <c r="P44" s="4">
        <v>6.0</v>
      </c>
    </row>
    <row r="45">
      <c r="A45" s="25" t="s">
        <v>187</v>
      </c>
      <c r="B45" s="25" t="s">
        <v>188</v>
      </c>
      <c r="C45" s="26" t="s">
        <v>322</v>
      </c>
      <c r="D45" s="27">
        <v>1.0</v>
      </c>
      <c r="E45" s="28">
        <v>54.0</v>
      </c>
      <c r="F45" s="28">
        <v>30.5</v>
      </c>
      <c r="G45" s="28">
        <v>23.5</v>
      </c>
      <c r="H45" s="29">
        <f t="shared" si="1"/>
        <v>0.7704918033</v>
      </c>
      <c r="I45" s="29">
        <v>0.435185185185185</v>
      </c>
      <c r="J45" s="30">
        <v>160.975</v>
      </c>
      <c r="K45" s="27">
        <v>12.0</v>
      </c>
      <c r="L45" s="31">
        <v>89.0</v>
      </c>
      <c r="M45" s="27">
        <v>52.0</v>
      </c>
      <c r="N45" s="31">
        <v>116.0</v>
      </c>
      <c r="O45" s="27">
        <v>2.0</v>
      </c>
      <c r="P45" s="27">
        <v>0.0</v>
      </c>
    </row>
    <row r="46">
      <c r="A46" s="3" t="s">
        <v>307</v>
      </c>
      <c r="B46" s="3" t="s">
        <v>308</v>
      </c>
      <c r="C46" s="32" t="s">
        <v>322</v>
      </c>
      <c r="D46" s="32">
        <v>1.0</v>
      </c>
      <c r="E46" s="33">
        <v>60.5</v>
      </c>
      <c r="F46" s="33">
        <v>33.5</v>
      </c>
      <c r="G46" s="33">
        <v>27.0</v>
      </c>
      <c r="H46" s="34">
        <f t="shared" si="1"/>
        <v>0.8059701493</v>
      </c>
      <c r="I46" s="34">
        <v>0.484848484848485</v>
      </c>
      <c r="J46" s="35">
        <v>145.28</v>
      </c>
      <c r="K46" s="32">
        <v>11.0</v>
      </c>
      <c r="L46" s="36">
        <v>118.0</v>
      </c>
      <c r="M46" s="32">
        <v>52.0</v>
      </c>
      <c r="N46" s="36">
        <v>103.0</v>
      </c>
      <c r="O46" s="32">
        <v>2.0</v>
      </c>
      <c r="P46" s="32">
        <v>1.0</v>
      </c>
    </row>
    <row r="47">
      <c r="A47" s="25" t="s">
        <v>283</v>
      </c>
      <c r="B47" s="25" t="s">
        <v>284</v>
      </c>
      <c r="C47" s="26" t="s">
        <v>323</v>
      </c>
      <c r="D47" s="27">
        <v>1.0</v>
      </c>
      <c r="E47" s="28">
        <v>39.0</v>
      </c>
      <c r="F47" s="28">
        <v>19.0</v>
      </c>
      <c r="G47" s="28">
        <v>20.0</v>
      </c>
      <c r="H47" s="29">
        <f t="shared" si="1"/>
        <v>1.052631579</v>
      </c>
      <c r="I47" s="29">
        <v>0.512820512820513</v>
      </c>
      <c r="J47" s="30">
        <v>144.8</v>
      </c>
      <c r="K47" s="27">
        <v>11.0</v>
      </c>
      <c r="L47" s="31">
        <v>94.0</v>
      </c>
      <c r="M47" s="27">
        <v>48.0</v>
      </c>
      <c r="N47" s="31">
        <v>101.0</v>
      </c>
      <c r="O47" s="27">
        <v>6.0</v>
      </c>
      <c r="P47" s="27">
        <v>6.0</v>
      </c>
    </row>
    <row r="48">
      <c r="A48" s="3" t="s">
        <v>104</v>
      </c>
      <c r="B48" s="3" t="s">
        <v>105</v>
      </c>
      <c r="C48" s="23" t="s">
        <v>323</v>
      </c>
      <c r="D48" s="4">
        <v>1.0</v>
      </c>
      <c r="E48" s="24">
        <v>58.0</v>
      </c>
      <c r="F48" s="24">
        <v>34.0</v>
      </c>
      <c r="G48" s="24">
        <v>24.0</v>
      </c>
      <c r="H48" s="6">
        <f t="shared" si="1"/>
        <v>0.7058823529</v>
      </c>
      <c r="I48" s="6">
        <v>0.413793103448276</v>
      </c>
      <c r="J48" s="7">
        <v>138.48</v>
      </c>
      <c r="K48" s="4">
        <v>10.0</v>
      </c>
      <c r="L48" s="8">
        <v>75.0</v>
      </c>
      <c r="M48" s="4">
        <v>52.0</v>
      </c>
      <c r="N48" s="8">
        <v>15.0</v>
      </c>
      <c r="O48" s="4">
        <v>1.0</v>
      </c>
      <c r="P48" s="4">
        <v>0.0</v>
      </c>
    </row>
    <row r="49">
      <c r="A49" s="25" t="s">
        <v>155</v>
      </c>
      <c r="B49" s="25" t="s">
        <v>156</v>
      </c>
      <c r="C49" s="37" t="s">
        <v>322</v>
      </c>
      <c r="D49" s="37">
        <v>1.0</v>
      </c>
      <c r="E49" s="38">
        <v>49.5</v>
      </c>
      <c r="F49" s="38">
        <v>32.5</v>
      </c>
      <c r="G49" s="38">
        <v>17.0</v>
      </c>
      <c r="H49" s="39">
        <f t="shared" si="1"/>
        <v>0.5230769231</v>
      </c>
      <c r="I49" s="39">
        <v>0.343434343434343</v>
      </c>
      <c r="J49" s="40">
        <v>134.81</v>
      </c>
      <c r="K49" s="37">
        <v>10.0</v>
      </c>
      <c r="L49" s="41">
        <v>103.0</v>
      </c>
      <c r="M49" s="37">
        <v>52.0</v>
      </c>
      <c r="N49" s="41">
        <v>39.0</v>
      </c>
      <c r="O49" s="37">
        <v>1.0</v>
      </c>
      <c r="P49" s="37">
        <v>2.0</v>
      </c>
    </row>
    <row r="50">
      <c r="A50" s="3" t="s">
        <v>236</v>
      </c>
      <c r="B50" s="3" t="s">
        <v>237</v>
      </c>
      <c r="C50" s="23" t="s">
        <v>322</v>
      </c>
      <c r="D50" s="4">
        <v>1.0</v>
      </c>
      <c r="E50" s="24">
        <v>47.5</v>
      </c>
      <c r="F50" s="24">
        <v>26.5</v>
      </c>
      <c r="G50" s="24">
        <v>21.0</v>
      </c>
      <c r="H50" s="6">
        <f t="shared" si="1"/>
        <v>0.7924528302</v>
      </c>
      <c r="I50" s="6">
        <v>0.442105263157895</v>
      </c>
      <c r="J50" s="7">
        <v>132.51</v>
      </c>
      <c r="K50" s="4">
        <v>10.0</v>
      </c>
      <c r="L50" s="8">
        <v>82.0</v>
      </c>
      <c r="M50" s="4">
        <v>52.0</v>
      </c>
      <c r="N50" s="8">
        <v>155.0</v>
      </c>
      <c r="O50" s="4">
        <v>1.0</v>
      </c>
      <c r="P50" s="4">
        <v>4.0</v>
      </c>
    </row>
    <row r="51">
      <c r="A51" s="25" t="s">
        <v>14</v>
      </c>
      <c r="B51" s="25" t="s">
        <v>15</v>
      </c>
      <c r="C51" s="26" t="s">
        <v>322</v>
      </c>
      <c r="D51" s="27">
        <v>1.0</v>
      </c>
      <c r="E51" s="28">
        <v>85.0</v>
      </c>
      <c r="F51" s="28">
        <v>49.51</v>
      </c>
      <c r="G51" s="28">
        <v>35.49</v>
      </c>
      <c r="H51" s="29">
        <f t="shared" si="1"/>
        <v>0.7168248839</v>
      </c>
      <c r="I51" s="29">
        <v>0.417529411764706</v>
      </c>
      <c r="J51" s="30">
        <v>131.313</v>
      </c>
      <c r="K51" s="27">
        <v>10.0</v>
      </c>
      <c r="L51" s="31">
        <v>48.0</v>
      </c>
      <c r="M51" s="27">
        <v>52.0</v>
      </c>
      <c r="N51" s="31">
        <v>24.0</v>
      </c>
      <c r="O51" s="27">
        <v>1.0</v>
      </c>
      <c r="P51" s="27">
        <v>-1.0</v>
      </c>
    </row>
    <row r="52">
      <c r="A52" s="3" t="s">
        <v>242</v>
      </c>
      <c r="B52" s="3" t="s">
        <v>243</v>
      </c>
      <c r="C52" s="23" t="s">
        <v>322</v>
      </c>
      <c r="D52" s="4">
        <v>1.0</v>
      </c>
      <c r="E52" s="24">
        <v>37.0</v>
      </c>
      <c r="F52" s="24">
        <v>25.5</v>
      </c>
      <c r="G52" s="24">
        <v>11.5</v>
      </c>
      <c r="H52" s="6">
        <f t="shared" si="1"/>
        <v>0.4509803922</v>
      </c>
      <c r="I52" s="6">
        <v>0.310810810810811</v>
      </c>
      <c r="J52" s="7">
        <v>128.34</v>
      </c>
      <c r="K52" s="4">
        <v>10.0</v>
      </c>
      <c r="L52" s="8">
        <v>145.0</v>
      </c>
      <c r="M52" s="4">
        <v>52.0</v>
      </c>
      <c r="N52" s="8">
        <v>7.0</v>
      </c>
      <c r="O52" s="4">
        <v>1.0</v>
      </c>
      <c r="P52" s="4">
        <v>6.0</v>
      </c>
    </row>
    <row r="53">
      <c r="A53" s="25" t="s">
        <v>309</v>
      </c>
      <c r="B53" s="25" t="s">
        <v>310</v>
      </c>
      <c r="C53" s="37" t="s">
        <v>322</v>
      </c>
      <c r="D53" s="37">
        <v>1.0</v>
      </c>
      <c r="E53" s="38">
        <v>60.5</v>
      </c>
      <c r="F53" s="38">
        <v>33.5</v>
      </c>
      <c r="G53" s="38">
        <v>27.0</v>
      </c>
      <c r="H53" s="39">
        <f t="shared" si="1"/>
        <v>0.8059701493</v>
      </c>
      <c r="I53" s="39">
        <v>0.484848484848485</v>
      </c>
      <c r="J53" s="40">
        <v>128.0</v>
      </c>
      <c r="K53" s="37">
        <v>10.0</v>
      </c>
      <c r="L53" s="41">
        <v>104.0</v>
      </c>
      <c r="M53" s="37">
        <v>52.0</v>
      </c>
      <c r="N53" s="41">
        <v>179.0</v>
      </c>
      <c r="O53" s="37">
        <v>1.0</v>
      </c>
      <c r="P53" s="37">
        <v>-1.0</v>
      </c>
    </row>
    <row r="54">
      <c r="A54" s="3" t="s">
        <v>247</v>
      </c>
      <c r="B54" s="3" t="s">
        <v>248</v>
      </c>
      <c r="C54" s="23" t="s">
        <v>322</v>
      </c>
      <c r="D54" s="4">
        <v>1.0</v>
      </c>
      <c r="E54" s="24">
        <v>35.0</v>
      </c>
      <c r="F54" s="24">
        <v>24.5</v>
      </c>
      <c r="G54" s="24">
        <v>10.5</v>
      </c>
      <c r="H54" s="6">
        <f t="shared" si="1"/>
        <v>0.4285714286</v>
      </c>
      <c r="I54" s="6">
        <v>0.3</v>
      </c>
      <c r="J54" s="7">
        <v>126.84</v>
      </c>
      <c r="K54" s="4">
        <v>9.0</v>
      </c>
      <c r="L54" s="8">
        <v>157.0</v>
      </c>
      <c r="M54" s="4">
        <v>52.0</v>
      </c>
      <c r="N54" s="8">
        <v>50.0</v>
      </c>
      <c r="O54" s="4">
        <v>1.0</v>
      </c>
      <c r="P54" s="4">
        <v>6.0</v>
      </c>
    </row>
    <row r="55">
      <c r="A55" s="25" t="s">
        <v>175</v>
      </c>
      <c r="B55" s="25" t="s">
        <v>176</v>
      </c>
      <c r="C55" s="26" t="s">
        <v>322</v>
      </c>
      <c r="D55" s="27">
        <v>1.0</v>
      </c>
      <c r="E55" s="28">
        <v>49.5</v>
      </c>
      <c r="F55" s="28">
        <v>31.5</v>
      </c>
      <c r="G55" s="28">
        <v>18.0</v>
      </c>
      <c r="H55" s="29">
        <f t="shared" si="1"/>
        <v>0.5714285714</v>
      </c>
      <c r="I55" s="29">
        <v>0.363636363636364</v>
      </c>
      <c r="J55" s="30">
        <v>113.58</v>
      </c>
      <c r="K55" s="27">
        <v>8.0</v>
      </c>
      <c r="L55" s="31">
        <v>82.0</v>
      </c>
      <c r="M55" s="27">
        <v>52.0</v>
      </c>
      <c r="N55" s="31">
        <v>34.0</v>
      </c>
      <c r="O55" s="27">
        <v>1.0</v>
      </c>
      <c r="P55" s="27">
        <v>2.0</v>
      </c>
    </row>
    <row r="56">
      <c r="A56" s="3" t="s">
        <v>142</v>
      </c>
      <c r="B56" s="3" t="s">
        <v>143</v>
      </c>
      <c r="C56" s="23" t="s">
        <v>323</v>
      </c>
      <c r="D56" s="4">
        <v>1.0</v>
      </c>
      <c r="E56" s="24">
        <v>56.0</v>
      </c>
      <c r="F56" s="24">
        <v>32.5</v>
      </c>
      <c r="G56" s="24">
        <v>23.5</v>
      </c>
      <c r="H56" s="6">
        <f t="shared" si="1"/>
        <v>0.7230769231</v>
      </c>
      <c r="I56" s="6">
        <v>0.419642857142857</v>
      </c>
      <c r="J56" s="7">
        <v>103.165</v>
      </c>
      <c r="K56" s="4">
        <v>8.0</v>
      </c>
      <c r="L56" s="8">
        <v>57.0</v>
      </c>
      <c r="M56" s="4">
        <v>52.0</v>
      </c>
      <c r="N56" s="8">
        <v>7.0</v>
      </c>
      <c r="O56" s="4">
        <v>1.0</v>
      </c>
      <c r="P56" s="4">
        <v>0.0</v>
      </c>
    </row>
    <row r="57">
      <c r="A57" s="25" t="s">
        <v>251</v>
      </c>
      <c r="B57" s="25" t="s">
        <v>252</v>
      </c>
      <c r="C57" s="26" t="s">
        <v>322</v>
      </c>
      <c r="D57" s="27">
        <v>1.0</v>
      </c>
      <c r="E57" s="28">
        <v>39.0</v>
      </c>
      <c r="F57" s="28">
        <v>24.0</v>
      </c>
      <c r="G57" s="28">
        <v>15.0</v>
      </c>
      <c r="H57" s="29">
        <f t="shared" si="1"/>
        <v>0.625</v>
      </c>
      <c r="I57" s="29">
        <v>0.384615384615385</v>
      </c>
      <c r="J57" s="30">
        <v>98.1</v>
      </c>
      <c r="K57" s="27">
        <v>7.0</v>
      </c>
      <c r="L57" s="31">
        <v>85.0</v>
      </c>
      <c r="M57" s="27">
        <v>52.0</v>
      </c>
      <c r="N57" s="31">
        <v>45.0</v>
      </c>
      <c r="O57" s="27">
        <v>1.0</v>
      </c>
      <c r="P57" s="27">
        <v>4.0</v>
      </c>
    </row>
    <row r="58">
      <c r="A58" s="3" t="s">
        <v>316</v>
      </c>
      <c r="B58" s="3" t="s">
        <v>317</v>
      </c>
      <c r="C58" s="32" t="s">
        <v>322</v>
      </c>
      <c r="D58" s="32">
        <v>1.0</v>
      </c>
      <c r="E58" s="33">
        <v>60.5</v>
      </c>
      <c r="F58" s="33">
        <v>33.5</v>
      </c>
      <c r="G58" s="33">
        <v>27.0</v>
      </c>
      <c r="H58" s="34">
        <f t="shared" si="1"/>
        <v>0.8059701493</v>
      </c>
      <c r="I58" s="34">
        <v>0.471428571428571</v>
      </c>
      <c r="J58" s="35">
        <v>97.845</v>
      </c>
      <c r="K58" s="32">
        <v>7.0</v>
      </c>
      <c r="L58" s="36">
        <v>77.0</v>
      </c>
      <c r="M58" s="32">
        <v>52.0</v>
      </c>
      <c r="N58" s="36">
        <v>112.0</v>
      </c>
      <c r="O58" s="32">
        <v>1.0</v>
      </c>
      <c r="P58" s="32">
        <v>1.0</v>
      </c>
    </row>
    <row r="59">
      <c r="A59" s="25" t="s">
        <v>290</v>
      </c>
      <c r="B59" s="25" t="s">
        <v>291</v>
      </c>
      <c r="C59" s="37" t="s">
        <v>323</v>
      </c>
      <c r="D59" s="37">
        <v>1.0</v>
      </c>
      <c r="E59" s="38">
        <v>34.0</v>
      </c>
      <c r="F59" s="38">
        <v>18.0</v>
      </c>
      <c r="G59" s="38">
        <v>16.0</v>
      </c>
      <c r="H59" s="39">
        <f t="shared" si="1"/>
        <v>0.8888888889</v>
      </c>
      <c r="I59" s="39">
        <v>0.470588235294118</v>
      </c>
      <c r="J59" s="40">
        <v>97.28</v>
      </c>
      <c r="K59" s="37">
        <v>7.0</v>
      </c>
      <c r="L59" s="41">
        <v>79.0</v>
      </c>
      <c r="M59" s="37">
        <v>47.0</v>
      </c>
      <c r="N59" s="41">
        <v>74.0</v>
      </c>
      <c r="O59" s="37">
        <v>6.0</v>
      </c>
      <c r="P59" s="37">
        <v>1.0</v>
      </c>
    </row>
    <row r="60">
      <c r="A60" s="3" t="s">
        <v>263</v>
      </c>
      <c r="B60" s="3" t="s">
        <v>264</v>
      </c>
      <c r="C60" s="23" t="s">
        <v>322</v>
      </c>
      <c r="D60" s="4">
        <v>1.0</v>
      </c>
      <c r="E60" s="24">
        <v>36.0</v>
      </c>
      <c r="F60" s="24">
        <v>22.0</v>
      </c>
      <c r="G60" s="24">
        <v>14.0</v>
      </c>
      <c r="H60" s="6">
        <f t="shared" si="1"/>
        <v>0.6363636364</v>
      </c>
      <c r="I60" s="6">
        <v>0.388888888888889</v>
      </c>
      <c r="J60" s="7">
        <v>94.78</v>
      </c>
      <c r="K60" s="4">
        <v>7.0</v>
      </c>
      <c r="L60" s="8">
        <v>88.0</v>
      </c>
      <c r="M60" s="4">
        <v>52.0</v>
      </c>
      <c r="N60" s="8">
        <v>40.0</v>
      </c>
      <c r="O60" s="4">
        <v>1.0</v>
      </c>
      <c r="P60" s="4">
        <v>2.0</v>
      </c>
    </row>
    <row r="61">
      <c r="A61" s="25" t="s">
        <v>313</v>
      </c>
      <c r="B61" s="25" t="s">
        <v>314</v>
      </c>
      <c r="C61" s="37" t="s">
        <v>322</v>
      </c>
      <c r="D61" s="37">
        <v>1.0</v>
      </c>
      <c r="E61" s="38">
        <v>60.5</v>
      </c>
      <c r="F61" s="38">
        <v>33.5</v>
      </c>
      <c r="G61" s="38">
        <v>27.0</v>
      </c>
      <c r="H61" s="39">
        <f t="shared" si="1"/>
        <v>0.8059701493</v>
      </c>
      <c r="I61" s="39">
        <v>0.484848484848485</v>
      </c>
      <c r="J61" s="40">
        <v>93.6</v>
      </c>
      <c r="K61" s="37">
        <v>7.0</v>
      </c>
      <c r="L61" s="41">
        <v>76.0</v>
      </c>
      <c r="M61" s="37">
        <v>52.0</v>
      </c>
      <c r="N61" s="41">
        <v>53.0</v>
      </c>
      <c r="O61" s="37">
        <v>1.0</v>
      </c>
      <c r="P61" s="37">
        <v>1.0</v>
      </c>
    </row>
    <row r="62">
      <c r="A62" s="3" t="s">
        <v>183</v>
      </c>
      <c r="B62" s="3" t="s">
        <v>184</v>
      </c>
      <c r="C62" s="23" t="s">
        <v>322</v>
      </c>
      <c r="D62" s="4">
        <v>1.0</v>
      </c>
      <c r="E62" s="24">
        <v>49.5</v>
      </c>
      <c r="F62" s="24">
        <v>31.0</v>
      </c>
      <c r="G62" s="24">
        <v>18.5</v>
      </c>
      <c r="H62" s="6">
        <f t="shared" si="1"/>
        <v>0.5967741935</v>
      </c>
      <c r="I62" s="6">
        <v>0.373737373737374</v>
      </c>
      <c r="J62" s="7">
        <v>92.5</v>
      </c>
      <c r="K62" s="4">
        <v>7.0</v>
      </c>
      <c r="L62" s="8">
        <v>65.0</v>
      </c>
      <c r="M62" s="4">
        <v>52.0</v>
      </c>
      <c r="N62" s="8">
        <v>73.0</v>
      </c>
      <c r="O62" s="4">
        <v>1.0</v>
      </c>
      <c r="P62" s="4">
        <v>1.0</v>
      </c>
    </row>
    <row r="63">
      <c r="A63" s="25" t="s">
        <v>60</v>
      </c>
      <c r="B63" s="25" t="s">
        <v>61</v>
      </c>
      <c r="C63" s="26" t="s">
        <v>323</v>
      </c>
      <c r="D63" s="27">
        <v>1.0</v>
      </c>
      <c r="E63" s="28">
        <v>69.0</v>
      </c>
      <c r="F63" s="28">
        <v>39.0</v>
      </c>
      <c r="G63" s="28">
        <v>30.0</v>
      </c>
      <c r="H63" s="29">
        <f t="shared" si="1"/>
        <v>0.7692307692</v>
      </c>
      <c r="I63" s="29">
        <v>0.434782608695652</v>
      </c>
      <c r="J63" s="30">
        <v>92.4</v>
      </c>
      <c r="K63" s="27">
        <v>7.0</v>
      </c>
      <c r="L63" s="31">
        <v>40.0</v>
      </c>
      <c r="M63" s="27">
        <v>52.0</v>
      </c>
      <c r="N63" s="31">
        <v>25.0</v>
      </c>
      <c r="O63" s="27">
        <v>1.0</v>
      </c>
      <c r="P63" s="27">
        <v>6.0</v>
      </c>
    </row>
    <row r="64">
      <c r="A64" s="3" t="s">
        <v>265</v>
      </c>
      <c r="B64" s="3" t="s">
        <v>266</v>
      </c>
      <c r="C64" s="23" t="s">
        <v>322</v>
      </c>
      <c r="D64" s="4">
        <v>1.0</v>
      </c>
      <c r="E64" s="24">
        <v>36.0</v>
      </c>
      <c r="F64" s="24">
        <v>22.0</v>
      </c>
      <c r="G64" s="24">
        <v>14.0</v>
      </c>
      <c r="H64" s="6">
        <f t="shared" si="1"/>
        <v>0.6363636364</v>
      </c>
      <c r="I64" s="6">
        <v>0.388888888888889</v>
      </c>
      <c r="J64" s="7">
        <v>86.24</v>
      </c>
      <c r="K64" s="4">
        <v>6.0</v>
      </c>
      <c r="L64" s="8">
        <v>80.0</v>
      </c>
      <c r="M64" s="4">
        <v>52.0</v>
      </c>
      <c r="N64" s="8">
        <v>51.0</v>
      </c>
      <c r="O64" s="4">
        <v>1.0</v>
      </c>
      <c r="P64" s="4">
        <v>2.0</v>
      </c>
    </row>
    <row r="65">
      <c r="A65" s="25" t="s">
        <v>62</v>
      </c>
      <c r="B65" s="25" t="s">
        <v>63</v>
      </c>
      <c r="C65" s="26" t="s">
        <v>322</v>
      </c>
      <c r="D65" s="27">
        <v>1.0</v>
      </c>
      <c r="E65" s="28">
        <v>65.0</v>
      </c>
      <c r="F65" s="28">
        <v>39.0</v>
      </c>
      <c r="G65" s="28">
        <v>26.0</v>
      </c>
      <c r="H65" s="29">
        <f t="shared" si="1"/>
        <v>0.6666666667</v>
      </c>
      <c r="I65" s="29">
        <v>0.4</v>
      </c>
      <c r="J65" s="30">
        <v>86.06</v>
      </c>
      <c r="K65" s="27">
        <v>6.0</v>
      </c>
      <c r="L65" s="31">
        <v>43.0</v>
      </c>
      <c r="M65" s="27">
        <v>52.0</v>
      </c>
      <c r="N65" s="31">
        <v>17.0</v>
      </c>
      <c r="O65" s="27">
        <v>1.0</v>
      </c>
      <c r="P65" s="27">
        <v>0.0</v>
      </c>
    </row>
    <row r="66">
      <c r="A66" s="3" t="s">
        <v>292</v>
      </c>
      <c r="B66" s="3" t="s">
        <v>293</v>
      </c>
      <c r="C66" s="32" t="s">
        <v>323</v>
      </c>
      <c r="D66" s="32">
        <v>1.0</v>
      </c>
      <c r="E66" s="33">
        <v>34.0</v>
      </c>
      <c r="F66" s="33">
        <v>18.0</v>
      </c>
      <c r="G66" s="33">
        <v>16.0</v>
      </c>
      <c r="H66" s="34">
        <f t="shared" si="1"/>
        <v>0.8888888889</v>
      </c>
      <c r="I66" s="34">
        <v>0.470588235294118</v>
      </c>
      <c r="J66" s="35">
        <v>82.56</v>
      </c>
      <c r="K66" s="32">
        <v>6.0</v>
      </c>
      <c r="L66" s="36">
        <v>67.0</v>
      </c>
      <c r="M66" s="32">
        <v>47.0</v>
      </c>
      <c r="N66" s="36">
        <v>12.0</v>
      </c>
      <c r="O66" s="32">
        <v>6.0</v>
      </c>
      <c r="P66" s="32">
        <v>6.0</v>
      </c>
    </row>
    <row r="67">
      <c r="A67" s="25" t="s">
        <v>302</v>
      </c>
      <c r="B67" s="25" t="s">
        <v>303</v>
      </c>
      <c r="C67" s="26" t="s">
        <v>322</v>
      </c>
      <c r="D67" s="27">
        <v>1.0</v>
      </c>
      <c r="E67" s="28">
        <v>29.5</v>
      </c>
      <c r="F67" s="28">
        <v>15.0543</v>
      </c>
      <c r="G67" s="28">
        <v>14.4457</v>
      </c>
      <c r="H67" s="29">
        <f t="shared" si="1"/>
        <v>0.9595730124</v>
      </c>
      <c r="I67" s="29">
        <v>0.489684745762712</v>
      </c>
      <c r="J67" s="30">
        <v>80.029178</v>
      </c>
      <c r="K67" s="27">
        <v>6.0</v>
      </c>
      <c r="L67" s="31">
        <v>72.0</v>
      </c>
      <c r="M67" s="27">
        <v>52.0</v>
      </c>
      <c r="N67" s="31">
        <v>77.0</v>
      </c>
      <c r="O67" s="27">
        <v>1.0</v>
      </c>
      <c r="P67" s="27">
        <v>1.0</v>
      </c>
    </row>
    <row r="68">
      <c r="A68" s="3" t="s">
        <v>64</v>
      </c>
      <c r="B68" s="3" t="s">
        <v>65</v>
      </c>
      <c r="C68" s="23" t="s">
        <v>323</v>
      </c>
      <c r="D68" s="4">
        <v>1.0</v>
      </c>
      <c r="E68" s="24">
        <v>60.0</v>
      </c>
      <c r="F68" s="24">
        <v>39.0</v>
      </c>
      <c r="G68" s="24">
        <v>21.0</v>
      </c>
      <c r="H68" s="6">
        <f t="shared" si="1"/>
        <v>0.5384615385</v>
      </c>
      <c r="I68" s="6">
        <v>0.35</v>
      </c>
      <c r="J68" s="7">
        <v>72.87</v>
      </c>
      <c r="K68" s="4">
        <v>5.0</v>
      </c>
      <c r="L68" s="8">
        <v>45.0</v>
      </c>
      <c r="M68" s="4">
        <v>52.0</v>
      </c>
      <c r="N68" s="8">
        <v>10.0</v>
      </c>
      <c r="O68" s="4">
        <v>1.0</v>
      </c>
      <c r="P68" s="4">
        <v>0.0</v>
      </c>
    </row>
    <row r="69">
      <c r="A69" s="25" t="s">
        <v>256</v>
      </c>
      <c r="B69" s="25" t="s">
        <v>257</v>
      </c>
      <c r="C69" s="37" t="s">
        <v>322</v>
      </c>
      <c r="D69" s="37">
        <v>1.0</v>
      </c>
      <c r="E69" s="38">
        <v>38.0</v>
      </c>
      <c r="F69" s="38">
        <v>22.0</v>
      </c>
      <c r="G69" s="38">
        <v>16.0</v>
      </c>
      <c r="H69" s="39">
        <f t="shared" si="1"/>
        <v>0.7272727273</v>
      </c>
      <c r="I69" s="39">
        <v>0.421052631578947</v>
      </c>
      <c r="J69" s="40">
        <v>71.52</v>
      </c>
      <c r="K69" s="37">
        <v>5.0</v>
      </c>
      <c r="L69" s="41">
        <v>58.0</v>
      </c>
      <c r="M69" s="37">
        <v>52.0</v>
      </c>
      <c r="N69" s="41">
        <v>68.0</v>
      </c>
      <c r="O69" s="37">
        <v>1.0</v>
      </c>
      <c r="P69" s="37">
        <v>4.0</v>
      </c>
    </row>
    <row r="70">
      <c r="A70" s="3" t="s">
        <v>110</v>
      </c>
      <c r="B70" s="3" t="s">
        <v>111</v>
      </c>
      <c r="C70" s="23" t="s">
        <v>322</v>
      </c>
      <c r="D70" s="4">
        <v>1.0</v>
      </c>
      <c r="E70" s="24">
        <v>48.5</v>
      </c>
      <c r="F70" s="24">
        <v>34.0</v>
      </c>
      <c r="G70" s="24">
        <v>14.5</v>
      </c>
      <c r="H70" s="6">
        <f t="shared" si="1"/>
        <v>0.4264705882</v>
      </c>
      <c r="I70" s="6">
        <v>0.298969072164948</v>
      </c>
      <c r="J70" s="7">
        <v>70.325</v>
      </c>
      <c r="K70" s="4">
        <v>5.0</v>
      </c>
      <c r="L70" s="8">
        <v>63.0</v>
      </c>
      <c r="M70" s="4">
        <v>52.0</v>
      </c>
      <c r="N70" s="8">
        <v>3.0</v>
      </c>
      <c r="O70" s="4">
        <v>1.0</v>
      </c>
      <c r="P70" s="4">
        <v>2.0</v>
      </c>
    </row>
    <row r="71">
      <c r="A71" s="25" t="s">
        <v>92</v>
      </c>
      <c r="B71" s="25" t="s">
        <v>93</v>
      </c>
      <c r="C71" s="26" t="s">
        <v>322</v>
      </c>
      <c r="D71" s="27">
        <v>1.0</v>
      </c>
      <c r="E71" s="28">
        <v>48.5</v>
      </c>
      <c r="F71" s="28">
        <v>35.0</v>
      </c>
      <c r="G71" s="28">
        <v>13.5</v>
      </c>
      <c r="H71" s="29">
        <f t="shared" si="1"/>
        <v>0.3857142857</v>
      </c>
      <c r="I71" s="29">
        <v>0.278350515463918</v>
      </c>
      <c r="J71" s="30">
        <v>66.555</v>
      </c>
      <c r="K71" s="27">
        <v>5.0</v>
      </c>
      <c r="L71" s="31">
        <v>64.0</v>
      </c>
      <c r="M71" s="27">
        <v>52.0</v>
      </c>
      <c r="N71" s="31">
        <v>2.0</v>
      </c>
      <c r="O71" s="27">
        <v>1.0</v>
      </c>
      <c r="P71" s="27">
        <v>2.0</v>
      </c>
    </row>
    <row r="72">
      <c r="A72" s="3" t="s">
        <v>77</v>
      </c>
      <c r="B72" s="3" t="s">
        <v>78</v>
      </c>
      <c r="C72" s="23" t="s">
        <v>323</v>
      </c>
      <c r="D72" s="4">
        <v>1.0</v>
      </c>
      <c r="E72" s="24">
        <v>58.0</v>
      </c>
      <c r="F72" s="24">
        <v>37.0</v>
      </c>
      <c r="G72" s="24">
        <v>21.0</v>
      </c>
      <c r="H72" s="6">
        <f t="shared" si="1"/>
        <v>0.5675675676</v>
      </c>
      <c r="I72" s="6">
        <v>0.362068965517241</v>
      </c>
      <c r="J72" s="7">
        <v>64.68</v>
      </c>
      <c r="K72" s="4">
        <v>5.0</v>
      </c>
      <c r="L72" s="8">
        <v>40.0</v>
      </c>
      <c r="M72" s="4">
        <v>52.0</v>
      </c>
      <c r="N72" s="8">
        <v>20.0</v>
      </c>
      <c r="O72" s="4">
        <v>1.0</v>
      </c>
      <c r="P72" s="4">
        <v>2.0</v>
      </c>
    </row>
    <row r="73">
      <c r="A73" s="25" t="s">
        <v>56</v>
      </c>
      <c r="B73" s="25" t="s">
        <v>57</v>
      </c>
      <c r="C73" s="26" t="s">
        <v>322</v>
      </c>
      <c r="D73" s="27">
        <v>1.0</v>
      </c>
      <c r="E73" s="28">
        <v>67.0</v>
      </c>
      <c r="F73" s="28">
        <v>40.5</v>
      </c>
      <c r="G73" s="28">
        <v>26.5</v>
      </c>
      <c r="H73" s="29">
        <f t="shared" si="1"/>
        <v>0.6543209877</v>
      </c>
      <c r="I73" s="29">
        <v>0.395522388059701</v>
      </c>
      <c r="J73" s="30">
        <v>59.36</v>
      </c>
      <c r="K73" s="27">
        <v>4.0</v>
      </c>
      <c r="L73" s="31">
        <v>29.0</v>
      </c>
      <c r="M73" s="27">
        <v>52.0</v>
      </c>
      <c r="N73" s="31">
        <v>3.0</v>
      </c>
      <c r="O73" s="27">
        <v>1.0</v>
      </c>
      <c r="P73" s="27">
        <v>-1.0</v>
      </c>
    </row>
    <row r="74">
      <c r="A74" s="3" t="s">
        <v>73</v>
      </c>
      <c r="B74" s="3" t="s">
        <v>74</v>
      </c>
      <c r="C74" s="23" t="s">
        <v>323</v>
      </c>
      <c r="D74" s="4">
        <v>1.0</v>
      </c>
      <c r="E74" s="24">
        <v>67.0</v>
      </c>
      <c r="F74" s="24">
        <v>37.5</v>
      </c>
      <c r="G74" s="24">
        <v>29.5</v>
      </c>
      <c r="H74" s="6">
        <f t="shared" si="1"/>
        <v>0.7866666667</v>
      </c>
      <c r="I74" s="6">
        <v>0.440298507462687</v>
      </c>
      <c r="J74" s="7">
        <v>56.935</v>
      </c>
      <c r="K74" s="4">
        <v>4.0</v>
      </c>
      <c r="L74" s="8">
        <v>25.0</v>
      </c>
      <c r="M74" s="4">
        <v>52.0</v>
      </c>
      <c r="N74" s="8">
        <v>3.0</v>
      </c>
      <c r="O74" s="4">
        <v>1.0</v>
      </c>
      <c r="P74" s="4">
        <v>0.0</v>
      </c>
    </row>
    <row r="75">
      <c r="A75" s="25" t="s">
        <v>285</v>
      </c>
      <c r="B75" s="25" t="s">
        <v>286</v>
      </c>
      <c r="C75" s="26" t="s">
        <v>322</v>
      </c>
      <c r="D75" s="27">
        <v>1.0</v>
      </c>
      <c r="E75" s="28">
        <v>36.0</v>
      </c>
      <c r="F75" s="28">
        <v>19.0</v>
      </c>
      <c r="G75" s="28">
        <v>17.0</v>
      </c>
      <c r="H75" s="29">
        <f t="shared" si="1"/>
        <v>0.8947368421</v>
      </c>
      <c r="I75" s="29">
        <v>0.472222222222222</v>
      </c>
      <c r="J75" s="30">
        <v>43.18</v>
      </c>
      <c r="K75" s="27">
        <v>3.0</v>
      </c>
      <c r="L75" s="31">
        <v>33.0</v>
      </c>
      <c r="M75" s="27">
        <v>52.0</v>
      </c>
      <c r="N75" s="31">
        <v>44.0</v>
      </c>
      <c r="O75" s="27">
        <v>1.0</v>
      </c>
      <c r="P75" s="27">
        <v>0.0</v>
      </c>
    </row>
    <row r="76">
      <c r="A76" s="3" t="s">
        <v>219</v>
      </c>
      <c r="B76" s="3" t="s">
        <v>220</v>
      </c>
      <c r="C76" s="23" t="s">
        <v>323</v>
      </c>
      <c r="D76" s="4">
        <v>1.0</v>
      </c>
      <c r="E76" s="24">
        <v>52.0</v>
      </c>
      <c r="F76" s="24">
        <v>27.5</v>
      </c>
      <c r="G76" s="24">
        <v>24.5</v>
      </c>
      <c r="H76" s="6">
        <f t="shared" si="1"/>
        <v>0.8909090909</v>
      </c>
      <c r="I76" s="6">
        <v>0.471153846153846</v>
      </c>
      <c r="J76" s="7">
        <v>32.095</v>
      </c>
      <c r="K76" s="4">
        <v>2.0</v>
      </c>
      <c r="L76" s="8">
        <v>17.0</v>
      </c>
      <c r="M76" s="4">
        <v>52.0</v>
      </c>
      <c r="N76" s="8">
        <v>23.0</v>
      </c>
      <c r="O76" s="4">
        <v>1.0</v>
      </c>
      <c r="P76" s="4">
        <v>6.0</v>
      </c>
    </row>
    <row r="77">
      <c r="A77" s="25" t="s">
        <v>68</v>
      </c>
      <c r="B77" s="25" t="s">
        <v>69</v>
      </c>
      <c r="C77" s="26" t="s">
        <v>323</v>
      </c>
      <c r="D77" s="27">
        <v>1.0</v>
      </c>
      <c r="E77" s="28">
        <v>74.0</v>
      </c>
      <c r="F77" s="28">
        <v>37.5</v>
      </c>
      <c r="G77" s="28">
        <v>36.5</v>
      </c>
      <c r="H77" s="29">
        <f t="shared" si="1"/>
        <v>0.9733333333</v>
      </c>
      <c r="I77" s="29">
        <v>0.493243243243243</v>
      </c>
      <c r="J77" s="30">
        <v>31.025</v>
      </c>
      <c r="K77" s="27">
        <v>2.0</v>
      </c>
      <c r="L77" s="31">
        <v>11.0</v>
      </c>
      <c r="M77" s="27">
        <v>52.0</v>
      </c>
      <c r="N77" s="31">
        <v>31.0</v>
      </c>
      <c r="O77" s="27">
        <v>1.0</v>
      </c>
      <c r="P77" s="27">
        <v>2.0</v>
      </c>
    </row>
    <row r="78">
      <c r="A78" s="3" t="s">
        <v>279</v>
      </c>
      <c r="B78" s="3" t="s">
        <v>280</v>
      </c>
      <c r="C78" s="23" t="s">
        <v>322</v>
      </c>
      <c r="D78" s="4">
        <v>1.0</v>
      </c>
      <c r="E78" s="24">
        <v>37.0</v>
      </c>
      <c r="F78" s="24">
        <v>20.0</v>
      </c>
      <c r="G78" s="24">
        <v>17.0</v>
      </c>
      <c r="H78" s="6">
        <f t="shared" si="1"/>
        <v>0.85</v>
      </c>
      <c r="I78" s="6">
        <v>0.459459459459459</v>
      </c>
      <c r="J78" s="7">
        <v>28.9</v>
      </c>
      <c r="K78" s="4">
        <v>2.0</v>
      </c>
      <c r="L78" s="8">
        <v>22.0</v>
      </c>
      <c r="M78" s="4">
        <v>52.0</v>
      </c>
      <c r="N78" s="8">
        <v>77.0</v>
      </c>
      <c r="O78" s="4">
        <v>1.0</v>
      </c>
      <c r="P78" s="4">
        <v>0.0</v>
      </c>
    </row>
    <row r="79">
      <c r="A79" s="25" t="s">
        <v>238</v>
      </c>
      <c r="B79" s="25" t="s">
        <v>239</v>
      </c>
      <c r="C79" s="26" t="s">
        <v>323</v>
      </c>
      <c r="D79" s="27">
        <v>1.0</v>
      </c>
      <c r="E79" s="28">
        <v>39.5</v>
      </c>
      <c r="F79" s="28">
        <v>25.5</v>
      </c>
      <c r="G79" s="28">
        <v>14.0</v>
      </c>
      <c r="H79" s="29">
        <f t="shared" si="1"/>
        <v>0.5490196078</v>
      </c>
      <c r="I79" s="29">
        <v>0.354430379746835</v>
      </c>
      <c r="J79" s="30">
        <v>20.58</v>
      </c>
      <c r="K79" s="27">
        <v>2.0</v>
      </c>
      <c r="L79" s="31">
        <v>19.0</v>
      </c>
      <c r="M79" s="27">
        <v>52.0</v>
      </c>
      <c r="N79" s="31">
        <v>17.0</v>
      </c>
      <c r="O79" s="27">
        <v>1.0</v>
      </c>
      <c r="P79" s="27">
        <v>6.0</v>
      </c>
    </row>
    <row r="80">
      <c r="A80" s="3" t="s">
        <v>294</v>
      </c>
      <c r="B80" s="3" t="s">
        <v>295</v>
      </c>
      <c r="C80" s="32" t="s">
        <v>322</v>
      </c>
      <c r="D80" s="32">
        <v>1.0</v>
      </c>
      <c r="E80" s="33">
        <v>34.0</v>
      </c>
      <c r="F80" s="33">
        <v>18.0</v>
      </c>
      <c r="G80" s="33">
        <v>16.0</v>
      </c>
      <c r="H80" s="34">
        <f t="shared" si="1"/>
        <v>0.8888888889</v>
      </c>
      <c r="I80" s="34">
        <v>0.470588235294118</v>
      </c>
      <c r="J80" s="35">
        <v>19.84</v>
      </c>
      <c r="K80" s="32">
        <v>1.0</v>
      </c>
      <c r="L80" s="36">
        <v>16.0</v>
      </c>
      <c r="M80" s="32">
        <v>47.0</v>
      </c>
      <c r="N80" s="36">
        <v>149.0</v>
      </c>
      <c r="O80" s="32">
        <v>6.0</v>
      </c>
      <c r="P80" s="32">
        <v>1.0</v>
      </c>
    </row>
    <row r="81">
      <c r="A81" s="25" t="s">
        <v>96</v>
      </c>
      <c r="B81" s="25" t="s">
        <v>97</v>
      </c>
      <c r="C81" s="26" t="s">
        <v>322</v>
      </c>
      <c r="D81" s="27">
        <v>1.0</v>
      </c>
      <c r="E81" s="28">
        <v>57.0</v>
      </c>
      <c r="F81" s="28">
        <v>34.5</v>
      </c>
      <c r="G81" s="28">
        <v>22.5</v>
      </c>
      <c r="H81" s="29">
        <f t="shared" si="1"/>
        <v>0.652173913</v>
      </c>
      <c r="I81" s="29">
        <v>0.394736842105263</v>
      </c>
      <c r="J81" s="30">
        <v>19.125</v>
      </c>
      <c r="K81" s="27">
        <v>1.0</v>
      </c>
      <c r="L81" s="31">
        <v>11.0</v>
      </c>
      <c r="M81" s="27">
        <v>43.0</v>
      </c>
      <c r="N81" s="31">
        <v>53.0</v>
      </c>
      <c r="O81" s="27">
        <v>6.0</v>
      </c>
      <c r="P81" s="27">
        <v>-1.0</v>
      </c>
    </row>
    <row r="82">
      <c r="A82" s="3" t="s">
        <v>261</v>
      </c>
      <c r="B82" s="3" t="s">
        <v>262</v>
      </c>
      <c r="C82" s="23" t="s">
        <v>322</v>
      </c>
      <c r="D82" s="4">
        <v>1.0</v>
      </c>
      <c r="E82" s="24">
        <v>37.0</v>
      </c>
      <c r="F82" s="24">
        <v>22.0</v>
      </c>
      <c r="G82" s="24">
        <v>15.0</v>
      </c>
      <c r="H82" s="6">
        <f t="shared" si="1"/>
        <v>0.6818181818</v>
      </c>
      <c r="I82" s="6">
        <v>0.405405405405405</v>
      </c>
      <c r="J82" s="7">
        <v>15.0</v>
      </c>
      <c r="K82" s="4">
        <v>1.0</v>
      </c>
      <c r="L82" s="8">
        <v>13.0</v>
      </c>
      <c r="M82" s="4">
        <v>52.0</v>
      </c>
      <c r="N82" s="8">
        <v>15.0</v>
      </c>
      <c r="O82" s="4">
        <v>1.0</v>
      </c>
      <c r="P82" s="4">
        <v>2.0</v>
      </c>
    </row>
    <row r="83">
      <c r="A83" s="25" t="s">
        <v>254</v>
      </c>
      <c r="B83" s="25" t="s">
        <v>255</v>
      </c>
      <c r="C83" s="26" t="s">
        <v>322</v>
      </c>
      <c r="D83" s="27">
        <v>1.0</v>
      </c>
      <c r="E83" s="28">
        <v>38.0</v>
      </c>
      <c r="F83" s="28">
        <v>23.0</v>
      </c>
      <c r="G83" s="28">
        <v>15.0</v>
      </c>
      <c r="H83" s="29">
        <f t="shared" si="1"/>
        <v>0.652173913</v>
      </c>
      <c r="I83" s="29">
        <v>0.394736842105263</v>
      </c>
      <c r="J83" s="30">
        <v>10.5</v>
      </c>
      <c r="K83" s="27">
        <v>1.0</v>
      </c>
      <c r="L83" s="31">
        <v>9.0</v>
      </c>
      <c r="M83" s="27">
        <v>52.0</v>
      </c>
      <c r="N83" s="31">
        <v>1.0</v>
      </c>
      <c r="O83" s="27">
        <v>1.0</v>
      </c>
      <c r="P83" s="27">
        <v>2.0</v>
      </c>
    </row>
    <row r="84">
      <c r="A84" s="3" t="s">
        <v>267</v>
      </c>
      <c r="B84" s="3" t="s">
        <v>268</v>
      </c>
      <c r="C84" s="23" t="s">
        <v>322</v>
      </c>
      <c r="D84" s="4">
        <v>1.0</v>
      </c>
      <c r="E84" s="24">
        <v>36.0</v>
      </c>
      <c r="F84" s="24">
        <v>22.0</v>
      </c>
      <c r="G84" s="24">
        <v>14.0</v>
      </c>
      <c r="H84" s="6">
        <f t="shared" si="1"/>
        <v>0.6363636364</v>
      </c>
      <c r="I84" s="6">
        <v>0.388888888888889</v>
      </c>
      <c r="J84" s="7">
        <v>5.46</v>
      </c>
      <c r="K84" s="4">
        <v>0.0</v>
      </c>
      <c r="L84" s="8">
        <v>5.0</v>
      </c>
      <c r="M84" s="4">
        <v>52.0</v>
      </c>
      <c r="N84" s="8">
        <v>35.0</v>
      </c>
      <c r="O84" s="4">
        <v>1.0</v>
      </c>
      <c r="P84" s="4">
        <v>2.0</v>
      </c>
    </row>
    <row r="85">
      <c r="A85" s="25" t="s">
        <v>89</v>
      </c>
      <c r="B85" s="25" t="s">
        <v>90</v>
      </c>
      <c r="C85" s="26" t="s">
        <v>322</v>
      </c>
      <c r="D85" s="27">
        <v>1.0</v>
      </c>
      <c r="E85" s="28">
        <v>58.5</v>
      </c>
      <c r="F85" s="28">
        <v>35.0</v>
      </c>
      <c r="G85" s="28">
        <v>23.5</v>
      </c>
      <c r="H85" s="29">
        <f t="shared" si="1"/>
        <v>0.6714285714</v>
      </c>
      <c r="I85" s="29">
        <v>0.401709401709402</v>
      </c>
      <c r="J85" s="30">
        <v>1.88</v>
      </c>
      <c r="K85" s="27">
        <v>0.0</v>
      </c>
      <c r="L85" s="31">
        <v>1.0</v>
      </c>
      <c r="M85" s="27">
        <v>52.0</v>
      </c>
      <c r="N85" s="31">
        <v>0.0</v>
      </c>
      <c r="O85" s="27">
        <v>1.0</v>
      </c>
      <c r="P85" s="27">
        <v>2.0</v>
      </c>
    </row>
    <row r="86">
      <c r="A86" s="3" t="s">
        <v>121</v>
      </c>
      <c r="B86" s="3" t="s">
        <v>122</v>
      </c>
      <c r="C86" s="23" t="s">
        <v>323</v>
      </c>
      <c r="D86" s="4">
        <v>1.0</v>
      </c>
      <c r="E86" s="24">
        <v>56.0</v>
      </c>
      <c r="F86" s="24">
        <v>33.5</v>
      </c>
      <c r="G86" s="24">
        <v>22.5</v>
      </c>
      <c r="H86" s="6">
        <f t="shared" si="1"/>
        <v>0.671641791</v>
      </c>
      <c r="I86" s="6">
        <v>0.401785714285714</v>
      </c>
      <c r="J86" s="7">
        <v>1.8</v>
      </c>
      <c r="K86" s="4">
        <v>0.0</v>
      </c>
      <c r="L86" s="8">
        <v>1.0</v>
      </c>
      <c r="M86" s="4">
        <v>52.0</v>
      </c>
      <c r="N86" s="8">
        <v>6.0</v>
      </c>
      <c r="O86" s="4">
        <v>1.0</v>
      </c>
      <c r="P86" s="4">
        <v>6.0</v>
      </c>
    </row>
    <row r="87">
      <c r="A87" s="25" t="s">
        <v>217</v>
      </c>
      <c r="B87" s="25" t="s">
        <v>218</v>
      </c>
      <c r="C87" s="26" t="s">
        <v>323</v>
      </c>
      <c r="D87" s="27">
        <v>1.0</v>
      </c>
      <c r="E87" s="28">
        <v>48.5</v>
      </c>
      <c r="F87" s="28">
        <v>28.0</v>
      </c>
      <c r="G87" s="28">
        <v>20.5</v>
      </c>
      <c r="H87" s="29">
        <f t="shared" si="1"/>
        <v>0.7321428571</v>
      </c>
      <c r="I87" s="29">
        <v>0.422680412371134</v>
      </c>
      <c r="J87" s="30">
        <v>1.64</v>
      </c>
      <c r="K87" s="27">
        <v>0.0</v>
      </c>
      <c r="L87" s="31">
        <v>1.0</v>
      </c>
      <c r="M87" s="27">
        <v>52.0</v>
      </c>
      <c r="N87" s="31">
        <v>0.0</v>
      </c>
      <c r="O87" s="27">
        <v>1.0</v>
      </c>
      <c r="P87" s="27">
        <v>1.0</v>
      </c>
    </row>
    <row r="88">
      <c r="A88" s="3" t="s">
        <v>269</v>
      </c>
      <c r="B88" s="3" t="s">
        <v>270</v>
      </c>
      <c r="C88" s="23" t="s">
        <v>323</v>
      </c>
      <c r="D88" s="4">
        <v>1.0</v>
      </c>
      <c r="E88" s="24">
        <v>36.0</v>
      </c>
      <c r="F88" s="24">
        <v>22.0</v>
      </c>
      <c r="G88" s="24">
        <v>14.0</v>
      </c>
      <c r="H88" s="6">
        <f t="shared" si="1"/>
        <v>0.6363636364</v>
      </c>
      <c r="I88" s="6">
        <v>0.388888888888889</v>
      </c>
      <c r="J88" s="7">
        <v>1.12</v>
      </c>
      <c r="K88" s="4">
        <v>0.0</v>
      </c>
      <c r="L88" s="8">
        <v>1.0</v>
      </c>
      <c r="M88" s="4">
        <v>52.0</v>
      </c>
      <c r="N88" s="8">
        <v>85.0</v>
      </c>
      <c r="O88" s="4">
        <v>1.0</v>
      </c>
      <c r="P88" s="4">
        <v>2.0</v>
      </c>
    </row>
    <row r="89">
      <c r="A89" s="25" t="s">
        <v>276</v>
      </c>
      <c r="B89" s="25" t="s">
        <v>277</v>
      </c>
      <c r="C89" s="26" t="s">
        <v>323</v>
      </c>
      <c r="D89" s="27">
        <v>1.0</v>
      </c>
      <c r="E89" s="28">
        <v>39.0</v>
      </c>
      <c r="F89" s="28">
        <v>20.0</v>
      </c>
      <c r="G89" s="28">
        <v>19.0</v>
      </c>
      <c r="H89" s="29">
        <f t="shared" si="1"/>
        <v>0.95</v>
      </c>
      <c r="I89" s="29">
        <v>0.487179487179487</v>
      </c>
      <c r="J89" s="30">
        <v>0.0</v>
      </c>
      <c r="K89" s="27">
        <v>98.0</v>
      </c>
      <c r="L89" s="31">
        <v>0.0</v>
      </c>
      <c r="M89" s="27">
        <v>-1.0</v>
      </c>
      <c r="N89" s="31">
        <v>109.0</v>
      </c>
      <c r="O89" s="27">
        <v>6.0</v>
      </c>
      <c r="P89" s="27">
        <v>6.0</v>
      </c>
    </row>
    <row r="90">
      <c r="A90" s="3" t="s">
        <v>287</v>
      </c>
      <c r="B90" s="3" t="s">
        <v>288</v>
      </c>
      <c r="C90" s="23" t="s">
        <v>323</v>
      </c>
      <c r="D90" s="4">
        <v>1.0</v>
      </c>
      <c r="E90" s="24">
        <v>35.0</v>
      </c>
      <c r="F90" s="24">
        <v>18.0</v>
      </c>
      <c r="G90" s="24">
        <v>17.0</v>
      </c>
      <c r="H90" s="6">
        <f t="shared" si="1"/>
        <v>0.9444444444</v>
      </c>
      <c r="I90" s="6">
        <v>0.485714285714286</v>
      </c>
      <c r="J90" s="7">
        <v>0.0</v>
      </c>
      <c r="K90" s="4">
        <v>98.0</v>
      </c>
      <c r="L90" s="8">
        <v>0.0</v>
      </c>
      <c r="M90" s="4">
        <v>-1.0</v>
      </c>
      <c r="N90" s="8">
        <v>138.0</v>
      </c>
      <c r="O90" s="4">
        <v>6.0</v>
      </c>
      <c r="P90" s="4">
        <v>6.0</v>
      </c>
    </row>
    <row r="91">
      <c r="A91" s="25" t="s">
        <v>298</v>
      </c>
      <c r="B91" s="25" t="s">
        <v>299</v>
      </c>
      <c r="C91" s="37" t="s">
        <v>322</v>
      </c>
      <c r="D91" s="37">
        <v>1.0</v>
      </c>
      <c r="E91" s="38">
        <v>32.0</v>
      </c>
      <c r="F91" s="38">
        <v>17.0</v>
      </c>
      <c r="G91" s="38">
        <v>15.0</v>
      </c>
      <c r="H91" s="39">
        <f t="shared" si="1"/>
        <v>0.8823529412</v>
      </c>
      <c r="I91" s="39">
        <v>0.46875</v>
      </c>
      <c r="J91" s="40">
        <v>0.0</v>
      </c>
      <c r="K91" s="37">
        <v>98.0</v>
      </c>
      <c r="L91" s="41">
        <v>0.0</v>
      </c>
      <c r="M91" s="37">
        <v>-1.0</v>
      </c>
      <c r="N91" s="41">
        <v>33.0</v>
      </c>
      <c r="O91" s="37">
        <v>6.0</v>
      </c>
      <c r="P91" s="37">
        <v>-1.0</v>
      </c>
    </row>
    <row r="92">
      <c r="A92" s="3" t="s">
        <v>28</v>
      </c>
      <c r="B92" s="3" t="s">
        <v>46</v>
      </c>
      <c r="C92" s="23" t="s">
        <v>322</v>
      </c>
      <c r="D92" s="4">
        <v>1.0</v>
      </c>
      <c r="E92" s="24">
        <v>78.0</v>
      </c>
      <c r="F92" s="24">
        <v>41.5</v>
      </c>
      <c r="G92" s="24">
        <v>36.5</v>
      </c>
      <c r="H92" s="6">
        <f t="shared" si="1"/>
        <v>0.8795180723</v>
      </c>
      <c r="I92" s="6">
        <v>0.467948717948718</v>
      </c>
      <c r="J92" s="7">
        <v>0.0</v>
      </c>
      <c r="K92" s="4">
        <v>98.0</v>
      </c>
      <c r="L92" s="8">
        <v>0.0</v>
      </c>
      <c r="M92" s="4">
        <v>-1.0</v>
      </c>
      <c r="N92" s="8">
        <v>78.0</v>
      </c>
      <c r="O92" s="4">
        <v>6.0</v>
      </c>
      <c r="P92" s="4">
        <v>6.0</v>
      </c>
    </row>
    <row r="93">
      <c r="A93" s="25" t="s">
        <v>20</v>
      </c>
      <c r="B93" s="25" t="s">
        <v>36</v>
      </c>
      <c r="C93" s="26" t="s">
        <v>322</v>
      </c>
      <c r="D93" s="27">
        <v>1.0</v>
      </c>
      <c r="E93" s="28">
        <v>80.0</v>
      </c>
      <c r="F93" s="28">
        <v>43.0</v>
      </c>
      <c r="G93" s="28">
        <v>37.0</v>
      </c>
      <c r="H93" s="29">
        <f t="shared" si="1"/>
        <v>0.8604651163</v>
      </c>
      <c r="I93" s="29">
        <v>0.4625</v>
      </c>
      <c r="J93" s="30">
        <v>0.0</v>
      </c>
      <c r="K93" s="27">
        <v>98.0</v>
      </c>
      <c r="L93" s="31">
        <v>0.0</v>
      </c>
      <c r="M93" s="27">
        <v>-1.0</v>
      </c>
      <c r="N93" s="31">
        <v>34.0</v>
      </c>
      <c r="O93" s="27">
        <v>6.0</v>
      </c>
      <c r="P93" s="27">
        <v>-1.0</v>
      </c>
    </row>
    <row r="94">
      <c r="A94" s="3" t="s">
        <v>51</v>
      </c>
      <c r="B94" s="3" t="s">
        <v>52</v>
      </c>
      <c r="C94" s="23" t="s">
        <v>322</v>
      </c>
      <c r="D94" s="4">
        <v>1.0</v>
      </c>
      <c r="E94" s="24">
        <v>76.0</v>
      </c>
      <c r="F94" s="24">
        <v>41.0</v>
      </c>
      <c r="G94" s="24">
        <v>35.0</v>
      </c>
      <c r="H94" s="6">
        <f t="shared" si="1"/>
        <v>0.8536585366</v>
      </c>
      <c r="I94" s="6">
        <v>0.460526315789474</v>
      </c>
      <c r="J94" s="7">
        <v>0.0</v>
      </c>
      <c r="K94" s="4">
        <v>98.0</v>
      </c>
      <c r="L94" s="8">
        <v>0.0</v>
      </c>
      <c r="M94" s="4">
        <v>-1.0</v>
      </c>
      <c r="N94" s="8">
        <v>76.0</v>
      </c>
      <c r="O94" s="4">
        <v>6.0</v>
      </c>
      <c r="P94" s="4">
        <v>-1.0</v>
      </c>
    </row>
    <row r="95">
      <c r="A95" s="25" t="s">
        <v>296</v>
      </c>
      <c r="B95" s="25" t="s">
        <v>297</v>
      </c>
      <c r="C95" s="26" t="s">
        <v>322</v>
      </c>
      <c r="D95" s="27">
        <v>1.0</v>
      </c>
      <c r="E95" s="28">
        <v>33.0</v>
      </c>
      <c r="F95" s="28">
        <v>18.0</v>
      </c>
      <c r="G95" s="28">
        <v>15.0</v>
      </c>
      <c r="H95" s="29">
        <f t="shared" si="1"/>
        <v>0.8333333333</v>
      </c>
      <c r="I95" s="29">
        <v>0.454545454545455</v>
      </c>
      <c r="J95" s="30">
        <v>0.0</v>
      </c>
      <c r="K95" s="27">
        <v>98.0</v>
      </c>
      <c r="L95" s="31">
        <v>0.0</v>
      </c>
      <c r="M95" s="27">
        <v>-1.0</v>
      </c>
      <c r="N95" s="31">
        <v>8.0</v>
      </c>
      <c r="O95" s="27">
        <v>6.0</v>
      </c>
      <c r="P95" s="27">
        <v>-1.0</v>
      </c>
    </row>
    <row r="96">
      <c r="A96" s="3" t="s">
        <v>37</v>
      </c>
      <c r="B96" s="3" t="s">
        <v>38</v>
      </c>
      <c r="C96" s="23" t="s">
        <v>322</v>
      </c>
      <c r="D96" s="4">
        <v>1.0</v>
      </c>
      <c r="E96" s="24">
        <v>78.0</v>
      </c>
      <c r="F96" s="24">
        <v>43.0</v>
      </c>
      <c r="G96" s="24">
        <v>35.0</v>
      </c>
      <c r="H96" s="6">
        <f t="shared" si="1"/>
        <v>0.8139534884</v>
      </c>
      <c r="I96" s="6">
        <v>0.448717948717949</v>
      </c>
      <c r="J96" s="7">
        <v>0.0</v>
      </c>
      <c r="K96" s="4">
        <v>98.0</v>
      </c>
      <c r="L96" s="8">
        <v>0.0</v>
      </c>
      <c r="M96" s="4">
        <v>-1.0</v>
      </c>
      <c r="N96" s="8">
        <v>67.0</v>
      </c>
      <c r="O96" s="4">
        <v>6.0</v>
      </c>
      <c r="P96" s="4">
        <v>6.0</v>
      </c>
    </row>
    <row r="97">
      <c r="A97" s="25" t="s">
        <v>223</v>
      </c>
      <c r="B97" s="25" t="s">
        <v>224</v>
      </c>
      <c r="C97" s="26" t="s">
        <v>323</v>
      </c>
      <c r="D97" s="27">
        <v>1.0</v>
      </c>
      <c r="E97" s="28">
        <v>49.5</v>
      </c>
      <c r="F97" s="28">
        <v>27.5</v>
      </c>
      <c r="G97" s="28">
        <v>22.0</v>
      </c>
      <c r="H97" s="29">
        <f t="shared" si="1"/>
        <v>0.8</v>
      </c>
      <c r="I97" s="29">
        <v>0.444444444444444</v>
      </c>
      <c r="J97" s="30">
        <v>0.0</v>
      </c>
      <c r="K97" s="27">
        <v>0.0</v>
      </c>
      <c r="L97" s="31">
        <v>0.0</v>
      </c>
      <c r="M97" s="27">
        <v>-1.0</v>
      </c>
      <c r="N97" s="31">
        <v>0.0</v>
      </c>
      <c r="O97" s="27">
        <v>6.0</v>
      </c>
      <c r="P97" s="27">
        <v>6.0</v>
      </c>
    </row>
    <row r="98">
      <c r="A98" s="3" t="s">
        <v>24</v>
      </c>
      <c r="B98" s="3" t="s">
        <v>25</v>
      </c>
      <c r="C98" s="23" t="s">
        <v>322</v>
      </c>
      <c r="D98" s="4">
        <v>1.0</v>
      </c>
      <c r="E98" s="24">
        <v>80.0</v>
      </c>
      <c r="F98" s="24">
        <v>44.5</v>
      </c>
      <c r="G98" s="24">
        <v>35.5</v>
      </c>
      <c r="H98" s="6">
        <f t="shared" si="1"/>
        <v>0.797752809</v>
      </c>
      <c r="I98" s="6">
        <v>0.44375</v>
      </c>
      <c r="J98" s="7">
        <v>0.0</v>
      </c>
      <c r="K98" s="4">
        <v>98.0</v>
      </c>
      <c r="L98" s="8">
        <v>0.0</v>
      </c>
      <c r="M98" s="4">
        <v>-1.0</v>
      </c>
      <c r="N98" s="8">
        <v>44.0</v>
      </c>
      <c r="O98" s="4">
        <v>6.0</v>
      </c>
      <c r="P98" s="4">
        <v>6.0</v>
      </c>
    </row>
    <row r="99">
      <c r="A99" s="25" t="s">
        <v>26</v>
      </c>
      <c r="B99" s="25" t="s">
        <v>27</v>
      </c>
      <c r="C99" s="26" t="s">
        <v>322</v>
      </c>
      <c r="D99" s="27">
        <v>1.0</v>
      </c>
      <c r="E99" s="28">
        <v>80.0</v>
      </c>
      <c r="F99" s="28">
        <v>44.5</v>
      </c>
      <c r="G99" s="28">
        <v>35.5</v>
      </c>
      <c r="H99" s="29">
        <f t="shared" si="1"/>
        <v>0.797752809</v>
      </c>
      <c r="I99" s="29">
        <v>0.44375</v>
      </c>
      <c r="J99" s="30">
        <v>0.0</v>
      </c>
      <c r="K99" s="27">
        <v>98.0</v>
      </c>
      <c r="L99" s="31">
        <v>0.0</v>
      </c>
      <c r="M99" s="27">
        <v>-1.0</v>
      </c>
      <c r="N99" s="31">
        <v>92.0</v>
      </c>
      <c r="O99" s="27">
        <v>6.0</v>
      </c>
      <c r="P99" s="27">
        <v>-1.0</v>
      </c>
    </row>
    <row r="100">
      <c r="A100" s="3" t="s">
        <v>18</v>
      </c>
      <c r="B100" s="3" t="s">
        <v>19</v>
      </c>
      <c r="C100" s="23" t="s">
        <v>322</v>
      </c>
      <c r="D100" s="4">
        <v>1.0</v>
      </c>
      <c r="E100" s="24">
        <v>82.0</v>
      </c>
      <c r="F100" s="24">
        <v>46.0</v>
      </c>
      <c r="G100" s="24">
        <v>36.0</v>
      </c>
      <c r="H100" s="6">
        <f t="shared" si="1"/>
        <v>0.7826086957</v>
      </c>
      <c r="I100" s="6">
        <v>0.439024390243902</v>
      </c>
      <c r="J100" s="7">
        <v>0.0</v>
      </c>
      <c r="K100" s="4">
        <v>98.0</v>
      </c>
      <c r="L100" s="8">
        <v>0.0</v>
      </c>
      <c r="M100" s="4">
        <v>-1.0</v>
      </c>
      <c r="N100" s="8">
        <v>46.0</v>
      </c>
      <c r="O100" s="4">
        <v>6.0</v>
      </c>
      <c r="P100" s="4">
        <v>-1.0</v>
      </c>
    </row>
    <row r="101">
      <c r="A101" s="25" t="s">
        <v>173</v>
      </c>
      <c r="B101" s="25" t="s">
        <v>174</v>
      </c>
      <c r="C101" s="26" t="s">
        <v>323</v>
      </c>
      <c r="D101" s="27">
        <v>1.0</v>
      </c>
      <c r="E101" s="28">
        <v>56.0</v>
      </c>
      <c r="F101" s="28">
        <v>31.5</v>
      </c>
      <c r="G101" s="28">
        <v>24.5</v>
      </c>
      <c r="H101" s="29">
        <f t="shared" si="1"/>
        <v>0.7777777778</v>
      </c>
      <c r="I101" s="29">
        <v>0.4375</v>
      </c>
      <c r="J101" s="30">
        <v>0.0</v>
      </c>
      <c r="K101" s="27">
        <v>0.0</v>
      </c>
      <c r="L101" s="31">
        <v>0.0</v>
      </c>
      <c r="M101" s="27">
        <v>-1.0</v>
      </c>
      <c r="N101" s="31">
        <v>0.0</v>
      </c>
      <c r="O101" s="27">
        <v>6.0</v>
      </c>
      <c r="P101" s="27">
        <v>-1.0</v>
      </c>
    </row>
    <row r="102">
      <c r="A102" s="3" t="s">
        <v>28</v>
      </c>
      <c r="B102" s="3" t="s">
        <v>29</v>
      </c>
      <c r="C102" s="23" t="s">
        <v>322</v>
      </c>
      <c r="D102" s="4">
        <v>1.0</v>
      </c>
      <c r="E102" s="24">
        <v>78.0</v>
      </c>
      <c r="F102" s="24">
        <v>44.5</v>
      </c>
      <c r="G102" s="24">
        <v>33.5</v>
      </c>
      <c r="H102" s="6">
        <f t="shared" si="1"/>
        <v>0.7528089888</v>
      </c>
      <c r="I102" s="6">
        <v>0.429487179487179</v>
      </c>
      <c r="J102" s="7">
        <v>0.0</v>
      </c>
      <c r="K102" s="4">
        <v>98.0</v>
      </c>
      <c r="L102" s="8">
        <v>0.0</v>
      </c>
      <c r="M102" s="4">
        <v>-1.0</v>
      </c>
      <c r="N102" s="8">
        <v>19.0</v>
      </c>
      <c r="O102" s="4">
        <v>6.0</v>
      </c>
      <c r="P102" s="4">
        <v>-1.0</v>
      </c>
    </row>
    <row r="103">
      <c r="A103" s="25" t="s">
        <v>20</v>
      </c>
      <c r="B103" s="25" t="s">
        <v>21</v>
      </c>
      <c r="C103" s="26" t="s">
        <v>322</v>
      </c>
      <c r="D103" s="27">
        <v>1.0</v>
      </c>
      <c r="E103" s="28">
        <v>80.0</v>
      </c>
      <c r="F103" s="28">
        <v>46.0</v>
      </c>
      <c r="G103" s="28">
        <v>34.0</v>
      </c>
      <c r="H103" s="29">
        <f t="shared" si="1"/>
        <v>0.7391304348</v>
      </c>
      <c r="I103" s="29">
        <v>0.425</v>
      </c>
      <c r="J103" s="30">
        <v>0.0</v>
      </c>
      <c r="K103" s="27">
        <v>98.0</v>
      </c>
      <c r="L103" s="31">
        <v>0.0</v>
      </c>
      <c r="M103" s="27">
        <v>-1.0</v>
      </c>
      <c r="N103" s="31">
        <v>14.0</v>
      </c>
      <c r="O103" s="27">
        <v>6.0</v>
      </c>
      <c r="P103" s="27">
        <v>6.0</v>
      </c>
    </row>
    <row r="104">
      <c r="A104" s="3" t="s">
        <v>274</v>
      </c>
      <c r="B104" s="3" t="s">
        <v>275</v>
      </c>
      <c r="C104" s="23" t="s">
        <v>322</v>
      </c>
      <c r="D104" s="4">
        <v>1.0</v>
      </c>
      <c r="E104" s="24">
        <v>36.0</v>
      </c>
      <c r="F104" s="24">
        <v>21.0</v>
      </c>
      <c r="G104" s="24">
        <v>15.0</v>
      </c>
      <c r="H104" s="6">
        <f t="shared" si="1"/>
        <v>0.7142857143</v>
      </c>
      <c r="I104" s="6">
        <v>0.416666666666667</v>
      </c>
      <c r="J104" s="7">
        <v>0.0</v>
      </c>
      <c r="K104" s="4">
        <v>0.0</v>
      </c>
      <c r="L104" s="8">
        <v>0.0</v>
      </c>
      <c r="M104" s="4">
        <v>52.0</v>
      </c>
      <c r="N104" s="8">
        <v>14.0</v>
      </c>
      <c r="O104" s="4">
        <v>0.0</v>
      </c>
      <c r="P104" s="4">
        <v>1.0</v>
      </c>
    </row>
    <row r="105">
      <c r="A105" s="25" t="s">
        <v>94</v>
      </c>
      <c r="B105" s="25" t="s">
        <v>95</v>
      </c>
      <c r="C105" s="26" t="s">
        <v>323</v>
      </c>
      <c r="D105" s="27">
        <v>1.0</v>
      </c>
      <c r="E105" s="28">
        <v>58.0</v>
      </c>
      <c r="F105" s="28">
        <v>34.5</v>
      </c>
      <c r="G105" s="28">
        <v>23.5</v>
      </c>
      <c r="H105" s="29">
        <f t="shared" si="1"/>
        <v>0.6811594203</v>
      </c>
      <c r="I105" s="29">
        <v>0.405172413793103</v>
      </c>
      <c r="J105" s="30">
        <v>0.0</v>
      </c>
      <c r="K105" s="27">
        <v>0.0</v>
      </c>
      <c r="L105" s="31">
        <v>0.0</v>
      </c>
      <c r="M105" s="27">
        <v>52.0</v>
      </c>
      <c r="N105" s="31">
        <v>8.0</v>
      </c>
      <c r="O105" s="27">
        <v>0.0</v>
      </c>
      <c r="P105" s="27">
        <v>6.0</v>
      </c>
    </row>
    <row r="106">
      <c r="A106" s="3" t="s">
        <v>81</v>
      </c>
      <c r="B106" s="3" t="s">
        <v>82</v>
      </c>
      <c r="C106" s="23" t="s">
        <v>323</v>
      </c>
      <c r="D106" s="4">
        <v>1.0</v>
      </c>
      <c r="E106" s="24">
        <v>60.0</v>
      </c>
      <c r="F106" s="24">
        <v>36.0</v>
      </c>
      <c r="G106" s="24">
        <v>24.0</v>
      </c>
      <c r="H106" s="6">
        <f t="shared" si="1"/>
        <v>0.6666666667</v>
      </c>
      <c r="I106" s="6">
        <v>0.4</v>
      </c>
      <c r="J106" s="7">
        <v>0.0</v>
      </c>
      <c r="K106" s="4">
        <v>0.0</v>
      </c>
      <c r="L106" s="8">
        <v>0.0</v>
      </c>
      <c r="M106" s="4">
        <v>52.0</v>
      </c>
      <c r="N106" s="8">
        <v>0.0</v>
      </c>
      <c r="O106" s="4">
        <v>0.0</v>
      </c>
      <c r="P106" s="4">
        <v>-1.0</v>
      </c>
    </row>
    <row r="107">
      <c r="A107" s="25" t="s">
        <v>66</v>
      </c>
      <c r="B107" s="25" t="s">
        <v>67</v>
      </c>
      <c r="C107" s="26" t="s">
        <v>322</v>
      </c>
      <c r="D107" s="27">
        <v>1.0</v>
      </c>
      <c r="E107" s="28">
        <v>64.0</v>
      </c>
      <c r="F107" s="28">
        <v>38.5</v>
      </c>
      <c r="G107" s="28">
        <v>25.5</v>
      </c>
      <c r="H107" s="29">
        <f t="shared" si="1"/>
        <v>0.6623376623</v>
      </c>
      <c r="I107" s="29">
        <v>0.3984375</v>
      </c>
      <c r="J107" s="30">
        <v>0.0</v>
      </c>
      <c r="K107" s="27">
        <v>98.0</v>
      </c>
      <c r="L107" s="31">
        <v>0.0</v>
      </c>
      <c r="M107" s="27">
        <v>-1.0</v>
      </c>
      <c r="N107" s="31">
        <v>73.0</v>
      </c>
      <c r="O107" s="27">
        <v>6.0</v>
      </c>
      <c r="P107" s="27">
        <v>-1.0</v>
      </c>
    </row>
    <row r="108">
      <c r="A108" s="3" t="s">
        <v>144</v>
      </c>
      <c r="B108" s="3" t="s">
        <v>145</v>
      </c>
      <c r="C108" s="23" t="s">
        <v>322</v>
      </c>
      <c r="D108" s="4">
        <v>1.0</v>
      </c>
      <c r="E108" s="24">
        <v>54.0</v>
      </c>
      <c r="F108" s="24">
        <v>32.5</v>
      </c>
      <c r="G108" s="24">
        <v>21.5</v>
      </c>
      <c r="H108" s="6">
        <f t="shared" si="1"/>
        <v>0.6615384615</v>
      </c>
      <c r="I108" s="6">
        <v>0.398148148148148</v>
      </c>
      <c r="J108" s="7">
        <v>0.0</v>
      </c>
      <c r="K108" s="4">
        <v>98.0</v>
      </c>
      <c r="L108" s="8">
        <v>0.0</v>
      </c>
      <c r="M108" s="4">
        <v>-1.0</v>
      </c>
      <c r="N108" s="8">
        <v>18.0</v>
      </c>
      <c r="O108" s="4">
        <v>6.0</v>
      </c>
      <c r="P108" s="4">
        <v>-1.0</v>
      </c>
    </row>
    <row r="109">
      <c r="A109" s="25" t="s">
        <v>146</v>
      </c>
      <c r="B109" s="25" t="s">
        <v>147</v>
      </c>
      <c r="C109" s="26" t="s">
        <v>322</v>
      </c>
      <c r="D109" s="27">
        <v>1.0</v>
      </c>
      <c r="E109" s="28">
        <v>54.0</v>
      </c>
      <c r="F109" s="28">
        <v>32.5</v>
      </c>
      <c r="G109" s="28">
        <v>21.5</v>
      </c>
      <c r="H109" s="29">
        <f t="shared" si="1"/>
        <v>0.6615384615</v>
      </c>
      <c r="I109" s="29">
        <v>0.398148148148148</v>
      </c>
      <c r="J109" s="30">
        <v>0.0</v>
      </c>
      <c r="K109" s="27">
        <v>98.0</v>
      </c>
      <c r="L109" s="31">
        <v>0.0</v>
      </c>
      <c r="M109" s="27">
        <v>-1.0</v>
      </c>
      <c r="N109" s="31">
        <v>9.0</v>
      </c>
      <c r="O109" s="27">
        <v>6.0</v>
      </c>
      <c r="P109" s="27">
        <v>-1.0</v>
      </c>
    </row>
    <row r="110">
      <c r="A110" s="3" t="s">
        <v>151</v>
      </c>
      <c r="B110" s="3" t="s">
        <v>152</v>
      </c>
      <c r="C110" s="23" t="s">
        <v>322</v>
      </c>
      <c r="D110" s="4">
        <v>1.0</v>
      </c>
      <c r="E110" s="24">
        <v>54.0</v>
      </c>
      <c r="F110" s="24">
        <v>32.5</v>
      </c>
      <c r="G110" s="24">
        <v>21.5</v>
      </c>
      <c r="H110" s="6">
        <f t="shared" si="1"/>
        <v>0.6615384615</v>
      </c>
      <c r="I110" s="6">
        <v>0.398148148148148</v>
      </c>
      <c r="J110" s="7">
        <v>0.0</v>
      </c>
      <c r="K110" s="4">
        <v>98.0</v>
      </c>
      <c r="L110" s="8">
        <v>0.0</v>
      </c>
      <c r="M110" s="4">
        <v>-1.0</v>
      </c>
      <c r="N110" s="8">
        <v>7.0</v>
      </c>
      <c r="O110" s="4">
        <v>6.0</v>
      </c>
      <c r="P110" s="4">
        <v>-1.0</v>
      </c>
    </row>
    <row r="111">
      <c r="A111" s="25" t="s">
        <v>162</v>
      </c>
      <c r="B111" s="25" t="s">
        <v>163</v>
      </c>
      <c r="C111" s="26" t="s">
        <v>322</v>
      </c>
      <c r="D111" s="27">
        <v>1.0</v>
      </c>
      <c r="E111" s="28">
        <v>52.0</v>
      </c>
      <c r="F111" s="28">
        <v>32.0</v>
      </c>
      <c r="G111" s="28">
        <v>20.0</v>
      </c>
      <c r="H111" s="29">
        <f t="shared" si="1"/>
        <v>0.625</v>
      </c>
      <c r="I111" s="29">
        <v>0.384615384615385</v>
      </c>
      <c r="J111" s="30">
        <v>0.0</v>
      </c>
      <c r="K111" s="27">
        <v>98.0</v>
      </c>
      <c r="L111" s="31">
        <v>0.0</v>
      </c>
      <c r="M111" s="27">
        <v>-1.0</v>
      </c>
      <c r="N111" s="31">
        <v>105.0</v>
      </c>
      <c r="O111" s="27">
        <v>6.0</v>
      </c>
      <c r="P111" s="27">
        <v>-1.0</v>
      </c>
    </row>
    <row r="112">
      <c r="A112" s="3" t="s">
        <v>75</v>
      </c>
      <c r="B112" s="3" t="s">
        <v>76</v>
      </c>
      <c r="C112" s="23" t="s">
        <v>323</v>
      </c>
      <c r="D112" s="4">
        <v>1.0</v>
      </c>
      <c r="E112" s="24">
        <v>60.0</v>
      </c>
      <c r="F112" s="24">
        <v>37.5</v>
      </c>
      <c r="G112" s="24">
        <v>22.5</v>
      </c>
      <c r="H112" s="6">
        <f t="shared" si="1"/>
        <v>0.6</v>
      </c>
      <c r="I112" s="6">
        <v>0.375</v>
      </c>
      <c r="J112" s="7">
        <v>0.0</v>
      </c>
      <c r="K112" s="4">
        <v>0.0</v>
      </c>
      <c r="L112" s="8">
        <v>0.0</v>
      </c>
      <c r="M112" s="4">
        <v>52.0</v>
      </c>
      <c r="N112" s="8">
        <v>1.0</v>
      </c>
      <c r="O112" s="4">
        <v>0.0</v>
      </c>
      <c r="P112" s="4">
        <v>6.0</v>
      </c>
    </row>
    <row r="113">
      <c r="A113" s="25" t="s">
        <v>153</v>
      </c>
      <c r="B113" s="25" t="s">
        <v>154</v>
      </c>
      <c r="C113" s="26" t="s">
        <v>322</v>
      </c>
      <c r="D113" s="27">
        <v>1.0</v>
      </c>
      <c r="E113" s="28">
        <v>52.0</v>
      </c>
      <c r="F113" s="28">
        <v>32.5</v>
      </c>
      <c r="G113" s="28">
        <v>19.5</v>
      </c>
      <c r="H113" s="29">
        <f t="shared" si="1"/>
        <v>0.6</v>
      </c>
      <c r="I113" s="29">
        <v>0.375</v>
      </c>
      <c r="J113" s="30">
        <v>0.0</v>
      </c>
      <c r="K113" s="27">
        <v>98.0</v>
      </c>
      <c r="L113" s="31">
        <v>0.0</v>
      </c>
      <c r="M113" s="27">
        <v>-1.0</v>
      </c>
      <c r="N113" s="31">
        <v>46.0</v>
      </c>
      <c r="O113" s="27">
        <v>6.0</v>
      </c>
      <c r="P113" s="27">
        <v>6.0</v>
      </c>
    </row>
    <row r="114">
      <c r="A114" s="3" t="s">
        <v>99</v>
      </c>
      <c r="B114" s="3" t="s">
        <v>100</v>
      </c>
      <c r="C114" s="23" t="s">
        <v>322</v>
      </c>
      <c r="D114" s="4">
        <v>1.0</v>
      </c>
      <c r="E114" s="24">
        <v>55.0</v>
      </c>
      <c r="F114" s="24">
        <v>34.5</v>
      </c>
      <c r="G114" s="24">
        <v>20.5</v>
      </c>
      <c r="H114" s="6">
        <f t="shared" si="1"/>
        <v>0.5942028986</v>
      </c>
      <c r="I114" s="6">
        <v>0.372727272727273</v>
      </c>
      <c r="J114" s="7">
        <v>0.0</v>
      </c>
      <c r="K114" s="4">
        <v>0.0</v>
      </c>
      <c r="L114" s="8">
        <v>0.0</v>
      </c>
      <c r="M114" s="4">
        <v>-1.0</v>
      </c>
      <c r="N114" s="8">
        <v>0.0</v>
      </c>
      <c r="O114" s="4">
        <v>6.0</v>
      </c>
      <c r="P114" s="4">
        <v>6.0</v>
      </c>
    </row>
    <row r="115">
      <c r="A115" s="25" t="s">
        <v>189</v>
      </c>
      <c r="B115" s="25" t="s">
        <v>190</v>
      </c>
      <c r="C115" s="26" t="s">
        <v>322</v>
      </c>
      <c r="D115" s="27">
        <v>1.0</v>
      </c>
      <c r="E115" s="28">
        <v>48.5</v>
      </c>
      <c r="F115" s="28">
        <v>30.5</v>
      </c>
      <c r="G115" s="28">
        <v>18.0</v>
      </c>
      <c r="H115" s="29">
        <f t="shared" si="1"/>
        <v>0.5901639344</v>
      </c>
      <c r="I115" s="29">
        <v>0.371134020618557</v>
      </c>
      <c r="J115" s="30">
        <v>0.0</v>
      </c>
      <c r="K115" s="27">
        <v>98.0</v>
      </c>
      <c r="L115" s="31">
        <v>0.0</v>
      </c>
      <c r="M115" s="27">
        <v>-1.0</v>
      </c>
      <c r="N115" s="31">
        <v>37.0</v>
      </c>
      <c r="O115" s="27">
        <v>6.0</v>
      </c>
      <c r="P115" s="27">
        <v>6.0</v>
      </c>
    </row>
    <row r="116">
      <c r="A116" s="3" t="s">
        <v>108</v>
      </c>
      <c r="B116" s="3" t="s">
        <v>109</v>
      </c>
      <c r="C116" s="23" t="s">
        <v>322</v>
      </c>
      <c r="D116" s="4">
        <v>1.0</v>
      </c>
      <c r="E116" s="24">
        <v>54.0</v>
      </c>
      <c r="F116" s="24">
        <v>34.0</v>
      </c>
      <c r="G116" s="24">
        <v>20.0</v>
      </c>
      <c r="H116" s="6">
        <f t="shared" si="1"/>
        <v>0.5882352941</v>
      </c>
      <c r="I116" s="6">
        <v>0.37037037037037</v>
      </c>
      <c r="J116" s="7">
        <v>0.0</v>
      </c>
      <c r="K116" s="4">
        <v>98.0</v>
      </c>
      <c r="L116" s="8">
        <v>0.0</v>
      </c>
      <c r="M116" s="4">
        <v>-1.0</v>
      </c>
      <c r="N116" s="8">
        <v>77.0</v>
      </c>
      <c r="O116" s="4">
        <v>6.0</v>
      </c>
      <c r="P116" s="4">
        <v>6.0</v>
      </c>
    </row>
    <row r="117">
      <c r="A117" s="25" t="s">
        <v>83</v>
      </c>
      <c r="B117" s="25" t="s">
        <v>84</v>
      </c>
      <c r="C117" s="26" t="s">
        <v>322</v>
      </c>
      <c r="D117" s="27">
        <v>1.0</v>
      </c>
      <c r="E117" s="28">
        <v>57.0</v>
      </c>
      <c r="F117" s="28">
        <v>36.0</v>
      </c>
      <c r="G117" s="28">
        <v>21.0</v>
      </c>
      <c r="H117" s="29">
        <f t="shared" si="1"/>
        <v>0.5833333333</v>
      </c>
      <c r="I117" s="29">
        <v>0.368421052631579</v>
      </c>
      <c r="J117" s="30">
        <v>0.0</v>
      </c>
      <c r="K117" s="27">
        <v>98.0</v>
      </c>
      <c r="L117" s="31">
        <v>0.0</v>
      </c>
      <c r="M117" s="27">
        <v>-1.0</v>
      </c>
      <c r="N117" s="31">
        <v>93.0</v>
      </c>
      <c r="O117" s="27">
        <v>6.0</v>
      </c>
      <c r="P117" s="27">
        <v>6.0</v>
      </c>
    </row>
    <row r="118">
      <c r="A118" s="3" t="s">
        <v>167</v>
      </c>
      <c r="B118" s="3" t="s">
        <v>168</v>
      </c>
      <c r="C118" s="23" t="s">
        <v>322</v>
      </c>
      <c r="D118" s="4">
        <v>1.0</v>
      </c>
      <c r="E118" s="24">
        <v>50.5</v>
      </c>
      <c r="F118" s="24">
        <v>32.0</v>
      </c>
      <c r="G118" s="24">
        <v>18.5</v>
      </c>
      <c r="H118" s="6">
        <f t="shared" si="1"/>
        <v>0.578125</v>
      </c>
      <c r="I118" s="6">
        <v>0.366336633663366</v>
      </c>
      <c r="J118" s="7">
        <v>0.0</v>
      </c>
      <c r="K118" s="4">
        <v>98.0</v>
      </c>
      <c r="L118" s="8">
        <v>0.0</v>
      </c>
      <c r="M118" s="4">
        <v>-1.0</v>
      </c>
      <c r="N118" s="8">
        <v>35.0</v>
      </c>
      <c r="O118" s="4">
        <v>6.0</v>
      </c>
      <c r="P118" s="4">
        <v>6.0</v>
      </c>
    </row>
    <row r="119">
      <c r="A119" s="25" t="s">
        <v>271</v>
      </c>
      <c r="B119" s="25" t="s">
        <v>272</v>
      </c>
      <c r="C119" s="26" t="s">
        <v>322</v>
      </c>
      <c r="D119" s="27">
        <v>1.0</v>
      </c>
      <c r="E119" s="28">
        <v>33.0</v>
      </c>
      <c r="F119" s="28">
        <v>21.3</v>
      </c>
      <c r="G119" s="28">
        <v>11.7</v>
      </c>
      <c r="H119" s="29">
        <f t="shared" si="1"/>
        <v>0.5492957746</v>
      </c>
      <c r="I119" s="29">
        <v>0.354545454545454</v>
      </c>
      <c r="J119" s="30">
        <v>0.0</v>
      </c>
      <c r="K119" s="27">
        <v>98.0</v>
      </c>
      <c r="L119" s="31">
        <v>0.0</v>
      </c>
      <c r="M119" s="27">
        <v>-1.0</v>
      </c>
      <c r="N119" s="31">
        <v>4.0</v>
      </c>
      <c r="O119" s="27">
        <v>6.0</v>
      </c>
      <c r="P119" s="27">
        <v>-1.0</v>
      </c>
    </row>
    <row r="120">
      <c r="A120" s="3" t="s">
        <v>85</v>
      </c>
      <c r="B120" s="3" t="s">
        <v>86</v>
      </c>
      <c r="C120" s="23" t="s">
        <v>323</v>
      </c>
      <c r="D120" s="4">
        <v>1.0</v>
      </c>
      <c r="E120" s="24">
        <v>55.0</v>
      </c>
      <c r="F120" s="24">
        <v>36.0</v>
      </c>
      <c r="G120" s="24">
        <v>19.0</v>
      </c>
      <c r="H120" s="6">
        <f t="shared" si="1"/>
        <v>0.5277777778</v>
      </c>
      <c r="I120" s="6">
        <v>0.345454545454545</v>
      </c>
      <c r="J120" s="7">
        <v>0.0</v>
      </c>
      <c r="K120" s="4">
        <v>0.0</v>
      </c>
      <c r="L120" s="8">
        <v>0.0</v>
      </c>
      <c r="M120" s="4">
        <v>-1.0</v>
      </c>
      <c r="N120" s="8">
        <v>0.0</v>
      </c>
      <c r="O120" s="4">
        <v>6.0</v>
      </c>
      <c r="P120" s="4">
        <v>1.0</v>
      </c>
    </row>
    <row r="121">
      <c r="A121" s="25" t="s">
        <v>79</v>
      </c>
      <c r="B121" s="25" t="s">
        <v>80</v>
      </c>
      <c r="C121" s="26" t="s">
        <v>323</v>
      </c>
      <c r="D121" s="27">
        <v>1.0</v>
      </c>
      <c r="E121" s="28">
        <v>56.0</v>
      </c>
      <c r="F121" s="28">
        <v>37.0</v>
      </c>
      <c r="G121" s="28">
        <v>19.0</v>
      </c>
      <c r="H121" s="29">
        <f t="shared" si="1"/>
        <v>0.5135135135</v>
      </c>
      <c r="I121" s="29">
        <v>0.339285714285714</v>
      </c>
      <c r="J121" s="30">
        <v>0.0</v>
      </c>
      <c r="K121" s="27">
        <v>0.0</v>
      </c>
      <c r="L121" s="31">
        <v>0.0</v>
      </c>
      <c r="M121" s="27">
        <v>-1.0</v>
      </c>
      <c r="N121" s="31">
        <v>0.0</v>
      </c>
      <c r="O121" s="27">
        <v>6.0</v>
      </c>
      <c r="P121" s="27">
        <v>6.0</v>
      </c>
    </row>
    <row r="122">
      <c r="A122" s="3" t="s">
        <v>177</v>
      </c>
      <c r="B122" s="3" t="s">
        <v>178</v>
      </c>
      <c r="C122" s="23" t="s">
        <v>322</v>
      </c>
      <c r="D122" s="4">
        <v>1.0</v>
      </c>
      <c r="E122" s="24">
        <v>42.0</v>
      </c>
      <c r="F122" s="24">
        <v>31.5</v>
      </c>
      <c r="G122" s="24">
        <v>10.5</v>
      </c>
      <c r="H122" s="6">
        <f t="shared" si="1"/>
        <v>0.3333333333</v>
      </c>
      <c r="I122" s="6">
        <v>0.25</v>
      </c>
      <c r="J122" s="7">
        <v>0.0</v>
      </c>
      <c r="K122" s="4">
        <v>98.0</v>
      </c>
      <c r="L122" s="8">
        <v>0.0</v>
      </c>
      <c r="M122" s="4">
        <v>-1.0</v>
      </c>
      <c r="N122" s="8">
        <v>5.0</v>
      </c>
      <c r="O122" s="4">
        <v>6.0</v>
      </c>
      <c r="P122" s="4">
        <v>-1.0</v>
      </c>
    </row>
    <row r="123">
      <c r="A123" s="25" t="s">
        <v>179</v>
      </c>
      <c r="B123" s="25" t="s">
        <v>180</v>
      </c>
      <c r="C123" s="26" t="s">
        <v>322</v>
      </c>
      <c r="D123" s="27">
        <v>1.0</v>
      </c>
      <c r="E123" s="28">
        <v>42.0</v>
      </c>
      <c r="F123" s="28">
        <v>31.5</v>
      </c>
      <c r="G123" s="28">
        <v>10.5</v>
      </c>
      <c r="H123" s="29">
        <f t="shared" si="1"/>
        <v>0.3333333333</v>
      </c>
      <c r="I123" s="29">
        <v>0.25</v>
      </c>
      <c r="J123" s="30">
        <v>0.0</v>
      </c>
      <c r="K123" s="27">
        <v>98.0</v>
      </c>
      <c r="L123" s="31">
        <v>0.0</v>
      </c>
      <c r="M123" s="27">
        <v>-1.0</v>
      </c>
      <c r="N123" s="31">
        <v>4.0</v>
      </c>
      <c r="O123" s="27">
        <v>6.0</v>
      </c>
      <c r="P123" s="27">
        <v>-1.0</v>
      </c>
    </row>
    <row r="124">
      <c r="A124" s="3" t="s">
        <v>157</v>
      </c>
      <c r="B124" s="3" t="s">
        <v>158</v>
      </c>
      <c r="C124" s="23" t="s">
        <v>322</v>
      </c>
      <c r="D124" s="4">
        <v>1.0</v>
      </c>
      <c r="E124" s="24">
        <v>43.0</v>
      </c>
      <c r="F124" s="24">
        <v>32.5</v>
      </c>
      <c r="G124" s="24">
        <v>10.5</v>
      </c>
      <c r="H124" s="6">
        <f t="shared" si="1"/>
        <v>0.3230769231</v>
      </c>
      <c r="I124" s="6">
        <v>0.244186046511628</v>
      </c>
      <c r="J124" s="7">
        <v>0.0</v>
      </c>
      <c r="K124" s="4">
        <v>98.0</v>
      </c>
      <c r="L124" s="8">
        <v>0.0</v>
      </c>
      <c r="M124" s="4">
        <v>-1.0</v>
      </c>
      <c r="N124" s="8">
        <v>12.0</v>
      </c>
      <c r="O124" s="4">
        <v>6.0</v>
      </c>
      <c r="P124" s="4">
        <v>-1.0</v>
      </c>
    </row>
    <row r="125">
      <c r="A125" s="25" t="s">
        <v>160</v>
      </c>
      <c r="B125" s="25" t="s">
        <v>161</v>
      </c>
      <c r="C125" s="26" t="s">
        <v>322</v>
      </c>
      <c r="D125" s="27">
        <v>1.0</v>
      </c>
      <c r="E125" s="28">
        <v>43.0</v>
      </c>
      <c r="F125" s="28">
        <v>32.5</v>
      </c>
      <c r="G125" s="28">
        <v>10.5</v>
      </c>
      <c r="H125" s="29">
        <f t="shared" si="1"/>
        <v>0.3230769231</v>
      </c>
      <c r="I125" s="29">
        <v>0.244186046511628</v>
      </c>
      <c r="J125" s="30">
        <v>0.0</v>
      </c>
      <c r="K125" s="27">
        <v>98.0</v>
      </c>
      <c r="L125" s="31">
        <v>0.0</v>
      </c>
      <c r="M125" s="27">
        <v>-1.0</v>
      </c>
      <c r="N125" s="31">
        <v>5.0</v>
      </c>
      <c r="O125" s="27">
        <v>6.0</v>
      </c>
      <c r="P125" s="27">
        <v>-1.0</v>
      </c>
    </row>
    <row r="126">
      <c r="A126" s="3" t="s">
        <v>39</v>
      </c>
      <c r="B126" s="3" t="s">
        <v>40</v>
      </c>
      <c r="C126" s="23" t="s">
        <v>322</v>
      </c>
      <c r="D126" s="4">
        <v>1.0</v>
      </c>
      <c r="E126" s="24">
        <v>52.0</v>
      </c>
      <c r="F126" s="24">
        <v>43.0</v>
      </c>
      <c r="G126" s="24">
        <v>9.0</v>
      </c>
      <c r="H126" s="6">
        <f t="shared" si="1"/>
        <v>0.2093023256</v>
      </c>
      <c r="I126" s="6">
        <v>0.173076923076923</v>
      </c>
      <c r="J126" s="7">
        <v>0.0</v>
      </c>
      <c r="K126" s="4">
        <v>98.0</v>
      </c>
      <c r="L126" s="8">
        <v>0.0</v>
      </c>
      <c r="M126" s="4">
        <v>-1.0</v>
      </c>
      <c r="N126" s="8">
        <v>31.0</v>
      </c>
      <c r="O126" s="4">
        <v>6.0</v>
      </c>
      <c r="P126" s="4">
        <v>6.0</v>
      </c>
    </row>
    <row r="127">
      <c r="A127" s="25" t="s">
        <v>41</v>
      </c>
      <c r="B127" s="25" t="s">
        <v>42</v>
      </c>
      <c r="C127" s="26" t="s">
        <v>322</v>
      </c>
      <c r="D127" s="27">
        <v>1.0</v>
      </c>
      <c r="E127" s="28">
        <v>52.0</v>
      </c>
      <c r="F127" s="28">
        <v>43.0</v>
      </c>
      <c r="G127" s="28">
        <v>9.0</v>
      </c>
      <c r="H127" s="29">
        <f t="shared" si="1"/>
        <v>0.2093023256</v>
      </c>
      <c r="I127" s="29">
        <v>0.173076923076923</v>
      </c>
      <c r="J127" s="30">
        <v>0.0</v>
      </c>
      <c r="K127" s="27">
        <v>98.0</v>
      </c>
      <c r="L127" s="31">
        <v>0.0</v>
      </c>
      <c r="M127" s="27">
        <v>-1.0</v>
      </c>
      <c r="N127" s="31">
        <v>18.0</v>
      </c>
      <c r="O127" s="27">
        <v>6.0</v>
      </c>
      <c r="P127" s="27">
        <v>-1.0</v>
      </c>
    </row>
    <row r="128">
      <c r="A128" s="3"/>
      <c r="B128" s="3"/>
      <c r="C128" s="4"/>
      <c r="D128" s="4"/>
      <c r="E128" s="5"/>
      <c r="F128" s="5"/>
      <c r="G128" s="5"/>
      <c r="H128" s="6"/>
      <c r="I128" s="6"/>
      <c r="J128" s="7"/>
      <c r="K128" s="4"/>
      <c r="L128" s="8"/>
      <c r="M128" s="4"/>
      <c r="N128" s="8">
        <v>7.0</v>
      </c>
      <c r="O128" s="4"/>
      <c r="P128" s="4"/>
    </row>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sheetData>
  <autoFilter ref="$A$1:$AB$991">
    <sortState ref="A1:AB991">
      <sortCondition descending="1" ref="J1:J991"/>
      <sortCondition descending="1" ref="H1:H991"/>
      <sortCondition descending="1" ref="G1:G991"/>
      <sortCondition descending="1" ref="I1:I991"/>
      <sortCondition ref="C1:C991"/>
    </sortState>
  </autoFilter>
  <conditionalFormatting sqref="H2:H127">
    <cfRule type="cellIs" dxfId="1" priority="1" operator="greaterThanOrEqual">
      <formula>"68.00%"</formula>
    </cfRule>
  </conditionalFormatting>
  <conditionalFormatting sqref="H2:H127">
    <cfRule type="cellIs" dxfId="2" priority="2" operator="lessThan">
      <formula>"68.00%"</formula>
    </cfRule>
  </conditionalFormatting>
  <dataValidations>
    <dataValidation type="list" allowBlank="1" sqref="C2:C127">
      <formula1>"Yes,No"</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32.43"/>
    <col customWidth="1" min="2" max="2" width="22.0"/>
  </cols>
  <sheetData>
    <row r="1">
      <c r="A1" s="42" t="s">
        <v>0</v>
      </c>
      <c r="B1" s="42" t="s">
        <v>1</v>
      </c>
      <c r="C1" s="43" t="s">
        <v>318</v>
      </c>
      <c r="D1" s="42" t="s">
        <v>2</v>
      </c>
      <c r="E1" s="42" t="s">
        <v>3</v>
      </c>
      <c r="F1" s="42" t="s">
        <v>4</v>
      </c>
      <c r="G1" s="43" t="s">
        <v>319</v>
      </c>
      <c r="H1" s="43" t="s">
        <v>320</v>
      </c>
    </row>
    <row r="2">
      <c r="A2" s="44" t="s">
        <v>281</v>
      </c>
      <c r="B2" s="44" t="s">
        <v>282</v>
      </c>
      <c r="C2" s="45" t="s">
        <v>323</v>
      </c>
      <c r="D2" s="46">
        <v>1.0</v>
      </c>
      <c r="E2" s="47">
        <v>39.0</v>
      </c>
      <c r="F2" s="47">
        <v>19.0</v>
      </c>
      <c r="G2" s="47">
        <v>20.0</v>
      </c>
      <c r="H2" s="48">
        <f t="shared" ref="H2:H127" si="1">G2/F2</f>
        <v>1.052631579</v>
      </c>
    </row>
    <row r="3">
      <c r="A3" s="44" t="s">
        <v>283</v>
      </c>
      <c r="B3" s="44" t="s">
        <v>284</v>
      </c>
      <c r="C3" s="45" t="s">
        <v>323</v>
      </c>
      <c r="D3" s="46">
        <v>1.0</v>
      </c>
      <c r="E3" s="47">
        <v>39.0</v>
      </c>
      <c r="F3" s="47">
        <v>19.0</v>
      </c>
      <c r="G3" s="47">
        <v>20.0</v>
      </c>
      <c r="H3" s="48">
        <f t="shared" si="1"/>
        <v>1.052631579</v>
      </c>
    </row>
    <row r="4">
      <c r="A4" s="44" t="s">
        <v>68</v>
      </c>
      <c r="B4" s="44" t="s">
        <v>69</v>
      </c>
      <c r="C4" s="45" t="s">
        <v>323</v>
      </c>
      <c r="D4" s="46">
        <v>1.0</v>
      </c>
      <c r="E4" s="47">
        <v>74.0</v>
      </c>
      <c r="F4" s="47">
        <v>37.5</v>
      </c>
      <c r="G4" s="47">
        <v>36.5</v>
      </c>
      <c r="H4" s="48">
        <f t="shared" si="1"/>
        <v>0.9733333333</v>
      </c>
    </row>
    <row r="5">
      <c r="A5" s="44" t="s">
        <v>302</v>
      </c>
      <c r="B5" s="44" t="s">
        <v>303</v>
      </c>
      <c r="C5" s="45" t="s">
        <v>322</v>
      </c>
      <c r="D5" s="46">
        <v>1.0</v>
      </c>
      <c r="E5" s="47">
        <v>29.5</v>
      </c>
      <c r="F5" s="47">
        <v>15.0543</v>
      </c>
      <c r="G5" s="47">
        <v>14.4457</v>
      </c>
      <c r="H5" s="48">
        <f t="shared" si="1"/>
        <v>0.9595730124</v>
      </c>
    </row>
    <row r="6">
      <c r="A6" s="44" t="s">
        <v>276</v>
      </c>
      <c r="B6" s="44" t="s">
        <v>277</v>
      </c>
      <c r="C6" s="45" t="s">
        <v>323</v>
      </c>
      <c r="D6" s="46">
        <v>1.0</v>
      </c>
      <c r="E6" s="47">
        <v>39.0</v>
      </c>
      <c r="F6" s="47">
        <v>20.0</v>
      </c>
      <c r="G6" s="47">
        <v>19.0</v>
      </c>
      <c r="H6" s="48">
        <f t="shared" si="1"/>
        <v>0.95</v>
      </c>
    </row>
    <row r="7">
      <c r="A7" s="44" t="s">
        <v>287</v>
      </c>
      <c r="B7" s="44" t="s">
        <v>288</v>
      </c>
      <c r="C7" s="45" t="s">
        <v>323</v>
      </c>
      <c r="D7" s="46">
        <v>1.0</v>
      </c>
      <c r="E7" s="47">
        <v>35.0</v>
      </c>
      <c r="F7" s="47">
        <v>18.0</v>
      </c>
      <c r="G7" s="47">
        <v>17.0</v>
      </c>
      <c r="H7" s="48">
        <f t="shared" si="1"/>
        <v>0.9444444444</v>
      </c>
    </row>
    <row r="8">
      <c r="A8" s="44" t="s">
        <v>195</v>
      </c>
      <c r="B8" s="44" t="s">
        <v>196</v>
      </c>
      <c r="C8" s="45" t="s">
        <v>322</v>
      </c>
      <c r="D8" s="46">
        <v>1.0</v>
      </c>
      <c r="E8" s="47">
        <v>56.0</v>
      </c>
      <c r="F8" s="47">
        <v>29.5</v>
      </c>
      <c r="G8" s="47">
        <v>26.5</v>
      </c>
      <c r="H8" s="48">
        <f t="shared" si="1"/>
        <v>0.8983050847</v>
      </c>
    </row>
    <row r="9">
      <c r="A9" s="44" t="s">
        <v>285</v>
      </c>
      <c r="B9" s="44" t="s">
        <v>286</v>
      </c>
      <c r="C9" s="45" t="s">
        <v>322</v>
      </c>
      <c r="D9" s="46">
        <v>1.0</v>
      </c>
      <c r="E9" s="47">
        <v>36.0</v>
      </c>
      <c r="F9" s="47">
        <v>19.0</v>
      </c>
      <c r="G9" s="47">
        <v>17.0</v>
      </c>
      <c r="H9" s="48">
        <f t="shared" si="1"/>
        <v>0.8947368421</v>
      </c>
    </row>
    <row r="10">
      <c r="A10" s="44" t="s">
        <v>219</v>
      </c>
      <c r="B10" s="44" t="s">
        <v>220</v>
      </c>
      <c r="C10" s="45" t="s">
        <v>323</v>
      </c>
      <c r="D10" s="46">
        <v>1.0</v>
      </c>
      <c r="E10" s="47">
        <v>52.0</v>
      </c>
      <c r="F10" s="47">
        <v>27.5</v>
      </c>
      <c r="G10" s="47">
        <v>24.5</v>
      </c>
      <c r="H10" s="48">
        <f t="shared" si="1"/>
        <v>0.8909090909</v>
      </c>
    </row>
    <row r="11">
      <c r="A11" s="49" t="s">
        <v>290</v>
      </c>
      <c r="B11" s="49" t="s">
        <v>291</v>
      </c>
      <c r="C11" s="50" t="s">
        <v>323</v>
      </c>
      <c r="D11" s="50">
        <v>1.0</v>
      </c>
      <c r="E11" s="51">
        <v>34.0</v>
      </c>
      <c r="F11" s="51">
        <v>18.0</v>
      </c>
      <c r="G11" s="51">
        <v>16.0</v>
      </c>
      <c r="H11" s="52">
        <f t="shared" si="1"/>
        <v>0.8888888889</v>
      </c>
    </row>
    <row r="12">
      <c r="A12" s="49" t="s">
        <v>292</v>
      </c>
      <c r="B12" s="49" t="s">
        <v>293</v>
      </c>
      <c r="C12" s="50" t="s">
        <v>323</v>
      </c>
      <c r="D12" s="50">
        <v>1.0</v>
      </c>
      <c r="E12" s="51">
        <v>34.0</v>
      </c>
      <c r="F12" s="51">
        <v>18.0</v>
      </c>
      <c r="G12" s="51">
        <v>16.0</v>
      </c>
      <c r="H12" s="52">
        <f t="shared" si="1"/>
        <v>0.8888888889</v>
      </c>
    </row>
    <row r="13">
      <c r="A13" s="49" t="s">
        <v>294</v>
      </c>
      <c r="B13" s="49" t="s">
        <v>295</v>
      </c>
      <c r="C13" s="50" t="s">
        <v>322</v>
      </c>
      <c r="D13" s="50">
        <v>1.0</v>
      </c>
      <c r="E13" s="51">
        <v>34.0</v>
      </c>
      <c r="F13" s="51">
        <v>18.0</v>
      </c>
      <c r="G13" s="51">
        <v>16.0</v>
      </c>
      <c r="H13" s="52">
        <f t="shared" si="1"/>
        <v>0.8888888889</v>
      </c>
    </row>
    <row r="14">
      <c r="A14" s="49" t="s">
        <v>298</v>
      </c>
      <c r="B14" s="49" t="s">
        <v>299</v>
      </c>
      <c r="C14" s="50" t="s">
        <v>322</v>
      </c>
      <c r="D14" s="50">
        <v>1.0</v>
      </c>
      <c r="E14" s="51">
        <v>32.0</v>
      </c>
      <c r="F14" s="51">
        <v>17.0</v>
      </c>
      <c r="G14" s="51">
        <v>15.0</v>
      </c>
      <c r="H14" s="52">
        <f t="shared" si="1"/>
        <v>0.8823529412</v>
      </c>
    </row>
    <row r="15">
      <c r="A15" s="44" t="s">
        <v>28</v>
      </c>
      <c r="B15" s="44" t="s">
        <v>46</v>
      </c>
      <c r="C15" s="45" t="s">
        <v>322</v>
      </c>
      <c r="D15" s="46">
        <v>1.0</v>
      </c>
      <c r="E15" s="47">
        <v>78.0</v>
      </c>
      <c r="F15" s="47">
        <v>41.5</v>
      </c>
      <c r="G15" s="47">
        <v>36.5</v>
      </c>
      <c r="H15" s="48">
        <f t="shared" si="1"/>
        <v>0.8795180723</v>
      </c>
    </row>
    <row r="16">
      <c r="A16" s="44" t="s">
        <v>201</v>
      </c>
      <c r="B16" s="44" t="s">
        <v>202</v>
      </c>
      <c r="C16" s="45" t="s">
        <v>322</v>
      </c>
      <c r="D16" s="46">
        <v>1.0</v>
      </c>
      <c r="E16" s="47">
        <v>54.0</v>
      </c>
      <c r="F16" s="47">
        <v>29.0</v>
      </c>
      <c r="G16" s="47">
        <v>25.0</v>
      </c>
      <c r="H16" s="48">
        <f t="shared" si="1"/>
        <v>0.8620689655</v>
      </c>
    </row>
    <row r="17">
      <c r="A17" s="44" t="s">
        <v>20</v>
      </c>
      <c r="B17" s="44" t="s">
        <v>36</v>
      </c>
      <c r="C17" s="45" t="s">
        <v>322</v>
      </c>
      <c r="D17" s="46">
        <v>1.0</v>
      </c>
      <c r="E17" s="47">
        <v>80.0</v>
      </c>
      <c r="F17" s="47">
        <v>43.0</v>
      </c>
      <c r="G17" s="47">
        <v>37.0</v>
      </c>
      <c r="H17" s="48">
        <f t="shared" si="1"/>
        <v>0.8604651163</v>
      </c>
    </row>
    <row r="18">
      <c r="A18" s="44" t="s">
        <v>51</v>
      </c>
      <c r="B18" s="44" t="s">
        <v>52</v>
      </c>
      <c r="C18" s="45" t="s">
        <v>322</v>
      </c>
      <c r="D18" s="46">
        <v>1.0</v>
      </c>
      <c r="E18" s="47">
        <v>76.0</v>
      </c>
      <c r="F18" s="47">
        <v>41.0</v>
      </c>
      <c r="G18" s="47">
        <v>35.0</v>
      </c>
      <c r="H18" s="48">
        <f t="shared" si="1"/>
        <v>0.8536585366</v>
      </c>
    </row>
    <row r="19">
      <c r="A19" s="44" t="s">
        <v>279</v>
      </c>
      <c r="B19" s="44" t="s">
        <v>280</v>
      </c>
      <c r="C19" s="45" t="s">
        <v>322</v>
      </c>
      <c r="D19" s="46">
        <v>1.0</v>
      </c>
      <c r="E19" s="47">
        <v>37.0</v>
      </c>
      <c r="F19" s="47">
        <v>20.0</v>
      </c>
      <c r="G19" s="47">
        <v>17.0</v>
      </c>
      <c r="H19" s="48">
        <f t="shared" si="1"/>
        <v>0.85</v>
      </c>
    </row>
    <row r="20">
      <c r="A20" s="44" t="s">
        <v>296</v>
      </c>
      <c r="B20" s="44" t="s">
        <v>297</v>
      </c>
      <c r="C20" s="45" t="s">
        <v>322</v>
      </c>
      <c r="D20" s="46">
        <v>1.0</v>
      </c>
      <c r="E20" s="47">
        <v>33.0</v>
      </c>
      <c r="F20" s="47">
        <v>18.0</v>
      </c>
      <c r="G20" s="47">
        <v>15.0</v>
      </c>
      <c r="H20" s="48">
        <f t="shared" si="1"/>
        <v>0.8333333333</v>
      </c>
    </row>
    <row r="21">
      <c r="A21" s="44" t="s">
        <v>131</v>
      </c>
      <c r="B21" s="44" t="s">
        <v>132</v>
      </c>
      <c r="C21" s="45" t="s">
        <v>322</v>
      </c>
      <c r="D21" s="46">
        <v>1.0</v>
      </c>
      <c r="E21" s="47">
        <v>59.5</v>
      </c>
      <c r="F21" s="47">
        <v>32.5</v>
      </c>
      <c r="G21" s="47">
        <v>27.0</v>
      </c>
      <c r="H21" s="48">
        <f t="shared" si="1"/>
        <v>0.8307692308</v>
      </c>
    </row>
    <row r="22">
      <c r="A22" s="44" t="s">
        <v>133</v>
      </c>
      <c r="B22" s="44" t="s">
        <v>134</v>
      </c>
      <c r="C22" s="45" t="s">
        <v>322</v>
      </c>
      <c r="D22" s="46">
        <v>1.0</v>
      </c>
      <c r="E22" s="47">
        <v>59.5</v>
      </c>
      <c r="F22" s="47">
        <v>32.5</v>
      </c>
      <c r="G22" s="47">
        <v>27.0</v>
      </c>
      <c r="H22" s="48">
        <f t="shared" si="1"/>
        <v>0.8307692308</v>
      </c>
    </row>
    <row r="23">
      <c r="A23" s="44" t="s">
        <v>135</v>
      </c>
      <c r="B23" s="44" t="s">
        <v>136</v>
      </c>
      <c r="C23" s="45" t="s">
        <v>322</v>
      </c>
      <c r="D23" s="46">
        <v>1.0</v>
      </c>
      <c r="E23" s="47">
        <v>59.5</v>
      </c>
      <c r="F23" s="47">
        <v>32.5</v>
      </c>
      <c r="G23" s="47">
        <v>27.0</v>
      </c>
      <c r="H23" s="48">
        <f t="shared" si="1"/>
        <v>0.8307692308</v>
      </c>
    </row>
    <row r="24">
      <c r="A24" s="44" t="s">
        <v>137</v>
      </c>
      <c r="B24" s="44" t="s">
        <v>138</v>
      </c>
      <c r="C24" s="45" t="s">
        <v>322</v>
      </c>
      <c r="D24" s="46">
        <v>1.0</v>
      </c>
      <c r="E24" s="47">
        <v>59.5</v>
      </c>
      <c r="F24" s="47">
        <v>32.5</v>
      </c>
      <c r="G24" s="47">
        <v>27.0</v>
      </c>
      <c r="H24" s="48">
        <f t="shared" si="1"/>
        <v>0.8307692308</v>
      </c>
    </row>
    <row r="25">
      <c r="A25" s="44" t="s">
        <v>37</v>
      </c>
      <c r="B25" s="44" t="s">
        <v>38</v>
      </c>
      <c r="C25" s="45" t="s">
        <v>322</v>
      </c>
      <c r="D25" s="46">
        <v>1.0</v>
      </c>
      <c r="E25" s="47">
        <v>78.0</v>
      </c>
      <c r="F25" s="47">
        <v>43.0</v>
      </c>
      <c r="G25" s="47">
        <v>35.0</v>
      </c>
      <c r="H25" s="48">
        <f t="shared" si="1"/>
        <v>0.8139534884</v>
      </c>
    </row>
    <row r="26">
      <c r="A26" s="44" t="s">
        <v>112</v>
      </c>
      <c r="B26" s="44" t="s">
        <v>113</v>
      </c>
      <c r="C26" s="45" t="s">
        <v>322</v>
      </c>
      <c r="D26" s="46">
        <v>1.0</v>
      </c>
      <c r="E26" s="47">
        <v>60.5</v>
      </c>
      <c r="F26" s="47">
        <v>33.5</v>
      </c>
      <c r="G26" s="47">
        <v>27.0</v>
      </c>
      <c r="H26" s="48">
        <f t="shared" si="1"/>
        <v>0.8059701493</v>
      </c>
    </row>
    <row r="27">
      <c r="A27" s="44" t="s">
        <v>114</v>
      </c>
      <c r="B27" s="44" t="s">
        <v>115</v>
      </c>
      <c r="C27" s="45" t="s">
        <v>322</v>
      </c>
      <c r="D27" s="46">
        <v>1.0</v>
      </c>
      <c r="E27" s="47">
        <v>60.5</v>
      </c>
      <c r="F27" s="47">
        <v>33.5</v>
      </c>
      <c r="G27" s="47">
        <v>27.0</v>
      </c>
      <c r="H27" s="48">
        <f t="shared" si="1"/>
        <v>0.8059701493</v>
      </c>
    </row>
    <row r="28">
      <c r="A28" s="44" t="s">
        <v>116</v>
      </c>
      <c r="B28" s="44" t="s">
        <v>117</v>
      </c>
      <c r="C28" s="45" t="s">
        <v>322</v>
      </c>
      <c r="D28" s="46">
        <v>1.0</v>
      </c>
      <c r="E28" s="47">
        <v>60.5</v>
      </c>
      <c r="F28" s="47">
        <v>33.5</v>
      </c>
      <c r="G28" s="47">
        <v>27.0</v>
      </c>
      <c r="H28" s="48">
        <f t="shared" si="1"/>
        <v>0.8059701493</v>
      </c>
    </row>
    <row r="29">
      <c r="A29" s="49" t="s">
        <v>316</v>
      </c>
      <c r="B29" s="49" t="s">
        <v>317</v>
      </c>
      <c r="C29" s="50" t="s">
        <v>322</v>
      </c>
      <c r="D29" s="50">
        <v>1.0</v>
      </c>
      <c r="E29" s="51">
        <v>60.5</v>
      </c>
      <c r="F29" s="51">
        <v>33.5</v>
      </c>
      <c r="G29" s="51">
        <v>27.0</v>
      </c>
      <c r="H29" s="52">
        <f t="shared" si="1"/>
        <v>0.8059701493</v>
      </c>
    </row>
    <row r="30">
      <c r="A30" s="49" t="s">
        <v>307</v>
      </c>
      <c r="B30" s="49" t="s">
        <v>308</v>
      </c>
      <c r="C30" s="50" t="s">
        <v>322</v>
      </c>
      <c r="D30" s="50">
        <v>1.0</v>
      </c>
      <c r="E30" s="51">
        <v>60.5</v>
      </c>
      <c r="F30" s="51">
        <v>33.5</v>
      </c>
      <c r="G30" s="51">
        <v>27.0</v>
      </c>
      <c r="H30" s="52">
        <f t="shared" si="1"/>
        <v>0.8059701493</v>
      </c>
    </row>
    <row r="31">
      <c r="A31" s="49" t="s">
        <v>309</v>
      </c>
      <c r="B31" s="49" t="s">
        <v>310</v>
      </c>
      <c r="C31" s="50" t="s">
        <v>322</v>
      </c>
      <c r="D31" s="50">
        <v>1.0</v>
      </c>
      <c r="E31" s="51">
        <v>60.5</v>
      </c>
      <c r="F31" s="51">
        <v>33.5</v>
      </c>
      <c r="G31" s="51">
        <v>27.0</v>
      </c>
      <c r="H31" s="52">
        <f t="shared" si="1"/>
        <v>0.8059701493</v>
      </c>
    </row>
    <row r="32">
      <c r="A32" s="49" t="s">
        <v>313</v>
      </c>
      <c r="B32" s="49" t="s">
        <v>314</v>
      </c>
      <c r="C32" s="50" t="s">
        <v>322</v>
      </c>
      <c r="D32" s="50">
        <v>1.0</v>
      </c>
      <c r="E32" s="51">
        <v>60.5</v>
      </c>
      <c r="F32" s="51">
        <v>33.5</v>
      </c>
      <c r="G32" s="51">
        <v>27.0</v>
      </c>
      <c r="H32" s="52">
        <f t="shared" si="1"/>
        <v>0.8059701493</v>
      </c>
    </row>
    <row r="33">
      <c r="A33" s="44" t="s">
        <v>53</v>
      </c>
      <c r="B33" s="44" t="s">
        <v>54</v>
      </c>
      <c r="C33" s="45" t="s">
        <v>322</v>
      </c>
      <c r="D33" s="46">
        <v>1.0</v>
      </c>
      <c r="E33" s="47">
        <v>74.0</v>
      </c>
      <c r="F33" s="47">
        <v>41.0</v>
      </c>
      <c r="G33" s="47">
        <v>33.0</v>
      </c>
      <c r="H33" s="48">
        <f t="shared" si="1"/>
        <v>0.8048780488</v>
      </c>
    </row>
    <row r="34">
      <c r="A34" s="44" t="s">
        <v>223</v>
      </c>
      <c r="B34" s="44" t="s">
        <v>224</v>
      </c>
      <c r="C34" s="45" t="s">
        <v>323</v>
      </c>
      <c r="D34" s="46">
        <v>1.0</v>
      </c>
      <c r="E34" s="47">
        <v>49.5</v>
      </c>
      <c r="F34" s="47">
        <v>27.5</v>
      </c>
      <c r="G34" s="47">
        <v>22.0</v>
      </c>
      <c r="H34" s="48">
        <f t="shared" si="1"/>
        <v>0.8</v>
      </c>
    </row>
    <row r="35">
      <c r="A35" s="44" t="s">
        <v>24</v>
      </c>
      <c r="B35" s="44" t="s">
        <v>25</v>
      </c>
      <c r="C35" s="45" t="s">
        <v>322</v>
      </c>
      <c r="D35" s="46">
        <v>1.0</v>
      </c>
      <c r="E35" s="47">
        <v>80.0</v>
      </c>
      <c r="F35" s="47">
        <v>44.5</v>
      </c>
      <c r="G35" s="47">
        <v>35.5</v>
      </c>
      <c r="H35" s="48">
        <f t="shared" si="1"/>
        <v>0.797752809</v>
      </c>
    </row>
    <row r="36">
      <c r="A36" s="44" t="s">
        <v>26</v>
      </c>
      <c r="B36" s="44" t="s">
        <v>27</v>
      </c>
      <c r="C36" s="45" t="s">
        <v>322</v>
      </c>
      <c r="D36" s="46">
        <v>1.0</v>
      </c>
      <c r="E36" s="47">
        <v>80.0</v>
      </c>
      <c r="F36" s="47">
        <v>44.5</v>
      </c>
      <c r="G36" s="47">
        <v>35.5</v>
      </c>
      <c r="H36" s="48">
        <f t="shared" si="1"/>
        <v>0.797752809</v>
      </c>
    </row>
    <row r="37">
      <c r="A37" s="44" t="s">
        <v>234</v>
      </c>
      <c r="B37" s="44" t="s">
        <v>235</v>
      </c>
      <c r="C37" s="45" t="s">
        <v>322</v>
      </c>
      <c r="D37" s="46">
        <v>1.0</v>
      </c>
      <c r="E37" s="47">
        <v>47.5</v>
      </c>
      <c r="F37" s="47">
        <v>26.5</v>
      </c>
      <c r="G37" s="47">
        <v>21.0</v>
      </c>
      <c r="H37" s="48">
        <f t="shared" si="1"/>
        <v>0.7924528302</v>
      </c>
    </row>
    <row r="38">
      <c r="A38" s="44" t="s">
        <v>236</v>
      </c>
      <c r="B38" s="44" t="s">
        <v>237</v>
      </c>
      <c r="C38" s="45" t="s">
        <v>322</v>
      </c>
      <c r="D38" s="46">
        <v>1.0</v>
      </c>
      <c r="E38" s="47">
        <v>47.5</v>
      </c>
      <c r="F38" s="47">
        <v>26.5</v>
      </c>
      <c r="G38" s="47">
        <v>21.0</v>
      </c>
      <c r="H38" s="48">
        <f t="shared" si="1"/>
        <v>0.7924528302</v>
      </c>
    </row>
    <row r="39">
      <c r="A39" s="44" t="s">
        <v>43</v>
      </c>
      <c r="B39" s="44" t="s">
        <v>44</v>
      </c>
      <c r="C39" s="45" t="s">
        <v>322</v>
      </c>
      <c r="D39" s="46">
        <v>1.0</v>
      </c>
      <c r="E39" s="47">
        <v>76.0</v>
      </c>
      <c r="F39" s="47">
        <v>42.5</v>
      </c>
      <c r="G39" s="47">
        <v>33.5</v>
      </c>
      <c r="H39" s="48">
        <f t="shared" si="1"/>
        <v>0.7882352941</v>
      </c>
    </row>
    <row r="40">
      <c r="A40" s="44" t="s">
        <v>73</v>
      </c>
      <c r="B40" s="44" t="s">
        <v>74</v>
      </c>
      <c r="C40" s="45" t="s">
        <v>323</v>
      </c>
      <c r="D40" s="46">
        <v>1.0</v>
      </c>
      <c r="E40" s="47">
        <v>67.0</v>
      </c>
      <c r="F40" s="47">
        <v>37.5</v>
      </c>
      <c r="G40" s="47">
        <v>29.5</v>
      </c>
      <c r="H40" s="48">
        <f t="shared" si="1"/>
        <v>0.7866666667</v>
      </c>
    </row>
    <row r="41">
      <c r="A41" s="44" t="s">
        <v>18</v>
      </c>
      <c r="B41" s="44" t="s">
        <v>19</v>
      </c>
      <c r="C41" s="45" t="s">
        <v>322</v>
      </c>
      <c r="D41" s="46">
        <v>1.0</v>
      </c>
      <c r="E41" s="47">
        <v>82.0</v>
      </c>
      <c r="F41" s="47">
        <v>46.0</v>
      </c>
      <c r="G41" s="47">
        <v>36.0</v>
      </c>
      <c r="H41" s="48">
        <f t="shared" si="1"/>
        <v>0.7826086957</v>
      </c>
    </row>
    <row r="42">
      <c r="A42" s="44" t="s">
        <v>173</v>
      </c>
      <c r="B42" s="44" t="s">
        <v>174</v>
      </c>
      <c r="C42" s="45" t="s">
        <v>323</v>
      </c>
      <c r="D42" s="46">
        <v>1.0</v>
      </c>
      <c r="E42" s="47">
        <v>56.0</v>
      </c>
      <c r="F42" s="47">
        <v>31.5</v>
      </c>
      <c r="G42" s="47">
        <v>24.5</v>
      </c>
      <c r="H42" s="48">
        <f t="shared" si="1"/>
        <v>0.7777777778</v>
      </c>
    </row>
    <row r="43">
      <c r="A43" s="44" t="s">
        <v>169</v>
      </c>
      <c r="B43" s="44" t="s">
        <v>170</v>
      </c>
      <c r="C43" s="45" t="s">
        <v>322</v>
      </c>
      <c r="D43" s="46">
        <v>1.0</v>
      </c>
      <c r="E43" s="47">
        <v>56.0</v>
      </c>
      <c r="F43" s="47">
        <v>31.5</v>
      </c>
      <c r="G43" s="47">
        <v>24.5</v>
      </c>
      <c r="H43" s="48">
        <f t="shared" si="1"/>
        <v>0.7777777778</v>
      </c>
    </row>
    <row r="44">
      <c r="A44" s="44" t="s">
        <v>171</v>
      </c>
      <c r="B44" s="44" t="s">
        <v>172</v>
      </c>
      <c r="C44" s="45" t="s">
        <v>322</v>
      </c>
      <c r="D44" s="46">
        <v>1.0</v>
      </c>
      <c r="E44" s="47">
        <v>56.0</v>
      </c>
      <c r="F44" s="47">
        <v>31.5</v>
      </c>
      <c r="G44" s="47">
        <v>24.5</v>
      </c>
      <c r="H44" s="48">
        <f t="shared" si="1"/>
        <v>0.7777777778</v>
      </c>
    </row>
    <row r="45">
      <c r="A45" s="44" t="s">
        <v>185</v>
      </c>
      <c r="B45" s="44" t="s">
        <v>186</v>
      </c>
      <c r="C45" s="45" t="s">
        <v>322</v>
      </c>
      <c r="D45" s="46">
        <v>1.0</v>
      </c>
      <c r="E45" s="47">
        <v>54.0</v>
      </c>
      <c r="F45" s="47">
        <v>30.5</v>
      </c>
      <c r="G45" s="47">
        <v>23.5</v>
      </c>
      <c r="H45" s="48">
        <f t="shared" si="1"/>
        <v>0.7704918033</v>
      </c>
    </row>
    <row r="46">
      <c r="A46" s="44" t="s">
        <v>187</v>
      </c>
      <c r="B46" s="44" t="s">
        <v>188</v>
      </c>
      <c r="C46" s="45" t="s">
        <v>322</v>
      </c>
      <c r="D46" s="46">
        <v>1.0</v>
      </c>
      <c r="E46" s="47">
        <v>54.0</v>
      </c>
      <c r="F46" s="47">
        <v>30.5</v>
      </c>
      <c r="G46" s="47">
        <v>23.5</v>
      </c>
      <c r="H46" s="48">
        <f t="shared" si="1"/>
        <v>0.7704918033</v>
      </c>
    </row>
    <row r="47">
      <c r="A47" s="44" t="s">
        <v>32</v>
      </c>
      <c r="B47" s="44" t="s">
        <v>33</v>
      </c>
      <c r="C47" s="45" t="s">
        <v>322</v>
      </c>
      <c r="D47" s="46">
        <v>1.0</v>
      </c>
      <c r="E47" s="47">
        <v>77.0</v>
      </c>
      <c r="F47" s="47">
        <v>43.5</v>
      </c>
      <c r="G47" s="47">
        <v>33.5</v>
      </c>
      <c r="H47" s="48">
        <f t="shared" si="1"/>
        <v>0.7701149425</v>
      </c>
    </row>
    <row r="48">
      <c r="A48" s="44" t="s">
        <v>60</v>
      </c>
      <c r="B48" s="44" t="s">
        <v>61</v>
      </c>
      <c r="C48" s="45" t="s">
        <v>323</v>
      </c>
      <c r="D48" s="46">
        <v>1.0</v>
      </c>
      <c r="E48" s="47">
        <v>69.0</v>
      </c>
      <c r="F48" s="47">
        <v>39.0</v>
      </c>
      <c r="G48" s="47">
        <v>30.0</v>
      </c>
      <c r="H48" s="48">
        <f t="shared" si="1"/>
        <v>0.7692307692</v>
      </c>
    </row>
    <row r="49">
      <c r="A49" s="44" t="s">
        <v>139</v>
      </c>
      <c r="B49" s="44" t="s">
        <v>140</v>
      </c>
      <c r="C49" s="45" t="s">
        <v>322</v>
      </c>
      <c r="D49" s="46">
        <v>1.0</v>
      </c>
      <c r="E49" s="47">
        <v>57.5</v>
      </c>
      <c r="F49" s="47">
        <v>32.5</v>
      </c>
      <c r="G49" s="47">
        <v>25.0</v>
      </c>
      <c r="H49" s="48">
        <f t="shared" si="1"/>
        <v>0.7692307692</v>
      </c>
    </row>
    <row r="50">
      <c r="A50" s="44" t="s">
        <v>28</v>
      </c>
      <c r="B50" s="44" t="s">
        <v>29</v>
      </c>
      <c r="C50" s="45" t="s">
        <v>322</v>
      </c>
      <c r="D50" s="46">
        <v>1.0</v>
      </c>
      <c r="E50" s="47">
        <v>78.0</v>
      </c>
      <c r="F50" s="47">
        <v>44.5</v>
      </c>
      <c r="G50" s="47">
        <v>33.5</v>
      </c>
      <c r="H50" s="48">
        <f t="shared" si="1"/>
        <v>0.7528089888</v>
      </c>
    </row>
    <row r="51">
      <c r="A51" s="44" t="s">
        <v>118</v>
      </c>
      <c r="B51" s="44" t="s">
        <v>119</v>
      </c>
      <c r="C51" s="45" t="s">
        <v>322</v>
      </c>
      <c r="D51" s="46">
        <v>1.0</v>
      </c>
      <c r="E51" s="47">
        <v>58.5</v>
      </c>
      <c r="F51" s="47">
        <v>33.5</v>
      </c>
      <c r="G51" s="47">
        <v>25.0</v>
      </c>
      <c r="H51" s="48">
        <f t="shared" si="1"/>
        <v>0.7462686567</v>
      </c>
    </row>
    <row r="52">
      <c r="A52" s="44" t="s">
        <v>20</v>
      </c>
      <c r="B52" s="44" t="s">
        <v>21</v>
      </c>
      <c r="C52" s="45" t="s">
        <v>322</v>
      </c>
      <c r="D52" s="46">
        <v>1.0</v>
      </c>
      <c r="E52" s="47">
        <v>80.0</v>
      </c>
      <c r="F52" s="47">
        <v>46.0</v>
      </c>
      <c r="G52" s="47">
        <v>34.0</v>
      </c>
      <c r="H52" s="48">
        <f t="shared" si="1"/>
        <v>0.7391304348</v>
      </c>
    </row>
    <row r="53">
      <c r="A53" s="44" t="s">
        <v>206</v>
      </c>
      <c r="B53" s="44" t="s">
        <v>207</v>
      </c>
      <c r="C53" s="45" t="s">
        <v>322</v>
      </c>
      <c r="D53" s="46">
        <v>1.0</v>
      </c>
      <c r="E53" s="47">
        <v>49.5</v>
      </c>
      <c r="F53" s="47">
        <v>28.5</v>
      </c>
      <c r="G53" s="47">
        <v>21.0</v>
      </c>
      <c r="H53" s="48">
        <f t="shared" si="1"/>
        <v>0.7368421053</v>
      </c>
    </row>
    <row r="54">
      <c r="A54" s="44" t="s">
        <v>210</v>
      </c>
      <c r="B54" s="44" t="s">
        <v>211</v>
      </c>
      <c r="C54" s="45" t="s">
        <v>322</v>
      </c>
      <c r="D54" s="46">
        <v>1.0</v>
      </c>
      <c r="E54" s="47">
        <v>49.5</v>
      </c>
      <c r="F54" s="47">
        <v>28.5</v>
      </c>
      <c r="G54" s="47">
        <v>21.0</v>
      </c>
      <c r="H54" s="48">
        <f t="shared" si="1"/>
        <v>0.7368421053</v>
      </c>
    </row>
    <row r="55">
      <c r="A55" s="44" t="s">
        <v>212</v>
      </c>
      <c r="B55" s="44" t="s">
        <v>213</v>
      </c>
      <c r="C55" s="45" t="s">
        <v>322</v>
      </c>
      <c r="D55" s="46">
        <v>1.0</v>
      </c>
      <c r="E55" s="47">
        <v>49.5</v>
      </c>
      <c r="F55" s="47">
        <v>28.5</v>
      </c>
      <c r="G55" s="47">
        <v>21.0</v>
      </c>
      <c r="H55" s="48">
        <f t="shared" si="1"/>
        <v>0.7368421053</v>
      </c>
    </row>
    <row r="56">
      <c r="A56" s="44" t="s">
        <v>34</v>
      </c>
      <c r="B56" s="44" t="s">
        <v>35</v>
      </c>
      <c r="C56" s="45" t="s">
        <v>322</v>
      </c>
      <c r="D56" s="46">
        <v>1.0</v>
      </c>
      <c r="E56" s="47">
        <v>75.5</v>
      </c>
      <c r="F56" s="47">
        <v>43.5</v>
      </c>
      <c r="G56" s="47">
        <v>32.0</v>
      </c>
      <c r="H56" s="48">
        <f t="shared" si="1"/>
        <v>0.7356321839</v>
      </c>
    </row>
    <row r="57">
      <c r="A57" s="44" t="s">
        <v>217</v>
      </c>
      <c r="B57" s="44" t="s">
        <v>218</v>
      </c>
      <c r="C57" s="45" t="s">
        <v>323</v>
      </c>
      <c r="D57" s="46">
        <v>1.0</v>
      </c>
      <c r="E57" s="47">
        <v>48.5</v>
      </c>
      <c r="F57" s="47">
        <v>28.0</v>
      </c>
      <c r="G57" s="47">
        <v>20.5</v>
      </c>
      <c r="H57" s="48">
        <f t="shared" si="1"/>
        <v>0.7321428571</v>
      </c>
    </row>
    <row r="58">
      <c r="A58" s="44" t="s">
        <v>30</v>
      </c>
      <c r="B58" s="44" t="s">
        <v>31</v>
      </c>
      <c r="C58" s="45" t="s">
        <v>322</v>
      </c>
      <c r="D58" s="46">
        <v>1.0</v>
      </c>
      <c r="E58" s="47">
        <v>76.0</v>
      </c>
      <c r="F58" s="47">
        <v>44.0</v>
      </c>
      <c r="G58" s="47">
        <v>32.0</v>
      </c>
      <c r="H58" s="48">
        <f t="shared" si="1"/>
        <v>0.7272727273</v>
      </c>
    </row>
    <row r="59">
      <c r="A59" s="44" t="s">
        <v>225</v>
      </c>
      <c r="B59" s="44" t="s">
        <v>226</v>
      </c>
      <c r="C59" s="45" t="s">
        <v>322</v>
      </c>
      <c r="D59" s="46">
        <v>1.0</v>
      </c>
      <c r="E59" s="47">
        <v>47.5</v>
      </c>
      <c r="F59" s="47">
        <v>27.5</v>
      </c>
      <c r="G59" s="47">
        <v>20.0</v>
      </c>
      <c r="H59" s="48">
        <f t="shared" si="1"/>
        <v>0.7272727273</v>
      </c>
    </row>
    <row r="60">
      <c r="A60" s="44" t="s">
        <v>228</v>
      </c>
      <c r="B60" s="44" t="s">
        <v>229</v>
      </c>
      <c r="C60" s="45" t="s">
        <v>322</v>
      </c>
      <c r="D60" s="46">
        <v>1.0</v>
      </c>
      <c r="E60" s="47">
        <v>47.5</v>
      </c>
      <c r="F60" s="47">
        <v>27.5</v>
      </c>
      <c r="G60" s="47">
        <v>20.0</v>
      </c>
      <c r="H60" s="48">
        <f t="shared" si="1"/>
        <v>0.7272727273</v>
      </c>
    </row>
    <row r="61">
      <c r="A61" s="44" t="s">
        <v>230</v>
      </c>
      <c r="B61" s="44" t="s">
        <v>231</v>
      </c>
      <c r="C61" s="45" t="s">
        <v>322</v>
      </c>
      <c r="D61" s="46">
        <v>1.0</v>
      </c>
      <c r="E61" s="47">
        <v>47.5</v>
      </c>
      <c r="F61" s="47">
        <v>27.5</v>
      </c>
      <c r="G61" s="47">
        <v>20.0</v>
      </c>
      <c r="H61" s="48">
        <f t="shared" si="1"/>
        <v>0.7272727273</v>
      </c>
    </row>
    <row r="62">
      <c r="A62" s="49" t="s">
        <v>256</v>
      </c>
      <c r="B62" s="49" t="s">
        <v>257</v>
      </c>
      <c r="C62" s="50" t="s">
        <v>322</v>
      </c>
      <c r="D62" s="50">
        <v>1.0</v>
      </c>
      <c r="E62" s="51">
        <v>38.0</v>
      </c>
      <c r="F62" s="51">
        <v>22.0</v>
      </c>
      <c r="G62" s="51">
        <v>16.0</v>
      </c>
      <c r="H62" s="52">
        <f t="shared" si="1"/>
        <v>0.7272727273</v>
      </c>
    </row>
    <row r="63">
      <c r="A63" s="44" t="s">
        <v>142</v>
      </c>
      <c r="B63" s="44" t="s">
        <v>143</v>
      </c>
      <c r="C63" s="45" t="s">
        <v>323</v>
      </c>
      <c r="D63" s="46">
        <v>1.0</v>
      </c>
      <c r="E63" s="47">
        <v>56.0</v>
      </c>
      <c r="F63" s="47">
        <v>32.5</v>
      </c>
      <c r="G63" s="47">
        <v>23.5</v>
      </c>
      <c r="H63" s="48">
        <f t="shared" si="1"/>
        <v>0.7230769231</v>
      </c>
    </row>
    <row r="64">
      <c r="A64" s="44" t="s">
        <v>14</v>
      </c>
      <c r="B64" s="44" t="s">
        <v>15</v>
      </c>
      <c r="C64" s="45" t="s">
        <v>322</v>
      </c>
      <c r="D64" s="46">
        <v>1.0</v>
      </c>
      <c r="E64" s="47">
        <v>85.0</v>
      </c>
      <c r="F64" s="47">
        <v>49.51</v>
      </c>
      <c r="G64" s="47">
        <v>35.49</v>
      </c>
      <c r="H64" s="48">
        <f t="shared" si="1"/>
        <v>0.7168248839</v>
      </c>
    </row>
    <row r="65">
      <c r="A65" s="44" t="s">
        <v>22</v>
      </c>
      <c r="B65" s="44" t="s">
        <v>23</v>
      </c>
      <c r="C65" s="45" t="s">
        <v>322</v>
      </c>
      <c r="D65" s="46">
        <v>1.0</v>
      </c>
      <c r="E65" s="47">
        <v>78.0</v>
      </c>
      <c r="F65" s="47">
        <v>45.5</v>
      </c>
      <c r="G65" s="47">
        <v>32.5</v>
      </c>
      <c r="H65" s="48">
        <f t="shared" si="1"/>
        <v>0.7142857143</v>
      </c>
    </row>
    <row r="66">
      <c r="A66" s="44" t="s">
        <v>274</v>
      </c>
      <c r="B66" s="44" t="s">
        <v>275</v>
      </c>
      <c r="C66" s="45" t="s">
        <v>322</v>
      </c>
      <c r="D66" s="46">
        <v>1.0</v>
      </c>
      <c r="E66" s="47">
        <v>36.0</v>
      </c>
      <c r="F66" s="47">
        <v>21.0</v>
      </c>
      <c r="G66" s="47">
        <v>15.0</v>
      </c>
      <c r="H66" s="48">
        <f t="shared" si="1"/>
        <v>0.7142857143</v>
      </c>
    </row>
    <row r="67">
      <c r="A67" s="44" t="s">
        <v>203</v>
      </c>
      <c r="B67" s="44" t="s">
        <v>204</v>
      </c>
      <c r="C67" s="45" t="s">
        <v>322</v>
      </c>
      <c r="D67" s="46">
        <v>1.0</v>
      </c>
      <c r="E67" s="47">
        <v>49.5</v>
      </c>
      <c r="F67" s="47">
        <v>29.0</v>
      </c>
      <c r="G67" s="47">
        <v>20.5</v>
      </c>
      <c r="H67" s="48">
        <f t="shared" si="1"/>
        <v>0.7068965517</v>
      </c>
    </row>
    <row r="68">
      <c r="A68" s="44" t="s">
        <v>104</v>
      </c>
      <c r="B68" s="44" t="s">
        <v>105</v>
      </c>
      <c r="C68" s="45" t="s">
        <v>323</v>
      </c>
      <c r="D68" s="46">
        <v>1.0</v>
      </c>
      <c r="E68" s="47">
        <v>58.0</v>
      </c>
      <c r="F68" s="47">
        <v>34.0</v>
      </c>
      <c r="G68" s="47">
        <v>24.0</v>
      </c>
      <c r="H68" s="48">
        <f t="shared" si="1"/>
        <v>0.7058823529</v>
      </c>
    </row>
    <row r="69">
      <c r="A69" s="44" t="s">
        <v>16</v>
      </c>
      <c r="B69" s="44" t="s">
        <v>17</v>
      </c>
      <c r="C69" s="45" t="s">
        <v>322</v>
      </c>
      <c r="D69" s="46">
        <v>1.0</v>
      </c>
      <c r="E69" s="47">
        <v>82.0</v>
      </c>
      <c r="F69" s="47">
        <v>48.32</v>
      </c>
      <c r="G69" s="47">
        <v>33.68</v>
      </c>
      <c r="H69" s="48">
        <f t="shared" si="1"/>
        <v>0.6970198675</v>
      </c>
    </row>
    <row r="70">
      <c r="A70" s="44" t="s">
        <v>123</v>
      </c>
      <c r="B70" s="44" t="s">
        <v>124</v>
      </c>
      <c r="C70" s="45" t="s">
        <v>322</v>
      </c>
      <c r="D70" s="46">
        <v>1.0</v>
      </c>
      <c r="E70" s="47">
        <v>56.0</v>
      </c>
      <c r="F70" s="47">
        <v>33.0</v>
      </c>
      <c r="G70" s="47">
        <v>23.0</v>
      </c>
      <c r="H70" s="48">
        <f t="shared" si="1"/>
        <v>0.696969697</v>
      </c>
    </row>
    <row r="71">
      <c r="A71" s="44" t="s">
        <v>87</v>
      </c>
      <c r="B71" s="44" t="s">
        <v>88</v>
      </c>
      <c r="C71" s="45" t="s">
        <v>322</v>
      </c>
      <c r="D71" s="46">
        <v>1.0</v>
      </c>
      <c r="E71" s="47">
        <v>59.0</v>
      </c>
      <c r="F71" s="47">
        <v>35.0</v>
      </c>
      <c r="G71" s="47">
        <v>24.0</v>
      </c>
      <c r="H71" s="48">
        <f t="shared" si="1"/>
        <v>0.6857142857</v>
      </c>
    </row>
    <row r="72">
      <c r="A72" s="44" t="s">
        <v>191</v>
      </c>
      <c r="B72" s="44" t="s">
        <v>192</v>
      </c>
      <c r="C72" s="45" t="s">
        <v>322</v>
      </c>
      <c r="D72" s="46">
        <v>1.0</v>
      </c>
      <c r="E72" s="47">
        <v>50.5</v>
      </c>
      <c r="F72" s="47">
        <v>30.0</v>
      </c>
      <c r="G72" s="47">
        <v>20.5</v>
      </c>
      <c r="H72" s="48">
        <f t="shared" si="1"/>
        <v>0.6833333333</v>
      </c>
    </row>
    <row r="73">
      <c r="A73" s="44" t="s">
        <v>261</v>
      </c>
      <c r="B73" s="44" t="s">
        <v>262</v>
      </c>
      <c r="C73" s="45" t="s">
        <v>322</v>
      </c>
      <c r="D73" s="46">
        <v>1.0</v>
      </c>
      <c r="E73" s="47">
        <v>37.0</v>
      </c>
      <c r="F73" s="47">
        <v>22.0</v>
      </c>
      <c r="G73" s="47">
        <v>15.0</v>
      </c>
      <c r="H73" s="48">
        <f t="shared" si="1"/>
        <v>0.6818181818</v>
      </c>
    </row>
    <row r="74">
      <c r="A74" s="44" t="s">
        <v>94</v>
      </c>
      <c r="B74" s="44" t="s">
        <v>95</v>
      </c>
      <c r="C74" s="45" t="s">
        <v>323</v>
      </c>
      <c r="D74" s="46">
        <v>1.0</v>
      </c>
      <c r="E74" s="47">
        <v>58.0</v>
      </c>
      <c r="F74" s="47">
        <v>34.5</v>
      </c>
      <c r="G74" s="47">
        <v>23.5</v>
      </c>
      <c r="H74" s="48">
        <f t="shared" si="1"/>
        <v>0.6811594203</v>
      </c>
    </row>
    <row r="75">
      <c r="A75" s="44" t="s">
        <v>197</v>
      </c>
      <c r="B75" s="44" t="s">
        <v>198</v>
      </c>
      <c r="C75" s="45" t="s">
        <v>322</v>
      </c>
      <c r="D75" s="46">
        <v>1.0</v>
      </c>
      <c r="E75" s="47">
        <v>49.5</v>
      </c>
      <c r="F75" s="47">
        <v>29.5</v>
      </c>
      <c r="G75" s="47">
        <v>20.0</v>
      </c>
      <c r="H75" s="48">
        <f t="shared" si="1"/>
        <v>0.6779661017</v>
      </c>
    </row>
    <row r="76">
      <c r="A76" s="44" t="s">
        <v>106</v>
      </c>
      <c r="B76" s="44" t="s">
        <v>107</v>
      </c>
      <c r="C76" s="45" t="s">
        <v>322</v>
      </c>
      <c r="D76" s="46">
        <v>1.0</v>
      </c>
      <c r="E76" s="47">
        <v>57.0</v>
      </c>
      <c r="F76" s="47">
        <v>34.0</v>
      </c>
      <c r="G76" s="47">
        <v>23.0</v>
      </c>
      <c r="H76" s="48">
        <f t="shared" si="1"/>
        <v>0.6764705882</v>
      </c>
    </row>
    <row r="77">
      <c r="A77" s="44" t="s">
        <v>58</v>
      </c>
      <c r="B77" s="44" t="s">
        <v>59</v>
      </c>
      <c r="C77" s="45" t="s">
        <v>322</v>
      </c>
      <c r="D77" s="46">
        <v>1.0</v>
      </c>
      <c r="E77" s="47">
        <v>67.0</v>
      </c>
      <c r="F77" s="47">
        <v>40.0</v>
      </c>
      <c r="G77" s="47">
        <v>27.0</v>
      </c>
      <c r="H77" s="48">
        <f t="shared" si="1"/>
        <v>0.675</v>
      </c>
    </row>
    <row r="78">
      <c r="A78" s="44" t="s">
        <v>121</v>
      </c>
      <c r="B78" s="44" t="s">
        <v>122</v>
      </c>
      <c r="C78" s="45" t="s">
        <v>323</v>
      </c>
      <c r="D78" s="46">
        <v>1.0</v>
      </c>
      <c r="E78" s="47">
        <v>56.0</v>
      </c>
      <c r="F78" s="47">
        <v>33.5</v>
      </c>
      <c r="G78" s="47">
        <v>22.5</v>
      </c>
      <c r="H78" s="48">
        <f t="shared" si="1"/>
        <v>0.671641791</v>
      </c>
    </row>
    <row r="79">
      <c r="A79" s="44" t="s">
        <v>89</v>
      </c>
      <c r="B79" s="44" t="s">
        <v>90</v>
      </c>
      <c r="C79" s="45" t="s">
        <v>322</v>
      </c>
      <c r="D79" s="46">
        <v>1.0</v>
      </c>
      <c r="E79" s="47">
        <v>58.5</v>
      </c>
      <c r="F79" s="47">
        <v>35.0</v>
      </c>
      <c r="G79" s="47">
        <v>23.5</v>
      </c>
      <c r="H79" s="48">
        <f t="shared" si="1"/>
        <v>0.6714285714</v>
      </c>
    </row>
    <row r="80">
      <c r="A80" s="44" t="s">
        <v>62</v>
      </c>
      <c r="B80" s="44" t="s">
        <v>63</v>
      </c>
      <c r="C80" s="45" t="s">
        <v>322</v>
      </c>
      <c r="D80" s="46">
        <v>1.0</v>
      </c>
      <c r="E80" s="47">
        <v>65.0</v>
      </c>
      <c r="F80" s="47">
        <v>39.0</v>
      </c>
      <c r="G80" s="47">
        <v>26.0</v>
      </c>
      <c r="H80" s="48">
        <f t="shared" si="1"/>
        <v>0.6666666667</v>
      </c>
    </row>
    <row r="81">
      <c r="A81" s="44" t="s">
        <v>81</v>
      </c>
      <c r="B81" s="44" t="s">
        <v>82</v>
      </c>
      <c r="C81" s="45" t="s">
        <v>323</v>
      </c>
      <c r="D81" s="46">
        <v>1.0</v>
      </c>
      <c r="E81" s="47">
        <v>60.0</v>
      </c>
      <c r="F81" s="47">
        <v>36.0</v>
      </c>
      <c r="G81" s="47">
        <v>24.0</v>
      </c>
      <c r="H81" s="48">
        <f t="shared" si="1"/>
        <v>0.6666666667</v>
      </c>
    </row>
    <row r="82">
      <c r="A82" s="44" t="s">
        <v>126</v>
      </c>
      <c r="B82" s="44" t="s">
        <v>127</v>
      </c>
      <c r="C82" s="45" t="s">
        <v>322</v>
      </c>
      <c r="D82" s="46">
        <v>1.0</v>
      </c>
      <c r="E82" s="47">
        <v>55.0</v>
      </c>
      <c r="F82" s="47">
        <v>33.0</v>
      </c>
      <c r="G82" s="47">
        <v>22.0</v>
      </c>
      <c r="H82" s="48">
        <f t="shared" si="1"/>
        <v>0.6666666667</v>
      </c>
    </row>
    <row r="83">
      <c r="A83" s="44" t="s">
        <v>215</v>
      </c>
      <c r="B83" s="44" t="s">
        <v>216</v>
      </c>
      <c r="C83" s="45" t="s">
        <v>322</v>
      </c>
      <c r="D83" s="46">
        <v>1.0</v>
      </c>
      <c r="E83" s="47">
        <v>47.5</v>
      </c>
      <c r="F83" s="47">
        <v>28.5</v>
      </c>
      <c r="G83" s="47">
        <v>19.0</v>
      </c>
      <c r="H83" s="48">
        <f t="shared" si="1"/>
        <v>0.6666666667</v>
      </c>
    </row>
    <row r="84">
      <c r="A84" s="44" t="s">
        <v>47</v>
      </c>
      <c r="B84" s="44" t="s">
        <v>48</v>
      </c>
      <c r="C84" s="45" t="s">
        <v>322</v>
      </c>
      <c r="D84" s="46">
        <v>1.0</v>
      </c>
      <c r="E84" s="47">
        <v>69.0</v>
      </c>
      <c r="F84" s="47">
        <v>41.5</v>
      </c>
      <c r="G84" s="47">
        <v>27.5</v>
      </c>
      <c r="H84" s="48">
        <f t="shared" si="1"/>
        <v>0.6626506024</v>
      </c>
    </row>
    <row r="85">
      <c r="A85" s="44" t="s">
        <v>66</v>
      </c>
      <c r="B85" s="44" t="s">
        <v>67</v>
      </c>
      <c r="C85" s="45" t="s">
        <v>322</v>
      </c>
      <c r="D85" s="46">
        <v>1.0</v>
      </c>
      <c r="E85" s="47">
        <v>64.0</v>
      </c>
      <c r="F85" s="47">
        <v>38.5</v>
      </c>
      <c r="G85" s="47">
        <v>25.5</v>
      </c>
      <c r="H85" s="48">
        <f t="shared" si="1"/>
        <v>0.6623376623</v>
      </c>
    </row>
    <row r="86">
      <c r="A86" s="44" t="s">
        <v>144</v>
      </c>
      <c r="B86" s="44" t="s">
        <v>145</v>
      </c>
      <c r="C86" s="45" t="s">
        <v>322</v>
      </c>
      <c r="D86" s="46">
        <v>1.0</v>
      </c>
      <c r="E86" s="47">
        <v>54.0</v>
      </c>
      <c r="F86" s="47">
        <v>32.5</v>
      </c>
      <c r="G86" s="47">
        <v>21.5</v>
      </c>
      <c r="H86" s="48">
        <f t="shared" si="1"/>
        <v>0.6615384615</v>
      </c>
    </row>
    <row r="87">
      <c r="A87" s="44" t="s">
        <v>146</v>
      </c>
      <c r="B87" s="44" t="s">
        <v>147</v>
      </c>
      <c r="C87" s="45" t="s">
        <v>322</v>
      </c>
      <c r="D87" s="46">
        <v>1.0</v>
      </c>
      <c r="E87" s="47">
        <v>54.0</v>
      </c>
      <c r="F87" s="47">
        <v>32.5</v>
      </c>
      <c r="G87" s="47">
        <v>21.5</v>
      </c>
      <c r="H87" s="48">
        <f t="shared" si="1"/>
        <v>0.6615384615</v>
      </c>
    </row>
    <row r="88">
      <c r="A88" s="44" t="s">
        <v>151</v>
      </c>
      <c r="B88" s="44" t="s">
        <v>152</v>
      </c>
      <c r="C88" s="45" t="s">
        <v>322</v>
      </c>
      <c r="D88" s="46">
        <v>1.0</v>
      </c>
      <c r="E88" s="47">
        <v>54.0</v>
      </c>
      <c r="F88" s="47">
        <v>32.5</v>
      </c>
      <c r="G88" s="47">
        <v>21.5</v>
      </c>
      <c r="H88" s="48">
        <f t="shared" si="1"/>
        <v>0.6615384615</v>
      </c>
    </row>
    <row r="89">
      <c r="A89" s="44" t="s">
        <v>56</v>
      </c>
      <c r="B89" s="44" t="s">
        <v>57</v>
      </c>
      <c r="C89" s="45" t="s">
        <v>322</v>
      </c>
      <c r="D89" s="46">
        <v>1.0</v>
      </c>
      <c r="E89" s="47">
        <v>67.0</v>
      </c>
      <c r="F89" s="47">
        <v>40.5</v>
      </c>
      <c r="G89" s="47">
        <v>26.5</v>
      </c>
      <c r="H89" s="48">
        <f t="shared" si="1"/>
        <v>0.6543209877</v>
      </c>
    </row>
    <row r="90">
      <c r="A90" s="44" t="s">
        <v>96</v>
      </c>
      <c r="B90" s="44" t="s">
        <v>97</v>
      </c>
      <c r="C90" s="45" t="s">
        <v>322</v>
      </c>
      <c r="D90" s="46">
        <v>1.0</v>
      </c>
      <c r="E90" s="47">
        <v>57.0</v>
      </c>
      <c r="F90" s="47">
        <v>34.5</v>
      </c>
      <c r="G90" s="47">
        <v>22.5</v>
      </c>
      <c r="H90" s="48">
        <f t="shared" si="1"/>
        <v>0.652173913</v>
      </c>
    </row>
    <row r="91">
      <c r="A91" s="44" t="s">
        <v>254</v>
      </c>
      <c r="B91" s="44" t="s">
        <v>255</v>
      </c>
      <c r="C91" s="45" t="s">
        <v>322</v>
      </c>
      <c r="D91" s="46">
        <v>1.0</v>
      </c>
      <c r="E91" s="47">
        <v>38.0</v>
      </c>
      <c r="F91" s="47">
        <v>23.0</v>
      </c>
      <c r="G91" s="47">
        <v>15.0</v>
      </c>
      <c r="H91" s="48">
        <f t="shared" si="1"/>
        <v>0.652173913</v>
      </c>
    </row>
    <row r="92">
      <c r="A92" s="44" t="s">
        <v>193</v>
      </c>
      <c r="B92" s="44" t="s">
        <v>194</v>
      </c>
      <c r="C92" s="45" t="s">
        <v>322</v>
      </c>
      <c r="D92" s="46">
        <v>1.0</v>
      </c>
      <c r="E92" s="47">
        <v>49.5</v>
      </c>
      <c r="F92" s="47">
        <v>30.0</v>
      </c>
      <c r="G92" s="47">
        <v>19.5</v>
      </c>
      <c r="H92" s="48">
        <f t="shared" si="1"/>
        <v>0.65</v>
      </c>
    </row>
    <row r="93">
      <c r="A93" s="44" t="s">
        <v>199</v>
      </c>
      <c r="B93" s="44" t="s">
        <v>200</v>
      </c>
      <c r="C93" s="45" t="s">
        <v>322</v>
      </c>
      <c r="D93" s="46">
        <v>1.0</v>
      </c>
      <c r="E93" s="47">
        <v>48.5</v>
      </c>
      <c r="F93" s="47">
        <v>29.5</v>
      </c>
      <c r="G93" s="47">
        <v>19.0</v>
      </c>
      <c r="H93" s="48">
        <f t="shared" si="1"/>
        <v>0.6440677966</v>
      </c>
    </row>
    <row r="94">
      <c r="A94" s="44" t="s">
        <v>269</v>
      </c>
      <c r="B94" s="44" t="s">
        <v>270</v>
      </c>
      <c r="C94" s="45" t="s">
        <v>323</v>
      </c>
      <c r="D94" s="46">
        <v>1.0</v>
      </c>
      <c r="E94" s="47">
        <v>36.0</v>
      </c>
      <c r="F94" s="47">
        <v>22.0</v>
      </c>
      <c r="G94" s="47">
        <v>14.0</v>
      </c>
      <c r="H94" s="48">
        <f t="shared" si="1"/>
        <v>0.6363636364</v>
      </c>
    </row>
    <row r="95">
      <c r="A95" s="44" t="s">
        <v>263</v>
      </c>
      <c r="B95" s="44" t="s">
        <v>264</v>
      </c>
      <c r="C95" s="45" t="s">
        <v>322</v>
      </c>
      <c r="D95" s="46">
        <v>1.0</v>
      </c>
      <c r="E95" s="47">
        <v>36.0</v>
      </c>
      <c r="F95" s="47">
        <v>22.0</v>
      </c>
      <c r="G95" s="47">
        <v>14.0</v>
      </c>
      <c r="H95" s="48">
        <f t="shared" si="1"/>
        <v>0.6363636364</v>
      </c>
    </row>
    <row r="96">
      <c r="A96" s="44" t="s">
        <v>265</v>
      </c>
      <c r="B96" s="44" t="s">
        <v>266</v>
      </c>
      <c r="C96" s="45" t="s">
        <v>322</v>
      </c>
      <c r="D96" s="46">
        <v>1.0</v>
      </c>
      <c r="E96" s="47">
        <v>36.0</v>
      </c>
      <c r="F96" s="47">
        <v>22.0</v>
      </c>
      <c r="G96" s="47">
        <v>14.0</v>
      </c>
      <c r="H96" s="48">
        <f t="shared" si="1"/>
        <v>0.6363636364</v>
      </c>
    </row>
    <row r="97">
      <c r="A97" s="44" t="s">
        <v>267</v>
      </c>
      <c r="B97" s="44" t="s">
        <v>268</v>
      </c>
      <c r="C97" s="45" t="s">
        <v>322</v>
      </c>
      <c r="D97" s="46">
        <v>1.0</v>
      </c>
      <c r="E97" s="47">
        <v>36.0</v>
      </c>
      <c r="F97" s="47">
        <v>22.0</v>
      </c>
      <c r="G97" s="47">
        <v>14.0</v>
      </c>
      <c r="H97" s="48">
        <f t="shared" si="1"/>
        <v>0.6363636364</v>
      </c>
    </row>
    <row r="98">
      <c r="A98" s="44" t="s">
        <v>162</v>
      </c>
      <c r="B98" s="44" t="s">
        <v>163</v>
      </c>
      <c r="C98" s="45" t="s">
        <v>322</v>
      </c>
      <c r="D98" s="46">
        <v>1.0</v>
      </c>
      <c r="E98" s="47">
        <v>52.0</v>
      </c>
      <c r="F98" s="47">
        <v>32.0</v>
      </c>
      <c r="G98" s="47">
        <v>20.0</v>
      </c>
      <c r="H98" s="48">
        <f t="shared" si="1"/>
        <v>0.625</v>
      </c>
    </row>
    <row r="99">
      <c r="A99" s="44" t="s">
        <v>251</v>
      </c>
      <c r="B99" s="44" t="s">
        <v>252</v>
      </c>
      <c r="C99" s="45" t="s">
        <v>322</v>
      </c>
      <c r="D99" s="46">
        <v>1.0</v>
      </c>
      <c r="E99" s="47">
        <v>39.0</v>
      </c>
      <c r="F99" s="47">
        <v>24.0</v>
      </c>
      <c r="G99" s="47">
        <v>15.0</v>
      </c>
      <c r="H99" s="48">
        <f t="shared" si="1"/>
        <v>0.625</v>
      </c>
    </row>
    <row r="100">
      <c r="A100" s="44" t="s">
        <v>75</v>
      </c>
      <c r="B100" s="44" t="s">
        <v>76</v>
      </c>
      <c r="C100" s="45" t="s">
        <v>323</v>
      </c>
      <c r="D100" s="46">
        <v>1.0</v>
      </c>
      <c r="E100" s="47">
        <v>60.0</v>
      </c>
      <c r="F100" s="47">
        <v>37.5</v>
      </c>
      <c r="G100" s="47">
        <v>22.5</v>
      </c>
      <c r="H100" s="48">
        <f t="shared" si="1"/>
        <v>0.6</v>
      </c>
    </row>
    <row r="101">
      <c r="A101" s="44" t="s">
        <v>153</v>
      </c>
      <c r="B101" s="44" t="s">
        <v>154</v>
      </c>
      <c r="C101" s="45" t="s">
        <v>322</v>
      </c>
      <c r="D101" s="46">
        <v>1.0</v>
      </c>
      <c r="E101" s="47">
        <v>52.0</v>
      </c>
      <c r="F101" s="47">
        <v>32.5</v>
      </c>
      <c r="G101" s="47">
        <v>19.5</v>
      </c>
      <c r="H101" s="48">
        <f t="shared" si="1"/>
        <v>0.6</v>
      </c>
    </row>
    <row r="102">
      <c r="A102" s="44" t="s">
        <v>181</v>
      </c>
      <c r="B102" s="44" t="s">
        <v>182</v>
      </c>
      <c r="C102" s="45" t="s">
        <v>322</v>
      </c>
      <c r="D102" s="46">
        <v>1.0</v>
      </c>
      <c r="E102" s="47">
        <v>49.5</v>
      </c>
      <c r="F102" s="47">
        <v>31.0</v>
      </c>
      <c r="G102" s="47">
        <v>18.5</v>
      </c>
      <c r="H102" s="48">
        <f t="shared" si="1"/>
        <v>0.5967741935</v>
      </c>
    </row>
    <row r="103">
      <c r="A103" s="44" t="s">
        <v>183</v>
      </c>
      <c r="B103" s="44" t="s">
        <v>184</v>
      </c>
      <c r="C103" s="45" t="s">
        <v>322</v>
      </c>
      <c r="D103" s="46">
        <v>1.0</v>
      </c>
      <c r="E103" s="47">
        <v>49.5</v>
      </c>
      <c r="F103" s="47">
        <v>31.0</v>
      </c>
      <c r="G103" s="47">
        <v>18.5</v>
      </c>
      <c r="H103" s="48">
        <f t="shared" si="1"/>
        <v>0.5967741935</v>
      </c>
    </row>
    <row r="104">
      <c r="A104" s="44" t="s">
        <v>99</v>
      </c>
      <c r="B104" s="44" t="s">
        <v>100</v>
      </c>
      <c r="C104" s="45" t="s">
        <v>322</v>
      </c>
      <c r="D104" s="46">
        <v>1.0</v>
      </c>
      <c r="E104" s="47">
        <v>55.0</v>
      </c>
      <c r="F104" s="47">
        <v>34.5</v>
      </c>
      <c r="G104" s="47">
        <v>20.5</v>
      </c>
      <c r="H104" s="48">
        <f t="shared" si="1"/>
        <v>0.5942028986</v>
      </c>
    </row>
    <row r="105">
      <c r="A105" s="44" t="s">
        <v>189</v>
      </c>
      <c r="B105" s="44" t="s">
        <v>190</v>
      </c>
      <c r="C105" s="45" t="s">
        <v>322</v>
      </c>
      <c r="D105" s="46">
        <v>1.0</v>
      </c>
      <c r="E105" s="47">
        <v>48.5</v>
      </c>
      <c r="F105" s="47">
        <v>30.5</v>
      </c>
      <c r="G105" s="47">
        <v>18.0</v>
      </c>
      <c r="H105" s="48">
        <f t="shared" si="1"/>
        <v>0.5901639344</v>
      </c>
    </row>
    <row r="106">
      <c r="A106" s="44" t="s">
        <v>108</v>
      </c>
      <c r="B106" s="44" t="s">
        <v>109</v>
      </c>
      <c r="C106" s="45" t="s">
        <v>322</v>
      </c>
      <c r="D106" s="46">
        <v>1.0</v>
      </c>
      <c r="E106" s="47">
        <v>54.0</v>
      </c>
      <c r="F106" s="47">
        <v>34.0</v>
      </c>
      <c r="G106" s="47">
        <v>20.0</v>
      </c>
      <c r="H106" s="48">
        <f t="shared" si="1"/>
        <v>0.5882352941</v>
      </c>
    </row>
    <row r="107">
      <c r="A107" s="44" t="s">
        <v>83</v>
      </c>
      <c r="B107" s="44" t="s">
        <v>84</v>
      </c>
      <c r="C107" s="45" t="s">
        <v>322</v>
      </c>
      <c r="D107" s="46">
        <v>1.0</v>
      </c>
      <c r="E107" s="47">
        <v>57.0</v>
      </c>
      <c r="F107" s="47">
        <v>36.0</v>
      </c>
      <c r="G107" s="47">
        <v>21.0</v>
      </c>
      <c r="H107" s="48">
        <f t="shared" si="1"/>
        <v>0.5833333333</v>
      </c>
    </row>
    <row r="108">
      <c r="A108" s="44" t="s">
        <v>167</v>
      </c>
      <c r="B108" s="44" t="s">
        <v>168</v>
      </c>
      <c r="C108" s="45" t="s">
        <v>322</v>
      </c>
      <c r="D108" s="46">
        <v>1.0</v>
      </c>
      <c r="E108" s="47">
        <v>50.5</v>
      </c>
      <c r="F108" s="47">
        <v>32.0</v>
      </c>
      <c r="G108" s="47">
        <v>18.5</v>
      </c>
      <c r="H108" s="48">
        <f t="shared" si="1"/>
        <v>0.578125</v>
      </c>
    </row>
    <row r="109">
      <c r="A109" s="44" t="s">
        <v>175</v>
      </c>
      <c r="B109" s="44" t="s">
        <v>176</v>
      </c>
      <c r="C109" s="45" t="s">
        <v>322</v>
      </c>
      <c r="D109" s="46">
        <v>1.0</v>
      </c>
      <c r="E109" s="47">
        <v>49.5</v>
      </c>
      <c r="F109" s="47">
        <v>31.5</v>
      </c>
      <c r="G109" s="47">
        <v>18.0</v>
      </c>
      <c r="H109" s="48">
        <f t="shared" si="1"/>
        <v>0.5714285714</v>
      </c>
    </row>
    <row r="110">
      <c r="A110" s="44" t="s">
        <v>77</v>
      </c>
      <c r="B110" s="44" t="s">
        <v>78</v>
      </c>
      <c r="C110" s="45" t="s">
        <v>323</v>
      </c>
      <c r="D110" s="46">
        <v>1.0</v>
      </c>
      <c r="E110" s="47">
        <v>58.0</v>
      </c>
      <c r="F110" s="47">
        <v>37.0</v>
      </c>
      <c r="G110" s="47">
        <v>21.0</v>
      </c>
      <c r="H110" s="48">
        <f t="shared" si="1"/>
        <v>0.5675675676</v>
      </c>
    </row>
    <row r="111">
      <c r="A111" s="44" t="s">
        <v>271</v>
      </c>
      <c r="B111" s="44" t="s">
        <v>272</v>
      </c>
      <c r="C111" s="45" t="s">
        <v>322</v>
      </c>
      <c r="D111" s="46">
        <v>1.0</v>
      </c>
      <c r="E111" s="47">
        <v>33.0</v>
      </c>
      <c r="F111" s="47">
        <v>21.3</v>
      </c>
      <c r="G111" s="47">
        <v>11.7</v>
      </c>
      <c r="H111" s="48">
        <f t="shared" si="1"/>
        <v>0.5492957746</v>
      </c>
    </row>
    <row r="112">
      <c r="A112" s="44" t="s">
        <v>238</v>
      </c>
      <c r="B112" s="44" t="s">
        <v>239</v>
      </c>
      <c r="C112" s="45" t="s">
        <v>323</v>
      </c>
      <c r="D112" s="46">
        <v>1.0</v>
      </c>
      <c r="E112" s="47">
        <v>39.5</v>
      </c>
      <c r="F112" s="47">
        <v>25.5</v>
      </c>
      <c r="G112" s="47">
        <v>14.0</v>
      </c>
      <c r="H112" s="48">
        <f t="shared" si="1"/>
        <v>0.5490196078</v>
      </c>
    </row>
    <row r="113">
      <c r="A113" s="44" t="s">
        <v>64</v>
      </c>
      <c r="B113" s="44" t="s">
        <v>65</v>
      </c>
      <c r="C113" s="45" t="s">
        <v>323</v>
      </c>
      <c r="D113" s="46">
        <v>1.0</v>
      </c>
      <c r="E113" s="47">
        <v>60.0</v>
      </c>
      <c r="F113" s="47">
        <v>39.0</v>
      </c>
      <c r="G113" s="47">
        <v>21.0</v>
      </c>
      <c r="H113" s="48">
        <f t="shared" si="1"/>
        <v>0.5384615385</v>
      </c>
    </row>
    <row r="114">
      <c r="A114" s="44" t="s">
        <v>85</v>
      </c>
      <c r="B114" s="44" t="s">
        <v>86</v>
      </c>
      <c r="C114" s="45" t="s">
        <v>323</v>
      </c>
      <c r="D114" s="46">
        <v>1.0</v>
      </c>
      <c r="E114" s="47">
        <v>55.0</v>
      </c>
      <c r="F114" s="47">
        <v>36.0</v>
      </c>
      <c r="G114" s="47">
        <v>19.0</v>
      </c>
      <c r="H114" s="48">
        <f t="shared" si="1"/>
        <v>0.5277777778</v>
      </c>
    </row>
    <row r="115">
      <c r="A115" s="49" t="s">
        <v>155</v>
      </c>
      <c r="B115" s="49" t="s">
        <v>156</v>
      </c>
      <c r="C115" s="50" t="s">
        <v>322</v>
      </c>
      <c r="D115" s="50">
        <v>1.0</v>
      </c>
      <c r="E115" s="51">
        <v>49.5</v>
      </c>
      <c r="F115" s="51">
        <v>32.5</v>
      </c>
      <c r="G115" s="51">
        <v>17.0</v>
      </c>
      <c r="H115" s="52">
        <f t="shared" si="1"/>
        <v>0.5230769231</v>
      </c>
    </row>
    <row r="116">
      <c r="A116" s="44" t="s">
        <v>79</v>
      </c>
      <c r="B116" s="44" t="s">
        <v>80</v>
      </c>
      <c r="C116" s="45" t="s">
        <v>323</v>
      </c>
      <c r="D116" s="46">
        <v>1.0</v>
      </c>
      <c r="E116" s="47">
        <v>56.0</v>
      </c>
      <c r="F116" s="47">
        <v>37.0</v>
      </c>
      <c r="G116" s="47">
        <v>19.0</v>
      </c>
      <c r="H116" s="48">
        <f t="shared" si="1"/>
        <v>0.5135135135</v>
      </c>
    </row>
    <row r="117">
      <c r="A117" s="44" t="s">
        <v>242</v>
      </c>
      <c r="B117" s="44" t="s">
        <v>243</v>
      </c>
      <c r="C117" s="45" t="s">
        <v>322</v>
      </c>
      <c r="D117" s="46">
        <v>1.0</v>
      </c>
      <c r="E117" s="47">
        <v>37.0</v>
      </c>
      <c r="F117" s="47">
        <v>25.5</v>
      </c>
      <c r="G117" s="47">
        <v>11.5</v>
      </c>
      <c r="H117" s="48">
        <f t="shared" si="1"/>
        <v>0.4509803922</v>
      </c>
    </row>
    <row r="118">
      <c r="A118" s="44" t="s">
        <v>245</v>
      </c>
      <c r="B118" s="44" t="s">
        <v>246</v>
      </c>
      <c r="C118" s="45" t="s">
        <v>322</v>
      </c>
      <c r="D118" s="46">
        <v>1.0</v>
      </c>
      <c r="E118" s="47">
        <v>35.0</v>
      </c>
      <c r="F118" s="47">
        <v>24.5</v>
      </c>
      <c r="G118" s="47">
        <v>10.5</v>
      </c>
      <c r="H118" s="48">
        <f t="shared" si="1"/>
        <v>0.4285714286</v>
      </c>
    </row>
    <row r="119">
      <c r="A119" s="44" t="s">
        <v>247</v>
      </c>
      <c r="B119" s="44" t="s">
        <v>248</v>
      </c>
      <c r="C119" s="45" t="s">
        <v>322</v>
      </c>
      <c r="D119" s="46">
        <v>1.0</v>
      </c>
      <c r="E119" s="47">
        <v>35.0</v>
      </c>
      <c r="F119" s="47">
        <v>24.5</v>
      </c>
      <c r="G119" s="47">
        <v>10.5</v>
      </c>
      <c r="H119" s="48">
        <f t="shared" si="1"/>
        <v>0.4285714286</v>
      </c>
    </row>
    <row r="120">
      <c r="A120" s="44" t="s">
        <v>110</v>
      </c>
      <c r="B120" s="44" t="s">
        <v>111</v>
      </c>
      <c r="C120" s="45" t="s">
        <v>322</v>
      </c>
      <c r="D120" s="46">
        <v>1.0</v>
      </c>
      <c r="E120" s="47">
        <v>48.5</v>
      </c>
      <c r="F120" s="47">
        <v>34.0</v>
      </c>
      <c r="G120" s="47">
        <v>14.5</v>
      </c>
      <c r="H120" s="48">
        <f t="shared" si="1"/>
        <v>0.4264705882</v>
      </c>
    </row>
    <row r="121">
      <c r="A121" s="44" t="s">
        <v>92</v>
      </c>
      <c r="B121" s="44" t="s">
        <v>93</v>
      </c>
      <c r="C121" s="45" t="s">
        <v>322</v>
      </c>
      <c r="D121" s="46">
        <v>1.0</v>
      </c>
      <c r="E121" s="47">
        <v>48.5</v>
      </c>
      <c r="F121" s="47">
        <v>35.0</v>
      </c>
      <c r="G121" s="47">
        <v>13.5</v>
      </c>
      <c r="H121" s="48">
        <f t="shared" si="1"/>
        <v>0.3857142857</v>
      </c>
    </row>
    <row r="122">
      <c r="A122" s="44" t="s">
        <v>177</v>
      </c>
      <c r="B122" s="44" t="s">
        <v>178</v>
      </c>
      <c r="C122" s="45" t="s">
        <v>322</v>
      </c>
      <c r="D122" s="46">
        <v>1.0</v>
      </c>
      <c r="E122" s="47">
        <v>42.0</v>
      </c>
      <c r="F122" s="47">
        <v>31.5</v>
      </c>
      <c r="G122" s="47">
        <v>10.5</v>
      </c>
      <c r="H122" s="48">
        <f t="shared" si="1"/>
        <v>0.3333333333</v>
      </c>
    </row>
    <row r="123">
      <c r="A123" s="44" t="s">
        <v>179</v>
      </c>
      <c r="B123" s="44" t="s">
        <v>180</v>
      </c>
      <c r="C123" s="45" t="s">
        <v>322</v>
      </c>
      <c r="D123" s="46">
        <v>1.0</v>
      </c>
      <c r="E123" s="47">
        <v>42.0</v>
      </c>
      <c r="F123" s="47">
        <v>31.5</v>
      </c>
      <c r="G123" s="47">
        <v>10.5</v>
      </c>
      <c r="H123" s="48">
        <f t="shared" si="1"/>
        <v>0.3333333333</v>
      </c>
    </row>
    <row r="124">
      <c r="A124" s="44" t="s">
        <v>157</v>
      </c>
      <c r="B124" s="44" t="s">
        <v>158</v>
      </c>
      <c r="C124" s="45" t="s">
        <v>322</v>
      </c>
      <c r="D124" s="46">
        <v>1.0</v>
      </c>
      <c r="E124" s="47">
        <v>43.0</v>
      </c>
      <c r="F124" s="47">
        <v>32.5</v>
      </c>
      <c r="G124" s="47">
        <v>10.5</v>
      </c>
      <c r="H124" s="48">
        <f t="shared" si="1"/>
        <v>0.3230769231</v>
      </c>
    </row>
    <row r="125">
      <c r="A125" s="44" t="s">
        <v>160</v>
      </c>
      <c r="B125" s="44" t="s">
        <v>161</v>
      </c>
      <c r="C125" s="45" t="s">
        <v>322</v>
      </c>
      <c r="D125" s="46">
        <v>1.0</v>
      </c>
      <c r="E125" s="47">
        <v>43.0</v>
      </c>
      <c r="F125" s="47">
        <v>32.5</v>
      </c>
      <c r="G125" s="47">
        <v>10.5</v>
      </c>
      <c r="H125" s="48">
        <f t="shared" si="1"/>
        <v>0.3230769231</v>
      </c>
    </row>
    <row r="126">
      <c r="A126" s="44" t="s">
        <v>39</v>
      </c>
      <c r="B126" s="44" t="s">
        <v>40</v>
      </c>
      <c r="C126" s="45" t="s">
        <v>322</v>
      </c>
      <c r="D126" s="46">
        <v>1.0</v>
      </c>
      <c r="E126" s="47">
        <v>52.0</v>
      </c>
      <c r="F126" s="47">
        <v>43.0</v>
      </c>
      <c r="G126" s="47">
        <v>9.0</v>
      </c>
      <c r="H126" s="48">
        <f t="shared" si="1"/>
        <v>0.2093023256</v>
      </c>
    </row>
    <row r="127">
      <c r="A127" s="44" t="s">
        <v>41</v>
      </c>
      <c r="B127" s="44" t="s">
        <v>42</v>
      </c>
      <c r="C127" s="45" t="s">
        <v>322</v>
      </c>
      <c r="D127" s="46">
        <v>1.0</v>
      </c>
      <c r="E127" s="47">
        <v>52.0</v>
      </c>
      <c r="F127" s="47">
        <v>43.0</v>
      </c>
      <c r="G127" s="47">
        <v>9.0</v>
      </c>
      <c r="H127" s="48">
        <f t="shared" si="1"/>
        <v>0.2093023256</v>
      </c>
    </row>
  </sheetData>
  <conditionalFormatting sqref="H2:H127">
    <cfRule type="cellIs" dxfId="1" priority="1" operator="greaterThanOrEqual">
      <formula>"68.00%"</formula>
    </cfRule>
  </conditionalFormatting>
  <conditionalFormatting sqref="H2:H127">
    <cfRule type="cellIs" dxfId="2" priority="2" operator="lessThan">
      <formula>"68.00%"</formula>
    </cfRule>
  </conditionalFormatting>
  <dataValidations>
    <dataValidation type="list" allowBlank="1" sqref="C2:C127">
      <formula1>"Yes,No"</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84.86"/>
    <col customWidth="1" min="6" max="6" width="20.29"/>
    <col customWidth="1" min="7" max="7" width="19.14"/>
  </cols>
  <sheetData>
    <row r="1">
      <c r="A1" s="53" t="s">
        <v>324</v>
      </c>
      <c r="B1" s="53" t="s">
        <v>325</v>
      </c>
      <c r="C1" s="53" t="s">
        <v>326</v>
      </c>
      <c r="D1" s="53" t="s">
        <v>327</v>
      </c>
      <c r="E1" s="53" t="s">
        <v>328</v>
      </c>
      <c r="F1" s="53" t="s">
        <v>329</v>
      </c>
      <c r="G1" s="53" t="s">
        <v>330</v>
      </c>
      <c r="H1" s="53" t="s">
        <v>331</v>
      </c>
      <c r="I1" s="53" t="s">
        <v>332</v>
      </c>
      <c r="J1" s="53" t="s">
        <v>333</v>
      </c>
      <c r="K1" s="53" t="s">
        <v>334</v>
      </c>
      <c r="L1" s="53" t="s">
        <v>335</v>
      </c>
      <c r="M1" s="53" t="s">
        <v>336</v>
      </c>
      <c r="N1" s="53" t="s">
        <v>337</v>
      </c>
      <c r="O1" s="53" t="s">
        <v>338</v>
      </c>
      <c r="P1" s="53" t="s">
        <v>339</v>
      </c>
      <c r="Q1" s="53" t="s">
        <v>340</v>
      </c>
      <c r="R1" s="53" t="s">
        <v>341</v>
      </c>
      <c r="S1" s="53" t="s">
        <v>342</v>
      </c>
      <c r="T1" s="53" t="s">
        <v>343</v>
      </c>
      <c r="U1" s="53" t="s">
        <v>344</v>
      </c>
      <c r="V1" s="54"/>
      <c r="W1" s="54"/>
      <c r="X1" s="54"/>
      <c r="Y1" s="54"/>
      <c r="Z1" s="54"/>
      <c r="AA1" s="54"/>
      <c r="AB1" s="54"/>
      <c r="AC1" s="54"/>
      <c r="AD1" s="54"/>
      <c r="AE1" s="54"/>
    </row>
    <row r="2">
      <c r="A2" s="55" t="s">
        <v>345</v>
      </c>
      <c r="B2" s="55" t="s">
        <v>346</v>
      </c>
      <c r="C2" s="55" t="s">
        <v>347</v>
      </c>
      <c r="D2" s="55">
        <f t="shared" ref="D2:D232" si="1">SUM(N2,O2)</f>
        <v>1</v>
      </c>
      <c r="E2" s="55" t="s">
        <v>140</v>
      </c>
      <c r="F2" s="56">
        <f>VLOOKUP($E2,'Margen (PowerBI)'!$B$2:$F$179,3)</f>
        <v>58.5</v>
      </c>
      <c r="G2" s="56">
        <f>VLOOKUP($E2,'Margen (PowerBI)'!$B$2:$F$179,4)</f>
        <v>33.5</v>
      </c>
      <c r="H2" s="56">
        <f>VLOOKUP($E2,'Margen (PowerBI)'!$B$2:$F$179,5)</f>
        <v>25</v>
      </c>
      <c r="I2" s="55">
        <v>2.0</v>
      </c>
      <c r="J2" s="57">
        <v>1.0E-4</v>
      </c>
      <c r="K2" s="55">
        <v>2.0</v>
      </c>
      <c r="L2" s="57">
        <v>1.0E-4</v>
      </c>
      <c r="M2" s="57">
        <v>0.0</v>
      </c>
      <c r="N2" s="55">
        <v>1.0</v>
      </c>
      <c r="O2" s="55">
        <v>0.0</v>
      </c>
      <c r="P2" s="57">
        <v>0.5</v>
      </c>
      <c r="Q2" s="57">
        <v>0.0</v>
      </c>
      <c r="R2" s="58">
        <v>118.0</v>
      </c>
      <c r="S2" s="58">
        <v>0.0</v>
      </c>
      <c r="T2" s="55">
        <v>1.0</v>
      </c>
      <c r="U2" s="55">
        <v>0.0</v>
      </c>
      <c r="V2" s="3"/>
      <c r="W2" s="3"/>
      <c r="X2" s="3"/>
      <c r="Y2" s="3"/>
      <c r="Z2" s="3"/>
      <c r="AA2" s="3"/>
      <c r="AB2" s="3"/>
      <c r="AC2" s="3"/>
      <c r="AD2" s="3"/>
      <c r="AE2" s="3"/>
    </row>
    <row r="3">
      <c r="A3" s="59" t="s">
        <v>348</v>
      </c>
      <c r="B3" s="59" t="s">
        <v>349</v>
      </c>
      <c r="C3" s="59" t="s">
        <v>350</v>
      </c>
      <c r="D3" s="59">
        <f t="shared" si="1"/>
        <v>1</v>
      </c>
      <c r="E3" s="59" t="s">
        <v>200</v>
      </c>
      <c r="F3" s="60">
        <f>VLOOKUP($E3,'Margen (PowerBI)'!$B$2:$F$179,3)</f>
        <v>58.5</v>
      </c>
      <c r="G3" s="60">
        <f>VLOOKUP($E3,'Margen (PowerBI)'!$B$2:$F$179,4)</f>
        <v>33.5</v>
      </c>
      <c r="H3" s="60">
        <f>VLOOKUP($E3,'Margen (PowerBI)'!$B$2:$F$179,5)</f>
        <v>25</v>
      </c>
      <c r="I3" s="59">
        <v>0.0</v>
      </c>
      <c r="J3" s="61">
        <v>0.0</v>
      </c>
      <c r="K3" s="59">
        <v>0.0</v>
      </c>
      <c r="L3" s="61">
        <v>0.0</v>
      </c>
      <c r="M3" s="61">
        <v>0.0</v>
      </c>
      <c r="N3" s="59">
        <v>1.0</v>
      </c>
      <c r="O3" s="59">
        <v>0.0</v>
      </c>
      <c r="P3" s="61">
        <v>0.0</v>
      </c>
      <c r="Q3" s="61">
        <v>0.0</v>
      </c>
      <c r="R3" s="62">
        <v>112.0</v>
      </c>
      <c r="S3" s="62">
        <v>0.0</v>
      </c>
      <c r="T3" s="59">
        <v>1.0</v>
      </c>
      <c r="U3" s="59">
        <v>0.0</v>
      </c>
      <c r="V3" s="63"/>
      <c r="W3" s="63"/>
      <c r="X3" s="63"/>
      <c r="Y3" s="63"/>
      <c r="Z3" s="63"/>
      <c r="AA3" s="63"/>
      <c r="AB3" s="63"/>
      <c r="AC3" s="63"/>
      <c r="AD3" s="63"/>
      <c r="AE3" s="63"/>
    </row>
    <row r="4">
      <c r="A4" s="55" t="s">
        <v>351</v>
      </c>
      <c r="B4" s="55" t="s">
        <v>352</v>
      </c>
      <c r="C4" s="55" t="s">
        <v>353</v>
      </c>
      <c r="D4" s="55">
        <f t="shared" si="1"/>
        <v>1</v>
      </c>
      <c r="E4" s="55" t="s">
        <v>200</v>
      </c>
      <c r="F4" s="56">
        <f>VLOOKUP($E4,'Margen (PowerBI)'!$B$2:$F$179,3)</f>
        <v>58.5</v>
      </c>
      <c r="G4" s="56">
        <f>VLOOKUP($E4,'Margen (PowerBI)'!$B$2:$F$179,4)</f>
        <v>33.5</v>
      </c>
      <c r="H4" s="56">
        <f>VLOOKUP($E4,'Margen (PowerBI)'!$B$2:$F$179,5)</f>
        <v>25</v>
      </c>
      <c r="I4" s="55">
        <v>1.0</v>
      </c>
      <c r="J4" s="57">
        <v>1.0E-4</v>
      </c>
      <c r="K4" s="55">
        <v>1.0</v>
      </c>
      <c r="L4" s="57">
        <v>1.0E-4</v>
      </c>
      <c r="M4" s="57">
        <v>1.0</v>
      </c>
      <c r="N4" s="55">
        <v>1.0</v>
      </c>
      <c r="O4" s="55">
        <v>0.0</v>
      </c>
      <c r="P4" s="57">
        <v>1.0</v>
      </c>
      <c r="Q4" s="57">
        <v>0.0</v>
      </c>
      <c r="R4" s="58">
        <v>102.0</v>
      </c>
      <c r="S4" s="58">
        <v>0.0</v>
      </c>
      <c r="T4" s="55">
        <v>1.0</v>
      </c>
      <c r="U4" s="55">
        <v>0.0</v>
      </c>
      <c r="V4" s="3"/>
      <c r="W4" s="3"/>
      <c r="X4" s="3"/>
      <c r="Y4" s="3"/>
      <c r="Z4" s="3"/>
      <c r="AA4" s="3"/>
      <c r="AB4" s="3"/>
      <c r="AC4" s="3"/>
      <c r="AD4" s="3"/>
      <c r="AE4" s="3"/>
    </row>
    <row r="5">
      <c r="A5" s="59" t="s">
        <v>351</v>
      </c>
      <c r="B5" s="59" t="s">
        <v>354</v>
      </c>
      <c r="C5" s="59" t="s">
        <v>355</v>
      </c>
      <c r="D5" s="59">
        <f t="shared" si="1"/>
        <v>1</v>
      </c>
      <c r="E5" s="59" t="s">
        <v>200</v>
      </c>
      <c r="F5" s="60">
        <f>VLOOKUP($E5,'Margen (PowerBI)'!$B$2:$F$179,3)</f>
        <v>58.5</v>
      </c>
      <c r="G5" s="60">
        <f>VLOOKUP($E5,'Margen (PowerBI)'!$B$2:$F$179,4)</f>
        <v>33.5</v>
      </c>
      <c r="H5" s="60">
        <f>VLOOKUP($E5,'Margen (PowerBI)'!$B$2:$F$179,5)</f>
        <v>25</v>
      </c>
      <c r="I5" s="59">
        <v>5.0</v>
      </c>
      <c r="J5" s="61">
        <v>4.0E-4</v>
      </c>
      <c r="K5" s="59">
        <v>6.0</v>
      </c>
      <c r="L5" s="61">
        <v>4.0E-4</v>
      </c>
      <c r="M5" s="61">
        <v>0.8333</v>
      </c>
      <c r="N5" s="59">
        <v>1.0</v>
      </c>
      <c r="O5" s="59">
        <v>0.0</v>
      </c>
      <c r="P5" s="61">
        <v>0.2</v>
      </c>
      <c r="Q5" s="61">
        <v>0.0</v>
      </c>
      <c r="R5" s="62">
        <v>110.16</v>
      </c>
      <c r="S5" s="62">
        <v>0.0</v>
      </c>
      <c r="T5" s="59">
        <v>1.0</v>
      </c>
      <c r="U5" s="59">
        <v>0.0</v>
      </c>
      <c r="V5" s="63"/>
      <c r="W5" s="63"/>
      <c r="X5" s="63"/>
      <c r="Y5" s="63"/>
      <c r="Z5" s="63"/>
      <c r="AA5" s="63"/>
      <c r="AB5" s="63"/>
      <c r="AC5" s="63"/>
      <c r="AD5" s="63"/>
      <c r="AE5" s="63"/>
    </row>
    <row r="6">
      <c r="A6" s="55" t="s">
        <v>351</v>
      </c>
      <c r="B6" s="55" t="s">
        <v>356</v>
      </c>
      <c r="C6" s="55" t="s">
        <v>357</v>
      </c>
      <c r="D6" s="55">
        <f t="shared" si="1"/>
        <v>1</v>
      </c>
      <c r="E6" s="55" t="s">
        <v>200</v>
      </c>
      <c r="F6" s="56">
        <f>VLOOKUP($E6,'Margen (PowerBI)'!$B$2:$F$179,3)</f>
        <v>58.5</v>
      </c>
      <c r="G6" s="56">
        <f>VLOOKUP($E6,'Margen (PowerBI)'!$B$2:$F$179,4)</f>
        <v>33.5</v>
      </c>
      <c r="H6" s="56">
        <f>VLOOKUP($E6,'Margen (PowerBI)'!$B$2:$F$179,5)</f>
        <v>25</v>
      </c>
      <c r="I6" s="55">
        <v>0.0</v>
      </c>
      <c r="J6" s="57">
        <v>0.0</v>
      </c>
      <c r="K6" s="55">
        <v>0.0</v>
      </c>
      <c r="L6" s="57">
        <v>0.0</v>
      </c>
      <c r="M6" s="57">
        <v>0.0</v>
      </c>
      <c r="N6" s="55">
        <v>1.0</v>
      </c>
      <c r="O6" s="55">
        <v>0.0</v>
      </c>
      <c r="P6" s="57">
        <v>0.0</v>
      </c>
      <c r="Q6" s="57">
        <v>0.0</v>
      </c>
      <c r="R6" s="58">
        <v>102.0</v>
      </c>
      <c r="S6" s="58">
        <v>0.0</v>
      </c>
      <c r="T6" s="55">
        <v>1.0</v>
      </c>
      <c r="U6" s="55">
        <v>0.0</v>
      </c>
      <c r="V6" s="3"/>
      <c r="W6" s="3"/>
      <c r="X6" s="3"/>
      <c r="Y6" s="3"/>
      <c r="Z6" s="3"/>
      <c r="AA6" s="3"/>
      <c r="AB6" s="3"/>
      <c r="AC6" s="3"/>
      <c r="AD6" s="3"/>
      <c r="AE6" s="3"/>
    </row>
    <row r="7">
      <c r="A7" s="59" t="s">
        <v>351</v>
      </c>
      <c r="B7" s="59" t="s">
        <v>358</v>
      </c>
      <c r="C7" s="59" t="s">
        <v>359</v>
      </c>
      <c r="D7" s="59">
        <f t="shared" si="1"/>
        <v>2</v>
      </c>
      <c r="E7" s="59" t="s">
        <v>200</v>
      </c>
      <c r="F7" s="60">
        <f>VLOOKUP($E7,'Margen (PowerBI)'!$B$2:$F$179,3)</f>
        <v>58.5</v>
      </c>
      <c r="G7" s="60">
        <f>VLOOKUP($E7,'Margen (PowerBI)'!$B$2:$F$179,4)</f>
        <v>33.5</v>
      </c>
      <c r="H7" s="60">
        <f>VLOOKUP($E7,'Margen (PowerBI)'!$B$2:$F$179,5)</f>
        <v>25</v>
      </c>
      <c r="I7" s="59">
        <v>0.0</v>
      </c>
      <c r="J7" s="61">
        <v>0.0</v>
      </c>
      <c r="K7" s="59">
        <v>0.0</v>
      </c>
      <c r="L7" s="61">
        <v>0.0</v>
      </c>
      <c r="M7" s="61">
        <v>0.0</v>
      </c>
      <c r="N7" s="59">
        <v>2.0</v>
      </c>
      <c r="O7" s="59">
        <v>0.0</v>
      </c>
      <c r="P7" s="61">
        <v>0.0</v>
      </c>
      <c r="Q7" s="61">
        <v>0.0</v>
      </c>
      <c r="R7" s="62">
        <v>211.91</v>
      </c>
      <c r="S7" s="62">
        <v>0.0</v>
      </c>
      <c r="T7" s="59">
        <v>2.0</v>
      </c>
      <c r="U7" s="59">
        <v>0.0</v>
      </c>
      <c r="V7" s="63"/>
      <c r="W7" s="63"/>
      <c r="X7" s="63"/>
      <c r="Y7" s="63"/>
      <c r="Z7" s="63"/>
      <c r="AA7" s="63"/>
      <c r="AB7" s="63"/>
      <c r="AC7" s="63"/>
      <c r="AD7" s="63"/>
      <c r="AE7" s="63"/>
    </row>
    <row r="8">
      <c r="A8" s="55" t="s">
        <v>351</v>
      </c>
      <c r="B8" s="55" t="s">
        <v>360</v>
      </c>
      <c r="C8" s="55" t="s">
        <v>361</v>
      </c>
      <c r="D8" s="55">
        <f t="shared" si="1"/>
        <v>1</v>
      </c>
      <c r="E8" s="55" t="s">
        <v>200</v>
      </c>
      <c r="F8" s="56">
        <f>VLOOKUP($E8,'Margen (PowerBI)'!$B$2:$F$179,3)</f>
        <v>58.5</v>
      </c>
      <c r="G8" s="56">
        <f>VLOOKUP($E8,'Margen (PowerBI)'!$B$2:$F$179,4)</f>
        <v>33.5</v>
      </c>
      <c r="H8" s="56">
        <f>VLOOKUP($E8,'Margen (PowerBI)'!$B$2:$F$179,5)</f>
        <v>25</v>
      </c>
      <c r="I8" s="55">
        <v>2.0</v>
      </c>
      <c r="J8" s="57">
        <v>1.0E-4</v>
      </c>
      <c r="K8" s="55">
        <v>2.0</v>
      </c>
      <c r="L8" s="57">
        <v>1.0E-4</v>
      </c>
      <c r="M8" s="57">
        <v>1.0</v>
      </c>
      <c r="N8" s="55">
        <v>1.0</v>
      </c>
      <c r="O8" s="55">
        <v>0.0</v>
      </c>
      <c r="P8" s="57">
        <v>0.5</v>
      </c>
      <c r="Q8" s="57">
        <v>0.0</v>
      </c>
      <c r="R8" s="58">
        <v>109.91</v>
      </c>
      <c r="S8" s="58">
        <v>0.0</v>
      </c>
      <c r="T8" s="55">
        <v>1.0</v>
      </c>
      <c r="U8" s="55">
        <v>0.0</v>
      </c>
      <c r="V8" s="3"/>
      <c r="W8" s="3"/>
      <c r="X8" s="3"/>
      <c r="Y8" s="3"/>
      <c r="Z8" s="3"/>
      <c r="AA8" s="3"/>
      <c r="AB8" s="3"/>
      <c r="AC8" s="3"/>
      <c r="AD8" s="3"/>
      <c r="AE8" s="3"/>
    </row>
    <row r="9">
      <c r="A9" s="59" t="s">
        <v>362</v>
      </c>
      <c r="B9" s="59" t="s">
        <v>363</v>
      </c>
      <c r="C9" s="59" t="s">
        <v>364</v>
      </c>
      <c r="D9" s="59">
        <f t="shared" si="1"/>
        <v>1</v>
      </c>
      <c r="E9" s="59" t="s">
        <v>136</v>
      </c>
      <c r="F9" s="60">
        <f>VLOOKUP($E9,'Margen (PowerBI)'!$B$2:$F$179,3)</f>
        <v>58.5</v>
      </c>
      <c r="G9" s="60">
        <f>VLOOKUP($E9,'Margen (PowerBI)'!$B$2:$F$179,4)</f>
        <v>33.5</v>
      </c>
      <c r="H9" s="60">
        <f>VLOOKUP($E9,'Margen (PowerBI)'!$B$2:$F$179,5)</f>
        <v>25</v>
      </c>
      <c r="I9" s="59">
        <v>0.0</v>
      </c>
      <c r="J9" s="61">
        <v>0.0</v>
      </c>
      <c r="K9" s="59">
        <v>0.0</v>
      </c>
      <c r="L9" s="61">
        <v>0.0</v>
      </c>
      <c r="M9" s="61">
        <v>0.0</v>
      </c>
      <c r="N9" s="59">
        <v>1.0</v>
      </c>
      <c r="O9" s="59">
        <v>0.0</v>
      </c>
      <c r="P9" s="61">
        <v>0.0</v>
      </c>
      <c r="Q9" s="61">
        <v>0.0</v>
      </c>
      <c r="R9" s="62">
        <v>139.32</v>
      </c>
      <c r="S9" s="62">
        <v>0.0</v>
      </c>
      <c r="T9" s="59">
        <v>1.0</v>
      </c>
      <c r="U9" s="59">
        <v>0.0</v>
      </c>
      <c r="V9" s="63"/>
      <c r="W9" s="63"/>
      <c r="X9" s="63"/>
      <c r="Y9" s="63"/>
      <c r="Z9" s="63"/>
      <c r="AA9" s="63"/>
      <c r="AB9" s="63"/>
      <c r="AC9" s="63"/>
      <c r="AD9" s="63"/>
      <c r="AE9" s="63"/>
    </row>
    <row r="10">
      <c r="A10" s="55" t="s">
        <v>362</v>
      </c>
      <c r="B10" s="55" t="s">
        <v>365</v>
      </c>
      <c r="C10" s="55" t="s">
        <v>366</v>
      </c>
      <c r="D10" s="55">
        <f t="shared" si="1"/>
        <v>1</v>
      </c>
      <c r="E10" s="55" t="s">
        <v>136</v>
      </c>
      <c r="F10" s="56">
        <f>VLOOKUP($E10,'Margen (PowerBI)'!$B$2:$F$179,3)</f>
        <v>58.5</v>
      </c>
      <c r="G10" s="56">
        <f>VLOOKUP($E10,'Margen (PowerBI)'!$B$2:$F$179,4)</f>
        <v>33.5</v>
      </c>
      <c r="H10" s="56">
        <f>VLOOKUP($E10,'Margen (PowerBI)'!$B$2:$F$179,5)</f>
        <v>25</v>
      </c>
      <c r="I10" s="55">
        <v>2.0</v>
      </c>
      <c r="J10" s="57">
        <v>1.0E-4</v>
      </c>
      <c r="K10" s="55">
        <v>3.0</v>
      </c>
      <c r="L10" s="57">
        <v>2.0E-4</v>
      </c>
      <c r="M10" s="57">
        <v>1.0</v>
      </c>
      <c r="N10" s="55">
        <v>1.0</v>
      </c>
      <c r="O10" s="55">
        <v>0.0</v>
      </c>
      <c r="P10" s="57">
        <v>0.5</v>
      </c>
      <c r="Q10" s="57">
        <v>0.0</v>
      </c>
      <c r="R10" s="58">
        <v>138.35</v>
      </c>
      <c r="S10" s="58">
        <v>0.0</v>
      </c>
      <c r="T10" s="55">
        <v>1.0</v>
      </c>
      <c r="U10" s="55">
        <v>0.0</v>
      </c>
      <c r="V10" s="3"/>
      <c r="W10" s="3"/>
      <c r="X10" s="3"/>
      <c r="Y10" s="3"/>
      <c r="Z10" s="3"/>
      <c r="AA10" s="3"/>
      <c r="AB10" s="3"/>
      <c r="AC10" s="3"/>
      <c r="AD10" s="3"/>
      <c r="AE10" s="3"/>
    </row>
    <row r="11">
      <c r="A11" s="59" t="s">
        <v>362</v>
      </c>
      <c r="B11" s="59" t="s">
        <v>367</v>
      </c>
      <c r="C11" s="59" t="s">
        <v>368</v>
      </c>
      <c r="D11" s="59">
        <f t="shared" si="1"/>
        <v>1</v>
      </c>
      <c r="E11" s="59" t="s">
        <v>136</v>
      </c>
      <c r="F11" s="60">
        <f>VLOOKUP($E11,'Margen (PowerBI)'!$B$2:$F$179,3)</f>
        <v>58.5</v>
      </c>
      <c r="G11" s="60">
        <f>VLOOKUP($E11,'Margen (PowerBI)'!$B$2:$F$179,4)</f>
        <v>33.5</v>
      </c>
      <c r="H11" s="60">
        <f>VLOOKUP($E11,'Margen (PowerBI)'!$B$2:$F$179,5)</f>
        <v>25</v>
      </c>
      <c r="I11" s="59">
        <v>3.0</v>
      </c>
      <c r="J11" s="61">
        <v>2.0E-4</v>
      </c>
      <c r="K11" s="59">
        <v>3.0</v>
      </c>
      <c r="L11" s="61">
        <v>2.0E-4</v>
      </c>
      <c r="M11" s="61">
        <v>1.0</v>
      </c>
      <c r="N11" s="59">
        <v>1.0</v>
      </c>
      <c r="O11" s="59">
        <v>0.0</v>
      </c>
      <c r="P11" s="61">
        <v>0.3333</v>
      </c>
      <c r="Q11" s="61">
        <v>0.0</v>
      </c>
      <c r="R11" s="62">
        <v>139.64</v>
      </c>
      <c r="S11" s="62">
        <v>0.0</v>
      </c>
      <c r="T11" s="59">
        <v>1.0</v>
      </c>
      <c r="U11" s="59">
        <v>0.0</v>
      </c>
      <c r="V11" s="63"/>
      <c r="W11" s="63"/>
      <c r="X11" s="63"/>
      <c r="Y11" s="63"/>
      <c r="Z11" s="63"/>
      <c r="AA11" s="63"/>
      <c r="AB11" s="63"/>
      <c r="AC11" s="63"/>
      <c r="AD11" s="63"/>
      <c r="AE11" s="63"/>
    </row>
    <row r="12">
      <c r="A12" s="55" t="s">
        <v>369</v>
      </c>
      <c r="B12" s="55" t="s">
        <v>370</v>
      </c>
      <c r="C12" s="55" t="s">
        <v>371</v>
      </c>
      <c r="D12" s="55">
        <f t="shared" si="1"/>
        <v>1</v>
      </c>
      <c r="E12" s="55" t="s">
        <v>190</v>
      </c>
      <c r="F12" s="56">
        <f>VLOOKUP($E12,'Margen (PowerBI)'!$B$2:$F$179,3)</f>
        <v>58.5</v>
      </c>
      <c r="G12" s="56">
        <f>VLOOKUP($E12,'Margen (PowerBI)'!$B$2:$F$179,4)</f>
        <v>33.5</v>
      </c>
      <c r="H12" s="56">
        <f>VLOOKUP($E12,'Margen (PowerBI)'!$B$2:$F$179,5)</f>
        <v>25</v>
      </c>
      <c r="I12" s="55">
        <v>3.0</v>
      </c>
      <c r="J12" s="57">
        <v>2.0E-4</v>
      </c>
      <c r="K12" s="55">
        <v>4.0</v>
      </c>
      <c r="L12" s="57">
        <v>2.0E-4</v>
      </c>
      <c r="M12" s="57">
        <v>1.0</v>
      </c>
      <c r="N12" s="55">
        <v>1.0</v>
      </c>
      <c r="O12" s="55">
        <v>0.0</v>
      </c>
      <c r="P12" s="57">
        <v>0.3333</v>
      </c>
      <c r="Q12" s="57">
        <v>0.0</v>
      </c>
      <c r="R12" s="58">
        <v>105.0</v>
      </c>
      <c r="S12" s="58">
        <v>0.0</v>
      </c>
      <c r="T12" s="55">
        <v>1.0</v>
      </c>
      <c r="U12" s="55">
        <v>0.0</v>
      </c>
      <c r="V12" s="3"/>
      <c r="W12" s="3"/>
      <c r="X12" s="3"/>
      <c r="Y12" s="3"/>
      <c r="Z12" s="3"/>
      <c r="AA12" s="3"/>
      <c r="AB12" s="3"/>
      <c r="AC12" s="3"/>
      <c r="AD12" s="3"/>
      <c r="AE12" s="3"/>
    </row>
    <row r="13">
      <c r="A13" s="59" t="s">
        <v>372</v>
      </c>
      <c r="B13" s="59" t="s">
        <v>373</v>
      </c>
      <c r="C13" s="59" t="s">
        <v>374</v>
      </c>
      <c r="D13" s="59">
        <f t="shared" si="1"/>
        <v>1</v>
      </c>
      <c r="E13" s="59" t="s">
        <v>213</v>
      </c>
      <c r="F13" s="60">
        <f t="array" ref="F13">INDEX('Margen (PowerBI)'!$D$1:$D$179,MATCH($E13,'Margen (PowerBI)'!$B$1:$B$179,0))</f>
        <v>49.5</v>
      </c>
      <c r="G13" s="60">
        <f t="array" ref="G13">INDEX('Margen (PowerBI)'!$E$1:$E$179,MATCH($E13,'Margen (PowerBI)'!$B$1:$B$179,0))</f>
        <v>28.5</v>
      </c>
      <c r="H13" s="60">
        <f t="array" ref="H13">INDEX('Margen (PowerBI)'!$F$1:$F$179,MATCH($E13,'Margen (PowerBI)'!$B$1:$B$179,0))</f>
        <v>21</v>
      </c>
      <c r="I13" s="59">
        <v>0.0</v>
      </c>
      <c r="J13" s="61">
        <v>0.0</v>
      </c>
      <c r="K13" s="59">
        <v>0.0</v>
      </c>
      <c r="L13" s="61">
        <v>0.0</v>
      </c>
      <c r="M13" s="61">
        <v>0.0</v>
      </c>
      <c r="N13" s="59">
        <v>1.0</v>
      </c>
      <c r="O13" s="59">
        <v>0.0</v>
      </c>
      <c r="P13" s="61">
        <v>0.0</v>
      </c>
      <c r="Q13" s="61">
        <v>0.0</v>
      </c>
      <c r="R13" s="62">
        <v>114.75</v>
      </c>
      <c r="S13" s="62">
        <v>0.0</v>
      </c>
      <c r="T13" s="59">
        <v>1.0</v>
      </c>
      <c r="U13" s="59">
        <v>0.0</v>
      </c>
      <c r="V13" s="63"/>
      <c r="W13" s="63"/>
      <c r="X13" s="63"/>
      <c r="Y13" s="63"/>
      <c r="Z13" s="63"/>
      <c r="AA13" s="63"/>
      <c r="AB13" s="63"/>
      <c r="AC13" s="63"/>
      <c r="AD13" s="63"/>
      <c r="AE13" s="63"/>
    </row>
    <row r="14">
      <c r="A14" s="55" t="s">
        <v>375</v>
      </c>
      <c r="B14" s="55" t="s">
        <v>376</v>
      </c>
      <c r="C14" s="55" t="s">
        <v>377</v>
      </c>
      <c r="D14" s="55">
        <f t="shared" si="1"/>
        <v>3</v>
      </c>
      <c r="E14" s="55" t="s">
        <v>231</v>
      </c>
      <c r="F14" s="56">
        <f>VLOOKUP($E14,'Margen (PowerBI)'!$B$2:$F$179,3)</f>
        <v>35</v>
      </c>
      <c r="G14" s="56">
        <f>VLOOKUP($E14,'Margen (PowerBI)'!$B$2:$F$179,4)</f>
        <v>0</v>
      </c>
      <c r="H14" s="56">
        <f>VLOOKUP($E14,'Margen (PowerBI)'!$B$2:$F$179,5)</f>
        <v>16.5</v>
      </c>
      <c r="I14" s="55">
        <v>45.0</v>
      </c>
      <c r="J14" s="57">
        <v>0.0032</v>
      </c>
      <c r="K14" s="55">
        <v>58.0</v>
      </c>
      <c r="L14" s="57">
        <v>0.0034</v>
      </c>
      <c r="M14" s="57">
        <v>0.9828</v>
      </c>
      <c r="N14" s="55">
        <v>3.0</v>
      </c>
      <c r="O14" s="55">
        <v>0.0</v>
      </c>
      <c r="P14" s="57">
        <v>0.0667</v>
      </c>
      <c r="Q14" s="57">
        <v>0.0</v>
      </c>
      <c r="R14" s="58">
        <v>314.42</v>
      </c>
      <c r="S14" s="58">
        <v>0.0</v>
      </c>
      <c r="T14" s="55">
        <v>3.0</v>
      </c>
      <c r="U14" s="55">
        <v>0.0</v>
      </c>
      <c r="V14" s="3"/>
      <c r="W14" s="3"/>
      <c r="X14" s="3"/>
      <c r="Y14" s="3"/>
      <c r="Z14" s="3"/>
      <c r="AA14" s="3"/>
      <c r="AB14" s="3"/>
      <c r="AC14" s="3"/>
      <c r="AD14" s="3"/>
      <c r="AE14" s="3"/>
    </row>
    <row r="15">
      <c r="A15" s="59" t="s">
        <v>375</v>
      </c>
      <c r="B15" s="59" t="s">
        <v>378</v>
      </c>
      <c r="C15" s="59" t="s">
        <v>379</v>
      </c>
      <c r="D15" s="59">
        <f t="shared" si="1"/>
        <v>4</v>
      </c>
      <c r="E15" s="59" t="s">
        <v>231</v>
      </c>
      <c r="F15" s="60">
        <f>VLOOKUP($E15,'Margen (PowerBI)'!$B$2:$F$179,3)</f>
        <v>35</v>
      </c>
      <c r="G15" s="60">
        <f>VLOOKUP($E15,'Margen (PowerBI)'!$B$2:$F$179,4)</f>
        <v>0</v>
      </c>
      <c r="H15" s="60">
        <f>VLOOKUP($E15,'Margen (PowerBI)'!$B$2:$F$179,5)</f>
        <v>16.5</v>
      </c>
      <c r="I15" s="59">
        <v>12.0</v>
      </c>
      <c r="J15" s="61">
        <v>9.0E-4</v>
      </c>
      <c r="K15" s="59">
        <v>15.0</v>
      </c>
      <c r="L15" s="61">
        <v>9.0E-4</v>
      </c>
      <c r="M15" s="61">
        <v>0.8667</v>
      </c>
      <c r="N15" s="59">
        <v>4.0</v>
      </c>
      <c r="O15" s="59">
        <v>0.0</v>
      </c>
      <c r="P15" s="61">
        <v>0.3333</v>
      </c>
      <c r="Q15" s="61">
        <v>0.0</v>
      </c>
      <c r="R15" s="62">
        <v>441.89</v>
      </c>
      <c r="S15" s="62">
        <v>0.0</v>
      </c>
      <c r="T15" s="59">
        <v>4.0</v>
      </c>
      <c r="U15" s="59">
        <v>0.0</v>
      </c>
      <c r="V15" s="63"/>
      <c r="W15" s="63"/>
      <c r="X15" s="63"/>
      <c r="Y15" s="63"/>
      <c r="Z15" s="63"/>
      <c r="AA15" s="63"/>
      <c r="AB15" s="63"/>
      <c r="AC15" s="63"/>
      <c r="AD15" s="63"/>
      <c r="AE15" s="63"/>
    </row>
    <row r="16">
      <c r="A16" s="55" t="s">
        <v>375</v>
      </c>
      <c r="B16" s="55" t="s">
        <v>380</v>
      </c>
      <c r="C16" s="55" t="s">
        <v>381</v>
      </c>
      <c r="D16" s="55">
        <f t="shared" si="1"/>
        <v>2</v>
      </c>
      <c r="E16" s="55" t="s">
        <v>231</v>
      </c>
      <c r="F16" s="56">
        <f>VLOOKUP($E16,'Margen (PowerBI)'!$B$2:$F$179,3)</f>
        <v>35</v>
      </c>
      <c r="G16" s="56">
        <f>VLOOKUP($E16,'Margen (PowerBI)'!$B$2:$F$179,4)</f>
        <v>0</v>
      </c>
      <c r="H16" s="56">
        <f>VLOOKUP($E16,'Margen (PowerBI)'!$B$2:$F$179,5)</f>
        <v>16.5</v>
      </c>
      <c r="I16" s="55">
        <v>4.0</v>
      </c>
      <c r="J16" s="57">
        <v>3.0E-4</v>
      </c>
      <c r="K16" s="55">
        <v>4.0</v>
      </c>
      <c r="L16" s="57">
        <v>2.0E-4</v>
      </c>
      <c r="M16" s="57">
        <v>1.0</v>
      </c>
      <c r="N16" s="55">
        <v>2.0</v>
      </c>
      <c r="O16" s="55">
        <v>0.0</v>
      </c>
      <c r="P16" s="57">
        <v>0.5</v>
      </c>
      <c r="Q16" s="57">
        <v>0.0</v>
      </c>
      <c r="R16" s="58">
        <v>212.16</v>
      </c>
      <c r="S16" s="58">
        <v>0.0</v>
      </c>
      <c r="T16" s="55">
        <v>2.0</v>
      </c>
      <c r="U16" s="55">
        <v>0.0</v>
      </c>
      <c r="V16" s="3"/>
      <c r="W16" s="3"/>
      <c r="X16" s="3"/>
      <c r="Y16" s="3"/>
      <c r="Z16" s="3"/>
      <c r="AA16" s="3"/>
      <c r="AB16" s="3"/>
      <c r="AC16" s="3"/>
      <c r="AD16" s="3"/>
      <c r="AE16" s="3"/>
    </row>
    <row r="17">
      <c r="A17" s="59" t="s">
        <v>375</v>
      </c>
      <c r="B17" s="59" t="s">
        <v>382</v>
      </c>
      <c r="C17" s="59" t="s">
        <v>383</v>
      </c>
      <c r="D17" s="59">
        <f t="shared" si="1"/>
        <v>1</v>
      </c>
      <c r="E17" s="59" t="s">
        <v>231</v>
      </c>
      <c r="F17" s="60">
        <f>VLOOKUP($E17,'Margen (PowerBI)'!$B$2:$F$179,3)</f>
        <v>35</v>
      </c>
      <c r="G17" s="60">
        <f>VLOOKUP($E17,'Margen (PowerBI)'!$B$2:$F$179,4)</f>
        <v>0</v>
      </c>
      <c r="H17" s="60">
        <f>VLOOKUP($E17,'Margen (PowerBI)'!$B$2:$F$179,5)</f>
        <v>16.5</v>
      </c>
      <c r="I17" s="59">
        <v>23.0</v>
      </c>
      <c r="J17" s="61">
        <v>0.0016</v>
      </c>
      <c r="K17" s="59">
        <v>28.0</v>
      </c>
      <c r="L17" s="61">
        <v>0.0016</v>
      </c>
      <c r="M17" s="61">
        <v>0.6429</v>
      </c>
      <c r="N17" s="59">
        <v>1.0</v>
      </c>
      <c r="O17" s="59">
        <v>0.0</v>
      </c>
      <c r="P17" s="61">
        <v>0.0435</v>
      </c>
      <c r="Q17" s="61">
        <v>0.0</v>
      </c>
      <c r="R17" s="62">
        <v>110.65</v>
      </c>
      <c r="S17" s="62">
        <v>0.0</v>
      </c>
      <c r="T17" s="59">
        <v>1.0</v>
      </c>
      <c r="U17" s="59">
        <v>0.0</v>
      </c>
      <c r="V17" s="63"/>
      <c r="W17" s="63"/>
      <c r="X17" s="63"/>
      <c r="Y17" s="63"/>
      <c r="Z17" s="63"/>
      <c r="AA17" s="63"/>
      <c r="AB17" s="63"/>
      <c r="AC17" s="63"/>
      <c r="AD17" s="63"/>
      <c r="AE17" s="63"/>
    </row>
    <row r="18">
      <c r="A18" s="55" t="s">
        <v>375</v>
      </c>
      <c r="B18" s="55" t="s">
        <v>384</v>
      </c>
      <c r="C18" s="55" t="s">
        <v>385</v>
      </c>
      <c r="D18" s="55">
        <f t="shared" si="1"/>
        <v>2</v>
      </c>
      <c r="E18" s="55" t="s">
        <v>231</v>
      </c>
      <c r="F18" s="56">
        <f>VLOOKUP($E18,'Margen (PowerBI)'!$B$2:$F$179,3)</f>
        <v>35</v>
      </c>
      <c r="G18" s="56">
        <f>VLOOKUP($E18,'Margen (PowerBI)'!$B$2:$F$179,4)</f>
        <v>0</v>
      </c>
      <c r="H18" s="56">
        <f>VLOOKUP($E18,'Margen (PowerBI)'!$B$2:$F$179,5)</f>
        <v>16.5</v>
      </c>
      <c r="I18" s="55">
        <v>22.0</v>
      </c>
      <c r="J18" s="57">
        <v>0.0016</v>
      </c>
      <c r="K18" s="55">
        <v>28.0</v>
      </c>
      <c r="L18" s="57">
        <v>0.0016</v>
      </c>
      <c r="M18" s="57">
        <v>0.7857</v>
      </c>
      <c r="N18" s="55">
        <v>2.0</v>
      </c>
      <c r="O18" s="55">
        <v>0.0</v>
      </c>
      <c r="P18" s="57">
        <v>0.0909</v>
      </c>
      <c r="Q18" s="57">
        <v>0.0</v>
      </c>
      <c r="R18" s="58">
        <v>204.0</v>
      </c>
      <c r="S18" s="58">
        <v>0.0</v>
      </c>
      <c r="T18" s="55">
        <v>2.0</v>
      </c>
      <c r="U18" s="55">
        <v>0.0</v>
      </c>
      <c r="V18" s="3"/>
      <c r="W18" s="3"/>
      <c r="X18" s="3"/>
      <c r="Y18" s="3"/>
      <c r="Z18" s="3"/>
      <c r="AA18" s="3"/>
      <c r="AB18" s="3"/>
      <c r="AC18" s="3"/>
      <c r="AD18" s="3"/>
      <c r="AE18" s="3"/>
    </row>
    <row r="19">
      <c r="A19" s="59" t="s">
        <v>375</v>
      </c>
      <c r="B19" s="59" t="s">
        <v>386</v>
      </c>
      <c r="C19" s="59" t="s">
        <v>387</v>
      </c>
      <c r="D19" s="59">
        <f t="shared" si="1"/>
        <v>2</v>
      </c>
      <c r="E19" s="59" t="s">
        <v>231</v>
      </c>
      <c r="F19" s="60">
        <f>VLOOKUP($E19,'Margen (PowerBI)'!$B$2:$F$179,3)</f>
        <v>35</v>
      </c>
      <c r="G19" s="60">
        <f>VLOOKUP($E19,'Margen (PowerBI)'!$B$2:$F$179,4)</f>
        <v>0</v>
      </c>
      <c r="H19" s="60">
        <f>VLOOKUP($E19,'Margen (PowerBI)'!$B$2:$F$179,5)</f>
        <v>16.5</v>
      </c>
      <c r="I19" s="59">
        <v>6.0</v>
      </c>
      <c r="J19" s="61">
        <v>4.0E-4</v>
      </c>
      <c r="K19" s="59">
        <v>13.0</v>
      </c>
      <c r="L19" s="61">
        <v>8.0E-4</v>
      </c>
      <c r="M19" s="61">
        <v>1.0</v>
      </c>
      <c r="N19" s="59">
        <v>2.0</v>
      </c>
      <c r="O19" s="59">
        <v>0.0</v>
      </c>
      <c r="P19" s="61">
        <v>0.3333</v>
      </c>
      <c r="Q19" s="61">
        <v>0.0</v>
      </c>
      <c r="R19" s="62">
        <v>211.91</v>
      </c>
      <c r="S19" s="62">
        <v>0.0</v>
      </c>
      <c r="T19" s="59">
        <v>2.0</v>
      </c>
      <c r="U19" s="59">
        <v>0.0</v>
      </c>
      <c r="V19" s="63"/>
      <c r="W19" s="63"/>
      <c r="X19" s="63"/>
      <c r="Y19" s="63"/>
      <c r="Z19" s="63"/>
      <c r="AA19" s="63"/>
      <c r="AB19" s="63"/>
      <c r="AC19" s="63"/>
      <c r="AD19" s="63"/>
      <c r="AE19" s="63"/>
    </row>
    <row r="20">
      <c r="A20" s="55" t="s">
        <v>375</v>
      </c>
      <c r="B20" s="55" t="s">
        <v>388</v>
      </c>
      <c r="C20" s="55" t="s">
        <v>389</v>
      </c>
      <c r="D20" s="55">
        <f t="shared" si="1"/>
        <v>5</v>
      </c>
      <c r="E20" s="55" t="s">
        <v>231</v>
      </c>
      <c r="F20" s="56">
        <f>VLOOKUP($E20,'Margen (PowerBI)'!$B$2:$F$179,3)</f>
        <v>35</v>
      </c>
      <c r="G20" s="56">
        <f>VLOOKUP($E20,'Margen (PowerBI)'!$B$2:$F$179,4)</f>
        <v>0</v>
      </c>
      <c r="H20" s="56">
        <f>VLOOKUP($E20,'Margen (PowerBI)'!$B$2:$F$179,5)</f>
        <v>16.5</v>
      </c>
      <c r="I20" s="55">
        <v>60.0</v>
      </c>
      <c r="J20" s="57">
        <v>0.0043</v>
      </c>
      <c r="K20" s="55">
        <v>77.0</v>
      </c>
      <c r="L20" s="57">
        <v>0.0045</v>
      </c>
      <c r="M20" s="57">
        <v>1.0</v>
      </c>
      <c r="N20" s="55">
        <v>5.0</v>
      </c>
      <c r="O20" s="55">
        <v>0.0</v>
      </c>
      <c r="P20" s="57">
        <v>0.0833</v>
      </c>
      <c r="Q20" s="57">
        <v>0.0</v>
      </c>
      <c r="R20" s="58">
        <v>515.23</v>
      </c>
      <c r="S20" s="58">
        <v>0.0</v>
      </c>
      <c r="T20" s="55">
        <v>5.0</v>
      </c>
      <c r="U20" s="55">
        <v>0.0</v>
      </c>
      <c r="V20" s="3"/>
      <c r="W20" s="3"/>
      <c r="X20" s="3"/>
      <c r="Y20" s="3"/>
      <c r="Z20" s="3"/>
      <c r="AA20" s="3"/>
      <c r="AB20" s="3"/>
      <c r="AC20" s="3"/>
      <c r="AD20" s="3"/>
      <c r="AE20" s="3"/>
    </row>
    <row r="21">
      <c r="A21" s="59" t="s">
        <v>375</v>
      </c>
      <c r="B21" s="59" t="s">
        <v>390</v>
      </c>
      <c r="C21" s="59" t="s">
        <v>391</v>
      </c>
      <c r="D21" s="59">
        <f t="shared" si="1"/>
        <v>4</v>
      </c>
      <c r="E21" s="59" t="s">
        <v>231</v>
      </c>
      <c r="F21" s="60">
        <f>VLOOKUP($E21,'Margen (PowerBI)'!$B$2:$F$179,3)</f>
        <v>35</v>
      </c>
      <c r="G21" s="60">
        <f>VLOOKUP($E21,'Margen (PowerBI)'!$B$2:$F$179,4)</f>
        <v>0</v>
      </c>
      <c r="H21" s="60">
        <f>VLOOKUP($E21,'Margen (PowerBI)'!$B$2:$F$179,5)</f>
        <v>16.5</v>
      </c>
      <c r="I21" s="59">
        <v>241.0</v>
      </c>
      <c r="J21" s="61">
        <v>0.0173</v>
      </c>
      <c r="K21" s="59">
        <v>298.0</v>
      </c>
      <c r="L21" s="61">
        <v>0.0176</v>
      </c>
      <c r="M21" s="61">
        <v>0.9832</v>
      </c>
      <c r="N21" s="59">
        <v>4.0</v>
      </c>
      <c r="O21" s="59">
        <v>0.0</v>
      </c>
      <c r="P21" s="61">
        <v>0.0166</v>
      </c>
      <c r="Q21" s="61">
        <v>0.0</v>
      </c>
      <c r="R21" s="62">
        <v>430.45</v>
      </c>
      <c r="S21" s="62">
        <v>0.0</v>
      </c>
      <c r="T21" s="59">
        <v>4.0</v>
      </c>
      <c r="U21" s="59">
        <v>0.0</v>
      </c>
      <c r="V21" s="63"/>
      <c r="W21" s="63"/>
      <c r="X21" s="63"/>
      <c r="Y21" s="63"/>
      <c r="Z21" s="63"/>
      <c r="AA21" s="63"/>
      <c r="AB21" s="63"/>
      <c r="AC21" s="63"/>
      <c r="AD21" s="63"/>
      <c r="AE21" s="63"/>
    </row>
    <row r="22">
      <c r="A22" s="55" t="s">
        <v>375</v>
      </c>
      <c r="B22" s="55" t="s">
        <v>392</v>
      </c>
      <c r="C22" s="55" t="s">
        <v>393</v>
      </c>
      <c r="D22" s="55">
        <f t="shared" si="1"/>
        <v>6</v>
      </c>
      <c r="E22" s="55" t="s">
        <v>231</v>
      </c>
      <c r="F22" s="56">
        <f>VLOOKUP($E22,'Margen (PowerBI)'!$B$2:$F$179,3)</f>
        <v>35</v>
      </c>
      <c r="G22" s="56">
        <f>VLOOKUP($E22,'Margen (PowerBI)'!$B$2:$F$179,4)</f>
        <v>0</v>
      </c>
      <c r="H22" s="56">
        <f>VLOOKUP($E22,'Margen (PowerBI)'!$B$2:$F$179,5)</f>
        <v>16.5</v>
      </c>
      <c r="I22" s="55">
        <v>19.0</v>
      </c>
      <c r="J22" s="57">
        <v>0.0014</v>
      </c>
      <c r="K22" s="55">
        <v>26.0</v>
      </c>
      <c r="L22" s="57">
        <v>0.0015</v>
      </c>
      <c r="M22" s="57">
        <v>0.9615</v>
      </c>
      <c r="N22" s="55">
        <v>6.0</v>
      </c>
      <c r="O22" s="55">
        <v>0.0</v>
      </c>
      <c r="P22" s="57">
        <v>0.3158</v>
      </c>
      <c r="Q22" s="57">
        <v>0.0</v>
      </c>
      <c r="R22" s="58">
        <v>640.95</v>
      </c>
      <c r="S22" s="58">
        <v>0.0</v>
      </c>
      <c r="T22" s="55">
        <v>6.0</v>
      </c>
      <c r="U22" s="55">
        <v>0.0</v>
      </c>
      <c r="V22" s="3"/>
      <c r="W22" s="3"/>
      <c r="X22" s="3"/>
      <c r="Y22" s="3"/>
      <c r="Z22" s="3"/>
      <c r="AA22" s="3"/>
      <c r="AB22" s="3"/>
      <c r="AC22" s="3"/>
      <c r="AD22" s="3"/>
      <c r="AE22" s="3"/>
    </row>
    <row r="23">
      <c r="A23" s="59" t="s">
        <v>375</v>
      </c>
      <c r="B23" s="59" t="s">
        <v>394</v>
      </c>
      <c r="C23" s="59" t="s">
        <v>395</v>
      </c>
      <c r="D23" s="59">
        <f t="shared" si="1"/>
        <v>2</v>
      </c>
      <c r="E23" s="59" t="s">
        <v>231</v>
      </c>
      <c r="F23" s="60">
        <f>VLOOKUP($E23,'Margen (PowerBI)'!$B$2:$F$179,3)</f>
        <v>35</v>
      </c>
      <c r="G23" s="60">
        <f>VLOOKUP($E23,'Margen (PowerBI)'!$B$2:$F$179,4)</f>
        <v>0</v>
      </c>
      <c r="H23" s="60">
        <f>VLOOKUP($E23,'Margen (PowerBI)'!$B$2:$F$179,5)</f>
        <v>16.5</v>
      </c>
      <c r="I23" s="59">
        <v>70.0</v>
      </c>
      <c r="J23" s="61">
        <v>0.005</v>
      </c>
      <c r="K23" s="59">
        <v>85.0</v>
      </c>
      <c r="L23" s="61">
        <v>0.005</v>
      </c>
      <c r="M23" s="61">
        <v>0.8</v>
      </c>
      <c r="N23" s="59">
        <v>2.0</v>
      </c>
      <c r="O23" s="59">
        <v>0.0</v>
      </c>
      <c r="P23" s="61">
        <v>0.0286</v>
      </c>
      <c r="Q23" s="61">
        <v>0.0</v>
      </c>
      <c r="R23" s="62">
        <v>204.0</v>
      </c>
      <c r="S23" s="62">
        <v>0.0</v>
      </c>
      <c r="T23" s="59">
        <v>2.0</v>
      </c>
      <c r="U23" s="59">
        <v>0.0</v>
      </c>
      <c r="V23" s="63"/>
      <c r="W23" s="63"/>
      <c r="X23" s="63"/>
      <c r="Y23" s="63"/>
      <c r="Z23" s="63"/>
      <c r="AA23" s="63"/>
      <c r="AB23" s="63"/>
      <c r="AC23" s="63"/>
      <c r="AD23" s="63"/>
      <c r="AE23" s="63"/>
    </row>
    <row r="24">
      <c r="A24" s="55" t="s">
        <v>375</v>
      </c>
      <c r="B24" s="55" t="s">
        <v>396</v>
      </c>
      <c r="C24" s="55" t="s">
        <v>397</v>
      </c>
      <c r="D24" s="55">
        <f t="shared" si="1"/>
        <v>2</v>
      </c>
      <c r="E24" s="55" t="s">
        <v>231</v>
      </c>
      <c r="F24" s="56">
        <f>VLOOKUP($E24,'Margen (PowerBI)'!$B$2:$F$179,3)</f>
        <v>35</v>
      </c>
      <c r="G24" s="56">
        <f>VLOOKUP($E24,'Margen (PowerBI)'!$B$2:$F$179,4)</f>
        <v>0</v>
      </c>
      <c r="H24" s="56">
        <f>VLOOKUP($E24,'Margen (PowerBI)'!$B$2:$F$179,5)</f>
        <v>16.5</v>
      </c>
      <c r="I24" s="55">
        <v>1.0</v>
      </c>
      <c r="J24" s="57">
        <v>1.0E-4</v>
      </c>
      <c r="K24" s="55">
        <v>1.0</v>
      </c>
      <c r="L24" s="57">
        <v>1.0E-4</v>
      </c>
      <c r="M24" s="57">
        <v>1.0</v>
      </c>
      <c r="N24" s="55">
        <v>2.0</v>
      </c>
      <c r="O24" s="55">
        <v>0.0</v>
      </c>
      <c r="P24" s="57">
        <v>2.0</v>
      </c>
      <c r="Q24" s="57">
        <v>0.0</v>
      </c>
      <c r="R24" s="58">
        <v>210.12</v>
      </c>
      <c r="S24" s="58">
        <v>0.0</v>
      </c>
      <c r="T24" s="55">
        <v>2.0</v>
      </c>
      <c r="U24" s="55">
        <v>0.0</v>
      </c>
      <c r="V24" s="3"/>
      <c r="W24" s="3"/>
      <c r="X24" s="3"/>
      <c r="Y24" s="3"/>
      <c r="Z24" s="3"/>
      <c r="AA24" s="3"/>
      <c r="AB24" s="3"/>
      <c r="AC24" s="3"/>
      <c r="AD24" s="3"/>
      <c r="AE24" s="3"/>
    </row>
    <row r="25">
      <c r="A25" s="59" t="s">
        <v>375</v>
      </c>
      <c r="B25" s="59" t="s">
        <v>398</v>
      </c>
      <c r="C25" s="59" t="s">
        <v>399</v>
      </c>
      <c r="D25" s="59">
        <f t="shared" si="1"/>
        <v>1</v>
      </c>
      <c r="E25" s="59" t="s">
        <v>231</v>
      </c>
      <c r="F25" s="60">
        <f>VLOOKUP($E25,'Margen (PowerBI)'!$B$2:$F$179,3)</f>
        <v>35</v>
      </c>
      <c r="G25" s="60">
        <f>VLOOKUP($E25,'Margen (PowerBI)'!$B$2:$F$179,4)</f>
        <v>0</v>
      </c>
      <c r="H25" s="60">
        <f>VLOOKUP($E25,'Margen (PowerBI)'!$B$2:$F$179,5)</f>
        <v>16.5</v>
      </c>
      <c r="I25" s="59">
        <v>4.0</v>
      </c>
      <c r="J25" s="61">
        <v>3.0E-4</v>
      </c>
      <c r="K25" s="59">
        <v>5.0</v>
      </c>
      <c r="L25" s="61">
        <v>3.0E-4</v>
      </c>
      <c r="M25" s="61">
        <v>1.0</v>
      </c>
      <c r="N25" s="59">
        <v>1.0</v>
      </c>
      <c r="O25" s="59">
        <v>0.0</v>
      </c>
      <c r="P25" s="61">
        <v>0.25</v>
      </c>
      <c r="Q25" s="61">
        <v>0.0</v>
      </c>
      <c r="R25" s="62">
        <v>109.91</v>
      </c>
      <c r="S25" s="62">
        <v>0.0</v>
      </c>
      <c r="T25" s="59">
        <v>1.0</v>
      </c>
      <c r="U25" s="59">
        <v>0.0</v>
      </c>
      <c r="V25" s="63"/>
      <c r="W25" s="63"/>
      <c r="X25" s="63"/>
      <c r="Y25" s="63"/>
      <c r="Z25" s="63"/>
      <c r="AA25" s="63"/>
      <c r="AB25" s="63"/>
      <c r="AC25" s="63"/>
      <c r="AD25" s="63"/>
      <c r="AE25" s="63"/>
    </row>
    <row r="26">
      <c r="A26" s="55" t="s">
        <v>400</v>
      </c>
      <c r="B26" s="55" t="s">
        <v>401</v>
      </c>
      <c r="C26" s="55" t="s">
        <v>402</v>
      </c>
      <c r="D26" s="55">
        <f t="shared" si="1"/>
        <v>2</v>
      </c>
      <c r="E26" s="55" t="s">
        <v>132</v>
      </c>
      <c r="F26" s="56">
        <f>VLOOKUP($E26,'Margen (PowerBI)'!$B$2:$F$179,3)</f>
        <v>37</v>
      </c>
      <c r="G26" s="56">
        <f>VLOOKUP($E26,'Margen (PowerBI)'!$B$2:$F$179,4)</f>
        <v>25.5</v>
      </c>
      <c r="H26" s="56">
        <f>VLOOKUP($E26,'Margen (PowerBI)'!$B$2:$F$179,5)</f>
        <v>11.5</v>
      </c>
      <c r="I26" s="55">
        <v>549.0</v>
      </c>
      <c r="J26" s="57">
        <v>0.0393</v>
      </c>
      <c r="K26" s="55">
        <v>632.0</v>
      </c>
      <c r="L26" s="57">
        <v>0.0372</v>
      </c>
      <c r="M26" s="57">
        <v>0.9937</v>
      </c>
      <c r="N26" s="55">
        <v>2.0</v>
      </c>
      <c r="O26" s="55">
        <v>0.0</v>
      </c>
      <c r="P26" s="57">
        <v>0.0036</v>
      </c>
      <c r="Q26" s="57">
        <v>0.0</v>
      </c>
      <c r="R26" s="58">
        <v>268.0</v>
      </c>
      <c r="S26" s="58">
        <v>0.0</v>
      </c>
      <c r="T26" s="55">
        <v>2.0</v>
      </c>
      <c r="U26" s="55">
        <v>0.0</v>
      </c>
      <c r="V26" s="3"/>
      <c r="W26" s="3"/>
      <c r="X26" s="3"/>
      <c r="Y26" s="3"/>
      <c r="Z26" s="3"/>
      <c r="AA26" s="3"/>
      <c r="AB26" s="3"/>
      <c r="AC26" s="3"/>
      <c r="AD26" s="3"/>
      <c r="AE26" s="3"/>
    </row>
    <row r="27">
      <c r="A27" s="59" t="s">
        <v>400</v>
      </c>
      <c r="B27" s="59" t="s">
        <v>403</v>
      </c>
      <c r="C27" s="59" t="s">
        <v>404</v>
      </c>
      <c r="D27" s="59">
        <f t="shared" si="1"/>
        <v>1</v>
      </c>
      <c r="E27" s="59" t="s">
        <v>132</v>
      </c>
      <c r="F27" s="60">
        <f>VLOOKUP($E27,'Margen (PowerBI)'!$B$2:$F$179,3)</f>
        <v>37</v>
      </c>
      <c r="G27" s="60">
        <f>VLOOKUP($E27,'Margen (PowerBI)'!$B$2:$F$179,4)</f>
        <v>25.5</v>
      </c>
      <c r="H27" s="60">
        <f>VLOOKUP($E27,'Margen (PowerBI)'!$B$2:$F$179,5)</f>
        <v>11.5</v>
      </c>
      <c r="I27" s="59">
        <v>18.0</v>
      </c>
      <c r="J27" s="61">
        <v>0.0013</v>
      </c>
      <c r="K27" s="59">
        <v>23.0</v>
      </c>
      <c r="L27" s="61">
        <v>0.0014</v>
      </c>
      <c r="M27" s="61">
        <v>0.9565</v>
      </c>
      <c r="N27" s="59">
        <v>1.0</v>
      </c>
      <c r="O27" s="59">
        <v>0.0</v>
      </c>
      <c r="P27" s="61">
        <v>0.0556</v>
      </c>
      <c r="Q27" s="61">
        <v>0.0</v>
      </c>
      <c r="R27" s="62">
        <v>140.09</v>
      </c>
      <c r="S27" s="62">
        <v>0.0</v>
      </c>
      <c r="T27" s="59">
        <v>1.0</v>
      </c>
      <c r="U27" s="59">
        <v>0.0</v>
      </c>
      <c r="V27" s="63"/>
      <c r="W27" s="63"/>
      <c r="X27" s="63"/>
      <c r="Y27" s="63"/>
      <c r="Z27" s="63"/>
      <c r="AA27" s="63"/>
      <c r="AB27" s="63"/>
      <c r="AC27" s="63"/>
      <c r="AD27" s="63"/>
      <c r="AE27" s="63"/>
    </row>
    <row r="28">
      <c r="A28" s="55" t="s">
        <v>400</v>
      </c>
      <c r="B28" s="55" t="s">
        <v>405</v>
      </c>
      <c r="C28" s="55" t="s">
        <v>406</v>
      </c>
      <c r="D28" s="55">
        <f t="shared" si="1"/>
        <v>3</v>
      </c>
      <c r="E28" s="55" t="s">
        <v>132</v>
      </c>
      <c r="F28" s="56">
        <f>VLOOKUP($E28,'Margen (PowerBI)'!$B$2:$F$179,3)</f>
        <v>37</v>
      </c>
      <c r="G28" s="56">
        <f>VLOOKUP($E28,'Margen (PowerBI)'!$B$2:$F$179,4)</f>
        <v>25.5</v>
      </c>
      <c r="H28" s="56">
        <f>VLOOKUP($E28,'Margen (PowerBI)'!$B$2:$F$179,5)</f>
        <v>11.5</v>
      </c>
      <c r="I28" s="55">
        <v>22.0</v>
      </c>
      <c r="J28" s="57">
        <v>0.0016</v>
      </c>
      <c r="K28" s="55">
        <v>25.0</v>
      </c>
      <c r="L28" s="57">
        <v>0.0015</v>
      </c>
      <c r="M28" s="57">
        <v>0.92</v>
      </c>
      <c r="N28" s="55">
        <v>3.0</v>
      </c>
      <c r="O28" s="55">
        <v>0.0</v>
      </c>
      <c r="P28" s="57">
        <v>0.1364</v>
      </c>
      <c r="Q28" s="57">
        <v>0.0</v>
      </c>
      <c r="R28" s="58">
        <v>411.96</v>
      </c>
      <c r="S28" s="58">
        <v>0.0</v>
      </c>
      <c r="T28" s="55">
        <v>3.0</v>
      </c>
      <c r="U28" s="55">
        <v>0.0</v>
      </c>
      <c r="V28" s="3"/>
      <c r="W28" s="3"/>
      <c r="X28" s="3"/>
      <c r="Y28" s="3"/>
      <c r="Z28" s="3"/>
      <c r="AA28" s="3"/>
      <c r="AB28" s="3"/>
      <c r="AC28" s="3"/>
      <c r="AD28" s="3"/>
      <c r="AE28" s="3"/>
    </row>
    <row r="29">
      <c r="A29" s="59" t="s">
        <v>400</v>
      </c>
      <c r="B29" s="59" t="s">
        <v>407</v>
      </c>
      <c r="C29" s="59" t="s">
        <v>408</v>
      </c>
      <c r="D29" s="59">
        <f t="shared" si="1"/>
        <v>3</v>
      </c>
      <c r="E29" s="59" t="s">
        <v>132</v>
      </c>
      <c r="F29" s="60">
        <f>VLOOKUP($E29,'Margen (PowerBI)'!$B$2:$F$179,3)</f>
        <v>37</v>
      </c>
      <c r="G29" s="60">
        <f>VLOOKUP($E29,'Margen (PowerBI)'!$B$2:$F$179,4)</f>
        <v>25.5</v>
      </c>
      <c r="H29" s="60">
        <f>VLOOKUP($E29,'Margen (PowerBI)'!$B$2:$F$179,5)</f>
        <v>11.5</v>
      </c>
      <c r="I29" s="59">
        <v>21.0</v>
      </c>
      <c r="J29" s="61">
        <v>0.0015</v>
      </c>
      <c r="K29" s="59">
        <v>33.0</v>
      </c>
      <c r="L29" s="61">
        <v>0.0019</v>
      </c>
      <c r="M29" s="61">
        <v>0.9697</v>
      </c>
      <c r="N29" s="59">
        <v>3.0</v>
      </c>
      <c r="O29" s="59">
        <v>0.0</v>
      </c>
      <c r="P29" s="61">
        <v>0.1429</v>
      </c>
      <c r="Q29" s="61">
        <v>0.0</v>
      </c>
      <c r="R29" s="62">
        <v>398.13</v>
      </c>
      <c r="S29" s="62">
        <v>0.0</v>
      </c>
      <c r="T29" s="59">
        <v>3.0</v>
      </c>
      <c r="U29" s="59">
        <v>0.0</v>
      </c>
      <c r="V29" s="63"/>
      <c r="W29" s="63"/>
      <c r="X29" s="63"/>
      <c r="Y29" s="63"/>
      <c r="Z29" s="63"/>
      <c r="AA29" s="63"/>
      <c r="AB29" s="63"/>
      <c r="AC29" s="63"/>
      <c r="AD29" s="63"/>
      <c r="AE29" s="63"/>
    </row>
    <row r="30">
      <c r="A30" s="55" t="s">
        <v>400</v>
      </c>
      <c r="B30" s="55" t="s">
        <v>409</v>
      </c>
      <c r="C30" s="55" t="s">
        <v>410</v>
      </c>
      <c r="D30" s="55">
        <f t="shared" si="1"/>
        <v>3</v>
      </c>
      <c r="E30" s="55" t="s">
        <v>132</v>
      </c>
      <c r="F30" s="56">
        <f>VLOOKUP($E30,'Margen (PowerBI)'!$B$2:$F$179,3)</f>
        <v>37</v>
      </c>
      <c r="G30" s="56">
        <f>VLOOKUP($E30,'Margen (PowerBI)'!$B$2:$F$179,4)</f>
        <v>25.5</v>
      </c>
      <c r="H30" s="56">
        <f>VLOOKUP($E30,'Margen (PowerBI)'!$B$2:$F$179,5)</f>
        <v>11.5</v>
      </c>
      <c r="I30" s="55">
        <v>19.0</v>
      </c>
      <c r="J30" s="57">
        <v>0.0014</v>
      </c>
      <c r="K30" s="55">
        <v>27.0</v>
      </c>
      <c r="L30" s="57">
        <v>0.0016</v>
      </c>
      <c r="M30" s="57">
        <v>1.0</v>
      </c>
      <c r="N30" s="55">
        <v>3.0</v>
      </c>
      <c r="O30" s="55">
        <v>0.0</v>
      </c>
      <c r="P30" s="57">
        <v>0.1579</v>
      </c>
      <c r="Q30" s="57">
        <v>0.0</v>
      </c>
      <c r="R30" s="58">
        <v>403.13</v>
      </c>
      <c r="S30" s="58">
        <v>0.0</v>
      </c>
      <c r="T30" s="55">
        <v>3.0</v>
      </c>
      <c r="U30" s="55">
        <v>0.0</v>
      </c>
      <c r="V30" s="3"/>
      <c r="W30" s="3"/>
      <c r="X30" s="3"/>
      <c r="Y30" s="3"/>
      <c r="Z30" s="3"/>
      <c r="AA30" s="3"/>
      <c r="AB30" s="3"/>
      <c r="AC30" s="3"/>
      <c r="AD30" s="3"/>
      <c r="AE30" s="3"/>
    </row>
    <row r="31">
      <c r="A31" s="59" t="s">
        <v>400</v>
      </c>
      <c r="B31" s="59" t="s">
        <v>411</v>
      </c>
      <c r="C31" s="59" t="s">
        <v>412</v>
      </c>
      <c r="D31" s="59">
        <f t="shared" si="1"/>
        <v>1</v>
      </c>
      <c r="E31" s="59" t="s">
        <v>132</v>
      </c>
      <c r="F31" s="60">
        <f>VLOOKUP($E31,'Margen (PowerBI)'!$B$2:$F$179,3)</f>
        <v>37</v>
      </c>
      <c r="G31" s="60">
        <f>VLOOKUP($E31,'Margen (PowerBI)'!$B$2:$F$179,4)</f>
        <v>25.5</v>
      </c>
      <c r="H31" s="60">
        <f>VLOOKUP($E31,'Margen (PowerBI)'!$B$2:$F$179,5)</f>
        <v>11.5</v>
      </c>
      <c r="I31" s="59">
        <v>28.0</v>
      </c>
      <c r="J31" s="61">
        <v>0.002</v>
      </c>
      <c r="K31" s="59">
        <v>41.0</v>
      </c>
      <c r="L31" s="61">
        <v>0.0024</v>
      </c>
      <c r="M31" s="61">
        <v>0.8293</v>
      </c>
      <c r="N31" s="59">
        <v>1.0</v>
      </c>
      <c r="O31" s="59">
        <v>0.0</v>
      </c>
      <c r="P31" s="61">
        <v>0.0357</v>
      </c>
      <c r="Q31" s="61">
        <v>0.0</v>
      </c>
      <c r="R31" s="62">
        <v>138.03</v>
      </c>
      <c r="S31" s="62">
        <v>0.0</v>
      </c>
      <c r="T31" s="59">
        <v>1.0</v>
      </c>
      <c r="U31" s="59">
        <v>0.0</v>
      </c>
      <c r="V31" s="63"/>
      <c r="W31" s="63"/>
      <c r="X31" s="63"/>
      <c r="Y31" s="63"/>
      <c r="Z31" s="63"/>
      <c r="AA31" s="63"/>
      <c r="AB31" s="63"/>
      <c r="AC31" s="63"/>
      <c r="AD31" s="63"/>
      <c r="AE31" s="63"/>
    </row>
    <row r="32">
      <c r="A32" s="55" t="s">
        <v>400</v>
      </c>
      <c r="B32" s="55" t="s">
        <v>413</v>
      </c>
      <c r="C32" s="55" t="s">
        <v>414</v>
      </c>
      <c r="D32" s="55">
        <f t="shared" si="1"/>
        <v>2</v>
      </c>
      <c r="E32" s="55" t="s">
        <v>132</v>
      </c>
      <c r="F32" s="56">
        <f>VLOOKUP($E32,'Margen (PowerBI)'!$B$2:$F$179,3)</f>
        <v>37</v>
      </c>
      <c r="G32" s="56">
        <f>VLOOKUP($E32,'Margen (PowerBI)'!$B$2:$F$179,4)</f>
        <v>25.5</v>
      </c>
      <c r="H32" s="56">
        <f>VLOOKUP($E32,'Margen (PowerBI)'!$B$2:$F$179,5)</f>
        <v>11.5</v>
      </c>
      <c r="I32" s="55">
        <v>29.0</v>
      </c>
      <c r="J32" s="57">
        <v>0.0021</v>
      </c>
      <c r="K32" s="55">
        <v>36.0</v>
      </c>
      <c r="L32" s="57">
        <v>0.0021</v>
      </c>
      <c r="M32" s="57">
        <v>0.9722</v>
      </c>
      <c r="N32" s="55">
        <v>2.0</v>
      </c>
      <c r="O32" s="55">
        <v>0.0</v>
      </c>
      <c r="P32" s="57">
        <v>0.069</v>
      </c>
      <c r="Q32" s="57">
        <v>0.0</v>
      </c>
      <c r="R32" s="58">
        <v>277.36</v>
      </c>
      <c r="S32" s="58">
        <v>0.0</v>
      </c>
      <c r="T32" s="55">
        <v>2.0</v>
      </c>
      <c r="U32" s="55">
        <v>0.0</v>
      </c>
      <c r="V32" s="3"/>
      <c r="W32" s="3"/>
      <c r="X32" s="3"/>
      <c r="Y32" s="3"/>
      <c r="Z32" s="3"/>
      <c r="AA32" s="3"/>
      <c r="AB32" s="3"/>
      <c r="AC32" s="3"/>
      <c r="AD32" s="3"/>
      <c r="AE32" s="3"/>
    </row>
    <row r="33">
      <c r="A33" s="59" t="s">
        <v>415</v>
      </c>
      <c r="B33" s="59" t="s">
        <v>416</v>
      </c>
      <c r="C33" s="59" t="s">
        <v>417</v>
      </c>
      <c r="D33" s="59">
        <f t="shared" si="1"/>
        <v>1</v>
      </c>
      <c r="E33" s="59" t="s">
        <v>113</v>
      </c>
      <c r="F33" s="60">
        <f t="array" ref="F33">INDEX('Margen (PowerBI)'!$D$1:$D$179,MATCH($E33,'Margen (PowerBI)'!$B$1:$B$179,0))</f>
        <v>60.5</v>
      </c>
      <c r="G33" s="60">
        <f t="array" ref="G33">INDEX('Margen (PowerBI)'!$E$1:$E$179,MATCH($E33,'Margen (PowerBI)'!$B$1:$B$179,0))</f>
        <v>33.5</v>
      </c>
      <c r="H33" s="60">
        <f t="array" ref="H33">INDEX('Margen (PowerBI)'!$F$1:$F$179,MATCH($E33,'Margen (PowerBI)'!$B$1:$B$179,0))</f>
        <v>27</v>
      </c>
      <c r="I33" s="59">
        <v>1.0</v>
      </c>
      <c r="J33" s="61">
        <v>1.0E-4</v>
      </c>
      <c r="K33" s="59">
        <v>1.0</v>
      </c>
      <c r="L33" s="61">
        <v>1.0E-4</v>
      </c>
      <c r="M33" s="61">
        <v>1.0</v>
      </c>
      <c r="N33" s="59">
        <v>1.0</v>
      </c>
      <c r="O33" s="59">
        <v>0.0</v>
      </c>
      <c r="P33" s="61">
        <v>1.0</v>
      </c>
      <c r="Q33" s="61">
        <v>0.0</v>
      </c>
      <c r="R33" s="62">
        <v>134.0</v>
      </c>
      <c r="S33" s="62">
        <v>0.0</v>
      </c>
      <c r="T33" s="59">
        <v>1.0</v>
      </c>
      <c r="U33" s="59">
        <v>0.0</v>
      </c>
      <c r="V33" s="63"/>
      <c r="W33" s="63"/>
      <c r="X33" s="63"/>
      <c r="Y33" s="63"/>
      <c r="Z33" s="63"/>
      <c r="AA33" s="63"/>
      <c r="AB33" s="63"/>
      <c r="AC33" s="63"/>
      <c r="AD33" s="63"/>
      <c r="AE33" s="63"/>
    </row>
    <row r="34">
      <c r="A34" s="55" t="s">
        <v>415</v>
      </c>
      <c r="B34" s="55" t="s">
        <v>418</v>
      </c>
      <c r="C34" s="55" t="s">
        <v>419</v>
      </c>
      <c r="D34" s="55">
        <f t="shared" si="1"/>
        <v>1</v>
      </c>
      <c r="E34" s="55" t="s">
        <v>113</v>
      </c>
      <c r="F34" s="56">
        <f t="array" ref="F34">INDEX('Margen (PowerBI)'!$D$1:$D$179,MATCH($E34,'Margen (PowerBI)'!$B$1:$B$179,0))</f>
        <v>60.5</v>
      </c>
      <c r="G34" s="56">
        <f t="array" ref="G34">INDEX('Margen (PowerBI)'!$E$1:$E$179,MATCH($E34,'Margen (PowerBI)'!$B$1:$B$179,0))</f>
        <v>33.5</v>
      </c>
      <c r="H34" s="56">
        <f t="array" ref="H34">INDEX('Margen (PowerBI)'!$F$1:$F$179,MATCH($E34,'Margen (PowerBI)'!$B$1:$B$179,0))</f>
        <v>27</v>
      </c>
      <c r="I34" s="55">
        <v>2.0</v>
      </c>
      <c r="J34" s="57">
        <v>1.0E-4</v>
      </c>
      <c r="K34" s="55">
        <v>2.0</v>
      </c>
      <c r="L34" s="57">
        <v>1.0E-4</v>
      </c>
      <c r="M34" s="57">
        <v>1.0</v>
      </c>
      <c r="N34" s="55">
        <v>1.0</v>
      </c>
      <c r="O34" s="55">
        <v>0.0</v>
      </c>
      <c r="P34" s="57">
        <v>0.5</v>
      </c>
      <c r="Q34" s="57">
        <v>0.0</v>
      </c>
      <c r="R34" s="58">
        <v>145.89</v>
      </c>
      <c r="S34" s="58">
        <v>0.0</v>
      </c>
      <c r="T34" s="55">
        <v>1.0</v>
      </c>
      <c r="U34" s="55">
        <v>0.0</v>
      </c>
      <c r="V34" s="3"/>
      <c r="W34" s="3"/>
      <c r="X34" s="3"/>
      <c r="Y34" s="3"/>
      <c r="Z34" s="3"/>
      <c r="AA34" s="3"/>
      <c r="AB34" s="3"/>
      <c r="AC34" s="3"/>
      <c r="AD34" s="3"/>
      <c r="AE34" s="3"/>
    </row>
    <row r="35">
      <c r="A35" s="59" t="s">
        <v>415</v>
      </c>
      <c r="B35" s="59" t="s">
        <v>420</v>
      </c>
      <c r="C35" s="59" t="s">
        <v>421</v>
      </c>
      <c r="D35" s="59">
        <f t="shared" si="1"/>
        <v>1</v>
      </c>
      <c r="E35" s="59" t="s">
        <v>113</v>
      </c>
      <c r="F35" s="60">
        <f t="array" ref="F35">INDEX('Margen (PowerBI)'!$D$1:$D$179,MATCH($E35,'Margen (PowerBI)'!$B$1:$B$179,0))</f>
        <v>60.5</v>
      </c>
      <c r="G35" s="60">
        <f t="array" ref="G35">INDEX('Margen (PowerBI)'!$E$1:$E$179,MATCH($E35,'Margen (PowerBI)'!$B$1:$B$179,0))</f>
        <v>33.5</v>
      </c>
      <c r="H35" s="60">
        <f t="array" ref="H35">INDEX('Margen (PowerBI)'!$F$1:$F$179,MATCH($E35,'Margen (PowerBI)'!$B$1:$B$179,0))</f>
        <v>27</v>
      </c>
      <c r="I35" s="59">
        <v>3.0</v>
      </c>
      <c r="J35" s="61">
        <v>2.0E-4</v>
      </c>
      <c r="K35" s="59">
        <v>4.0</v>
      </c>
      <c r="L35" s="61">
        <v>2.0E-4</v>
      </c>
      <c r="M35" s="61">
        <v>1.0</v>
      </c>
      <c r="N35" s="59">
        <v>1.0</v>
      </c>
      <c r="O35" s="59">
        <v>0.0</v>
      </c>
      <c r="P35" s="61">
        <v>0.3333</v>
      </c>
      <c r="Q35" s="61">
        <v>0.0</v>
      </c>
      <c r="R35" s="62">
        <v>142.04</v>
      </c>
      <c r="S35" s="62">
        <v>0.0</v>
      </c>
      <c r="T35" s="59">
        <v>1.0</v>
      </c>
      <c r="U35" s="59">
        <v>0.0</v>
      </c>
      <c r="V35" s="63"/>
      <c r="W35" s="63"/>
      <c r="X35" s="63"/>
      <c r="Y35" s="63"/>
      <c r="Z35" s="63"/>
      <c r="AA35" s="63"/>
      <c r="AB35" s="63"/>
      <c r="AC35" s="63"/>
      <c r="AD35" s="63"/>
      <c r="AE35" s="63"/>
    </row>
    <row r="36">
      <c r="A36" s="55" t="s">
        <v>415</v>
      </c>
      <c r="B36" s="55" t="s">
        <v>422</v>
      </c>
      <c r="C36" s="55" t="s">
        <v>423</v>
      </c>
      <c r="D36" s="55">
        <f t="shared" si="1"/>
        <v>1</v>
      </c>
      <c r="E36" s="55" t="s">
        <v>113</v>
      </c>
      <c r="F36" s="56">
        <f t="array" ref="F36">INDEX('Margen (PowerBI)'!$D$1:$D$179,MATCH($E36,'Margen (PowerBI)'!$B$1:$B$179,0))</f>
        <v>60.5</v>
      </c>
      <c r="G36" s="56">
        <f t="array" ref="G36">INDEX('Margen (PowerBI)'!$E$1:$E$179,MATCH($E36,'Margen (PowerBI)'!$B$1:$B$179,0))</f>
        <v>33.5</v>
      </c>
      <c r="H36" s="56">
        <f t="array" ref="H36">INDEX('Margen (PowerBI)'!$F$1:$F$179,MATCH($E36,'Margen (PowerBI)'!$B$1:$B$179,0))</f>
        <v>27</v>
      </c>
      <c r="I36" s="55">
        <v>0.0</v>
      </c>
      <c r="J36" s="57">
        <v>0.0</v>
      </c>
      <c r="K36" s="55">
        <v>0.0</v>
      </c>
      <c r="L36" s="57">
        <v>0.0</v>
      </c>
      <c r="M36" s="57">
        <v>0.0</v>
      </c>
      <c r="N36" s="55">
        <v>1.0</v>
      </c>
      <c r="O36" s="55">
        <v>0.0</v>
      </c>
      <c r="P36" s="57">
        <v>0.0</v>
      </c>
      <c r="Q36" s="57">
        <v>0.0</v>
      </c>
      <c r="R36" s="58">
        <v>145.06</v>
      </c>
      <c r="S36" s="58">
        <v>0.0</v>
      </c>
      <c r="T36" s="55">
        <v>1.0</v>
      </c>
      <c r="U36" s="55">
        <v>0.0</v>
      </c>
      <c r="V36" s="3"/>
      <c r="W36" s="3"/>
      <c r="X36" s="3"/>
      <c r="Y36" s="3"/>
      <c r="Z36" s="3"/>
      <c r="AA36" s="3"/>
      <c r="AB36" s="3"/>
      <c r="AC36" s="3"/>
      <c r="AD36" s="3"/>
      <c r="AE36" s="3"/>
    </row>
    <row r="37">
      <c r="A37" s="59" t="s">
        <v>415</v>
      </c>
      <c r="B37" s="59" t="s">
        <v>424</v>
      </c>
      <c r="C37" s="59" t="s">
        <v>425</v>
      </c>
      <c r="D37" s="59">
        <f t="shared" si="1"/>
        <v>1</v>
      </c>
      <c r="E37" s="59" t="s">
        <v>113</v>
      </c>
      <c r="F37" s="60">
        <f t="array" ref="F37">INDEX('Margen (PowerBI)'!$D$1:$D$179,MATCH($E37,'Margen (PowerBI)'!$B$1:$B$179,0))</f>
        <v>60.5</v>
      </c>
      <c r="G37" s="60">
        <f t="array" ref="G37">INDEX('Margen (PowerBI)'!$E$1:$E$179,MATCH($E37,'Margen (PowerBI)'!$B$1:$B$179,0))</f>
        <v>33.5</v>
      </c>
      <c r="H37" s="60">
        <f t="array" ref="H37">INDEX('Margen (PowerBI)'!$F$1:$F$179,MATCH($E37,'Margen (PowerBI)'!$B$1:$B$179,0))</f>
        <v>27</v>
      </c>
      <c r="I37" s="59">
        <v>0.0</v>
      </c>
      <c r="J37" s="61">
        <v>0.0</v>
      </c>
      <c r="K37" s="59">
        <v>0.0</v>
      </c>
      <c r="L37" s="61">
        <v>0.0</v>
      </c>
      <c r="M37" s="61">
        <v>0.0</v>
      </c>
      <c r="N37" s="59">
        <v>1.0</v>
      </c>
      <c r="O37" s="59">
        <v>0.0</v>
      </c>
      <c r="P37" s="61">
        <v>0.0</v>
      </c>
      <c r="Q37" s="61">
        <v>0.0</v>
      </c>
      <c r="R37" s="62">
        <v>145.73</v>
      </c>
      <c r="S37" s="62">
        <v>0.0</v>
      </c>
      <c r="T37" s="59">
        <v>1.0</v>
      </c>
      <c r="U37" s="59">
        <v>0.0</v>
      </c>
      <c r="V37" s="63"/>
      <c r="W37" s="63"/>
      <c r="X37" s="63"/>
      <c r="Y37" s="63"/>
      <c r="Z37" s="63"/>
      <c r="AA37" s="63"/>
      <c r="AB37" s="63"/>
      <c r="AC37" s="63"/>
      <c r="AD37" s="63"/>
      <c r="AE37" s="63"/>
    </row>
    <row r="38">
      <c r="A38" s="55" t="s">
        <v>426</v>
      </c>
      <c r="B38" s="55" t="s">
        <v>427</v>
      </c>
      <c r="C38" s="55" t="s">
        <v>428</v>
      </c>
      <c r="D38" s="55">
        <f t="shared" si="1"/>
        <v>1</v>
      </c>
      <c r="E38" s="55" t="s">
        <v>107</v>
      </c>
      <c r="F38" s="56">
        <f>VLOOKUP($E38,'Margen (PowerBI)'!$B$2:$F$179,3)</f>
        <v>35</v>
      </c>
      <c r="G38" s="56">
        <f>VLOOKUP($E38,'Margen (PowerBI)'!$B$2:$F$179,4)</f>
        <v>0</v>
      </c>
      <c r="H38" s="56">
        <f>VLOOKUP($E38,'Margen (PowerBI)'!$B$2:$F$179,5)</f>
        <v>16.5</v>
      </c>
      <c r="I38" s="55">
        <v>2.0</v>
      </c>
      <c r="J38" s="57">
        <v>1.0E-4</v>
      </c>
      <c r="K38" s="55">
        <v>5.0</v>
      </c>
      <c r="L38" s="57">
        <v>3.0E-4</v>
      </c>
      <c r="M38" s="57">
        <v>1.0</v>
      </c>
      <c r="N38" s="55">
        <v>1.0</v>
      </c>
      <c r="O38" s="55">
        <v>0.0</v>
      </c>
      <c r="P38" s="57">
        <v>0.5</v>
      </c>
      <c r="Q38" s="57">
        <v>0.0</v>
      </c>
      <c r="R38" s="58">
        <v>139.64</v>
      </c>
      <c r="S38" s="58">
        <v>0.0</v>
      </c>
      <c r="T38" s="55">
        <v>1.0</v>
      </c>
      <c r="U38" s="55">
        <v>0.0</v>
      </c>
      <c r="V38" s="3"/>
      <c r="W38" s="3"/>
      <c r="X38" s="3"/>
      <c r="Y38" s="3"/>
      <c r="Z38" s="3"/>
      <c r="AA38" s="3"/>
      <c r="AB38" s="3"/>
      <c r="AC38" s="3"/>
      <c r="AD38" s="3"/>
      <c r="AE38" s="3"/>
    </row>
    <row r="39">
      <c r="A39" s="59" t="s">
        <v>429</v>
      </c>
      <c r="B39" s="59" t="s">
        <v>430</v>
      </c>
      <c r="C39" s="59" t="s">
        <v>431</v>
      </c>
      <c r="D39" s="59">
        <f t="shared" si="1"/>
        <v>1</v>
      </c>
      <c r="E39" s="59" t="s">
        <v>84</v>
      </c>
      <c r="F39" s="60">
        <f>VLOOKUP($E39,'Margen (PowerBI)'!$B$2:$F$179,3)</f>
        <v>35</v>
      </c>
      <c r="G39" s="60">
        <f>VLOOKUP($E39,'Margen (PowerBI)'!$B$2:$F$179,4)</f>
        <v>0</v>
      </c>
      <c r="H39" s="60">
        <f>VLOOKUP($E39,'Margen (PowerBI)'!$B$2:$F$179,5)</f>
        <v>16.5</v>
      </c>
      <c r="I39" s="59">
        <v>1.0</v>
      </c>
      <c r="J39" s="61">
        <v>1.0E-4</v>
      </c>
      <c r="K39" s="59">
        <v>1.0</v>
      </c>
      <c r="L39" s="61">
        <v>1.0E-4</v>
      </c>
      <c r="M39" s="61">
        <v>1.0</v>
      </c>
      <c r="N39" s="59">
        <v>1.0</v>
      </c>
      <c r="O39" s="59">
        <v>0.0</v>
      </c>
      <c r="P39" s="61">
        <v>1.0</v>
      </c>
      <c r="Q39" s="61">
        <v>0.0</v>
      </c>
      <c r="R39" s="62">
        <v>133.61</v>
      </c>
      <c r="S39" s="62">
        <v>0.0</v>
      </c>
      <c r="T39" s="59">
        <v>1.0</v>
      </c>
      <c r="U39" s="59">
        <v>0.0</v>
      </c>
      <c r="V39" s="63"/>
      <c r="W39" s="63"/>
      <c r="X39" s="63"/>
      <c r="Y39" s="63"/>
      <c r="Z39" s="63"/>
      <c r="AA39" s="63"/>
      <c r="AB39" s="63"/>
      <c r="AC39" s="63"/>
      <c r="AD39" s="63"/>
      <c r="AE39" s="63"/>
    </row>
    <row r="40">
      <c r="A40" s="55" t="s">
        <v>432</v>
      </c>
      <c r="B40" s="55" t="s">
        <v>433</v>
      </c>
      <c r="C40" s="55" t="s">
        <v>434</v>
      </c>
      <c r="D40" s="55">
        <f t="shared" si="1"/>
        <v>2</v>
      </c>
      <c r="E40" s="55" t="s">
        <v>176</v>
      </c>
      <c r="F40" s="56">
        <f>VLOOKUP($E40,'Margen (PowerBI)'!$B$2:$F$179,3)</f>
        <v>35</v>
      </c>
      <c r="G40" s="56">
        <f>VLOOKUP($E40,'Margen (PowerBI)'!$B$2:$F$179,4)</f>
        <v>0</v>
      </c>
      <c r="H40" s="56">
        <f>VLOOKUP($E40,'Margen (PowerBI)'!$B$2:$F$179,5)</f>
        <v>16.5</v>
      </c>
      <c r="I40" s="55">
        <v>5.0</v>
      </c>
      <c r="J40" s="57">
        <v>4.0E-4</v>
      </c>
      <c r="K40" s="55">
        <v>8.0</v>
      </c>
      <c r="L40" s="57">
        <v>5.0E-4</v>
      </c>
      <c r="M40" s="57">
        <v>1.0</v>
      </c>
      <c r="N40" s="55">
        <v>2.0</v>
      </c>
      <c r="O40" s="55">
        <v>0.0</v>
      </c>
      <c r="P40" s="57">
        <v>0.4</v>
      </c>
      <c r="Q40" s="57">
        <v>0.0</v>
      </c>
      <c r="R40" s="58">
        <v>229.35</v>
      </c>
      <c r="S40" s="58">
        <v>0.0</v>
      </c>
      <c r="T40" s="55">
        <v>2.0</v>
      </c>
      <c r="U40" s="55">
        <v>0.0</v>
      </c>
      <c r="V40" s="3"/>
      <c r="W40" s="3"/>
      <c r="X40" s="3"/>
      <c r="Y40" s="3"/>
      <c r="Z40" s="3"/>
      <c r="AA40" s="3"/>
      <c r="AB40" s="3"/>
      <c r="AC40" s="3"/>
      <c r="AD40" s="3"/>
      <c r="AE40" s="3"/>
    </row>
    <row r="41">
      <c r="A41" s="59" t="s">
        <v>432</v>
      </c>
      <c r="B41" s="59" t="s">
        <v>435</v>
      </c>
      <c r="C41" s="59" t="s">
        <v>436</v>
      </c>
      <c r="D41" s="59">
        <f t="shared" si="1"/>
        <v>1</v>
      </c>
      <c r="E41" s="59" t="s">
        <v>176</v>
      </c>
      <c r="F41" s="60">
        <f>VLOOKUP($E41,'Margen (PowerBI)'!$B$2:$F$179,3)</f>
        <v>35</v>
      </c>
      <c r="G41" s="60">
        <f>VLOOKUP($E41,'Margen (PowerBI)'!$B$2:$F$179,4)</f>
        <v>0</v>
      </c>
      <c r="H41" s="60">
        <f>VLOOKUP($E41,'Margen (PowerBI)'!$B$2:$F$179,5)</f>
        <v>16.5</v>
      </c>
      <c r="I41" s="59">
        <v>0.0</v>
      </c>
      <c r="J41" s="61">
        <v>0.0</v>
      </c>
      <c r="K41" s="59">
        <v>0.0</v>
      </c>
      <c r="L41" s="61">
        <v>0.0</v>
      </c>
      <c r="M41" s="61">
        <v>0.0</v>
      </c>
      <c r="N41" s="59">
        <v>1.0</v>
      </c>
      <c r="O41" s="59">
        <v>0.0</v>
      </c>
      <c r="P41" s="61">
        <v>0.0</v>
      </c>
      <c r="Q41" s="61">
        <v>0.0</v>
      </c>
      <c r="R41" s="62">
        <v>118.8</v>
      </c>
      <c r="S41" s="62">
        <v>0.0</v>
      </c>
      <c r="T41" s="59">
        <v>1.0</v>
      </c>
      <c r="U41" s="59">
        <v>0.0</v>
      </c>
      <c r="V41" s="63"/>
      <c r="W41" s="63"/>
      <c r="X41" s="63"/>
      <c r="Y41" s="63"/>
      <c r="Z41" s="63"/>
      <c r="AA41" s="63"/>
      <c r="AB41" s="63"/>
      <c r="AC41" s="63"/>
      <c r="AD41" s="63"/>
      <c r="AE41" s="63"/>
    </row>
    <row r="42">
      <c r="A42" s="55" t="s">
        <v>432</v>
      </c>
      <c r="B42" s="55" t="s">
        <v>437</v>
      </c>
      <c r="C42" s="55" t="s">
        <v>438</v>
      </c>
      <c r="D42" s="55">
        <f t="shared" si="1"/>
        <v>1</v>
      </c>
      <c r="E42" s="55" t="s">
        <v>176</v>
      </c>
      <c r="F42" s="56">
        <f>VLOOKUP($E42,'Margen (PowerBI)'!$B$2:$F$179,3)</f>
        <v>35</v>
      </c>
      <c r="G42" s="56">
        <f>VLOOKUP($E42,'Margen (PowerBI)'!$B$2:$F$179,4)</f>
        <v>0</v>
      </c>
      <c r="H42" s="56">
        <f>VLOOKUP($E42,'Margen (PowerBI)'!$B$2:$F$179,5)</f>
        <v>16.5</v>
      </c>
      <c r="I42" s="55">
        <v>1.0</v>
      </c>
      <c r="J42" s="57">
        <v>1.0E-4</v>
      </c>
      <c r="K42" s="55">
        <v>1.0</v>
      </c>
      <c r="L42" s="57">
        <v>1.0E-4</v>
      </c>
      <c r="M42" s="57">
        <v>1.0</v>
      </c>
      <c r="N42" s="55">
        <v>1.0</v>
      </c>
      <c r="O42" s="55">
        <v>0.0</v>
      </c>
      <c r="P42" s="57">
        <v>1.0</v>
      </c>
      <c r="Q42" s="57">
        <v>0.0</v>
      </c>
      <c r="R42" s="58">
        <v>110.0</v>
      </c>
      <c r="S42" s="58">
        <v>0.0</v>
      </c>
      <c r="T42" s="55">
        <v>1.0</v>
      </c>
      <c r="U42" s="55">
        <v>0.0</v>
      </c>
      <c r="V42" s="3"/>
      <c r="W42" s="3"/>
      <c r="X42" s="3"/>
      <c r="Y42" s="3"/>
      <c r="Z42" s="3"/>
      <c r="AA42" s="3"/>
      <c r="AB42" s="3"/>
      <c r="AC42" s="3"/>
      <c r="AD42" s="3"/>
      <c r="AE42" s="3"/>
    </row>
    <row r="43">
      <c r="A43" s="59" t="s">
        <v>432</v>
      </c>
      <c r="B43" s="59" t="s">
        <v>439</v>
      </c>
      <c r="C43" s="59" t="s">
        <v>440</v>
      </c>
      <c r="D43" s="59">
        <f t="shared" si="1"/>
        <v>1</v>
      </c>
      <c r="E43" s="59" t="s">
        <v>176</v>
      </c>
      <c r="F43" s="60">
        <f>VLOOKUP($E43,'Margen (PowerBI)'!$B$2:$F$179,3)</f>
        <v>35</v>
      </c>
      <c r="G43" s="60">
        <f>VLOOKUP($E43,'Margen (PowerBI)'!$B$2:$F$179,4)</f>
        <v>0</v>
      </c>
      <c r="H43" s="60">
        <f>VLOOKUP($E43,'Margen (PowerBI)'!$B$2:$F$179,5)</f>
        <v>16.5</v>
      </c>
      <c r="I43" s="59">
        <v>1.0</v>
      </c>
      <c r="J43" s="61">
        <v>1.0E-4</v>
      </c>
      <c r="K43" s="59">
        <v>2.0</v>
      </c>
      <c r="L43" s="61">
        <v>1.0E-4</v>
      </c>
      <c r="M43" s="61">
        <v>1.0</v>
      </c>
      <c r="N43" s="59">
        <v>1.0</v>
      </c>
      <c r="O43" s="59">
        <v>0.0</v>
      </c>
      <c r="P43" s="61">
        <v>1.0</v>
      </c>
      <c r="Q43" s="61">
        <v>0.0</v>
      </c>
      <c r="R43" s="62">
        <v>116.6</v>
      </c>
      <c r="S43" s="62">
        <v>0.0</v>
      </c>
      <c r="T43" s="59">
        <v>1.0</v>
      </c>
      <c r="U43" s="59">
        <v>0.0</v>
      </c>
      <c r="V43" s="63"/>
      <c r="W43" s="63"/>
      <c r="X43" s="63"/>
      <c r="Y43" s="63"/>
      <c r="Z43" s="63"/>
      <c r="AA43" s="63"/>
      <c r="AB43" s="63"/>
      <c r="AC43" s="63"/>
      <c r="AD43" s="63"/>
      <c r="AE43" s="63"/>
    </row>
    <row r="44">
      <c r="A44" s="55" t="s">
        <v>441</v>
      </c>
      <c r="B44" s="55" t="s">
        <v>442</v>
      </c>
      <c r="C44" s="55" t="s">
        <v>443</v>
      </c>
      <c r="D44" s="55">
        <f t="shared" si="1"/>
        <v>1</v>
      </c>
      <c r="E44" s="55" t="s">
        <v>216</v>
      </c>
      <c r="F44" s="56">
        <f>VLOOKUP($E44,'Margen (PowerBI)'!$B$2:$F$179,3)</f>
        <v>35</v>
      </c>
      <c r="G44" s="56">
        <f>VLOOKUP($E44,'Margen (PowerBI)'!$B$2:$F$179,4)</f>
        <v>0</v>
      </c>
      <c r="H44" s="56">
        <f>VLOOKUP($E44,'Margen (PowerBI)'!$B$2:$F$179,5)</f>
        <v>16.5</v>
      </c>
      <c r="I44" s="55">
        <v>7.0</v>
      </c>
      <c r="J44" s="57">
        <v>5.0E-4</v>
      </c>
      <c r="K44" s="55">
        <v>8.0</v>
      </c>
      <c r="L44" s="57">
        <v>5.0E-4</v>
      </c>
      <c r="M44" s="57">
        <v>1.0</v>
      </c>
      <c r="N44" s="55">
        <v>1.0</v>
      </c>
      <c r="O44" s="55">
        <v>0.0</v>
      </c>
      <c r="P44" s="57">
        <v>0.1429</v>
      </c>
      <c r="Q44" s="57">
        <v>0.0</v>
      </c>
      <c r="R44" s="58">
        <v>110.67</v>
      </c>
      <c r="S44" s="58">
        <v>0.0</v>
      </c>
      <c r="T44" s="55">
        <v>1.0</v>
      </c>
      <c r="U44" s="55">
        <v>0.0</v>
      </c>
      <c r="V44" s="3"/>
      <c r="W44" s="3"/>
      <c r="X44" s="3"/>
      <c r="Y44" s="3"/>
      <c r="Z44" s="3"/>
      <c r="AA44" s="3"/>
      <c r="AB44" s="3"/>
      <c r="AC44" s="3"/>
      <c r="AD44" s="3"/>
      <c r="AE44" s="3"/>
    </row>
    <row r="45">
      <c r="A45" s="59" t="s">
        <v>441</v>
      </c>
      <c r="B45" s="59" t="s">
        <v>444</v>
      </c>
      <c r="C45" s="59" t="s">
        <v>445</v>
      </c>
      <c r="D45" s="59">
        <f t="shared" si="1"/>
        <v>1</v>
      </c>
      <c r="E45" s="59" t="s">
        <v>216</v>
      </c>
      <c r="F45" s="60">
        <f>VLOOKUP($E45,'Margen (PowerBI)'!$B$2:$F$179,3)</f>
        <v>35</v>
      </c>
      <c r="G45" s="60">
        <f>VLOOKUP($E45,'Margen (PowerBI)'!$B$2:$F$179,4)</f>
        <v>0</v>
      </c>
      <c r="H45" s="60">
        <f>VLOOKUP($E45,'Margen (PowerBI)'!$B$2:$F$179,5)</f>
        <v>16.5</v>
      </c>
      <c r="I45" s="59">
        <v>2.0</v>
      </c>
      <c r="J45" s="61">
        <v>1.0E-4</v>
      </c>
      <c r="K45" s="59">
        <v>2.0</v>
      </c>
      <c r="L45" s="61">
        <v>1.0E-4</v>
      </c>
      <c r="M45" s="61">
        <v>1.0</v>
      </c>
      <c r="N45" s="59">
        <v>1.0</v>
      </c>
      <c r="O45" s="59">
        <v>0.0</v>
      </c>
      <c r="P45" s="61">
        <v>0.5</v>
      </c>
      <c r="Q45" s="61">
        <v>0.0</v>
      </c>
      <c r="R45" s="62">
        <v>102.0</v>
      </c>
      <c r="S45" s="62">
        <v>0.0</v>
      </c>
      <c r="T45" s="59">
        <v>1.0</v>
      </c>
      <c r="U45" s="59">
        <v>0.0</v>
      </c>
      <c r="V45" s="63"/>
      <c r="W45" s="63"/>
      <c r="X45" s="63"/>
      <c r="Y45" s="63"/>
      <c r="Z45" s="63"/>
      <c r="AA45" s="63"/>
      <c r="AB45" s="63"/>
      <c r="AC45" s="63"/>
      <c r="AD45" s="63"/>
      <c r="AE45" s="63"/>
    </row>
    <row r="46">
      <c r="A46" s="55" t="s">
        <v>441</v>
      </c>
      <c r="B46" s="55" t="s">
        <v>446</v>
      </c>
      <c r="C46" s="55" t="s">
        <v>447</v>
      </c>
      <c r="D46" s="55">
        <f t="shared" si="1"/>
        <v>1</v>
      </c>
      <c r="E46" s="55" t="s">
        <v>216</v>
      </c>
      <c r="F46" s="56">
        <f>VLOOKUP($E46,'Margen (PowerBI)'!$B$2:$F$179,3)</f>
        <v>35</v>
      </c>
      <c r="G46" s="56">
        <f>VLOOKUP($E46,'Margen (PowerBI)'!$B$2:$F$179,4)</f>
        <v>0</v>
      </c>
      <c r="H46" s="56">
        <f>VLOOKUP($E46,'Margen (PowerBI)'!$B$2:$F$179,5)</f>
        <v>16.5</v>
      </c>
      <c r="I46" s="55">
        <v>0.0</v>
      </c>
      <c r="J46" s="57">
        <v>0.0</v>
      </c>
      <c r="K46" s="55">
        <v>0.0</v>
      </c>
      <c r="L46" s="57">
        <v>0.0</v>
      </c>
      <c r="M46" s="57">
        <v>0.0</v>
      </c>
      <c r="N46" s="55">
        <v>1.0</v>
      </c>
      <c r="O46" s="55">
        <v>0.0</v>
      </c>
      <c r="P46" s="57">
        <v>0.0</v>
      </c>
      <c r="Q46" s="57">
        <v>0.0</v>
      </c>
      <c r="R46" s="58">
        <v>112.36</v>
      </c>
      <c r="S46" s="58">
        <v>0.0</v>
      </c>
      <c r="T46" s="55">
        <v>1.0</v>
      </c>
      <c r="U46" s="55">
        <v>0.0</v>
      </c>
      <c r="V46" s="3"/>
      <c r="W46" s="3"/>
      <c r="X46" s="3"/>
      <c r="Y46" s="3"/>
      <c r="Z46" s="3"/>
      <c r="AA46" s="3"/>
      <c r="AB46" s="3"/>
      <c r="AC46" s="3"/>
      <c r="AD46" s="3"/>
      <c r="AE46" s="3"/>
    </row>
    <row r="47">
      <c r="A47" s="59" t="s">
        <v>448</v>
      </c>
      <c r="B47" s="59" t="s">
        <v>449</v>
      </c>
      <c r="C47" s="59" t="s">
        <v>450</v>
      </c>
      <c r="D47" s="59">
        <f t="shared" si="1"/>
        <v>2</v>
      </c>
      <c r="E47" s="59" t="s">
        <v>198</v>
      </c>
      <c r="F47" s="60">
        <f t="array" ref="F47">INDEX('Margen (PowerBI)'!$D$1:$D$179,MATCH($E47,'Margen (PowerBI)'!$B$1:$B$179,0))</f>
        <v>49.5</v>
      </c>
      <c r="G47" s="60">
        <f t="array" ref="G47">INDEX('Margen (PowerBI)'!$E$1:$E$179,MATCH($E47,'Margen (PowerBI)'!$B$1:$B$179,0))</f>
        <v>29.5</v>
      </c>
      <c r="H47" s="60">
        <f t="array" ref="H47">INDEX('Margen (PowerBI)'!$F$1:$F$179,MATCH($E47,'Margen (PowerBI)'!$B$1:$B$179,0))</f>
        <v>20</v>
      </c>
      <c r="I47" s="59">
        <v>3.0</v>
      </c>
      <c r="J47" s="61">
        <v>2.0E-4</v>
      </c>
      <c r="K47" s="59">
        <v>4.0</v>
      </c>
      <c r="L47" s="61">
        <v>2.0E-4</v>
      </c>
      <c r="M47" s="61">
        <v>1.0</v>
      </c>
      <c r="N47" s="59">
        <v>2.0</v>
      </c>
      <c r="O47" s="59">
        <v>0.0</v>
      </c>
      <c r="P47" s="61">
        <v>0.6667</v>
      </c>
      <c r="Q47" s="61">
        <v>0.0</v>
      </c>
      <c r="R47" s="62">
        <v>218.36</v>
      </c>
      <c r="S47" s="62">
        <v>0.0</v>
      </c>
      <c r="T47" s="59">
        <v>2.0</v>
      </c>
      <c r="U47" s="59">
        <v>0.0</v>
      </c>
      <c r="V47" s="63"/>
      <c r="W47" s="63"/>
      <c r="X47" s="63"/>
      <c r="Y47" s="63"/>
      <c r="Z47" s="63"/>
      <c r="AA47" s="63"/>
      <c r="AB47" s="63"/>
      <c r="AC47" s="63"/>
      <c r="AD47" s="63"/>
      <c r="AE47" s="63"/>
    </row>
    <row r="48">
      <c r="A48" s="55" t="s">
        <v>448</v>
      </c>
      <c r="B48" s="55" t="s">
        <v>451</v>
      </c>
      <c r="C48" s="55" t="s">
        <v>452</v>
      </c>
      <c r="D48" s="55">
        <f t="shared" si="1"/>
        <v>3</v>
      </c>
      <c r="E48" s="55" t="s">
        <v>198</v>
      </c>
      <c r="F48" s="56">
        <f t="array" ref="F48">INDEX('Margen (PowerBI)'!$D$1:$D$179,MATCH($E48,'Margen (PowerBI)'!$B$1:$B$179,0))</f>
        <v>49.5</v>
      </c>
      <c r="G48" s="56">
        <f t="array" ref="G48">INDEX('Margen (PowerBI)'!$E$1:$E$179,MATCH($E48,'Margen (PowerBI)'!$B$1:$B$179,0))</f>
        <v>29.5</v>
      </c>
      <c r="H48" s="56">
        <f t="array" ref="H48">INDEX('Margen (PowerBI)'!$F$1:$F$179,MATCH($E48,'Margen (PowerBI)'!$B$1:$B$179,0))</f>
        <v>20</v>
      </c>
      <c r="I48" s="55">
        <v>7.0</v>
      </c>
      <c r="J48" s="57">
        <v>5.0E-4</v>
      </c>
      <c r="K48" s="55">
        <v>12.0</v>
      </c>
      <c r="L48" s="57">
        <v>7.0E-4</v>
      </c>
      <c r="M48" s="57">
        <v>0.5</v>
      </c>
      <c r="N48" s="55">
        <v>2.0</v>
      </c>
      <c r="O48" s="55">
        <v>1.0</v>
      </c>
      <c r="P48" s="57">
        <v>0.2857</v>
      </c>
      <c r="Q48" s="57">
        <v>0.1429</v>
      </c>
      <c r="R48" s="58">
        <v>212.0</v>
      </c>
      <c r="S48" s="58">
        <v>106.0</v>
      </c>
      <c r="T48" s="55">
        <v>2.0</v>
      </c>
      <c r="U48" s="55">
        <v>1.0</v>
      </c>
      <c r="V48" s="3"/>
      <c r="W48" s="3"/>
      <c r="X48" s="3"/>
      <c r="Y48" s="3"/>
      <c r="Z48" s="3"/>
      <c r="AA48" s="3"/>
      <c r="AB48" s="3"/>
      <c r="AC48" s="3"/>
      <c r="AD48" s="3"/>
      <c r="AE48" s="3"/>
    </row>
    <row r="49">
      <c r="A49" s="59" t="s">
        <v>448</v>
      </c>
      <c r="B49" s="59" t="s">
        <v>453</v>
      </c>
      <c r="C49" s="59" t="s">
        <v>454</v>
      </c>
      <c r="D49" s="59">
        <f t="shared" si="1"/>
        <v>3</v>
      </c>
      <c r="E49" s="59" t="s">
        <v>198</v>
      </c>
      <c r="F49" s="60">
        <f t="array" ref="F49">INDEX('Margen (PowerBI)'!$D$1:$D$179,MATCH($E49,'Margen (PowerBI)'!$B$1:$B$179,0))</f>
        <v>49.5</v>
      </c>
      <c r="G49" s="60">
        <f t="array" ref="G49">INDEX('Margen (PowerBI)'!$E$1:$E$179,MATCH($E49,'Margen (PowerBI)'!$B$1:$B$179,0))</f>
        <v>29.5</v>
      </c>
      <c r="H49" s="60">
        <f t="array" ref="H49">INDEX('Margen (PowerBI)'!$F$1:$F$179,MATCH($E49,'Margen (PowerBI)'!$B$1:$B$179,0))</f>
        <v>20</v>
      </c>
      <c r="I49" s="59">
        <v>4.0</v>
      </c>
      <c r="J49" s="61">
        <v>3.0E-4</v>
      </c>
      <c r="K49" s="59">
        <v>16.0</v>
      </c>
      <c r="L49" s="61">
        <v>9.0E-4</v>
      </c>
      <c r="M49" s="61">
        <v>1.0</v>
      </c>
      <c r="N49" s="59">
        <v>3.0</v>
      </c>
      <c r="O49" s="59">
        <v>0.0</v>
      </c>
      <c r="P49" s="61">
        <v>0.75</v>
      </c>
      <c r="Q49" s="61">
        <v>0.0</v>
      </c>
      <c r="R49" s="62">
        <v>327.28</v>
      </c>
      <c r="S49" s="62">
        <v>0.0</v>
      </c>
      <c r="T49" s="59">
        <v>3.0</v>
      </c>
      <c r="U49" s="59">
        <v>0.0</v>
      </c>
      <c r="V49" s="63"/>
      <c r="W49" s="63"/>
      <c r="X49" s="63"/>
      <c r="Y49" s="63"/>
      <c r="Z49" s="63"/>
      <c r="AA49" s="63"/>
      <c r="AB49" s="63"/>
      <c r="AC49" s="63"/>
      <c r="AD49" s="63"/>
      <c r="AE49" s="63"/>
    </row>
    <row r="50">
      <c r="A50" s="55" t="s">
        <v>448</v>
      </c>
      <c r="B50" s="55" t="s">
        <v>455</v>
      </c>
      <c r="C50" s="55" t="s">
        <v>456</v>
      </c>
      <c r="D50" s="55">
        <f t="shared" si="1"/>
        <v>2</v>
      </c>
      <c r="E50" s="55" t="s">
        <v>198</v>
      </c>
      <c r="F50" s="56">
        <f t="array" ref="F50">INDEX('Margen (PowerBI)'!$D$1:$D$179,MATCH($E50,'Margen (PowerBI)'!$B$1:$B$179,0))</f>
        <v>49.5</v>
      </c>
      <c r="G50" s="56">
        <f t="array" ref="G50">INDEX('Margen (PowerBI)'!$E$1:$E$179,MATCH($E50,'Margen (PowerBI)'!$B$1:$B$179,0))</f>
        <v>29.5</v>
      </c>
      <c r="H50" s="56">
        <f t="array" ref="H50">INDEX('Margen (PowerBI)'!$F$1:$F$179,MATCH($E50,'Margen (PowerBI)'!$B$1:$B$179,0))</f>
        <v>20</v>
      </c>
      <c r="I50" s="55">
        <v>51.0</v>
      </c>
      <c r="J50" s="57">
        <v>0.0037</v>
      </c>
      <c r="K50" s="55">
        <v>56.0</v>
      </c>
      <c r="L50" s="57">
        <v>0.0033</v>
      </c>
      <c r="M50" s="57">
        <v>1.0</v>
      </c>
      <c r="N50" s="55">
        <v>2.0</v>
      </c>
      <c r="O50" s="55">
        <v>0.0</v>
      </c>
      <c r="P50" s="57">
        <v>0.0392</v>
      </c>
      <c r="Q50" s="57">
        <v>0.0</v>
      </c>
      <c r="R50" s="58">
        <v>228.97</v>
      </c>
      <c r="S50" s="58">
        <v>0.0</v>
      </c>
      <c r="T50" s="55">
        <v>2.0</v>
      </c>
      <c r="U50" s="55">
        <v>0.0</v>
      </c>
      <c r="V50" s="3"/>
      <c r="W50" s="3"/>
      <c r="X50" s="3"/>
      <c r="Y50" s="3"/>
      <c r="Z50" s="3"/>
      <c r="AA50" s="3"/>
      <c r="AB50" s="3"/>
      <c r="AC50" s="3"/>
      <c r="AD50" s="3"/>
      <c r="AE50" s="3"/>
    </row>
    <row r="51">
      <c r="A51" s="59" t="s">
        <v>448</v>
      </c>
      <c r="B51" s="59" t="s">
        <v>457</v>
      </c>
      <c r="C51" s="59" t="s">
        <v>458</v>
      </c>
      <c r="D51" s="59">
        <f t="shared" si="1"/>
        <v>3</v>
      </c>
      <c r="E51" s="59" t="s">
        <v>198</v>
      </c>
      <c r="F51" s="60">
        <f t="array" ref="F51">INDEX('Margen (PowerBI)'!$D$1:$D$179,MATCH($E51,'Margen (PowerBI)'!$B$1:$B$179,0))</f>
        <v>49.5</v>
      </c>
      <c r="G51" s="60">
        <f t="array" ref="G51">INDEX('Margen (PowerBI)'!$E$1:$E$179,MATCH($E51,'Margen (PowerBI)'!$B$1:$B$179,0))</f>
        <v>29.5</v>
      </c>
      <c r="H51" s="60">
        <f t="array" ref="H51">INDEX('Margen (PowerBI)'!$F$1:$F$179,MATCH($E51,'Margen (PowerBI)'!$B$1:$B$179,0))</f>
        <v>20</v>
      </c>
      <c r="I51" s="59">
        <v>5.0</v>
      </c>
      <c r="J51" s="61">
        <v>4.0E-4</v>
      </c>
      <c r="K51" s="59">
        <v>6.0</v>
      </c>
      <c r="L51" s="61">
        <v>4.0E-4</v>
      </c>
      <c r="M51" s="61">
        <v>1.0</v>
      </c>
      <c r="N51" s="59">
        <v>3.0</v>
      </c>
      <c r="O51" s="59">
        <v>0.0</v>
      </c>
      <c r="P51" s="61">
        <v>0.6</v>
      </c>
      <c r="Q51" s="61">
        <v>0.0</v>
      </c>
      <c r="R51" s="62">
        <v>318.0</v>
      </c>
      <c r="S51" s="62">
        <v>0.0</v>
      </c>
      <c r="T51" s="59">
        <v>2.0</v>
      </c>
      <c r="U51" s="59">
        <v>0.0</v>
      </c>
      <c r="V51" s="63"/>
      <c r="W51" s="63"/>
      <c r="X51" s="63"/>
      <c r="Y51" s="63"/>
      <c r="Z51" s="63"/>
      <c r="AA51" s="63"/>
      <c r="AB51" s="63"/>
      <c r="AC51" s="63"/>
      <c r="AD51" s="63"/>
      <c r="AE51" s="63"/>
    </row>
    <row r="52">
      <c r="A52" s="55" t="s">
        <v>448</v>
      </c>
      <c r="B52" s="55" t="s">
        <v>459</v>
      </c>
      <c r="C52" s="55" t="s">
        <v>460</v>
      </c>
      <c r="D52" s="55">
        <f t="shared" si="1"/>
        <v>3</v>
      </c>
      <c r="E52" s="55" t="s">
        <v>198</v>
      </c>
      <c r="F52" s="56">
        <f t="array" ref="F52">INDEX('Margen (PowerBI)'!$D$1:$D$179,MATCH($E52,'Margen (PowerBI)'!$B$1:$B$179,0))</f>
        <v>49.5</v>
      </c>
      <c r="G52" s="56">
        <f t="array" ref="G52">INDEX('Margen (PowerBI)'!$E$1:$E$179,MATCH($E52,'Margen (PowerBI)'!$B$1:$B$179,0))</f>
        <v>29.5</v>
      </c>
      <c r="H52" s="56">
        <f t="array" ref="H52">INDEX('Margen (PowerBI)'!$F$1:$F$179,MATCH($E52,'Margen (PowerBI)'!$B$1:$B$179,0))</f>
        <v>20</v>
      </c>
      <c r="I52" s="55">
        <v>5.0</v>
      </c>
      <c r="J52" s="57">
        <v>4.0E-4</v>
      </c>
      <c r="K52" s="55">
        <v>6.0</v>
      </c>
      <c r="L52" s="57">
        <v>4.0E-4</v>
      </c>
      <c r="M52" s="57">
        <v>1.0</v>
      </c>
      <c r="N52" s="55">
        <v>3.0</v>
      </c>
      <c r="O52" s="55">
        <v>0.0</v>
      </c>
      <c r="P52" s="57">
        <v>0.6</v>
      </c>
      <c r="Q52" s="57">
        <v>0.0</v>
      </c>
      <c r="R52" s="58">
        <v>344.21</v>
      </c>
      <c r="S52" s="58">
        <v>0.0</v>
      </c>
      <c r="T52" s="55">
        <v>3.0</v>
      </c>
      <c r="U52" s="55">
        <v>0.0</v>
      </c>
      <c r="V52" s="3"/>
      <c r="W52" s="3"/>
      <c r="X52" s="3"/>
      <c r="Y52" s="3"/>
      <c r="Z52" s="3"/>
      <c r="AA52" s="3"/>
      <c r="AB52" s="3"/>
      <c r="AC52" s="3"/>
      <c r="AD52" s="3"/>
      <c r="AE52" s="3"/>
    </row>
    <row r="53">
      <c r="A53" s="59" t="s">
        <v>448</v>
      </c>
      <c r="B53" s="59" t="s">
        <v>461</v>
      </c>
      <c r="C53" s="59" t="s">
        <v>462</v>
      </c>
      <c r="D53" s="59">
        <f t="shared" si="1"/>
        <v>2</v>
      </c>
      <c r="E53" s="59" t="s">
        <v>198</v>
      </c>
      <c r="F53" s="60">
        <f t="array" ref="F53">INDEX('Margen (PowerBI)'!$D$1:$D$179,MATCH($E53,'Margen (PowerBI)'!$B$1:$B$179,0))</f>
        <v>49.5</v>
      </c>
      <c r="G53" s="60">
        <f t="array" ref="G53">INDEX('Margen (PowerBI)'!$E$1:$E$179,MATCH($E53,'Margen (PowerBI)'!$B$1:$B$179,0))</f>
        <v>29.5</v>
      </c>
      <c r="H53" s="60">
        <f t="array" ref="H53">INDEX('Margen (PowerBI)'!$F$1:$F$179,MATCH($E53,'Margen (PowerBI)'!$B$1:$B$179,0))</f>
        <v>20</v>
      </c>
      <c r="I53" s="59">
        <v>7.0</v>
      </c>
      <c r="J53" s="61">
        <v>5.0E-4</v>
      </c>
      <c r="K53" s="59">
        <v>8.0</v>
      </c>
      <c r="L53" s="61">
        <v>5.0E-4</v>
      </c>
      <c r="M53" s="61">
        <v>0.875</v>
      </c>
      <c r="N53" s="59">
        <v>2.0</v>
      </c>
      <c r="O53" s="59">
        <v>0.0</v>
      </c>
      <c r="P53" s="61">
        <v>0.2857</v>
      </c>
      <c r="Q53" s="61">
        <v>0.0</v>
      </c>
      <c r="R53" s="62">
        <v>212.0</v>
      </c>
      <c r="S53" s="62">
        <v>0.0</v>
      </c>
      <c r="T53" s="59">
        <v>2.0</v>
      </c>
      <c r="U53" s="59">
        <v>0.0</v>
      </c>
      <c r="V53" s="63"/>
      <c r="W53" s="63"/>
      <c r="X53" s="63"/>
      <c r="Y53" s="63"/>
      <c r="Z53" s="63"/>
      <c r="AA53" s="63"/>
      <c r="AB53" s="63"/>
      <c r="AC53" s="63"/>
      <c r="AD53" s="63"/>
      <c r="AE53" s="63"/>
    </row>
    <row r="54">
      <c r="A54" s="55" t="s">
        <v>463</v>
      </c>
      <c r="B54" s="55" t="s">
        <v>464</v>
      </c>
      <c r="C54" s="55" t="s">
        <v>465</v>
      </c>
      <c r="D54" s="55">
        <f t="shared" si="1"/>
        <v>1</v>
      </c>
      <c r="E54" s="55" t="s">
        <v>35</v>
      </c>
      <c r="F54" s="56">
        <f>VLOOKUP($E54,'Margen (PowerBI)'!$B$2:$F$179,3)</f>
        <v>35</v>
      </c>
      <c r="G54" s="56">
        <f>VLOOKUP($E54,'Margen (PowerBI)'!$B$2:$F$179,4)</f>
        <v>0</v>
      </c>
      <c r="H54" s="56">
        <f>VLOOKUP($E54,'Margen (PowerBI)'!$B$2:$F$179,5)</f>
        <v>16.5</v>
      </c>
      <c r="I54" s="55">
        <v>10.0</v>
      </c>
      <c r="J54" s="57">
        <v>7.0E-4</v>
      </c>
      <c r="K54" s="55">
        <v>11.0</v>
      </c>
      <c r="L54" s="57">
        <v>6.0E-4</v>
      </c>
      <c r="M54" s="57">
        <v>1.0</v>
      </c>
      <c r="N54" s="55">
        <v>1.0</v>
      </c>
      <c r="O54" s="55">
        <v>0.0</v>
      </c>
      <c r="P54" s="57">
        <v>0.1</v>
      </c>
      <c r="Q54" s="57">
        <v>0.0</v>
      </c>
      <c r="R54" s="58">
        <v>140.0</v>
      </c>
      <c r="S54" s="58">
        <v>0.0</v>
      </c>
      <c r="T54" s="55">
        <v>1.0</v>
      </c>
      <c r="U54" s="55">
        <v>0.0</v>
      </c>
      <c r="V54" s="3"/>
      <c r="W54" s="3"/>
      <c r="X54" s="3"/>
      <c r="Y54" s="3"/>
      <c r="Z54" s="3"/>
      <c r="AA54" s="3"/>
      <c r="AB54" s="3"/>
      <c r="AC54" s="3"/>
      <c r="AD54" s="3"/>
      <c r="AE54" s="3"/>
    </row>
    <row r="55">
      <c r="A55" s="59" t="s">
        <v>463</v>
      </c>
      <c r="B55" s="59" t="s">
        <v>466</v>
      </c>
      <c r="C55" s="59" t="s">
        <v>467</v>
      </c>
      <c r="D55" s="59">
        <f t="shared" si="1"/>
        <v>1</v>
      </c>
      <c r="E55" s="59" t="s">
        <v>35</v>
      </c>
      <c r="F55" s="60">
        <f>VLOOKUP($E55,'Margen (PowerBI)'!$B$2:$F$179,3)</f>
        <v>35</v>
      </c>
      <c r="G55" s="60">
        <f>VLOOKUP($E55,'Margen (PowerBI)'!$B$2:$F$179,4)</f>
        <v>0</v>
      </c>
      <c r="H55" s="60">
        <f>VLOOKUP($E55,'Margen (PowerBI)'!$B$2:$F$179,5)</f>
        <v>16.5</v>
      </c>
      <c r="I55" s="59">
        <v>2.0</v>
      </c>
      <c r="J55" s="61">
        <v>1.0E-4</v>
      </c>
      <c r="K55" s="59">
        <v>3.0</v>
      </c>
      <c r="L55" s="61">
        <v>2.0E-4</v>
      </c>
      <c r="M55" s="61">
        <v>0.6667</v>
      </c>
      <c r="N55" s="59">
        <v>1.0</v>
      </c>
      <c r="O55" s="59">
        <v>0.0</v>
      </c>
      <c r="P55" s="61">
        <v>0.5</v>
      </c>
      <c r="Q55" s="61">
        <v>0.0</v>
      </c>
      <c r="R55" s="62">
        <v>150.85</v>
      </c>
      <c r="S55" s="62">
        <v>0.0</v>
      </c>
      <c r="T55" s="59">
        <v>1.0</v>
      </c>
      <c r="U55" s="59">
        <v>0.0</v>
      </c>
      <c r="V55" s="63"/>
      <c r="W55" s="63"/>
      <c r="X55" s="63"/>
      <c r="Y55" s="63"/>
      <c r="Z55" s="63"/>
      <c r="AA55" s="63"/>
      <c r="AB55" s="63"/>
      <c r="AC55" s="63"/>
      <c r="AD55" s="63"/>
      <c r="AE55" s="63"/>
    </row>
    <row r="56">
      <c r="A56" s="55" t="s">
        <v>463</v>
      </c>
      <c r="B56" s="55" t="s">
        <v>468</v>
      </c>
      <c r="C56" s="55" t="s">
        <v>469</v>
      </c>
      <c r="D56" s="55">
        <f t="shared" si="1"/>
        <v>1</v>
      </c>
      <c r="E56" s="55" t="s">
        <v>35</v>
      </c>
      <c r="F56" s="56">
        <f>VLOOKUP($E56,'Margen (PowerBI)'!$B$2:$F$179,3)</f>
        <v>35</v>
      </c>
      <c r="G56" s="56">
        <f>VLOOKUP($E56,'Margen (PowerBI)'!$B$2:$F$179,4)</f>
        <v>0</v>
      </c>
      <c r="H56" s="56">
        <f>VLOOKUP($E56,'Margen (PowerBI)'!$B$2:$F$179,5)</f>
        <v>16.5</v>
      </c>
      <c r="I56" s="55">
        <v>22.0</v>
      </c>
      <c r="J56" s="57">
        <v>0.0016</v>
      </c>
      <c r="K56" s="55">
        <v>23.0</v>
      </c>
      <c r="L56" s="57">
        <v>0.0014</v>
      </c>
      <c r="M56" s="57">
        <v>0.6957</v>
      </c>
      <c r="N56" s="55">
        <v>1.0</v>
      </c>
      <c r="O56" s="55">
        <v>0.0</v>
      </c>
      <c r="P56" s="57">
        <v>0.0455</v>
      </c>
      <c r="Q56" s="57">
        <v>0.0</v>
      </c>
      <c r="R56" s="58">
        <v>151.9</v>
      </c>
      <c r="S56" s="58">
        <v>0.0</v>
      </c>
      <c r="T56" s="55">
        <v>1.0</v>
      </c>
      <c r="U56" s="55">
        <v>0.0</v>
      </c>
      <c r="V56" s="3"/>
      <c r="W56" s="3"/>
      <c r="X56" s="3"/>
      <c r="Y56" s="3"/>
      <c r="Z56" s="3"/>
      <c r="AA56" s="3"/>
      <c r="AB56" s="3"/>
      <c r="AC56" s="3"/>
      <c r="AD56" s="3"/>
      <c r="AE56" s="3"/>
    </row>
    <row r="57">
      <c r="A57" s="59" t="s">
        <v>463</v>
      </c>
      <c r="B57" s="59" t="s">
        <v>470</v>
      </c>
      <c r="C57" s="59" t="s">
        <v>471</v>
      </c>
      <c r="D57" s="59">
        <f t="shared" si="1"/>
        <v>1</v>
      </c>
      <c r="E57" s="59" t="s">
        <v>35</v>
      </c>
      <c r="F57" s="60">
        <f>VLOOKUP($E57,'Margen (PowerBI)'!$B$2:$F$179,3)</f>
        <v>35</v>
      </c>
      <c r="G57" s="60">
        <f>VLOOKUP($E57,'Margen (PowerBI)'!$B$2:$F$179,4)</f>
        <v>0</v>
      </c>
      <c r="H57" s="60">
        <f>VLOOKUP($E57,'Margen (PowerBI)'!$B$2:$F$179,5)</f>
        <v>16.5</v>
      </c>
      <c r="I57" s="59">
        <v>1.0</v>
      </c>
      <c r="J57" s="61">
        <v>1.0E-4</v>
      </c>
      <c r="K57" s="59">
        <v>2.0</v>
      </c>
      <c r="L57" s="61">
        <v>1.0E-4</v>
      </c>
      <c r="M57" s="61">
        <v>1.0</v>
      </c>
      <c r="N57" s="59">
        <v>1.0</v>
      </c>
      <c r="O57" s="59">
        <v>0.0</v>
      </c>
      <c r="P57" s="61">
        <v>1.0</v>
      </c>
      <c r="Q57" s="61">
        <v>0.0</v>
      </c>
      <c r="R57" s="62">
        <v>140.0</v>
      </c>
      <c r="S57" s="62">
        <v>0.0</v>
      </c>
      <c r="T57" s="59">
        <v>1.0</v>
      </c>
      <c r="U57" s="59">
        <v>0.0</v>
      </c>
      <c r="V57" s="63"/>
      <c r="W57" s="63"/>
      <c r="X57" s="63"/>
      <c r="Y57" s="63"/>
      <c r="Z57" s="63"/>
      <c r="AA57" s="63"/>
      <c r="AB57" s="63"/>
      <c r="AC57" s="63"/>
      <c r="AD57" s="63"/>
      <c r="AE57" s="63"/>
    </row>
    <row r="58">
      <c r="A58" s="55" t="s">
        <v>463</v>
      </c>
      <c r="B58" s="55" t="s">
        <v>472</v>
      </c>
      <c r="C58" s="55" t="s">
        <v>473</v>
      </c>
      <c r="D58" s="55">
        <f t="shared" si="1"/>
        <v>3</v>
      </c>
      <c r="E58" s="55" t="s">
        <v>35</v>
      </c>
      <c r="F58" s="56">
        <f>VLOOKUP($E58,'Margen (PowerBI)'!$B$2:$F$179,3)</f>
        <v>35</v>
      </c>
      <c r="G58" s="56">
        <f>VLOOKUP($E58,'Margen (PowerBI)'!$B$2:$F$179,4)</f>
        <v>0</v>
      </c>
      <c r="H58" s="56">
        <f>VLOOKUP($E58,'Margen (PowerBI)'!$B$2:$F$179,5)</f>
        <v>16.5</v>
      </c>
      <c r="I58" s="55">
        <v>436.0</v>
      </c>
      <c r="J58" s="57">
        <v>0.0312</v>
      </c>
      <c r="K58" s="55">
        <v>520.0</v>
      </c>
      <c r="L58" s="57">
        <v>0.0306</v>
      </c>
      <c r="M58" s="57">
        <v>0.9923</v>
      </c>
      <c r="N58" s="55">
        <v>3.0</v>
      </c>
      <c r="O58" s="55">
        <v>0.0</v>
      </c>
      <c r="P58" s="57">
        <v>0.0069</v>
      </c>
      <c r="Q58" s="57">
        <v>0.0</v>
      </c>
      <c r="R58" s="58">
        <v>420.0</v>
      </c>
      <c r="S58" s="58">
        <v>0.0</v>
      </c>
      <c r="T58" s="55">
        <v>3.0</v>
      </c>
      <c r="U58" s="55">
        <v>0.0</v>
      </c>
      <c r="V58" s="3"/>
      <c r="W58" s="3"/>
      <c r="X58" s="3"/>
      <c r="Y58" s="3"/>
      <c r="Z58" s="3"/>
      <c r="AA58" s="3"/>
      <c r="AB58" s="3"/>
      <c r="AC58" s="3"/>
      <c r="AD58" s="3"/>
      <c r="AE58" s="3"/>
    </row>
    <row r="59">
      <c r="A59" s="59" t="s">
        <v>463</v>
      </c>
      <c r="B59" s="59" t="s">
        <v>474</v>
      </c>
      <c r="C59" s="59" t="s">
        <v>475</v>
      </c>
      <c r="D59" s="59">
        <f t="shared" si="1"/>
        <v>3</v>
      </c>
      <c r="E59" s="59" t="s">
        <v>35</v>
      </c>
      <c r="F59" s="60">
        <f>VLOOKUP($E59,'Margen (PowerBI)'!$B$2:$F$179,3)</f>
        <v>35</v>
      </c>
      <c r="G59" s="60">
        <f>VLOOKUP($E59,'Margen (PowerBI)'!$B$2:$F$179,4)</f>
        <v>0</v>
      </c>
      <c r="H59" s="60">
        <f>VLOOKUP($E59,'Margen (PowerBI)'!$B$2:$F$179,5)</f>
        <v>16.5</v>
      </c>
      <c r="I59" s="59">
        <v>11.0</v>
      </c>
      <c r="J59" s="61">
        <v>8.0E-4</v>
      </c>
      <c r="K59" s="59">
        <v>14.0</v>
      </c>
      <c r="L59" s="61">
        <v>8.0E-4</v>
      </c>
      <c r="M59" s="61">
        <v>0.8571</v>
      </c>
      <c r="N59" s="59">
        <v>3.0</v>
      </c>
      <c r="O59" s="59">
        <v>0.0</v>
      </c>
      <c r="P59" s="61">
        <v>0.2727</v>
      </c>
      <c r="Q59" s="61">
        <v>0.0</v>
      </c>
      <c r="R59" s="62">
        <v>429.1</v>
      </c>
      <c r="S59" s="62">
        <v>0.0</v>
      </c>
      <c r="T59" s="59">
        <v>3.0</v>
      </c>
      <c r="U59" s="59">
        <v>0.0</v>
      </c>
      <c r="V59" s="63"/>
      <c r="W59" s="63"/>
      <c r="X59" s="63"/>
      <c r="Y59" s="63"/>
      <c r="Z59" s="63"/>
      <c r="AA59" s="63"/>
      <c r="AB59" s="63"/>
      <c r="AC59" s="63"/>
      <c r="AD59" s="63"/>
      <c r="AE59" s="63"/>
    </row>
    <row r="60">
      <c r="A60" s="55" t="s">
        <v>463</v>
      </c>
      <c r="B60" s="55" t="s">
        <v>476</v>
      </c>
      <c r="C60" s="55" t="s">
        <v>477</v>
      </c>
      <c r="D60" s="55">
        <f t="shared" si="1"/>
        <v>2</v>
      </c>
      <c r="E60" s="55" t="s">
        <v>35</v>
      </c>
      <c r="F60" s="56">
        <f>VLOOKUP($E60,'Margen (PowerBI)'!$B$2:$F$179,3)</f>
        <v>35</v>
      </c>
      <c r="G60" s="56">
        <f>VLOOKUP($E60,'Margen (PowerBI)'!$B$2:$F$179,4)</f>
        <v>0</v>
      </c>
      <c r="H60" s="56">
        <f>VLOOKUP($E60,'Margen (PowerBI)'!$B$2:$F$179,5)</f>
        <v>16.5</v>
      </c>
      <c r="I60" s="55">
        <v>24.0</v>
      </c>
      <c r="J60" s="57">
        <v>0.0017</v>
      </c>
      <c r="K60" s="55">
        <v>29.0</v>
      </c>
      <c r="L60" s="57">
        <v>0.0017</v>
      </c>
      <c r="M60" s="57">
        <v>1.0</v>
      </c>
      <c r="N60" s="55">
        <v>2.0</v>
      </c>
      <c r="O60" s="55">
        <v>0.0</v>
      </c>
      <c r="P60" s="57">
        <v>0.0833</v>
      </c>
      <c r="Q60" s="57">
        <v>0.0</v>
      </c>
      <c r="R60" s="58">
        <v>302.4</v>
      </c>
      <c r="S60" s="58">
        <v>0.0</v>
      </c>
      <c r="T60" s="55">
        <v>2.0</v>
      </c>
      <c r="U60" s="55">
        <v>0.0</v>
      </c>
      <c r="V60" s="3"/>
      <c r="W60" s="3"/>
      <c r="X60" s="3"/>
      <c r="Y60" s="3"/>
      <c r="Z60" s="3"/>
      <c r="AA60" s="3"/>
      <c r="AB60" s="3"/>
      <c r="AC60" s="3"/>
      <c r="AD60" s="3"/>
      <c r="AE60" s="3"/>
    </row>
    <row r="61">
      <c r="A61" s="59" t="s">
        <v>463</v>
      </c>
      <c r="B61" s="59" t="s">
        <v>478</v>
      </c>
      <c r="C61" s="59" t="s">
        <v>479</v>
      </c>
      <c r="D61" s="59">
        <f t="shared" si="1"/>
        <v>4</v>
      </c>
      <c r="E61" s="59" t="s">
        <v>35</v>
      </c>
      <c r="F61" s="60">
        <f>VLOOKUP($E61,'Margen (PowerBI)'!$B$2:$F$179,3)</f>
        <v>35</v>
      </c>
      <c r="G61" s="60">
        <f>VLOOKUP($E61,'Margen (PowerBI)'!$B$2:$F$179,4)</f>
        <v>0</v>
      </c>
      <c r="H61" s="60">
        <f>VLOOKUP($E61,'Margen (PowerBI)'!$B$2:$F$179,5)</f>
        <v>16.5</v>
      </c>
      <c r="I61" s="59">
        <v>13.0</v>
      </c>
      <c r="J61" s="61">
        <v>9.0E-4</v>
      </c>
      <c r="K61" s="59">
        <v>15.0</v>
      </c>
      <c r="L61" s="61">
        <v>9.0E-4</v>
      </c>
      <c r="M61" s="61">
        <v>1.0</v>
      </c>
      <c r="N61" s="59">
        <v>4.0</v>
      </c>
      <c r="O61" s="59">
        <v>0.0</v>
      </c>
      <c r="P61" s="61">
        <v>0.3077</v>
      </c>
      <c r="Q61" s="61">
        <v>0.0</v>
      </c>
      <c r="R61" s="62">
        <v>621.14</v>
      </c>
      <c r="S61" s="62">
        <v>0.0</v>
      </c>
      <c r="T61" s="59">
        <v>3.0</v>
      </c>
      <c r="U61" s="59">
        <v>0.0</v>
      </c>
      <c r="V61" s="63"/>
      <c r="W61" s="63"/>
      <c r="X61" s="63"/>
      <c r="Y61" s="63"/>
      <c r="Z61" s="63"/>
      <c r="AA61" s="63"/>
      <c r="AB61" s="63"/>
      <c r="AC61" s="63"/>
      <c r="AD61" s="63"/>
      <c r="AE61" s="63"/>
    </row>
    <row r="62">
      <c r="A62" s="55" t="s">
        <v>463</v>
      </c>
      <c r="B62" s="55" t="s">
        <v>480</v>
      </c>
      <c r="C62" s="55" t="s">
        <v>481</v>
      </c>
      <c r="D62" s="55">
        <f t="shared" si="1"/>
        <v>1</v>
      </c>
      <c r="E62" s="55" t="s">
        <v>35</v>
      </c>
      <c r="F62" s="56">
        <f>VLOOKUP($E62,'Margen (PowerBI)'!$B$2:$F$179,3)</f>
        <v>35</v>
      </c>
      <c r="G62" s="56">
        <f>VLOOKUP($E62,'Margen (PowerBI)'!$B$2:$F$179,4)</f>
        <v>0</v>
      </c>
      <c r="H62" s="56">
        <f>VLOOKUP($E62,'Margen (PowerBI)'!$B$2:$F$179,5)</f>
        <v>16.5</v>
      </c>
      <c r="I62" s="55">
        <v>1.0</v>
      </c>
      <c r="J62" s="57">
        <v>1.0E-4</v>
      </c>
      <c r="K62" s="55">
        <v>1.0</v>
      </c>
      <c r="L62" s="57">
        <v>1.0E-4</v>
      </c>
      <c r="M62" s="57">
        <v>1.0</v>
      </c>
      <c r="N62" s="55">
        <v>1.0</v>
      </c>
      <c r="O62" s="55">
        <v>0.0</v>
      </c>
      <c r="P62" s="57">
        <v>1.0</v>
      </c>
      <c r="Q62" s="57">
        <v>0.0</v>
      </c>
      <c r="R62" s="58">
        <v>145.0</v>
      </c>
      <c r="S62" s="58">
        <v>0.0</v>
      </c>
      <c r="T62" s="55">
        <v>1.0</v>
      </c>
      <c r="U62" s="55">
        <v>0.0</v>
      </c>
      <c r="V62" s="3"/>
      <c r="W62" s="3"/>
      <c r="X62" s="3"/>
      <c r="Y62" s="3"/>
      <c r="Z62" s="3"/>
      <c r="AA62" s="3"/>
      <c r="AB62" s="3"/>
      <c r="AC62" s="3"/>
      <c r="AD62" s="3"/>
      <c r="AE62" s="3"/>
    </row>
    <row r="63">
      <c r="A63" s="59" t="s">
        <v>463</v>
      </c>
      <c r="B63" s="59" t="s">
        <v>482</v>
      </c>
      <c r="C63" s="59" t="s">
        <v>483</v>
      </c>
      <c r="D63" s="59">
        <f t="shared" si="1"/>
        <v>2</v>
      </c>
      <c r="E63" s="59" t="s">
        <v>35</v>
      </c>
      <c r="F63" s="60">
        <f>VLOOKUP($E63,'Margen (PowerBI)'!$B$2:$F$179,3)</f>
        <v>35</v>
      </c>
      <c r="G63" s="60">
        <f>VLOOKUP($E63,'Margen (PowerBI)'!$B$2:$F$179,4)</f>
        <v>0</v>
      </c>
      <c r="H63" s="60">
        <f>VLOOKUP($E63,'Margen (PowerBI)'!$B$2:$F$179,5)</f>
        <v>16.5</v>
      </c>
      <c r="I63" s="59">
        <v>9.0</v>
      </c>
      <c r="J63" s="61">
        <v>6.0E-4</v>
      </c>
      <c r="K63" s="59">
        <v>14.0</v>
      </c>
      <c r="L63" s="61">
        <v>8.0E-4</v>
      </c>
      <c r="M63" s="61">
        <v>0.7857</v>
      </c>
      <c r="N63" s="59">
        <v>2.0</v>
      </c>
      <c r="O63" s="59">
        <v>0.0</v>
      </c>
      <c r="P63" s="61">
        <v>0.2222</v>
      </c>
      <c r="Q63" s="61">
        <v>0.0</v>
      </c>
      <c r="R63" s="62">
        <v>309.21</v>
      </c>
      <c r="S63" s="62">
        <v>0.0</v>
      </c>
      <c r="T63" s="59">
        <v>2.0</v>
      </c>
      <c r="U63" s="59">
        <v>0.0</v>
      </c>
      <c r="V63" s="63"/>
      <c r="W63" s="63"/>
      <c r="X63" s="63"/>
      <c r="Y63" s="63"/>
      <c r="Z63" s="63"/>
      <c r="AA63" s="63"/>
      <c r="AB63" s="63"/>
      <c r="AC63" s="63"/>
      <c r="AD63" s="63"/>
      <c r="AE63" s="63"/>
    </row>
    <row r="64">
      <c r="A64" s="55" t="s">
        <v>463</v>
      </c>
      <c r="B64" s="55" t="s">
        <v>484</v>
      </c>
      <c r="C64" s="55" t="s">
        <v>485</v>
      </c>
      <c r="D64" s="55">
        <f t="shared" si="1"/>
        <v>1</v>
      </c>
      <c r="E64" s="55" t="s">
        <v>35</v>
      </c>
      <c r="F64" s="56">
        <f>VLOOKUP($E64,'Margen (PowerBI)'!$B$2:$F$179,3)</f>
        <v>35</v>
      </c>
      <c r="G64" s="56">
        <f>VLOOKUP($E64,'Margen (PowerBI)'!$B$2:$F$179,4)</f>
        <v>0</v>
      </c>
      <c r="H64" s="56">
        <f>VLOOKUP($E64,'Margen (PowerBI)'!$B$2:$F$179,5)</f>
        <v>16.5</v>
      </c>
      <c r="I64" s="55">
        <v>16.0</v>
      </c>
      <c r="J64" s="57">
        <v>0.0011</v>
      </c>
      <c r="K64" s="55">
        <v>16.0</v>
      </c>
      <c r="L64" s="57">
        <v>9.0E-4</v>
      </c>
      <c r="M64" s="57">
        <v>0.75</v>
      </c>
      <c r="N64" s="55">
        <v>1.0</v>
      </c>
      <c r="O64" s="55">
        <v>0.0</v>
      </c>
      <c r="P64" s="57">
        <v>0.0625</v>
      </c>
      <c r="Q64" s="57">
        <v>0.0</v>
      </c>
      <c r="R64" s="58">
        <v>145.0</v>
      </c>
      <c r="S64" s="58">
        <v>0.0</v>
      </c>
      <c r="T64" s="55">
        <v>1.0</v>
      </c>
      <c r="U64" s="55">
        <v>0.0</v>
      </c>
      <c r="V64" s="3"/>
      <c r="W64" s="3"/>
      <c r="X64" s="3"/>
      <c r="Y64" s="3"/>
      <c r="Z64" s="3"/>
      <c r="AA64" s="3"/>
      <c r="AB64" s="3"/>
      <c r="AC64" s="3"/>
      <c r="AD64" s="3"/>
      <c r="AE64" s="3"/>
    </row>
    <row r="65">
      <c r="A65" s="59" t="s">
        <v>463</v>
      </c>
      <c r="B65" s="59" t="s">
        <v>486</v>
      </c>
      <c r="C65" s="59" t="s">
        <v>487</v>
      </c>
      <c r="D65" s="59">
        <f t="shared" si="1"/>
        <v>1</v>
      </c>
      <c r="E65" s="59" t="s">
        <v>35</v>
      </c>
      <c r="F65" s="60">
        <f>VLOOKUP($E65,'Margen (PowerBI)'!$B$2:$F$179,3)</f>
        <v>35</v>
      </c>
      <c r="G65" s="60">
        <f>VLOOKUP($E65,'Margen (PowerBI)'!$B$2:$F$179,4)</f>
        <v>0</v>
      </c>
      <c r="H65" s="60">
        <f>VLOOKUP($E65,'Margen (PowerBI)'!$B$2:$F$179,5)</f>
        <v>16.5</v>
      </c>
      <c r="I65" s="59">
        <v>5.0</v>
      </c>
      <c r="J65" s="61">
        <v>4.0E-4</v>
      </c>
      <c r="K65" s="59">
        <v>6.0</v>
      </c>
      <c r="L65" s="61">
        <v>4.0E-4</v>
      </c>
      <c r="M65" s="61">
        <v>0.8333</v>
      </c>
      <c r="N65" s="59">
        <v>1.0</v>
      </c>
      <c r="O65" s="59">
        <v>0.0</v>
      </c>
      <c r="P65" s="61">
        <v>0.2</v>
      </c>
      <c r="Q65" s="61">
        <v>0.0</v>
      </c>
      <c r="R65" s="62">
        <v>145.0</v>
      </c>
      <c r="S65" s="62">
        <v>0.0</v>
      </c>
      <c r="T65" s="59">
        <v>1.0</v>
      </c>
      <c r="U65" s="59">
        <v>0.0</v>
      </c>
      <c r="V65" s="63"/>
      <c r="W65" s="63"/>
      <c r="X65" s="63"/>
      <c r="Y65" s="63"/>
      <c r="Z65" s="63"/>
      <c r="AA65" s="63"/>
      <c r="AB65" s="63"/>
      <c r="AC65" s="63"/>
      <c r="AD65" s="63"/>
      <c r="AE65" s="63"/>
    </row>
    <row r="66">
      <c r="A66" s="55" t="s">
        <v>463</v>
      </c>
      <c r="B66" s="55" t="s">
        <v>488</v>
      </c>
      <c r="C66" s="55" t="s">
        <v>489</v>
      </c>
      <c r="D66" s="55">
        <f t="shared" si="1"/>
        <v>1</v>
      </c>
      <c r="E66" s="55" t="s">
        <v>35</v>
      </c>
      <c r="F66" s="56">
        <f>VLOOKUP($E66,'Margen (PowerBI)'!$B$2:$F$179,3)</f>
        <v>35</v>
      </c>
      <c r="G66" s="56">
        <f>VLOOKUP($E66,'Margen (PowerBI)'!$B$2:$F$179,4)</f>
        <v>0</v>
      </c>
      <c r="H66" s="56">
        <f>VLOOKUP($E66,'Margen (PowerBI)'!$B$2:$F$179,5)</f>
        <v>16.5</v>
      </c>
      <c r="I66" s="55">
        <v>457.0</v>
      </c>
      <c r="J66" s="57">
        <v>0.0327</v>
      </c>
      <c r="K66" s="55">
        <v>604.0</v>
      </c>
      <c r="L66" s="57">
        <v>0.0356</v>
      </c>
      <c r="M66" s="57">
        <v>0.995</v>
      </c>
      <c r="N66" s="55">
        <v>1.0</v>
      </c>
      <c r="O66" s="55">
        <v>0.0</v>
      </c>
      <c r="P66" s="57">
        <v>0.0022</v>
      </c>
      <c r="Q66" s="57">
        <v>0.0</v>
      </c>
      <c r="R66" s="58">
        <v>157.14</v>
      </c>
      <c r="S66" s="58">
        <v>0.0</v>
      </c>
      <c r="T66" s="55">
        <v>1.0</v>
      </c>
      <c r="U66" s="55">
        <v>0.0</v>
      </c>
      <c r="V66" s="3"/>
      <c r="W66" s="3"/>
      <c r="X66" s="3"/>
      <c r="Y66" s="3"/>
      <c r="Z66" s="3"/>
      <c r="AA66" s="3"/>
      <c r="AB66" s="3"/>
      <c r="AC66" s="3"/>
      <c r="AD66" s="3"/>
      <c r="AE66" s="3"/>
    </row>
    <row r="67">
      <c r="A67" s="59" t="s">
        <v>463</v>
      </c>
      <c r="B67" s="59" t="s">
        <v>490</v>
      </c>
      <c r="C67" s="59" t="s">
        <v>491</v>
      </c>
      <c r="D67" s="59">
        <f t="shared" si="1"/>
        <v>4</v>
      </c>
      <c r="E67" s="59" t="s">
        <v>35</v>
      </c>
      <c r="F67" s="60">
        <f>VLOOKUP($E67,'Margen (PowerBI)'!$B$2:$F$179,3)</f>
        <v>35</v>
      </c>
      <c r="G67" s="60">
        <f>VLOOKUP($E67,'Margen (PowerBI)'!$B$2:$F$179,4)</f>
        <v>0</v>
      </c>
      <c r="H67" s="60">
        <f>VLOOKUP($E67,'Margen (PowerBI)'!$B$2:$F$179,5)</f>
        <v>16.5</v>
      </c>
      <c r="I67" s="59">
        <v>22.0</v>
      </c>
      <c r="J67" s="61">
        <v>0.0016</v>
      </c>
      <c r="K67" s="59">
        <v>27.0</v>
      </c>
      <c r="L67" s="61">
        <v>0.0016</v>
      </c>
      <c r="M67" s="61">
        <v>1.0</v>
      </c>
      <c r="N67" s="59">
        <v>4.0</v>
      </c>
      <c r="O67" s="59">
        <v>0.0</v>
      </c>
      <c r="P67" s="61">
        <v>0.1818</v>
      </c>
      <c r="Q67" s="61">
        <v>0.0</v>
      </c>
      <c r="R67" s="62">
        <v>603.56</v>
      </c>
      <c r="S67" s="62">
        <v>0.0</v>
      </c>
      <c r="T67" s="59">
        <v>4.0</v>
      </c>
      <c r="U67" s="59">
        <v>0.0</v>
      </c>
      <c r="V67" s="63"/>
      <c r="W67" s="63"/>
      <c r="X67" s="63"/>
      <c r="Y67" s="63"/>
      <c r="Z67" s="63"/>
      <c r="AA67" s="63"/>
      <c r="AB67" s="63"/>
      <c r="AC67" s="63"/>
      <c r="AD67" s="63"/>
      <c r="AE67" s="63"/>
    </row>
    <row r="68">
      <c r="A68" s="55" t="s">
        <v>463</v>
      </c>
      <c r="B68" s="55" t="s">
        <v>492</v>
      </c>
      <c r="C68" s="55" t="s">
        <v>493</v>
      </c>
      <c r="D68" s="55">
        <f t="shared" si="1"/>
        <v>4</v>
      </c>
      <c r="E68" s="55" t="s">
        <v>35</v>
      </c>
      <c r="F68" s="56">
        <f>VLOOKUP($E68,'Margen (PowerBI)'!$B$2:$F$179,3)</f>
        <v>35</v>
      </c>
      <c r="G68" s="56">
        <f>VLOOKUP($E68,'Margen (PowerBI)'!$B$2:$F$179,4)</f>
        <v>0</v>
      </c>
      <c r="H68" s="56">
        <f>VLOOKUP($E68,'Margen (PowerBI)'!$B$2:$F$179,5)</f>
        <v>16.5</v>
      </c>
      <c r="I68" s="55">
        <v>46.0</v>
      </c>
      <c r="J68" s="57">
        <v>0.0033</v>
      </c>
      <c r="K68" s="55">
        <v>61.0</v>
      </c>
      <c r="L68" s="57">
        <v>0.0036</v>
      </c>
      <c r="M68" s="57">
        <v>1.0</v>
      </c>
      <c r="N68" s="55">
        <v>4.0</v>
      </c>
      <c r="O68" s="55">
        <v>0.0</v>
      </c>
      <c r="P68" s="57">
        <v>0.087</v>
      </c>
      <c r="Q68" s="57">
        <v>0.0</v>
      </c>
      <c r="R68" s="58">
        <v>613.35</v>
      </c>
      <c r="S68" s="58">
        <v>0.0</v>
      </c>
      <c r="T68" s="55">
        <v>4.0</v>
      </c>
      <c r="U68" s="55">
        <v>0.0</v>
      </c>
      <c r="V68" s="3"/>
      <c r="W68" s="3"/>
      <c r="X68" s="3"/>
      <c r="Y68" s="3"/>
      <c r="Z68" s="3"/>
      <c r="AA68" s="3"/>
      <c r="AB68" s="3"/>
      <c r="AC68" s="3"/>
      <c r="AD68" s="3"/>
      <c r="AE68" s="3"/>
    </row>
    <row r="69">
      <c r="A69" s="59" t="s">
        <v>494</v>
      </c>
      <c r="B69" s="59" t="s">
        <v>495</v>
      </c>
      <c r="C69" s="59" t="s">
        <v>496</v>
      </c>
      <c r="D69" s="59">
        <f t="shared" si="1"/>
        <v>1</v>
      </c>
      <c r="E69" s="59" t="s">
        <v>127</v>
      </c>
      <c r="F69" s="60">
        <f>VLOOKUP($E69,'Margen (PowerBI)'!$B$2:$F$179,3)</f>
        <v>35</v>
      </c>
      <c r="G69" s="60">
        <f>VLOOKUP($E69,'Margen (PowerBI)'!$B$2:$F$179,4)</f>
        <v>0</v>
      </c>
      <c r="H69" s="60">
        <f>VLOOKUP($E69,'Margen (PowerBI)'!$B$2:$F$179,5)</f>
        <v>16.5</v>
      </c>
      <c r="I69" s="59">
        <v>46.0</v>
      </c>
      <c r="J69" s="61">
        <v>0.0033</v>
      </c>
      <c r="K69" s="59">
        <v>51.0</v>
      </c>
      <c r="L69" s="61">
        <v>0.003</v>
      </c>
      <c r="M69" s="61">
        <v>1.0</v>
      </c>
      <c r="N69" s="59">
        <v>1.0</v>
      </c>
      <c r="O69" s="59">
        <v>0.0</v>
      </c>
      <c r="P69" s="61">
        <v>0.0217</v>
      </c>
      <c r="Q69" s="61">
        <v>0.0</v>
      </c>
      <c r="R69" s="62">
        <v>113.0</v>
      </c>
      <c r="S69" s="62">
        <v>0.0</v>
      </c>
      <c r="T69" s="59">
        <v>1.0</v>
      </c>
      <c r="U69" s="59">
        <v>0.0</v>
      </c>
      <c r="V69" s="63"/>
      <c r="W69" s="63"/>
      <c r="X69" s="63"/>
      <c r="Y69" s="63"/>
      <c r="Z69" s="63"/>
      <c r="AA69" s="63"/>
      <c r="AB69" s="63"/>
      <c r="AC69" s="63"/>
      <c r="AD69" s="63"/>
      <c r="AE69" s="63"/>
    </row>
    <row r="70">
      <c r="A70" s="55" t="s">
        <v>494</v>
      </c>
      <c r="B70" s="55" t="s">
        <v>497</v>
      </c>
      <c r="C70" s="55" t="s">
        <v>498</v>
      </c>
      <c r="D70" s="55">
        <f t="shared" si="1"/>
        <v>2</v>
      </c>
      <c r="E70" s="55" t="s">
        <v>127</v>
      </c>
      <c r="F70" s="56">
        <f>VLOOKUP($E70,'Margen (PowerBI)'!$B$2:$F$179,3)</f>
        <v>35</v>
      </c>
      <c r="G70" s="56">
        <f>VLOOKUP($E70,'Margen (PowerBI)'!$B$2:$F$179,4)</f>
        <v>0</v>
      </c>
      <c r="H70" s="56">
        <f>VLOOKUP($E70,'Margen (PowerBI)'!$B$2:$F$179,5)</f>
        <v>16.5</v>
      </c>
      <c r="I70" s="55">
        <v>6.0</v>
      </c>
      <c r="J70" s="57">
        <v>4.0E-4</v>
      </c>
      <c r="K70" s="55">
        <v>7.0</v>
      </c>
      <c r="L70" s="57">
        <v>4.0E-4</v>
      </c>
      <c r="M70" s="57">
        <v>0.8571</v>
      </c>
      <c r="N70" s="55">
        <v>2.0</v>
      </c>
      <c r="O70" s="55">
        <v>0.0</v>
      </c>
      <c r="P70" s="57">
        <v>0.3333</v>
      </c>
      <c r="Q70" s="57">
        <v>0.0</v>
      </c>
      <c r="R70" s="58">
        <v>244.36</v>
      </c>
      <c r="S70" s="58">
        <v>0.0</v>
      </c>
      <c r="T70" s="55">
        <v>2.0</v>
      </c>
      <c r="U70" s="55">
        <v>0.0</v>
      </c>
      <c r="V70" s="3"/>
      <c r="W70" s="3"/>
      <c r="X70" s="3"/>
      <c r="Y70" s="3"/>
      <c r="Z70" s="3"/>
      <c r="AA70" s="3"/>
      <c r="AB70" s="3"/>
      <c r="AC70" s="3"/>
      <c r="AD70" s="3"/>
      <c r="AE70" s="3"/>
    </row>
    <row r="71">
      <c r="A71" s="59" t="s">
        <v>494</v>
      </c>
      <c r="B71" s="59" t="s">
        <v>499</v>
      </c>
      <c r="C71" s="59" t="s">
        <v>500</v>
      </c>
      <c r="D71" s="59">
        <f t="shared" si="1"/>
        <v>1</v>
      </c>
      <c r="E71" s="59" t="s">
        <v>127</v>
      </c>
      <c r="F71" s="60">
        <f>VLOOKUP($E71,'Margen (PowerBI)'!$B$2:$F$179,3)</f>
        <v>35</v>
      </c>
      <c r="G71" s="60">
        <f>VLOOKUP($E71,'Margen (PowerBI)'!$B$2:$F$179,4)</f>
        <v>0</v>
      </c>
      <c r="H71" s="60">
        <f>VLOOKUP($E71,'Margen (PowerBI)'!$B$2:$F$179,5)</f>
        <v>16.5</v>
      </c>
      <c r="I71" s="59">
        <v>52.0</v>
      </c>
      <c r="J71" s="61">
        <v>0.0037</v>
      </c>
      <c r="K71" s="59">
        <v>63.0</v>
      </c>
      <c r="L71" s="61">
        <v>0.0037</v>
      </c>
      <c r="M71" s="61">
        <v>0.6508</v>
      </c>
      <c r="N71" s="59">
        <v>1.0</v>
      </c>
      <c r="O71" s="59">
        <v>0.0</v>
      </c>
      <c r="P71" s="61">
        <v>0.0192</v>
      </c>
      <c r="Q71" s="61">
        <v>0.0</v>
      </c>
      <c r="R71" s="62">
        <v>113.0</v>
      </c>
      <c r="S71" s="62">
        <v>0.0</v>
      </c>
      <c r="T71" s="59">
        <v>1.0</v>
      </c>
      <c r="U71" s="59">
        <v>0.0</v>
      </c>
      <c r="V71" s="63"/>
      <c r="W71" s="63"/>
      <c r="X71" s="63"/>
      <c r="Y71" s="63"/>
      <c r="Z71" s="63"/>
      <c r="AA71" s="63"/>
      <c r="AB71" s="63"/>
      <c r="AC71" s="63"/>
      <c r="AD71" s="63"/>
      <c r="AE71" s="63"/>
    </row>
    <row r="72">
      <c r="A72" s="55" t="s">
        <v>494</v>
      </c>
      <c r="B72" s="55" t="s">
        <v>501</v>
      </c>
      <c r="C72" s="55" t="s">
        <v>502</v>
      </c>
      <c r="D72" s="55">
        <f t="shared" si="1"/>
        <v>1</v>
      </c>
      <c r="E72" s="55" t="s">
        <v>127</v>
      </c>
      <c r="F72" s="56">
        <f>VLOOKUP($E72,'Margen (PowerBI)'!$B$2:$F$179,3)</f>
        <v>35</v>
      </c>
      <c r="G72" s="56">
        <f>VLOOKUP($E72,'Margen (PowerBI)'!$B$2:$F$179,4)</f>
        <v>0</v>
      </c>
      <c r="H72" s="56">
        <f>VLOOKUP($E72,'Margen (PowerBI)'!$B$2:$F$179,5)</f>
        <v>16.5</v>
      </c>
      <c r="I72" s="55">
        <v>31.0</v>
      </c>
      <c r="J72" s="57">
        <v>0.0022</v>
      </c>
      <c r="K72" s="55">
        <v>38.0</v>
      </c>
      <c r="L72" s="57">
        <v>0.0022</v>
      </c>
      <c r="M72" s="57">
        <v>1.0</v>
      </c>
      <c r="N72" s="55">
        <v>1.0</v>
      </c>
      <c r="O72" s="55">
        <v>0.0</v>
      </c>
      <c r="P72" s="57">
        <v>0.0323</v>
      </c>
      <c r="Q72" s="57">
        <v>0.0</v>
      </c>
      <c r="R72" s="58">
        <v>122.04</v>
      </c>
      <c r="S72" s="58">
        <v>0.0</v>
      </c>
      <c r="T72" s="55">
        <v>1.0</v>
      </c>
      <c r="U72" s="55">
        <v>0.0</v>
      </c>
      <c r="V72" s="3"/>
      <c r="W72" s="3"/>
      <c r="X72" s="3"/>
      <c r="Y72" s="3"/>
      <c r="Z72" s="3"/>
      <c r="AA72" s="3"/>
      <c r="AB72" s="3"/>
      <c r="AC72" s="3"/>
      <c r="AD72" s="3"/>
      <c r="AE72" s="3"/>
    </row>
    <row r="73">
      <c r="A73" s="59" t="s">
        <v>494</v>
      </c>
      <c r="B73" s="59" t="s">
        <v>503</v>
      </c>
      <c r="C73" s="59" t="s">
        <v>504</v>
      </c>
      <c r="D73" s="59">
        <f t="shared" si="1"/>
        <v>3</v>
      </c>
      <c r="E73" s="59" t="s">
        <v>127</v>
      </c>
      <c r="F73" s="60">
        <f>VLOOKUP($E73,'Margen (PowerBI)'!$B$2:$F$179,3)</f>
        <v>35</v>
      </c>
      <c r="G73" s="60">
        <f>VLOOKUP($E73,'Margen (PowerBI)'!$B$2:$F$179,4)</f>
        <v>0</v>
      </c>
      <c r="H73" s="60">
        <f>VLOOKUP($E73,'Margen (PowerBI)'!$B$2:$F$179,5)</f>
        <v>16.5</v>
      </c>
      <c r="I73" s="59">
        <v>201.0</v>
      </c>
      <c r="J73" s="61">
        <v>0.0144</v>
      </c>
      <c r="K73" s="59">
        <v>230.0</v>
      </c>
      <c r="L73" s="61">
        <v>0.0136</v>
      </c>
      <c r="M73" s="61">
        <v>0.9957</v>
      </c>
      <c r="N73" s="59">
        <v>3.0</v>
      </c>
      <c r="O73" s="59">
        <v>0.0</v>
      </c>
      <c r="P73" s="61">
        <v>0.0149</v>
      </c>
      <c r="Q73" s="61">
        <v>0.0</v>
      </c>
      <c r="R73" s="62">
        <v>347.76</v>
      </c>
      <c r="S73" s="62">
        <v>0.0</v>
      </c>
      <c r="T73" s="59">
        <v>3.0</v>
      </c>
      <c r="U73" s="59">
        <v>0.0</v>
      </c>
      <c r="V73" s="63"/>
      <c r="W73" s="63"/>
      <c r="X73" s="63"/>
      <c r="Y73" s="63"/>
      <c r="Z73" s="63"/>
      <c r="AA73" s="63"/>
      <c r="AB73" s="63"/>
      <c r="AC73" s="63"/>
      <c r="AD73" s="63"/>
      <c r="AE73" s="63"/>
    </row>
    <row r="74">
      <c r="A74" s="55" t="s">
        <v>494</v>
      </c>
      <c r="B74" s="55" t="s">
        <v>505</v>
      </c>
      <c r="C74" s="55" t="s">
        <v>506</v>
      </c>
      <c r="D74" s="55">
        <f t="shared" si="1"/>
        <v>2</v>
      </c>
      <c r="E74" s="55" t="s">
        <v>127</v>
      </c>
      <c r="F74" s="56">
        <f>VLOOKUP($E74,'Margen (PowerBI)'!$B$2:$F$179,3)</f>
        <v>35</v>
      </c>
      <c r="G74" s="56">
        <f>VLOOKUP($E74,'Margen (PowerBI)'!$B$2:$F$179,4)</f>
        <v>0</v>
      </c>
      <c r="H74" s="56">
        <f>VLOOKUP($E74,'Margen (PowerBI)'!$B$2:$F$179,5)</f>
        <v>16.5</v>
      </c>
      <c r="I74" s="55">
        <v>39.0</v>
      </c>
      <c r="J74" s="57">
        <v>0.0028</v>
      </c>
      <c r="K74" s="55">
        <v>54.0</v>
      </c>
      <c r="L74" s="57">
        <v>0.0032</v>
      </c>
      <c r="M74" s="57">
        <v>0.963</v>
      </c>
      <c r="N74" s="55">
        <v>2.0</v>
      </c>
      <c r="O74" s="55">
        <v>0.0</v>
      </c>
      <c r="P74" s="57">
        <v>0.0513</v>
      </c>
      <c r="Q74" s="57">
        <v>0.0</v>
      </c>
      <c r="R74" s="58">
        <v>226.0</v>
      </c>
      <c r="S74" s="58">
        <v>0.0</v>
      </c>
      <c r="T74" s="55">
        <v>2.0</v>
      </c>
      <c r="U74" s="55">
        <v>0.0</v>
      </c>
      <c r="V74" s="3"/>
      <c r="W74" s="3"/>
      <c r="X74" s="3"/>
      <c r="Y74" s="3"/>
      <c r="Z74" s="3"/>
      <c r="AA74" s="3"/>
      <c r="AB74" s="3"/>
      <c r="AC74" s="3"/>
      <c r="AD74" s="3"/>
      <c r="AE74" s="3"/>
    </row>
    <row r="75">
      <c r="A75" s="59" t="s">
        <v>494</v>
      </c>
      <c r="B75" s="59" t="s">
        <v>507</v>
      </c>
      <c r="C75" s="59" t="s">
        <v>508</v>
      </c>
      <c r="D75" s="59">
        <f t="shared" si="1"/>
        <v>2</v>
      </c>
      <c r="E75" s="59" t="s">
        <v>127</v>
      </c>
      <c r="F75" s="60">
        <f>VLOOKUP($E75,'Margen (PowerBI)'!$B$2:$F$179,3)</f>
        <v>35</v>
      </c>
      <c r="G75" s="60">
        <f>VLOOKUP($E75,'Margen (PowerBI)'!$B$2:$F$179,4)</f>
        <v>0</v>
      </c>
      <c r="H75" s="60">
        <f>VLOOKUP($E75,'Margen (PowerBI)'!$B$2:$F$179,5)</f>
        <v>16.5</v>
      </c>
      <c r="I75" s="59">
        <v>198.0</v>
      </c>
      <c r="J75" s="61">
        <v>0.0142</v>
      </c>
      <c r="K75" s="59">
        <v>277.0</v>
      </c>
      <c r="L75" s="61">
        <v>0.0163</v>
      </c>
      <c r="M75" s="61">
        <v>0.9495</v>
      </c>
      <c r="N75" s="59">
        <v>2.0</v>
      </c>
      <c r="O75" s="59">
        <v>0.0</v>
      </c>
      <c r="P75" s="61">
        <v>0.0101</v>
      </c>
      <c r="Q75" s="61">
        <v>0.0</v>
      </c>
      <c r="R75" s="62">
        <v>246.17</v>
      </c>
      <c r="S75" s="62">
        <v>0.0</v>
      </c>
      <c r="T75" s="59">
        <v>2.0</v>
      </c>
      <c r="U75" s="59">
        <v>0.0</v>
      </c>
      <c r="V75" s="63"/>
      <c r="W75" s="63"/>
      <c r="X75" s="63"/>
      <c r="Y75" s="63"/>
      <c r="Z75" s="63"/>
      <c r="AA75" s="63"/>
      <c r="AB75" s="63"/>
      <c r="AC75" s="63"/>
      <c r="AD75" s="63"/>
      <c r="AE75" s="63"/>
    </row>
    <row r="76">
      <c r="A76" s="55" t="s">
        <v>494</v>
      </c>
      <c r="B76" s="55" t="s">
        <v>509</v>
      </c>
      <c r="C76" s="55" t="s">
        <v>510</v>
      </c>
      <c r="D76" s="55">
        <f t="shared" si="1"/>
        <v>1</v>
      </c>
      <c r="E76" s="55" t="s">
        <v>127</v>
      </c>
      <c r="F76" s="56">
        <f>VLOOKUP($E76,'Margen (PowerBI)'!$B$2:$F$179,3)</f>
        <v>35</v>
      </c>
      <c r="G76" s="56">
        <f>VLOOKUP($E76,'Margen (PowerBI)'!$B$2:$F$179,4)</f>
        <v>0</v>
      </c>
      <c r="H76" s="56">
        <f>VLOOKUP($E76,'Margen (PowerBI)'!$B$2:$F$179,5)</f>
        <v>16.5</v>
      </c>
      <c r="I76" s="55">
        <v>17.0</v>
      </c>
      <c r="J76" s="57">
        <v>0.0012</v>
      </c>
      <c r="K76" s="55">
        <v>26.0</v>
      </c>
      <c r="L76" s="57">
        <v>0.0015</v>
      </c>
      <c r="M76" s="57">
        <v>1.0</v>
      </c>
      <c r="N76" s="55">
        <v>1.0</v>
      </c>
      <c r="O76" s="55">
        <v>0.0</v>
      </c>
      <c r="P76" s="57">
        <v>0.0588</v>
      </c>
      <c r="Q76" s="57">
        <v>0.0</v>
      </c>
      <c r="R76" s="58">
        <v>123.17</v>
      </c>
      <c r="S76" s="58">
        <v>0.0</v>
      </c>
      <c r="T76" s="55">
        <v>1.0</v>
      </c>
      <c r="U76" s="55">
        <v>0.0</v>
      </c>
      <c r="V76" s="3"/>
      <c r="W76" s="3"/>
      <c r="X76" s="3"/>
      <c r="Y76" s="3"/>
      <c r="Z76" s="3"/>
      <c r="AA76" s="3"/>
      <c r="AB76" s="3"/>
      <c r="AC76" s="3"/>
      <c r="AD76" s="3"/>
      <c r="AE76" s="3"/>
    </row>
    <row r="77">
      <c r="A77" s="59" t="s">
        <v>494</v>
      </c>
      <c r="B77" s="59" t="s">
        <v>511</v>
      </c>
      <c r="C77" s="59" t="s">
        <v>512</v>
      </c>
      <c r="D77" s="59">
        <f t="shared" si="1"/>
        <v>1</v>
      </c>
      <c r="E77" s="59" t="s">
        <v>127</v>
      </c>
      <c r="F77" s="60">
        <f>VLOOKUP($E77,'Margen (PowerBI)'!$B$2:$F$179,3)</f>
        <v>35</v>
      </c>
      <c r="G77" s="60">
        <f>VLOOKUP($E77,'Margen (PowerBI)'!$B$2:$F$179,4)</f>
        <v>0</v>
      </c>
      <c r="H77" s="60">
        <f>VLOOKUP($E77,'Margen (PowerBI)'!$B$2:$F$179,5)</f>
        <v>16.5</v>
      </c>
      <c r="I77" s="59">
        <v>25.0</v>
      </c>
      <c r="J77" s="61">
        <v>0.0018</v>
      </c>
      <c r="K77" s="59">
        <v>32.0</v>
      </c>
      <c r="L77" s="61">
        <v>0.0019</v>
      </c>
      <c r="M77" s="61">
        <v>0.7813</v>
      </c>
      <c r="N77" s="59">
        <v>1.0</v>
      </c>
      <c r="O77" s="59">
        <v>0.0</v>
      </c>
      <c r="P77" s="61">
        <v>0.04</v>
      </c>
      <c r="Q77" s="61">
        <v>0.0</v>
      </c>
      <c r="R77" s="62">
        <v>121.76</v>
      </c>
      <c r="S77" s="62">
        <v>0.0</v>
      </c>
      <c r="T77" s="59">
        <v>1.0</v>
      </c>
      <c r="U77" s="59">
        <v>0.0</v>
      </c>
      <c r="V77" s="63"/>
      <c r="W77" s="63"/>
      <c r="X77" s="63"/>
      <c r="Y77" s="63"/>
      <c r="Z77" s="63"/>
      <c r="AA77" s="63"/>
      <c r="AB77" s="63"/>
      <c r="AC77" s="63"/>
      <c r="AD77" s="63"/>
      <c r="AE77" s="63"/>
    </row>
    <row r="78">
      <c r="A78" s="55" t="s">
        <v>494</v>
      </c>
      <c r="B78" s="55" t="s">
        <v>513</v>
      </c>
      <c r="C78" s="55" t="s">
        <v>514</v>
      </c>
      <c r="D78" s="55">
        <f t="shared" si="1"/>
        <v>2</v>
      </c>
      <c r="E78" s="55" t="s">
        <v>127</v>
      </c>
      <c r="F78" s="56">
        <f>VLOOKUP($E78,'Margen (PowerBI)'!$B$2:$F$179,3)</f>
        <v>35</v>
      </c>
      <c r="G78" s="56">
        <f>VLOOKUP($E78,'Margen (PowerBI)'!$B$2:$F$179,4)</f>
        <v>0</v>
      </c>
      <c r="H78" s="56">
        <f>VLOOKUP($E78,'Margen (PowerBI)'!$B$2:$F$179,5)</f>
        <v>16.5</v>
      </c>
      <c r="I78" s="55">
        <v>9.0</v>
      </c>
      <c r="J78" s="57">
        <v>6.0E-4</v>
      </c>
      <c r="K78" s="55">
        <v>10.0</v>
      </c>
      <c r="L78" s="57">
        <v>6.0E-4</v>
      </c>
      <c r="M78" s="57">
        <v>0.9</v>
      </c>
      <c r="N78" s="55">
        <v>2.0</v>
      </c>
      <c r="O78" s="55">
        <v>0.0</v>
      </c>
      <c r="P78" s="57">
        <v>0.2222</v>
      </c>
      <c r="Q78" s="57">
        <v>0.0</v>
      </c>
      <c r="R78" s="58">
        <v>235.32</v>
      </c>
      <c r="S78" s="58">
        <v>0.0</v>
      </c>
      <c r="T78" s="55">
        <v>2.0</v>
      </c>
      <c r="U78" s="55">
        <v>0.0</v>
      </c>
      <c r="V78" s="3"/>
      <c r="W78" s="3"/>
      <c r="X78" s="3"/>
      <c r="Y78" s="3"/>
      <c r="Z78" s="3"/>
      <c r="AA78" s="3"/>
      <c r="AB78" s="3"/>
      <c r="AC78" s="3"/>
      <c r="AD78" s="3"/>
      <c r="AE78" s="3"/>
    </row>
    <row r="79">
      <c r="A79" s="59" t="s">
        <v>494</v>
      </c>
      <c r="B79" s="59" t="s">
        <v>515</v>
      </c>
      <c r="C79" s="59" t="s">
        <v>516</v>
      </c>
      <c r="D79" s="59">
        <f t="shared" si="1"/>
        <v>3</v>
      </c>
      <c r="E79" s="59" t="s">
        <v>127</v>
      </c>
      <c r="F79" s="60">
        <f>VLOOKUP($E79,'Margen (PowerBI)'!$B$2:$F$179,3)</f>
        <v>35</v>
      </c>
      <c r="G79" s="60">
        <f>VLOOKUP($E79,'Margen (PowerBI)'!$B$2:$F$179,4)</f>
        <v>0</v>
      </c>
      <c r="H79" s="60">
        <f>VLOOKUP($E79,'Margen (PowerBI)'!$B$2:$F$179,5)</f>
        <v>16.5</v>
      </c>
      <c r="I79" s="59">
        <v>33.0</v>
      </c>
      <c r="J79" s="61">
        <v>0.0024</v>
      </c>
      <c r="K79" s="59">
        <v>35.0</v>
      </c>
      <c r="L79" s="61">
        <v>0.0021</v>
      </c>
      <c r="M79" s="61">
        <v>0.9714</v>
      </c>
      <c r="N79" s="59">
        <v>3.0</v>
      </c>
      <c r="O79" s="59">
        <v>0.0</v>
      </c>
      <c r="P79" s="61">
        <v>0.0909</v>
      </c>
      <c r="Q79" s="61">
        <v>0.0</v>
      </c>
      <c r="R79" s="62">
        <v>365.13</v>
      </c>
      <c r="S79" s="62">
        <v>0.0</v>
      </c>
      <c r="T79" s="59">
        <v>3.0</v>
      </c>
      <c r="U79" s="59">
        <v>0.0</v>
      </c>
      <c r="V79" s="63"/>
      <c r="W79" s="63"/>
      <c r="X79" s="63"/>
      <c r="Y79" s="63"/>
      <c r="Z79" s="63"/>
      <c r="AA79" s="63"/>
      <c r="AB79" s="63"/>
      <c r="AC79" s="63"/>
      <c r="AD79" s="63"/>
      <c r="AE79" s="63"/>
    </row>
    <row r="80">
      <c r="A80" s="55" t="s">
        <v>494</v>
      </c>
      <c r="B80" s="55" t="s">
        <v>517</v>
      </c>
      <c r="C80" s="55" t="s">
        <v>518</v>
      </c>
      <c r="D80" s="55">
        <f t="shared" si="1"/>
        <v>4</v>
      </c>
      <c r="E80" s="55" t="s">
        <v>127</v>
      </c>
      <c r="F80" s="56">
        <f>VLOOKUP($E80,'Margen (PowerBI)'!$B$2:$F$179,3)</f>
        <v>35</v>
      </c>
      <c r="G80" s="56">
        <f>VLOOKUP($E80,'Margen (PowerBI)'!$B$2:$F$179,4)</f>
        <v>0</v>
      </c>
      <c r="H80" s="56">
        <f>VLOOKUP($E80,'Margen (PowerBI)'!$B$2:$F$179,5)</f>
        <v>16.5</v>
      </c>
      <c r="I80" s="55">
        <v>31.0</v>
      </c>
      <c r="J80" s="57">
        <v>0.0022</v>
      </c>
      <c r="K80" s="55">
        <v>38.0</v>
      </c>
      <c r="L80" s="57">
        <v>0.0022</v>
      </c>
      <c r="M80" s="57">
        <v>0.9474</v>
      </c>
      <c r="N80" s="55">
        <v>4.0</v>
      </c>
      <c r="O80" s="55">
        <v>0.0</v>
      </c>
      <c r="P80" s="57">
        <v>0.129</v>
      </c>
      <c r="Q80" s="57">
        <v>0.0</v>
      </c>
      <c r="R80" s="58">
        <v>461.32</v>
      </c>
      <c r="S80" s="58">
        <v>0.0</v>
      </c>
      <c r="T80" s="55">
        <v>4.0</v>
      </c>
      <c r="U80" s="55">
        <v>0.0</v>
      </c>
      <c r="V80" s="3"/>
      <c r="W80" s="3"/>
      <c r="X80" s="3"/>
      <c r="Y80" s="3"/>
      <c r="Z80" s="3"/>
      <c r="AA80" s="3"/>
      <c r="AB80" s="3"/>
      <c r="AC80" s="3"/>
      <c r="AD80" s="3"/>
      <c r="AE80" s="3"/>
    </row>
    <row r="81">
      <c r="A81" s="59" t="s">
        <v>494</v>
      </c>
      <c r="B81" s="59" t="s">
        <v>519</v>
      </c>
      <c r="C81" s="59" t="s">
        <v>520</v>
      </c>
      <c r="D81" s="59">
        <f t="shared" si="1"/>
        <v>2</v>
      </c>
      <c r="E81" s="59" t="s">
        <v>127</v>
      </c>
      <c r="F81" s="60">
        <f>VLOOKUP($E81,'Margen (PowerBI)'!$B$2:$F$179,3)</f>
        <v>35</v>
      </c>
      <c r="G81" s="60">
        <f>VLOOKUP($E81,'Margen (PowerBI)'!$B$2:$F$179,4)</f>
        <v>0</v>
      </c>
      <c r="H81" s="60">
        <f>VLOOKUP($E81,'Margen (PowerBI)'!$B$2:$F$179,5)</f>
        <v>16.5</v>
      </c>
      <c r="I81" s="59">
        <v>47.0</v>
      </c>
      <c r="J81" s="61">
        <v>0.0034</v>
      </c>
      <c r="K81" s="59">
        <v>51.0</v>
      </c>
      <c r="L81" s="61">
        <v>0.003</v>
      </c>
      <c r="M81" s="61">
        <v>0.9804</v>
      </c>
      <c r="N81" s="59">
        <v>2.0</v>
      </c>
      <c r="O81" s="59">
        <v>0.0</v>
      </c>
      <c r="P81" s="61">
        <v>0.0426</v>
      </c>
      <c r="Q81" s="61">
        <v>0.0</v>
      </c>
      <c r="R81" s="62">
        <v>232.78</v>
      </c>
      <c r="S81" s="62">
        <v>0.0</v>
      </c>
      <c r="T81" s="59">
        <v>2.0</v>
      </c>
      <c r="U81" s="59">
        <v>0.0</v>
      </c>
      <c r="V81" s="63"/>
      <c r="W81" s="63"/>
      <c r="X81" s="63"/>
      <c r="Y81" s="63"/>
      <c r="Z81" s="63"/>
      <c r="AA81" s="63"/>
      <c r="AB81" s="63"/>
      <c r="AC81" s="63"/>
      <c r="AD81" s="63"/>
      <c r="AE81" s="63"/>
    </row>
    <row r="82">
      <c r="A82" s="55" t="s">
        <v>494</v>
      </c>
      <c r="B82" s="55" t="s">
        <v>521</v>
      </c>
      <c r="C82" s="55" t="s">
        <v>522</v>
      </c>
      <c r="D82" s="55">
        <f t="shared" si="1"/>
        <v>7</v>
      </c>
      <c r="E82" s="55" t="s">
        <v>127</v>
      </c>
      <c r="F82" s="56">
        <f>VLOOKUP($E82,'Margen (PowerBI)'!$B$2:$F$179,3)</f>
        <v>35</v>
      </c>
      <c r="G82" s="56">
        <f>VLOOKUP($E82,'Margen (PowerBI)'!$B$2:$F$179,4)</f>
        <v>0</v>
      </c>
      <c r="H82" s="56">
        <f>VLOOKUP($E82,'Margen (PowerBI)'!$B$2:$F$179,5)</f>
        <v>16.5</v>
      </c>
      <c r="I82" s="55">
        <v>51.0</v>
      </c>
      <c r="J82" s="57">
        <v>0.0037</v>
      </c>
      <c r="K82" s="55">
        <v>67.0</v>
      </c>
      <c r="L82" s="57">
        <v>0.0039</v>
      </c>
      <c r="M82" s="57">
        <v>1.0</v>
      </c>
      <c r="N82" s="55">
        <v>7.0</v>
      </c>
      <c r="O82" s="55">
        <v>0.0</v>
      </c>
      <c r="P82" s="57">
        <v>0.1373</v>
      </c>
      <c r="Q82" s="57">
        <v>0.0</v>
      </c>
      <c r="R82" s="58">
        <v>823.2</v>
      </c>
      <c r="S82" s="58">
        <v>0.0</v>
      </c>
      <c r="T82" s="55">
        <v>7.0</v>
      </c>
      <c r="U82" s="55">
        <v>0.0</v>
      </c>
      <c r="V82" s="3"/>
      <c r="W82" s="3"/>
      <c r="X82" s="3"/>
      <c r="Y82" s="3"/>
      <c r="Z82" s="3"/>
      <c r="AA82" s="3"/>
      <c r="AB82" s="3"/>
      <c r="AC82" s="3"/>
      <c r="AD82" s="3"/>
      <c r="AE82" s="3"/>
    </row>
    <row r="83">
      <c r="A83" s="59" t="s">
        <v>494</v>
      </c>
      <c r="B83" s="59" t="s">
        <v>523</v>
      </c>
      <c r="C83" s="59" t="s">
        <v>524</v>
      </c>
      <c r="D83" s="59">
        <f t="shared" si="1"/>
        <v>1</v>
      </c>
      <c r="E83" s="59" t="s">
        <v>127</v>
      </c>
      <c r="F83" s="60">
        <f>VLOOKUP($E83,'Margen (PowerBI)'!$B$2:$F$179,3)</f>
        <v>35</v>
      </c>
      <c r="G83" s="60">
        <f>VLOOKUP($E83,'Margen (PowerBI)'!$B$2:$F$179,4)</f>
        <v>0</v>
      </c>
      <c r="H83" s="60">
        <f>VLOOKUP($E83,'Margen (PowerBI)'!$B$2:$F$179,5)</f>
        <v>16.5</v>
      </c>
      <c r="I83" s="59">
        <v>59.0</v>
      </c>
      <c r="J83" s="61">
        <v>0.0042</v>
      </c>
      <c r="K83" s="59">
        <v>75.0</v>
      </c>
      <c r="L83" s="61">
        <v>0.0044</v>
      </c>
      <c r="M83" s="61">
        <v>0.8267</v>
      </c>
      <c r="N83" s="59">
        <v>1.0</v>
      </c>
      <c r="O83" s="59">
        <v>0.0</v>
      </c>
      <c r="P83" s="61">
        <v>0.0169</v>
      </c>
      <c r="Q83" s="61">
        <v>0.0</v>
      </c>
      <c r="R83" s="62">
        <v>113.0</v>
      </c>
      <c r="S83" s="62">
        <v>0.0</v>
      </c>
      <c r="T83" s="59">
        <v>1.0</v>
      </c>
      <c r="U83" s="59">
        <v>0.0</v>
      </c>
      <c r="V83" s="63"/>
      <c r="W83" s="63"/>
      <c r="X83" s="63"/>
      <c r="Y83" s="63"/>
      <c r="Z83" s="63"/>
      <c r="AA83" s="63"/>
      <c r="AB83" s="63"/>
      <c r="AC83" s="63"/>
      <c r="AD83" s="63"/>
      <c r="AE83" s="63"/>
    </row>
    <row r="84">
      <c r="A84" s="55" t="s">
        <v>494</v>
      </c>
      <c r="B84" s="55" t="s">
        <v>525</v>
      </c>
      <c r="C84" s="55" t="s">
        <v>526</v>
      </c>
      <c r="D84" s="55">
        <f t="shared" si="1"/>
        <v>1</v>
      </c>
      <c r="E84" s="55" t="s">
        <v>127</v>
      </c>
      <c r="F84" s="56">
        <f>VLOOKUP($E84,'Margen (PowerBI)'!$B$2:$F$179,3)</f>
        <v>35</v>
      </c>
      <c r="G84" s="56">
        <f>VLOOKUP($E84,'Margen (PowerBI)'!$B$2:$F$179,4)</f>
        <v>0</v>
      </c>
      <c r="H84" s="56">
        <f>VLOOKUP($E84,'Margen (PowerBI)'!$B$2:$F$179,5)</f>
        <v>16.5</v>
      </c>
      <c r="I84" s="55">
        <v>10.0</v>
      </c>
      <c r="J84" s="57">
        <v>7.0E-4</v>
      </c>
      <c r="K84" s="55">
        <v>17.0</v>
      </c>
      <c r="L84" s="57">
        <v>0.001</v>
      </c>
      <c r="M84" s="57">
        <v>0.8824</v>
      </c>
      <c r="N84" s="55">
        <v>1.0</v>
      </c>
      <c r="O84" s="55">
        <v>0.0</v>
      </c>
      <c r="P84" s="57">
        <v>0.1</v>
      </c>
      <c r="Q84" s="57">
        <v>0.0</v>
      </c>
      <c r="R84" s="58">
        <v>113.0</v>
      </c>
      <c r="S84" s="58">
        <v>0.0</v>
      </c>
      <c r="T84" s="55">
        <v>1.0</v>
      </c>
      <c r="U84" s="55">
        <v>0.0</v>
      </c>
      <c r="V84" s="3"/>
      <c r="W84" s="3"/>
      <c r="X84" s="3"/>
      <c r="Y84" s="3"/>
      <c r="Z84" s="3"/>
      <c r="AA84" s="3"/>
      <c r="AB84" s="3"/>
      <c r="AC84" s="3"/>
      <c r="AD84" s="3"/>
      <c r="AE84" s="3"/>
    </row>
    <row r="85">
      <c r="A85" s="59" t="s">
        <v>494</v>
      </c>
      <c r="B85" s="59" t="s">
        <v>527</v>
      </c>
      <c r="C85" s="59" t="s">
        <v>528</v>
      </c>
      <c r="D85" s="59">
        <f t="shared" si="1"/>
        <v>1</v>
      </c>
      <c r="E85" s="59" t="s">
        <v>127</v>
      </c>
      <c r="F85" s="60">
        <f>VLOOKUP($E85,'Margen (PowerBI)'!$B$2:$F$179,3)</f>
        <v>35</v>
      </c>
      <c r="G85" s="60">
        <f>VLOOKUP($E85,'Margen (PowerBI)'!$B$2:$F$179,4)</f>
        <v>0</v>
      </c>
      <c r="H85" s="60">
        <f>VLOOKUP($E85,'Margen (PowerBI)'!$B$2:$F$179,5)</f>
        <v>16.5</v>
      </c>
      <c r="I85" s="59">
        <v>7.0</v>
      </c>
      <c r="J85" s="61">
        <v>5.0E-4</v>
      </c>
      <c r="K85" s="59">
        <v>9.0</v>
      </c>
      <c r="L85" s="61">
        <v>5.0E-4</v>
      </c>
      <c r="M85" s="61">
        <v>0.8889</v>
      </c>
      <c r="N85" s="59">
        <v>1.0</v>
      </c>
      <c r="O85" s="59">
        <v>0.0</v>
      </c>
      <c r="P85" s="61">
        <v>0.1429</v>
      </c>
      <c r="Q85" s="61">
        <v>0.0</v>
      </c>
      <c r="R85" s="62">
        <v>113.0</v>
      </c>
      <c r="S85" s="62">
        <v>0.0</v>
      </c>
      <c r="T85" s="59">
        <v>1.0</v>
      </c>
      <c r="U85" s="59">
        <v>0.0</v>
      </c>
      <c r="V85" s="63"/>
      <c r="W85" s="63"/>
      <c r="X85" s="63"/>
      <c r="Y85" s="63"/>
      <c r="Z85" s="63"/>
      <c r="AA85" s="63"/>
      <c r="AB85" s="63"/>
      <c r="AC85" s="63"/>
      <c r="AD85" s="63"/>
      <c r="AE85" s="63"/>
    </row>
    <row r="86">
      <c r="A86" s="55" t="s">
        <v>494</v>
      </c>
      <c r="B86" s="55" t="s">
        <v>529</v>
      </c>
      <c r="C86" s="55" t="s">
        <v>530</v>
      </c>
      <c r="D86" s="55">
        <f t="shared" si="1"/>
        <v>1</v>
      </c>
      <c r="E86" s="55" t="s">
        <v>127</v>
      </c>
      <c r="F86" s="56">
        <f>VLOOKUP($E86,'Margen (PowerBI)'!$B$2:$F$179,3)</f>
        <v>35</v>
      </c>
      <c r="G86" s="56">
        <f>VLOOKUP($E86,'Margen (PowerBI)'!$B$2:$F$179,4)</f>
        <v>0</v>
      </c>
      <c r="H86" s="56">
        <f>VLOOKUP($E86,'Margen (PowerBI)'!$B$2:$F$179,5)</f>
        <v>16.5</v>
      </c>
      <c r="I86" s="55">
        <v>26.0</v>
      </c>
      <c r="J86" s="57">
        <v>0.0019</v>
      </c>
      <c r="K86" s="55">
        <v>28.0</v>
      </c>
      <c r="L86" s="57">
        <v>0.0016</v>
      </c>
      <c r="M86" s="57">
        <v>0.9643</v>
      </c>
      <c r="N86" s="55">
        <v>1.0</v>
      </c>
      <c r="O86" s="55">
        <v>0.0</v>
      </c>
      <c r="P86" s="57">
        <v>0.0385</v>
      </c>
      <c r="Q86" s="57">
        <v>0.0</v>
      </c>
      <c r="R86" s="58">
        <v>113.0</v>
      </c>
      <c r="S86" s="58">
        <v>0.0</v>
      </c>
      <c r="T86" s="55">
        <v>1.0</v>
      </c>
      <c r="U86" s="55">
        <v>0.0</v>
      </c>
      <c r="V86" s="3"/>
      <c r="W86" s="3"/>
      <c r="X86" s="3"/>
      <c r="Y86" s="3"/>
      <c r="Z86" s="3"/>
      <c r="AA86" s="3"/>
      <c r="AB86" s="3"/>
      <c r="AC86" s="3"/>
      <c r="AD86" s="3"/>
      <c r="AE86" s="3"/>
    </row>
    <row r="87">
      <c r="A87" s="59" t="s">
        <v>494</v>
      </c>
      <c r="B87" s="59" t="s">
        <v>531</v>
      </c>
      <c r="C87" s="59" t="s">
        <v>532</v>
      </c>
      <c r="D87" s="59">
        <f t="shared" si="1"/>
        <v>1</v>
      </c>
      <c r="E87" s="59" t="s">
        <v>127</v>
      </c>
      <c r="F87" s="60">
        <f>VLOOKUP($E87,'Margen (PowerBI)'!$B$2:$F$179,3)</f>
        <v>35</v>
      </c>
      <c r="G87" s="60">
        <f>VLOOKUP($E87,'Margen (PowerBI)'!$B$2:$F$179,4)</f>
        <v>0</v>
      </c>
      <c r="H87" s="60">
        <f>VLOOKUP($E87,'Margen (PowerBI)'!$B$2:$F$179,5)</f>
        <v>16.5</v>
      </c>
      <c r="I87" s="59">
        <v>33.0</v>
      </c>
      <c r="J87" s="61">
        <v>0.0024</v>
      </c>
      <c r="K87" s="59">
        <v>37.0</v>
      </c>
      <c r="L87" s="61">
        <v>0.0022</v>
      </c>
      <c r="M87" s="61">
        <v>0.973</v>
      </c>
      <c r="N87" s="59">
        <v>1.0</v>
      </c>
      <c r="O87" s="59">
        <v>0.0</v>
      </c>
      <c r="P87" s="61">
        <v>0.0303</v>
      </c>
      <c r="Q87" s="61">
        <v>0.0</v>
      </c>
      <c r="R87" s="62">
        <v>113.0</v>
      </c>
      <c r="S87" s="62">
        <v>0.0</v>
      </c>
      <c r="T87" s="59">
        <v>1.0</v>
      </c>
      <c r="U87" s="59">
        <v>0.0</v>
      </c>
      <c r="V87" s="63"/>
      <c r="W87" s="63"/>
      <c r="X87" s="63"/>
      <c r="Y87" s="63"/>
      <c r="Z87" s="63"/>
      <c r="AA87" s="63"/>
      <c r="AB87" s="63"/>
      <c r="AC87" s="63"/>
      <c r="AD87" s="63"/>
      <c r="AE87" s="63"/>
    </row>
    <row r="88">
      <c r="A88" s="55" t="s">
        <v>494</v>
      </c>
      <c r="B88" s="55" t="s">
        <v>533</v>
      </c>
      <c r="C88" s="55" t="s">
        <v>534</v>
      </c>
      <c r="D88" s="55">
        <f t="shared" si="1"/>
        <v>1</v>
      </c>
      <c r="E88" s="55" t="s">
        <v>127</v>
      </c>
      <c r="F88" s="56">
        <f>VLOOKUP($E88,'Margen (PowerBI)'!$B$2:$F$179,3)</f>
        <v>35</v>
      </c>
      <c r="G88" s="56">
        <f>VLOOKUP($E88,'Margen (PowerBI)'!$B$2:$F$179,4)</f>
        <v>0</v>
      </c>
      <c r="H88" s="56">
        <f>VLOOKUP($E88,'Margen (PowerBI)'!$B$2:$F$179,5)</f>
        <v>16.5</v>
      </c>
      <c r="I88" s="55">
        <v>8.0</v>
      </c>
      <c r="J88" s="57">
        <v>6.0E-4</v>
      </c>
      <c r="K88" s="55">
        <v>10.0</v>
      </c>
      <c r="L88" s="57">
        <v>6.0E-4</v>
      </c>
      <c r="M88" s="57">
        <v>1.0</v>
      </c>
      <c r="N88" s="55">
        <v>1.0</v>
      </c>
      <c r="O88" s="55">
        <v>0.0</v>
      </c>
      <c r="P88" s="57">
        <v>0.125</v>
      </c>
      <c r="Q88" s="57">
        <v>0.0</v>
      </c>
      <c r="R88" s="58">
        <v>113.0</v>
      </c>
      <c r="S88" s="58">
        <v>0.0</v>
      </c>
      <c r="T88" s="55">
        <v>1.0</v>
      </c>
      <c r="U88" s="55">
        <v>0.0</v>
      </c>
      <c r="V88" s="3"/>
      <c r="W88" s="3"/>
      <c r="X88" s="3"/>
      <c r="Y88" s="3"/>
      <c r="Z88" s="3"/>
      <c r="AA88" s="3"/>
      <c r="AB88" s="3"/>
      <c r="AC88" s="3"/>
      <c r="AD88" s="3"/>
      <c r="AE88" s="3"/>
    </row>
    <row r="89">
      <c r="A89" s="59" t="s">
        <v>494</v>
      </c>
      <c r="B89" s="59" t="s">
        <v>535</v>
      </c>
      <c r="C89" s="59" t="s">
        <v>536</v>
      </c>
      <c r="D89" s="59">
        <f t="shared" si="1"/>
        <v>1</v>
      </c>
      <c r="E89" s="59" t="s">
        <v>127</v>
      </c>
      <c r="F89" s="60">
        <f>VLOOKUP($E89,'Margen (PowerBI)'!$B$2:$F$179,3)</f>
        <v>35</v>
      </c>
      <c r="G89" s="60">
        <f>VLOOKUP($E89,'Margen (PowerBI)'!$B$2:$F$179,4)</f>
        <v>0</v>
      </c>
      <c r="H89" s="60">
        <f>VLOOKUP($E89,'Margen (PowerBI)'!$B$2:$F$179,5)</f>
        <v>16.5</v>
      </c>
      <c r="I89" s="59">
        <v>29.0</v>
      </c>
      <c r="J89" s="61">
        <v>0.0021</v>
      </c>
      <c r="K89" s="59">
        <v>33.0</v>
      </c>
      <c r="L89" s="61">
        <v>0.0019</v>
      </c>
      <c r="M89" s="61">
        <v>0.5152</v>
      </c>
      <c r="N89" s="59">
        <v>1.0</v>
      </c>
      <c r="O89" s="59">
        <v>0.0</v>
      </c>
      <c r="P89" s="61">
        <v>0.0345</v>
      </c>
      <c r="Q89" s="61">
        <v>0.0</v>
      </c>
      <c r="R89" s="62">
        <v>122.75</v>
      </c>
      <c r="S89" s="62">
        <v>0.0</v>
      </c>
      <c r="T89" s="59">
        <v>1.0</v>
      </c>
      <c r="U89" s="59">
        <v>0.0</v>
      </c>
      <c r="V89" s="63"/>
      <c r="W89" s="63"/>
      <c r="X89" s="63"/>
      <c r="Y89" s="63"/>
      <c r="Z89" s="63"/>
      <c r="AA89" s="63"/>
      <c r="AB89" s="63"/>
      <c r="AC89" s="63"/>
      <c r="AD89" s="63"/>
      <c r="AE89" s="63"/>
    </row>
    <row r="90">
      <c r="A90" s="55" t="s">
        <v>494</v>
      </c>
      <c r="B90" s="55" t="s">
        <v>537</v>
      </c>
      <c r="C90" s="55" t="s">
        <v>538</v>
      </c>
      <c r="D90" s="55">
        <f t="shared" si="1"/>
        <v>1</v>
      </c>
      <c r="E90" s="55" t="s">
        <v>127</v>
      </c>
      <c r="F90" s="56">
        <f>VLOOKUP($E90,'Margen (PowerBI)'!$B$2:$F$179,3)</f>
        <v>35</v>
      </c>
      <c r="G90" s="56">
        <f>VLOOKUP($E90,'Margen (PowerBI)'!$B$2:$F$179,4)</f>
        <v>0</v>
      </c>
      <c r="H90" s="56">
        <f>VLOOKUP($E90,'Margen (PowerBI)'!$B$2:$F$179,5)</f>
        <v>16.5</v>
      </c>
      <c r="I90" s="55">
        <v>39.0</v>
      </c>
      <c r="J90" s="57">
        <v>0.0028</v>
      </c>
      <c r="K90" s="55">
        <v>41.0</v>
      </c>
      <c r="L90" s="57">
        <v>0.0024</v>
      </c>
      <c r="M90" s="57">
        <v>1.0</v>
      </c>
      <c r="N90" s="55">
        <v>1.0</v>
      </c>
      <c r="O90" s="55">
        <v>0.0</v>
      </c>
      <c r="P90" s="57">
        <v>0.0256</v>
      </c>
      <c r="Q90" s="57">
        <v>0.0</v>
      </c>
      <c r="R90" s="58">
        <v>113.0</v>
      </c>
      <c r="S90" s="58">
        <v>0.0</v>
      </c>
      <c r="T90" s="55">
        <v>1.0</v>
      </c>
      <c r="U90" s="55">
        <v>0.0</v>
      </c>
      <c r="V90" s="3"/>
      <c r="W90" s="3"/>
      <c r="X90" s="3"/>
      <c r="Y90" s="3"/>
      <c r="Z90" s="3"/>
      <c r="AA90" s="3"/>
      <c r="AB90" s="3"/>
      <c r="AC90" s="3"/>
      <c r="AD90" s="3"/>
      <c r="AE90" s="3"/>
    </row>
    <row r="91">
      <c r="A91" s="59" t="s">
        <v>494</v>
      </c>
      <c r="B91" s="59" t="s">
        <v>539</v>
      </c>
      <c r="C91" s="59" t="s">
        <v>540</v>
      </c>
      <c r="D91" s="59">
        <f t="shared" si="1"/>
        <v>1</v>
      </c>
      <c r="E91" s="59" t="s">
        <v>127</v>
      </c>
      <c r="F91" s="60">
        <f>VLOOKUP($E91,'Margen (PowerBI)'!$B$2:$F$179,3)</f>
        <v>35</v>
      </c>
      <c r="G91" s="60">
        <f>VLOOKUP($E91,'Margen (PowerBI)'!$B$2:$F$179,4)</f>
        <v>0</v>
      </c>
      <c r="H91" s="60">
        <f>VLOOKUP($E91,'Margen (PowerBI)'!$B$2:$F$179,5)</f>
        <v>16.5</v>
      </c>
      <c r="I91" s="59">
        <v>5.0</v>
      </c>
      <c r="J91" s="61">
        <v>4.0E-4</v>
      </c>
      <c r="K91" s="59">
        <v>10.0</v>
      </c>
      <c r="L91" s="61">
        <v>6.0E-4</v>
      </c>
      <c r="M91" s="61">
        <v>0.7</v>
      </c>
      <c r="N91" s="59">
        <v>1.0</v>
      </c>
      <c r="O91" s="59">
        <v>0.0</v>
      </c>
      <c r="P91" s="61">
        <v>0.2</v>
      </c>
      <c r="Q91" s="61">
        <v>0.0</v>
      </c>
      <c r="R91" s="62">
        <v>123.4</v>
      </c>
      <c r="S91" s="62">
        <v>0.0</v>
      </c>
      <c r="T91" s="59">
        <v>1.0</v>
      </c>
      <c r="U91" s="59">
        <v>0.0</v>
      </c>
      <c r="V91" s="63"/>
      <c r="W91" s="63"/>
      <c r="X91" s="63"/>
      <c r="Y91" s="63"/>
      <c r="Z91" s="63"/>
      <c r="AA91" s="63"/>
      <c r="AB91" s="63"/>
      <c r="AC91" s="63"/>
      <c r="AD91" s="63"/>
      <c r="AE91" s="63"/>
    </row>
    <row r="92">
      <c r="A92" s="55" t="s">
        <v>494</v>
      </c>
      <c r="B92" s="55" t="s">
        <v>541</v>
      </c>
      <c r="C92" s="55" t="s">
        <v>542</v>
      </c>
      <c r="D92" s="55">
        <f t="shared" si="1"/>
        <v>1</v>
      </c>
      <c r="E92" s="55" t="s">
        <v>127</v>
      </c>
      <c r="F92" s="56">
        <f>VLOOKUP($E92,'Margen (PowerBI)'!$B$2:$F$179,3)</f>
        <v>35</v>
      </c>
      <c r="G92" s="56">
        <f>VLOOKUP($E92,'Margen (PowerBI)'!$B$2:$F$179,4)</f>
        <v>0</v>
      </c>
      <c r="H92" s="56">
        <f>VLOOKUP($E92,'Margen (PowerBI)'!$B$2:$F$179,5)</f>
        <v>16.5</v>
      </c>
      <c r="I92" s="55">
        <v>5.0</v>
      </c>
      <c r="J92" s="57">
        <v>4.0E-4</v>
      </c>
      <c r="K92" s="55">
        <v>5.0</v>
      </c>
      <c r="L92" s="57">
        <v>3.0E-4</v>
      </c>
      <c r="M92" s="57">
        <v>1.0</v>
      </c>
      <c r="N92" s="55">
        <v>1.0</v>
      </c>
      <c r="O92" s="55">
        <v>0.0</v>
      </c>
      <c r="P92" s="57">
        <v>0.2</v>
      </c>
      <c r="Q92" s="57">
        <v>0.0</v>
      </c>
      <c r="R92" s="58">
        <v>121.02</v>
      </c>
      <c r="S92" s="58">
        <v>0.0</v>
      </c>
      <c r="T92" s="55">
        <v>1.0</v>
      </c>
      <c r="U92" s="55">
        <v>0.0</v>
      </c>
      <c r="V92" s="3"/>
      <c r="W92" s="3"/>
      <c r="X92" s="3"/>
      <c r="Y92" s="3"/>
      <c r="Z92" s="3"/>
      <c r="AA92" s="3"/>
      <c r="AB92" s="3"/>
      <c r="AC92" s="3"/>
      <c r="AD92" s="3"/>
      <c r="AE92" s="3"/>
    </row>
    <row r="93">
      <c r="A93" s="59" t="s">
        <v>494</v>
      </c>
      <c r="B93" s="59" t="s">
        <v>543</v>
      </c>
      <c r="C93" s="59" t="s">
        <v>544</v>
      </c>
      <c r="D93" s="59">
        <f t="shared" si="1"/>
        <v>2</v>
      </c>
      <c r="E93" s="59" t="s">
        <v>127</v>
      </c>
      <c r="F93" s="60">
        <f>VLOOKUP($E93,'Margen (PowerBI)'!$B$2:$F$179,3)</f>
        <v>35</v>
      </c>
      <c r="G93" s="60">
        <f>VLOOKUP($E93,'Margen (PowerBI)'!$B$2:$F$179,4)</f>
        <v>0</v>
      </c>
      <c r="H93" s="60">
        <f>VLOOKUP($E93,'Margen (PowerBI)'!$B$2:$F$179,5)</f>
        <v>16.5</v>
      </c>
      <c r="I93" s="59">
        <v>103.0</v>
      </c>
      <c r="J93" s="61">
        <v>0.0074</v>
      </c>
      <c r="K93" s="59">
        <v>126.0</v>
      </c>
      <c r="L93" s="61">
        <v>0.0074</v>
      </c>
      <c r="M93" s="61">
        <v>0.9921</v>
      </c>
      <c r="N93" s="59">
        <v>2.0</v>
      </c>
      <c r="O93" s="59">
        <v>0.0</v>
      </c>
      <c r="P93" s="61">
        <v>0.0194</v>
      </c>
      <c r="Q93" s="61">
        <v>0.0</v>
      </c>
      <c r="R93" s="62">
        <v>245.21</v>
      </c>
      <c r="S93" s="62">
        <v>0.0</v>
      </c>
      <c r="T93" s="59">
        <v>2.0</v>
      </c>
      <c r="U93" s="59">
        <v>0.0</v>
      </c>
      <c r="V93" s="63"/>
      <c r="W93" s="63"/>
      <c r="X93" s="63"/>
      <c r="Y93" s="63"/>
      <c r="Z93" s="63"/>
      <c r="AA93" s="63"/>
      <c r="AB93" s="63"/>
      <c r="AC93" s="63"/>
      <c r="AD93" s="63"/>
      <c r="AE93" s="63"/>
    </row>
    <row r="94">
      <c r="A94" s="55" t="s">
        <v>494</v>
      </c>
      <c r="B94" s="55" t="s">
        <v>545</v>
      </c>
      <c r="C94" s="55" t="s">
        <v>546</v>
      </c>
      <c r="D94" s="55">
        <f t="shared" si="1"/>
        <v>1</v>
      </c>
      <c r="E94" s="55" t="s">
        <v>127</v>
      </c>
      <c r="F94" s="56">
        <f>VLOOKUP($E94,'Margen (PowerBI)'!$B$2:$F$179,3)</f>
        <v>35</v>
      </c>
      <c r="G94" s="56">
        <f>VLOOKUP($E94,'Margen (PowerBI)'!$B$2:$F$179,4)</f>
        <v>0</v>
      </c>
      <c r="H94" s="56">
        <f>VLOOKUP($E94,'Margen (PowerBI)'!$B$2:$F$179,5)</f>
        <v>16.5</v>
      </c>
      <c r="I94" s="55">
        <v>19.0</v>
      </c>
      <c r="J94" s="57">
        <v>0.0014</v>
      </c>
      <c r="K94" s="55">
        <v>23.0</v>
      </c>
      <c r="L94" s="57">
        <v>0.0014</v>
      </c>
      <c r="M94" s="57">
        <v>1.0</v>
      </c>
      <c r="N94" s="55">
        <v>1.0</v>
      </c>
      <c r="O94" s="55">
        <v>0.0</v>
      </c>
      <c r="P94" s="57">
        <v>0.0526</v>
      </c>
      <c r="Q94" s="57">
        <v>0.0</v>
      </c>
      <c r="R94" s="58">
        <v>113.0</v>
      </c>
      <c r="S94" s="58">
        <v>0.0</v>
      </c>
      <c r="T94" s="55">
        <v>1.0</v>
      </c>
      <c r="U94" s="55">
        <v>0.0</v>
      </c>
      <c r="V94" s="3"/>
      <c r="W94" s="3"/>
      <c r="X94" s="3"/>
      <c r="Y94" s="3"/>
      <c r="Z94" s="3"/>
      <c r="AA94" s="3"/>
      <c r="AB94" s="3"/>
      <c r="AC94" s="3"/>
      <c r="AD94" s="3"/>
      <c r="AE94" s="3"/>
    </row>
    <row r="95">
      <c r="A95" s="59" t="s">
        <v>494</v>
      </c>
      <c r="B95" s="59" t="s">
        <v>547</v>
      </c>
      <c r="C95" s="59" t="s">
        <v>548</v>
      </c>
      <c r="D95" s="59">
        <f t="shared" si="1"/>
        <v>2</v>
      </c>
      <c r="E95" s="59" t="s">
        <v>127</v>
      </c>
      <c r="F95" s="60">
        <f>VLOOKUP($E95,'Margen (PowerBI)'!$B$2:$F$179,3)</f>
        <v>35</v>
      </c>
      <c r="G95" s="60">
        <f>VLOOKUP($E95,'Margen (PowerBI)'!$B$2:$F$179,4)</f>
        <v>0</v>
      </c>
      <c r="H95" s="60">
        <f>VLOOKUP($E95,'Margen (PowerBI)'!$B$2:$F$179,5)</f>
        <v>16.5</v>
      </c>
      <c r="I95" s="59">
        <v>22.0</v>
      </c>
      <c r="J95" s="61">
        <v>0.0016</v>
      </c>
      <c r="K95" s="59">
        <v>34.0</v>
      </c>
      <c r="L95" s="61">
        <v>0.002</v>
      </c>
      <c r="M95" s="61">
        <v>0.9412</v>
      </c>
      <c r="N95" s="59">
        <v>2.0</v>
      </c>
      <c r="O95" s="59">
        <v>0.0</v>
      </c>
      <c r="P95" s="61">
        <v>0.0909</v>
      </c>
      <c r="Q95" s="61">
        <v>0.0</v>
      </c>
      <c r="R95" s="62">
        <v>226.0</v>
      </c>
      <c r="S95" s="62">
        <v>0.0</v>
      </c>
      <c r="T95" s="59">
        <v>2.0</v>
      </c>
      <c r="U95" s="59">
        <v>0.0</v>
      </c>
      <c r="V95" s="63"/>
      <c r="W95" s="63"/>
      <c r="X95" s="63"/>
      <c r="Y95" s="63"/>
      <c r="Z95" s="63"/>
      <c r="AA95" s="63"/>
      <c r="AB95" s="63"/>
      <c r="AC95" s="63"/>
      <c r="AD95" s="63"/>
      <c r="AE95" s="63"/>
    </row>
    <row r="96">
      <c r="A96" s="55" t="s">
        <v>549</v>
      </c>
      <c r="B96" s="55" t="s">
        <v>550</v>
      </c>
      <c r="C96" s="55" t="s">
        <v>551</v>
      </c>
      <c r="D96" s="55">
        <f t="shared" si="1"/>
        <v>1</v>
      </c>
      <c r="E96" s="55" t="s">
        <v>97</v>
      </c>
      <c r="F96" s="56">
        <f>VLOOKUP($E96,'Margen (PowerBI)'!$B$2:$F$179,3)</f>
        <v>35</v>
      </c>
      <c r="G96" s="56">
        <f>VLOOKUP($E96,'Margen (PowerBI)'!$B$2:$F$179,4)</f>
        <v>0</v>
      </c>
      <c r="H96" s="56">
        <f>VLOOKUP($E96,'Margen (PowerBI)'!$B$2:$F$179,5)</f>
        <v>16.5</v>
      </c>
      <c r="I96" s="55">
        <v>23.0</v>
      </c>
      <c r="J96" s="57">
        <v>0.0016</v>
      </c>
      <c r="K96" s="55">
        <v>28.0</v>
      </c>
      <c r="L96" s="57">
        <v>0.0016</v>
      </c>
      <c r="M96" s="57">
        <v>0.6786</v>
      </c>
      <c r="N96" s="55">
        <v>1.0</v>
      </c>
      <c r="O96" s="55">
        <v>0.0</v>
      </c>
      <c r="P96" s="57">
        <v>0.0435</v>
      </c>
      <c r="Q96" s="57">
        <v>0.0</v>
      </c>
      <c r="R96" s="58">
        <v>124.0</v>
      </c>
      <c r="S96" s="58">
        <v>0.0</v>
      </c>
      <c r="T96" s="55">
        <v>1.0</v>
      </c>
      <c r="U96" s="55">
        <v>0.0</v>
      </c>
      <c r="V96" s="3"/>
      <c r="W96" s="3"/>
      <c r="X96" s="3"/>
      <c r="Y96" s="3"/>
      <c r="Z96" s="3"/>
      <c r="AA96" s="3"/>
      <c r="AB96" s="3"/>
      <c r="AC96" s="3"/>
      <c r="AD96" s="3"/>
      <c r="AE96" s="3"/>
    </row>
    <row r="97">
      <c r="A97" s="59" t="s">
        <v>549</v>
      </c>
      <c r="B97" s="59" t="s">
        <v>552</v>
      </c>
      <c r="C97" s="59" t="s">
        <v>553</v>
      </c>
      <c r="D97" s="59">
        <f t="shared" si="1"/>
        <v>1</v>
      </c>
      <c r="E97" s="59" t="s">
        <v>97</v>
      </c>
      <c r="F97" s="60">
        <f>VLOOKUP($E97,'Margen (PowerBI)'!$B$2:$F$179,3)</f>
        <v>35</v>
      </c>
      <c r="G97" s="60">
        <f>VLOOKUP($E97,'Margen (PowerBI)'!$B$2:$F$179,4)</f>
        <v>0</v>
      </c>
      <c r="H97" s="60">
        <f>VLOOKUP($E97,'Margen (PowerBI)'!$B$2:$F$179,5)</f>
        <v>16.5</v>
      </c>
      <c r="I97" s="59">
        <v>10.0</v>
      </c>
      <c r="J97" s="61">
        <v>7.0E-4</v>
      </c>
      <c r="K97" s="59">
        <v>13.0</v>
      </c>
      <c r="L97" s="61">
        <v>8.0E-4</v>
      </c>
      <c r="M97" s="61">
        <v>0.8462</v>
      </c>
      <c r="N97" s="59">
        <v>1.0</v>
      </c>
      <c r="O97" s="59">
        <v>0.0</v>
      </c>
      <c r="P97" s="61">
        <v>0.1</v>
      </c>
      <c r="Q97" s="61">
        <v>0.0</v>
      </c>
      <c r="R97" s="62">
        <v>124.0</v>
      </c>
      <c r="S97" s="62">
        <v>0.0</v>
      </c>
      <c r="T97" s="59">
        <v>1.0</v>
      </c>
      <c r="U97" s="59">
        <v>0.0</v>
      </c>
      <c r="V97" s="63"/>
      <c r="W97" s="63"/>
      <c r="X97" s="63"/>
      <c r="Y97" s="63"/>
      <c r="Z97" s="63"/>
      <c r="AA97" s="63"/>
      <c r="AB97" s="63"/>
      <c r="AC97" s="63"/>
      <c r="AD97" s="63"/>
      <c r="AE97" s="63"/>
    </row>
    <row r="98">
      <c r="A98" s="55" t="s">
        <v>549</v>
      </c>
      <c r="B98" s="55" t="s">
        <v>554</v>
      </c>
      <c r="C98" s="55" t="s">
        <v>555</v>
      </c>
      <c r="D98" s="55">
        <f t="shared" si="1"/>
        <v>3</v>
      </c>
      <c r="E98" s="55" t="s">
        <v>97</v>
      </c>
      <c r="F98" s="56">
        <f>VLOOKUP($E98,'Margen (PowerBI)'!$B$2:$F$179,3)</f>
        <v>35</v>
      </c>
      <c r="G98" s="56">
        <f>VLOOKUP($E98,'Margen (PowerBI)'!$B$2:$F$179,4)</f>
        <v>0</v>
      </c>
      <c r="H98" s="56">
        <f>VLOOKUP($E98,'Margen (PowerBI)'!$B$2:$F$179,5)</f>
        <v>16.5</v>
      </c>
      <c r="I98" s="55">
        <v>7.0</v>
      </c>
      <c r="J98" s="57">
        <v>5.0E-4</v>
      </c>
      <c r="K98" s="55">
        <v>7.0</v>
      </c>
      <c r="L98" s="57">
        <v>4.0E-4</v>
      </c>
      <c r="M98" s="57">
        <v>1.0</v>
      </c>
      <c r="N98" s="55">
        <v>3.0</v>
      </c>
      <c r="O98" s="55">
        <v>0.0</v>
      </c>
      <c r="P98" s="57">
        <v>0.4286</v>
      </c>
      <c r="Q98" s="57">
        <v>0.0</v>
      </c>
      <c r="R98" s="58">
        <v>392.27</v>
      </c>
      <c r="S98" s="58">
        <v>0.0</v>
      </c>
      <c r="T98" s="55">
        <v>3.0</v>
      </c>
      <c r="U98" s="55">
        <v>0.0</v>
      </c>
      <c r="V98" s="3"/>
      <c r="W98" s="3"/>
      <c r="X98" s="3"/>
      <c r="Y98" s="3"/>
      <c r="Z98" s="3"/>
      <c r="AA98" s="3"/>
      <c r="AB98" s="3"/>
      <c r="AC98" s="3"/>
      <c r="AD98" s="3"/>
      <c r="AE98" s="3"/>
    </row>
    <row r="99">
      <c r="A99" s="59" t="s">
        <v>549</v>
      </c>
      <c r="B99" s="59" t="s">
        <v>556</v>
      </c>
      <c r="C99" s="59" t="s">
        <v>557</v>
      </c>
      <c r="D99" s="59">
        <f t="shared" si="1"/>
        <v>1</v>
      </c>
      <c r="E99" s="59" t="s">
        <v>97</v>
      </c>
      <c r="F99" s="60">
        <f>VLOOKUP($E99,'Margen (PowerBI)'!$B$2:$F$179,3)</f>
        <v>35</v>
      </c>
      <c r="G99" s="60">
        <f>VLOOKUP($E99,'Margen (PowerBI)'!$B$2:$F$179,4)</f>
        <v>0</v>
      </c>
      <c r="H99" s="60">
        <f>VLOOKUP($E99,'Margen (PowerBI)'!$B$2:$F$179,5)</f>
        <v>16.5</v>
      </c>
      <c r="I99" s="59">
        <v>7.0</v>
      </c>
      <c r="J99" s="61">
        <v>5.0E-4</v>
      </c>
      <c r="K99" s="59">
        <v>8.0</v>
      </c>
      <c r="L99" s="61">
        <v>5.0E-4</v>
      </c>
      <c r="M99" s="61">
        <v>1.0</v>
      </c>
      <c r="N99" s="59">
        <v>1.0</v>
      </c>
      <c r="O99" s="59">
        <v>0.0</v>
      </c>
      <c r="P99" s="61">
        <v>0.1429</v>
      </c>
      <c r="Q99" s="61">
        <v>0.0</v>
      </c>
      <c r="R99" s="62">
        <v>133.92</v>
      </c>
      <c r="S99" s="62">
        <v>0.0</v>
      </c>
      <c r="T99" s="59">
        <v>1.0</v>
      </c>
      <c r="U99" s="59">
        <v>0.0</v>
      </c>
      <c r="V99" s="63"/>
      <c r="W99" s="63"/>
      <c r="X99" s="63"/>
      <c r="Y99" s="63"/>
      <c r="Z99" s="63"/>
      <c r="AA99" s="63"/>
      <c r="AB99" s="63"/>
      <c r="AC99" s="63"/>
      <c r="AD99" s="63"/>
      <c r="AE99" s="63"/>
    </row>
    <row r="100">
      <c r="A100" s="55" t="s">
        <v>549</v>
      </c>
      <c r="B100" s="55" t="s">
        <v>558</v>
      </c>
      <c r="C100" s="55" t="s">
        <v>559</v>
      </c>
      <c r="D100" s="55">
        <f t="shared" si="1"/>
        <v>1</v>
      </c>
      <c r="E100" s="55" t="s">
        <v>97</v>
      </c>
      <c r="F100" s="56">
        <f>VLOOKUP($E100,'Margen (PowerBI)'!$B$2:$F$179,3)</f>
        <v>35</v>
      </c>
      <c r="G100" s="56">
        <f>VLOOKUP($E100,'Margen (PowerBI)'!$B$2:$F$179,4)</f>
        <v>0</v>
      </c>
      <c r="H100" s="56">
        <f>VLOOKUP($E100,'Margen (PowerBI)'!$B$2:$F$179,5)</f>
        <v>16.5</v>
      </c>
      <c r="I100" s="55">
        <v>1.0</v>
      </c>
      <c r="J100" s="57">
        <v>1.0E-4</v>
      </c>
      <c r="K100" s="55">
        <v>1.0</v>
      </c>
      <c r="L100" s="57">
        <v>1.0E-4</v>
      </c>
      <c r="M100" s="57">
        <v>1.0</v>
      </c>
      <c r="N100" s="55">
        <v>1.0</v>
      </c>
      <c r="O100" s="55">
        <v>0.0</v>
      </c>
      <c r="P100" s="57">
        <v>1.0</v>
      </c>
      <c r="Q100" s="57">
        <v>0.0</v>
      </c>
      <c r="R100" s="58">
        <v>134.23</v>
      </c>
      <c r="S100" s="58">
        <v>0.0</v>
      </c>
      <c r="T100" s="55">
        <v>1.0</v>
      </c>
      <c r="U100" s="55">
        <v>0.0</v>
      </c>
      <c r="V100" s="3"/>
      <c r="W100" s="3"/>
      <c r="X100" s="3"/>
      <c r="Y100" s="3"/>
      <c r="Z100" s="3"/>
      <c r="AA100" s="3"/>
      <c r="AB100" s="3"/>
      <c r="AC100" s="3"/>
      <c r="AD100" s="3"/>
      <c r="AE100" s="3"/>
    </row>
    <row r="101">
      <c r="A101" s="59" t="s">
        <v>549</v>
      </c>
      <c r="B101" s="59" t="s">
        <v>560</v>
      </c>
      <c r="C101" s="59" t="s">
        <v>561</v>
      </c>
      <c r="D101" s="59">
        <f t="shared" si="1"/>
        <v>1</v>
      </c>
      <c r="E101" s="59" t="s">
        <v>97</v>
      </c>
      <c r="F101" s="60">
        <f>VLOOKUP($E101,'Margen (PowerBI)'!$B$2:$F$179,3)</f>
        <v>35</v>
      </c>
      <c r="G101" s="60">
        <f>VLOOKUP($E101,'Margen (PowerBI)'!$B$2:$F$179,4)</f>
        <v>0</v>
      </c>
      <c r="H101" s="60">
        <f>VLOOKUP($E101,'Margen (PowerBI)'!$B$2:$F$179,5)</f>
        <v>16.5</v>
      </c>
      <c r="I101" s="59">
        <v>6.0</v>
      </c>
      <c r="J101" s="61">
        <v>4.0E-4</v>
      </c>
      <c r="K101" s="59">
        <v>8.0</v>
      </c>
      <c r="L101" s="61">
        <v>5.0E-4</v>
      </c>
      <c r="M101" s="61">
        <v>1.0</v>
      </c>
      <c r="N101" s="59">
        <v>1.0</v>
      </c>
      <c r="O101" s="59">
        <v>0.0</v>
      </c>
      <c r="P101" s="61">
        <v>0.1667</v>
      </c>
      <c r="Q101" s="61">
        <v>0.0</v>
      </c>
      <c r="R101" s="62">
        <v>124.0</v>
      </c>
      <c r="S101" s="62">
        <v>0.0</v>
      </c>
      <c r="T101" s="59">
        <v>1.0</v>
      </c>
      <c r="U101" s="59">
        <v>0.0</v>
      </c>
      <c r="V101" s="63"/>
      <c r="W101" s="63"/>
      <c r="X101" s="63"/>
      <c r="Y101" s="63"/>
      <c r="Z101" s="63"/>
      <c r="AA101" s="63"/>
      <c r="AB101" s="63"/>
      <c r="AC101" s="63"/>
      <c r="AD101" s="63"/>
      <c r="AE101" s="63"/>
    </row>
    <row r="102">
      <c r="A102" s="55" t="s">
        <v>562</v>
      </c>
      <c r="B102" s="55" t="s">
        <v>563</v>
      </c>
      <c r="C102" s="55" t="s">
        <v>564</v>
      </c>
      <c r="D102" s="55">
        <f t="shared" si="1"/>
        <v>1</v>
      </c>
      <c r="E102" s="55" t="s">
        <v>235</v>
      </c>
      <c r="F102" s="56">
        <f>VLOOKUP($E102,'Margen (PowerBI)'!$B$2:$F$179,3)</f>
        <v>58.5</v>
      </c>
      <c r="G102" s="56">
        <f>VLOOKUP($E102,'Margen (PowerBI)'!$B$2:$F$179,4)</f>
        <v>33.5</v>
      </c>
      <c r="H102" s="56">
        <f>VLOOKUP($E102,'Margen (PowerBI)'!$B$2:$F$179,5)</f>
        <v>25</v>
      </c>
      <c r="I102" s="55">
        <v>0.0</v>
      </c>
      <c r="J102" s="57">
        <v>0.0</v>
      </c>
      <c r="K102" s="55">
        <v>0.0</v>
      </c>
      <c r="L102" s="57">
        <v>0.0</v>
      </c>
      <c r="M102" s="57">
        <v>0.0</v>
      </c>
      <c r="N102" s="55">
        <v>1.0</v>
      </c>
      <c r="O102" s="55">
        <v>0.0</v>
      </c>
      <c r="P102" s="57">
        <v>0.0</v>
      </c>
      <c r="Q102" s="57">
        <v>0.0</v>
      </c>
      <c r="R102" s="58">
        <v>102.0</v>
      </c>
      <c r="S102" s="58">
        <v>0.0</v>
      </c>
      <c r="T102" s="55">
        <v>1.0</v>
      </c>
      <c r="U102" s="55">
        <v>0.0</v>
      </c>
      <c r="V102" s="3"/>
      <c r="W102" s="3"/>
      <c r="X102" s="3"/>
      <c r="Y102" s="3"/>
      <c r="Z102" s="3"/>
      <c r="AA102" s="3"/>
      <c r="AB102" s="3"/>
      <c r="AC102" s="3"/>
      <c r="AD102" s="3"/>
      <c r="AE102" s="3"/>
    </row>
    <row r="103">
      <c r="A103" s="59" t="s">
        <v>562</v>
      </c>
      <c r="B103" s="59" t="s">
        <v>565</v>
      </c>
      <c r="C103" s="59" t="s">
        <v>566</v>
      </c>
      <c r="D103" s="59">
        <f t="shared" si="1"/>
        <v>1</v>
      </c>
      <c r="E103" s="59" t="s">
        <v>235</v>
      </c>
      <c r="F103" s="60">
        <f>VLOOKUP($E103,'Margen (PowerBI)'!$B$2:$F$179,3)</f>
        <v>58.5</v>
      </c>
      <c r="G103" s="60">
        <f>VLOOKUP($E103,'Margen (PowerBI)'!$B$2:$F$179,4)</f>
        <v>33.5</v>
      </c>
      <c r="H103" s="60">
        <f>VLOOKUP($E103,'Margen (PowerBI)'!$B$2:$F$179,5)</f>
        <v>25</v>
      </c>
      <c r="I103" s="59">
        <v>0.0</v>
      </c>
      <c r="J103" s="61">
        <v>0.0</v>
      </c>
      <c r="K103" s="59">
        <v>0.0</v>
      </c>
      <c r="L103" s="61">
        <v>0.0</v>
      </c>
      <c r="M103" s="61">
        <v>0.0</v>
      </c>
      <c r="N103" s="59">
        <v>1.0</v>
      </c>
      <c r="O103" s="59">
        <v>0.0</v>
      </c>
      <c r="P103" s="61">
        <v>0.0</v>
      </c>
      <c r="Q103" s="61">
        <v>0.0</v>
      </c>
      <c r="R103" s="62">
        <v>110.77</v>
      </c>
      <c r="S103" s="62">
        <v>0.0</v>
      </c>
      <c r="T103" s="59">
        <v>1.0</v>
      </c>
      <c r="U103" s="59">
        <v>0.0</v>
      </c>
      <c r="V103" s="63"/>
      <c r="W103" s="63"/>
      <c r="X103" s="63"/>
      <c r="Y103" s="63"/>
      <c r="Z103" s="63"/>
      <c r="AA103" s="63"/>
      <c r="AB103" s="63"/>
      <c r="AC103" s="63"/>
      <c r="AD103" s="63"/>
      <c r="AE103" s="63"/>
    </row>
    <row r="104">
      <c r="A104" s="55" t="s">
        <v>562</v>
      </c>
      <c r="B104" s="55" t="s">
        <v>567</v>
      </c>
      <c r="C104" s="55" t="s">
        <v>568</v>
      </c>
      <c r="D104" s="55">
        <f t="shared" si="1"/>
        <v>1</v>
      </c>
      <c r="E104" s="55" t="s">
        <v>235</v>
      </c>
      <c r="F104" s="56">
        <f>VLOOKUP($E104,'Margen (PowerBI)'!$B$2:$F$179,3)</f>
        <v>58.5</v>
      </c>
      <c r="G104" s="56">
        <f>VLOOKUP($E104,'Margen (PowerBI)'!$B$2:$F$179,4)</f>
        <v>33.5</v>
      </c>
      <c r="H104" s="56">
        <f>VLOOKUP($E104,'Margen (PowerBI)'!$B$2:$F$179,5)</f>
        <v>25</v>
      </c>
      <c r="I104" s="55">
        <v>1.0</v>
      </c>
      <c r="J104" s="57">
        <v>1.0E-4</v>
      </c>
      <c r="K104" s="55">
        <v>5.0</v>
      </c>
      <c r="L104" s="57">
        <v>3.0E-4</v>
      </c>
      <c r="M104" s="57">
        <v>1.0</v>
      </c>
      <c r="N104" s="55">
        <v>1.0</v>
      </c>
      <c r="O104" s="55">
        <v>0.0</v>
      </c>
      <c r="P104" s="57">
        <v>1.0</v>
      </c>
      <c r="Q104" s="57">
        <v>0.0</v>
      </c>
      <c r="R104" s="58">
        <v>102.0</v>
      </c>
      <c r="S104" s="58">
        <v>0.0</v>
      </c>
      <c r="T104" s="55">
        <v>1.0</v>
      </c>
      <c r="U104" s="55">
        <v>0.0</v>
      </c>
      <c r="V104" s="3"/>
      <c r="W104" s="3"/>
      <c r="X104" s="3"/>
      <c r="Y104" s="3"/>
      <c r="Z104" s="3"/>
      <c r="AA104" s="3"/>
      <c r="AB104" s="3"/>
      <c r="AC104" s="3"/>
      <c r="AD104" s="3"/>
      <c r="AE104" s="3"/>
    </row>
    <row r="105">
      <c r="A105" s="59" t="s">
        <v>562</v>
      </c>
      <c r="B105" s="59" t="s">
        <v>569</v>
      </c>
      <c r="C105" s="59" t="s">
        <v>570</v>
      </c>
      <c r="D105" s="59">
        <f t="shared" si="1"/>
        <v>1</v>
      </c>
      <c r="E105" s="59" t="s">
        <v>235</v>
      </c>
      <c r="F105" s="60">
        <f>VLOOKUP($E105,'Margen (PowerBI)'!$B$2:$F$179,3)</f>
        <v>58.5</v>
      </c>
      <c r="G105" s="60">
        <f>VLOOKUP($E105,'Margen (PowerBI)'!$B$2:$F$179,4)</f>
        <v>33.5</v>
      </c>
      <c r="H105" s="60">
        <f>VLOOKUP($E105,'Margen (PowerBI)'!$B$2:$F$179,5)</f>
        <v>25</v>
      </c>
      <c r="I105" s="59">
        <v>0.0</v>
      </c>
      <c r="J105" s="61">
        <v>0.0</v>
      </c>
      <c r="K105" s="59">
        <v>0.0</v>
      </c>
      <c r="L105" s="61">
        <v>0.0</v>
      </c>
      <c r="M105" s="61">
        <v>0.0</v>
      </c>
      <c r="N105" s="59">
        <v>1.0</v>
      </c>
      <c r="O105" s="59">
        <v>0.0</v>
      </c>
      <c r="P105" s="61">
        <v>0.0</v>
      </c>
      <c r="Q105" s="61">
        <v>0.0</v>
      </c>
      <c r="R105" s="62">
        <v>108.12</v>
      </c>
      <c r="S105" s="62">
        <v>0.0</v>
      </c>
      <c r="T105" s="59">
        <v>1.0</v>
      </c>
      <c r="U105" s="59">
        <v>0.0</v>
      </c>
      <c r="V105" s="63"/>
      <c r="W105" s="63"/>
      <c r="X105" s="63"/>
      <c r="Y105" s="63"/>
      <c r="Z105" s="63"/>
      <c r="AA105" s="63"/>
      <c r="AB105" s="63"/>
      <c r="AC105" s="63"/>
      <c r="AD105" s="63"/>
      <c r="AE105" s="63"/>
    </row>
    <row r="106">
      <c r="A106" s="55" t="s">
        <v>562</v>
      </c>
      <c r="B106" s="55" t="s">
        <v>571</v>
      </c>
      <c r="C106" s="55" t="s">
        <v>572</v>
      </c>
      <c r="D106" s="55">
        <f t="shared" si="1"/>
        <v>1</v>
      </c>
      <c r="E106" s="55" t="s">
        <v>235</v>
      </c>
      <c r="F106" s="56">
        <f>VLOOKUP($E106,'Margen (PowerBI)'!$B$2:$F$179,3)</f>
        <v>58.5</v>
      </c>
      <c r="G106" s="56">
        <f>VLOOKUP($E106,'Margen (PowerBI)'!$B$2:$F$179,4)</f>
        <v>33.5</v>
      </c>
      <c r="H106" s="56">
        <f>VLOOKUP($E106,'Margen (PowerBI)'!$B$2:$F$179,5)</f>
        <v>25</v>
      </c>
      <c r="I106" s="55">
        <v>2.0</v>
      </c>
      <c r="J106" s="57">
        <v>1.0E-4</v>
      </c>
      <c r="K106" s="55">
        <v>4.0</v>
      </c>
      <c r="L106" s="57">
        <v>2.0E-4</v>
      </c>
      <c r="M106" s="57">
        <v>1.0</v>
      </c>
      <c r="N106" s="55">
        <v>1.0</v>
      </c>
      <c r="O106" s="55">
        <v>0.0</v>
      </c>
      <c r="P106" s="57">
        <v>0.5</v>
      </c>
      <c r="Q106" s="57">
        <v>0.0</v>
      </c>
      <c r="R106" s="58">
        <v>108.12</v>
      </c>
      <c r="S106" s="58">
        <v>0.0</v>
      </c>
      <c r="T106" s="55">
        <v>1.0</v>
      </c>
      <c r="U106" s="55">
        <v>0.0</v>
      </c>
      <c r="V106" s="3"/>
      <c r="W106" s="3"/>
      <c r="X106" s="3"/>
      <c r="Y106" s="3"/>
      <c r="Z106" s="3"/>
      <c r="AA106" s="3"/>
      <c r="AB106" s="3"/>
      <c r="AC106" s="3"/>
      <c r="AD106" s="3"/>
      <c r="AE106" s="3"/>
    </row>
    <row r="107">
      <c r="A107" s="59" t="s">
        <v>562</v>
      </c>
      <c r="B107" s="59" t="s">
        <v>573</v>
      </c>
      <c r="C107" s="59" t="s">
        <v>574</v>
      </c>
      <c r="D107" s="59">
        <f t="shared" si="1"/>
        <v>1</v>
      </c>
      <c r="E107" s="59" t="s">
        <v>235</v>
      </c>
      <c r="F107" s="60">
        <f>VLOOKUP($E107,'Margen (PowerBI)'!$B$2:$F$179,3)</f>
        <v>58.5</v>
      </c>
      <c r="G107" s="60">
        <f>VLOOKUP($E107,'Margen (PowerBI)'!$B$2:$F$179,4)</f>
        <v>33.5</v>
      </c>
      <c r="H107" s="60">
        <f>VLOOKUP($E107,'Margen (PowerBI)'!$B$2:$F$179,5)</f>
        <v>25</v>
      </c>
      <c r="I107" s="59">
        <v>1.0</v>
      </c>
      <c r="J107" s="61">
        <v>1.0E-4</v>
      </c>
      <c r="K107" s="59">
        <v>1.0</v>
      </c>
      <c r="L107" s="61">
        <v>1.0E-4</v>
      </c>
      <c r="M107" s="61">
        <v>1.0</v>
      </c>
      <c r="N107" s="59">
        <v>1.0</v>
      </c>
      <c r="O107" s="59">
        <v>0.0</v>
      </c>
      <c r="P107" s="61">
        <v>1.0</v>
      </c>
      <c r="Q107" s="61">
        <v>0.0</v>
      </c>
      <c r="R107" s="62">
        <v>109.14</v>
      </c>
      <c r="S107" s="62">
        <v>0.0</v>
      </c>
      <c r="T107" s="59">
        <v>1.0</v>
      </c>
      <c r="U107" s="59">
        <v>0.0</v>
      </c>
      <c r="V107" s="63"/>
      <c r="W107" s="63"/>
      <c r="X107" s="63"/>
      <c r="Y107" s="63"/>
      <c r="Z107" s="63"/>
      <c r="AA107" s="63"/>
      <c r="AB107" s="63"/>
      <c r="AC107" s="63"/>
      <c r="AD107" s="63"/>
      <c r="AE107" s="63"/>
    </row>
    <row r="108">
      <c r="A108" s="55" t="s">
        <v>575</v>
      </c>
      <c r="B108" s="55" t="s">
        <v>576</v>
      </c>
      <c r="C108" s="55" t="s">
        <v>577</v>
      </c>
      <c r="D108" s="55">
        <f t="shared" si="1"/>
        <v>1</v>
      </c>
      <c r="E108" s="55" t="s">
        <v>235</v>
      </c>
      <c r="F108" s="56">
        <f>VLOOKUP($E108,'Margen (PowerBI)'!$B$2:$F$179,3)</f>
        <v>58.5</v>
      </c>
      <c r="G108" s="56">
        <f>VLOOKUP($E108,'Margen (PowerBI)'!$B$2:$F$179,4)</f>
        <v>33.5</v>
      </c>
      <c r="H108" s="56">
        <f>VLOOKUP($E108,'Margen (PowerBI)'!$B$2:$F$179,5)</f>
        <v>25</v>
      </c>
      <c r="I108" s="55">
        <v>3.0</v>
      </c>
      <c r="J108" s="57">
        <v>2.0E-4</v>
      </c>
      <c r="K108" s="55">
        <v>3.0</v>
      </c>
      <c r="L108" s="57">
        <v>2.0E-4</v>
      </c>
      <c r="M108" s="57">
        <v>1.0</v>
      </c>
      <c r="N108" s="55">
        <v>1.0</v>
      </c>
      <c r="O108" s="55">
        <v>0.0</v>
      </c>
      <c r="P108" s="57">
        <v>0.3333</v>
      </c>
      <c r="Q108" s="57">
        <v>0.0</v>
      </c>
      <c r="R108" s="58">
        <v>106.0</v>
      </c>
      <c r="S108" s="58">
        <v>0.0</v>
      </c>
      <c r="T108" s="55">
        <v>1.0</v>
      </c>
      <c r="U108" s="55">
        <v>0.0</v>
      </c>
      <c r="V108" s="3"/>
      <c r="W108" s="3"/>
      <c r="X108" s="3"/>
      <c r="Y108" s="3"/>
      <c r="Z108" s="3"/>
      <c r="AA108" s="3"/>
      <c r="AB108" s="3"/>
      <c r="AC108" s="3"/>
      <c r="AD108" s="3"/>
      <c r="AE108" s="3"/>
    </row>
    <row r="109">
      <c r="A109" s="59" t="s">
        <v>578</v>
      </c>
      <c r="B109" s="59" t="s">
        <v>579</v>
      </c>
      <c r="C109" s="59" t="s">
        <v>580</v>
      </c>
      <c r="D109" s="59">
        <f t="shared" si="1"/>
        <v>1</v>
      </c>
      <c r="E109" s="59" t="s">
        <v>134</v>
      </c>
      <c r="F109" s="60">
        <f t="array" ref="F109">INDEX('Margen (PowerBI)'!$D$1:$D$179,MATCH($E109,'Margen (PowerBI)'!$B$1:$B$179,0))</f>
        <v>59.5</v>
      </c>
      <c r="G109" s="60">
        <f t="array" ref="G109">INDEX('Margen (PowerBI)'!$E$1:$E$179,MATCH($E109,'Margen (PowerBI)'!$B$1:$B$179,0))</f>
        <v>32.5</v>
      </c>
      <c r="H109" s="60">
        <f t="array" ref="H109">INDEX('Margen (PowerBI)'!$F$1:$F$179,MATCH($E109,'Margen (PowerBI)'!$B$1:$B$179,0))</f>
        <v>27</v>
      </c>
      <c r="I109" s="59">
        <v>1.0</v>
      </c>
      <c r="J109" s="61">
        <v>1.0E-4</v>
      </c>
      <c r="K109" s="59">
        <v>2.0</v>
      </c>
      <c r="L109" s="61">
        <v>1.0E-4</v>
      </c>
      <c r="M109" s="61">
        <v>1.0</v>
      </c>
      <c r="N109" s="59">
        <v>1.0</v>
      </c>
      <c r="O109" s="59">
        <v>0.0</v>
      </c>
      <c r="P109" s="61">
        <v>1.0</v>
      </c>
      <c r="Q109" s="61">
        <v>0.0</v>
      </c>
      <c r="R109" s="62">
        <v>145.06</v>
      </c>
      <c r="S109" s="62">
        <v>0.0</v>
      </c>
      <c r="T109" s="59">
        <v>1.0</v>
      </c>
      <c r="U109" s="59">
        <v>0.0</v>
      </c>
      <c r="V109" s="63"/>
      <c r="W109" s="63"/>
      <c r="X109" s="63"/>
      <c r="Y109" s="63"/>
      <c r="Z109" s="63"/>
      <c r="AA109" s="63"/>
      <c r="AB109" s="63"/>
      <c r="AC109" s="63"/>
      <c r="AD109" s="63"/>
      <c r="AE109" s="63"/>
    </row>
    <row r="110">
      <c r="A110" s="55" t="s">
        <v>578</v>
      </c>
      <c r="B110" s="55" t="s">
        <v>581</v>
      </c>
      <c r="C110" s="55" t="s">
        <v>582</v>
      </c>
      <c r="D110" s="55">
        <f t="shared" si="1"/>
        <v>2</v>
      </c>
      <c r="E110" s="55" t="s">
        <v>134</v>
      </c>
      <c r="F110" s="56">
        <f t="array" ref="F110">INDEX('Margen (PowerBI)'!$D$1:$D$179,MATCH($E110,'Margen (PowerBI)'!$B$1:$B$179,0))</f>
        <v>59.5</v>
      </c>
      <c r="G110" s="56">
        <f t="array" ref="G110">INDEX('Margen (PowerBI)'!$E$1:$E$179,MATCH($E110,'Margen (PowerBI)'!$B$1:$B$179,0))</f>
        <v>32.5</v>
      </c>
      <c r="H110" s="56">
        <f t="array" ref="H110">INDEX('Margen (PowerBI)'!$F$1:$F$179,MATCH($E110,'Margen (PowerBI)'!$B$1:$B$179,0))</f>
        <v>27</v>
      </c>
      <c r="I110" s="55">
        <v>3.0</v>
      </c>
      <c r="J110" s="57">
        <v>2.0E-4</v>
      </c>
      <c r="K110" s="55">
        <v>4.0</v>
      </c>
      <c r="L110" s="57">
        <v>2.0E-4</v>
      </c>
      <c r="M110" s="57">
        <v>1.0</v>
      </c>
      <c r="N110" s="55">
        <v>2.0</v>
      </c>
      <c r="O110" s="55">
        <v>0.0</v>
      </c>
      <c r="P110" s="57">
        <v>0.6667</v>
      </c>
      <c r="Q110" s="57">
        <v>0.0</v>
      </c>
      <c r="R110" s="58">
        <v>277.05</v>
      </c>
      <c r="S110" s="58">
        <v>0.0</v>
      </c>
      <c r="T110" s="55">
        <v>2.0</v>
      </c>
      <c r="U110" s="55">
        <v>0.0</v>
      </c>
      <c r="V110" s="3"/>
      <c r="W110" s="3"/>
      <c r="X110" s="3"/>
      <c r="Y110" s="3"/>
      <c r="Z110" s="3"/>
      <c r="AA110" s="3"/>
      <c r="AB110" s="3"/>
      <c r="AC110" s="3"/>
      <c r="AD110" s="3"/>
      <c r="AE110" s="3"/>
    </row>
    <row r="111">
      <c r="A111" s="59" t="s">
        <v>578</v>
      </c>
      <c r="B111" s="59" t="s">
        <v>583</v>
      </c>
      <c r="C111" s="59" t="s">
        <v>584</v>
      </c>
      <c r="D111" s="59">
        <f t="shared" si="1"/>
        <v>1</v>
      </c>
      <c r="E111" s="59" t="s">
        <v>134</v>
      </c>
      <c r="F111" s="60">
        <f t="array" ref="F111">INDEX('Margen (PowerBI)'!$D$1:$D$179,MATCH($E111,'Margen (PowerBI)'!$B$1:$B$179,0))</f>
        <v>59.5</v>
      </c>
      <c r="G111" s="60">
        <f t="array" ref="G111">INDEX('Margen (PowerBI)'!$E$1:$E$179,MATCH($E111,'Margen (PowerBI)'!$B$1:$B$179,0))</f>
        <v>32.5</v>
      </c>
      <c r="H111" s="60">
        <f t="array" ref="H111">INDEX('Margen (PowerBI)'!$F$1:$F$179,MATCH($E111,'Margen (PowerBI)'!$B$1:$B$179,0))</f>
        <v>27</v>
      </c>
      <c r="I111" s="59">
        <v>2.0</v>
      </c>
      <c r="J111" s="61">
        <v>1.0E-4</v>
      </c>
      <c r="K111" s="59">
        <v>3.0</v>
      </c>
      <c r="L111" s="61">
        <v>2.0E-4</v>
      </c>
      <c r="M111" s="61">
        <v>1.0</v>
      </c>
      <c r="N111" s="59">
        <v>1.0</v>
      </c>
      <c r="O111" s="59">
        <v>0.0</v>
      </c>
      <c r="P111" s="61">
        <v>0.5</v>
      </c>
      <c r="Q111" s="61">
        <v>0.0</v>
      </c>
      <c r="R111" s="62">
        <v>145.06</v>
      </c>
      <c r="S111" s="62">
        <v>0.0</v>
      </c>
      <c r="T111" s="59">
        <v>1.0</v>
      </c>
      <c r="U111" s="59">
        <v>0.0</v>
      </c>
      <c r="V111" s="63"/>
      <c r="W111" s="63"/>
      <c r="X111" s="63"/>
      <c r="Y111" s="63"/>
      <c r="Z111" s="63"/>
      <c r="AA111" s="63"/>
      <c r="AB111" s="63"/>
      <c r="AC111" s="63"/>
      <c r="AD111" s="63"/>
      <c r="AE111" s="63"/>
    </row>
    <row r="112">
      <c r="A112" s="55" t="s">
        <v>578</v>
      </c>
      <c r="B112" s="55" t="s">
        <v>585</v>
      </c>
      <c r="C112" s="55" t="s">
        <v>586</v>
      </c>
      <c r="D112" s="55">
        <f t="shared" si="1"/>
        <v>1</v>
      </c>
      <c r="E112" s="55" t="s">
        <v>134</v>
      </c>
      <c r="F112" s="56">
        <f t="array" ref="F112">INDEX('Margen (PowerBI)'!$D$1:$D$179,MATCH($E112,'Margen (PowerBI)'!$B$1:$B$179,0))</f>
        <v>59.5</v>
      </c>
      <c r="G112" s="56">
        <f t="array" ref="G112">INDEX('Margen (PowerBI)'!$E$1:$E$179,MATCH($E112,'Margen (PowerBI)'!$B$1:$B$179,0))</f>
        <v>32.5</v>
      </c>
      <c r="H112" s="56">
        <f t="array" ref="H112">INDEX('Margen (PowerBI)'!$F$1:$F$179,MATCH($E112,'Margen (PowerBI)'!$B$1:$B$179,0))</f>
        <v>27</v>
      </c>
      <c r="I112" s="55">
        <v>3.0</v>
      </c>
      <c r="J112" s="57">
        <v>2.0E-4</v>
      </c>
      <c r="K112" s="55">
        <v>17.0</v>
      </c>
      <c r="L112" s="57">
        <v>0.001</v>
      </c>
      <c r="M112" s="57">
        <v>1.0</v>
      </c>
      <c r="N112" s="55">
        <v>1.0</v>
      </c>
      <c r="O112" s="55">
        <v>0.0</v>
      </c>
      <c r="P112" s="57">
        <v>0.3333</v>
      </c>
      <c r="Q112" s="57">
        <v>0.0</v>
      </c>
      <c r="R112" s="58">
        <v>134.0</v>
      </c>
      <c r="S112" s="58">
        <v>0.0</v>
      </c>
      <c r="T112" s="55">
        <v>1.0</v>
      </c>
      <c r="U112" s="55">
        <v>0.0</v>
      </c>
      <c r="V112" s="3"/>
      <c r="W112" s="3"/>
      <c r="X112" s="3"/>
      <c r="Y112" s="3"/>
      <c r="Z112" s="3"/>
      <c r="AA112" s="3"/>
      <c r="AB112" s="3"/>
      <c r="AC112" s="3"/>
      <c r="AD112" s="3"/>
      <c r="AE112" s="3"/>
    </row>
    <row r="113">
      <c r="A113" s="59" t="s">
        <v>587</v>
      </c>
      <c r="B113" s="59" t="s">
        <v>588</v>
      </c>
      <c r="C113" s="59" t="s">
        <v>589</v>
      </c>
      <c r="D113" s="59">
        <f t="shared" si="1"/>
        <v>1</v>
      </c>
      <c r="E113" s="59" t="s">
        <v>138</v>
      </c>
      <c r="F113" s="60">
        <f>VLOOKUP($E113,'Margen (PowerBI)'!$B$2:$F$179,3)</f>
        <v>35</v>
      </c>
      <c r="G113" s="60">
        <f>VLOOKUP($E113,'Margen (PowerBI)'!$B$2:$F$179,4)</f>
        <v>0</v>
      </c>
      <c r="H113" s="60">
        <f>VLOOKUP($E113,'Margen (PowerBI)'!$B$2:$F$179,5)</f>
        <v>16.5</v>
      </c>
      <c r="I113" s="59">
        <v>26.0</v>
      </c>
      <c r="J113" s="61">
        <v>0.0019</v>
      </c>
      <c r="K113" s="59">
        <v>30.0</v>
      </c>
      <c r="L113" s="61">
        <v>0.0018</v>
      </c>
      <c r="M113" s="61">
        <v>0.9667</v>
      </c>
      <c r="N113" s="59">
        <v>1.0</v>
      </c>
      <c r="O113" s="59">
        <v>0.0</v>
      </c>
      <c r="P113" s="61">
        <v>0.0385</v>
      </c>
      <c r="Q113" s="61">
        <v>0.0</v>
      </c>
      <c r="R113" s="62">
        <v>145.06</v>
      </c>
      <c r="S113" s="62">
        <v>0.0</v>
      </c>
      <c r="T113" s="59">
        <v>1.0</v>
      </c>
      <c r="U113" s="59">
        <v>0.0</v>
      </c>
      <c r="V113" s="63"/>
      <c r="W113" s="63"/>
      <c r="X113" s="63"/>
      <c r="Y113" s="63"/>
      <c r="Z113" s="63"/>
      <c r="AA113" s="63"/>
      <c r="AB113" s="63"/>
      <c r="AC113" s="63"/>
      <c r="AD113" s="63"/>
      <c r="AE113" s="63"/>
    </row>
    <row r="114">
      <c r="A114" s="55" t="s">
        <v>587</v>
      </c>
      <c r="B114" s="55" t="s">
        <v>590</v>
      </c>
      <c r="C114" s="55" t="s">
        <v>591</v>
      </c>
      <c r="D114" s="55">
        <f t="shared" si="1"/>
        <v>4</v>
      </c>
      <c r="E114" s="55" t="s">
        <v>138</v>
      </c>
      <c r="F114" s="56">
        <f>VLOOKUP($E114,'Margen (PowerBI)'!$B$2:$F$179,3)</f>
        <v>35</v>
      </c>
      <c r="G114" s="56">
        <f>VLOOKUP($E114,'Margen (PowerBI)'!$B$2:$F$179,4)</f>
        <v>0</v>
      </c>
      <c r="H114" s="56">
        <f>VLOOKUP($E114,'Margen (PowerBI)'!$B$2:$F$179,5)</f>
        <v>16.5</v>
      </c>
      <c r="I114" s="55">
        <v>12.0</v>
      </c>
      <c r="J114" s="57">
        <v>9.0E-4</v>
      </c>
      <c r="K114" s="55">
        <v>15.0</v>
      </c>
      <c r="L114" s="57">
        <v>9.0E-4</v>
      </c>
      <c r="M114" s="57">
        <v>1.0</v>
      </c>
      <c r="N114" s="55">
        <v>4.0</v>
      </c>
      <c r="O114" s="55">
        <v>0.0</v>
      </c>
      <c r="P114" s="57">
        <v>0.3333</v>
      </c>
      <c r="Q114" s="57">
        <v>0.0</v>
      </c>
      <c r="R114" s="58">
        <v>563.81</v>
      </c>
      <c r="S114" s="58">
        <v>0.0</v>
      </c>
      <c r="T114" s="55">
        <v>4.0</v>
      </c>
      <c r="U114" s="55">
        <v>0.0</v>
      </c>
      <c r="V114" s="3"/>
      <c r="W114" s="3"/>
      <c r="X114" s="3"/>
      <c r="Y114" s="3"/>
      <c r="Z114" s="3"/>
      <c r="AA114" s="3"/>
      <c r="AB114" s="3"/>
      <c r="AC114" s="3"/>
      <c r="AD114" s="3"/>
      <c r="AE114" s="3"/>
    </row>
    <row r="115">
      <c r="A115" s="59" t="s">
        <v>587</v>
      </c>
      <c r="B115" s="59" t="s">
        <v>592</v>
      </c>
      <c r="C115" s="59" t="s">
        <v>593</v>
      </c>
      <c r="D115" s="59">
        <f t="shared" si="1"/>
        <v>3</v>
      </c>
      <c r="E115" s="59" t="s">
        <v>138</v>
      </c>
      <c r="F115" s="60">
        <f>VLOOKUP($E115,'Margen (PowerBI)'!$B$2:$F$179,3)</f>
        <v>35</v>
      </c>
      <c r="G115" s="60">
        <f>VLOOKUP($E115,'Margen (PowerBI)'!$B$2:$F$179,4)</f>
        <v>0</v>
      </c>
      <c r="H115" s="60">
        <f>VLOOKUP($E115,'Margen (PowerBI)'!$B$2:$F$179,5)</f>
        <v>16.5</v>
      </c>
      <c r="I115" s="59">
        <v>14.0</v>
      </c>
      <c r="J115" s="61">
        <v>0.001</v>
      </c>
      <c r="K115" s="59">
        <v>20.0</v>
      </c>
      <c r="L115" s="61">
        <v>0.0012</v>
      </c>
      <c r="M115" s="61">
        <v>1.0</v>
      </c>
      <c r="N115" s="59">
        <v>3.0</v>
      </c>
      <c r="O115" s="59">
        <v>0.0</v>
      </c>
      <c r="P115" s="61">
        <v>0.2143</v>
      </c>
      <c r="Q115" s="61">
        <v>0.0</v>
      </c>
      <c r="R115" s="62">
        <v>426.47</v>
      </c>
      <c r="S115" s="62">
        <v>0.0</v>
      </c>
      <c r="T115" s="59">
        <v>3.0</v>
      </c>
      <c r="U115" s="59">
        <v>0.0</v>
      </c>
      <c r="V115" s="63"/>
      <c r="W115" s="63"/>
      <c r="X115" s="63"/>
      <c r="Y115" s="63"/>
      <c r="Z115" s="63"/>
      <c r="AA115" s="63"/>
      <c r="AB115" s="63"/>
      <c r="AC115" s="63"/>
      <c r="AD115" s="63"/>
      <c r="AE115" s="63"/>
    </row>
    <row r="116">
      <c r="A116" s="55" t="s">
        <v>587</v>
      </c>
      <c r="B116" s="55" t="s">
        <v>594</v>
      </c>
      <c r="C116" s="55" t="s">
        <v>595</v>
      </c>
      <c r="D116" s="55">
        <f t="shared" si="1"/>
        <v>1</v>
      </c>
      <c r="E116" s="55" t="s">
        <v>138</v>
      </c>
      <c r="F116" s="56">
        <f>VLOOKUP($E116,'Margen (PowerBI)'!$B$2:$F$179,3)</f>
        <v>35</v>
      </c>
      <c r="G116" s="56">
        <f>VLOOKUP($E116,'Margen (PowerBI)'!$B$2:$F$179,4)</f>
        <v>0</v>
      </c>
      <c r="H116" s="56">
        <f>VLOOKUP($E116,'Margen (PowerBI)'!$B$2:$F$179,5)</f>
        <v>16.5</v>
      </c>
      <c r="I116" s="55">
        <v>2.0</v>
      </c>
      <c r="J116" s="57">
        <v>1.0E-4</v>
      </c>
      <c r="K116" s="55">
        <v>2.0</v>
      </c>
      <c r="L116" s="57">
        <v>1.0E-4</v>
      </c>
      <c r="M116" s="57">
        <v>1.0</v>
      </c>
      <c r="N116" s="55">
        <v>1.0</v>
      </c>
      <c r="O116" s="55">
        <v>0.0</v>
      </c>
      <c r="P116" s="57">
        <v>0.5</v>
      </c>
      <c r="Q116" s="57">
        <v>0.0</v>
      </c>
      <c r="R116" s="58">
        <v>140.37</v>
      </c>
      <c r="S116" s="58">
        <v>0.0</v>
      </c>
      <c r="T116" s="55">
        <v>1.0</v>
      </c>
      <c r="U116" s="55">
        <v>0.0</v>
      </c>
      <c r="V116" s="3"/>
      <c r="W116" s="3"/>
      <c r="X116" s="3"/>
      <c r="Y116" s="3"/>
      <c r="Z116" s="3"/>
      <c r="AA116" s="3"/>
      <c r="AB116" s="3"/>
      <c r="AC116" s="3"/>
      <c r="AD116" s="3"/>
      <c r="AE116" s="3"/>
    </row>
    <row r="117">
      <c r="A117" s="59" t="s">
        <v>587</v>
      </c>
      <c r="B117" s="59" t="s">
        <v>596</v>
      </c>
      <c r="C117" s="59" t="s">
        <v>597</v>
      </c>
      <c r="D117" s="59">
        <f t="shared" si="1"/>
        <v>1</v>
      </c>
      <c r="E117" s="59" t="s">
        <v>138</v>
      </c>
      <c r="F117" s="60">
        <f>VLOOKUP($E117,'Margen (PowerBI)'!$B$2:$F$179,3)</f>
        <v>35</v>
      </c>
      <c r="G117" s="60">
        <f>VLOOKUP($E117,'Margen (PowerBI)'!$B$2:$F$179,4)</f>
        <v>0</v>
      </c>
      <c r="H117" s="60">
        <f>VLOOKUP($E117,'Margen (PowerBI)'!$B$2:$F$179,5)</f>
        <v>16.5</v>
      </c>
      <c r="I117" s="59">
        <v>6.0</v>
      </c>
      <c r="J117" s="61">
        <v>4.0E-4</v>
      </c>
      <c r="K117" s="59">
        <v>6.0</v>
      </c>
      <c r="L117" s="61">
        <v>4.0E-4</v>
      </c>
      <c r="M117" s="61">
        <v>1.0</v>
      </c>
      <c r="N117" s="59">
        <v>1.0</v>
      </c>
      <c r="O117" s="59">
        <v>0.0</v>
      </c>
      <c r="P117" s="61">
        <v>0.1667</v>
      </c>
      <c r="Q117" s="61">
        <v>0.0</v>
      </c>
      <c r="R117" s="62">
        <v>134.0</v>
      </c>
      <c r="S117" s="62">
        <v>0.0</v>
      </c>
      <c r="T117" s="59">
        <v>1.0</v>
      </c>
      <c r="U117" s="59">
        <v>0.0</v>
      </c>
      <c r="V117" s="63"/>
      <c r="W117" s="63"/>
      <c r="X117" s="63"/>
      <c r="Y117" s="63"/>
      <c r="Z117" s="63"/>
      <c r="AA117" s="63"/>
      <c r="AB117" s="63"/>
      <c r="AC117" s="63"/>
      <c r="AD117" s="63"/>
      <c r="AE117" s="63"/>
    </row>
    <row r="118">
      <c r="A118" s="55" t="s">
        <v>587</v>
      </c>
      <c r="B118" s="55" t="s">
        <v>598</v>
      </c>
      <c r="C118" s="55" t="s">
        <v>599</v>
      </c>
      <c r="D118" s="55">
        <f t="shared" si="1"/>
        <v>2</v>
      </c>
      <c r="E118" s="55" t="s">
        <v>138</v>
      </c>
      <c r="F118" s="56">
        <f>VLOOKUP($E118,'Margen (PowerBI)'!$B$2:$F$179,3)</f>
        <v>35</v>
      </c>
      <c r="G118" s="56">
        <f>VLOOKUP($E118,'Margen (PowerBI)'!$B$2:$F$179,4)</f>
        <v>0</v>
      </c>
      <c r="H118" s="56">
        <f>VLOOKUP($E118,'Margen (PowerBI)'!$B$2:$F$179,5)</f>
        <v>16.5</v>
      </c>
      <c r="I118" s="55">
        <v>18.0</v>
      </c>
      <c r="J118" s="57">
        <v>0.0013</v>
      </c>
      <c r="K118" s="55">
        <v>23.0</v>
      </c>
      <c r="L118" s="57">
        <v>0.0014</v>
      </c>
      <c r="M118" s="57">
        <v>0.9565</v>
      </c>
      <c r="N118" s="55">
        <v>2.0</v>
      </c>
      <c r="O118" s="55">
        <v>0.0</v>
      </c>
      <c r="P118" s="57">
        <v>0.1111</v>
      </c>
      <c r="Q118" s="57">
        <v>0.0</v>
      </c>
      <c r="R118" s="58">
        <v>289.68</v>
      </c>
      <c r="S118" s="58">
        <v>0.0</v>
      </c>
      <c r="T118" s="55">
        <v>2.0</v>
      </c>
      <c r="U118" s="55">
        <v>0.0</v>
      </c>
      <c r="V118" s="3"/>
      <c r="W118" s="3"/>
      <c r="X118" s="3"/>
      <c r="Y118" s="3"/>
      <c r="Z118" s="3"/>
      <c r="AA118" s="3"/>
      <c r="AB118" s="3"/>
      <c r="AC118" s="3"/>
      <c r="AD118" s="3"/>
      <c r="AE118" s="3"/>
    </row>
    <row r="119">
      <c r="A119" s="59" t="s">
        <v>587</v>
      </c>
      <c r="B119" s="59" t="s">
        <v>600</v>
      </c>
      <c r="C119" s="59" t="s">
        <v>601</v>
      </c>
      <c r="D119" s="59">
        <f t="shared" si="1"/>
        <v>1</v>
      </c>
      <c r="E119" s="59" t="s">
        <v>138</v>
      </c>
      <c r="F119" s="60">
        <f>VLOOKUP($E119,'Margen (PowerBI)'!$B$2:$F$179,3)</f>
        <v>35</v>
      </c>
      <c r="G119" s="60">
        <f>VLOOKUP($E119,'Margen (PowerBI)'!$B$2:$F$179,4)</f>
        <v>0</v>
      </c>
      <c r="H119" s="60">
        <f>VLOOKUP($E119,'Margen (PowerBI)'!$B$2:$F$179,5)</f>
        <v>16.5</v>
      </c>
      <c r="I119" s="59">
        <v>5.0</v>
      </c>
      <c r="J119" s="61">
        <v>4.0E-4</v>
      </c>
      <c r="K119" s="59">
        <v>8.0</v>
      </c>
      <c r="L119" s="61">
        <v>5.0E-4</v>
      </c>
      <c r="M119" s="61">
        <v>1.0</v>
      </c>
      <c r="N119" s="59">
        <v>1.0</v>
      </c>
      <c r="O119" s="59">
        <v>0.0</v>
      </c>
      <c r="P119" s="61">
        <v>0.2</v>
      </c>
      <c r="Q119" s="61">
        <v>0.0</v>
      </c>
      <c r="R119" s="62">
        <v>145.06</v>
      </c>
      <c r="S119" s="62">
        <v>0.0</v>
      </c>
      <c r="T119" s="59">
        <v>1.0</v>
      </c>
      <c r="U119" s="59">
        <v>0.0</v>
      </c>
      <c r="V119" s="63"/>
      <c r="W119" s="63"/>
      <c r="X119" s="63"/>
      <c r="Y119" s="63"/>
      <c r="Z119" s="63"/>
      <c r="AA119" s="63"/>
      <c r="AB119" s="63"/>
      <c r="AC119" s="63"/>
      <c r="AD119" s="63"/>
      <c r="AE119" s="63"/>
    </row>
    <row r="120">
      <c r="A120" s="55" t="s">
        <v>587</v>
      </c>
      <c r="B120" s="55" t="s">
        <v>602</v>
      </c>
      <c r="C120" s="55" t="s">
        <v>603</v>
      </c>
      <c r="D120" s="55">
        <f t="shared" si="1"/>
        <v>3</v>
      </c>
      <c r="E120" s="55" t="s">
        <v>138</v>
      </c>
      <c r="F120" s="56">
        <f>VLOOKUP($E120,'Margen (PowerBI)'!$B$2:$F$179,3)</f>
        <v>35</v>
      </c>
      <c r="G120" s="56">
        <f>VLOOKUP($E120,'Margen (PowerBI)'!$B$2:$F$179,4)</f>
        <v>0</v>
      </c>
      <c r="H120" s="56">
        <f>VLOOKUP($E120,'Margen (PowerBI)'!$B$2:$F$179,5)</f>
        <v>16.5</v>
      </c>
      <c r="I120" s="55">
        <v>145.0</v>
      </c>
      <c r="J120" s="57">
        <v>0.0104</v>
      </c>
      <c r="K120" s="55">
        <v>156.0</v>
      </c>
      <c r="L120" s="57">
        <v>0.0092</v>
      </c>
      <c r="M120" s="57">
        <v>0.9936</v>
      </c>
      <c r="N120" s="55">
        <v>3.0</v>
      </c>
      <c r="O120" s="55">
        <v>0.0</v>
      </c>
      <c r="P120" s="57">
        <v>0.0207</v>
      </c>
      <c r="Q120" s="57">
        <v>0.0</v>
      </c>
      <c r="R120" s="58">
        <v>411.05</v>
      </c>
      <c r="S120" s="58">
        <v>0.0</v>
      </c>
      <c r="T120" s="55">
        <v>3.0</v>
      </c>
      <c r="U120" s="55">
        <v>0.0</v>
      </c>
      <c r="V120" s="3"/>
      <c r="W120" s="3"/>
      <c r="X120" s="3"/>
      <c r="Y120" s="3"/>
      <c r="Z120" s="3"/>
      <c r="AA120" s="3"/>
      <c r="AB120" s="3"/>
      <c r="AC120" s="3"/>
      <c r="AD120" s="3"/>
      <c r="AE120" s="3"/>
    </row>
    <row r="121">
      <c r="A121" s="59" t="s">
        <v>604</v>
      </c>
      <c r="B121" s="59" t="s">
        <v>605</v>
      </c>
      <c r="C121" s="59" t="s">
        <v>606</v>
      </c>
      <c r="D121" s="59">
        <f t="shared" si="1"/>
        <v>1</v>
      </c>
      <c r="E121" s="59" t="s">
        <v>138</v>
      </c>
      <c r="F121" s="60">
        <f>VLOOKUP($E121,'Margen (PowerBI)'!$B$2:$F$179,3)</f>
        <v>35</v>
      </c>
      <c r="G121" s="60">
        <f>VLOOKUP($E121,'Margen (PowerBI)'!$B$2:$F$179,4)</f>
        <v>0</v>
      </c>
      <c r="H121" s="60">
        <f>VLOOKUP($E121,'Margen (PowerBI)'!$B$2:$F$179,5)</f>
        <v>16.5</v>
      </c>
      <c r="I121" s="59">
        <v>1.0</v>
      </c>
      <c r="J121" s="61">
        <v>1.0E-4</v>
      </c>
      <c r="K121" s="59">
        <v>1.0</v>
      </c>
      <c r="L121" s="61">
        <v>1.0E-4</v>
      </c>
      <c r="M121" s="61">
        <v>1.0</v>
      </c>
      <c r="N121" s="59">
        <v>1.0</v>
      </c>
      <c r="O121" s="59">
        <v>0.0</v>
      </c>
      <c r="P121" s="61">
        <v>1.0</v>
      </c>
      <c r="Q121" s="61">
        <v>0.0</v>
      </c>
      <c r="R121" s="62">
        <v>138.03</v>
      </c>
      <c r="S121" s="62">
        <v>0.0</v>
      </c>
      <c r="T121" s="59">
        <v>1.0</v>
      </c>
      <c r="U121" s="59">
        <v>0.0</v>
      </c>
      <c r="V121" s="63"/>
      <c r="W121" s="63"/>
      <c r="X121" s="63"/>
      <c r="Y121" s="63"/>
      <c r="Z121" s="63"/>
      <c r="AA121" s="63"/>
      <c r="AB121" s="63"/>
      <c r="AC121" s="63"/>
      <c r="AD121" s="63"/>
      <c r="AE121" s="63"/>
    </row>
    <row r="122">
      <c r="A122" s="55" t="s">
        <v>607</v>
      </c>
      <c r="B122" s="55" t="s">
        <v>608</v>
      </c>
      <c r="C122" s="55" t="s">
        <v>609</v>
      </c>
      <c r="D122" s="55">
        <f t="shared" si="1"/>
        <v>1</v>
      </c>
      <c r="E122" s="55" t="s">
        <v>74</v>
      </c>
      <c r="F122" s="56">
        <f>VLOOKUP($E122,'Margen (PowerBI)'!$B$2:$F$179,3)</f>
        <v>35</v>
      </c>
      <c r="G122" s="56">
        <f>VLOOKUP($E122,'Margen (PowerBI)'!$B$2:$F$179,4)</f>
        <v>0</v>
      </c>
      <c r="H122" s="56">
        <f>VLOOKUP($E122,'Margen (PowerBI)'!$B$2:$F$179,5)</f>
        <v>16.5</v>
      </c>
      <c r="I122" s="55">
        <v>8.0</v>
      </c>
      <c r="J122" s="57">
        <v>6.0E-4</v>
      </c>
      <c r="K122" s="55">
        <v>13.0</v>
      </c>
      <c r="L122" s="57">
        <v>8.0E-4</v>
      </c>
      <c r="M122" s="57">
        <v>1.0</v>
      </c>
      <c r="N122" s="55">
        <v>1.0</v>
      </c>
      <c r="O122" s="55">
        <v>0.0</v>
      </c>
      <c r="P122" s="57">
        <v>0.125</v>
      </c>
      <c r="Q122" s="57">
        <v>0.0</v>
      </c>
      <c r="R122" s="58">
        <v>157.69</v>
      </c>
      <c r="S122" s="58">
        <v>0.0</v>
      </c>
      <c r="T122" s="55">
        <v>1.0</v>
      </c>
      <c r="U122" s="55">
        <v>0.0</v>
      </c>
      <c r="V122" s="3"/>
      <c r="W122" s="3"/>
      <c r="X122" s="3"/>
      <c r="Y122" s="3"/>
      <c r="Z122" s="3"/>
      <c r="AA122" s="3"/>
      <c r="AB122" s="3"/>
      <c r="AC122" s="3"/>
      <c r="AD122" s="3"/>
      <c r="AE122" s="3"/>
    </row>
    <row r="123">
      <c r="A123" s="59" t="s">
        <v>607</v>
      </c>
      <c r="B123" s="59" t="s">
        <v>610</v>
      </c>
      <c r="C123" s="59" t="s">
        <v>611</v>
      </c>
      <c r="D123" s="59">
        <f t="shared" si="1"/>
        <v>1</v>
      </c>
      <c r="E123" s="59" t="s">
        <v>74</v>
      </c>
      <c r="F123" s="60">
        <f>VLOOKUP($E123,'Margen (PowerBI)'!$B$2:$F$179,3)</f>
        <v>35</v>
      </c>
      <c r="G123" s="60">
        <f>VLOOKUP($E123,'Margen (PowerBI)'!$B$2:$F$179,4)</f>
        <v>0</v>
      </c>
      <c r="H123" s="60">
        <f>VLOOKUP($E123,'Margen (PowerBI)'!$B$2:$F$179,5)</f>
        <v>16.5</v>
      </c>
      <c r="I123" s="59">
        <v>6.0</v>
      </c>
      <c r="J123" s="61">
        <v>4.0E-4</v>
      </c>
      <c r="K123" s="59">
        <v>6.0</v>
      </c>
      <c r="L123" s="61">
        <v>4.0E-4</v>
      </c>
      <c r="M123" s="61">
        <v>1.0</v>
      </c>
      <c r="N123" s="59">
        <v>1.0</v>
      </c>
      <c r="O123" s="59">
        <v>0.0</v>
      </c>
      <c r="P123" s="61">
        <v>0.1667</v>
      </c>
      <c r="Q123" s="61">
        <v>0.0</v>
      </c>
      <c r="R123" s="62">
        <v>145.0</v>
      </c>
      <c r="S123" s="62">
        <v>0.0</v>
      </c>
      <c r="T123" s="59">
        <v>1.0</v>
      </c>
      <c r="U123" s="59">
        <v>0.0</v>
      </c>
      <c r="V123" s="63"/>
      <c r="W123" s="63"/>
      <c r="X123" s="63"/>
      <c r="Y123" s="63"/>
      <c r="Z123" s="63"/>
      <c r="AA123" s="63"/>
      <c r="AB123" s="63"/>
      <c r="AC123" s="63"/>
      <c r="AD123" s="63"/>
      <c r="AE123" s="63"/>
    </row>
    <row r="124">
      <c r="A124" s="55" t="s">
        <v>612</v>
      </c>
      <c r="B124" s="55" t="s">
        <v>613</v>
      </c>
      <c r="C124" s="55" t="s">
        <v>614</v>
      </c>
      <c r="D124" s="55">
        <f t="shared" si="1"/>
        <v>2</v>
      </c>
      <c r="E124" s="55" t="s">
        <v>204</v>
      </c>
      <c r="F124" s="56">
        <f>VLOOKUP($E124,'Margen (PowerBI)'!$B$2:$F$179,3)</f>
        <v>35</v>
      </c>
      <c r="G124" s="56">
        <f>VLOOKUP($E124,'Margen (PowerBI)'!$B$2:$F$179,4)</f>
        <v>0</v>
      </c>
      <c r="H124" s="56">
        <f>VLOOKUP($E124,'Margen (PowerBI)'!$B$2:$F$179,5)</f>
        <v>16.5</v>
      </c>
      <c r="I124" s="55">
        <v>1.0</v>
      </c>
      <c r="J124" s="57">
        <v>1.0E-4</v>
      </c>
      <c r="K124" s="55">
        <v>1.0</v>
      </c>
      <c r="L124" s="57">
        <v>1.0E-4</v>
      </c>
      <c r="M124" s="57">
        <v>1.0</v>
      </c>
      <c r="N124" s="55">
        <v>2.0</v>
      </c>
      <c r="O124" s="55">
        <v>0.0</v>
      </c>
      <c r="P124" s="57">
        <v>2.0</v>
      </c>
      <c r="Q124" s="57">
        <v>0.0</v>
      </c>
      <c r="R124" s="58">
        <v>226.8</v>
      </c>
      <c r="S124" s="58">
        <v>0.0</v>
      </c>
      <c r="T124" s="55">
        <v>2.0</v>
      </c>
      <c r="U124" s="55">
        <v>0.0</v>
      </c>
      <c r="V124" s="3"/>
      <c r="W124" s="3"/>
      <c r="X124" s="3"/>
      <c r="Y124" s="3"/>
      <c r="Z124" s="3"/>
      <c r="AA124" s="3"/>
      <c r="AB124" s="3"/>
      <c r="AC124" s="3"/>
      <c r="AD124" s="3"/>
      <c r="AE124" s="3"/>
    </row>
    <row r="125">
      <c r="A125" s="59" t="s">
        <v>612</v>
      </c>
      <c r="B125" s="59" t="s">
        <v>615</v>
      </c>
      <c r="C125" s="59" t="s">
        <v>616</v>
      </c>
      <c r="D125" s="59">
        <f t="shared" si="1"/>
        <v>3</v>
      </c>
      <c r="E125" s="59" t="s">
        <v>204</v>
      </c>
      <c r="F125" s="60">
        <f>VLOOKUP($E125,'Margen (PowerBI)'!$B$2:$F$179,3)</f>
        <v>35</v>
      </c>
      <c r="G125" s="60">
        <f>VLOOKUP($E125,'Margen (PowerBI)'!$B$2:$F$179,4)</f>
        <v>0</v>
      </c>
      <c r="H125" s="60">
        <f>VLOOKUP($E125,'Margen (PowerBI)'!$B$2:$F$179,5)</f>
        <v>16.5</v>
      </c>
      <c r="I125" s="59">
        <v>1.0</v>
      </c>
      <c r="J125" s="61">
        <v>1.0E-4</v>
      </c>
      <c r="K125" s="59">
        <v>1.0</v>
      </c>
      <c r="L125" s="61">
        <v>1.0E-4</v>
      </c>
      <c r="M125" s="61">
        <v>1.0</v>
      </c>
      <c r="N125" s="59">
        <v>3.0</v>
      </c>
      <c r="O125" s="59">
        <v>0.0</v>
      </c>
      <c r="P125" s="61">
        <v>3.0</v>
      </c>
      <c r="Q125" s="61">
        <v>0.0</v>
      </c>
      <c r="R125" s="62">
        <v>323.14</v>
      </c>
      <c r="S125" s="62">
        <v>0.0</v>
      </c>
      <c r="T125" s="59">
        <v>2.0</v>
      </c>
      <c r="U125" s="59">
        <v>0.0</v>
      </c>
      <c r="V125" s="63"/>
      <c r="W125" s="63"/>
      <c r="X125" s="63"/>
      <c r="Y125" s="63"/>
      <c r="Z125" s="63"/>
      <c r="AA125" s="63"/>
      <c r="AB125" s="63"/>
      <c r="AC125" s="63"/>
      <c r="AD125" s="63"/>
      <c r="AE125" s="63"/>
    </row>
    <row r="126">
      <c r="A126" s="55" t="s">
        <v>617</v>
      </c>
      <c r="B126" s="55" t="s">
        <v>618</v>
      </c>
      <c r="C126" s="55" t="s">
        <v>619</v>
      </c>
      <c r="D126" s="55">
        <f t="shared" si="1"/>
        <v>1</v>
      </c>
      <c r="E126" s="55" t="s">
        <v>192</v>
      </c>
      <c r="F126" s="56">
        <f t="array" ref="F126">INDEX('Margen (PowerBI)'!$D$1:$D$179,MATCH($E126,'Margen (PowerBI)'!$B$1:$B$179,0))</f>
        <v>50.5</v>
      </c>
      <c r="G126" s="56">
        <f t="array" ref="G126">INDEX('Margen (PowerBI)'!$E$1:$E$179,MATCH($E126,'Margen (PowerBI)'!$B$1:$B$179,0))</f>
        <v>30</v>
      </c>
      <c r="H126" s="56">
        <f t="array" ref="H126">INDEX('Margen (PowerBI)'!$F$1:$F$179,MATCH($E126,'Margen (PowerBI)'!$B$1:$B$179,0))</f>
        <v>20.5</v>
      </c>
      <c r="I126" s="55">
        <v>0.0</v>
      </c>
      <c r="J126" s="57">
        <v>0.0</v>
      </c>
      <c r="K126" s="55">
        <v>0.0</v>
      </c>
      <c r="L126" s="57">
        <v>0.0</v>
      </c>
      <c r="M126" s="57">
        <v>0.0</v>
      </c>
      <c r="N126" s="55">
        <v>1.0</v>
      </c>
      <c r="O126" s="55">
        <v>0.0</v>
      </c>
      <c r="P126" s="57">
        <v>0.0</v>
      </c>
      <c r="Q126" s="57">
        <v>0.0</v>
      </c>
      <c r="R126" s="58">
        <v>110.0</v>
      </c>
      <c r="S126" s="58">
        <v>0.0</v>
      </c>
      <c r="T126" s="55">
        <v>1.0</v>
      </c>
      <c r="U126" s="55">
        <v>0.0</v>
      </c>
      <c r="V126" s="3"/>
      <c r="W126" s="3"/>
      <c r="X126" s="3"/>
      <c r="Y126" s="3"/>
      <c r="Z126" s="3"/>
      <c r="AA126" s="3"/>
      <c r="AB126" s="3"/>
      <c r="AC126" s="3"/>
      <c r="AD126" s="3"/>
      <c r="AE126" s="3"/>
    </row>
    <row r="127">
      <c r="A127" s="59" t="s">
        <v>620</v>
      </c>
      <c r="B127" s="59" t="s">
        <v>621</v>
      </c>
      <c r="C127" s="59" t="s">
        <v>622</v>
      </c>
      <c r="D127" s="59">
        <f t="shared" si="1"/>
        <v>1</v>
      </c>
      <c r="E127" s="59" t="s">
        <v>226</v>
      </c>
      <c r="F127" s="60">
        <f>VLOOKUP($E127,'Margen (PowerBI)'!$B$2:$F$179,3)</f>
        <v>35</v>
      </c>
      <c r="G127" s="60">
        <f>VLOOKUP($E127,'Margen (PowerBI)'!$B$2:$F$179,4)</f>
        <v>0</v>
      </c>
      <c r="H127" s="60">
        <f>VLOOKUP($E127,'Margen (PowerBI)'!$B$2:$F$179,5)</f>
        <v>16.5</v>
      </c>
      <c r="I127" s="59">
        <v>2.0</v>
      </c>
      <c r="J127" s="61">
        <v>1.0E-4</v>
      </c>
      <c r="K127" s="59">
        <v>2.0</v>
      </c>
      <c r="L127" s="61">
        <v>1.0E-4</v>
      </c>
      <c r="M127" s="61">
        <v>0.5</v>
      </c>
      <c r="N127" s="59">
        <v>1.0</v>
      </c>
      <c r="O127" s="59">
        <v>0.0</v>
      </c>
      <c r="P127" s="61">
        <v>0.5</v>
      </c>
      <c r="Q127" s="61">
        <v>0.0</v>
      </c>
      <c r="R127" s="62">
        <v>102.0</v>
      </c>
      <c r="S127" s="62">
        <v>0.0</v>
      </c>
      <c r="T127" s="59">
        <v>1.0</v>
      </c>
      <c r="U127" s="59">
        <v>0.0</v>
      </c>
      <c r="V127" s="63"/>
      <c r="W127" s="63"/>
      <c r="X127" s="63"/>
      <c r="Y127" s="63"/>
      <c r="Z127" s="63"/>
      <c r="AA127" s="63"/>
      <c r="AB127" s="63"/>
      <c r="AC127" s="63"/>
      <c r="AD127" s="63"/>
      <c r="AE127" s="63"/>
    </row>
    <row r="128">
      <c r="A128" s="55" t="s">
        <v>620</v>
      </c>
      <c r="B128" s="55" t="s">
        <v>623</v>
      </c>
      <c r="C128" s="55" t="s">
        <v>624</v>
      </c>
      <c r="D128" s="55">
        <f t="shared" si="1"/>
        <v>1</v>
      </c>
      <c r="E128" s="55" t="s">
        <v>226</v>
      </c>
      <c r="F128" s="56">
        <f>VLOOKUP($E128,'Margen (PowerBI)'!$B$2:$F$179,3)</f>
        <v>35</v>
      </c>
      <c r="G128" s="56">
        <f>VLOOKUP($E128,'Margen (PowerBI)'!$B$2:$F$179,4)</f>
        <v>0</v>
      </c>
      <c r="H128" s="56">
        <f>VLOOKUP($E128,'Margen (PowerBI)'!$B$2:$F$179,5)</f>
        <v>16.5</v>
      </c>
      <c r="I128" s="55">
        <v>1.0</v>
      </c>
      <c r="J128" s="57">
        <v>1.0E-4</v>
      </c>
      <c r="K128" s="55">
        <v>2.0</v>
      </c>
      <c r="L128" s="57">
        <v>1.0E-4</v>
      </c>
      <c r="M128" s="57">
        <v>1.0</v>
      </c>
      <c r="N128" s="55">
        <v>1.0</v>
      </c>
      <c r="O128" s="55">
        <v>0.0</v>
      </c>
      <c r="P128" s="57">
        <v>1.0</v>
      </c>
      <c r="Q128" s="57">
        <v>0.0</v>
      </c>
      <c r="R128" s="58">
        <v>102.0</v>
      </c>
      <c r="S128" s="58">
        <v>0.0</v>
      </c>
      <c r="T128" s="55">
        <v>1.0</v>
      </c>
      <c r="U128" s="55">
        <v>0.0</v>
      </c>
      <c r="V128" s="3"/>
      <c r="W128" s="3"/>
      <c r="X128" s="3"/>
      <c r="Y128" s="3"/>
      <c r="Z128" s="3"/>
      <c r="AA128" s="3"/>
      <c r="AB128" s="3"/>
      <c r="AC128" s="3"/>
      <c r="AD128" s="3"/>
      <c r="AE128" s="3"/>
    </row>
    <row r="129">
      <c r="A129" s="59" t="s">
        <v>620</v>
      </c>
      <c r="B129" s="59" t="s">
        <v>625</v>
      </c>
      <c r="C129" s="59" t="s">
        <v>626</v>
      </c>
      <c r="D129" s="59">
        <f t="shared" si="1"/>
        <v>1</v>
      </c>
      <c r="E129" s="59" t="s">
        <v>226</v>
      </c>
      <c r="F129" s="60">
        <f>VLOOKUP($E129,'Margen (PowerBI)'!$B$2:$F$179,3)</f>
        <v>35</v>
      </c>
      <c r="G129" s="60">
        <f>VLOOKUP($E129,'Margen (PowerBI)'!$B$2:$F$179,4)</f>
        <v>0</v>
      </c>
      <c r="H129" s="60">
        <f>VLOOKUP($E129,'Margen (PowerBI)'!$B$2:$F$179,5)</f>
        <v>16.5</v>
      </c>
      <c r="I129" s="59">
        <v>22.0</v>
      </c>
      <c r="J129" s="61">
        <v>0.0016</v>
      </c>
      <c r="K129" s="59">
        <v>23.0</v>
      </c>
      <c r="L129" s="61">
        <v>0.0014</v>
      </c>
      <c r="M129" s="61">
        <v>0.6957</v>
      </c>
      <c r="N129" s="59">
        <v>1.0</v>
      </c>
      <c r="O129" s="59">
        <v>0.0</v>
      </c>
      <c r="P129" s="61">
        <v>0.0455</v>
      </c>
      <c r="Q129" s="61">
        <v>0.0</v>
      </c>
      <c r="R129" s="62">
        <v>109.4</v>
      </c>
      <c r="S129" s="62">
        <v>0.0</v>
      </c>
      <c r="T129" s="59">
        <v>1.0</v>
      </c>
      <c r="U129" s="59">
        <v>0.0</v>
      </c>
      <c r="V129" s="63"/>
      <c r="W129" s="63"/>
      <c r="X129" s="63"/>
      <c r="Y129" s="63"/>
      <c r="Z129" s="63"/>
      <c r="AA129" s="63"/>
      <c r="AB129" s="63"/>
      <c r="AC129" s="63"/>
      <c r="AD129" s="63"/>
      <c r="AE129" s="63"/>
    </row>
    <row r="130">
      <c r="A130" s="55" t="s">
        <v>620</v>
      </c>
      <c r="B130" s="55" t="s">
        <v>627</v>
      </c>
      <c r="C130" s="55" t="s">
        <v>628</v>
      </c>
      <c r="D130" s="55">
        <f t="shared" si="1"/>
        <v>1</v>
      </c>
      <c r="E130" s="55" t="s">
        <v>226</v>
      </c>
      <c r="F130" s="56">
        <f>VLOOKUP($E130,'Margen (PowerBI)'!$B$2:$F$179,3)</f>
        <v>35</v>
      </c>
      <c r="G130" s="56">
        <f>VLOOKUP($E130,'Margen (PowerBI)'!$B$2:$F$179,4)</f>
        <v>0</v>
      </c>
      <c r="H130" s="56">
        <f>VLOOKUP($E130,'Margen (PowerBI)'!$B$2:$F$179,5)</f>
        <v>16.5</v>
      </c>
      <c r="I130" s="55">
        <v>1.0</v>
      </c>
      <c r="J130" s="57">
        <v>1.0E-4</v>
      </c>
      <c r="K130" s="55">
        <v>1.0</v>
      </c>
      <c r="L130" s="57">
        <v>1.0E-4</v>
      </c>
      <c r="M130" s="57">
        <v>1.0</v>
      </c>
      <c r="N130" s="55">
        <v>1.0</v>
      </c>
      <c r="O130" s="55">
        <v>0.0</v>
      </c>
      <c r="P130" s="57">
        <v>1.0</v>
      </c>
      <c r="Q130" s="57">
        <v>0.0</v>
      </c>
      <c r="R130" s="58">
        <v>102.0</v>
      </c>
      <c r="S130" s="58">
        <v>0.0</v>
      </c>
      <c r="T130" s="55">
        <v>1.0</v>
      </c>
      <c r="U130" s="55">
        <v>0.0</v>
      </c>
      <c r="V130" s="3"/>
      <c r="W130" s="3"/>
      <c r="X130" s="3"/>
      <c r="Y130" s="3"/>
      <c r="Z130" s="3"/>
      <c r="AA130" s="3"/>
      <c r="AB130" s="3"/>
      <c r="AC130" s="3"/>
      <c r="AD130" s="3"/>
      <c r="AE130" s="3"/>
    </row>
    <row r="131">
      <c r="A131" s="59" t="s">
        <v>620</v>
      </c>
      <c r="B131" s="59" t="s">
        <v>629</v>
      </c>
      <c r="C131" s="59" t="s">
        <v>630</v>
      </c>
      <c r="D131" s="59">
        <f t="shared" si="1"/>
        <v>4</v>
      </c>
      <c r="E131" s="59" t="s">
        <v>226</v>
      </c>
      <c r="F131" s="60">
        <f>VLOOKUP($E131,'Margen (PowerBI)'!$B$2:$F$179,3)</f>
        <v>35</v>
      </c>
      <c r="G131" s="60">
        <f>VLOOKUP($E131,'Margen (PowerBI)'!$B$2:$F$179,4)</f>
        <v>0</v>
      </c>
      <c r="H131" s="60">
        <f>VLOOKUP($E131,'Margen (PowerBI)'!$B$2:$F$179,5)</f>
        <v>16.5</v>
      </c>
      <c r="I131" s="59">
        <v>11.0</v>
      </c>
      <c r="J131" s="61">
        <v>8.0E-4</v>
      </c>
      <c r="K131" s="59">
        <v>16.0</v>
      </c>
      <c r="L131" s="61">
        <v>9.0E-4</v>
      </c>
      <c r="M131" s="61">
        <v>0.9375</v>
      </c>
      <c r="N131" s="59">
        <v>4.0</v>
      </c>
      <c r="O131" s="59">
        <v>0.0</v>
      </c>
      <c r="P131" s="61">
        <v>0.3636</v>
      </c>
      <c r="Q131" s="61">
        <v>0.0</v>
      </c>
      <c r="R131" s="62">
        <v>441.93</v>
      </c>
      <c r="S131" s="62">
        <v>0.0</v>
      </c>
      <c r="T131" s="59">
        <v>4.0</v>
      </c>
      <c r="U131" s="59">
        <v>0.0</v>
      </c>
      <c r="V131" s="63"/>
      <c r="W131" s="63"/>
      <c r="X131" s="63"/>
      <c r="Y131" s="63"/>
      <c r="Z131" s="63"/>
      <c r="AA131" s="63"/>
      <c r="AB131" s="63"/>
      <c r="AC131" s="63"/>
      <c r="AD131" s="63"/>
      <c r="AE131" s="63"/>
    </row>
    <row r="132">
      <c r="A132" s="55" t="s">
        <v>620</v>
      </c>
      <c r="B132" s="55" t="s">
        <v>631</v>
      </c>
      <c r="C132" s="55" t="s">
        <v>632</v>
      </c>
      <c r="D132" s="55">
        <f t="shared" si="1"/>
        <v>3</v>
      </c>
      <c r="E132" s="55" t="s">
        <v>226</v>
      </c>
      <c r="F132" s="56">
        <f>VLOOKUP($E132,'Margen (PowerBI)'!$B$2:$F$179,3)</f>
        <v>35</v>
      </c>
      <c r="G132" s="56">
        <f>VLOOKUP($E132,'Margen (PowerBI)'!$B$2:$F$179,4)</f>
        <v>0</v>
      </c>
      <c r="H132" s="56">
        <f>VLOOKUP($E132,'Margen (PowerBI)'!$B$2:$F$179,5)</f>
        <v>16.5</v>
      </c>
      <c r="I132" s="55">
        <v>30.0</v>
      </c>
      <c r="J132" s="57">
        <v>0.0021</v>
      </c>
      <c r="K132" s="55">
        <v>36.0</v>
      </c>
      <c r="L132" s="57">
        <v>0.0021</v>
      </c>
      <c r="M132" s="57">
        <v>1.0</v>
      </c>
      <c r="N132" s="55">
        <v>3.0</v>
      </c>
      <c r="O132" s="55">
        <v>0.0</v>
      </c>
      <c r="P132" s="57">
        <v>0.1</v>
      </c>
      <c r="Q132" s="57">
        <v>0.0</v>
      </c>
      <c r="R132" s="58">
        <v>306.0</v>
      </c>
      <c r="S132" s="58">
        <v>0.0</v>
      </c>
      <c r="T132" s="55">
        <v>3.0</v>
      </c>
      <c r="U132" s="55">
        <v>0.0</v>
      </c>
      <c r="V132" s="3"/>
      <c r="W132" s="3"/>
      <c r="X132" s="3"/>
      <c r="Y132" s="3"/>
      <c r="Z132" s="3"/>
      <c r="AA132" s="3"/>
      <c r="AB132" s="3"/>
      <c r="AC132" s="3"/>
      <c r="AD132" s="3"/>
      <c r="AE132" s="3"/>
    </row>
    <row r="133">
      <c r="A133" s="59" t="s">
        <v>620</v>
      </c>
      <c r="B133" s="59" t="s">
        <v>633</v>
      </c>
      <c r="C133" s="59" t="s">
        <v>634</v>
      </c>
      <c r="D133" s="59">
        <f t="shared" si="1"/>
        <v>3</v>
      </c>
      <c r="E133" s="59" t="s">
        <v>226</v>
      </c>
      <c r="F133" s="60">
        <f>VLOOKUP($E133,'Margen (PowerBI)'!$B$2:$F$179,3)</f>
        <v>35</v>
      </c>
      <c r="G133" s="60">
        <f>VLOOKUP($E133,'Margen (PowerBI)'!$B$2:$F$179,4)</f>
        <v>0</v>
      </c>
      <c r="H133" s="60">
        <f>VLOOKUP($E133,'Margen (PowerBI)'!$B$2:$F$179,5)</f>
        <v>16.5</v>
      </c>
      <c r="I133" s="59">
        <v>72.0</v>
      </c>
      <c r="J133" s="61">
        <v>0.0052</v>
      </c>
      <c r="K133" s="59">
        <v>88.0</v>
      </c>
      <c r="L133" s="61">
        <v>0.0052</v>
      </c>
      <c r="M133" s="61">
        <v>1.0</v>
      </c>
      <c r="N133" s="59">
        <v>3.0</v>
      </c>
      <c r="O133" s="59">
        <v>0.0</v>
      </c>
      <c r="P133" s="61">
        <v>0.0417</v>
      </c>
      <c r="Q133" s="61">
        <v>0.0</v>
      </c>
      <c r="R133" s="62">
        <v>313.04</v>
      </c>
      <c r="S133" s="62">
        <v>0.0</v>
      </c>
      <c r="T133" s="59">
        <v>3.0</v>
      </c>
      <c r="U133" s="59">
        <v>0.0</v>
      </c>
      <c r="V133" s="63"/>
      <c r="W133" s="63"/>
      <c r="X133" s="63"/>
      <c r="Y133" s="63"/>
      <c r="Z133" s="63"/>
      <c r="AA133" s="63"/>
      <c r="AB133" s="63"/>
      <c r="AC133" s="63"/>
      <c r="AD133" s="63"/>
      <c r="AE133" s="63"/>
    </row>
    <row r="134">
      <c r="A134" s="55" t="s">
        <v>620</v>
      </c>
      <c r="B134" s="55" t="s">
        <v>635</v>
      </c>
      <c r="C134" s="55" t="s">
        <v>636</v>
      </c>
      <c r="D134" s="55">
        <f t="shared" si="1"/>
        <v>2</v>
      </c>
      <c r="E134" s="55" t="s">
        <v>226</v>
      </c>
      <c r="F134" s="56">
        <f>VLOOKUP($E134,'Margen (PowerBI)'!$B$2:$F$179,3)</f>
        <v>35</v>
      </c>
      <c r="G134" s="56">
        <f>VLOOKUP($E134,'Margen (PowerBI)'!$B$2:$F$179,4)</f>
        <v>0</v>
      </c>
      <c r="H134" s="56">
        <f>VLOOKUP($E134,'Margen (PowerBI)'!$B$2:$F$179,5)</f>
        <v>16.5</v>
      </c>
      <c r="I134" s="55">
        <v>53.0</v>
      </c>
      <c r="J134" s="57">
        <v>0.0038</v>
      </c>
      <c r="K134" s="55">
        <v>60.0</v>
      </c>
      <c r="L134" s="57">
        <v>0.0035</v>
      </c>
      <c r="M134" s="57">
        <v>1.0</v>
      </c>
      <c r="N134" s="55">
        <v>2.0</v>
      </c>
      <c r="O134" s="55">
        <v>0.0</v>
      </c>
      <c r="P134" s="57">
        <v>0.0377</v>
      </c>
      <c r="Q134" s="57">
        <v>0.0</v>
      </c>
      <c r="R134" s="58">
        <v>218.13</v>
      </c>
      <c r="S134" s="58">
        <v>0.0</v>
      </c>
      <c r="T134" s="55">
        <v>2.0</v>
      </c>
      <c r="U134" s="55">
        <v>0.0</v>
      </c>
      <c r="V134" s="3"/>
      <c r="W134" s="3"/>
      <c r="X134" s="3"/>
      <c r="Y134" s="3"/>
      <c r="Z134" s="3"/>
      <c r="AA134" s="3"/>
      <c r="AB134" s="3"/>
      <c r="AC134" s="3"/>
      <c r="AD134" s="3"/>
      <c r="AE134" s="3"/>
    </row>
    <row r="135">
      <c r="A135" s="59" t="s">
        <v>620</v>
      </c>
      <c r="B135" s="59" t="s">
        <v>637</v>
      </c>
      <c r="C135" s="59" t="s">
        <v>638</v>
      </c>
      <c r="D135" s="59">
        <f t="shared" si="1"/>
        <v>1</v>
      </c>
      <c r="E135" s="59" t="s">
        <v>226</v>
      </c>
      <c r="F135" s="60">
        <f>VLOOKUP($E135,'Margen (PowerBI)'!$B$2:$F$179,3)</f>
        <v>35</v>
      </c>
      <c r="G135" s="60">
        <f>VLOOKUP($E135,'Margen (PowerBI)'!$B$2:$F$179,4)</f>
        <v>0</v>
      </c>
      <c r="H135" s="60">
        <f>VLOOKUP($E135,'Margen (PowerBI)'!$B$2:$F$179,5)</f>
        <v>16.5</v>
      </c>
      <c r="I135" s="59">
        <v>7.0</v>
      </c>
      <c r="J135" s="61">
        <v>5.0E-4</v>
      </c>
      <c r="K135" s="59">
        <v>12.0</v>
      </c>
      <c r="L135" s="61">
        <v>7.0E-4</v>
      </c>
      <c r="M135" s="61">
        <v>0.9167</v>
      </c>
      <c r="N135" s="59">
        <v>1.0</v>
      </c>
      <c r="O135" s="59">
        <v>0.0</v>
      </c>
      <c r="P135" s="61">
        <v>0.1429</v>
      </c>
      <c r="Q135" s="61">
        <v>0.0</v>
      </c>
      <c r="R135" s="62">
        <v>102.0</v>
      </c>
      <c r="S135" s="62">
        <v>0.0</v>
      </c>
      <c r="T135" s="59">
        <v>1.0</v>
      </c>
      <c r="U135" s="59">
        <v>0.0</v>
      </c>
      <c r="V135" s="63"/>
      <c r="W135" s="63"/>
      <c r="X135" s="63"/>
      <c r="Y135" s="63"/>
      <c r="Z135" s="63"/>
      <c r="AA135" s="63"/>
      <c r="AB135" s="63"/>
      <c r="AC135" s="63"/>
      <c r="AD135" s="63"/>
      <c r="AE135" s="63"/>
    </row>
    <row r="136">
      <c r="A136" s="55" t="s">
        <v>620</v>
      </c>
      <c r="B136" s="55" t="s">
        <v>639</v>
      </c>
      <c r="C136" s="55" t="s">
        <v>640</v>
      </c>
      <c r="D136" s="55">
        <f t="shared" si="1"/>
        <v>2</v>
      </c>
      <c r="E136" s="55" t="s">
        <v>226</v>
      </c>
      <c r="F136" s="56">
        <f>VLOOKUP($E136,'Margen (PowerBI)'!$B$2:$F$179,3)</f>
        <v>35</v>
      </c>
      <c r="G136" s="56">
        <f>VLOOKUP($E136,'Margen (PowerBI)'!$B$2:$F$179,4)</f>
        <v>0</v>
      </c>
      <c r="H136" s="56">
        <f>VLOOKUP($E136,'Margen (PowerBI)'!$B$2:$F$179,5)</f>
        <v>16.5</v>
      </c>
      <c r="I136" s="55">
        <v>4.0</v>
      </c>
      <c r="J136" s="57">
        <v>3.0E-4</v>
      </c>
      <c r="K136" s="55">
        <v>4.0</v>
      </c>
      <c r="L136" s="57">
        <v>2.0E-4</v>
      </c>
      <c r="M136" s="57">
        <v>1.0</v>
      </c>
      <c r="N136" s="55">
        <v>2.0</v>
      </c>
      <c r="O136" s="55">
        <v>0.0</v>
      </c>
      <c r="P136" s="57">
        <v>0.5</v>
      </c>
      <c r="Q136" s="57">
        <v>0.0</v>
      </c>
      <c r="R136" s="58">
        <v>223.74</v>
      </c>
      <c r="S136" s="58">
        <v>0.0</v>
      </c>
      <c r="T136" s="55">
        <v>2.0</v>
      </c>
      <c r="U136" s="55">
        <v>0.0</v>
      </c>
      <c r="V136" s="3"/>
      <c r="W136" s="3"/>
      <c r="X136" s="3"/>
      <c r="Y136" s="3"/>
      <c r="Z136" s="3"/>
      <c r="AA136" s="3"/>
      <c r="AB136" s="3"/>
      <c r="AC136" s="3"/>
      <c r="AD136" s="3"/>
      <c r="AE136" s="3"/>
    </row>
    <row r="137">
      <c r="A137" s="59" t="s">
        <v>620</v>
      </c>
      <c r="B137" s="59" t="s">
        <v>641</v>
      </c>
      <c r="C137" s="59" t="s">
        <v>642</v>
      </c>
      <c r="D137" s="59">
        <f t="shared" si="1"/>
        <v>2</v>
      </c>
      <c r="E137" s="59" t="s">
        <v>226</v>
      </c>
      <c r="F137" s="60">
        <f>VLOOKUP($E137,'Margen (PowerBI)'!$B$2:$F$179,3)</f>
        <v>35</v>
      </c>
      <c r="G137" s="60">
        <f>VLOOKUP($E137,'Margen (PowerBI)'!$B$2:$F$179,4)</f>
        <v>0</v>
      </c>
      <c r="H137" s="60">
        <f>VLOOKUP($E137,'Margen (PowerBI)'!$B$2:$F$179,5)</f>
        <v>16.5</v>
      </c>
      <c r="I137" s="59">
        <v>6.0</v>
      </c>
      <c r="J137" s="61">
        <v>4.0E-4</v>
      </c>
      <c r="K137" s="59">
        <v>6.0</v>
      </c>
      <c r="L137" s="61">
        <v>4.0E-4</v>
      </c>
      <c r="M137" s="61">
        <v>0.8333</v>
      </c>
      <c r="N137" s="59">
        <v>2.0</v>
      </c>
      <c r="O137" s="59">
        <v>0.0</v>
      </c>
      <c r="P137" s="61">
        <v>0.3333</v>
      </c>
      <c r="Q137" s="61">
        <v>0.0</v>
      </c>
      <c r="R137" s="62">
        <v>210.12</v>
      </c>
      <c r="S137" s="62">
        <v>0.0</v>
      </c>
      <c r="T137" s="59">
        <v>2.0</v>
      </c>
      <c r="U137" s="59">
        <v>0.0</v>
      </c>
      <c r="V137" s="63"/>
      <c r="W137" s="63"/>
      <c r="X137" s="63"/>
      <c r="Y137" s="63"/>
      <c r="Z137" s="63"/>
      <c r="AA137" s="63"/>
      <c r="AB137" s="63"/>
      <c r="AC137" s="63"/>
      <c r="AD137" s="63"/>
      <c r="AE137" s="63"/>
    </row>
    <row r="138">
      <c r="A138" s="55" t="s">
        <v>620</v>
      </c>
      <c r="B138" s="55" t="s">
        <v>643</v>
      </c>
      <c r="C138" s="55" t="s">
        <v>644</v>
      </c>
      <c r="D138" s="55">
        <f t="shared" si="1"/>
        <v>1</v>
      </c>
      <c r="E138" s="55" t="s">
        <v>226</v>
      </c>
      <c r="F138" s="56">
        <f>VLOOKUP($E138,'Margen (PowerBI)'!$B$2:$F$179,3)</f>
        <v>35</v>
      </c>
      <c r="G138" s="56">
        <f>VLOOKUP($E138,'Margen (PowerBI)'!$B$2:$F$179,4)</f>
        <v>0</v>
      </c>
      <c r="H138" s="56">
        <f>VLOOKUP($E138,'Margen (PowerBI)'!$B$2:$F$179,5)</f>
        <v>16.5</v>
      </c>
      <c r="I138" s="55">
        <v>4.0</v>
      </c>
      <c r="J138" s="57">
        <v>3.0E-4</v>
      </c>
      <c r="K138" s="55">
        <v>6.0</v>
      </c>
      <c r="L138" s="57">
        <v>4.0E-4</v>
      </c>
      <c r="M138" s="57">
        <v>1.0</v>
      </c>
      <c r="N138" s="55">
        <v>1.0</v>
      </c>
      <c r="O138" s="55">
        <v>0.0</v>
      </c>
      <c r="P138" s="57">
        <v>0.25</v>
      </c>
      <c r="Q138" s="57">
        <v>0.0</v>
      </c>
      <c r="R138" s="58">
        <v>111.69</v>
      </c>
      <c r="S138" s="58">
        <v>0.0</v>
      </c>
      <c r="T138" s="55">
        <v>1.0</v>
      </c>
      <c r="U138" s="55">
        <v>0.0</v>
      </c>
      <c r="V138" s="3"/>
      <c r="W138" s="3"/>
      <c r="X138" s="3"/>
      <c r="Y138" s="3"/>
      <c r="Z138" s="3"/>
      <c r="AA138" s="3"/>
      <c r="AB138" s="3"/>
      <c r="AC138" s="3"/>
      <c r="AD138" s="3"/>
      <c r="AE138" s="3"/>
    </row>
    <row r="139">
      <c r="A139" s="59" t="s">
        <v>620</v>
      </c>
      <c r="B139" s="59" t="s">
        <v>645</v>
      </c>
      <c r="C139" s="59" t="s">
        <v>646</v>
      </c>
      <c r="D139" s="59">
        <f t="shared" si="1"/>
        <v>3</v>
      </c>
      <c r="E139" s="59" t="s">
        <v>226</v>
      </c>
      <c r="F139" s="60">
        <f>VLOOKUP($E139,'Margen (PowerBI)'!$B$2:$F$179,3)</f>
        <v>35</v>
      </c>
      <c r="G139" s="60">
        <f>VLOOKUP($E139,'Margen (PowerBI)'!$B$2:$F$179,4)</f>
        <v>0</v>
      </c>
      <c r="H139" s="60">
        <f>VLOOKUP($E139,'Margen (PowerBI)'!$B$2:$F$179,5)</f>
        <v>16.5</v>
      </c>
      <c r="I139" s="59">
        <v>39.0</v>
      </c>
      <c r="J139" s="61">
        <v>0.0028</v>
      </c>
      <c r="K139" s="59">
        <v>53.0</v>
      </c>
      <c r="L139" s="61">
        <v>0.0031</v>
      </c>
      <c r="M139" s="61">
        <v>1.0</v>
      </c>
      <c r="N139" s="59">
        <v>3.0</v>
      </c>
      <c r="O139" s="59">
        <v>0.0</v>
      </c>
      <c r="P139" s="61">
        <v>0.0769</v>
      </c>
      <c r="Q139" s="61">
        <v>0.0</v>
      </c>
      <c r="R139" s="62">
        <v>306.0</v>
      </c>
      <c r="S139" s="62">
        <v>0.0</v>
      </c>
      <c r="T139" s="59">
        <v>3.0</v>
      </c>
      <c r="U139" s="59">
        <v>0.0</v>
      </c>
      <c r="V139" s="63"/>
      <c r="W139" s="63"/>
      <c r="X139" s="63"/>
      <c r="Y139" s="63"/>
      <c r="Z139" s="63"/>
      <c r="AA139" s="63"/>
      <c r="AB139" s="63"/>
      <c r="AC139" s="63"/>
      <c r="AD139" s="63"/>
      <c r="AE139" s="63"/>
    </row>
    <row r="140">
      <c r="A140" s="55" t="s">
        <v>620</v>
      </c>
      <c r="B140" s="55" t="s">
        <v>647</v>
      </c>
      <c r="C140" s="55" t="s">
        <v>648</v>
      </c>
      <c r="D140" s="55">
        <f t="shared" si="1"/>
        <v>2</v>
      </c>
      <c r="E140" s="55" t="s">
        <v>226</v>
      </c>
      <c r="F140" s="56">
        <f>VLOOKUP($E140,'Margen (PowerBI)'!$B$2:$F$179,3)</f>
        <v>35</v>
      </c>
      <c r="G140" s="56">
        <f>VLOOKUP($E140,'Margen (PowerBI)'!$B$2:$F$179,4)</f>
        <v>0</v>
      </c>
      <c r="H140" s="56">
        <f>VLOOKUP($E140,'Margen (PowerBI)'!$B$2:$F$179,5)</f>
        <v>16.5</v>
      </c>
      <c r="I140" s="55">
        <v>14.0</v>
      </c>
      <c r="J140" s="57">
        <v>0.001</v>
      </c>
      <c r="K140" s="55">
        <v>17.0</v>
      </c>
      <c r="L140" s="57">
        <v>0.001</v>
      </c>
      <c r="M140" s="57">
        <v>1.0</v>
      </c>
      <c r="N140" s="55">
        <v>2.0</v>
      </c>
      <c r="O140" s="55">
        <v>0.0</v>
      </c>
      <c r="P140" s="57">
        <v>0.1429</v>
      </c>
      <c r="Q140" s="57">
        <v>0.0</v>
      </c>
      <c r="R140" s="58">
        <v>204.0</v>
      </c>
      <c r="S140" s="58">
        <v>0.0</v>
      </c>
      <c r="T140" s="55">
        <v>2.0</v>
      </c>
      <c r="U140" s="55">
        <v>0.0</v>
      </c>
      <c r="V140" s="3"/>
      <c r="W140" s="3"/>
      <c r="X140" s="3"/>
      <c r="Y140" s="3"/>
      <c r="Z140" s="3"/>
      <c r="AA140" s="3"/>
      <c r="AB140" s="3"/>
      <c r="AC140" s="3"/>
      <c r="AD140" s="3"/>
      <c r="AE140" s="3"/>
    </row>
    <row r="141">
      <c r="A141" s="59" t="s">
        <v>620</v>
      </c>
      <c r="B141" s="59" t="s">
        <v>649</v>
      </c>
      <c r="C141" s="59" t="s">
        <v>650</v>
      </c>
      <c r="D141" s="59">
        <f t="shared" si="1"/>
        <v>4</v>
      </c>
      <c r="E141" s="59" t="s">
        <v>226</v>
      </c>
      <c r="F141" s="60">
        <f>VLOOKUP($E141,'Margen (PowerBI)'!$B$2:$F$179,3)</f>
        <v>35</v>
      </c>
      <c r="G141" s="60">
        <f>VLOOKUP($E141,'Margen (PowerBI)'!$B$2:$F$179,4)</f>
        <v>0</v>
      </c>
      <c r="H141" s="60">
        <f>VLOOKUP($E141,'Margen (PowerBI)'!$B$2:$F$179,5)</f>
        <v>16.5</v>
      </c>
      <c r="I141" s="59">
        <v>29.0</v>
      </c>
      <c r="J141" s="61">
        <v>0.0021</v>
      </c>
      <c r="K141" s="59">
        <v>40.0</v>
      </c>
      <c r="L141" s="61">
        <v>0.0024</v>
      </c>
      <c r="M141" s="61">
        <v>0.95</v>
      </c>
      <c r="N141" s="59">
        <v>4.0</v>
      </c>
      <c r="O141" s="59">
        <v>0.0</v>
      </c>
      <c r="P141" s="61">
        <v>0.1379</v>
      </c>
      <c r="Q141" s="61">
        <v>0.0</v>
      </c>
      <c r="R141" s="62">
        <v>435.34</v>
      </c>
      <c r="S141" s="62">
        <v>0.0</v>
      </c>
      <c r="T141" s="59">
        <v>4.0</v>
      </c>
      <c r="U141" s="59">
        <v>0.0</v>
      </c>
      <c r="V141" s="63"/>
      <c r="W141" s="63"/>
      <c r="X141" s="63"/>
      <c r="Y141" s="63"/>
      <c r="Z141" s="63"/>
      <c r="AA141" s="63"/>
      <c r="AB141" s="63"/>
      <c r="AC141" s="63"/>
      <c r="AD141" s="63"/>
      <c r="AE141" s="63"/>
    </row>
    <row r="142">
      <c r="A142" s="55" t="s">
        <v>620</v>
      </c>
      <c r="B142" s="55" t="s">
        <v>651</v>
      </c>
      <c r="C142" s="55" t="s">
        <v>652</v>
      </c>
      <c r="D142" s="55">
        <f t="shared" si="1"/>
        <v>4</v>
      </c>
      <c r="E142" s="55" t="s">
        <v>226</v>
      </c>
      <c r="F142" s="56">
        <f>VLOOKUP($E142,'Margen (PowerBI)'!$B$2:$F$179,3)</f>
        <v>35</v>
      </c>
      <c r="G142" s="56">
        <f>VLOOKUP($E142,'Margen (PowerBI)'!$B$2:$F$179,4)</f>
        <v>0</v>
      </c>
      <c r="H142" s="56">
        <f>VLOOKUP($E142,'Margen (PowerBI)'!$B$2:$F$179,5)</f>
        <v>16.5</v>
      </c>
      <c r="I142" s="55">
        <v>16.0</v>
      </c>
      <c r="J142" s="57">
        <v>0.0011</v>
      </c>
      <c r="K142" s="55">
        <v>17.0</v>
      </c>
      <c r="L142" s="57">
        <v>0.001</v>
      </c>
      <c r="M142" s="57">
        <v>0.9412</v>
      </c>
      <c r="N142" s="55">
        <v>4.0</v>
      </c>
      <c r="O142" s="55">
        <v>0.0</v>
      </c>
      <c r="P142" s="57">
        <v>0.25</v>
      </c>
      <c r="Q142" s="57">
        <v>0.0</v>
      </c>
      <c r="R142" s="58">
        <v>424.83</v>
      </c>
      <c r="S142" s="58">
        <v>0.0</v>
      </c>
      <c r="T142" s="55">
        <v>4.0</v>
      </c>
      <c r="U142" s="55">
        <v>0.0</v>
      </c>
      <c r="V142" s="3"/>
      <c r="W142" s="3"/>
      <c r="X142" s="3"/>
      <c r="Y142" s="3"/>
      <c r="Z142" s="3"/>
      <c r="AA142" s="3"/>
      <c r="AB142" s="3"/>
      <c r="AC142" s="3"/>
      <c r="AD142" s="3"/>
      <c r="AE142" s="3"/>
    </row>
    <row r="143">
      <c r="A143" s="59" t="s">
        <v>620</v>
      </c>
      <c r="B143" s="59" t="s">
        <v>653</v>
      </c>
      <c r="C143" s="59" t="s">
        <v>654</v>
      </c>
      <c r="D143" s="59">
        <f t="shared" si="1"/>
        <v>3</v>
      </c>
      <c r="E143" s="59" t="s">
        <v>226</v>
      </c>
      <c r="F143" s="60">
        <f>VLOOKUP($E143,'Margen (PowerBI)'!$B$2:$F$179,3)</f>
        <v>35</v>
      </c>
      <c r="G143" s="60">
        <f>VLOOKUP($E143,'Margen (PowerBI)'!$B$2:$F$179,4)</f>
        <v>0</v>
      </c>
      <c r="H143" s="60">
        <f>VLOOKUP($E143,'Margen (PowerBI)'!$B$2:$F$179,5)</f>
        <v>16.5</v>
      </c>
      <c r="I143" s="59">
        <v>12.0</v>
      </c>
      <c r="J143" s="61">
        <v>9.0E-4</v>
      </c>
      <c r="K143" s="59">
        <v>14.0</v>
      </c>
      <c r="L143" s="61">
        <v>8.0E-4</v>
      </c>
      <c r="M143" s="61">
        <v>1.0</v>
      </c>
      <c r="N143" s="59">
        <v>3.0</v>
      </c>
      <c r="O143" s="59">
        <v>0.0</v>
      </c>
      <c r="P143" s="61">
        <v>0.25</v>
      </c>
      <c r="Q143" s="61">
        <v>0.0</v>
      </c>
      <c r="R143" s="62">
        <v>318.24</v>
      </c>
      <c r="S143" s="62">
        <v>0.0</v>
      </c>
      <c r="T143" s="59">
        <v>3.0</v>
      </c>
      <c r="U143" s="59">
        <v>0.0</v>
      </c>
      <c r="V143" s="63"/>
      <c r="W143" s="63"/>
      <c r="X143" s="63"/>
      <c r="Y143" s="63"/>
      <c r="Z143" s="63"/>
      <c r="AA143" s="63"/>
      <c r="AB143" s="63"/>
      <c r="AC143" s="63"/>
      <c r="AD143" s="63"/>
      <c r="AE143" s="63"/>
    </row>
    <row r="144">
      <c r="A144" s="55" t="s">
        <v>620</v>
      </c>
      <c r="B144" s="55" t="s">
        <v>655</v>
      </c>
      <c r="C144" s="55" t="s">
        <v>656</v>
      </c>
      <c r="D144" s="55">
        <f t="shared" si="1"/>
        <v>2</v>
      </c>
      <c r="E144" s="55" t="s">
        <v>226</v>
      </c>
      <c r="F144" s="56">
        <f>VLOOKUP($E144,'Margen (PowerBI)'!$B$2:$F$179,3)</f>
        <v>35</v>
      </c>
      <c r="G144" s="56">
        <f>VLOOKUP($E144,'Margen (PowerBI)'!$B$2:$F$179,4)</f>
        <v>0</v>
      </c>
      <c r="H144" s="56">
        <f>VLOOKUP($E144,'Margen (PowerBI)'!$B$2:$F$179,5)</f>
        <v>16.5</v>
      </c>
      <c r="I144" s="55">
        <v>43.0</v>
      </c>
      <c r="J144" s="57">
        <v>0.0031</v>
      </c>
      <c r="K144" s="55">
        <v>50.0</v>
      </c>
      <c r="L144" s="57">
        <v>0.0029</v>
      </c>
      <c r="M144" s="57">
        <v>0.74</v>
      </c>
      <c r="N144" s="55">
        <v>2.0</v>
      </c>
      <c r="O144" s="55">
        <v>0.0</v>
      </c>
      <c r="P144" s="57">
        <v>0.0465</v>
      </c>
      <c r="Q144" s="57">
        <v>0.0</v>
      </c>
      <c r="R144" s="58">
        <v>212.42</v>
      </c>
      <c r="S144" s="58">
        <v>0.0</v>
      </c>
      <c r="T144" s="55">
        <v>2.0</v>
      </c>
      <c r="U144" s="55">
        <v>0.0</v>
      </c>
      <c r="V144" s="3"/>
      <c r="W144" s="3"/>
      <c r="X144" s="3"/>
      <c r="Y144" s="3"/>
      <c r="Z144" s="3"/>
      <c r="AA144" s="3"/>
      <c r="AB144" s="3"/>
      <c r="AC144" s="3"/>
      <c r="AD144" s="3"/>
      <c r="AE144" s="3"/>
    </row>
    <row r="145">
      <c r="A145" s="59" t="s">
        <v>620</v>
      </c>
      <c r="B145" s="59" t="s">
        <v>657</v>
      </c>
      <c r="C145" s="59" t="s">
        <v>658</v>
      </c>
      <c r="D145" s="59">
        <f t="shared" si="1"/>
        <v>2</v>
      </c>
      <c r="E145" s="59" t="s">
        <v>226</v>
      </c>
      <c r="F145" s="60">
        <f>VLOOKUP($E145,'Margen (PowerBI)'!$B$2:$F$179,3)</f>
        <v>35</v>
      </c>
      <c r="G145" s="60">
        <f>VLOOKUP($E145,'Margen (PowerBI)'!$B$2:$F$179,4)</f>
        <v>0</v>
      </c>
      <c r="H145" s="60">
        <f>VLOOKUP($E145,'Margen (PowerBI)'!$B$2:$F$179,5)</f>
        <v>16.5</v>
      </c>
      <c r="I145" s="59">
        <v>3.0</v>
      </c>
      <c r="J145" s="61">
        <v>2.0E-4</v>
      </c>
      <c r="K145" s="59">
        <v>4.0</v>
      </c>
      <c r="L145" s="61">
        <v>2.0E-4</v>
      </c>
      <c r="M145" s="61">
        <v>0.75</v>
      </c>
      <c r="N145" s="59">
        <v>2.0</v>
      </c>
      <c r="O145" s="59">
        <v>0.0</v>
      </c>
      <c r="P145" s="61">
        <v>0.6667</v>
      </c>
      <c r="Q145" s="61">
        <v>0.0</v>
      </c>
      <c r="R145" s="62">
        <v>210.12</v>
      </c>
      <c r="S145" s="62">
        <v>0.0</v>
      </c>
      <c r="T145" s="59">
        <v>2.0</v>
      </c>
      <c r="U145" s="59">
        <v>0.0</v>
      </c>
      <c r="V145" s="63"/>
      <c r="W145" s="63"/>
      <c r="X145" s="63"/>
      <c r="Y145" s="63"/>
      <c r="Z145" s="63"/>
      <c r="AA145" s="63"/>
      <c r="AB145" s="63"/>
      <c r="AC145" s="63"/>
      <c r="AD145" s="63"/>
      <c r="AE145" s="63"/>
    </row>
    <row r="146">
      <c r="A146" s="55" t="s">
        <v>620</v>
      </c>
      <c r="B146" s="55" t="s">
        <v>659</v>
      </c>
      <c r="C146" s="55" t="s">
        <v>660</v>
      </c>
      <c r="D146" s="55">
        <f t="shared" si="1"/>
        <v>1</v>
      </c>
      <c r="E146" s="55" t="s">
        <v>226</v>
      </c>
      <c r="F146" s="56">
        <f>VLOOKUP($E146,'Margen (PowerBI)'!$B$2:$F$179,3)</f>
        <v>35</v>
      </c>
      <c r="G146" s="56">
        <f>VLOOKUP($E146,'Margen (PowerBI)'!$B$2:$F$179,4)</f>
        <v>0</v>
      </c>
      <c r="H146" s="56">
        <f>VLOOKUP($E146,'Margen (PowerBI)'!$B$2:$F$179,5)</f>
        <v>16.5</v>
      </c>
      <c r="I146" s="55">
        <v>7.0</v>
      </c>
      <c r="J146" s="57">
        <v>5.0E-4</v>
      </c>
      <c r="K146" s="55">
        <v>7.0</v>
      </c>
      <c r="L146" s="57">
        <v>4.0E-4</v>
      </c>
      <c r="M146" s="57">
        <v>1.0</v>
      </c>
      <c r="N146" s="55">
        <v>1.0</v>
      </c>
      <c r="O146" s="55">
        <v>0.0</v>
      </c>
      <c r="P146" s="57">
        <v>0.1429</v>
      </c>
      <c r="Q146" s="57">
        <v>0.0</v>
      </c>
      <c r="R146" s="58">
        <v>102.0</v>
      </c>
      <c r="S146" s="58">
        <v>0.0</v>
      </c>
      <c r="T146" s="55">
        <v>1.0</v>
      </c>
      <c r="U146" s="55">
        <v>0.0</v>
      </c>
      <c r="V146" s="3"/>
      <c r="W146" s="3"/>
      <c r="X146" s="3"/>
      <c r="Y146" s="3"/>
      <c r="Z146" s="3"/>
      <c r="AA146" s="3"/>
      <c r="AB146" s="3"/>
      <c r="AC146" s="3"/>
      <c r="AD146" s="3"/>
      <c r="AE146" s="3"/>
    </row>
    <row r="147">
      <c r="A147" s="59" t="s">
        <v>620</v>
      </c>
      <c r="B147" s="59" t="s">
        <v>661</v>
      </c>
      <c r="C147" s="59" t="s">
        <v>662</v>
      </c>
      <c r="D147" s="59">
        <f t="shared" si="1"/>
        <v>1</v>
      </c>
      <c r="E147" s="59" t="s">
        <v>226</v>
      </c>
      <c r="F147" s="60">
        <f>VLOOKUP($E147,'Margen (PowerBI)'!$B$2:$F$179,3)</f>
        <v>35</v>
      </c>
      <c r="G147" s="60">
        <f>VLOOKUP($E147,'Margen (PowerBI)'!$B$2:$F$179,4)</f>
        <v>0</v>
      </c>
      <c r="H147" s="60">
        <f>VLOOKUP($E147,'Margen (PowerBI)'!$B$2:$F$179,5)</f>
        <v>16.5</v>
      </c>
      <c r="I147" s="59">
        <v>8.0</v>
      </c>
      <c r="J147" s="61">
        <v>6.0E-4</v>
      </c>
      <c r="K147" s="59">
        <v>9.0</v>
      </c>
      <c r="L147" s="61">
        <v>5.0E-4</v>
      </c>
      <c r="M147" s="61">
        <v>1.0</v>
      </c>
      <c r="N147" s="59">
        <v>1.0</v>
      </c>
      <c r="O147" s="59">
        <v>0.0</v>
      </c>
      <c r="P147" s="61">
        <v>0.125</v>
      </c>
      <c r="Q147" s="61">
        <v>0.0</v>
      </c>
      <c r="R147" s="62">
        <v>102.0</v>
      </c>
      <c r="S147" s="62">
        <v>0.0</v>
      </c>
      <c r="T147" s="59">
        <v>1.0</v>
      </c>
      <c r="U147" s="59">
        <v>0.0</v>
      </c>
      <c r="V147" s="63"/>
      <c r="W147" s="63"/>
      <c r="X147" s="63"/>
      <c r="Y147" s="63"/>
      <c r="Z147" s="63"/>
      <c r="AA147" s="63"/>
      <c r="AB147" s="63"/>
      <c r="AC147" s="63"/>
      <c r="AD147" s="63"/>
      <c r="AE147" s="63"/>
    </row>
    <row r="148">
      <c r="A148" s="55" t="s">
        <v>663</v>
      </c>
      <c r="B148" s="55" t="s">
        <v>664</v>
      </c>
      <c r="C148" s="55" t="s">
        <v>665</v>
      </c>
      <c r="D148" s="55">
        <f t="shared" si="1"/>
        <v>3</v>
      </c>
      <c r="E148" s="55" t="s">
        <v>207</v>
      </c>
      <c r="F148" s="56">
        <f t="array" ref="F148">INDEX('Margen (PowerBI)'!$D$1:$D$179,MATCH($E148,'Margen (PowerBI)'!$B$1:$B$179,0))</f>
        <v>49.5</v>
      </c>
      <c r="G148" s="56">
        <f t="array" ref="G148">INDEX('Margen (PowerBI)'!$E$1:$E$179,MATCH($E148,'Margen (PowerBI)'!$B$1:$B$179,0))</f>
        <v>28.5</v>
      </c>
      <c r="H148" s="56">
        <f t="array" ref="H148">INDEX('Margen (PowerBI)'!$F$1:$F$179,MATCH($E148,'Margen (PowerBI)'!$B$1:$B$179,0))</f>
        <v>21</v>
      </c>
      <c r="I148" s="55">
        <v>300.0</v>
      </c>
      <c r="J148" s="57">
        <v>0.0215</v>
      </c>
      <c r="K148" s="55">
        <v>369.0</v>
      </c>
      <c r="L148" s="57">
        <v>0.0217</v>
      </c>
      <c r="M148" s="57">
        <v>0.9295</v>
      </c>
      <c r="N148" s="55">
        <v>3.0</v>
      </c>
      <c r="O148" s="55">
        <v>0.0</v>
      </c>
      <c r="P148" s="57">
        <v>0.01</v>
      </c>
      <c r="Q148" s="57">
        <v>0.0</v>
      </c>
      <c r="R148" s="58">
        <v>318.0</v>
      </c>
      <c r="S148" s="58">
        <v>0.0</v>
      </c>
      <c r="T148" s="55">
        <v>3.0</v>
      </c>
      <c r="U148" s="55">
        <v>0.0</v>
      </c>
      <c r="V148" s="3"/>
      <c r="W148" s="3"/>
      <c r="X148" s="3"/>
      <c r="Y148" s="3"/>
      <c r="Z148" s="3"/>
      <c r="AA148" s="3"/>
      <c r="AB148" s="3"/>
      <c r="AC148" s="3"/>
      <c r="AD148" s="3"/>
      <c r="AE148" s="3"/>
    </row>
    <row r="149">
      <c r="A149" s="59" t="s">
        <v>663</v>
      </c>
      <c r="B149" s="59" t="s">
        <v>666</v>
      </c>
      <c r="C149" s="59" t="s">
        <v>667</v>
      </c>
      <c r="D149" s="59">
        <f t="shared" si="1"/>
        <v>2</v>
      </c>
      <c r="E149" s="59" t="s">
        <v>207</v>
      </c>
      <c r="F149" s="60">
        <f t="array" ref="F149">INDEX('Margen (PowerBI)'!$D$1:$D$179,MATCH($E149,'Margen (PowerBI)'!$B$1:$B$179,0))</f>
        <v>49.5</v>
      </c>
      <c r="G149" s="60">
        <f t="array" ref="G149">INDEX('Margen (PowerBI)'!$E$1:$E$179,MATCH($E149,'Margen (PowerBI)'!$B$1:$B$179,0))</f>
        <v>28.5</v>
      </c>
      <c r="H149" s="60">
        <f t="array" ref="H149">INDEX('Margen (PowerBI)'!$F$1:$F$179,MATCH($E149,'Margen (PowerBI)'!$B$1:$B$179,0))</f>
        <v>21</v>
      </c>
      <c r="I149" s="59">
        <v>8.0</v>
      </c>
      <c r="J149" s="61">
        <v>6.0E-4</v>
      </c>
      <c r="K149" s="59">
        <v>10.0</v>
      </c>
      <c r="L149" s="61">
        <v>6.0E-4</v>
      </c>
      <c r="M149" s="61">
        <v>0.9</v>
      </c>
      <c r="N149" s="59">
        <v>2.0</v>
      </c>
      <c r="O149" s="59">
        <v>0.0</v>
      </c>
      <c r="P149" s="61">
        <v>0.25</v>
      </c>
      <c r="Q149" s="61">
        <v>0.0</v>
      </c>
      <c r="R149" s="62">
        <v>212.0</v>
      </c>
      <c r="S149" s="62">
        <v>0.0</v>
      </c>
      <c r="T149" s="59">
        <v>2.0</v>
      </c>
      <c r="U149" s="59">
        <v>0.0</v>
      </c>
      <c r="V149" s="63"/>
      <c r="W149" s="63"/>
      <c r="X149" s="63"/>
      <c r="Y149" s="63"/>
      <c r="Z149" s="63"/>
      <c r="AA149" s="63"/>
      <c r="AB149" s="63"/>
      <c r="AC149" s="63"/>
      <c r="AD149" s="63"/>
      <c r="AE149" s="63"/>
    </row>
    <row r="150">
      <c r="A150" s="55" t="s">
        <v>663</v>
      </c>
      <c r="B150" s="55" t="s">
        <v>668</v>
      </c>
      <c r="C150" s="55" t="s">
        <v>669</v>
      </c>
      <c r="D150" s="55">
        <f t="shared" si="1"/>
        <v>2</v>
      </c>
      <c r="E150" s="55" t="s">
        <v>207</v>
      </c>
      <c r="F150" s="56">
        <f t="array" ref="F150">INDEX('Margen (PowerBI)'!$D$1:$D$179,MATCH($E150,'Margen (PowerBI)'!$B$1:$B$179,0))</f>
        <v>49.5</v>
      </c>
      <c r="G150" s="56">
        <f t="array" ref="G150">INDEX('Margen (PowerBI)'!$E$1:$E$179,MATCH($E150,'Margen (PowerBI)'!$B$1:$B$179,0))</f>
        <v>28.5</v>
      </c>
      <c r="H150" s="56">
        <f t="array" ref="H150">INDEX('Margen (PowerBI)'!$F$1:$F$179,MATCH($E150,'Margen (PowerBI)'!$B$1:$B$179,0))</f>
        <v>21</v>
      </c>
      <c r="I150" s="55">
        <v>557.0</v>
      </c>
      <c r="J150" s="57">
        <v>0.0399</v>
      </c>
      <c r="K150" s="55">
        <v>646.0</v>
      </c>
      <c r="L150" s="57">
        <v>0.0381</v>
      </c>
      <c r="M150" s="57">
        <v>0.9954</v>
      </c>
      <c r="N150" s="55">
        <v>2.0</v>
      </c>
      <c r="O150" s="55">
        <v>0.0</v>
      </c>
      <c r="P150" s="57">
        <v>0.0036</v>
      </c>
      <c r="Q150" s="57">
        <v>0.0</v>
      </c>
      <c r="R150" s="58">
        <v>219.42</v>
      </c>
      <c r="S150" s="58">
        <v>0.0</v>
      </c>
      <c r="T150" s="55">
        <v>2.0</v>
      </c>
      <c r="U150" s="55">
        <v>0.0</v>
      </c>
      <c r="V150" s="3"/>
      <c r="W150" s="3"/>
      <c r="X150" s="3"/>
      <c r="Y150" s="3"/>
      <c r="Z150" s="3"/>
      <c r="AA150" s="3"/>
      <c r="AB150" s="3"/>
      <c r="AC150" s="3"/>
      <c r="AD150" s="3"/>
      <c r="AE150" s="3"/>
    </row>
    <row r="151">
      <c r="A151" s="59" t="s">
        <v>663</v>
      </c>
      <c r="B151" s="59" t="s">
        <v>670</v>
      </c>
      <c r="C151" s="59" t="s">
        <v>671</v>
      </c>
      <c r="D151" s="59">
        <f t="shared" si="1"/>
        <v>2</v>
      </c>
      <c r="E151" s="59" t="s">
        <v>207</v>
      </c>
      <c r="F151" s="60">
        <f t="array" ref="F151">INDEX('Margen (PowerBI)'!$D$1:$D$179,MATCH($E151,'Margen (PowerBI)'!$B$1:$B$179,0))</f>
        <v>49.5</v>
      </c>
      <c r="G151" s="60">
        <f t="array" ref="G151">INDEX('Margen (PowerBI)'!$E$1:$E$179,MATCH($E151,'Margen (PowerBI)'!$B$1:$B$179,0))</f>
        <v>28.5</v>
      </c>
      <c r="H151" s="60">
        <f t="array" ref="H151">INDEX('Margen (PowerBI)'!$F$1:$F$179,MATCH($E151,'Margen (PowerBI)'!$B$1:$B$179,0))</f>
        <v>21</v>
      </c>
      <c r="I151" s="59">
        <v>17.0</v>
      </c>
      <c r="J151" s="61">
        <v>0.0012</v>
      </c>
      <c r="K151" s="59">
        <v>20.0</v>
      </c>
      <c r="L151" s="61">
        <v>0.0012</v>
      </c>
      <c r="M151" s="61">
        <v>1.0</v>
      </c>
      <c r="N151" s="59">
        <v>2.0</v>
      </c>
      <c r="O151" s="59">
        <v>0.0</v>
      </c>
      <c r="P151" s="61">
        <v>0.1176</v>
      </c>
      <c r="Q151" s="61">
        <v>0.0</v>
      </c>
      <c r="R151" s="62">
        <v>212.0</v>
      </c>
      <c r="S151" s="62">
        <v>0.0</v>
      </c>
      <c r="T151" s="59">
        <v>2.0</v>
      </c>
      <c r="U151" s="59">
        <v>0.0</v>
      </c>
      <c r="V151" s="63"/>
      <c r="W151" s="63"/>
      <c r="X151" s="63"/>
      <c r="Y151" s="63"/>
      <c r="Z151" s="63"/>
      <c r="AA151" s="63"/>
      <c r="AB151" s="63"/>
      <c r="AC151" s="63"/>
      <c r="AD151" s="63"/>
      <c r="AE151" s="63"/>
    </row>
    <row r="152">
      <c r="A152" s="55" t="s">
        <v>663</v>
      </c>
      <c r="B152" s="55" t="s">
        <v>672</v>
      </c>
      <c r="C152" s="55" t="s">
        <v>673</v>
      </c>
      <c r="D152" s="55">
        <f t="shared" si="1"/>
        <v>11</v>
      </c>
      <c r="E152" s="55" t="s">
        <v>207</v>
      </c>
      <c r="F152" s="56">
        <f t="array" ref="F152">INDEX('Margen (PowerBI)'!$D$1:$D$179,MATCH($E152,'Margen (PowerBI)'!$B$1:$B$179,0))</f>
        <v>49.5</v>
      </c>
      <c r="G152" s="56">
        <f t="array" ref="G152">INDEX('Margen (PowerBI)'!$E$1:$E$179,MATCH($E152,'Margen (PowerBI)'!$B$1:$B$179,0))</f>
        <v>28.5</v>
      </c>
      <c r="H152" s="56">
        <f t="array" ref="H152">INDEX('Margen (PowerBI)'!$F$1:$F$179,MATCH($E152,'Margen (PowerBI)'!$B$1:$B$179,0))</f>
        <v>21</v>
      </c>
      <c r="I152" s="55">
        <v>12.0</v>
      </c>
      <c r="J152" s="57">
        <v>9.0E-4</v>
      </c>
      <c r="K152" s="55">
        <v>16.0</v>
      </c>
      <c r="L152" s="57">
        <v>9.0E-4</v>
      </c>
      <c r="M152" s="57">
        <v>1.0</v>
      </c>
      <c r="N152" s="55">
        <v>11.0</v>
      </c>
      <c r="O152" s="55">
        <v>0.0</v>
      </c>
      <c r="P152" s="57">
        <v>0.9167</v>
      </c>
      <c r="Q152" s="57">
        <v>0.0</v>
      </c>
      <c r="R152" s="58">
        <v>1213.84</v>
      </c>
      <c r="S152" s="58">
        <v>0.0</v>
      </c>
      <c r="T152" s="55">
        <v>11.0</v>
      </c>
      <c r="U152" s="55">
        <v>0.0</v>
      </c>
      <c r="V152" s="3"/>
      <c r="W152" s="3"/>
      <c r="X152" s="3"/>
      <c r="Y152" s="3"/>
      <c r="Z152" s="3"/>
      <c r="AA152" s="3"/>
      <c r="AB152" s="3"/>
      <c r="AC152" s="3"/>
      <c r="AD152" s="3"/>
      <c r="AE152" s="3"/>
    </row>
    <row r="153">
      <c r="A153" s="59" t="s">
        <v>663</v>
      </c>
      <c r="B153" s="59" t="s">
        <v>674</v>
      </c>
      <c r="C153" s="59" t="s">
        <v>675</v>
      </c>
      <c r="D153" s="59">
        <f t="shared" si="1"/>
        <v>6</v>
      </c>
      <c r="E153" s="59" t="s">
        <v>207</v>
      </c>
      <c r="F153" s="60">
        <f t="array" ref="F153">INDEX('Margen (PowerBI)'!$D$1:$D$179,MATCH($E153,'Margen (PowerBI)'!$B$1:$B$179,0))</f>
        <v>49.5</v>
      </c>
      <c r="G153" s="60">
        <f t="array" ref="G153">INDEX('Margen (PowerBI)'!$E$1:$E$179,MATCH($E153,'Margen (PowerBI)'!$B$1:$B$179,0))</f>
        <v>28.5</v>
      </c>
      <c r="H153" s="60">
        <f t="array" ref="H153">INDEX('Margen (PowerBI)'!$F$1:$F$179,MATCH($E153,'Margen (PowerBI)'!$B$1:$B$179,0))</f>
        <v>21</v>
      </c>
      <c r="I153" s="59">
        <v>90.0</v>
      </c>
      <c r="J153" s="61">
        <v>0.0064</v>
      </c>
      <c r="K153" s="59">
        <v>111.0</v>
      </c>
      <c r="L153" s="61">
        <v>0.0065</v>
      </c>
      <c r="M153" s="61">
        <v>1.0</v>
      </c>
      <c r="N153" s="59">
        <v>6.0</v>
      </c>
      <c r="O153" s="59">
        <v>0.0</v>
      </c>
      <c r="P153" s="61">
        <v>0.0667</v>
      </c>
      <c r="Q153" s="61">
        <v>0.0</v>
      </c>
      <c r="R153" s="62">
        <v>660.25</v>
      </c>
      <c r="S153" s="62">
        <v>0.0</v>
      </c>
      <c r="T153" s="59">
        <v>6.0</v>
      </c>
      <c r="U153" s="59">
        <v>0.0</v>
      </c>
      <c r="V153" s="63"/>
      <c r="W153" s="63"/>
      <c r="X153" s="63"/>
      <c r="Y153" s="63"/>
      <c r="Z153" s="63"/>
      <c r="AA153" s="63"/>
      <c r="AB153" s="63"/>
      <c r="AC153" s="63"/>
      <c r="AD153" s="63"/>
      <c r="AE153" s="63"/>
    </row>
    <row r="154">
      <c r="A154" s="55" t="s">
        <v>663</v>
      </c>
      <c r="B154" s="55" t="s">
        <v>676</v>
      </c>
      <c r="C154" s="55" t="s">
        <v>677</v>
      </c>
      <c r="D154" s="55">
        <f t="shared" si="1"/>
        <v>3</v>
      </c>
      <c r="E154" s="55" t="s">
        <v>207</v>
      </c>
      <c r="F154" s="56">
        <f t="array" ref="F154">INDEX('Margen (PowerBI)'!$D$1:$D$179,MATCH($E154,'Margen (PowerBI)'!$B$1:$B$179,0))</f>
        <v>49.5</v>
      </c>
      <c r="G154" s="56">
        <f t="array" ref="G154">INDEX('Margen (PowerBI)'!$E$1:$E$179,MATCH($E154,'Margen (PowerBI)'!$B$1:$B$179,0))</f>
        <v>28.5</v>
      </c>
      <c r="H154" s="56">
        <f t="array" ref="H154">INDEX('Margen (PowerBI)'!$F$1:$F$179,MATCH($E154,'Margen (PowerBI)'!$B$1:$B$179,0))</f>
        <v>21</v>
      </c>
      <c r="I154" s="55">
        <v>4.0</v>
      </c>
      <c r="J154" s="57">
        <v>3.0E-4</v>
      </c>
      <c r="K154" s="55">
        <v>5.0</v>
      </c>
      <c r="L154" s="57">
        <v>3.0E-4</v>
      </c>
      <c r="M154" s="57">
        <v>1.0</v>
      </c>
      <c r="N154" s="55">
        <v>3.0</v>
      </c>
      <c r="O154" s="55">
        <v>0.0</v>
      </c>
      <c r="P154" s="57">
        <v>0.75</v>
      </c>
      <c r="Q154" s="57">
        <v>0.0</v>
      </c>
      <c r="R154" s="58">
        <v>334.7</v>
      </c>
      <c r="S154" s="58">
        <v>0.0</v>
      </c>
      <c r="T154" s="55">
        <v>3.0</v>
      </c>
      <c r="U154" s="55">
        <v>0.0</v>
      </c>
      <c r="V154" s="3"/>
      <c r="W154" s="3"/>
      <c r="X154" s="3"/>
      <c r="Y154" s="3"/>
      <c r="Z154" s="3"/>
      <c r="AA154" s="3"/>
      <c r="AB154" s="3"/>
      <c r="AC154" s="3"/>
      <c r="AD154" s="3"/>
      <c r="AE154" s="3"/>
    </row>
    <row r="155">
      <c r="A155" s="59" t="s">
        <v>663</v>
      </c>
      <c r="B155" s="59" t="s">
        <v>678</v>
      </c>
      <c r="C155" s="59" t="s">
        <v>679</v>
      </c>
      <c r="D155" s="59">
        <f t="shared" si="1"/>
        <v>3</v>
      </c>
      <c r="E155" s="59" t="s">
        <v>207</v>
      </c>
      <c r="F155" s="60">
        <f t="array" ref="F155">INDEX('Margen (PowerBI)'!$D$1:$D$179,MATCH($E155,'Margen (PowerBI)'!$B$1:$B$179,0))</f>
        <v>49.5</v>
      </c>
      <c r="G155" s="60">
        <f t="array" ref="G155">INDEX('Margen (PowerBI)'!$E$1:$E$179,MATCH($E155,'Margen (PowerBI)'!$B$1:$B$179,0))</f>
        <v>28.5</v>
      </c>
      <c r="H155" s="60">
        <f t="array" ref="H155">INDEX('Margen (PowerBI)'!$F$1:$F$179,MATCH($E155,'Margen (PowerBI)'!$B$1:$B$179,0))</f>
        <v>21</v>
      </c>
      <c r="I155" s="59">
        <v>34.0</v>
      </c>
      <c r="J155" s="61">
        <v>0.0024</v>
      </c>
      <c r="K155" s="59">
        <v>41.0</v>
      </c>
      <c r="L155" s="61">
        <v>0.0024</v>
      </c>
      <c r="M155" s="61">
        <v>1.0</v>
      </c>
      <c r="N155" s="59">
        <v>3.0</v>
      </c>
      <c r="O155" s="59">
        <v>0.0</v>
      </c>
      <c r="P155" s="61">
        <v>0.0882</v>
      </c>
      <c r="Q155" s="61">
        <v>0.0</v>
      </c>
      <c r="R155" s="62">
        <v>325.42</v>
      </c>
      <c r="S155" s="62">
        <v>0.0</v>
      </c>
      <c r="T155" s="59">
        <v>3.0</v>
      </c>
      <c r="U155" s="59">
        <v>0.0</v>
      </c>
      <c r="V155" s="63"/>
      <c r="W155" s="63"/>
      <c r="X155" s="63"/>
      <c r="Y155" s="63"/>
      <c r="Z155" s="63"/>
      <c r="AA155" s="63"/>
      <c r="AB155" s="63"/>
      <c r="AC155" s="63"/>
      <c r="AD155" s="63"/>
      <c r="AE155" s="63"/>
    </row>
    <row r="156">
      <c r="A156" s="55" t="s">
        <v>663</v>
      </c>
      <c r="B156" s="55" t="s">
        <v>680</v>
      </c>
      <c r="C156" s="55" t="s">
        <v>681</v>
      </c>
      <c r="D156" s="55">
        <f t="shared" si="1"/>
        <v>3</v>
      </c>
      <c r="E156" s="55" t="s">
        <v>207</v>
      </c>
      <c r="F156" s="56">
        <f t="array" ref="F156">INDEX('Margen (PowerBI)'!$D$1:$D$179,MATCH($E156,'Margen (PowerBI)'!$B$1:$B$179,0))</f>
        <v>49.5</v>
      </c>
      <c r="G156" s="56">
        <f t="array" ref="G156">INDEX('Margen (PowerBI)'!$E$1:$E$179,MATCH($E156,'Margen (PowerBI)'!$B$1:$B$179,0))</f>
        <v>28.5</v>
      </c>
      <c r="H156" s="56">
        <f t="array" ref="H156">INDEX('Margen (PowerBI)'!$F$1:$F$179,MATCH($E156,'Margen (PowerBI)'!$B$1:$B$179,0))</f>
        <v>21</v>
      </c>
      <c r="I156" s="55">
        <v>64.0</v>
      </c>
      <c r="J156" s="57">
        <v>0.0046</v>
      </c>
      <c r="K156" s="55">
        <v>81.0</v>
      </c>
      <c r="L156" s="57">
        <v>0.0048</v>
      </c>
      <c r="M156" s="57">
        <v>1.0</v>
      </c>
      <c r="N156" s="55">
        <v>3.0</v>
      </c>
      <c r="O156" s="55">
        <v>0.0</v>
      </c>
      <c r="P156" s="57">
        <v>0.0469</v>
      </c>
      <c r="Q156" s="57">
        <v>0.0</v>
      </c>
      <c r="R156" s="58">
        <v>318.0</v>
      </c>
      <c r="S156" s="58">
        <v>0.0</v>
      </c>
      <c r="T156" s="55">
        <v>3.0</v>
      </c>
      <c r="U156" s="55">
        <v>0.0</v>
      </c>
      <c r="V156" s="3"/>
      <c r="W156" s="3"/>
      <c r="X156" s="3"/>
      <c r="Y156" s="3"/>
      <c r="Z156" s="3"/>
      <c r="AA156" s="3"/>
      <c r="AB156" s="3"/>
      <c r="AC156" s="3"/>
      <c r="AD156" s="3"/>
      <c r="AE156" s="3"/>
    </row>
    <row r="157">
      <c r="A157" s="59" t="s">
        <v>663</v>
      </c>
      <c r="B157" s="59" t="s">
        <v>682</v>
      </c>
      <c r="C157" s="59" t="s">
        <v>683</v>
      </c>
      <c r="D157" s="59">
        <f t="shared" si="1"/>
        <v>2</v>
      </c>
      <c r="E157" s="59" t="s">
        <v>207</v>
      </c>
      <c r="F157" s="60">
        <f t="array" ref="F157">INDEX('Margen (PowerBI)'!$D$1:$D$179,MATCH($E157,'Margen (PowerBI)'!$B$1:$B$179,0))</f>
        <v>49.5</v>
      </c>
      <c r="G157" s="60">
        <f t="array" ref="G157">INDEX('Margen (PowerBI)'!$E$1:$E$179,MATCH($E157,'Margen (PowerBI)'!$B$1:$B$179,0))</f>
        <v>28.5</v>
      </c>
      <c r="H157" s="60">
        <f t="array" ref="H157">INDEX('Margen (PowerBI)'!$F$1:$F$179,MATCH($E157,'Margen (PowerBI)'!$B$1:$B$179,0))</f>
        <v>21</v>
      </c>
      <c r="I157" s="59">
        <v>9.0</v>
      </c>
      <c r="J157" s="61">
        <v>6.0E-4</v>
      </c>
      <c r="K157" s="59">
        <v>10.0</v>
      </c>
      <c r="L157" s="61">
        <v>6.0E-4</v>
      </c>
      <c r="M157" s="61">
        <v>1.0</v>
      </c>
      <c r="N157" s="59">
        <v>2.0</v>
      </c>
      <c r="O157" s="59">
        <v>0.0</v>
      </c>
      <c r="P157" s="61">
        <v>0.2222</v>
      </c>
      <c r="Q157" s="61">
        <v>0.0</v>
      </c>
      <c r="R157" s="62">
        <v>228.96</v>
      </c>
      <c r="S157" s="62">
        <v>0.0</v>
      </c>
      <c r="T157" s="59">
        <v>2.0</v>
      </c>
      <c r="U157" s="59">
        <v>0.0</v>
      </c>
      <c r="V157" s="63"/>
      <c r="W157" s="63"/>
      <c r="X157" s="63"/>
      <c r="Y157" s="63"/>
      <c r="Z157" s="63"/>
      <c r="AA157" s="63"/>
      <c r="AB157" s="63"/>
      <c r="AC157" s="63"/>
      <c r="AD157" s="63"/>
      <c r="AE157" s="63"/>
    </row>
    <row r="158">
      <c r="A158" s="55" t="s">
        <v>663</v>
      </c>
      <c r="B158" s="55" t="s">
        <v>684</v>
      </c>
      <c r="C158" s="55" t="s">
        <v>685</v>
      </c>
      <c r="D158" s="55">
        <f t="shared" si="1"/>
        <v>1</v>
      </c>
      <c r="E158" s="55" t="s">
        <v>207</v>
      </c>
      <c r="F158" s="56">
        <f t="array" ref="F158">INDEX('Margen (PowerBI)'!$D$1:$D$179,MATCH($E158,'Margen (PowerBI)'!$B$1:$B$179,0))</f>
        <v>49.5</v>
      </c>
      <c r="G158" s="56">
        <f t="array" ref="G158">INDEX('Margen (PowerBI)'!$E$1:$E$179,MATCH($E158,'Margen (PowerBI)'!$B$1:$B$179,0))</f>
        <v>28.5</v>
      </c>
      <c r="H158" s="56">
        <f t="array" ref="H158">INDEX('Margen (PowerBI)'!$F$1:$F$179,MATCH($E158,'Margen (PowerBI)'!$B$1:$B$179,0))</f>
        <v>21</v>
      </c>
      <c r="I158" s="55">
        <v>7.0</v>
      </c>
      <c r="J158" s="57">
        <v>5.0E-4</v>
      </c>
      <c r="K158" s="55">
        <v>9.0</v>
      </c>
      <c r="L158" s="57">
        <v>5.0E-4</v>
      </c>
      <c r="M158" s="57">
        <v>1.0</v>
      </c>
      <c r="N158" s="55">
        <v>1.0</v>
      </c>
      <c r="O158" s="55">
        <v>0.0</v>
      </c>
      <c r="P158" s="57">
        <v>0.1429</v>
      </c>
      <c r="Q158" s="57">
        <v>0.0</v>
      </c>
      <c r="R158" s="58">
        <v>106.0</v>
      </c>
      <c r="S158" s="58">
        <v>0.0</v>
      </c>
      <c r="T158" s="55">
        <v>1.0</v>
      </c>
      <c r="U158" s="55">
        <v>0.0</v>
      </c>
      <c r="V158" s="3"/>
      <c r="W158" s="3"/>
      <c r="X158" s="3"/>
      <c r="Y158" s="3"/>
      <c r="Z158" s="3"/>
      <c r="AA158" s="3"/>
      <c r="AB158" s="3"/>
      <c r="AC158" s="3"/>
      <c r="AD158" s="3"/>
      <c r="AE158" s="3"/>
    </row>
    <row r="159">
      <c r="A159" s="59" t="s">
        <v>663</v>
      </c>
      <c r="B159" s="59" t="s">
        <v>686</v>
      </c>
      <c r="C159" s="59" t="s">
        <v>687</v>
      </c>
      <c r="D159" s="59">
        <f t="shared" si="1"/>
        <v>1</v>
      </c>
      <c r="E159" s="59" t="s">
        <v>207</v>
      </c>
      <c r="F159" s="60">
        <f t="array" ref="F159">INDEX('Margen (PowerBI)'!$D$1:$D$179,MATCH($E159,'Margen (PowerBI)'!$B$1:$B$179,0))</f>
        <v>49.5</v>
      </c>
      <c r="G159" s="60">
        <f t="array" ref="G159">INDEX('Margen (PowerBI)'!$E$1:$E$179,MATCH($E159,'Margen (PowerBI)'!$B$1:$B$179,0))</f>
        <v>28.5</v>
      </c>
      <c r="H159" s="60">
        <f t="array" ref="H159">INDEX('Margen (PowerBI)'!$F$1:$F$179,MATCH($E159,'Margen (PowerBI)'!$B$1:$B$179,0))</f>
        <v>21</v>
      </c>
      <c r="I159" s="59">
        <v>150.0</v>
      </c>
      <c r="J159" s="61">
        <v>0.0107</v>
      </c>
      <c r="K159" s="59">
        <v>189.0</v>
      </c>
      <c r="L159" s="61">
        <v>0.0111</v>
      </c>
      <c r="M159" s="61">
        <v>0.8307</v>
      </c>
      <c r="N159" s="59">
        <v>1.0</v>
      </c>
      <c r="O159" s="59">
        <v>0.0</v>
      </c>
      <c r="P159" s="61">
        <v>0.0067</v>
      </c>
      <c r="Q159" s="61">
        <v>0.0</v>
      </c>
      <c r="R159" s="62">
        <v>114.75</v>
      </c>
      <c r="S159" s="62">
        <v>0.0</v>
      </c>
      <c r="T159" s="59">
        <v>1.0</v>
      </c>
      <c r="U159" s="59">
        <v>0.0</v>
      </c>
      <c r="V159" s="63"/>
      <c r="W159" s="63"/>
      <c r="X159" s="63"/>
      <c r="Y159" s="63"/>
      <c r="Z159" s="63"/>
      <c r="AA159" s="63"/>
      <c r="AB159" s="63"/>
      <c r="AC159" s="63"/>
      <c r="AD159" s="63"/>
      <c r="AE159" s="63"/>
    </row>
    <row r="160">
      <c r="A160" s="55" t="s">
        <v>663</v>
      </c>
      <c r="B160" s="55" t="s">
        <v>688</v>
      </c>
      <c r="C160" s="55" t="s">
        <v>689</v>
      </c>
      <c r="D160" s="55">
        <f t="shared" si="1"/>
        <v>1</v>
      </c>
      <c r="E160" s="55" t="s">
        <v>207</v>
      </c>
      <c r="F160" s="56">
        <f t="array" ref="F160">INDEX('Margen (PowerBI)'!$D$1:$D$179,MATCH($E160,'Margen (PowerBI)'!$B$1:$B$179,0))</f>
        <v>49.5</v>
      </c>
      <c r="G160" s="56">
        <f t="array" ref="G160">INDEX('Margen (PowerBI)'!$E$1:$E$179,MATCH($E160,'Margen (PowerBI)'!$B$1:$B$179,0))</f>
        <v>28.5</v>
      </c>
      <c r="H160" s="56">
        <f t="array" ref="H160">INDEX('Margen (PowerBI)'!$F$1:$F$179,MATCH($E160,'Margen (PowerBI)'!$B$1:$B$179,0))</f>
        <v>21</v>
      </c>
      <c r="I160" s="55">
        <v>6.0</v>
      </c>
      <c r="J160" s="57">
        <v>4.0E-4</v>
      </c>
      <c r="K160" s="55">
        <v>7.0</v>
      </c>
      <c r="L160" s="57">
        <v>4.0E-4</v>
      </c>
      <c r="M160" s="57">
        <v>1.0</v>
      </c>
      <c r="N160" s="55">
        <v>1.0</v>
      </c>
      <c r="O160" s="55">
        <v>0.0</v>
      </c>
      <c r="P160" s="57">
        <v>0.1667</v>
      </c>
      <c r="Q160" s="57">
        <v>0.0</v>
      </c>
      <c r="R160" s="58">
        <v>106.0</v>
      </c>
      <c r="S160" s="58">
        <v>0.0</v>
      </c>
      <c r="T160" s="55">
        <v>1.0</v>
      </c>
      <c r="U160" s="55">
        <v>0.0</v>
      </c>
      <c r="V160" s="3"/>
      <c r="W160" s="3"/>
      <c r="X160" s="3"/>
      <c r="Y160" s="3"/>
      <c r="Z160" s="3"/>
      <c r="AA160" s="3"/>
      <c r="AB160" s="3"/>
      <c r="AC160" s="3"/>
      <c r="AD160" s="3"/>
      <c r="AE160" s="3"/>
    </row>
    <row r="161">
      <c r="A161" s="59" t="s">
        <v>663</v>
      </c>
      <c r="B161" s="59" t="s">
        <v>690</v>
      </c>
      <c r="C161" s="59" t="s">
        <v>691</v>
      </c>
      <c r="D161" s="59">
        <f t="shared" si="1"/>
        <v>2</v>
      </c>
      <c r="E161" s="59" t="s">
        <v>207</v>
      </c>
      <c r="F161" s="60">
        <f t="array" ref="F161">INDEX('Margen (PowerBI)'!$D$1:$D$179,MATCH($E161,'Margen (PowerBI)'!$B$1:$B$179,0))</f>
        <v>49.5</v>
      </c>
      <c r="G161" s="60">
        <f t="array" ref="G161">INDEX('Margen (PowerBI)'!$E$1:$E$179,MATCH($E161,'Margen (PowerBI)'!$B$1:$B$179,0))</f>
        <v>28.5</v>
      </c>
      <c r="H161" s="60">
        <f t="array" ref="H161">INDEX('Margen (PowerBI)'!$F$1:$F$179,MATCH($E161,'Margen (PowerBI)'!$B$1:$B$179,0))</f>
        <v>21</v>
      </c>
      <c r="I161" s="59">
        <v>11.0</v>
      </c>
      <c r="J161" s="61">
        <v>8.0E-4</v>
      </c>
      <c r="K161" s="59">
        <v>16.0</v>
      </c>
      <c r="L161" s="61">
        <v>9.0E-4</v>
      </c>
      <c r="M161" s="61">
        <v>1.0</v>
      </c>
      <c r="N161" s="59">
        <v>2.0</v>
      </c>
      <c r="O161" s="59">
        <v>0.0</v>
      </c>
      <c r="P161" s="61">
        <v>0.1818</v>
      </c>
      <c r="Q161" s="61">
        <v>0.0</v>
      </c>
      <c r="R161" s="62">
        <v>229.44</v>
      </c>
      <c r="S161" s="62">
        <v>0.0</v>
      </c>
      <c r="T161" s="59">
        <v>2.0</v>
      </c>
      <c r="U161" s="59">
        <v>0.0</v>
      </c>
      <c r="V161" s="63"/>
      <c r="W161" s="63"/>
      <c r="X161" s="63"/>
      <c r="Y161" s="63"/>
      <c r="Z161" s="63"/>
      <c r="AA161" s="63"/>
      <c r="AB161" s="63"/>
      <c r="AC161" s="63"/>
      <c r="AD161" s="63"/>
      <c r="AE161" s="63"/>
    </row>
    <row r="162">
      <c r="A162" s="55" t="s">
        <v>663</v>
      </c>
      <c r="B162" s="55" t="s">
        <v>692</v>
      </c>
      <c r="C162" s="55" t="s">
        <v>693</v>
      </c>
      <c r="D162" s="55">
        <f t="shared" si="1"/>
        <v>1</v>
      </c>
      <c r="E162" s="55" t="s">
        <v>207</v>
      </c>
      <c r="F162" s="56">
        <f t="array" ref="F162">INDEX('Margen (PowerBI)'!$D$1:$D$179,MATCH($E162,'Margen (PowerBI)'!$B$1:$B$179,0))</f>
        <v>49.5</v>
      </c>
      <c r="G162" s="56">
        <f t="array" ref="G162">INDEX('Margen (PowerBI)'!$E$1:$E$179,MATCH($E162,'Margen (PowerBI)'!$B$1:$B$179,0))</f>
        <v>28.5</v>
      </c>
      <c r="H162" s="56">
        <f t="array" ref="H162">INDEX('Margen (PowerBI)'!$F$1:$F$179,MATCH($E162,'Margen (PowerBI)'!$B$1:$B$179,0))</f>
        <v>21</v>
      </c>
      <c r="I162" s="55">
        <v>23.0</v>
      </c>
      <c r="J162" s="57">
        <v>0.0016</v>
      </c>
      <c r="K162" s="55">
        <v>27.0</v>
      </c>
      <c r="L162" s="57">
        <v>0.0016</v>
      </c>
      <c r="M162" s="57">
        <v>1.0</v>
      </c>
      <c r="N162" s="55">
        <v>1.0</v>
      </c>
      <c r="O162" s="55">
        <v>0.0</v>
      </c>
      <c r="P162" s="57">
        <v>0.0435</v>
      </c>
      <c r="Q162" s="57">
        <v>0.0</v>
      </c>
      <c r="R162" s="58">
        <v>106.0</v>
      </c>
      <c r="S162" s="58">
        <v>0.0</v>
      </c>
      <c r="T162" s="55">
        <v>1.0</v>
      </c>
      <c r="U162" s="55">
        <v>0.0</v>
      </c>
      <c r="V162" s="3"/>
      <c r="W162" s="3"/>
      <c r="X162" s="3"/>
      <c r="Y162" s="3"/>
      <c r="Z162" s="3"/>
      <c r="AA162" s="3"/>
      <c r="AB162" s="3"/>
      <c r="AC162" s="3"/>
      <c r="AD162" s="3"/>
      <c r="AE162" s="3"/>
    </row>
    <row r="163">
      <c r="A163" s="59" t="s">
        <v>663</v>
      </c>
      <c r="B163" s="59" t="s">
        <v>694</v>
      </c>
      <c r="C163" s="59" t="s">
        <v>695</v>
      </c>
      <c r="D163" s="59">
        <f t="shared" si="1"/>
        <v>2</v>
      </c>
      <c r="E163" s="59" t="s">
        <v>207</v>
      </c>
      <c r="F163" s="60">
        <f t="array" ref="F163">INDEX('Margen (PowerBI)'!$D$1:$D$179,MATCH($E163,'Margen (PowerBI)'!$B$1:$B$179,0))</f>
        <v>49.5</v>
      </c>
      <c r="G163" s="60">
        <f t="array" ref="G163">INDEX('Margen (PowerBI)'!$E$1:$E$179,MATCH($E163,'Margen (PowerBI)'!$B$1:$B$179,0))</f>
        <v>28.5</v>
      </c>
      <c r="H163" s="60">
        <f t="array" ref="H163">INDEX('Margen (PowerBI)'!$F$1:$F$179,MATCH($E163,'Margen (PowerBI)'!$B$1:$B$179,0))</f>
        <v>21</v>
      </c>
      <c r="I163" s="59">
        <v>9.0</v>
      </c>
      <c r="J163" s="61">
        <v>6.0E-4</v>
      </c>
      <c r="K163" s="59">
        <v>17.0</v>
      </c>
      <c r="L163" s="61">
        <v>0.001</v>
      </c>
      <c r="M163" s="61">
        <v>1.0</v>
      </c>
      <c r="N163" s="59">
        <v>2.0</v>
      </c>
      <c r="O163" s="59">
        <v>0.0</v>
      </c>
      <c r="P163" s="61">
        <v>0.2222</v>
      </c>
      <c r="Q163" s="61">
        <v>0.0</v>
      </c>
      <c r="R163" s="62">
        <v>217.62</v>
      </c>
      <c r="S163" s="62">
        <v>0.0</v>
      </c>
      <c r="T163" s="59">
        <v>2.0</v>
      </c>
      <c r="U163" s="59">
        <v>0.0</v>
      </c>
      <c r="V163" s="63"/>
      <c r="W163" s="63"/>
      <c r="X163" s="63"/>
      <c r="Y163" s="63"/>
      <c r="Z163" s="63"/>
      <c r="AA163" s="63"/>
      <c r="AB163" s="63"/>
      <c r="AC163" s="63"/>
      <c r="AD163" s="63"/>
      <c r="AE163" s="63"/>
    </row>
    <row r="164">
      <c r="A164" s="55" t="s">
        <v>663</v>
      </c>
      <c r="B164" s="55" t="s">
        <v>696</v>
      </c>
      <c r="C164" s="55" t="s">
        <v>697</v>
      </c>
      <c r="D164" s="55">
        <f t="shared" si="1"/>
        <v>2</v>
      </c>
      <c r="E164" s="55" t="s">
        <v>207</v>
      </c>
      <c r="F164" s="56">
        <f t="array" ref="F164">INDEX('Margen (PowerBI)'!$D$1:$D$179,MATCH($E164,'Margen (PowerBI)'!$B$1:$B$179,0))</f>
        <v>49.5</v>
      </c>
      <c r="G164" s="56">
        <f t="array" ref="G164">INDEX('Margen (PowerBI)'!$E$1:$E$179,MATCH($E164,'Margen (PowerBI)'!$B$1:$B$179,0))</f>
        <v>28.5</v>
      </c>
      <c r="H164" s="56">
        <f t="array" ref="H164">INDEX('Margen (PowerBI)'!$F$1:$F$179,MATCH($E164,'Margen (PowerBI)'!$B$1:$B$179,0))</f>
        <v>21</v>
      </c>
      <c r="I164" s="55">
        <v>21.0</v>
      </c>
      <c r="J164" s="57">
        <v>0.0015</v>
      </c>
      <c r="K164" s="55">
        <v>27.0</v>
      </c>
      <c r="L164" s="57">
        <v>0.0016</v>
      </c>
      <c r="M164" s="57">
        <v>0.9259</v>
      </c>
      <c r="N164" s="55">
        <v>2.0</v>
      </c>
      <c r="O164" s="55">
        <v>0.0</v>
      </c>
      <c r="P164" s="57">
        <v>0.0952</v>
      </c>
      <c r="Q164" s="57">
        <v>0.0</v>
      </c>
      <c r="R164" s="58">
        <v>226.84</v>
      </c>
      <c r="S164" s="58">
        <v>0.0</v>
      </c>
      <c r="T164" s="55">
        <v>2.0</v>
      </c>
      <c r="U164" s="55">
        <v>0.0</v>
      </c>
      <c r="V164" s="3"/>
      <c r="W164" s="3"/>
      <c r="X164" s="3"/>
      <c r="Y164" s="3"/>
      <c r="Z164" s="3"/>
      <c r="AA164" s="3"/>
      <c r="AB164" s="3"/>
      <c r="AC164" s="3"/>
      <c r="AD164" s="3"/>
      <c r="AE164" s="3"/>
    </row>
    <row r="165">
      <c r="A165" s="59" t="s">
        <v>663</v>
      </c>
      <c r="B165" s="59" t="s">
        <v>698</v>
      </c>
      <c r="C165" s="59" t="s">
        <v>699</v>
      </c>
      <c r="D165" s="59">
        <f t="shared" si="1"/>
        <v>3</v>
      </c>
      <c r="E165" s="59" t="s">
        <v>207</v>
      </c>
      <c r="F165" s="60">
        <f t="array" ref="F165">INDEX('Margen (PowerBI)'!$D$1:$D$179,MATCH($E165,'Margen (PowerBI)'!$B$1:$B$179,0))</f>
        <v>49.5</v>
      </c>
      <c r="G165" s="60">
        <f t="array" ref="G165">INDEX('Margen (PowerBI)'!$E$1:$E$179,MATCH($E165,'Margen (PowerBI)'!$B$1:$B$179,0))</f>
        <v>28.5</v>
      </c>
      <c r="H165" s="60">
        <f t="array" ref="H165">INDEX('Margen (PowerBI)'!$F$1:$F$179,MATCH($E165,'Margen (PowerBI)'!$B$1:$B$179,0))</f>
        <v>21</v>
      </c>
      <c r="I165" s="59">
        <v>18.0</v>
      </c>
      <c r="J165" s="61">
        <v>0.0013</v>
      </c>
      <c r="K165" s="59">
        <v>28.0</v>
      </c>
      <c r="L165" s="61">
        <v>0.0016</v>
      </c>
      <c r="M165" s="61">
        <v>1.0</v>
      </c>
      <c r="N165" s="59">
        <v>3.0</v>
      </c>
      <c r="O165" s="59">
        <v>0.0</v>
      </c>
      <c r="P165" s="61">
        <v>0.1667</v>
      </c>
      <c r="Q165" s="61">
        <v>0.0</v>
      </c>
      <c r="R165" s="62">
        <v>336.03</v>
      </c>
      <c r="S165" s="62">
        <v>0.0</v>
      </c>
      <c r="T165" s="59">
        <v>3.0</v>
      </c>
      <c r="U165" s="59">
        <v>0.0</v>
      </c>
      <c r="V165" s="63"/>
      <c r="W165" s="63"/>
      <c r="X165" s="63"/>
      <c r="Y165" s="63"/>
      <c r="Z165" s="63"/>
      <c r="AA165" s="63"/>
      <c r="AB165" s="63"/>
      <c r="AC165" s="63"/>
      <c r="AD165" s="63"/>
      <c r="AE165" s="63"/>
    </row>
    <row r="166">
      <c r="A166" s="55" t="s">
        <v>663</v>
      </c>
      <c r="B166" s="55" t="s">
        <v>700</v>
      </c>
      <c r="C166" s="55" t="s">
        <v>701</v>
      </c>
      <c r="D166" s="55">
        <f t="shared" si="1"/>
        <v>3</v>
      </c>
      <c r="E166" s="55" t="s">
        <v>207</v>
      </c>
      <c r="F166" s="56">
        <f t="array" ref="F166">INDEX('Margen (PowerBI)'!$D$1:$D$179,MATCH($E166,'Margen (PowerBI)'!$B$1:$B$179,0))</f>
        <v>49.5</v>
      </c>
      <c r="G166" s="56">
        <f t="array" ref="G166">INDEX('Margen (PowerBI)'!$E$1:$E$179,MATCH($E166,'Margen (PowerBI)'!$B$1:$B$179,0))</f>
        <v>28.5</v>
      </c>
      <c r="H166" s="56">
        <f t="array" ref="H166">INDEX('Margen (PowerBI)'!$F$1:$F$179,MATCH($E166,'Margen (PowerBI)'!$B$1:$B$179,0))</f>
        <v>21</v>
      </c>
      <c r="I166" s="55">
        <v>13.0</v>
      </c>
      <c r="J166" s="57">
        <v>9.0E-4</v>
      </c>
      <c r="K166" s="55">
        <v>18.0</v>
      </c>
      <c r="L166" s="57">
        <v>0.0011</v>
      </c>
      <c r="M166" s="57">
        <v>1.0</v>
      </c>
      <c r="N166" s="55">
        <v>3.0</v>
      </c>
      <c r="O166" s="55">
        <v>0.0</v>
      </c>
      <c r="P166" s="57">
        <v>0.2308</v>
      </c>
      <c r="Q166" s="57">
        <v>0.0</v>
      </c>
      <c r="R166" s="58">
        <v>324.36</v>
      </c>
      <c r="S166" s="58">
        <v>0.0</v>
      </c>
      <c r="T166" s="55">
        <v>3.0</v>
      </c>
      <c r="U166" s="55">
        <v>0.0</v>
      </c>
      <c r="V166" s="3"/>
      <c r="W166" s="3"/>
      <c r="X166" s="3"/>
      <c r="Y166" s="3"/>
      <c r="Z166" s="3"/>
      <c r="AA166" s="3"/>
      <c r="AB166" s="3"/>
      <c r="AC166" s="3"/>
      <c r="AD166" s="3"/>
      <c r="AE166" s="3"/>
    </row>
    <row r="167">
      <c r="A167" s="59" t="s">
        <v>663</v>
      </c>
      <c r="B167" s="59" t="s">
        <v>702</v>
      </c>
      <c r="C167" s="59" t="s">
        <v>703</v>
      </c>
      <c r="D167" s="59">
        <f t="shared" si="1"/>
        <v>1</v>
      </c>
      <c r="E167" s="59" t="s">
        <v>207</v>
      </c>
      <c r="F167" s="60">
        <f t="array" ref="F167">INDEX('Margen (PowerBI)'!$D$1:$D$179,MATCH($E167,'Margen (PowerBI)'!$B$1:$B$179,0))</f>
        <v>49.5</v>
      </c>
      <c r="G167" s="60">
        <f t="array" ref="G167">INDEX('Margen (PowerBI)'!$E$1:$E$179,MATCH($E167,'Margen (PowerBI)'!$B$1:$B$179,0))</f>
        <v>28.5</v>
      </c>
      <c r="H167" s="60">
        <f t="array" ref="H167">INDEX('Margen (PowerBI)'!$F$1:$F$179,MATCH($E167,'Margen (PowerBI)'!$B$1:$B$179,0))</f>
        <v>21</v>
      </c>
      <c r="I167" s="59">
        <v>6.0</v>
      </c>
      <c r="J167" s="61">
        <v>4.0E-4</v>
      </c>
      <c r="K167" s="59">
        <v>8.0</v>
      </c>
      <c r="L167" s="61">
        <v>5.0E-4</v>
      </c>
      <c r="M167" s="61">
        <v>1.0</v>
      </c>
      <c r="N167" s="59">
        <v>1.0</v>
      </c>
      <c r="O167" s="59">
        <v>0.0</v>
      </c>
      <c r="P167" s="61">
        <v>0.1667</v>
      </c>
      <c r="Q167" s="61">
        <v>0.0</v>
      </c>
      <c r="R167" s="62">
        <v>106.0</v>
      </c>
      <c r="S167" s="62">
        <v>0.0</v>
      </c>
      <c r="T167" s="59">
        <v>1.0</v>
      </c>
      <c r="U167" s="59">
        <v>0.0</v>
      </c>
      <c r="V167" s="63"/>
      <c r="W167" s="63"/>
      <c r="X167" s="63"/>
      <c r="Y167" s="63"/>
      <c r="Z167" s="63"/>
      <c r="AA167" s="63"/>
      <c r="AB167" s="63"/>
      <c r="AC167" s="63"/>
      <c r="AD167" s="63"/>
      <c r="AE167" s="63"/>
    </row>
    <row r="168">
      <c r="A168" s="55" t="s">
        <v>663</v>
      </c>
      <c r="B168" s="55" t="s">
        <v>704</v>
      </c>
      <c r="C168" s="55" t="s">
        <v>705</v>
      </c>
      <c r="D168" s="55">
        <f t="shared" si="1"/>
        <v>1</v>
      </c>
      <c r="E168" s="55" t="s">
        <v>207</v>
      </c>
      <c r="F168" s="56">
        <f t="array" ref="F168">INDEX('Margen (PowerBI)'!$D$1:$D$179,MATCH($E168,'Margen (PowerBI)'!$B$1:$B$179,0))</f>
        <v>49.5</v>
      </c>
      <c r="G168" s="56">
        <f t="array" ref="G168">INDEX('Margen (PowerBI)'!$E$1:$E$179,MATCH($E168,'Margen (PowerBI)'!$B$1:$B$179,0))</f>
        <v>28.5</v>
      </c>
      <c r="H168" s="56">
        <f t="array" ref="H168">INDEX('Margen (PowerBI)'!$F$1:$F$179,MATCH($E168,'Margen (PowerBI)'!$B$1:$B$179,0))</f>
        <v>21</v>
      </c>
      <c r="I168" s="55">
        <v>50.0</v>
      </c>
      <c r="J168" s="57">
        <v>0.0036</v>
      </c>
      <c r="K168" s="55">
        <v>53.0</v>
      </c>
      <c r="L168" s="57">
        <v>0.0031</v>
      </c>
      <c r="M168" s="57">
        <v>1.0</v>
      </c>
      <c r="N168" s="55">
        <v>1.0</v>
      </c>
      <c r="O168" s="55">
        <v>0.0</v>
      </c>
      <c r="P168" s="57">
        <v>0.02</v>
      </c>
      <c r="Q168" s="57">
        <v>0.0</v>
      </c>
      <c r="R168" s="58">
        <v>106.0</v>
      </c>
      <c r="S168" s="58">
        <v>0.0</v>
      </c>
      <c r="T168" s="55">
        <v>1.0</v>
      </c>
      <c r="U168" s="55">
        <v>0.0</v>
      </c>
      <c r="V168" s="3"/>
      <c r="W168" s="3"/>
      <c r="X168" s="3"/>
      <c r="Y168" s="3"/>
      <c r="Z168" s="3"/>
      <c r="AA168" s="3"/>
      <c r="AB168" s="3"/>
      <c r="AC168" s="3"/>
      <c r="AD168" s="3"/>
      <c r="AE168" s="3"/>
    </row>
    <row r="169">
      <c r="A169" s="59" t="s">
        <v>663</v>
      </c>
      <c r="B169" s="59" t="s">
        <v>706</v>
      </c>
      <c r="C169" s="59" t="s">
        <v>707</v>
      </c>
      <c r="D169" s="59">
        <f t="shared" si="1"/>
        <v>2</v>
      </c>
      <c r="E169" s="59" t="s">
        <v>207</v>
      </c>
      <c r="F169" s="60">
        <f t="array" ref="F169">INDEX('Margen (PowerBI)'!$D$1:$D$179,MATCH($E169,'Margen (PowerBI)'!$B$1:$B$179,0))</f>
        <v>49.5</v>
      </c>
      <c r="G169" s="60">
        <f t="array" ref="G169">INDEX('Margen (PowerBI)'!$E$1:$E$179,MATCH($E169,'Margen (PowerBI)'!$B$1:$B$179,0))</f>
        <v>28.5</v>
      </c>
      <c r="H169" s="60">
        <f t="array" ref="H169">INDEX('Margen (PowerBI)'!$F$1:$F$179,MATCH($E169,'Margen (PowerBI)'!$B$1:$B$179,0))</f>
        <v>21</v>
      </c>
      <c r="I169" s="59">
        <v>8.0</v>
      </c>
      <c r="J169" s="61">
        <v>6.0E-4</v>
      </c>
      <c r="K169" s="59">
        <v>8.0</v>
      </c>
      <c r="L169" s="61">
        <v>5.0E-4</v>
      </c>
      <c r="M169" s="61">
        <v>1.0</v>
      </c>
      <c r="N169" s="59">
        <v>2.0</v>
      </c>
      <c r="O169" s="59">
        <v>0.0</v>
      </c>
      <c r="P169" s="61">
        <v>0.25</v>
      </c>
      <c r="Q169" s="61">
        <v>0.0</v>
      </c>
      <c r="R169" s="62">
        <v>221.54</v>
      </c>
      <c r="S169" s="62">
        <v>0.0</v>
      </c>
      <c r="T169" s="59">
        <v>2.0</v>
      </c>
      <c r="U169" s="59">
        <v>0.0</v>
      </c>
      <c r="V169" s="63"/>
      <c r="W169" s="63"/>
      <c r="X169" s="63"/>
      <c r="Y169" s="63"/>
      <c r="Z169" s="63"/>
      <c r="AA169" s="63"/>
      <c r="AB169" s="63"/>
      <c r="AC169" s="63"/>
      <c r="AD169" s="63"/>
      <c r="AE169" s="63"/>
    </row>
    <row r="170">
      <c r="A170" s="55" t="s">
        <v>708</v>
      </c>
      <c r="B170" s="55" t="s">
        <v>709</v>
      </c>
      <c r="C170" s="55" t="s">
        <v>710</v>
      </c>
      <c r="D170" s="55">
        <f t="shared" si="1"/>
        <v>1</v>
      </c>
      <c r="E170" s="55" t="s">
        <v>17</v>
      </c>
      <c r="F170" s="56">
        <f>VLOOKUP($E170,'Margen (PowerBI)'!$B$2:$F$179,3)</f>
        <v>35</v>
      </c>
      <c r="G170" s="56">
        <f>VLOOKUP($E170,'Margen (PowerBI)'!$B$2:$F$179,4)</f>
        <v>0</v>
      </c>
      <c r="H170" s="56">
        <f>VLOOKUP($E170,'Margen (PowerBI)'!$B$2:$F$179,5)</f>
        <v>16.5</v>
      </c>
      <c r="I170" s="55">
        <v>0.0</v>
      </c>
      <c r="J170" s="57">
        <v>0.0</v>
      </c>
      <c r="K170" s="55">
        <v>0.0</v>
      </c>
      <c r="L170" s="57">
        <v>0.0</v>
      </c>
      <c r="M170" s="57">
        <v>0.0</v>
      </c>
      <c r="N170" s="55">
        <v>1.0</v>
      </c>
      <c r="O170" s="55">
        <v>0.0</v>
      </c>
      <c r="P170" s="57">
        <v>0.0</v>
      </c>
      <c r="Q170" s="57">
        <v>0.0</v>
      </c>
      <c r="R170" s="58">
        <v>109.14</v>
      </c>
      <c r="S170" s="58">
        <v>0.0</v>
      </c>
      <c r="T170" s="55">
        <v>1.0</v>
      </c>
      <c r="U170" s="55">
        <v>0.0</v>
      </c>
      <c r="V170" s="3"/>
      <c r="W170" s="3"/>
      <c r="X170" s="3"/>
      <c r="Y170" s="3"/>
      <c r="Z170" s="3"/>
      <c r="AA170" s="3"/>
      <c r="AB170" s="3"/>
      <c r="AC170" s="3"/>
      <c r="AD170" s="3"/>
      <c r="AE170" s="3"/>
    </row>
    <row r="171">
      <c r="A171" s="59" t="s">
        <v>711</v>
      </c>
      <c r="B171" s="59" t="s">
        <v>712</v>
      </c>
      <c r="C171" s="59" t="s">
        <v>713</v>
      </c>
      <c r="D171" s="59">
        <f t="shared" si="1"/>
        <v>1</v>
      </c>
      <c r="E171" s="59" t="s">
        <v>255</v>
      </c>
      <c r="F171" s="60">
        <f>VLOOKUP($E171,'Margen (PowerBI)'!$B$2:$F$179,3)</f>
        <v>38</v>
      </c>
      <c r="G171" s="60">
        <f>VLOOKUP($E171,'Margen (PowerBI)'!$B$2:$F$179,4)</f>
        <v>22</v>
      </c>
      <c r="H171" s="60">
        <f>VLOOKUP($E171,'Margen (PowerBI)'!$B$2:$F$179,5)</f>
        <v>16</v>
      </c>
      <c r="I171" s="59">
        <v>0.0</v>
      </c>
      <c r="J171" s="61">
        <v>0.0</v>
      </c>
      <c r="K171" s="59">
        <v>0.0</v>
      </c>
      <c r="L171" s="61">
        <v>0.0</v>
      </c>
      <c r="M171" s="61">
        <v>0.0</v>
      </c>
      <c r="N171" s="59">
        <v>1.0</v>
      </c>
      <c r="O171" s="59">
        <v>0.0</v>
      </c>
      <c r="P171" s="61">
        <v>0.0</v>
      </c>
      <c r="Q171" s="61">
        <v>0.0</v>
      </c>
      <c r="R171" s="62">
        <v>73.37</v>
      </c>
      <c r="S171" s="62">
        <v>0.0</v>
      </c>
      <c r="T171" s="59">
        <v>1.0</v>
      </c>
      <c r="U171" s="59">
        <v>0.0</v>
      </c>
      <c r="V171" s="63"/>
      <c r="W171" s="63"/>
      <c r="X171" s="63"/>
      <c r="Y171" s="63"/>
      <c r="Z171" s="63"/>
      <c r="AA171" s="63"/>
      <c r="AB171" s="63"/>
      <c r="AC171" s="63"/>
      <c r="AD171" s="63"/>
      <c r="AE171" s="63"/>
    </row>
    <row r="172">
      <c r="A172" s="55" t="s">
        <v>711</v>
      </c>
      <c r="B172" s="55" t="s">
        <v>714</v>
      </c>
      <c r="C172" s="55" t="s">
        <v>715</v>
      </c>
      <c r="D172" s="55">
        <f t="shared" si="1"/>
        <v>1</v>
      </c>
      <c r="E172" s="55" t="s">
        <v>255</v>
      </c>
      <c r="F172" s="56">
        <f>VLOOKUP($E172,'Margen (PowerBI)'!$B$2:$F$179,3)</f>
        <v>38</v>
      </c>
      <c r="G172" s="56">
        <f>VLOOKUP($E172,'Margen (PowerBI)'!$B$2:$F$179,4)</f>
        <v>22</v>
      </c>
      <c r="H172" s="56">
        <f>VLOOKUP($E172,'Margen (PowerBI)'!$B$2:$F$179,5)</f>
        <v>16</v>
      </c>
      <c r="I172" s="55">
        <v>1.0</v>
      </c>
      <c r="J172" s="57">
        <v>1.0E-4</v>
      </c>
      <c r="K172" s="55">
        <v>1.0</v>
      </c>
      <c r="L172" s="57">
        <v>1.0E-4</v>
      </c>
      <c r="M172" s="57">
        <v>1.0</v>
      </c>
      <c r="N172" s="55">
        <v>1.0</v>
      </c>
      <c r="O172" s="55">
        <v>0.0</v>
      </c>
      <c r="P172" s="57">
        <v>1.0</v>
      </c>
      <c r="Q172" s="57">
        <v>0.0</v>
      </c>
      <c r="R172" s="58">
        <v>59.0</v>
      </c>
      <c r="S172" s="58">
        <v>0.0</v>
      </c>
      <c r="T172" s="55">
        <v>1.0</v>
      </c>
      <c r="U172" s="55">
        <v>0.0</v>
      </c>
      <c r="V172" s="3"/>
      <c r="W172" s="3"/>
      <c r="X172" s="3"/>
      <c r="Y172" s="3"/>
      <c r="Z172" s="3"/>
      <c r="AA172" s="3"/>
      <c r="AB172" s="3"/>
      <c r="AC172" s="3"/>
      <c r="AD172" s="3"/>
      <c r="AE172" s="3"/>
    </row>
    <row r="173">
      <c r="A173" s="59" t="s">
        <v>711</v>
      </c>
      <c r="B173" s="59" t="s">
        <v>716</v>
      </c>
      <c r="C173" s="59" t="s">
        <v>717</v>
      </c>
      <c r="D173" s="59">
        <f t="shared" si="1"/>
        <v>1</v>
      </c>
      <c r="E173" s="59" t="s">
        <v>255</v>
      </c>
      <c r="F173" s="60">
        <f>VLOOKUP($E173,'Margen (PowerBI)'!$B$2:$F$179,3)</f>
        <v>38</v>
      </c>
      <c r="G173" s="60">
        <f>VLOOKUP($E173,'Margen (PowerBI)'!$B$2:$F$179,4)</f>
        <v>22</v>
      </c>
      <c r="H173" s="60">
        <f>VLOOKUP($E173,'Margen (PowerBI)'!$B$2:$F$179,5)</f>
        <v>16</v>
      </c>
      <c r="I173" s="59">
        <v>1.0</v>
      </c>
      <c r="J173" s="61">
        <v>1.0E-4</v>
      </c>
      <c r="K173" s="59">
        <v>1.0</v>
      </c>
      <c r="L173" s="61">
        <v>1.0E-4</v>
      </c>
      <c r="M173" s="61">
        <v>1.0</v>
      </c>
      <c r="N173" s="59">
        <v>1.0</v>
      </c>
      <c r="O173" s="59">
        <v>0.0</v>
      </c>
      <c r="P173" s="61">
        <v>1.0</v>
      </c>
      <c r="Q173" s="61">
        <v>0.0</v>
      </c>
      <c r="R173" s="62">
        <v>59.0</v>
      </c>
      <c r="S173" s="62">
        <v>0.0</v>
      </c>
      <c r="T173" s="59">
        <v>1.0</v>
      </c>
      <c r="U173" s="59">
        <v>0.0</v>
      </c>
      <c r="V173" s="63"/>
      <c r="W173" s="63"/>
      <c r="X173" s="63"/>
      <c r="Y173" s="63"/>
      <c r="Z173" s="63"/>
      <c r="AA173" s="63"/>
      <c r="AB173" s="63"/>
      <c r="AC173" s="63"/>
      <c r="AD173" s="63"/>
      <c r="AE173" s="63"/>
    </row>
    <row r="174">
      <c r="A174" s="55" t="s">
        <v>718</v>
      </c>
      <c r="B174" s="55" t="s">
        <v>719</v>
      </c>
      <c r="C174" s="55" t="s">
        <v>720</v>
      </c>
      <c r="D174" s="55">
        <f t="shared" si="1"/>
        <v>1</v>
      </c>
      <c r="E174" s="55" t="s">
        <v>266</v>
      </c>
      <c r="F174" s="56">
        <f>VLOOKUP($E174,'Margen (PowerBI)'!$B$2:$F$179,3)</f>
        <v>33</v>
      </c>
      <c r="G174" s="56">
        <f>VLOOKUP($E174,'Margen (PowerBI)'!$B$2:$F$179,4)</f>
        <v>21.3</v>
      </c>
      <c r="H174" s="56">
        <f>VLOOKUP($E174,'Margen (PowerBI)'!$B$2:$F$179,5)</f>
        <v>11.7</v>
      </c>
      <c r="I174" s="55">
        <v>1.0</v>
      </c>
      <c r="J174" s="57">
        <v>1.0E-4</v>
      </c>
      <c r="K174" s="55">
        <v>3.0</v>
      </c>
      <c r="L174" s="57">
        <v>2.0E-4</v>
      </c>
      <c r="M174" s="57">
        <v>1.0</v>
      </c>
      <c r="N174" s="55">
        <v>1.0</v>
      </c>
      <c r="O174" s="55">
        <v>0.0</v>
      </c>
      <c r="P174" s="57">
        <v>1.0</v>
      </c>
      <c r="Q174" s="57">
        <v>0.0</v>
      </c>
      <c r="R174" s="58">
        <v>70.04</v>
      </c>
      <c r="S174" s="58">
        <v>0.0</v>
      </c>
      <c r="T174" s="55">
        <v>1.0</v>
      </c>
      <c r="U174" s="55">
        <v>0.0</v>
      </c>
      <c r="V174" s="3"/>
      <c r="W174" s="3"/>
      <c r="X174" s="3"/>
      <c r="Y174" s="3"/>
      <c r="Z174" s="3"/>
      <c r="AA174" s="3"/>
      <c r="AB174" s="3"/>
      <c r="AC174" s="3"/>
      <c r="AD174" s="3"/>
      <c r="AE174" s="3"/>
    </row>
    <row r="175">
      <c r="A175" s="59" t="s">
        <v>718</v>
      </c>
      <c r="B175" s="59" t="s">
        <v>721</v>
      </c>
      <c r="C175" s="59" t="s">
        <v>722</v>
      </c>
      <c r="D175" s="59">
        <f t="shared" si="1"/>
        <v>1</v>
      </c>
      <c r="E175" s="59" t="s">
        <v>266</v>
      </c>
      <c r="F175" s="60">
        <f>VLOOKUP($E175,'Margen (PowerBI)'!$B$2:$F$179,3)</f>
        <v>33</v>
      </c>
      <c r="G175" s="60">
        <f>VLOOKUP($E175,'Margen (PowerBI)'!$B$2:$F$179,4)</f>
        <v>21.3</v>
      </c>
      <c r="H175" s="60">
        <f>VLOOKUP($E175,'Margen (PowerBI)'!$B$2:$F$179,5)</f>
        <v>11.7</v>
      </c>
      <c r="I175" s="59">
        <v>0.0</v>
      </c>
      <c r="J175" s="61">
        <v>0.0</v>
      </c>
      <c r="K175" s="59">
        <v>0.0</v>
      </c>
      <c r="L175" s="61">
        <v>0.0</v>
      </c>
      <c r="M175" s="61">
        <v>0.0</v>
      </c>
      <c r="N175" s="59">
        <v>1.0</v>
      </c>
      <c r="O175" s="59">
        <v>0.0</v>
      </c>
      <c r="P175" s="61">
        <v>0.0</v>
      </c>
      <c r="Q175" s="61">
        <v>0.0</v>
      </c>
      <c r="R175" s="62">
        <v>65.0</v>
      </c>
      <c r="S175" s="62">
        <v>0.0</v>
      </c>
      <c r="T175" s="59">
        <v>1.0</v>
      </c>
      <c r="U175" s="59">
        <v>0.0</v>
      </c>
      <c r="V175" s="63"/>
      <c r="W175" s="63"/>
      <c r="X175" s="63"/>
      <c r="Y175" s="63"/>
      <c r="Z175" s="63"/>
      <c r="AA175" s="63"/>
      <c r="AB175" s="63"/>
      <c r="AC175" s="63"/>
      <c r="AD175" s="63"/>
      <c r="AE175" s="63"/>
    </row>
    <row r="176">
      <c r="A176" s="55" t="s">
        <v>723</v>
      </c>
      <c r="B176" s="55" t="s">
        <v>724</v>
      </c>
      <c r="C176" s="55" t="s">
        <v>725</v>
      </c>
      <c r="D176" s="55">
        <f t="shared" si="1"/>
        <v>1</v>
      </c>
      <c r="E176" s="55" t="s">
        <v>257</v>
      </c>
      <c r="F176" s="56">
        <f>VLOOKUP($E176,'Margen (PowerBI)'!$B$2:$F$179,3)</f>
        <v>38</v>
      </c>
      <c r="G176" s="56">
        <f>VLOOKUP($E176,'Margen (PowerBI)'!$B$2:$F$179,4)</f>
        <v>22</v>
      </c>
      <c r="H176" s="56">
        <f>VLOOKUP($E176,'Margen (PowerBI)'!$B$2:$F$179,5)</f>
        <v>16</v>
      </c>
      <c r="I176" s="55">
        <v>3.0</v>
      </c>
      <c r="J176" s="57">
        <v>2.0E-4</v>
      </c>
      <c r="K176" s="55">
        <v>5.0</v>
      </c>
      <c r="L176" s="57">
        <v>3.0E-4</v>
      </c>
      <c r="M176" s="57">
        <v>1.0</v>
      </c>
      <c r="N176" s="55">
        <v>1.0</v>
      </c>
      <c r="O176" s="55">
        <v>0.0</v>
      </c>
      <c r="P176" s="57">
        <v>0.3333</v>
      </c>
      <c r="Q176" s="57">
        <v>0.0</v>
      </c>
      <c r="R176" s="58">
        <v>71.02</v>
      </c>
      <c r="S176" s="58">
        <v>0.0</v>
      </c>
      <c r="T176" s="55">
        <v>1.0</v>
      </c>
      <c r="U176" s="55">
        <v>0.0</v>
      </c>
      <c r="V176" s="3"/>
      <c r="W176" s="3"/>
      <c r="X176" s="3"/>
      <c r="Y176" s="3"/>
      <c r="Z176" s="3"/>
      <c r="AA176" s="3"/>
      <c r="AB176" s="3"/>
      <c r="AC176" s="3"/>
      <c r="AD176" s="3"/>
      <c r="AE176" s="3"/>
    </row>
    <row r="177">
      <c r="A177" s="59" t="s">
        <v>723</v>
      </c>
      <c r="B177" s="59" t="s">
        <v>726</v>
      </c>
      <c r="C177" s="59" t="s">
        <v>727</v>
      </c>
      <c r="D177" s="59">
        <f t="shared" si="1"/>
        <v>2</v>
      </c>
      <c r="E177" s="59" t="s">
        <v>257</v>
      </c>
      <c r="F177" s="60">
        <f>VLOOKUP($E177,'Margen (PowerBI)'!$B$2:$F$179,3)</f>
        <v>38</v>
      </c>
      <c r="G177" s="60">
        <f>VLOOKUP($E177,'Margen (PowerBI)'!$B$2:$F$179,4)</f>
        <v>22</v>
      </c>
      <c r="H177" s="60">
        <f>VLOOKUP($E177,'Margen (PowerBI)'!$B$2:$F$179,5)</f>
        <v>16</v>
      </c>
      <c r="I177" s="59">
        <v>1.0</v>
      </c>
      <c r="J177" s="61">
        <v>1.0E-4</v>
      </c>
      <c r="K177" s="59">
        <v>6.0</v>
      </c>
      <c r="L177" s="61">
        <v>4.0E-4</v>
      </c>
      <c r="M177" s="61">
        <v>1.0</v>
      </c>
      <c r="N177" s="59">
        <v>2.0</v>
      </c>
      <c r="O177" s="59">
        <v>0.0</v>
      </c>
      <c r="P177" s="61">
        <v>2.0</v>
      </c>
      <c r="Q177" s="61">
        <v>0.0</v>
      </c>
      <c r="R177" s="62">
        <v>140.37</v>
      </c>
      <c r="S177" s="62">
        <v>0.0</v>
      </c>
      <c r="T177" s="59">
        <v>2.0</v>
      </c>
      <c r="U177" s="59">
        <v>0.0</v>
      </c>
      <c r="V177" s="63"/>
      <c r="W177" s="63"/>
      <c r="X177" s="63"/>
      <c r="Y177" s="63"/>
      <c r="Z177" s="63"/>
      <c r="AA177" s="63"/>
      <c r="AB177" s="63"/>
      <c r="AC177" s="63"/>
      <c r="AD177" s="63"/>
      <c r="AE177" s="63"/>
    </row>
    <row r="178">
      <c r="A178" s="55" t="s">
        <v>723</v>
      </c>
      <c r="B178" s="55" t="s">
        <v>728</v>
      </c>
      <c r="C178" s="55" t="s">
        <v>729</v>
      </c>
      <c r="D178" s="55">
        <f t="shared" si="1"/>
        <v>1</v>
      </c>
      <c r="E178" s="55" t="s">
        <v>257</v>
      </c>
      <c r="F178" s="56">
        <f>VLOOKUP($E178,'Margen (PowerBI)'!$B$2:$F$179,3)</f>
        <v>38</v>
      </c>
      <c r="G178" s="56">
        <f>VLOOKUP($E178,'Margen (PowerBI)'!$B$2:$F$179,4)</f>
        <v>22</v>
      </c>
      <c r="H178" s="56">
        <f>VLOOKUP($E178,'Margen (PowerBI)'!$B$2:$F$179,5)</f>
        <v>16</v>
      </c>
      <c r="I178" s="55">
        <v>5.0</v>
      </c>
      <c r="J178" s="57">
        <v>4.0E-4</v>
      </c>
      <c r="K178" s="55">
        <v>6.0</v>
      </c>
      <c r="L178" s="57">
        <v>4.0E-4</v>
      </c>
      <c r="M178" s="57">
        <v>1.0</v>
      </c>
      <c r="N178" s="55">
        <v>1.0</v>
      </c>
      <c r="O178" s="55">
        <v>0.0</v>
      </c>
      <c r="P178" s="57">
        <v>0.2</v>
      </c>
      <c r="Q178" s="57">
        <v>0.0</v>
      </c>
      <c r="R178" s="58">
        <v>73.87</v>
      </c>
      <c r="S178" s="58">
        <v>0.0</v>
      </c>
      <c r="T178" s="55">
        <v>1.0</v>
      </c>
      <c r="U178" s="55">
        <v>0.0</v>
      </c>
      <c r="V178" s="3"/>
      <c r="W178" s="3"/>
      <c r="X178" s="3"/>
      <c r="Y178" s="3"/>
      <c r="Z178" s="3"/>
      <c r="AA178" s="3"/>
      <c r="AB178" s="3"/>
      <c r="AC178" s="3"/>
      <c r="AD178" s="3"/>
      <c r="AE178" s="3"/>
    </row>
    <row r="179">
      <c r="A179" s="59" t="s">
        <v>723</v>
      </c>
      <c r="B179" s="59" t="s">
        <v>730</v>
      </c>
      <c r="C179" s="59" t="s">
        <v>731</v>
      </c>
      <c r="D179" s="59">
        <f t="shared" si="1"/>
        <v>1</v>
      </c>
      <c r="E179" s="59" t="s">
        <v>257</v>
      </c>
      <c r="F179" s="60">
        <f>VLOOKUP($E179,'Margen (PowerBI)'!$B$2:$F$179,3)</f>
        <v>38</v>
      </c>
      <c r="G179" s="60">
        <f>VLOOKUP($E179,'Margen (PowerBI)'!$B$2:$F$179,4)</f>
        <v>22</v>
      </c>
      <c r="H179" s="60">
        <f>VLOOKUP($E179,'Margen (PowerBI)'!$B$2:$F$179,5)</f>
        <v>16</v>
      </c>
      <c r="I179" s="59">
        <v>3.0</v>
      </c>
      <c r="J179" s="61">
        <v>2.0E-4</v>
      </c>
      <c r="K179" s="59">
        <v>3.0</v>
      </c>
      <c r="L179" s="61">
        <v>2.0E-4</v>
      </c>
      <c r="M179" s="61">
        <v>1.0</v>
      </c>
      <c r="N179" s="59">
        <v>1.0</v>
      </c>
      <c r="O179" s="59">
        <v>0.0</v>
      </c>
      <c r="P179" s="61">
        <v>0.3333</v>
      </c>
      <c r="Q179" s="61">
        <v>0.0</v>
      </c>
      <c r="R179" s="62">
        <v>71.86</v>
      </c>
      <c r="S179" s="62">
        <v>0.0</v>
      </c>
      <c r="T179" s="59">
        <v>1.0</v>
      </c>
      <c r="U179" s="59">
        <v>0.0</v>
      </c>
      <c r="V179" s="63"/>
      <c r="W179" s="63"/>
      <c r="X179" s="63"/>
      <c r="Y179" s="63"/>
      <c r="Z179" s="63"/>
      <c r="AA179" s="63"/>
      <c r="AB179" s="63"/>
      <c r="AC179" s="63"/>
      <c r="AD179" s="63"/>
      <c r="AE179" s="63"/>
    </row>
    <row r="180">
      <c r="A180" s="55" t="s">
        <v>732</v>
      </c>
      <c r="B180" s="55" t="s">
        <v>733</v>
      </c>
      <c r="C180" s="55" t="s">
        <v>734</v>
      </c>
      <c r="D180" s="55">
        <f t="shared" si="1"/>
        <v>1</v>
      </c>
      <c r="E180" s="55" t="s">
        <v>243</v>
      </c>
      <c r="F180" s="56">
        <f>VLOOKUP($E180,'Margen (PowerBI)'!$B$2:$F$179,3)</f>
        <v>58.5</v>
      </c>
      <c r="G180" s="56">
        <f>VLOOKUP($E180,'Margen (PowerBI)'!$B$2:$F$179,4)</f>
        <v>33.5</v>
      </c>
      <c r="H180" s="56">
        <f>VLOOKUP($E180,'Margen (PowerBI)'!$B$2:$F$179,5)</f>
        <v>25</v>
      </c>
      <c r="I180" s="55">
        <v>2.0</v>
      </c>
      <c r="J180" s="57">
        <v>1.0E-4</v>
      </c>
      <c r="K180" s="55">
        <v>5.0</v>
      </c>
      <c r="L180" s="57">
        <v>3.0E-4</v>
      </c>
      <c r="M180" s="57">
        <v>0.2</v>
      </c>
      <c r="N180" s="55">
        <v>1.0</v>
      </c>
      <c r="O180" s="55">
        <v>0.0</v>
      </c>
      <c r="P180" s="57">
        <v>0.5</v>
      </c>
      <c r="Q180" s="57">
        <v>0.0</v>
      </c>
      <c r="R180" s="58">
        <v>65.0</v>
      </c>
      <c r="S180" s="58">
        <v>0.0</v>
      </c>
      <c r="T180" s="55">
        <v>1.0</v>
      </c>
      <c r="U180" s="55">
        <v>0.0</v>
      </c>
      <c r="V180" s="3"/>
      <c r="W180" s="3"/>
      <c r="X180" s="3"/>
      <c r="Y180" s="3"/>
      <c r="Z180" s="3"/>
      <c r="AA180" s="3"/>
      <c r="AB180" s="3"/>
      <c r="AC180" s="3"/>
      <c r="AD180" s="3"/>
      <c r="AE180" s="3"/>
    </row>
    <row r="181">
      <c r="A181" s="59" t="s">
        <v>732</v>
      </c>
      <c r="B181" s="59" t="s">
        <v>735</v>
      </c>
      <c r="C181" s="59" t="s">
        <v>736</v>
      </c>
      <c r="D181" s="59">
        <f t="shared" si="1"/>
        <v>1</v>
      </c>
      <c r="E181" s="59" t="s">
        <v>243</v>
      </c>
      <c r="F181" s="60">
        <f>VLOOKUP($E181,'Margen (PowerBI)'!$B$2:$F$179,3)</f>
        <v>58.5</v>
      </c>
      <c r="G181" s="60">
        <f>VLOOKUP($E181,'Margen (PowerBI)'!$B$2:$F$179,4)</f>
        <v>33.5</v>
      </c>
      <c r="H181" s="60">
        <f>VLOOKUP($E181,'Margen (PowerBI)'!$B$2:$F$179,5)</f>
        <v>25</v>
      </c>
      <c r="I181" s="59">
        <v>2.0</v>
      </c>
      <c r="J181" s="61">
        <v>1.0E-4</v>
      </c>
      <c r="K181" s="59">
        <v>2.0</v>
      </c>
      <c r="L181" s="61">
        <v>1.0E-4</v>
      </c>
      <c r="M181" s="61">
        <v>1.0</v>
      </c>
      <c r="N181" s="59">
        <v>1.0</v>
      </c>
      <c r="O181" s="59">
        <v>0.0</v>
      </c>
      <c r="P181" s="61">
        <v>0.5</v>
      </c>
      <c r="Q181" s="61">
        <v>0.0</v>
      </c>
      <c r="R181" s="62">
        <v>70.36</v>
      </c>
      <c r="S181" s="62">
        <v>0.0</v>
      </c>
      <c r="T181" s="59">
        <v>1.0</v>
      </c>
      <c r="U181" s="59">
        <v>0.0</v>
      </c>
      <c r="V181" s="63"/>
      <c r="W181" s="63"/>
      <c r="X181" s="63"/>
      <c r="Y181" s="63"/>
      <c r="Z181" s="63"/>
      <c r="AA181" s="63"/>
      <c r="AB181" s="63"/>
      <c r="AC181" s="63"/>
      <c r="AD181" s="63"/>
      <c r="AE181" s="63"/>
    </row>
    <row r="182">
      <c r="A182" s="55" t="s">
        <v>737</v>
      </c>
      <c r="B182" s="55" t="s">
        <v>738</v>
      </c>
      <c r="C182" s="55" t="s">
        <v>739</v>
      </c>
      <c r="D182" s="55">
        <f t="shared" si="1"/>
        <v>1</v>
      </c>
      <c r="E182" s="55" t="s">
        <v>246</v>
      </c>
      <c r="F182" s="56">
        <f>VLOOKUP($E182,'Margen (PowerBI)'!$B$2:$F$179,3)</f>
        <v>35</v>
      </c>
      <c r="G182" s="56">
        <f>VLOOKUP($E182,'Margen (PowerBI)'!$B$2:$F$179,4)</f>
        <v>0</v>
      </c>
      <c r="H182" s="56">
        <f>VLOOKUP($E182,'Margen (PowerBI)'!$B$2:$F$179,5)</f>
        <v>16.5</v>
      </c>
      <c r="I182" s="55">
        <v>0.0</v>
      </c>
      <c r="J182" s="57">
        <v>0.0</v>
      </c>
      <c r="K182" s="55">
        <v>0.0</v>
      </c>
      <c r="L182" s="57">
        <v>0.0</v>
      </c>
      <c r="M182" s="57">
        <v>0.0</v>
      </c>
      <c r="N182" s="55">
        <v>1.0</v>
      </c>
      <c r="O182" s="55">
        <v>0.0</v>
      </c>
      <c r="P182" s="57">
        <v>0.0</v>
      </c>
      <c r="Q182" s="57">
        <v>0.0</v>
      </c>
      <c r="R182" s="58">
        <v>109.29</v>
      </c>
      <c r="S182" s="58">
        <v>0.0</v>
      </c>
      <c r="T182" s="55">
        <v>1.0</v>
      </c>
      <c r="U182" s="55">
        <v>0.0</v>
      </c>
      <c r="V182" s="3"/>
      <c r="W182" s="3"/>
      <c r="X182" s="3"/>
      <c r="Y182" s="3"/>
      <c r="Z182" s="3"/>
      <c r="AA182" s="3"/>
      <c r="AB182" s="3"/>
      <c r="AC182" s="3"/>
      <c r="AD182" s="3"/>
      <c r="AE182" s="3"/>
    </row>
    <row r="183">
      <c r="A183" s="59" t="s">
        <v>737</v>
      </c>
      <c r="B183" s="59" t="s">
        <v>740</v>
      </c>
      <c r="C183" s="59" t="s">
        <v>741</v>
      </c>
      <c r="D183" s="59">
        <f t="shared" si="1"/>
        <v>1</v>
      </c>
      <c r="E183" s="59" t="s">
        <v>246</v>
      </c>
      <c r="F183" s="60">
        <f>VLOOKUP($E183,'Margen (PowerBI)'!$B$2:$F$179,3)</f>
        <v>35</v>
      </c>
      <c r="G183" s="60">
        <f>VLOOKUP($E183,'Margen (PowerBI)'!$B$2:$F$179,4)</f>
        <v>0</v>
      </c>
      <c r="H183" s="60">
        <f>VLOOKUP($E183,'Margen (PowerBI)'!$B$2:$F$179,5)</f>
        <v>16.5</v>
      </c>
      <c r="I183" s="59">
        <v>3.0</v>
      </c>
      <c r="J183" s="61">
        <v>2.0E-4</v>
      </c>
      <c r="K183" s="59">
        <v>9.0</v>
      </c>
      <c r="L183" s="61">
        <v>5.0E-4</v>
      </c>
      <c r="M183" s="61">
        <v>0.2222</v>
      </c>
      <c r="N183" s="59">
        <v>1.0</v>
      </c>
      <c r="O183" s="59">
        <v>0.0</v>
      </c>
      <c r="P183" s="61">
        <v>0.3333</v>
      </c>
      <c r="Q183" s="61">
        <v>0.0</v>
      </c>
      <c r="R183" s="62">
        <v>108.89</v>
      </c>
      <c r="S183" s="62">
        <v>0.0</v>
      </c>
      <c r="T183" s="59">
        <v>1.0</v>
      </c>
      <c r="U183" s="59">
        <v>0.0</v>
      </c>
      <c r="V183" s="63"/>
      <c r="W183" s="63"/>
      <c r="X183" s="63"/>
      <c r="Y183" s="63"/>
      <c r="Z183" s="63"/>
      <c r="AA183" s="63"/>
      <c r="AB183" s="63"/>
      <c r="AC183" s="63"/>
      <c r="AD183" s="63"/>
      <c r="AE183" s="63"/>
    </row>
    <row r="184">
      <c r="A184" s="55" t="s">
        <v>742</v>
      </c>
      <c r="B184" s="55" t="s">
        <v>743</v>
      </c>
      <c r="C184" s="55" t="s">
        <v>744</v>
      </c>
      <c r="D184" s="55">
        <f t="shared" si="1"/>
        <v>4</v>
      </c>
      <c r="E184" s="55" t="s">
        <v>170</v>
      </c>
      <c r="F184" s="56">
        <f>VLOOKUP($E184,'Margen (PowerBI)'!$B$2:$F$179,3)</f>
        <v>35</v>
      </c>
      <c r="G184" s="56">
        <f>VLOOKUP($E184,'Margen (PowerBI)'!$B$2:$F$179,4)</f>
        <v>0</v>
      </c>
      <c r="H184" s="56">
        <f>VLOOKUP($E184,'Margen (PowerBI)'!$B$2:$F$179,5)</f>
        <v>16.5</v>
      </c>
      <c r="I184" s="55">
        <v>37.0</v>
      </c>
      <c r="J184" s="57">
        <v>0.0027</v>
      </c>
      <c r="K184" s="55">
        <v>47.0</v>
      </c>
      <c r="L184" s="57">
        <v>0.0028</v>
      </c>
      <c r="M184" s="57">
        <v>0.9787</v>
      </c>
      <c r="N184" s="55">
        <v>4.0</v>
      </c>
      <c r="O184" s="55">
        <v>0.0</v>
      </c>
      <c r="P184" s="57">
        <v>0.1081</v>
      </c>
      <c r="Q184" s="57">
        <v>0.0</v>
      </c>
      <c r="R184" s="58">
        <v>451.46</v>
      </c>
      <c r="S184" s="58">
        <v>0.0</v>
      </c>
      <c r="T184" s="55">
        <v>4.0</v>
      </c>
      <c r="U184" s="55">
        <v>0.0</v>
      </c>
      <c r="V184" s="3"/>
      <c r="W184" s="3"/>
      <c r="X184" s="3"/>
      <c r="Y184" s="3"/>
      <c r="Z184" s="3"/>
      <c r="AA184" s="3"/>
      <c r="AB184" s="3"/>
      <c r="AC184" s="3"/>
      <c r="AD184" s="3"/>
      <c r="AE184" s="3"/>
    </row>
    <row r="185">
      <c r="A185" s="59" t="s">
        <v>742</v>
      </c>
      <c r="B185" s="59" t="s">
        <v>745</v>
      </c>
      <c r="C185" s="59" t="s">
        <v>746</v>
      </c>
      <c r="D185" s="59">
        <f t="shared" si="1"/>
        <v>5</v>
      </c>
      <c r="E185" s="59" t="s">
        <v>170</v>
      </c>
      <c r="F185" s="60">
        <f>VLOOKUP($E185,'Margen (PowerBI)'!$B$2:$F$179,3)</f>
        <v>35</v>
      </c>
      <c r="G185" s="60">
        <f>VLOOKUP($E185,'Margen (PowerBI)'!$B$2:$F$179,4)</f>
        <v>0</v>
      </c>
      <c r="H185" s="60">
        <f>VLOOKUP($E185,'Margen (PowerBI)'!$B$2:$F$179,5)</f>
        <v>16.5</v>
      </c>
      <c r="I185" s="59">
        <v>24.0</v>
      </c>
      <c r="J185" s="61">
        <v>0.0017</v>
      </c>
      <c r="K185" s="59">
        <v>30.0</v>
      </c>
      <c r="L185" s="61">
        <v>0.0018</v>
      </c>
      <c r="M185" s="61">
        <v>0.8667</v>
      </c>
      <c r="N185" s="59">
        <v>4.0</v>
      </c>
      <c r="O185" s="59">
        <v>1.0</v>
      </c>
      <c r="P185" s="61">
        <v>0.1667</v>
      </c>
      <c r="Q185" s="61">
        <v>0.0417</v>
      </c>
      <c r="R185" s="62">
        <v>451.46</v>
      </c>
      <c r="S185" s="62">
        <v>106.0</v>
      </c>
      <c r="T185" s="59">
        <v>4.0</v>
      </c>
      <c r="U185" s="59">
        <v>1.0</v>
      </c>
      <c r="V185" s="63"/>
      <c r="W185" s="63"/>
      <c r="X185" s="63"/>
      <c r="Y185" s="63"/>
      <c r="Z185" s="63"/>
      <c r="AA185" s="63"/>
      <c r="AB185" s="63"/>
      <c r="AC185" s="63"/>
      <c r="AD185" s="63"/>
      <c r="AE185" s="63"/>
    </row>
    <row r="186">
      <c r="A186" s="55" t="s">
        <v>742</v>
      </c>
      <c r="B186" s="55" t="s">
        <v>747</v>
      </c>
      <c r="C186" s="55" t="s">
        <v>748</v>
      </c>
      <c r="D186" s="55">
        <f t="shared" si="1"/>
        <v>1</v>
      </c>
      <c r="E186" s="55" t="s">
        <v>170</v>
      </c>
      <c r="F186" s="56">
        <f>VLOOKUP($E186,'Margen (PowerBI)'!$B$2:$F$179,3)</f>
        <v>35</v>
      </c>
      <c r="G186" s="56">
        <f>VLOOKUP($E186,'Margen (PowerBI)'!$B$2:$F$179,4)</f>
        <v>0</v>
      </c>
      <c r="H186" s="56">
        <f>VLOOKUP($E186,'Margen (PowerBI)'!$B$2:$F$179,5)</f>
        <v>16.5</v>
      </c>
      <c r="I186" s="55">
        <v>263.0</v>
      </c>
      <c r="J186" s="57">
        <v>0.0188</v>
      </c>
      <c r="K186" s="55">
        <v>303.0</v>
      </c>
      <c r="L186" s="57">
        <v>0.0179</v>
      </c>
      <c r="M186" s="57">
        <v>0.9934</v>
      </c>
      <c r="N186" s="55">
        <v>1.0</v>
      </c>
      <c r="O186" s="55">
        <v>0.0</v>
      </c>
      <c r="P186" s="57">
        <v>0.0038</v>
      </c>
      <c r="Q186" s="57">
        <v>0.0</v>
      </c>
      <c r="R186" s="58">
        <v>106.0</v>
      </c>
      <c r="S186" s="58">
        <v>0.0</v>
      </c>
      <c r="T186" s="55">
        <v>1.0</v>
      </c>
      <c r="U186" s="55">
        <v>0.0</v>
      </c>
      <c r="V186" s="3"/>
      <c r="W186" s="3"/>
      <c r="X186" s="3"/>
      <c r="Y186" s="3"/>
      <c r="Z186" s="3"/>
      <c r="AA186" s="3"/>
      <c r="AB186" s="3"/>
      <c r="AC186" s="3"/>
      <c r="AD186" s="3"/>
      <c r="AE186" s="3"/>
    </row>
    <row r="187">
      <c r="A187" s="59" t="s">
        <v>742</v>
      </c>
      <c r="B187" s="59" t="s">
        <v>749</v>
      </c>
      <c r="C187" s="59" t="s">
        <v>750</v>
      </c>
      <c r="D187" s="59">
        <f t="shared" si="1"/>
        <v>2</v>
      </c>
      <c r="E187" s="59" t="s">
        <v>170</v>
      </c>
      <c r="F187" s="60">
        <f>VLOOKUP($E187,'Margen (PowerBI)'!$B$2:$F$179,3)</f>
        <v>35</v>
      </c>
      <c r="G187" s="60">
        <f>VLOOKUP($E187,'Margen (PowerBI)'!$B$2:$F$179,4)</f>
        <v>0</v>
      </c>
      <c r="H187" s="60">
        <f>VLOOKUP($E187,'Margen (PowerBI)'!$B$2:$F$179,5)</f>
        <v>16.5</v>
      </c>
      <c r="I187" s="59">
        <v>22.0</v>
      </c>
      <c r="J187" s="61">
        <v>0.0016</v>
      </c>
      <c r="K187" s="59">
        <v>27.0</v>
      </c>
      <c r="L187" s="61">
        <v>0.0016</v>
      </c>
      <c r="M187" s="61">
        <v>0.9259</v>
      </c>
      <c r="N187" s="59">
        <v>2.0</v>
      </c>
      <c r="O187" s="59">
        <v>0.0</v>
      </c>
      <c r="P187" s="61">
        <v>0.0909</v>
      </c>
      <c r="Q187" s="61">
        <v>0.0</v>
      </c>
      <c r="R187" s="62">
        <v>217.43</v>
      </c>
      <c r="S187" s="62">
        <v>0.0</v>
      </c>
      <c r="T187" s="59">
        <v>2.0</v>
      </c>
      <c r="U187" s="59">
        <v>0.0</v>
      </c>
      <c r="V187" s="63"/>
      <c r="W187" s="63"/>
      <c r="X187" s="63"/>
      <c r="Y187" s="63"/>
      <c r="Z187" s="63"/>
      <c r="AA187" s="63"/>
      <c r="AB187" s="63"/>
      <c r="AC187" s="63"/>
      <c r="AD187" s="63"/>
      <c r="AE187" s="63"/>
    </row>
    <row r="188">
      <c r="A188" s="55" t="s">
        <v>742</v>
      </c>
      <c r="B188" s="55" t="s">
        <v>751</v>
      </c>
      <c r="C188" s="55" t="s">
        <v>752</v>
      </c>
      <c r="D188" s="55">
        <f t="shared" si="1"/>
        <v>2</v>
      </c>
      <c r="E188" s="55" t="s">
        <v>170</v>
      </c>
      <c r="F188" s="56">
        <f>VLOOKUP($E188,'Margen (PowerBI)'!$B$2:$F$179,3)</f>
        <v>35</v>
      </c>
      <c r="G188" s="56">
        <f>VLOOKUP($E188,'Margen (PowerBI)'!$B$2:$F$179,4)</f>
        <v>0</v>
      </c>
      <c r="H188" s="56">
        <f>VLOOKUP($E188,'Margen (PowerBI)'!$B$2:$F$179,5)</f>
        <v>16.5</v>
      </c>
      <c r="I188" s="55">
        <v>9.0</v>
      </c>
      <c r="J188" s="57">
        <v>6.0E-4</v>
      </c>
      <c r="K188" s="55">
        <v>26.0</v>
      </c>
      <c r="L188" s="57">
        <v>0.0015</v>
      </c>
      <c r="M188" s="57">
        <v>1.0</v>
      </c>
      <c r="N188" s="55">
        <v>2.0</v>
      </c>
      <c r="O188" s="55">
        <v>0.0</v>
      </c>
      <c r="P188" s="57">
        <v>0.2222</v>
      </c>
      <c r="Q188" s="57">
        <v>0.0</v>
      </c>
      <c r="R188" s="58">
        <v>212.0</v>
      </c>
      <c r="S188" s="58">
        <v>0.0</v>
      </c>
      <c r="T188" s="55">
        <v>2.0</v>
      </c>
      <c r="U188" s="55">
        <v>0.0</v>
      </c>
      <c r="V188" s="3"/>
      <c r="W188" s="3"/>
      <c r="X188" s="3"/>
      <c r="Y188" s="3"/>
      <c r="Z188" s="3"/>
      <c r="AA188" s="3"/>
      <c r="AB188" s="3"/>
      <c r="AC188" s="3"/>
      <c r="AD188" s="3"/>
      <c r="AE188" s="3"/>
    </row>
    <row r="189">
      <c r="A189" s="59" t="s">
        <v>742</v>
      </c>
      <c r="B189" s="59" t="s">
        <v>753</v>
      </c>
      <c r="C189" s="59" t="s">
        <v>754</v>
      </c>
      <c r="D189" s="59">
        <f t="shared" si="1"/>
        <v>5</v>
      </c>
      <c r="E189" s="59" t="s">
        <v>170</v>
      </c>
      <c r="F189" s="60">
        <f>VLOOKUP($E189,'Margen (PowerBI)'!$B$2:$F$179,3)</f>
        <v>35</v>
      </c>
      <c r="G189" s="60">
        <f>VLOOKUP($E189,'Margen (PowerBI)'!$B$2:$F$179,4)</f>
        <v>0</v>
      </c>
      <c r="H189" s="60">
        <f>VLOOKUP($E189,'Margen (PowerBI)'!$B$2:$F$179,5)</f>
        <v>16.5</v>
      </c>
      <c r="I189" s="59">
        <v>18.0</v>
      </c>
      <c r="J189" s="61">
        <v>0.0013</v>
      </c>
      <c r="K189" s="59">
        <v>25.0</v>
      </c>
      <c r="L189" s="61">
        <v>0.0015</v>
      </c>
      <c r="M189" s="61">
        <v>1.0</v>
      </c>
      <c r="N189" s="59">
        <v>5.0</v>
      </c>
      <c r="O189" s="59">
        <v>0.0</v>
      </c>
      <c r="P189" s="61">
        <v>0.2778</v>
      </c>
      <c r="Q189" s="61">
        <v>0.0</v>
      </c>
      <c r="R189" s="62">
        <v>541.79</v>
      </c>
      <c r="S189" s="62">
        <v>0.0</v>
      </c>
      <c r="T189" s="59">
        <v>5.0</v>
      </c>
      <c r="U189" s="59">
        <v>0.0</v>
      </c>
      <c r="V189" s="63"/>
      <c r="W189" s="63"/>
      <c r="X189" s="63"/>
      <c r="Y189" s="63"/>
      <c r="Z189" s="63"/>
      <c r="AA189" s="63"/>
      <c r="AB189" s="63"/>
      <c r="AC189" s="63"/>
      <c r="AD189" s="63"/>
      <c r="AE189" s="63"/>
    </row>
    <row r="190">
      <c r="A190" s="55" t="s">
        <v>755</v>
      </c>
      <c r="B190" s="55" t="s">
        <v>756</v>
      </c>
      <c r="C190" s="55" t="s">
        <v>757</v>
      </c>
      <c r="D190" s="55">
        <f t="shared" si="1"/>
        <v>1</v>
      </c>
      <c r="E190" s="55" t="s">
        <v>170</v>
      </c>
      <c r="F190" s="56">
        <f>VLOOKUP($E190,'Margen (PowerBI)'!$B$2:$F$179,3)</f>
        <v>35</v>
      </c>
      <c r="G190" s="56">
        <f>VLOOKUP($E190,'Margen (PowerBI)'!$B$2:$F$179,4)</f>
        <v>0</v>
      </c>
      <c r="H190" s="56">
        <f>VLOOKUP($E190,'Margen (PowerBI)'!$B$2:$F$179,5)</f>
        <v>16.5</v>
      </c>
      <c r="I190" s="55">
        <v>0.0</v>
      </c>
      <c r="J190" s="57">
        <v>0.0</v>
      </c>
      <c r="K190" s="55">
        <v>0.0</v>
      </c>
      <c r="L190" s="57">
        <v>0.0</v>
      </c>
      <c r="M190" s="57">
        <v>0.0</v>
      </c>
      <c r="N190" s="55">
        <v>1.0</v>
      </c>
      <c r="O190" s="55">
        <v>0.0</v>
      </c>
      <c r="P190" s="57">
        <v>0.0</v>
      </c>
      <c r="Q190" s="57">
        <v>0.0</v>
      </c>
      <c r="R190" s="58">
        <v>107.38</v>
      </c>
      <c r="S190" s="58">
        <v>0.0</v>
      </c>
      <c r="T190" s="55">
        <v>1.0</v>
      </c>
      <c r="U190" s="55">
        <v>0.0</v>
      </c>
      <c r="V190" s="3"/>
      <c r="W190" s="3"/>
      <c r="X190" s="3"/>
      <c r="Y190" s="3"/>
      <c r="Z190" s="3"/>
      <c r="AA190" s="3"/>
      <c r="AB190" s="3"/>
      <c r="AC190" s="3"/>
      <c r="AD190" s="3"/>
      <c r="AE190" s="3"/>
    </row>
    <row r="191">
      <c r="A191" s="59" t="s">
        <v>755</v>
      </c>
      <c r="B191" s="59" t="s">
        <v>758</v>
      </c>
      <c r="C191" s="59" t="s">
        <v>759</v>
      </c>
      <c r="D191" s="59">
        <f t="shared" si="1"/>
        <v>1</v>
      </c>
      <c r="E191" s="59" t="s">
        <v>170</v>
      </c>
      <c r="F191" s="60">
        <f>VLOOKUP($E191,'Margen (PowerBI)'!$B$2:$F$179,3)</f>
        <v>35</v>
      </c>
      <c r="G191" s="60">
        <f>VLOOKUP($E191,'Margen (PowerBI)'!$B$2:$F$179,4)</f>
        <v>0</v>
      </c>
      <c r="H191" s="60">
        <f>VLOOKUP($E191,'Margen (PowerBI)'!$B$2:$F$179,5)</f>
        <v>16.5</v>
      </c>
      <c r="I191" s="59">
        <v>6.0</v>
      </c>
      <c r="J191" s="61">
        <v>4.0E-4</v>
      </c>
      <c r="K191" s="59">
        <v>7.0</v>
      </c>
      <c r="L191" s="61">
        <v>4.0E-4</v>
      </c>
      <c r="M191" s="61">
        <v>1.0</v>
      </c>
      <c r="N191" s="59">
        <v>1.0</v>
      </c>
      <c r="O191" s="59">
        <v>0.0</v>
      </c>
      <c r="P191" s="61">
        <v>0.1667</v>
      </c>
      <c r="Q191" s="61">
        <v>0.0</v>
      </c>
      <c r="R191" s="62">
        <v>102.0</v>
      </c>
      <c r="S191" s="62">
        <v>0.0</v>
      </c>
      <c r="T191" s="59">
        <v>1.0</v>
      </c>
      <c r="U191" s="59">
        <v>0.0</v>
      </c>
      <c r="V191" s="63"/>
      <c r="W191" s="63"/>
      <c r="X191" s="63"/>
      <c r="Y191" s="63"/>
      <c r="Z191" s="63"/>
      <c r="AA191" s="63"/>
      <c r="AB191" s="63"/>
      <c r="AC191" s="63"/>
      <c r="AD191" s="63"/>
      <c r="AE191" s="63"/>
    </row>
    <row r="192">
      <c r="A192" s="55" t="s">
        <v>760</v>
      </c>
      <c r="B192" s="55" t="s">
        <v>761</v>
      </c>
      <c r="C192" s="55" t="s">
        <v>762</v>
      </c>
      <c r="D192" s="55">
        <f t="shared" si="1"/>
        <v>1</v>
      </c>
      <c r="E192" s="55" t="s">
        <v>170</v>
      </c>
      <c r="F192" s="56">
        <f>VLOOKUP($E192,'Margen (PowerBI)'!$B$2:$F$179,3)</f>
        <v>35</v>
      </c>
      <c r="G192" s="56">
        <f>VLOOKUP($E192,'Margen (PowerBI)'!$B$2:$F$179,4)</f>
        <v>0</v>
      </c>
      <c r="H192" s="56">
        <f>VLOOKUP($E192,'Margen (PowerBI)'!$B$2:$F$179,5)</f>
        <v>16.5</v>
      </c>
      <c r="I192" s="55">
        <v>0.0</v>
      </c>
      <c r="J192" s="57">
        <v>0.0</v>
      </c>
      <c r="K192" s="55">
        <v>0.0</v>
      </c>
      <c r="L192" s="57">
        <v>0.0</v>
      </c>
      <c r="M192" s="57">
        <v>0.0</v>
      </c>
      <c r="N192" s="55">
        <v>1.0</v>
      </c>
      <c r="O192" s="55">
        <v>0.0</v>
      </c>
      <c r="P192" s="57">
        <v>0.0</v>
      </c>
      <c r="Q192" s="57">
        <v>0.0</v>
      </c>
      <c r="R192" s="58">
        <v>114.75</v>
      </c>
      <c r="S192" s="58">
        <v>0.0</v>
      </c>
      <c r="T192" s="55">
        <v>1.0</v>
      </c>
      <c r="U192" s="55">
        <v>0.0</v>
      </c>
      <c r="V192" s="3"/>
      <c r="W192" s="3"/>
      <c r="X192" s="3"/>
      <c r="Y192" s="3"/>
      <c r="Z192" s="3"/>
      <c r="AA192" s="3"/>
      <c r="AB192" s="3"/>
      <c r="AC192" s="3"/>
      <c r="AD192" s="3"/>
      <c r="AE192" s="3"/>
    </row>
    <row r="193">
      <c r="A193" s="59" t="s">
        <v>763</v>
      </c>
      <c r="B193" s="59" t="s">
        <v>764</v>
      </c>
      <c r="C193" s="59" t="s">
        <v>765</v>
      </c>
      <c r="D193" s="59">
        <f t="shared" si="1"/>
        <v>1</v>
      </c>
      <c r="E193" s="59" t="s">
        <v>59</v>
      </c>
      <c r="F193" s="60">
        <f>VLOOKUP($E193,'Margen (PowerBI)'!$B$2:$F$179,3)</f>
        <v>35</v>
      </c>
      <c r="G193" s="60">
        <f>VLOOKUP($E193,'Margen (PowerBI)'!$B$2:$F$179,4)</f>
        <v>0</v>
      </c>
      <c r="H193" s="60">
        <f>VLOOKUP($E193,'Margen (PowerBI)'!$B$2:$F$179,5)</f>
        <v>16.5</v>
      </c>
      <c r="I193" s="59">
        <v>1.0</v>
      </c>
      <c r="J193" s="61">
        <v>1.0E-4</v>
      </c>
      <c r="K193" s="59">
        <v>1.0</v>
      </c>
      <c r="L193" s="61">
        <v>1.0E-4</v>
      </c>
      <c r="M193" s="61">
        <v>1.0</v>
      </c>
      <c r="N193" s="59">
        <v>1.0</v>
      </c>
      <c r="O193" s="59">
        <v>0.0</v>
      </c>
      <c r="P193" s="61">
        <v>1.0</v>
      </c>
      <c r="Q193" s="61">
        <v>0.0</v>
      </c>
      <c r="R193" s="62">
        <v>136.74</v>
      </c>
      <c r="S193" s="62">
        <v>0.0</v>
      </c>
      <c r="T193" s="59">
        <v>1.0</v>
      </c>
      <c r="U193" s="59">
        <v>0.0</v>
      </c>
      <c r="V193" s="63"/>
      <c r="W193" s="63"/>
      <c r="X193" s="63"/>
      <c r="Y193" s="63"/>
      <c r="Z193" s="63"/>
      <c r="AA193" s="63"/>
      <c r="AB193" s="63"/>
      <c r="AC193" s="63"/>
      <c r="AD193" s="63"/>
      <c r="AE193" s="63"/>
    </row>
    <row r="194">
      <c r="A194" s="55" t="s">
        <v>763</v>
      </c>
      <c r="B194" s="55" t="s">
        <v>766</v>
      </c>
      <c r="C194" s="55" t="s">
        <v>767</v>
      </c>
      <c r="D194" s="55">
        <f t="shared" si="1"/>
        <v>1</v>
      </c>
      <c r="E194" s="55" t="s">
        <v>59</v>
      </c>
      <c r="F194" s="56">
        <f>VLOOKUP($E194,'Margen (PowerBI)'!$B$2:$F$179,3)</f>
        <v>35</v>
      </c>
      <c r="G194" s="56">
        <f>VLOOKUP($E194,'Margen (PowerBI)'!$B$2:$F$179,4)</f>
        <v>0</v>
      </c>
      <c r="H194" s="56">
        <f>VLOOKUP($E194,'Margen (PowerBI)'!$B$2:$F$179,5)</f>
        <v>16.5</v>
      </c>
      <c r="I194" s="55">
        <v>0.0</v>
      </c>
      <c r="J194" s="57">
        <v>0.0</v>
      </c>
      <c r="K194" s="55">
        <v>0.0</v>
      </c>
      <c r="L194" s="57">
        <v>0.0</v>
      </c>
      <c r="M194" s="57">
        <v>0.0</v>
      </c>
      <c r="N194" s="55">
        <v>1.0</v>
      </c>
      <c r="O194" s="55">
        <v>0.0</v>
      </c>
      <c r="P194" s="57">
        <v>0.0</v>
      </c>
      <c r="Q194" s="57">
        <v>0.0</v>
      </c>
      <c r="R194" s="58">
        <v>136.74</v>
      </c>
      <c r="S194" s="58">
        <v>0.0</v>
      </c>
      <c r="T194" s="55">
        <v>1.0</v>
      </c>
      <c r="U194" s="55">
        <v>0.0</v>
      </c>
      <c r="V194" s="3"/>
      <c r="W194" s="3"/>
      <c r="X194" s="3"/>
      <c r="Y194" s="3"/>
      <c r="Z194" s="3"/>
      <c r="AA194" s="3"/>
      <c r="AB194" s="3"/>
      <c r="AC194" s="3"/>
      <c r="AD194" s="3"/>
      <c r="AE194" s="3"/>
    </row>
    <row r="195">
      <c r="A195" s="59" t="s">
        <v>768</v>
      </c>
      <c r="B195" s="59" t="s">
        <v>769</v>
      </c>
      <c r="C195" s="59" t="s">
        <v>770</v>
      </c>
      <c r="D195" s="59">
        <f t="shared" si="1"/>
        <v>2</v>
      </c>
      <c r="E195" s="59" t="s">
        <v>54</v>
      </c>
      <c r="F195" s="60">
        <f>VLOOKUP($E195,'Margen (PowerBI)'!$B$2:$F$179,3)</f>
        <v>35</v>
      </c>
      <c r="G195" s="60">
        <f>VLOOKUP($E195,'Margen (PowerBI)'!$B$2:$F$179,4)</f>
        <v>0</v>
      </c>
      <c r="H195" s="60">
        <f>VLOOKUP($E195,'Margen (PowerBI)'!$B$2:$F$179,5)</f>
        <v>16.5</v>
      </c>
      <c r="I195" s="59">
        <v>2.0</v>
      </c>
      <c r="J195" s="61">
        <v>1.0E-4</v>
      </c>
      <c r="K195" s="59">
        <v>2.0</v>
      </c>
      <c r="L195" s="61">
        <v>1.0E-4</v>
      </c>
      <c r="M195" s="61">
        <v>1.0</v>
      </c>
      <c r="N195" s="59">
        <v>2.0</v>
      </c>
      <c r="O195" s="59">
        <v>0.0</v>
      </c>
      <c r="P195" s="61">
        <v>1.0</v>
      </c>
      <c r="Q195" s="61">
        <v>0.0</v>
      </c>
      <c r="R195" s="62">
        <v>314.18</v>
      </c>
      <c r="S195" s="62">
        <v>0.0</v>
      </c>
      <c r="T195" s="59">
        <v>2.0</v>
      </c>
      <c r="U195" s="59">
        <v>0.0</v>
      </c>
      <c r="V195" s="63"/>
      <c r="W195" s="63"/>
      <c r="X195" s="63"/>
      <c r="Y195" s="63"/>
      <c r="Z195" s="63"/>
      <c r="AA195" s="63"/>
      <c r="AB195" s="63"/>
      <c r="AC195" s="63"/>
      <c r="AD195" s="63"/>
      <c r="AE195" s="63"/>
    </row>
    <row r="196">
      <c r="A196" s="55" t="s">
        <v>768</v>
      </c>
      <c r="B196" s="55" t="s">
        <v>771</v>
      </c>
      <c r="C196" s="55" t="s">
        <v>772</v>
      </c>
      <c r="D196" s="55">
        <f t="shared" si="1"/>
        <v>1</v>
      </c>
      <c r="E196" s="55" t="s">
        <v>54</v>
      </c>
      <c r="F196" s="56">
        <f>VLOOKUP($E196,'Margen (PowerBI)'!$B$2:$F$179,3)</f>
        <v>35</v>
      </c>
      <c r="G196" s="56">
        <f>VLOOKUP($E196,'Margen (PowerBI)'!$B$2:$F$179,4)</f>
        <v>0</v>
      </c>
      <c r="H196" s="56">
        <f>VLOOKUP($E196,'Margen (PowerBI)'!$B$2:$F$179,5)</f>
        <v>16.5</v>
      </c>
      <c r="I196" s="55">
        <v>1.0</v>
      </c>
      <c r="J196" s="57">
        <v>1.0E-4</v>
      </c>
      <c r="K196" s="55">
        <v>2.0</v>
      </c>
      <c r="L196" s="57">
        <v>1.0E-4</v>
      </c>
      <c r="M196" s="57">
        <v>1.0</v>
      </c>
      <c r="N196" s="55">
        <v>1.0</v>
      </c>
      <c r="O196" s="55">
        <v>0.0</v>
      </c>
      <c r="P196" s="57">
        <v>1.0</v>
      </c>
      <c r="Q196" s="57">
        <v>0.0</v>
      </c>
      <c r="R196" s="58">
        <v>150.0</v>
      </c>
      <c r="S196" s="58">
        <v>0.0</v>
      </c>
      <c r="T196" s="55">
        <v>1.0</v>
      </c>
      <c r="U196" s="55">
        <v>0.0</v>
      </c>
      <c r="V196" s="3"/>
      <c r="W196" s="3"/>
      <c r="X196" s="3"/>
      <c r="Y196" s="3"/>
      <c r="Z196" s="3"/>
      <c r="AA196" s="3"/>
      <c r="AB196" s="3"/>
      <c r="AC196" s="3"/>
      <c r="AD196" s="3"/>
      <c r="AE196" s="3"/>
    </row>
    <row r="197">
      <c r="A197" s="59" t="s">
        <v>768</v>
      </c>
      <c r="B197" s="59" t="s">
        <v>773</v>
      </c>
      <c r="C197" s="59" t="s">
        <v>774</v>
      </c>
      <c r="D197" s="59">
        <f t="shared" si="1"/>
        <v>2</v>
      </c>
      <c r="E197" s="59" t="s">
        <v>54</v>
      </c>
      <c r="F197" s="60">
        <f>VLOOKUP($E197,'Margen (PowerBI)'!$B$2:$F$179,3)</f>
        <v>35</v>
      </c>
      <c r="G197" s="60">
        <f>VLOOKUP($E197,'Margen (PowerBI)'!$B$2:$F$179,4)</f>
        <v>0</v>
      </c>
      <c r="H197" s="60">
        <f>VLOOKUP($E197,'Margen (PowerBI)'!$B$2:$F$179,5)</f>
        <v>16.5</v>
      </c>
      <c r="I197" s="59">
        <v>4.0</v>
      </c>
      <c r="J197" s="61">
        <v>3.0E-4</v>
      </c>
      <c r="K197" s="59">
        <v>12.0</v>
      </c>
      <c r="L197" s="61">
        <v>7.0E-4</v>
      </c>
      <c r="M197" s="61">
        <v>1.0</v>
      </c>
      <c r="N197" s="59">
        <v>2.0</v>
      </c>
      <c r="O197" s="59">
        <v>0.0</v>
      </c>
      <c r="P197" s="61">
        <v>0.5</v>
      </c>
      <c r="Q197" s="61">
        <v>0.0</v>
      </c>
      <c r="R197" s="62">
        <v>309.0</v>
      </c>
      <c r="S197" s="62">
        <v>0.0</v>
      </c>
      <c r="T197" s="59">
        <v>2.0</v>
      </c>
      <c r="U197" s="59">
        <v>0.0</v>
      </c>
      <c r="V197" s="63"/>
      <c r="W197" s="63"/>
      <c r="X197" s="63"/>
      <c r="Y197" s="63"/>
      <c r="Z197" s="63"/>
      <c r="AA197" s="63"/>
      <c r="AB197" s="63"/>
      <c r="AC197" s="63"/>
      <c r="AD197" s="63"/>
      <c r="AE197" s="63"/>
    </row>
    <row r="198">
      <c r="A198" s="55" t="s">
        <v>768</v>
      </c>
      <c r="B198" s="55" t="s">
        <v>775</v>
      </c>
      <c r="C198" s="55" t="s">
        <v>776</v>
      </c>
      <c r="D198" s="55">
        <f t="shared" si="1"/>
        <v>1</v>
      </c>
      <c r="E198" s="55" t="s">
        <v>54</v>
      </c>
      <c r="F198" s="56">
        <f>VLOOKUP($E198,'Margen (PowerBI)'!$B$2:$F$179,3)</f>
        <v>35</v>
      </c>
      <c r="G198" s="56">
        <f>VLOOKUP($E198,'Margen (PowerBI)'!$B$2:$F$179,4)</f>
        <v>0</v>
      </c>
      <c r="H198" s="56">
        <f>VLOOKUP($E198,'Margen (PowerBI)'!$B$2:$F$179,5)</f>
        <v>16.5</v>
      </c>
      <c r="I198" s="55">
        <v>3.0</v>
      </c>
      <c r="J198" s="57">
        <v>2.0E-4</v>
      </c>
      <c r="K198" s="55">
        <v>3.0</v>
      </c>
      <c r="L198" s="57">
        <v>2.0E-4</v>
      </c>
      <c r="M198" s="57">
        <v>0.6667</v>
      </c>
      <c r="N198" s="55">
        <v>1.0</v>
      </c>
      <c r="O198" s="55">
        <v>0.0</v>
      </c>
      <c r="P198" s="57">
        <v>0.3333</v>
      </c>
      <c r="Q198" s="57">
        <v>0.0</v>
      </c>
      <c r="R198" s="58">
        <v>160.5</v>
      </c>
      <c r="S198" s="58">
        <v>0.0</v>
      </c>
      <c r="T198" s="55">
        <v>1.0</v>
      </c>
      <c r="U198" s="55">
        <v>0.0</v>
      </c>
      <c r="V198" s="3"/>
      <c r="W198" s="3"/>
      <c r="X198" s="3"/>
      <c r="Y198" s="3"/>
      <c r="Z198" s="3"/>
      <c r="AA198" s="3"/>
      <c r="AB198" s="3"/>
      <c r="AC198" s="3"/>
      <c r="AD198" s="3"/>
      <c r="AE198" s="3"/>
    </row>
    <row r="199">
      <c r="A199" s="59" t="s">
        <v>777</v>
      </c>
      <c r="B199" s="59" t="s">
        <v>778</v>
      </c>
      <c r="C199" s="59" t="s">
        <v>779</v>
      </c>
      <c r="D199" s="59">
        <f t="shared" si="1"/>
        <v>5</v>
      </c>
      <c r="E199" s="59" t="s">
        <v>44</v>
      </c>
      <c r="F199" s="60">
        <f>VLOOKUP($E199,'Margen (PowerBI)'!$B$2:$F$179,3)</f>
        <v>35</v>
      </c>
      <c r="G199" s="60">
        <f>VLOOKUP($E199,'Margen (PowerBI)'!$B$2:$F$179,4)</f>
        <v>0</v>
      </c>
      <c r="H199" s="60">
        <f>VLOOKUP($E199,'Margen (PowerBI)'!$B$2:$F$179,5)</f>
        <v>16.5</v>
      </c>
      <c r="I199" s="59">
        <v>189.0</v>
      </c>
      <c r="J199" s="61">
        <v>0.0135</v>
      </c>
      <c r="K199" s="59">
        <v>223.0</v>
      </c>
      <c r="L199" s="61">
        <v>0.0131</v>
      </c>
      <c r="M199" s="61">
        <v>0.991</v>
      </c>
      <c r="N199" s="59">
        <v>5.0</v>
      </c>
      <c r="O199" s="59">
        <v>0.0</v>
      </c>
      <c r="P199" s="61">
        <v>0.0265</v>
      </c>
      <c r="Q199" s="61">
        <v>0.0</v>
      </c>
      <c r="R199" s="62">
        <v>829.73</v>
      </c>
      <c r="S199" s="62">
        <v>0.0</v>
      </c>
      <c r="T199" s="59">
        <v>5.0</v>
      </c>
      <c r="U199" s="59">
        <v>0.0</v>
      </c>
      <c r="V199" s="63"/>
      <c r="W199" s="63"/>
      <c r="X199" s="63"/>
      <c r="Y199" s="63"/>
      <c r="Z199" s="63"/>
      <c r="AA199" s="63"/>
      <c r="AB199" s="63"/>
      <c r="AC199" s="63"/>
      <c r="AD199" s="63"/>
      <c r="AE199" s="63"/>
    </row>
    <row r="200">
      <c r="A200" s="55" t="s">
        <v>777</v>
      </c>
      <c r="B200" s="55" t="s">
        <v>780</v>
      </c>
      <c r="C200" s="55" t="s">
        <v>781</v>
      </c>
      <c r="D200" s="55">
        <f t="shared" si="1"/>
        <v>4</v>
      </c>
      <c r="E200" s="55" t="s">
        <v>44</v>
      </c>
      <c r="F200" s="56">
        <f>VLOOKUP($E200,'Margen (PowerBI)'!$B$2:$F$179,3)</f>
        <v>35</v>
      </c>
      <c r="G200" s="56">
        <f>VLOOKUP($E200,'Margen (PowerBI)'!$B$2:$F$179,4)</f>
        <v>0</v>
      </c>
      <c r="H200" s="56">
        <f>VLOOKUP($E200,'Margen (PowerBI)'!$B$2:$F$179,5)</f>
        <v>16.5</v>
      </c>
      <c r="I200" s="55">
        <v>9.0</v>
      </c>
      <c r="J200" s="57">
        <v>6.0E-4</v>
      </c>
      <c r="K200" s="55">
        <v>9.0</v>
      </c>
      <c r="L200" s="57">
        <v>5.0E-4</v>
      </c>
      <c r="M200" s="57">
        <v>1.0</v>
      </c>
      <c r="N200" s="55">
        <v>4.0</v>
      </c>
      <c r="O200" s="55">
        <v>0.0</v>
      </c>
      <c r="P200" s="57">
        <v>0.4444</v>
      </c>
      <c r="Q200" s="57">
        <v>0.0</v>
      </c>
      <c r="R200" s="58">
        <v>665.34</v>
      </c>
      <c r="S200" s="58">
        <v>0.0</v>
      </c>
      <c r="T200" s="55">
        <v>4.0</v>
      </c>
      <c r="U200" s="55">
        <v>0.0</v>
      </c>
      <c r="V200" s="3"/>
      <c r="W200" s="3"/>
      <c r="X200" s="3"/>
      <c r="Y200" s="3"/>
      <c r="Z200" s="3"/>
      <c r="AA200" s="3"/>
      <c r="AB200" s="3"/>
      <c r="AC200" s="3"/>
      <c r="AD200" s="3"/>
      <c r="AE200" s="3"/>
    </row>
    <row r="201">
      <c r="A201" s="59" t="s">
        <v>777</v>
      </c>
      <c r="B201" s="59" t="s">
        <v>782</v>
      </c>
      <c r="C201" s="59" t="s">
        <v>783</v>
      </c>
      <c r="D201" s="59">
        <f t="shared" si="1"/>
        <v>4</v>
      </c>
      <c r="E201" s="59" t="s">
        <v>44</v>
      </c>
      <c r="F201" s="60">
        <f>VLOOKUP($E201,'Margen (PowerBI)'!$B$2:$F$179,3)</f>
        <v>35</v>
      </c>
      <c r="G201" s="60">
        <f>VLOOKUP($E201,'Margen (PowerBI)'!$B$2:$F$179,4)</f>
        <v>0</v>
      </c>
      <c r="H201" s="60">
        <f>VLOOKUP($E201,'Margen (PowerBI)'!$B$2:$F$179,5)</f>
        <v>16.5</v>
      </c>
      <c r="I201" s="59">
        <v>4.0</v>
      </c>
      <c r="J201" s="61">
        <v>3.0E-4</v>
      </c>
      <c r="K201" s="59">
        <v>4.0</v>
      </c>
      <c r="L201" s="61">
        <v>2.0E-4</v>
      </c>
      <c r="M201" s="61">
        <v>1.0</v>
      </c>
      <c r="N201" s="59">
        <v>3.0</v>
      </c>
      <c r="O201" s="59">
        <v>1.0</v>
      </c>
      <c r="P201" s="61">
        <v>0.75</v>
      </c>
      <c r="Q201" s="61">
        <v>0.25</v>
      </c>
      <c r="R201" s="62">
        <v>500.76</v>
      </c>
      <c r="S201" s="62">
        <v>168.48</v>
      </c>
      <c r="T201" s="59">
        <v>3.0</v>
      </c>
      <c r="U201" s="59">
        <v>1.0</v>
      </c>
      <c r="V201" s="63"/>
      <c r="W201" s="63"/>
      <c r="X201" s="63"/>
      <c r="Y201" s="63"/>
      <c r="Z201" s="63"/>
      <c r="AA201" s="63"/>
      <c r="AB201" s="63"/>
      <c r="AC201" s="63"/>
      <c r="AD201" s="63"/>
      <c r="AE201" s="63"/>
    </row>
    <row r="202">
      <c r="A202" s="55" t="s">
        <v>777</v>
      </c>
      <c r="B202" s="55" t="s">
        <v>784</v>
      </c>
      <c r="C202" s="55" t="s">
        <v>785</v>
      </c>
      <c r="D202" s="55">
        <f t="shared" si="1"/>
        <v>1</v>
      </c>
      <c r="E202" s="55" t="s">
        <v>44</v>
      </c>
      <c r="F202" s="56">
        <f>VLOOKUP($E202,'Margen (PowerBI)'!$B$2:$F$179,3)</f>
        <v>35</v>
      </c>
      <c r="G202" s="56">
        <f>VLOOKUP($E202,'Margen (PowerBI)'!$B$2:$F$179,4)</f>
        <v>0</v>
      </c>
      <c r="H202" s="56">
        <f>VLOOKUP($E202,'Margen (PowerBI)'!$B$2:$F$179,5)</f>
        <v>16.5</v>
      </c>
      <c r="I202" s="55">
        <v>19.0</v>
      </c>
      <c r="J202" s="57">
        <v>0.0014</v>
      </c>
      <c r="K202" s="55">
        <v>22.0</v>
      </c>
      <c r="L202" s="57">
        <v>0.0013</v>
      </c>
      <c r="M202" s="57">
        <v>0.7727</v>
      </c>
      <c r="N202" s="55">
        <v>1.0</v>
      </c>
      <c r="O202" s="55">
        <v>0.0</v>
      </c>
      <c r="P202" s="57">
        <v>0.0526</v>
      </c>
      <c r="Q202" s="57">
        <v>0.0</v>
      </c>
      <c r="R202" s="58">
        <v>156.0</v>
      </c>
      <c r="S202" s="58">
        <v>0.0</v>
      </c>
      <c r="T202" s="55">
        <v>1.0</v>
      </c>
      <c r="U202" s="55">
        <v>0.0</v>
      </c>
      <c r="V202" s="3"/>
      <c r="W202" s="3"/>
      <c r="X202" s="3"/>
      <c r="Y202" s="3"/>
      <c r="Z202" s="3"/>
      <c r="AA202" s="3"/>
      <c r="AB202" s="3"/>
      <c r="AC202" s="3"/>
      <c r="AD202" s="3"/>
      <c r="AE202" s="3"/>
    </row>
    <row r="203">
      <c r="A203" s="59" t="s">
        <v>777</v>
      </c>
      <c r="B203" s="59" t="s">
        <v>786</v>
      </c>
      <c r="C203" s="59" t="s">
        <v>787</v>
      </c>
      <c r="D203" s="59">
        <f t="shared" si="1"/>
        <v>1</v>
      </c>
      <c r="E203" s="59" t="s">
        <v>44</v>
      </c>
      <c r="F203" s="60">
        <f>VLOOKUP($E203,'Margen (PowerBI)'!$B$2:$F$179,3)</f>
        <v>35</v>
      </c>
      <c r="G203" s="60">
        <f>VLOOKUP($E203,'Margen (PowerBI)'!$B$2:$F$179,4)</f>
        <v>0</v>
      </c>
      <c r="H203" s="60">
        <f>VLOOKUP($E203,'Margen (PowerBI)'!$B$2:$F$179,5)</f>
        <v>16.5</v>
      </c>
      <c r="I203" s="59">
        <v>52.0</v>
      </c>
      <c r="J203" s="61">
        <v>0.0037</v>
      </c>
      <c r="K203" s="59">
        <v>62.0</v>
      </c>
      <c r="L203" s="61">
        <v>0.0037</v>
      </c>
      <c r="M203" s="61">
        <v>0.8871</v>
      </c>
      <c r="N203" s="59">
        <v>1.0</v>
      </c>
      <c r="O203" s="59">
        <v>0.0</v>
      </c>
      <c r="P203" s="61">
        <v>0.0192</v>
      </c>
      <c r="Q203" s="61">
        <v>0.0</v>
      </c>
      <c r="R203" s="62">
        <v>168.09</v>
      </c>
      <c r="S203" s="62">
        <v>0.0</v>
      </c>
      <c r="T203" s="59">
        <v>1.0</v>
      </c>
      <c r="U203" s="59">
        <v>0.0</v>
      </c>
      <c r="V203" s="63"/>
      <c r="W203" s="63"/>
      <c r="X203" s="63"/>
      <c r="Y203" s="63"/>
      <c r="Z203" s="63"/>
      <c r="AA203" s="63"/>
      <c r="AB203" s="63"/>
      <c r="AC203" s="63"/>
      <c r="AD203" s="63"/>
      <c r="AE203" s="63"/>
    </row>
    <row r="204">
      <c r="A204" s="55" t="s">
        <v>777</v>
      </c>
      <c r="B204" s="55" t="s">
        <v>788</v>
      </c>
      <c r="C204" s="55" t="s">
        <v>789</v>
      </c>
      <c r="D204" s="55">
        <f t="shared" si="1"/>
        <v>4</v>
      </c>
      <c r="E204" s="55" t="s">
        <v>44</v>
      </c>
      <c r="F204" s="56">
        <f>VLOOKUP($E204,'Margen (PowerBI)'!$B$2:$F$179,3)</f>
        <v>35</v>
      </c>
      <c r="G204" s="56">
        <f>VLOOKUP($E204,'Margen (PowerBI)'!$B$2:$F$179,4)</f>
        <v>0</v>
      </c>
      <c r="H204" s="56">
        <f>VLOOKUP($E204,'Margen (PowerBI)'!$B$2:$F$179,5)</f>
        <v>16.5</v>
      </c>
      <c r="I204" s="55">
        <v>360.0</v>
      </c>
      <c r="J204" s="57">
        <v>0.0258</v>
      </c>
      <c r="K204" s="55">
        <v>430.0</v>
      </c>
      <c r="L204" s="57">
        <v>0.0253</v>
      </c>
      <c r="M204" s="57">
        <v>0.993</v>
      </c>
      <c r="N204" s="55">
        <v>4.0</v>
      </c>
      <c r="O204" s="55">
        <v>0.0</v>
      </c>
      <c r="P204" s="57">
        <v>0.0111</v>
      </c>
      <c r="Q204" s="57">
        <v>0.0</v>
      </c>
      <c r="R204" s="58">
        <v>633.36</v>
      </c>
      <c r="S204" s="58">
        <v>0.0</v>
      </c>
      <c r="T204" s="55">
        <v>4.0</v>
      </c>
      <c r="U204" s="55">
        <v>0.0</v>
      </c>
      <c r="V204" s="3"/>
      <c r="W204" s="3"/>
      <c r="X204" s="3"/>
      <c r="Y204" s="3"/>
      <c r="Z204" s="3"/>
      <c r="AA204" s="3"/>
      <c r="AB204" s="3"/>
      <c r="AC204" s="3"/>
      <c r="AD204" s="3"/>
      <c r="AE204" s="3"/>
    </row>
    <row r="205">
      <c r="A205" s="59" t="s">
        <v>777</v>
      </c>
      <c r="B205" s="59" t="s">
        <v>790</v>
      </c>
      <c r="C205" s="59" t="s">
        <v>791</v>
      </c>
      <c r="D205" s="59">
        <f t="shared" si="1"/>
        <v>1</v>
      </c>
      <c r="E205" s="59" t="s">
        <v>44</v>
      </c>
      <c r="F205" s="60">
        <f>VLOOKUP($E205,'Margen (PowerBI)'!$B$2:$F$179,3)</f>
        <v>35</v>
      </c>
      <c r="G205" s="60">
        <f>VLOOKUP($E205,'Margen (PowerBI)'!$B$2:$F$179,4)</f>
        <v>0</v>
      </c>
      <c r="H205" s="60">
        <f>VLOOKUP($E205,'Margen (PowerBI)'!$B$2:$F$179,5)</f>
        <v>16.5</v>
      </c>
      <c r="I205" s="59">
        <v>5.0</v>
      </c>
      <c r="J205" s="61">
        <v>4.0E-4</v>
      </c>
      <c r="K205" s="59">
        <v>7.0</v>
      </c>
      <c r="L205" s="61">
        <v>4.0E-4</v>
      </c>
      <c r="M205" s="61">
        <v>0.8571</v>
      </c>
      <c r="N205" s="59">
        <v>1.0</v>
      </c>
      <c r="O205" s="59">
        <v>0.0</v>
      </c>
      <c r="P205" s="61">
        <v>0.2</v>
      </c>
      <c r="Q205" s="61">
        <v>0.0</v>
      </c>
      <c r="R205" s="62">
        <v>156.0</v>
      </c>
      <c r="S205" s="62">
        <v>0.0</v>
      </c>
      <c r="T205" s="59">
        <v>1.0</v>
      </c>
      <c r="U205" s="59">
        <v>0.0</v>
      </c>
      <c r="V205" s="63"/>
      <c r="W205" s="63"/>
      <c r="X205" s="63"/>
      <c r="Y205" s="63"/>
      <c r="Z205" s="63"/>
      <c r="AA205" s="63"/>
      <c r="AB205" s="63"/>
      <c r="AC205" s="63"/>
      <c r="AD205" s="63"/>
      <c r="AE205" s="63"/>
    </row>
    <row r="206">
      <c r="A206" s="55" t="s">
        <v>777</v>
      </c>
      <c r="B206" s="55" t="s">
        <v>792</v>
      </c>
      <c r="C206" s="55" t="s">
        <v>793</v>
      </c>
      <c r="D206" s="55">
        <f t="shared" si="1"/>
        <v>4</v>
      </c>
      <c r="E206" s="55" t="s">
        <v>44</v>
      </c>
      <c r="F206" s="56">
        <f>VLOOKUP($E206,'Margen (PowerBI)'!$B$2:$F$179,3)</f>
        <v>35</v>
      </c>
      <c r="G206" s="56">
        <f>VLOOKUP($E206,'Margen (PowerBI)'!$B$2:$F$179,4)</f>
        <v>0</v>
      </c>
      <c r="H206" s="56">
        <f>VLOOKUP($E206,'Margen (PowerBI)'!$B$2:$F$179,5)</f>
        <v>16.5</v>
      </c>
      <c r="I206" s="55">
        <v>22.0</v>
      </c>
      <c r="J206" s="57">
        <v>0.0016</v>
      </c>
      <c r="K206" s="55">
        <v>32.0</v>
      </c>
      <c r="L206" s="57">
        <v>0.0019</v>
      </c>
      <c r="M206" s="57">
        <v>0.9688</v>
      </c>
      <c r="N206" s="55">
        <v>4.0</v>
      </c>
      <c r="O206" s="55">
        <v>0.0</v>
      </c>
      <c r="P206" s="57">
        <v>0.1818</v>
      </c>
      <c r="Q206" s="57">
        <v>0.0</v>
      </c>
      <c r="R206" s="58">
        <v>637.65</v>
      </c>
      <c r="S206" s="58">
        <v>0.0</v>
      </c>
      <c r="T206" s="55">
        <v>4.0</v>
      </c>
      <c r="U206" s="55">
        <v>0.0</v>
      </c>
      <c r="V206" s="3"/>
      <c r="W206" s="3"/>
      <c r="X206" s="3"/>
      <c r="Y206" s="3"/>
      <c r="Z206" s="3"/>
      <c r="AA206" s="3"/>
      <c r="AB206" s="3"/>
      <c r="AC206" s="3"/>
      <c r="AD206" s="3"/>
      <c r="AE206" s="3"/>
    </row>
    <row r="207">
      <c r="A207" s="59" t="s">
        <v>777</v>
      </c>
      <c r="B207" s="59" t="s">
        <v>794</v>
      </c>
      <c r="C207" s="59" t="s">
        <v>795</v>
      </c>
      <c r="D207" s="59">
        <f t="shared" si="1"/>
        <v>6</v>
      </c>
      <c r="E207" s="59" t="s">
        <v>44</v>
      </c>
      <c r="F207" s="60">
        <f>VLOOKUP($E207,'Margen (PowerBI)'!$B$2:$F$179,3)</f>
        <v>35</v>
      </c>
      <c r="G207" s="60">
        <f>VLOOKUP($E207,'Margen (PowerBI)'!$B$2:$F$179,4)</f>
        <v>0</v>
      </c>
      <c r="H207" s="60">
        <f>VLOOKUP($E207,'Margen (PowerBI)'!$B$2:$F$179,5)</f>
        <v>16.5</v>
      </c>
      <c r="I207" s="59">
        <v>61.0</v>
      </c>
      <c r="J207" s="61">
        <v>0.0044</v>
      </c>
      <c r="K207" s="59">
        <v>82.0</v>
      </c>
      <c r="L207" s="61">
        <v>0.0048</v>
      </c>
      <c r="M207" s="61">
        <v>1.0</v>
      </c>
      <c r="N207" s="59">
        <v>6.0</v>
      </c>
      <c r="O207" s="59">
        <v>0.0</v>
      </c>
      <c r="P207" s="61">
        <v>0.0984</v>
      </c>
      <c r="Q207" s="61">
        <v>0.0</v>
      </c>
      <c r="R207" s="62">
        <v>985.53</v>
      </c>
      <c r="S207" s="62">
        <v>0.0</v>
      </c>
      <c r="T207" s="59">
        <v>6.0</v>
      </c>
      <c r="U207" s="59">
        <v>0.0</v>
      </c>
      <c r="V207" s="63"/>
      <c r="W207" s="63"/>
      <c r="X207" s="63"/>
      <c r="Y207" s="63"/>
      <c r="Z207" s="63"/>
      <c r="AA207" s="63"/>
      <c r="AB207" s="63"/>
      <c r="AC207" s="63"/>
      <c r="AD207" s="63"/>
      <c r="AE207" s="63"/>
    </row>
    <row r="208">
      <c r="A208" s="55" t="s">
        <v>777</v>
      </c>
      <c r="B208" s="55" t="s">
        <v>796</v>
      </c>
      <c r="C208" s="55" t="s">
        <v>797</v>
      </c>
      <c r="D208" s="55">
        <f t="shared" si="1"/>
        <v>1</v>
      </c>
      <c r="E208" s="55" t="s">
        <v>44</v>
      </c>
      <c r="F208" s="56">
        <f>VLOOKUP($E208,'Margen (PowerBI)'!$B$2:$F$179,3)</f>
        <v>35</v>
      </c>
      <c r="G208" s="56">
        <f>VLOOKUP($E208,'Margen (PowerBI)'!$B$2:$F$179,4)</f>
        <v>0</v>
      </c>
      <c r="H208" s="56">
        <f>VLOOKUP($E208,'Margen (PowerBI)'!$B$2:$F$179,5)</f>
        <v>16.5</v>
      </c>
      <c r="I208" s="55">
        <v>31.0</v>
      </c>
      <c r="J208" s="57">
        <v>0.0022</v>
      </c>
      <c r="K208" s="55">
        <v>37.0</v>
      </c>
      <c r="L208" s="57">
        <v>0.0022</v>
      </c>
      <c r="M208" s="57">
        <v>1.0</v>
      </c>
      <c r="N208" s="55">
        <v>1.0</v>
      </c>
      <c r="O208" s="55">
        <v>0.0</v>
      </c>
      <c r="P208" s="57">
        <v>0.0323</v>
      </c>
      <c r="Q208" s="57">
        <v>0.0</v>
      </c>
      <c r="R208" s="58">
        <v>156.0</v>
      </c>
      <c r="S208" s="58">
        <v>0.0</v>
      </c>
      <c r="T208" s="55">
        <v>1.0</v>
      </c>
      <c r="U208" s="55">
        <v>0.0</v>
      </c>
      <c r="V208" s="3"/>
      <c r="W208" s="3"/>
      <c r="X208" s="3"/>
      <c r="Y208" s="3"/>
      <c r="Z208" s="3"/>
      <c r="AA208" s="3"/>
      <c r="AB208" s="3"/>
      <c r="AC208" s="3"/>
      <c r="AD208" s="3"/>
      <c r="AE208" s="3"/>
    </row>
    <row r="209">
      <c r="A209" s="59" t="s">
        <v>777</v>
      </c>
      <c r="B209" s="59" t="s">
        <v>798</v>
      </c>
      <c r="C209" s="59" t="s">
        <v>799</v>
      </c>
      <c r="D209" s="59">
        <f t="shared" si="1"/>
        <v>2</v>
      </c>
      <c r="E209" s="59" t="s">
        <v>44</v>
      </c>
      <c r="F209" s="60">
        <f>VLOOKUP($E209,'Margen (PowerBI)'!$B$2:$F$179,3)</f>
        <v>35</v>
      </c>
      <c r="G209" s="60">
        <f>VLOOKUP($E209,'Margen (PowerBI)'!$B$2:$F$179,4)</f>
        <v>0</v>
      </c>
      <c r="H209" s="60">
        <f>VLOOKUP($E209,'Margen (PowerBI)'!$B$2:$F$179,5)</f>
        <v>16.5</v>
      </c>
      <c r="I209" s="59">
        <v>39.0</v>
      </c>
      <c r="J209" s="61">
        <v>0.0028</v>
      </c>
      <c r="K209" s="59">
        <v>48.0</v>
      </c>
      <c r="L209" s="61">
        <v>0.0028</v>
      </c>
      <c r="M209" s="61">
        <v>0.7292</v>
      </c>
      <c r="N209" s="59">
        <v>2.0</v>
      </c>
      <c r="O209" s="59">
        <v>0.0</v>
      </c>
      <c r="P209" s="61">
        <v>0.0513</v>
      </c>
      <c r="Q209" s="61">
        <v>0.0</v>
      </c>
      <c r="R209" s="62">
        <v>329.63</v>
      </c>
      <c r="S209" s="62">
        <v>0.0</v>
      </c>
      <c r="T209" s="59">
        <v>2.0</v>
      </c>
      <c r="U209" s="59">
        <v>0.0</v>
      </c>
      <c r="V209" s="63"/>
      <c r="W209" s="63"/>
      <c r="X209" s="63"/>
      <c r="Y209" s="63"/>
      <c r="Z209" s="63"/>
      <c r="AA209" s="63"/>
      <c r="AB209" s="63"/>
      <c r="AC209" s="63"/>
      <c r="AD209" s="63"/>
      <c r="AE209" s="63"/>
    </row>
    <row r="210">
      <c r="A210" s="55" t="s">
        <v>777</v>
      </c>
      <c r="B210" s="55" t="s">
        <v>800</v>
      </c>
      <c r="C210" s="55" t="s">
        <v>801</v>
      </c>
      <c r="D210" s="55">
        <f t="shared" si="1"/>
        <v>1</v>
      </c>
      <c r="E210" s="55" t="s">
        <v>44</v>
      </c>
      <c r="F210" s="56">
        <f>VLOOKUP($E210,'Margen (PowerBI)'!$B$2:$F$179,3)</f>
        <v>35</v>
      </c>
      <c r="G210" s="56">
        <f>VLOOKUP($E210,'Margen (PowerBI)'!$B$2:$F$179,4)</f>
        <v>0</v>
      </c>
      <c r="H210" s="56">
        <f>VLOOKUP($E210,'Margen (PowerBI)'!$B$2:$F$179,5)</f>
        <v>16.5</v>
      </c>
      <c r="I210" s="55">
        <v>4.0</v>
      </c>
      <c r="J210" s="57">
        <v>3.0E-4</v>
      </c>
      <c r="K210" s="55">
        <v>4.0</v>
      </c>
      <c r="L210" s="57">
        <v>2.0E-4</v>
      </c>
      <c r="M210" s="57">
        <v>0.75</v>
      </c>
      <c r="N210" s="55">
        <v>1.0</v>
      </c>
      <c r="O210" s="55">
        <v>0.0</v>
      </c>
      <c r="P210" s="57">
        <v>0.25</v>
      </c>
      <c r="Q210" s="57">
        <v>0.0</v>
      </c>
      <c r="R210" s="58">
        <v>156.0</v>
      </c>
      <c r="S210" s="58">
        <v>0.0</v>
      </c>
      <c r="T210" s="55">
        <v>1.0</v>
      </c>
      <c r="U210" s="55">
        <v>0.0</v>
      </c>
      <c r="V210" s="3"/>
      <c r="W210" s="3"/>
      <c r="X210" s="3"/>
      <c r="Y210" s="3"/>
      <c r="Z210" s="3"/>
      <c r="AA210" s="3"/>
      <c r="AB210" s="3"/>
      <c r="AC210" s="3"/>
      <c r="AD210" s="3"/>
      <c r="AE210" s="3"/>
    </row>
    <row r="211">
      <c r="A211" s="59" t="s">
        <v>777</v>
      </c>
      <c r="B211" s="59" t="s">
        <v>802</v>
      </c>
      <c r="C211" s="59" t="s">
        <v>803</v>
      </c>
      <c r="D211" s="59">
        <f t="shared" si="1"/>
        <v>1</v>
      </c>
      <c r="E211" s="59" t="s">
        <v>44</v>
      </c>
      <c r="F211" s="60">
        <f>VLOOKUP($E211,'Margen (PowerBI)'!$B$2:$F$179,3)</f>
        <v>35</v>
      </c>
      <c r="G211" s="60">
        <f>VLOOKUP($E211,'Margen (PowerBI)'!$B$2:$F$179,4)</f>
        <v>0</v>
      </c>
      <c r="H211" s="60">
        <f>VLOOKUP($E211,'Margen (PowerBI)'!$B$2:$F$179,5)</f>
        <v>16.5</v>
      </c>
      <c r="I211" s="59">
        <v>9.0</v>
      </c>
      <c r="J211" s="61">
        <v>6.0E-4</v>
      </c>
      <c r="K211" s="59">
        <v>10.0</v>
      </c>
      <c r="L211" s="61">
        <v>6.0E-4</v>
      </c>
      <c r="M211" s="61">
        <v>0.9</v>
      </c>
      <c r="N211" s="59">
        <v>1.0</v>
      </c>
      <c r="O211" s="59">
        <v>0.0</v>
      </c>
      <c r="P211" s="61">
        <v>0.1111</v>
      </c>
      <c r="Q211" s="61">
        <v>0.0</v>
      </c>
      <c r="R211" s="62">
        <v>169.07</v>
      </c>
      <c r="S211" s="62">
        <v>0.0</v>
      </c>
      <c r="T211" s="59">
        <v>1.0</v>
      </c>
      <c r="U211" s="59">
        <v>0.0</v>
      </c>
      <c r="V211" s="63"/>
      <c r="W211" s="63"/>
      <c r="X211" s="63"/>
      <c r="Y211" s="63"/>
      <c r="Z211" s="63"/>
      <c r="AA211" s="63"/>
      <c r="AB211" s="63"/>
      <c r="AC211" s="63"/>
      <c r="AD211" s="63"/>
      <c r="AE211" s="63"/>
    </row>
    <row r="212">
      <c r="A212" s="55" t="s">
        <v>777</v>
      </c>
      <c r="B212" s="55" t="s">
        <v>804</v>
      </c>
      <c r="C212" s="55" t="s">
        <v>805</v>
      </c>
      <c r="D212" s="55">
        <f t="shared" si="1"/>
        <v>2</v>
      </c>
      <c r="E212" s="55" t="s">
        <v>44</v>
      </c>
      <c r="F212" s="56">
        <f>VLOOKUP($E212,'Margen (PowerBI)'!$B$2:$F$179,3)</f>
        <v>35</v>
      </c>
      <c r="G212" s="56">
        <f>VLOOKUP($E212,'Margen (PowerBI)'!$B$2:$F$179,4)</f>
        <v>0</v>
      </c>
      <c r="H212" s="56">
        <f>VLOOKUP($E212,'Margen (PowerBI)'!$B$2:$F$179,5)</f>
        <v>16.5</v>
      </c>
      <c r="I212" s="55">
        <v>8.0</v>
      </c>
      <c r="J212" s="57">
        <v>6.0E-4</v>
      </c>
      <c r="K212" s="55">
        <v>12.0</v>
      </c>
      <c r="L212" s="57">
        <v>7.0E-4</v>
      </c>
      <c r="M212" s="57">
        <v>1.0</v>
      </c>
      <c r="N212" s="55">
        <v>2.0</v>
      </c>
      <c r="O212" s="55">
        <v>0.0</v>
      </c>
      <c r="P212" s="57">
        <v>0.25</v>
      </c>
      <c r="Q212" s="57">
        <v>0.0</v>
      </c>
      <c r="R212" s="58">
        <v>312.0</v>
      </c>
      <c r="S212" s="58">
        <v>0.0</v>
      </c>
      <c r="T212" s="55">
        <v>2.0</v>
      </c>
      <c r="U212" s="55">
        <v>0.0</v>
      </c>
      <c r="V212" s="3"/>
      <c r="W212" s="3"/>
      <c r="X212" s="3"/>
      <c r="Y212" s="3"/>
      <c r="Z212" s="3"/>
      <c r="AA212" s="3"/>
      <c r="AB212" s="3"/>
      <c r="AC212" s="3"/>
      <c r="AD212" s="3"/>
      <c r="AE212" s="3"/>
    </row>
    <row r="213">
      <c r="A213" s="59" t="s">
        <v>806</v>
      </c>
      <c r="B213" s="59" t="s">
        <v>807</v>
      </c>
      <c r="C213" s="59" t="s">
        <v>808</v>
      </c>
      <c r="D213" s="59">
        <f t="shared" si="1"/>
        <v>1</v>
      </c>
      <c r="E213" s="59" t="s">
        <v>31</v>
      </c>
      <c r="F213" s="60">
        <f>VLOOKUP($E213,'Margen (PowerBI)'!$B$2:$F$179,3)</f>
        <v>35</v>
      </c>
      <c r="G213" s="60">
        <f>VLOOKUP($E213,'Margen (PowerBI)'!$B$2:$F$179,4)</f>
        <v>0</v>
      </c>
      <c r="H213" s="60">
        <f>VLOOKUP($E213,'Margen (PowerBI)'!$B$2:$F$179,5)</f>
        <v>16.5</v>
      </c>
      <c r="I213" s="59">
        <v>1.0</v>
      </c>
      <c r="J213" s="61">
        <v>1.0E-4</v>
      </c>
      <c r="K213" s="59">
        <v>1.0</v>
      </c>
      <c r="L213" s="61">
        <v>1.0E-4</v>
      </c>
      <c r="M213" s="61">
        <v>0.0</v>
      </c>
      <c r="N213" s="59">
        <v>1.0</v>
      </c>
      <c r="O213" s="59">
        <v>0.0</v>
      </c>
      <c r="P213" s="61">
        <v>1.0</v>
      </c>
      <c r="Q213" s="61">
        <v>0.0</v>
      </c>
      <c r="R213" s="62">
        <v>156.0</v>
      </c>
      <c r="S213" s="62">
        <v>0.0</v>
      </c>
      <c r="T213" s="59">
        <v>1.0</v>
      </c>
      <c r="U213" s="59">
        <v>0.0</v>
      </c>
      <c r="V213" s="63"/>
      <c r="W213" s="63"/>
      <c r="X213" s="63"/>
      <c r="Y213" s="63"/>
      <c r="Z213" s="63"/>
      <c r="AA213" s="63"/>
      <c r="AB213" s="63"/>
      <c r="AC213" s="63"/>
      <c r="AD213" s="63"/>
      <c r="AE213" s="63"/>
    </row>
    <row r="214">
      <c r="A214" s="55" t="s">
        <v>809</v>
      </c>
      <c r="B214" s="55" t="s">
        <v>810</v>
      </c>
      <c r="C214" s="55" t="s">
        <v>811</v>
      </c>
      <c r="D214" s="55">
        <f t="shared" si="1"/>
        <v>3</v>
      </c>
      <c r="E214" s="55" t="s">
        <v>23</v>
      </c>
      <c r="F214" s="56">
        <f>VLOOKUP($E214,'Margen (PowerBI)'!$B$2:$F$179,3)</f>
        <v>35</v>
      </c>
      <c r="G214" s="56">
        <f>VLOOKUP($E214,'Margen (PowerBI)'!$B$2:$F$179,4)</f>
        <v>0</v>
      </c>
      <c r="H214" s="56">
        <f>VLOOKUP($E214,'Margen (PowerBI)'!$B$2:$F$179,5)</f>
        <v>16.5</v>
      </c>
      <c r="I214" s="55">
        <v>14.0</v>
      </c>
      <c r="J214" s="57">
        <v>0.001</v>
      </c>
      <c r="K214" s="55">
        <v>18.0</v>
      </c>
      <c r="L214" s="57">
        <v>0.0011</v>
      </c>
      <c r="M214" s="57">
        <v>1.0</v>
      </c>
      <c r="N214" s="55">
        <v>3.0</v>
      </c>
      <c r="O214" s="55">
        <v>0.0</v>
      </c>
      <c r="P214" s="57">
        <v>0.2143</v>
      </c>
      <c r="Q214" s="57">
        <v>0.0</v>
      </c>
      <c r="R214" s="58">
        <v>493.87</v>
      </c>
      <c r="S214" s="58">
        <v>0.0</v>
      </c>
      <c r="T214" s="55">
        <v>3.0</v>
      </c>
      <c r="U214" s="55">
        <v>0.0</v>
      </c>
      <c r="V214" s="3"/>
      <c r="W214" s="3"/>
      <c r="X214" s="3"/>
      <c r="Y214" s="3"/>
      <c r="Z214" s="3"/>
      <c r="AA214" s="3"/>
      <c r="AB214" s="3"/>
      <c r="AC214" s="3"/>
      <c r="AD214" s="3"/>
      <c r="AE214" s="3"/>
    </row>
    <row r="215">
      <c r="A215" s="59" t="s">
        <v>809</v>
      </c>
      <c r="B215" s="59" t="s">
        <v>812</v>
      </c>
      <c r="C215" s="59" t="s">
        <v>813</v>
      </c>
      <c r="D215" s="59">
        <f t="shared" si="1"/>
        <v>2</v>
      </c>
      <c r="E215" s="59" t="s">
        <v>23</v>
      </c>
      <c r="F215" s="60">
        <f>VLOOKUP($E215,'Margen (PowerBI)'!$B$2:$F$179,3)</f>
        <v>35</v>
      </c>
      <c r="G215" s="60">
        <f>VLOOKUP($E215,'Margen (PowerBI)'!$B$2:$F$179,4)</f>
        <v>0</v>
      </c>
      <c r="H215" s="60">
        <f>VLOOKUP($E215,'Margen (PowerBI)'!$B$2:$F$179,5)</f>
        <v>16.5</v>
      </c>
      <c r="I215" s="59">
        <v>7.0</v>
      </c>
      <c r="J215" s="61">
        <v>5.0E-4</v>
      </c>
      <c r="K215" s="59">
        <v>8.0</v>
      </c>
      <c r="L215" s="61">
        <v>5.0E-4</v>
      </c>
      <c r="M215" s="61">
        <v>1.0</v>
      </c>
      <c r="N215" s="59">
        <v>2.0</v>
      </c>
      <c r="O215" s="59">
        <v>0.0</v>
      </c>
      <c r="P215" s="61">
        <v>0.2857</v>
      </c>
      <c r="Q215" s="61">
        <v>0.0</v>
      </c>
      <c r="R215" s="62">
        <v>335.28</v>
      </c>
      <c r="S215" s="62">
        <v>0.0</v>
      </c>
      <c r="T215" s="59">
        <v>2.0</v>
      </c>
      <c r="U215" s="59">
        <v>0.0</v>
      </c>
      <c r="V215" s="63"/>
      <c r="W215" s="63"/>
      <c r="X215" s="63"/>
      <c r="Y215" s="63"/>
      <c r="Z215" s="63"/>
      <c r="AA215" s="63"/>
      <c r="AB215" s="63"/>
      <c r="AC215" s="63"/>
      <c r="AD215" s="63"/>
      <c r="AE215" s="63"/>
    </row>
    <row r="216">
      <c r="A216" s="55" t="s">
        <v>809</v>
      </c>
      <c r="B216" s="55" t="s">
        <v>814</v>
      </c>
      <c r="C216" s="55" t="s">
        <v>815</v>
      </c>
      <c r="D216" s="55">
        <f t="shared" si="1"/>
        <v>1</v>
      </c>
      <c r="E216" s="55" t="s">
        <v>23</v>
      </c>
      <c r="F216" s="56">
        <f>VLOOKUP($E216,'Margen (PowerBI)'!$B$2:$F$179,3)</f>
        <v>35</v>
      </c>
      <c r="G216" s="56">
        <f>VLOOKUP($E216,'Margen (PowerBI)'!$B$2:$F$179,4)</f>
        <v>0</v>
      </c>
      <c r="H216" s="56">
        <f>VLOOKUP($E216,'Margen (PowerBI)'!$B$2:$F$179,5)</f>
        <v>16.5</v>
      </c>
      <c r="I216" s="55">
        <v>31.0</v>
      </c>
      <c r="J216" s="57">
        <v>0.0022</v>
      </c>
      <c r="K216" s="55">
        <v>38.0</v>
      </c>
      <c r="L216" s="57">
        <v>0.0022</v>
      </c>
      <c r="M216" s="57">
        <v>1.0</v>
      </c>
      <c r="N216" s="55">
        <v>1.0</v>
      </c>
      <c r="O216" s="55">
        <v>0.0</v>
      </c>
      <c r="P216" s="57">
        <v>0.0323</v>
      </c>
      <c r="Q216" s="57">
        <v>0.0</v>
      </c>
      <c r="R216" s="58">
        <v>174.28</v>
      </c>
      <c r="S216" s="58">
        <v>0.0</v>
      </c>
      <c r="T216" s="55">
        <v>1.0</v>
      </c>
      <c r="U216" s="55">
        <v>0.0</v>
      </c>
      <c r="V216" s="3"/>
      <c r="W216" s="3"/>
      <c r="X216" s="3"/>
      <c r="Y216" s="3"/>
      <c r="Z216" s="3"/>
      <c r="AA216" s="3"/>
      <c r="AB216" s="3"/>
      <c r="AC216" s="3"/>
      <c r="AD216" s="3"/>
      <c r="AE216" s="3"/>
    </row>
    <row r="217">
      <c r="A217" s="59" t="s">
        <v>809</v>
      </c>
      <c r="B217" s="59" t="s">
        <v>816</v>
      </c>
      <c r="C217" s="59" t="s">
        <v>817</v>
      </c>
      <c r="D217" s="59">
        <f t="shared" si="1"/>
        <v>2</v>
      </c>
      <c r="E217" s="59" t="s">
        <v>23</v>
      </c>
      <c r="F217" s="60">
        <f>VLOOKUP($E217,'Margen (PowerBI)'!$B$2:$F$179,3)</f>
        <v>35</v>
      </c>
      <c r="G217" s="60">
        <f>VLOOKUP($E217,'Margen (PowerBI)'!$B$2:$F$179,4)</f>
        <v>0</v>
      </c>
      <c r="H217" s="60">
        <f>VLOOKUP($E217,'Margen (PowerBI)'!$B$2:$F$179,5)</f>
        <v>16.5</v>
      </c>
      <c r="I217" s="59">
        <v>4.0</v>
      </c>
      <c r="J217" s="61">
        <v>3.0E-4</v>
      </c>
      <c r="K217" s="59">
        <v>5.0</v>
      </c>
      <c r="L217" s="61">
        <v>3.0E-4</v>
      </c>
      <c r="M217" s="61">
        <v>0.8</v>
      </c>
      <c r="N217" s="59">
        <v>2.0</v>
      </c>
      <c r="O217" s="59">
        <v>0.0</v>
      </c>
      <c r="P217" s="61">
        <v>0.5</v>
      </c>
      <c r="Q217" s="61">
        <v>0.0</v>
      </c>
      <c r="R217" s="62">
        <v>337.78</v>
      </c>
      <c r="S217" s="62">
        <v>0.0</v>
      </c>
      <c r="T217" s="59">
        <v>2.0</v>
      </c>
      <c r="U217" s="59">
        <v>0.0</v>
      </c>
      <c r="V217" s="63"/>
      <c r="W217" s="63"/>
      <c r="X217" s="63"/>
      <c r="Y217" s="63"/>
      <c r="Z217" s="63"/>
      <c r="AA217" s="63"/>
      <c r="AB217" s="63"/>
      <c r="AC217" s="63"/>
      <c r="AD217" s="63"/>
      <c r="AE217" s="63"/>
    </row>
    <row r="218">
      <c r="A218" s="55" t="s">
        <v>809</v>
      </c>
      <c r="B218" s="55" t="s">
        <v>818</v>
      </c>
      <c r="C218" s="55" t="s">
        <v>819</v>
      </c>
      <c r="D218" s="55">
        <f t="shared" si="1"/>
        <v>1</v>
      </c>
      <c r="E218" s="55" t="s">
        <v>23</v>
      </c>
      <c r="F218" s="56">
        <f>VLOOKUP($E218,'Margen (PowerBI)'!$B$2:$F$179,3)</f>
        <v>35</v>
      </c>
      <c r="G218" s="56">
        <f>VLOOKUP($E218,'Margen (PowerBI)'!$B$2:$F$179,4)</f>
        <v>0</v>
      </c>
      <c r="H218" s="56">
        <f>VLOOKUP($E218,'Margen (PowerBI)'!$B$2:$F$179,5)</f>
        <v>16.5</v>
      </c>
      <c r="I218" s="55">
        <v>4.0</v>
      </c>
      <c r="J218" s="57">
        <v>3.0E-4</v>
      </c>
      <c r="K218" s="55">
        <v>5.0</v>
      </c>
      <c r="L218" s="57">
        <v>3.0E-4</v>
      </c>
      <c r="M218" s="57">
        <v>0.8</v>
      </c>
      <c r="N218" s="55">
        <v>1.0</v>
      </c>
      <c r="O218" s="55">
        <v>0.0</v>
      </c>
      <c r="P218" s="57">
        <v>0.25</v>
      </c>
      <c r="Q218" s="57">
        <v>0.0</v>
      </c>
      <c r="R218" s="58">
        <v>161.0</v>
      </c>
      <c r="S218" s="58">
        <v>0.0</v>
      </c>
      <c r="T218" s="55">
        <v>1.0</v>
      </c>
      <c r="U218" s="55">
        <v>0.0</v>
      </c>
      <c r="V218" s="3"/>
      <c r="W218" s="3"/>
      <c r="X218" s="3"/>
      <c r="Y218" s="3"/>
      <c r="Z218" s="3"/>
      <c r="AA218" s="3"/>
      <c r="AB218" s="3"/>
      <c r="AC218" s="3"/>
      <c r="AD218" s="3"/>
      <c r="AE218" s="3"/>
    </row>
    <row r="219">
      <c r="A219" s="59" t="s">
        <v>809</v>
      </c>
      <c r="B219" s="59" t="s">
        <v>820</v>
      </c>
      <c r="C219" s="59" t="s">
        <v>821</v>
      </c>
      <c r="D219" s="59">
        <f t="shared" si="1"/>
        <v>3</v>
      </c>
      <c r="E219" s="59" t="s">
        <v>23</v>
      </c>
      <c r="F219" s="60">
        <f>VLOOKUP($E219,'Margen (PowerBI)'!$B$2:$F$179,3)</f>
        <v>35</v>
      </c>
      <c r="G219" s="60">
        <f>VLOOKUP($E219,'Margen (PowerBI)'!$B$2:$F$179,4)</f>
        <v>0</v>
      </c>
      <c r="H219" s="60">
        <f>VLOOKUP($E219,'Margen (PowerBI)'!$B$2:$F$179,5)</f>
        <v>16.5</v>
      </c>
      <c r="I219" s="59">
        <v>94.0</v>
      </c>
      <c r="J219" s="61">
        <v>0.0067</v>
      </c>
      <c r="K219" s="59">
        <v>113.0</v>
      </c>
      <c r="L219" s="61">
        <v>0.0067</v>
      </c>
      <c r="M219" s="61">
        <v>0.9823</v>
      </c>
      <c r="N219" s="59">
        <v>3.0</v>
      </c>
      <c r="O219" s="59">
        <v>0.0</v>
      </c>
      <c r="P219" s="61">
        <v>0.0319</v>
      </c>
      <c r="Q219" s="61">
        <v>0.0</v>
      </c>
      <c r="R219" s="62">
        <v>515.8</v>
      </c>
      <c r="S219" s="62">
        <v>0.0</v>
      </c>
      <c r="T219" s="59">
        <v>3.0</v>
      </c>
      <c r="U219" s="59">
        <v>0.0</v>
      </c>
      <c r="V219" s="63"/>
      <c r="W219" s="63"/>
      <c r="X219" s="63"/>
      <c r="Y219" s="63"/>
      <c r="Z219" s="63"/>
      <c r="AA219" s="63"/>
      <c r="AB219" s="63"/>
      <c r="AC219" s="63"/>
      <c r="AD219" s="63"/>
      <c r="AE219" s="63"/>
    </row>
    <row r="220">
      <c r="A220" s="55" t="s">
        <v>809</v>
      </c>
      <c r="B220" s="55" t="s">
        <v>822</v>
      </c>
      <c r="C220" s="55" t="s">
        <v>823</v>
      </c>
      <c r="D220" s="55">
        <f t="shared" si="1"/>
        <v>4</v>
      </c>
      <c r="E220" s="55" t="s">
        <v>23</v>
      </c>
      <c r="F220" s="56">
        <f>VLOOKUP($E220,'Margen (PowerBI)'!$B$2:$F$179,3)</f>
        <v>35</v>
      </c>
      <c r="G220" s="56">
        <f>VLOOKUP($E220,'Margen (PowerBI)'!$B$2:$F$179,4)</f>
        <v>0</v>
      </c>
      <c r="H220" s="56">
        <f>VLOOKUP($E220,'Margen (PowerBI)'!$B$2:$F$179,5)</f>
        <v>16.5</v>
      </c>
      <c r="I220" s="55">
        <v>53.0</v>
      </c>
      <c r="J220" s="57">
        <v>0.0038</v>
      </c>
      <c r="K220" s="55">
        <v>62.0</v>
      </c>
      <c r="L220" s="57">
        <v>0.0037</v>
      </c>
      <c r="M220" s="57">
        <v>1.0</v>
      </c>
      <c r="N220" s="55">
        <v>4.0</v>
      </c>
      <c r="O220" s="55">
        <v>0.0</v>
      </c>
      <c r="P220" s="57">
        <v>0.0755</v>
      </c>
      <c r="Q220" s="57">
        <v>0.0</v>
      </c>
      <c r="R220" s="58">
        <v>666.54</v>
      </c>
      <c r="S220" s="58">
        <v>0.0</v>
      </c>
      <c r="T220" s="55">
        <v>4.0</v>
      </c>
      <c r="U220" s="55">
        <v>0.0</v>
      </c>
      <c r="V220" s="3"/>
      <c r="W220" s="3"/>
      <c r="X220" s="3"/>
      <c r="Y220" s="3"/>
      <c r="Z220" s="3"/>
      <c r="AA220" s="3"/>
      <c r="AB220" s="3"/>
      <c r="AC220" s="3"/>
      <c r="AD220" s="3"/>
      <c r="AE220" s="3"/>
    </row>
    <row r="221">
      <c r="A221" s="59" t="s">
        <v>824</v>
      </c>
      <c r="B221" s="59" t="s">
        <v>825</v>
      </c>
      <c r="C221" s="59" t="s">
        <v>826</v>
      </c>
      <c r="D221" s="59">
        <f t="shared" si="1"/>
        <v>1</v>
      </c>
      <c r="E221" s="59" t="s">
        <v>44</v>
      </c>
      <c r="F221" s="60">
        <f>VLOOKUP($E221,'Margen (PowerBI)'!$B$2:$F$179,3)</f>
        <v>35</v>
      </c>
      <c r="G221" s="60">
        <f>VLOOKUP($E221,'Margen (PowerBI)'!$B$2:$F$179,4)</f>
        <v>0</v>
      </c>
      <c r="H221" s="60">
        <f>VLOOKUP($E221,'Margen (PowerBI)'!$B$2:$F$179,5)</f>
        <v>16.5</v>
      </c>
      <c r="I221" s="59">
        <v>2.0</v>
      </c>
      <c r="J221" s="61">
        <v>1.0E-4</v>
      </c>
      <c r="K221" s="59">
        <v>2.0</v>
      </c>
      <c r="L221" s="61">
        <v>1.0E-4</v>
      </c>
      <c r="M221" s="61">
        <v>1.0</v>
      </c>
      <c r="N221" s="59">
        <v>1.0</v>
      </c>
      <c r="O221" s="59">
        <v>0.0</v>
      </c>
      <c r="P221" s="61">
        <v>0.5</v>
      </c>
      <c r="Q221" s="61">
        <v>0.0</v>
      </c>
      <c r="R221" s="62">
        <v>156.0</v>
      </c>
      <c r="S221" s="62">
        <v>0.0</v>
      </c>
      <c r="T221" s="59">
        <v>1.0</v>
      </c>
      <c r="U221" s="59">
        <v>0.0</v>
      </c>
      <c r="V221" s="63"/>
      <c r="W221" s="63"/>
      <c r="X221" s="63"/>
      <c r="Y221" s="63"/>
      <c r="Z221" s="63"/>
      <c r="AA221" s="63"/>
      <c r="AB221" s="63"/>
      <c r="AC221" s="63"/>
      <c r="AD221" s="63"/>
      <c r="AE221" s="63"/>
    </row>
    <row r="222">
      <c r="A222" s="55" t="s">
        <v>824</v>
      </c>
      <c r="B222" s="55" t="s">
        <v>827</v>
      </c>
      <c r="C222" s="55" t="s">
        <v>828</v>
      </c>
      <c r="D222" s="55">
        <f t="shared" si="1"/>
        <v>2</v>
      </c>
      <c r="E222" s="55" t="s">
        <v>44</v>
      </c>
      <c r="F222" s="56">
        <f>VLOOKUP($E222,'Margen (PowerBI)'!$B$2:$F$179,3)</f>
        <v>35</v>
      </c>
      <c r="G222" s="56">
        <f>VLOOKUP($E222,'Margen (PowerBI)'!$B$2:$F$179,4)</f>
        <v>0</v>
      </c>
      <c r="H222" s="56">
        <f>VLOOKUP($E222,'Margen (PowerBI)'!$B$2:$F$179,5)</f>
        <v>16.5</v>
      </c>
      <c r="I222" s="55">
        <v>2.0</v>
      </c>
      <c r="J222" s="57">
        <v>1.0E-4</v>
      </c>
      <c r="K222" s="55">
        <v>2.0</v>
      </c>
      <c r="L222" s="57">
        <v>1.0E-4</v>
      </c>
      <c r="M222" s="57">
        <v>1.0</v>
      </c>
      <c r="N222" s="55">
        <v>2.0</v>
      </c>
      <c r="O222" s="55">
        <v>0.0</v>
      </c>
      <c r="P222" s="57">
        <v>1.0</v>
      </c>
      <c r="Q222" s="57">
        <v>0.0</v>
      </c>
      <c r="R222" s="58">
        <v>312.0</v>
      </c>
      <c r="S222" s="58">
        <v>0.0</v>
      </c>
      <c r="T222" s="55">
        <v>2.0</v>
      </c>
      <c r="U222" s="55">
        <v>0.0</v>
      </c>
      <c r="V222" s="3"/>
      <c r="W222" s="3"/>
      <c r="X222" s="3"/>
      <c r="Y222" s="3"/>
      <c r="Z222" s="3"/>
      <c r="AA222" s="3"/>
      <c r="AB222" s="3"/>
      <c r="AC222" s="3"/>
      <c r="AD222" s="3"/>
      <c r="AE222" s="3"/>
    </row>
    <row r="223">
      <c r="A223" s="59" t="s">
        <v>824</v>
      </c>
      <c r="B223" s="59" t="s">
        <v>829</v>
      </c>
      <c r="C223" s="59" t="s">
        <v>830</v>
      </c>
      <c r="D223" s="59">
        <f t="shared" si="1"/>
        <v>1</v>
      </c>
      <c r="E223" s="59" t="s">
        <v>44</v>
      </c>
      <c r="F223" s="60">
        <f>VLOOKUP($E223,'Margen (PowerBI)'!$B$2:$F$179,3)</f>
        <v>35</v>
      </c>
      <c r="G223" s="60">
        <f>VLOOKUP($E223,'Margen (PowerBI)'!$B$2:$F$179,4)</f>
        <v>0</v>
      </c>
      <c r="H223" s="60">
        <f>VLOOKUP($E223,'Margen (PowerBI)'!$B$2:$F$179,5)</f>
        <v>16.5</v>
      </c>
      <c r="I223" s="59">
        <v>4.0</v>
      </c>
      <c r="J223" s="61">
        <v>3.0E-4</v>
      </c>
      <c r="K223" s="59">
        <v>5.0</v>
      </c>
      <c r="L223" s="61">
        <v>3.0E-4</v>
      </c>
      <c r="M223" s="61">
        <v>1.0</v>
      </c>
      <c r="N223" s="59">
        <v>1.0</v>
      </c>
      <c r="O223" s="59">
        <v>0.0</v>
      </c>
      <c r="P223" s="61">
        <v>0.25</v>
      </c>
      <c r="Q223" s="61">
        <v>0.0</v>
      </c>
      <c r="R223" s="62">
        <v>164.58</v>
      </c>
      <c r="S223" s="62">
        <v>0.0</v>
      </c>
      <c r="T223" s="59">
        <v>1.0</v>
      </c>
      <c r="U223" s="59">
        <v>0.0</v>
      </c>
      <c r="V223" s="63"/>
      <c r="W223" s="63"/>
      <c r="X223" s="63"/>
      <c r="Y223" s="63"/>
      <c r="Z223" s="63"/>
      <c r="AA223" s="63"/>
      <c r="AB223" s="63"/>
      <c r="AC223" s="63"/>
      <c r="AD223" s="63"/>
      <c r="AE223" s="63"/>
    </row>
    <row r="224">
      <c r="A224" s="55" t="s">
        <v>824</v>
      </c>
      <c r="B224" s="55" t="s">
        <v>831</v>
      </c>
      <c r="C224" s="55" t="s">
        <v>832</v>
      </c>
      <c r="D224" s="55">
        <f t="shared" si="1"/>
        <v>2</v>
      </c>
      <c r="E224" s="55" t="s">
        <v>44</v>
      </c>
      <c r="F224" s="56">
        <f>VLOOKUP($E224,'Margen (PowerBI)'!$B$2:$F$179,3)</f>
        <v>35</v>
      </c>
      <c r="G224" s="56">
        <f>VLOOKUP($E224,'Margen (PowerBI)'!$B$2:$F$179,4)</f>
        <v>0</v>
      </c>
      <c r="H224" s="56">
        <f>VLOOKUP($E224,'Margen (PowerBI)'!$B$2:$F$179,5)</f>
        <v>16.5</v>
      </c>
      <c r="I224" s="55">
        <v>7.0</v>
      </c>
      <c r="J224" s="57">
        <v>5.0E-4</v>
      </c>
      <c r="K224" s="55">
        <v>9.0</v>
      </c>
      <c r="L224" s="57">
        <v>5.0E-4</v>
      </c>
      <c r="M224" s="57">
        <v>0.7778</v>
      </c>
      <c r="N224" s="55">
        <v>2.0</v>
      </c>
      <c r="O224" s="55">
        <v>0.0</v>
      </c>
      <c r="P224" s="57">
        <v>0.2857</v>
      </c>
      <c r="Q224" s="57">
        <v>0.0</v>
      </c>
      <c r="R224" s="58">
        <v>336.18</v>
      </c>
      <c r="S224" s="58">
        <v>0.0</v>
      </c>
      <c r="T224" s="55">
        <v>2.0</v>
      </c>
      <c r="U224" s="55">
        <v>0.0</v>
      </c>
      <c r="V224" s="3"/>
      <c r="W224" s="3"/>
      <c r="X224" s="3"/>
      <c r="Y224" s="3"/>
      <c r="Z224" s="3"/>
      <c r="AA224" s="3"/>
      <c r="AB224" s="3"/>
      <c r="AC224" s="3"/>
      <c r="AD224" s="3"/>
      <c r="AE224" s="3"/>
    </row>
    <row r="225">
      <c r="A225" s="59" t="s">
        <v>824</v>
      </c>
      <c r="B225" s="59" t="s">
        <v>833</v>
      </c>
      <c r="C225" s="59" t="s">
        <v>834</v>
      </c>
      <c r="D225" s="59">
        <f t="shared" si="1"/>
        <v>1</v>
      </c>
      <c r="E225" s="59" t="s">
        <v>44</v>
      </c>
      <c r="F225" s="60">
        <f>VLOOKUP($E225,'Margen (PowerBI)'!$B$2:$F$179,3)</f>
        <v>35</v>
      </c>
      <c r="G225" s="60">
        <f>VLOOKUP($E225,'Margen (PowerBI)'!$B$2:$F$179,4)</f>
        <v>0</v>
      </c>
      <c r="H225" s="60">
        <f>VLOOKUP($E225,'Margen (PowerBI)'!$B$2:$F$179,5)</f>
        <v>16.5</v>
      </c>
      <c r="I225" s="59">
        <v>215.0</v>
      </c>
      <c r="J225" s="61">
        <v>0.0154</v>
      </c>
      <c r="K225" s="59">
        <v>250.0</v>
      </c>
      <c r="L225" s="61">
        <v>0.0147</v>
      </c>
      <c r="M225" s="61">
        <v>1.0</v>
      </c>
      <c r="N225" s="59">
        <v>1.0</v>
      </c>
      <c r="O225" s="59">
        <v>0.0</v>
      </c>
      <c r="P225" s="61">
        <v>0.0047</v>
      </c>
      <c r="Q225" s="61">
        <v>0.0</v>
      </c>
      <c r="R225" s="62">
        <v>156.0</v>
      </c>
      <c r="S225" s="62">
        <v>0.0</v>
      </c>
      <c r="T225" s="59">
        <v>1.0</v>
      </c>
      <c r="U225" s="59">
        <v>0.0</v>
      </c>
      <c r="V225" s="63"/>
      <c r="W225" s="63"/>
      <c r="X225" s="63"/>
      <c r="Y225" s="63"/>
      <c r="Z225" s="63"/>
      <c r="AA225" s="63"/>
      <c r="AB225" s="63"/>
      <c r="AC225" s="63"/>
      <c r="AD225" s="63"/>
      <c r="AE225" s="63"/>
    </row>
    <row r="226">
      <c r="A226" s="55" t="s">
        <v>824</v>
      </c>
      <c r="B226" s="55" t="s">
        <v>835</v>
      </c>
      <c r="C226" s="55" t="s">
        <v>836</v>
      </c>
      <c r="D226" s="55">
        <f t="shared" si="1"/>
        <v>2</v>
      </c>
      <c r="E226" s="55" t="s">
        <v>44</v>
      </c>
      <c r="F226" s="56">
        <f>VLOOKUP($E226,'Margen (PowerBI)'!$B$2:$F$179,3)</f>
        <v>35</v>
      </c>
      <c r="G226" s="56">
        <f>VLOOKUP($E226,'Margen (PowerBI)'!$B$2:$F$179,4)</f>
        <v>0</v>
      </c>
      <c r="H226" s="56">
        <f>VLOOKUP($E226,'Margen (PowerBI)'!$B$2:$F$179,5)</f>
        <v>16.5</v>
      </c>
      <c r="I226" s="55">
        <v>6.0</v>
      </c>
      <c r="J226" s="57">
        <v>4.0E-4</v>
      </c>
      <c r="K226" s="55">
        <v>29.0</v>
      </c>
      <c r="L226" s="57">
        <v>0.0017</v>
      </c>
      <c r="M226" s="57">
        <v>1.0</v>
      </c>
      <c r="N226" s="55">
        <v>2.0</v>
      </c>
      <c r="O226" s="55">
        <v>0.0</v>
      </c>
      <c r="P226" s="57">
        <v>0.3333</v>
      </c>
      <c r="Q226" s="57">
        <v>0.0</v>
      </c>
      <c r="R226" s="58">
        <v>321.52</v>
      </c>
      <c r="S226" s="58">
        <v>0.0</v>
      </c>
      <c r="T226" s="55">
        <v>2.0</v>
      </c>
      <c r="U226" s="55">
        <v>0.0</v>
      </c>
      <c r="V226" s="3"/>
      <c r="W226" s="3"/>
      <c r="X226" s="3"/>
      <c r="Y226" s="3"/>
      <c r="Z226" s="3"/>
      <c r="AA226" s="3"/>
      <c r="AB226" s="3"/>
      <c r="AC226" s="3"/>
      <c r="AD226" s="3"/>
      <c r="AE226" s="3"/>
    </row>
    <row r="227">
      <c r="A227" s="59" t="s">
        <v>824</v>
      </c>
      <c r="B227" s="59" t="s">
        <v>837</v>
      </c>
      <c r="C227" s="59" t="s">
        <v>838</v>
      </c>
      <c r="D227" s="59">
        <f t="shared" si="1"/>
        <v>1</v>
      </c>
      <c r="E227" s="59" t="s">
        <v>44</v>
      </c>
      <c r="F227" s="60">
        <f>VLOOKUP($E227,'Margen (PowerBI)'!$B$2:$F$179,3)</f>
        <v>35</v>
      </c>
      <c r="G227" s="60">
        <f>VLOOKUP($E227,'Margen (PowerBI)'!$B$2:$F$179,4)</f>
        <v>0</v>
      </c>
      <c r="H227" s="60">
        <f>VLOOKUP($E227,'Margen (PowerBI)'!$B$2:$F$179,5)</f>
        <v>16.5</v>
      </c>
      <c r="I227" s="59">
        <v>2.0</v>
      </c>
      <c r="J227" s="61">
        <v>1.0E-4</v>
      </c>
      <c r="K227" s="59">
        <v>2.0</v>
      </c>
      <c r="L227" s="61">
        <v>1.0E-4</v>
      </c>
      <c r="M227" s="61">
        <v>0.5</v>
      </c>
      <c r="N227" s="59">
        <v>1.0</v>
      </c>
      <c r="O227" s="59">
        <v>0.0</v>
      </c>
      <c r="P227" s="61">
        <v>0.5</v>
      </c>
      <c r="Q227" s="61">
        <v>0.0</v>
      </c>
      <c r="R227" s="62">
        <v>156.0</v>
      </c>
      <c r="S227" s="62">
        <v>0.0</v>
      </c>
      <c r="T227" s="59">
        <v>1.0</v>
      </c>
      <c r="U227" s="59">
        <v>0.0</v>
      </c>
      <c r="V227" s="63"/>
      <c r="W227" s="63"/>
      <c r="X227" s="63"/>
      <c r="Y227" s="63"/>
      <c r="Z227" s="63"/>
      <c r="AA227" s="63"/>
      <c r="AB227" s="63"/>
      <c r="AC227" s="63"/>
      <c r="AD227" s="63"/>
      <c r="AE227" s="63"/>
    </row>
    <row r="228">
      <c r="A228" s="55" t="s">
        <v>839</v>
      </c>
      <c r="B228" s="55" t="s">
        <v>840</v>
      </c>
      <c r="C228" s="55" t="s">
        <v>841</v>
      </c>
      <c r="D228" s="55">
        <f t="shared" si="1"/>
        <v>1</v>
      </c>
      <c r="E228" s="55" t="s">
        <v>44</v>
      </c>
      <c r="F228" s="56">
        <f>VLOOKUP($E228,'Margen (PowerBI)'!$B$2:$F$179,3)</f>
        <v>35</v>
      </c>
      <c r="G228" s="56">
        <f>VLOOKUP($E228,'Margen (PowerBI)'!$B$2:$F$179,4)</f>
        <v>0</v>
      </c>
      <c r="H228" s="56">
        <f>VLOOKUP($E228,'Margen (PowerBI)'!$B$2:$F$179,5)</f>
        <v>16.5</v>
      </c>
      <c r="I228" s="55">
        <v>1.0</v>
      </c>
      <c r="J228" s="57">
        <v>1.0E-4</v>
      </c>
      <c r="K228" s="55">
        <v>1.0</v>
      </c>
      <c r="L228" s="57">
        <v>1.0E-4</v>
      </c>
      <c r="M228" s="57">
        <v>1.0</v>
      </c>
      <c r="N228" s="55">
        <v>1.0</v>
      </c>
      <c r="O228" s="55">
        <v>0.0</v>
      </c>
      <c r="P228" s="57">
        <v>1.0</v>
      </c>
      <c r="Q228" s="57">
        <v>0.0</v>
      </c>
      <c r="R228" s="58">
        <v>150.0</v>
      </c>
      <c r="S228" s="58">
        <v>0.0</v>
      </c>
      <c r="T228" s="55">
        <v>1.0</v>
      </c>
      <c r="U228" s="55">
        <v>0.0</v>
      </c>
      <c r="V228" s="3"/>
      <c r="W228" s="3"/>
      <c r="X228" s="3"/>
      <c r="Y228" s="3"/>
      <c r="Z228" s="3"/>
      <c r="AA228" s="3"/>
      <c r="AB228" s="3"/>
      <c r="AC228" s="3"/>
      <c r="AD228" s="3"/>
      <c r="AE228" s="3"/>
    </row>
    <row r="229">
      <c r="A229" s="59" t="s">
        <v>839</v>
      </c>
      <c r="B229" s="59" t="s">
        <v>842</v>
      </c>
      <c r="C229" s="59" t="s">
        <v>843</v>
      </c>
      <c r="D229" s="59">
        <f t="shared" si="1"/>
        <v>1</v>
      </c>
      <c r="E229" s="59" t="s">
        <v>44</v>
      </c>
      <c r="F229" s="60">
        <f>VLOOKUP($E229,'Margen (PowerBI)'!$B$2:$F$179,3)</f>
        <v>35</v>
      </c>
      <c r="G229" s="60">
        <f>VLOOKUP($E229,'Margen (PowerBI)'!$B$2:$F$179,4)</f>
        <v>0</v>
      </c>
      <c r="H229" s="60">
        <f>VLOOKUP($E229,'Margen (PowerBI)'!$B$2:$F$179,5)</f>
        <v>16.5</v>
      </c>
      <c r="I229" s="59">
        <v>4.0</v>
      </c>
      <c r="J229" s="61">
        <v>3.0E-4</v>
      </c>
      <c r="K229" s="59">
        <v>4.0</v>
      </c>
      <c r="L229" s="61">
        <v>2.0E-4</v>
      </c>
      <c r="M229" s="61">
        <v>1.0</v>
      </c>
      <c r="N229" s="59">
        <v>1.0</v>
      </c>
      <c r="O229" s="59">
        <v>0.0</v>
      </c>
      <c r="P229" s="61">
        <v>0.25</v>
      </c>
      <c r="Q229" s="61">
        <v>0.0</v>
      </c>
      <c r="R229" s="62">
        <v>159.75</v>
      </c>
      <c r="S229" s="62">
        <v>0.0</v>
      </c>
      <c r="T229" s="59">
        <v>1.0</v>
      </c>
      <c r="U229" s="59">
        <v>0.0</v>
      </c>
      <c r="V229" s="63"/>
      <c r="W229" s="63"/>
      <c r="X229" s="63"/>
      <c r="Y229" s="63"/>
      <c r="Z229" s="63"/>
      <c r="AA229" s="63"/>
      <c r="AB229" s="63"/>
      <c r="AC229" s="63"/>
      <c r="AD229" s="63"/>
      <c r="AE229" s="63"/>
    </row>
    <row r="230">
      <c r="A230" s="55" t="s">
        <v>839</v>
      </c>
      <c r="B230" s="55" t="s">
        <v>844</v>
      </c>
      <c r="C230" s="55" t="s">
        <v>845</v>
      </c>
      <c r="D230" s="55">
        <f t="shared" si="1"/>
        <v>1</v>
      </c>
      <c r="E230" s="55" t="s">
        <v>44</v>
      </c>
      <c r="F230" s="56">
        <f>VLOOKUP($E230,'Margen (PowerBI)'!$B$2:$F$179,3)</f>
        <v>35</v>
      </c>
      <c r="G230" s="56">
        <f>VLOOKUP($E230,'Margen (PowerBI)'!$B$2:$F$179,4)</f>
        <v>0</v>
      </c>
      <c r="H230" s="56">
        <f>VLOOKUP($E230,'Margen (PowerBI)'!$B$2:$F$179,5)</f>
        <v>16.5</v>
      </c>
      <c r="I230" s="55">
        <v>4.0</v>
      </c>
      <c r="J230" s="57">
        <v>3.0E-4</v>
      </c>
      <c r="K230" s="55">
        <v>4.0</v>
      </c>
      <c r="L230" s="57">
        <v>2.0E-4</v>
      </c>
      <c r="M230" s="57">
        <v>1.0</v>
      </c>
      <c r="N230" s="55">
        <v>1.0</v>
      </c>
      <c r="O230" s="55">
        <v>0.0</v>
      </c>
      <c r="P230" s="57">
        <v>0.25</v>
      </c>
      <c r="Q230" s="57">
        <v>0.0</v>
      </c>
      <c r="R230" s="58">
        <v>150.0</v>
      </c>
      <c r="S230" s="58">
        <v>0.0</v>
      </c>
      <c r="T230" s="55">
        <v>1.0</v>
      </c>
      <c r="U230" s="55">
        <v>0.0</v>
      </c>
      <c r="V230" s="3"/>
      <c r="W230" s="3"/>
      <c r="X230" s="3"/>
      <c r="Y230" s="3"/>
      <c r="Z230" s="3"/>
      <c r="AA230" s="3"/>
      <c r="AB230" s="3"/>
      <c r="AC230" s="3"/>
      <c r="AD230" s="3"/>
      <c r="AE230" s="3"/>
    </row>
    <row r="231">
      <c r="A231" s="59" t="s">
        <v>839</v>
      </c>
      <c r="B231" s="59" t="s">
        <v>846</v>
      </c>
      <c r="C231" s="59" t="s">
        <v>847</v>
      </c>
      <c r="D231" s="59">
        <f t="shared" si="1"/>
        <v>2</v>
      </c>
      <c r="E231" s="59" t="s">
        <v>44</v>
      </c>
      <c r="F231" s="60">
        <f>VLOOKUP($E231,'Margen (PowerBI)'!$B$2:$F$179,3)</f>
        <v>35</v>
      </c>
      <c r="G231" s="60">
        <f>VLOOKUP($E231,'Margen (PowerBI)'!$B$2:$F$179,4)</f>
        <v>0</v>
      </c>
      <c r="H231" s="60">
        <f>VLOOKUP($E231,'Margen (PowerBI)'!$B$2:$F$179,5)</f>
        <v>16.5</v>
      </c>
      <c r="I231" s="59">
        <v>6.0</v>
      </c>
      <c r="J231" s="61">
        <v>4.0E-4</v>
      </c>
      <c r="K231" s="59">
        <v>7.0</v>
      </c>
      <c r="L231" s="61">
        <v>4.0E-4</v>
      </c>
      <c r="M231" s="61">
        <v>0.5714</v>
      </c>
      <c r="N231" s="59">
        <v>1.0</v>
      </c>
      <c r="O231" s="59">
        <v>1.0</v>
      </c>
      <c r="P231" s="61">
        <v>0.1667</v>
      </c>
      <c r="Q231" s="61">
        <v>0.1667</v>
      </c>
      <c r="R231" s="62">
        <v>150.0</v>
      </c>
      <c r="S231" s="62">
        <v>150.0</v>
      </c>
      <c r="T231" s="59">
        <v>1.0</v>
      </c>
      <c r="U231" s="59">
        <v>1.0</v>
      </c>
      <c r="V231" s="63"/>
      <c r="W231" s="63"/>
      <c r="X231" s="63"/>
      <c r="Y231" s="63"/>
      <c r="Z231" s="63"/>
      <c r="AA231" s="63"/>
      <c r="AB231" s="63"/>
      <c r="AC231" s="63"/>
      <c r="AD231" s="63"/>
      <c r="AE231" s="63"/>
    </row>
    <row r="232">
      <c r="A232" s="55" t="s">
        <v>839</v>
      </c>
      <c r="B232" s="55" t="s">
        <v>848</v>
      </c>
      <c r="C232" s="55" t="s">
        <v>849</v>
      </c>
      <c r="D232" s="55">
        <f t="shared" si="1"/>
        <v>1</v>
      </c>
      <c r="E232" s="55" t="s">
        <v>44</v>
      </c>
      <c r="F232" s="56">
        <f>VLOOKUP($E232,'Margen (PowerBI)'!$B$2:$F$179,3)</f>
        <v>35</v>
      </c>
      <c r="G232" s="56">
        <f>VLOOKUP($E232,'Margen (PowerBI)'!$B$2:$F$179,4)</f>
        <v>0</v>
      </c>
      <c r="H232" s="56">
        <f>VLOOKUP($E232,'Margen (PowerBI)'!$B$2:$F$179,5)</f>
        <v>16.5</v>
      </c>
      <c r="I232" s="55">
        <v>4.0</v>
      </c>
      <c r="J232" s="57">
        <v>3.0E-4</v>
      </c>
      <c r="K232" s="55">
        <v>4.0</v>
      </c>
      <c r="L232" s="57">
        <v>2.0E-4</v>
      </c>
      <c r="M232" s="57">
        <v>1.0</v>
      </c>
      <c r="N232" s="55">
        <v>1.0</v>
      </c>
      <c r="O232" s="55">
        <v>0.0</v>
      </c>
      <c r="P232" s="57">
        <v>0.25</v>
      </c>
      <c r="Q232" s="57">
        <v>0.0</v>
      </c>
      <c r="R232" s="58">
        <v>150.0</v>
      </c>
      <c r="S232" s="58">
        <v>0.0</v>
      </c>
      <c r="T232" s="55">
        <v>1.0</v>
      </c>
      <c r="U232" s="55">
        <v>0.0</v>
      </c>
      <c r="V232" s="3"/>
      <c r="W232" s="3"/>
      <c r="X232" s="3"/>
      <c r="Y232" s="3"/>
      <c r="Z232" s="3"/>
      <c r="AA232" s="3"/>
      <c r="AB232" s="3"/>
      <c r="AC232" s="3"/>
      <c r="AD232" s="3"/>
      <c r="AE232" s="3"/>
    </row>
    <row r="233">
      <c r="A233" s="64" t="s">
        <v>345</v>
      </c>
      <c r="B233" s="64" t="s">
        <v>850</v>
      </c>
      <c r="C233" s="64" t="s">
        <v>851</v>
      </c>
      <c r="D233" s="64">
        <v>1.0</v>
      </c>
      <c r="E233" s="64" t="s">
        <v>140</v>
      </c>
      <c r="F233" s="64">
        <v>60.5</v>
      </c>
      <c r="G233" s="64">
        <v>33.5</v>
      </c>
      <c r="H233" s="64">
        <v>27.0</v>
      </c>
      <c r="I233" s="64">
        <v>1.0</v>
      </c>
      <c r="J233" s="64">
        <v>1.0E-4</v>
      </c>
      <c r="K233" s="64">
        <v>1.0</v>
      </c>
      <c r="L233" s="64">
        <v>0.0</v>
      </c>
      <c r="M233" s="64">
        <v>1.0</v>
      </c>
      <c r="N233" s="64">
        <v>1.0</v>
      </c>
      <c r="O233" s="64">
        <v>0.0</v>
      </c>
      <c r="P233" s="64">
        <v>1.0</v>
      </c>
      <c r="Q233" s="64">
        <v>0.0</v>
      </c>
      <c r="R233" s="64">
        <v>118.0</v>
      </c>
      <c r="S233" s="64">
        <v>0.0</v>
      </c>
      <c r="T233" s="64">
        <v>1.0</v>
      </c>
      <c r="U233" s="64">
        <v>0.0</v>
      </c>
      <c r="V233" s="63"/>
      <c r="W233" s="63"/>
      <c r="X233" s="63"/>
      <c r="Y233" s="63"/>
      <c r="Z233" s="63"/>
      <c r="AA233" s="63"/>
      <c r="AB233" s="63"/>
      <c r="AC233" s="63"/>
      <c r="AD233" s="63"/>
      <c r="AE233" s="63"/>
    </row>
    <row r="234">
      <c r="A234" s="65" t="s">
        <v>345</v>
      </c>
      <c r="B234" s="65" t="s">
        <v>852</v>
      </c>
      <c r="C234" s="65" t="s">
        <v>853</v>
      </c>
      <c r="D234" s="65">
        <v>2.0</v>
      </c>
      <c r="E234" s="65" t="s">
        <v>140</v>
      </c>
      <c r="F234" s="65">
        <v>60.5</v>
      </c>
      <c r="G234" s="65">
        <v>33.5</v>
      </c>
      <c r="H234" s="65">
        <v>27.0</v>
      </c>
      <c r="I234" s="65">
        <v>0.0</v>
      </c>
      <c r="J234" s="65">
        <v>0.0</v>
      </c>
      <c r="K234" s="65">
        <v>0.0</v>
      </c>
      <c r="L234" s="65">
        <v>0.0</v>
      </c>
      <c r="M234" s="65">
        <v>0.0</v>
      </c>
      <c r="N234" s="65">
        <v>2.0</v>
      </c>
      <c r="O234" s="65">
        <v>0.0</v>
      </c>
      <c r="P234" s="65">
        <v>0.0</v>
      </c>
      <c r="Q234" s="65">
        <v>0.0</v>
      </c>
      <c r="R234" s="65">
        <v>236.0</v>
      </c>
      <c r="S234" s="65">
        <v>0.0</v>
      </c>
      <c r="T234" s="65">
        <v>2.0</v>
      </c>
      <c r="U234" s="65">
        <v>0.0</v>
      </c>
      <c r="V234" s="3"/>
      <c r="W234" s="3"/>
      <c r="X234" s="3"/>
      <c r="Y234" s="3"/>
      <c r="Z234" s="3"/>
      <c r="AA234" s="3"/>
      <c r="AB234" s="3"/>
      <c r="AC234" s="3"/>
      <c r="AD234" s="3"/>
      <c r="AE234" s="3"/>
    </row>
    <row r="235">
      <c r="A235" s="64" t="s">
        <v>348</v>
      </c>
      <c r="B235" s="64" t="s">
        <v>854</v>
      </c>
      <c r="C235" s="64" t="s">
        <v>855</v>
      </c>
      <c r="D235" s="64">
        <v>2.0</v>
      </c>
      <c r="E235" s="64" t="s">
        <v>200</v>
      </c>
      <c r="F235" s="64">
        <v>60.5</v>
      </c>
      <c r="G235" s="64">
        <v>33.5</v>
      </c>
      <c r="H235" s="64">
        <v>27.0</v>
      </c>
      <c r="I235" s="64">
        <v>1.0</v>
      </c>
      <c r="J235" s="64">
        <v>1.0E-4</v>
      </c>
      <c r="K235" s="64">
        <v>2.0</v>
      </c>
      <c r="L235" s="64">
        <v>1.0E-4</v>
      </c>
      <c r="M235" s="64">
        <v>1.0</v>
      </c>
      <c r="N235" s="64">
        <v>2.0</v>
      </c>
      <c r="O235" s="64">
        <v>0.0</v>
      </c>
      <c r="P235" s="64">
        <v>2.0</v>
      </c>
      <c r="Q235" s="64">
        <v>0.0</v>
      </c>
      <c r="R235" s="64">
        <v>224.0</v>
      </c>
      <c r="S235" s="64">
        <v>0.0</v>
      </c>
      <c r="T235" s="64">
        <v>2.0</v>
      </c>
      <c r="U235" s="64">
        <v>0.0</v>
      </c>
      <c r="V235" s="63"/>
      <c r="W235" s="63"/>
      <c r="X235" s="63"/>
      <c r="Y235" s="63"/>
      <c r="Z235" s="63"/>
      <c r="AA235" s="63"/>
      <c r="AB235" s="63"/>
      <c r="AC235" s="63"/>
      <c r="AD235" s="63"/>
      <c r="AE235" s="63"/>
    </row>
    <row r="236">
      <c r="A236" s="65" t="s">
        <v>348</v>
      </c>
      <c r="B236" s="65" t="s">
        <v>856</v>
      </c>
      <c r="C236" s="65" t="s">
        <v>857</v>
      </c>
      <c r="D236" s="65">
        <v>1.0</v>
      </c>
      <c r="E236" s="65" t="s">
        <v>200</v>
      </c>
      <c r="F236" s="65">
        <v>60.5</v>
      </c>
      <c r="G236" s="65">
        <v>33.5</v>
      </c>
      <c r="H236" s="65">
        <v>27.0</v>
      </c>
      <c r="I236" s="65">
        <v>2.0</v>
      </c>
      <c r="J236" s="65">
        <v>1.0E-4</v>
      </c>
      <c r="K236" s="65">
        <v>2.0</v>
      </c>
      <c r="L236" s="65">
        <v>1.0E-4</v>
      </c>
      <c r="M236" s="65">
        <v>1.0</v>
      </c>
      <c r="N236" s="65">
        <v>1.0</v>
      </c>
      <c r="O236" s="65">
        <v>0.0</v>
      </c>
      <c r="P236" s="65">
        <v>0.5</v>
      </c>
      <c r="Q236" s="65">
        <v>0.0</v>
      </c>
      <c r="R236" s="65">
        <v>112.0</v>
      </c>
      <c r="S236" s="65">
        <v>0.0</v>
      </c>
      <c r="T236" s="65">
        <v>1.0</v>
      </c>
      <c r="U236" s="65">
        <v>0.0</v>
      </c>
      <c r="V236" s="3"/>
      <c r="W236" s="3"/>
      <c r="X236" s="3"/>
      <c r="Y236" s="3"/>
      <c r="Z236" s="3"/>
      <c r="AA236" s="3"/>
      <c r="AB236" s="3"/>
      <c r="AC236" s="3"/>
      <c r="AD236" s="3"/>
      <c r="AE236" s="3"/>
    </row>
    <row r="237">
      <c r="A237" s="64" t="s">
        <v>351</v>
      </c>
      <c r="B237" s="64" t="s">
        <v>352</v>
      </c>
      <c r="C237" s="64" t="s">
        <v>353</v>
      </c>
      <c r="D237" s="64">
        <v>1.0</v>
      </c>
      <c r="E237" s="64" t="s">
        <v>200</v>
      </c>
      <c r="F237" s="64">
        <v>60.5</v>
      </c>
      <c r="G237" s="64">
        <v>33.5</v>
      </c>
      <c r="H237" s="64">
        <v>27.0</v>
      </c>
      <c r="I237" s="64">
        <v>2.0</v>
      </c>
      <c r="J237" s="64">
        <v>1.0E-4</v>
      </c>
      <c r="K237" s="64">
        <v>4.0</v>
      </c>
      <c r="L237" s="64">
        <v>2.0E-4</v>
      </c>
      <c r="M237" s="64">
        <v>1.0</v>
      </c>
      <c r="N237" s="64">
        <v>1.0</v>
      </c>
      <c r="O237" s="64">
        <v>0.0</v>
      </c>
      <c r="P237" s="64">
        <v>0.5</v>
      </c>
      <c r="Q237" s="64">
        <v>0.0</v>
      </c>
      <c r="R237" s="64">
        <v>102.0</v>
      </c>
      <c r="S237" s="64">
        <v>0.0</v>
      </c>
      <c r="T237" s="64">
        <v>1.0</v>
      </c>
      <c r="U237" s="64">
        <v>0.0</v>
      </c>
      <c r="V237" s="63"/>
      <c r="W237" s="63"/>
      <c r="X237" s="63"/>
      <c r="Y237" s="63"/>
      <c r="Z237" s="63"/>
      <c r="AA237" s="63"/>
      <c r="AB237" s="63"/>
      <c r="AC237" s="63"/>
      <c r="AD237" s="63"/>
      <c r="AE237" s="63"/>
    </row>
    <row r="238">
      <c r="A238" s="65" t="s">
        <v>351</v>
      </c>
      <c r="B238" s="65" t="s">
        <v>354</v>
      </c>
      <c r="C238" s="65" t="s">
        <v>355</v>
      </c>
      <c r="D238" s="65">
        <v>1.0</v>
      </c>
      <c r="E238" s="65" t="s">
        <v>200</v>
      </c>
      <c r="F238" s="65">
        <v>60.5</v>
      </c>
      <c r="G238" s="65">
        <v>33.5</v>
      </c>
      <c r="H238" s="65">
        <v>27.0</v>
      </c>
      <c r="I238" s="65">
        <v>9.0</v>
      </c>
      <c r="J238" s="65">
        <v>5.0E-4</v>
      </c>
      <c r="K238" s="65">
        <v>11.0</v>
      </c>
      <c r="L238" s="65">
        <v>5.0E-4</v>
      </c>
      <c r="M238" s="65">
        <v>0.8182</v>
      </c>
      <c r="N238" s="65">
        <v>1.0</v>
      </c>
      <c r="O238" s="65">
        <v>0.0</v>
      </c>
      <c r="P238" s="65">
        <v>0.1111</v>
      </c>
      <c r="Q238" s="65">
        <v>0.0</v>
      </c>
      <c r="R238" s="65">
        <v>102.0</v>
      </c>
      <c r="S238" s="65">
        <v>0.0</v>
      </c>
      <c r="T238" s="65">
        <v>1.0</v>
      </c>
      <c r="U238" s="65">
        <v>0.0</v>
      </c>
      <c r="V238" s="3"/>
      <c r="W238" s="3"/>
      <c r="X238" s="3"/>
      <c r="Y238" s="3"/>
      <c r="Z238" s="3"/>
      <c r="AA238" s="3"/>
      <c r="AB238" s="3"/>
      <c r="AC238" s="3"/>
      <c r="AD238" s="3"/>
      <c r="AE238" s="3"/>
    </row>
    <row r="239">
      <c r="A239" s="64" t="s">
        <v>351</v>
      </c>
      <c r="B239" s="64" t="s">
        <v>858</v>
      </c>
      <c r="C239" s="64" t="s">
        <v>859</v>
      </c>
      <c r="D239" s="64">
        <v>1.0</v>
      </c>
      <c r="E239" s="64" t="s">
        <v>200</v>
      </c>
      <c r="F239" s="64">
        <v>60.5</v>
      </c>
      <c r="G239" s="64">
        <v>33.5</v>
      </c>
      <c r="H239" s="64">
        <v>27.0</v>
      </c>
      <c r="I239" s="64">
        <v>1.0</v>
      </c>
      <c r="J239" s="64">
        <v>1.0E-4</v>
      </c>
      <c r="K239" s="64">
        <v>1.0</v>
      </c>
      <c r="L239" s="64">
        <v>0.0</v>
      </c>
      <c r="M239" s="64">
        <v>1.0</v>
      </c>
      <c r="N239" s="64">
        <v>1.0</v>
      </c>
      <c r="O239" s="64">
        <v>0.0</v>
      </c>
      <c r="P239" s="64">
        <v>1.0</v>
      </c>
      <c r="Q239" s="64">
        <v>0.0</v>
      </c>
      <c r="R239" s="64">
        <v>102.0</v>
      </c>
      <c r="S239" s="64">
        <v>0.0</v>
      </c>
      <c r="T239" s="64">
        <v>1.0</v>
      </c>
      <c r="U239" s="64">
        <v>0.0</v>
      </c>
      <c r="V239" s="63"/>
      <c r="W239" s="63"/>
      <c r="X239" s="63"/>
      <c r="Y239" s="63"/>
      <c r="Z239" s="63"/>
      <c r="AA239" s="63"/>
      <c r="AB239" s="63"/>
      <c r="AC239" s="63"/>
      <c r="AD239" s="63"/>
      <c r="AE239" s="63"/>
    </row>
    <row r="240">
      <c r="A240" s="65" t="s">
        <v>362</v>
      </c>
      <c r="B240" s="65" t="s">
        <v>860</v>
      </c>
      <c r="C240" s="65" t="s">
        <v>861</v>
      </c>
      <c r="D240" s="65">
        <v>1.0</v>
      </c>
      <c r="E240" s="65" t="s">
        <v>136</v>
      </c>
      <c r="F240" s="65">
        <v>60.5</v>
      </c>
      <c r="G240" s="65">
        <v>33.5</v>
      </c>
      <c r="H240" s="65">
        <v>27.0</v>
      </c>
      <c r="I240" s="65">
        <v>1.0</v>
      </c>
      <c r="J240" s="65">
        <v>1.0E-4</v>
      </c>
      <c r="K240" s="65">
        <v>1.0</v>
      </c>
      <c r="L240" s="65">
        <v>0.0</v>
      </c>
      <c r="M240" s="65">
        <v>1.0</v>
      </c>
      <c r="N240" s="65">
        <v>1.0</v>
      </c>
      <c r="O240" s="65">
        <v>0.0</v>
      </c>
      <c r="P240" s="65">
        <v>1.0</v>
      </c>
      <c r="Q240" s="65">
        <v>0.0</v>
      </c>
      <c r="R240" s="65">
        <v>129.0</v>
      </c>
      <c r="S240" s="65">
        <v>0.0</v>
      </c>
      <c r="T240" s="65">
        <v>1.0</v>
      </c>
      <c r="U240" s="65">
        <v>0.0</v>
      </c>
      <c r="V240" s="3"/>
      <c r="W240" s="3"/>
      <c r="X240" s="3"/>
      <c r="Y240" s="3"/>
      <c r="Z240" s="3"/>
      <c r="AA240" s="3"/>
      <c r="AB240" s="3"/>
      <c r="AC240" s="3"/>
      <c r="AD240" s="3"/>
      <c r="AE240" s="3"/>
    </row>
    <row r="241">
      <c r="A241" s="64" t="s">
        <v>362</v>
      </c>
      <c r="B241" s="64" t="s">
        <v>862</v>
      </c>
      <c r="C241" s="64" t="s">
        <v>863</v>
      </c>
      <c r="D241" s="64">
        <v>1.0</v>
      </c>
      <c r="E241" s="64" t="s">
        <v>136</v>
      </c>
      <c r="F241" s="64">
        <v>60.5</v>
      </c>
      <c r="G241" s="64">
        <v>33.5</v>
      </c>
      <c r="H241" s="64">
        <v>27.0</v>
      </c>
      <c r="I241" s="64">
        <v>4.0</v>
      </c>
      <c r="J241" s="64">
        <v>2.0E-4</v>
      </c>
      <c r="K241" s="64">
        <v>6.0</v>
      </c>
      <c r="L241" s="64">
        <v>3.0E-4</v>
      </c>
      <c r="M241" s="64">
        <v>1.0</v>
      </c>
      <c r="N241" s="64">
        <v>1.0</v>
      </c>
      <c r="O241" s="64">
        <v>0.0</v>
      </c>
      <c r="P241" s="64">
        <v>0.25</v>
      </c>
      <c r="Q241" s="64">
        <v>0.0</v>
      </c>
      <c r="R241" s="64">
        <v>129.0</v>
      </c>
      <c r="S241" s="64">
        <v>0.0</v>
      </c>
      <c r="T241" s="64">
        <v>1.0</v>
      </c>
      <c r="U241" s="64">
        <v>0.0</v>
      </c>
      <c r="V241" s="63"/>
      <c r="W241" s="63"/>
      <c r="X241" s="63"/>
      <c r="Y241" s="63"/>
      <c r="Z241" s="63"/>
      <c r="AA241" s="63"/>
      <c r="AB241" s="63"/>
      <c r="AC241" s="63"/>
      <c r="AD241" s="63"/>
      <c r="AE241" s="63"/>
    </row>
    <row r="242">
      <c r="A242" s="65" t="s">
        <v>362</v>
      </c>
      <c r="B242" s="65" t="s">
        <v>864</v>
      </c>
      <c r="C242" s="65" t="s">
        <v>865</v>
      </c>
      <c r="D242" s="65">
        <v>1.0</v>
      </c>
      <c r="E242" s="65" t="s">
        <v>136</v>
      </c>
      <c r="F242" s="65">
        <v>60.5</v>
      </c>
      <c r="G242" s="65">
        <v>33.5</v>
      </c>
      <c r="H242" s="65">
        <v>27.0</v>
      </c>
      <c r="I242" s="65">
        <v>0.0</v>
      </c>
      <c r="J242" s="65">
        <v>0.0</v>
      </c>
      <c r="K242" s="65">
        <v>0.0</v>
      </c>
      <c r="L242" s="65">
        <v>0.0</v>
      </c>
      <c r="M242" s="65">
        <v>0.0</v>
      </c>
      <c r="N242" s="65">
        <v>1.0</v>
      </c>
      <c r="O242" s="65">
        <v>0.0</v>
      </c>
      <c r="P242" s="65">
        <v>0.0</v>
      </c>
      <c r="Q242" s="65">
        <v>0.0</v>
      </c>
      <c r="R242" s="65">
        <v>129.0</v>
      </c>
      <c r="S242" s="65">
        <v>0.0</v>
      </c>
      <c r="T242" s="65">
        <v>1.0</v>
      </c>
      <c r="U242" s="65">
        <v>0.0</v>
      </c>
      <c r="V242" s="3"/>
      <c r="W242" s="3"/>
      <c r="X242" s="3"/>
      <c r="Y242" s="3"/>
      <c r="Z242" s="3"/>
      <c r="AA242" s="3"/>
      <c r="AB242" s="3"/>
      <c r="AC242" s="3"/>
      <c r="AD242" s="3"/>
      <c r="AE242" s="3"/>
    </row>
    <row r="243">
      <c r="A243" s="64" t="s">
        <v>866</v>
      </c>
      <c r="B243" s="64" t="s">
        <v>867</v>
      </c>
      <c r="C243" s="64" t="s">
        <v>868</v>
      </c>
      <c r="D243" s="64">
        <v>1.0</v>
      </c>
      <c r="E243" s="64" t="s">
        <v>136</v>
      </c>
      <c r="F243" s="64">
        <v>60.5</v>
      </c>
      <c r="G243" s="64">
        <v>33.5</v>
      </c>
      <c r="H243" s="64">
        <v>27.0</v>
      </c>
      <c r="I243" s="64">
        <v>1.0</v>
      </c>
      <c r="J243" s="64">
        <v>1.0E-4</v>
      </c>
      <c r="K243" s="64">
        <v>1.0</v>
      </c>
      <c r="L243" s="64">
        <v>0.0</v>
      </c>
      <c r="M243" s="64">
        <v>1.0</v>
      </c>
      <c r="N243" s="64">
        <v>1.0</v>
      </c>
      <c r="O243" s="64">
        <v>0.0</v>
      </c>
      <c r="P243" s="64">
        <v>1.0</v>
      </c>
      <c r="Q243" s="64">
        <v>0.0</v>
      </c>
      <c r="R243" s="64">
        <v>134.0</v>
      </c>
      <c r="S243" s="64">
        <v>0.0</v>
      </c>
      <c r="T243" s="64">
        <v>1.0</v>
      </c>
      <c r="U243" s="64">
        <v>0.0</v>
      </c>
      <c r="V243" s="63"/>
      <c r="W243" s="63"/>
      <c r="X243" s="63"/>
      <c r="Y243" s="63"/>
      <c r="Z243" s="63"/>
      <c r="AA243" s="63"/>
      <c r="AB243" s="63"/>
      <c r="AC243" s="63"/>
      <c r="AD243" s="63"/>
      <c r="AE243" s="63"/>
    </row>
    <row r="244">
      <c r="A244" s="65" t="s">
        <v>866</v>
      </c>
      <c r="B244" s="65" t="s">
        <v>869</v>
      </c>
      <c r="C244" s="65" t="s">
        <v>870</v>
      </c>
      <c r="D244" s="65">
        <v>1.0</v>
      </c>
      <c r="E244" s="65" t="s">
        <v>136</v>
      </c>
      <c r="F244" s="65">
        <v>60.5</v>
      </c>
      <c r="G244" s="65">
        <v>33.5</v>
      </c>
      <c r="H244" s="65">
        <v>27.0</v>
      </c>
      <c r="I244" s="65">
        <v>2.0</v>
      </c>
      <c r="J244" s="65">
        <v>1.0E-4</v>
      </c>
      <c r="K244" s="65">
        <v>6.0</v>
      </c>
      <c r="L244" s="65">
        <v>3.0E-4</v>
      </c>
      <c r="M244" s="65">
        <v>1.0</v>
      </c>
      <c r="N244" s="65">
        <v>1.0</v>
      </c>
      <c r="O244" s="65">
        <v>0.0</v>
      </c>
      <c r="P244" s="65">
        <v>0.5</v>
      </c>
      <c r="Q244" s="65">
        <v>0.0</v>
      </c>
      <c r="R244" s="65">
        <v>134.0</v>
      </c>
      <c r="S244" s="65">
        <v>0.0</v>
      </c>
      <c r="T244" s="65">
        <v>1.0</v>
      </c>
      <c r="U244" s="65">
        <v>0.0</v>
      </c>
      <c r="V244" s="3"/>
      <c r="W244" s="3"/>
      <c r="X244" s="3"/>
      <c r="Y244" s="3"/>
      <c r="Z244" s="3"/>
      <c r="AA244" s="3"/>
      <c r="AB244" s="3"/>
      <c r="AC244" s="3"/>
      <c r="AD244" s="3"/>
      <c r="AE244" s="3"/>
    </row>
    <row r="245">
      <c r="A245" s="64" t="s">
        <v>866</v>
      </c>
      <c r="B245" s="64" t="s">
        <v>871</v>
      </c>
      <c r="C245" s="64" t="s">
        <v>872</v>
      </c>
      <c r="D245" s="64">
        <v>1.0</v>
      </c>
      <c r="E245" s="64" t="s">
        <v>136</v>
      </c>
      <c r="F245" s="64">
        <v>60.5</v>
      </c>
      <c r="G245" s="64">
        <v>33.5</v>
      </c>
      <c r="H245" s="64">
        <v>27.0</v>
      </c>
      <c r="I245" s="64">
        <v>0.0</v>
      </c>
      <c r="J245" s="64">
        <v>0.0</v>
      </c>
      <c r="K245" s="64">
        <v>0.0</v>
      </c>
      <c r="L245" s="64">
        <v>0.0</v>
      </c>
      <c r="M245" s="64">
        <v>0.0</v>
      </c>
      <c r="N245" s="64">
        <v>1.0</v>
      </c>
      <c r="O245" s="64">
        <v>0.0</v>
      </c>
      <c r="P245" s="64">
        <v>0.0</v>
      </c>
      <c r="Q245" s="64">
        <v>0.0</v>
      </c>
      <c r="R245" s="64">
        <v>134.0</v>
      </c>
      <c r="S245" s="64">
        <v>0.0</v>
      </c>
      <c r="T245" s="64">
        <v>1.0</v>
      </c>
      <c r="U245" s="64">
        <v>0.0</v>
      </c>
      <c r="V245" s="63"/>
      <c r="W245" s="63"/>
      <c r="X245" s="63"/>
      <c r="Y245" s="63"/>
      <c r="Z245" s="63"/>
      <c r="AA245" s="63"/>
      <c r="AB245" s="63"/>
      <c r="AC245" s="63"/>
      <c r="AD245" s="63"/>
      <c r="AE245" s="63"/>
    </row>
    <row r="246">
      <c r="A246" s="65" t="s">
        <v>866</v>
      </c>
      <c r="B246" s="65" t="s">
        <v>873</v>
      </c>
      <c r="C246" s="65" t="s">
        <v>874</v>
      </c>
      <c r="D246" s="65">
        <v>1.0</v>
      </c>
      <c r="E246" s="65" t="s">
        <v>136</v>
      </c>
      <c r="F246" s="65">
        <v>60.5</v>
      </c>
      <c r="G246" s="65">
        <v>33.5</v>
      </c>
      <c r="H246" s="65">
        <v>27.0</v>
      </c>
      <c r="I246" s="65">
        <v>0.0</v>
      </c>
      <c r="J246" s="65">
        <v>0.0</v>
      </c>
      <c r="K246" s="65">
        <v>0.0</v>
      </c>
      <c r="L246" s="65">
        <v>0.0</v>
      </c>
      <c r="M246" s="65">
        <v>0.0</v>
      </c>
      <c r="N246" s="65">
        <v>1.0</v>
      </c>
      <c r="O246" s="65">
        <v>0.0</v>
      </c>
      <c r="P246" s="65">
        <v>0.0</v>
      </c>
      <c r="Q246" s="65">
        <v>0.0</v>
      </c>
      <c r="R246" s="65">
        <v>134.0</v>
      </c>
      <c r="S246" s="65">
        <v>0.0</v>
      </c>
      <c r="T246" s="65">
        <v>1.0</v>
      </c>
      <c r="U246" s="65">
        <v>0.0</v>
      </c>
      <c r="V246" s="3"/>
      <c r="W246" s="3"/>
      <c r="X246" s="3"/>
      <c r="Y246" s="3"/>
      <c r="Z246" s="3"/>
      <c r="AA246" s="3"/>
      <c r="AB246" s="3"/>
      <c r="AC246" s="3"/>
      <c r="AD246" s="3"/>
      <c r="AE246" s="3"/>
    </row>
    <row r="247">
      <c r="A247" s="64" t="s">
        <v>369</v>
      </c>
      <c r="B247" s="64" t="s">
        <v>875</v>
      </c>
      <c r="C247" s="64" t="s">
        <v>876</v>
      </c>
      <c r="D247" s="64">
        <v>1.0</v>
      </c>
      <c r="E247" s="64" t="s">
        <v>190</v>
      </c>
      <c r="F247" s="64">
        <v>60.5</v>
      </c>
      <c r="G247" s="64">
        <v>33.5</v>
      </c>
      <c r="H247" s="64">
        <v>27.0</v>
      </c>
      <c r="I247" s="64">
        <v>0.0</v>
      </c>
      <c r="J247" s="64">
        <v>0.0</v>
      </c>
      <c r="K247" s="64">
        <v>0.0</v>
      </c>
      <c r="L247" s="64">
        <v>0.0</v>
      </c>
      <c r="M247" s="64">
        <v>0.0</v>
      </c>
      <c r="N247" s="64">
        <v>1.0</v>
      </c>
      <c r="O247" s="64">
        <v>0.0</v>
      </c>
      <c r="P247" s="64">
        <v>0.0</v>
      </c>
      <c r="Q247" s="64">
        <v>0.0</v>
      </c>
      <c r="R247" s="64">
        <v>105.0</v>
      </c>
      <c r="S247" s="64">
        <v>0.0</v>
      </c>
      <c r="T247" s="64">
        <v>1.0</v>
      </c>
      <c r="U247" s="64">
        <v>0.0</v>
      </c>
      <c r="V247" s="63"/>
      <c r="W247" s="63"/>
      <c r="X247" s="63"/>
      <c r="Y247" s="63"/>
      <c r="Z247" s="63"/>
      <c r="AA247" s="63"/>
      <c r="AB247" s="63"/>
      <c r="AC247" s="63"/>
      <c r="AD247" s="63"/>
      <c r="AE247" s="63"/>
    </row>
    <row r="248">
      <c r="A248" s="65" t="s">
        <v>877</v>
      </c>
      <c r="B248" s="65" t="s">
        <v>878</v>
      </c>
      <c r="C248" s="65" t="s">
        <v>879</v>
      </c>
      <c r="D248" s="65">
        <v>1.0</v>
      </c>
      <c r="E248" s="65" t="s">
        <v>100</v>
      </c>
      <c r="F248" s="65">
        <v>60.5</v>
      </c>
      <c r="G248" s="65">
        <v>33.5</v>
      </c>
      <c r="H248" s="65">
        <v>27.0</v>
      </c>
      <c r="I248" s="65">
        <v>0.0</v>
      </c>
      <c r="J248" s="65">
        <v>0.0</v>
      </c>
      <c r="K248" s="65">
        <v>0.0</v>
      </c>
      <c r="L248" s="65">
        <v>0.0</v>
      </c>
      <c r="M248" s="65">
        <v>0.0</v>
      </c>
      <c r="N248" s="65">
        <v>1.0</v>
      </c>
      <c r="O248" s="65">
        <v>0.0</v>
      </c>
      <c r="P248" s="65">
        <v>0.0</v>
      </c>
      <c r="Q248" s="65">
        <v>0.0</v>
      </c>
      <c r="R248" s="65">
        <v>113.0</v>
      </c>
      <c r="S248" s="65">
        <v>0.0</v>
      </c>
      <c r="T248" s="65">
        <v>1.0</v>
      </c>
      <c r="U248" s="65">
        <v>0.0</v>
      </c>
      <c r="V248" s="3"/>
      <c r="W248" s="3"/>
      <c r="X248" s="3"/>
      <c r="Y248" s="3"/>
      <c r="Z248" s="3"/>
      <c r="AA248" s="3"/>
      <c r="AB248" s="3"/>
      <c r="AC248" s="3"/>
      <c r="AD248" s="3"/>
      <c r="AE248" s="3"/>
    </row>
    <row r="249">
      <c r="A249" s="64" t="s">
        <v>375</v>
      </c>
      <c r="B249" s="64" t="s">
        <v>376</v>
      </c>
      <c r="C249" s="64" t="s">
        <v>377</v>
      </c>
      <c r="D249" s="64">
        <v>6.0</v>
      </c>
      <c r="E249" s="64" t="s">
        <v>231</v>
      </c>
      <c r="F249" s="64">
        <v>37.0</v>
      </c>
      <c r="G249" s="64">
        <v>25.5</v>
      </c>
      <c r="H249" s="64">
        <v>11.5</v>
      </c>
      <c r="I249" s="64">
        <v>59.0</v>
      </c>
      <c r="J249" s="64">
        <v>0.003</v>
      </c>
      <c r="K249" s="64">
        <v>69.0</v>
      </c>
      <c r="L249" s="64">
        <v>0.003</v>
      </c>
      <c r="M249" s="64">
        <v>1.0</v>
      </c>
      <c r="N249" s="64">
        <v>6.0</v>
      </c>
      <c r="O249" s="64">
        <v>0.0</v>
      </c>
      <c r="P249" s="64">
        <v>0.1017</v>
      </c>
      <c r="Q249" s="64">
        <v>0.0</v>
      </c>
      <c r="R249" s="64">
        <v>612.0</v>
      </c>
      <c r="S249" s="64">
        <v>0.0</v>
      </c>
      <c r="T249" s="64">
        <v>6.0</v>
      </c>
      <c r="U249" s="64">
        <v>0.0</v>
      </c>
      <c r="V249" s="63"/>
      <c r="W249" s="63"/>
      <c r="X249" s="63"/>
      <c r="Y249" s="63"/>
      <c r="Z249" s="63"/>
      <c r="AA249" s="63"/>
      <c r="AB249" s="63"/>
      <c r="AC249" s="63"/>
      <c r="AD249" s="63"/>
      <c r="AE249" s="63"/>
    </row>
    <row r="250">
      <c r="A250" s="65" t="s">
        <v>375</v>
      </c>
      <c r="B250" s="65" t="s">
        <v>378</v>
      </c>
      <c r="C250" s="65" t="s">
        <v>379</v>
      </c>
      <c r="D250" s="65">
        <v>2.0</v>
      </c>
      <c r="E250" s="65" t="s">
        <v>231</v>
      </c>
      <c r="F250" s="65">
        <v>37.0</v>
      </c>
      <c r="G250" s="65">
        <v>25.5</v>
      </c>
      <c r="H250" s="65">
        <v>11.5</v>
      </c>
      <c r="I250" s="65">
        <v>16.0</v>
      </c>
      <c r="J250" s="65">
        <v>8.0E-4</v>
      </c>
      <c r="K250" s="65">
        <v>18.0</v>
      </c>
      <c r="L250" s="65">
        <v>8.0E-4</v>
      </c>
      <c r="M250" s="65">
        <v>1.0</v>
      </c>
      <c r="N250" s="65">
        <v>2.0</v>
      </c>
      <c r="O250" s="65">
        <v>0.0</v>
      </c>
      <c r="P250" s="65">
        <v>0.125</v>
      </c>
      <c r="Q250" s="65">
        <v>0.0</v>
      </c>
      <c r="R250" s="65">
        <v>204.0</v>
      </c>
      <c r="S250" s="65">
        <v>0.0</v>
      </c>
      <c r="T250" s="65">
        <v>2.0</v>
      </c>
      <c r="U250" s="65">
        <v>0.0</v>
      </c>
      <c r="V250" s="3"/>
      <c r="W250" s="3"/>
      <c r="X250" s="3"/>
      <c r="Y250" s="3"/>
      <c r="Z250" s="3"/>
      <c r="AA250" s="3"/>
      <c r="AB250" s="3"/>
      <c r="AC250" s="3"/>
      <c r="AD250" s="3"/>
      <c r="AE250" s="3"/>
    </row>
    <row r="251">
      <c r="A251" s="64" t="s">
        <v>375</v>
      </c>
      <c r="B251" s="64" t="s">
        <v>386</v>
      </c>
      <c r="C251" s="64" t="s">
        <v>387</v>
      </c>
      <c r="D251" s="64">
        <v>1.0</v>
      </c>
      <c r="E251" s="64" t="s">
        <v>231</v>
      </c>
      <c r="F251" s="64">
        <v>37.0</v>
      </c>
      <c r="G251" s="64">
        <v>25.5</v>
      </c>
      <c r="H251" s="64">
        <v>11.5</v>
      </c>
      <c r="I251" s="64">
        <v>6.0</v>
      </c>
      <c r="J251" s="64">
        <v>3.0E-4</v>
      </c>
      <c r="K251" s="64">
        <v>6.0</v>
      </c>
      <c r="L251" s="64">
        <v>3.0E-4</v>
      </c>
      <c r="M251" s="64">
        <v>1.0</v>
      </c>
      <c r="N251" s="64">
        <v>1.0</v>
      </c>
      <c r="O251" s="64">
        <v>0.0</v>
      </c>
      <c r="P251" s="64">
        <v>0.1667</v>
      </c>
      <c r="Q251" s="64">
        <v>0.0</v>
      </c>
      <c r="R251" s="64">
        <v>102.0</v>
      </c>
      <c r="S251" s="64">
        <v>0.0</v>
      </c>
      <c r="T251" s="64">
        <v>1.0</v>
      </c>
      <c r="U251" s="64">
        <v>0.0</v>
      </c>
      <c r="V251" s="63"/>
      <c r="W251" s="63"/>
      <c r="X251" s="63"/>
      <c r="Y251" s="63"/>
      <c r="Z251" s="63"/>
      <c r="AA251" s="63"/>
      <c r="AB251" s="63"/>
      <c r="AC251" s="63"/>
      <c r="AD251" s="63"/>
      <c r="AE251" s="63"/>
    </row>
    <row r="252">
      <c r="A252" s="65" t="s">
        <v>375</v>
      </c>
      <c r="B252" s="65" t="s">
        <v>880</v>
      </c>
      <c r="C252" s="65" t="s">
        <v>881</v>
      </c>
      <c r="D252" s="65">
        <v>3.0</v>
      </c>
      <c r="E252" s="65" t="s">
        <v>231</v>
      </c>
      <c r="F252" s="65">
        <v>37.0</v>
      </c>
      <c r="G252" s="65">
        <v>25.5</v>
      </c>
      <c r="H252" s="65">
        <v>11.5</v>
      </c>
      <c r="I252" s="65">
        <v>26.0</v>
      </c>
      <c r="J252" s="65">
        <v>0.0013</v>
      </c>
      <c r="K252" s="65">
        <v>32.0</v>
      </c>
      <c r="L252" s="65">
        <v>0.0014</v>
      </c>
      <c r="M252" s="65">
        <v>1.0</v>
      </c>
      <c r="N252" s="65">
        <v>3.0</v>
      </c>
      <c r="O252" s="65">
        <v>0.0</v>
      </c>
      <c r="P252" s="65">
        <v>0.1154</v>
      </c>
      <c r="Q252" s="65">
        <v>0.0</v>
      </c>
      <c r="R252" s="65">
        <v>306.0</v>
      </c>
      <c r="S252" s="65">
        <v>0.0</v>
      </c>
      <c r="T252" s="65">
        <v>3.0</v>
      </c>
      <c r="U252" s="65">
        <v>0.0</v>
      </c>
      <c r="V252" s="3"/>
      <c r="W252" s="3"/>
      <c r="X252" s="3"/>
      <c r="Y252" s="3"/>
      <c r="Z252" s="3"/>
      <c r="AA252" s="3"/>
      <c r="AB252" s="3"/>
      <c r="AC252" s="3"/>
      <c r="AD252" s="3"/>
      <c r="AE252" s="3"/>
    </row>
    <row r="253">
      <c r="A253" s="64" t="s">
        <v>375</v>
      </c>
      <c r="B253" s="64" t="s">
        <v>388</v>
      </c>
      <c r="C253" s="64" t="s">
        <v>389</v>
      </c>
      <c r="D253" s="64">
        <v>3.0</v>
      </c>
      <c r="E253" s="64" t="s">
        <v>231</v>
      </c>
      <c r="F253" s="64">
        <v>37.0</v>
      </c>
      <c r="G253" s="64">
        <v>25.5</v>
      </c>
      <c r="H253" s="64">
        <v>11.5</v>
      </c>
      <c r="I253" s="64">
        <v>71.0</v>
      </c>
      <c r="J253" s="64">
        <v>0.0036</v>
      </c>
      <c r="K253" s="64">
        <v>82.0</v>
      </c>
      <c r="L253" s="64">
        <v>0.0035</v>
      </c>
      <c r="M253" s="64">
        <v>1.0</v>
      </c>
      <c r="N253" s="64">
        <v>3.0</v>
      </c>
      <c r="O253" s="64">
        <v>0.0</v>
      </c>
      <c r="P253" s="64">
        <v>0.0423</v>
      </c>
      <c r="Q253" s="64">
        <v>0.0</v>
      </c>
      <c r="R253" s="64">
        <v>306.0</v>
      </c>
      <c r="S253" s="64">
        <v>0.0</v>
      </c>
      <c r="T253" s="64">
        <v>3.0</v>
      </c>
      <c r="U253" s="64">
        <v>0.0</v>
      </c>
      <c r="V253" s="63"/>
      <c r="W253" s="63"/>
      <c r="X253" s="63"/>
      <c r="Y253" s="63"/>
      <c r="Z253" s="63"/>
      <c r="AA253" s="63"/>
      <c r="AB253" s="63"/>
      <c r="AC253" s="63"/>
      <c r="AD253" s="63"/>
      <c r="AE253" s="63"/>
    </row>
    <row r="254">
      <c r="A254" s="65" t="s">
        <v>375</v>
      </c>
      <c r="B254" s="65" t="s">
        <v>390</v>
      </c>
      <c r="C254" s="65" t="s">
        <v>391</v>
      </c>
      <c r="D254" s="65">
        <v>4.0</v>
      </c>
      <c r="E254" s="65" t="s">
        <v>231</v>
      </c>
      <c r="F254" s="65">
        <v>37.0</v>
      </c>
      <c r="G254" s="65">
        <v>25.5</v>
      </c>
      <c r="H254" s="65">
        <v>11.5</v>
      </c>
      <c r="I254" s="65">
        <v>142.0</v>
      </c>
      <c r="J254" s="65">
        <v>0.0072</v>
      </c>
      <c r="K254" s="65">
        <v>167.0</v>
      </c>
      <c r="L254" s="65">
        <v>0.0072</v>
      </c>
      <c r="M254" s="65">
        <v>0.988</v>
      </c>
      <c r="N254" s="65">
        <v>4.0</v>
      </c>
      <c r="O254" s="65">
        <v>0.0</v>
      </c>
      <c r="P254" s="65">
        <v>0.0282</v>
      </c>
      <c r="Q254" s="65">
        <v>0.0</v>
      </c>
      <c r="R254" s="65">
        <v>408.0</v>
      </c>
      <c r="S254" s="65">
        <v>0.0</v>
      </c>
      <c r="T254" s="65">
        <v>4.0</v>
      </c>
      <c r="U254" s="65">
        <v>0.0</v>
      </c>
      <c r="V254" s="3"/>
      <c r="W254" s="3"/>
      <c r="X254" s="3"/>
      <c r="Y254" s="3"/>
      <c r="Z254" s="3"/>
      <c r="AA254" s="3"/>
      <c r="AB254" s="3"/>
      <c r="AC254" s="3"/>
      <c r="AD254" s="3"/>
      <c r="AE254" s="3"/>
    </row>
    <row r="255">
      <c r="A255" s="64" t="s">
        <v>375</v>
      </c>
      <c r="B255" s="64" t="s">
        <v>392</v>
      </c>
      <c r="C255" s="64" t="s">
        <v>393</v>
      </c>
      <c r="D255" s="64">
        <v>3.0</v>
      </c>
      <c r="E255" s="64" t="s">
        <v>231</v>
      </c>
      <c r="F255" s="64">
        <v>37.0</v>
      </c>
      <c r="G255" s="64">
        <v>25.5</v>
      </c>
      <c r="H255" s="64">
        <v>11.5</v>
      </c>
      <c r="I255" s="64">
        <v>137.0</v>
      </c>
      <c r="J255" s="64">
        <v>0.007</v>
      </c>
      <c r="K255" s="64">
        <v>158.0</v>
      </c>
      <c r="L255" s="64">
        <v>0.0068</v>
      </c>
      <c r="M255" s="64">
        <v>1.0</v>
      </c>
      <c r="N255" s="64">
        <v>3.0</v>
      </c>
      <c r="O255" s="64">
        <v>0.0</v>
      </c>
      <c r="P255" s="64">
        <v>0.0219</v>
      </c>
      <c r="Q255" s="64">
        <v>0.0</v>
      </c>
      <c r="R255" s="64">
        <v>306.0</v>
      </c>
      <c r="S255" s="64">
        <v>0.0</v>
      </c>
      <c r="T255" s="64">
        <v>3.0</v>
      </c>
      <c r="U255" s="64">
        <v>0.0</v>
      </c>
      <c r="V255" s="63"/>
      <c r="W255" s="63"/>
      <c r="X255" s="63"/>
      <c r="Y255" s="63"/>
      <c r="Z255" s="63"/>
      <c r="AA255" s="63"/>
      <c r="AB255" s="63"/>
      <c r="AC255" s="63"/>
      <c r="AD255" s="63"/>
      <c r="AE255" s="63"/>
    </row>
    <row r="256">
      <c r="A256" s="65" t="s">
        <v>375</v>
      </c>
      <c r="B256" s="65" t="s">
        <v>882</v>
      </c>
      <c r="C256" s="65" t="s">
        <v>883</v>
      </c>
      <c r="D256" s="65">
        <v>3.0</v>
      </c>
      <c r="E256" s="65" t="s">
        <v>231</v>
      </c>
      <c r="F256" s="65">
        <v>37.0</v>
      </c>
      <c r="G256" s="65">
        <v>25.5</v>
      </c>
      <c r="H256" s="65">
        <v>11.5</v>
      </c>
      <c r="I256" s="65">
        <v>4.0</v>
      </c>
      <c r="J256" s="65">
        <v>2.0E-4</v>
      </c>
      <c r="K256" s="65">
        <v>7.0</v>
      </c>
      <c r="L256" s="65">
        <v>3.0E-4</v>
      </c>
      <c r="M256" s="65">
        <v>0.7143</v>
      </c>
      <c r="N256" s="65">
        <v>3.0</v>
      </c>
      <c r="O256" s="65">
        <v>0.0</v>
      </c>
      <c r="P256" s="65">
        <v>0.75</v>
      </c>
      <c r="Q256" s="65">
        <v>0.0</v>
      </c>
      <c r="R256" s="65">
        <v>306.0</v>
      </c>
      <c r="S256" s="65">
        <v>0.0</v>
      </c>
      <c r="T256" s="65">
        <v>3.0</v>
      </c>
      <c r="U256" s="65">
        <v>0.0</v>
      </c>
      <c r="V256" s="3"/>
      <c r="W256" s="3"/>
      <c r="X256" s="3"/>
      <c r="Y256" s="3"/>
      <c r="Z256" s="3"/>
      <c r="AA256" s="3"/>
      <c r="AB256" s="3"/>
      <c r="AC256" s="3"/>
      <c r="AD256" s="3"/>
      <c r="AE256" s="3"/>
    </row>
    <row r="257">
      <c r="A257" s="64" t="s">
        <v>375</v>
      </c>
      <c r="B257" s="64" t="s">
        <v>884</v>
      </c>
      <c r="C257" s="64" t="s">
        <v>885</v>
      </c>
      <c r="D257" s="64">
        <v>2.0</v>
      </c>
      <c r="E257" s="64" t="s">
        <v>231</v>
      </c>
      <c r="F257" s="64">
        <v>37.0</v>
      </c>
      <c r="G257" s="64">
        <v>25.5</v>
      </c>
      <c r="H257" s="64">
        <v>11.5</v>
      </c>
      <c r="I257" s="64">
        <v>7.0</v>
      </c>
      <c r="J257" s="64">
        <v>4.0E-4</v>
      </c>
      <c r="K257" s="64">
        <v>13.0</v>
      </c>
      <c r="L257" s="64">
        <v>6.0E-4</v>
      </c>
      <c r="M257" s="64">
        <v>1.0</v>
      </c>
      <c r="N257" s="64">
        <v>2.0</v>
      </c>
      <c r="O257" s="64">
        <v>0.0</v>
      </c>
      <c r="P257" s="64">
        <v>0.2857</v>
      </c>
      <c r="Q257" s="64">
        <v>0.0</v>
      </c>
      <c r="R257" s="64">
        <v>204.0</v>
      </c>
      <c r="S257" s="64">
        <v>0.0</v>
      </c>
      <c r="T257" s="64">
        <v>2.0</v>
      </c>
      <c r="U257" s="64">
        <v>0.0</v>
      </c>
      <c r="V257" s="63"/>
      <c r="W257" s="63"/>
      <c r="X257" s="63"/>
      <c r="Y257" s="63"/>
      <c r="Z257" s="63"/>
      <c r="AA257" s="63"/>
      <c r="AB257" s="63"/>
      <c r="AC257" s="63"/>
      <c r="AD257" s="63"/>
      <c r="AE257" s="63"/>
    </row>
    <row r="258">
      <c r="A258" s="65" t="s">
        <v>375</v>
      </c>
      <c r="B258" s="65" t="s">
        <v>394</v>
      </c>
      <c r="C258" s="65" t="s">
        <v>395</v>
      </c>
      <c r="D258" s="65">
        <v>1.0</v>
      </c>
      <c r="E258" s="65" t="s">
        <v>231</v>
      </c>
      <c r="F258" s="65">
        <v>37.0</v>
      </c>
      <c r="G258" s="65">
        <v>25.5</v>
      </c>
      <c r="H258" s="65">
        <v>11.5</v>
      </c>
      <c r="I258" s="65">
        <v>34.0</v>
      </c>
      <c r="J258" s="65">
        <v>0.0017</v>
      </c>
      <c r="K258" s="65">
        <v>38.0</v>
      </c>
      <c r="L258" s="65">
        <v>0.0016</v>
      </c>
      <c r="M258" s="65">
        <v>0.9474</v>
      </c>
      <c r="N258" s="65">
        <v>1.0</v>
      </c>
      <c r="O258" s="65">
        <v>0.0</v>
      </c>
      <c r="P258" s="65">
        <v>0.0294</v>
      </c>
      <c r="Q258" s="65">
        <v>0.0</v>
      </c>
      <c r="R258" s="65">
        <v>102.0</v>
      </c>
      <c r="S258" s="65">
        <v>0.0</v>
      </c>
      <c r="T258" s="65">
        <v>1.0</v>
      </c>
      <c r="U258" s="65">
        <v>0.0</v>
      </c>
      <c r="V258" s="3"/>
      <c r="W258" s="3"/>
      <c r="X258" s="3"/>
      <c r="Y258" s="3"/>
      <c r="Z258" s="3"/>
      <c r="AA258" s="3"/>
      <c r="AB258" s="3"/>
      <c r="AC258" s="3"/>
      <c r="AD258" s="3"/>
      <c r="AE258" s="3"/>
    </row>
    <row r="259">
      <c r="A259" s="64" t="s">
        <v>375</v>
      </c>
      <c r="B259" s="64" t="s">
        <v>396</v>
      </c>
      <c r="C259" s="64" t="s">
        <v>397</v>
      </c>
      <c r="D259" s="64">
        <v>1.0</v>
      </c>
      <c r="E259" s="64" t="s">
        <v>231</v>
      </c>
      <c r="F259" s="64">
        <v>37.0</v>
      </c>
      <c r="G259" s="64">
        <v>25.5</v>
      </c>
      <c r="H259" s="64">
        <v>11.5</v>
      </c>
      <c r="I259" s="64">
        <v>12.0</v>
      </c>
      <c r="J259" s="64">
        <v>6.0E-4</v>
      </c>
      <c r="K259" s="64">
        <v>12.0</v>
      </c>
      <c r="L259" s="64">
        <v>5.0E-4</v>
      </c>
      <c r="M259" s="64">
        <v>1.0</v>
      </c>
      <c r="N259" s="64">
        <v>1.0</v>
      </c>
      <c r="O259" s="64">
        <v>0.0</v>
      </c>
      <c r="P259" s="64">
        <v>0.0833</v>
      </c>
      <c r="Q259" s="64">
        <v>0.0</v>
      </c>
      <c r="R259" s="64">
        <v>102.0</v>
      </c>
      <c r="S259" s="64">
        <v>0.0</v>
      </c>
      <c r="T259" s="64">
        <v>1.0</v>
      </c>
      <c r="U259" s="64">
        <v>0.0</v>
      </c>
      <c r="V259" s="63"/>
      <c r="W259" s="63"/>
      <c r="X259" s="63"/>
      <c r="Y259" s="63"/>
      <c r="Z259" s="63"/>
      <c r="AA259" s="63"/>
      <c r="AB259" s="63"/>
      <c r="AC259" s="63"/>
      <c r="AD259" s="63"/>
      <c r="AE259" s="63"/>
    </row>
    <row r="260">
      <c r="A260" s="65" t="s">
        <v>400</v>
      </c>
      <c r="B260" s="65" t="s">
        <v>401</v>
      </c>
      <c r="C260" s="65" t="s">
        <v>402</v>
      </c>
      <c r="D260" s="65">
        <v>6.0</v>
      </c>
      <c r="E260" s="65" t="s">
        <v>132</v>
      </c>
      <c r="F260" s="65">
        <v>60.5</v>
      </c>
      <c r="G260" s="65">
        <v>33.5</v>
      </c>
      <c r="H260" s="65">
        <v>27.0</v>
      </c>
      <c r="I260" s="65">
        <v>820.0</v>
      </c>
      <c r="J260" s="65">
        <v>0.0417</v>
      </c>
      <c r="K260" s="65">
        <v>953.0</v>
      </c>
      <c r="L260" s="65">
        <v>0.041</v>
      </c>
      <c r="M260" s="65">
        <v>0.9969</v>
      </c>
      <c r="N260" s="65">
        <v>6.0</v>
      </c>
      <c r="O260" s="65">
        <v>0.0</v>
      </c>
      <c r="P260" s="65">
        <v>0.0073</v>
      </c>
      <c r="Q260" s="65">
        <v>0.0</v>
      </c>
      <c r="R260" s="65">
        <v>774.0</v>
      </c>
      <c r="S260" s="65">
        <v>0.0</v>
      </c>
      <c r="T260" s="65">
        <v>6.0</v>
      </c>
      <c r="U260" s="65">
        <v>0.0</v>
      </c>
      <c r="V260" s="3"/>
      <c r="W260" s="3"/>
      <c r="X260" s="3"/>
      <c r="Y260" s="3"/>
      <c r="Z260" s="3"/>
      <c r="AA260" s="3"/>
      <c r="AB260" s="3"/>
      <c r="AC260" s="3"/>
      <c r="AD260" s="3"/>
      <c r="AE260" s="3"/>
    </row>
    <row r="261">
      <c r="A261" s="64" t="s">
        <v>400</v>
      </c>
      <c r="B261" s="64" t="s">
        <v>403</v>
      </c>
      <c r="C261" s="64" t="s">
        <v>404</v>
      </c>
      <c r="D261" s="64">
        <v>15.0</v>
      </c>
      <c r="E261" s="64" t="s">
        <v>132</v>
      </c>
      <c r="F261" s="64">
        <v>60.5</v>
      </c>
      <c r="G261" s="64">
        <v>33.5</v>
      </c>
      <c r="H261" s="64">
        <v>27.0</v>
      </c>
      <c r="I261" s="64">
        <v>57.0</v>
      </c>
      <c r="J261" s="64">
        <v>0.0029</v>
      </c>
      <c r="K261" s="64">
        <v>78.0</v>
      </c>
      <c r="L261" s="64">
        <v>0.0034</v>
      </c>
      <c r="M261" s="64">
        <v>1.0</v>
      </c>
      <c r="N261" s="64">
        <v>14.0</v>
      </c>
      <c r="O261" s="64">
        <v>1.0</v>
      </c>
      <c r="P261" s="64">
        <v>0.2456</v>
      </c>
      <c r="Q261" s="64">
        <v>0.0175</v>
      </c>
      <c r="R261" s="64">
        <v>1806.0</v>
      </c>
      <c r="S261" s="64">
        <v>129.0</v>
      </c>
      <c r="T261" s="64">
        <v>14.0</v>
      </c>
      <c r="U261" s="64">
        <v>1.0</v>
      </c>
      <c r="V261" s="63"/>
      <c r="W261" s="63"/>
      <c r="X261" s="63"/>
      <c r="Y261" s="63"/>
      <c r="Z261" s="63"/>
      <c r="AA261" s="63"/>
      <c r="AB261" s="63"/>
      <c r="AC261" s="63"/>
      <c r="AD261" s="63"/>
      <c r="AE261" s="63"/>
    </row>
    <row r="262">
      <c r="A262" s="65" t="s">
        <v>400</v>
      </c>
      <c r="B262" s="65" t="s">
        <v>886</v>
      </c>
      <c r="C262" s="65" t="s">
        <v>887</v>
      </c>
      <c r="D262" s="65">
        <v>13.0</v>
      </c>
      <c r="E262" s="65" t="s">
        <v>132</v>
      </c>
      <c r="F262" s="65">
        <v>60.5</v>
      </c>
      <c r="G262" s="65">
        <v>33.5</v>
      </c>
      <c r="H262" s="65">
        <v>27.0</v>
      </c>
      <c r="I262" s="65">
        <v>52.0</v>
      </c>
      <c r="J262" s="65">
        <v>0.0026</v>
      </c>
      <c r="K262" s="65">
        <v>64.0</v>
      </c>
      <c r="L262" s="65">
        <v>0.0028</v>
      </c>
      <c r="M262" s="65">
        <v>1.0</v>
      </c>
      <c r="N262" s="65">
        <v>12.0</v>
      </c>
      <c r="O262" s="65">
        <v>1.0</v>
      </c>
      <c r="P262" s="65">
        <v>0.2308</v>
      </c>
      <c r="Q262" s="65">
        <v>0.0192</v>
      </c>
      <c r="R262" s="65">
        <v>1548.0</v>
      </c>
      <c r="S262" s="65">
        <v>129.0</v>
      </c>
      <c r="T262" s="65">
        <v>12.0</v>
      </c>
      <c r="U262" s="65">
        <v>1.0</v>
      </c>
      <c r="V262" s="3"/>
      <c r="W262" s="3"/>
      <c r="X262" s="3"/>
      <c r="Y262" s="3"/>
      <c r="Z262" s="3"/>
      <c r="AA262" s="3"/>
      <c r="AB262" s="3"/>
      <c r="AC262" s="3"/>
      <c r="AD262" s="3"/>
      <c r="AE262" s="3"/>
    </row>
    <row r="263">
      <c r="A263" s="64" t="s">
        <v>400</v>
      </c>
      <c r="B263" s="64" t="s">
        <v>888</v>
      </c>
      <c r="C263" s="64" t="s">
        <v>889</v>
      </c>
      <c r="D263" s="64">
        <v>1.0</v>
      </c>
      <c r="E263" s="64" t="s">
        <v>132</v>
      </c>
      <c r="F263" s="64">
        <v>60.5</v>
      </c>
      <c r="G263" s="64">
        <v>33.5</v>
      </c>
      <c r="H263" s="64">
        <v>27.0</v>
      </c>
      <c r="I263" s="64">
        <v>38.0</v>
      </c>
      <c r="J263" s="64">
        <v>0.0019</v>
      </c>
      <c r="K263" s="64">
        <v>43.0</v>
      </c>
      <c r="L263" s="64">
        <v>0.0018</v>
      </c>
      <c r="M263" s="64">
        <v>0.907</v>
      </c>
      <c r="N263" s="64">
        <v>1.0</v>
      </c>
      <c r="O263" s="64">
        <v>0.0</v>
      </c>
      <c r="P263" s="64">
        <v>0.0263</v>
      </c>
      <c r="Q263" s="64">
        <v>0.0</v>
      </c>
      <c r="R263" s="64">
        <v>129.0</v>
      </c>
      <c r="S263" s="64">
        <v>0.0</v>
      </c>
      <c r="T263" s="64">
        <v>1.0</v>
      </c>
      <c r="U263" s="64">
        <v>0.0</v>
      </c>
      <c r="V263" s="63"/>
      <c r="W263" s="63"/>
      <c r="X263" s="63"/>
      <c r="Y263" s="63"/>
      <c r="Z263" s="63"/>
      <c r="AA263" s="63"/>
      <c r="AB263" s="63"/>
      <c r="AC263" s="63"/>
      <c r="AD263" s="63"/>
      <c r="AE263" s="63"/>
    </row>
    <row r="264">
      <c r="A264" s="65" t="s">
        <v>400</v>
      </c>
      <c r="B264" s="65" t="s">
        <v>405</v>
      </c>
      <c r="C264" s="65" t="s">
        <v>406</v>
      </c>
      <c r="D264" s="65">
        <v>1.0</v>
      </c>
      <c r="E264" s="65" t="s">
        <v>132</v>
      </c>
      <c r="F264" s="65">
        <v>60.5</v>
      </c>
      <c r="G264" s="65">
        <v>33.5</v>
      </c>
      <c r="H264" s="65">
        <v>27.0</v>
      </c>
      <c r="I264" s="65">
        <v>32.0</v>
      </c>
      <c r="J264" s="65">
        <v>0.0016</v>
      </c>
      <c r="K264" s="65">
        <v>38.0</v>
      </c>
      <c r="L264" s="65">
        <v>0.0016</v>
      </c>
      <c r="M264" s="65">
        <v>1.0</v>
      </c>
      <c r="N264" s="65">
        <v>1.0</v>
      </c>
      <c r="O264" s="65">
        <v>0.0</v>
      </c>
      <c r="P264" s="65">
        <v>0.0313</v>
      </c>
      <c r="Q264" s="65">
        <v>0.0</v>
      </c>
      <c r="R264" s="65">
        <v>129.0</v>
      </c>
      <c r="S264" s="65">
        <v>0.0</v>
      </c>
      <c r="T264" s="65">
        <v>1.0</v>
      </c>
      <c r="U264" s="65">
        <v>0.0</v>
      </c>
      <c r="V264" s="3"/>
      <c r="W264" s="3"/>
      <c r="X264" s="3"/>
      <c r="Y264" s="3"/>
      <c r="Z264" s="3"/>
      <c r="AA264" s="3"/>
      <c r="AB264" s="3"/>
      <c r="AC264" s="3"/>
      <c r="AD264" s="3"/>
      <c r="AE264" s="3"/>
    </row>
    <row r="265">
      <c r="A265" s="64" t="s">
        <v>400</v>
      </c>
      <c r="B265" s="64" t="s">
        <v>890</v>
      </c>
      <c r="C265" s="64" t="s">
        <v>891</v>
      </c>
      <c r="D265" s="64">
        <v>1.0</v>
      </c>
      <c r="E265" s="64" t="s">
        <v>132</v>
      </c>
      <c r="F265" s="64">
        <v>60.5</v>
      </c>
      <c r="G265" s="64">
        <v>33.5</v>
      </c>
      <c r="H265" s="64">
        <v>27.0</v>
      </c>
      <c r="I265" s="64">
        <v>19.0</v>
      </c>
      <c r="J265" s="64">
        <v>0.001</v>
      </c>
      <c r="K265" s="64">
        <v>26.0</v>
      </c>
      <c r="L265" s="64">
        <v>0.0011</v>
      </c>
      <c r="M265" s="64">
        <v>0.9615</v>
      </c>
      <c r="N265" s="64">
        <v>1.0</v>
      </c>
      <c r="O265" s="64">
        <v>0.0</v>
      </c>
      <c r="P265" s="64">
        <v>0.0526</v>
      </c>
      <c r="Q265" s="64">
        <v>0.0</v>
      </c>
      <c r="R265" s="64">
        <v>129.0</v>
      </c>
      <c r="S265" s="64">
        <v>0.0</v>
      </c>
      <c r="T265" s="64">
        <v>1.0</v>
      </c>
      <c r="U265" s="64">
        <v>0.0</v>
      </c>
      <c r="V265" s="63"/>
      <c r="W265" s="63"/>
      <c r="X265" s="63"/>
      <c r="Y265" s="63"/>
      <c r="Z265" s="63"/>
      <c r="AA265" s="63"/>
      <c r="AB265" s="63"/>
      <c r="AC265" s="63"/>
      <c r="AD265" s="63"/>
      <c r="AE265" s="63"/>
    </row>
    <row r="266">
      <c r="A266" s="65" t="s">
        <v>400</v>
      </c>
      <c r="B266" s="65" t="s">
        <v>407</v>
      </c>
      <c r="C266" s="65" t="s">
        <v>408</v>
      </c>
      <c r="D266" s="65">
        <v>2.0</v>
      </c>
      <c r="E266" s="65" t="s">
        <v>132</v>
      </c>
      <c r="F266" s="65">
        <v>60.5</v>
      </c>
      <c r="G266" s="65">
        <v>33.5</v>
      </c>
      <c r="H266" s="65">
        <v>27.0</v>
      </c>
      <c r="I266" s="65">
        <v>45.0</v>
      </c>
      <c r="J266" s="65">
        <v>0.0023</v>
      </c>
      <c r="K266" s="65">
        <v>58.0</v>
      </c>
      <c r="L266" s="65">
        <v>0.0025</v>
      </c>
      <c r="M266" s="65">
        <v>0.9483</v>
      </c>
      <c r="N266" s="65">
        <v>2.0</v>
      </c>
      <c r="O266" s="65">
        <v>0.0</v>
      </c>
      <c r="P266" s="65">
        <v>0.0444</v>
      </c>
      <c r="Q266" s="65">
        <v>0.0</v>
      </c>
      <c r="R266" s="65">
        <v>258.0</v>
      </c>
      <c r="S266" s="65">
        <v>0.0</v>
      </c>
      <c r="T266" s="65">
        <v>2.0</v>
      </c>
      <c r="U266" s="65">
        <v>0.0</v>
      </c>
      <c r="V266" s="3"/>
      <c r="W266" s="3"/>
      <c r="X266" s="3"/>
      <c r="Y266" s="3"/>
      <c r="Z266" s="3"/>
      <c r="AA266" s="3"/>
      <c r="AB266" s="3"/>
      <c r="AC266" s="3"/>
      <c r="AD266" s="3"/>
      <c r="AE266" s="3"/>
    </row>
    <row r="267">
      <c r="A267" s="64" t="s">
        <v>400</v>
      </c>
      <c r="B267" s="64" t="s">
        <v>409</v>
      </c>
      <c r="C267" s="64" t="s">
        <v>410</v>
      </c>
      <c r="D267" s="64">
        <v>6.0</v>
      </c>
      <c r="E267" s="64" t="s">
        <v>132</v>
      </c>
      <c r="F267" s="64">
        <v>60.5</v>
      </c>
      <c r="G267" s="64">
        <v>33.5</v>
      </c>
      <c r="H267" s="64">
        <v>27.0</v>
      </c>
      <c r="I267" s="64">
        <v>118.0</v>
      </c>
      <c r="J267" s="64">
        <v>0.006</v>
      </c>
      <c r="K267" s="64">
        <v>139.0</v>
      </c>
      <c r="L267" s="64">
        <v>0.006</v>
      </c>
      <c r="M267" s="64">
        <v>0.9784</v>
      </c>
      <c r="N267" s="64">
        <v>6.0</v>
      </c>
      <c r="O267" s="64">
        <v>0.0</v>
      </c>
      <c r="P267" s="64">
        <v>0.0508</v>
      </c>
      <c r="Q267" s="64">
        <v>0.0</v>
      </c>
      <c r="R267" s="64">
        <v>774.0</v>
      </c>
      <c r="S267" s="64">
        <v>0.0</v>
      </c>
      <c r="T267" s="64">
        <v>6.0</v>
      </c>
      <c r="U267" s="64">
        <v>0.0</v>
      </c>
      <c r="V267" s="63"/>
      <c r="W267" s="63"/>
      <c r="X267" s="63"/>
      <c r="Y267" s="63"/>
      <c r="Z267" s="63"/>
      <c r="AA267" s="63"/>
      <c r="AB267" s="63"/>
      <c r="AC267" s="63"/>
      <c r="AD267" s="63"/>
      <c r="AE267" s="63"/>
    </row>
    <row r="268">
      <c r="A268" s="65" t="s">
        <v>400</v>
      </c>
      <c r="B268" s="65" t="s">
        <v>411</v>
      </c>
      <c r="C268" s="65" t="s">
        <v>412</v>
      </c>
      <c r="D268" s="65">
        <v>6.0</v>
      </c>
      <c r="E268" s="65" t="s">
        <v>132</v>
      </c>
      <c r="F268" s="65">
        <v>60.5</v>
      </c>
      <c r="G268" s="65">
        <v>33.5</v>
      </c>
      <c r="H268" s="65">
        <v>27.0</v>
      </c>
      <c r="I268" s="65">
        <v>42.0</v>
      </c>
      <c r="J268" s="65">
        <v>0.0021</v>
      </c>
      <c r="K268" s="65">
        <v>46.0</v>
      </c>
      <c r="L268" s="65">
        <v>0.002</v>
      </c>
      <c r="M268" s="65">
        <v>1.0</v>
      </c>
      <c r="N268" s="65">
        <v>6.0</v>
      </c>
      <c r="O268" s="65">
        <v>0.0</v>
      </c>
      <c r="P268" s="65">
        <v>0.1429</v>
      </c>
      <c r="Q268" s="65">
        <v>0.0</v>
      </c>
      <c r="R268" s="65">
        <v>774.0</v>
      </c>
      <c r="S268" s="65">
        <v>0.0</v>
      </c>
      <c r="T268" s="65">
        <v>6.0</v>
      </c>
      <c r="U268" s="65">
        <v>0.0</v>
      </c>
      <c r="V268" s="3"/>
      <c r="W268" s="3"/>
      <c r="X268" s="3"/>
      <c r="Y268" s="3"/>
      <c r="Z268" s="3"/>
      <c r="AA268" s="3"/>
      <c r="AB268" s="3"/>
      <c r="AC268" s="3"/>
      <c r="AD268" s="3"/>
      <c r="AE268" s="3"/>
    </row>
    <row r="269">
      <c r="A269" s="64" t="s">
        <v>400</v>
      </c>
      <c r="B269" s="64" t="s">
        <v>413</v>
      </c>
      <c r="C269" s="64" t="s">
        <v>414</v>
      </c>
      <c r="D269" s="64">
        <v>3.0</v>
      </c>
      <c r="E269" s="64" t="s">
        <v>132</v>
      </c>
      <c r="F269" s="64">
        <v>60.5</v>
      </c>
      <c r="G269" s="64">
        <v>33.5</v>
      </c>
      <c r="H269" s="64">
        <v>27.0</v>
      </c>
      <c r="I269" s="64">
        <v>612.0</v>
      </c>
      <c r="J269" s="64">
        <v>0.0311</v>
      </c>
      <c r="K269" s="64">
        <v>685.0</v>
      </c>
      <c r="L269" s="64">
        <v>0.0294</v>
      </c>
      <c r="M269" s="64">
        <v>1.0</v>
      </c>
      <c r="N269" s="64">
        <v>3.0</v>
      </c>
      <c r="O269" s="64">
        <v>0.0</v>
      </c>
      <c r="P269" s="64">
        <v>0.0049</v>
      </c>
      <c r="Q269" s="64">
        <v>0.0</v>
      </c>
      <c r="R269" s="64">
        <v>387.0</v>
      </c>
      <c r="S269" s="64">
        <v>0.0</v>
      </c>
      <c r="T269" s="64">
        <v>3.0</v>
      </c>
      <c r="U269" s="64">
        <v>0.0</v>
      </c>
      <c r="V269" s="63"/>
      <c r="W269" s="63"/>
      <c r="X269" s="63"/>
      <c r="Y269" s="63"/>
      <c r="Z269" s="63"/>
      <c r="AA269" s="63"/>
      <c r="AB269" s="63"/>
      <c r="AC269" s="63"/>
      <c r="AD269" s="63"/>
      <c r="AE269" s="63"/>
    </row>
    <row r="270">
      <c r="A270" s="65" t="s">
        <v>415</v>
      </c>
      <c r="B270" s="65" t="s">
        <v>892</v>
      </c>
      <c r="C270" s="65" t="s">
        <v>893</v>
      </c>
      <c r="D270" s="65">
        <v>2.0</v>
      </c>
      <c r="E270" s="65" t="s">
        <v>113</v>
      </c>
      <c r="F270" s="65">
        <v>60.5</v>
      </c>
      <c r="G270" s="65">
        <v>33.5</v>
      </c>
      <c r="H270" s="65">
        <v>27.0</v>
      </c>
      <c r="I270" s="65">
        <v>6.0</v>
      </c>
      <c r="J270" s="65">
        <v>3.0E-4</v>
      </c>
      <c r="K270" s="65">
        <v>10.0</v>
      </c>
      <c r="L270" s="65">
        <v>4.0E-4</v>
      </c>
      <c r="M270" s="65">
        <v>0.8</v>
      </c>
      <c r="N270" s="65">
        <v>2.0</v>
      </c>
      <c r="O270" s="65">
        <v>0.0</v>
      </c>
      <c r="P270" s="65">
        <v>0.3333</v>
      </c>
      <c r="Q270" s="65">
        <v>0.0</v>
      </c>
      <c r="R270" s="65">
        <v>268.0</v>
      </c>
      <c r="S270" s="65">
        <v>0.0</v>
      </c>
      <c r="T270" s="65">
        <v>2.0</v>
      </c>
      <c r="U270" s="65">
        <v>0.0</v>
      </c>
      <c r="V270" s="3"/>
      <c r="W270" s="3"/>
      <c r="X270" s="3"/>
      <c r="Y270" s="3"/>
      <c r="Z270" s="3"/>
      <c r="AA270" s="3"/>
      <c r="AB270" s="3"/>
      <c r="AC270" s="3"/>
      <c r="AD270" s="3"/>
      <c r="AE270" s="3"/>
    </row>
    <row r="271">
      <c r="A271" s="64" t="s">
        <v>415</v>
      </c>
      <c r="B271" s="64" t="s">
        <v>894</v>
      </c>
      <c r="C271" s="64" t="s">
        <v>895</v>
      </c>
      <c r="D271" s="64">
        <v>1.0</v>
      </c>
      <c r="E271" s="64" t="s">
        <v>113</v>
      </c>
      <c r="F271" s="64">
        <v>60.5</v>
      </c>
      <c r="G271" s="64">
        <v>33.5</v>
      </c>
      <c r="H271" s="64">
        <v>27.0</v>
      </c>
      <c r="I271" s="64">
        <v>0.0</v>
      </c>
      <c r="J271" s="64">
        <v>0.0</v>
      </c>
      <c r="K271" s="64">
        <v>0.0</v>
      </c>
      <c r="L271" s="64">
        <v>0.0</v>
      </c>
      <c r="M271" s="64">
        <v>0.0</v>
      </c>
      <c r="N271" s="64">
        <v>1.0</v>
      </c>
      <c r="O271" s="64">
        <v>0.0</v>
      </c>
      <c r="P271" s="64">
        <v>0.0</v>
      </c>
      <c r="Q271" s="64">
        <v>0.0</v>
      </c>
      <c r="R271" s="64">
        <v>134.0</v>
      </c>
      <c r="S271" s="64">
        <v>0.0</v>
      </c>
      <c r="T271" s="64">
        <v>1.0</v>
      </c>
      <c r="U271" s="64">
        <v>0.0</v>
      </c>
      <c r="V271" s="63"/>
      <c r="W271" s="63"/>
      <c r="X271" s="63"/>
      <c r="Y271" s="63"/>
      <c r="Z271" s="63"/>
      <c r="AA271" s="63"/>
      <c r="AB271" s="63"/>
      <c r="AC271" s="63"/>
      <c r="AD271" s="63"/>
      <c r="AE271" s="63"/>
    </row>
    <row r="272">
      <c r="A272" s="65" t="s">
        <v>415</v>
      </c>
      <c r="B272" s="65" t="s">
        <v>896</v>
      </c>
      <c r="C272" s="65" t="s">
        <v>897</v>
      </c>
      <c r="D272" s="65">
        <v>1.0</v>
      </c>
      <c r="E272" s="65" t="s">
        <v>113</v>
      </c>
      <c r="F272" s="65">
        <v>60.5</v>
      </c>
      <c r="G272" s="65">
        <v>33.5</v>
      </c>
      <c r="H272" s="65">
        <v>27.0</v>
      </c>
      <c r="I272" s="65">
        <v>1.0</v>
      </c>
      <c r="J272" s="65">
        <v>1.0E-4</v>
      </c>
      <c r="K272" s="65">
        <v>1.0</v>
      </c>
      <c r="L272" s="65">
        <v>0.0</v>
      </c>
      <c r="M272" s="65">
        <v>1.0</v>
      </c>
      <c r="N272" s="65">
        <v>1.0</v>
      </c>
      <c r="O272" s="65">
        <v>0.0</v>
      </c>
      <c r="P272" s="65">
        <v>1.0</v>
      </c>
      <c r="Q272" s="65">
        <v>0.0</v>
      </c>
      <c r="R272" s="65">
        <v>134.0</v>
      </c>
      <c r="S272" s="65">
        <v>0.0</v>
      </c>
      <c r="T272" s="65">
        <v>1.0</v>
      </c>
      <c r="U272" s="65">
        <v>0.0</v>
      </c>
      <c r="V272" s="3"/>
      <c r="W272" s="3"/>
      <c r="X272" s="3"/>
      <c r="Y272" s="3"/>
      <c r="Z272" s="3"/>
      <c r="AA272" s="3"/>
      <c r="AB272" s="3"/>
      <c r="AC272" s="3"/>
      <c r="AD272" s="3"/>
      <c r="AE272" s="3"/>
    </row>
    <row r="273">
      <c r="A273" s="64" t="s">
        <v>415</v>
      </c>
      <c r="B273" s="64" t="s">
        <v>424</v>
      </c>
      <c r="C273" s="64" t="s">
        <v>425</v>
      </c>
      <c r="D273" s="64">
        <v>2.0</v>
      </c>
      <c r="E273" s="64" t="s">
        <v>113</v>
      </c>
      <c r="F273" s="64">
        <v>60.5</v>
      </c>
      <c r="G273" s="64">
        <v>33.5</v>
      </c>
      <c r="H273" s="64">
        <v>27.0</v>
      </c>
      <c r="I273" s="64">
        <v>1.0</v>
      </c>
      <c r="J273" s="64">
        <v>1.0E-4</v>
      </c>
      <c r="K273" s="64">
        <v>1.0</v>
      </c>
      <c r="L273" s="64">
        <v>0.0</v>
      </c>
      <c r="M273" s="64">
        <v>1.0</v>
      </c>
      <c r="N273" s="64">
        <v>2.0</v>
      </c>
      <c r="O273" s="64">
        <v>0.0</v>
      </c>
      <c r="P273" s="64">
        <v>2.0</v>
      </c>
      <c r="Q273" s="64">
        <v>0.0</v>
      </c>
      <c r="R273" s="64">
        <v>268.0</v>
      </c>
      <c r="S273" s="64">
        <v>0.0</v>
      </c>
      <c r="T273" s="64">
        <v>2.0</v>
      </c>
      <c r="U273" s="64">
        <v>0.0</v>
      </c>
      <c r="V273" s="63"/>
      <c r="W273" s="63"/>
      <c r="X273" s="63"/>
      <c r="Y273" s="63"/>
      <c r="Z273" s="63"/>
      <c r="AA273" s="63"/>
      <c r="AB273" s="63"/>
      <c r="AC273" s="63"/>
      <c r="AD273" s="63"/>
      <c r="AE273" s="63"/>
    </row>
    <row r="274">
      <c r="A274" s="65" t="s">
        <v>898</v>
      </c>
      <c r="B274" s="65" t="s">
        <v>899</v>
      </c>
      <c r="C274" s="65" t="s">
        <v>900</v>
      </c>
      <c r="D274" s="65">
        <v>1.0</v>
      </c>
      <c r="E274" s="65" t="s">
        <v>107</v>
      </c>
      <c r="F274" s="65">
        <v>60.5</v>
      </c>
      <c r="G274" s="65">
        <v>33.5</v>
      </c>
      <c r="H274" s="65">
        <v>27.0</v>
      </c>
      <c r="I274" s="65">
        <v>3.0</v>
      </c>
      <c r="J274" s="65">
        <v>2.0E-4</v>
      </c>
      <c r="K274" s="65">
        <v>5.0</v>
      </c>
      <c r="L274" s="65">
        <v>2.0E-4</v>
      </c>
      <c r="M274" s="65">
        <v>1.0</v>
      </c>
      <c r="N274" s="65">
        <v>1.0</v>
      </c>
      <c r="O274" s="65">
        <v>0.0</v>
      </c>
      <c r="P274" s="65">
        <v>0.3333</v>
      </c>
      <c r="Q274" s="65">
        <v>0.0</v>
      </c>
      <c r="R274" s="65">
        <v>134.0</v>
      </c>
      <c r="S274" s="65">
        <v>0.0</v>
      </c>
      <c r="T274" s="65">
        <v>1.0</v>
      </c>
      <c r="U274" s="65">
        <v>0.0</v>
      </c>
      <c r="V274" s="3"/>
      <c r="W274" s="3"/>
      <c r="X274" s="3"/>
      <c r="Y274" s="3"/>
      <c r="Z274" s="3"/>
      <c r="AA274" s="3"/>
      <c r="AB274" s="3"/>
      <c r="AC274" s="3"/>
      <c r="AD274" s="3"/>
      <c r="AE274" s="3"/>
    </row>
    <row r="275">
      <c r="A275" s="64" t="s">
        <v>898</v>
      </c>
      <c r="B275" s="64" t="s">
        <v>901</v>
      </c>
      <c r="C275" s="64" t="s">
        <v>902</v>
      </c>
      <c r="D275" s="64">
        <v>1.0</v>
      </c>
      <c r="E275" s="64" t="s">
        <v>107</v>
      </c>
      <c r="F275" s="64">
        <v>60.5</v>
      </c>
      <c r="G275" s="64">
        <v>33.5</v>
      </c>
      <c r="H275" s="64">
        <v>27.0</v>
      </c>
      <c r="I275" s="64">
        <v>1.0</v>
      </c>
      <c r="J275" s="64">
        <v>1.0E-4</v>
      </c>
      <c r="K275" s="64">
        <v>1.0</v>
      </c>
      <c r="L275" s="64">
        <v>0.0</v>
      </c>
      <c r="M275" s="64">
        <v>1.0</v>
      </c>
      <c r="N275" s="64">
        <v>1.0</v>
      </c>
      <c r="O275" s="64">
        <v>0.0</v>
      </c>
      <c r="P275" s="64">
        <v>1.0</v>
      </c>
      <c r="Q275" s="64">
        <v>0.0</v>
      </c>
      <c r="R275" s="64">
        <v>134.0</v>
      </c>
      <c r="S275" s="64">
        <v>0.0</v>
      </c>
      <c r="T275" s="64">
        <v>1.0</v>
      </c>
      <c r="U275" s="64">
        <v>0.0</v>
      </c>
      <c r="V275" s="63"/>
      <c r="W275" s="63"/>
      <c r="X275" s="63"/>
      <c r="Y275" s="63"/>
      <c r="Z275" s="63"/>
      <c r="AA275" s="63"/>
      <c r="AB275" s="63"/>
      <c r="AC275" s="63"/>
      <c r="AD275" s="63"/>
      <c r="AE275" s="63"/>
    </row>
    <row r="276">
      <c r="A276" s="65" t="s">
        <v>429</v>
      </c>
      <c r="B276" s="65" t="s">
        <v>903</v>
      </c>
      <c r="C276" s="65" t="s">
        <v>904</v>
      </c>
      <c r="D276" s="65">
        <v>1.0</v>
      </c>
      <c r="E276" s="65" t="s">
        <v>84</v>
      </c>
      <c r="F276" s="65">
        <v>60.5</v>
      </c>
      <c r="G276" s="65">
        <v>33.5</v>
      </c>
      <c r="H276" s="65">
        <v>27.0</v>
      </c>
      <c r="I276" s="65">
        <v>0.0</v>
      </c>
      <c r="J276" s="65">
        <v>0.0</v>
      </c>
      <c r="K276" s="65">
        <v>0.0</v>
      </c>
      <c r="L276" s="65">
        <v>0.0</v>
      </c>
      <c r="M276" s="65">
        <v>0.0</v>
      </c>
      <c r="N276" s="65">
        <v>1.0</v>
      </c>
      <c r="O276" s="65">
        <v>0.0</v>
      </c>
      <c r="P276" s="65">
        <v>0.0</v>
      </c>
      <c r="Q276" s="65">
        <v>0.0</v>
      </c>
      <c r="R276" s="65">
        <v>124.0</v>
      </c>
      <c r="S276" s="65">
        <v>0.0</v>
      </c>
      <c r="T276" s="65">
        <v>1.0</v>
      </c>
      <c r="U276" s="65">
        <v>0.0</v>
      </c>
      <c r="V276" s="3"/>
      <c r="W276" s="3"/>
      <c r="X276" s="3"/>
      <c r="Y276" s="3"/>
      <c r="Z276" s="3"/>
      <c r="AA276" s="3"/>
      <c r="AB276" s="3"/>
      <c r="AC276" s="3"/>
      <c r="AD276" s="3"/>
      <c r="AE276" s="3"/>
    </row>
    <row r="277">
      <c r="A277" s="64" t="s">
        <v>432</v>
      </c>
      <c r="B277" s="64" t="s">
        <v>905</v>
      </c>
      <c r="C277" s="64" t="s">
        <v>906</v>
      </c>
      <c r="D277" s="64">
        <v>2.0</v>
      </c>
      <c r="E277" s="64" t="s">
        <v>176</v>
      </c>
      <c r="F277" s="64">
        <v>60.5</v>
      </c>
      <c r="G277" s="64">
        <v>33.5</v>
      </c>
      <c r="H277" s="64">
        <v>27.0</v>
      </c>
      <c r="I277" s="64">
        <v>5.0</v>
      </c>
      <c r="J277" s="64">
        <v>3.0E-4</v>
      </c>
      <c r="K277" s="64">
        <v>11.0</v>
      </c>
      <c r="L277" s="64">
        <v>5.0E-4</v>
      </c>
      <c r="M277" s="64">
        <v>0.9091</v>
      </c>
      <c r="N277" s="64">
        <v>2.0</v>
      </c>
      <c r="O277" s="64">
        <v>0.0</v>
      </c>
      <c r="P277" s="64">
        <v>0.4</v>
      </c>
      <c r="Q277" s="64">
        <v>0.0</v>
      </c>
      <c r="R277" s="64">
        <v>220.0</v>
      </c>
      <c r="S277" s="64">
        <v>0.0</v>
      </c>
      <c r="T277" s="64">
        <v>2.0</v>
      </c>
      <c r="U277" s="64">
        <v>0.0</v>
      </c>
      <c r="V277" s="63"/>
      <c r="W277" s="63"/>
      <c r="X277" s="63"/>
      <c r="Y277" s="63"/>
      <c r="Z277" s="63"/>
      <c r="AA277" s="63"/>
      <c r="AB277" s="63"/>
      <c r="AC277" s="63"/>
      <c r="AD277" s="63"/>
      <c r="AE277" s="63"/>
    </row>
    <row r="278">
      <c r="A278" s="65" t="s">
        <v>432</v>
      </c>
      <c r="B278" s="65" t="s">
        <v>907</v>
      </c>
      <c r="C278" s="65" t="s">
        <v>908</v>
      </c>
      <c r="D278" s="65">
        <v>2.0</v>
      </c>
      <c r="E278" s="65" t="s">
        <v>176</v>
      </c>
      <c r="F278" s="65">
        <v>60.5</v>
      </c>
      <c r="G278" s="65">
        <v>33.5</v>
      </c>
      <c r="H278" s="65">
        <v>27.0</v>
      </c>
      <c r="I278" s="65">
        <v>0.0</v>
      </c>
      <c r="J278" s="65">
        <v>0.0</v>
      </c>
      <c r="K278" s="65">
        <v>0.0</v>
      </c>
      <c r="L278" s="65">
        <v>0.0</v>
      </c>
      <c r="M278" s="65">
        <v>0.0</v>
      </c>
      <c r="N278" s="65">
        <v>2.0</v>
      </c>
      <c r="O278" s="65">
        <v>0.0</v>
      </c>
      <c r="P278" s="65">
        <v>0.0</v>
      </c>
      <c r="Q278" s="65">
        <v>0.0</v>
      </c>
      <c r="R278" s="65">
        <v>220.0</v>
      </c>
      <c r="S278" s="65">
        <v>0.0</v>
      </c>
      <c r="T278" s="65">
        <v>2.0</v>
      </c>
      <c r="U278" s="65">
        <v>0.0</v>
      </c>
      <c r="V278" s="3"/>
      <c r="W278" s="3"/>
      <c r="X278" s="3"/>
      <c r="Y278" s="3"/>
      <c r="Z278" s="3"/>
      <c r="AA278" s="3"/>
      <c r="AB278" s="3"/>
      <c r="AC278" s="3"/>
      <c r="AD278" s="3"/>
      <c r="AE278" s="3"/>
    </row>
    <row r="279">
      <c r="A279" s="64" t="s">
        <v>432</v>
      </c>
      <c r="B279" s="64" t="s">
        <v>437</v>
      </c>
      <c r="C279" s="64" t="s">
        <v>438</v>
      </c>
      <c r="D279" s="64">
        <v>1.0</v>
      </c>
      <c r="E279" s="64" t="s">
        <v>176</v>
      </c>
      <c r="F279" s="64">
        <v>60.5</v>
      </c>
      <c r="G279" s="64">
        <v>33.5</v>
      </c>
      <c r="H279" s="64">
        <v>27.0</v>
      </c>
      <c r="I279" s="64">
        <v>3.0</v>
      </c>
      <c r="J279" s="64">
        <v>2.0E-4</v>
      </c>
      <c r="K279" s="64">
        <v>4.0</v>
      </c>
      <c r="L279" s="64">
        <v>2.0E-4</v>
      </c>
      <c r="M279" s="64">
        <v>0.75</v>
      </c>
      <c r="N279" s="64">
        <v>1.0</v>
      </c>
      <c r="O279" s="64">
        <v>0.0</v>
      </c>
      <c r="P279" s="64">
        <v>0.3333</v>
      </c>
      <c r="Q279" s="64">
        <v>0.0</v>
      </c>
      <c r="R279" s="64">
        <v>110.0</v>
      </c>
      <c r="S279" s="64">
        <v>0.0</v>
      </c>
      <c r="T279" s="64">
        <v>1.0</v>
      </c>
      <c r="U279" s="64">
        <v>0.0</v>
      </c>
      <c r="V279" s="63"/>
      <c r="W279" s="63"/>
      <c r="X279" s="63"/>
      <c r="Y279" s="63"/>
      <c r="Z279" s="63"/>
      <c r="AA279" s="63"/>
      <c r="AB279" s="63"/>
      <c r="AC279" s="63"/>
      <c r="AD279" s="63"/>
      <c r="AE279" s="63"/>
    </row>
    <row r="280">
      <c r="A280" s="65" t="s">
        <v>432</v>
      </c>
      <c r="B280" s="65" t="s">
        <v>909</v>
      </c>
      <c r="C280" s="65" t="s">
        <v>910</v>
      </c>
      <c r="D280" s="65">
        <v>1.0</v>
      </c>
      <c r="E280" s="65" t="s">
        <v>176</v>
      </c>
      <c r="F280" s="65">
        <v>60.5</v>
      </c>
      <c r="G280" s="65">
        <v>33.5</v>
      </c>
      <c r="H280" s="65">
        <v>27.0</v>
      </c>
      <c r="I280" s="65">
        <v>3.0</v>
      </c>
      <c r="J280" s="65">
        <v>2.0E-4</v>
      </c>
      <c r="K280" s="65">
        <v>3.0</v>
      </c>
      <c r="L280" s="65">
        <v>1.0E-4</v>
      </c>
      <c r="M280" s="65">
        <v>0.6667</v>
      </c>
      <c r="N280" s="65">
        <v>1.0</v>
      </c>
      <c r="O280" s="65">
        <v>0.0</v>
      </c>
      <c r="P280" s="65">
        <v>0.3333</v>
      </c>
      <c r="Q280" s="65">
        <v>0.0</v>
      </c>
      <c r="R280" s="65">
        <v>110.0</v>
      </c>
      <c r="S280" s="65">
        <v>0.0</v>
      </c>
      <c r="T280" s="65">
        <v>1.0</v>
      </c>
      <c r="U280" s="65">
        <v>0.0</v>
      </c>
      <c r="V280" s="3"/>
      <c r="W280" s="3"/>
      <c r="X280" s="3"/>
      <c r="Y280" s="3"/>
      <c r="Z280" s="3"/>
      <c r="AA280" s="3"/>
      <c r="AB280" s="3"/>
      <c r="AC280" s="3"/>
      <c r="AD280" s="3"/>
      <c r="AE280" s="3"/>
    </row>
    <row r="281">
      <c r="A281" s="64" t="s">
        <v>441</v>
      </c>
      <c r="B281" s="64" t="s">
        <v>911</v>
      </c>
      <c r="C281" s="64" t="s">
        <v>912</v>
      </c>
      <c r="D281" s="64">
        <v>1.0</v>
      </c>
      <c r="E281" s="64" t="s">
        <v>176</v>
      </c>
      <c r="F281" s="64">
        <v>60.5</v>
      </c>
      <c r="G281" s="64">
        <v>33.5</v>
      </c>
      <c r="H281" s="64">
        <v>27.0</v>
      </c>
      <c r="I281" s="64">
        <v>2.0</v>
      </c>
      <c r="J281" s="64">
        <v>1.0E-4</v>
      </c>
      <c r="K281" s="64">
        <v>2.0</v>
      </c>
      <c r="L281" s="64">
        <v>1.0E-4</v>
      </c>
      <c r="M281" s="64">
        <v>1.0</v>
      </c>
      <c r="N281" s="64">
        <v>1.0</v>
      </c>
      <c r="O281" s="64">
        <v>0.0</v>
      </c>
      <c r="P281" s="64">
        <v>0.5</v>
      </c>
      <c r="Q281" s="64">
        <v>0.0</v>
      </c>
      <c r="R281" s="64">
        <v>102.0</v>
      </c>
      <c r="S281" s="64">
        <v>0.0</v>
      </c>
      <c r="T281" s="64">
        <v>1.0</v>
      </c>
      <c r="U281" s="64">
        <v>0.0</v>
      </c>
      <c r="V281" s="63"/>
      <c r="W281" s="63"/>
      <c r="X281" s="63"/>
      <c r="Y281" s="63"/>
      <c r="Z281" s="63"/>
      <c r="AA281" s="63"/>
      <c r="AB281" s="63"/>
      <c r="AC281" s="63"/>
      <c r="AD281" s="63"/>
      <c r="AE281" s="63"/>
    </row>
    <row r="282">
      <c r="A282" s="65" t="s">
        <v>441</v>
      </c>
      <c r="B282" s="65" t="s">
        <v>913</v>
      </c>
      <c r="C282" s="65" t="s">
        <v>914</v>
      </c>
      <c r="D282" s="65">
        <v>1.0</v>
      </c>
      <c r="E282" s="65" t="s">
        <v>176</v>
      </c>
      <c r="F282" s="65">
        <v>60.5</v>
      </c>
      <c r="G282" s="65">
        <v>33.5</v>
      </c>
      <c r="H282" s="65">
        <v>27.0</v>
      </c>
      <c r="I282" s="65">
        <v>2.0</v>
      </c>
      <c r="J282" s="65">
        <v>1.0E-4</v>
      </c>
      <c r="K282" s="65">
        <v>3.0</v>
      </c>
      <c r="L282" s="65">
        <v>1.0E-4</v>
      </c>
      <c r="M282" s="65">
        <v>1.0</v>
      </c>
      <c r="N282" s="65">
        <v>1.0</v>
      </c>
      <c r="O282" s="65">
        <v>0.0</v>
      </c>
      <c r="P282" s="65">
        <v>0.5</v>
      </c>
      <c r="Q282" s="65">
        <v>0.0</v>
      </c>
      <c r="R282" s="65">
        <v>79.0</v>
      </c>
      <c r="S282" s="65">
        <v>0.0</v>
      </c>
      <c r="T282" s="65">
        <v>1.0</v>
      </c>
      <c r="U282" s="65">
        <v>0.0</v>
      </c>
      <c r="V282" s="3"/>
      <c r="W282" s="3"/>
      <c r="X282" s="3"/>
      <c r="Y282" s="3"/>
      <c r="Z282" s="3"/>
      <c r="AA282" s="3"/>
      <c r="AB282" s="3"/>
      <c r="AC282" s="3"/>
      <c r="AD282" s="3"/>
      <c r="AE282" s="3"/>
    </row>
    <row r="283">
      <c r="A283" s="64" t="s">
        <v>441</v>
      </c>
      <c r="B283" s="64" t="s">
        <v>915</v>
      </c>
      <c r="C283" s="64" t="s">
        <v>916</v>
      </c>
      <c r="D283" s="64">
        <v>1.0</v>
      </c>
      <c r="E283" s="64" t="s">
        <v>176</v>
      </c>
      <c r="F283" s="64">
        <v>60.5</v>
      </c>
      <c r="G283" s="64">
        <v>33.5</v>
      </c>
      <c r="H283" s="64">
        <v>27.0</v>
      </c>
      <c r="I283" s="64">
        <v>1.0</v>
      </c>
      <c r="J283" s="64">
        <v>1.0E-4</v>
      </c>
      <c r="K283" s="64">
        <v>1.0</v>
      </c>
      <c r="L283" s="64">
        <v>0.0</v>
      </c>
      <c r="M283" s="64">
        <v>1.0</v>
      </c>
      <c r="N283" s="64">
        <v>1.0</v>
      </c>
      <c r="O283" s="64">
        <v>0.0</v>
      </c>
      <c r="P283" s="64">
        <v>1.0</v>
      </c>
      <c r="Q283" s="64">
        <v>0.0</v>
      </c>
      <c r="R283" s="64">
        <v>106.0</v>
      </c>
      <c r="S283" s="64">
        <v>0.0</v>
      </c>
      <c r="T283" s="64">
        <v>1.0</v>
      </c>
      <c r="U283" s="64">
        <v>0.0</v>
      </c>
      <c r="V283" s="63"/>
      <c r="W283" s="63"/>
      <c r="X283" s="63"/>
      <c r="Y283" s="63"/>
      <c r="Z283" s="63"/>
      <c r="AA283" s="63"/>
      <c r="AB283" s="63"/>
      <c r="AC283" s="63"/>
      <c r="AD283" s="63"/>
      <c r="AE283" s="63"/>
    </row>
    <row r="284">
      <c r="A284" s="65" t="s">
        <v>441</v>
      </c>
      <c r="B284" s="65" t="s">
        <v>917</v>
      </c>
      <c r="C284" s="65" t="s">
        <v>918</v>
      </c>
      <c r="D284" s="65">
        <v>1.0</v>
      </c>
      <c r="E284" s="65" t="s">
        <v>176</v>
      </c>
      <c r="F284" s="65">
        <v>60.5</v>
      </c>
      <c r="G284" s="65">
        <v>33.5</v>
      </c>
      <c r="H284" s="65">
        <v>27.0</v>
      </c>
      <c r="I284" s="65">
        <v>0.0</v>
      </c>
      <c r="J284" s="65">
        <v>0.0</v>
      </c>
      <c r="K284" s="65">
        <v>0.0</v>
      </c>
      <c r="L284" s="65">
        <v>0.0</v>
      </c>
      <c r="M284" s="65">
        <v>0.0</v>
      </c>
      <c r="N284" s="65">
        <v>1.0</v>
      </c>
      <c r="O284" s="65">
        <v>0.0</v>
      </c>
      <c r="P284" s="65">
        <v>0.0</v>
      </c>
      <c r="Q284" s="65">
        <v>0.0</v>
      </c>
      <c r="R284" s="65">
        <v>106.0</v>
      </c>
      <c r="S284" s="65">
        <v>0.0</v>
      </c>
      <c r="T284" s="65">
        <v>1.0</v>
      </c>
      <c r="U284" s="65">
        <v>0.0</v>
      </c>
      <c r="V284" s="3"/>
      <c r="W284" s="3"/>
      <c r="X284" s="3"/>
      <c r="Y284" s="3"/>
      <c r="Z284" s="3"/>
      <c r="AA284" s="3"/>
      <c r="AB284" s="3"/>
      <c r="AC284" s="3"/>
      <c r="AD284" s="3"/>
      <c r="AE284" s="3"/>
    </row>
    <row r="285">
      <c r="A285" s="64" t="s">
        <v>441</v>
      </c>
      <c r="B285" s="64" t="s">
        <v>919</v>
      </c>
      <c r="C285" s="64" t="s">
        <v>920</v>
      </c>
      <c r="D285" s="64">
        <v>1.0</v>
      </c>
      <c r="E285" s="64" t="s">
        <v>176</v>
      </c>
      <c r="F285" s="64">
        <v>60.5</v>
      </c>
      <c r="G285" s="64">
        <v>33.5</v>
      </c>
      <c r="H285" s="64">
        <v>27.0</v>
      </c>
      <c r="I285" s="64">
        <v>2.0</v>
      </c>
      <c r="J285" s="64">
        <v>1.0E-4</v>
      </c>
      <c r="K285" s="64">
        <v>3.0</v>
      </c>
      <c r="L285" s="64">
        <v>1.0E-4</v>
      </c>
      <c r="M285" s="64">
        <v>1.0</v>
      </c>
      <c r="N285" s="64">
        <v>1.0</v>
      </c>
      <c r="O285" s="64">
        <v>0.0</v>
      </c>
      <c r="P285" s="64">
        <v>0.5</v>
      </c>
      <c r="Q285" s="64">
        <v>0.0</v>
      </c>
      <c r="R285" s="64">
        <v>106.0</v>
      </c>
      <c r="S285" s="64">
        <v>0.0</v>
      </c>
      <c r="T285" s="64">
        <v>1.0</v>
      </c>
      <c r="U285" s="64">
        <v>0.0</v>
      </c>
      <c r="V285" s="63"/>
      <c r="W285" s="63"/>
      <c r="X285" s="63"/>
      <c r="Y285" s="63"/>
      <c r="Z285" s="63"/>
      <c r="AA285" s="63"/>
      <c r="AB285" s="63"/>
      <c r="AC285" s="63"/>
      <c r="AD285" s="63"/>
      <c r="AE285" s="63"/>
    </row>
    <row r="286">
      <c r="A286" s="65" t="s">
        <v>448</v>
      </c>
      <c r="B286" s="65" t="s">
        <v>921</v>
      </c>
      <c r="C286" s="65" t="s">
        <v>922</v>
      </c>
      <c r="D286" s="65">
        <v>4.0</v>
      </c>
      <c r="E286" s="65" t="s">
        <v>176</v>
      </c>
      <c r="F286" s="65">
        <v>60.5</v>
      </c>
      <c r="G286" s="65">
        <v>33.5</v>
      </c>
      <c r="H286" s="65">
        <v>27.0</v>
      </c>
      <c r="I286" s="65">
        <v>12.0</v>
      </c>
      <c r="J286" s="65">
        <v>6.0E-4</v>
      </c>
      <c r="K286" s="65">
        <v>16.0</v>
      </c>
      <c r="L286" s="65">
        <v>7.0E-4</v>
      </c>
      <c r="M286" s="65">
        <v>1.0</v>
      </c>
      <c r="N286" s="65">
        <v>4.0</v>
      </c>
      <c r="O286" s="65">
        <v>0.0</v>
      </c>
      <c r="P286" s="65">
        <v>0.3333</v>
      </c>
      <c r="Q286" s="65">
        <v>0.0</v>
      </c>
      <c r="R286" s="65">
        <v>424.0</v>
      </c>
      <c r="S286" s="65">
        <v>0.0</v>
      </c>
      <c r="T286" s="65">
        <v>4.0</v>
      </c>
      <c r="U286" s="65">
        <v>0.0</v>
      </c>
      <c r="V286" s="3"/>
      <c r="W286" s="3"/>
      <c r="X286" s="3"/>
      <c r="Y286" s="3"/>
      <c r="Z286" s="3"/>
      <c r="AA286" s="3"/>
      <c r="AB286" s="3"/>
      <c r="AC286" s="3"/>
      <c r="AD286" s="3"/>
      <c r="AE286" s="3"/>
    </row>
    <row r="287">
      <c r="A287" s="64" t="s">
        <v>448</v>
      </c>
      <c r="B287" s="64" t="s">
        <v>449</v>
      </c>
      <c r="C287" s="64" t="s">
        <v>450</v>
      </c>
      <c r="D287" s="64">
        <v>5.0</v>
      </c>
      <c r="E287" s="64" t="s">
        <v>176</v>
      </c>
      <c r="F287" s="64">
        <v>60.5</v>
      </c>
      <c r="G287" s="64">
        <v>33.5</v>
      </c>
      <c r="H287" s="64">
        <v>27.0</v>
      </c>
      <c r="I287" s="64">
        <v>14.0</v>
      </c>
      <c r="J287" s="64">
        <v>7.0E-4</v>
      </c>
      <c r="K287" s="64">
        <v>18.0</v>
      </c>
      <c r="L287" s="64">
        <v>8.0E-4</v>
      </c>
      <c r="M287" s="64">
        <v>1.0</v>
      </c>
      <c r="N287" s="64">
        <v>5.0</v>
      </c>
      <c r="O287" s="64">
        <v>0.0</v>
      </c>
      <c r="P287" s="64">
        <v>0.3571</v>
      </c>
      <c r="Q287" s="64">
        <v>0.0</v>
      </c>
      <c r="R287" s="64">
        <v>530.0</v>
      </c>
      <c r="S287" s="64">
        <v>0.0</v>
      </c>
      <c r="T287" s="64">
        <v>5.0</v>
      </c>
      <c r="U287" s="64">
        <v>0.0</v>
      </c>
      <c r="V287" s="63"/>
      <c r="W287" s="63"/>
      <c r="X287" s="63"/>
      <c r="Y287" s="63"/>
      <c r="Z287" s="63"/>
      <c r="AA287" s="63"/>
      <c r="AB287" s="63"/>
      <c r="AC287" s="63"/>
      <c r="AD287" s="63"/>
      <c r="AE287" s="63"/>
    </row>
    <row r="288">
      <c r="A288" s="65" t="s">
        <v>448</v>
      </c>
      <c r="B288" s="65" t="s">
        <v>451</v>
      </c>
      <c r="C288" s="65" t="s">
        <v>452</v>
      </c>
      <c r="D288" s="65">
        <v>5.0</v>
      </c>
      <c r="E288" s="65" t="s">
        <v>176</v>
      </c>
      <c r="F288" s="65">
        <v>60.5</v>
      </c>
      <c r="G288" s="65">
        <v>33.5</v>
      </c>
      <c r="H288" s="65">
        <v>27.0</v>
      </c>
      <c r="I288" s="65">
        <v>13.0</v>
      </c>
      <c r="J288" s="65">
        <v>7.0E-4</v>
      </c>
      <c r="K288" s="65">
        <v>18.0</v>
      </c>
      <c r="L288" s="65">
        <v>8.0E-4</v>
      </c>
      <c r="M288" s="65">
        <v>0.8889</v>
      </c>
      <c r="N288" s="65">
        <v>5.0</v>
      </c>
      <c r="O288" s="65">
        <v>0.0</v>
      </c>
      <c r="P288" s="65">
        <v>0.3846</v>
      </c>
      <c r="Q288" s="65">
        <v>0.0</v>
      </c>
      <c r="R288" s="65">
        <v>530.0</v>
      </c>
      <c r="S288" s="65">
        <v>0.0</v>
      </c>
      <c r="T288" s="65">
        <v>5.0</v>
      </c>
      <c r="U288" s="65">
        <v>0.0</v>
      </c>
      <c r="V288" s="3"/>
      <c r="W288" s="3"/>
      <c r="X288" s="3"/>
      <c r="Y288" s="3"/>
      <c r="Z288" s="3"/>
      <c r="AA288" s="3"/>
      <c r="AB288" s="3"/>
      <c r="AC288" s="3"/>
      <c r="AD288" s="3"/>
      <c r="AE288" s="3"/>
    </row>
    <row r="289">
      <c r="A289" s="64" t="s">
        <v>448</v>
      </c>
      <c r="B289" s="64" t="s">
        <v>923</v>
      </c>
      <c r="C289" s="64" t="s">
        <v>924</v>
      </c>
      <c r="D289" s="64">
        <v>2.0</v>
      </c>
      <c r="E289" s="64" t="s">
        <v>176</v>
      </c>
      <c r="F289" s="64">
        <v>60.5</v>
      </c>
      <c r="G289" s="64">
        <v>33.5</v>
      </c>
      <c r="H289" s="64">
        <v>27.0</v>
      </c>
      <c r="I289" s="64">
        <v>16.0</v>
      </c>
      <c r="J289" s="64">
        <v>8.0E-4</v>
      </c>
      <c r="K289" s="64">
        <v>19.0</v>
      </c>
      <c r="L289" s="64">
        <v>8.0E-4</v>
      </c>
      <c r="M289" s="64">
        <v>0.9474</v>
      </c>
      <c r="N289" s="64">
        <v>2.0</v>
      </c>
      <c r="O289" s="64">
        <v>0.0</v>
      </c>
      <c r="P289" s="64">
        <v>0.125</v>
      </c>
      <c r="Q289" s="64">
        <v>0.0</v>
      </c>
      <c r="R289" s="64">
        <v>212.0</v>
      </c>
      <c r="S289" s="64">
        <v>0.0</v>
      </c>
      <c r="T289" s="64">
        <v>2.0</v>
      </c>
      <c r="U289" s="64">
        <v>0.0</v>
      </c>
      <c r="V289" s="63"/>
      <c r="W289" s="63"/>
      <c r="X289" s="63"/>
      <c r="Y289" s="63"/>
      <c r="Z289" s="63"/>
      <c r="AA289" s="63"/>
      <c r="AB289" s="63"/>
      <c r="AC289" s="63"/>
      <c r="AD289" s="63"/>
      <c r="AE289" s="63"/>
    </row>
    <row r="290">
      <c r="A290" s="65" t="s">
        <v>448</v>
      </c>
      <c r="B290" s="65" t="s">
        <v>925</v>
      </c>
      <c r="C290" s="65" t="s">
        <v>926</v>
      </c>
      <c r="D290" s="65">
        <v>1.0</v>
      </c>
      <c r="E290" s="65" t="s">
        <v>176</v>
      </c>
      <c r="F290" s="65">
        <v>60.5</v>
      </c>
      <c r="G290" s="65">
        <v>33.5</v>
      </c>
      <c r="H290" s="65">
        <v>27.0</v>
      </c>
      <c r="I290" s="65">
        <v>9.0</v>
      </c>
      <c r="J290" s="65">
        <v>5.0E-4</v>
      </c>
      <c r="K290" s="65">
        <v>9.0</v>
      </c>
      <c r="L290" s="65">
        <v>4.0E-4</v>
      </c>
      <c r="M290" s="65">
        <v>0.8889</v>
      </c>
      <c r="N290" s="65">
        <v>1.0</v>
      </c>
      <c r="O290" s="65">
        <v>0.0</v>
      </c>
      <c r="P290" s="65">
        <v>0.1111</v>
      </c>
      <c r="Q290" s="65">
        <v>0.0</v>
      </c>
      <c r="R290" s="65">
        <v>106.0</v>
      </c>
      <c r="S290" s="65">
        <v>0.0</v>
      </c>
      <c r="T290" s="65">
        <v>1.0</v>
      </c>
      <c r="U290" s="65">
        <v>0.0</v>
      </c>
      <c r="V290" s="3"/>
      <c r="W290" s="3"/>
      <c r="X290" s="3"/>
      <c r="Y290" s="3"/>
      <c r="Z290" s="3"/>
      <c r="AA290" s="3"/>
      <c r="AB290" s="3"/>
      <c r="AC290" s="3"/>
      <c r="AD290" s="3"/>
      <c r="AE290" s="3"/>
    </row>
    <row r="291">
      <c r="A291" s="64" t="s">
        <v>448</v>
      </c>
      <c r="B291" s="64" t="s">
        <v>927</v>
      </c>
      <c r="C291" s="64" t="s">
        <v>928</v>
      </c>
      <c r="D291" s="64">
        <v>1.0</v>
      </c>
      <c r="E291" s="64" t="s">
        <v>176</v>
      </c>
      <c r="F291" s="64">
        <v>60.5</v>
      </c>
      <c r="G291" s="64">
        <v>33.5</v>
      </c>
      <c r="H291" s="64">
        <v>27.0</v>
      </c>
      <c r="I291" s="64">
        <v>8.0</v>
      </c>
      <c r="J291" s="64">
        <v>4.0E-4</v>
      </c>
      <c r="K291" s="64">
        <v>9.0</v>
      </c>
      <c r="L291" s="64">
        <v>4.0E-4</v>
      </c>
      <c r="M291" s="64">
        <v>1.0</v>
      </c>
      <c r="N291" s="64">
        <v>1.0</v>
      </c>
      <c r="O291" s="64">
        <v>0.0</v>
      </c>
      <c r="P291" s="64">
        <v>0.125</v>
      </c>
      <c r="Q291" s="64">
        <v>0.0</v>
      </c>
      <c r="R291" s="64">
        <v>106.0</v>
      </c>
      <c r="S291" s="64">
        <v>0.0</v>
      </c>
      <c r="T291" s="64">
        <v>1.0</v>
      </c>
      <c r="U291" s="64">
        <v>0.0</v>
      </c>
      <c r="V291" s="63"/>
      <c r="W291" s="63"/>
      <c r="X291" s="63"/>
      <c r="Y291" s="63"/>
      <c r="Z291" s="63"/>
      <c r="AA291" s="63"/>
      <c r="AB291" s="63"/>
      <c r="AC291" s="63"/>
      <c r="AD291" s="63"/>
      <c r="AE291" s="63"/>
    </row>
    <row r="292">
      <c r="A292" s="65" t="s">
        <v>448</v>
      </c>
      <c r="B292" s="65" t="s">
        <v>929</v>
      </c>
      <c r="C292" s="65" t="s">
        <v>930</v>
      </c>
      <c r="D292" s="65">
        <v>2.0</v>
      </c>
      <c r="E292" s="65" t="s">
        <v>176</v>
      </c>
      <c r="F292" s="65">
        <v>60.5</v>
      </c>
      <c r="G292" s="65">
        <v>33.5</v>
      </c>
      <c r="H292" s="65">
        <v>27.0</v>
      </c>
      <c r="I292" s="65">
        <v>200.0</v>
      </c>
      <c r="J292" s="65">
        <v>0.0102</v>
      </c>
      <c r="K292" s="65">
        <v>219.0</v>
      </c>
      <c r="L292" s="65">
        <v>0.0094</v>
      </c>
      <c r="M292" s="65">
        <v>0.9909</v>
      </c>
      <c r="N292" s="65">
        <v>2.0</v>
      </c>
      <c r="O292" s="65">
        <v>0.0</v>
      </c>
      <c r="P292" s="65">
        <v>0.01</v>
      </c>
      <c r="Q292" s="65">
        <v>0.0</v>
      </c>
      <c r="R292" s="65">
        <v>212.0</v>
      </c>
      <c r="S292" s="65">
        <v>0.0</v>
      </c>
      <c r="T292" s="65">
        <v>2.0</v>
      </c>
      <c r="U292" s="65">
        <v>0.0</v>
      </c>
      <c r="V292" s="3"/>
      <c r="W292" s="3"/>
      <c r="X292" s="3"/>
      <c r="Y292" s="3"/>
      <c r="Z292" s="3"/>
      <c r="AA292" s="3"/>
      <c r="AB292" s="3"/>
      <c r="AC292" s="3"/>
      <c r="AD292" s="3"/>
      <c r="AE292" s="3"/>
    </row>
    <row r="293">
      <c r="A293" s="64" t="s">
        <v>448</v>
      </c>
      <c r="B293" s="64" t="s">
        <v>455</v>
      </c>
      <c r="C293" s="64" t="s">
        <v>456</v>
      </c>
      <c r="D293" s="64">
        <v>1.0</v>
      </c>
      <c r="E293" s="64" t="s">
        <v>176</v>
      </c>
      <c r="F293" s="64">
        <v>60.5</v>
      </c>
      <c r="G293" s="64">
        <v>33.5</v>
      </c>
      <c r="H293" s="64">
        <v>27.0</v>
      </c>
      <c r="I293" s="64">
        <v>248.0</v>
      </c>
      <c r="J293" s="64">
        <v>0.0126</v>
      </c>
      <c r="K293" s="64">
        <v>288.0</v>
      </c>
      <c r="L293" s="64">
        <v>0.0124</v>
      </c>
      <c r="M293" s="64">
        <v>1.0</v>
      </c>
      <c r="N293" s="64">
        <v>1.0</v>
      </c>
      <c r="O293" s="64">
        <v>0.0</v>
      </c>
      <c r="P293" s="64">
        <v>0.004</v>
      </c>
      <c r="Q293" s="64">
        <v>0.0</v>
      </c>
      <c r="R293" s="64">
        <v>106.0</v>
      </c>
      <c r="S293" s="64">
        <v>0.0</v>
      </c>
      <c r="T293" s="64">
        <v>1.0</v>
      </c>
      <c r="U293" s="64">
        <v>0.0</v>
      </c>
      <c r="V293" s="63"/>
      <c r="W293" s="63"/>
      <c r="X293" s="63"/>
      <c r="Y293" s="63"/>
      <c r="Z293" s="63"/>
      <c r="AA293" s="63"/>
      <c r="AB293" s="63"/>
      <c r="AC293" s="63"/>
      <c r="AD293" s="63"/>
      <c r="AE293" s="63"/>
    </row>
    <row r="294">
      <c r="A294" s="65" t="s">
        <v>448</v>
      </c>
      <c r="B294" s="65" t="s">
        <v>457</v>
      </c>
      <c r="C294" s="65" t="s">
        <v>458</v>
      </c>
      <c r="D294" s="65">
        <v>2.0</v>
      </c>
      <c r="E294" s="65" t="s">
        <v>176</v>
      </c>
      <c r="F294" s="65">
        <v>60.5</v>
      </c>
      <c r="G294" s="65">
        <v>33.5</v>
      </c>
      <c r="H294" s="65">
        <v>27.0</v>
      </c>
      <c r="I294" s="65">
        <v>7.0</v>
      </c>
      <c r="J294" s="65">
        <v>4.0E-4</v>
      </c>
      <c r="K294" s="65">
        <v>21.0</v>
      </c>
      <c r="L294" s="65">
        <v>9.0E-4</v>
      </c>
      <c r="M294" s="65">
        <v>1.0</v>
      </c>
      <c r="N294" s="65">
        <v>2.0</v>
      </c>
      <c r="O294" s="65">
        <v>0.0</v>
      </c>
      <c r="P294" s="65">
        <v>0.2857</v>
      </c>
      <c r="Q294" s="65">
        <v>0.0</v>
      </c>
      <c r="R294" s="65">
        <v>212.0</v>
      </c>
      <c r="S294" s="65">
        <v>0.0</v>
      </c>
      <c r="T294" s="65">
        <v>2.0</v>
      </c>
      <c r="U294" s="65">
        <v>0.0</v>
      </c>
      <c r="V294" s="3"/>
      <c r="W294" s="3"/>
      <c r="X294" s="3"/>
      <c r="Y294" s="3"/>
      <c r="Z294" s="3"/>
      <c r="AA294" s="3"/>
      <c r="AB294" s="3"/>
      <c r="AC294" s="3"/>
      <c r="AD294" s="3"/>
      <c r="AE294" s="3"/>
    </row>
    <row r="295">
      <c r="A295" s="64" t="s">
        <v>448</v>
      </c>
      <c r="B295" s="64" t="s">
        <v>459</v>
      </c>
      <c r="C295" s="64" t="s">
        <v>460</v>
      </c>
      <c r="D295" s="64">
        <v>2.0</v>
      </c>
      <c r="E295" s="64" t="s">
        <v>176</v>
      </c>
      <c r="F295" s="64">
        <v>60.5</v>
      </c>
      <c r="G295" s="64">
        <v>33.5</v>
      </c>
      <c r="H295" s="64">
        <v>27.0</v>
      </c>
      <c r="I295" s="64">
        <v>19.0</v>
      </c>
      <c r="J295" s="64">
        <v>0.001</v>
      </c>
      <c r="K295" s="64">
        <v>22.0</v>
      </c>
      <c r="L295" s="64">
        <v>9.0E-4</v>
      </c>
      <c r="M295" s="64">
        <v>1.0</v>
      </c>
      <c r="N295" s="64">
        <v>2.0</v>
      </c>
      <c r="O295" s="64">
        <v>0.0</v>
      </c>
      <c r="P295" s="64">
        <v>0.1053</v>
      </c>
      <c r="Q295" s="64">
        <v>0.0</v>
      </c>
      <c r="R295" s="64">
        <v>212.0</v>
      </c>
      <c r="S295" s="64">
        <v>0.0</v>
      </c>
      <c r="T295" s="64">
        <v>2.0</v>
      </c>
      <c r="U295" s="64">
        <v>0.0</v>
      </c>
      <c r="V295" s="63"/>
      <c r="W295" s="63"/>
      <c r="X295" s="63"/>
      <c r="Y295" s="63"/>
      <c r="Z295" s="63"/>
      <c r="AA295" s="63"/>
      <c r="AB295" s="63"/>
      <c r="AC295" s="63"/>
      <c r="AD295" s="63"/>
      <c r="AE295" s="63"/>
    </row>
    <row r="296">
      <c r="A296" s="65" t="s">
        <v>448</v>
      </c>
      <c r="B296" s="65" t="s">
        <v>461</v>
      </c>
      <c r="C296" s="65" t="s">
        <v>462</v>
      </c>
      <c r="D296" s="65">
        <v>7.0</v>
      </c>
      <c r="E296" s="65" t="s">
        <v>176</v>
      </c>
      <c r="F296" s="65">
        <v>60.5</v>
      </c>
      <c r="G296" s="65">
        <v>33.5</v>
      </c>
      <c r="H296" s="65">
        <v>27.0</v>
      </c>
      <c r="I296" s="65">
        <v>11.0</v>
      </c>
      <c r="J296" s="65">
        <v>6.0E-4</v>
      </c>
      <c r="K296" s="65">
        <v>13.0</v>
      </c>
      <c r="L296" s="65">
        <v>6.0E-4</v>
      </c>
      <c r="M296" s="65">
        <v>1.0</v>
      </c>
      <c r="N296" s="65">
        <v>7.0</v>
      </c>
      <c r="O296" s="65">
        <v>0.0</v>
      </c>
      <c r="P296" s="65">
        <v>0.6364</v>
      </c>
      <c r="Q296" s="65">
        <v>0.0</v>
      </c>
      <c r="R296" s="65">
        <v>742.0</v>
      </c>
      <c r="S296" s="65">
        <v>0.0</v>
      </c>
      <c r="T296" s="65">
        <v>7.0</v>
      </c>
      <c r="U296" s="65">
        <v>0.0</v>
      </c>
      <c r="V296" s="3"/>
      <c r="W296" s="3"/>
      <c r="X296" s="3"/>
      <c r="Y296" s="3"/>
      <c r="Z296" s="3"/>
      <c r="AA296" s="3"/>
      <c r="AB296" s="3"/>
      <c r="AC296" s="3"/>
      <c r="AD296" s="3"/>
      <c r="AE296" s="3"/>
    </row>
    <row r="297">
      <c r="A297" s="64" t="s">
        <v>463</v>
      </c>
      <c r="B297" s="64" t="s">
        <v>931</v>
      </c>
      <c r="C297" s="64" t="s">
        <v>932</v>
      </c>
      <c r="D297" s="64">
        <v>1.0</v>
      </c>
      <c r="E297" s="64" t="s">
        <v>35</v>
      </c>
      <c r="F297" s="64">
        <v>37.0</v>
      </c>
      <c r="G297" s="64">
        <v>25.5</v>
      </c>
      <c r="H297" s="64">
        <v>11.5</v>
      </c>
      <c r="I297" s="64">
        <v>12.0</v>
      </c>
      <c r="J297" s="64">
        <v>6.0E-4</v>
      </c>
      <c r="K297" s="64">
        <v>17.0</v>
      </c>
      <c r="L297" s="64">
        <v>7.0E-4</v>
      </c>
      <c r="M297" s="64">
        <v>1.0</v>
      </c>
      <c r="N297" s="64">
        <v>1.0</v>
      </c>
      <c r="O297" s="64">
        <v>0.0</v>
      </c>
      <c r="P297" s="64">
        <v>0.0833</v>
      </c>
      <c r="Q297" s="64">
        <v>0.0</v>
      </c>
      <c r="R297" s="64">
        <v>140.0</v>
      </c>
      <c r="S297" s="64">
        <v>0.0</v>
      </c>
      <c r="T297" s="64">
        <v>1.0</v>
      </c>
      <c r="U297" s="64">
        <v>0.0</v>
      </c>
      <c r="V297" s="63"/>
      <c r="W297" s="63"/>
      <c r="X297" s="63"/>
      <c r="Y297" s="63"/>
      <c r="Z297" s="63"/>
      <c r="AA297" s="63"/>
      <c r="AB297" s="63"/>
      <c r="AC297" s="63"/>
      <c r="AD297" s="63"/>
      <c r="AE297" s="63"/>
    </row>
    <row r="298">
      <c r="A298" s="65" t="s">
        <v>463</v>
      </c>
      <c r="B298" s="65" t="s">
        <v>933</v>
      </c>
      <c r="C298" s="65" t="s">
        <v>934</v>
      </c>
      <c r="D298" s="65">
        <v>3.0</v>
      </c>
      <c r="E298" s="65" t="s">
        <v>35</v>
      </c>
      <c r="F298" s="65">
        <v>37.0</v>
      </c>
      <c r="G298" s="65">
        <v>25.5</v>
      </c>
      <c r="H298" s="65">
        <v>11.5</v>
      </c>
      <c r="I298" s="65">
        <v>14.0</v>
      </c>
      <c r="J298" s="65">
        <v>7.0E-4</v>
      </c>
      <c r="K298" s="65">
        <v>22.0</v>
      </c>
      <c r="L298" s="65">
        <v>9.0E-4</v>
      </c>
      <c r="M298" s="65">
        <v>1.0</v>
      </c>
      <c r="N298" s="65">
        <v>3.0</v>
      </c>
      <c r="O298" s="65">
        <v>0.0</v>
      </c>
      <c r="P298" s="65">
        <v>0.2143</v>
      </c>
      <c r="Q298" s="65">
        <v>0.0</v>
      </c>
      <c r="R298" s="65">
        <v>420.0</v>
      </c>
      <c r="S298" s="65">
        <v>0.0</v>
      </c>
      <c r="T298" s="65">
        <v>3.0</v>
      </c>
      <c r="U298" s="65">
        <v>0.0</v>
      </c>
      <c r="V298" s="3"/>
      <c r="W298" s="3"/>
      <c r="X298" s="3"/>
      <c r="Y298" s="3"/>
      <c r="Z298" s="3"/>
      <c r="AA298" s="3"/>
      <c r="AB298" s="3"/>
      <c r="AC298" s="3"/>
      <c r="AD298" s="3"/>
      <c r="AE298" s="3"/>
    </row>
    <row r="299">
      <c r="A299" s="64" t="s">
        <v>463</v>
      </c>
      <c r="B299" s="64" t="s">
        <v>464</v>
      </c>
      <c r="C299" s="64" t="s">
        <v>465</v>
      </c>
      <c r="D299" s="64">
        <v>1.0</v>
      </c>
      <c r="E299" s="64" t="s">
        <v>35</v>
      </c>
      <c r="F299" s="64">
        <v>37.0</v>
      </c>
      <c r="G299" s="64">
        <v>25.5</v>
      </c>
      <c r="H299" s="64">
        <v>11.5</v>
      </c>
      <c r="I299" s="64">
        <v>12.0</v>
      </c>
      <c r="J299" s="64">
        <v>6.0E-4</v>
      </c>
      <c r="K299" s="64">
        <v>14.0</v>
      </c>
      <c r="L299" s="64">
        <v>6.0E-4</v>
      </c>
      <c r="M299" s="64">
        <v>1.0</v>
      </c>
      <c r="N299" s="64">
        <v>1.0</v>
      </c>
      <c r="O299" s="64">
        <v>0.0</v>
      </c>
      <c r="P299" s="64">
        <v>0.0833</v>
      </c>
      <c r="Q299" s="64">
        <v>0.0</v>
      </c>
      <c r="R299" s="64">
        <v>140.0</v>
      </c>
      <c r="S299" s="64">
        <v>0.0</v>
      </c>
      <c r="T299" s="64">
        <v>1.0</v>
      </c>
      <c r="U299" s="64">
        <v>0.0</v>
      </c>
      <c r="V299" s="63"/>
      <c r="W299" s="63"/>
      <c r="X299" s="63"/>
      <c r="Y299" s="63"/>
      <c r="Z299" s="63"/>
      <c r="AA299" s="63"/>
      <c r="AB299" s="63"/>
      <c r="AC299" s="63"/>
      <c r="AD299" s="63"/>
      <c r="AE299" s="63"/>
    </row>
    <row r="300">
      <c r="A300" s="65" t="s">
        <v>463</v>
      </c>
      <c r="B300" s="65" t="s">
        <v>470</v>
      </c>
      <c r="C300" s="65" t="s">
        <v>471</v>
      </c>
      <c r="D300" s="65">
        <v>1.0</v>
      </c>
      <c r="E300" s="65" t="s">
        <v>35</v>
      </c>
      <c r="F300" s="65">
        <v>37.0</v>
      </c>
      <c r="G300" s="65">
        <v>25.5</v>
      </c>
      <c r="H300" s="65">
        <v>11.5</v>
      </c>
      <c r="I300" s="65">
        <v>20.0</v>
      </c>
      <c r="J300" s="65">
        <v>0.001</v>
      </c>
      <c r="K300" s="65">
        <v>23.0</v>
      </c>
      <c r="L300" s="65">
        <v>0.001</v>
      </c>
      <c r="M300" s="65">
        <v>1.0</v>
      </c>
      <c r="N300" s="65">
        <v>1.0</v>
      </c>
      <c r="O300" s="65">
        <v>0.0</v>
      </c>
      <c r="P300" s="65">
        <v>0.05</v>
      </c>
      <c r="Q300" s="65">
        <v>0.0</v>
      </c>
      <c r="R300" s="65">
        <v>140.0</v>
      </c>
      <c r="S300" s="65">
        <v>0.0</v>
      </c>
      <c r="T300" s="65">
        <v>1.0</v>
      </c>
      <c r="U300" s="65">
        <v>0.0</v>
      </c>
      <c r="V300" s="3"/>
      <c r="W300" s="3"/>
      <c r="X300" s="3"/>
      <c r="Y300" s="3"/>
      <c r="Z300" s="3"/>
      <c r="AA300" s="3"/>
      <c r="AB300" s="3"/>
      <c r="AC300" s="3"/>
      <c r="AD300" s="3"/>
      <c r="AE300" s="3"/>
    </row>
    <row r="301">
      <c r="A301" s="64" t="s">
        <v>463</v>
      </c>
      <c r="B301" s="64" t="s">
        <v>474</v>
      </c>
      <c r="C301" s="64" t="s">
        <v>475</v>
      </c>
      <c r="D301" s="64">
        <v>3.0</v>
      </c>
      <c r="E301" s="64" t="s">
        <v>35</v>
      </c>
      <c r="F301" s="64">
        <v>37.0</v>
      </c>
      <c r="G301" s="64">
        <v>25.5</v>
      </c>
      <c r="H301" s="64">
        <v>11.5</v>
      </c>
      <c r="I301" s="64">
        <v>26.0</v>
      </c>
      <c r="J301" s="64">
        <v>0.0013</v>
      </c>
      <c r="K301" s="64">
        <v>28.0</v>
      </c>
      <c r="L301" s="64">
        <v>0.0012</v>
      </c>
      <c r="M301" s="64">
        <v>0.9643</v>
      </c>
      <c r="N301" s="64">
        <v>3.0</v>
      </c>
      <c r="O301" s="64">
        <v>0.0</v>
      </c>
      <c r="P301" s="64">
        <v>0.1154</v>
      </c>
      <c r="Q301" s="64">
        <v>0.0</v>
      </c>
      <c r="R301" s="64">
        <v>420.0</v>
      </c>
      <c r="S301" s="64">
        <v>0.0</v>
      </c>
      <c r="T301" s="64">
        <v>3.0</v>
      </c>
      <c r="U301" s="64">
        <v>0.0</v>
      </c>
      <c r="V301" s="63"/>
      <c r="W301" s="63"/>
      <c r="X301" s="63"/>
      <c r="Y301" s="63"/>
      <c r="Z301" s="63"/>
      <c r="AA301" s="63"/>
      <c r="AB301" s="63"/>
      <c r="AC301" s="63"/>
      <c r="AD301" s="63"/>
      <c r="AE301" s="63"/>
    </row>
    <row r="302">
      <c r="A302" s="65" t="s">
        <v>463</v>
      </c>
      <c r="B302" s="65" t="s">
        <v>478</v>
      </c>
      <c r="C302" s="65" t="s">
        <v>479</v>
      </c>
      <c r="D302" s="65">
        <v>1.0</v>
      </c>
      <c r="E302" s="65" t="s">
        <v>35</v>
      </c>
      <c r="F302" s="65">
        <v>37.0</v>
      </c>
      <c r="G302" s="65">
        <v>25.5</v>
      </c>
      <c r="H302" s="65">
        <v>11.5</v>
      </c>
      <c r="I302" s="65">
        <v>2.0</v>
      </c>
      <c r="J302" s="65">
        <v>1.0E-4</v>
      </c>
      <c r="K302" s="65">
        <v>2.0</v>
      </c>
      <c r="L302" s="65">
        <v>1.0E-4</v>
      </c>
      <c r="M302" s="65">
        <v>0.5</v>
      </c>
      <c r="N302" s="65">
        <v>1.0</v>
      </c>
      <c r="O302" s="65">
        <v>0.0</v>
      </c>
      <c r="P302" s="65">
        <v>0.5</v>
      </c>
      <c r="Q302" s="65">
        <v>0.0</v>
      </c>
      <c r="R302" s="65">
        <v>145.0</v>
      </c>
      <c r="S302" s="65">
        <v>0.0</v>
      </c>
      <c r="T302" s="65">
        <v>1.0</v>
      </c>
      <c r="U302" s="65">
        <v>0.0</v>
      </c>
      <c r="V302" s="3"/>
      <c r="W302" s="3"/>
      <c r="X302" s="3"/>
      <c r="Y302" s="3"/>
      <c r="Z302" s="3"/>
      <c r="AA302" s="3"/>
      <c r="AB302" s="3"/>
      <c r="AC302" s="3"/>
      <c r="AD302" s="3"/>
      <c r="AE302" s="3"/>
    </row>
    <row r="303">
      <c r="A303" s="64" t="s">
        <v>463</v>
      </c>
      <c r="B303" s="64" t="s">
        <v>935</v>
      </c>
      <c r="C303" s="64" t="s">
        <v>936</v>
      </c>
      <c r="D303" s="64">
        <v>1.0</v>
      </c>
      <c r="E303" s="64" t="s">
        <v>35</v>
      </c>
      <c r="F303" s="64">
        <v>37.0</v>
      </c>
      <c r="G303" s="64">
        <v>25.5</v>
      </c>
      <c r="H303" s="64">
        <v>11.5</v>
      </c>
      <c r="I303" s="64">
        <v>47.0</v>
      </c>
      <c r="J303" s="64">
        <v>0.0024</v>
      </c>
      <c r="K303" s="64">
        <v>57.0</v>
      </c>
      <c r="L303" s="64">
        <v>0.0025</v>
      </c>
      <c r="M303" s="64">
        <v>0.5965</v>
      </c>
      <c r="N303" s="64">
        <v>1.0</v>
      </c>
      <c r="O303" s="64">
        <v>0.0</v>
      </c>
      <c r="P303" s="64">
        <v>0.0213</v>
      </c>
      <c r="Q303" s="64">
        <v>0.0</v>
      </c>
      <c r="R303" s="64">
        <v>145.0</v>
      </c>
      <c r="S303" s="64">
        <v>0.0</v>
      </c>
      <c r="T303" s="64">
        <v>1.0</v>
      </c>
      <c r="U303" s="64">
        <v>0.0</v>
      </c>
      <c r="V303" s="63"/>
      <c r="W303" s="63"/>
      <c r="X303" s="63"/>
      <c r="Y303" s="63"/>
      <c r="Z303" s="63"/>
      <c r="AA303" s="63"/>
      <c r="AB303" s="63"/>
      <c r="AC303" s="63"/>
      <c r="AD303" s="63"/>
      <c r="AE303" s="63"/>
    </row>
    <row r="304">
      <c r="A304" s="65" t="s">
        <v>463</v>
      </c>
      <c r="B304" s="65" t="s">
        <v>488</v>
      </c>
      <c r="C304" s="65" t="s">
        <v>489</v>
      </c>
      <c r="D304" s="65">
        <v>1.0</v>
      </c>
      <c r="E304" s="65" t="s">
        <v>35</v>
      </c>
      <c r="F304" s="65">
        <v>37.0</v>
      </c>
      <c r="G304" s="65">
        <v>25.5</v>
      </c>
      <c r="H304" s="65">
        <v>11.5</v>
      </c>
      <c r="I304" s="65">
        <v>318.0</v>
      </c>
      <c r="J304" s="65">
        <v>0.0162</v>
      </c>
      <c r="K304" s="65">
        <v>379.0</v>
      </c>
      <c r="L304" s="65">
        <v>0.0163</v>
      </c>
      <c r="M304" s="65">
        <v>0.9974</v>
      </c>
      <c r="N304" s="65">
        <v>1.0</v>
      </c>
      <c r="O304" s="65">
        <v>0.0</v>
      </c>
      <c r="P304" s="65">
        <v>0.0031</v>
      </c>
      <c r="Q304" s="65">
        <v>0.0</v>
      </c>
      <c r="R304" s="65">
        <v>145.0</v>
      </c>
      <c r="S304" s="65">
        <v>0.0</v>
      </c>
      <c r="T304" s="65">
        <v>1.0</v>
      </c>
      <c r="U304" s="65">
        <v>0.0</v>
      </c>
      <c r="V304" s="3"/>
      <c r="W304" s="3"/>
      <c r="X304" s="3"/>
      <c r="Y304" s="3"/>
      <c r="Z304" s="3"/>
      <c r="AA304" s="3"/>
      <c r="AB304" s="3"/>
      <c r="AC304" s="3"/>
      <c r="AD304" s="3"/>
      <c r="AE304" s="3"/>
    </row>
    <row r="305">
      <c r="A305" s="64" t="s">
        <v>463</v>
      </c>
      <c r="B305" s="64" t="s">
        <v>937</v>
      </c>
      <c r="C305" s="64" t="s">
        <v>938</v>
      </c>
      <c r="D305" s="64">
        <v>4.0</v>
      </c>
      <c r="E305" s="64" t="s">
        <v>35</v>
      </c>
      <c r="F305" s="64">
        <v>37.0</v>
      </c>
      <c r="G305" s="64">
        <v>25.5</v>
      </c>
      <c r="H305" s="64">
        <v>11.5</v>
      </c>
      <c r="I305" s="64">
        <v>59.0</v>
      </c>
      <c r="J305" s="64">
        <v>0.003</v>
      </c>
      <c r="K305" s="64">
        <v>75.0</v>
      </c>
      <c r="L305" s="64">
        <v>0.0032</v>
      </c>
      <c r="M305" s="64">
        <v>1.0</v>
      </c>
      <c r="N305" s="64">
        <v>4.0</v>
      </c>
      <c r="O305" s="64">
        <v>0.0</v>
      </c>
      <c r="P305" s="64">
        <v>0.0678</v>
      </c>
      <c r="Q305" s="64">
        <v>0.0</v>
      </c>
      <c r="R305" s="64">
        <v>580.0</v>
      </c>
      <c r="S305" s="64">
        <v>0.0</v>
      </c>
      <c r="T305" s="64">
        <v>4.0</v>
      </c>
      <c r="U305" s="64">
        <v>0.0</v>
      </c>
      <c r="V305" s="63"/>
      <c r="W305" s="63"/>
      <c r="X305" s="63"/>
      <c r="Y305" s="63"/>
      <c r="Z305" s="63"/>
      <c r="AA305" s="63"/>
      <c r="AB305" s="63"/>
      <c r="AC305" s="63"/>
      <c r="AD305" s="63"/>
      <c r="AE305" s="63"/>
    </row>
    <row r="306">
      <c r="A306" s="65" t="s">
        <v>463</v>
      </c>
      <c r="B306" s="65" t="s">
        <v>490</v>
      </c>
      <c r="C306" s="65" t="s">
        <v>491</v>
      </c>
      <c r="D306" s="65">
        <v>2.0</v>
      </c>
      <c r="E306" s="65" t="s">
        <v>35</v>
      </c>
      <c r="F306" s="65">
        <v>37.0</v>
      </c>
      <c r="G306" s="65">
        <v>25.5</v>
      </c>
      <c r="H306" s="65">
        <v>11.5</v>
      </c>
      <c r="I306" s="65">
        <v>33.0</v>
      </c>
      <c r="J306" s="65">
        <v>0.0017</v>
      </c>
      <c r="K306" s="65">
        <v>40.0</v>
      </c>
      <c r="L306" s="65">
        <v>0.0017</v>
      </c>
      <c r="M306" s="65">
        <v>1.0</v>
      </c>
      <c r="N306" s="65">
        <v>2.0</v>
      </c>
      <c r="O306" s="65">
        <v>0.0</v>
      </c>
      <c r="P306" s="65">
        <v>0.0606</v>
      </c>
      <c r="Q306" s="65">
        <v>0.0</v>
      </c>
      <c r="R306" s="65">
        <v>290.0</v>
      </c>
      <c r="S306" s="65">
        <v>0.0</v>
      </c>
      <c r="T306" s="65">
        <v>2.0</v>
      </c>
      <c r="U306" s="65">
        <v>0.0</v>
      </c>
      <c r="V306" s="3"/>
      <c r="W306" s="3"/>
      <c r="X306" s="3"/>
      <c r="Y306" s="3"/>
      <c r="Z306" s="3"/>
      <c r="AA306" s="3"/>
      <c r="AB306" s="3"/>
      <c r="AC306" s="3"/>
      <c r="AD306" s="3"/>
      <c r="AE306" s="3"/>
    </row>
    <row r="307">
      <c r="A307" s="64" t="s">
        <v>463</v>
      </c>
      <c r="B307" s="64" t="s">
        <v>492</v>
      </c>
      <c r="C307" s="64" t="s">
        <v>493</v>
      </c>
      <c r="D307" s="64">
        <v>2.0</v>
      </c>
      <c r="E307" s="64" t="s">
        <v>35</v>
      </c>
      <c r="F307" s="64">
        <v>37.0</v>
      </c>
      <c r="G307" s="64">
        <v>25.5</v>
      </c>
      <c r="H307" s="64">
        <v>11.5</v>
      </c>
      <c r="I307" s="64">
        <v>1.0</v>
      </c>
      <c r="J307" s="64">
        <v>1.0E-4</v>
      </c>
      <c r="K307" s="64">
        <v>2.0</v>
      </c>
      <c r="L307" s="64">
        <v>1.0E-4</v>
      </c>
      <c r="M307" s="64">
        <v>1.0</v>
      </c>
      <c r="N307" s="64">
        <v>1.0</v>
      </c>
      <c r="O307" s="64">
        <v>1.0</v>
      </c>
      <c r="P307" s="64">
        <v>1.0</v>
      </c>
      <c r="Q307" s="64">
        <v>1.0</v>
      </c>
      <c r="R307" s="64">
        <v>145.0</v>
      </c>
      <c r="S307" s="64">
        <v>145.0</v>
      </c>
      <c r="T307" s="64">
        <v>1.0</v>
      </c>
      <c r="U307" s="64">
        <v>1.0</v>
      </c>
      <c r="V307" s="63"/>
      <c r="W307" s="63"/>
      <c r="X307" s="63"/>
      <c r="Y307" s="63"/>
      <c r="Z307" s="63"/>
      <c r="AA307" s="63"/>
      <c r="AB307" s="63"/>
      <c r="AC307" s="63"/>
      <c r="AD307" s="63"/>
      <c r="AE307" s="63"/>
    </row>
    <row r="308">
      <c r="A308" s="65" t="s">
        <v>494</v>
      </c>
      <c r="B308" s="65" t="s">
        <v>495</v>
      </c>
      <c r="C308" s="65" t="s">
        <v>496</v>
      </c>
      <c r="D308" s="65">
        <v>1.0</v>
      </c>
      <c r="E308" s="65" t="s">
        <v>127</v>
      </c>
      <c r="F308" s="65">
        <v>37.0</v>
      </c>
      <c r="G308" s="65">
        <v>25.5</v>
      </c>
      <c r="H308" s="65">
        <v>11.5</v>
      </c>
      <c r="I308" s="65">
        <v>23.0</v>
      </c>
      <c r="J308" s="65">
        <v>0.0012</v>
      </c>
      <c r="K308" s="65">
        <v>33.0</v>
      </c>
      <c r="L308" s="65">
        <v>0.0014</v>
      </c>
      <c r="M308" s="65">
        <v>0.8788</v>
      </c>
      <c r="N308" s="65">
        <v>1.0</v>
      </c>
      <c r="O308" s="65">
        <v>0.0</v>
      </c>
      <c r="P308" s="65">
        <v>0.0435</v>
      </c>
      <c r="Q308" s="65">
        <v>0.0</v>
      </c>
      <c r="R308" s="65">
        <v>113.0</v>
      </c>
      <c r="S308" s="65">
        <v>0.0</v>
      </c>
      <c r="T308" s="65">
        <v>1.0</v>
      </c>
      <c r="U308" s="65">
        <v>0.0</v>
      </c>
      <c r="V308" s="3"/>
      <c r="W308" s="3"/>
      <c r="X308" s="3"/>
      <c r="Y308" s="3"/>
      <c r="Z308" s="3"/>
      <c r="AA308" s="3"/>
      <c r="AB308" s="3"/>
      <c r="AC308" s="3"/>
      <c r="AD308" s="3"/>
      <c r="AE308" s="3"/>
    </row>
    <row r="309">
      <c r="A309" s="64" t="s">
        <v>494</v>
      </c>
      <c r="B309" s="64" t="s">
        <v>939</v>
      </c>
      <c r="C309" s="64" t="s">
        <v>940</v>
      </c>
      <c r="D309" s="64">
        <v>1.0</v>
      </c>
      <c r="E309" s="64" t="s">
        <v>127</v>
      </c>
      <c r="F309" s="64">
        <v>37.0</v>
      </c>
      <c r="G309" s="64">
        <v>25.5</v>
      </c>
      <c r="H309" s="64">
        <v>11.5</v>
      </c>
      <c r="I309" s="64">
        <v>27.0</v>
      </c>
      <c r="J309" s="64">
        <v>0.0014</v>
      </c>
      <c r="K309" s="64">
        <v>28.0</v>
      </c>
      <c r="L309" s="64">
        <v>0.0012</v>
      </c>
      <c r="M309" s="64">
        <v>1.0</v>
      </c>
      <c r="N309" s="64">
        <v>1.0</v>
      </c>
      <c r="O309" s="64">
        <v>0.0</v>
      </c>
      <c r="P309" s="64">
        <v>0.037</v>
      </c>
      <c r="Q309" s="64">
        <v>0.0</v>
      </c>
      <c r="R309" s="64">
        <v>113.0</v>
      </c>
      <c r="S309" s="64">
        <v>0.0</v>
      </c>
      <c r="T309" s="64">
        <v>1.0</v>
      </c>
      <c r="U309" s="64">
        <v>0.0</v>
      </c>
      <c r="V309" s="63"/>
      <c r="W309" s="63"/>
      <c r="X309" s="63"/>
      <c r="Y309" s="63"/>
      <c r="Z309" s="63"/>
      <c r="AA309" s="63"/>
      <c r="AB309" s="63"/>
      <c r="AC309" s="63"/>
      <c r="AD309" s="63"/>
      <c r="AE309" s="63"/>
    </row>
    <row r="310">
      <c r="A310" s="65" t="s">
        <v>494</v>
      </c>
      <c r="B310" s="65" t="s">
        <v>497</v>
      </c>
      <c r="C310" s="65" t="s">
        <v>498</v>
      </c>
      <c r="D310" s="65">
        <v>4.0</v>
      </c>
      <c r="E310" s="65" t="s">
        <v>127</v>
      </c>
      <c r="F310" s="65">
        <v>37.0</v>
      </c>
      <c r="G310" s="65">
        <v>25.5</v>
      </c>
      <c r="H310" s="65">
        <v>11.5</v>
      </c>
      <c r="I310" s="65">
        <v>9.0</v>
      </c>
      <c r="J310" s="65">
        <v>5.0E-4</v>
      </c>
      <c r="K310" s="65">
        <v>12.0</v>
      </c>
      <c r="L310" s="65">
        <v>5.0E-4</v>
      </c>
      <c r="M310" s="65">
        <v>1.0</v>
      </c>
      <c r="N310" s="65">
        <v>4.0</v>
      </c>
      <c r="O310" s="65">
        <v>0.0</v>
      </c>
      <c r="P310" s="65">
        <v>0.4444</v>
      </c>
      <c r="Q310" s="65">
        <v>0.0</v>
      </c>
      <c r="R310" s="65">
        <v>452.0</v>
      </c>
      <c r="S310" s="65">
        <v>0.0</v>
      </c>
      <c r="T310" s="65">
        <v>4.0</v>
      </c>
      <c r="U310" s="65">
        <v>0.0</v>
      </c>
      <c r="V310" s="3"/>
      <c r="W310" s="3"/>
      <c r="X310" s="3"/>
      <c r="Y310" s="3"/>
      <c r="Z310" s="3"/>
      <c r="AA310" s="3"/>
      <c r="AB310" s="3"/>
      <c r="AC310" s="3"/>
      <c r="AD310" s="3"/>
      <c r="AE310" s="3"/>
    </row>
    <row r="311">
      <c r="A311" s="64" t="s">
        <v>494</v>
      </c>
      <c r="B311" s="64" t="s">
        <v>941</v>
      </c>
      <c r="C311" s="64" t="s">
        <v>942</v>
      </c>
      <c r="D311" s="64">
        <v>1.0</v>
      </c>
      <c r="E311" s="64" t="s">
        <v>127</v>
      </c>
      <c r="F311" s="64">
        <v>37.0</v>
      </c>
      <c r="G311" s="64">
        <v>25.5</v>
      </c>
      <c r="H311" s="64">
        <v>11.5</v>
      </c>
      <c r="I311" s="64">
        <v>1.0</v>
      </c>
      <c r="J311" s="64">
        <v>1.0E-4</v>
      </c>
      <c r="K311" s="64">
        <v>1.0</v>
      </c>
      <c r="L311" s="64">
        <v>0.0</v>
      </c>
      <c r="M311" s="64">
        <v>1.0</v>
      </c>
      <c r="N311" s="64">
        <v>1.0</v>
      </c>
      <c r="O311" s="64">
        <v>0.0</v>
      </c>
      <c r="P311" s="64">
        <v>1.0</v>
      </c>
      <c r="Q311" s="64">
        <v>0.0</v>
      </c>
      <c r="R311" s="64">
        <v>113.0</v>
      </c>
      <c r="S311" s="64">
        <v>0.0</v>
      </c>
      <c r="T311" s="64">
        <v>1.0</v>
      </c>
      <c r="U311" s="64">
        <v>0.0</v>
      </c>
      <c r="V311" s="63"/>
      <c r="W311" s="63"/>
      <c r="X311" s="63"/>
      <c r="Y311" s="63"/>
      <c r="Z311" s="63"/>
      <c r="AA311" s="63"/>
      <c r="AB311" s="63"/>
      <c r="AC311" s="63"/>
      <c r="AD311" s="63"/>
      <c r="AE311" s="63"/>
    </row>
    <row r="312">
      <c r="A312" s="65" t="s">
        <v>494</v>
      </c>
      <c r="B312" s="65" t="s">
        <v>943</v>
      </c>
      <c r="C312" s="65" t="s">
        <v>944</v>
      </c>
      <c r="D312" s="65">
        <v>3.0</v>
      </c>
      <c r="E312" s="65" t="s">
        <v>127</v>
      </c>
      <c r="F312" s="65">
        <v>37.0</v>
      </c>
      <c r="G312" s="65">
        <v>25.5</v>
      </c>
      <c r="H312" s="65">
        <v>11.5</v>
      </c>
      <c r="I312" s="65">
        <v>9.0</v>
      </c>
      <c r="J312" s="65">
        <v>5.0E-4</v>
      </c>
      <c r="K312" s="65">
        <v>11.0</v>
      </c>
      <c r="L312" s="65">
        <v>5.0E-4</v>
      </c>
      <c r="M312" s="65">
        <v>0.8182</v>
      </c>
      <c r="N312" s="65">
        <v>3.0</v>
      </c>
      <c r="O312" s="65">
        <v>0.0</v>
      </c>
      <c r="P312" s="65">
        <v>0.3333</v>
      </c>
      <c r="Q312" s="65">
        <v>0.0</v>
      </c>
      <c r="R312" s="65">
        <v>339.0</v>
      </c>
      <c r="S312" s="65">
        <v>0.0</v>
      </c>
      <c r="T312" s="65">
        <v>3.0</v>
      </c>
      <c r="U312" s="65">
        <v>0.0</v>
      </c>
      <c r="V312" s="3"/>
      <c r="W312" s="3"/>
      <c r="X312" s="3"/>
      <c r="Y312" s="3"/>
      <c r="Z312" s="3"/>
      <c r="AA312" s="3"/>
      <c r="AB312" s="3"/>
      <c r="AC312" s="3"/>
      <c r="AD312" s="3"/>
      <c r="AE312" s="3"/>
    </row>
    <row r="313">
      <c r="A313" s="64" t="s">
        <v>494</v>
      </c>
      <c r="B313" s="64" t="s">
        <v>945</v>
      </c>
      <c r="C313" s="64" t="s">
        <v>946</v>
      </c>
      <c r="D313" s="64">
        <v>1.0</v>
      </c>
      <c r="E313" s="64" t="s">
        <v>127</v>
      </c>
      <c r="F313" s="64">
        <v>37.0</v>
      </c>
      <c r="G313" s="64">
        <v>25.5</v>
      </c>
      <c r="H313" s="64">
        <v>11.5</v>
      </c>
      <c r="I313" s="64">
        <v>12.0</v>
      </c>
      <c r="J313" s="64">
        <v>6.0E-4</v>
      </c>
      <c r="K313" s="64">
        <v>13.0</v>
      </c>
      <c r="L313" s="64">
        <v>6.0E-4</v>
      </c>
      <c r="M313" s="64">
        <v>1.0</v>
      </c>
      <c r="N313" s="64">
        <v>1.0</v>
      </c>
      <c r="O313" s="64">
        <v>0.0</v>
      </c>
      <c r="P313" s="64">
        <v>0.0833</v>
      </c>
      <c r="Q313" s="64">
        <v>0.0</v>
      </c>
      <c r="R313" s="64">
        <v>113.0</v>
      </c>
      <c r="S313" s="64">
        <v>0.0</v>
      </c>
      <c r="T313" s="64">
        <v>1.0</v>
      </c>
      <c r="U313" s="64">
        <v>0.0</v>
      </c>
      <c r="V313" s="63"/>
      <c r="W313" s="63"/>
      <c r="X313" s="63"/>
      <c r="Y313" s="63"/>
      <c r="Z313" s="63"/>
      <c r="AA313" s="63"/>
      <c r="AB313" s="63"/>
      <c r="AC313" s="63"/>
      <c r="AD313" s="63"/>
      <c r="AE313" s="63"/>
    </row>
    <row r="314">
      <c r="A314" s="65" t="s">
        <v>494</v>
      </c>
      <c r="B314" s="65" t="s">
        <v>503</v>
      </c>
      <c r="C314" s="65" t="s">
        <v>504</v>
      </c>
      <c r="D314" s="65">
        <v>3.0</v>
      </c>
      <c r="E314" s="65" t="s">
        <v>127</v>
      </c>
      <c r="F314" s="65">
        <v>37.0</v>
      </c>
      <c r="G314" s="65">
        <v>25.5</v>
      </c>
      <c r="H314" s="65">
        <v>11.5</v>
      </c>
      <c r="I314" s="65">
        <v>69.0</v>
      </c>
      <c r="J314" s="65">
        <v>0.0035</v>
      </c>
      <c r="K314" s="65">
        <v>85.0</v>
      </c>
      <c r="L314" s="65">
        <v>0.0037</v>
      </c>
      <c r="M314" s="65">
        <v>1.0</v>
      </c>
      <c r="N314" s="65">
        <v>3.0</v>
      </c>
      <c r="O314" s="65">
        <v>0.0</v>
      </c>
      <c r="P314" s="65">
        <v>0.0435</v>
      </c>
      <c r="Q314" s="65">
        <v>0.0</v>
      </c>
      <c r="R314" s="65">
        <v>339.0</v>
      </c>
      <c r="S314" s="65">
        <v>0.0</v>
      </c>
      <c r="T314" s="65">
        <v>3.0</v>
      </c>
      <c r="U314" s="65">
        <v>0.0</v>
      </c>
      <c r="V314" s="3"/>
      <c r="W314" s="3"/>
      <c r="X314" s="3"/>
      <c r="Y314" s="3"/>
      <c r="Z314" s="3"/>
      <c r="AA314" s="3"/>
      <c r="AB314" s="3"/>
      <c r="AC314" s="3"/>
      <c r="AD314" s="3"/>
      <c r="AE314" s="3"/>
    </row>
    <row r="315">
      <c r="A315" s="64" t="s">
        <v>494</v>
      </c>
      <c r="B315" s="64" t="s">
        <v>507</v>
      </c>
      <c r="C315" s="64" t="s">
        <v>508</v>
      </c>
      <c r="D315" s="64">
        <v>1.0</v>
      </c>
      <c r="E315" s="64" t="s">
        <v>127</v>
      </c>
      <c r="F315" s="64">
        <v>37.0</v>
      </c>
      <c r="G315" s="64">
        <v>25.5</v>
      </c>
      <c r="H315" s="64">
        <v>11.5</v>
      </c>
      <c r="I315" s="64">
        <v>177.0</v>
      </c>
      <c r="J315" s="64">
        <v>0.009</v>
      </c>
      <c r="K315" s="64">
        <v>207.0</v>
      </c>
      <c r="L315" s="64">
        <v>0.0089</v>
      </c>
      <c r="M315" s="64">
        <v>1.0</v>
      </c>
      <c r="N315" s="64">
        <v>1.0</v>
      </c>
      <c r="O315" s="64">
        <v>0.0</v>
      </c>
      <c r="P315" s="64">
        <v>0.0056</v>
      </c>
      <c r="Q315" s="64">
        <v>0.0</v>
      </c>
      <c r="R315" s="64">
        <v>113.0</v>
      </c>
      <c r="S315" s="64">
        <v>0.0</v>
      </c>
      <c r="T315" s="64">
        <v>1.0</v>
      </c>
      <c r="U315" s="64">
        <v>0.0</v>
      </c>
      <c r="V315" s="63"/>
      <c r="W315" s="63"/>
      <c r="X315" s="63"/>
      <c r="Y315" s="63"/>
      <c r="Z315" s="63"/>
      <c r="AA315" s="63"/>
      <c r="AB315" s="63"/>
      <c r="AC315" s="63"/>
      <c r="AD315" s="63"/>
      <c r="AE315" s="63"/>
    </row>
    <row r="316">
      <c r="A316" s="65" t="s">
        <v>494</v>
      </c>
      <c r="B316" s="65" t="s">
        <v>509</v>
      </c>
      <c r="C316" s="65" t="s">
        <v>510</v>
      </c>
      <c r="D316" s="65">
        <v>3.0</v>
      </c>
      <c r="E316" s="65" t="s">
        <v>127</v>
      </c>
      <c r="F316" s="65">
        <v>37.0</v>
      </c>
      <c r="G316" s="65">
        <v>25.5</v>
      </c>
      <c r="H316" s="65">
        <v>11.5</v>
      </c>
      <c r="I316" s="65">
        <v>36.0</v>
      </c>
      <c r="J316" s="65">
        <v>0.0018</v>
      </c>
      <c r="K316" s="65">
        <v>39.0</v>
      </c>
      <c r="L316" s="65">
        <v>0.0017</v>
      </c>
      <c r="M316" s="65">
        <v>1.0</v>
      </c>
      <c r="N316" s="65">
        <v>3.0</v>
      </c>
      <c r="O316" s="65">
        <v>0.0</v>
      </c>
      <c r="P316" s="65">
        <v>0.0833</v>
      </c>
      <c r="Q316" s="65">
        <v>0.0</v>
      </c>
      <c r="R316" s="65">
        <v>339.0</v>
      </c>
      <c r="S316" s="65">
        <v>0.0</v>
      </c>
      <c r="T316" s="65">
        <v>3.0</v>
      </c>
      <c r="U316" s="65">
        <v>0.0</v>
      </c>
      <c r="V316" s="3"/>
      <c r="W316" s="3"/>
      <c r="X316" s="3"/>
      <c r="Y316" s="3"/>
      <c r="Z316" s="3"/>
      <c r="AA316" s="3"/>
      <c r="AB316" s="3"/>
      <c r="AC316" s="3"/>
      <c r="AD316" s="3"/>
      <c r="AE316" s="3"/>
    </row>
    <row r="317">
      <c r="A317" s="64" t="s">
        <v>494</v>
      </c>
      <c r="B317" s="64" t="s">
        <v>947</v>
      </c>
      <c r="C317" s="64" t="s">
        <v>948</v>
      </c>
      <c r="D317" s="64">
        <v>1.0</v>
      </c>
      <c r="E317" s="64" t="s">
        <v>127</v>
      </c>
      <c r="F317" s="64">
        <v>37.0</v>
      </c>
      <c r="G317" s="64">
        <v>25.5</v>
      </c>
      <c r="H317" s="64">
        <v>11.5</v>
      </c>
      <c r="I317" s="64">
        <v>49.0</v>
      </c>
      <c r="J317" s="64">
        <v>0.0025</v>
      </c>
      <c r="K317" s="64">
        <v>57.0</v>
      </c>
      <c r="L317" s="64">
        <v>0.0025</v>
      </c>
      <c r="M317" s="64">
        <v>0.5965</v>
      </c>
      <c r="N317" s="64">
        <v>1.0</v>
      </c>
      <c r="O317" s="64">
        <v>0.0</v>
      </c>
      <c r="P317" s="64">
        <v>0.0204</v>
      </c>
      <c r="Q317" s="64">
        <v>0.0</v>
      </c>
      <c r="R317" s="64">
        <v>113.0</v>
      </c>
      <c r="S317" s="64">
        <v>0.0</v>
      </c>
      <c r="T317" s="64">
        <v>1.0</v>
      </c>
      <c r="U317" s="64">
        <v>0.0</v>
      </c>
      <c r="V317" s="63"/>
      <c r="W317" s="63"/>
      <c r="X317" s="63"/>
      <c r="Y317" s="63"/>
      <c r="Z317" s="63"/>
      <c r="AA317" s="63"/>
      <c r="AB317" s="63"/>
      <c r="AC317" s="63"/>
      <c r="AD317" s="63"/>
      <c r="AE317" s="63"/>
    </row>
    <row r="318">
      <c r="A318" s="65" t="s">
        <v>494</v>
      </c>
      <c r="B318" s="65" t="s">
        <v>515</v>
      </c>
      <c r="C318" s="65" t="s">
        <v>516</v>
      </c>
      <c r="D318" s="65">
        <v>2.0</v>
      </c>
      <c r="E318" s="65" t="s">
        <v>127</v>
      </c>
      <c r="F318" s="65">
        <v>37.0</v>
      </c>
      <c r="G318" s="65">
        <v>25.5</v>
      </c>
      <c r="H318" s="65">
        <v>11.5</v>
      </c>
      <c r="I318" s="65">
        <v>116.0</v>
      </c>
      <c r="J318" s="65">
        <v>0.0059</v>
      </c>
      <c r="K318" s="65">
        <v>127.0</v>
      </c>
      <c r="L318" s="65">
        <v>0.0055</v>
      </c>
      <c r="M318" s="65">
        <v>1.0</v>
      </c>
      <c r="N318" s="65">
        <v>2.0</v>
      </c>
      <c r="O318" s="65">
        <v>0.0</v>
      </c>
      <c r="P318" s="65">
        <v>0.0172</v>
      </c>
      <c r="Q318" s="65">
        <v>0.0</v>
      </c>
      <c r="R318" s="65">
        <v>226.0</v>
      </c>
      <c r="S318" s="65">
        <v>0.0</v>
      </c>
      <c r="T318" s="65">
        <v>2.0</v>
      </c>
      <c r="U318" s="65">
        <v>0.0</v>
      </c>
      <c r="V318" s="3"/>
      <c r="W318" s="3"/>
      <c r="X318" s="3"/>
      <c r="Y318" s="3"/>
      <c r="Z318" s="3"/>
      <c r="AA318" s="3"/>
      <c r="AB318" s="3"/>
      <c r="AC318" s="3"/>
      <c r="AD318" s="3"/>
      <c r="AE318" s="3"/>
    </row>
    <row r="319">
      <c r="A319" s="64" t="s">
        <v>494</v>
      </c>
      <c r="B319" s="64" t="s">
        <v>517</v>
      </c>
      <c r="C319" s="64" t="s">
        <v>518</v>
      </c>
      <c r="D319" s="64">
        <v>3.0</v>
      </c>
      <c r="E319" s="64" t="s">
        <v>127</v>
      </c>
      <c r="F319" s="64">
        <v>37.0</v>
      </c>
      <c r="G319" s="64">
        <v>25.5</v>
      </c>
      <c r="H319" s="64">
        <v>11.5</v>
      </c>
      <c r="I319" s="64">
        <v>16.0</v>
      </c>
      <c r="J319" s="64">
        <v>8.0E-4</v>
      </c>
      <c r="K319" s="64">
        <v>17.0</v>
      </c>
      <c r="L319" s="64">
        <v>7.0E-4</v>
      </c>
      <c r="M319" s="64">
        <v>0.9412</v>
      </c>
      <c r="N319" s="64">
        <v>3.0</v>
      </c>
      <c r="O319" s="64">
        <v>0.0</v>
      </c>
      <c r="P319" s="64">
        <v>0.1875</v>
      </c>
      <c r="Q319" s="64">
        <v>0.0</v>
      </c>
      <c r="R319" s="64">
        <v>339.0</v>
      </c>
      <c r="S319" s="64">
        <v>0.0</v>
      </c>
      <c r="T319" s="64">
        <v>3.0</v>
      </c>
      <c r="U319" s="64">
        <v>0.0</v>
      </c>
      <c r="V319" s="63"/>
      <c r="W319" s="63"/>
      <c r="X319" s="63"/>
      <c r="Y319" s="63"/>
      <c r="Z319" s="63"/>
      <c r="AA319" s="63"/>
      <c r="AB319" s="63"/>
      <c r="AC319" s="63"/>
      <c r="AD319" s="63"/>
      <c r="AE319" s="63"/>
    </row>
    <row r="320">
      <c r="A320" s="65" t="s">
        <v>494</v>
      </c>
      <c r="B320" s="65" t="s">
        <v>949</v>
      </c>
      <c r="C320" s="65" t="s">
        <v>950</v>
      </c>
      <c r="D320" s="65">
        <v>3.0</v>
      </c>
      <c r="E320" s="65" t="s">
        <v>127</v>
      </c>
      <c r="F320" s="65">
        <v>37.0</v>
      </c>
      <c r="G320" s="65">
        <v>25.5</v>
      </c>
      <c r="H320" s="65">
        <v>11.5</v>
      </c>
      <c r="I320" s="65">
        <v>20.0</v>
      </c>
      <c r="J320" s="65">
        <v>0.001</v>
      </c>
      <c r="K320" s="65">
        <v>23.0</v>
      </c>
      <c r="L320" s="65">
        <v>0.001</v>
      </c>
      <c r="M320" s="65">
        <v>0.9565</v>
      </c>
      <c r="N320" s="65">
        <v>3.0</v>
      </c>
      <c r="O320" s="65">
        <v>0.0</v>
      </c>
      <c r="P320" s="65">
        <v>0.15</v>
      </c>
      <c r="Q320" s="65">
        <v>0.0</v>
      </c>
      <c r="R320" s="65">
        <v>339.0</v>
      </c>
      <c r="S320" s="65">
        <v>0.0</v>
      </c>
      <c r="T320" s="65">
        <v>3.0</v>
      </c>
      <c r="U320" s="65">
        <v>0.0</v>
      </c>
      <c r="V320" s="3"/>
      <c r="W320" s="3"/>
      <c r="X320" s="3"/>
      <c r="Y320" s="3"/>
      <c r="Z320" s="3"/>
      <c r="AA320" s="3"/>
      <c r="AB320" s="3"/>
      <c r="AC320" s="3"/>
      <c r="AD320" s="3"/>
      <c r="AE320" s="3"/>
    </row>
    <row r="321">
      <c r="A321" s="64" t="s">
        <v>494</v>
      </c>
      <c r="B321" s="64" t="s">
        <v>519</v>
      </c>
      <c r="C321" s="64" t="s">
        <v>520</v>
      </c>
      <c r="D321" s="64">
        <v>1.0</v>
      </c>
      <c r="E321" s="64" t="s">
        <v>127</v>
      </c>
      <c r="F321" s="64">
        <v>37.0</v>
      </c>
      <c r="G321" s="64">
        <v>25.5</v>
      </c>
      <c r="H321" s="64">
        <v>11.5</v>
      </c>
      <c r="I321" s="64">
        <v>25.0</v>
      </c>
      <c r="J321" s="64">
        <v>0.0013</v>
      </c>
      <c r="K321" s="64">
        <v>26.0</v>
      </c>
      <c r="L321" s="64">
        <v>0.0011</v>
      </c>
      <c r="M321" s="64">
        <v>0.9615</v>
      </c>
      <c r="N321" s="64">
        <v>1.0</v>
      </c>
      <c r="O321" s="64">
        <v>0.0</v>
      </c>
      <c r="P321" s="64">
        <v>0.04</v>
      </c>
      <c r="Q321" s="64">
        <v>0.0</v>
      </c>
      <c r="R321" s="64">
        <v>113.0</v>
      </c>
      <c r="S321" s="64">
        <v>0.0</v>
      </c>
      <c r="T321" s="64">
        <v>1.0</v>
      </c>
      <c r="U321" s="64">
        <v>0.0</v>
      </c>
      <c r="V321" s="63"/>
      <c r="W321" s="63"/>
      <c r="X321" s="63"/>
      <c r="Y321" s="63"/>
      <c r="Z321" s="63"/>
      <c r="AA321" s="63"/>
      <c r="AB321" s="63"/>
      <c r="AC321" s="63"/>
      <c r="AD321" s="63"/>
      <c r="AE321" s="63"/>
    </row>
    <row r="322">
      <c r="A322" s="65" t="s">
        <v>494</v>
      </c>
      <c r="B322" s="65" t="s">
        <v>521</v>
      </c>
      <c r="C322" s="65" t="s">
        <v>522</v>
      </c>
      <c r="D322" s="65">
        <v>3.0</v>
      </c>
      <c r="E322" s="65" t="s">
        <v>127</v>
      </c>
      <c r="F322" s="65">
        <v>37.0</v>
      </c>
      <c r="G322" s="65">
        <v>25.5</v>
      </c>
      <c r="H322" s="65">
        <v>11.5</v>
      </c>
      <c r="I322" s="65">
        <v>57.0</v>
      </c>
      <c r="J322" s="65">
        <v>0.0029</v>
      </c>
      <c r="K322" s="65">
        <v>68.0</v>
      </c>
      <c r="L322" s="65">
        <v>0.0029</v>
      </c>
      <c r="M322" s="65">
        <v>1.0</v>
      </c>
      <c r="N322" s="65">
        <v>3.0</v>
      </c>
      <c r="O322" s="65">
        <v>0.0</v>
      </c>
      <c r="P322" s="65">
        <v>0.0526</v>
      </c>
      <c r="Q322" s="65">
        <v>0.0</v>
      </c>
      <c r="R322" s="65">
        <v>339.0</v>
      </c>
      <c r="S322" s="65">
        <v>0.0</v>
      </c>
      <c r="T322" s="65">
        <v>3.0</v>
      </c>
      <c r="U322" s="65">
        <v>0.0</v>
      </c>
      <c r="V322" s="3"/>
      <c r="W322" s="3"/>
      <c r="X322" s="3"/>
      <c r="Y322" s="3"/>
      <c r="Z322" s="3"/>
      <c r="AA322" s="3"/>
      <c r="AB322" s="3"/>
      <c r="AC322" s="3"/>
      <c r="AD322" s="3"/>
      <c r="AE322" s="3"/>
    </row>
    <row r="323">
      <c r="A323" s="64" t="s">
        <v>494</v>
      </c>
      <c r="B323" s="64" t="s">
        <v>527</v>
      </c>
      <c r="C323" s="64" t="s">
        <v>528</v>
      </c>
      <c r="D323" s="64">
        <v>3.0</v>
      </c>
      <c r="E323" s="64" t="s">
        <v>127</v>
      </c>
      <c r="F323" s="64">
        <v>37.0</v>
      </c>
      <c r="G323" s="64">
        <v>25.5</v>
      </c>
      <c r="H323" s="64">
        <v>11.5</v>
      </c>
      <c r="I323" s="64">
        <v>5.0</v>
      </c>
      <c r="J323" s="64">
        <v>3.0E-4</v>
      </c>
      <c r="K323" s="64">
        <v>6.0</v>
      </c>
      <c r="L323" s="64">
        <v>3.0E-4</v>
      </c>
      <c r="M323" s="64">
        <v>1.0</v>
      </c>
      <c r="N323" s="64">
        <v>3.0</v>
      </c>
      <c r="O323" s="64">
        <v>0.0</v>
      </c>
      <c r="P323" s="64">
        <v>0.6</v>
      </c>
      <c r="Q323" s="64">
        <v>0.0</v>
      </c>
      <c r="R323" s="64">
        <v>339.0</v>
      </c>
      <c r="S323" s="64">
        <v>0.0</v>
      </c>
      <c r="T323" s="64">
        <v>3.0</v>
      </c>
      <c r="U323" s="64">
        <v>0.0</v>
      </c>
      <c r="V323" s="63"/>
      <c r="W323" s="63"/>
      <c r="X323" s="63"/>
      <c r="Y323" s="63"/>
      <c r="Z323" s="63"/>
      <c r="AA323" s="63"/>
      <c r="AB323" s="63"/>
      <c r="AC323" s="63"/>
      <c r="AD323" s="63"/>
      <c r="AE323" s="63"/>
    </row>
    <row r="324">
      <c r="A324" s="65" t="s">
        <v>494</v>
      </c>
      <c r="B324" s="65" t="s">
        <v>531</v>
      </c>
      <c r="C324" s="65" t="s">
        <v>532</v>
      </c>
      <c r="D324" s="65">
        <v>1.0</v>
      </c>
      <c r="E324" s="65" t="s">
        <v>127</v>
      </c>
      <c r="F324" s="65">
        <v>37.0</v>
      </c>
      <c r="G324" s="65">
        <v>25.5</v>
      </c>
      <c r="H324" s="65">
        <v>11.5</v>
      </c>
      <c r="I324" s="65">
        <v>13.0</v>
      </c>
      <c r="J324" s="65">
        <v>7.0E-4</v>
      </c>
      <c r="K324" s="65">
        <v>15.0</v>
      </c>
      <c r="L324" s="65">
        <v>6.0E-4</v>
      </c>
      <c r="M324" s="65">
        <v>0.9333</v>
      </c>
      <c r="N324" s="65">
        <v>1.0</v>
      </c>
      <c r="O324" s="65">
        <v>0.0</v>
      </c>
      <c r="P324" s="65">
        <v>0.0769</v>
      </c>
      <c r="Q324" s="65">
        <v>0.0</v>
      </c>
      <c r="R324" s="65">
        <v>113.0</v>
      </c>
      <c r="S324" s="65">
        <v>0.0</v>
      </c>
      <c r="T324" s="65">
        <v>1.0</v>
      </c>
      <c r="U324" s="65">
        <v>0.0</v>
      </c>
      <c r="V324" s="3"/>
      <c r="W324" s="3"/>
      <c r="X324" s="3"/>
      <c r="Y324" s="3"/>
      <c r="Z324" s="3"/>
      <c r="AA324" s="3"/>
      <c r="AB324" s="3"/>
      <c r="AC324" s="3"/>
      <c r="AD324" s="3"/>
      <c r="AE324" s="3"/>
    </row>
    <row r="325">
      <c r="A325" s="64" t="s">
        <v>494</v>
      </c>
      <c r="B325" s="64" t="s">
        <v>951</v>
      </c>
      <c r="C325" s="64" t="s">
        <v>952</v>
      </c>
      <c r="D325" s="64">
        <v>1.0</v>
      </c>
      <c r="E325" s="64" t="s">
        <v>127</v>
      </c>
      <c r="F325" s="64">
        <v>37.0</v>
      </c>
      <c r="G325" s="64">
        <v>25.5</v>
      </c>
      <c r="H325" s="64">
        <v>11.5</v>
      </c>
      <c r="I325" s="64">
        <v>19.0</v>
      </c>
      <c r="J325" s="64">
        <v>0.001</v>
      </c>
      <c r="K325" s="64">
        <v>21.0</v>
      </c>
      <c r="L325" s="64">
        <v>9.0E-4</v>
      </c>
      <c r="M325" s="64">
        <v>0.9524</v>
      </c>
      <c r="N325" s="64">
        <v>1.0</v>
      </c>
      <c r="O325" s="64">
        <v>0.0</v>
      </c>
      <c r="P325" s="64">
        <v>0.0526</v>
      </c>
      <c r="Q325" s="64">
        <v>0.0</v>
      </c>
      <c r="R325" s="64">
        <v>113.0</v>
      </c>
      <c r="S325" s="64">
        <v>0.0</v>
      </c>
      <c r="T325" s="64">
        <v>1.0</v>
      </c>
      <c r="U325" s="64">
        <v>0.0</v>
      </c>
      <c r="V325" s="63"/>
      <c r="W325" s="63"/>
      <c r="X325" s="63"/>
      <c r="Y325" s="63"/>
      <c r="Z325" s="63"/>
      <c r="AA325" s="63"/>
      <c r="AB325" s="63"/>
      <c r="AC325" s="63"/>
      <c r="AD325" s="63"/>
      <c r="AE325" s="63"/>
    </row>
    <row r="326">
      <c r="A326" s="65" t="s">
        <v>494</v>
      </c>
      <c r="B326" s="65" t="s">
        <v>953</v>
      </c>
      <c r="C326" s="65" t="s">
        <v>954</v>
      </c>
      <c r="D326" s="65">
        <v>3.0</v>
      </c>
      <c r="E326" s="65" t="s">
        <v>127</v>
      </c>
      <c r="F326" s="65">
        <v>37.0</v>
      </c>
      <c r="G326" s="65">
        <v>25.5</v>
      </c>
      <c r="H326" s="65">
        <v>11.5</v>
      </c>
      <c r="I326" s="65">
        <v>8.0</v>
      </c>
      <c r="J326" s="65">
        <v>4.0E-4</v>
      </c>
      <c r="K326" s="65">
        <v>11.0</v>
      </c>
      <c r="L326" s="65">
        <v>5.0E-4</v>
      </c>
      <c r="M326" s="65">
        <v>1.0</v>
      </c>
      <c r="N326" s="65">
        <v>3.0</v>
      </c>
      <c r="O326" s="65">
        <v>0.0</v>
      </c>
      <c r="P326" s="65">
        <v>0.375</v>
      </c>
      <c r="Q326" s="65">
        <v>0.0</v>
      </c>
      <c r="R326" s="65">
        <v>339.0</v>
      </c>
      <c r="S326" s="65">
        <v>0.0</v>
      </c>
      <c r="T326" s="65">
        <v>3.0</v>
      </c>
      <c r="U326" s="65">
        <v>0.0</v>
      </c>
      <c r="V326" s="3"/>
      <c r="W326" s="3"/>
      <c r="X326" s="3"/>
      <c r="Y326" s="3"/>
      <c r="Z326" s="3"/>
      <c r="AA326" s="3"/>
      <c r="AB326" s="3"/>
      <c r="AC326" s="3"/>
      <c r="AD326" s="3"/>
      <c r="AE326" s="3"/>
    </row>
    <row r="327">
      <c r="A327" s="64" t="s">
        <v>494</v>
      </c>
      <c r="B327" s="64" t="s">
        <v>955</v>
      </c>
      <c r="C327" s="64" t="s">
        <v>956</v>
      </c>
      <c r="D327" s="64">
        <v>1.0</v>
      </c>
      <c r="E327" s="64" t="s">
        <v>127</v>
      </c>
      <c r="F327" s="64">
        <v>37.0</v>
      </c>
      <c r="G327" s="64">
        <v>25.5</v>
      </c>
      <c r="H327" s="64">
        <v>11.5</v>
      </c>
      <c r="I327" s="64">
        <v>5.0</v>
      </c>
      <c r="J327" s="64">
        <v>3.0E-4</v>
      </c>
      <c r="K327" s="64">
        <v>7.0</v>
      </c>
      <c r="L327" s="64">
        <v>3.0E-4</v>
      </c>
      <c r="M327" s="64">
        <v>1.0</v>
      </c>
      <c r="N327" s="64">
        <v>1.0</v>
      </c>
      <c r="O327" s="64">
        <v>0.0</v>
      </c>
      <c r="P327" s="64">
        <v>0.2</v>
      </c>
      <c r="Q327" s="64">
        <v>0.0</v>
      </c>
      <c r="R327" s="64">
        <v>113.0</v>
      </c>
      <c r="S327" s="64">
        <v>0.0</v>
      </c>
      <c r="T327" s="64">
        <v>1.0</v>
      </c>
      <c r="U327" s="64">
        <v>0.0</v>
      </c>
      <c r="V327" s="63"/>
      <c r="W327" s="63"/>
      <c r="X327" s="63"/>
      <c r="Y327" s="63"/>
      <c r="Z327" s="63"/>
      <c r="AA327" s="63"/>
      <c r="AB327" s="63"/>
      <c r="AC327" s="63"/>
      <c r="AD327" s="63"/>
      <c r="AE327" s="63"/>
    </row>
    <row r="328">
      <c r="A328" s="65" t="s">
        <v>494</v>
      </c>
      <c r="B328" s="65" t="s">
        <v>535</v>
      </c>
      <c r="C328" s="65" t="s">
        <v>536</v>
      </c>
      <c r="D328" s="65">
        <v>1.0</v>
      </c>
      <c r="E328" s="65" t="s">
        <v>127</v>
      </c>
      <c r="F328" s="65">
        <v>37.0</v>
      </c>
      <c r="G328" s="65">
        <v>25.5</v>
      </c>
      <c r="H328" s="65">
        <v>11.5</v>
      </c>
      <c r="I328" s="65">
        <v>2.0</v>
      </c>
      <c r="J328" s="65">
        <v>1.0E-4</v>
      </c>
      <c r="K328" s="65">
        <v>2.0</v>
      </c>
      <c r="L328" s="65">
        <v>1.0E-4</v>
      </c>
      <c r="M328" s="65">
        <v>1.0</v>
      </c>
      <c r="N328" s="65">
        <v>1.0</v>
      </c>
      <c r="O328" s="65">
        <v>0.0</v>
      </c>
      <c r="P328" s="65">
        <v>0.5</v>
      </c>
      <c r="Q328" s="65">
        <v>0.0</v>
      </c>
      <c r="R328" s="65">
        <v>113.0</v>
      </c>
      <c r="S328" s="65">
        <v>0.0</v>
      </c>
      <c r="T328" s="65">
        <v>1.0</v>
      </c>
      <c r="U328" s="65">
        <v>0.0</v>
      </c>
      <c r="V328" s="3"/>
      <c r="W328" s="3"/>
      <c r="X328" s="3"/>
      <c r="Y328" s="3"/>
      <c r="Z328" s="3"/>
      <c r="AA328" s="3"/>
      <c r="AB328" s="3"/>
      <c r="AC328" s="3"/>
      <c r="AD328" s="3"/>
      <c r="AE328" s="3"/>
    </row>
    <row r="329">
      <c r="A329" s="64" t="s">
        <v>494</v>
      </c>
      <c r="B329" s="64" t="s">
        <v>537</v>
      </c>
      <c r="C329" s="64" t="s">
        <v>538</v>
      </c>
      <c r="D329" s="64">
        <v>1.0</v>
      </c>
      <c r="E329" s="64" t="s">
        <v>127</v>
      </c>
      <c r="F329" s="64">
        <v>37.0</v>
      </c>
      <c r="G329" s="64">
        <v>25.5</v>
      </c>
      <c r="H329" s="64">
        <v>11.5</v>
      </c>
      <c r="I329" s="64">
        <v>3.0</v>
      </c>
      <c r="J329" s="64">
        <v>2.0E-4</v>
      </c>
      <c r="K329" s="64">
        <v>3.0</v>
      </c>
      <c r="L329" s="64">
        <v>1.0E-4</v>
      </c>
      <c r="M329" s="64">
        <v>1.0</v>
      </c>
      <c r="N329" s="64">
        <v>1.0</v>
      </c>
      <c r="O329" s="64">
        <v>0.0</v>
      </c>
      <c r="P329" s="64">
        <v>0.3333</v>
      </c>
      <c r="Q329" s="64">
        <v>0.0</v>
      </c>
      <c r="R329" s="64">
        <v>113.0</v>
      </c>
      <c r="S329" s="64">
        <v>0.0</v>
      </c>
      <c r="T329" s="64">
        <v>1.0</v>
      </c>
      <c r="U329" s="64">
        <v>0.0</v>
      </c>
      <c r="V329" s="63"/>
      <c r="W329" s="63"/>
      <c r="X329" s="63"/>
      <c r="Y329" s="63"/>
      <c r="Z329" s="63"/>
      <c r="AA329" s="63"/>
      <c r="AB329" s="63"/>
      <c r="AC329" s="63"/>
      <c r="AD329" s="63"/>
      <c r="AE329" s="63"/>
    </row>
    <row r="330">
      <c r="A330" s="65" t="s">
        <v>494</v>
      </c>
      <c r="B330" s="65" t="s">
        <v>541</v>
      </c>
      <c r="C330" s="65" t="s">
        <v>542</v>
      </c>
      <c r="D330" s="65">
        <v>2.0</v>
      </c>
      <c r="E330" s="65" t="s">
        <v>127</v>
      </c>
      <c r="F330" s="65">
        <v>37.0</v>
      </c>
      <c r="G330" s="65">
        <v>25.5</v>
      </c>
      <c r="H330" s="65">
        <v>11.5</v>
      </c>
      <c r="I330" s="65">
        <v>12.0</v>
      </c>
      <c r="J330" s="65">
        <v>6.0E-4</v>
      </c>
      <c r="K330" s="65">
        <v>18.0</v>
      </c>
      <c r="L330" s="65">
        <v>8.0E-4</v>
      </c>
      <c r="M330" s="65">
        <v>1.0</v>
      </c>
      <c r="N330" s="65">
        <v>2.0</v>
      </c>
      <c r="O330" s="65">
        <v>0.0</v>
      </c>
      <c r="P330" s="65">
        <v>0.1667</v>
      </c>
      <c r="Q330" s="65">
        <v>0.0</v>
      </c>
      <c r="R330" s="65">
        <v>226.0</v>
      </c>
      <c r="S330" s="65">
        <v>0.0</v>
      </c>
      <c r="T330" s="65">
        <v>2.0</v>
      </c>
      <c r="U330" s="65">
        <v>0.0</v>
      </c>
      <c r="V330" s="3"/>
      <c r="W330" s="3"/>
      <c r="X330" s="3"/>
      <c r="Y330" s="3"/>
      <c r="Z330" s="3"/>
      <c r="AA330" s="3"/>
      <c r="AB330" s="3"/>
      <c r="AC330" s="3"/>
      <c r="AD330" s="3"/>
      <c r="AE330" s="3"/>
    </row>
    <row r="331">
      <c r="A331" s="64" t="s">
        <v>494</v>
      </c>
      <c r="B331" s="64" t="s">
        <v>543</v>
      </c>
      <c r="C331" s="64" t="s">
        <v>544</v>
      </c>
      <c r="D331" s="64">
        <v>2.0</v>
      </c>
      <c r="E331" s="64" t="s">
        <v>127</v>
      </c>
      <c r="F331" s="64">
        <v>37.0</v>
      </c>
      <c r="G331" s="64">
        <v>25.5</v>
      </c>
      <c r="H331" s="64">
        <v>11.5</v>
      </c>
      <c r="I331" s="64">
        <v>653.0</v>
      </c>
      <c r="J331" s="64">
        <v>0.0332</v>
      </c>
      <c r="K331" s="64">
        <v>780.0</v>
      </c>
      <c r="L331" s="64">
        <v>0.0335</v>
      </c>
      <c r="M331" s="64">
        <v>0.9885</v>
      </c>
      <c r="N331" s="64">
        <v>2.0</v>
      </c>
      <c r="O331" s="64">
        <v>0.0</v>
      </c>
      <c r="P331" s="64">
        <v>0.0031</v>
      </c>
      <c r="Q331" s="64">
        <v>0.0</v>
      </c>
      <c r="R331" s="64">
        <v>226.0</v>
      </c>
      <c r="S331" s="64">
        <v>0.0</v>
      </c>
      <c r="T331" s="64">
        <v>2.0</v>
      </c>
      <c r="U331" s="64">
        <v>0.0</v>
      </c>
      <c r="V331" s="63"/>
      <c r="W331" s="63"/>
      <c r="X331" s="63"/>
      <c r="Y331" s="63"/>
      <c r="Z331" s="63"/>
      <c r="AA331" s="63"/>
      <c r="AB331" s="63"/>
      <c r="AC331" s="63"/>
      <c r="AD331" s="63"/>
      <c r="AE331" s="63"/>
    </row>
    <row r="332">
      <c r="A332" s="65" t="s">
        <v>494</v>
      </c>
      <c r="B332" s="65" t="s">
        <v>547</v>
      </c>
      <c r="C332" s="65" t="s">
        <v>548</v>
      </c>
      <c r="D332" s="65">
        <v>1.0</v>
      </c>
      <c r="E332" s="65" t="s">
        <v>127</v>
      </c>
      <c r="F332" s="65">
        <v>37.0</v>
      </c>
      <c r="G332" s="65">
        <v>25.5</v>
      </c>
      <c r="H332" s="65">
        <v>11.5</v>
      </c>
      <c r="I332" s="65">
        <v>44.0</v>
      </c>
      <c r="J332" s="65">
        <v>0.0022</v>
      </c>
      <c r="K332" s="65">
        <v>51.0</v>
      </c>
      <c r="L332" s="65">
        <v>0.0022</v>
      </c>
      <c r="M332" s="65">
        <v>0.9804</v>
      </c>
      <c r="N332" s="65">
        <v>1.0</v>
      </c>
      <c r="O332" s="65">
        <v>0.0</v>
      </c>
      <c r="P332" s="65">
        <v>0.0227</v>
      </c>
      <c r="Q332" s="65">
        <v>0.0</v>
      </c>
      <c r="R332" s="65">
        <v>113.0</v>
      </c>
      <c r="S332" s="65">
        <v>0.0</v>
      </c>
      <c r="T332" s="65">
        <v>1.0</v>
      </c>
      <c r="U332" s="65">
        <v>0.0</v>
      </c>
      <c r="V332" s="3"/>
      <c r="W332" s="3"/>
      <c r="X332" s="3"/>
      <c r="Y332" s="3"/>
      <c r="Z332" s="3"/>
      <c r="AA332" s="3"/>
      <c r="AB332" s="3"/>
      <c r="AC332" s="3"/>
      <c r="AD332" s="3"/>
      <c r="AE332" s="3"/>
    </row>
    <row r="333">
      <c r="A333" s="64" t="s">
        <v>549</v>
      </c>
      <c r="B333" s="64" t="s">
        <v>957</v>
      </c>
      <c r="C333" s="64" t="s">
        <v>958</v>
      </c>
      <c r="D333" s="64">
        <v>1.0</v>
      </c>
      <c r="E333" s="64" t="s">
        <v>127</v>
      </c>
      <c r="F333" s="64">
        <v>37.0</v>
      </c>
      <c r="G333" s="64">
        <v>25.5</v>
      </c>
      <c r="H333" s="64">
        <v>11.5</v>
      </c>
      <c r="I333" s="64">
        <v>150.0</v>
      </c>
      <c r="J333" s="64">
        <v>0.0076</v>
      </c>
      <c r="K333" s="64">
        <v>166.0</v>
      </c>
      <c r="L333" s="64">
        <v>0.0071</v>
      </c>
      <c r="M333" s="64">
        <v>1.0</v>
      </c>
      <c r="N333" s="64">
        <v>1.0</v>
      </c>
      <c r="O333" s="64">
        <v>0.0</v>
      </c>
      <c r="P333" s="64">
        <v>0.0067</v>
      </c>
      <c r="Q333" s="64">
        <v>0.0</v>
      </c>
      <c r="R333" s="64">
        <v>124.0</v>
      </c>
      <c r="S333" s="64">
        <v>0.0</v>
      </c>
      <c r="T333" s="64">
        <v>1.0</v>
      </c>
      <c r="U333" s="64">
        <v>0.0</v>
      </c>
      <c r="V333" s="63"/>
      <c r="W333" s="63"/>
      <c r="X333" s="63"/>
      <c r="Y333" s="63"/>
      <c r="Z333" s="63"/>
      <c r="AA333" s="63"/>
      <c r="AB333" s="63"/>
      <c r="AC333" s="63"/>
      <c r="AD333" s="63"/>
      <c r="AE333" s="63"/>
    </row>
    <row r="334">
      <c r="A334" s="65" t="s">
        <v>549</v>
      </c>
      <c r="B334" s="65" t="s">
        <v>959</v>
      </c>
      <c r="C334" s="65" t="s">
        <v>960</v>
      </c>
      <c r="D334" s="65">
        <v>1.0</v>
      </c>
      <c r="E334" s="65" t="s">
        <v>127</v>
      </c>
      <c r="F334" s="65">
        <v>37.0</v>
      </c>
      <c r="G334" s="65">
        <v>25.5</v>
      </c>
      <c r="H334" s="65">
        <v>11.5</v>
      </c>
      <c r="I334" s="65">
        <v>4.0</v>
      </c>
      <c r="J334" s="65">
        <v>2.0E-4</v>
      </c>
      <c r="K334" s="65">
        <v>6.0</v>
      </c>
      <c r="L334" s="65">
        <v>3.0E-4</v>
      </c>
      <c r="M334" s="65">
        <v>1.0</v>
      </c>
      <c r="N334" s="65">
        <v>1.0</v>
      </c>
      <c r="O334" s="65">
        <v>0.0</v>
      </c>
      <c r="P334" s="65">
        <v>0.25</v>
      </c>
      <c r="Q334" s="65">
        <v>0.0</v>
      </c>
      <c r="R334" s="65">
        <v>124.0</v>
      </c>
      <c r="S334" s="65">
        <v>0.0</v>
      </c>
      <c r="T334" s="65">
        <v>1.0</v>
      </c>
      <c r="U334" s="65">
        <v>0.0</v>
      </c>
      <c r="V334" s="3"/>
      <c r="W334" s="3"/>
      <c r="X334" s="3"/>
      <c r="Y334" s="3"/>
      <c r="Z334" s="3"/>
      <c r="AA334" s="3"/>
      <c r="AB334" s="3"/>
      <c r="AC334" s="3"/>
      <c r="AD334" s="3"/>
      <c r="AE334" s="3"/>
    </row>
    <row r="335">
      <c r="A335" s="64" t="s">
        <v>549</v>
      </c>
      <c r="B335" s="64" t="s">
        <v>961</v>
      </c>
      <c r="C335" s="64" t="s">
        <v>962</v>
      </c>
      <c r="D335" s="64">
        <v>1.0</v>
      </c>
      <c r="E335" s="64" t="s">
        <v>127</v>
      </c>
      <c r="F335" s="64">
        <v>37.0</v>
      </c>
      <c r="G335" s="64">
        <v>25.5</v>
      </c>
      <c r="H335" s="64">
        <v>11.5</v>
      </c>
      <c r="I335" s="64">
        <v>24.0</v>
      </c>
      <c r="J335" s="64">
        <v>0.0012</v>
      </c>
      <c r="K335" s="64">
        <v>29.0</v>
      </c>
      <c r="L335" s="64">
        <v>0.0012</v>
      </c>
      <c r="M335" s="64">
        <v>0.8621</v>
      </c>
      <c r="N335" s="64">
        <v>1.0</v>
      </c>
      <c r="O335" s="64">
        <v>0.0</v>
      </c>
      <c r="P335" s="64">
        <v>0.0417</v>
      </c>
      <c r="Q335" s="64">
        <v>0.0</v>
      </c>
      <c r="R335" s="64">
        <v>124.0</v>
      </c>
      <c r="S335" s="64">
        <v>0.0</v>
      </c>
      <c r="T335" s="64">
        <v>1.0</v>
      </c>
      <c r="U335" s="64">
        <v>0.0</v>
      </c>
      <c r="V335" s="63"/>
      <c r="W335" s="63"/>
      <c r="X335" s="63"/>
      <c r="Y335" s="63"/>
      <c r="Z335" s="63"/>
      <c r="AA335" s="63"/>
      <c r="AB335" s="63"/>
      <c r="AC335" s="63"/>
      <c r="AD335" s="63"/>
      <c r="AE335" s="63"/>
    </row>
    <row r="336">
      <c r="A336" s="65" t="s">
        <v>562</v>
      </c>
      <c r="B336" s="65" t="s">
        <v>963</v>
      </c>
      <c r="C336" s="65" t="s">
        <v>964</v>
      </c>
      <c r="D336" s="65">
        <v>1.0</v>
      </c>
      <c r="E336" s="65" t="s">
        <v>235</v>
      </c>
      <c r="F336" s="65">
        <v>60.5</v>
      </c>
      <c r="G336" s="65">
        <v>33.5</v>
      </c>
      <c r="H336" s="65">
        <v>27.0</v>
      </c>
      <c r="I336" s="65">
        <v>1.0</v>
      </c>
      <c r="J336" s="65">
        <v>1.0E-4</v>
      </c>
      <c r="K336" s="65">
        <v>1.0</v>
      </c>
      <c r="L336" s="65">
        <v>0.0</v>
      </c>
      <c r="M336" s="65">
        <v>1.0</v>
      </c>
      <c r="N336" s="65">
        <v>1.0</v>
      </c>
      <c r="O336" s="65">
        <v>0.0</v>
      </c>
      <c r="P336" s="65">
        <v>1.0</v>
      </c>
      <c r="Q336" s="65">
        <v>0.0</v>
      </c>
      <c r="R336" s="65">
        <v>102.0</v>
      </c>
      <c r="S336" s="65">
        <v>0.0</v>
      </c>
      <c r="T336" s="65">
        <v>1.0</v>
      </c>
      <c r="U336" s="65">
        <v>0.0</v>
      </c>
      <c r="V336" s="3"/>
      <c r="W336" s="3"/>
      <c r="X336" s="3"/>
      <c r="Y336" s="3"/>
      <c r="Z336" s="3"/>
      <c r="AA336" s="3"/>
      <c r="AB336" s="3"/>
      <c r="AC336" s="3"/>
      <c r="AD336" s="3"/>
      <c r="AE336" s="3"/>
    </row>
    <row r="337">
      <c r="A337" s="64" t="s">
        <v>575</v>
      </c>
      <c r="B337" s="64" t="s">
        <v>965</v>
      </c>
      <c r="C337" s="64" t="s">
        <v>966</v>
      </c>
      <c r="D337" s="64">
        <v>1.0</v>
      </c>
      <c r="E337" s="64" t="s">
        <v>235</v>
      </c>
      <c r="F337" s="64">
        <v>60.5</v>
      </c>
      <c r="G337" s="64">
        <v>33.5</v>
      </c>
      <c r="H337" s="64">
        <v>27.0</v>
      </c>
      <c r="I337" s="64">
        <v>0.0</v>
      </c>
      <c r="J337" s="64">
        <v>0.0</v>
      </c>
      <c r="K337" s="64">
        <v>0.0</v>
      </c>
      <c r="L337" s="64">
        <v>0.0</v>
      </c>
      <c r="M337" s="64">
        <v>0.0</v>
      </c>
      <c r="N337" s="64">
        <v>1.0</v>
      </c>
      <c r="O337" s="64">
        <v>0.0</v>
      </c>
      <c r="P337" s="64">
        <v>0.0</v>
      </c>
      <c r="Q337" s="64">
        <v>0.0</v>
      </c>
      <c r="R337" s="64">
        <v>106.0</v>
      </c>
      <c r="S337" s="64">
        <v>0.0</v>
      </c>
      <c r="T337" s="64">
        <v>1.0</v>
      </c>
      <c r="U337" s="64">
        <v>0.0</v>
      </c>
      <c r="V337" s="63"/>
      <c r="W337" s="63"/>
      <c r="X337" s="63"/>
      <c r="Y337" s="63"/>
      <c r="Z337" s="63"/>
      <c r="AA337" s="63"/>
      <c r="AB337" s="63"/>
      <c r="AC337" s="63"/>
      <c r="AD337" s="63"/>
      <c r="AE337" s="63"/>
    </row>
    <row r="338">
      <c r="A338" s="65" t="s">
        <v>575</v>
      </c>
      <c r="B338" s="65" t="s">
        <v>576</v>
      </c>
      <c r="C338" s="65" t="s">
        <v>577</v>
      </c>
      <c r="D338" s="65">
        <v>1.0</v>
      </c>
      <c r="E338" s="65" t="s">
        <v>235</v>
      </c>
      <c r="F338" s="65">
        <v>60.5</v>
      </c>
      <c r="G338" s="65">
        <v>33.5</v>
      </c>
      <c r="H338" s="65">
        <v>27.0</v>
      </c>
      <c r="I338" s="65">
        <v>2.0</v>
      </c>
      <c r="J338" s="65">
        <v>1.0E-4</v>
      </c>
      <c r="K338" s="65">
        <v>2.0</v>
      </c>
      <c r="L338" s="65">
        <v>1.0E-4</v>
      </c>
      <c r="M338" s="65">
        <v>1.0</v>
      </c>
      <c r="N338" s="65">
        <v>1.0</v>
      </c>
      <c r="O338" s="65">
        <v>0.0</v>
      </c>
      <c r="P338" s="65">
        <v>0.5</v>
      </c>
      <c r="Q338" s="65">
        <v>0.0</v>
      </c>
      <c r="R338" s="65">
        <v>106.0</v>
      </c>
      <c r="S338" s="65">
        <v>0.0</v>
      </c>
      <c r="T338" s="65">
        <v>1.0</v>
      </c>
      <c r="U338" s="65">
        <v>0.0</v>
      </c>
      <c r="V338" s="3"/>
      <c r="W338" s="3"/>
      <c r="X338" s="3"/>
      <c r="Y338" s="3"/>
      <c r="Z338" s="3"/>
      <c r="AA338" s="3"/>
      <c r="AB338" s="3"/>
      <c r="AC338" s="3"/>
      <c r="AD338" s="3"/>
      <c r="AE338" s="3"/>
    </row>
    <row r="339">
      <c r="A339" s="64" t="s">
        <v>578</v>
      </c>
      <c r="B339" s="64" t="s">
        <v>579</v>
      </c>
      <c r="C339" s="64" t="s">
        <v>580</v>
      </c>
      <c r="D339" s="64">
        <v>1.0</v>
      </c>
      <c r="E339" s="64" t="s">
        <v>134</v>
      </c>
      <c r="F339" s="64">
        <v>59.5</v>
      </c>
      <c r="G339" s="64">
        <v>32.5</v>
      </c>
      <c r="H339" s="64">
        <v>27.0</v>
      </c>
      <c r="I339" s="64">
        <v>3.0</v>
      </c>
      <c r="J339" s="64">
        <v>2.0E-4</v>
      </c>
      <c r="K339" s="64">
        <v>3.0</v>
      </c>
      <c r="L339" s="64">
        <v>1.0E-4</v>
      </c>
      <c r="M339" s="64">
        <v>1.0</v>
      </c>
      <c r="N339" s="64">
        <v>1.0</v>
      </c>
      <c r="O339" s="64">
        <v>0.0</v>
      </c>
      <c r="P339" s="64">
        <v>0.3333</v>
      </c>
      <c r="Q339" s="64">
        <v>0.0</v>
      </c>
      <c r="R339" s="64">
        <v>134.0</v>
      </c>
      <c r="S339" s="64">
        <v>0.0</v>
      </c>
      <c r="T339" s="64">
        <v>1.0</v>
      </c>
      <c r="U339" s="64">
        <v>0.0</v>
      </c>
      <c r="V339" s="63"/>
      <c r="W339" s="63"/>
      <c r="X339" s="63"/>
      <c r="Y339" s="63"/>
      <c r="Z339" s="63"/>
      <c r="AA339" s="63"/>
      <c r="AB339" s="63"/>
      <c r="AC339" s="63"/>
      <c r="AD339" s="63"/>
      <c r="AE339" s="63"/>
    </row>
    <row r="340">
      <c r="A340" s="65" t="s">
        <v>578</v>
      </c>
      <c r="B340" s="65" t="s">
        <v>967</v>
      </c>
      <c r="C340" s="65" t="s">
        <v>968</v>
      </c>
      <c r="D340" s="65">
        <v>1.0</v>
      </c>
      <c r="E340" s="65" t="s">
        <v>134</v>
      </c>
      <c r="F340" s="65">
        <v>59.5</v>
      </c>
      <c r="G340" s="65">
        <v>32.5</v>
      </c>
      <c r="H340" s="65">
        <v>27.0</v>
      </c>
      <c r="I340" s="65">
        <v>0.0</v>
      </c>
      <c r="J340" s="65">
        <v>0.0</v>
      </c>
      <c r="K340" s="65">
        <v>0.0</v>
      </c>
      <c r="L340" s="65">
        <v>0.0</v>
      </c>
      <c r="M340" s="65">
        <v>0.0</v>
      </c>
      <c r="N340" s="65">
        <v>1.0</v>
      </c>
      <c r="O340" s="65">
        <v>0.0</v>
      </c>
      <c r="P340" s="65">
        <v>0.0</v>
      </c>
      <c r="Q340" s="65">
        <v>0.0</v>
      </c>
      <c r="R340" s="65">
        <v>134.0</v>
      </c>
      <c r="S340" s="65">
        <v>0.0</v>
      </c>
      <c r="T340" s="65">
        <v>1.0</v>
      </c>
      <c r="U340" s="65">
        <v>0.0</v>
      </c>
      <c r="V340" s="3"/>
      <c r="W340" s="3"/>
      <c r="X340" s="3"/>
      <c r="Y340" s="3"/>
      <c r="Z340" s="3"/>
      <c r="AA340" s="3"/>
      <c r="AB340" s="3"/>
      <c r="AC340" s="3"/>
      <c r="AD340" s="3"/>
      <c r="AE340" s="3"/>
    </row>
    <row r="341">
      <c r="A341" s="64" t="s">
        <v>587</v>
      </c>
      <c r="B341" s="64" t="s">
        <v>588</v>
      </c>
      <c r="C341" s="64" t="s">
        <v>589</v>
      </c>
      <c r="D341" s="64">
        <v>8.0</v>
      </c>
      <c r="E341" s="64" t="s">
        <v>115</v>
      </c>
      <c r="F341" s="64">
        <v>60.5</v>
      </c>
      <c r="G341" s="64">
        <v>33.5</v>
      </c>
      <c r="H341" s="64">
        <v>27.0</v>
      </c>
      <c r="I341" s="64">
        <v>478.0</v>
      </c>
      <c r="J341" s="64">
        <v>0.0243</v>
      </c>
      <c r="K341" s="64">
        <v>547.0</v>
      </c>
      <c r="L341" s="64">
        <v>0.0235</v>
      </c>
      <c r="M341" s="64">
        <v>0.9982</v>
      </c>
      <c r="N341" s="64">
        <v>7.0</v>
      </c>
      <c r="O341" s="64">
        <v>1.0</v>
      </c>
      <c r="P341" s="64">
        <v>0.0146</v>
      </c>
      <c r="Q341" s="64">
        <v>0.0021</v>
      </c>
      <c r="R341" s="64">
        <v>938.0</v>
      </c>
      <c r="S341" s="64">
        <v>134.0</v>
      </c>
      <c r="T341" s="64">
        <v>7.0</v>
      </c>
      <c r="U341" s="64">
        <v>1.0</v>
      </c>
      <c r="V341" s="63"/>
      <c r="W341" s="63"/>
      <c r="X341" s="63"/>
      <c r="Y341" s="63"/>
      <c r="Z341" s="63"/>
      <c r="AA341" s="63"/>
      <c r="AB341" s="63"/>
      <c r="AC341" s="63"/>
      <c r="AD341" s="63"/>
      <c r="AE341" s="63"/>
    </row>
    <row r="342">
      <c r="A342" s="65" t="s">
        <v>587</v>
      </c>
      <c r="B342" s="65" t="s">
        <v>590</v>
      </c>
      <c r="C342" s="65" t="s">
        <v>591</v>
      </c>
      <c r="D342" s="65">
        <v>2.0</v>
      </c>
      <c r="E342" s="65" t="s">
        <v>115</v>
      </c>
      <c r="F342" s="65">
        <v>60.5</v>
      </c>
      <c r="G342" s="65">
        <v>33.5</v>
      </c>
      <c r="H342" s="65">
        <v>27.0</v>
      </c>
      <c r="I342" s="65">
        <v>4.0</v>
      </c>
      <c r="J342" s="65">
        <v>2.0E-4</v>
      </c>
      <c r="K342" s="65">
        <v>6.0</v>
      </c>
      <c r="L342" s="65">
        <v>3.0E-4</v>
      </c>
      <c r="M342" s="65">
        <v>1.0</v>
      </c>
      <c r="N342" s="65">
        <v>2.0</v>
      </c>
      <c r="O342" s="65">
        <v>0.0</v>
      </c>
      <c r="P342" s="65">
        <v>0.5</v>
      </c>
      <c r="Q342" s="65">
        <v>0.0</v>
      </c>
      <c r="R342" s="65">
        <v>268.0</v>
      </c>
      <c r="S342" s="65">
        <v>0.0</v>
      </c>
      <c r="T342" s="65">
        <v>2.0</v>
      </c>
      <c r="U342" s="65">
        <v>0.0</v>
      </c>
      <c r="V342" s="3"/>
      <c r="W342" s="3"/>
      <c r="X342" s="3"/>
      <c r="Y342" s="3"/>
      <c r="Z342" s="3"/>
      <c r="AA342" s="3"/>
      <c r="AB342" s="3"/>
      <c r="AC342" s="3"/>
      <c r="AD342" s="3"/>
      <c r="AE342" s="3"/>
    </row>
    <row r="343">
      <c r="A343" s="64" t="s">
        <v>587</v>
      </c>
      <c r="B343" s="64" t="s">
        <v>592</v>
      </c>
      <c r="C343" s="64" t="s">
        <v>593</v>
      </c>
      <c r="D343" s="64">
        <v>4.0</v>
      </c>
      <c r="E343" s="64" t="s">
        <v>115</v>
      </c>
      <c r="F343" s="64">
        <v>60.5</v>
      </c>
      <c r="G343" s="64">
        <v>33.5</v>
      </c>
      <c r="H343" s="64">
        <v>27.0</v>
      </c>
      <c r="I343" s="64">
        <v>5.0</v>
      </c>
      <c r="J343" s="64">
        <v>3.0E-4</v>
      </c>
      <c r="K343" s="64">
        <v>6.0</v>
      </c>
      <c r="L343" s="64">
        <v>3.0E-4</v>
      </c>
      <c r="M343" s="64">
        <v>1.0</v>
      </c>
      <c r="N343" s="64">
        <v>4.0</v>
      </c>
      <c r="O343" s="64">
        <v>0.0</v>
      </c>
      <c r="P343" s="64">
        <v>0.8</v>
      </c>
      <c r="Q343" s="64">
        <v>0.0</v>
      </c>
      <c r="R343" s="64">
        <v>536.0</v>
      </c>
      <c r="S343" s="64">
        <v>0.0</v>
      </c>
      <c r="T343" s="64">
        <v>4.0</v>
      </c>
      <c r="U343" s="64">
        <v>0.0</v>
      </c>
      <c r="V343" s="63"/>
      <c r="W343" s="63"/>
      <c r="X343" s="63"/>
      <c r="Y343" s="63"/>
      <c r="Z343" s="63"/>
      <c r="AA343" s="63"/>
      <c r="AB343" s="63"/>
      <c r="AC343" s="63"/>
      <c r="AD343" s="63"/>
      <c r="AE343" s="63"/>
    </row>
    <row r="344">
      <c r="A344" s="65" t="s">
        <v>587</v>
      </c>
      <c r="B344" s="65" t="s">
        <v>969</v>
      </c>
      <c r="C344" s="65" t="s">
        <v>970</v>
      </c>
      <c r="D344" s="65">
        <v>2.0</v>
      </c>
      <c r="E344" s="65" t="s">
        <v>115</v>
      </c>
      <c r="F344" s="65">
        <v>60.5</v>
      </c>
      <c r="G344" s="65">
        <v>33.5</v>
      </c>
      <c r="H344" s="65">
        <v>27.0</v>
      </c>
      <c r="I344" s="65">
        <v>4.0</v>
      </c>
      <c r="J344" s="65">
        <v>2.0E-4</v>
      </c>
      <c r="K344" s="65">
        <v>4.0</v>
      </c>
      <c r="L344" s="65">
        <v>2.0E-4</v>
      </c>
      <c r="M344" s="65">
        <v>1.0</v>
      </c>
      <c r="N344" s="65">
        <v>2.0</v>
      </c>
      <c r="O344" s="65">
        <v>0.0</v>
      </c>
      <c r="P344" s="65">
        <v>0.5</v>
      </c>
      <c r="Q344" s="65">
        <v>0.0</v>
      </c>
      <c r="R344" s="65">
        <v>268.0</v>
      </c>
      <c r="S344" s="65">
        <v>0.0</v>
      </c>
      <c r="T344" s="65">
        <v>2.0</v>
      </c>
      <c r="U344" s="65">
        <v>0.0</v>
      </c>
      <c r="V344" s="3"/>
      <c r="W344" s="3"/>
      <c r="X344" s="3"/>
      <c r="Y344" s="3"/>
      <c r="Z344" s="3"/>
      <c r="AA344" s="3"/>
      <c r="AB344" s="3"/>
      <c r="AC344" s="3"/>
      <c r="AD344" s="3"/>
      <c r="AE344" s="3"/>
    </row>
    <row r="345">
      <c r="A345" s="64" t="s">
        <v>587</v>
      </c>
      <c r="B345" s="64" t="s">
        <v>971</v>
      </c>
      <c r="C345" s="64" t="s">
        <v>972</v>
      </c>
      <c r="D345" s="64">
        <v>3.0</v>
      </c>
      <c r="E345" s="64" t="s">
        <v>115</v>
      </c>
      <c r="F345" s="64">
        <v>60.5</v>
      </c>
      <c r="G345" s="64">
        <v>33.5</v>
      </c>
      <c r="H345" s="64">
        <v>27.0</v>
      </c>
      <c r="I345" s="64">
        <v>3.0</v>
      </c>
      <c r="J345" s="64">
        <v>2.0E-4</v>
      </c>
      <c r="K345" s="64">
        <v>7.0</v>
      </c>
      <c r="L345" s="64">
        <v>3.0E-4</v>
      </c>
      <c r="M345" s="64">
        <v>1.0</v>
      </c>
      <c r="N345" s="64">
        <v>2.0</v>
      </c>
      <c r="O345" s="64">
        <v>1.0</v>
      </c>
      <c r="P345" s="64">
        <v>0.6667</v>
      </c>
      <c r="Q345" s="64">
        <v>0.3333</v>
      </c>
      <c r="R345" s="64">
        <v>268.0</v>
      </c>
      <c r="S345" s="64">
        <v>134.0</v>
      </c>
      <c r="T345" s="64">
        <v>2.0</v>
      </c>
      <c r="U345" s="64">
        <v>1.0</v>
      </c>
      <c r="V345" s="63"/>
      <c r="W345" s="63"/>
      <c r="X345" s="63"/>
      <c r="Y345" s="63"/>
      <c r="Z345" s="63"/>
      <c r="AA345" s="63"/>
      <c r="AB345" s="63"/>
      <c r="AC345" s="63"/>
      <c r="AD345" s="63"/>
      <c r="AE345" s="63"/>
    </row>
    <row r="346">
      <c r="A346" s="65" t="s">
        <v>587</v>
      </c>
      <c r="B346" s="65" t="s">
        <v>598</v>
      </c>
      <c r="C346" s="65" t="s">
        <v>599</v>
      </c>
      <c r="D346" s="65">
        <v>3.0</v>
      </c>
      <c r="E346" s="65" t="s">
        <v>115</v>
      </c>
      <c r="F346" s="65">
        <v>60.5</v>
      </c>
      <c r="G346" s="65">
        <v>33.5</v>
      </c>
      <c r="H346" s="65">
        <v>27.0</v>
      </c>
      <c r="I346" s="65">
        <v>9.0</v>
      </c>
      <c r="J346" s="65">
        <v>5.0E-4</v>
      </c>
      <c r="K346" s="65">
        <v>12.0</v>
      </c>
      <c r="L346" s="65">
        <v>5.0E-4</v>
      </c>
      <c r="M346" s="65">
        <v>0.75</v>
      </c>
      <c r="N346" s="65">
        <v>3.0</v>
      </c>
      <c r="O346" s="65">
        <v>0.0</v>
      </c>
      <c r="P346" s="65">
        <v>0.3333</v>
      </c>
      <c r="Q346" s="65">
        <v>0.0</v>
      </c>
      <c r="R346" s="65">
        <v>402.0</v>
      </c>
      <c r="S346" s="65">
        <v>0.0</v>
      </c>
      <c r="T346" s="65">
        <v>3.0</v>
      </c>
      <c r="U346" s="65">
        <v>0.0</v>
      </c>
      <c r="V346" s="3"/>
      <c r="W346" s="3"/>
      <c r="X346" s="3"/>
      <c r="Y346" s="3"/>
      <c r="Z346" s="3"/>
      <c r="AA346" s="3"/>
      <c r="AB346" s="3"/>
      <c r="AC346" s="3"/>
      <c r="AD346" s="3"/>
      <c r="AE346" s="3"/>
    </row>
    <row r="347">
      <c r="A347" s="64" t="s">
        <v>587</v>
      </c>
      <c r="B347" s="64" t="s">
        <v>973</v>
      </c>
      <c r="C347" s="64" t="s">
        <v>974</v>
      </c>
      <c r="D347" s="64">
        <v>2.0</v>
      </c>
      <c r="E347" s="64" t="s">
        <v>115</v>
      </c>
      <c r="F347" s="64">
        <v>60.5</v>
      </c>
      <c r="G347" s="64">
        <v>33.5</v>
      </c>
      <c r="H347" s="64">
        <v>27.0</v>
      </c>
      <c r="I347" s="64">
        <v>7.0</v>
      </c>
      <c r="J347" s="64">
        <v>4.0E-4</v>
      </c>
      <c r="K347" s="64">
        <v>9.0</v>
      </c>
      <c r="L347" s="64">
        <v>4.0E-4</v>
      </c>
      <c r="M347" s="64">
        <v>1.0</v>
      </c>
      <c r="N347" s="64">
        <v>2.0</v>
      </c>
      <c r="O347" s="64">
        <v>0.0</v>
      </c>
      <c r="P347" s="64">
        <v>0.2857</v>
      </c>
      <c r="Q347" s="64">
        <v>0.0</v>
      </c>
      <c r="R347" s="64">
        <v>268.0</v>
      </c>
      <c r="S347" s="64">
        <v>0.0</v>
      </c>
      <c r="T347" s="64">
        <v>2.0</v>
      </c>
      <c r="U347" s="64">
        <v>0.0</v>
      </c>
      <c r="V347" s="63"/>
      <c r="W347" s="63"/>
      <c r="X347" s="63"/>
      <c r="Y347" s="63"/>
      <c r="Z347" s="63"/>
      <c r="AA347" s="63"/>
      <c r="AB347" s="63"/>
      <c r="AC347" s="63"/>
      <c r="AD347" s="63"/>
      <c r="AE347" s="63"/>
    </row>
    <row r="348">
      <c r="A348" s="65" t="s">
        <v>587</v>
      </c>
      <c r="B348" s="65" t="s">
        <v>600</v>
      </c>
      <c r="C348" s="65" t="s">
        <v>601</v>
      </c>
      <c r="D348" s="65">
        <v>2.0</v>
      </c>
      <c r="E348" s="65" t="s">
        <v>115</v>
      </c>
      <c r="F348" s="65">
        <v>60.5</v>
      </c>
      <c r="G348" s="65">
        <v>33.5</v>
      </c>
      <c r="H348" s="65">
        <v>27.0</v>
      </c>
      <c r="I348" s="65">
        <v>10.0</v>
      </c>
      <c r="J348" s="65">
        <v>5.0E-4</v>
      </c>
      <c r="K348" s="65">
        <v>12.0</v>
      </c>
      <c r="L348" s="65">
        <v>5.0E-4</v>
      </c>
      <c r="M348" s="65">
        <v>1.0</v>
      </c>
      <c r="N348" s="65">
        <v>2.0</v>
      </c>
      <c r="O348" s="65">
        <v>0.0</v>
      </c>
      <c r="P348" s="65">
        <v>0.2</v>
      </c>
      <c r="Q348" s="65">
        <v>0.0</v>
      </c>
      <c r="R348" s="65">
        <v>268.0</v>
      </c>
      <c r="S348" s="65">
        <v>0.0</v>
      </c>
      <c r="T348" s="65">
        <v>2.0</v>
      </c>
      <c r="U348" s="65">
        <v>0.0</v>
      </c>
      <c r="V348" s="3"/>
      <c r="W348" s="3"/>
      <c r="X348" s="3"/>
      <c r="Y348" s="3"/>
      <c r="Z348" s="3"/>
      <c r="AA348" s="3"/>
      <c r="AB348" s="3"/>
      <c r="AC348" s="3"/>
      <c r="AD348" s="3"/>
      <c r="AE348" s="3"/>
    </row>
    <row r="349">
      <c r="A349" s="64" t="s">
        <v>587</v>
      </c>
      <c r="B349" s="64" t="s">
        <v>602</v>
      </c>
      <c r="C349" s="64" t="s">
        <v>603</v>
      </c>
      <c r="D349" s="64">
        <v>1.0</v>
      </c>
      <c r="E349" s="64" t="s">
        <v>115</v>
      </c>
      <c r="F349" s="64">
        <v>60.5</v>
      </c>
      <c r="G349" s="64">
        <v>33.5</v>
      </c>
      <c r="H349" s="64">
        <v>27.0</v>
      </c>
      <c r="I349" s="64">
        <v>19.0</v>
      </c>
      <c r="J349" s="64">
        <v>0.001</v>
      </c>
      <c r="K349" s="64">
        <v>19.0</v>
      </c>
      <c r="L349" s="64">
        <v>8.0E-4</v>
      </c>
      <c r="M349" s="64">
        <v>1.0</v>
      </c>
      <c r="N349" s="64">
        <v>1.0</v>
      </c>
      <c r="O349" s="64">
        <v>0.0</v>
      </c>
      <c r="P349" s="64">
        <v>0.0526</v>
      </c>
      <c r="Q349" s="64">
        <v>0.0</v>
      </c>
      <c r="R349" s="64">
        <v>134.0</v>
      </c>
      <c r="S349" s="64">
        <v>0.0</v>
      </c>
      <c r="T349" s="64">
        <v>1.0</v>
      </c>
      <c r="U349" s="64">
        <v>0.0</v>
      </c>
      <c r="V349" s="63"/>
      <c r="W349" s="63"/>
      <c r="X349" s="63"/>
      <c r="Y349" s="63"/>
      <c r="Z349" s="63"/>
      <c r="AA349" s="63"/>
      <c r="AB349" s="63"/>
      <c r="AC349" s="63"/>
      <c r="AD349" s="63"/>
      <c r="AE349" s="63"/>
    </row>
    <row r="350">
      <c r="A350" s="65" t="s">
        <v>607</v>
      </c>
      <c r="B350" s="65" t="s">
        <v>610</v>
      </c>
      <c r="C350" s="65" t="s">
        <v>611</v>
      </c>
      <c r="D350" s="65">
        <v>1.0</v>
      </c>
      <c r="E350" s="65" t="s">
        <v>61</v>
      </c>
      <c r="F350" s="65">
        <v>60.5</v>
      </c>
      <c r="G350" s="65">
        <v>33.5</v>
      </c>
      <c r="H350" s="65">
        <v>27.0</v>
      </c>
      <c r="I350" s="65">
        <v>11.0</v>
      </c>
      <c r="J350" s="65">
        <v>6.0E-4</v>
      </c>
      <c r="K350" s="65">
        <v>12.0</v>
      </c>
      <c r="L350" s="65">
        <v>5.0E-4</v>
      </c>
      <c r="M350" s="65">
        <v>1.0</v>
      </c>
      <c r="N350" s="65">
        <v>1.0</v>
      </c>
      <c r="O350" s="65">
        <v>0.0</v>
      </c>
      <c r="P350" s="65">
        <v>0.0909</v>
      </c>
      <c r="Q350" s="65">
        <v>0.0</v>
      </c>
      <c r="R350" s="65">
        <v>145.0</v>
      </c>
      <c r="S350" s="65">
        <v>0.0</v>
      </c>
      <c r="T350" s="65">
        <v>1.0</v>
      </c>
      <c r="U350" s="65">
        <v>0.0</v>
      </c>
      <c r="V350" s="3"/>
      <c r="W350" s="3"/>
      <c r="X350" s="3"/>
      <c r="Y350" s="3"/>
      <c r="Z350" s="3"/>
      <c r="AA350" s="3"/>
      <c r="AB350" s="3"/>
      <c r="AC350" s="3"/>
      <c r="AD350" s="3"/>
      <c r="AE350" s="3"/>
    </row>
    <row r="351">
      <c r="A351" s="64" t="s">
        <v>975</v>
      </c>
      <c r="B351" s="64" t="s">
        <v>615</v>
      </c>
      <c r="C351" s="64" t="s">
        <v>616</v>
      </c>
      <c r="D351" s="64">
        <v>1.0</v>
      </c>
      <c r="E351" s="64" t="s">
        <v>204</v>
      </c>
      <c r="F351" s="64">
        <v>37.0</v>
      </c>
      <c r="G351" s="64">
        <v>25.5</v>
      </c>
      <c r="H351" s="64">
        <v>11.5</v>
      </c>
      <c r="I351" s="64">
        <v>0.0</v>
      </c>
      <c r="J351" s="64">
        <v>0.0</v>
      </c>
      <c r="K351" s="64">
        <v>0.0</v>
      </c>
      <c r="L351" s="64">
        <v>0.0</v>
      </c>
      <c r="M351" s="64">
        <v>0.0</v>
      </c>
      <c r="N351" s="64">
        <v>1.0</v>
      </c>
      <c r="O351" s="64">
        <v>0.0</v>
      </c>
      <c r="P351" s="64">
        <v>0.0</v>
      </c>
      <c r="Q351" s="64">
        <v>0.0</v>
      </c>
      <c r="R351" s="64">
        <v>105.0</v>
      </c>
      <c r="S351" s="64">
        <v>0.0</v>
      </c>
      <c r="T351" s="64">
        <v>1.0</v>
      </c>
      <c r="U351" s="64">
        <v>0.0</v>
      </c>
      <c r="V351" s="63"/>
      <c r="W351" s="63"/>
      <c r="X351" s="63"/>
      <c r="Y351" s="63"/>
      <c r="Z351" s="63"/>
      <c r="AA351" s="63"/>
      <c r="AB351" s="63"/>
      <c r="AC351" s="63"/>
      <c r="AD351" s="63"/>
      <c r="AE351" s="63"/>
    </row>
    <row r="352">
      <c r="A352" s="65" t="s">
        <v>612</v>
      </c>
      <c r="B352" s="65" t="s">
        <v>976</v>
      </c>
      <c r="C352" s="65" t="s">
        <v>977</v>
      </c>
      <c r="D352" s="65">
        <v>1.0</v>
      </c>
      <c r="E352" s="65" t="s">
        <v>204</v>
      </c>
      <c r="F352" s="65">
        <v>37.0</v>
      </c>
      <c r="G352" s="65">
        <v>25.5</v>
      </c>
      <c r="H352" s="65">
        <v>11.5</v>
      </c>
      <c r="I352" s="65">
        <v>1.0</v>
      </c>
      <c r="J352" s="65">
        <v>1.0E-4</v>
      </c>
      <c r="K352" s="65">
        <v>1.0</v>
      </c>
      <c r="L352" s="65">
        <v>0.0</v>
      </c>
      <c r="M352" s="65">
        <v>1.0</v>
      </c>
      <c r="N352" s="65">
        <v>1.0</v>
      </c>
      <c r="O352" s="65">
        <v>0.0</v>
      </c>
      <c r="P352" s="65">
        <v>1.0</v>
      </c>
      <c r="Q352" s="65">
        <v>0.0</v>
      </c>
      <c r="R352" s="65">
        <v>105.0</v>
      </c>
      <c r="S352" s="65">
        <v>0.0</v>
      </c>
      <c r="T352" s="65">
        <v>1.0</v>
      </c>
      <c r="U352" s="65">
        <v>0.0</v>
      </c>
      <c r="V352" s="3"/>
      <c r="W352" s="3"/>
      <c r="X352" s="3"/>
      <c r="Y352" s="3"/>
      <c r="Z352" s="3"/>
      <c r="AA352" s="3"/>
      <c r="AB352" s="3"/>
      <c r="AC352" s="3"/>
      <c r="AD352" s="3"/>
      <c r="AE352" s="3"/>
    </row>
    <row r="353">
      <c r="A353" s="64" t="s">
        <v>617</v>
      </c>
      <c r="B353" s="64" t="s">
        <v>978</v>
      </c>
      <c r="C353" s="64" t="s">
        <v>979</v>
      </c>
      <c r="D353" s="64">
        <v>1.0</v>
      </c>
      <c r="E353" s="64" t="s">
        <v>192</v>
      </c>
      <c r="F353" s="64">
        <v>50.5</v>
      </c>
      <c r="G353" s="64">
        <v>30.0</v>
      </c>
      <c r="H353" s="64">
        <v>20.5</v>
      </c>
      <c r="I353" s="64">
        <v>0.0</v>
      </c>
      <c r="J353" s="64">
        <v>0.0</v>
      </c>
      <c r="K353" s="64">
        <v>0.0</v>
      </c>
      <c r="L353" s="64">
        <v>0.0</v>
      </c>
      <c r="M353" s="64">
        <v>0.0</v>
      </c>
      <c r="N353" s="64">
        <v>1.0</v>
      </c>
      <c r="O353" s="64">
        <v>0.0</v>
      </c>
      <c r="P353" s="64">
        <v>0.0</v>
      </c>
      <c r="Q353" s="64">
        <v>0.0</v>
      </c>
      <c r="R353" s="64">
        <v>110.0</v>
      </c>
      <c r="S353" s="64">
        <v>0.0</v>
      </c>
      <c r="T353" s="64">
        <v>1.0</v>
      </c>
      <c r="U353" s="64">
        <v>0.0</v>
      </c>
      <c r="V353" s="63"/>
      <c r="W353" s="63"/>
      <c r="X353" s="63"/>
      <c r="Y353" s="63"/>
      <c r="Z353" s="63"/>
      <c r="AA353" s="63"/>
      <c r="AB353" s="63"/>
      <c r="AC353" s="63"/>
      <c r="AD353" s="63"/>
      <c r="AE353" s="63"/>
    </row>
    <row r="354">
      <c r="A354" s="65" t="s">
        <v>620</v>
      </c>
      <c r="B354" s="65" t="s">
        <v>625</v>
      </c>
      <c r="C354" s="65" t="s">
        <v>626</v>
      </c>
      <c r="D354" s="65">
        <v>1.0</v>
      </c>
      <c r="E354" s="65" t="s">
        <v>226</v>
      </c>
      <c r="F354" s="65">
        <v>35.0</v>
      </c>
      <c r="G354" s="65">
        <v>24.5</v>
      </c>
      <c r="H354" s="65">
        <v>10.5</v>
      </c>
      <c r="I354" s="65">
        <v>95.0</v>
      </c>
      <c r="J354" s="65">
        <v>0.0048</v>
      </c>
      <c r="K354" s="65">
        <v>103.0</v>
      </c>
      <c r="L354" s="65">
        <v>0.0044</v>
      </c>
      <c r="M354" s="65">
        <v>0.6602</v>
      </c>
      <c r="N354" s="65">
        <v>1.0</v>
      </c>
      <c r="O354" s="65">
        <v>0.0</v>
      </c>
      <c r="P354" s="65">
        <v>0.0105</v>
      </c>
      <c r="Q354" s="65">
        <v>0.0</v>
      </c>
      <c r="R354" s="65">
        <v>102.0</v>
      </c>
      <c r="S354" s="65">
        <v>0.0</v>
      </c>
      <c r="T354" s="65">
        <v>1.0</v>
      </c>
      <c r="U354" s="65">
        <v>0.0</v>
      </c>
      <c r="V354" s="3"/>
      <c r="W354" s="3"/>
      <c r="X354" s="3"/>
      <c r="Y354" s="3"/>
      <c r="Z354" s="3"/>
      <c r="AA354" s="3"/>
      <c r="AB354" s="3"/>
      <c r="AC354" s="3"/>
      <c r="AD354" s="3"/>
      <c r="AE354" s="3"/>
    </row>
    <row r="355">
      <c r="A355" s="64" t="s">
        <v>620</v>
      </c>
      <c r="B355" s="64" t="s">
        <v>980</v>
      </c>
      <c r="C355" s="64" t="s">
        <v>981</v>
      </c>
      <c r="D355" s="64">
        <v>1.0</v>
      </c>
      <c r="E355" s="64" t="s">
        <v>226</v>
      </c>
      <c r="F355" s="64">
        <v>35.0</v>
      </c>
      <c r="G355" s="64">
        <v>24.5</v>
      </c>
      <c r="H355" s="64">
        <v>10.5</v>
      </c>
      <c r="I355" s="64">
        <v>2.0</v>
      </c>
      <c r="J355" s="64">
        <v>1.0E-4</v>
      </c>
      <c r="K355" s="64">
        <v>2.0</v>
      </c>
      <c r="L355" s="64">
        <v>1.0E-4</v>
      </c>
      <c r="M355" s="64">
        <v>1.0</v>
      </c>
      <c r="N355" s="64">
        <v>1.0</v>
      </c>
      <c r="O355" s="64">
        <v>0.0</v>
      </c>
      <c r="P355" s="64">
        <v>0.5</v>
      </c>
      <c r="Q355" s="64">
        <v>0.0</v>
      </c>
      <c r="R355" s="64">
        <v>102.0</v>
      </c>
      <c r="S355" s="64">
        <v>0.0</v>
      </c>
      <c r="T355" s="64">
        <v>1.0</v>
      </c>
      <c r="U355" s="64">
        <v>0.0</v>
      </c>
      <c r="V355" s="63"/>
      <c r="W355" s="63"/>
      <c r="X355" s="63"/>
      <c r="Y355" s="63"/>
      <c r="Z355" s="63"/>
      <c r="AA355" s="63"/>
      <c r="AB355" s="63"/>
      <c r="AC355" s="63"/>
      <c r="AD355" s="63"/>
      <c r="AE355" s="63"/>
    </row>
    <row r="356">
      <c r="A356" s="65" t="s">
        <v>620</v>
      </c>
      <c r="B356" s="65" t="s">
        <v>627</v>
      </c>
      <c r="C356" s="65" t="s">
        <v>628</v>
      </c>
      <c r="D356" s="65">
        <v>1.0</v>
      </c>
      <c r="E356" s="65" t="s">
        <v>226</v>
      </c>
      <c r="F356" s="65">
        <v>35.0</v>
      </c>
      <c r="G356" s="65">
        <v>24.5</v>
      </c>
      <c r="H356" s="65">
        <v>10.5</v>
      </c>
      <c r="I356" s="65">
        <v>14.0</v>
      </c>
      <c r="J356" s="65">
        <v>7.0E-4</v>
      </c>
      <c r="K356" s="65">
        <v>24.0</v>
      </c>
      <c r="L356" s="65">
        <v>0.001</v>
      </c>
      <c r="M356" s="65">
        <v>0.75</v>
      </c>
      <c r="N356" s="65">
        <v>1.0</v>
      </c>
      <c r="O356" s="65">
        <v>0.0</v>
      </c>
      <c r="P356" s="65">
        <v>0.0714</v>
      </c>
      <c r="Q356" s="65">
        <v>0.0</v>
      </c>
      <c r="R356" s="65">
        <v>102.0</v>
      </c>
      <c r="S356" s="65">
        <v>0.0</v>
      </c>
      <c r="T356" s="65">
        <v>1.0</v>
      </c>
      <c r="U356" s="65">
        <v>0.0</v>
      </c>
      <c r="V356" s="3"/>
      <c r="W356" s="3"/>
      <c r="X356" s="3"/>
      <c r="Y356" s="3"/>
      <c r="Z356" s="3"/>
      <c r="AA356" s="3"/>
      <c r="AB356" s="3"/>
      <c r="AC356" s="3"/>
      <c r="AD356" s="3"/>
      <c r="AE356" s="3"/>
    </row>
    <row r="357">
      <c r="A357" s="64" t="s">
        <v>620</v>
      </c>
      <c r="B357" s="64" t="s">
        <v>629</v>
      </c>
      <c r="C357" s="64" t="s">
        <v>630</v>
      </c>
      <c r="D357" s="64">
        <v>4.0</v>
      </c>
      <c r="E357" s="64" t="s">
        <v>226</v>
      </c>
      <c r="F357" s="64">
        <v>35.0</v>
      </c>
      <c r="G357" s="64">
        <v>24.5</v>
      </c>
      <c r="H357" s="64">
        <v>10.5</v>
      </c>
      <c r="I357" s="64">
        <v>28.0</v>
      </c>
      <c r="J357" s="64">
        <v>0.0014</v>
      </c>
      <c r="K357" s="64">
        <v>37.0</v>
      </c>
      <c r="L357" s="64">
        <v>0.0016</v>
      </c>
      <c r="M357" s="64">
        <v>0.973</v>
      </c>
      <c r="N357" s="64">
        <v>4.0</v>
      </c>
      <c r="O357" s="64">
        <v>0.0</v>
      </c>
      <c r="P357" s="64">
        <v>0.1429</v>
      </c>
      <c r="Q357" s="64">
        <v>0.0</v>
      </c>
      <c r="R357" s="64">
        <v>408.0</v>
      </c>
      <c r="S357" s="64">
        <v>0.0</v>
      </c>
      <c r="T357" s="64">
        <v>4.0</v>
      </c>
      <c r="U357" s="64">
        <v>0.0</v>
      </c>
      <c r="V357" s="63"/>
      <c r="W357" s="63"/>
      <c r="X357" s="63"/>
      <c r="Y357" s="63"/>
      <c r="Z357" s="63"/>
      <c r="AA357" s="63"/>
      <c r="AB357" s="63"/>
      <c r="AC357" s="63"/>
      <c r="AD357" s="63"/>
      <c r="AE357" s="63"/>
    </row>
    <row r="358">
      <c r="A358" s="65" t="s">
        <v>620</v>
      </c>
      <c r="B358" s="65" t="s">
        <v>633</v>
      </c>
      <c r="C358" s="65" t="s">
        <v>634</v>
      </c>
      <c r="D358" s="65">
        <v>2.0</v>
      </c>
      <c r="E358" s="65" t="s">
        <v>226</v>
      </c>
      <c r="F358" s="65">
        <v>35.0</v>
      </c>
      <c r="G358" s="65">
        <v>24.5</v>
      </c>
      <c r="H358" s="65">
        <v>10.5</v>
      </c>
      <c r="I358" s="65">
        <v>155.0</v>
      </c>
      <c r="J358" s="65">
        <v>0.0079</v>
      </c>
      <c r="K358" s="65">
        <v>188.0</v>
      </c>
      <c r="L358" s="65">
        <v>0.0081</v>
      </c>
      <c r="M358" s="65">
        <v>1.0</v>
      </c>
      <c r="N358" s="65">
        <v>2.0</v>
      </c>
      <c r="O358" s="65">
        <v>0.0</v>
      </c>
      <c r="P358" s="65">
        <v>0.0129</v>
      </c>
      <c r="Q358" s="65">
        <v>0.0</v>
      </c>
      <c r="R358" s="65">
        <v>204.0</v>
      </c>
      <c r="S358" s="65">
        <v>0.0</v>
      </c>
      <c r="T358" s="65">
        <v>2.0</v>
      </c>
      <c r="U358" s="65">
        <v>0.0</v>
      </c>
      <c r="V358" s="3"/>
      <c r="W358" s="3"/>
      <c r="X358" s="3"/>
      <c r="Y358" s="3"/>
      <c r="Z358" s="3"/>
      <c r="AA358" s="3"/>
      <c r="AB358" s="3"/>
      <c r="AC358" s="3"/>
      <c r="AD358" s="3"/>
      <c r="AE358" s="3"/>
    </row>
    <row r="359">
      <c r="A359" s="64" t="s">
        <v>620</v>
      </c>
      <c r="B359" s="64" t="s">
        <v>635</v>
      </c>
      <c r="C359" s="64" t="s">
        <v>636</v>
      </c>
      <c r="D359" s="64">
        <v>5.0</v>
      </c>
      <c r="E359" s="64" t="s">
        <v>226</v>
      </c>
      <c r="F359" s="64">
        <v>35.0</v>
      </c>
      <c r="G359" s="64">
        <v>24.5</v>
      </c>
      <c r="H359" s="64">
        <v>10.5</v>
      </c>
      <c r="I359" s="64">
        <v>37.0</v>
      </c>
      <c r="J359" s="64">
        <v>0.0019</v>
      </c>
      <c r="K359" s="64">
        <v>41.0</v>
      </c>
      <c r="L359" s="64">
        <v>0.0018</v>
      </c>
      <c r="M359" s="64">
        <v>1.0</v>
      </c>
      <c r="N359" s="64">
        <v>5.0</v>
      </c>
      <c r="O359" s="64">
        <v>0.0</v>
      </c>
      <c r="P359" s="64">
        <v>0.1351</v>
      </c>
      <c r="Q359" s="64">
        <v>0.0</v>
      </c>
      <c r="R359" s="64">
        <v>510.0</v>
      </c>
      <c r="S359" s="64">
        <v>0.0</v>
      </c>
      <c r="T359" s="64">
        <v>5.0</v>
      </c>
      <c r="U359" s="64">
        <v>0.0</v>
      </c>
      <c r="V359" s="63"/>
      <c r="W359" s="63"/>
      <c r="X359" s="63"/>
      <c r="Y359" s="63"/>
      <c r="Z359" s="63"/>
      <c r="AA359" s="63"/>
      <c r="AB359" s="63"/>
      <c r="AC359" s="63"/>
      <c r="AD359" s="63"/>
      <c r="AE359" s="63"/>
    </row>
    <row r="360">
      <c r="A360" s="65" t="s">
        <v>620</v>
      </c>
      <c r="B360" s="65" t="s">
        <v>982</v>
      </c>
      <c r="C360" s="65" t="s">
        <v>983</v>
      </c>
      <c r="D360" s="65">
        <v>1.0</v>
      </c>
      <c r="E360" s="65" t="s">
        <v>226</v>
      </c>
      <c r="F360" s="65">
        <v>35.0</v>
      </c>
      <c r="G360" s="65">
        <v>24.5</v>
      </c>
      <c r="H360" s="65">
        <v>10.5</v>
      </c>
      <c r="I360" s="65">
        <v>4.0</v>
      </c>
      <c r="J360" s="65">
        <v>2.0E-4</v>
      </c>
      <c r="K360" s="65">
        <v>5.0</v>
      </c>
      <c r="L360" s="65">
        <v>2.0E-4</v>
      </c>
      <c r="M360" s="65">
        <v>1.0</v>
      </c>
      <c r="N360" s="65">
        <v>1.0</v>
      </c>
      <c r="O360" s="65">
        <v>0.0</v>
      </c>
      <c r="P360" s="65">
        <v>0.25</v>
      </c>
      <c r="Q360" s="65">
        <v>0.0</v>
      </c>
      <c r="R360" s="65">
        <v>102.0</v>
      </c>
      <c r="S360" s="65">
        <v>0.0</v>
      </c>
      <c r="T360" s="65">
        <v>1.0</v>
      </c>
      <c r="U360" s="65">
        <v>0.0</v>
      </c>
      <c r="V360" s="3"/>
      <c r="W360" s="3"/>
      <c r="X360" s="3"/>
      <c r="Y360" s="3"/>
      <c r="Z360" s="3"/>
      <c r="AA360" s="3"/>
      <c r="AB360" s="3"/>
      <c r="AC360" s="3"/>
      <c r="AD360" s="3"/>
      <c r="AE360" s="3"/>
    </row>
    <row r="361">
      <c r="A361" s="64" t="s">
        <v>620</v>
      </c>
      <c r="B361" s="64" t="s">
        <v>984</v>
      </c>
      <c r="C361" s="64" t="s">
        <v>985</v>
      </c>
      <c r="D361" s="64">
        <v>1.0</v>
      </c>
      <c r="E361" s="64" t="s">
        <v>226</v>
      </c>
      <c r="F361" s="64">
        <v>35.0</v>
      </c>
      <c r="G361" s="64">
        <v>24.5</v>
      </c>
      <c r="H361" s="64">
        <v>10.5</v>
      </c>
      <c r="I361" s="64">
        <v>10.0</v>
      </c>
      <c r="J361" s="64">
        <v>5.0E-4</v>
      </c>
      <c r="K361" s="64">
        <v>11.0</v>
      </c>
      <c r="L361" s="64">
        <v>5.0E-4</v>
      </c>
      <c r="M361" s="64">
        <v>1.0</v>
      </c>
      <c r="N361" s="64">
        <v>1.0</v>
      </c>
      <c r="O361" s="64">
        <v>0.0</v>
      </c>
      <c r="P361" s="64">
        <v>0.1</v>
      </c>
      <c r="Q361" s="64">
        <v>0.0</v>
      </c>
      <c r="R361" s="64">
        <v>102.0</v>
      </c>
      <c r="S361" s="64">
        <v>0.0</v>
      </c>
      <c r="T361" s="64">
        <v>1.0</v>
      </c>
      <c r="U361" s="64">
        <v>0.0</v>
      </c>
      <c r="V361" s="63"/>
      <c r="W361" s="63"/>
      <c r="X361" s="63"/>
      <c r="Y361" s="63"/>
      <c r="Z361" s="63"/>
      <c r="AA361" s="63"/>
      <c r="AB361" s="63"/>
      <c r="AC361" s="63"/>
      <c r="AD361" s="63"/>
      <c r="AE361" s="63"/>
    </row>
    <row r="362">
      <c r="A362" s="65" t="s">
        <v>620</v>
      </c>
      <c r="B362" s="65" t="s">
        <v>639</v>
      </c>
      <c r="C362" s="65" t="s">
        <v>640</v>
      </c>
      <c r="D362" s="65">
        <v>1.0</v>
      </c>
      <c r="E362" s="65" t="s">
        <v>226</v>
      </c>
      <c r="F362" s="65">
        <v>35.0</v>
      </c>
      <c r="G362" s="65">
        <v>24.5</v>
      </c>
      <c r="H362" s="65">
        <v>10.5</v>
      </c>
      <c r="I362" s="65">
        <v>13.0</v>
      </c>
      <c r="J362" s="65">
        <v>7.0E-4</v>
      </c>
      <c r="K362" s="65">
        <v>19.0</v>
      </c>
      <c r="L362" s="65">
        <v>8.0E-4</v>
      </c>
      <c r="M362" s="65">
        <v>0.9474</v>
      </c>
      <c r="N362" s="65">
        <v>1.0</v>
      </c>
      <c r="O362" s="65">
        <v>0.0</v>
      </c>
      <c r="P362" s="65">
        <v>0.0769</v>
      </c>
      <c r="Q362" s="65">
        <v>0.0</v>
      </c>
      <c r="R362" s="65">
        <v>102.0</v>
      </c>
      <c r="S362" s="65">
        <v>0.0</v>
      </c>
      <c r="T362" s="65">
        <v>1.0</v>
      </c>
      <c r="U362" s="65">
        <v>0.0</v>
      </c>
      <c r="V362" s="3"/>
      <c r="W362" s="3"/>
      <c r="X362" s="3"/>
      <c r="Y362" s="3"/>
      <c r="Z362" s="3"/>
      <c r="AA362" s="3"/>
      <c r="AB362" s="3"/>
      <c r="AC362" s="3"/>
      <c r="AD362" s="3"/>
      <c r="AE362" s="3"/>
    </row>
    <row r="363">
      <c r="A363" s="64" t="s">
        <v>620</v>
      </c>
      <c r="B363" s="64" t="s">
        <v>641</v>
      </c>
      <c r="C363" s="64" t="s">
        <v>642</v>
      </c>
      <c r="D363" s="64">
        <v>3.0</v>
      </c>
      <c r="E363" s="64" t="s">
        <v>226</v>
      </c>
      <c r="F363" s="64">
        <v>35.0</v>
      </c>
      <c r="G363" s="64">
        <v>24.5</v>
      </c>
      <c r="H363" s="64">
        <v>10.5</v>
      </c>
      <c r="I363" s="64">
        <v>15.0</v>
      </c>
      <c r="J363" s="64">
        <v>8.0E-4</v>
      </c>
      <c r="K363" s="64">
        <v>17.0</v>
      </c>
      <c r="L363" s="64">
        <v>7.0E-4</v>
      </c>
      <c r="M363" s="64">
        <v>1.0</v>
      </c>
      <c r="N363" s="64">
        <v>3.0</v>
      </c>
      <c r="O363" s="64">
        <v>0.0</v>
      </c>
      <c r="P363" s="64">
        <v>0.2</v>
      </c>
      <c r="Q363" s="64">
        <v>0.0</v>
      </c>
      <c r="R363" s="64">
        <v>306.0</v>
      </c>
      <c r="S363" s="64">
        <v>0.0</v>
      </c>
      <c r="T363" s="64">
        <v>3.0</v>
      </c>
      <c r="U363" s="64">
        <v>0.0</v>
      </c>
      <c r="V363" s="63"/>
      <c r="W363" s="63"/>
      <c r="X363" s="63"/>
      <c r="Y363" s="63"/>
      <c r="Z363" s="63"/>
      <c r="AA363" s="63"/>
      <c r="AB363" s="63"/>
      <c r="AC363" s="63"/>
      <c r="AD363" s="63"/>
      <c r="AE363" s="63"/>
    </row>
    <row r="364">
      <c r="A364" s="65" t="s">
        <v>620</v>
      </c>
      <c r="B364" s="65" t="s">
        <v>643</v>
      </c>
      <c r="C364" s="65" t="s">
        <v>644</v>
      </c>
      <c r="D364" s="65">
        <v>11.0</v>
      </c>
      <c r="E364" s="65" t="s">
        <v>226</v>
      </c>
      <c r="F364" s="65">
        <v>35.0</v>
      </c>
      <c r="G364" s="65">
        <v>24.5</v>
      </c>
      <c r="H364" s="65">
        <v>10.5</v>
      </c>
      <c r="I364" s="65">
        <v>299.0</v>
      </c>
      <c r="J364" s="65">
        <v>0.0152</v>
      </c>
      <c r="K364" s="65">
        <v>345.0</v>
      </c>
      <c r="L364" s="65">
        <v>0.0148</v>
      </c>
      <c r="M364" s="65">
        <v>0.9942</v>
      </c>
      <c r="N364" s="65">
        <v>10.0</v>
      </c>
      <c r="O364" s="65">
        <v>1.0</v>
      </c>
      <c r="P364" s="65">
        <v>0.0334</v>
      </c>
      <c r="Q364" s="65">
        <v>0.0033</v>
      </c>
      <c r="R364" s="65">
        <v>1020.0</v>
      </c>
      <c r="S364" s="65">
        <v>102.0</v>
      </c>
      <c r="T364" s="65">
        <v>10.0</v>
      </c>
      <c r="U364" s="65">
        <v>1.0</v>
      </c>
      <c r="V364" s="3"/>
      <c r="W364" s="3"/>
      <c r="X364" s="3"/>
      <c r="Y364" s="3"/>
      <c r="Z364" s="3"/>
      <c r="AA364" s="3"/>
      <c r="AB364" s="3"/>
      <c r="AC364" s="3"/>
      <c r="AD364" s="3"/>
      <c r="AE364" s="3"/>
    </row>
    <row r="365">
      <c r="A365" s="64" t="s">
        <v>620</v>
      </c>
      <c r="B365" s="64" t="s">
        <v>645</v>
      </c>
      <c r="C365" s="64" t="s">
        <v>646</v>
      </c>
      <c r="D365" s="64">
        <v>2.0</v>
      </c>
      <c r="E365" s="64" t="s">
        <v>226</v>
      </c>
      <c r="F365" s="64">
        <v>35.0</v>
      </c>
      <c r="G365" s="64">
        <v>24.5</v>
      </c>
      <c r="H365" s="64">
        <v>10.5</v>
      </c>
      <c r="I365" s="64">
        <v>58.0</v>
      </c>
      <c r="J365" s="64">
        <v>0.003</v>
      </c>
      <c r="K365" s="64">
        <v>66.0</v>
      </c>
      <c r="L365" s="64">
        <v>0.0028</v>
      </c>
      <c r="M365" s="64">
        <v>0.9848</v>
      </c>
      <c r="N365" s="64">
        <v>2.0</v>
      </c>
      <c r="O365" s="64">
        <v>0.0</v>
      </c>
      <c r="P365" s="64">
        <v>0.0345</v>
      </c>
      <c r="Q365" s="64">
        <v>0.0</v>
      </c>
      <c r="R365" s="64">
        <v>204.0</v>
      </c>
      <c r="S365" s="64">
        <v>0.0</v>
      </c>
      <c r="T365" s="64">
        <v>2.0</v>
      </c>
      <c r="U365" s="64">
        <v>0.0</v>
      </c>
      <c r="V365" s="63"/>
      <c r="W365" s="63"/>
      <c r="X365" s="63"/>
      <c r="Y365" s="63"/>
      <c r="Z365" s="63"/>
      <c r="AA365" s="63"/>
      <c r="AB365" s="63"/>
      <c r="AC365" s="63"/>
      <c r="AD365" s="63"/>
      <c r="AE365" s="63"/>
    </row>
    <row r="366">
      <c r="A366" s="65" t="s">
        <v>620</v>
      </c>
      <c r="B366" s="65" t="s">
        <v>647</v>
      </c>
      <c r="C366" s="65" t="s">
        <v>648</v>
      </c>
      <c r="D366" s="65">
        <v>5.0</v>
      </c>
      <c r="E366" s="65" t="s">
        <v>226</v>
      </c>
      <c r="F366" s="65">
        <v>35.0</v>
      </c>
      <c r="G366" s="65">
        <v>24.5</v>
      </c>
      <c r="H366" s="65">
        <v>10.5</v>
      </c>
      <c r="I366" s="65">
        <v>28.0</v>
      </c>
      <c r="J366" s="65">
        <v>0.0014</v>
      </c>
      <c r="K366" s="65">
        <v>49.0</v>
      </c>
      <c r="L366" s="65">
        <v>0.0021</v>
      </c>
      <c r="M366" s="65">
        <v>1.0</v>
      </c>
      <c r="N366" s="65">
        <v>5.0</v>
      </c>
      <c r="O366" s="65">
        <v>0.0</v>
      </c>
      <c r="P366" s="65">
        <v>0.1786</v>
      </c>
      <c r="Q366" s="65">
        <v>0.0</v>
      </c>
      <c r="R366" s="65">
        <v>510.0</v>
      </c>
      <c r="S366" s="65">
        <v>0.0</v>
      </c>
      <c r="T366" s="65">
        <v>5.0</v>
      </c>
      <c r="U366" s="65">
        <v>0.0</v>
      </c>
      <c r="V366" s="3"/>
      <c r="W366" s="3"/>
      <c r="X366" s="3"/>
      <c r="Y366" s="3"/>
      <c r="Z366" s="3"/>
      <c r="AA366" s="3"/>
      <c r="AB366" s="3"/>
      <c r="AC366" s="3"/>
      <c r="AD366" s="3"/>
      <c r="AE366" s="3"/>
    </row>
    <row r="367">
      <c r="A367" s="64" t="s">
        <v>620</v>
      </c>
      <c r="B367" s="64" t="s">
        <v>649</v>
      </c>
      <c r="C367" s="64" t="s">
        <v>650</v>
      </c>
      <c r="D367" s="64">
        <v>2.0</v>
      </c>
      <c r="E367" s="64" t="s">
        <v>226</v>
      </c>
      <c r="F367" s="64">
        <v>35.0</v>
      </c>
      <c r="G367" s="64">
        <v>24.5</v>
      </c>
      <c r="H367" s="64">
        <v>10.5</v>
      </c>
      <c r="I367" s="64">
        <v>61.0</v>
      </c>
      <c r="J367" s="64">
        <v>0.0031</v>
      </c>
      <c r="K367" s="64">
        <v>73.0</v>
      </c>
      <c r="L367" s="64">
        <v>0.0031</v>
      </c>
      <c r="M367" s="64">
        <v>1.0</v>
      </c>
      <c r="N367" s="64">
        <v>2.0</v>
      </c>
      <c r="O367" s="64">
        <v>0.0</v>
      </c>
      <c r="P367" s="64">
        <v>0.0328</v>
      </c>
      <c r="Q367" s="64">
        <v>0.0</v>
      </c>
      <c r="R367" s="64">
        <v>204.0</v>
      </c>
      <c r="S367" s="64">
        <v>0.0</v>
      </c>
      <c r="T367" s="64">
        <v>2.0</v>
      </c>
      <c r="U367" s="64">
        <v>0.0</v>
      </c>
      <c r="V367" s="63"/>
      <c r="W367" s="63"/>
      <c r="X367" s="63"/>
      <c r="Y367" s="63"/>
      <c r="Z367" s="63"/>
      <c r="AA367" s="63"/>
      <c r="AB367" s="63"/>
      <c r="AC367" s="63"/>
      <c r="AD367" s="63"/>
      <c r="AE367" s="63"/>
    </row>
    <row r="368">
      <c r="A368" s="65" t="s">
        <v>620</v>
      </c>
      <c r="B368" s="65" t="s">
        <v>651</v>
      </c>
      <c r="C368" s="65" t="s">
        <v>652</v>
      </c>
      <c r="D368" s="65">
        <v>5.0</v>
      </c>
      <c r="E368" s="65" t="s">
        <v>226</v>
      </c>
      <c r="F368" s="65">
        <v>35.0</v>
      </c>
      <c r="G368" s="65">
        <v>24.5</v>
      </c>
      <c r="H368" s="65">
        <v>10.5</v>
      </c>
      <c r="I368" s="65">
        <v>51.0</v>
      </c>
      <c r="J368" s="65">
        <v>0.0026</v>
      </c>
      <c r="K368" s="65">
        <v>61.0</v>
      </c>
      <c r="L368" s="65">
        <v>0.0026</v>
      </c>
      <c r="M368" s="65">
        <v>1.0</v>
      </c>
      <c r="N368" s="65">
        <v>5.0</v>
      </c>
      <c r="O368" s="65">
        <v>0.0</v>
      </c>
      <c r="P368" s="65">
        <v>0.098</v>
      </c>
      <c r="Q368" s="65">
        <v>0.0</v>
      </c>
      <c r="R368" s="65">
        <v>510.0</v>
      </c>
      <c r="S368" s="65">
        <v>0.0</v>
      </c>
      <c r="T368" s="65">
        <v>5.0</v>
      </c>
      <c r="U368" s="65">
        <v>0.0</v>
      </c>
      <c r="V368" s="3"/>
      <c r="W368" s="3"/>
      <c r="X368" s="3"/>
      <c r="Y368" s="3"/>
      <c r="Z368" s="3"/>
      <c r="AA368" s="3"/>
      <c r="AB368" s="3"/>
      <c r="AC368" s="3"/>
      <c r="AD368" s="3"/>
      <c r="AE368" s="3"/>
    </row>
    <row r="369">
      <c r="A369" s="64" t="s">
        <v>620</v>
      </c>
      <c r="B369" s="64" t="s">
        <v>986</v>
      </c>
      <c r="C369" s="64" t="s">
        <v>987</v>
      </c>
      <c r="D369" s="64">
        <v>2.0</v>
      </c>
      <c r="E369" s="64" t="s">
        <v>226</v>
      </c>
      <c r="F369" s="64">
        <v>35.0</v>
      </c>
      <c r="G369" s="64">
        <v>24.5</v>
      </c>
      <c r="H369" s="64">
        <v>10.5</v>
      </c>
      <c r="I369" s="64">
        <v>15.0</v>
      </c>
      <c r="J369" s="64">
        <v>8.0E-4</v>
      </c>
      <c r="K369" s="64">
        <v>17.0</v>
      </c>
      <c r="L369" s="64">
        <v>7.0E-4</v>
      </c>
      <c r="M369" s="64">
        <v>0.8824</v>
      </c>
      <c r="N369" s="64">
        <v>2.0</v>
      </c>
      <c r="O369" s="64">
        <v>0.0</v>
      </c>
      <c r="P369" s="64">
        <v>0.1333</v>
      </c>
      <c r="Q369" s="64">
        <v>0.0</v>
      </c>
      <c r="R369" s="64">
        <v>204.0</v>
      </c>
      <c r="S369" s="64">
        <v>0.0</v>
      </c>
      <c r="T369" s="64">
        <v>2.0</v>
      </c>
      <c r="U369" s="64">
        <v>0.0</v>
      </c>
      <c r="V369" s="63"/>
      <c r="W369" s="63"/>
      <c r="X369" s="63"/>
      <c r="Y369" s="63"/>
      <c r="Z369" s="63"/>
      <c r="AA369" s="63"/>
      <c r="AB369" s="63"/>
      <c r="AC369" s="63"/>
      <c r="AD369" s="63"/>
      <c r="AE369" s="63"/>
    </row>
    <row r="370">
      <c r="A370" s="65" t="s">
        <v>620</v>
      </c>
      <c r="B370" s="65" t="s">
        <v>653</v>
      </c>
      <c r="C370" s="65" t="s">
        <v>654</v>
      </c>
      <c r="D370" s="65">
        <v>3.0</v>
      </c>
      <c r="E370" s="65" t="s">
        <v>226</v>
      </c>
      <c r="F370" s="65">
        <v>35.0</v>
      </c>
      <c r="G370" s="65">
        <v>24.5</v>
      </c>
      <c r="H370" s="65">
        <v>10.5</v>
      </c>
      <c r="I370" s="65">
        <v>18.0</v>
      </c>
      <c r="J370" s="65">
        <v>9.0E-4</v>
      </c>
      <c r="K370" s="65">
        <v>20.0</v>
      </c>
      <c r="L370" s="65">
        <v>9.0E-4</v>
      </c>
      <c r="M370" s="65">
        <v>0.95</v>
      </c>
      <c r="N370" s="65">
        <v>3.0</v>
      </c>
      <c r="O370" s="65">
        <v>0.0</v>
      </c>
      <c r="P370" s="65">
        <v>0.1667</v>
      </c>
      <c r="Q370" s="65">
        <v>0.0</v>
      </c>
      <c r="R370" s="65">
        <v>306.0</v>
      </c>
      <c r="S370" s="65">
        <v>0.0</v>
      </c>
      <c r="T370" s="65">
        <v>3.0</v>
      </c>
      <c r="U370" s="65">
        <v>0.0</v>
      </c>
      <c r="V370" s="3"/>
      <c r="W370" s="3"/>
      <c r="X370" s="3"/>
      <c r="Y370" s="3"/>
      <c r="Z370" s="3"/>
      <c r="AA370" s="3"/>
      <c r="AB370" s="3"/>
      <c r="AC370" s="3"/>
      <c r="AD370" s="3"/>
      <c r="AE370" s="3"/>
    </row>
    <row r="371">
      <c r="A371" s="64" t="s">
        <v>620</v>
      </c>
      <c r="B371" s="64" t="s">
        <v>655</v>
      </c>
      <c r="C371" s="64" t="s">
        <v>656</v>
      </c>
      <c r="D371" s="64">
        <v>2.0</v>
      </c>
      <c r="E371" s="64" t="s">
        <v>226</v>
      </c>
      <c r="F371" s="64">
        <v>35.0</v>
      </c>
      <c r="G371" s="64">
        <v>24.5</v>
      </c>
      <c r="H371" s="64">
        <v>10.5</v>
      </c>
      <c r="I371" s="64">
        <v>94.0</v>
      </c>
      <c r="J371" s="64">
        <v>0.0048</v>
      </c>
      <c r="K371" s="64">
        <v>105.0</v>
      </c>
      <c r="L371" s="64">
        <v>0.0045</v>
      </c>
      <c r="M371" s="64">
        <v>0.7619</v>
      </c>
      <c r="N371" s="64">
        <v>2.0</v>
      </c>
      <c r="O371" s="64">
        <v>0.0</v>
      </c>
      <c r="P371" s="64">
        <v>0.0213</v>
      </c>
      <c r="Q371" s="64">
        <v>0.0</v>
      </c>
      <c r="R371" s="64">
        <v>204.0</v>
      </c>
      <c r="S371" s="64">
        <v>0.0</v>
      </c>
      <c r="T371" s="64">
        <v>2.0</v>
      </c>
      <c r="U371" s="64">
        <v>0.0</v>
      </c>
      <c r="V371" s="63"/>
      <c r="W371" s="63"/>
      <c r="X371" s="63"/>
      <c r="Y371" s="63"/>
      <c r="Z371" s="63"/>
      <c r="AA371" s="63"/>
      <c r="AB371" s="63"/>
      <c r="AC371" s="63"/>
      <c r="AD371" s="63"/>
      <c r="AE371" s="63"/>
    </row>
    <row r="372">
      <c r="A372" s="65" t="s">
        <v>620</v>
      </c>
      <c r="B372" s="65" t="s">
        <v>988</v>
      </c>
      <c r="C372" s="65" t="s">
        <v>989</v>
      </c>
      <c r="D372" s="65">
        <v>1.0</v>
      </c>
      <c r="E372" s="65" t="s">
        <v>226</v>
      </c>
      <c r="F372" s="65">
        <v>35.0</v>
      </c>
      <c r="G372" s="65">
        <v>24.5</v>
      </c>
      <c r="H372" s="65">
        <v>10.5</v>
      </c>
      <c r="I372" s="65">
        <v>5.0</v>
      </c>
      <c r="J372" s="65">
        <v>3.0E-4</v>
      </c>
      <c r="K372" s="65">
        <v>5.0</v>
      </c>
      <c r="L372" s="65">
        <v>2.0E-4</v>
      </c>
      <c r="M372" s="65">
        <v>1.0</v>
      </c>
      <c r="N372" s="65">
        <v>1.0</v>
      </c>
      <c r="O372" s="65">
        <v>0.0</v>
      </c>
      <c r="P372" s="65">
        <v>0.2</v>
      </c>
      <c r="Q372" s="65">
        <v>0.0</v>
      </c>
      <c r="R372" s="65">
        <v>102.0</v>
      </c>
      <c r="S372" s="65">
        <v>0.0</v>
      </c>
      <c r="T372" s="65">
        <v>1.0</v>
      </c>
      <c r="U372" s="65">
        <v>0.0</v>
      </c>
      <c r="V372" s="3"/>
      <c r="W372" s="3"/>
      <c r="X372" s="3"/>
      <c r="Y372" s="3"/>
      <c r="Z372" s="3"/>
      <c r="AA372" s="3"/>
      <c r="AB372" s="3"/>
      <c r="AC372" s="3"/>
      <c r="AD372" s="3"/>
      <c r="AE372" s="3"/>
    </row>
    <row r="373">
      <c r="A373" s="64" t="s">
        <v>620</v>
      </c>
      <c r="B373" s="64" t="s">
        <v>657</v>
      </c>
      <c r="C373" s="64" t="s">
        <v>658</v>
      </c>
      <c r="D373" s="64">
        <v>3.0</v>
      </c>
      <c r="E373" s="64" t="s">
        <v>226</v>
      </c>
      <c r="F373" s="64">
        <v>35.0</v>
      </c>
      <c r="G373" s="64">
        <v>24.5</v>
      </c>
      <c r="H373" s="64">
        <v>10.5</v>
      </c>
      <c r="I373" s="64">
        <v>11.0</v>
      </c>
      <c r="J373" s="64">
        <v>6.0E-4</v>
      </c>
      <c r="K373" s="64">
        <v>14.0</v>
      </c>
      <c r="L373" s="64">
        <v>6.0E-4</v>
      </c>
      <c r="M373" s="64">
        <v>1.0</v>
      </c>
      <c r="N373" s="64">
        <v>3.0</v>
      </c>
      <c r="O373" s="64">
        <v>0.0</v>
      </c>
      <c r="P373" s="64">
        <v>0.2727</v>
      </c>
      <c r="Q373" s="64">
        <v>0.0</v>
      </c>
      <c r="R373" s="64">
        <v>306.0</v>
      </c>
      <c r="S373" s="64">
        <v>0.0</v>
      </c>
      <c r="T373" s="64">
        <v>3.0</v>
      </c>
      <c r="U373" s="64">
        <v>0.0</v>
      </c>
      <c r="V373" s="63"/>
      <c r="W373" s="63"/>
      <c r="X373" s="63"/>
      <c r="Y373" s="63"/>
      <c r="Z373" s="63"/>
      <c r="AA373" s="63"/>
      <c r="AB373" s="63"/>
      <c r="AC373" s="63"/>
      <c r="AD373" s="63"/>
      <c r="AE373" s="63"/>
    </row>
    <row r="374">
      <c r="A374" s="65" t="s">
        <v>620</v>
      </c>
      <c r="B374" s="65" t="s">
        <v>659</v>
      </c>
      <c r="C374" s="65" t="s">
        <v>660</v>
      </c>
      <c r="D374" s="65">
        <v>2.0</v>
      </c>
      <c r="E374" s="65" t="s">
        <v>226</v>
      </c>
      <c r="F374" s="65">
        <v>35.0</v>
      </c>
      <c r="G374" s="65">
        <v>24.5</v>
      </c>
      <c r="H374" s="65">
        <v>10.5</v>
      </c>
      <c r="I374" s="65">
        <v>18.0</v>
      </c>
      <c r="J374" s="65">
        <v>9.0E-4</v>
      </c>
      <c r="K374" s="65">
        <v>20.0</v>
      </c>
      <c r="L374" s="65">
        <v>9.0E-4</v>
      </c>
      <c r="M374" s="65">
        <v>0.85</v>
      </c>
      <c r="N374" s="65">
        <v>2.0</v>
      </c>
      <c r="O374" s="65">
        <v>0.0</v>
      </c>
      <c r="P374" s="65">
        <v>0.1111</v>
      </c>
      <c r="Q374" s="65">
        <v>0.0</v>
      </c>
      <c r="R374" s="65">
        <v>204.0</v>
      </c>
      <c r="S374" s="65">
        <v>0.0</v>
      </c>
      <c r="T374" s="65">
        <v>2.0</v>
      </c>
      <c r="U374" s="65">
        <v>0.0</v>
      </c>
      <c r="V374" s="3"/>
      <c r="W374" s="3"/>
      <c r="X374" s="3"/>
      <c r="Y374" s="3"/>
      <c r="Z374" s="3"/>
      <c r="AA374" s="3"/>
      <c r="AB374" s="3"/>
      <c r="AC374" s="3"/>
      <c r="AD374" s="3"/>
      <c r="AE374" s="3"/>
    </row>
    <row r="375">
      <c r="A375" s="64" t="s">
        <v>620</v>
      </c>
      <c r="B375" s="64" t="s">
        <v>661</v>
      </c>
      <c r="C375" s="64" t="s">
        <v>662</v>
      </c>
      <c r="D375" s="64">
        <v>3.0</v>
      </c>
      <c r="E375" s="64" t="s">
        <v>226</v>
      </c>
      <c r="F375" s="64">
        <v>35.0</v>
      </c>
      <c r="G375" s="64">
        <v>24.5</v>
      </c>
      <c r="H375" s="64">
        <v>10.5</v>
      </c>
      <c r="I375" s="64">
        <v>11.0</v>
      </c>
      <c r="J375" s="64">
        <v>6.0E-4</v>
      </c>
      <c r="K375" s="64">
        <v>12.0</v>
      </c>
      <c r="L375" s="64">
        <v>5.0E-4</v>
      </c>
      <c r="M375" s="64">
        <v>1.0</v>
      </c>
      <c r="N375" s="64">
        <v>3.0</v>
      </c>
      <c r="O375" s="64">
        <v>0.0</v>
      </c>
      <c r="P375" s="64">
        <v>0.2727</v>
      </c>
      <c r="Q375" s="64">
        <v>0.0</v>
      </c>
      <c r="R375" s="64">
        <v>306.0</v>
      </c>
      <c r="S375" s="64">
        <v>0.0</v>
      </c>
      <c r="T375" s="64">
        <v>3.0</v>
      </c>
      <c r="U375" s="64">
        <v>0.0</v>
      </c>
      <c r="V375" s="63"/>
      <c r="W375" s="63"/>
      <c r="X375" s="63"/>
      <c r="Y375" s="63"/>
      <c r="Z375" s="63"/>
      <c r="AA375" s="63"/>
      <c r="AB375" s="63"/>
      <c r="AC375" s="63"/>
      <c r="AD375" s="63"/>
      <c r="AE375" s="63"/>
    </row>
    <row r="376">
      <c r="A376" s="65" t="s">
        <v>620</v>
      </c>
      <c r="B376" s="65" t="s">
        <v>990</v>
      </c>
      <c r="C376" s="65" t="s">
        <v>991</v>
      </c>
      <c r="D376" s="65">
        <v>6.0</v>
      </c>
      <c r="E376" s="65" t="s">
        <v>226</v>
      </c>
      <c r="F376" s="65">
        <v>35.0</v>
      </c>
      <c r="G376" s="65">
        <v>24.5</v>
      </c>
      <c r="H376" s="65">
        <v>10.5</v>
      </c>
      <c r="I376" s="65">
        <v>488.0</v>
      </c>
      <c r="J376" s="65">
        <v>0.0248</v>
      </c>
      <c r="K376" s="65">
        <v>575.0</v>
      </c>
      <c r="L376" s="65">
        <v>0.0247</v>
      </c>
      <c r="M376" s="65">
        <v>1.0</v>
      </c>
      <c r="N376" s="65">
        <v>6.0</v>
      </c>
      <c r="O376" s="65">
        <v>0.0</v>
      </c>
      <c r="P376" s="65">
        <v>0.0123</v>
      </c>
      <c r="Q376" s="65">
        <v>0.0</v>
      </c>
      <c r="R376" s="65">
        <v>612.0</v>
      </c>
      <c r="S376" s="65">
        <v>0.0</v>
      </c>
      <c r="T376" s="65">
        <v>6.0</v>
      </c>
      <c r="U376" s="65">
        <v>0.0</v>
      </c>
      <c r="V376" s="3"/>
      <c r="W376" s="3"/>
      <c r="X376" s="3"/>
      <c r="Y376" s="3"/>
      <c r="Z376" s="3"/>
      <c r="AA376" s="3"/>
      <c r="AB376" s="3"/>
      <c r="AC376" s="3"/>
      <c r="AD376" s="3"/>
      <c r="AE376" s="3"/>
    </row>
    <row r="377">
      <c r="A377" s="64" t="s">
        <v>663</v>
      </c>
      <c r="B377" s="64" t="s">
        <v>992</v>
      </c>
      <c r="C377" s="64" t="s">
        <v>993</v>
      </c>
      <c r="D377" s="64">
        <v>1.0</v>
      </c>
      <c r="E377" s="64" t="s">
        <v>207</v>
      </c>
      <c r="F377" s="64">
        <v>49.5</v>
      </c>
      <c r="G377" s="64">
        <v>28.5</v>
      </c>
      <c r="H377" s="64">
        <v>21.0</v>
      </c>
      <c r="I377" s="64">
        <v>22.0</v>
      </c>
      <c r="J377" s="64">
        <v>0.0011</v>
      </c>
      <c r="K377" s="64">
        <v>28.0</v>
      </c>
      <c r="L377" s="64">
        <v>0.0012</v>
      </c>
      <c r="M377" s="64">
        <v>1.0</v>
      </c>
      <c r="N377" s="64">
        <v>1.0</v>
      </c>
      <c r="O377" s="64">
        <v>0.0</v>
      </c>
      <c r="P377" s="64">
        <v>0.0455</v>
      </c>
      <c r="Q377" s="64">
        <v>0.0</v>
      </c>
      <c r="R377" s="64">
        <v>106.0</v>
      </c>
      <c r="S377" s="64">
        <v>0.0</v>
      </c>
      <c r="T377" s="64">
        <v>1.0</v>
      </c>
      <c r="U377" s="64">
        <v>0.0</v>
      </c>
      <c r="V377" s="63"/>
      <c r="W377" s="63"/>
      <c r="X377" s="63"/>
      <c r="Y377" s="63"/>
      <c r="Z377" s="63"/>
      <c r="AA377" s="63"/>
      <c r="AB377" s="63"/>
      <c r="AC377" s="63"/>
      <c r="AD377" s="63"/>
      <c r="AE377" s="63"/>
    </row>
    <row r="378">
      <c r="A378" s="65" t="s">
        <v>663</v>
      </c>
      <c r="B378" s="65" t="s">
        <v>994</v>
      </c>
      <c r="C378" s="65" t="s">
        <v>995</v>
      </c>
      <c r="D378" s="65">
        <v>1.0</v>
      </c>
      <c r="E378" s="65" t="s">
        <v>207</v>
      </c>
      <c r="F378" s="65">
        <v>49.5</v>
      </c>
      <c r="G378" s="65">
        <v>28.5</v>
      </c>
      <c r="H378" s="65">
        <v>21.0</v>
      </c>
      <c r="I378" s="65">
        <v>13.0</v>
      </c>
      <c r="J378" s="65">
        <v>7.0E-4</v>
      </c>
      <c r="K378" s="65">
        <v>13.0</v>
      </c>
      <c r="L378" s="65">
        <v>6.0E-4</v>
      </c>
      <c r="M378" s="65">
        <v>1.0</v>
      </c>
      <c r="N378" s="65">
        <v>1.0</v>
      </c>
      <c r="O378" s="65">
        <v>0.0</v>
      </c>
      <c r="P378" s="65">
        <v>0.0769</v>
      </c>
      <c r="Q378" s="65">
        <v>0.0</v>
      </c>
      <c r="R378" s="65">
        <v>106.0</v>
      </c>
      <c r="S378" s="65">
        <v>0.0</v>
      </c>
      <c r="T378" s="65">
        <v>1.0</v>
      </c>
      <c r="U378" s="65">
        <v>0.0</v>
      </c>
      <c r="V378" s="3"/>
      <c r="W378" s="3"/>
      <c r="X378" s="3"/>
      <c r="Y378" s="3"/>
      <c r="Z378" s="3"/>
      <c r="AA378" s="3"/>
      <c r="AB378" s="3"/>
      <c r="AC378" s="3"/>
      <c r="AD378" s="3"/>
      <c r="AE378" s="3"/>
    </row>
    <row r="379">
      <c r="A379" s="64" t="s">
        <v>663</v>
      </c>
      <c r="B379" s="64" t="s">
        <v>996</v>
      </c>
      <c r="C379" s="64" t="s">
        <v>997</v>
      </c>
      <c r="D379" s="64">
        <v>4.0</v>
      </c>
      <c r="E379" s="64" t="s">
        <v>207</v>
      </c>
      <c r="F379" s="64">
        <v>49.5</v>
      </c>
      <c r="G379" s="64">
        <v>28.5</v>
      </c>
      <c r="H379" s="64">
        <v>21.0</v>
      </c>
      <c r="I379" s="64">
        <v>14.0</v>
      </c>
      <c r="J379" s="64">
        <v>7.0E-4</v>
      </c>
      <c r="K379" s="64">
        <v>18.0</v>
      </c>
      <c r="L379" s="64">
        <v>8.0E-4</v>
      </c>
      <c r="M379" s="64">
        <v>1.0</v>
      </c>
      <c r="N379" s="64">
        <v>4.0</v>
      </c>
      <c r="O379" s="64">
        <v>0.0</v>
      </c>
      <c r="P379" s="64">
        <v>0.2857</v>
      </c>
      <c r="Q379" s="64">
        <v>0.0</v>
      </c>
      <c r="R379" s="64">
        <v>424.0</v>
      </c>
      <c r="S379" s="64">
        <v>0.0</v>
      </c>
      <c r="T379" s="64">
        <v>4.0</v>
      </c>
      <c r="U379" s="64">
        <v>0.0</v>
      </c>
      <c r="V379" s="63"/>
      <c r="W379" s="63"/>
      <c r="X379" s="63"/>
      <c r="Y379" s="63"/>
      <c r="Z379" s="63"/>
      <c r="AA379" s="63"/>
      <c r="AB379" s="63"/>
      <c r="AC379" s="63"/>
      <c r="AD379" s="63"/>
      <c r="AE379" s="63"/>
    </row>
    <row r="380">
      <c r="A380" s="65" t="s">
        <v>663</v>
      </c>
      <c r="B380" s="65" t="s">
        <v>998</v>
      </c>
      <c r="C380" s="65" t="s">
        <v>999</v>
      </c>
      <c r="D380" s="65">
        <v>1.0</v>
      </c>
      <c r="E380" s="65" t="s">
        <v>207</v>
      </c>
      <c r="F380" s="65">
        <v>49.5</v>
      </c>
      <c r="G380" s="65">
        <v>28.5</v>
      </c>
      <c r="H380" s="65">
        <v>21.0</v>
      </c>
      <c r="I380" s="65">
        <v>81.0</v>
      </c>
      <c r="J380" s="65">
        <v>0.0041</v>
      </c>
      <c r="K380" s="65">
        <v>98.0</v>
      </c>
      <c r="L380" s="65">
        <v>0.0042</v>
      </c>
      <c r="M380" s="65">
        <v>0.6122</v>
      </c>
      <c r="N380" s="65">
        <v>1.0</v>
      </c>
      <c r="O380" s="65">
        <v>0.0</v>
      </c>
      <c r="P380" s="65">
        <v>0.0123</v>
      </c>
      <c r="Q380" s="65">
        <v>0.0</v>
      </c>
      <c r="R380" s="65">
        <v>106.0</v>
      </c>
      <c r="S380" s="65">
        <v>0.0</v>
      </c>
      <c r="T380" s="65">
        <v>1.0</v>
      </c>
      <c r="U380" s="65">
        <v>0.0</v>
      </c>
      <c r="V380" s="3"/>
      <c r="W380" s="3"/>
      <c r="X380" s="3"/>
      <c r="Y380" s="3"/>
      <c r="Z380" s="3"/>
      <c r="AA380" s="3"/>
      <c r="AB380" s="3"/>
      <c r="AC380" s="3"/>
      <c r="AD380" s="3"/>
      <c r="AE380" s="3"/>
    </row>
    <row r="381">
      <c r="A381" s="64" t="s">
        <v>663</v>
      </c>
      <c r="B381" s="64" t="s">
        <v>666</v>
      </c>
      <c r="C381" s="64" t="s">
        <v>667</v>
      </c>
      <c r="D381" s="64">
        <v>1.0</v>
      </c>
      <c r="E381" s="64" t="s">
        <v>207</v>
      </c>
      <c r="F381" s="64">
        <v>49.5</v>
      </c>
      <c r="G381" s="64">
        <v>28.5</v>
      </c>
      <c r="H381" s="64">
        <v>21.0</v>
      </c>
      <c r="I381" s="64">
        <v>2.0</v>
      </c>
      <c r="J381" s="64">
        <v>1.0E-4</v>
      </c>
      <c r="K381" s="64">
        <v>2.0</v>
      </c>
      <c r="L381" s="64">
        <v>1.0E-4</v>
      </c>
      <c r="M381" s="64">
        <v>1.0</v>
      </c>
      <c r="N381" s="64">
        <v>1.0</v>
      </c>
      <c r="O381" s="64">
        <v>0.0</v>
      </c>
      <c r="P381" s="64">
        <v>0.5</v>
      </c>
      <c r="Q381" s="64">
        <v>0.0</v>
      </c>
      <c r="R381" s="64">
        <v>106.0</v>
      </c>
      <c r="S381" s="64">
        <v>0.0</v>
      </c>
      <c r="T381" s="64">
        <v>1.0</v>
      </c>
      <c r="U381" s="64">
        <v>0.0</v>
      </c>
      <c r="V381" s="63"/>
      <c r="W381" s="63"/>
      <c r="X381" s="63"/>
      <c r="Y381" s="63"/>
      <c r="Z381" s="63"/>
      <c r="AA381" s="63"/>
      <c r="AB381" s="63"/>
      <c r="AC381" s="63"/>
      <c r="AD381" s="63"/>
      <c r="AE381" s="63"/>
    </row>
    <row r="382">
      <c r="A382" s="65" t="s">
        <v>663</v>
      </c>
      <c r="B382" s="65" t="s">
        <v>668</v>
      </c>
      <c r="C382" s="65" t="s">
        <v>669</v>
      </c>
      <c r="D382" s="65">
        <v>2.0</v>
      </c>
      <c r="E382" s="65" t="s">
        <v>207</v>
      </c>
      <c r="F382" s="65">
        <v>49.5</v>
      </c>
      <c r="G382" s="65">
        <v>28.5</v>
      </c>
      <c r="H382" s="65">
        <v>21.0</v>
      </c>
      <c r="I382" s="65">
        <v>172.0</v>
      </c>
      <c r="J382" s="65">
        <v>0.0088</v>
      </c>
      <c r="K382" s="65">
        <v>205.0</v>
      </c>
      <c r="L382" s="65">
        <v>0.0088</v>
      </c>
      <c r="M382" s="65">
        <v>1.0</v>
      </c>
      <c r="N382" s="65">
        <v>2.0</v>
      </c>
      <c r="O382" s="65">
        <v>0.0</v>
      </c>
      <c r="P382" s="65">
        <v>0.0116</v>
      </c>
      <c r="Q382" s="65">
        <v>0.0</v>
      </c>
      <c r="R382" s="65">
        <v>212.0</v>
      </c>
      <c r="S382" s="65">
        <v>0.0</v>
      </c>
      <c r="T382" s="65">
        <v>2.0</v>
      </c>
      <c r="U382" s="65">
        <v>0.0</v>
      </c>
      <c r="V382" s="3"/>
      <c r="W382" s="3"/>
      <c r="X382" s="3"/>
      <c r="Y382" s="3"/>
      <c r="Z382" s="3"/>
      <c r="AA382" s="3"/>
      <c r="AB382" s="3"/>
      <c r="AC382" s="3"/>
      <c r="AD382" s="3"/>
      <c r="AE382" s="3"/>
    </row>
    <row r="383">
      <c r="A383" s="64" t="s">
        <v>663</v>
      </c>
      <c r="B383" s="64" t="s">
        <v>670</v>
      </c>
      <c r="C383" s="64" t="s">
        <v>671</v>
      </c>
      <c r="D383" s="64">
        <v>2.0</v>
      </c>
      <c r="E383" s="64" t="s">
        <v>207</v>
      </c>
      <c r="F383" s="64">
        <v>49.5</v>
      </c>
      <c r="G383" s="64">
        <v>28.5</v>
      </c>
      <c r="H383" s="64">
        <v>21.0</v>
      </c>
      <c r="I383" s="64">
        <v>160.0</v>
      </c>
      <c r="J383" s="64">
        <v>0.0081</v>
      </c>
      <c r="K383" s="64">
        <v>192.0</v>
      </c>
      <c r="L383" s="64">
        <v>0.0083</v>
      </c>
      <c r="M383" s="64">
        <v>0.9948</v>
      </c>
      <c r="N383" s="64">
        <v>2.0</v>
      </c>
      <c r="O383" s="64">
        <v>0.0</v>
      </c>
      <c r="P383" s="64">
        <v>0.0125</v>
      </c>
      <c r="Q383" s="64">
        <v>0.0</v>
      </c>
      <c r="R383" s="64">
        <v>212.0</v>
      </c>
      <c r="S383" s="64">
        <v>0.0</v>
      </c>
      <c r="T383" s="64">
        <v>2.0</v>
      </c>
      <c r="U383" s="64">
        <v>0.0</v>
      </c>
      <c r="V383" s="63"/>
      <c r="W383" s="63"/>
      <c r="X383" s="63"/>
      <c r="Y383" s="63"/>
      <c r="Z383" s="63"/>
      <c r="AA383" s="63"/>
      <c r="AB383" s="63"/>
      <c r="AC383" s="63"/>
      <c r="AD383" s="63"/>
      <c r="AE383" s="63"/>
    </row>
    <row r="384">
      <c r="A384" s="65" t="s">
        <v>663</v>
      </c>
      <c r="B384" s="65" t="s">
        <v>674</v>
      </c>
      <c r="C384" s="65" t="s">
        <v>675</v>
      </c>
      <c r="D384" s="65">
        <v>3.0</v>
      </c>
      <c r="E384" s="65" t="s">
        <v>207</v>
      </c>
      <c r="F384" s="65">
        <v>49.5</v>
      </c>
      <c r="G384" s="65">
        <v>28.5</v>
      </c>
      <c r="H384" s="65">
        <v>21.0</v>
      </c>
      <c r="I384" s="65">
        <v>31.0</v>
      </c>
      <c r="J384" s="65">
        <v>0.0016</v>
      </c>
      <c r="K384" s="65">
        <v>37.0</v>
      </c>
      <c r="L384" s="65">
        <v>0.0016</v>
      </c>
      <c r="M384" s="65">
        <v>1.0</v>
      </c>
      <c r="N384" s="65">
        <v>3.0</v>
      </c>
      <c r="O384" s="65">
        <v>0.0</v>
      </c>
      <c r="P384" s="65">
        <v>0.0968</v>
      </c>
      <c r="Q384" s="65">
        <v>0.0</v>
      </c>
      <c r="R384" s="65">
        <v>318.0</v>
      </c>
      <c r="S384" s="65">
        <v>0.0</v>
      </c>
      <c r="T384" s="65">
        <v>3.0</v>
      </c>
      <c r="U384" s="65">
        <v>0.0</v>
      </c>
      <c r="V384" s="3"/>
      <c r="W384" s="3"/>
      <c r="X384" s="3"/>
      <c r="Y384" s="3"/>
      <c r="Z384" s="3"/>
      <c r="AA384" s="3"/>
      <c r="AB384" s="3"/>
      <c r="AC384" s="3"/>
      <c r="AD384" s="3"/>
      <c r="AE384" s="3"/>
    </row>
    <row r="385">
      <c r="A385" s="64" t="s">
        <v>663</v>
      </c>
      <c r="B385" s="64" t="s">
        <v>676</v>
      </c>
      <c r="C385" s="64" t="s">
        <v>677</v>
      </c>
      <c r="D385" s="64">
        <v>1.0</v>
      </c>
      <c r="E385" s="64" t="s">
        <v>207</v>
      </c>
      <c r="F385" s="64">
        <v>49.5</v>
      </c>
      <c r="G385" s="64">
        <v>28.5</v>
      </c>
      <c r="H385" s="64">
        <v>21.0</v>
      </c>
      <c r="I385" s="64">
        <v>6.0</v>
      </c>
      <c r="J385" s="64">
        <v>3.0E-4</v>
      </c>
      <c r="K385" s="64">
        <v>8.0</v>
      </c>
      <c r="L385" s="64">
        <v>3.0E-4</v>
      </c>
      <c r="M385" s="64">
        <v>1.0</v>
      </c>
      <c r="N385" s="64">
        <v>1.0</v>
      </c>
      <c r="O385" s="64">
        <v>0.0</v>
      </c>
      <c r="P385" s="64">
        <v>0.1667</v>
      </c>
      <c r="Q385" s="64">
        <v>0.0</v>
      </c>
      <c r="R385" s="64">
        <v>106.0</v>
      </c>
      <c r="S385" s="64">
        <v>0.0</v>
      </c>
      <c r="T385" s="64">
        <v>1.0</v>
      </c>
      <c r="U385" s="64">
        <v>0.0</v>
      </c>
      <c r="V385" s="63"/>
      <c r="W385" s="63"/>
      <c r="X385" s="63"/>
      <c r="Y385" s="63"/>
      <c r="Z385" s="63"/>
      <c r="AA385" s="63"/>
      <c r="AB385" s="63"/>
      <c r="AC385" s="63"/>
      <c r="AD385" s="63"/>
      <c r="AE385" s="63"/>
    </row>
    <row r="386">
      <c r="A386" s="65" t="s">
        <v>663</v>
      </c>
      <c r="B386" s="65" t="s">
        <v>678</v>
      </c>
      <c r="C386" s="65" t="s">
        <v>679</v>
      </c>
      <c r="D386" s="65">
        <v>1.0</v>
      </c>
      <c r="E386" s="65" t="s">
        <v>207</v>
      </c>
      <c r="F386" s="65">
        <v>49.5</v>
      </c>
      <c r="G386" s="65">
        <v>28.5</v>
      </c>
      <c r="H386" s="65">
        <v>21.0</v>
      </c>
      <c r="I386" s="65">
        <v>57.0</v>
      </c>
      <c r="J386" s="65">
        <v>0.0029</v>
      </c>
      <c r="K386" s="65">
        <v>64.0</v>
      </c>
      <c r="L386" s="65">
        <v>0.0028</v>
      </c>
      <c r="M386" s="65">
        <v>1.0</v>
      </c>
      <c r="N386" s="65">
        <v>1.0</v>
      </c>
      <c r="O386" s="65">
        <v>0.0</v>
      </c>
      <c r="P386" s="65">
        <v>0.0175</v>
      </c>
      <c r="Q386" s="65">
        <v>0.0</v>
      </c>
      <c r="R386" s="65">
        <v>106.0</v>
      </c>
      <c r="S386" s="65">
        <v>0.0</v>
      </c>
      <c r="T386" s="65">
        <v>1.0</v>
      </c>
      <c r="U386" s="65">
        <v>0.0</v>
      </c>
      <c r="V386" s="3"/>
      <c r="W386" s="3"/>
      <c r="X386" s="3"/>
      <c r="Y386" s="3"/>
      <c r="Z386" s="3"/>
      <c r="AA386" s="3"/>
      <c r="AB386" s="3"/>
      <c r="AC386" s="3"/>
      <c r="AD386" s="3"/>
      <c r="AE386" s="3"/>
    </row>
    <row r="387">
      <c r="A387" s="64" t="s">
        <v>663</v>
      </c>
      <c r="B387" s="64" t="s">
        <v>680</v>
      </c>
      <c r="C387" s="64" t="s">
        <v>681</v>
      </c>
      <c r="D387" s="64">
        <v>6.0</v>
      </c>
      <c r="E387" s="64" t="s">
        <v>207</v>
      </c>
      <c r="F387" s="64">
        <v>49.5</v>
      </c>
      <c r="G387" s="64">
        <v>28.5</v>
      </c>
      <c r="H387" s="64">
        <v>21.0</v>
      </c>
      <c r="I387" s="64">
        <v>219.0</v>
      </c>
      <c r="J387" s="64">
        <v>0.0111</v>
      </c>
      <c r="K387" s="64">
        <v>240.0</v>
      </c>
      <c r="L387" s="64">
        <v>0.0103</v>
      </c>
      <c r="M387" s="64">
        <v>0.9958</v>
      </c>
      <c r="N387" s="64">
        <v>6.0</v>
      </c>
      <c r="O387" s="64">
        <v>0.0</v>
      </c>
      <c r="P387" s="64">
        <v>0.0274</v>
      </c>
      <c r="Q387" s="64">
        <v>0.0</v>
      </c>
      <c r="R387" s="64">
        <v>636.0</v>
      </c>
      <c r="S387" s="64">
        <v>0.0</v>
      </c>
      <c r="T387" s="64">
        <v>6.0</v>
      </c>
      <c r="U387" s="64">
        <v>0.0</v>
      </c>
      <c r="V387" s="63"/>
      <c r="W387" s="63"/>
      <c r="X387" s="63"/>
      <c r="Y387" s="63"/>
      <c r="Z387" s="63"/>
      <c r="AA387" s="63"/>
      <c r="AB387" s="63"/>
      <c r="AC387" s="63"/>
      <c r="AD387" s="63"/>
      <c r="AE387" s="63"/>
    </row>
    <row r="388">
      <c r="A388" s="65" t="s">
        <v>663</v>
      </c>
      <c r="B388" s="65" t="s">
        <v>682</v>
      </c>
      <c r="C388" s="65" t="s">
        <v>683</v>
      </c>
      <c r="D388" s="65">
        <v>1.0</v>
      </c>
      <c r="E388" s="65" t="s">
        <v>207</v>
      </c>
      <c r="F388" s="65">
        <v>49.5</v>
      </c>
      <c r="G388" s="65">
        <v>28.5</v>
      </c>
      <c r="H388" s="65">
        <v>21.0</v>
      </c>
      <c r="I388" s="65">
        <v>357.0</v>
      </c>
      <c r="J388" s="65">
        <v>0.0182</v>
      </c>
      <c r="K388" s="65">
        <v>396.0</v>
      </c>
      <c r="L388" s="65">
        <v>0.017</v>
      </c>
      <c r="M388" s="65">
        <v>0.9924</v>
      </c>
      <c r="N388" s="65">
        <v>1.0</v>
      </c>
      <c r="O388" s="65">
        <v>0.0</v>
      </c>
      <c r="P388" s="65">
        <v>0.0028</v>
      </c>
      <c r="Q388" s="65">
        <v>0.0</v>
      </c>
      <c r="R388" s="65">
        <v>106.0</v>
      </c>
      <c r="S388" s="65">
        <v>0.0</v>
      </c>
      <c r="T388" s="65">
        <v>1.0</v>
      </c>
      <c r="U388" s="65">
        <v>0.0</v>
      </c>
      <c r="V388" s="3"/>
      <c r="W388" s="3"/>
      <c r="X388" s="3"/>
      <c r="Y388" s="3"/>
      <c r="Z388" s="3"/>
      <c r="AA388" s="3"/>
      <c r="AB388" s="3"/>
      <c r="AC388" s="3"/>
      <c r="AD388" s="3"/>
      <c r="AE388" s="3"/>
    </row>
    <row r="389">
      <c r="A389" s="64" t="s">
        <v>663</v>
      </c>
      <c r="B389" s="64" t="s">
        <v>684</v>
      </c>
      <c r="C389" s="64" t="s">
        <v>685</v>
      </c>
      <c r="D389" s="64">
        <v>3.0</v>
      </c>
      <c r="E389" s="64" t="s">
        <v>207</v>
      </c>
      <c r="F389" s="64">
        <v>49.5</v>
      </c>
      <c r="G389" s="64">
        <v>28.5</v>
      </c>
      <c r="H389" s="64">
        <v>21.0</v>
      </c>
      <c r="I389" s="64">
        <v>48.0</v>
      </c>
      <c r="J389" s="64">
        <v>0.0024</v>
      </c>
      <c r="K389" s="64">
        <v>59.0</v>
      </c>
      <c r="L389" s="64">
        <v>0.0025</v>
      </c>
      <c r="M389" s="64">
        <v>1.0</v>
      </c>
      <c r="N389" s="64">
        <v>3.0</v>
      </c>
      <c r="O389" s="64">
        <v>0.0</v>
      </c>
      <c r="P389" s="64">
        <v>0.0625</v>
      </c>
      <c r="Q389" s="64">
        <v>0.0</v>
      </c>
      <c r="R389" s="64">
        <v>318.0</v>
      </c>
      <c r="S389" s="64">
        <v>0.0</v>
      </c>
      <c r="T389" s="64">
        <v>3.0</v>
      </c>
      <c r="U389" s="64">
        <v>0.0</v>
      </c>
      <c r="V389" s="63"/>
      <c r="W389" s="63"/>
      <c r="X389" s="63"/>
      <c r="Y389" s="63"/>
      <c r="Z389" s="63"/>
      <c r="AA389" s="63"/>
      <c r="AB389" s="63"/>
      <c r="AC389" s="63"/>
      <c r="AD389" s="63"/>
      <c r="AE389" s="63"/>
    </row>
    <row r="390">
      <c r="A390" s="65" t="s">
        <v>663</v>
      </c>
      <c r="B390" s="65" t="s">
        <v>688</v>
      </c>
      <c r="C390" s="65" t="s">
        <v>689</v>
      </c>
      <c r="D390" s="65">
        <v>1.0</v>
      </c>
      <c r="E390" s="65" t="s">
        <v>207</v>
      </c>
      <c r="F390" s="65">
        <v>49.5</v>
      </c>
      <c r="G390" s="65">
        <v>28.5</v>
      </c>
      <c r="H390" s="65">
        <v>21.0</v>
      </c>
      <c r="I390" s="65">
        <v>27.0</v>
      </c>
      <c r="J390" s="65">
        <v>0.0014</v>
      </c>
      <c r="K390" s="65">
        <v>36.0</v>
      </c>
      <c r="L390" s="65">
        <v>0.0015</v>
      </c>
      <c r="M390" s="65">
        <v>0.6667</v>
      </c>
      <c r="N390" s="65">
        <v>1.0</v>
      </c>
      <c r="O390" s="65">
        <v>0.0</v>
      </c>
      <c r="P390" s="65">
        <v>0.037</v>
      </c>
      <c r="Q390" s="65">
        <v>0.0</v>
      </c>
      <c r="R390" s="65">
        <v>106.0</v>
      </c>
      <c r="S390" s="65">
        <v>0.0</v>
      </c>
      <c r="T390" s="65">
        <v>1.0</v>
      </c>
      <c r="U390" s="65">
        <v>0.0</v>
      </c>
      <c r="V390" s="3"/>
      <c r="W390" s="3"/>
      <c r="X390" s="3"/>
      <c r="Y390" s="3"/>
      <c r="Z390" s="3"/>
      <c r="AA390" s="3"/>
      <c r="AB390" s="3"/>
      <c r="AC390" s="3"/>
      <c r="AD390" s="3"/>
      <c r="AE390" s="3"/>
    </row>
    <row r="391">
      <c r="A391" s="64" t="s">
        <v>663</v>
      </c>
      <c r="B391" s="64" t="s">
        <v>1000</v>
      </c>
      <c r="C391" s="64" t="s">
        <v>1001</v>
      </c>
      <c r="D391" s="64">
        <v>1.0</v>
      </c>
      <c r="E391" s="64" t="s">
        <v>207</v>
      </c>
      <c r="F391" s="64">
        <v>49.5</v>
      </c>
      <c r="G391" s="64">
        <v>28.5</v>
      </c>
      <c r="H391" s="64">
        <v>21.0</v>
      </c>
      <c r="I391" s="64">
        <v>7.0</v>
      </c>
      <c r="J391" s="64">
        <v>4.0E-4</v>
      </c>
      <c r="K391" s="64">
        <v>7.0</v>
      </c>
      <c r="L391" s="64">
        <v>3.0E-4</v>
      </c>
      <c r="M391" s="64">
        <v>1.0</v>
      </c>
      <c r="N391" s="64">
        <v>1.0</v>
      </c>
      <c r="O391" s="64">
        <v>0.0</v>
      </c>
      <c r="P391" s="64">
        <v>0.1429</v>
      </c>
      <c r="Q391" s="64">
        <v>0.0</v>
      </c>
      <c r="R391" s="64">
        <v>106.0</v>
      </c>
      <c r="S391" s="64">
        <v>0.0</v>
      </c>
      <c r="T391" s="64">
        <v>1.0</v>
      </c>
      <c r="U391" s="64">
        <v>0.0</v>
      </c>
      <c r="V391" s="63"/>
      <c r="W391" s="63"/>
      <c r="X391" s="63"/>
      <c r="Y391" s="63"/>
      <c r="Z391" s="63"/>
      <c r="AA391" s="63"/>
      <c r="AB391" s="63"/>
      <c r="AC391" s="63"/>
      <c r="AD391" s="63"/>
      <c r="AE391" s="63"/>
    </row>
    <row r="392">
      <c r="A392" s="65" t="s">
        <v>663</v>
      </c>
      <c r="B392" s="65" t="s">
        <v>690</v>
      </c>
      <c r="C392" s="65" t="s">
        <v>691</v>
      </c>
      <c r="D392" s="65">
        <v>1.0</v>
      </c>
      <c r="E392" s="65" t="s">
        <v>207</v>
      </c>
      <c r="F392" s="65">
        <v>49.5</v>
      </c>
      <c r="G392" s="65">
        <v>28.5</v>
      </c>
      <c r="H392" s="65">
        <v>21.0</v>
      </c>
      <c r="I392" s="65">
        <v>10.0</v>
      </c>
      <c r="J392" s="65">
        <v>5.0E-4</v>
      </c>
      <c r="K392" s="65">
        <v>12.0</v>
      </c>
      <c r="L392" s="65">
        <v>5.0E-4</v>
      </c>
      <c r="M392" s="65">
        <v>1.0</v>
      </c>
      <c r="N392" s="65">
        <v>1.0</v>
      </c>
      <c r="O392" s="65">
        <v>0.0</v>
      </c>
      <c r="P392" s="65">
        <v>0.1</v>
      </c>
      <c r="Q392" s="65">
        <v>0.0</v>
      </c>
      <c r="R392" s="65">
        <v>106.0</v>
      </c>
      <c r="S392" s="65">
        <v>0.0</v>
      </c>
      <c r="T392" s="65">
        <v>1.0</v>
      </c>
      <c r="U392" s="65">
        <v>0.0</v>
      </c>
      <c r="V392" s="3"/>
      <c r="W392" s="3"/>
      <c r="X392" s="3"/>
      <c r="Y392" s="3"/>
      <c r="Z392" s="3"/>
      <c r="AA392" s="3"/>
      <c r="AB392" s="3"/>
      <c r="AC392" s="3"/>
      <c r="AD392" s="3"/>
      <c r="AE392" s="3"/>
    </row>
    <row r="393">
      <c r="A393" s="64" t="s">
        <v>663</v>
      </c>
      <c r="B393" s="64" t="s">
        <v>692</v>
      </c>
      <c r="C393" s="64" t="s">
        <v>693</v>
      </c>
      <c r="D393" s="64">
        <v>2.0</v>
      </c>
      <c r="E393" s="64" t="s">
        <v>207</v>
      </c>
      <c r="F393" s="64">
        <v>49.5</v>
      </c>
      <c r="G393" s="64">
        <v>28.5</v>
      </c>
      <c r="H393" s="64">
        <v>21.0</v>
      </c>
      <c r="I393" s="64">
        <v>22.0</v>
      </c>
      <c r="J393" s="64">
        <v>0.0011</v>
      </c>
      <c r="K393" s="64">
        <v>23.0</v>
      </c>
      <c r="L393" s="64">
        <v>0.001</v>
      </c>
      <c r="M393" s="64">
        <v>0.913</v>
      </c>
      <c r="N393" s="64">
        <v>2.0</v>
      </c>
      <c r="O393" s="64">
        <v>0.0</v>
      </c>
      <c r="P393" s="64">
        <v>0.0909</v>
      </c>
      <c r="Q393" s="64">
        <v>0.0</v>
      </c>
      <c r="R393" s="64">
        <v>212.0</v>
      </c>
      <c r="S393" s="64">
        <v>0.0</v>
      </c>
      <c r="T393" s="64">
        <v>2.0</v>
      </c>
      <c r="U393" s="64">
        <v>0.0</v>
      </c>
      <c r="V393" s="63"/>
      <c r="W393" s="63"/>
      <c r="X393" s="63"/>
      <c r="Y393" s="63"/>
      <c r="Z393" s="63"/>
      <c r="AA393" s="63"/>
      <c r="AB393" s="63"/>
      <c r="AC393" s="63"/>
      <c r="AD393" s="63"/>
      <c r="AE393" s="63"/>
    </row>
    <row r="394">
      <c r="A394" s="65" t="s">
        <v>663</v>
      </c>
      <c r="B394" s="65" t="s">
        <v>694</v>
      </c>
      <c r="C394" s="65" t="s">
        <v>695</v>
      </c>
      <c r="D394" s="65">
        <v>3.0</v>
      </c>
      <c r="E394" s="65" t="s">
        <v>207</v>
      </c>
      <c r="F394" s="65">
        <v>49.5</v>
      </c>
      <c r="G394" s="65">
        <v>28.5</v>
      </c>
      <c r="H394" s="65">
        <v>21.0</v>
      </c>
      <c r="I394" s="65">
        <v>25.0</v>
      </c>
      <c r="J394" s="65">
        <v>0.0013</v>
      </c>
      <c r="K394" s="65">
        <v>30.0</v>
      </c>
      <c r="L394" s="65">
        <v>0.0013</v>
      </c>
      <c r="M394" s="65">
        <v>0.8333</v>
      </c>
      <c r="N394" s="65">
        <v>3.0</v>
      </c>
      <c r="O394" s="65">
        <v>0.0</v>
      </c>
      <c r="P394" s="65">
        <v>0.12</v>
      </c>
      <c r="Q394" s="65">
        <v>0.0</v>
      </c>
      <c r="R394" s="65">
        <v>318.0</v>
      </c>
      <c r="S394" s="65">
        <v>0.0</v>
      </c>
      <c r="T394" s="65">
        <v>3.0</v>
      </c>
      <c r="U394" s="65">
        <v>0.0</v>
      </c>
      <c r="V394" s="3"/>
      <c r="W394" s="3"/>
      <c r="X394" s="3"/>
      <c r="Y394" s="3"/>
      <c r="Z394" s="3"/>
      <c r="AA394" s="3"/>
      <c r="AB394" s="3"/>
      <c r="AC394" s="3"/>
      <c r="AD394" s="3"/>
      <c r="AE394" s="3"/>
    </row>
    <row r="395">
      <c r="A395" s="64" t="s">
        <v>663</v>
      </c>
      <c r="B395" s="64" t="s">
        <v>698</v>
      </c>
      <c r="C395" s="64" t="s">
        <v>699</v>
      </c>
      <c r="D395" s="64">
        <v>2.0</v>
      </c>
      <c r="E395" s="64" t="s">
        <v>207</v>
      </c>
      <c r="F395" s="64">
        <v>49.5</v>
      </c>
      <c r="G395" s="64">
        <v>28.5</v>
      </c>
      <c r="H395" s="64">
        <v>21.0</v>
      </c>
      <c r="I395" s="64">
        <v>103.0</v>
      </c>
      <c r="J395" s="64">
        <v>0.0052</v>
      </c>
      <c r="K395" s="64">
        <v>114.0</v>
      </c>
      <c r="L395" s="64">
        <v>0.0049</v>
      </c>
      <c r="M395" s="64">
        <v>1.0</v>
      </c>
      <c r="N395" s="64">
        <v>2.0</v>
      </c>
      <c r="O395" s="64">
        <v>0.0</v>
      </c>
      <c r="P395" s="64">
        <v>0.0194</v>
      </c>
      <c r="Q395" s="64">
        <v>0.0</v>
      </c>
      <c r="R395" s="64">
        <v>212.0</v>
      </c>
      <c r="S395" s="64">
        <v>0.0</v>
      </c>
      <c r="T395" s="64">
        <v>2.0</v>
      </c>
      <c r="U395" s="64">
        <v>0.0</v>
      </c>
      <c r="V395" s="63"/>
      <c r="W395" s="63"/>
      <c r="X395" s="63"/>
      <c r="Y395" s="63"/>
      <c r="Z395" s="63"/>
      <c r="AA395" s="63"/>
      <c r="AB395" s="63"/>
      <c r="AC395" s="63"/>
      <c r="AD395" s="63"/>
      <c r="AE395" s="63"/>
    </row>
    <row r="396">
      <c r="A396" s="65" t="s">
        <v>663</v>
      </c>
      <c r="B396" s="65" t="s">
        <v>1002</v>
      </c>
      <c r="C396" s="65" t="s">
        <v>1003</v>
      </c>
      <c r="D396" s="65">
        <v>1.0</v>
      </c>
      <c r="E396" s="65" t="s">
        <v>207</v>
      </c>
      <c r="F396" s="65">
        <v>49.5</v>
      </c>
      <c r="G396" s="65">
        <v>28.5</v>
      </c>
      <c r="H396" s="65">
        <v>21.0</v>
      </c>
      <c r="I396" s="65">
        <v>0.0</v>
      </c>
      <c r="J396" s="65">
        <v>0.0</v>
      </c>
      <c r="K396" s="65">
        <v>0.0</v>
      </c>
      <c r="L396" s="65">
        <v>0.0</v>
      </c>
      <c r="M396" s="65">
        <v>0.0</v>
      </c>
      <c r="N396" s="65">
        <v>1.0</v>
      </c>
      <c r="O396" s="65">
        <v>0.0</v>
      </c>
      <c r="P396" s="65">
        <v>0.0</v>
      </c>
      <c r="Q396" s="65">
        <v>0.0</v>
      </c>
      <c r="R396" s="65">
        <v>106.0</v>
      </c>
      <c r="S396" s="65">
        <v>0.0</v>
      </c>
      <c r="T396" s="65">
        <v>1.0</v>
      </c>
      <c r="U396" s="65">
        <v>0.0</v>
      </c>
      <c r="V396" s="3"/>
      <c r="W396" s="3"/>
      <c r="X396" s="3"/>
      <c r="Y396" s="3"/>
      <c r="Z396" s="3"/>
      <c r="AA396" s="3"/>
      <c r="AB396" s="3"/>
      <c r="AC396" s="3"/>
      <c r="AD396" s="3"/>
      <c r="AE396" s="3"/>
    </row>
    <row r="397">
      <c r="A397" s="64" t="s">
        <v>663</v>
      </c>
      <c r="B397" s="64" t="s">
        <v>1004</v>
      </c>
      <c r="C397" s="64" t="s">
        <v>1005</v>
      </c>
      <c r="D397" s="64">
        <v>1.0</v>
      </c>
      <c r="E397" s="64" t="s">
        <v>207</v>
      </c>
      <c r="F397" s="64">
        <v>49.5</v>
      </c>
      <c r="G397" s="64">
        <v>28.5</v>
      </c>
      <c r="H397" s="64">
        <v>21.0</v>
      </c>
      <c r="I397" s="64">
        <v>61.0</v>
      </c>
      <c r="J397" s="64">
        <v>0.0031</v>
      </c>
      <c r="K397" s="64">
        <v>69.0</v>
      </c>
      <c r="L397" s="64">
        <v>0.003</v>
      </c>
      <c r="M397" s="64">
        <v>0.6812</v>
      </c>
      <c r="N397" s="64">
        <v>1.0</v>
      </c>
      <c r="O397" s="64">
        <v>0.0</v>
      </c>
      <c r="P397" s="64">
        <v>0.0164</v>
      </c>
      <c r="Q397" s="64">
        <v>0.0</v>
      </c>
      <c r="R397" s="64">
        <v>106.0</v>
      </c>
      <c r="S397" s="64">
        <v>0.0</v>
      </c>
      <c r="T397" s="64">
        <v>1.0</v>
      </c>
      <c r="U397" s="64">
        <v>0.0</v>
      </c>
      <c r="V397" s="63"/>
      <c r="W397" s="63"/>
      <c r="X397" s="63"/>
      <c r="Y397" s="63"/>
      <c r="Z397" s="63"/>
      <c r="AA397" s="63"/>
      <c r="AB397" s="63"/>
      <c r="AC397" s="63"/>
      <c r="AD397" s="63"/>
      <c r="AE397" s="63"/>
    </row>
    <row r="398">
      <c r="A398" s="65" t="s">
        <v>663</v>
      </c>
      <c r="B398" s="65" t="s">
        <v>1006</v>
      </c>
      <c r="C398" s="65" t="s">
        <v>1007</v>
      </c>
      <c r="D398" s="65">
        <v>3.0</v>
      </c>
      <c r="E398" s="65" t="s">
        <v>207</v>
      </c>
      <c r="F398" s="65">
        <v>49.5</v>
      </c>
      <c r="G398" s="65">
        <v>28.5</v>
      </c>
      <c r="H398" s="65">
        <v>21.0</v>
      </c>
      <c r="I398" s="65">
        <v>21.0</v>
      </c>
      <c r="J398" s="65">
        <v>0.0011</v>
      </c>
      <c r="K398" s="65">
        <v>27.0</v>
      </c>
      <c r="L398" s="65">
        <v>0.0012</v>
      </c>
      <c r="M398" s="65">
        <v>0.8148</v>
      </c>
      <c r="N398" s="65">
        <v>3.0</v>
      </c>
      <c r="O398" s="65">
        <v>0.0</v>
      </c>
      <c r="P398" s="65">
        <v>0.1429</v>
      </c>
      <c r="Q398" s="65">
        <v>0.0</v>
      </c>
      <c r="R398" s="65">
        <v>318.0</v>
      </c>
      <c r="S398" s="65">
        <v>0.0</v>
      </c>
      <c r="T398" s="65">
        <v>3.0</v>
      </c>
      <c r="U398" s="65">
        <v>0.0</v>
      </c>
      <c r="V398" s="3"/>
      <c r="W398" s="3"/>
      <c r="X398" s="3"/>
      <c r="Y398" s="3"/>
      <c r="Z398" s="3"/>
      <c r="AA398" s="3"/>
      <c r="AB398" s="3"/>
      <c r="AC398" s="3"/>
      <c r="AD398" s="3"/>
      <c r="AE398" s="3"/>
    </row>
    <row r="399">
      <c r="A399" s="64" t="s">
        <v>663</v>
      </c>
      <c r="B399" s="64" t="s">
        <v>1008</v>
      </c>
      <c r="C399" s="64" t="s">
        <v>1009</v>
      </c>
      <c r="D399" s="64">
        <v>2.0</v>
      </c>
      <c r="E399" s="64" t="s">
        <v>207</v>
      </c>
      <c r="F399" s="64">
        <v>49.5</v>
      </c>
      <c r="G399" s="64">
        <v>28.5</v>
      </c>
      <c r="H399" s="64">
        <v>21.0</v>
      </c>
      <c r="I399" s="64">
        <v>198.0</v>
      </c>
      <c r="J399" s="64">
        <v>0.0101</v>
      </c>
      <c r="K399" s="64">
        <v>222.0</v>
      </c>
      <c r="L399" s="64">
        <v>0.0095</v>
      </c>
      <c r="M399" s="64">
        <v>1.0</v>
      </c>
      <c r="N399" s="64">
        <v>2.0</v>
      </c>
      <c r="O399" s="64">
        <v>0.0</v>
      </c>
      <c r="P399" s="64">
        <v>0.0101</v>
      </c>
      <c r="Q399" s="64">
        <v>0.0</v>
      </c>
      <c r="R399" s="64">
        <v>212.0</v>
      </c>
      <c r="S399" s="64">
        <v>0.0</v>
      </c>
      <c r="T399" s="64">
        <v>2.0</v>
      </c>
      <c r="U399" s="64">
        <v>0.0</v>
      </c>
      <c r="V399" s="63"/>
      <c r="W399" s="63"/>
      <c r="X399" s="63"/>
      <c r="Y399" s="63"/>
      <c r="Z399" s="63"/>
      <c r="AA399" s="63"/>
      <c r="AB399" s="63"/>
      <c r="AC399" s="63"/>
      <c r="AD399" s="63"/>
      <c r="AE399" s="63"/>
    </row>
    <row r="400">
      <c r="A400" s="65" t="s">
        <v>663</v>
      </c>
      <c r="B400" s="65" t="s">
        <v>706</v>
      </c>
      <c r="C400" s="65" t="s">
        <v>707</v>
      </c>
      <c r="D400" s="65">
        <v>1.0</v>
      </c>
      <c r="E400" s="65" t="s">
        <v>207</v>
      </c>
      <c r="F400" s="65">
        <v>49.5</v>
      </c>
      <c r="G400" s="65">
        <v>28.5</v>
      </c>
      <c r="H400" s="65">
        <v>21.0</v>
      </c>
      <c r="I400" s="65">
        <v>8.0</v>
      </c>
      <c r="J400" s="65">
        <v>4.0E-4</v>
      </c>
      <c r="K400" s="65">
        <v>9.0</v>
      </c>
      <c r="L400" s="65">
        <v>4.0E-4</v>
      </c>
      <c r="M400" s="65">
        <v>0.8889</v>
      </c>
      <c r="N400" s="65">
        <v>1.0</v>
      </c>
      <c r="O400" s="65">
        <v>0.0</v>
      </c>
      <c r="P400" s="65">
        <v>0.125</v>
      </c>
      <c r="Q400" s="65">
        <v>0.0</v>
      </c>
      <c r="R400" s="65">
        <v>106.0</v>
      </c>
      <c r="S400" s="65">
        <v>0.0</v>
      </c>
      <c r="T400" s="65">
        <v>1.0</v>
      </c>
      <c r="U400" s="65">
        <v>0.0</v>
      </c>
      <c r="V400" s="3"/>
      <c r="W400" s="3"/>
      <c r="X400" s="3"/>
      <c r="Y400" s="3"/>
      <c r="Z400" s="3"/>
      <c r="AA400" s="3"/>
      <c r="AB400" s="3"/>
      <c r="AC400" s="3"/>
      <c r="AD400" s="3"/>
      <c r="AE400" s="3"/>
    </row>
    <row r="401">
      <c r="A401" s="64" t="s">
        <v>1010</v>
      </c>
      <c r="B401" s="64" t="s">
        <v>1011</v>
      </c>
      <c r="C401" s="64" t="s">
        <v>1012</v>
      </c>
      <c r="D401" s="64">
        <v>1.0</v>
      </c>
      <c r="E401" s="64" t="s">
        <v>252</v>
      </c>
      <c r="F401" s="64">
        <v>60.5</v>
      </c>
      <c r="G401" s="64">
        <v>33.5</v>
      </c>
      <c r="H401" s="64">
        <v>27.0</v>
      </c>
      <c r="I401" s="64">
        <v>0.0</v>
      </c>
      <c r="J401" s="64">
        <v>0.0</v>
      </c>
      <c r="K401" s="64">
        <v>0.0</v>
      </c>
      <c r="L401" s="64">
        <v>0.0</v>
      </c>
      <c r="M401" s="64">
        <v>0.0</v>
      </c>
      <c r="N401" s="64">
        <v>1.0</v>
      </c>
      <c r="O401" s="64">
        <v>0.0</v>
      </c>
      <c r="P401" s="64">
        <v>0.0</v>
      </c>
      <c r="Q401" s="64">
        <v>0.0</v>
      </c>
      <c r="R401" s="64">
        <v>70.0</v>
      </c>
      <c r="S401" s="64">
        <v>0.0</v>
      </c>
      <c r="T401" s="64">
        <v>1.0</v>
      </c>
      <c r="U401" s="64">
        <v>0.0</v>
      </c>
      <c r="V401" s="63"/>
      <c r="W401" s="63"/>
      <c r="X401" s="63"/>
      <c r="Y401" s="63"/>
      <c r="Z401" s="63"/>
      <c r="AA401" s="63"/>
      <c r="AB401" s="63"/>
      <c r="AC401" s="63"/>
      <c r="AD401" s="63"/>
      <c r="AE401" s="63"/>
    </row>
    <row r="402">
      <c r="A402" s="65" t="s">
        <v>711</v>
      </c>
      <c r="B402" s="65" t="s">
        <v>712</v>
      </c>
      <c r="C402" s="65" t="s">
        <v>713</v>
      </c>
      <c r="D402" s="65">
        <v>1.0</v>
      </c>
      <c r="E402" s="65" t="s">
        <v>255</v>
      </c>
      <c r="F402" s="65">
        <v>60.5</v>
      </c>
      <c r="G402" s="65">
        <v>33.5</v>
      </c>
      <c r="H402" s="65">
        <v>27.0</v>
      </c>
      <c r="I402" s="65">
        <v>1.0</v>
      </c>
      <c r="J402" s="65">
        <v>1.0E-4</v>
      </c>
      <c r="K402" s="65">
        <v>1.0</v>
      </c>
      <c r="L402" s="65">
        <v>0.0</v>
      </c>
      <c r="M402" s="65">
        <v>1.0</v>
      </c>
      <c r="N402" s="65">
        <v>1.0</v>
      </c>
      <c r="O402" s="65">
        <v>0.0</v>
      </c>
      <c r="P402" s="65">
        <v>1.0</v>
      </c>
      <c r="Q402" s="65">
        <v>0.0</v>
      </c>
      <c r="R402" s="65">
        <v>67.0</v>
      </c>
      <c r="S402" s="65">
        <v>0.0</v>
      </c>
      <c r="T402" s="65">
        <v>1.0</v>
      </c>
      <c r="U402" s="65">
        <v>0.0</v>
      </c>
      <c r="V402" s="3"/>
      <c r="W402" s="3"/>
      <c r="X402" s="3"/>
      <c r="Y402" s="3"/>
      <c r="Z402" s="3"/>
      <c r="AA402" s="3"/>
      <c r="AB402" s="3"/>
      <c r="AC402" s="3"/>
      <c r="AD402" s="3"/>
      <c r="AE402" s="3"/>
    </row>
    <row r="403">
      <c r="A403" s="64" t="s">
        <v>711</v>
      </c>
      <c r="B403" s="64" t="s">
        <v>1013</v>
      </c>
      <c r="C403" s="64" t="s">
        <v>1014</v>
      </c>
      <c r="D403" s="64">
        <v>1.0</v>
      </c>
      <c r="E403" s="64" t="s">
        <v>255</v>
      </c>
      <c r="F403" s="64">
        <v>60.5</v>
      </c>
      <c r="G403" s="64">
        <v>33.5</v>
      </c>
      <c r="H403" s="64">
        <v>27.0</v>
      </c>
      <c r="I403" s="64">
        <v>1.0</v>
      </c>
      <c r="J403" s="64">
        <v>1.0E-4</v>
      </c>
      <c r="K403" s="64">
        <v>1.0</v>
      </c>
      <c r="L403" s="64">
        <v>0.0</v>
      </c>
      <c r="M403" s="64">
        <v>1.0</v>
      </c>
      <c r="N403" s="64">
        <v>1.0</v>
      </c>
      <c r="O403" s="64">
        <v>0.0</v>
      </c>
      <c r="P403" s="64">
        <v>1.0</v>
      </c>
      <c r="Q403" s="64">
        <v>0.0</v>
      </c>
      <c r="R403" s="64">
        <v>67.0</v>
      </c>
      <c r="S403" s="64">
        <v>0.0</v>
      </c>
      <c r="T403" s="64">
        <v>1.0</v>
      </c>
      <c r="U403" s="64">
        <v>0.0</v>
      </c>
      <c r="V403" s="63"/>
      <c r="W403" s="63"/>
      <c r="X403" s="63"/>
      <c r="Y403" s="63"/>
      <c r="Z403" s="63"/>
      <c r="AA403" s="63"/>
      <c r="AB403" s="63"/>
      <c r="AC403" s="63"/>
      <c r="AD403" s="63"/>
      <c r="AE403" s="63"/>
    </row>
    <row r="404">
      <c r="A404" s="65" t="s">
        <v>711</v>
      </c>
      <c r="B404" s="65" t="s">
        <v>1015</v>
      </c>
      <c r="C404" s="65" t="s">
        <v>1016</v>
      </c>
      <c r="D404" s="65">
        <v>1.0</v>
      </c>
      <c r="E404" s="65" t="s">
        <v>255</v>
      </c>
      <c r="F404" s="65">
        <v>60.5</v>
      </c>
      <c r="G404" s="65">
        <v>33.5</v>
      </c>
      <c r="H404" s="65">
        <v>27.0</v>
      </c>
      <c r="I404" s="65">
        <v>0.0</v>
      </c>
      <c r="J404" s="65">
        <v>0.0</v>
      </c>
      <c r="K404" s="65">
        <v>0.0</v>
      </c>
      <c r="L404" s="65">
        <v>0.0</v>
      </c>
      <c r="M404" s="65">
        <v>0.0</v>
      </c>
      <c r="N404" s="65">
        <v>1.0</v>
      </c>
      <c r="O404" s="65">
        <v>0.0</v>
      </c>
      <c r="P404" s="65">
        <v>0.0</v>
      </c>
      <c r="Q404" s="65">
        <v>0.0</v>
      </c>
      <c r="R404" s="65">
        <v>59.0</v>
      </c>
      <c r="S404" s="65">
        <v>0.0</v>
      </c>
      <c r="T404" s="65">
        <v>1.0</v>
      </c>
      <c r="U404" s="65">
        <v>0.0</v>
      </c>
      <c r="V404" s="3"/>
      <c r="W404" s="3"/>
      <c r="X404" s="3"/>
      <c r="Y404" s="3"/>
      <c r="Z404" s="3"/>
      <c r="AA404" s="3"/>
      <c r="AB404" s="3"/>
      <c r="AC404" s="3"/>
      <c r="AD404" s="3"/>
      <c r="AE404" s="3"/>
    </row>
    <row r="405">
      <c r="A405" s="64" t="s">
        <v>723</v>
      </c>
      <c r="B405" s="64" t="s">
        <v>1017</v>
      </c>
      <c r="C405" s="64" t="s">
        <v>1018</v>
      </c>
      <c r="D405" s="64">
        <v>1.0</v>
      </c>
      <c r="E405" s="64" t="s">
        <v>257</v>
      </c>
      <c r="F405" s="64">
        <v>60.5</v>
      </c>
      <c r="G405" s="64">
        <v>33.5</v>
      </c>
      <c r="H405" s="64">
        <v>27.0</v>
      </c>
      <c r="I405" s="64">
        <v>10.0</v>
      </c>
      <c r="J405" s="64">
        <v>5.0E-4</v>
      </c>
      <c r="K405" s="64">
        <v>16.0</v>
      </c>
      <c r="L405" s="64">
        <v>7.0E-4</v>
      </c>
      <c r="M405" s="64">
        <v>0.5625</v>
      </c>
      <c r="N405" s="64">
        <v>1.0</v>
      </c>
      <c r="O405" s="64">
        <v>0.0</v>
      </c>
      <c r="P405" s="64">
        <v>0.1</v>
      </c>
      <c r="Q405" s="64">
        <v>0.0</v>
      </c>
      <c r="R405" s="64">
        <v>67.0</v>
      </c>
      <c r="S405" s="64">
        <v>0.0</v>
      </c>
      <c r="T405" s="64">
        <v>1.0</v>
      </c>
      <c r="U405" s="64">
        <v>0.0</v>
      </c>
      <c r="V405" s="63"/>
      <c r="W405" s="63"/>
      <c r="X405" s="63"/>
      <c r="Y405" s="63"/>
      <c r="Z405" s="63"/>
      <c r="AA405" s="63"/>
      <c r="AB405" s="63"/>
      <c r="AC405" s="63"/>
      <c r="AD405" s="63"/>
      <c r="AE405" s="63"/>
    </row>
    <row r="406">
      <c r="A406" s="65" t="s">
        <v>723</v>
      </c>
      <c r="B406" s="65" t="s">
        <v>724</v>
      </c>
      <c r="C406" s="65" t="s">
        <v>725</v>
      </c>
      <c r="D406" s="65">
        <v>1.0</v>
      </c>
      <c r="E406" s="65" t="s">
        <v>257</v>
      </c>
      <c r="F406" s="65">
        <v>60.5</v>
      </c>
      <c r="G406" s="65">
        <v>33.5</v>
      </c>
      <c r="H406" s="65">
        <v>27.0</v>
      </c>
      <c r="I406" s="65">
        <v>1.0</v>
      </c>
      <c r="J406" s="65">
        <v>1.0E-4</v>
      </c>
      <c r="K406" s="65">
        <v>2.0</v>
      </c>
      <c r="L406" s="65">
        <v>1.0E-4</v>
      </c>
      <c r="M406" s="65">
        <v>1.0</v>
      </c>
      <c r="N406" s="65">
        <v>1.0</v>
      </c>
      <c r="O406" s="65">
        <v>0.0</v>
      </c>
      <c r="P406" s="65">
        <v>1.0</v>
      </c>
      <c r="Q406" s="65">
        <v>0.0</v>
      </c>
      <c r="R406" s="65">
        <v>67.0</v>
      </c>
      <c r="S406" s="65">
        <v>0.0</v>
      </c>
      <c r="T406" s="65">
        <v>1.0</v>
      </c>
      <c r="U406" s="65">
        <v>0.0</v>
      </c>
      <c r="V406" s="3"/>
      <c r="W406" s="3"/>
      <c r="X406" s="3"/>
      <c r="Y406" s="3"/>
      <c r="Z406" s="3"/>
      <c r="AA406" s="3"/>
      <c r="AB406" s="3"/>
      <c r="AC406" s="3"/>
      <c r="AD406" s="3"/>
      <c r="AE406" s="3"/>
    </row>
    <row r="407">
      <c r="A407" s="64" t="s">
        <v>723</v>
      </c>
      <c r="B407" s="64" t="s">
        <v>1019</v>
      </c>
      <c r="C407" s="64" t="s">
        <v>1020</v>
      </c>
      <c r="D407" s="64">
        <v>2.0</v>
      </c>
      <c r="E407" s="64" t="s">
        <v>257</v>
      </c>
      <c r="F407" s="64">
        <v>60.5</v>
      </c>
      <c r="G407" s="64">
        <v>33.5</v>
      </c>
      <c r="H407" s="64">
        <v>27.0</v>
      </c>
      <c r="I407" s="64">
        <v>4.0</v>
      </c>
      <c r="J407" s="64">
        <v>2.0E-4</v>
      </c>
      <c r="K407" s="64">
        <v>11.0</v>
      </c>
      <c r="L407" s="64">
        <v>5.0E-4</v>
      </c>
      <c r="M407" s="64">
        <v>1.0</v>
      </c>
      <c r="N407" s="64">
        <v>2.0</v>
      </c>
      <c r="O407" s="64">
        <v>0.0</v>
      </c>
      <c r="P407" s="64">
        <v>0.5</v>
      </c>
      <c r="Q407" s="64">
        <v>0.0</v>
      </c>
      <c r="R407" s="64">
        <v>134.0</v>
      </c>
      <c r="S407" s="64">
        <v>0.0</v>
      </c>
      <c r="T407" s="64">
        <v>2.0</v>
      </c>
      <c r="U407" s="64">
        <v>0.0</v>
      </c>
      <c r="V407" s="63"/>
      <c r="W407" s="63"/>
      <c r="X407" s="63"/>
      <c r="Y407" s="63"/>
      <c r="Z407" s="63"/>
      <c r="AA407" s="63"/>
      <c r="AB407" s="63"/>
      <c r="AC407" s="63"/>
      <c r="AD407" s="63"/>
      <c r="AE407" s="63"/>
    </row>
    <row r="408">
      <c r="A408" s="65" t="s">
        <v>723</v>
      </c>
      <c r="B408" s="65" t="s">
        <v>726</v>
      </c>
      <c r="C408" s="65" t="s">
        <v>727</v>
      </c>
      <c r="D408" s="65">
        <v>4.0</v>
      </c>
      <c r="E408" s="65" t="s">
        <v>257</v>
      </c>
      <c r="F408" s="65">
        <v>60.5</v>
      </c>
      <c r="G408" s="65">
        <v>33.5</v>
      </c>
      <c r="H408" s="65">
        <v>27.0</v>
      </c>
      <c r="I408" s="65">
        <v>5.0</v>
      </c>
      <c r="J408" s="65">
        <v>3.0E-4</v>
      </c>
      <c r="K408" s="65">
        <v>6.0</v>
      </c>
      <c r="L408" s="65">
        <v>3.0E-4</v>
      </c>
      <c r="M408" s="65">
        <v>1.0</v>
      </c>
      <c r="N408" s="65">
        <v>4.0</v>
      </c>
      <c r="O408" s="65">
        <v>0.0</v>
      </c>
      <c r="P408" s="65">
        <v>0.8</v>
      </c>
      <c r="Q408" s="65">
        <v>0.0</v>
      </c>
      <c r="R408" s="65">
        <v>268.0</v>
      </c>
      <c r="S408" s="65">
        <v>0.0</v>
      </c>
      <c r="T408" s="65">
        <v>4.0</v>
      </c>
      <c r="U408" s="65">
        <v>0.0</v>
      </c>
      <c r="V408" s="3"/>
      <c r="W408" s="3"/>
      <c r="X408" s="3"/>
      <c r="Y408" s="3"/>
      <c r="Z408" s="3"/>
      <c r="AA408" s="3"/>
      <c r="AB408" s="3"/>
      <c r="AC408" s="3"/>
      <c r="AD408" s="3"/>
      <c r="AE408" s="3"/>
    </row>
    <row r="409">
      <c r="A409" s="64" t="s">
        <v>723</v>
      </c>
      <c r="B409" s="64" t="s">
        <v>728</v>
      </c>
      <c r="C409" s="64" t="s">
        <v>729</v>
      </c>
      <c r="D409" s="64">
        <v>1.0</v>
      </c>
      <c r="E409" s="64" t="s">
        <v>257</v>
      </c>
      <c r="F409" s="64">
        <v>60.5</v>
      </c>
      <c r="G409" s="64">
        <v>33.5</v>
      </c>
      <c r="H409" s="64">
        <v>27.0</v>
      </c>
      <c r="I409" s="64">
        <v>3.0</v>
      </c>
      <c r="J409" s="64">
        <v>2.0E-4</v>
      </c>
      <c r="K409" s="64">
        <v>3.0</v>
      </c>
      <c r="L409" s="64">
        <v>1.0E-4</v>
      </c>
      <c r="M409" s="64">
        <v>1.0</v>
      </c>
      <c r="N409" s="64">
        <v>1.0</v>
      </c>
      <c r="O409" s="64">
        <v>0.0</v>
      </c>
      <c r="P409" s="64">
        <v>0.3333</v>
      </c>
      <c r="Q409" s="64">
        <v>0.0</v>
      </c>
      <c r="R409" s="64">
        <v>67.0</v>
      </c>
      <c r="S409" s="64">
        <v>0.0</v>
      </c>
      <c r="T409" s="64">
        <v>1.0</v>
      </c>
      <c r="U409" s="64">
        <v>0.0</v>
      </c>
      <c r="V409" s="63"/>
      <c r="W409" s="63"/>
      <c r="X409" s="63"/>
      <c r="Y409" s="63"/>
      <c r="Z409" s="63"/>
      <c r="AA409" s="63"/>
      <c r="AB409" s="63"/>
      <c r="AC409" s="63"/>
      <c r="AD409" s="63"/>
      <c r="AE409" s="63"/>
    </row>
    <row r="410">
      <c r="A410" s="65" t="s">
        <v>723</v>
      </c>
      <c r="B410" s="65" t="s">
        <v>1021</v>
      </c>
      <c r="C410" s="65" t="s">
        <v>1022</v>
      </c>
      <c r="D410" s="65">
        <v>1.0</v>
      </c>
      <c r="E410" s="65" t="s">
        <v>257</v>
      </c>
      <c r="F410" s="65">
        <v>60.5</v>
      </c>
      <c r="G410" s="65">
        <v>33.5</v>
      </c>
      <c r="H410" s="65">
        <v>27.0</v>
      </c>
      <c r="I410" s="65">
        <v>2.0</v>
      </c>
      <c r="J410" s="65">
        <v>1.0E-4</v>
      </c>
      <c r="K410" s="65">
        <v>2.0</v>
      </c>
      <c r="L410" s="65">
        <v>1.0E-4</v>
      </c>
      <c r="M410" s="65">
        <v>1.0</v>
      </c>
      <c r="N410" s="65">
        <v>1.0</v>
      </c>
      <c r="O410" s="65">
        <v>0.0</v>
      </c>
      <c r="P410" s="65">
        <v>0.5</v>
      </c>
      <c r="Q410" s="65">
        <v>0.0</v>
      </c>
      <c r="R410" s="65">
        <v>67.0</v>
      </c>
      <c r="S410" s="65">
        <v>0.0</v>
      </c>
      <c r="T410" s="65">
        <v>1.0</v>
      </c>
      <c r="U410" s="65">
        <v>0.0</v>
      </c>
      <c r="V410" s="3"/>
      <c r="W410" s="3"/>
      <c r="X410" s="3"/>
      <c r="Y410" s="3"/>
      <c r="Z410" s="3"/>
      <c r="AA410" s="3"/>
      <c r="AB410" s="3"/>
      <c r="AC410" s="3"/>
      <c r="AD410" s="3"/>
      <c r="AE410" s="3"/>
    </row>
    <row r="411">
      <c r="A411" s="64" t="s">
        <v>723</v>
      </c>
      <c r="B411" s="64" t="s">
        <v>1023</v>
      </c>
      <c r="C411" s="64" t="s">
        <v>1024</v>
      </c>
      <c r="D411" s="64">
        <v>1.0</v>
      </c>
      <c r="E411" s="64" t="s">
        <v>257</v>
      </c>
      <c r="F411" s="64">
        <v>60.5</v>
      </c>
      <c r="G411" s="64">
        <v>33.5</v>
      </c>
      <c r="H411" s="64">
        <v>27.0</v>
      </c>
      <c r="I411" s="64">
        <v>11.0</v>
      </c>
      <c r="J411" s="64">
        <v>6.0E-4</v>
      </c>
      <c r="K411" s="64">
        <v>12.0</v>
      </c>
      <c r="L411" s="64">
        <v>5.0E-4</v>
      </c>
      <c r="M411" s="64">
        <v>0.4167</v>
      </c>
      <c r="N411" s="64">
        <v>1.0</v>
      </c>
      <c r="O411" s="64">
        <v>0.0</v>
      </c>
      <c r="P411" s="64">
        <v>0.0909</v>
      </c>
      <c r="Q411" s="64">
        <v>0.0</v>
      </c>
      <c r="R411" s="64">
        <v>67.0</v>
      </c>
      <c r="S411" s="64">
        <v>0.0</v>
      </c>
      <c r="T411" s="64">
        <v>1.0</v>
      </c>
      <c r="U411" s="64">
        <v>0.0</v>
      </c>
      <c r="V411" s="63"/>
      <c r="W411" s="63"/>
      <c r="X411" s="63"/>
      <c r="Y411" s="63"/>
      <c r="Z411" s="63"/>
      <c r="AA411" s="63"/>
      <c r="AB411" s="63"/>
      <c r="AC411" s="63"/>
      <c r="AD411" s="63"/>
      <c r="AE411" s="63"/>
    </row>
    <row r="412">
      <c r="A412" s="65" t="s">
        <v>723</v>
      </c>
      <c r="B412" s="65" t="s">
        <v>1025</v>
      </c>
      <c r="C412" s="65" t="s">
        <v>1026</v>
      </c>
      <c r="D412" s="65">
        <v>1.0</v>
      </c>
      <c r="E412" s="65" t="s">
        <v>257</v>
      </c>
      <c r="F412" s="65">
        <v>60.5</v>
      </c>
      <c r="G412" s="65">
        <v>33.5</v>
      </c>
      <c r="H412" s="65">
        <v>27.0</v>
      </c>
      <c r="I412" s="65">
        <v>3.0</v>
      </c>
      <c r="J412" s="65">
        <v>2.0E-4</v>
      </c>
      <c r="K412" s="65">
        <v>3.0</v>
      </c>
      <c r="L412" s="65">
        <v>1.0E-4</v>
      </c>
      <c r="M412" s="65">
        <v>0.6667</v>
      </c>
      <c r="N412" s="65">
        <v>1.0</v>
      </c>
      <c r="O412" s="65">
        <v>0.0</v>
      </c>
      <c r="P412" s="65">
        <v>0.3333</v>
      </c>
      <c r="Q412" s="65">
        <v>0.0</v>
      </c>
      <c r="R412" s="65">
        <v>67.0</v>
      </c>
      <c r="S412" s="65">
        <v>0.0</v>
      </c>
      <c r="T412" s="65">
        <v>1.0</v>
      </c>
      <c r="U412" s="65">
        <v>0.0</v>
      </c>
      <c r="V412" s="3"/>
      <c r="W412" s="3"/>
      <c r="X412" s="3"/>
      <c r="Y412" s="3"/>
      <c r="Z412" s="3"/>
      <c r="AA412" s="3"/>
      <c r="AB412" s="3"/>
      <c r="AC412" s="3"/>
      <c r="AD412" s="3"/>
      <c r="AE412" s="3"/>
    </row>
    <row r="413">
      <c r="A413" s="64" t="s">
        <v>723</v>
      </c>
      <c r="B413" s="64" t="s">
        <v>1027</v>
      </c>
      <c r="C413" s="64" t="s">
        <v>1028</v>
      </c>
      <c r="D413" s="64">
        <v>1.0</v>
      </c>
      <c r="E413" s="64" t="s">
        <v>257</v>
      </c>
      <c r="F413" s="64">
        <v>60.5</v>
      </c>
      <c r="G413" s="64">
        <v>33.5</v>
      </c>
      <c r="H413" s="64">
        <v>27.0</v>
      </c>
      <c r="I413" s="64">
        <v>1.0</v>
      </c>
      <c r="J413" s="64">
        <v>1.0E-4</v>
      </c>
      <c r="K413" s="64">
        <v>2.0</v>
      </c>
      <c r="L413" s="64">
        <v>1.0E-4</v>
      </c>
      <c r="M413" s="64">
        <v>1.0</v>
      </c>
      <c r="N413" s="64">
        <v>1.0</v>
      </c>
      <c r="O413" s="64">
        <v>0.0</v>
      </c>
      <c r="P413" s="64">
        <v>1.0</v>
      </c>
      <c r="Q413" s="64">
        <v>0.0</v>
      </c>
      <c r="R413" s="64">
        <v>67.0</v>
      </c>
      <c r="S413" s="64">
        <v>0.0</v>
      </c>
      <c r="T413" s="64">
        <v>1.0</v>
      </c>
      <c r="U413" s="64">
        <v>0.0</v>
      </c>
      <c r="V413" s="63"/>
      <c r="W413" s="63"/>
      <c r="X413" s="63"/>
      <c r="Y413" s="63"/>
      <c r="Z413" s="63"/>
      <c r="AA413" s="63"/>
      <c r="AB413" s="63"/>
      <c r="AC413" s="63"/>
      <c r="AD413" s="63"/>
      <c r="AE413" s="63"/>
    </row>
    <row r="414">
      <c r="A414" s="65" t="s">
        <v>1029</v>
      </c>
      <c r="B414" s="65" t="s">
        <v>1030</v>
      </c>
      <c r="C414" s="65" t="s">
        <v>1031</v>
      </c>
      <c r="D414" s="65">
        <v>1.0</v>
      </c>
      <c r="E414" s="65" t="s">
        <v>317</v>
      </c>
      <c r="F414" s="65">
        <v>60.5</v>
      </c>
      <c r="G414" s="65">
        <v>33.5</v>
      </c>
      <c r="H414" s="65">
        <v>27.0</v>
      </c>
      <c r="I414" s="65">
        <v>1.0</v>
      </c>
      <c r="J414" s="65">
        <v>1.0E-4</v>
      </c>
      <c r="K414" s="65">
        <v>1.0</v>
      </c>
      <c r="L414" s="65">
        <v>0.0</v>
      </c>
      <c r="M414" s="65">
        <v>1.0</v>
      </c>
      <c r="N414" s="65">
        <v>1.0</v>
      </c>
      <c r="O414" s="65">
        <v>0.0</v>
      </c>
      <c r="P414" s="65">
        <v>1.0</v>
      </c>
      <c r="Q414" s="65">
        <v>0.0</v>
      </c>
      <c r="R414" s="65">
        <v>70.0</v>
      </c>
      <c r="S414" s="65">
        <v>0.0</v>
      </c>
      <c r="T414" s="65">
        <v>1.0</v>
      </c>
      <c r="U414" s="65">
        <v>0.0</v>
      </c>
      <c r="V414" s="3"/>
      <c r="W414" s="3"/>
      <c r="X414" s="3"/>
      <c r="Y414" s="3"/>
      <c r="Z414" s="3"/>
      <c r="AA414" s="3"/>
      <c r="AB414" s="3"/>
      <c r="AC414" s="3"/>
      <c r="AD414" s="3"/>
      <c r="AE414" s="3"/>
    </row>
    <row r="415">
      <c r="A415" s="64" t="s">
        <v>1032</v>
      </c>
      <c r="B415" s="64" t="s">
        <v>1033</v>
      </c>
      <c r="C415" s="64" t="s">
        <v>1034</v>
      </c>
      <c r="D415" s="64">
        <v>1.0</v>
      </c>
      <c r="E415" s="64" t="s">
        <v>246</v>
      </c>
      <c r="F415" s="64">
        <v>35.0</v>
      </c>
      <c r="G415" s="64">
        <v>24.5</v>
      </c>
      <c r="H415" s="64">
        <v>10.5</v>
      </c>
      <c r="I415" s="64">
        <v>3.0</v>
      </c>
      <c r="J415" s="64">
        <v>2.0E-4</v>
      </c>
      <c r="K415" s="64">
        <v>5.0</v>
      </c>
      <c r="L415" s="64">
        <v>2.0E-4</v>
      </c>
      <c r="M415" s="64">
        <v>0.6</v>
      </c>
      <c r="N415" s="64">
        <v>1.0</v>
      </c>
      <c r="O415" s="64">
        <v>0.0</v>
      </c>
      <c r="P415" s="64">
        <v>0.3333</v>
      </c>
      <c r="Q415" s="64">
        <v>0.0</v>
      </c>
      <c r="R415" s="64">
        <v>65.0</v>
      </c>
      <c r="S415" s="64">
        <v>0.0</v>
      </c>
      <c r="T415" s="64">
        <v>1.0</v>
      </c>
      <c r="U415" s="64">
        <v>0.0</v>
      </c>
      <c r="V415" s="63"/>
      <c r="W415" s="63"/>
      <c r="X415" s="63"/>
      <c r="Y415" s="63"/>
      <c r="Z415" s="63"/>
      <c r="AA415" s="63"/>
      <c r="AB415" s="63"/>
      <c r="AC415" s="63"/>
      <c r="AD415" s="63"/>
      <c r="AE415" s="63"/>
    </row>
    <row r="416">
      <c r="A416" s="65" t="s">
        <v>1032</v>
      </c>
      <c r="B416" s="65" t="s">
        <v>1035</v>
      </c>
      <c r="C416" s="65" t="s">
        <v>1036</v>
      </c>
      <c r="D416" s="65">
        <v>1.0</v>
      </c>
      <c r="E416" s="65" t="s">
        <v>246</v>
      </c>
      <c r="F416" s="65">
        <v>35.0</v>
      </c>
      <c r="G416" s="65">
        <v>24.5</v>
      </c>
      <c r="H416" s="65">
        <v>10.5</v>
      </c>
      <c r="I416" s="65">
        <v>1.0</v>
      </c>
      <c r="J416" s="65">
        <v>1.0E-4</v>
      </c>
      <c r="K416" s="65">
        <v>3.0</v>
      </c>
      <c r="L416" s="65">
        <v>1.0E-4</v>
      </c>
      <c r="M416" s="65">
        <v>0.0</v>
      </c>
      <c r="N416" s="65">
        <v>1.0</v>
      </c>
      <c r="O416" s="65">
        <v>0.0</v>
      </c>
      <c r="P416" s="65">
        <v>1.0</v>
      </c>
      <c r="Q416" s="65">
        <v>0.0</v>
      </c>
      <c r="R416" s="65">
        <v>65.0</v>
      </c>
      <c r="S416" s="65">
        <v>0.0</v>
      </c>
      <c r="T416" s="65">
        <v>1.0</v>
      </c>
      <c r="U416" s="65">
        <v>0.0</v>
      </c>
      <c r="V416" s="3"/>
      <c r="W416" s="3"/>
      <c r="X416" s="3"/>
      <c r="Y416" s="3"/>
      <c r="Z416" s="3"/>
      <c r="AA416" s="3"/>
      <c r="AB416" s="3"/>
      <c r="AC416" s="3"/>
      <c r="AD416" s="3"/>
      <c r="AE416" s="3"/>
    </row>
    <row r="417">
      <c r="A417" s="64" t="s">
        <v>1037</v>
      </c>
      <c r="B417" s="64" t="s">
        <v>1038</v>
      </c>
      <c r="C417" s="64" t="s">
        <v>1039</v>
      </c>
      <c r="D417" s="64">
        <v>1.0</v>
      </c>
      <c r="E417" s="64" t="s">
        <v>243</v>
      </c>
      <c r="F417" s="64">
        <v>60.5</v>
      </c>
      <c r="G417" s="64">
        <v>33.5</v>
      </c>
      <c r="H417" s="64">
        <v>27.0</v>
      </c>
      <c r="I417" s="64">
        <v>0.0</v>
      </c>
      <c r="J417" s="64">
        <v>0.0</v>
      </c>
      <c r="K417" s="64">
        <v>0.0</v>
      </c>
      <c r="L417" s="64">
        <v>0.0</v>
      </c>
      <c r="M417" s="64">
        <v>0.0</v>
      </c>
      <c r="N417" s="64">
        <v>1.0</v>
      </c>
      <c r="O417" s="64">
        <v>0.0</v>
      </c>
      <c r="P417" s="64">
        <v>0.0</v>
      </c>
      <c r="Q417" s="64">
        <v>0.0</v>
      </c>
      <c r="R417" s="64">
        <v>65.0</v>
      </c>
      <c r="S417" s="64">
        <v>0.0</v>
      </c>
      <c r="T417" s="64">
        <v>1.0</v>
      </c>
      <c r="U417" s="64">
        <v>0.0</v>
      </c>
      <c r="V417" s="63"/>
      <c r="W417" s="63"/>
      <c r="X417" s="63"/>
      <c r="Y417" s="63"/>
      <c r="Z417" s="63"/>
      <c r="AA417" s="63"/>
      <c r="AB417" s="63"/>
      <c r="AC417" s="63"/>
      <c r="AD417" s="63"/>
      <c r="AE417" s="63"/>
    </row>
    <row r="418">
      <c r="A418" s="65" t="s">
        <v>737</v>
      </c>
      <c r="B418" s="65" t="s">
        <v>1040</v>
      </c>
      <c r="C418" s="65" t="s">
        <v>1041</v>
      </c>
      <c r="D418" s="65">
        <v>1.0</v>
      </c>
      <c r="E418" s="65" t="s">
        <v>243</v>
      </c>
      <c r="F418" s="65">
        <v>60.5</v>
      </c>
      <c r="G418" s="65">
        <v>33.5</v>
      </c>
      <c r="H418" s="65">
        <v>27.0</v>
      </c>
      <c r="I418" s="65">
        <v>3.0</v>
      </c>
      <c r="J418" s="65">
        <v>2.0E-4</v>
      </c>
      <c r="K418" s="65">
        <v>3.0</v>
      </c>
      <c r="L418" s="65">
        <v>1.0E-4</v>
      </c>
      <c r="M418" s="65">
        <v>1.0</v>
      </c>
      <c r="N418" s="65">
        <v>1.0</v>
      </c>
      <c r="O418" s="65">
        <v>0.0</v>
      </c>
      <c r="P418" s="65">
        <v>0.3333</v>
      </c>
      <c r="Q418" s="65">
        <v>0.0</v>
      </c>
      <c r="R418" s="65">
        <v>102.0</v>
      </c>
      <c r="S418" s="65">
        <v>0.0</v>
      </c>
      <c r="T418" s="65">
        <v>1.0</v>
      </c>
      <c r="U418" s="65">
        <v>0.0</v>
      </c>
      <c r="V418" s="3"/>
      <c r="W418" s="3"/>
      <c r="X418" s="3"/>
      <c r="Y418" s="3"/>
      <c r="Z418" s="3"/>
      <c r="AA418" s="3"/>
      <c r="AB418" s="3"/>
      <c r="AC418" s="3"/>
      <c r="AD418" s="3"/>
      <c r="AE418" s="3"/>
    </row>
    <row r="419">
      <c r="A419" s="64" t="s">
        <v>737</v>
      </c>
      <c r="B419" s="64" t="s">
        <v>1042</v>
      </c>
      <c r="C419" s="64" t="s">
        <v>1043</v>
      </c>
      <c r="D419" s="64">
        <v>1.0</v>
      </c>
      <c r="E419" s="64" t="s">
        <v>243</v>
      </c>
      <c r="F419" s="64">
        <v>60.5</v>
      </c>
      <c r="G419" s="64">
        <v>33.5</v>
      </c>
      <c r="H419" s="64">
        <v>27.0</v>
      </c>
      <c r="I419" s="64">
        <v>8.0</v>
      </c>
      <c r="J419" s="64">
        <v>4.0E-4</v>
      </c>
      <c r="K419" s="64">
        <v>10.0</v>
      </c>
      <c r="L419" s="64">
        <v>4.0E-4</v>
      </c>
      <c r="M419" s="64">
        <v>1.0</v>
      </c>
      <c r="N419" s="64">
        <v>1.0</v>
      </c>
      <c r="O419" s="64">
        <v>0.0</v>
      </c>
      <c r="P419" s="64">
        <v>0.125</v>
      </c>
      <c r="Q419" s="64">
        <v>0.0</v>
      </c>
      <c r="R419" s="64">
        <v>102.0</v>
      </c>
      <c r="S419" s="64">
        <v>0.0</v>
      </c>
      <c r="T419" s="64">
        <v>1.0</v>
      </c>
      <c r="U419" s="64">
        <v>0.0</v>
      </c>
      <c r="V419" s="63"/>
      <c r="W419" s="63"/>
      <c r="X419" s="63"/>
      <c r="Y419" s="63"/>
      <c r="Z419" s="63"/>
      <c r="AA419" s="63"/>
      <c r="AB419" s="63"/>
      <c r="AC419" s="63"/>
      <c r="AD419" s="63"/>
      <c r="AE419" s="63"/>
    </row>
    <row r="420">
      <c r="A420" s="65" t="s">
        <v>737</v>
      </c>
      <c r="B420" s="65" t="s">
        <v>740</v>
      </c>
      <c r="C420" s="65" t="s">
        <v>741</v>
      </c>
      <c r="D420" s="65">
        <v>1.0</v>
      </c>
      <c r="E420" s="65" t="s">
        <v>243</v>
      </c>
      <c r="F420" s="65">
        <v>60.5</v>
      </c>
      <c r="G420" s="65">
        <v>33.5</v>
      </c>
      <c r="H420" s="65">
        <v>27.0</v>
      </c>
      <c r="I420" s="65">
        <v>0.0</v>
      </c>
      <c r="J420" s="65">
        <v>0.0</v>
      </c>
      <c r="K420" s="65">
        <v>0.0</v>
      </c>
      <c r="L420" s="65">
        <v>0.0</v>
      </c>
      <c r="M420" s="65">
        <v>0.0</v>
      </c>
      <c r="N420" s="65">
        <v>1.0</v>
      </c>
      <c r="O420" s="65">
        <v>0.0</v>
      </c>
      <c r="P420" s="65">
        <v>0.0</v>
      </c>
      <c r="Q420" s="65">
        <v>0.0</v>
      </c>
      <c r="R420" s="65">
        <v>102.0</v>
      </c>
      <c r="S420" s="65">
        <v>0.0</v>
      </c>
      <c r="T420" s="65">
        <v>1.0</v>
      </c>
      <c r="U420" s="65">
        <v>0.0</v>
      </c>
      <c r="V420" s="3"/>
      <c r="W420" s="3"/>
      <c r="X420" s="3"/>
      <c r="Y420" s="3"/>
      <c r="Z420" s="3"/>
      <c r="AA420" s="3"/>
      <c r="AB420" s="3"/>
      <c r="AC420" s="3"/>
      <c r="AD420" s="3"/>
      <c r="AE420" s="3"/>
    </row>
    <row r="421">
      <c r="A421" s="64" t="s">
        <v>742</v>
      </c>
      <c r="B421" s="64" t="s">
        <v>743</v>
      </c>
      <c r="C421" s="64" t="s">
        <v>744</v>
      </c>
      <c r="D421" s="64">
        <v>14.0</v>
      </c>
      <c r="E421" s="64" t="s">
        <v>170</v>
      </c>
      <c r="F421" s="64">
        <v>37.0</v>
      </c>
      <c r="G421" s="64">
        <v>25.5</v>
      </c>
      <c r="H421" s="64">
        <v>11.5</v>
      </c>
      <c r="I421" s="64">
        <v>187.0</v>
      </c>
      <c r="J421" s="64">
        <v>0.0095</v>
      </c>
      <c r="K421" s="64">
        <v>226.0</v>
      </c>
      <c r="L421" s="64">
        <v>0.0097</v>
      </c>
      <c r="M421" s="64">
        <v>1.0</v>
      </c>
      <c r="N421" s="64">
        <v>13.0</v>
      </c>
      <c r="O421" s="64">
        <v>1.0</v>
      </c>
      <c r="P421" s="64">
        <v>0.0695</v>
      </c>
      <c r="Q421" s="64">
        <v>0.0053</v>
      </c>
      <c r="R421" s="64">
        <v>1378.0</v>
      </c>
      <c r="S421" s="64">
        <v>106.0</v>
      </c>
      <c r="T421" s="64">
        <v>13.0</v>
      </c>
      <c r="U421" s="64">
        <v>1.0</v>
      </c>
      <c r="V421" s="63"/>
      <c r="W421" s="63"/>
      <c r="X421" s="63"/>
      <c r="Y421" s="63"/>
      <c r="Z421" s="63"/>
      <c r="AA421" s="63"/>
      <c r="AB421" s="63"/>
      <c r="AC421" s="63"/>
      <c r="AD421" s="63"/>
      <c r="AE421" s="63"/>
    </row>
    <row r="422">
      <c r="A422" s="65" t="s">
        <v>742</v>
      </c>
      <c r="B422" s="65" t="s">
        <v>745</v>
      </c>
      <c r="C422" s="65" t="s">
        <v>746</v>
      </c>
      <c r="D422" s="65">
        <v>14.0</v>
      </c>
      <c r="E422" s="65" t="s">
        <v>170</v>
      </c>
      <c r="F422" s="65">
        <v>37.0</v>
      </c>
      <c r="G422" s="65">
        <v>25.5</v>
      </c>
      <c r="H422" s="65">
        <v>11.5</v>
      </c>
      <c r="I422" s="65">
        <v>155.0</v>
      </c>
      <c r="J422" s="65">
        <v>0.0079</v>
      </c>
      <c r="K422" s="65">
        <v>216.0</v>
      </c>
      <c r="L422" s="65">
        <v>0.0093</v>
      </c>
      <c r="M422" s="65">
        <v>0.9954</v>
      </c>
      <c r="N422" s="65">
        <v>13.0</v>
      </c>
      <c r="O422" s="65">
        <v>1.0</v>
      </c>
      <c r="P422" s="65">
        <v>0.0839</v>
      </c>
      <c r="Q422" s="65">
        <v>0.0065</v>
      </c>
      <c r="R422" s="65">
        <v>1378.0</v>
      </c>
      <c r="S422" s="65">
        <v>106.0</v>
      </c>
      <c r="T422" s="65">
        <v>13.0</v>
      </c>
      <c r="U422" s="65">
        <v>1.0</v>
      </c>
      <c r="V422" s="3"/>
      <c r="W422" s="3"/>
      <c r="X422" s="3"/>
      <c r="Y422" s="3"/>
      <c r="Z422" s="3"/>
      <c r="AA422" s="3"/>
      <c r="AB422" s="3"/>
      <c r="AC422" s="3"/>
      <c r="AD422" s="3"/>
      <c r="AE422" s="3"/>
    </row>
    <row r="423">
      <c r="A423" s="64" t="s">
        <v>742</v>
      </c>
      <c r="B423" s="64" t="s">
        <v>747</v>
      </c>
      <c r="C423" s="64" t="s">
        <v>748</v>
      </c>
      <c r="D423" s="64">
        <v>1.0</v>
      </c>
      <c r="E423" s="64" t="s">
        <v>170</v>
      </c>
      <c r="F423" s="64">
        <v>37.0</v>
      </c>
      <c r="G423" s="64">
        <v>25.5</v>
      </c>
      <c r="H423" s="64">
        <v>11.5</v>
      </c>
      <c r="I423" s="64">
        <v>127.0</v>
      </c>
      <c r="J423" s="64">
        <v>0.0065</v>
      </c>
      <c r="K423" s="64">
        <v>154.0</v>
      </c>
      <c r="L423" s="64">
        <v>0.0066</v>
      </c>
      <c r="M423" s="64">
        <v>0.974</v>
      </c>
      <c r="N423" s="64">
        <v>1.0</v>
      </c>
      <c r="O423" s="64">
        <v>0.0</v>
      </c>
      <c r="P423" s="64">
        <v>0.0079</v>
      </c>
      <c r="Q423" s="64">
        <v>0.0</v>
      </c>
      <c r="R423" s="64">
        <v>106.0</v>
      </c>
      <c r="S423" s="64">
        <v>0.0</v>
      </c>
      <c r="T423" s="64">
        <v>1.0</v>
      </c>
      <c r="U423" s="64">
        <v>0.0</v>
      </c>
      <c r="V423" s="63"/>
      <c r="W423" s="63"/>
      <c r="X423" s="63"/>
      <c r="Y423" s="63"/>
      <c r="Z423" s="63"/>
      <c r="AA423" s="63"/>
      <c r="AB423" s="63"/>
      <c r="AC423" s="63"/>
      <c r="AD423" s="63"/>
      <c r="AE423" s="63"/>
    </row>
    <row r="424">
      <c r="A424" s="65" t="s">
        <v>742</v>
      </c>
      <c r="B424" s="65" t="s">
        <v>1044</v>
      </c>
      <c r="C424" s="65" t="s">
        <v>1045</v>
      </c>
      <c r="D424" s="65">
        <v>5.0</v>
      </c>
      <c r="E424" s="65" t="s">
        <v>170</v>
      </c>
      <c r="F424" s="65">
        <v>37.0</v>
      </c>
      <c r="G424" s="65">
        <v>25.5</v>
      </c>
      <c r="H424" s="65">
        <v>11.5</v>
      </c>
      <c r="I424" s="65">
        <v>45.0</v>
      </c>
      <c r="J424" s="65">
        <v>0.0023</v>
      </c>
      <c r="K424" s="65">
        <v>54.0</v>
      </c>
      <c r="L424" s="65">
        <v>0.0023</v>
      </c>
      <c r="M424" s="65">
        <v>0.9444</v>
      </c>
      <c r="N424" s="65">
        <v>5.0</v>
      </c>
      <c r="O424" s="65">
        <v>0.0</v>
      </c>
      <c r="P424" s="65">
        <v>0.1111</v>
      </c>
      <c r="Q424" s="65">
        <v>0.0</v>
      </c>
      <c r="R424" s="65">
        <v>530.0</v>
      </c>
      <c r="S424" s="65">
        <v>0.0</v>
      </c>
      <c r="T424" s="65">
        <v>5.0</v>
      </c>
      <c r="U424" s="65">
        <v>0.0</v>
      </c>
      <c r="V424" s="3"/>
      <c r="W424" s="3"/>
      <c r="X424" s="3"/>
      <c r="Y424" s="3"/>
      <c r="Z424" s="3"/>
      <c r="AA424" s="3"/>
      <c r="AB424" s="3"/>
      <c r="AC424" s="3"/>
      <c r="AD424" s="3"/>
      <c r="AE424" s="3"/>
    </row>
    <row r="425">
      <c r="A425" s="64" t="s">
        <v>742</v>
      </c>
      <c r="B425" s="64" t="s">
        <v>1046</v>
      </c>
      <c r="C425" s="64" t="s">
        <v>1047</v>
      </c>
      <c r="D425" s="64">
        <v>7.0</v>
      </c>
      <c r="E425" s="64" t="s">
        <v>170</v>
      </c>
      <c r="F425" s="64">
        <v>37.0</v>
      </c>
      <c r="G425" s="64">
        <v>25.5</v>
      </c>
      <c r="H425" s="64">
        <v>11.5</v>
      </c>
      <c r="I425" s="64">
        <v>19.0</v>
      </c>
      <c r="J425" s="64">
        <v>0.001</v>
      </c>
      <c r="K425" s="64">
        <v>21.0</v>
      </c>
      <c r="L425" s="64">
        <v>9.0E-4</v>
      </c>
      <c r="M425" s="64">
        <v>1.0</v>
      </c>
      <c r="N425" s="64">
        <v>7.0</v>
      </c>
      <c r="O425" s="64">
        <v>0.0</v>
      </c>
      <c r="P425" s="64">
        <v>0.3684</v>
      </c>
      <c r="Q425" s="64">
        <v>0.0</v>
      </c>
      <c r="R425" s="64">
        <v>742.0</v>
      </c>
      <c r="S425" s="64">
        <v>0.0</v>
      </c>
      <c r="T425" s="64">
        <v>7.0</v>
      </c>
      <c r="U425" s="64">
        <v>0.0</v>
      </c>
      <c r="V425" s="63"/>
      <c r="W425" s="63"/>
      <c r="X425" s="63"/>
      <c r="Y425" s="63"/>
      <c r="Z425" s="63"/>
      <c r="AA425" s="63"/>
      <c r="AB425" s="63"/>
      <c r="AC425" s="63"/>
      <c r="AD425" s="63"/>
      <c r="AE425" s="63"/>
    </row>
    <row r="426">
      <c r="A426" s="65" t="s">
        <v>742</v>
      </c>
      <c r="B426" s="65" t="s">
        <v>749</v>
      </c>
      <c r="C426" s="65" t="s">
        <v>750</v>
      </c>
      <c r="D426" s="65">
        <v>8.0</v>
      </c>
      <c r="E426" s="65" t="s">
        <v>170</v>
      </c>
      <c r="F426" s="65">
        <v>37.0</v>
      </c>
      <c r="G426" s="65">
        <v>25.5</v>
      </c>
      <c r="H426" s="65">
        <v>11.5</v>
      </c>
      <c r="I426" s="65">
        <v>18.0</v>
      </c>
      <c r="J426" s="65">
        <v>9.0E-4</v>
      </c>
      <c r="K426" s="65">
        <v>21.0</v>
      </c>
      <c r="L426" s="65">
        <v>9.0E-4</v>
      </c>
      <c r="M426" s="65">
        <v>0.9048</v>
      </c>
      <c r="N426" s="65">
        <v>8.0</v>
      </c>
      <c r="O426" s="65">
        <v>0.0</v>
      </c>
      <c r="P426" s="65">
        <v>0.4444</v>
      </c>
      <c r="Q426" s="65">
        <v>0.0</v>
      </c>
      <c r="R426" s="65">
        <v>848.0</v>
      </c>
      <c r="S426" s="65">
        <v>0.0</v>
      </c>
      <c r="T426" s="65">
        <v>8.0</v>
      </c>
      <c r="U426" s="65">
        <v>0.0</v>
      </c>
      <c r="V426" s="3"/>
      <c r="W426" s="3"/>
      <c r="X426" s="3"/>
      <c r="Y426" s="3"/>
      <c r="Z426" s="3"/>
      <c r="AA426" s="3"/>
      <c r="AB426" s="3"/>
      <c r="AC426" s="3"/>
      <c r="AD426" s="3"/>
      <c r="AE426" s="3"/>
    </row>
    <row r="427">
      <c r="A427" s="64" t="s">
        <v>742</v>
      </c>
      <c r="B427" s="64" t="s">
        <v>751</v>
      </c>
      <c r="C427" s="64" t="s">
        <v>752</v>
      </c>
      <c r="D427" s="64">
        <v>6.0</v>
      </c>
      <c r="E427" s="64" t="s">
        <v>170</v>
      </c>
      <c r="F427" s="64">
        <v>37.0</v>
      </c>
      <c r="G427" s="64">
        <v>25.5</v>
      </c>
      <c r="H427" s="64">
        <v>11.5</v>
      </c>
      <c r="I427" s="64">
        <v>295.0</v>
      </c>
      <c r="J427" s="64">
        <v>0.015</v>
      </c>
      <c r="K427" s="64">
        <v>327.0</v>
      </c>
      <c r="L427" s="64">
        <v>0.0141</v>
      </c>
      <c r="M427" s="64">
        <v>1.0</v>
      </c>
      <c r="N427" s="64">
        <v>6.0</v>
      </c>
      <c r="O427" s="64">
        <v>0.0</v>
      </c>
      <c r="P427" s="64">
        <v>0.0203</v>
      </c>
      <c r="Q427" s="64">
        <v>0.0</v>
      </c>
      <c r="R427" s="64">
        <v>636.0</v>
      </c>
      <c r="S427" s="64">
        <v>0.0</v>
      </c>
      <c r="T427" s="64">
        <v>6.0</v>
      </c>
      <c r="U427" s="64">
        <v>0.0</v>
      </c>
      <c r="V427" s="63"/>
      <c r="W427" s="63"/>
      <c r="X427" s="63"/>
      <c r="Y427" s="63"/>
      <c r="Z427" s="63"/>
      <c r="AA427" s="63"/>
      <c r="AB427" s="63"/>
      <c r="AC427" s="63"/>
      <c r="AD427" s="63"/>
      <c r="AE427" s="63"/>
    </row>
    <row r="428">
      <c r="A428" s="65" t="s">
        <v>742</v>
      </c>
      <c r="B428" s="65" t="s">
        <v>753</v>
      </c>
      <c r="C428" s="65" t="s">
        <v>754</v>
      </c>
      <c r="D428" s="65">
        <v>15.0</v>
      </c>
      <c r="E428" s="65" t="s">
        <v>170</v>
      </c>
      <c r="F428" s="65">
        <v>37.0</v>
      </c>
      <c r="G428" s="65">
        <v>25.5</v>
      </c>
      <c r="H428" s="65">
        <v>11.5</v>
      </c>
      <c r="I428" s="65">
        <v>689.0</v>
      </c>
      <c r="J428" s="65">
        <v>0.0351</v>
      </c>
      <c r="K428" s="65">
        <v>794.0</v>
      </c>
      <c r="L428" s="65">
        <v>0.0341</v>
      </c>
      <c r="M428" s="65">
        <v>1.0</v>
      </c>
      <c r="N428" s="65">
        <v>15.0</v>
      </c>
      <c r="O428" s="65">
        <v>0.0</v>
      </c>
      <c r="P428" s="65">
        <v>0.0218</v>
      </c>
      <c r="Q428" s="65">
        <v>0.0</v>
      </c>
      <c r="R428" s="65">
        <v>1590.0</v>
      </c>
      <c r="S428" s="65">
        <v>0.0</v>
      </c>
      <c r="T428" s="65">
        <v>15.0</v>
      </c>
      <c r="U428" s="65">
        <v>0.0</v>
      </c>
      <c r="V428" s="3"/>
      <c r="W428" s="3"/>
      <c r="X428" s="3"/>
      <c r="Y428" s="3"/>
      <c r="Z428" s="3"/>
      <c r="AA428" s="3"/>
      <c r="AB428" s="3"/>
      <c r="AC428" s="3"/>
      <c r="AD428" s="3"/>
      <c r="AE428" s="3"/>
    </row>
    <row r="429">
      <c r="A429" s="64" t="s">
        <v>742</v>
      </c>
      <c r="B429" s="64" t="s">
        <v>1048</v>
      </c>
      <c r="C429" s="64" t="s">
        <v>1049</v>
      </c>
      <c r="D429" s="64">
        <v>12.0</v>
      </c>
      <c r="E429" s="64" t="s">
        <v>170</v>
      </c>
      <c r="F429" s="64">
        <v>37.0</v>
      </c>
      <c r="G429" s="64">
        <v>25.5</v>
      </c>
      <c r="H429" s="64">
        <v>11.5</v>
      </c>
      <c r="I429" s="64">
        <v>26.0</v>
      </c>
      <c r="J429" s="64">
        <v>0.0013</v>
      </c>
      <c r="K429" s="64">
        <v>38.0</v>
      </c>
      <c r="L429" s="64">
        <v>0.0016</v>
      </c>
      <c r="M429" s="64">
        <v>1.0</v>
      </c>
      <c r="N429" s="64">
        <v>12.0</v>
      </c>
      <c r="O429" s="64">
        <v>0.0</v>
      </c>
      <c r="P429" s="64">
        <v>0.4615</v>
      </c>
      <c r="Q429" s="64">
        <v>0.0</v>
      </c>
      <c r="R429" s="64">
        <v>1272.0</v>
      </c>
      <c r="S429" s="64">
        <v>0.0</v>
      </c>
      <c r="T429" s="64">
        <v>12.0</v>
      </c>
      <c r="U429" s="64">
        <v>0.0</v>
      </c>
      <c r="V429" s="63"/>
      <c r="W429" s="63"/>
      <c r="X429" s="63"/>
      <c r="Y429" s="63"/>
      <c r="Z429" s="63"/>
      <c r="AA429" s="63"/>
      <c r="AB429" s="63"/>
      <c r="AC429" s="63"/>
      <c r="AD429" s="63"/>
      <c r="AE429" s="63"/>
    </row>
    <row r="430">
      <c r="A430" s="65" t="s">
        <v>760</v>
      </c>
      <c r="B430" s="65" t="s">
        <v>1050</v>
      </c>
      <c r="C430" s="65" t="s">
        <v>1051</v>
      </c>
      <c r="D430" s="65">
        <v>1.0</v>
      </c>
      <c r="E430" s="65" t="s">
        <v>170</v>
      </c>
      <c r="F430" s="65">
        <v>37.0</v>
      </c>
      <c r="G430" s="65">
        <v>25.5</v>
      </c>
      <c r="H430" s="65">
        <v>11.5</v>
      </c>
      <c r="I430" s="65">
        <v>0.0</v>
      </c>
      <c r="J430" s="65">
        <v>0.0</v>
      </c>
      <c r="K430" s="65">
        <v>0.0</v>
      </c>
      <c r="L430" s="65">
        <v>0.0</v>
      </c>
      <c r="M430" s="65">
        <v>0.0</v>
      </c>
      <c r="N430" s="65">
        <v>1.0</v>
      </c>
      <c r="O430" s="65">
        <v>0.0</v>
      </c>
      <c r="P430" s="65">
        <v>0.0</v>
      </c>
      <c r="Q430" s="65">
        <v>0.0</v>
      </c>
      <c r="R430" s="65">
        <v>106.0</v>
      </c>
      <c r="S430" s="65">
        <v>0.0</v>
      </c>
      <c r="T430" s="65">
        <v>1.0</v>
      </c>
      <c r="U430" s="65">
        <v>0.0</v>
      </c>
      <c r="V430" s="3"/>
      <c r="W430" s="3"/>
      <c r="X430" s="3"/>
      <c r="Y430" s="3"/>
      <c r="Z430" s="3"/>
      <c r="AA430" s="3"/>
      <c r="AB430" s="3"/>
      <c r="AC430" s="3"/>
      <c r="AD430" s="3"/>
      <c r="AE430" s="3"/>
    </row>
    <row r="431">
      <c r="A431" s="64" t="s">
        <v>763</v>
      </c>
      <c r="B431" s="64" t="s">
        <v>1052</v>
      </c>
      <c r="C431" s="64" t="s">
        <v>1053</v>
      </c>
      <c r="D431" s="64">
        <v>1.0</v>
      </c>
      <c r="E431" s="64" t="s">
        <v>59</v>
      </c>
      <c r="F431" s="64">
        <v>52.0</v>
      </c>
      <c r="G431" s="64">
        <v>43.0</v>
      </c>
      <c r="H431" s="64">
        <v>9.0</v>
      </c>
      <c r="I431" s="64">
        <v>0.0</v>
      </c>
      <c r="J431" s="64">
        <v>0.0</v>
      </c>
      <c r="K431" s="64">
        <v>0.0</v>
      </c>
      <c r="L431" s="64">
        <v>0.0</v>
      </c>
      <c r="M431" s="64">
        <v>0.0</v>
      </c>
      <c r="N431" s="64">
        <v>1.0</v>
      </c>
      <c r="O431" s="64">
        <v>0.0</v>
      </c>
      <c r="P431" s="64">
        <v>0.0</v>
      </c>
      <c r="Q431" s="64">
        <v>0.0</v>
      </c>
      <c r="R431" s="64">
        <v>129.0</v>
      </c>
      <c r="S431" s="64">
        <v>0.0</v>
      </c>
      <c r="T431" s="64">
        <v>1.0</v>
      </c>
      <c r="U431" s="64">
        <v>0.0</v>
      </c>
      <c r="V431" s="63"/>
      <c r="W431" s="63"/>
      <c r="X431" s="63"/>
      <c r="Y431" s="63"/>
      <c r="Z431" s="63"/>
      <c r="AA431" s="63"/>
      <c r="AB431" s="63"/>
      <c r="AC431" s="63"/>
      <c r="AD431" s="63"/>
      <c r="AE431" s="63"/>
    </row>
    <row r="432">
      <c r="A432" s="65" t="s">
        <v>763</v>
      </c>
      <c r="B432" s="65" t="s">
        <v>1054</v>
      </c>
      <c r="C432" s="65" t="s">
        <v>1055</v>
      </c>
      <c r="D432" s="65">
        <v>1.0</v>
      </c>
      <c r="E432" s="65" t="s">
        <v>59</v>
      </c>
      <c r="F432" s="65">
        <v>52.0</v>
      </c>
      <c r="G432" s="65">
        <v>43.0</v>
      </c>
      <c r="H432" s="65">
        <v>9.0</v>
      </c>
      <c r="I432" s="65">
        <v>0.0</v>
      </c>
      <c r="J432" s="65">
        <v>0.0</v>
      </c>
      <c r="K432" s="65">
        <v>0.0</v>
      </c>
      <c r="L432" s="65">
        <v>0.0</v>
      </c>
      <c r="M432" s="65">
        <v>0.0</v>
      </c>
      <c r="N432" s="65">
        <v>1.0</v>
      </c>
      <c r="O432" s="65">
        <v>0.0</v>
      </c>
      <c r="P432" s="65">
        <v>0.0</v>
      </c>
      <c r="Q432" s="65">
        <v>0.0</v>
      </c>
      <c r="R432" s="65">
        <v>129.0</v>
      </c>
      <c r="S432" s="65">
        <v>0.0</v>
      </c>
      <c r="T432" s="65">
        <v>1.0</v>
      </c>
      <c r="U432" s="65">
        <v>0.0</v>
      </c>
      <c r="V432" s="3"/>
      <c r="W432" s="3"/>
      <c r="X432" s="3"/>
      <c r="Y432" s="3"/>
      <c r="Z432" s="3"/>
      <c r="AA432" s="3"/>
      <c r="AB432" s="3"/>
      <c r="AC432" s="3"/>
      <c r="AD432" s="3"/>
      <c r="AE432" s="3"/>
    </row>
    <row r="433">
      <c r="A433" s="64" t="s">
        <v>763</v>
      </c>
      <c r="B433" s="64" t="s">
        <v>1056</v>
      </c>
      <c r="C433" s="64" t="s">
        <v>1057</v>
      </c>
      <c r="D433" s="64">
        <v>1.0</v>
      </c>
      <c r="E433" s="64" t="s">
        <v>59</v>
      </c>
      <c r="F433" s="64">
        <v>52.0</v>
      </c>
      <c r="G433" s="64">
        <v>43.0</v>
      </c>
      <c r="H433" s="64">
        <v>9.0</v>
      </c>
      <c r="I433" s="64">
        <v>0.0</v>
      </c>
      <c r="J433" s="64">
        <v>0.0</v>
      </c>
      <c r="K433" s="64">
        <v>0.0</v>
      </c>
      <c r="L433" s="64">
        <v>0.0</v>
      </c>
      <c r="M433" s="64">
        <v>0.0</v>
      </c>
      <c r="N433" s="64">
        <v>1.0</v>
      </c>
      <c r="O433" s="64">
        <v>0.0</v>
      </c>
      <c r="P433" s="64">
        <v>0.0</v>
      </c>
      <c r="Q433" s="64">
        <v>0.0</v>
      </c>
      <c r="R433" s="64">
        <v>129.0</v>
      </c>
      <c r="S433" s="64">
        <v>0.0</v>
      </c>
      <c r="T433" s="64">
        <v>1.0</v>
      </c>
      <c r="U433" s="64">
        <v>0.0</v>
      </c>
      <c r="V433" s="63"/>
      <c r="W433" s="63"/>
      <c r="X433" s="63"/>
      <c r="Y433" s="63"/>
      <c r="Z433" s="63"/>
      <c r="AA433" s="63"/>
      <c r="AB433" s="63"/>
      <c r="AC433" s="63"/>
      <c r="AD433" s="63"/>
      <c r="AE433" s="63"/>
    </row>
    <row r="434">
      <c r="A434" s="65" t="s">
        <v>763</v>
      </c>
      <c r="B434" s="65" t="s">
        <v>766</v>
      </c>
      <c r="C434" s="65" t="s">
        <v>767</v>
      </c>
      <c r="D434" s="65">
        <v>2.0</v>
      </c>
      <c r="E434" s="65" t="s">
        <v>59</v>
      </c>
      <c r="F434" s="65">
        <v>52.0</v>
      </c>
      <c r="G434" s="65">
        <v>43.0</v>
      </c>
      <c r="H434" s="65">
        <v>9.0</v>
      </c>
      <c r="I434" s="65">
        <v>1.0</v>
      </c>
      <c r="J434" s="65">
        <v>1.0E-4</v>
      </c>
      <c r="K434" s="65">
        <v>2.0</v>
      </c>
      <c r="L434" s="65">
        <v>1.0E-4</v>
      </c>
      <c r="M434" s="65">
        <v>1.0</v>
      </c>
      <c r="N434" s="65">
        <v>2.0</v>
      </c>
      <c r="O434" s="65">
        <v>0.0</v>
      </c>
      <c r="P434" s="65">
        <v>2.0</v>
      </c>
      <c r="Q434" s="65">
        <v>0.0</v>
      </c>
      <c r="R434" s="65">
        <v>258.0</v>
      </c>
      <c r="S434" s="65">
        <v>0.0</v>
      </c>
      <c r="T434" s="65">
        <v>2.0</v>
      </c>
      <c r="U434" s="65">
        <v>0.0</v>
      </c>
      <c r="V434" s="3"/>
      <c r="W434" s="3"/>
      <c r="X434" s="3"/>
      <c r="Y434" s="3"/>
      <c r="Z434" s="3"/>
      <c r="AA434" s="3"/>
      <c r="AB434" s="3"/>
      <c r="AC434" s="3"/>
      <c r="AD434" s="3"/>
      <c r="AE434" s="3"/>
    </row>
    <row r="435">
      <c r="A435" s="64" t="s">
        <v>768</v>
      </c>
      <c r="B435" s="64" t="s">
        <v>1058</v>
      </c>
      <c r="C435" s="64" t="s">
        <v>1059</v>
      </c>
      <c r="D435" s="64">
        <v>1.0</v>
      </c>
      <c r="E435" s="64" t="s">
        <v>54</v>
      </c>
      <c r="F435" s="64">
        <v>52.0</v>
      </c>
      <c r="G435" s="64">
        <v>43.0</v>
      </c>
      <c r="H435" s="64">
        <v>9.0</v>
      </c>
      <c r="I435" s="64">
        <v>99.0</v>
      </c>
      <c r="J435" s="64">
        <v>0.005</v>
      </c>
      <c r="K435" s="64">
        <v>123.0</v>
      </c>
      <c r="L435" s="64">
        <v>0.0053</v>
      </c>
      <c r="M435" s="64">
        <v>1.0</v>
      </c>
      <c r="N435" s="64">
        <v>1.0</v>
      </c>
      <c r="O435" s="64">
        <v>0.0</v>
      </c>
      <c r="P435" s="64">
        <v>0.0101</v>
      </c>
      <c r="Q435" s="64">
        <v>0.0</v>
      </c>
      <c r="R435" s="64">
        <v>150.0</v>
      </c>
      <c r="S435" s="64">
        <v>0.0</v>
      </c>
      <c r="T435" s="64">
        <v>1.0</v>
      </c>
      <c r="U435" s="64">
        <v>0.0</v>
      </c>
      <c r="V435" s="63"/>
      <c r="W435" s="63"/>
      <c r="X435" s="63"/>
      <c r="Y435" s="63"/>
      <c r="Z435" s="63"/>
      <c r="AA435" s="63"/>
      <c r="AB435" s="63"/>
      <c r="AC435" s="63"/>
      <c r="AD435" s="63"/>
      <c r="AE435" s="63"/>
    </row>
    <row r="436">
      <c r="A436" s="65" t="s">
        <v>768</v>
      </c>
      <c r="B436" s="65" t="s">
        <v>1060</v>
      </c>
      <c r="C436" s="65" t="s">
        <v>1061</v>
      </c>
      <c r="D436" s="65">
        <v>1.0</v>
      </c>
      <c r="E436" s="65" t="s">
        <v>54</v>
      </c>
      <c r="F436" s="65">
        <v>52.0</v>
      </c>
      <c r="G436" s="65">
        <v>43.0</v>
      </c>
      <c r="H436" s="65">
        <v>9.0</v>
      </c>
      <c r="I436" s="65">
        <v>27.0</v>
      </c>
      <c r="J436" s="65">
        <v>0.0014</v>
      </c>
      <c r="K436" s="65">
        <v>33.0</v>
      </c>
      <c r="L436" s="65">
        <v>0.0014</v>
      </c>
      <c r="M436" s="65">
        <v>1.0</v>
      </c>
      <c r="N436" s="65">
        <v>1.0</v>
      </c>
      <c r="O436" s="65">
        <v>0.0</v>
      </c>
      <c r="P436" s="65">
        <v>0.037</v>
      </c>
      <c r="Q436" s="65">
        <v>0.0</v>
      </c>
      <c r="R436" s="65">
        <v>150.0</v>
      </c>
      <c r="S436" s="65">
        <v>0.0</v>
      </c>
      <c r="T436" s="65">
        <v>1.0</v>
      </c>
      <c r="U436" s="65">
        <v>0.0</v>
      </c>
      <c r="V436" s="3"/>
      <c r="W436" s="3"/>
      <c r="X436" s="3"/>
      <c r="Y436" s="3"/>
      <c r="Z436" s="3"/>
      <c r="AA436" s="3"/>
      <c r="AB436" s="3"/>
      <c r="AC436" s="3"/>
      <c r="AD436" s="3"/>
      <c r="AE436" s="3"/>
    </row>
    <row r="437">
      <c r="A437" s="64" t="s">
        <v>768</v>
      </c>
      <c r="B437" s="64" t="s">
        <v>1062</v>
      </c>
      <c r="C437" s="64" t="s">
        <v>1063</v>
      </c>
      <c r="D437" s="64">
        <v>1.0</v>
      </c>
      <c r="E437" s="64" t="s">
        <v>54</v>
      </c>
      <c r="F437" s="64">
        <v>52.0</v>
      </c>
      <c r="G437" s="64">
        <v>43.0</v>
      </c>
      <c r="H437" s="64">
        <v>9.0</v>
      </c>
      <c r="I437" s="64">
        <v>2.0</v>
      </c>
      <c r="J437" s="64">
        <v>1.0E-4</v>
      </c>
      <c r="K437" s="64">
        <v>3.0</v>
      </c>
      <c r="L437" s="64">
        <v>1.0E-4</v>
      </c>
      <c r="M437" s="64">
        <v>1.0</v>
      </c>
      <c r="N437" s="64">
        <v>1.0</v>
      </c>
      <c r="O437" s="64">
        <v>0.0</v>
      </c>
      <c r="P437" s="64">
        <v>0.5</v>
      </c>
      <c r="Q437" s="64">
        <v>0.0</v>
      </c>
      <c r="R437" s="64">
        <v>150.0</v>
      </c>
      <c r="S437" s="64">
        <v>0.0</v>
      </c>
      <c r="T437" s="64">
        <v>1.0</v>
      </c>
      <c r="U437" s="64">
        <v>0.0</v>
      </c>
      <c r="V437" s="63"/>
      <c r="W437" s="63"/>
      <c r="X437" s="63"/>
      <c r="Y437" s="63"/>
      <c r="Z437" s="63"/>
      <c r="AA437" s="63"/>
      <c r="AB437" s="63"/>
      <c r="AC437" s="63"/>
      <c r="AD437" s="63"/>
      <c r="AE437" s="63"/>
    </row>
    <row r="438">
      <c r="A438" s="65" t="s">
        <v>768</v>
      </c>
      <c r="B438" s="65" t="s">
        <v>1064</v>
      </c>
      <c r="C438" s="65" t="s">
        <v>1065</v>
      </c>
      <c r="D438" s="65">
        <v>1.0</v>
      </c>
      <c r="E438" s="65" t="s">
        <v>54</v>
      </c>
      <c r="F438" s="65">
        <v>52.0</v>
      </c>
      <c r="G438" s="65">
        <v>43.0</v>
      </c>
      <c r="H438" s="65">
        <v>9.0</v>
      </c>
      <c r="I438" s="65">
        <v>83.0</v>
      </c>
      <c r="J438" s="65">
        <v>0.0042</v>
      </c>
      <c r="K438" s="65">
        <v>94.0</v>
      </c>
      <c r="L438" s="65">
        <v>0.004</v>
      </c>
      <c r="M438" s="65">
        <v>0.9574</v>
      </c>
      <c r="N438" s="65">
        <v>1.0</v>
      </c>
      <c r="O438" s="65">
        <v>0.0</v>
      </c>
      <c r="P438" s="65">
        <v>0.012</v>
      </c>
      <c r="Q438" s="65">
        <v>0.0</v>
      </c>
      <c r="R438" s="65">
        <v>150.0</v>
      </c>
      <c r="S438" s="65">
        <v>0.0</v>
      </c>
      <c r="T438" s="65">
        <v>1.0</v>
      </c>
      <c r="U438" s="65">
        <v>0.0</v>
      </c>
      <c r="V438" s="3"/>
      <c r="W438" s="3"/>
      <c r="X438" s="3"/>
      <c r="Y438" s="3"/>
      <c r="Z438" s="3"/>
      <c r="AA438" s="3"/>
      <c r="AB438" s="3"/>
      <c r="AC438" s="3"/>
      <c r="AD438" s="3"/>
      <c r="AE438" s="3"/>
    </row>
    <row r="439">
      <c r="A439" s="64" t="s">
        <v>768</v>
      </c>
      <c r="B439" s="64" t="s">
        <v>771</v>
      </c>
      <c r="C439" s="64" t="s">
        <v>772</v>
      </c>
      <c r="D439" s="64">
        <v>3.0</v>
      </c>
      <c r="E439" s="64" t="s">
        <v>54</v>
      </c>
      <c r="F439" s="64">
        <v>52.0</v>
      </c>
      <c r="G439" s="64">
        <v>43.0</v>
      </c>
      <c r="H439" s="64">
        <v>9.0</v>
      </c>
      <c r="I439" s="64">
        <v>3.0</v>
      </c>
      <c r="J439" s="64">
        <v>2.0E-4</v>
      </c>
      <c r="K439" s="64">
        <v>3.0</v>
      </c>
      <c r="L439" s="64">
        <v>1.0E-4</v>
      </c>
      <c r="M439" s="64">
        <v>0.6667</v>
      </c>
      <c r="N439" s="64">
        <v>3.0</v>
      </c>
      <c r="O439" s="64">
        <v>0.0</v>
      </c>
      <c r="P439" s="64">
        <v>1.0</v>
      </c>
      <c r="Q439" s="64">
        <v>0.0</v>
      </c>
      <c r="R439" s="64">
        <v>450.0</v>
      </c>
      <c r="S439" s="64">
        <v>0.0</v>
      </c>
      <c r="T439" s="64">
        <v>3.0</v>
      </c>
      <c r="U439" s="64">
        <v>0.0</v>
      </c>
      <c r="V439" s="63"/>
      <c r="W439" s="63"/>
      <c r="X439" s="63"/>
      <c r="Y439" s="63"/>
      <c r="Z439" s="63"/>
      <c r="AA439" s="63"/>
      <c r="AB439" s="63"/>
      <c r="AC439" s="63"/>
      <c r="AD439" s="63"/>
      <c r="AE439" s="63"/>
    </row>
    <row r="440">
      <c r="A440" s="65" t="s">
        <v>768</v>
      </c>
      <c r="B440" s="65" t="s">
        <v>1066</v>
      </c>
      <c r="C440" s="65" t="s">
        <v>1067</v>
      </c>
      <c r="D440" s="65">
        <v>2.0</v>
      </c>
      <c r="E440" s="65" t="s">
        <v>54</v>
      </c>
      <c r="F440" s="65">
        <v>52.0</v>
      </c>
      <c r="G440" s="65">
        <v>43.0</v>
      </c>
      <c r="H440" s="65">
        <v>9.0</v>
      </c>
      <c r="I440" s="65">
        <v>4.0</v>
      </c>
      <c r="J440" s="65">
        <v>2.0E-4</v>
      </c>
      <c r="K440" s="65">
        <v>5.0</v>
      </c>
      <c r="L440" s="65">
        <v>2.0E-4</v>
      </c>
      <c r="M440" s="65">
        <v>1.0</v>
      </c>
      <c r="N440" s="65">
        <v>2.0</v>
      </c>
      <c r="O440" s="65">
        <v>0.0</v>
      </c>
      <c r="P440" s="65">
        <v>0.5</v>
      </c>
      <c r="Q440" s="65">
        <v>0.0</v>
      </c>
      <c r="R440" s="65">
        <v>300.0</v>
      </c>
      <c r="S440" s="65">
        <v>0.0</v>
      </c>
      <c r="T440" s="65">
        <v>2.0</v>
      </c>
      <c r="U440" s="65">
        <v>0.0</v>
      </c>
      <c r="V440" s="3"/>
      <c r="W440" s="3"/>
      <c r="X440" s="3"/>
      <c r="Y440" s="3"/>
      <c r="Z440" s="3"/>
      <c r="AA440" s="3"/>
      <c r="AB440" s="3"/>
      <c r="AC440" s="3"/>
      <c r="AD440" s="3"/>
      <c r="AE440" s="3"/>
    </row>
    <row r="441">
      <c r="A441" s="64" t="s">
        <v>768</v>
      </c>
      <c r="B441" s="64" t="s">
        <v>773</v>
      </c>
      <c r="C441" s="64" t="s">
        <v>774</v>
      </c>
      <c r="D441" s="64">
        <v>1.0</v>
      </c>
      <c r="E441" s="64" t="s">
        <v>54</v>
      </c>
      <c r="F441" s="64">
        <v>52.0</v>
      </c>
      <c r="G441" s="64">
        <v>43.0</v>
      </c>
      <c r="H441" s="64">
        <v>9.0</v>
      </c>
      <c r="I441" s="64">
        <v>4.0</v>
      </c>
      <c r="J441" s="64">
        <v>2.0E-4</v>
      </c>
      <c r="K441" s="64">
        <v>5.0</v>
      </c>
      <c r="L441" s="64">
        <v>2.0E-4</v>
      </c>
      <c r="M441" s="64">
        <v>1.0</v>
      </c>
      <c r="N441" s="64">
        <v>1.0</v>
      </c>
      <c r="O441" s="64">
        <v>0.0</v>
      </c>
      <c r="P441" s="64">
        <v>0.25</v>
      </c>
      <c r="Q441" s="64">
        <v>0.0</v>
      </c>
      <c r="R441" s="64">
        <v>150.0</v>
      </c>
      <c r="S441" s="64">
        <v>0.0</v>
      </c>
      <c r="T441" s="64">
        <v>1.0</v>
      </c>
      <c r="U441" s="64">
        <v>0.0</v>
      </c>
      <c r="V441" s="63"/>
      <c r="W441" s="63"/>
      <c r="X441" s="63"/>
      <c r="Y441" s="63"/>
      <c r="Z441" s="63"/>
      <c r="AA441" s="63"/>
      <c r="AB441" s="63"/>
      <c r="AC441" s="63"/>
      <c r="AD441" s="63"/>
      <c r="AE441" s="63"/>
    </row>
    <row r="442">
      <c r="A442" s="65" t="s">
        <v>768</v>
      </c>
      <c r="B442" s="65" t="s">
        <v>1068</v>
      </c>
      <c r="C442" s="65" t="s">
        <v>1069</v>
      </c>
      <c r="D442" s="65">
        <v>1.0</v>
      </c>
      <c r="E442" s="65" t="s">
        <v>54</v>
      </c>
      <c r="F442" s="65">
        <v>52.0</v>
      </c>
      <c r="G442" s="65">
        <v>43.0</v>
      </c>
      <c r="H442" s="65">
        <v>9.0</v>
      </c>
      <c r="I442" s="65">
        <v>6.0</v>
      </c>
      <c r="J442" s="65">
        <v>3.0E-4</v>
      </c>
      <c r="K442" s="65">
        <v>6.0</v>
      </c>
      <c r="L442" s="65">
        <v>3.0E-4</v>
      </c>
      <c r="M442" s="65">
        <v>1.0</v>
      </c>
      <c r="N442" s="65">
        <v>1.0</v>
      </c>
      <c r="O442" s="65">
        <v>0.0</v>
      </c>
      <c r="P442" s="65">
        <v>0.1667</v>
      </c>
      <c r="Q442" s="65">
        <v>0.0</v>
      </c>
      <c r="R442" s="65">
        <v>150.0</v>
      </c>
      <c r="S442" s="65">
        <v>0.0</v>
      </c>
      <c r="T442" s="65">
        <v>1.0</v>
      </c>
      <c r="U442" s="65">
        <v>0.0</v>
      </c>
      <c r="V442" s="3"/>
      <c r="W442" s="3"/>
      <c r="X442" s="3"/>
      <c r="Y442" s="3"/>
      <c r="Z442" s="3"/>
      <c r="AA442" s="3"/>
      <c r="AB442" s="3"/>
      <c r="AC442" s="3"/>
      <c r="AD442" s="3"/>
      <c r="AE442" s="3"/>
    </row>
    <row r="443">
      <c r="A443" s="64" t="s">
        <v>768</v>
      </c>
      <c r="B443" s="64" t="s">
        <v>1070</v>
      </c>
      <c r="C443" s="64" t="s">
        <v>1071</v>
      </c>
      <c r="D443" s="64">
        <v>2.0</v>
      </c>
      <c r="E443" s="64" t="s">
        <v>54</v>
      </c>
      <c r="F443" s="64">
        <v>52.0</v>
      </c>
      <c r="G443" s="64">
        <v>43.0</v>
      </c>
      <c r="H443" s="64">
        <v>9.0</v>
      </c>
      <c r="I443" s="64">
        <v>11.0</v>
      </c>
      <c r="J443" s="64">
        <v>6.0E-4</v>
      </c>
      <c r="K443" s="64">
        <v>14.0</v>
      </c>
      <c r="L443" s="64">
        <v>6.0E-4</v>
      </c>
      <c r="M443" s="64">
        <v>0.7857</v>
      </c>
      <c r="N443" s="64">
        <v>2.0</v>
      </c>
      <c r="O443" s="64">
        <v>0.0</v>
      </c>
      <c r="P443" s="64">
        <v>0.1818</v>
      </c>
      <c r="Q443" s="64">
        <v>0.0</v>
      </c>
      <c r="R443" s="64">
        <v>300.0</v>
      </c>
      <c r="S443" s="64">
        <v>0.0</v>
      </c>
      <c r="T443" s="64">
        <v>2.0</v>
      </c>
      <c r="U443" s="64">
        <v>0.0</v>
      </c>
      <c r="V443" s="63"/>
      <c r="W443" s="63"/>
      <c r="X443" s="63"/>
      <c r="Y443" s="63"/>
      <c r="Z443" s="63"/>
      <c r="AA443" s="63"/>
      <c r="AB443" s="63"/>
      <c r="AC443" s="63"/>
      <c r="AD443" s="63"/>
      <c r="AE443" s="63"/>
    </row>
    <row r="444">
      <c r="A444" s="65" t="s">
        <v>768</v>
      </c>
      <c r="B444" s="65" t="s">
        <v>1072</v>
      </c>
      <c r="C444" s="65" t="s">
        <v>1073</v>
      </c>
      <c r="D444" s="65">
        <v>1.0</v>
      </c>
      <c r="E444" s="65" t="s">
        <v>54</v>
      </c>
      <c r="F444" s="65">
        <v>52.0</v>
      </c>
      <c r="G444" s="65">
        <v>43.0</v>
      </c>
      <c r="H444" s="65">
        <v>9.0</v>
      </c>
      <c r="I444" s="65">
        <v>1.0</v>
      </c>
      <c r="J444" s="65">
        <v>1.0E-4</v>
      </c>
      <c r="K444" s="65">
        <v>1.0</v>
      </c>
      <c r="L444" s="65">
        <v>0.0</v>
      </c>
      <c r="M444" s="65">
        <v>1.0</v>
      </c>
      <c r="N444" s="65">
        <v>1.0</v>
      </c>
      <c r="O444" s="65">
        <v>0.0</v>
      </c>
      <c r="P444" s="65">
        <v>1.0</v>
      </c>
      <c r="Q444" s="65">
        <v>0.0</v>
      </c>
      <c r="R444" s="65">
        <v>150.0</v>
      </c>
      <c r="S444" s="65">
        <v>0.0</v>
      </c>
      <c r="T444" s="65">
        <v>1.0</v>
      </c>
      <c r="U444" s="65">
        <v>0.0</v>
      </c>
      <c r="V444" s="3"/>
      <c r="W444" s="3"/>
      <c r="X444" s="3"/>
      <c r="Y444" s="3"/>
      <c r="Z444" s="3"/>
      <c r="AA444" s="3"/>
      <c r="AB444" s="3"/>
      <c r="AC444" s="3"/>
      <c r="AD444" s="3"/>
      <c r="AE444" s="3"/>
    </row>
    <row r="445">
      <c r="A445" s="64" t="s">
        <v>768</v>
      </c>
      <c r="B445" s="64" t="s">
        <v>1074</v>
      </c>
      <c r="C445" s="64" t="s">
        <v>1075</v>
      </c>
      <c r="D445" s="64">
        <v>1.0</v>
      </c>
      <c r="E445" s="64" t="s">
        <v>54</v>
      </c>
      <c r="F445" s="64">
        <v>52.0</v>
      </c>
      <c r="G445" s="64">
        <v>43.0</v>
      </c>
      <c r="H445" s="64">
        <v>9.0</v>
      </c>
      <c r="I445" s="64">
        <v>11.0</v>
      </c>
      <c r="J445" s="64">
        <v>6.0E-4</v>
      </c>
      <c r="K445" s="64">
        <v>13.0</v>
      </c>
      <c r="L445" s="64">
        <v>6.0E-4</v>
      </c>
      <c r="M445" s="64">
        <v>0.7692</v>
      </c>
      <c r="N445" s="64">
        <v>1.0</v>
      </c>
      <c r="O445" s="64">
        <v>0.0</v>
      </c>
      <c r="P445" s="64">
        <v>0.0909</v>
      </c>
      <c r="Q445" s="64">
        <v>0.0</v>
      </c>
      <c r="R445" s="64">
        <v>150.0</v>
      </c>
      <c r="S445" s="64">
        <v>0.0</v>
      </c>
      <c r="T445" s="64">
        <v>1.0</v>
      </c>
      <c r="U445" s="64">
        <v>0.0</v>
      </c>
      <c r="V445" s="63"/>
      <c r="W445" s="63"/>
      <c r="X445" s="63"/>
      <c r="Y445" s="63"/>
      <c r="Z445" s="63"/>
      <c r="AA445" s="63"/>
      <c r="AB445" s="63"/>
      <c r="AC445" s="63"/>
      <c r="AD445" s="63"/>
      <c r="AE445" s="63"/>
    </row>
    <row r="446">
      <c r="A446" s="65" t="s">
        <v>777</v>
      </c>
      <c r="B446" s="65" t="s">
        <v>778</v>
      </c>
      <c r="C446" s="65" t="s">
        <v>779</v>
      </c>
      <c r="D446" s="65">
        <v>1.0</v>
      </c>
      <c r="E446" s="65" t="s">
        <v>44</v>
      </c>
      <c r="F446" s="65">
        <v>52.0</v>
      </c>
      <c r="G446" s="65">
        <v>43.0</v>
      </c>
      <c r="H446" s="65">
        <v>9.0</v>
      </c>
      <c r="I446" s="65">
        <v>267.0</v>
      </c>
      <c r="J446" s="65">
        <v>0.0136</v>
      </c>
      <c r="K446" s="65">
        <v>310.0</v>
      </c>
      <c r="L446" s="65">
        <v>0.0133</v>
      </c>
      <c r="M446" s="65">
        <v>0.9903</v>
      </c>
      <c r="N446" s="65">
        <v>1.0</v>
      </c>
      <c r="O446" s="65">
        <v>0.0</v>
      </c>
      <c r="P446" s="65">
        <v>0.0037</v>
      </c>
      <c r="Q446" s="65">
        <v>0.0</v>
      </c>
      <c r="R446" s="65">
        <v>156.0</v>
      </c>
      <c r="S446" s="65">
        <v>0.0</v>
      </c>
      <c r="T446" s="65">
        <v>1.0</v>
      </c>
      <c r="U446" s="65">
        <v>0.0</v>
      </c>
      <c r="V446" s="3"/>
      <c r="W446" s="3"/>
      <c r="X446" s="3"/>
      <c r="Y446" s="3"/>
      <c r="Z446" s="3"/>
      <c r="AA446" s="3"/>
      <c r="AB446" s="3"/>
      <c r="AC446" s="3"/>
      <c r="AD446" s="3"/>
      <c r="AE446" s="3"/>
    </row>
    <row r="447">
      <c r="A447" s="64" t="s">
        <v>777</v>
      </c>
      <c r="B447" s="64" t="s">
        <v>780</v>
      </c>
      <c r="C447" s="64" t="s">
        <v>781</v>
      </c>
      <c r="D447" s="64">
        <v>2.0</v>
      </c>
      <c r="E447" s="64" t="s">
        <v>44</v>
      </c>
      <c r="F447" s="64">
        <v>52.0</v>
      </c>
      <c r="G447" s="64">
        <v>43.0</v>
      </c>
      <c r="H447" s="64">
        <v>9.0</v>
      </c>
      <c r="I447" s="64">
        <v>14.0</v>
      </c>
      <c r="J447" s="64">
        <v>7.0E-4</v>
      </c>
      <c r="K447" s="64">
        <v>18.0</v>
      </c>
      <c r="L447" s="64">
        <v>8.0E-4</v>
      </c>
      <c r="M447" s="64">
        <v>1.0</v>
      </c>
      <c r="N447" s="64">
        <v>2.0</v>
      </c>
      <c r="O447" s="64">
        <v>0.0</v>
      </c>
      <c r="P447" s="64">
        <v>0.1429</v>
      </c>
      <c r="Q447" s="64">
        <v>0.0</v>
      </c>
      <c r="R447" s="64">
        <v>312.0</v>
      </c>
      <c r="S447" s="64">
        <v>0.0</v>
      </c>
      <c r="T447" s="64">
        <v>2.0</v>
      </c>
      <c r="U447" s="64">
        <v>0.0</v>
      </c>
      <c r="V447" s="63"/>
      <c r="W447" s="63"/>
      <c r="X447" s="63"/>
      <c r="Y447" s="63"/>
      <c r="Z447" s="63"/>
      <c r="AA447" s="63"/>
      <c r="AB447" s="63"/>
      <c r="AC447" s="63"/>
      <c r="AD447" s="63"/>
      <c r="AE447" s="63"/>
    </row>
    <row r="448">
      <c r="A448" s="65" t="s">
        <v>777</v>
      </c>
      <c r="B448" s="65" t="s">
        <v>782</v>
      </c>
      <c r="C448" s="65" t="s">
        <v>783</v>
      </c>
      <c r="D448" s="65">
        <v>1.0</v>
      </c>
      <c r="E448" s="65" t="s">
        <v>44</v>
      </c>
      <c r="F448" s="65">
        <v>52.0</v>
      </c>
      <c r="G448" s="65">
        <v>43.0</v>
      </c>
      <c r="H448" s="65">
        <v>9.0</v>
      </c>
      <c r="I448" s="65">
        <v>4.0</v>
      </c>
      <c r="J448" s="65">
        <v>2.0E-4</v>
      </c>
      <c r="K448" s="65">
        <v>4.0</v>
      </c>
      <c r="L448" s="65">
        <v>2.0E-4</v>
      </c>
      <c r="M448" s="65">
        <v>1.0</v>
      </c>
      <c r="N448" s="65">
        <v>1.0</v>
      </c>
      <c r="O448" s="65">
        <v>0.0</v>
      </c>
      <c r="P448" s="65">
        <v>0.25</v>
      </c>
      <c r="Q448" s="65">
        <v>0.0</v>
      </c>
      <c r="R448" s="65">
        <v>156.0</v>
      </c>
      <c r="S448" s="65">
        <v>0.0</v>
      </c>
      <c r="T448" s="65">
        <v>1.0</v>
      </c>
      <c r="U448" s="65">
        <v>0.0</v>
      </c>
      <c r="V448" s="3"/>
      <c r="W448" s="3"/>
      <c r="X448" s="3"/>
      <c r="Y448" s="3"/>
      <c r="Z448" s="3"/>
      <c r="AA448" s="3"/>
      <c r="AB448" s="3"/>
      <c r="AC448" s="3"/>
      <c r="AD448" s="3"/>
      <c r="AE448" s="3"/>
    </row>
    <row r="449">
      <c r="A449" s="64" t="s">
        <v>777</v>
      </c>
      <c r="B449" s="64" t="s">
        <v>1076</v>
      </c>
      <c r="C449" s="64" t="s">
        <v>1077</v>
      </c>
      <c r="D449" s="64">
        <v>1.0</v>
      </c>
      <c r="E449" s="64" t="s">
        <v>44</v>
      </c>
      <c r="F449" s="64">
        <v>52.0</v>
      </c>
      <c r="G449" s="64">
        <v>43.0</v>
      </c>
      <c r="H449" s="64">
        <v>9.0</v>
      </c>
      <c r="I449" s="64">
        <v>6.0</v>
      </c>
      <c r="J449" s="64">
        <v>3.0E-4</v>
      </c>
      <c r="K449" s="64">
        <v>11.0</v>
      </c>
      <c r="L449" s="64">
        <v>5.0E-4</v>
      </c>
      <c r="M449" s="64">
        <v>1.0</v>
      </c>
      <c r="N449" s="64">
        <v>1.0</v>
      </c>
      <c r="O449" s="64">
        <v>0.0</v>
      </c>
      <c r="P449" s="64">
        <v>0.1667</v>
      </c>
      <c r="Q449" s="64">
        <v>0.0</v>
      </c>
      <c r="R449" s="64">
        <v>156.0</v>
      </c>
      <c r="S449" s="64">
        <v>0.0</v>
      </c>
      <c r="T449" s="64">
        <v>1.0</v>
      </c>
      <c r="U449" s="64">
        <v>0.0</v>
      </c>
      <c r="V449" s="63"/>
      <c r="W449" s="63"/>
      <c r="X449" s="63"/>
      <c r="Y449" s="63"/>
      <c r="Z449" s="63"/>
      <c r="AA449" s="63"/>
      <c r="AB449" s="63"/>
      <c r="AC449" s="63"/>
      <c r="AD449" s="63"/>
      <c r="AE449" s="63"/>
    </row>
    <row r="450">
      <c r="A450" s="65" t="s">
        <v>777</v>
      </c>
      <c r="B450" s="65" t="s">
        <v>1078</v>
      </c>
      <c r="C450" s="65" t="s">
        <v>1079</v>
      </c>
      <c r="D450" s="65">
        <v>1.0</v>
      </c>
      <c r="E450" s="65" t="s">
        <v>44</v>
      </c>
      <c r="F450" s="65">
        <v>52.0</v>
      </c>
      <c r="G450" s="65">
        <v>43.0</v>
      </c>
      <c r="H450" s="65">
        <v>9.0</v>
      </c>
      <c r="I450" s="65">
        <v>6.0</v>
      </c>
      <c r="J450" s="65">
        <v>3.0E-4</v>
      </c>
      <c r="K450" s="65">
        <v>6.0</v>
      </c>
      <c r="L450" s="65">
        <v>3.0E-4</v>
      </c>
      <c r="M450" s="65">
        <v>1.0</v>
      </c>
      <c r="N450" s="65">
        <v>1.0</v>
      </c>
      <c r="O450" s="65">
        <v>0.0</v>
      </c>
      <c r="P450" s="65">
        <v>0.1667</v>
      </c>
      <c r="Q450" s="65">
        <v>0.0</v>
      </c>
      <c r="R450" s="65">
        <v>156.0</v>
      </c>
      <c r="S450" s="65">
        <v>0.0</v>
      </c>
      <c r="T450" s="65">
        <v>1.0</v>
      </c>
      <c r="U450" s="65">
        <v>0.0</v>
      </c>
      <c r="V450" s="3"/>
      <c r="W450" s="3"/>
      <c r="X450" s="3"/>
      <c r="Y450" s="3"/>
      <c r="Z450" s="3"/>
      <c r="AA450" s="3"/>
      <c r="AB450" s="3"/>
      <c r="AC450" s="3"/>
      <c r="AD450" s="3"/>
      <c r="AE450" s="3"/>
    </row>
    <row r="451">
      <c r="A451" s="64" t="s">
        <v>777</v>
      </c>
      <c r="B451" s="64" t="s">
        <v>786</v>
      </c>
      <c r="C451" s="64" t="s">
        <v>787</v>
      </c>
      <c r="D451" s="64">
        <v>4.0</v>
      </c>
      <c r="E451" s="64" t="s">
        <v>44</v>
      </c>
      <c r="F451" s="64">
        <v>52.0</v>
      </c>
      <c r="G451" s="64">
        <v>43.0</v>
      </c>
      <c r="H451" s="64">
        <v>9.0</v>
      </c>
      <c r="I451" s="64">
        <v>123.0</v>
      </c>
      <c r="J451" s="64">
        <v>0.0063</v>
      </c>
      <c r="K451" s="64">
        <v>135.0</v>
      </c>
      <c r="L451" s="64">
        <v>0.0058</v>
      </c>
      <c r="M451" s="64">
        <v>0.9704</v>
      </c>
      <c r="N451" s="64">
        <v>4.0</v>
      </c>
      <c r="O451" s="64">
        <v>0.0</v>
      </c>
      <c r="P451" s="64">
        <v>0.0325</v>
      </c>
      <c r="Q451" s="64">
        <v>0.0</v>
      </c>
      <c r="R451" s="64">
        <v>624.0</v>
      </c>
      <c r="S451" s="64">
        <v>0.0</v>
      </c>
      <c r="T451" s="64">
        <v>4.0</v>
      </c>
      <c r="U451" s="64">
        <v>0.0</v>
      </c>
      <c r="V451" s="63"/>
      <c r="W451" s="63"/>
      <c r="X451" s="63"/>
      <c r="Y451" s="63"/>
      <c r="Z451" s="63"/>
      <c r="AA451" s="63"/>
      <c r="AB451" s="63"/>
      <c r="AC451" s="63"/>
      <c r="AD451" s="63"/>
      <c r="AE451" s="63"/>
    </row>
    <row r="452">
      <c r="A452" s="65" t="s">
        <v>777</v>
      </c>
      <c r="B452" s="65" t="s">
        <v>1080</v>
      </c>
      <c r="C452" s="65" t="s">
        <v>1081</v>
      </c>
      <c r="D452" s="65">
        <v>4.0</v>
      </c>
      <c r="E452" s="65" t="s">
        <v>44</v>
      </c>
      <c r="F452" s="65">
        <v>52.0</v>
      </c>
      <c r="G452" s="65">
        <v>43.0</v>
      </c>
      <c r="H452" s="65">
        <v>9.0</v>
      </c>
      <c r="I452" s="65">
        <v>22.0</v>
      </c>
      <c r="J452" s="65">
        <v>0.0011</v>
      </c>
      <c r="K452" s="65">
        <v>29.0</v>
      </c>
      <c r="L452" s="65">
        <v>0.0012</v>
      </c>
      <c r="M452" s="65">
        <v>0.9655</v>
      </c>
      <c r="N452" s="65">
        <v>4.0</v>
      </c>
      <c r="O452" s="65">
        <v>0.0</v>
      </c>
      <c r="P452" s="65">
        <v>0.1818</v>
      </c>
      <c r="Q452" s="65">
        <v>0.0</v>
      </c>
      <c r="R452" s="65">
        <v>468.0</v>
      </c>
      <c r="S452" s="65">
        <v>0.0</v>
      </c>
      <c r="T452" s="65">
        <v>4.0</v>
      </c>
      <c r="U452" s="65">
        <v>0.0</v>
      </c>
      <c r="V452" s="3"/>
      <c r="W452" s="3"/>
      <c r="X452" s="3"/>
      <c r="Y452" s="3"/>
      <c r="Z452" s="3"/>
      <c r="AA452" s="3"/>
      <c r="AB452" s="3"/>
      <c r="AC452" s="3"/>
      <c r="AD452" s="3"/>
      <c r="AE452" s="3"/>
    </row>
    <row r="453">
      <c r="A453" s="64" t="s">
        <v>777</v>
      </c>
      <c r="B453" s="64" t="s">
        <v>788</v>
      </c>
      <c r="C453" s="64" t="s">
        <v>789</v>
      </c>
      <c r="D453" s="64">
        <v>1.0</v>
      </c>
      <c r="E453" s="64" t="s">
        <v>44</v>
      </c>
      <c r="F453" s="64">
        <v>52.0</v>
      </c>
      <c r="G453" s="64">
        <v>43.0</v>
      </c>
      <c r="H453" s="64">
        <v>9.0</v>
      </c>
      <c r="I453" s="64">
        <v>206.0</v>
      </c>
      <c r="J453" s="64">
        <v>0.0105</v>
      </c>
      <c r="K453" s="64">
        <v>250.0</v>
      </c>
      <c r="L453" s="64">
        <v>0.0107</v>
      </c>
      <c r="M453" s="64">
        <v>0.98</v>
      </c>
      <c r="N453" s="64">
        <v>1.0</v>
      </c>
      <c r="O453" s="64">
        <v>0.0</v>
      </c>
      <c r="P453" s="64">
        <v>0.0049</v>
      </c>
      <c r="Q453" s="64">
        <v>0.0</v>
      </c>
      <c r="R453" s="64">
        <v>156.0</v>
      </c>
      <c r="S453" s="64">
        <v>0.0</v>
      </c>
      <c r="T453" s="64">
        <v>1.0</v>
      </c>
      <c r="U453" s="64">
        <v>0.0</v>
      </c>
      <c r="V453" s="63"/>
      <c r="W453" s="63"/>
      <c r="X453" s="63"/>
      <c r="Y453" s="63"/>
      <c r="Z453" s="63"/>
      <c r="AA453" s="63"/>
      <c r="AB453" s="63"/>
      <c r="AC453" s="63"/>
      <c r="AD453" s="63"/>
      <c r="AE453" s="63"/>
    </row>
    <row r="454">
      <c r="A454" s="65" t="s">
        <v>777</v>
      </c>
      <c r="B454" s="65" t="s">
        <v>1082</v>
      </c>
      <c r="C454" s="65" t="s">
        <v>1083</v>
      </c>
      <c r="D454" s="65">
        <v>1.0</v>
      </c>
      <c r="E454" s="65" t="s">
        <v>44</v>
      </c>
      <c r="F454" s="65">
        <v>52.0</v>
      </c>
      <c r="G454" s="65">
        <v>43.0</v>
      </c>
      <c r="H454" s="65">
        <v>9.0</v>
      </c>
      <c r="I454" s="65">
        <v>13.0</v>
      </c>
      <c r="J454" s="65">
        <v>7.0E-4</v>
      </c>
      <c r="K454" s="65">
        <v>21.0</v>
      </c>
      <c r="L454" s="65">
        <v>9.0E-4</v>
      </c>
      <c r="M454" s="65">
        <v>1.0</v>
      </c>
      <c r="N454" s="65">
        <v>1.0</v>
      </c>
      <c r="O454" s="65">
        <v>0.0</v>
      </c>
      <c r="P454" s="65">
        <v>0.0769</v>
      </c>
      <c r="Q454" s="65">
        <v>0.0</v>
      </c>
      <c r="R454" s="65">
        <v>156.0</v>
      </c>
      <c r="S454" s="65">
        <v>0.0</v>
      </c>
      <c r="T454" s="65">
        <v>1.0</v>
      </c>
      <c r="U454" s="65">
        <v>0.0</v>
      </c>
      <c r="V454" s="3"/>
      <c r="W454" s="3"/>
      <c r="X454" s="3"/>
      <c r="Y454" s="3"/>
      <c r="Z454" s="3"/>
      <c r="AA454" s="3"/>
      <c r="AB454" s="3"/>
      <c r="AC454" s="3"/>
      <c r="AD454" s="3"/>
      <c r="AE454" s="3"/>
    </row>
    <row r="455">
      <c r="A455" s="64" t="s">
        <v>777</v>
      </c>
      <c r="B455" s="64" t="s">
        <v>790</v>
      </c>
      <c r="C455" s="64" t="s">
        <v>791</v>
      </c>
      <c r="D455" s="64">
        <v>2.0</v>
      </c>
      <c r="E455" s="64" t="s">
        <v>44</v>
      </c>
      <c r="F455" s="64">
        <v>52.0</v>
      </c>
      <c r="G455" s="64">
        <v>43.0</v>
      </c>
      <c r="H455" s="64">
        <v>9.0</v>
      </c>
      <c r="I455" s="64">
        <v>31.0</v>
      </c>
      <c r="J455" s="64">
        <v>0.0016</v>
      </c>
      <c r="K455" s="64">
        <v>31.0</v>
      </c>
      <c r="L455" s="64">
        <v>0.0013</v>
      </c>
      <c r="M455" s="64">
        <v>0.9677</v>
      </c>
      <c r="N455" s="64">
        <v>2.0</v>
      </c>
      <c r="O455" s="64">
        <v>0.0</v>
      </c>
      <c r="P455" s="64">
        <v>0.0645</v>
      </c>
      <c r="Q455" s="64">
        <v>0.0</v>
      </c>
      <c r="R455" s="64">
        <v>312.0</v>
      </c>
      <c r="S455" s="64">
        <v>0.0</v>
      </c>
      <c r="T455" s="64">
        <v>2.0</v>
      </c>
      <c r="U455" s="64">
        <v>0.0</v>
      </c>
      <c r="V455" s="63"/>
      <c r="W455" s="63"/>
      <c r="X455" s="63"/>
      <c r="Y455" s="63"/>
      <c r="Z455" s="63"/>
      <c r="AA455" s="63"/>
      <c r="AB455" s="63"/>
      <c r="AC455" s="63"/>
      <c r="AD455" s="63"/>
      <c r="AE455" s="63"/>
    </row>
    <row r="456">
      <c r="A456" s="65" t="s">
        <v>777</v>
      </c>
      <c r="B456" s="65" t="s">
        <v>792</v>
      </c>
      <c r="C456" s="65" t="s">
        <v>793</v>
      </c>
      <c r="D456" s="65">
        <v>3.0</v>
      </c>
      <c r="E456" s="65" t="s">
        <v>44</v>
      </c>
      <c r="F456" s="65">
        <v>52.0</v>
      </c>
      <c r="G456" s="65">
        <v>43.0</v>
      </c>
      <c r="H456" s="65">
        <v>9.0</v>
      </c>
      <c r="I456" s="65">
        <v>32.0</v>
      </c>
      <c r="J456" s="65">
        <v>0.0016</v>
      </c>
      <c r="K456" s="65">
        <v>38.0</v>
      </c>
      <c r="L456" s="65">
        <v>0.0016</v>
      </c>
      <c r="M456" s="65">
        <v>1.0</v>
      </c>
      <c r="N456" s="65">
        <v>3.0</v>
      </c>
      <c r="O456" s="65">
        <v>0.0</v>
      </c>
      <c r="P456" s="65">
        <v>0.0938</v>
      </c>
      <c r="Q456" s="65">
        <v>0.0</v>
      </c>
      <c r="R456" s="65">
        <v>468.0</v>
      </c>
      <c r="S456" s="65">
        <v>0.0</v>
      </c>
      <c r="T456" s="65">
        <v>3.0</v>
      </c>
      <c r="U456" s="65">
        <v>0.0</v>
      </c>
      <c r="V456" s="3"/>
      <c r="W456" s="3"/>
      <c r="X456" s="3"/>
      <c r="Y456" s="3"/>
      <c r="Z456" s="3"/>
      <c r="AA456" s="3"/>
      <c r="AB456" s="3"/>
      <c r="AC456" s="3"/>
      <c r="AD456" s="3"/>
      <c r="AE456" s="3"/>
    </row>
    <row r="457">
      <c r="A457" s="64" t="s">
        <v>777</v>
      </c>
      <c r="B457" s="64" t="s">
        <v>794</v>
      </c>
      <c r="C457" s="64" t="s">
        <v>795</v>
      </c>
      <c r="D457" s="64">
        <v>4.0</v>
      </c>
      <c r="E457" s="64" t="s">
        <v>44</v>
      </c>
      <c r="F457" s="64">
        <v>52.0</v>
      </c>
      <c r="G457" s="64">
        <v>43.0</v>
      </c>
      <c r="H457" s="64">
        <v>9.0</v>
      </c>
      <c r="I457" s="64">
        <v>564.0</v>
      </c>
      <c r="J457" s="64">
        <v>0.0287</v>
      </c>
      <c r="K457" s="64">
        <v>612.0</v>
      </c>
      <c r="L457" s="64">
        <v>0.0263</v>
      </c>
      <c r="M457" s="64">
        <v>0.9984</v>
      </c>
      <c r="N457" s="64">
        <v>4.0</v>
      </c>
      <c r="O457" s="64">
        <v>0.0</v>
      </c>
      <c r="P457" s="64">
        <v>0.0071</v>
      </c>
      <c r="Q457" s="64">
        <v>0.0</v>
      </c>
      <c r="R457" s="64">
        <v>624.0</v>
      </c>
      <c r="S457" s="64">
        <v>0.0</v>
      </c>
      <c r="T457" s="64">
        <v>4.0</v>
      </c>
      <c r="U457" s="64">
        <v>0.0</v>
      </c>
      <c r="V457" s="63"/>
      <c r="W457" s="63"/>
      <c r="X457" s="63"/>
      <c r="Y457" s="63"/>
      <c r="Z457" s="63"/>
      <c r="AA457" s="63"/>
      <c r="AB457" s="63"/>
      <c r="AC457" s="63"/>
      <c r="AD457" s="63"/>
      <c r="AE457" s="63"/>
    </row>
    <row r="458">
      <c r="A458" s="65" t="s">
        <v>777</v>
      </c>
      <c r="B458" s="65" t="s">
        <v>796</v>
      </c>
      <c r="C458" s="65" t="s">
        <v>797</v>
      </c>
      <c r="D458" s="65">
        <v>1.0</v>
      </c>
      <c r="E458" s="65" t="s">
        <v>44</v>
      </c>
      <c r="F458" s="65">
        <v>52.0</v>
      </c>
      <c r="G458" s="65">
        <v>43.0</v>
      </c>
      <c r="H458" s="65">
        <v>9.0</v>
      </c>
      <c r="I458" s="65">
        <v>21.0</v>
      </c>
      <c r="J458" s="65">
        <v>0.0011</v>
      </c>
      <c r="K458" s="65">
        <v>26.0</v>
      </c>
      <c r="L458" s="65">
        <v>0.0011</v>
      </c>
      <c r="M458" s="65">
        <v>1.0</v>
      </c>
      <c r="N458" s="65">
        <v>1.0</v>
      </c>
      <c r="O458" s="65">
        <v>0.0</v>
      </c>
      <c r="P458" s="65">
        <v>0.0476</v>
      </c>
      <c r="Q458" s="65">
        <v>0.0</v>
      </c>
      <c r="R458" s="65">
        <v>156.0</v>
      </c>
      <c r="S458" s="65">
        <v>0.0</v>
      </c>
      <c r="T458" s="65">
        <v>1.0</v>
      </c>
      <c r="U458" s="65">
        <v>0.0</v>
      </c>
      <c r="V458" s="3"/>
      <c r="W458" s="3"/>
      <c r="X458" s="3"/>
      <c r="Y458" s="3"/>
      <c r="Z458" s="3"/>
      <c r="AA458" s="3"/>
      <c r="AB458" s="3"/>
      <c r="AC458" s="3"/>
      <c r="AD458" s="3"/>
      <c r="AE458" s="3"/>
    </row>
    <row r="459">
      <c r="A459" s="64" t="s">
        <v>777</v>
      </c>
      <c r="B459" s="64" t="s">
        <v>798</v>
      </c>
      <c r="C459" s="64" t="s">
        <v>799</v>
      </c>
      <c r="D459" s="64">
        <v>1.0</v>
      </c>
      <c r="E459" s="64" t="s">
        <v>44</v>
      </c>
      <c r="F459" s="64">
        <v>52.0</v>
      </c>
      <c r="G459" s="64">
        <v>43.0</v>
      </c>
      <c r="H459" s="64">
        <v>9.0</v>
      </c>
      <c r="I459" s="64">
        <v>171.0</v>
      </c>
      <c r="J459" s="64">
        <v>0.0087</v>
      </c>
      <c r="K459" s="64">
        <v>203.0</v>
      </c>
      <c r="L459" s="64">
        <v>0.0087</v>
      </c>
      <c r="M459" s="64">
        <v>0.9113</v>
      </c>
      <c r="N459" s="64">
        <v>1.0</v>
      </c>
      <c r="O459" s="64">
        <v>0.0</v>
      </c>
      <c r="P459" s="64">
        <v>0.0058</v>
      </c>
      <c r="Q459" s="64">
        <v>0.0</v>
      </c>
      <c r="R459" s="64">
        <v>156.0</v>
      </c>
      <c r="S459" s="64">
        <v>0.0</v>
      </c>
      <c r="T459" s="64">
        <v>1.0</v>
      </c>
      <c r="U459" s="64">
        <v>0.0</v>
      </c>
      <c r="V459" s="63"/>
      <c r="W459" s="63"/>
      <c r="X459" s="63"/>
      <c r="Y459" s="63"/>
      <c r="Z459" s="63"/>
      <c r="AA459" s="63"/>
      <c r="AB459" s="63"/>
      <c r="AC459" s="63"/>
      <c r="AD459" s="63"/>
      <c r="AE459" s="63"/>
    </row>
    <row r="460">
      <c r="A460" s="65" t="s">
        <v>777</v>
      </c>
      <c r="B460" s="65" t="s">
        <v>802</v>
      </c>
      <c r="C460" s="65" t="s">
        <v>803</v>
      </c>
      <c r="D460" s="65">
        <v>2.0</v>
      </c>
      <c r="E460" s="65" t="s">
        <v>44</v>
      </c>
      <c r="F460" s="65">
        <v>52.0</v>
      </c>
      <c r="G460" s="65">
        <v>43.0</v>
      </c>
      <c r="H460" s="65">
        <v>9.0</v>
      </c>
      <c r="I460" s="65">
        <v>44.0</v>
      </c>
      <c r="J460" s="65">
        <v>0.0022</v>
      </c>
      <c r="K460" s="65">
        <v>60.0</v>
      </c>
      <c r="L460" s="65">
        <v>0.0026</v>
      </c>
      <c r="M460" s="65">
        <v>0.75</v>
      </c>
      <c r="N460" s="65">
        <v>2.0</v>
      </c>
      <c r="O460" s="65">
        <v>0.0</v>
      </c>
      <c r="P460" s="65">
        <v>0.0455</v>
      </c>
      <c r="Q460" s="65">
        <v>0.0</v>
      </c>
      <c r="R460" s="65">
        <v>312.0</v>
      </c>
      <c r="S460" s="65">
        <v>0.0</v>
      </c>
      <c r="T460" s="65">
        <v>2.0</v>
      </c>
      <c r="U460" s="65">
        <v>0.0</v>
      </c>
      <c r="V460" s="3"/>
      <c r="W460" s="3"/>
      <c r="X460" s="3"/>
      <c r="Y460" s="3"/>
      <c r="Z460" s="3"/>
      <c r="AA460" s="3"/>
      <c r="AB460" s="3"/>
      <c r="AC460" s="3"/>
      <c r="AD460" s="3"/>
      <c r="AE460" s="3"/>
    </row>
    <row r="461">
      <c r="A461" s="64" t="s">
        <v>777</v>
      </c>
      <c r="B461" s="64" t="s">
        <v>804</v>
      </c>
      <c r="C461" s="64" t="s">
        <v>805</v>
      </c>
      <c r="D461" s="64">
        <v>2.0</v>
      </c>
      <c r="E461" s="64" t="s">
        <v>44</v>
      </c>
      <c r="F461" s="64">
        <v>52.0</v>
      </c>
      <c r="G461" s="64">
        <v>43.0</v>
      </c>
      <c r="H461" s="64">
        <v>9.0</v>
      </c>
      <c r="I461" s="64">
        <v>7.0</v>
      </c>
      <c r="J461" s="64">
        <v>4.0E-4</v>
      </c>
      <c r="K461" s="64">
        <v>11.0</v>
      </c>
      <c r="L461" s="64">
        <v>5.0E-4</v>
      </c>
      <c r="M461" s="64">
        <v>1.0</v>
      </c>
      <c r="N461" s="64">
        <v>2.0</v>
      </c>
      <c r="O461" s="64">
        <v>0.0</v>
      </c>
      <c r="P461" s="64">
        <v>0.2857</v>
      </c>
      <c r="Q461" s="64">
        <v>0.0</v>
      </c>
      <c r="R461" s="64">
        <v>312.0</v>
      </c>
      <c r="S461" s="64">
        <v>0.0</v>
      </c>
      <c r="T461" s="64">
        <v>2.0</v>
      </c>
      <c r="U461" s="64">
        <v>0.0</v>
      </c>
      <c r="V461" s="63"/>
      <c r="W461" s="63"/>
      <c r="X461" s="63"/>
      <c r="Y461" s="63"/>
      <c r="Z461" s="63"/>
      <c r="AA461" s="63"/>
      <c r="AB461" s="63"/>
      <c r="AC461" s="63"/>
      <c r="AD461" s="63"/>
      <c r="AE461" s="63"/>
    </row>
    <row r="462">
      <c r="A462" s="65" t="s">
        <v>806</v>
      </c>
      <c r="B462" s="65" t="s">
        <v>1084</v>
      </c>
      <c r="C462" s="65" t="s">
        <v>1085</v>
      </c>
      <c r="D462" s="65">
        <v>1.0</v>
      </c>
      <c r="E462" s="65" t="s">
        <v>31</v>
      </c>
      <c r="F462" s="65">
        <v>52.0</v>
      </c>
      <c r="G462" s="65">
        <v>43.0</v>
      </c>
      <c r="H462" s="65">
        <v>9.0</v>
      </c>
      <c r="I462" s="65">
        <v>4.0</v>
      </c>
      <c r="J462" s="65">
        <v>2.0E-4</v>
      </c>
      <c r="K462" s="65">
        <v>5.0</v>
      </c>
      <c r="L462" s="65">
        <v>2.0E-4</v>
      </c>
      <c r="M462" s="65">
        <v>1.0</v>
      </c>
      <c r="N462" s="65">
        <v>1.0</v>
      </c>
      <c r="O462" s="65">
        <v>0.0</v>
      </c>
      <c r="P462" s="65">
        <v>0.25</v>
      </c>
      <c r="Q462" s="65">
        <v>0.0</v>
      </c>
      <c r="R462" s="65">
        <v>156.0</v>
      </c>
      <c r="S462" s="65">
        <v>0.0</v>
      </c>
      <c r="T462" s="65">
        <v>1.0</v>
      </c>
      <c r="U462" s="65">
        <v>0.0</v>
      </c>
      <c r="V462" s="3"/>
      <c r="W462" s="3"/>
      <c r="X462" s="3"/>
      <c r="Y462" s="3"/>
      <c r="Z462" s="3"/>
      <c r="AA462" s="3"/>
      <c r="AB462" s="3"/>
      <c r="AC462" s="3"/>
      <c r="AD462" s="3"/>
      <c r="AE462" s="3"/>
    </row>
    <row r="463">
      <c r="A463" s="64" t="s">
        <v>806</v>
      </c>
      <c r="B463" s="64" t="s">
        <v>1086</v>
      </c>
      <c r="C463" s="64" t="s">
        <v>1087</v>
      </c>
      <c r="D463" s="64">
        <v>1.0</v>
      </c>
      <c r="E463" s="64" t="s">
        <v>31</v>
      </c>
      <c r="F463" s="64">
        <v>52.0</v>
      </c>
      <c r="G463" s="64">
        <v>43.0</v>
      </c>
      <c r="H463" s="64">
        <v>9.0</v>
      </c>
      <c r="I463" s="64">
        <v>5.0</v>
      </c>
      <c r="J463" s="64">
        <v>3.0E-4</v>
      </c>
      <c r="K463" s="64">
        <v>8.0</v>
      </c>
      <c r="L463" s="64">
        <v>3.0E-4</v>
      </c>
      <c r="M463" s="64">
        <v>0.5</v>
      </c>
      <c r="N463" s="64">
        <v>1.0</v>
      </c>
      <c r="O463" s="64">
        <v>0.0</v>
      </c>
      <c r="P463" s="64">
        <v>0.2</v>
      </c>
      <c r="Q463" s="64">
        <v>0.0</v>
      </c>
      <c r="R463" s="64">
        <v>156.0</v>
      </c>
      <c r="S463" s="64">
        <v>0.0</v>
      </c>
      <c r="T463" s="64">
        <v>1.0</v>
      </c>
      <c r="U463" s="64">
        <v>0.0</v>
      </c>
      <c r="V463" s="63"/>
      <c r="W463" s="63"/>
      <c r="X463" s="63"/>
      <c r="Y463" s="63"/>
      <c r="Z463" s="63"/>
      <c r="AA463" s="63"/>
      <c r="AB463" s="63"/>
      <c r="AC463" s="63"/>
      <c r="AD463" s="63"/>
      <c r="AE463" s="63"/>
    </row>
    <row r="464">
      <c r="A464" s="65" t="s">
        <v>806</v>
      </c>
      <c r="B464" s="65" t="s">
        <v>1088</v>
      </c>
      <c r="C464" s="65" t="s">
        <v>1089</v>
      </c>
      <c r="D464" s="65">
        <v>1.0</v>
      </c>
      <c r="E464" s="65" t="s">
        <v>31</v>
      </c>
      <c r="F464" s="65">
        <v>52.0</v>
      </c>
      <c r="G464" s="65">
        <v>43.0</v>
      </c>
      <c r="H464" s="65">
        <v>9.0</v>
      </c>
      <c r="I464" s="65">
        <v>0.0</v>
      </c>
      <c r="J464" s="65">
        <v>0.0</v>
      </c>
      <c r="K464" s="65">
        <v>0.0</v>
      </c>
      <c r="L464" s="65">
        <v>0.0</v>
      </c>
      <c r="M464" s="65">
        <v>0.0</v>
      </c>
      <c r="N464" s="65">
        <v>1.0</v>
      </c>
      <c r="O464" s="65">
        <v>0.0</v>
      </c>
      <c r="P464" s="65">
        <v>0.0</v>
      </c>
      <c r="Q464" s="65">
        <v>0.0</v>
      </c>
      <c r="R464" s="65">
        <v>156.0</v>
      </c>
      <c r="S464" s="65">
        <v>0.0</v>
      </c>
      <c r="T464" s="65">
        <v>1.0</v>
      </c>
      <c r="U464" s="65">
        <v>0.0</v>
      </c>
      <c r="V464" s="3"/>
      <c r="W464" s="3"/>
      <c r="X464" s="3"/>
      <c r="Y464" s="3"/>
      <c r="Z464" s="3"/>
      <c r="AA464" s="3"/>
      <c r="AB464" s="3"/>
      <c r="AC464" s="3"/>
      <c r="AD464" s="3"/>
      <c r="AE464" s="3"/>
    </row>
    <row r="465">
      <c r="A465" s="64" t="s">
        <v>809</v>
      </c>
      <c r="B465" s="64" t="s">
        <v>812</v>
      </c>
      <c r="C465" s="64" t="s">
        <v>813</v>
      </c>
      <c r="D465" s="64">
        <v>4.0</v>
      </c>
      <c r="E465" s="64" t="s">
        <v>23</v>
      </c>
      <c r="F465" s="64">
        <v>52.0</v>
      </c>
      <c r="G465" s="64">
        <v>43.0</v>
      </c>
      <c r="H465" s="64">
        <v>9.0</v>
      </c>
      <c r="I465" s="64">
        <v>15.0</v>
      </c>
      <c r="J465" s="64">
        <v>8.0E-4</v>
      </c>
      <c r="K465" s="64">
        <v>21.0</v>
      </c>
      <c r="L465" s="64">
        <v>9.0E-4</v>
      </c>
      <c r="M465" s="64">
        <v>1.0</v>
      </c>
      <c r="N465" s="64">
        <v>4.0</v>
      </c>
      <c r="O465" s="64">
        <v>0.0</v>
      </c>
      <c r="P465" s="64">
        <v>0.2667</v>
      </c>
      <c r="Q465" s="64">
        <v>0.0</v>
      </c>
      <c r="R465" s="64">
        <v>644.0</v>
      </c>
      <c r="S465" s="64">
        <v>0.0</v>
      </c>
      <c r="T465" s="64">
        <v>4.0</v>
      </c>
      <c r="U465" s="64">
        <v>0.0</v>
      </c>
      <c r="V465" s="63"/>
      <c r="W465" s="63"/>
      <c r="X465" s="63"/>
      <c r="Y465" s="63"/>
      <c r="Z465" s="63"/>
      <c r="AA465" s="63"/>
      <c r="AB465" s="63"/>
      <c r="AC465" s="63"/>
      <c r="AD465" s="63"/>
      <c r="AE465" s="63"/>
    </row>
    <row r="466">
      <c r="A466" s="65" t="s">
        <v>809</v>
      </c>
      <c r="B466" s="65" t="s">
        <v>814</v>
      </c>
      <c r="C466" s="65" t="s">
        <v>815</v>
      </c>
      <c r="D466" s="65">
        <v>3.0</v>
      </c>
      <c r="E466" s="65" t="s">
        <v>23</v>
      </c>
      <c r="F466" s="65">
        <v>52.0</v>
      </c>
      <c r="G466" s="65">
        <v>43.0</v>
      </c>
      <c r="H466" s="65">
        <v>9.0</v>
      </c>
      <c r="I466" s="65">
        <v>184.0</v>
      </c>
      <c r="J466" s="65">
        <v>0.0094</v>
      </c>
      <c r="K466" s="65">
        <v>213.0</v>
      </c>
      <c r="L466" s="65">
        <v>0.0092</v>
      </c>
      <c r="M466" s="65">
        <v>0.9906</v>
      </c>
      <c r="N466" s="65">
        <v>3.0</v>
      </c>
      <c r="O466" s="65">
        <v>0.0</v>
      </c>
      <c r="P466" s="65">
        <v>0.0163</v>
      </c>
      <c r="Q466" s="65">
        <v>0.0</v>
      </c>
      <c r="R466" s="65">
        <v>483.0</v>
      </c>
      <c r="S466" s="65">
        <v>0.0</v>
      </c>
      <c r="T466" s="65">
        <v>3.0</v>
      </c>
      <c r="U466" s="65">
        <v>0.0</v>
      </c>
      <c r="V466" s="3"/>
      <c r="W466" s="3"/>
      <c r="X466" s="3"/>
      <c r="Y466" s="3"/>
      <c r="Z466" s="3"/>
      <c r="AA466" s="3"/>
      <c r="AB466" s="3"/>
      <c r="AC466" s="3"/>
      <c r="AD466" s="3"/>
      <c r="AE466" s="3"/>
    </row>
    <row r="467">
      <c r="A467" s="64" t="s">
        <v>809</v>
      </c>
      <c r="B467" s="64" t="s">
        <v>816</v>
      </c>
      <c r="C467" s="64" t="s">
        <v>817</v>
      </c>
      <c r="D467" s="64">
        <v>1.0</v>
      </c>
      <c r="E467" s="64" t="s">
        <v>23</v>
      </c>
      <c r="F467" s="64">
        <v>52.0</v>
      </c>
      <c r="G467" s="64">
        <v>43.0</v>
      </c>
      <c r="H467" s="64">
        <v>9.0</v>
      </c>
      <c r="I467" s="64">
        <v>1.0</v>
      </c>
      <c r="J467" s="64">
        <v>1.0E-4</v>
      </c>
      <c r="K467" s="64">
        <v>1.0</v>
      </c>
      <c r="L467" s="64">
        <v>0.0</v>
      </c>
      <c r="M467" s="64">
        <v>1.0</v>
      </c>
      <c r="N467" s="64">
        <v>1.0</v>
      </c>
      <c r="O467" s="64">
        <v>0.0</v>
      </c>
      <c r="P467" s="64">
        <v>1.0</v>
      </c>
      <c r="Q467" s="64">
        <v>0.0</v>
      </c>
      <c r="R467" s="64">
        <v>161.0</v>
      </c>
      <c r="S467" s="64">
        <v>0.0</v>
      </c>
      <c r="T467" s="64">
        <v>1.0</v>
      </c>
      <c r="U467" s="64">
        <v>0.0</v>
      </c>
      <c r="V467" s="63"/>
      <c r="W467" s="63"/>
      <c r="X467" s="63"/>
      <c r="Y467" s="63"/>
      <c r="Z467" s="63"/>
      <c r="AA467" s="63"/>
      <c r="AB467" s="63"/>
      <c r="AC467" s="63"/>
      <c r="AD467" s="63"/>
      <c r="AE467" s="63"/>
    </row>
    <row r="468">
      <c r="A468" s="65" t="s">
        <v>809</v>
      </c>
      <c r="B468" s="65" t="s">
        <v>1090</v>
      </c>
      <c r="C468" s="65" t="s">
        <v>1091</v>
      </c>
      <c r="D468" s="65">
        <v>2.0</v>
      </c>
      <c r="E468" s="65" t="s">
        <v>23</v>
      </c>
      <c r="F468" s="65">
        <v>52.0</v>
      </c>
      <c r="G468" s="65">
        <v>43.0</v>
      </c>
      <c r="H468" s="65">
        <v>9.0</v>
      </c>
      <c r="I468" s="65">
        <v>331.0</v>
      </c>
      <c r="J468" s="65">
        <v>0.0168</v>
      </c>
      <c r="K468" s="65">
        <v>385.0</v>
      </c>
      <c r="L468" s="65">
        <v>0.0166</v>
      </c>
      <c r="M468" s="65">
        <v>1.0</v>
      </c>
      <c r="N468" s="65">
        <v>2.0</v>
      </c>
      <c r="O468" s="65">
        <v>0.0</v>
      </c>
      <c r="P468" s="65">
        <v>0.006</v>
      </c>
      <c r="Q468" s="65">
        <v>0.0</v>
      </c>
      <c r="R468" s="65">
        <v>322.0</v>
      </c>
      <c r="S468" s="65">
        <v>0.0</v>
      </c>
      <c r="T468" s="65">
        <v>2.0</v>
      </c>
      <c r="U468" s="65">
        <v>0.0</v>
      </c>
      <c r="V468" s="3"/>
      <c r="W468" s="3"/>
      <c r="X468" s="3"/>
      <c r="Y468" s="3"/>
      <c r="Z468" s="3"/>
      <c r="AA468" s="3"/>
      <c r="AB468" s="3"/>
      <c r="AC468" s="3"/>
      <c r="AD468" s="3"/>
      <c r="AE468" s="3"/>
    </row>
    <row r="469">
      <c r="A469" s="64" t="s">
        <v>809</v>
      </c>
      <c r="B469" s="64" t="s">
        <v>820</v>
      </c>
      <c r="C469" s="64" t="s">
        <v>821</v>
      </c>
      <c r="D469" s="64">
        <v>4.0</v>
      </c>
      <c r="E469" s="64" t="s">
        <v>23</v>
      </c>
      <c r="F469" s="64">
        <v>52.0</v>
      </c>
      <c r="G469" s="64">
        <v>43.0</v>
      </c>
      <c r="H469" s="64">
        <v>9.0</v>
      </c>
      <c r="I469" s="64">
        <v>284.0</v>
      </c>
      <c r="J469" s="64">
        <v>0.0144</v>
      </c>
      <c r="K469" s="64">
        <v>323.0</v>
      </c>
      <c r="L469" s="64">
        <v>0.0139</v>
      </c>
      <c r="M469" s="64">
        <v>0.9969</v>
      </c>
      <c r="N469" s="64">
        <v>4.0</v>
      </c>
      <c r="O469" s="64">
        <v>0.0</v>
      </c>
      <c r="P469" s="64">
        <v>0.0141</v>
      </c>
      <c r="Q469" s="64">
        <v>0.0</v>
      </c>
      <c r="R469" s="64">
        <v>644.0</v>
      </c>
      <c r="S469" s="64">
        <v>0.0</v>
      </c>
      <c r="T469" s="64">
        <v>4.0</v>
      </c>
      <c r="U469" s="64">
        <v>0.0</v>
      </c>
      <c r="V469" s="63"/>
      <c r="W469" s="63"/>
      <c r="X469" s="63"/>
      <c r="Y469" s="63"/>
      <c r="Z469" s="63"/>
      <c r="AA469" s="63"/>
      <c r="AB469" s="63"/>
      <c r="AC469" s="63"/>
      <c r="AD469" s="63"/>
      <c r="AE469" s="63"/>
    </row>
    <row r="470">
      <c r="A470" s="65" t="s">
        <v>809</v>
      </c>
      <c r="B470" s="65" t="s">
        <v>822</v>
      </c>
      <c r="C470" s="65" t="s">
        <v>823</v>
      </c>
      <c r="D470" s="65">
        <v>6.0</v>
      </c>
      <c r="E470" s="65" t="s">
        <v>23</v>
      </c>
      <c r="F470" s="65">
        <v>52.0</v>
      </c>
      <c r="G470" s="65">
        <v>43.0</v>
      </c>
      <c r="H470" s="65">
        <v>9.0</v>
      </c>
      <c r="I470" s="65">
        <v>70.0</v>
      </c>
      <c r="J470" s="65">
        <v>0.0036</v>
      </c>
      <c r="K470" s="65">
        <v>81.0</v>
      </c>
      <c r="L470" s="65">
        <v>0.0035</v>
      </c>
      <c r="M470" s="65">
        <v>1.0</v>
      </c>
      <c r="N470" s="65">
        <v>6.0</v>
      </c>
      <c r="O470" s="65">
        <v>0.0</v>
      </c>
      <c r="P470" s="65">
        <v>0.0857</v>
      </c>
      <c r="Q470" s="65">
        <v>0.0</v>
      </c>
      <c r="R470" s="65">
        <v>966.0</v>
      </c>
      <c r="S470" s="65">
        <v>0.0</v>
      </c>
      <c r="T470" s="65">
        <v>6.0</v>
      </c>
      <c r="U470" s="65">
        <v>0.0</v>
      </c>
      <c r="V470" s="3"/>
      <c r="W470" s="3"/>
      <c r="X470" s="3"/>
      <c r="Y470" s="3"/>
      <c r="Z470" s="3"/>
      <c r="AA470" s="3"/>
      <c r="AB470" s="3"/>
      <c r="AC470" s="3"/>
      <c r="AD470" s="3"/>
      <c r="AE470" s="3"/>
    </row>
    <row r="471">
      <c r="A471" s="64" t="s">
        <v>809</v>
      </c>
      <c r="B471" s="64" t="s">
        <v>1092</v>
      </c>
      <c r="C471" s="64" t="s">
        <v>1093</v>
      </c>
      <c r="D471" s="64">
        <v>1.0</v>
      </c>
      <c r="E471" s="64" t="s">
        <v>23</v>
      </c>
      <c r="F471" s="64">
        <v>52.0</v>
      </c>
      <c r="G471" s="64">
        <v>43.0</v>
      </c>
      <c r="H471" s="64">
        <v>9.0</v>
      </c>
      <c r="I471" s="64">
        <v>19.0</v>
      </c>
      <c r="J471" s="64">
        <v>0.001</v>
      </c>
      <c r="K471" s="64">
        <v>20.0</v>
      </c>
      <c r="L471" s="64">
        <v>9.0E-4</v>
      </c>
      <c r="M471" s="64">
        <v>1.0</v>
      </c>
      <c r="N471" s="64">
        <v>1.0</v>
      </c>
      <c r="O471" s="64">
        <v>0.0</v>
      </c>
      <c r="P471" s="64">
        <v>0.0526</v>
      </c>
      <c r="Q471" s="64">
        <v>0.0</v>
      </c>
      <c r="R471" s="64">
        <v>161.0</v>
      </c>
      <c r="S471" s="64">
        <v>0.0</v>
      </c>
      <c r="T471" s="64">
        <v>1.0</v>
      </c>
      <c r="U471" s="64">
        <v>0.0</v>
      </c>
      <c r="V471" s="63"/>
      <c r="W471" s="63"/>
      <c r="X471" s="63"/>
      <c r="Y471" s="63"/>
      <c r="Z471" s="63"/>
      <c r="AA471" s="63"/>
      <c r="AB471" s="63"/>
      <c r="AC471" s="63"/>
      <c r="AD471" s="63"/>
      <c r="AE471" s="63"/>
    </row>
    <row r="472">
      <c r="A472" s="65" t="s">
        <v>824</v>
      </c>
      <c r="B472" s="65" t="s">
        <v>1094</v>
      </c>
      <c r="C472" s="65" t="s">
        <v>1095</v>
      </c>
      <c r="D472" s="65">
        <v>1.0</v>
      </c>
      <c r="E472" s="65" t="s">
        <v>44</v>
      </c>
      <c r="F472" s="65">
        <v>52.0</v>
      </c>
      <c r="G472" s="65">
        <v>43.0</v>
      </c>
      <c r="H472" s="65">
        <v>9.0</v>
      </c>
      <c r="I472" s="65">
        <v>3.0</v>
      </c>
      <c r="J472" s="65">
        <v>2.0E-4</v>
      </c>
      <c r="K472" s="65">
        <v>4.0</v>
      </c>
      <c r="L472" s="65">
        <v>2.0E-4</v>
      </c>
      <c r="M472" s="65">
        <v>1.0</v>
      </c>
      <c r="N472" s="65">
        <v>1.0</v>
      </c>
      <c r="O472" s="65">
        <v>0.0</v>
      </c>
      <c r="P472" s="65">
        <v>0.3333</v>
      </c>
      <c r="Q472" s="65">
        <v>0.0</v>
      </c>
      <c r="R472" s="65">
        <v>156.0</v>
      </c>
      <c r="S472" s="65">
        <v>0.0</v>
      </c>
      <c r="T472" s="65">
        <v>1.0</v>
      </c>
      <c r="U472" s="65">
        <v>0.0</v>
      </c>
      <c r="V472" s="3"/>
      <c r="W472" s="3"/>
      <c r="X472" s="3"/>
      <c r="Y472" s="3"/>
      <c r="Z472" s="3"/>
      <c r="AA472" s="3"/>
      <c r="AB472" s="3"/>
      <c r="AC472" s="3"/>
      <c r="AD472" s="3"/>
      <c r="AE472" s="3"/>
    </row>
    <row r="473">
      <c r="A473" s="64" t="s">
        <v>824</v>
      </c>
      <c r="B473" s="64" t="s">
        <v>1096</v>
      </c>
      <c r="C473" s="64" t="s">
        <v>1097</v>
      </c>
      <c r="D473" s="64">
        <v>1.0</v>
      </c>
      <c r="E473" s="64" t="s">
        <v>44</v>
      </c>
      <c r="F473" s="64">
        <v>52.0</v>
      </c>
      <c r="G473" s="64">
        <v>43.0</v>
      </c>
      <c r="H473" s="64">
        <v>9.0</v>
      </c>
      <c r="I473" s="64">
        <v>6.0</v>
      </c>
      <c r="J473" s="64">
        <v>3.0E-4</v>
      </c>
      <c r="K473" s="64">
        <v>7.0</v>
      </c>
      <c r="L473" s="64">
        <v>3.0E-4</v>
      </c>
      <c r="M473" s="64">
        <v>0.8571</v>
      </c>
      <c r="N473" s="64">
        <v>1.0</v>
      </c>
      <c r="O473" s="64">
        <v>0.0</v>
      </c>
      <c r="P473" s="64">
        <v>0.1667</v>
      </c>
      <c r="Q473" s="64">
        <v>0.0</v>
      </c>
      <c r="R473" s="64">
        <v>156.0</v>
      </c>
      <c r="S473" s="64">
        <v>0.0</v>
      </c>
      <c r="T473" s="64">
        <v>1.0</v>
      </c>
      <c r="U473" s="64">
        <v>0.0</v>
      </c>
      <c r="V473" s="63"/>
      <c r="W473" s="63"/>
      <c r="X473" s="63"/>
      <c r="Y473" s="63"/>
      <c r="Z473" s="63"/>
      <c r="AA473" s="63"/>
      <c r="AB473" s="63"/>
      <c r="AC473" s="63"/>
      <c r="AD473" s="63"/>
      <c r="AE473" s="63"/>
    </row>
    <row r="474">
      <c r="A474" s="65" t="s">
        <v>824</v>
      </c>
      <c r="B474" s="65" t="s">
        <v>1098</v>
      </c>
      <c r="C474" s="65" t="s">
        <v>1099</v>
      </c>
      <c r="D474" s="65">
        <v>1.0</v>
      </c>
      <c r="E474" s="65" t="s">
        <v>44</v>
      </c>
      <c r="F474" s="65">
        <v>52.0</v>
      </c>
      <c r="G474" s="65">
        <v>43.0</v>
      </c>
      <c r="H474" s="65">
        <v>9.0</v>
      </c>
      <c r="I474" s="65">
        <v>2.0</v>
      </c>
      <c r="J474" s="65">
        <v>1.0E-4</v>
      </c>
      <c r="K474" s="65">
        <v>3.0</v>
      </c>
      <c r="L474" s="65">
        <v>1.0E-4</v>
      </c>
      <c r="M474" s="65">
        <v>1.0</v>
      </c>
      <c r="N474" s="65">
        <v>1.0</v>
      </c>
      <c r="O474" s="65">
        <v>0.0</v>
      </c>
      <c r="P474" s="65">
        <v>0.5</v>
      </c>
      <c r="Q474" s="65">
        <v>0.0</v>
      </c>
      <c r="R474" s="65">
        <v>156.0</v>
      </c>
      <c r="S474" s="65">
        <v>0.0</v>
      </c>
      <c r="T474" s="65">
        <v>1.0</v>
      </c>
      <c r="U474" s="65">
        <v>0.0</v>
      </c>
      <c r="V474" s="3"/>
      <c r="W474" s="3"/>
      <c r="X474" s="3"/>
      <c r="Y474" s="3"/>
      <c r="Z474" s="3"/>
      <c r="AA474" s="3"/>
      <c r="AB474" s="3"/>
      <c r="AC474" s="3"/>
      <c r="AD474" s="3"/>
      <c r="AE474" s="3"/>
    </row>
    <row r="475">
      <c r="A475" s="64" t="s">
        <v>824</v>
      </c>
      <c r="B475" s="64" t="s">
        <v>833</v>
      </c>
      <c r="C475" s="64" t="s">
        <v>834</v>
      </c>
      <c r="D475" s="64">
        <v>1.0</v>
      </c>
      <c r="E475" s="64" t="s">
        <v>44</v>
      </c>
      <c r="F475" s="64">
        <v>52.0</v>
      </c>
      <c r="G475" s="64">
        <v>43.0</v>
      </c>
      <c r="H475" s="64">
        <v>9.0</v>
      </c>
      <c r="I475" s="64">
        <v>42.0</v>
      </c>
      <c r="J475" s="64">
        <v>0.0021</v>
      </c>
      <c r="K475" s="64">
        <v>49.0</v>
      </c>
      <c r="L475" s="64">
        <v>0.0021</v>
      </c>
      <c r="M475" s="64">
        <v>0.9592</v>
      </c>
      <c r="N475" s="64">
        <v>1.0</v>
      </c>
      <c r="O475" s="64">
        <v>0.0</v>
      </c>
      <c r="P475" s="64">
        <v>0.0238</v>
      </c>
      <c r="Q475" s="64">
        <v>0.0</v>
      </c>
      <c r="R475" s="64">
        <v>156.0</v>
      </c>
      <c r="S475" s="64">
        <v>0.0</v>
      </c>
      <c r="T475" s="64">
        <v>1.0</v>
      </c>
      <c r="U475" s="64">
        <v>0.0</v>
      </c>
      <c r="V475" s="63"/>
      <c r="W475" s="63"/>
      <c r="X475" s="63"/>
      <c r="Y475" s="63"/>
      <c r="Z475" s="63"/>
      <c r="AA475" s="63"/>
      <c r="AB475" s="63"/>
      <c r="AC475" s="63"/>
      <c r="AD475" s="63"/>
      <c r="AE475" s="63"/>
    </row>
    <row r="476">
      <c r="A476" s="65" t="s">
        <v>824</v>
      </c>
      <c r="B476" s="65" t="s">
        <v>837</v>
      </c>
      <c r="C476" s="65" t="s">
        <v>838</v>
      </c>
      <c r="D476" s="65">
        <v>1.0</v>
      </c>
      <c r="E476" s="65" t="s">
        <v>44</v>
      </c>
      <c r="F476" s="65">
        <v>52.0</v>
      </c>
      <c r="G476" s="65">
        <v>43.0</v>
      </c>
      <c r="H476" s="65">
        <v>9.0</v>
      </c>
      <c r="I476" s="65">
        <v>4.0</v>
      </c>
      <c r="J476" s="65">
        <v>2.0E-4</v>
      </c>
      <c r="K476" s="65">
        <v>4.0</v>
      </c>
      <c r="L476" s="65">
        <v>2.0E-4</v>
      </c>
      <c r="M476" s="65">
        <v>0.5</v>
      </c>
      <c r="N476" s="65">
        <v>1.0</v>
      </c>
      <c r="O476" s="65">
        <v>0.0</v>
      </c>
      <c r="P476" s="65">
        <v>0.25</v>
      </c>
      <c r="Q476" s="65">
        <v>0.0</v>
      </c>
      <c r="R476" s="65">
        <v>156.0</v>
      </c>
      <c r="S476" s="65">
        <v>0.0</v>
      </c>
      <c r="T476" s="65">
        <v>1.0</v>
      </c>
      <c r="U476" s="65">
        <v>0.0</v>
      </c>
      <c r="V476" s="3"/>
      <c r="W476" s="3"/>
      <c r="X476" s="3"/>
      <c r="Y476" s="3"/>
      <c r="Z476" s="3"/>
      <c r="AA476" s="3"/>
      <c r="AB476" s="3"/>
      <c r="AC476" s="3"/>
      <c r="AD476" s="3"/>
      <c r="AE476" s="3"/>
    </row>
    <row r="477">
      <c r="A477" s="64" t="s">
        <v>839</v>
      </c>
      <c r="B477" s="64" t="s">
        <v>1100</v>
      </c>
      <c r="C477" s="64" t="s">
        <v>1101</v>
      </c>
      <c r="D477" s="64">
        <v>1.0</v>
      </c>
      <c r="E477" s="64" t="s">
        <v>54</v>
      </c>
      <c r="F477" s="64">
        <v>52.0</v>
      </c>
      <c r="G477" s="64">
        <v>43.0</v>
      </c>
      <c r="H477" s="64">
        <v>9.0</v>
      </c>
      <c r="I477" s="64">
        <v>2.0</v>
      </c>
      <c r="J477" s="64">
        <v>1.0E-4</v>
      </c>
      <c r="K477" s="64">
        <v>2.0</v>
      </c>
      <c r="L477" s="64">
        <v>1.0E-4</v>
      </c>
      <c r="M477" s="64">
        <v>1.0</v>
      </c>
      <c r="N477" s="64">
        <v>1.0</v>
      </c>
      <c r="O477" s="64">
        <v>0.0</v>
      </c>
      <c r="P477" s="64">
        <v>0.5</v>
      </c>
      <c r="Q477" s="64">
        <v>0.0</v>
      </c>
      <c r="R477" s="64">
        <v>150.0</v>
      </c>
      <c r="S477" s="64">
        <v>0.0</v>
      </c>
      <c r="T477" s="64">
        <v>1.0</v>
      </c>
      <c r="U477" s="64">
        <v>0.0</v>
      </c>
      <c r="V477" s="63"/>
      <c r="W477" s="63"/>
      <c r="X477" s="63"/>
      <c r="Y477" s="63"/>
      <c r="Z477" s="63"/>
      <c r="AA477" s="63"/>
      <c r="AB477" s="63"/>
      <c r="AC477" s="63"/>
      <c r="AD477" s="63"/>
      <c r="AE477" s="63"/>
    </row>
    <row r="478">
      <c r="A478" s="65" t="s">
        <v>839</v>
      </c>
      <c r="B478" s="65" t="s">
        <v>844</v>
      </c>
      <c r="C478" s="65" t="s">
        <v>845</v>
      </c>
      <c r="D478" s="65">
        <v>1.0</v>
      </c>
      <c r="E478" s="65" t="s">
        <v>54</v>
      </c>
      <c r="F478" s="65">
        <v>52.0</v>
      </c>
      <c r="G478" s="65">
        <v>43.0</v>
      </c>
      <c r="H478" s="65">
        <v>9.0</v>
      </c>
      <c r="I478" s="65">
        <v>2.0</v>
      </c>
      <c r="J478" s="65">
        <v>1.0E-4</v>
      </c>
      <c r="K478" s="65">
        <v>2.0</v>
      </c>
      <c r="L478" s="65">
        <v>1.0E-4</v>
      </c>
      <c r="M478" s="65">
        <v>1.0</v>
      </c>
      <c r="N478" s="65">
        <v>1.0</v>
      </c>
      <c r="O478" s="65">
        <v>0.0</v>
      </c>
      <c r="P478" s="65">
        <v>0.5</v>
      </c>
      <c r="Q478" s="65">
        <v>0.0</v>
      </c>
      <c r="R478" s="65">
        <v>150.0</v>
      </c>
      <c r="S478" s="65">
        <v>0.0</v>
      </c>
      <c r="T478" s="65">
        <v>1.0</v>
      </c>
      <c r="U478" s="65">
        <v>0.0</v>
      </c>
      <c r="V478" s="3"/>
      <c r="W478" s="3"/>
      <c r="X478" s="3"/>
      <c r="Y478" s="3"/>
      <c r="Z478" s="3"/>
      <c r="AA478" s="3"/>
      <c r="AB478" s="3"/>
      <c r="AC478" s="3"/>
      <c r="AD478" s="3"/>
      <c r="AE478" s="3"/>
    </row>
    <row r="479">
      <c r="A479" s="64" t="s">
        <v>839</v>
      </c>
      <c r="B479" s="64" t="s">
        <v>1102</v>
      </c>
      <c r="C479" s="64" t="s">
        <v>1103</v>
      </c>
      <c r="D479" s="64">
        <v>1.0</v>
      </c>
      <c r="E479" s="64" t="s">
        <v>54</v>
      </c>
      <c r="F479" s="64">
        <v>52.0</v>
      </c>
      <c r="G479" s="64">
        <v>43.0</v>
      </c>
      <c r="H479" s="64">
        <v>9.0</v>
      </c>
      <c r="I479" s="64">
        <v>0.0</v>
      </c>
      <c r="J479" s="64">
        <v>0.0</v>
      </c>
      <c r="K479" s="64">
        <v>0.0</v>
      </c>
      <c r="L479" s="64">
        <v>0.0</v>
      </c>
      <c r="M479" s="64">
        <v>0.0</v>
      </c>
      <c r="N479" s="64">
        <v>1.0</v>
      </c>
      <c r="O479" s="64">
        <v>0.0</v>
      </c>
      <c r="P479" s="64">
        <v>0.0</v>
      </c>
      <c r="Q479" s="64">
        <v>0.0</v>
      </c>
      <c r="R479" s="64">
        <v>150.0</v>
      </c>
      <c r="S479" s="64">
        <v>0.0</v>
      </c>
      <c r="T479" s="64">
        <v>1.0</v>
      </c>
      <c r="U479" s="64">
        <v>0.0</v>
      </c>
      <c r="V479" s="63"/>
      <c r="W479" s="63"/>
      <c r="X479" s="63"/>
      <c r="Y479" s="63"/>
      <c r="Z479" s="63"/>
      <c r="AA479" s="63"/>
      <c r="AB479" s="63"/>
      <c r="AC479" s="63"/>
      <c r="AD479" s="63"/>
      <c r="AE479" s="63"/>
    </row>
    <row r="480">
      <c r="A480" s="65" t="s">
        <v>345</v>
      </c>
      <c r="B480" s="65" t="s">
        <v>852</v>
      </c>
      <c r="C480" s="65" t="s">
        <v>853</v>
      </c>
      <c r="D480" s="65">
        <v>1.0</v>
      </c>
      <c r="E480" s="65" t="s">
        <v>140</v>
      </c>
      <c r="F480" s="65">
        <v>60.5</v>
      </c>
      <c r="G480" s="65">
        <v>33.5</v>
      </c>
      <c r="H480" s="65">
        <v>27.0</v>
      </c>
      <c r="I480" s="65">
        <v>1.0</v>
      </c>
      <c r="J480" s="65">
        <v>0.0</v>
      </c>
      <c r="K480" s="65">
        <v>2.0</v>
      </c>
      <c r="L480" s="65">
        <v>1.0E-4</v>
      </c>
      <c r="M480" s="65">
        <v>1.0</v>
      </c>
      <c r="N480" s="65">
        <v>1.0</v>
      </c>
      <c r="O480" s="65">
        <v>0.0</v>
      </c>
      <c r="P480" s="65">
        <v>1.0</v>
      </c>
      <c r="Q480" s="65">
        <v>0.0</v>
      </c>
      <c r="R480" s="65">
        <v>118.0</v>
      </c>
      <c r="S480" s="65">
        <v>0.0</v>
      </c>
      <c r="T480" s="65">
        <v>1.0</v>
      </c>
      <c r="U480" s="65">
        <v>0.0</v>
      </c>
      <c r="V480" s="3"/>
      <c r="W480" s="3"/>
      <c r="X480" s="3"/>
      <c r="Y480" s="3"/>
      <c r="Z480" s="3"/>
      <c r="AA480" s="3"/>
      <c r="AB480" s="3"/>
      <c r="AC480" s="3"/>
      <c r="AD480" s="3"/>
      <c r="AE480" s="3"/>
    </row>
    <row r="481">
      <c r="A481" s="64" t="s">
        <v>1104</v>
      </c>
      <c r="B481" s="64" t="s">
        <v>1105</v>
      </c>
      <c r="C481" s="64" t="s">
        <v>1106</v>
      </c>
      <c r="D481" s="64">
        <v>1.0</v>
      </c>
      <c r="E481" s="64" t="s">
        <v>119</v>
      </c>
      <c r="F481" s="64">
        <v>58.5</v>
      </c>
      <c r="G481" s="64">
        <v>33.5</v>
      </c>
      <c r="H481" s="64">
        <v>25.0</v>
      </c>
      <c r="I481" s="64">
        <v>1.0</v>
      </c>
      <c r="J481" s="64">
        <v>0.0</v>
      </c>
      <c r="K481" s="64">
        <v>1.0</v>
      </c>
      <c r="L481" s="64">
        <v>0.0</v>
      </c>
      <c r="M481" s="64">
        <v>0.0</v>
      </c>
      <c r="N481" s="64">
        <v>1.0</v>
      </c>
      <c r="O481" s="64">
        <v>0.0</v>
      </c>
      <c r="P481" s="64">
        <v>1.0</v>
      </c>
      <c r="Q481" s="64">
        <v>0.0</v>
      </c>
      <c r="R481" s="64">
        <v>124.0</v>
      </c>
      <c r="S481" s="64">
        <v>0.0</v>
      </c>
      <c r="T481" s="64">
        <v>1.0</v>
      </c>
      <c r="U481" s="64">
        <v>0.0</v>
      </c>
      <c r="V481" s="63"/>
      <c r="W481" s="63"/>
      <c r="X481" s="63"/>
      <c r="Y481" s="63"/>
      <c r="Z481" s="63"/>
      <c r="AA481" s="63"/>
      <c r="AB481" s="63"/>
      <c r="AC481" s="63"/>
      <c r="AD481" s="63"/>
      <c r="AE481" s="63"/>
    </row>
    <row r="482">
      <c r="A482" s="65" t="s">
        <v>1104</v>
      </c>
      <c r="B482" s="65" t="s">
        <v>1107</v>
      </c>
      <c r="C482" s="65" t="s">
        <v>1108</v>
      </c>
      <c r="D482" s="65">
        <v>1.0</v>
      </c>
      <c r="E482" s="65" t="s">
        <v>119</v>
      </c>
      <c r="F482" s="65">
        <v>58.5</v>
      </c>
      <c r="G482" s="65">
        <v>33.5</v>
      </c>
      <c r="H482" s="65">
        <v>25.0</v>
      </c>
      <c r="I482" s="65">
        <v>1.0</v>
      </c>
      <c r="J482" s="65">
        <v>0.0</v>
      </c>
      <c r="K482" s="65">
        <v>1.0</v>
      </c>
      <c r="L482" s="65">
        <v>0.0</v>
      </c>
      <c r="M482" s="65">
        <v>1.0</v>
      </c>
      <c r="N482" s="65">
        <v>1.0</v>
      </c>
      <c r="O482" s="65">
        <v>0.0</v>
      </c>
      <c r="P482" s="65">
        <v>1.0</v>
      </c>
      <c r="Q482" s="65">
        <v>0.0</v>
      </c>
      <c r="R482" s="65">
        <v>124.0</v>
      </c>
      <c r="S482" s="65">
        <v>0.0</v>
      </c>
      <c r="T482" s="65">
        <v>1.0</v>
      </c>
      <c r="U482" s="65">
        <v>0.0</v>
      </c>
      <c r="V482" s="3"/>
      <c r="W482" s="3"/>
      <c r="X482" s="3"/>
      <c r="Y482" s="3"/>
      <c r="Z482" s="3"/>
      <c r="AA482" s="3"/>
      <c r="AB482" s="3"/>
      <c r="AC482" s="3"/>
      <c r="AD482" s="3"/>
      <c r="AE482" s="3"/>
    </row>
    <row r="483">
      <c r="A483" s="64" t="s">
        <v>351</v>
      </c>
      <c r="B483" s="64" t="s">
        <v>354</v>
      </c>
      <c r="C483" s="64" t="s">
        <v>355</v>
      </c>
      <c r="D483" s="64">
        <v>1.0</v>
      </c>
      <c r="E483" s="64" t="s">
        <v>200</v>
      </c>
      <c r="F483" s="64">
        <v>60.5</v>
      </c>
      <c r="G483" s="64">
        <v>29.5</v>
      </c>
      <c r="H483" s="64">
        <v>27.0</v>
      </c>
      <c r="I483" s="64">
        <v>3.0</v>
      </c>
      <c r="J483" s="64">
        <v>1.0E-4</v>
      </c>
      <c r="K483" s="64">
        <v>6.0</v>
      </c>
      <c r="L483" s="64">
        <v>2.0E-4</v>
      </c>
      <c r="M483" s="64">
        <v>1.0</v>
      </c>
      <c r="N483" s="64">
        <v>1.0</v>
      </c>
      <c r="O483" s="64">
        <v>0.0</v>
      </c>
      <c r="P483" s="64">
        <v>0.3333</v>
      </c>
      <c r="Q483" s="64">
        <v>0.0</v>
      </c>
      <c r="R483" s="64">
        <v>102.0</v>
      </c>
      <c r="S483" s="64">
        <v>0.0</v>
      </c>
      <c r="T483" s="64">
        <v>1.0</v>
      </c>
      <c r="U483" s="64">
        <v>0.0</v>
      </c>
      <c r="V483" s="63"/>
      <c r="W483" s="63"/>
      <c r="X483" s="63"/>
      <c r="Y483" s="63"/>
      <c r="Z483" s="63"/>
      <c r="AA483" s="63"/>
      <c r="AB483" s="63"/>
      <c r="AC483" s="63"/>
      <c r="AD483" s="63"/>
      <c r="AE483" s="63"/>
    </row>
    <row r="484">
      <c r="A484" s="65" t="s">
        <v>351</v>
      </c>
      <c r="B484" s="65" t="s">
        <v>356</v>
      </c>
      <c r="C484" s="65" t="s">
        <v>357</v>
      </c>
      <c r="D484" s="65">
        <v>1.0</v>
      </c>
      <c r="E484" s="65" t="s">
        <v>200</v>
      </c>
      <c r="F484" s="65">
        <v>60.5</v>
      </c>
      <c r="G484" s="65">
        <v>33.5</v>
      </c>
      <c r="H484" s="65">
        <v>27.0</v>
      </c>
      <c r="I484" s="65">
        <v>2.0</v>
      </c>
      <c r="J484" s="65">
        <v>1.0E-4</v>
      </c>
      <c r="K484" s="65">
        <v>2.0</v>
      </c>
      <c r="L484" s="65">
        <v>1.0E-4</v>
      </c>
      <c r="M484" s="65">
        <v>1.0</v>
      </c>
      <c r="N484" s="65">
        <v>1.0</v>
      </c>
      <c r="O484" s="65">
        <v>0.0</v>
      </c>
      <c r="P484" s="65">
        <v>0.5</v>
      </c>
      <c r="Q484" s="65">
        <v>0.0</v>
      </c>
      <c r="R484" s="65">
        <v>102.0</v>
      </c>
      <c r="S484" s="65">
        <v>0.0</v>
      </c>
      <c r="T484" s="65">
        <v>1.0</v>
      </c>
      <c r="U484" s="65">
        <v>0.0</v>
      </c>
      <c r="V484" s="3"/>
      <c r="W484" s="3"/>
      <c r="X484" s="3"/>
      <c r="Y484" s="3"/>
      <c r="Z484" s="3"/>
      <c r="AA484" s="3"/>
      <c r="AB484" s="3"/>
      <c r="AC484" s="3"/>
      <c r="AD484" s="3"/>
      <c r="AE484" s="3"/>
    </row>
    <row r="485">
      <c r="A485" s="64" t="s">
        <v>351</v>
      </c>
      <c r="B485" s="64" t="s">
        <v>358</v>
      </c>
      <c r="C485" s="64" t="s">
        <v>359</v>
      </c>
      <c r="D485" s="64">
        <v>1.0</v>
      </c>
      <c r="E485" s="64" t="s">
        <v>200</v>
      </c>
      <c r="F485" s="64">
        <v>60.5</v>
      </c>
      <c r="G485" s="64">
        <v>33.5</v>
      </c>
      <c r="H485" s="64">
        <v>27.0</v>
      </c>
      <c r="I485" s="64">
        <v>5.0</v>
      </c>
      <c r="J485" s="64">
        <v>2.0E-4</v>
      </c>
      <c r="K485" s="64">
        <v>8.0</v>
      </c>
      <c r="L485" s="64">
        <v>3.0E-4</v>
      </c>
      <c r="M485" s="64">
        <v>1.0</v>
      </c>
      <c r="N485" s="64">
        <v>1.0</v>
      </c>
      <c r="O485" s="64">
        <v>0.0</v>
      </c>
      <c r="P485" s="64">
        <v>0.2</v>
      </c>
      <c r="Q485" s="64">
        <v>0.0</v>
      </c>
      <c r="R485" s="64">
        <v>102.0</v>
      </c>
      <c r="S485" s="64">
        <v>0.0</v>
      </c>
      <c r="T485" s="64">
        <v>1.0</v>
      </c>
      <c r="U485" s="64">
        <v>0.0</v>
      </c>
      <c r="V485" s="63"/>
      <c r="W485" s="63"/>
      <c r="X485" s="63"/>
      <c r="Y485" s="63"/>
      <c r="Z485" s="63"/>
      <c r="AA485" s="63"/>
      <c r="AB485" s="63"/>
      <c r="AC485" s="63"/>
      <c r="AD485" s="63"/>
      <c r="AE485" s="63"/>
    </row>
    <row r="486">
      <c r="A486" s="65" t="s">
        <v>351</v>
      </c>
      <c r="B486" s="65" t="s">
        <v>360</v>
      </c>
      <c r="C486" s="65" t="s">
        <v>361</v>
      </c>
      <c r="D486" s="65">
        <v>1.0</v>
      </c>
      <c r="E486" s="65" t="s">
        <v>200</v>
      </c>
      <c r="F486" s="65">
        <v>60.5</v>
      </c>
      <c r="G486" s="65">
        <v>33.5</v>
      </c>
      <c r="H486" s="65">
        <v>27.0</v>
      </c>
      <c r="I486" s="65">
        <v>4.0</v>
      </c>
      <c r="J486" s="65">
        <v>2.0E-4</v>
      </c>
      <c r="K486" s="65">
        <v>4.0</v>
      </c>
      <c r="L486" s="65">
        <v>1.0E-4</v>
      </c>
      <c r="M486" s="65">
        <v>1.0</v>
      </c>
      <c r="N486" s="65">
        <v>1.0</v>
      </c>
      <c r="O486" s="65">
        <v>0.0</v>
      </c>
      <c r="P486" s="65">
        <v>0.25</v>
      </c>
      <c r="Q486" s="65">
        <v>0.0</v>
      </c>
      <c r="R486" s="65">
        <v>102.0</v>
      </c>
      <c r="S486" s="65">
        <v>0.0</v>
      </c>
      <c r="T486" s="65">
        <v>1.0</v>
      </c>
      <c r="U486" s="65">
        <v>0.0</v>
      </c>
      <c r="V486" s="3"/>
      <c r="W486" s="3"/>
      <c r="X486" s="3"/>
      <c r="Y486" s="3"/>
      <c r="Z486" s="3"/>
      <c r="AA486" s="3"/>
      <c r="AB486" s="3"/>
      <c r="AC486" s="3"/>
      <c r="AD486" s="3"/>
      <c r="AE486" s="3"/>
    </row>
    <row r="487">
      <c r="A487" s="64" t="s">
        <v>351</v>
      </c>
      <c r="B487" s="64" t="s">
        <v>858</v>
      </c>
      <c r="C487" s="64" t="s">
        <v>859</v>
      </c>
      <c r="D487" s="64">
        <v>1.0</v>
      </c>
      <c r="E487" s="64" t="s">
        <v>200</v>
      </c>
      <c r="F487" s="64">
        <v>60.5</v>
      </c>
      <c r="G487" s="64">
        <v>33.5</v>
      </c>
      <c r="H487" s="64">
        <v>27.0</v>
      </c>
      <c r="I487" s="64">
        <v>2.0</v>
      </c>
      <c r="J487" s="64">
        <v>1.0E-4</v>
      </c>
      <c r="K487" s="64">
        <v>2.0</v>
      </c>
      <c r="L487" s="64">
        <v>1.0E-4</v>
      </c>
      <c r="M487" s="64">
        <v>1.0</v>
      </c>
      <c r="N487" s="64">
        <v>1.0</v>
      </c>
      <c r="O487" s="64">
        <v>0.0</v>
      </c>
      <c r="P487" s="64">
        <v>0.5</v>
      </c>
      <c r="Q487" s="64">
        <v>0.0</v>
      </c>
      <c r="R487" s="64">
        <v>102.0</v>
      </c>
      <c r="S487" s="64">
        <v>0.0</v>
      </c>
      <c r="T487" s="64">
        <v>1.0</v>
      </c>
      <c r="U487" s="64">
        <v>0.0</v>
      </c>
      <c r="V487" s="63"/>
      <c r="W487" s="63"/>
      <c r="X487" s="63"/>
      <c r="Y487" s="63"/>
      <c r="Z487" s="63"/>
      <c r="AA487" s="63"/>
      <c r="AB487" s="63"/>
      <c r="AC487" s="63"/>
      <c r="AD487" s="63"/>
      <c r="AE487" s="63"/>
    </row>
    <row r="488">
      <c r="A488" s="65" t="s">
        <v>866</v>
      </c>
      <c r="B488" s="65" t="s">
        <v>1109</v>
      </c>
      <c r="C488" s="65" t="s">
        <v>1110</v>
      </c>
      <c r="D488" s="65">
        <v>1.0</v>
      </c>
      <c r="E488" s="65" t="s">
        <v>117</v>
      </c>
      <c r="F488" s="65">
        <v>60.5</v>
      </c>
      <c r="G488" s="65">
        <v>33.5</v>
      </c>
      <c r="H488" s="65">
        <v>27.0</v>
      </c>
      <c r="I488" s="65">
        <v>0.0</v>
      </c>
      <c r="J488" s="65">
        <v>0.0</v>
      </c>
      <c r="K488" s="65">
        <v>0.0</v>
      </c>
      <c r="L488" s="65">
        <v>0.0</v>
      </c>
      <c r="M488" s="65">
        <v>0.0</v>
      </c>
      <c r="N488" s="65">
        <v>1.0</v>
      </c>
      <c r="O488" s="65">
        <v>0.0</v>
      </c>
      <c r="P488" s="65">
        <v>0.0</v>
      </c>
      <c r="Q488" s="65">
        <v>0.0</v>
      </c>
      <c r="R488" s="65">
        <v>134.0</v>
      </c>
      <c r="S488" s="65">
        <v>0.0</v>
      </c>
      <c r="T488" s="65">
        <v>1.0</v>
      </c>
      <c r="U488" s="65">
        <v>0.0</v>
      </c>
      <c r="V488" s="3"/>
      <c r="W488" s="3"/>
      <c r="X488" s="3"/>
      <c r="Y488" s="3"/>
      <c r="Z488" s="3"/>
      <c r="AA488" s="3"/>
      <c r="AB488" s="3"/>
      <c r="AC488" s="3"/>
      <c r="AD488" s="3"/>
      <c r="AE488" s="3"/>
    </row>
    <row r="489">
      <c r="A489" s="64" t="s">
        <v>866</v>
      </c>
      <c r="B489" s="64" t="s">
        <v>871</v>
      </c>
      <c r="C489" s="64" t="s">
        <v>872</v>
      </c>
      <c r="D489" s="64">
        <v>2.0</v>
      </c>
      <c r="E489" s="64" t="s">
        <v>117</v>
      </c>
      <c r="F489" s="64">
        <v>60.5</v>
      </c>
      <c r="G489" s="64">
        <v>33.5</v>
      </c>
      <c r="H489" s="64">
        <v>27.0</v>
      </c>
      <c r="I489" s="64">
        <v>1.0</v>
      </c>
      <c r="J489" s="64">
        <v>0.0</v>
      </c>
      <c r="K489" s="64">
        <v>2.0</v>
      </c>
      <c r="L489" s="64">
        <v>1.0E-4</v>
      </c>
      <c r="M489" s="64">
        <v>1.0</v>
      </c>
      <c r="N489" s="64">
        <v>2.0</v>
      </c>
      <c r="O489" s="64">
        <v>0.0</v>
      </c>
      <c r="P489" s="64">
        <v>2.0</v>
      </c>
      <c r="Q489" s="64">
        <v>0.0</v>
      </c>
      <c r="R489" s="64">
        <v>268.0</v>
      </c>
      <c r="S489" s="64">
        <v>0.0</v>
      </c>
      <c r="T489" s="64">
        <v>2.0</v>
      </c>
      <c r="U489" s="64">
        <v>0.0</v>
      </c>
      <c r="V489" s="63"/>
      <c r="W489" s="63"/>
      <c r="X489" s="63"/>
      <c r="Y489" s="63"/>
      <c r="Z489" s="63"/>
      <c r="AA489" s="63"/>
      <c r="AB489" s="63"/>
      <c r="AC489" s="63"/>
      <c r="AD489" s="63"/>
      <c r="AE489" s="63"/>
    </row>
    <row r="490">
      <c r="A490" s="65" t="s">
        <v>1111</v>
      </c>
      <c r="B490" s="65" t="s">
        <v>1112</v>
      </c>
      <c r="C490" s="65" t="s">
        <v>1113</v>
      </c>
      <c r="D490" s="65">
        <v>2.0</v>
      </c>
      <c r="E490" s="65" t="s">
        <v>190</v>
      </c>
      <c r="F490" s="65">
        <v>60.5</v>
      </c>
      <c r="G490" s="65">
        <v>33.5</v>
      </c>
      <c r="H490" s="65">
        <v>27.0</v>
      </c>
      <c r="I490" s="65">
        <v>1.0</v>
      </c>
      <c r="J490" s="65">
        <v>0.0</v>
      </c>
      <c r="K490" s="65">
        <v>5.0</v>
      </c>
      <c r="L490" s="65">
        <v>2.0E-4</v>
      </c>
      <c r="M490" s="65">
        <v>1.0</v>
      </c>
      <c r="N490" s="65">
        <v>2.0</v>
      </c>
      <c r="O490" s="65">
        <v>0.0</v>
      </c>
      <c r="P490" s="65">
        <v>2.0</v>
      </c>
      <c r="Q490" s="65">
        <v>0.0</v>
      </c>
      <c r="R490" s="65">
        <v>212.0</v>
      </c>
      <c r="S490" s="65">
        <v>0.0</v>
      </c>
      <c r="T490" s="65">
        <v>2.0</v>
      </c>
      <c r="U490" s="65">
        <v>0.0</v>
      </c>
      <c r="V490" s="3"/>
      <c r="W490" s="3"/>
      <c r="X490" s="3"/>
      <c r="Y490" s="3"/>
      <c r="Z490" s="3"/>
      <c r="AA490" s="3"/>
      <c r="AB490" s="3"/>
      <c r="AC490" s="3"/>
      <c r="AD490" s="3"/>
      <c r="AE490" s="3"/>
    </row>
    <row r="491">
      <c r="A491" s="64" t="s">
        <v>369</v>
      </c>
      <c r="B491" s="64" t="s">
        <v>370</v>
      </c>
      <c r="C491" s="64" t="s">
        <v>371</v>
      </c>
      <c r="D491" s="64">
        <v>1.0</v>
      </c>
      <c r="E491" s="64" t="s">
        <v>190</v>
      </c>
      <c r="F491" s="64">
        <v>60.5</v>
      </c>
      <c r="G491" s="64">
        <v>33.5</v>
      </c>
      <c r="H491" s="64">
        <v>27.0</v>
      </c>
      <c r="I491" s="64">
        <v>1.0</v>
      </c>
      <c r="J491" s="64">
        <v>0.0</v>
      </c>
      <c r="K491" s="64">
        <v>1.0</v>
      </c>
      <c r="L491" s="64">
        <v>0.0</v>
      </c>
      <c r="M491" s="64">
        <v>1.0</v>
      </c>
      <c r="N491" s="64">
        <v>1.0</v>
      </c>
      <c r="O491" s="64">
        <v>0.0</v>
      </c>
      <c r="P491" s="64">
        <v>1.0</v>
      </c>
      <c r="Q491" s="64">
        <v>0.0</v>
      </c>
      <c r="R491" s="64">
        <v>105.0</v>
      </c>
      <c r="S491" s="64">
        <v>0.0</v>
      </c>
      <c r="T491" s="64">
        <v>1.0</v>
      </c>
      <c r="U491" s="64">
        <v>0.0</v>
      </c>
      <c r="V491" s="63"/>
      <c r="W491" s="63"/>
      <c r="X491" s="63"/>
      <c r="Y491" s="63"/>
      <c r="Z491" s="63"/>
      <c r="AA491" s="63"/>
      <c r="AB491" s="63"/>
      <c r="AC491" s="63"/>
      <c r="AD491" s="63"/>
      <c r="AE491" s="63"/>
    </row>
    <row r="492">
      <c r="A492" s="65" t="s">
        <v>369</v>
      </c>
      <c r="B492" s="65" t="s">
        <v>1114</v>
      </c>
      <c r="C492" s="65" t="s">
        <v>1115</v>
      </c>
      <c r="D492" s="65">
        <v>1.0</v>
      </c>
      <c r="E492" s="65" t="s">
        <v>190</v>
      </c>
      <c r="F492" s="65">
        <v>60.5</v>
      </c>
      <c r="G492" s="65">
        <v>33.5</v>
      </c>
      <c r="H492" s="65">
        <v>27.0</v>
      </c>
      <c r="I492" s="65">
        <v>3.0</v>
      </c>
      <c r="J492" s="65">
        <v>1.0E-4</v>
      </c>
      <c r="K492" s="65">
        <v>7.0</v>
      </c>
      <c r="L492" s="65">
        <v>2.0E-4</v>
      </c>
      <c r="M492" s="65">
        <v>1.0</v>
      </c>
      <c r="N492" s="65">
        <v>1.0</v>
      </c>
      <c r="O492" s="65">
        <v>0.0</v>
      </c>
      <c r="P492" s="65">
        <v>0.3333</v>
      </c>
      <c r="Q492" s="65">
        <v>0.0</v>
      </c>
      <c r="R492" s="65">
        <v>105.0</v>
      </c>
      <c r="S492" s="65">
        <v>0.0</v>
      </c>
      <c r="T492" s="65">
        <v>1.0</v>
      </c>
      <c r="U492" s="65">
        <v>0.0</v>
      </c>
      <c r="V492" s="3"/>
      <c r="W492" s="3"/>
      <c r="X492" s="3"/>
      <c r="Y492" s="3"/>
      <c r="Z492" s="3"/>
      <c r="AA492" s="3"/>
      <c r="AB492" s="3"/>
      <c r="AC492" s="3"/>
      <c r="AD492" s="3"/>
      <c r="AE492" s="3"/>
    </row>
    <row r="493">
      <c r="A493" s="64" t="s">
        <v>1116</v>
      </c>
      <c r="B493" s="64" t="s">
        <v>1117</v>
      </c>
      <c r="C493" s="64" t="s">
        <v>1118</v>
      </c>
      <c r="D493" s="64">
        <v>2.0</v>
      </c>
      <c r="E493" s="64" t="s">
        <v>168</v>
      </c>
      <c r="F493" s="64">
        <v>60.5</v>
      </c>
      <c r="G493" s="64">
        <v>33.5</v>
      </c>
      <c r="H493" s="64">
        <v>27.0</v>
      </c>
      <c r="I493" s="64">
        <v>1.0</v>
      </c>
      <c r="J493" s="64">
        <v>0.0</v>
      </c>
      <c r="K493" s="64">
        <v>2.0</v>
      </c>
      <c r="L493" s="64">
        <v>1.0E-4</v>
      </c>
      <c r="M493" s="64">
        <v>1.0</v>
      </c>
      <c r="N493" s="64">
        <v>1.0</v>
      </c>
      <c r="O493" s="64">
        <v>1.0</v>
      </c>
      <c r="P493" s="64">
        <v>1.0</v>
      </c>
      <c r="Q493" s="64">
        <v>1.0</v>
      </c>
      <c r="R493" s="64">
        <v>113.0</v>
      </c>
      <c r="S493" s="64">
        <v>113.0</v>
      </c>
      <c r="T493" s="64">
        <v>1.0</v>
      </c>
      <c r="U493" s="64">
        <v>1.0</v>
      </c>
      <c r="V493" s="63"/>
      <c r="W493" s="63"/>
      <c r="X493" s="63"/>
      <c r="Y493" s="63"/>
      <c r="Z493" s="63"/>
      <c r="AA493" s="63"/>
      <c r="AB493" s="63"/>
      <c r="AC493" s="63"/>
      <c r="AD493" s="63"/>
      <c r="AE493" s="63"/>
    </row>
    <row r="494">
      <c r="A494" s="65" t="s">
        <v>877</v>
      </c>
      <c r="B494" s="65" t="s">
        <v>1119</v>
      </c>
      <c r="C494" s="65" t="s">
        <v>1120</v>
      </c>
      <c r="D494" s="65">
        <v>3.0</v>
      </c>
      <c r="E494" s="65" t="s">
        <v>100</v>
      </c>
      <c r="F494" s="65">
        <v>60.5</v>
      </c>
      <c r="G494" s="65">
        <v>33.5</v>
      </c>
      <c r="H494" s="65">
        <v>27.0</v>
      </c>
      <c r="I494" s="65">
        <v>2.0</v>
      </c>
      <c r="J494" s="65">
        <v>1.0E-4</v>
      </c>
      <c r="K494" s="65">
        <v>2.0</v>
      </c>
      <c r="L494" s="65">
        <v>1.0E-4</v>
      </c>
      <c r="M494" s="65">
        <v>1.0</v>
      </c>
      <c r="N494" s="65">
        <v>2.0</v>
      </c>
      <c r="O494" s="65">
        <v>1.0</v>
      </c>
      <c r="P494" s="65">
        <v>1.0</v>
      </c>
      <c r="Q494" s="65">
        <v>0.5</v>
      </c>
      <c r="R494" s="65">
        <v>113.0</v>
      </c>
      <c r="S494" s="65">
        <v>113.0</v>
      </c>
      <c r="T494" s="65">
        <v>2.0</v>
      </c>
      <c r="U494" s="65">
        <v>1.0</v>
      </c>
      <c r="V494" s="3"/>
      <c r="W494" s="3"/>
      <c r="X494" s="3"/>
      <c r="Y494" s="3"/>
      <c r="Z494" s="3"/>
      <c r="AA494" s="3"/>
      <c r="AB494" s="3"/>
      <c r="AC494" s="3"/>
      <c r="AD494" s="3"/>
      <c r="AE494" s="3"/>
    </row>
    <row r="495">
      <c r="A495" s="64" t="s">
        <v>375</v>
      </c>
      <c r="B495" s="64" t="s">
        <v>376</v>
      </c>
      <c r="C495" s="64" t="s">
        <v>377</v>
      </c>
      <c r="D495" s="64">
        <v>1.0</v>
      </c>
      <c r="E495" s="64" t="s">
        <v>231</v>
      </c>
      <c r="F495" s="64">
        <v>37.0</v>
      </c>
      <c r="G495" s="64">
        <v>25.5</v>
      </c>
      <c r="H495" s="64">
        <v>11.5</v>
      </c>
      <c r="I495" s="64">
        <v>21.0</v>
      </c>
      <c r="J495" s="64">
        <v>8.0E-4</v>
      </c>
      <c r="K495" s="64">
        <v>23.0</v>
      </c>
      <c r="L495" s="64">
        <v>8.0E-4</v>
      </c>
      <c r="M495" s="64">
        <v>1.0</v>
      </c>
      <c r="N495" s="64">
        <v>1.0</v>
      </c>
      <c r="O495" s="64">
        <v>0.0</v>
      </c>
      <c r="P495" s="64">
        <v>0.0476</v>
      </c>
      <c r="Q495" s="64">
        <v>0.0</v>
      </c>
      <c r="R495" s="64">
        <v>102.0</v>
      </c>
      <c r="S495" s="64">
        <v>0.0</v>
      </c>
      <c r="T495" s="64">
        <v>1.0</v>
      </c>
      <c r="U495" s="64">
        <v>0.0</v>
      </c>
      <c r="V495" s="63"/>
      <c r="W495" s="63"/>
      <c r="X495" s="63"/>
      <c r="Y495" s="63"/>
      <c r="Z495" s="63"/>
      <c r="AA495" s="63"/>
      <c r="AB495" s="63"/>
      <c r="AC495" s="63"/>
      <c r="AD495" s="63"/>
      <c r="AE495" s="63"/>
    </row>
    <row r="496">
      <c r="A496" s="65" t="s">
        <v>375</v>
      </c>
      <c r="B496" s="65" t="s">
        <v>386</v>
      </c>
      <c r="C496" s="65" t="s">
        <v>387</v>
      </c>
      <c r="D496" s="65">
        <v>1.0</v>
      </c>
      <c r="E496" s="65" t="s">
        <v>231</v>
      </c>
      <c r="F496" s="65">
        <v>37.0</v>
      </c>
      <c r="G496" s="65">
        <v>25.5</v>
      </c>
      <c r="H496" s="65">
        <v>11.5</v>
      </c>
      <c r="I496" s="65">
        <v>0.0</v>
      </c>
      <c r="J496" s="65">
        <v>0.0</v>
      </c>
      <c r="K496" s="65">
        <v>0.0</v>
      </c>
      <c r="L496" s="65">
        <v>0.0</v>
      </c>
      <c r="M496" s="65">
        <v>0.0</v>
      </c>
      <c r="N496" s="65">
        <v>1.0</v>
      </c>
      <c r="O496" s="65">
        <v>0.0</v>
      </c>
      <c r="P496" s="65">
        <v>0.0</v>
      </c>
      <c r="Q496" s="65">
        <v>0.0</v>
      </c>
      <c r="R496" s="65">
        <v>102.0</v>
      </c>
      <c r="S496" s="65">
        <v>0.0</v>
      </c>
      <c r="T496" s="65">
        <v>1.0</v>
      </c>
      <c r="U496" s="65">
        <v>0.0</v>
      </c>
      <c r="V496" s="3"/>
      <c r="W496" s="3"/>
      <c r="X496" s="3"/>
      <c r="Y496" s="3"/>
      <c r="Z496" s="3"/>
      <c r="AA496" s="3"/>
      <c r="AB496" s="3"/>
      <c r="AC496" s="3"/>
      <c r="AD496" s="3"/>
      <c r="AE496" s="3"/>
    </row>
    <row r="497">
      <c r="A497" s="64" t="s">
        <v>375</v>
      </c>
      <c r="B497" s="64" t="s">
        <v>880</v>
      </c>
      <c r="C497" s="64" t="s">
        <v>881</v>
      </c>
      <c r="D497" s="64">
        <v>3.0</v>
      </c>
      <c r="E497" s="64" t="s">
        <v>231</v>
      </c>
      <c r="F497" s="64">
        <v>37.0</v>
      </c>
      <c r="G497" s="64">
        <v>25.5</v>
      </c>
      <c r="H497" s="64">
        <v>11.5</v>
      </c>
      <c r="I497" s="64">
        <v>44.0</v>
      </c>
      <c r="J497" s="64">
        <v>0.0017</v>
      </c>
      <c r="K497" s="64">
        <v>55.0</v>
      </c>
      <c r="L497" s="64">
        <v>0.0018</v>
      </c>
      <c r="M497" s="64">
        <v>0.9273</v>
      </c>
      <c r="N497" s="64">
        <v>3.0</v>
      </c>
      <c r="O497" s="64">
        <v>0.0</v>
      </c>
      <c r="P497" s="64">
        <v>0.0682</v>
      </c>
      <c r="Q497" s="64">
        <v>0.0</v>
      </c>
      <c r="R497" s="64">
        <v>306.0</v>
      </c>
      <c r="S497" s="64">
        <v>0.0</v>
      </c>
      <c r="T497" s="64">
        <v>3.0</v>
      </c>
      <c r="U497" s="64">
        <v>0.0</v>
      </c>
      <c r="V497" s="63"/>
      <c r="W497" s="63"/>
      <c r="X497" s="63"/>
      <c r="Y497" s="63"/>
      <c r="Z497" s="63"/>
      <c r="AA497" s="63"/>
      <c r="AB497" s="63"/>
      <c r="AC497" s="63"/>
      <c r="AD497" s="63"/>
      <c r="AE497" s="63"/>
    </row>
    <row r="498">
      <c r="A498" s="65" t="s">
        <v>375</v>
      </c>
      <c r="B498" s="65" t="s">
        <v>388</v>
      </c>
      <c r="C498" s="65" t="s">
        <v>389</v>
      </c>
      <c r="D498" s="65">
        <v>6.0</v>
      </c>
      <c r="E498" s="65" t="s">
        <v>231</v>
      </c>
      <c r="F498" s="65">
        <v>37.0</v>
      </c>
      <c r="G498" s="65">
        <v>25.5</v>
      </c>
      <c r="H498" s="65">
        <v>11.5</v>
      </c>
      <c r="I498" s="65">
        <v>36.0</v>
      </c>
      <c r="J498" s="65">
        <v>0.0014</v>
      </c>
      <c r="K498" s="65">
        <v>47.0</v>
      </c>
      <c r="L498" s="65">
        <v>0.0016</v>
      </c>
      <c r="M498" s="65">
        <v>1.0</v>
      </c>
      <c r="N498" s="65">
        <v>6.0</v>
      </c>
      <c r="O498" s="65">
        <v>0.0</v>
      </c>
      <c r="P498" s="65">
        <v>0.1667</v>
      </c>
      <c r="Q498" s="65">
        <v>0.0</v>
      </c>
      <c r="R498" s="65">
        <v>612.0</v>
      </c>
      <c r="S498" s="65">
        <v>0.0</v>
      </c>
      <c r="T498" s="65">
        <v>6.0</v>
      </c>
      <c r="U498" s="65">
        <v>0.0</v>
      </c>
      <c r="V498" s="3"/>
      <c r="W498" s="3"/>
      <c r="X498" s="3"/>
      <c r="Y498" s="3"/>
      <c r="Z498" s="3"/>
      <c r="AA498" s="3"/>
      <c r="AB498" s="3"/>
      <c r="AC498" s="3"/>
      <c r="AD498" s="3"/>
      <c r="AE498" s="3"/>
    </row>
    <row r="499">
      <c r="A499" s="64" t="s">
        <v>375</v>
      </c>
      <c r="B499" s="64" t="s">
        <v>390</v>
      </c>
      <c r="C499" s="64" t="s">
        <v>391</v>
      </c>
      <c r="D499" s="64">
        <v>2.0</v>
      </c>
      <c r="E499" s="64" t="s">
        <v>231</v>
      </c>
      <c r="F499" s="64">
        <v>37.0</v>
      </c>
      <c r="G499" s="64">
        <v>25.5</v>
      </c>
      <c r="H499" s="64">
        <v>11.5</v>
      </c>
      <c r="I499" s="64">
        <v>89.0</v>
      </c>
      <c r="J499" s="64">
        <v>0.0035</v>
      </c>
      <c r="K499" s="64">
        <v>132.0</v>
      </c>
      <c r="L499" s="64">
        <v>0.0044</v>
      </c>
      <c r="M499" s="64">
        <v>1.0</v>
      </c>
      <c r="N499" s="64">
        <v>2.0</v>
      </c>
      <c r="O499" s="64">
        <v>0.0</v>
      </c>
      <c r="P499" s="64">
        <v>0.0225</v>
      </c>
      <c r="Q499" s="64">
        <v>0.0</v>
      </c>
      <c r="R499" s="64">
        <v>204.0</v>
      </c>
      <c r="S499" s="64">
        <v>0.0</v>
      </c>
      <c r="T499" s="64">
        <v>2.0</v>
      </c>
      <c r="U499" s="64">
        <v>0.0</v>
      </c>
      <c r="V499" s="63"/>
      <c r="W499" s="63"/>
      <c r="X499" s="63"/>
      <c r="Y499" s="63"/>
      <c r="Z499" s="63"/>
      <c r="AA499" s="63"/>
      <c r="AB499" s="63"/>
      <c r="AC499" s="63"/>
      <c r="AD499" s="63"/>
      <c r="AE499" s="63"/>
    </row>
    <row r="500">
      <c r="A500" s="65" t="s">
        <v>375</v>
      </c>
      <c r="B500" s="65" t="s">
        <v>392</v>
      </c>
      <c r="C500" s="65" t="s">
        <v>393</v>
      </c>
      <c r="D500" s="65">
        <v>1.0</v>
      </c>
      <c r="E500" s="65" t="s">
        <v>231</v>
      </c>
      <c r="F500" s="65">
        <v>37.0</v>
      </c>
      <c r="G500" s="65">
        <v>25.5</v>
      </c>
      <c r="H500" s="65">
        <v>11.5</v>
      </c>
      <c r="I500" s="65">
        <v>28.0</v>
      </c>
      <c r="J500" s="65">
        <v>0.0011</v>
      </c>
      <c r="K500" s="65">
        <v>37.0</v>
      </c>
      <c r="L500" s="65">
        <v>0.0012</v>
      </c>
      <c r="M500" s="65">
        <v>1.0</v>
      </c>
      <c r="N500" s="65">
        <v>1.0</v>
      </c>
      <c r="O500" s="65">
        <v>0.0</v>
      </c>
      <c r="P500" s="65">
        <v>0.0357</v>
      </c>
      <c r="Q500" s="65">
        <v>0.0</v>
      </c>
      <c r="R500" s="65">
        <v>102.0</v>
      </c>
      <c r="S500" s="65">
        <v>0.0</v>
      </c>
      <c r="T500" s="65">
        <v>1.0</v>
      </c>
      <c r="U500" s="65">
        <v>0.0</v>
      </c>
      <c r="V500" s="3"/>
      <c r="W500" s="3"/>
      <c r="X500" s="3"/>
      <c r="Y500" s="3"/>
      <c r="Z500" s="3"/>
      <c r="AA500" s="3"/>
      <c r="AB500" s="3"/>
      <c r="AC500" s="3"/>
      <c r="AD500" s="3"/>
      <c r="AE500" s="3"/>
    </row>
    <row r="501">
      <c r="A501" s="64" t="s">
        <v>375</v>
      </c>
      <c r="B501" s="64" t="s">
        <v>882</v>
      </c>
      <c r="C501" s="64" t="s">
        <v>883</v>
      </c>
      <c r="D501" s="64">
        <v>1.0</v>
      </c>
      <c r="E501" s="64" t="s">
        <v>231</v>
      </c>
      <c r="F501" s="64">
        <v>37.0</v>
      </c>
      <c r="G501" s="64">
        <v>25.5</v>
      </c>
      <c r="H501" s="64">
        <v>11.5</v>
      </c>
      <c r="I501" s="64">
        <v>10.0</v>
      </c>
      <c r="J501" s="64">
        <v>4.0E-4</v>
      </c>
      <c r="K501" s="64">
        <v>11.0</v>
      </c>
      <c r="L501" s="64">
        <v>4.0E-4</v>
      </c>
      <c r="M501" s="64">
        <v>1.0</v>
      </c>
      <c r="N501" s="64">
        <v>1.0</v>
      </c>
      <c r="O501" s="64">
        <v>0.0</v>
      </c>
      <c r="P501" s="64">
        <v>0.1</v>
      </c>
      <c r="Q501" s="64">
        <v>0.0</v>
      </c>
      <c r="R501" s="64">
        <v>102.0</v>
      </c>
      <c r="S501" s="64">
        <v>0.0</v>
      </c>
      <c r="T501" s="64">
        <v>1.0</v>
      </c>
      <c r="U501" s="64">
        <v>0.0</v>
      </c>
      <c r="V501" s="63"/>
      <c r="W501" s="63"/>
      <c r="X501" s="63"/>
      <c r="Y501" s="63"/>
      <c r="Z501" s="63"/>
      <c r="AA501" s="63"/>
      <c r="AB501" s="63"/>
      <c r="AC501" s="63"/>
      <c r="AD501" s="63"/>
      <c r="AE501" s="63"/>
    </row>
    <row r="502">
      <c r="A502" s="65" t="s">
        <v>375</v>
      </c>
      <c r="B502" s="65" t="s">
        <v>394</v>
      </c>
      <c r="C502" s="65" t="s">
        <v>395</v>
      </c>
      <c r="D502" s="65">
        <v>1.0</v>
      </c>
      <c r="E502" s="65" t="s">
        <v>231</v>
      </c>
      <c r="F502" s="65">
        <v>37.0</v>
      </c>
      <c r="G502" s="65">
        <v>25.5</v>
      </c>
      <c r="H502" s="65">
        <v>11.5</v>
      </c>
      <c r="I502" s="65">
        <v>77.0</v>
      </c>
      <c r="J502" s="65">
        <v>0.003</v>
      </c>
      <c r="K502" s="65">
        <v>103.0</v>
      </c>
      <c r="L502" s="65">
        <v>0.0034</v>
      </c>
      <c r="M502" s="65">
        <v>0.9223</v>
      </c>
      <c r="N502" s="65">
        <v>1.0</v>
      </c>
      <c r="O502" s="65">
        <v>0.0</v>
      </c>
      <c r="P502" s="65">
        <v>0.013</v>
      </c>
      <c r="Q502" s="65">
        <v>0.0</v>
      </c>
      <c r="R502" s="65">
        <v>102.0</v>
      </c>
      <c r="S502" s="65">
        <v>0.0</v>
      </c>
      <c r="T502" s="65">
        <v>1.0</v>
      </c>
      <c r="U502" s="65">
        <v>0.0</v>
      </c>
      <c r="V502" s="3"/>
      <c r="W502" s="3"/>
      <c r="X502" s="3"/>
      <c r="Y502" s="3"/>
      <c r="Z502" s="3"/>
      <c r="AA502" s="3"/>
      <c r="AB502" s="3"/>
      <c r="AC502" s="3"/>
      <c r="AD502" s="3"/>
      <c r="AE502" s="3"/>
    </row>
    <row r="503">
      <c r="A503" s="64" t="s">
        <v>375</v>
      </c>
      <c r="B503" s="64" t="s">
        <v>396</v>
      </c>
      <c r="C503" s="64" t="s">
        <v>397</v>
      </c>
      <c r="D503" s="64">
        <v>1.0</v>
      </c>
      <c r="E503" s="64" t="s">
        <v>231</v>
      </c>
      <c r="F503" s="64">
        <v>37.0</v>
      </c>
      <c r="G503" s="64">
        <v>25.5</v>
      </c>
      <c r="H503" s="64">
        <v>11.5</v>
      </c>
      <c r="I503" s="64">
        <v>43.0</v>
      </c>
      <c r="J503" s="64">
        <v>0.0017</v>
      </c>
      <c r="K503" s="64">
        <v>48.0</v>
      </c>
      <c r="L503" s="64">
        <v>0.0016</v>
      </c>
      <c r="M503" s="64">
        <v>0.9792</v>
      </c>
      <c r="N503" s="64">
        <v>1.0</v>
      </c>
      <c r="O503" s="64">
        <v>0.0</v>
      </c>
      <c r="P503" s="64">
        <v>0.0233</v>
      </c>
      <c r="Q503" s="64">
        <v>0.0</v>
      </c>
      <c r="R503" s="64">
        <v>102.0</v>
      </c>
      <c r="S503" s="64">
        <v>0.0</v>
      </c>
      <c r="T503" s="64">
        <v>1.0</v>
      </c>
      <c r="U503" s="64">
        <v>0.0</v>
      </c>
      <c r="V503" s="63"/>
      <c r="W503" s="63"/>
      <c r="X503" s="63"/>
      <c r="Y503" s="63"/>
      <c r="Z503" s="63"/>
      <c r="AA503" s="63"/>
      <c r="AB503" s="63"/>
      <c r="AC503" s="63"/>
      <c r="AD503" s="63"/>
      <c r="AE503" s="63"/>
    </row>
    <row r="504">
      <c r="A504" s="65" t="s">
        <v>375</v>
      </c>
      <c r="B504" s="65" t="s">
        <v>1121</v>
      </c>
      <c r="C504" s="65" t="s">
        <v>1122</v>
      </c>
      <c r="D504" s="65">
        <v>1.0</v>
      </c>
      <c r="E504" s="65" t="s">
        <v>231</v>
      </c>
      <c r="F504" s="65">
        <v>37.0</v>
      </c>
      <c r="G504" s="65">
        <v>25.5</v>
      </c>
      <c r="H504" s="65">
        <v>11.5</v>
      </c>
      <c r="I504" s="65">
        <v>26.0</v>
      </c>
      <c r="J504" s="65">
        <v>0.001</v>
      </c>
      <c r="K504" s="65">
        <v>31.0</v>
      </c>
      <c r="L504" s="65">
        <v>0.001</v>
      </c>
      <c r="M504" s="65">
        <v>1.0</v>
      </c>
      <c r="N504" s="65">
        <v>1.0</v>
      </c>
      <c r="O504" s="65">
        <v>0.0</v>
      </c>
      <c r="P504" s="65">
        <v>0.0385</v>
      </c>
      <c r="Q504" s="65">
        <v>0.0</v>
      </c>
      <c r="R504" s="65">
        <v>102.0</v>
      </c>
      <c r="S504" s="65">
        <v>0.0</v>
      </c>
      <c r="T504" s="65">
        <v>1.0</v>
      </c>
      <c r="U504" s="65">
        <v>0.0</v>
      </c>
      <c r="V504" s="3"/>
      <c r="W504" s="3"/>
      <c r="X504" s="3"/>
      <c r="Y504" s="3"/>
      <c r="Z504" s="3"/>
      <c r="AA504" s="3"/>
      <c r="AB504" s="3"/>
      <c r="AC504" s="3"/>
      <c r="AD504" s="3"/>
      <c r="AE504" s="3"/>
    </row>
    <row r="505">
      <c r="A505" s="64" t="s">
        <v>375</v>
      </c>
      <c r="B505" s="64" t="s">
        <v>398</v>
      </c>
      <c r="C505" s="64" t="s">
        <v>399</v>
      </c>
      <c r="D505" s="64">
        <v>2.0</v>
      </c>
      <c r="E505" s="64" t="s">
        <v>231</v>
      </c>
      <c r="F505" s="64">
        <v>37.0</v>
      </c>
      <c r="G505" s="64">
        <v>25.5</v>
      </c>
      <c r="H505" s="64">
        <v>11.5</v>
      </c>
      <c r="I505" s="64">
        <v>25.0</v>
      </c>
      <c r="J505" s="64">
        <v>0.001</v>
      </c>
      <c r="K505" s="64">
        <v>41.0</v>
      </c>
      <c r="L505" s="64">
        <v>0.0014</v>
      </c>
      <c r="M505" s="64">
        <v>0.9268</v>
      </c>
      <c r="N505" s="64">
        <v>2.0</v>
      </c>
      <c r="O505" s="64">
        <v>0.0</v>
      </c>
      <c r="P505" s="64">
        <v>0.08</v>
      </c>
      <c r="Q505" s="64">
        <v>0.0</v>
      </c>
      <c r="R505" s="64">
        <v>204.0</v>
      </c>
      <c r="S505" s="64">
        <v>0.0</v>
      </c>
      <c r="T505" s="64">
        <v>2.0</v>
      </c>
      <c r="U505" s="64">
        <v>0.0</v>
      </c>
      <c r="V505" s="63"/>
      <c r="W505" s="63"/>
      <c r="X505" s="63"/>
      <c r="Y505" s="63"/>
      <c r="Z505" s="63"/>
      <c r="AA505" s="63"/>
      <c r="AB505" s="63"/>
      <c r="AC505" s="63"/>
      <c r="AD505" s="63"/>
      <c r="AE505" s="63"/>
    </row>
    <row r="506">
      <c r="A506" s="65" t="s">
        <v>400</v>
      </c>
      <c r="B506" s="65" t="s">
        <v>401</v>
      </c>
      <c r="C506" s="65" t="s">
        <v>402</v>
      </c>
      <c r="D506" s="65">
        <v>9.0</v>
      </c>
      <c r="E506" s="65" t="s">
        <v>132</v>
      </c>
      <c r="F506" s="65">
        <v>60.5</v>
      </c>
      <c r="G506" s="65">
        <v>33.5</v>
      </c>
      <c r="H506" s="65">
        <v>27.0</v>
      </c>
      <c r="I506" s="65">
        <v>439.0</v>
      </c>
      <c r="J506" s="65">
        <v>0.0174</v>
      </c>
      <c r="K506" s="65">
        <v>507.0</v>
      </c>
      <c r="L506" s="65">
        <v>0.0168</v>
      </c>
      <c r="M506" s="65">
        <v>1.0</v>
      </c>
      <c r="N506" s="65">
        <v>8.0</v>
      </c>
      <c r="O506" s="65">
        <v>1.0</v>
      </c>
      <c r="P506" s="65">
        <v>0.0182</v>
      </c>
      <c r="Q506" s="65">
        <v>0.0023</v>
      </c>
      <c r="R506" s="65">
        <v>1032.0</v>
      </c>
      <c r="S506" s="65">
        <v>129.0</v>
      </c>
      <c r="T506" s="65">
        <v>8.0</v>
      </c>
      <c r="U506" s="65">
        <v>1.0</v>
      </c>
      <c r="V506" s="3"/>
      <c r="W506" s="3"/>
      <c r="X506" s="3"/>
      <c r="Y506" s="3"/>
      <c r="Z506" s="3"/>
      <c r="AA506" s="3"/>
      <c r="AB506" s="3"/>
      <c r="AC506" s="3"/>
      <c r="AD506" s="3"/>
      <c r="AE506" s="3"/>
    </row>
    <row r="507">
      <c r="A507" s="64" t="s">
        <v>400</v>
      </c>
      <c r="B507" s="64" t="s">
        <v>403</v>
      </c>
      <c r="C507" s="64" t="s">
        <v>404</v>
      </c>
      <c r="D507" s="64">
        <v>9.0</v>
      </c>
      <c r="E507" s="64" t="s">
        <v>132</v>
      </c>
      <c r="F507" s="64">
        <v>60.5</v>
      </c>
      <c r="G507" s="64">
        <v>33.5</v>
      </c>
      <c r="H507" s="64">
        <v>27.0</v>
      </c>
      <c r="I507" s="64">
        <v>64.0</v>
      </c>
      <c r="J507" s="64">
        <v>0.0025</v>
      </c>
      <c r="K507" s="64">
        <v>88.0</v>
      </c>
      <c r="L507" s="64">
        <v>0.0029</v>
      </c>
      <c r="M507" s="64">
        <v>1.0</v>
      </c>
      <c r="N507" s="64">
        <v>9.0</v>
      </c>
      <c r="O507" s="64">
        <v>0.0</v>
      </c>
      <c r="P507" s="64">
        <v>0.1406</v>
      </c>
      <c r="Q507" s="64">
        <v>0.0</v>
      </c>
      <c r="R507" s="64">
        <v>1161.0</v>
      </c>
      <c r="S507" s="64">
        <v>0.0</v>
      </c>
      <c r="T507" s="64">
        <v>9.0</v>
      </c>
      <c r="U507" s="64">
        <v>0.0</v>
      </c>
      <c r="V507" s="63"/>
      <c r="W507" s="63"/>
      <c r="X507" s="63"/>
      <c r="Y507" s="63"/>
      <c r="Z507" s="63"/>
      <c r="AA507" s="63"/>
      <c r="AB507" s="63"/>
      <c r="AC507" s="63"/>
      <c r="AD507" s="63"/>
      <c r="AE507" s="63"/>
    </row>
    <row r="508">
      <c r="A508" s="65" t="s">
        <v>400</v>
      </c>
      <c r="B508" s="65" t="s">
        <v>886</v>
      </c>
      <c r="C508" s="65" t="s">
        <v>887</v>
      </c>
      <c r="D508" s="65">
        <v>6.0</v>
      </c>
      <c r="E508" s="65" t="s">
        <v>132</v>
      </c>
      <c r="F508" s="65">
        <v>60.5</v>
      </c>
      <c r="G508" s="65">
        <v>33.5</v>
      </c>
      <c r="H508" s="65">
        <v>27.0</v>
      </c>
      <c r="I508" s="65">
        <v>39.0</v>
      </c>
      <c r="J508" s="65">
        <v>0.0015</v>
      </c>
      <c r="K508" s="65">
        <v>52.0</v>
      </c>
      <c r="L508" s="65">
        <v>0.0017</v>
      </c>
      <c r="M508" s="65">
        <v>0.9808</v>
      </c>
      <c r="N508" s="65">
        <v>6.0</v>
      </c>
      <c r="O508" s="65">
        <v>0.0</v>
      </c>
      <c r="P508" s="65">
        <v>0.1538</v>
      </c>
      <c r="Q508" s="65">
        <v>0.0</v>
      </c>
      <c r="R508" s="65">
        <v>774.0</v>
      </c>
      <c r="S508" s="65">
        <v>0.0</v>
      </c>
      <c r="T508" s="65">
        <v>6.0</v>
      </c>
      <c r="U508" s="65">
        <v>0.0</v>
      </c>
      <c r="V508" s="3"/>
      <c r="W508" s="3"/>
      <c r="X508" s="3"/>
      <c r="Y508" s="3"/>
      <c r="Z508" s="3"/>
      <c r="AA508" s="3"/>
      <c r="AB508" s="3"/>
      <c r="AC508" s="3"/>
      <c r="AD508" s="3"/>
      <c r="AE508" s="3"/>
    </row>
    <row r="509">
      <c r="A509" s="64" t="s">
        <v>400</v>
      </c>
      <c r="B509" s="64" t="s">
        <v>888</v>
      </c>
      <c r="C509" s="64" t="s">
        <v>889</v>
      </c>
      <c r="D509" s="64">
        <v>2.0</v>
      </c>
      <c r="E509" s="64" t="s">
        <v>132</v>
      </c>
      <c r="F509" s="64">
        <v>60.5</v>
      </c>
      <c r="G509" s="64">
        <v>33.5</v>
      </c>
      <c r="H509" s="64">
        <v>27.0</v>
      </c>
      <c r="I509" s="64">
        <v>33.0</v>
      </c>
      <c r="J509" s="64">
        <v>0.0013</v>
      </c>
      <c r="K509" s="64">
        <v>37.0</v>
      </c>
      <c r="L509" s="64">
        <v>0.0012</v>
      </c>
      <c r="M509" s="64">
        <v>0.9189</v>
      </c>
      <c r="N509" s="64">
        <v>2.0</v>
      </c>
      <c r="O509" s="64">
        <v>0.0</v>
      </c>
      <c r="P509" s="64">
        <v>0.0606</v>
      </c>
      <c r="Q509" s="64">
        <v>0.0</v>
      </c>
      <c r="R509" s="64">
        <v>258.0</v>
      </c>
      <c r="S509" s="64">
        <v>0.0</v>
      </c>
      <c r="T509" s="64">
        <v>2.0</v>
      </c>
      <c r="U509" s="64">
        <v>0.0</v>
      </c>
      <c r="V509" s="63"/>
      <c r="W509" s="63"/>
      <c r="X509" s="63"/>
      <c r="Y509" s="63"/>
      <c r="Z509" s="63"/>
      <c r="AA509" s="63"/>
      <c r="AB509" s="63"/>
      <c r="AC509" s="63"/>
      <c r="AD509" s="63"/>
      <c r="AE509" s="63"/>
    </row>
    <row r="510">
      <c r="A510" s="65" t="s">
        <v>400</v>
      </c>
      <c r="B510" s="65" t="s">
        <v>405</v>
      </c>
      <c r="C510" s="65" t="s">
        <v>406</v>
      </c>
      <c r="D510" s="65">
        <v>1.0</v>
      </c>
      <c r="E510" s="65" t="s">
        <v>132</v>
      </c>
      <c r="F510" s="65">
        <v>60.5</v>
      </c>
      <c r="G510" s="65">
        <v>33.5</v>
      </c>
      <c r="H510" s="65">
        <v>27.0</v>
      </c>
      <c r="I510" s="65">
        <v>3.0</v>
      </c>
      <c r="J510" s="65">
        <v>1.0E-4</v>
      </c>
      <c r="K510" s="65">
        <v>3.0</v>
      </c>
      <c r="L510" s="65">
        <v>1.0E-4</v>
      </c>
      <c r="M510" s="65">
        <v>1.0</v>
      </c>
      <c r="N510" s="65">
        <v>1.0</v>
      </c>
      <c r="O510" s="65">
        <v>0.0</v>
      </c>
      <c r="P510" s="65">
        <v>0.3333</v>
      </c>
      <c r="Q510" s="65">
        <v>0.0</v>
      </c>
      <c r="R510" s="65">
        <v>129.0</v>
      </c>
      <c r="S510" s="65">
        <v>0.0</v>
      </c>
      <c r="T510" s="65">
        <v>1.0</v>
      </c>
      <c r="U510" s="65">
        <v>0.0</v>
      </c>
      <c r="V510" s="3"/>
      <c r="W510" s="3"/>
      <c r="X510" s="3"/>
      <c r="Y510" s="3"/>
      <c r="Z510" s="3"/>
      <c r="AA510" s="3"/>
      <c r="AB510" s="3"/>
      <c r="AC510" s="3"/>
      <c r="AD510" s="3"/>
      <c r="AE510" s="3"/>
    </row>
    <row r="511">
      <c r="A511" s="64" t="s">
        <v>400</v>
      </c>
      <c r="B511" s="64" t="s">
        <v>890</v>
      </c>
      <c r="C511" s="64" t="s">
        <v>891</v>
      </c>
      <c r="D511" s="64">
        <v>2.0</v>
      </c>
      <c r="E511" s="64" t="s">
        <v>132</v>
      </c>
      <c r="F511" s="64">
        <v>60.5</v>
      </c>
      <c r="G511" s="64">
        <v>33.5</v>
      </c>
      <c r="H511" s="64">
        <v>27.0</v>
      </c>
      <c r="I511" s="64">
        <v>11.0</v>
      </c>
      <c r="J511" s="64">
        <v>4.0E-4</v>
      </c>
      <c r="K511" s="64">
        <v>13.0</v>
      </c>
      <c r="L511" s="64">
        <v>4.0E-4</v>
      </c>
      <c r="M511" s="64">
        <v>1.0</v>
      </c>
      <c r="N511" s="64">
        <v>2.0</v>
      </c>
      <c r="O511" s="64">
        <v>0.0</v>
      </c>
      <c r="P511" s="64">
        <v>0.1818</v>
      </c>
      <c r="Q511" s="64">
        <v>0.0</v>
      </c>
      <c r="R511" s="64">
        <v>258.0</v>
      </c>
      <c r="S511" s="64">
        <v>0.0</v>
      </c>
      <c r="T511" s="64">
        <v>2.0</v>
      </c>
      <c r="U511" s="64">
        <v>0.0</v>
      </c>
      <c r="V511" s="63"/>
      <c r="W511" s="63"/>
      <c r="X511" s="63"/>
      <c r="Y511" s="63"/>
      <c r="Z511" s="63"/>
      <c r="AA511" s="63"/>
      <c r="AB511" s="63"/>
      <c r="AC511" s="63"/>
      <c r="AD511" s="63"/>
      <c r="AE511" s="63"/>
    </row>
    <row r="512">
      <c r="A512" s="65" t="s">
        <v>400</v>
      </c>
      <c r="B512" s="65" t="s">
        <v>407</v>
      </c>
      <c r="C512" s="65" t="s">
        <v>408</v>
      </c>
      <c r="D512" s="65">
        <v>1.0</v>
      </c>
      <c r="E512" s="65" t="s">
        <v>132</v>
      </c>
      <c r="F512" s="65">
        <v>60.5</v>
      </c>
      <c r="G512" s="65">
        <v>33.5</v>
      </c>
      <c r="H512" s="65">
        <v>27.0</v>
      </c>
      <c r="I512" s="65">
        <v>5.0</v>
      </c>
      <c r="J512" s="65">
        <v>2.0E-4</v>
      </c>
      <c r="K512" s="65">
        <v>9.0</v>
      </c>
      <c r="L512" s="65">
        <v>3.0E-4</v>
      </c>
      <c r="M512" s="65">
        <v>1.0</v>
      </c>
      <c r="N512" s="65">
        <v>1.0</v>
      </c>
      <c r="O512" s="65">
        <v>0.0</v>
      </c>
      <c r="P512" s="65">
        <v>0.2</v>
      </c>
      <c r="Q512" s="65">
        <v>0.0</v>
      </c>
      <c r="R512" s="65">
        <v>129.0</v>
      </c>
      <c r="S512" s="65">
        <v>0.0</v>
      </c>
      <c r="T512" s="65">
        <v>1.0</v>
      </c>
      <c r="U512" s="65">
        <v>0.0</v>
      </c>
      <c r="V512" s="3"/>
      <c r="W512" s="3"/>
      <c r="X512" s="3"/>
      <c r="Y512" s="3"/>
      <c r="Z512" s="3"/>
      <c r="AA512" s="3"/>
      <c r="AB512" s="3"/>
      <c r="AC512" s="3"/>
      <c r="AD512" s="3"/>
      <c r="AE512" s="3"/>
    </row>
    <row r="513">
      <c r="A513" s="64" t="s">
        <v>400</v>
      </c>
      <c r="B513" s="64" t="s">
        <v>409</v>
      </c>
      <c r="C513" s="64" t="s">
        <v>410</v>
      </c>
      <c r="D513" s="64">
        <v>2.0</v>
      </c>
      <c r="E513" s="64" t="s">
        <v>132</v>
      </c>
      <c r="F513" s="64">
        <v>60.5</v>
      </c>
      <c r="G513" s="64">
        <v>33.5</v>
      </c>
      <c r="H513" s="64">
        <v>27.0</v>
      </c>
      <c r="I513" s="64">
        <v>148.0</v>
      </c>
      <c r="J513" s="64">
        <v>0.0059</v>
      </c>
      <c r="K513" s="64">
        <v>186.0</v>
      </c>
      <c r="L513" s="64">
        <v>0.0062</v>
      </c>
      <c r="M513" s="64">
        <v>1.0</v>
      </c>
      <c r="N513" s="64">
        <v>2.0</v>
      </c>
      <c r="O513" s="64">
        <v>0.0</v>
      </c>
      <c r="P513" s="64">
        <v>0.0135</v>
      </c>
      <c r="Q513" s="64">
        <v>0.0</v>
      </c>
      <c r="R513" s="64">
        <v>258.0</v>
      </c>
      <c r="S513" s="64">
        <v>0.0</v>
      </c>
      <c r="T513" s="64">
        <v>2.0</v>
      </c>
      <c r="U513" s="64">
        <v>0.0</v>
      </c>
      <c r="V513" s="63"/>
      <c r="W513" s="63"/>
      <c r="X513" s="63"/>
      <c r="Y513" s="63"/>
      <c r="Z513" s="63"/>
      <c r="AA513" s="63"/>
      <c r="AB513" s="63"/>
      <c r="AC513" s="63"/>
      <c r="AD513" s="63"/>
      <c r="AE513" s="63"/>
    </row>
    <row r="514">
      <c r="A514" s="65" t="s">
        <v>400</v>
      </c>
      <c r="B514" s="65" t="s">
        <v>411</v>
      </c>
      <c r="C514" s="65" t="s">
        <v>412</v>
      </c>
      <c r="D514" s="65">
        <v>7.0</v>
      </c>
      <c r="E514" s="65" t="s">
        <v>132</v>
      </c>
      <c r="F514" s="65">
        <v>60.5</v>
      </c>
      <c r="G514" s="65">
        <v>33.5</v>
      </c>
      <c r="H514" s="65">
        <v>27.0</v>
      </c>
      <c r="I514" s="65">
        <v>18.0</v>
      </c>
      <c r="J514" s="65">
        <v>7.0E-4</v>
      </c>
      <c r="K514" s="65">
        <v>22.0</v>
      </c>
      <c r="L514" s="65">
        <v>7.0E-4</v>
      </c>
      <c r="M514" s="65">
        <v>0.9545</v>
      </c>
      <c r="N514" s="65">
        <v>7.0</v>
      </c>
      <c r="O514" s="65">
        <v>0.0</v>
      </c>
      <c r="P514" s="65">
        <v>0.3889</v>
      </c>
      <c r="Q514" s="65">
        <v>0.0</v>
      </c>
      <c r="R514" s="65">
        <v>903.0</v>
      </c>
      <c r="S514" s="65">
        <v>0.0</v>
      </c>
      <c r="T514" s="65">
        <v>7.0</v>
      </c>
      <c r="U514" s="65">
        <v>0.0</v>
      </c>
      <c r="V514" s="3"/>
      <c r="W514" s="3"/>
      <c r="X514" s="3"/>
      <c r="Y514" s="3"/>
      <c r="Z514" s="3"/>
      <c r="AA514" s="3"/>
      <c r="AB514" s="3"/>
      <c r="AC514" s="3"/>
      <c r="AD514" s="3"/>
      <c r="AE514" s="3"/>
    </row>
    <row r="515">
      <c r="A515" s="64" t="s">
        <v>400</v>
      </c>
      <c r="B515" s="64" t="s">
        <v>413</v>
      </c>
      <c r="C515" s="64" t="s">
        <v>414</v>
      </c>
      <c r="D515" s="64">
        <v>7.0</v>
      </c>
      <c r="E515" s="64" t="s">
        <v>132</v>
      </c>
      <c r="F515" s="64">
        <v>60.5</v>
      </c>
      <c r="G515" s="64">
        <v>33.5</v>
      </c>
      <c r="H515" s="64">
        <v>27.0</v>
      </c>
      <c r="I515" s="64">
        <v>715.0</v>
      </c>
      <c r="J515" s="64">
        <v>0.0283</v>
      </c>
      <c r="K515" s="64">
        <v>806.0</v>
      </c>
      <c r="L515" s="64">
        <v>0.0267</v>
      </c>
      <c r="M515" s="64">
        <v>1.0</v>
      </c>
      <c r="N515" s="64">
        <v>7.0</v>
      </c>
      <c r="O515" s="64">
        <v>0.0</v>
      </c>
      <c r="P515" s="64">
        <v>0.0098</v>
      </c>
      <c r="Q515" s="64">
        <v>0.0</v>
      </c>
      <c r="R515" s="64">
        <v>903.0</v>
      </c>
      <c r="S515" s="64">
        <v>0.0</v>
      </c>
      <c r="T515" s="64">
        <v>7.0</v>
      </c>
      <c r="U515" s="64">
        <v>0.0</v>
      </c>
      <c r="V515" s="63"/>
      <c r="W515" s="63"/>
      <c r="X515" s="63"/>
      <c r="Y515" s="63"/>
      <c r="Z515" s="63"/>
      <c r="AA515" s="63"/>
      <c r="AB515" s="63"/>
      <c r="AC515" s="63"/>
      <c r="AD515" s="63"/>
      <c r="AE515" s="63"/>
    </row>
    <row r="516">
      <c r="A516" s="65" t="s">
        <v>415</v>
      </c>
      <c r="B516" s="65" t="s">
        <v>416</v>
      </c>
      <c r="C516" s="65" t="s">
        <v>417</v>
      </c>
      <c r="D516" s="65">
        <v>1.0</v>
      </c>
      <c r="E516" s="65" t="s">
        <v>113</v>
      </c>
      <c r="F516" s="65">
        <v>60.5</v>
      </c>
      <c r="G516" s="65">
        <v>33.5</v>
      </c>
      <c r="H516" s="65">
        <v>27.0</v>
      </c>
      <c r="I516" s="65">
        <v>2.0</v>
      </c>
      <c r="J516" s="65">
        <v>1.0E-4</v>
      </c>
      <c r="K516" s="65">
        <v>2.0</v>
      </c>
      <c r="L516" s="65">
        <v>1.0E-4</v>
      </c>
      <c r="M516" s="65">
        <v>1.0</v>
      </c>
      <c r="N516" s="65">
        <v>1.0</v>
      </c>
      <c r="O516" s="65">
        <v>0.0</v>
      </c>
      <c r="P516" s="65">
        <v>0.5</v>
      </c>
      <c r="Q516" s="65">
        <v>0.0</v>
      </c>
      <c r="R516" s="65">
        <v>134.0</v>
      </c>
      <c r="S516" s="65">
        <v>0.0</v>
      </c>
      <c r="T516" s="65">
        <v>1.0</v>
      </c>
      <c r="U516" s="65">
        <v>0.0</v>
      </c>
      <c r="V516" s="3"/>
      <c r="W516" s="3"/>
      <c r="X516" s="3"/>
      <c r="Y516" s="3"/>
      <c r="Z516" s="3"/>
      <c r="AA516" s="3"/>
      <c r="AB516" s="3"/>
      <c r="AC516" s="3"/>
      <c r="AD516" s="3"/>
      <c r="AE516" s="3"/>
    </row>
    <row r="517">
      <c r="A517" s="64" t="s">
        <v>415</v>
      </c>
      <c r="B517" s="64" t="s">
        <v>422</v>
      </c>
      <c r="C517" s="64" t="s">
        <v>423</v>
      </c>
      <c r="D517" s="64">
        <v>1.0</v>
      </c>
      <c r="E517" s="64" t="s">
        <v>113</v>
      </c>
      <c r="F517" s="64">
        <v>60.5</v>
      </c>
      <c r="G517" s="64">
        <v>33.5</v>
      </c>
      <c r="H517" s="64">
        <v>27.0</v>
      </c>
      <c r="I517" s="64">
        <v>6.0</v>
      </c>
      <c r="J517" s="64">
        <v>2.0E-4</v>
      </c>
      <c r="K517" s="64">
        <v>8.0</v>
      </c>
      <c r="L517" s="64">
        <v>3.0E-4</v>
      </c>
      <c r="M517" s="64">
        <v>0.75</v>
      </c>
      <c r="N517" s="64">
        <v>1.0</v>
      </c>
      <c r="O517" s="64">
        <v>0.0</v>
      </c>
      <c r="P517" s="64">
        <v>0.1667</v>
      </c>
      <c r="Q517" s="64">
        <v>0.0</v>
      </c>
      <c r="R517" s="64">
        <v>134.0</v>
      </c>
      <c r="S517" s="64">
        <v>0.0</v>
      </c>
      <c r="T517" s="64">
        <v>1.0</v>
      </c>
      <c r="U517" s="64">
        <v>0.0</v>
      </c>
      <c r="V517" s="63"/>
      <c r="W517" s="63"/>
      <c r="X517" s="63"/>
      <c r="Y517" s="63"/>
      <c r="Z517" s="63"/>
      <c r="AA517" s="63"/>
      <c r="AB517" s="63"/>
      <c r="AC517" s="63"/>
      <c r="AD517" s="63"/>
      <c r="AE517" s="63"/>
    </row>
    <row r="518">
      <c r="A518" s="65" t="s">
        <v>1123</v>
      </c>
      <c r="B518" s="65" t="s">
        <v>1124</v>
      </c>
      <c r="C518" s="65" t="s">
        <v>1125</v>
      </c>
      <c r="D518" s="65">
        <v>1.0</v>
      </c>
      <c r="E518" s="65" t="s">
        <v>124</v>
      </c>
      <c r="F518" s="65">
        <v>60.5</v>
      </c>
      <c r="G518" s="65">
        <v>33.5</v>
      </c>
      <c r="H518" s="65">
        <v>27.0</v>
      </c>
      <c r="I518" s="65">
        <v>1.0</v>
      </c>
      <c r="J518" s="65">
        <v>0.0</v>
      </c>
      <c r="K518" s="65">
        <v>1.0</v>
      </c>
      <c r="L518" s="65">
        <v>0.0</v>
      </c>
      <c r="M518" s="65">
        <v>1.0</v>
      </c>
      <c r="N518" s="65">
        <v>1.0</v>
      </c>
      <c r="O518" s="65">
        <v>0.0</v>
      </c>
      <c r="P518" s="65">
        <v>1.0</v>
      </c>
      <c r="Q518" s="65">
        <v>0.0</v>
      </c>
      <c r="R518" s="65">
        <v>127.0</v>
      </c>
      <c r="S518" s="65">
        <v>0.0</v>
      </c>
      <c r="T518" s="65">
        <v>1.0</v>
      </c>
      <c r="U518" s="65">
        <v>0.0</v>
      </c>
      <c r="V518" s="3"/>
      <c r="W518" s="3"/>
      <c r="X518" s="3"/>
      <c r="Y518" s="3"/>
      <c r="Z518" s="3"/>
      <c r="AA518" s="3"/>
      <c r="AB518" s="3"/>
      <c r="AC518" s="3"/>
      <c r="AD518" s="3"/>
      <c r="AE518" s="3"/>
    </row>
    <row r="519">
      <c r="A519" s="64" t="s">
        <v>426</v>
      </c>
      <c r="B519" s="64" t="s">
        <v>1126</v>
      </c>
      <c r="C519" s="64" t="s">
        <v>1127</v>
      </c>
      <c r="D519" s="64">
        <v>1.0</v>
      </c>
      <c r="E519" s="64" t="s">
        <v>107</v>
      </c>
      <c r="F519" s="64">
        <v>60.5</v>
      </c>
      <c r="G519" s="64">
        <v>33.5</v>
      </c>
      <c r="H519" s="64">
        <v>27.0</v>
      </c>
      <c r="I519" s="64">
        <v>2.0</v>
      </c>
      <c r="J519" s="64">
        <v>1.0E-4</v>
      </c>
      <c r="K519" s="64">
        <v>4.0</v>
      </c>
      <c r="L519" s="64">
        <v>1.0E-4</v>
      </c>
      <c r="M519" s="64">
        <v>1.0</v>
      </c>
      <c r="N519" s="64">
        <v>1.0</v>
      </c>
      <c r="O519" s="64">
        <v>0.0</v>
      </c>
      <c r="P519" s="64">
        <v>0.5</v>
      </c>
      <c r="Q519" s="64">
        <v>0.0</v>
      </c>
      <c r="R519" s="64">
        <v>129.0</v>
      </c>
      <c r="S519" s="64">
        <v>0.0</v>
      </c>
      <c r="T519" s="64">
        <v>1.0</v>
      </c>
      <c r="U519" s="64">
        <v>0.0</v>
      </c>
      <c r="V519" s="63"/>
      <c r="W519" s="63"/>
      <c r="X519" s="63"/>
      <c r="Y519" s="63"/>
      <c r="Z519" s="63"/>
      <c r="AA519" s="63"/>
      <c r="AB519" s="63"/>
      <c r="AC519" s="63"/>
      <c r="AD519" s="63"/>
      <c r="AE519" s="63"/>
    </row>
    <row r="520">
      <c r="A520" s="65" t="s">
        <v>898</v>
      </c>
      <c r="B520" s="65" t="s">
        <v>1128</v>
      </c>
      <c r="C520" s="65" t="s">
        <v>1129</v>
      </c>
      <c r="D520" s="65">
        <v>1.0</v>
      </c>
      <c r="E520" s="65" t="s">
        <v>88</v>
      </c>
      <c r="F520" s="65">
        <v>60.5</v>
      </c>
      <c r="G520" s="65">
        <v>33.5</v>
      </c>
      <c r="H520" s="65">
        <v>27.0</v>
      </c>
      <c r="I520" s="65">
        <v>1.0</v>
      </c>
      <c r="J520" s="65">
        <v>0.0</v>
      </c>
      <c r="K520" s="65">
        <v>1.0</v>
      </c>
      <c r="L520" s="65">
        <v>0.0</v>
      </c>
      <c r="M520" s="65">
        <v>1.0</v>
      </c>
      <c r="N520" s="65">
        <v>1.0</v>
      </c>
      <c r="O520" s="65">
        <v>0.0</v>
      </c>
      <c r="P520" s="65">
        <v>1.0</v>
      </c>
      <c r="Q520" s="65">
        <v>0.0</v>
      </c>
      <c r="R520" s="65">
        <v>134.0</v>
      </c>
      <c r="S520" s="65">
        <v>0.0</v>
      </c>
      <c r="T520" s="65">
        <v>1.0</v>
      </c>
      <c r="U520" s="65">
        <v>0.0</v>
      </c>
      <c r="V520" s="3"/>
      <c r="W520" s="3"/>
      <c r="X520" s="3"/>
      <c r="Y520" s="3"/>
      <c r="Z520" s="3"/>
      <c r="AA520" s="3"/>
      <c r="AB520" s="3"/>
      <c r="AC520" s="3"/>
      <c r="AD520" s="3"/>
      <c r="AE520" s="3"/>
    </row>
    <row r="521">
      <c r="A521" s="64" t="s">
        <v>432</v>
      </c>
      <c r="B521" s="64" t="s">
        <v>433</v>
      </c>
      <c r="C521" s="64" t="s">
        <v>434</v>
      </c>
      <c r="D521" s="64">
        <v>1.0</v>
      </c>
      <c r="E521" s="64" t="s">
        <v>176</v>
      </c>
      <c r="F521" s="64">
        <v>60.5</v>
      </c>
      <c r="G521" s="64">
        <v>33.5</v>
      </c>
      <c r="H521" s="64">
        <v>27.0</v>
      </c>
      <c r="I521" s="64">
        <v>1.0</v>
      </c>
      <c r="J521" s="64">
        <v>0.0</v>
      </c>
      <c r="K521" s="64">
        <v>1.0</v>
      </c>
      <c r="L521" s="64">
        <v>0.0</v>
      </c>
      <c r="M521" s="64">
        <v>1.0</v>
      </c>
      <c r="N521" s="64">
        <v>1.0</v>
      </c>
      <c r="O521" s="64">
        <v>0.0</v>
      </c>
      <c r="P521" s="64">
        <v>1.0</v>
      </c>
      <c r="Q521" s="64">
        <v>0.0</v>
      </c>
      <c r="R521" s="64">
        <v>110.0</v>
      </c>
      <c r="S521" s="64">
        <v>0.0</v>
      </c>
      <c r="T521" s="64">
        <v>1.0</v>
      </c>
      <c r="U521" s="64">
        <v>0.0</v>
      </c>
      <c r="V521" s="63"/>
      <c r="W521" s="63"/>
      <c r="X521" s="63"/>
      <c r="Y521" s="63"/>
      <c r="Z521" s="63"/>
      <c r="AA521" s="63"/>
      <c r="AB521" s="63"/>
      <c r="AC521" s="63"/>
      <c r="AD521" s="63"/>
      <c r="AE521" s="63"/>
    </row>
    <row r="522">
      <c r="A522" s="65" t="s">
        <v>432</v>
      </c>
      <c r="B522" s="65" t="s">
        <v>905</v>
      </c>
      <c r="C522" s="65" t="s">
        <v>906</v>
      </c>
      <c r="D522" s="65">
        <v>2.0</v>
      </c>
      <c r="E522" s="65" t="s">
        <v>176</v>
      </c>
      <c r="F522" s="65">
        <v>60.5</v>
      </c>
      <c r="G522" s="65">
        <v>33.5</v>
      </c>
      <c r="H522" s="65">
        <v>27.0</v>
      </c>
      <c r="I522" s="65">
        <v>4.0</v>
      </c>
      <c r="J522" s="65">
        <v>2.0E-4</v>
      </c>
      <c r="K522" s="65">
        <v>10.0</v>
      </c>
      <c r="L522" s="65">
        <v>3.0E-4</v>
      </c>
      <c r="M522" s="65">
        <v>1.0</v>
      </c>
      <c r="N522" s="65">
        <v>2.0</v>
      </c>
      <c r="O522" s="65">
        <v>0.0</v>
      </c>
      <c r="P522" s="65">
        <v>0.5</v>
      </c>
      <c r="Q522" s="65">
        <v>0.0</v>
      </c>
      <c r="R522" s="65">
        <v>220.0</v>
      </c>
      <c r="S522" s="65">
        <v>0.0</v>
      </c>
      <c r="T522" s="65">
        <v>2.0</v>
      </c>
      <c r="U522" s="65">
        <v>0.0</v>
      </c>
      <c r="V522" s="3"/>
      <c r="W522" s="3"/>
      <c r="X522" s="3"/>
      <c r="Y522" s="3"/>
      <c r="Z522" s="3"/>
      <c r="AA522" s="3"/>
      <c r="AB522" s="3"/>
      <c r="AC522" s="3"/>
      <c r="AD522" s="3"/>
      <c r="AE522" s="3"/>
    </row>
    <row r="523">
      <c r="A523" s="64" t="s">
        <v>432</v>
      </c>
      <c r="B523" s="64" t="s">
        <v>1130</v>
      </c>
      <c r="C523" s="64" t="s">
        <v>1131</v>
      </c>
      <c r="D523" s="64">
        <v>1.0</v>
      </c>
      <c r="E523" s="64" t="s">
        <v>176</v>
      </c>
      <c r="F523" s="64">
        <v>60.5</v>
      </c>
      <c r="G523" s="64">
        <v>33.5</v>
      </c>
      <c r="H523" s="64">
        <v>27.0</v>
      </c>
      <c r="I523" s="64">
        <v>3.0</v>
      </c>
      <c r="J523" s="64">
        <v>1.0E-4</v>
      </c>
      <c r="K523" s="64">
        <v>3.0</v>
      </c>
      <c r="L523" s="64">
        <v>1.0E-4</v>
      </c>
      <c r="M523" s="64">
        <v>1.0</v>
      </c>
      <c r="N523" s="64">
        <v>1.0</v>
      </c>
      <c r="O523" s="64">
        <v>0.0</v>
      </c>
      <c r="P523" s="64">
        <v>0.3333</v>
      </c>
      <c r="Q523" s="64">
        <v>0.0</v>
      </c>
      <c r="R523" s="64">
        <v>110.0</v>
      </c>
      <c r="S523" s="64">
        <v>0.0</v>
      </c>
      <c r="T523" s="64">
        <v>1.0</v>
      </c>
      <c r="U523" s="64">
        <v>0.0</v>
      </c>
      <c r="V523" s="63"/>
      <c r="W523" s="63"/>
      <c r="X523" s="63"/>
      <c r="Y523" s="63"/>
      <c r="Z523" s="63"/>
      <c r="AA523" s="63"/>
      <c r="AB523" s="63"/>
      <c r="AC523" s="63"/>
      <c r="AD523" s="63"/>
      <c r="AE523" s="63"/>
    </row>
    <row r="524">
      <c r="A524" s="65" t="s">
        <v>432</v>
      </c>
      <c r="B524" s="65" t="s">
        <v>1132</v>
      </c>
      <c r="C524" s="65" t="s">
        <v>1133</v>
      </c>
      <c r="D524" s="65">
        <v>1.0</v>
      </c>
      <c r="E524" s="65" t="s">
        <v>176</v>
      </c>
      <c r="F524" s="65">
        <v>60.5</v>
      </c>
      <c r="G524" s="65">
        <v>33.5</v>
      </c>
      <c r="H524" s="65">
        <v>27.0</v>
      </c>
      <c r="I524" s="65">
        <v>8.0</v>
      </c>
      <c r="J524" s="65">
        <v>3.0E-4</v>
      </c>
      <c r="K524" s="65">
        <v>9.0</v>
      </c>
      <c r="L524" s="65">
        <v>3.0E-4</v>
      </c>
      <c r="M524" s="65">
        <v>1.0</v>
      </c>
      <c r="N524" s="65">
        <v>1.0</v>
      </c>
      <c r="O524" s="65">
        <v>0.0</v>
      </c>
      <c r="P524" s="65">
        <v>0.125</v>
      </c>
      <c r="Q524" s="65">
        <v>0.0</v>
      </c>
      <c r="R524" s="65">
        <v>110.0</v>
      </c>
      <c r="S524" s="65">
        <v>0.0</v>
      </c>
      <c r="T524" s="65">
        <v>1.0</v>
      </c>
      <c r="U524" s="65">
        <v>0.0</v>
      </c>
      <c r="V524" s="3"/>
      <c r="W524" s="3"/>
      <c r="X524" s="3"/>
      <c r="Y524" s="3"/>
      <c r="Z524" s="3"/>
      <c r="AA524" s="3"/>
      <c r="AB524" s="3"/>
      <c r="AC524" s="3"/>
      <c r="AD524" s="3"/>
      <c r="AE524" s="3"/>
    </row>
    <row r="525">
      <c r="A525" s="64" t="s">
        <v>432</v>
      </c>
      <c r="B525" s="64" t="s">
        <v>1134</v>
      </c>
      <c r="C525" s="64" t="s">
        <v>1135</v>
      </c>
      <c r="D525" s="64">
        <v>1.0</v>
      </c>
      <c r="E525" s="64" t="s">
        <v>176</v>
      </c>
      <c r="F525" s="64">
        <v>60.5</v>
      </c>
      <c r="G525" s="64">
        <v>33.5</v>
      </c>
      <c r="H525" s="64">
        <v>27.0</v>
      </c>
      <c r="I525" s="64">
        <v>6.0</v>
      </c>
      <c r="J525" s="64">
        <v>2.0E-4</v>
      </c>
      <c r="K525" s="64">
        <v>7.0</v>
      </c>
      <c r="L525" s="64">
        <v>2.0E-4</v>
      </c>
      <c r="M525" s="64">
        <v>1.0</v>
      </c>
      <c r="N525" s="64">
        <v>1.0</v>
      </c>
      <c r="O525" s="64">
        <v>0.0</v>
      </c>
      <c r="P525" s="64">
        <v>0.1667</v>
      </c>
      <c r="Q525" s="64">
        <v>0.0</v>
      </c>
      <c r="R525" s="64">
        <v>110.0</v>
      </c>
      <c r="S525" s="64">
        <v>0.0</v>
      </c>
      <c r="T525" s="64">
        <v>1.0</v>
      </c>
      <c r="U525" s="64">
        <v>0.0</v>
      </c>
      <c r="V525" s="63"/>
      <c r="W525" s="63"/>
      <c r="X525" s="63"/>
      <c r="Y525" s="63"/>
      <c r="Z525" s="63"/>
      <c r="AA525" s="63"/>
      <c r="AB525" s="63"/>
      <c r="AC525" s="63"/>
      <c r="AD525" s="63"/>
      <c r="AE525" s="63"/>
    </row>
    <row r="526">
      <c r="A526" s="65" t="s">
        <v>432</v>
      </c>
      <c r="B526" s="65" t="s">
        <v>909</v>
      </c>
      <c r="C526" s="65" t="s">
        <v>910</v>
      </c>
      <c r="D526" s="65">
        <v>1.0</v>
      </c>
      <c r="E526" s="65" t="s">
        <v>176</v>
      </c>
      <c r="F526" s="65">
        <v>60.5</v>
      </c>
      <c r="G526" s="65">
        <v>33.5</v>
      </c>
      <c r="H526" s="65">
        <v>27.0</v>
      </c>
      <c r="I526" s="65">
        <v>0.0</v>
      </c>
      <c r="J526" s="65">
        <v>0.0</v>
      </c>
      <c r="K526" s="65">
        <v>0.0</v>
      </c>
      <c r="L526" s="65">
        <v>0.0</v>
      </c>
      <c r="M526" s="65">
        <v>0.0</v>
      </c>
      <c r="N526" s="65">
        <v>1.0</v>
      </c>
      <c r="O526" s="65">
        <v>0.0</v>
      </c>
      <c r="P526" s="65">
        <v>0.0</v>
      </c>
      <c r="Q526" s="65">
        <v>0.0</v>
      </c>
      <c r="R526" s="65">
        <v>110.0</v>
      </c>
      <c r="S526" s="65">
        <v>0.0</v>
      </c>
      <c r="T526" s="65">
        <v>1.0</v>
      </c>
      <c r="U526" s="65">
        <v>0.0</v>
      </c>
      <c r="V526" s="3"/>
      <c r="W526" s="3"/>
      <c r="X526" s="3"/>
      <c r="Y526" s="3"/>
      <c r="Z526" s="3"/>
      <c r="AA526" s="3"/>
      <c r="AB526" s="3"/>
      <c r="AC526" s="3"/>
      <c r="AD526" s="3"/>
      <c r="AE526" s="3"/>
    </row>
    <row r="527">
      <c r="A527" s="64" t="s">
        <v>432</v>
      </c>
      <c r="B527" s="64" t="s">
        <v>439</v>
      </c>
      <c r="C527" s="64" t="s">
        <v>440</v>
      </c>
      <c r="D527" s="64">
        <v>3.0</v>
      </c>
      <c r="E527" s="64" t="s">
        <v>176</v>
      </c>
      <c r="F527" s="64">
        <v>60.5</v>
      </c>
      <c r="G527" s="64">
        <v>33.5</v>
      </c>
      <c r="H527" s="64">
        <v>27.0</v>
      </c>
      <c r="I527" s="64">
        <v>1.0</v>
      </c>
      <c r="J527" s="64">
        <v>0.0</v>
      </c>
      <c r="K527" s="64">
        <v>1.0</v>
      </c>
      <c r="L527" s="64">
        <v>0.0</v>
      </c>
      <c r="M527" s="64">
        <v>1.0</v>
      </c>
      <c r="N527" s="64">
        <v>2.0</v>
      </c>
      <c r="O527" s="64">
        <v>1.0</v>
      </c>
      <c r="P527" s="64">
        <v>2.0</v>
      </c>
      <c r="Q527" s="64">
        <v>1.0</v>
      </c>
      <c r="R527" s="64">
        <v>220.0</v>
      </c>
      <c r="S527" s="64">
        <v>110.0</v>
      </c>
      <c r="T527" s="64">
        <v>2.0</v>
      </c>
      <c r="U527" s="64">
        <v>1.0</v>
      </c>
      <c r="V527" s="63"/>
      <c r="W527" s="63"/>
      <c r="X527" s="63"/>
      <c r="Y527" s="63"/>
      <c r="Z527" s="63"/>
      <c r="AA527" s="63"/>
      <c r="AB527" s="63"/>
      <c r="AC527" s="63"/>
      <c r="AD527" s="63"/>
      <c r="AE527" s="63"/>
    </row>
    <row r="528">
      <c r="A528" s="65" t="s">
        <v>441</v>
      </c>
      <c r="B528" s="65" t="s">
        <v>913</v>
      </c>
      <c r="C528" s="65" t="s">
        <v>914</v>
      </c>
      <c r="D528" s="65">
        <v>1.0</v>
      </c>
      <c r="E528" s="65" t="s">
        <v>216</v>
      </c>
      <c r="F528" s="65">
        <v>37.0</v>
      </c>
      <c r="G528" s="65">
        <v>25.5</v>
      </c>
      <c r="H528" s="65">
        <v>11.5</v>
      </c>
      <c r="I528" s="65">
        <v>4.0</v>
      </c>
      <c r="J528" s="65">
        <v>2.0E-4</v>
      </c>
      <c r="K528" s="65">
        <v>7.0</v>
      </c>
      <c r="L528" s="65">
        <v>2.0E-4</v>
      </c>
      <c r="M528" s="65">
        <v>1.0</v>
      </c>
      <c r="N528" s="65">
        <v>1.0</v>
      </c>
      <c r="O528" s="65">
        <v>0.0</v>
      </c>
      <c r="P528" s="65">
        <v>0.25</v>
      </c>
      <c r="Q528" s="65">
        <v>0.0</v>
      </c>
      <c r="R528" s="65">
        <v>79.0</v>
      </c>
      <c r="S528" s="65">
        <v>0.0</v>
      </c>
      <c r="T528" s="65">
        <v>1.0</v>
      </c>
      <c r="U528" s="65">
        <v>0.0</v>
      </c>
      <c r="V528" s="3"/>
      <c r="W528" s="3"/>
      <c r="X528" s="3"/>
      <c r="Y528" s="3"/>
      <c r="Z528" s="3"/>
      <c r="AA528" s="3"/>
      <c r="AB528" s="3"/>
      <c r="AC528" s="3"/>
      <c r="AD528" s="3"/>
      <c r="AE528" s="3"/>
    </row>
    <row r="529">
      <c r="A529" s="64" t="s">
        <v>448</v>
      </c>
      <c r="B529" s="64" t="s">
        <v>921</v>
      </c>
      <c r="C529" s="64" t="s">
        <v>922</v>
      </c>
      <c r="D529" s="64">
        <v>5.0</v>
      </c>
      <c r="E529" s="64" t="s">
        <v>198</v>
      </c>
      <c r="F529" s="64">
        <v>49.5</v>
      </c>
      <c r="G529" s="64">
        <v>29.5</v>
      </c>
      <c r="H529" s="64">
        <v>20.0</v>
      </c>
      <c r="I529" s="64">
        <v>10.0</v>
      </c>
      <c r="J529" s="64">
        <v>4.0E-4</v>
      </c>
      <c r="K529" s="64">
        <v>12.0</v>
      </c>
      <c r="L529" s="64">
        <v>4.0E-4</v>
      </c>
      <c r="M529" s="64">
        <v>1.0</v>
      </c>
      <c r="N529" s="64">
        <v>4.0</v>
      </c>
      <c r="O529" s="64">
        <v>1.0</v>
      </c>
      <c r="P529" s="64">
        <v>0.4</v>
      </c>
      <c r="Q529" s="64">
        <v>0.1</v>
      </c>
      <c r="R529" s="64">
        <v>424.0</v>
      </c>
      <c r="S529" s="64">
        <v>106.0</v>
      </c>
      <c r="T529" s="64">
        <v>4.0</v>
      </c>
      <c r="U529" s="64">
        <v>1.0</v>
      </c>
      <c r="V529" s="63"/>
      <c r="W529" s="63"/>
      <c r="X529" s="63"/>
      <c r="Y529" s="63"/>
      <c r="Z529" s="63"/>
      <c r="AA529" s="63"/>
      <c r="AB529" s="63"/>
      <c r="AC529" s="63"/>
      <c r="AD529" s="63"/>
      <c r="AE529" s="63"/>
    </row>
    <row r="530">
      <c r="A530" s="65" t="s">
        <v>448</v>
      </c>
      <c r="B530" s="65" t="s">
        <v>449</v>
      </c>
      <c r="C530" s="65" t="s">
        <v>450</v>
      </c>
      <c r="D530" s="65">
        <v>6.0</v>
      </c>
      <c r="E530" s="65" t="s">
        <v>198</v>
      </c>
      <c r="F530" s="65">
        <v>49.5</v>
      </c>
      <c r="G530" s="65">
        <v>29.5</v>
      </c>
      <c r="H530" s="65">
        <v>20.0</v>
      </c>
      <c r="I530" s="65">
        <v>18.0</v>
      </c>
      <c r="J530" s="65">
        <v>7.0E-4</v>
      </c>
      <c r="K530" s="65">
        <v>26.0</v>
      </c>
      <c r="L530" s="65">
        <v>9.0E-4</v>
      </c>
      <c r="M530" s="65">
        <v>1.0</v>
      </c>
      <c r="N530" s="65">
        <v>5.0</v>
      </c>
      <c r="O530" s="65">
        <v>1.0</v>
      </c>
      <c r="P530" s="65">
        <v>0.2778</v>
      </c>
      <c r="Q530" s="65">
        <v>0.0556</v>
      </c>
      <c r="R530" s="65">
        <v>530.0</v>
      </c>
      <c r="S530" s="65">
        <v>106.0</v>
      </c>
      <c r="T530" s="65">
        <v>5.0</v>
      </c>
      <c r="U530" s="65">
        <v>1.0</v>
      </c>
      <c r="V530" s="3"/>
      <c r="W530" s="3"/>
      <c r="X530" s="3"/>
      <c r="Y530" s="3"/>
      <c r="Z530" s="3"/>
      <c r="AA530" s="3"/>
      <c r="AB530" s="3"/>
      <c r="AC530" s="3"/>
      <c r="AD530" s="3"/>
      <c r="AE530" s="3"/>
    </row>
    <row r="531">
      <c r="A531" s="64" t="s">
        <v>448</v>
      </c>
      <c r="B531" s="64" t="s">
        <v>451</v>
      </c>
      <c r="C531" s="64" t="s">
        <v>452</v>
      </c>
      <c r="D531" s="64">
        <v>2.0</v>
      </c>
      <c r="E531" s="64" t="s">
        <v>198</v>
      </c>
      <c r="F531" s="64">
        <v>49.5</v>
      </c>
      <c r="G531" s="64">
        <v>29.5</v>
      </c>
      <c r="H531" s="64">
        <v>20.0</v>
      </c>
      <c r="I531" s="64">
        <v>22.0</v>
      </c>
      <c r="J531" s="64">
        <v>9.0E-4</v>
      </c>
      <c r="K531" s="64">
        <v>30.0</v>
      </c>
      <c r="L531" s="64">
        <v>0.001</v>
      </c>
      <c r="M531" s="64">
        <v>1.0</v>
      </c>
      <c r="N531" s="64">
        <v>2.0</v>
      </c>
      <c r="O531" s="64">
        <v>0.0</v>
      </c>
      <c r="P531" s="64">
        <v>0.0909</v>
      </c>
      <c r="Q531" s="64">
        <v>0.0</v>
      </c>
      <c r="R531" s="64">
        <v>212.0</v>
      </c>
      <c r="S531" s="64">
        <v>0.0</v>
      </c>
      <c r="T531" s="64">
        <v>2.0</v>
      </c>
      <c r="U531" s="64">
        <v>0.0</v>
      </c>
      <c r="V531" s="63"/>
      <c r="W531" s="63"/>
      <c r="X531" s="63"/>
      <c r="Y531" s="63"/>
      <c r="Z531" s="63"/>
      <c r="AA531" s="63"/>
      <c r="AB531" s="63"/>
      <c r="AC531" s="63"/>
      <c r="AD531" s="63"/>
      <c r="AE531" s="63"/>
    </row>
    <row r="532">
      <c r="A532" s="65" t="s">
        <v>448</v>
      </c>
      <c r="B532" s="65" t="s">
        <v>453</v>
      </c>
      <c r="C532" s="65" t="s">
        <v>454</v>
      </c>
      <c r="D532" s="65">
        <v>2.0</v>
      </c>
      <c r="E532" s="65" t="s">
        <v>198</v>
      </c>
      <c r="F532" s="65">
        <v>49.5</v>
      </c>
      <c r="G532" s="65">
        <v>29.5</v>
      </c>
      <c r="H532" s="65">
        <v>20.0</v>
      </c>
      <c r="I532" s="65">
        <v>4.0</v>
      </c>
      <c r="J532" s="65">
        <v>2.0E-4</v>
      </c>
      <c r="K532" s="65">
        <v>4.0</v>
      </c>
      <c r="L532" s="65">
        <v>1.0E-4</v>
      </c>
      <c r="M532" s="65">
        <v>1.0</v>
      </c>
      <c r="N532" s="65">
        <v>2.0</v>
      </c>
      <c r="O532" s="65">
        <v>0.0</v>
      </c>
      <c r="P532" s="65">
        <v>0.5</v>
      </c>
      <c r="Q532" s="65">
        <v>0.0</v>
      </c>
      <c r="R532" s="65">
        <v>212.0</v>
      </c>
      <c r="S532" s="65">
        <v>0.0</v>
      </c>
      <c r="T532" s="65">
        <v>2.0</v>
      </c>
      <c r="U532" s="65">
        <v>0.0</v>
      </c>
      <c r="V532" s="3"/>
      <c r="W532" s="3"/>
      <c r="X532" s="3"/>
      <c r="Y532" s="3"/>
      <c r="Z532" s="3"/>
      <c r="AA532" s="3"/>
      <c r="AB532" s="3"/>
      <c r="AC532" s="3"/>
      <c r="AD532" s="3"/>
      <c r="AE532" s="3"/>
    </row>
    <row r="533">
      <c r="A533" s="64" t="s">
        <v>448</v>
      </c>
      <c r="B533" s="64" t="s">
        <v>927</v>
      </c>
      <c r="C533" s="64" t="s">
        <v>928</v>
      </c>
      <c r="D533" s="64">
        <v>1.0</v>
      </c>
      <c r="E533" s="64" t="s">
        <v>198</v>
      </c>
      <c r="F533" s="64">
        <v>49.5</v>
      </c>
      <c r="G533" s="64">
        <v>29.5</v>
      </c>
      <c r="H533" s="64">
        <v>20.0</v>
      </c>
      <c r="I533" s="64">
        <v>10.0</v>
      </c>
      <c r="J533" s="64">
        <v>4.0E-4</v>
      </c>
      <c r="K533" s="64">
        <v>12.0</v>
      </c>
      <c r="L533" s="64">
        <v>4.0E-4</v>
      </c>
      <c r="M533" s="64">
        <v>1.0</v>
      </c>
      <c r="N533" s="64">
        <v>1.0</v>
      </c>
      <c r="O533" s="64">
        <v>0.0</v>
      </c>
      <c r="P533" s="64">
        <v>0.1</v>
      </c>
      <c r="Q533" s="64">
        <v>0.0</v>
      </c>
      <c r="R533" s="64">
        <v>106.0</v>
      </c>
      <c r="S533" s="64">
        <v>0.0</v>
      </c>
      <c r="T533" s="64">
        <v>1.0</v>
      </c>
      <c r="U533" s="64">
        <v>0.0</v>
      </c>
      <c r="V533" s="63"/>
      <c r="W533" s="63"/>
      <c r="X533" s="63"/>
      <c r="Y533" s="63"/>
      <c r="Z533" s="63"/>
      <c r="AA533" s="63"/>
      <c r="AB533" s="63"/>
      <c r="AC533" s="63"/>
      <c r="AD533" s="63"/>
      <c r="AE533" s="63"/>
    </row>
    <row r="534">
      <c r="A534" s="65" t="s">
        <v>448</v>
      </c>
      <c r="B534" s="65" t="s">
        <v>929</v>
      </c>
      <c r="C534" s="65" t="s">
        <v>930</v>
      </c>
      <c r="D534" s="65">
        <v>1.0</v>
      </c>
      <c r="E534" s="65" t="s">
        <v>198</v>
      </c>
      <c r="F534" s="65">
        <v>49.5</v>
      </c>
      <c r="G534" s="65">
        <v>29.5</v>
      </c>
      <c r="H534" s="65">
        <v>20.0</v>
      </c>
      <c r="I534" s="65">
        <v>184.0</v>
      </c>
      <c r="J534" s="65">
        <v>0.0073</v>
      </c>
      <c r="K534" s="65">
        <v>198.0</v>
      </c>
      <c r="L534" s="65">
        <v>0.0065</v>
      </c>
      <c r="M534" s="65">
        <v>1.0</v>
      </c>
      <c r="N534" s="65">
        <v>1.0</v>
      </c>
      <c r="O534" s="65">
        <v>0.0</v>
      </c>
      <c r="P534" s="65">
        <v>0.0054</v>
      </c>
      <c r="Q534" s="65">
        <v>0.0</v>
      </c>
      <c r="R534" s="65">
        <v>106.0</v>
      </c>
      <c r="S534" s="65">
        <v>0.0</v>
      </c>
      <c r="T534" s="65">
        <v>1.0</v>
      </c>
      <c r="U534" s="65">
        <v>0.0</v>
      </c>
      <c r="V534" s="3"/>
      <c r="W534" s="3"/>
      <c r="X534" s="3"/>
      <c r="Y534" s="3"/>
      <c r="Z534" s="3"/>
      <c r="AA534" s="3"/>
      <c r="AB534" s="3"/>
      <c r="AC534" s="3"/>
      <c r="AD534" s="3"/>
      <c r="AE534" s="3"/>
    </row>
    <row r="535">
      <c r="A535" s="64" t="s">
        <v>448</v>
      </c>
      <c r="B535" s="64" t="s">
        <v>1136</v>
      </c>
      <c r="C535" s="64" t="s">
        <v>1137</v>
      </c>
      <c r="D535" s="64">
        <v>1.0</v>
      </c>
      <c r="E535" s="64" t="s">
        <v>198</v>
      </c>
      <c r="F535" s="64">
        <v>49.5</v>
      </c>
      <c r="G535" s="64">
        <v>29.5</v>
      </c>
      <c r="H535" s="64">
        <v>20.0</v>
      </c>
      <c r="I535" s="64">
        <v>1.0</v>
      </c>
      <c r="J535" s="64">
        <v>0.0</v>
      </c>
      <c r="K535" s="64">
        <v>1.0</v>
      </c>
      <c r="L535" s="64">
        <v>0.0</v>
      </c>
      <c r="M535" s="64">
        <v>1.0</v>
      </c>
      <c r="N535" s="64">
        <v>1.0</v>
      </c>
      <c r="O535" s="64">
        <v>0.0</v>
      </c>
      <c r="P535" s="64">
        <v>1.0</v>
      </c>
      <c r="Q535" s="64">
        <v>0.0</v>
      </c>
      <c r="R535" s="64">
        <v>106.0</v>
      </c>
      <c r="S535" s="64">
        <v>0.0</v>
      </c>
      <c r="T535" s="64">
        <v>1.0</v>
      </c>
      <c r="U535" s="64">
        <v>0.0</v>
      </c>
      <c r="V535" s="63"/>
      <c r="W535" s="63"/>
      <c r="X535" s="63"/>
      <c r="Y535" s="63"/>
      <c r="Z535" s="63"/>
      <c r="AA535" s="63"/>
      <c r="AB535" s="63"/>
      <c r="AC535" s="63"/>
      <c r="AD535" s="63"/>
      <c r="AE535" s="63"/>
    </row>
    <row r="536">
      <c r="A536" s="65" t="s">
        <v>448</v>
      </c>
      <c r="B536" s="65" t="s">
        <v>455</v>
      </c>
      <c r="C536" s="65" t="s">
        <v>456</v>
      </c>
      <c r="D536" s="65">
        <v>2.0</v>
      </c>
      <c r="E536" s="65" t="s">
        <v>198</v>
      </c>
      <c r="F536" s="65">
        <v>49.5</v>
      </c>
      <c r="G536" s="65">
        <v>29.5</v>
      </c>
      <c r="H536" s="65">
        <v>20.0</v>
      </c>
      <c r="I536" s="65">
        <v>134.0</v>
      </c>
      <c r="J536" s="65">
        <v>0.0053</v>
      </c>
      <c r="K536" s="65">
        <v>167.0</v>
      </c>
      <c r="L536" s="65">
        <v>0.0055</v>
      </c>
      <c r="M536" s="65">
        <v>1.0</v>
      </c>
      <c r="N536" s="65">
        <v>2.0</v>
      </c>
      <c r="O536" s="65">
        <v>0.0</v>
      </c>
      <c r="P536" s="65">
        <v>0.0149</v>
      </c>
      <c r="Q536" s="65">
        <v>0.0</v>
      </c>
      <c r="R536" s="65">
        <v>212.0</v>
      </c>
      <c r="S536" s="65">
        <v>0.0</v>
      </c>
      <c r="T536" s="65">
        <v>2.0</v>
      </c>
      <c r="U536" s="65">
        <v>0.0</v>
      </c>
      <c r="V536" s="3"/>
      <c r="W536" s="3"/>
      <c r="X536" s="3"/>
      <c r="Y536" s="3"/>
      <c r="Z536" s="3"/>
      <c r="AA536" s="3"/>
      <c r="AB536" s="3"/>
      <c r="AC536" s="3"/>
      <c r="AD536" s="3"/>
      <c r="AE536" s="3"/>
    </row>
    <row r="537">
      <c r="A537" s="64" t="s">
        <v>448</v>
      </c>
      <c r="B537" s="64" t="s">
        <v>457</v>
      </c>
      <c r="C537" s="64" t="s">
        <v>458</v>
      </c>
      <c r="D537" s="64">
        <v>2.0</v>
      </c>
      <c r="E537" s="64" t="s">
        <v>198</v>
      </c>
      <c r="F537" s="64">
        <v>49.5</v>
      </c>
      <c r="G537" s="64">
        <v>29.5</v>
      </c>
      <c r="H537" s="64">
        <v>20.0</v>
      </c>
      <c r="I537" s="64">
        <v>3.0</v>
      </c>
      <c r="J537" s="64">
        <v>1.0E-4</v>
      </c>
      <c r="K537" s="64">
        <v>4.0</v>
      </c>
      <c r="L537" s="64">
        <v>1.0E-4</v>
      </c>
      <c r="M537" s="64">
        <v>1.0</v>
      </c>
      <c r="N537" s="64">
        <v>1.0</v>
      </c>
      <c r="O537" s="64">
        <v>1.0</v>
      </c>
      <c r="P537" s="64">
        <v>0.3333</v>
      </c>
      <c r="Q537" s="64">
        <v>0.3333</v>
      </c>
      <c r="R537" s="64">
        <v>106.0</v>
      </c>
      <c r="S537" s="64">
        <v>106.0</v>
      </c>
      <c r="T537" s="64">
        <v>1.0</v>
      </c>
      <c r="U537" s="64">
        <v>1.0</v>
      </c>
      <c r="V537" s="63"/>
      <c r="W537" s="63"/>
      <c r="X537" s="63"/>
      <c r="Y537" s="63"/>
      <c r="Z537" s="63"/>
      <c r="AA537" s="63"/>
      <c r="AB537" s="63"/>
      <c r="AC537" s="63"/>
      <c r="AD537" s="63"/>
      <c r="AE537" s="63"/>
    </row>
    <row r="538">
      <c r="A538" s="65" t="s">
        <v>448</v>
      </c>
      <c r="B538" s="65" t="s">
        <v>459</v>
      </c>
      <c r="C538" s="65" t="s">
        <v>460</v>
      </c>
      <c r="D538" s="65">
        <v>1.0</v>
      </c>
      <c r="E538" s="65" t="s">
        <v>198</v>
      </c>
      <c r="F538" s="65">
        <v>49.5</v>
      </c>
      <c r="G538" s="65">
        <v>29.5</v>
      </c>
      <c r="H538" s="65">
        <v>20.0</v>
      </c>
      <c r="I538" s="65">
        <v>12.0</v>
      </c>
      <c r="J538" s="65">
        <v>5.0E-4</v>
      </c>
      <c r="K538" s="65">
        <v>15.0</v>
      </c>
      <c r="L538" s="65">
        <v>5.0E-4</v>
      </c>
      <c r="M538" s="65">
        <v>1.0</v>
      </c>
      <c r="N538" s="65">
        <v>1.0</v>
      </c>
      <c r="O538" s="65">
        <v>0.0</v>
      </c>
      <c r="P538" s="65">
        <v>0.0833</v>
      </c>
      <c r="Q538" s="65">
        <v>0.0</v>
      </c>
      <c r="R538" s="65">
        <v>106.0</v>
      </c>
      <c r="S538" s="65">
        <v>0.0</v>
      </c>
      <c r="T538" s="65">
        <v>1.0</v>
      </c>
      <c r="U538" s="65">
        <v>0.0</v>
      </c>
      <c r="V538" s="3"/>
      <c r="W538" s="3"/>
      <c r="X538" s="3"/>
      <c r="Y538" s="3"/>
      <c r="Z538" s="3"/>
      <c r="AA538" s="3"/>
      <c r="AB538" s="3"/>
      <c r="AC538" s="3"/>
      <c r="AD538" s="3"/>
      <c r="AE538" s="3"/>
    </row>
    <row r="539">
      <c r="A539" s="64" t="s">
        <v>448</v>
      </c>
      <c r="B539" s="64" t="s">
        <v>461</v>
      </c>
      <c r="C539" s="64" t="s">
        <v>462</v>
      </c>
      <c r="D539" s="64">
        <v>3.0</v>
      </c>
      <c r="E539" s="64" t="s">
        <v>198</v>
      </c>
      <c r="F539" s="64">
        <v>49.5</v>
      </c>
      <c r="G539" s="64">
        <v>29.5</v>
      </c>
      <c r="H539" s="64">
        <v>20.0</v>
      </c>
      <c r="I539" s="64">
        <v>12.0</v>
      </c>
      <c r="J539" s="64">
        <v>5.0E-4</v>
      </c>
      <c r="K539" s="64">
        <v>16.0</v>
      </c>
      <c r="L539" s="64">
        <v>5.0E-4</v>
      </c>
      <c r="M539" s="64">
        <v>0.9375</v>
      </c>
      <c r="N539" s="64">
        <v>3.0</v>
      </c>
      <c r="O539" s="64">
        <v>0.0</v>
      </c>
      <c r="P539" s="64">
        <v>0.25</v>
      </c>
      <c r="Q539" s="64">
        <v>0.0</v>
      </c>
      <c r="R539" s="64">
        <v>318.0</v>
      </c>
      <c r="S539" s="64">
        <v>0.0</v>
      </c>
      <c r="T539" s="64">
        <v>3.0</v>
      </c>
      <c r="U539" s="64">
        <v>0.0</v>
      </c>
      <c r="V539" s="63"/>
      <c r="W539" s="63"/>
      <c r="X539" s="63"/>
      <c r="Y539" s="63"/>
      <c r="Z539" s="63"/>
      <c r="AA539" s="63"/>
      <c r="AB539" s="63"/>
      <c r="AC539" s="63"/>
      <c r="AD539" s="63"/>
      <c r="AE539" s="63"/>
    </row>
    <row r="540">
      <c r="A540" s="65" t="s">
        <v>463</v>
      </c>
      <c r="B540" s="65" t="s">
        <v>468</v>
      </c>
      <c r="C540" s="65" t="s">
        <v>469</v>
      </c>
      <c r="D540" s="65">
        <v>1.0</v>
      </c>
      <c r="E540" s="65" t="s">
        <v>35</v>
      </c>
      <c r="F540" s="65">
        <v>75.5</v>
      </c>
      <c r="G540" s="65">
        <v>25.5</v>
      </c>
      <c r="H540" s="65">
        <v>11.5</v>
      </c>
      <c r="I540" s="65">
        <v>1.0</v>
      </c>
      <c r="J540" s="65">
        <v>0.0</v>
      </c>
      <c r="K540" s="65">
        <v>1.0</v>
      </c>
      <c r="L540" s="65">
        <v>0.0</v>
      </c>
      <c r="M540" s="65">
        <v>1.0</v>
      </c>
      <c r="N540" s="65">
        <v>1.0</v>
      </c>
      <c r="O540" s="65">
        <v>0.0</v>
      </c>
      <c r="P540" s="65">
        <v>1.0</v>
      </c>
      <c r="Q540" s="65">
        <v>0.0</v>
      </c>
      <c r="R540" s="65">
        <v>140.0</v>
      </c>
      <c r="S540" s="65">
        <v>0.0</v>
      </c>
      <c r="T540" s="65">
        <v>1.0</v>
      </c>
      <c r="U540" s="65">
        <v>0.0</v>
      </c>
      <c r="V540" s="3"/>
      <c r="W540" s="3"/>
      <c r="X540" s="3"/>
      <c r="Y540" s="3"/>
      <c r="Z540" s="3"/>
      <c r="AA540" s="3"/>
      <c r="AB540" s="3"/>
      <c r="AC540" s="3"/>
      <c r="AD540" s="3"/>
      <c r="AE540" s="3"/>
    </row>
    <row r="541">
      <c r="A541" s="64" t="s">
        <v>463</v>
      </c>
      <c r="B541" s="64" t="s">
        <v>470</v>
      </c>
      <c r="C541" s="64" t="s">
        <v>471</v>
      </c>
      <c r="D541" s="64">
        <v>1.0</v>
      </c>
      <c r="E541" s="64" t="s">
        <v>35</v>
      </c>
      <c r="F541" s="64">
        <v>37.0</v>
      </c>
      <c r="G541" s="64">
        <v>25.5</v>
      </c>
      <c r="H541" s="64">
        <v>11.5</v>
      </c>
      <c r="I541" s="64">
        <v>1.0</v>
      </c>
      <c r="J541" s="64">
        <v>0.0</v>
      </c>
      <c r="K541" s="64">
        <v>1.0</v>
      </c>
      <c r="L541" s="64">
        <v>0.0</v>
      </c>
      <c r="M541" s="64">
        <v>1.0</v>
      </c>
      <c r="N541" s="64">
        <v>1.0</v>
      </c>
      <c r="O541" s="64">
        <v>0.0</v>
      </c>
      <c r="P541" s="64">
        <v>1.0</v>
      </c>
      <c r="Q541" s="64">
        <v>0.0</v>
      </c>
      <c r="R541" s="64">
        <v>140.0</v>
      </c>
      <c r="S541" s="64">
        <v>0.0</v>
      </c>
      <c r="T541" s="64">
        <v>1.0</v>
      </c>
      <c r="U541" s="64">
        <v>0.0</v>
      </c>
      <c r="V541" s="63"/>
      <c r="W541" s="63"/>
      <c r="X541" s="63"/>
      <c r="Y541" s="63"/>
      <c r="Z541" s="63"/>
      <c r="AA541" s="63"/>
      <c r="AB541" s="63"/>
      <c r="AC541" s="63"/>
      <c r="AD541" s="63"/>
      <c r="AE541" s="63"/>
    </row>
    <row r="542">
      <c r="A542" s="65" t="s">
        <v>463</v>
      </c>
      <c r="B542" s="65" t="s">
        <v>474</v>
      </c>
      <c r="C542" s="65" t="s">
        <v>475</v>
      </c>
      <c r="D542" s="65">
        <v>1.0</v>
      </c>
      <c r="E542" s="65" t="s">
        <v>35</v>
      </c>
      <c r="F542" s="65">
        <v>37.0</v>
      </c>
      <c r="G542" s="65">
        <v>25.5</v>
      </c>
      <c r="H542" s="65">
        <v>11.5</v>
      </c>
      <c r="I542" s="65">
        <v>32.0</v>
      </c>
      <c r="J542" s="65">
        <v>0.0013</v>
      </c>
      <c r="K542" s="65">
        <v>33.0</v>
      </c>
      <c r="L542" s="65">
        <v>0.0011</v>
      </c>
      <c r="M542" s="65">
        <v>0.8485</v>
      </c>
      <c r="N542" s="65">
        <v>1.0</v>
      </c>
      <c r="O542" s="65">
        <v>0.0</v>
      </c>
      <c r="P542" s="65">
        <v>0.0313</v>
      </c>
      <c r="Q542" s="65">
        <v>0.0</v>
      </c>
      <c r="R542" s="65">
        <v>140.0</v>
      </c>
      <c r="S542" s="65">
        <v>0.0</v>
      </c>
      <c r="T542" s="65">
        <v>1.0</v>
      </c>
      <c r="U542" s="65">
        <v>0.0</v>
      </c>
      <c r="V542" s="3"/>
      <c r="W542" s="3"/>
      <c r="X542" s="3"/>
      <c r="Y542" s="3"/>
      <c r="Z542" s="3"/>
      <c r="AA542" s="3"/>
      <c r="AB542" s="3"/>
      <c r="AC542" s="3"/>
      <c r="AD542" s="3"/>
      <c r="AE542" s="3"/>
    </row>
    <row r="543">
      <c r="A543" s="64" t="s">
        <v>463</v>
      </c>
      <c r="B543" s="64" t="s">
        <v>478</v>
      </c>
      <c r="C543" s="64" t="s">
        <v>479</v>
      </c>
      <c r="D543" s="64">
        <v>2.0</v>
      </c>
      <c r="E543" s="64" t="s">
        <v>35</v>
      </c>
      <c r="F543" s="64">
        <v>37.0</v>
      </c>
      <c r="G543" s="64">
        <v>25.5</v>
      </c>
      <c r="H543" s="64">
        <v>11.5</v>
      </c>
      <c r="I543" s="64">
        <v>27.0</v>
      </c>
      <c r="J543" s="64">
        <v>0.0011</v>
      </c>
      <c r="K543" s="64">
        <v>31.0</v>
      </c>
      <c r="L543" s="64">
        <v>0.001</v>
      </c>
      <c r="M543" s="64">
        <v>1.0</v>
      </c>
      <c r="N543" s="64">
        <v>2.0</v>
      </c>
      <c r="O543" s="64">
        <v>0.0</v>
      </c>
      <c r="P543" s="64">
        <v>0.0741</v>
      </c>
      <c r="Q543" s="64">
        <v>0.0</v>
      </c>
      <c r="R543" s="64">
        <v>290.0</v>
      </c>
      <c r="S543" s="64">
        <v>0.0</v>
      </c>
      <c r="T543" s="64">
        <v>2.0</v>
      </c>
      <c r="U543" s="64">
        <v>0.0</v>
      </c>
      <c r="V543" s="63"/>
      <c r="W543" s="63"/>
      <c r="X543" s="63"/>
      <c r="Y543" s="63"/>
      <c r="Z543" s="63"/>
      <c r="AA543" s="63"/>
      <c r="AB543" s="63"/>
      <c r="AC543" s="63"/>
      <c r="AD543" s="63"/>
      <c r="AE543" s="63"/>
    </row>
    <row r="544">
      <c r="A544" s="65" t="s">
        <v>463</v>
      </c>
      <c r="B544" s="65" t="s">
        <v>482</v>
      </c>
      <c r="C544" s="65" t="s">
        <v>483</v>
      </c>
      <c r="D544" s="65">
        <v>1.0</v>
      </c>
      <c r="E544" s="65" t="s">
        <v>35</v>
      </c>
      <c r="F544" s="65">
        <v>37.0</v>
      </c>
      <c r="G544" s="65">
        <v>25.5</v>
      </c>
      <c r="H544" s="65">
        <v>11.5</v>
      </c>
      <c r="I544" s="65">
        <v>20.0</v>
      </c>
      <c r="J544" s="65">
        <v>8.0E-4</v>
      </c>
      <c r="K544" s="65">
        <v>22.0</v>
      </c>
      <c r="L544" s="65">
        <v>7.0E-4</v>
      </c>
      <c r="M544" s="65">
        <v>0.5909</v>
      </c>
      <c r="N544" s="65">
        <v>1.0</v>
      </c>
      <c r="O544" s="65">
        <v>0.0</v>
      </c>
      <c r="P544" s="65">
        <v>0.05</v>
      </c>
      <c r="Q544" s="65">
        <v>0.0</v>
      </c>
      <c r="R544" s="65">
        <v>145.0</v>
      </c>
      <c r="S544" s="65">
        <v>0.0</v>
      </c>
      <c r="T544" s="65">
        <v>1.0</v>
      </c>
      <c r="U544" s="65">
        <v>0.0</v>
      </c>
      <c r="V544" s="3"/>
      <c r="W544" s="3"/>
      <c r="X544" s="3"/>
      <c r="Y544" s="3"/>
      <c r="Z544" s="3"/>
      <c r="AA544" s="3"/>
      <c r="AB544" s="3"/>
      <c r="AC544" s="3"/>
      <c r="AD544" s="3"/>
      <c r="AE544" s="3"/>
    </row>
    <row r="545">
      <c r="A545" s="64" t="s">
        <v>463</v>
      </c>
      <c r="B545" s="64" t="s">
        <v>484</v>
      </c>
      <c r="C545" s="64" t="s">
        <v>485</v>
      </c>
      <c r="D545" s="64">
        <v>1.0</v>
      </c>
      <c r="E545" s="64" t="s">
        <v>35</v>
      </c>
      <c r="F545" s="64">
        <v>37.0</v>
      </c>
      <c r="G545" s="64">
        <v>25.5</v>
      </c>
      <c r="H545" s="64">
        <v>11.5</v>
      </c>
      <c r="I545" s="64">
        <v>10.0</v>
      </c>
      <c r="J545" s="64">
        <v>4.0E-4</v>
      </c>
      <c r="K545" s="64">
        <v>12.0</v>
      </c>
      <c r="L545" s="64">
        <v>4.0E-4</v>
      </c>
      <c r="M545" s="64">
        <v>0.75</v>
      </c>
      <c r="N545" s="64">
        <v>1.0</v>
      </c>
      <c r="O545" s="64">
        <v>0.0</v>
      </c>
      <c r="P545" s="64">
        <v>0.1</v>
      </c>
      <c r="Q545" s="64">
        <v>0.0</v>
      </c>
      <c r="R545" s="64">
        <v>145.0</v>
      </c>
      <c r="S545" s="64">
        <v>0.0</v>
      </c>
      <c r="T545" s="64">
        <v>1.0</v>
      </c>
      <c r="U545" s="64">
        <v>0.0</v>
      </c>
      <c r="V545" s="63"/>
      <c r="W545" s="63"/>
      <c r="X545" s="63"/>
      <c r="Y545" s="63"/>
      <c r="Z545" s="63"/>
      <c r="AA545" s="63"/>
      <c r="AB545" s="63"/>
      <c r="AC545" s="63"/>
      <c r="AD545" s="63"/>
      <c r="AE545" s="63"/>
    </row>
    <row r="546">
      <c r="A546" s="65" t="s">
        <v>463</v>
      </c>
      <c r="B546" s="65" t="s">
        <v>935</v>
      </c>
      <c r="C546" s="65" t="s">
        <v>936</v>
      </c>
      <c r="D546" s="65">
        <v>3.0</v>
      </c>
      <c r="E546" s="65" t="s">
        <v>35</v>
      </c>
      <c r="F546" s="65">
        <v>37.0</v>
      </c>
      <c r="G546" s="65">
        <v>25.5</v>
      </c>
      <c r="H546" s="65">
        <v>11.5</v>
      </c>
      <c r="I546" s="65">
        <v>27.0</v>
      </c>
      <c r="J546" s="65">
        <v>0.0011</v>
      </c>
      <c r="K546" s="65">
        <v>33.0</v>
      </c>
      <c r="L546" s="65">
        <v>0.0011</v>
      </c>
      <c r="M546" s="65">
        <v>0.9394</v>
      </c>
      <c r="N546" s="65">
        <v>3.0</v>
      </c>
      <c r="O546" s="65">
        <v>0.0</v>
      </c>
      <c r="P546" s="65">
        <v>0.1111</v>
      </c>
      <c r="Q546" s="65">
        <v>0.0</v>
      </c>
      <c r="R546" s="65">
        <v>435.0</v>
      </c>
      <c r="S546" s="65">
        <v>0.0</v>
      </c>
      <c r="T546" s="65">
        <v>3.0</v>
      </c>
      <c r="U546" s="65">
        <v>0.0</v>
      </c>
      <c r="V546" s="3"/>
      <c r="W546" s="3"/>
      <c r="X546" s="3"/>
      <c r="Y546" s="3"/>
      <c r="Z546" s="3"/>
      <c r="AA546" s="3"/>
      <c r="AB546" s="3"/>
      <c r="AC546" s="3"/>
      <c r="AD546" s="3"/>
      <c r="AE546" s="3"/>
    </row>
    <row r="547">
      <c r="A547" s="64" t="s">
        <v>463</v>
      </c>
      <c r="B547" s="64" t="s">
        <v>488</v>
      </c>
      <c r="C547" s="64" t="s">
        <v>489</v>
      </c>
      <c r="D547" s="64">
        <v>1.0</v>
      </c>
      <c r="E547" s="64" t="s">
        <v>35</v>
      </c>
      <c r="F547" s="64">
        <v>37.0</v>
      </c>
      <c r="G547" s="64">
        <v>25.5</v>
      </c>
      <c r="H547" s="64">
        <v>11.5</v>
      </c>
      <c r="I547" s="64">
        <v>579.0</v>
      </c>
      <c r="J547" s="64">
        <v>0.0229</v>
      </c>
      <c r="K547" s="64">
        <v>684.0</v>
      </c>
      <c r="L547" s="64">
        <v>0.0226</v>
      </c>
      <c r="M547" s="64">
        <v>0.9985</v>
      </c>
      <c r="N547" s="64">
        <v>1.0</v>
      </c>
      <c r="O547" s="64">
        <v>0.0</v>
      </c>
      <c r="P547" s="64">
        <v>0.0017</v>
      </c>
      <c r="Q547" s="64">
        <v>0.0</v>
      </c>
      <c r="R547" s="64">
        <v>145.0</v>
      </c>
      <c r="S547" s="64">
        <v>0.0</v>
      </c>
      <c r="T547" s="64">
        <v>1.0</v>
      </c>
      <c r="U547" s="64">
        <v>0.0</v>
      </c>
      <c r="V547" s="63"/>
      <c r="W547" s="63"/>
      <c r="X547" s="63"/>
      <c r="Y547" s="63"/>
      <c r="Z547" s="63"/>
      <c r="AA547" s="63"/>
      <c r="AB547" s="63"/>
      <c r="AC547" s="63"/>
      <c r="AD547" s="63"/>
      <c r="AE547" s="63"/>
    </row>
    <row r="548">
      <c r="A548" s="65" t="s">
        <v>463</v>
      </c>
      <c r="B548" s="65" t="s">
        <v>937</v>
      </c>
      <c r="C548" s="65" t="s">
        <v>938</v>
      </c>
      <c r="D548" s="65">
        <v>1.0</v>
      </c>
      <c r="E548" s="65" t="s">
        <v>35</v>
      </c>
      <c r="F548" s="65">
        <v>37.0</v>
      </c>
      <c r="G548" s="65">
        <v>25.5</v>
      </c>
      <c r="H548" s="65">
        <v>11.5</v>
      </c>
      <c r="I548" s="65">
        <v>42.0</v>
      </c>
      <c r="J548" s="65">
        <v>0.0017</v>
      </c>
      <c r="K548" s="65">
        <v>54.0</v>
      </c>
      <c r="L548" s="65">
        <v>0.0018</v>
      </c>
      <c r="M548" s="65">
        <v>1.0</v>
      </c>
      <c r="N548" s="65">
        <v>1.0</v>
      </c>
      <c r="O548" s="65">
        <v>0.0</v>
      </c>
      <c r="P548" s="65">
        <v>0.0238</v>
      </c>
      <c r="Q548" s="65">
        <v>0.0</v>
      </c>
      <c r="R548" s="65">
        <v>145.0</v>
      </c>
      <c r="S548" s="65">
        <v>0.0</v>
      </c>
      <c r="T548" s="65">
        <v>1.0</v>
      </c>
      <c r="U548" s="65">
        <v>0.0</v>
      </c>
      <c r="V548" s="3"/>
      <c r="W548" s="3"/>
      <c r="X548" s="3"/>
      <c r="Y548" s="3"/>
      <c r="Z548" s="3"/>
      <c r="AA548" s="3"/>
      <c r="AB548" s="3"/>
      <c r="AC548" s="3"/>
      <c r="AD548" s="3"/>
      <c r="AE548" s="3"/>
    </row>
    <row r="549">
      <c r="A549" s="64" t="s">
        <v>463</v>
      </c>
      <c r="B549" s="64" t="s">
        <v>490</v>
      </c>
      <c r="C549" s="64" t="s">
        <v>491</v>
      </c>
      <c r="D549" s="64">
        <v>1.0</v>
      </c>
      <c r="E549" s="64" t="s">
        <v>35</v>
      </c>
      <c r="F549" s="64">
        <v>37.0</v>
      </c>
      <c r="G549" s="64">
        <v>25.5</v>
      </c>
      <c r="H549" s="64">
        <v>11.5</v>
      </c>
      <c r="I549" s="64">
        <v>13.0</v>
      </c>
      <c r="J549" s="64">
        <v>5.0E-4</v>
      </c>
      <c r="K549" s="64">
        <v>18.0</v>
      </c>
      <c r="L549" s="64">
        <v>6.0E-4</v>
      </c>
      <c r="M549" s="64">
        <v>0.7778</v>
      </c>
      <c r="N549" s="64">
        <v>1.0</v>
      </c>
      <c r="O549" s="64">
        <v>0.0</v>
      </c>
      <c r="P549" s="64">
        <v>0.0769</v>
      </c>
      <c r="Q549" s="64">
        <v>0.0</v>
      </c>
      <c r="R549" s="64">
        <v>145.0</v>
      </c>
      <c r="S549" s="64">
        <v>0.0</v>
      </c>
      <c r="T549" s="64">
        <v>1.0</v>
      </c>
      <c r="U549" s="64">
        <v>0.0</v>
      </c>
      <c r="V549" s="63"/>
      <c r="W549" s="63"/>
      <c r="X549" s="63"/>
      <c r="Y549" s="63"/>
      <c r="Z549" s="63"/>
      <c r="AA549" s="63"/>
      <c r="AB549" s="63"/>
      <c r="AC549" s="63"/>
      <c r="AD549" s="63"/>
      <c r="AE549" s="63"/>
    </row>
    <row r="550">
      <c r="A550" s="65" t="s">
        <v>494</v>
      </c>
      <c r="B550" s="65" t="s">
        <v>495</v>
      </c>
      <c r="C550" s="65" t="s">
        <v>496</v>
      </c>
      <c r="D550" s="65">
        <v>2.0</v>
      </c>
      <c r="E550" s="65" t="s">
        <v>127</v>
      </c>
      <c r="F550" s="65">
        <v>37.0</v>
      </c>
      <c r="G550" s="65">
        <v>25.5</v>
      </c>
      <c r="H550" s="65">
        <v>11.5</v>
      </c>
      <c r="I550" s="65">
        <v>20.0</v>
      </c>
      <c r="J550" s="65">
        <v>8.0E-4</v>
      </c>
      <c r="K550" s="65">
        <v>28.0</v>
      </c>
      <c r="L550" s="65">
        <v>9.0E-4</v>
      </c>
      <c r="M550" s="65">
        <v>0.9643</v>
      </c>
      <c r="N550" s="65">
        <v>2.0</v>
      </c>
      <c r="O550" s="65">
        <v>0.0</v>
      </c>
      <c r="P550" s="65">
        <v>0.1</v>
      </c>
      <c r="Q550" s="65">
        <v>0.0</v>
      </c>
      <c r="R550" s="65">
        <v>226.0</v>
      </c>
      <c r="S550" s="65">
        <v>0.0</v>
      </c>
      <c r="T550" s="65">
        <v>2.0</v>
      </c>
      <c r="U550" s="65">
        <v>0.0</v>
      </c>
      <c r="V550" s="3"/>
      <c r="W550" s="3"/>
      <c r="X550" s="3"/>
      <c r="Y550" s="3"/>
      <c r="Z550" s="3"/>
      <c r="AA550" s="3"/>
      <c r="AB550" s="3"/>
      <c r="AC550" s="3"/>
      <c r="AD550" s="3"/>
      <c r="AE550" s="3"/>
    </row>
    <row r="551">
      <c r="A551" s="64" t="s">
        <v>494</v>
      </c>
      <c r="B551" s="64" t="s">
        <v>499</v>
      </c>
      <c r="C551" s="64" t="s">
        <v>500</v>
      </c>
      <c r="D551" s="64">
        <v>1.0</v>
      </c>
      <c r="E551" s="64" t="s">
        <v>127</v>
      </c>
      <c r="F551" s="64">
        <v>37.0</v>
      </c>
      <c r="G551" s="64">
        <v>25.5</v>
      </c>
      <c r="H551" s="64">
        <v>11.5</v>
      </c>
      <c r="I551" s="64">
        <v>75.0</v>
      </c>
      <c r="J551" s="64">
        <v>0.003</v>
      </c>
      <c r="K551" s="64">
        <v>80.0</v>
      </c>
      <c r="L551" s="64">
        <v>0.0026</v>
      </c>
      <c r="M551" s="64">
        <v>0.575</v>
      </c>
      <c r="N551" s="64">
        <v>1.0</v>
      </c>
      <c r="O551" s="64">
        <v>0.0</v>
      </c>
      <c r="P551" s="64">
        <v>0.0133</v>
      </c>
      <c r="Q551" s="64">
        <v>0.0</v>
      </c>
      <c r="R551" s="64">
        <v>113.0</v>
      </c>
      <c r="S551" s="64">
        <v>0.0</v>
      </c>
      <c r="T551" s="64">
        <v>1.0</v>
      </c>
      <c r="U551" s="64">
        <v>0.0</v>
      </c>
      <c r="V551" s="63"/>
      <c r="W551" s="63"/>
      <c r="X551" s="63"/>
      <c r="Y551" s="63"/>
      <c r="Z551" s="63"/>
      <c r="AA551" s="63"/>
      <c r="AB551" s="63"/>
      <c r="AC551" s="63"/>
      <c r="AD551" s="63"/>
      <c r="AE551" s="63"/>
    </row>
    <row r="552">
      <c r="A552" s="65" t="s">
        <v>494</v>
      </c>
      <c r="B552" s="65" t="s">
        <v>943</v>
      </c>
      <c r="C552" s="65" t="s">
        <v>944</v>
      </c>
      <c r="D552" s="65">
        <v>1.0</v>
      </c>
      <c r="E552" s="65" t="s">
        <v>127</v>
      </c>
      <c r="F552" s="65">
        <v>37.0</v>
      </c>
      <c r="G552" s="65">
        <v>25.5</v>
      </c>
      <c r="H552" s="65">
        <v>11.5</v>
      </c>
      <c r="I552" s="65">
        <v>6.0</v>
      </c>
      <c r="J552" s="65">
        <v>2.0E-4</v>
      </c>
      <c r="K552" s="65">
        <v>6.0</v>
      </c>
      <c r="L552" s="65">
        <v>2.0E-4</v>
      </c>
      <c r="M552" s="65">
        <v>1.0</v>
      </c>
      <c r="N552" s="65">
        <v>1.0</v>
      </c>
      <c r="O552" s="65">
        <v>0.0</v>
      </c>
      <c r="P552" s="65">
        <v>0.1667</v>
      </c>
      <c r="Q552" s="65">
        <v>0.0</v>
      </c>
      <c r="R552" s="65">
        <v>113.0</v>
      </c>
      <c r="S552" s="65">
        <v>0.0</v>
      </c>
      <c r="T552" s="65">
        <v>1.0</v>
      </c>
      <c r="U552" s="65">
        <v>0.0</v>
      </c>
      <c r="V552" s="3"/>
      <c r="W552" s="3"/>
      <c r="X552" s="3"/>
      <c r="Y552" s="3"/>
      <c r="Z552" s="3"/>
      <c r="AA552" s="3"/>
      <c r="AB552" s="3"/>
      <c r="AC552" s="3"/>
      <c r="AD552" s="3"/>
      <c r="AE552" s="3"/>
    </row>
    <row r="553">
      <c r="A553" s="64" t="s">
        <v>494</v>
      </c>
      <c r="B553" s="64" t="s">
        <v>945</v>
      </c>
      <c r="C553" s="64" t="s">
        <v>946</v>
      </c>
      <c r="D553" s="64">
        <v>3.0</v>
      </c>
      <c r="E553" s="64" t="s">
        <v>127</v>
      </c>
      <c r="F553" s="64">
        <v>37.0</v>
      </c>
      <c r="G553" s="64">
        <v>25.5</v>
      </c>
      <c r="H553" s="64">
        <v>11.5</v>
      </c>
      <c r="I553" s="64">
        <v>14.0</v>
      </c>
      <c r="J553" s="64">
        <v>6.0E-4</v>
      </c>
      <c r="K553" s="64">
        <v>18.0</v>
      </c>
      <c r="L553" s="64">
        <v>6.0E-4</v>
      </c>
      <c r="M553" s="64">
        <v>1.0</v>
      </c>
      <c r="N553" s="64">
        <v>3.0</v>
      </c>
      <c r="O553" s="64">
        <v>0.0</v>
      </c>
      <c r="P553" s="64">
        <v>0.2143</v>
      </c>
      <c r="Q553" s="64">
        <v>0.0</v>
      </c>
      <c r="R553" s="64">
        <v>339.0</v>
      </c>
      <c r="S553" s="64">
        <v>0.0</v>
      </c>
      <c r="T553" s="64">
        <v>3.0</v>
      </c>
      <c r="U553" s="64">
        <v>0.0</v>
      </c>
      <c r="V553" s="63"/>
      <c r="W553" s="63"/>
      <c r="X553" s="63"/>
      <c r="Y553" s="63"/>
      <c r="Z553" s="63"/>
      <c r="AA553" s="63"/>
      <c r="AB553" s="63"/>
      <c r="AC553" s="63"/>
      <c r="AD553" s="63"/>
      <c r="AE553" s="63"/>
    </row>
    <row r="554">
      <c r="A554" s="65" t="s">
        <v>494</v>
      </c>
      <c r="B554" s="65" t="s">
        <v>501</v>
      </c>
      <c r="C554" s="65" t="s">
        <v>502</v>
      </c>
      <c r="D554" s="65">
        <v>7.0</v>
      </c>
      <c r="E554" s="65" t="s">
        <v>127</v>
      </c>
      <c r="F554" s="65">
        <v>37.0</v>
      </c>
      <c r="G554" s="65">
        <v>25.5</v>
      </c>
      <c r="H554" s="65">
        <v>11.5</v>
      </c>
      <c r="I554" s="65">
        <v>79.0</v>
      </c>
      <c r="J554" s="65">
        <v>0.0031</v>
      </c>
      <c r="K554" s="65">
        <v>91.0</v>
      </c>
      <c r="L554" s="65">
        <v>0.003</v>
      </c>
      <c r="M554" s="65">
        <v>1.0</v>
      </c>
      <c r="N554" s="65">
        <v>7.0</v>
      </c>
      <c r="O554" s="65">
        <v>0.0</v>
      </c>
      <c r="P554" s="65">
        <v>0.0886</v>
      </c>
      <c r="Q554" s="65">
        <v>0.0</v>
      </c>
      <c r="R554" s="65">
        <v>791.0</v>
      </c>
      <c r="S554" s="65">
        <v>0.0</v>
      </c>
      <c r="T554" s="65">
        <v>6.0</v>
      </c>
      <c r="U554" s="65">
        <v>0.0</v>
      </c>
      <c r="V554" s="3"/>
      <c r="W554" s="3"/>
      <c r="X554" s="3"/>
      <c r="Y554" s="3"/>
      <c r="Z554" s="3"/>
      <c r="AA554" s="3"/>
      <c r="AB554" s="3"/>
      <c r="AC554" s="3"/>
      <c r="AD554" s="3"/>
      <c r="AE554" s="3"/>
    </row>
    <row r="555">
      <c r="A555" s="64" t="s">
        <v>494</v>
      </c>
      <c r="B555" s="64" t="s">
        <v>503</v>
      </c>
      <c r="C555" s="64" t="s">
        <v>504</v>
      </c>
      <c r="D555" s="64">
        <v>2.0</v>
      </c>
      <c r="E555" s="64" t="s">
        <v>127</v>
      </c>
      <c r="F555" s="64">
        <v>37.0</v>
      </c>
      <c r="G555" s="64">
        <v>25.5</v>
      </c>
      <c r="H555" s="64">
        <v>11.5</v>
      </c>
      <c r="I555" s="64">
        <v>275.0</v>
      </c>
      <c r="J555" s="64">
        <v>0.0109</v>
      </c>
      <c r="K555" s="64">
        <v>344.0</v>
      </c>
      <c r="L555" s="64">
        <v>0.0114</v>
      </c>
      <c r="M555" s="64">
        <v>0.9884</v>
      </c>
      <c r="N555" s="64">
        <v>2.0</v>
      </c>
      <c r="O555" s="64">
        <v>0.0</v>
      </c>
      <c r="P555" s="64">
        <v>0.0073</v>
      </c>
      <c r="Q555" s="64">
        <v>0.0</v>
      </c>
      <c r="R555" s="64">
        <v>226.0</v>
      </c>
      <c r="S555" s="64">
        <v>0.0</v>
      </c>
      <c r="T555" s="64">
        <v>2.0</v>
      </c>
      <c r="U555" s="64">
        <v>0.0</v>
      </c>
      <c r="V555" s="63"/>
      <c r="W555" s="63"/>
      <c r="X555" s="63"/>
      <c r="Y555" s="63"/>
      <c r="Z555" s="63"/>
      <c r="AA555" s="63"/>
      <c r="AB555" s="63"/>
      <c r="AC555" s="63"/>
      <c r="AD555" s="63"/>
      <c r="AE555" s="63"/>
    </row>
    <row r="556">
      <c r="A556" s="65" t="s">
        <v>494</v>
      </c>
      <c r="B556" s="65" t="s">
        <v>505</v>
      </c>
      <c r="C556" s="65" t="s">
        <v>506</v>
      </c>
      <c r="D556" s="65">
        <v>1.0</v>
      </c>
      <c r="E556" s="65" t="s">
        <v>127</v>
      </c>
      <c r="F556" s="65">
        <v>37.0</v>
      </c>
      <c r="G556" s="65">
        <v>25.5</v>
      </c>
      <c r="H556" s="65">
        <v>11.5</v>
      </c>
      <c r="I556" s="65">
        <v>30.0</v>
      </c>
      <c r="J556" s="65">
        <v>0.0012</v>
      </c>
      <c r="K556" s="65">
        <v>37.0</v>
      </c>
      <c r="L556" s="65">
        <v>0.0012</v>
      </c>
      <c r="M556" s="65">
        <v>1.0</v>
      </c>
      <c r="N556" s="65">
        <v>1.0</v>
      </c>
      <c r="O556" s="65">
        <v>0.0</v>
      </c>
      <c r="P556" s="65">
        <v>0.0333</v>
      </c>
      <c r="Q556" s="65">
        <v>0.0</v>
      </c>
      <c r="R556" s="65">
        <v>113.0</v>
      </c>
      <c r="S556" s="65">
        <v>0.0</v>
      </c>
      <c r="T556" s="65">
        <v>1.0</v>
      </c>
      <c r="U556" s="65">
        <v>0.0</v>
      </c>
      <c r="V556" s="3"/>
      <c r="W556" s="3"/>
      <c r="X556" s="3"/>
      <c r="Y556" s="3"/>
      <c r="Z556" s="3"/>
      <c r="AA556" s="3"/>
      <c r="AB556" s="3"/>
      <c r="AC556" s="3"/>
      <c r="AD556" s="3"/>
      <c r="AE556" s="3"/>
    </row>
    <row r="557">
      <c r="A557" s="64" t="s">
        <v>494</v>
      </c>
      <c r="B557" s="64" t="s">
        <v>507</v>
      </c>
      <c r="C557" s="64" t="s">
        <v>508</v>
      </c>
      <c r="D557" s="64">
        <v>2.0</v>
      </c>
      <c r="E557" s="64" t="s">
        <v>127</v>
      </c>
      <c r="F557" s="64">
        <v>37.0</v>
      </c>
      <c r="G557" s="64">
        <v>25.5</v>
      </c>
      <c r="H557" s="64">
        <v>11.5</v>
      </c>
      <c r="I557" s="64">
        <v>31.0</v>
      </c>
      <c r="J557" s="64">
        <v>0.0012</v>
      </c>
      <c r="K557" s="64">
        <v>39.0</v>
      </c>
      <c r="L557" s="64">
        <v>0.0013</v>
      </c>
      <c r="M557" s="64">
        <v>0.9744</v>
      </c>
      <c r="N557" s="64">
        <v>2.0</v>
      </c>
      <c r="O557" s="64">
        <v>0.0</v>
      </c>
      <c r="P557" s="64">
        <v>0.0645</v>
      </c>
      <c r="Q557" s="64">
        <v>0.0</v>
      </c>
      <c r="R557" s="64">
        <v>226.0</v>
      </c>
      <c r="S557" s="64">
        <v>0.0</v>
      </c>
      <c r="T557" s="64">
        <v>2.0</v>
      </c>
      <c r="U557" s="64">
        <v>0.0</v>
      </c>
      <c r="V557" s="63"/>
      <c r="W557" s="63"/>
      <c r="X557" s="63"/>
      <c r="Y557" s="63"/>
      <c r="Z557" s="63"/>
      <c r="AA557" s="63"/>
      <c r="AB557" s="63"/>
      <c r="AC557" s="63"/>
      <c r="AD557" s="63"/>
      <c r="AE557" s="63"/>
    </row>
    <row r="558">
      <c r="A558" s="65" t="s">
        <v>494</v>
      </c>
      <c r="B558" s="65" t="s">
        <v>513</v>
      </c>
      <c r="C558" s="65" t="s">
        <v>514</v>
      </c>
      <c r="D558" s="65">
        <v>1.0</v>
      </c>
      <c r="E558" s="65" t="s">
        <v>127</v>
      </c>
      <c r="F558" s="65">
        <v>37.0</v>
      </c>
      <c r="G558" s="65">
        <v>25.5</v>
      </c>
      <c r="H558" s="65">
        <v>11.5</v>
      </c>
      <c r="I558" s="65">
        <v>33.0</v>
      </c>
      <c r="J558" s="65">
        <v>0.0013</v>
      </c>
      <c r="K558" s="65">
        <v>41.0</v>
      </c>
      <c r="L558" s="65">
        <v>0.0014</v>
      </c>
      <c r="M558" s="65">
        <v>0.9756</v>
      </c>
      <c r="N558" s="65">
        <v>1.0</v>
      </c>
      <c r="O558" s="65">
        <v>0.0</v>
      </c>
      <c r="P558" s="65">
        <v>0.0303</v>
      </c>
      <c r="Q558" s="65">
        <v>0.0</v>
      </c>
      <c r="R558" s="65">
        <v>113.0</v>
      </c>
      <c r="S558" s="65">
        <v>0.0</v>
      </c>
      <c r="T558" s="65">
        <v>1.0</v>
      </c>
      <c r="U558" s="65">
        <v>0.0</v>
      </c>
      <c r="V558" s="3"/>
      <c r="W558" s="3"/>
      <c r="X558" s="3"/>
      <c r="Y558" s="3"/>
      <c r="Z558" s="3"/>
      <c r="AA558" s="3"/>
      <c r="AB558" s="3"/>
      <c r="AC558" s="3"/>
      <c r="AD558" s="3"/>
      <c r="AE558" s="3"/>
    </row>
    <row r="559">
      <c r="A559" s="64" t="s">
        <v>494</v>
      </c>
      <c r="B559" s="64" t="s">
        <v>515</v>
      </c>
      <c r="C559" s="64" t="s">
        <v>516</v>
      </c>
      <c r="D559" s="64">
        <v>1.0</v>
      </c>
      <c r="E559" s="64" t="s">
        <v>127</v>
      </c>
      <c r="F559" s="64">
        <v>37.0</v>
      </c>
      <c r="G559" s="64">
        <v>25.5</v>
      </c>
      <c r="H559" s="64">
        <v>11.5</v>
      </c>
      <c r="I559" s="64">
        <v>85.0</v>
      </c>
      <c r="J559" s="64">
        <v>0.0034</v>
      </c>
      <c r="K559" s="64">
        <v>96.0</v>
      </c>
      <c r="L559" s="64">
        <v>0.0032</v>
      </c>
      <c r="M559" s="64">
        <v>1.0</v>
      </c>
      <c r="N559" s="64">
        <v>1.0</v>
      </c>
      <c r="O559" s="64">
        <v>0.0</v>
      </c>
      <c r="P559" s="64">
        <v>0.0118</v>
      </c>
      <c r="Q559" s="64">
        <v>0.0</v>
      </c>
      <c r="R559" s="64">
        <v>113.0</v>
      </c>
      <c r="S559" s="64">
        <v>0.0</v>
      </c>
      <c r="T559" s="64">
        <v>1.0</v>
      </c>
      <c r="U559" s="64">
        <v>0.0</v>
      </c>
      <c r="V559" s="63"/>
      <c r="W559" s="63"/>
      <c r="X559" s="63"/>
      <c r="Y559" s="63"/>
      <c r="Z559" s="63"/>
      <c r="AA559" s="63"/>
      <c r="AB559" s="63"/>
      <c r="AC559" s="63"/>
      <c r="AD559" s="63"/>
      <c r="AE559" s="63"/>
    </row>
    <row r="560">
      <c r="A560" s="65" t="s">
        <v>494</v>
      </c>
      <c r="B560" s="65" t="s">
        <v>517</v>
      </c>
      <c r="C560" s="65" t="s">
        <v>518</v>
      </c>
      <c r="D560" s="65">
        <v>3.0</v>
      </c>
      <c r="E560" s="65" t="s">
        <v>127</v>
      </c>
      <c r="F560" s="65">
        <v>37.0</v>
      </c>
      <c r="G560" s="65">
        <v>25.5</v>
      </c>
      <c r="H560" s="65">
        <v>11.5</v>
      </c>
      <c r="I560" s="65">
        <v>29.0</v>
      </c>
      <c r="J560" s="65">
        <v>0.0011</v>
      </c>
      <c r="K560" s="65">
        <v>37.0</v>
      </c>
      <c r="L560" s="65">
        <v>0.0012</v>
      </c>
      <c r="M560" s="65">
        <v>1.0</v>
      </c>
      <c r="N560" s="65">
        <v>3.0</v>
      </c>
      <c r="O560" s="65">
        <v>0.0</v>
      </c>
      <c r="P560" s="65">
        <v>0.1034</v>
      </c>
      <c r="Q560" s="65">
        <v>0.0</v>
      </c>
      <c r="R560" s="65">
        <v>339.0</v>
      </c>
      <c r="S560" s="65">
        <v>0.0</v>
      </c>
      <c r="T560" s="65">
        <v>3.0</v>
      </c>
      <c r="U560" s="65">
        <v>0.0</v>
      </c>
      <c r="V560" s="3"/>
      <c r="W560" s="3"/>
      <c r="X560" s="3"/>
      <c r="Y560" s="3"/>
      <c r="Z560" s="3"/>
      <c r="AA560" s="3"/>
      <c r="AB560" s="3"/>
      <c r="AC560" s="3"/>
      <c r="AD560" s="3"/>
      <c r="AE560" s="3"/>
    </row>
    <row r="561">
      <c r="A561" s="64" t="s">
        <v>494</v>
      </c>
      <c r="B561" s="64" t="s">
        <v>949</v>
      </c>
      <c r="C561" s="64" t="s">
        <v>950</v>
      </c>
      <c r="D561" s="64">
        <v>1.0</v>
      </c>
      <c r="E561" s="64" t="s">
        <v>127</v>
      </c>
      <c r="F561" s="64">
        <v>37.0</v>
      </c>
      <c r="G561" s="64">
        <v>25.5</v>
      </c>
      <c r="H561" s="64">
        <v>11.5</v>
      </c>
      <c r="I561" s="64">
        <v>9.0</v>
      </c>
      <c r="J561" s="64">
        <v>4.0E-4</v>
      </c>
      <c r="K561" s="64">
        <v>9.0</v>
      </c>
      <c r="L561" s="64">
        <v>3.0E-4</v>
      </c>
      <c r="M561" s="64">
        <v>1.0</v>
      </c>
      <c r="N561" s="64">
        <v>1.0</v>
      </c>
      <c r="O561" s="64">
        <v>0.0</v>
      </c>
      <c r="P561" s="64">
        <v>0.1111</v>
      </c>
      <c r="Q561" s="64">
        <v>0.0</v>
      </c>
      <c r="R561" s="64">
        <v>113.0</v>
      </c>
      <c r="S561" s="64">
        <v>0.0</v>
      </c>
      <c r="T561" s="64">
        <v>1.0</v>
      </c>
      <c r="U561" s="64">
        <v>0.0</v>
      </c>
      <c r="V561" s="63"/>
      <c r="W561" s="63"/>
      <c r="X561" s="63"/>
      <c r="Y561" s="63"/>
      <c r="Z561" s="63"/>
      <c r="AA561" s="63"/>
      <c r="AB561" s="63"/>
      <c r="AC561" s="63"/>
      <c r="AD561" s="63"/>
      <c r="AE561" s="63"/>
    </row>
    <row r="562">
      <c r="A562" s="65" t="s">
        <v>494</v>
      </c>
      <c r="B562" s="65" t="s">
        <v>519</v>
      </c>
      <c r="C562" s="65" t="s">
        <v>520</v>
      </c>
      <c r="D562" s="65">
        <v>4.0</v>
      </c>
      <c r="E562" s="65" t="s">
        <v>127</v>
      </c>
      <c r="F562" s="65">
        <v>37.0</v>
      </c>
      <c r="G562" s="65">
        <v>25.5</v>
      </c>
      <c r="H562" s="65">
        <v>11.5</v>
      </c>
      <c r="I562" s="65">
        <v>20.0</v>
      </c>
      <c r="J562" s="65">
        <v>8.0E-4</v>
      </c>
      <c r="K562" s="65">
        <v>22.0</v>
      </c>
      <c r="L562" s="65">
        <v>7.0E-4</v>
      </c>
      <c r="M562" s="65">
        <v>1.0</v>
      </c>
      <c r="N562" s="65">
        <v>4.0</v>
      </c>
      <c r="O562" s="65">
        <v>0.0</v>
      </c>
      <c r="P562" s="65">
        <v>0.2</v>
      </c>
      <c r="Q562" s="65">
        <v>0.0</v>
      </c>
      <c r="R562" s="65">
        <v>452.0</v>
      </c>
      <c r="S562" s="65">
        <v>0.0</v>
      </c>
      <c r="T562" s="65">
        <v>4.0</v>
      </c>
      <c r="U562" s="65">
        <v>0.0</v>
      </c>
      <c r="V562" s="3"/>
      <c r="W562" s="3"/>
      <c r="X562" s="3"/>
      <c r="Y562" s="3"/>
      <c r="Z562" s="3"/>
      <c r="AA562" s="3"/>
      <c r="AB562" s="3"/>
      <c r="AC562" s="3"/>
      <c r="AD562" s="3"/>
      <c r="AE562" s="3"/>
    </row>
    <row r="563">
      <c r="A563" s="64" t="s">
        <v>494</v>
      </c>
      <c r="B563" s="64" t="s">
        <v>521</v>
      </c>
      <c r="C563" s="64" t="s">
        <v>522</v>
      </c>
      <c r="D563" s="64">
        <v>3.0</v>
      </c>
      <c r="E563" s="64" t="s">
        <v>127</v>
      </c>
      <c r="F563" s="64">
        <v>37.0</v>
      </c>
      <c r="G563" s="64">
        <v>25.5</v>
      </c>
      <c r="H563" s="64">
        <v>11.5</v>
      </c>
      <c r="I563" s="64">
        <v>168.0</v>
      </c>
      <c r="J563" s="64">
        <v>0.0067</v>
      </c>
      <c r="K563" s="64">
        <v>214.0</v>
      </c>
      <c r="L563" s="64">
        <v>0.0071</v>
      </c>
      <c r="M563" s="64">
        <v>1.0</v>
      </c>
      <c r="N563" s="64">
        <v>3.0</v>
      </c>
      <c r="O563" s="64">
        <v>0.0</v>
      </c>
      <c r="P563" s="64">
        <v>0.0179</v>
      </c>
      <c r="Q563" s="64">
        <v>0.0</v>
      </c>
      <c r="R563" s="64">
        <v>339.0</v>
      </c>
      <c r="S563" s="64">
        <v>0.0</v>
      </c>
      <c r="T563" s="64">
        <v>3.0</v>
      </c>
      <c r="U563" s="64">
        <v>0.0</v>
      </c>
      <c r="V563" s="63"/>
      <c r="W563" s="63"/>
      <c r="X563" s="63"/>
      <c r="Y563" s="63"/>
      <c r="Z563" s="63"/>
      <c r="AA563" s="63"/>
      <c r="AB563" s="63"/>
      <c r="AC563" s="63"/>
      <c r="AD563" s="63"/>
      <c r="AE563" s="63"/>
    </row>
    <row r="564">
      <c r="A564" s="65" t="s">
        <v>494</v>
      </c>
      <c r="B564" s="65" t="s">
        <v>1138</v>
      </c>
      <c r="C564" s="65" t="s">
        <v>1139</v>
      </c>
      <c r="D564" s="65">
        <v>1.0</v>
      </c>
      <c r="E564" s="65" t="s">
        <v>127</v>
      </c>
      <c r="F564" s="65">
        <v>37.0</v>
      </c>
      <c r="G564" s="65">
        <v>25.5</v>
      </c>
      <c r="H564" s="65">
        <v>11.5</v>
      </c>
      <c r="I564" s="65">
        <v>0.0</v>
      </c>
      <c r="J564" s="65">
        <v>0.0</v>
      </c>
      <c r="K564" s="65">
        <v>0.0</v>
      </c>
      <c r="L564" s="65">
        <v>0.0</v>
      </c>
      <c r="M564" s="65">
        <v>0.0</v>
      </c>
      <c r="N564" s="65">
        <v>1.0</v>
      </c>
      <c r="O564" s="65">
        <v>0.0</v>
      </c>
      <c r="P564" s="65">
        <v>0.0</v>
      </c>
      <c r="Q564" s="65">
        <v>0.0</v>
      </c>
      <c r="R564" s="65">
        <v>113.0</v>
      </c>
      <c r="S564" s="65">
        <v>0.0</v>
      </c>
      <c r="T564" s="65">
        <v>1.0</v>
      </c>
      <c r="U564" s="65">
        <v>0.0</v>
      </c>
      <c r="V564" s="3"/>
      <c r="W564" s="3"/>
      <c r="X564" s="3"/>
      <c r="Y564" s="3"/>
      <c r="Z564" s="3"/>
      <c r="AA564" s="3"/>
      <c r="AB564" s="3"/>
      <c r="AC564" s="3"/>
      <c r="AD564" s="3"/>
      <c r="AE564" s="3"/>
    </row>
    <row r="565">
      <c r="A565" s="64" t="s">
        <v>494</v>
      </c>
      <c r="B565" s="64" t="s">
        <v>525</v>
      </c>
      <c r="C565" s="64" t="s">
        <v>526</v>
      </c>
      <c r="D565" s="64">
        <v>1.0</v>
      </c>
      <c r="E565" s="64" t="s">
        <v>127</v>
      </c>
      <c r="F565" s="64">
        <v>37.0</v>
      </c>
      <c r="G565" s="64">
        <v>25.5</v>
      </c>
      <c r="H565" s="64">
        <v>11.5</v>
      </c>
      <c r="I565" s="64">
        <v>6.0</v>
      </c>
      <c r="J565" s="64">
        <v>2.0E-4</v>
      </c>
      <c r="K565" s="64">
        <v>8.0</v>
      </c>
      <c r="L565" s="64">
        <v>3.0E-4</v>
      </c>
      <c r="M565" s="64">
        <v>1.0</v>
      </c>
      <c r="N565" s="64">
        <v>1.0</v>
      </c>
      <c r="O565" s="64">
        <v>0.0</v>
      </c>
      <c r="P565" s="64">
        <v>0.1667</v>
      </c>
      <c r="Q565" s="64">
        <v>0.0</v>
      </c>
      <c r="R565" s="64">
        <v>113.0</v>
      </c>
      <c r="S565" s="64">
        <v>0.0</v>
      </c>
      <c r="T565" s="64">
        <v>1.0</v>
      </c>
      <c r="U565" s="64">
        <v>0.0</v>
      </c>
      <c r="V565" s="63"/>
      <c r="W565" s="63"/>
      <c r="X565" s="63"/>
      <c r="Y565" s="63"/>
      <c r="Z565" s="63"/>
      <c r="AA565" s="63"/>
      <c r="AB565" s="63"/>
      <c r="AC565" s="63"/>
      <c r="AD565" s="63"/>
      <c r="AE565" s="63"/>
    </row>
    <row r="566">
      <c r="A566" s="65" t="s">
        <v>494</v>
      </c>
      <c r="B566" s="65" t="s">
        <v>527</v>
      </c>
      <c r="C566" s="65" t="s">
        <v>528</v>
      </c>
      <c r="D566" s="65">
        <v>1.0</v>
      </c>
      <c r="E566" s="65" t="s">
        <v>127</v>
      </c>
      <c r="F566" s="65">
        <v>37.0</v>
      </c>
      <c r="G566" s="65">
        <v>25.5</v>
      </c>
      <c r="H566" s="65">
        <v>11.5</v>
      </c>
      <c r="I566" s="65">
        <v>9.0</v>
      </c>
      <c r="J566" s="65">
        <v>4.0E-4</v>
      </c>
      <c r="K566" s="65">
        <v>16.0</v>
      </c>
      <c r="L566" s="65">
        <v>5.0E-4</v>
      </c>
      <c r="M566" s="65">
        <v>1.0</v>
      </c>
      <c r="N566" s="65">
        <v>1.0</v>
      </c>
      <c r="O566" s="65">
        <v>0.0</v>
      </c>
      <c r="P566" s="65">
        <v>0.1111</v>
      </c>
      <c r="Q566" s="65">
        <v>0.0</v>
      </c>
      <c r="R566" s="65">
        <v>113.0</v>
      </c>
      <c r="S566" s="65">
        <v>0.0</v>
      </c>
      <c r="T566" s="65">
        <v>1.0</v>
      </c>
      <c r="U566" s="65">
        <v>0.0</v>
      </c>
      <c r="V566" s="3"/>
      <c r="W566" s="3"/>
      <c r="X566" s="3"/>
      <c r="Y566" s="3"/>
      <c r="Z566" s="3"/>
      <c r="AA566" s="3"/>
      <c r="AB566" s="3"/>
      <c r="AC566" s="3"/>
      <c r="AD566" s="3"/>
      <c r="AE566" s="3"/>
    </row>
    <row r="567">
      <c r="A567" s="64" t="s">
        <v>494</v>
      </c>
      <c r="B567" s="64" t="s">
        <v>529</v>
      </c>
      <c r="C567" s="64" t="s">
        <v>530</v>
      </c>
      <c r="D567" s="64">
        <v>4.0</v>
      </c>
      <c r="E567" s="64" t="s">
        <v>127</v>
      </c>
      <c r="F567" s="64">
        <v>37.0</v>
      </c>
      <c r="G567" s="64">
        <v>25.5</v>
      </c>
      <c r="H567" s="64">
        <v>11.5</v>
      </c>
      <c r="I567" s="64">
        <v>80.0</v>
      </c>
      <c r="J567" s="64">
        <v>0.0032</v>
      </c>
      <c r="K567" s="64">
        <v>87.0</v>
      </c>
      <c r="L567" s="64">
        <v>0.0029</v>
      </c>
      <c r="M567" s="64">
        <v>1.0</v>
      </c>
      <c r="N567" s="64">
        <v>4.0</v>
      </c>
      <c r="O567" s="64">
        <v>0.0</v>
      </c>
      <c r="P567" s="64">
        <v>0.05</v>
      </c>
      <c r="Q567" s="64">
        <v>0.0</v>
      </c>
      <c r="R567" s="64">
        <v>452.0</v>
      </c>
      <c r="S567" s="64">
        <v>0.0</v>
      </c>
      <c r="T567" s="64">
        <v>4.0</v>
      </c>
      <c r="U567" s="64">
        <v>0.0</v>
      </c>
      <c r="V567" s="63"/>
      <c r="W567" s="63"/>
      <c r="X567" s="63"/>
      <c r="Y567" s="63"/>
      <c r="Z567" s="63"/>
      <c r="AA567" s="63"/>
      <c r="AB567" s="63"/>
      <c r="AC567" s="63"/>
      <c r="AD567" s="63"/>
      <c r="AE567" s="63"/>
    </row>
    <row r="568">
      <c r="A568" s="65" t="s">
        <v>494</v>
      </c>
      <c r="B568" s="65" t="s">
        <v>531</v>
      </c>
      <c r="C568" s="65" t="s">
        <v>532</v>
      </c>
      <c r="D568" s="65">
        <v>3.0</v>
      </c>
      <c r="E568" s="65" t="s">
        <v>127</v>
      </c>
      <c r="F568" s="65">
        <v>37.0</v>
      </c>
      <c r="G568" s="65">
        <v>25.5</v>
      </c>
      <c r="H568" s="65">
        <v>11.5</v>
      </c>
      <c r="I568" s="65">
        <v>50.0</v>
      </c>
      <c r="J568" s="65">
        <v>0.002</v>
      </c>
      <c r="K568" s="65">
        <v>66.0</v>
      </c>
      <c r="L568" s="65">
        <v>0.0022</v>
      </c>
      <c r="M568" s="65">
        <v>1.0</v>
      </c>
      <c r="N568" s="65">
        <v>3.0</v>
      </c>
      <c r="O568" s="65">
        <v>0.0</v>
      </c>
      <c r="P568" s="65">
        <v>0.06</v>
      </c>
      <c r="Q568" s="65">
        <v>0.0</v>
      </c>
      <c r="R568" s="65">
        <v>339.0</v>
      </c>
      <c r="S568" s="65">
        <v>0.0</v>
      </c>
      <c r="T568" s="65">
        <v>3.0</v>
      </c>
      <c r="U568" s="65">
        <v>0.0</v>
      </c>
      <c r="V568" s="3"/>
      <c r="W568" s="3"/>
      <c r="X568" s="3"/>
      <c r="Y568" s="3"/>
      <c r="Z568" s="3"/>
      <c r="AA568" s="3"/>
      <c r="AB568" s="3"/>
      <c r="AC568" s="3"/>
      <c r="AD568" s="3"/>
      <c r="AE568" s="3"/>
    </row>
    <row r="569">
      <c r="A569" s="64" t="s">
        <v>494</v>
      </c>
      <c r="B569" s="64" t="s">
        <v>951</v>
      </c>
      <c r="C569" s="64" t="s">
        <v>952</v>
      </c>
      <c r="D569" s="64">
        <v>1.0</v>
      </c>
      <c r="E569" s="64" t="s">
        <v>127</v>
      </c>
      <c r="F569" s="64">
        <v>37.0</v>
      </c>
      <c r="G569" s="64">
        <v>25.5</v>
      </c>
      <c r="H569" s="64">
        <v>11.5</v>
      </c>
      <c r="I569" s="64">
        <v>13.0</v>
      </c>
      <c r="J569" s="64">
        <v>5.0E-4</v>
      </c>
      <c r="K569" s="64">
        <v>14.0</v>
      </c>
      <c r="L569" s="64">
        <v>5.0E-4</v>
      </c>
      <c r="M569" s="64">
        <v>1.0</v>
      </c>
      <c r="N569" s="64">
        <v>1.0</v>
      </c>
      <c r="O569" s="64">
        <v>0.0</v>
      </c>
      <c r="P569" s="64">
        <v>0.0769</v>
      </c>
      <c r="Q569" s="64">
        <v>0.0</v>
      </c>
      <c r="R569" s="64">
        <v>113.0</v>
      </c>
      <c r="S569" s="64">
        <v>0.0</v>
      </c>
      <c r="T569" s="64">
        <v>1.0</v>
      </c>
      <c r="U569" s="64">
        <v>0.0</v>
      </c>
      <c r="V569" s="63"/>
      <c r="W569" s="63"/>
      <c r="X569" s="63"/>
      <c r="Y569" s="63"/>
      <c r="Z569" s="63"/>
      <c r="AA569" s="63"/>
      <c r="AB569" s="63"/>
      <c r="AC569" s="63"/>
      <c r="AD569" s="63"/>
      <c r="AE569" s="63"/>
    </row>
    <row r="570">
      <c r="A570" s="65" t="s">
        <v>494</v>
      </c>
      <c r="B570" s="65" t="s">
        <v>953</v>
      </c>
      <c r="C570" s="65" t="s">
        <v>954</v>
      </c>
      <c r="D570" s="65">
        <v>1.0</v>
      </c>
      <c r="E570" s="65" t="s">
        <v>127</v>
      </c>
      <c r="F570" s="65">
        <v>37.0</v>
      </c>
      <c r="G570" s="65">
        <v>25.5</v>
      </c>
      <c r="H570" s="65">
        <v>11.5</v>
      </c>
      <c r="I570" s="65">
        <v>232.0</v>
      </c>
      <c r="J570" s="65">
        <v>0.0092</v>
      </c>
      <c r="K570" s="65">
        <v>267.0</v>
      </c>
      <c r="L570" s="65">
        <v>0.0088</v>
      </c>
      <c r="M570" s="65">
        <v>1.0</v>
      </c>
      <c r="N570" s="65">
        <v>1.0</v>
      </c>
      <c r="O570" s="65">
        <v>0.0</v>
      </c>
      <c r="P570" s="65">
        <v>0.0043</v>
      </c>
      <c r="Q570" s="65">
        <v>0.0</v>
      </c>
      <c r="R570" s="65">
        <v>113.0</v>
      </c>
      <c r="S570" s="65">
        <v>0.0</v>
      </c>
      <c r="T570" s="65">
        <v>1.0</v>
      </c>
      <c r="U570" s="65">
        <v>0.0</v>
      </c>
      <c r="V570" s="3"/>
      <c r="W570" s="3"/>
      <c r="X570" s="3"/>
      <c r="Y570" s="3"/>
      <c r="Z570" s="3"/>
      <c r="AA570" s="3"/>
      <c r="AB570" s="3"/>
      <c r="AC570" s="3"/>
      <c r="AD570" s="3"/>
      <c r="AE570" s="3"/>
    </row>
    <row r="571">
      <c r="A571" s="64" t="s">
        <v>494</v>
      </c>
      <c r="B571" s="64" t="s">
        <v>955</v>
      </c>
      <c r="C571" s="64" t="s">
        <v>956</v>
      </c>
      <c r="D571" s="64">
        <v>1.0</v>
      </c>
      <c r="E571" s="64" t="s">
        <v>127</v>
      </c>
      <c r="F571" s="64">
        <v>37.0</v>
      </c>
      <c r="G571" s="64">
        <v>25.5</v>
      </c>
      <c r="H571" s="64">
        <v>11.5</v>
      </c>
      <c r="I571" s="64">
        <v>12.0</v>
      </c>
      <c r="J571" s="64">
        <v>5.0E-4</v>
      </c>
      <c r="K571" s="64">
        <v>14.0</v>
      </c>
      <c r="L571" s="64">
        <v>5.0E-4</v>
      </c>
      <c r="M571" s="64">
        <v>1.0</v>
      </c>
      <c r="N571" s="64">
        <v>1.0</v>
      </c>
      <c r="O571" s="64">
        <v>0.0</v>
      </c>
      <c r="P571" s="64">
        <v>0.0833</v>
      </c>
      <c r="Q571" s="64">
        <v>0.0</v>
      </c>
      <c r="R571" s="64">
        <v>113.0</v>
      </c>
      <c r="S571" s="64">
        <v>0.0</v>
      </c>
      <c r="T571" s="64">
        <v>1.0</v>
      </c>
      <c r="U571" s="64">
        <v>0.0</v>
      </c>
      <c r="V571" s="63"/>
      <c r="W571" s="63"/>
      <c r="X571" s="63"/>
      <c r="Y571" s="63"/>
      <c r="Z571" s="63"/>
      <c r="AA571" s="63"/>
      <c r="AB571" s="63"/>
      <c r="AC571" s="63"/>
      <c r="AD571" s="63"/>
      <c r="AE571" s="63"/>
    </row>
    <row r="572">
      <c r="A572" s="65" t="s">
        <v>494</v>
      </c>
      <c r="B572" s="65" t="s">
        <v>535</v>
      </c>
      <c r="C572" s="65" t="s">
        <v>536</v>
      </c>
      <c r="D572" s="65">
        <v>2.0</v>
      </c>
      <c r="E572" s="65" t="s">
        <v>127</v>
      </c>
      <c r="F572" s="65">
        <v>37.0</v>
      </c>
      <c r="G572" s="65">
        <v>25.5</v>
      </c>
      <c r="H572" s="65">
        <v>11.5</v>
      </c>
      <c r="I572" s="65">
        <v>28.0</v>
      </c>
      <c r="J572" s="65">
        <v>0.0011</v>
      </c>
      <c r="K572" s="65">
        <v>32.0</v>
      </c>
      <c r="L572" s="65">
        <v>0.0011</v>
      </c>
      <c r="M572" s="65">
        <v>0.8438</v>
      </c>
      <c r="N572" s="65">
        <v>2.0</v>
      </c>
      <c r="O572" s="65">
        <v>0.0</v>
      </c>
      <c r="P572" s="65">
        <v>0.0714</v>
      </c>
      <c r="Q572" s="65">
        <v>0.0</v>
      </c>
      <c r="R572" s="65">
        <v>226.0</v>
      </c>
      <c r="S572" s="65">
        <v>0.0</v>
      </c>
      <c r="T572" s="65">
        <v>2.0</v>
      </c>
      <c r="U572" s="65">
        <v>0.0</v>
      </c>
      <c r="V572" s="3"/>
      <c r="W572" s="3"/>
      <c r="X572" s="3"/>
      <c r="Y572" s="3"/>
      <c r="Z572" s="3"/>
      <c r="AA572" s="3"/>
      <c r="AB572" s="3"/>
      <c r="AC572" s="3"/>
      <c r="AD572" s="3"/>
      <c r="AE572" s="3"/>
    </row>
    <row r="573">
      <c r="A573" s="64" t="s">
        <v>494</v>
      </c>
      <c r="B573" s="64" t="s">
        <v>539</v>
      </c>
      <c r="C573" s="64" t="s">
        <v>540</v>
      </c>
      <c r="D573" s="64">
        <v>2.0</v>
      </c>
      <c r="E573" s="64" t="s">
        <v>127</v>
      </c>
      <c r="F573" s="64">
        <v>37.0</v>
      </c>
      <c r="G573" s="64">
        <v>25.5</v>
      </c>
      <c r="H573" s="64">
        <v>11.5</v>
      </c>
      <c r="I573" s="64">
        <v>8.0</v>
      </c>
      <c r="J573" s="64">
        <v>3.0E-4</v>
      </c>
      <c r="K573" s="64">
        <v>10.0</v>
      </c>
      <c r="L573" s="64">
        <v>3.0E-4</v>
      </c>
      <c r="M573" s="64">
        <v>1.0</v>
      </c>
      <c r="N573" s="64">
        <v>2.0</v>
      </c>
      <c r="O573" s="64">
        <v>0.0</v>
      </c>
      <c r="P573" s="64">
        <v>0.25</v>
      </c>
      <c r="Q573" s="64">
        <v>0.0</v>
      </c>
      <c r="R573" s="64">
        <v>226.0</v>
      </c>
      <c r="S573" s="64">
        <v>0.0</v>
      </c>
      <c r="T573" s="64">
        <v>2.0</v>
      </c>
      <c r="U573" s="64">
        <v>0.0</v>
      </c>
      <c r="V573" s="63"/>
      <c r="W573" s="63"/>
      <c r="X573" s="63"/>
      <c r="Y573" s="63"/>
      <c r="Z573" s="63"/>
      <c r="AA573" s="63"/>
      <c r="AB573" s="63"/>
      <c r="AC573" s="63"/>
      <c r="AD573" s="63"/>
      <c r="AE573" s="63"/>
    </row>
    <row r="574">
      <c r="A574" s="65" t="s">
        <v>494</v>
      </c>
      <c r="B574" s="65" t="s">
        <v>541</v>
      </c>
      <c r="C574" s="65" t="s">
        <v>542</v>
      </c>
      <c r="D574" s="65">
        <v>2.0</v>
      </c>
      <c r="E574" s="65" t="s">
        <v>127</v>
      </c>
      <c r="F574" s="65">
        <v>37.0</v>
      </c>
      <c r="G574" s="65">
        <v>25.5</v>
      </c>
      <c r="H574" s="65">
        <v>11.5</v>
      </c>
      <c r="I574" s="65">
        <v>11.0</v>
      </c>
      <c r="J574" s="65">
        <v>4.0E-4</v>
      </c>
      <c r="K574" s="65">
        <v>17.0</v>
      </c>
      <c r="L574" s="65">
        <v>6.0E-4</v>
      </c>
      <c r="M574" s="65">
        <v>1.0</v>
      </c>
      <c r="N574" s="65">
        <v>2.0</v>
      </c>
      <c r="O574" s="65">
        <v>0.0</v>
      </c>
      <c r="P574" s="65">
        <v>0.1818</v>
      </c>
      <c r="Q574" s="65">
        <v>0.0</v>
      </c>
      <c r="R574" s="65">
        <v>226.0</v>
      </c>
      <c r="S574" s="65">
        <v>0.0</v>
      </c>
      <c r="T574" s="65">
        <v>2.0</v>
      </c>
      <c r="U574" s="65">
        <v>0.0</v>
      </c>
      <c r="V574" s="3"/>
      <c r="W574" s="3"/>
      <c r="X574" s="3"/>
      <c r="Y574" s="3"/>
      <c r="Z574" s="3"/>
      <c r="AA574" s="3"/>
      <c r="AB574" s="3"/>
      <c r="AC574" s="3"/>
      <c r="AD574" s="3"/>
      <c r="AE574" s="3"/>
    </row>
    <row r="575">
      <c r="A575" s="64" t="s">
        <v>494</v>
      </c>
      <c r="B575" s="64" t="s">
        <v>543</v>
      </c>
      <c r="C575" s="64" t="s">
        <v>544</v>
      </c>
      <c r="D575" s="64">
        <v>7.0</v>
      </c>
      <c r="E575" s="64" t="s">
        <v>127</v>
      </c>
      <c r="F575" s="64">
        <v>37.0</v>
      </c>
      <c r="G575" s="64">
        <v>25.5</v>
      </c>
      <c r="H575" s="64">
        <v>11.5</v>
      </c>
      <c r="I575" s="64">
        <v>353.0</v>
      </c>
      <c r="J575" s="64">
        <v>0.014</v>
      </c>
      <c r="K575" s="64">
        <v>417.0</v>
      </c>
      <c r="L575" s="64">
        <v>0.0138</v>
      </c>
      <c r="M575" s="64">
        <v>1.0</v>
      </c>
      <c r="N575" s="64">
        <v>7.0</v>
      </c>
      <c r="O575" s="64">
        <v>0.0</v>
      </c>
      <c r="P575" s="64">
        <v>0.0198</v>
      </c>
      <c r="Q575" s="64">
        <v>0.0</v>
      </c>
      <c r="R575" s="64">
        <v>791.0</v>
      </c>
      <c r="S575" s="64">
        <v>0.0</v>
      </c>
      <c r="T575" s="64">
        <v>7.0</v>
      </c>
      <c r="U575" s="64">
        <v>0.0</v>
      </c>
      <c r="V575" s="63"/>
      <c r="W575" s="63"/>
      <c r="X575" s="63"/>
      <c r="Y575" s="63"/>
      <c r="Z575" s="63"/>
      <c r="AA575" s="63"/>
      <c r="AB575" s="63"/>
      <c r="AC575" s="63"/>
      <c r="AD575" s="63"/>
      <c r="AE575" s="63"/>
    </row>
    <row r="576">
      <c r="A576" s="65" t="s">
        <v>494</v>
      </c>
      <c r="B576" s="65" t="s">
        <v>545</v>
      </c>
      <c r="C576" s="65" t="s">
        <v>546</v>
      </c>
      <c r="D576" s="65">
        <v>2.0</v>
      </c>
      <c r="E576" s="65" t="s">
        <v>127</v>
      </c>
      <c r="F576" s="65">
        <v>37.0</v>
      </c>
      <c r="G576" s="65">
        <v>25.5</v>
      </c>
      <c r="H576" s="65">
        <v>11.5</v>
      </c>
      <c r="I576" s="65">
        <v>37.0</v>
      </c>
      <c r="J576" s="65">
        <v>0.0015</v>
      </c>
      <c r="K576" s="65">
        <v>45.0</v>
      </c>
      <c r="L576" s="65">
        <v>0.0015</v>
      </c>
      <c r="M576" s="65">
        <v>0.9778</v>
      </c>
      <c r="N576" s="65">
        <v>2.0</v>
      </c>
      <c r="O576" s="65">
        <v>0.0</v>
      </c>
      <c r="P576" s="65">
        <v>0.0541</v>
      </c>
      <c r="Q576" s="65">
        <v>0.0</v>
      </c>
      <c r="R576" s="65">
        <v>226.0</v>
      </c>
      <c r="S576" s="65">
        <v>0.0</v>
      </c>
      <c r="T576" s="65">
        <v>2.0</v>
      </c>
      <c r="U576" s="65">
        <v>0.0</v>
      </c>
      <c r="V576" s="3"/>
      <c r="W576" s="3"/>
      <c r="X576" s="3"/>
      <c r="Y576" s="3"/>
      <c r="Z576" s="3"/>
      <c r="AA576" s="3"/>
      <c r="AB576" s="3"/>
      <c r="AC576" s="3"/>
      <c r="AD576" s="3"/>
      <c r="AE576" s="3"/>
    </row>
    <row r="577">
      <c r="A577" s="64" t="s">
        <v>494</v>
      </c>
      <c r="B577" s="64" t="s">
        <v>547</v>
      </c>
      <c r="C577" s="64" t="s">
        <v>548</v>
      </c>
      <c r="D577" s="64">
        <v>1.0</v>
      </c>
      <c r="E577" s="64" t="s">
        <v>127</v>
      </c>
      <c r="F577" s="64">
        <v>37.0</v>
      </c>
      <c r="G577" s="64">
        <v>25.5</v>
      </c>
      <c r="H577" s="64">
        <v>11.5</v>
      </c>
      <c r="I577" s="64">
        <v>34.0</v>
      </c>
      <c r="J577" s="64">
        <v>0.0013</v>
      </c>
      <c r="K577" s="64">
        <v>39.0</v>
      </c>
      <c r="L577" s="64">
        <v>0.0013</v>
      </c>
      <c r="M577" s="64">
        <v>0.9744</v>
      </c>
      <c r="N577" s="64">
        <v>1.0</v>
      </c>
      <c r="O577" s="64">
        <v>0.0</v>
      </c>
      <c r="P577" s="64">
        <v>0.0294</v>
      </c>
      <c r="Q577" s="64">
        <v>0.0</v>
      </c>
      <c r="R577" s="64">
        <v>113.0</v>
      </c>
      <c r="S577" s="64">
        <v>0.0</v>
      </c>
      <c r="T577" s="64">
        <v>1.0</v>
      </c>
      <c r="U577" s="64">
        <v>0.0</v>
      </c>
      <c r="V577" s="63"/>
      <c r="W577" s="63"/>
      <c r="X577" s="63"/>
      <c r="Y577" s="63"/>
      <c r="Z577" s="63"/>
      <c r="AA577" s="63"/>
      <c r="AB577" s="63"/>
      <c r="AC577" s="63"/>
      <c r="AD577" s="63"/>
      <c r="AE577" s="63"/>
    </row>
    <row r="578">
      <c r="A578" s="65" t="s">
        <v>549</v>
      </c>
      <c r="B578" s="65" t="s">
        <v>957</v>
      </c>
      <c r="C578" s="65" t="s">
        <v>958</v>
      </c>
      <c r="D578" s="65">
        <v>1.0</v>
      </c>
      <c r="E578" s="65" t="s">
        <v>97</v>
      </c>
      <c r="F578" s="65">
        <v>37.0</v>
      </c>
      <c r="G578" s="65">
        <v>25.5</v>
      </c>
      <c r="H578" s="65">
        <v>11.5</v>
      </c>
      <c r="I578" s="65">
        <v>238.0</v>
      </c>
      <c r="J578" s="65">
        <v>0.0094</v>
      </c>
      <c r="K578" s="65">
        <v>282.0</v>
      </c>
      <c r="L578" s="65">
        <v>0.0093</v>
      </c>
      <c r="M578" s="65">
        <v>0.9894</v>
      </c>
      <c r="N578" s="65">
        <v>1.0</v>
      </c>
      <c r="O578" s="65">
        <v>0.0</v>
      </c>
      <c r="P578" s="65">
        <v>0.0042</v>
      </c>
      <c r="Q578" s="65">
        <v>0.0</v>
      </c>
      <c r="R578" s="65">
        <v>124.0</v>
      </c>
      <c r="S578" s="65">
        <v>0.0</v>
      </c>
      <c r="T578" s="65">
        <v>1.0</v>
      </c>
      <c r="U578" s="65">
        <v>0.0</v>
      </c>
      <c r="V578" s="3"/>
      <c r="W578" s="3"/>
      <c r="X578" s="3"/>
      <c r="Y578" s="3"/>
      <c r="Z578" s="3"/>
      <c r="AA578" s="3"/>
      <c r="AB578" s="3"/>
      <c r="AC578" s="3"/>
      <c r="AD578" s="3"/>
      <c r="AE578" s="3"/>
    </row>
    <row r="579">
      <c r="A579" s="64" t="s">
        <v>549</v>
      </c>
      <c r="B579" s="64" t="s">
        <v>959</v>
      </c>
      <c r="C579" s="64" t="s">
        <v>960</v>
      </c>
      <c r="D579" s="64">
        <v>1.0</v>
      </c>
      <c r="E579" s="64" t="s">
        <v>97</v>
      </c>
      <c r="F579" s="64">
        <v>37.0</v>
      </c>
      <c r="G579" s="64">
        <v>25.5</v>
      </c>
      <c r="H579" s="64">
        <v>11.5</v>
      </c>
      <c r="I579" s="64">
        <v>6.0</v>
      </c>
      <c r="J579" s="64">
        <v>2.0E-4</v>
      </c>
      <c r="K579" s="64">
        <v>7.0</v>
      </c>
      <c r="L579" s="64">
        <v>2.0E-4</v>
      </c>
      <c r="M579" s="64">
        <v>1.0</v>
      </c>
      <c r="N579" s="64">
        <v>1.0</v>
      </c>
      <c r="O579" s="64">
        <v>0.0</v>
      </c>
      <c r="P579" s="64">
        <v>0.1667</v>
      </c>
      <c r="Q579" s="64">
        <v>0.0</v>
      </c>
      <c r="R579" s="64">
        <v>124.0</v>
      </c>
      <c r="S579" s="64">
        <v>0.0</v>
      </c>
      <c r="T579" s="64">
        <v>1.0</v>
      </c>
      <c r="U579" s="64">
        <v>0.0</v>
      </c>
      <c r="V579" s="63"/>
      <c r="W579" s="63"/>
      <c r="X579" s="63"/>
      <c r="Y579" s="63"/>
      <c r="Z579" s="63"/>
      <c r="AA579" s="63"/>
      <c r="AB579" s="63"/>
      <c r="AC579" s="63"/>
      <c r="AD579" s="63"/>
      <c r="AE579" s="63"/>
    </row>
    <row r="580">
      <c r="A580" s="65" t="s">
        <v>549</v>
      </c>
      <c r="B580" s="65" t="s">
        <v>556</v>
      </c>
      <c r="C580" s="65" t="s">
        <v>557</v>
      </c>
      <c r="D580" s="65">
        <v>1.0</v>
      </c>
      <c r="E580" s="65" t="s">
        <v>97</v>
      </c>
      <c r="F580" s="65">
        <v>37.0</v>
      </c>
      <c r="G580" s="65">
        <v>25.5</v>
      </c>
      <c r="H580" s="65">
        <v>11.5</v>
      </c>
      <c r="I580" s="65">
        <v>6.0</v>
      </c>
      <c r="J580" s="65">
        <v>2.0E-4</v>
      </c>
      <c r="K580" s="65">
        <v>7.0</v>
      </c>
      <c r="L580" s="65">
        <v>2.0E-4</v>
      </c>
      <c r="M580" s="65">
        <v>1.0</v>
      </c>
      <c r="N580" s="65">
        <v>1.0</v>
      </c>
      <c r="O580" s="65">
        <v>0.0</v>
      </c>
      <c r="P580" s="65">
        <v>0.1667</v>
      </c>
      <c r="Q580" s="65">
        <v>0.0</v>
      </c>
      <c r="R580" s="65">
        <v>124.0</v>
      </c>
      <c r="S580" s="65">
        <v>0.0</v>
      </c>
      <c r="T580" s="65">
        <v>1.0</v>
      </c>
      <c r="U580" s="65">
        <v>0.0</v>
      </c>
      <c r="V580" s="3"/>
      <c r="W580" s="3"/>
      <c r="X580" s="3"/>
      <c r="Y580" s="3"/>
      <c r="Z580" s="3"/>
      <c r="AA580" s="3"/>
      <c r="AB580" s="3"/>
      <c r="AC580" s="3"/>
      <c r="AD580" s="3"/>
      <c r="AE580" s="3"/>
    </row>
    <row r="581">
      <c r="A581" s="64" t="s">
        <v>549</v>
      </c>
      <c r="B581" s="64" t="s">
        <v>1140</v>
      </c>
      <c r="C581" s="64" t="s">
        <v>1141</v>
      </c>
      <c r="D581" s="64">
        <v>1.0</v>
      </c>
      <c r="E581" s="64" t="s">
        <v>97</v>
      </c>
      <c r="F581" s="64">
        <v>37.0</v>
      </c>
      <c r="G581" s="64">
        <v>25.5</v>
      </c>
      <c r="H581" s="64">
        <v>11.5</v>
      </c>
      <c r="I581" s="64">
        <v>3.0</v>
      </c>
      <c r="J581" s="64">
        <v>1.0E-4</v>
      </c>
      <c r="K581" s="64">
        <v>4.0</v>
      </c>
      <c r="L581" s="64">
        <v>1.0E-4</v>
      </c>
      <c r="M581" s="64">
        <v>0.0</v>
      </c>
      <c r="N581" s="64">
        <v>1.0</v>
      </c>
      <c r="O581" s="64">
        <v>0.0</v>
      </c>
      <c r="P581" s="64">
        <v>0.3333</v>
      </c>
      <c r="Q581" s="64">
        <v>0.0</v>
      </c>
      <c r="R581" s="64">
        <v>124.0</v>
      </c>
      <c r="S581" s="64">
        <v>0.0</v>
      </c>
      <c r="T581" s="64">
        <v>1.0</v>
      </c>
      <c r="U581" s="64">
        <v>0.0</v>
      </c>
      <c r="V581" s="63"/>
      <c r="W581" s="63"/>
      <c r="X581" s="63"/>
      <c r="Y581" s="63"/>
      <c r="Z581" s="63"/>
      <c r="AA581" s="63"/>
      <c r="AB581" s="63"/>
      <c r="AC581" s="63"/>
      <c r="AD581" s="63"/>
      <c r="AE581" s="63"/>
    </row>
    <row r="582">
      <c r="A582" s="65" t="s">
        <v>549</v>
      </c>
      <c r="B582" s="65" t="s">
        <v>1142</v>
      </c>
      <c r="C582" s="65" t="s">
        <v>1143</v>
      </c>
      <c r="D582" s="65">
        <v>2.0</v>
      </c>
      <c r="E582" s="65" t="s">
        <v>97</v>
      </c>
      <c r="F582" s="65">
        <v>37.0</v>
      </c>
      <c r="G582" s="65">
        <v>25.5</v>
      </c>
      <c r="H582" s="65">
        <v>11.5</v>
      </c>
      <c r="I582" s="65">
        <v>23.0</v>
      </c>
      <c r="J582" s="65">
        <v>9.0E-4</v>
      </c>
      <c r="K582" s="65">
        <v>27.0</v>
      </c>
      <c r="L582" s="65">
        <v>9.0E-4</v>
      </c>
      <c r="M582" s="65">
        <v>1.0</v>
      </c>
      <c r="N582" s="65">
        <v>2.0</v>
      </c>
      <c r="O582" s="65">
        <v>0.0</v>
      </c>
      <c r="P582" s="65">
        <v>0.087</v>
      </c>
      <c r="Q582" s="65">
        <v>0.0</v>
      </c>
      <c r="R582" s="65">
        <v>248.0</v>
      </c>
      <c r="S582" s="65">
        <v>0.0</v>
      </c>
      <c r="T582" s="65">
        <v>2.0</v>
      </c>
      <c r="U582" s="65">
        <v>0.0</v>
      </c>
      <c r="V582" s="3"/>
      <c r="W582" s="3"/>
      <c r="X582" s="3"/>
      <c r="Y582" s="3"/>
      <c r="Z582" s="3"/>
      <c r="AA582" s="3"/>
      <c r="AB582" s="3"/>
      <c r="AC582" s="3"/>
      <c r="AD582" s="3"/>
      <c r="AE582" s="3"/>
    </row>
    <row r="583">
      <c r="A583" s="64" t="s">
        <v>549</v>
      </c>
      <c r="B583" s="64" t="s">
        <v>1144</v>
      </c>
      <c r="C583" s="64" t="s">
        <v>1145</v>
      </c>
      <c r="D583" s="64">
        <v>1.0</v>
      </c>
      <c r="E583" s="64" t="s">
        <v>97</v>
      </c>
      <c r="F583" s="64">
        <v>37.0</v>
      </c>
      <c r="G583" s="64">
        <v>25.5</v>
      </c>
      <c r="H583" s="64">
        <v>11.5</v>
      </c>
      <c r="I583" s="64">
        <v>1.0</v>
      </c>
      <c r="J583" s="64">
        <v>0.0</v>
      </c>
      <c r="K583" s="64">
        <v>3.0</v>
      </c>
      <c r="L583" s="64">
        <v>1.0E-4</v>
      </c>
      <c r="M583" s="64">
        <v>1.0</v>
      </c>
      <c r="N583" s="64">
        <v>1.0</v>
      </c>
      <c r="O583" s="64">
        <v>0.0</v>
      </c>
      <c r="P583" s="64">
        <v>1.0</v>
      </c>
      <c r="Q583" s="64">
        <v>0.0</v>
      </c>
      <c r="R583" s="64">
        <v>124.0</v>
      </c>
      <c r="S583" s="64">
        <v>0.0</v>
      </c>
      <c r="T583" s="64">
        <v>1.0</v>
      </c>
      <c r="U583" s="64">
        <v>0.0</v>
      </c>
      <c r="V583" s="63"/>
      <c r="W583" s="63"/>
      <c r="X583" s="63"/>
      <c r="Y583" s="63"/>
      <c r="Z583" s="63"/>
      <c r="AA583" s="63"/>
      <c r="AB583" s="63"/>
      <c r="AC583" s="63"/>
      <c r="AD583" s="63"/>
      <c r="AE583" s="63"/>
    </row>
    <row r="584">
      <c r="A584" s="65" t="s">
        <v>562</v>
      </c>
      <c r="B584" s="65" t="s">
        <v>1146</v>
      </c>
      <c r="C584" s="65" t="s">
        <v>1147</v>
      </c>
      <c r="D584" s="65">
        <v>1.0</v>
      </c>
      <c r="E584" s="65" t="s">
        <v>235</v>
      </c>
      <c r="F584" s="65">
        <v>60.5</v>
      </c>
      <c r="G584" s="65">
        <v>33.5</v>
      </c>
      <c r="H584" s="65">
        <v>27.0</v>
      </c>
      <c r="I584" s="65">
        <v>0.0</v>
      </c>
      <c r="J584" s="65">
        <v>0.0</v>
      </c>
      <c r="K584" s="65">
        <v>0.0</v>
      </c>
      <c r="L584" s="65">
        <v>0.0</v>
      </c>
      <c r="M584" s="65">
        <v>0.0</v>
      </c>
      <c r="N584" s="65">
        <v>1.0</v>
      </c>
      <c r="O584" s="65">
        <v>0.0</v>
      </c>
      <c r="P584" s="65">
        <v>0.0</v>
      </c>
      <c r="Q584" s="65">
        <v>0.0</v>
      </c>
      <c r="R584" s="65">
        <v>102.0</v>
      </c>
      <c r="S584" s="65">
        <v>0.0</v>
      </c>
      <c r="T584" s="65">
        <v>1.0</v>
      </c>
      <c r="U584" s="65">
        <v>0.0</v>
      </c>
      <c r="V584" s="3"/>
      <c r="W584" s="3"/>
      <c r="X584" s="3"/>
      <c r="Y584" s="3"/>
      <c r="Z584" s="3"/>
      <c r="AA584" s="3"/>
      <c r="AB584" s="3"/>
      <c r="AC584" s="3"/>
      <c r="AD584" s="3"/>
      <c r="AE584" s="3"/>
    </row>
    <row r="585">
      <c r="A585" s="64" t="s">
        <v>562</v>
      </c>
      <c r="B585" s="64" t="s">
        <v>1148</v>
      </c>
      <c r="C585" s="64" t="s">
        <v>1149</v>
      </c>
      <c r="D585" s="64">
        <v>1.0</v>
      </c>
      <c r="E585" s="64" t="s">
        <v>235</v>
      </c>
      <c r="F585" s="64">
        <v>60.5</v>
      </c>
      <c r="G585" s="64">
        <v>33.5</v>
      </c>
      <c r="H585" s="64">
        <v>27.0</v>
      </c>
      <c r="I585" s="64">
        <v>1.0</v>
      </c>
      <c r="J585" s="64">
        <v>0.0</v>
      </c>
      <c r="K585" s="64">
        <v>1.0</v>
      </c>
      <c r="L585" s="64">
        <v>0.0</v>
      </c>
      <c r="M585" s="64">
        <v>1.0</v>
      </c>
      <c r="N585" s="64">
        <v>1.0</v>
      </c>
      <c r="O585" s="64">
        <v>0.0</v>
      </c>
      <c r="P585" s="64">
        <v>1.0</v>
      </c>
      <c r="Q585" s="64">
        <v>0.0</v>
      </c>
      <c r="R585" s="64">
        <v>102.0</v>
      </c>
      <c r="S585" s="64">
        <v>0.0</v>
      </c>
      <c r="T585" s="64">
        <v>1.0</v>
      </c>
      <c r="U585" s="64">
        <v>0.0</v>
      </c>
      <c r="V585" s="63"/>
      <c r="W585" s="63"/>
      <c r="X585" s="63"/>
      <c r="Y585" s="63"/>
      <c r="Z585" s="63"/>
      <c r="AA585" s="63"/>
      <c r="AB585" s="63"/>
      <c r="AC585" s="63"/>
      <c r="AD585" s="63"/>
      <c r="AE585" s="63"/>
    </row>
    <row r="586">
      <c r="A586" s="65" t="s">
        <v>1150</v>
      </c>
      <c r="B586" s="65" t="s">
        <v>1151</v>
      </c>
      <c r="C586" s="65" t="s">
        <v>1152</v>
      </c>
      <c r="D586" s="65">
        <v>1.0</v>
      </c>
      <c r="E586" s="65" t="s">
        <v>235</v>
      </c>
      <c r="F586" s="65">
        <v>60.5</v>
      </c>
      <c r="G586" s="65">
        <v>33.5</v>
      </c>
      <c r="H586" s="65">
        <v>27.0</v>
      </c>
      <c r="I586" s="65">
        <v>2.0</v>
      </c>
      <c r="J586" s="65">
        <v>1.0E-4</v>
      </c>
      <c r="K586" s="65">
        <v>3.0</v>
      </c>
      <c r="L586" s="65">
        <v>1.0E-4</v>
      </c>
      <c r="M586" s="65">
        <v>1.0</v>
      </c>
      <c r="N586" s="65">
        <v>1.0</v>
      </c>
      <c r="O586" s="65">
        <v>0.0</v>
      </c>
      <c r="P586" s="65">
        <v>0.5</v>
      </c>
      <c r="Q586" s="65">
        <v>0.0</v>
      </c>
      <c r="R586" s="65">
        <v>97.0</v>
      </c>
      <c r="S586" s="65">
        <v>0.0</v>
      </c>
      <c r="T586" s="65">
        <v>1.0</v>
      </c>
      <c r="U586" s="65">
        <v>0.0</v>
      </c>
      <c r="V586" s="3"/>
      <c r="W586" s="3"/>
      <c r="X586" s="3"/>
      <c r="Y586" s="3"/>
      <c r="Z586" s="3"/>
      <c r="AA586" s="3"/>
      <c r="AB586" s="3"/>
      <c r="AC586" s="3"/>
      <c r="AD586" s="3"/>
      <c r="AE586" s="3"/>
    </row>
    <row r="587">
      <c r="A587" s="64" t="s">
        <v>578</v>
      </c>
      <c r="B587" s="64" t="s">
        <v>1153</v>
      </c>
      <c r="C587" s="64" t="s">
        <v>1154</v>
      </c>
      <c r="D587" s="64">
        <v>1.0</v>
      </c>
      <c r="E587" s="64" t="s">
        <v>134</v>
      </c>
      <c r="F587" s="64">
        <v>59.5</v>
      </c>
      <c r="G587" s="64">
        <v>32.5</v>
      </c>
      <c r="H587" s="64">
        <v>27.0</v>
      </c>
      <c r="I587" s="64">
        <v>1.0</v>
      </c>
      <c r="J587" s="64">
        <v>0.0</v>
      </c>
      <c r="K587" s="64">
        <v>1.0</v>
      </c>
      <c r="L587" s="64">
        <v>0.0</v>
      </c>
      <c r="M587" s="64">
        <v>1.0</v>
      </c>
      <c r="N587" s="64">
        <v>1.0</v>
      </c>
      <c r="O587" s="64">
        <v>0.0</v>
      </c>
      <c r="P587" s="64">
        <v>1.0</v>
      </c>
      <c r="Q587" s="64">
        <v>0.0</v>
      </c>
      <c r="R587" s="64">
        <v>134.0</v>
      </c>
      <c r="S587" s="64">
        <v>0.0</v>
      </c>
      <c r="T587" s="64">
        <v>1.0</v>
      </c>
      <c r="U587" s="64">
        <v>0.0</v>
      </c>
      <c r="V587" s="63"/>
      <c r="W587" s="63"/>
      <c r="X587" s="63"/>
      <c r="Y587" s="63"/>
      <c r="Z587" s="63"/>
      <c r="AA587" s="63"/>
      <c r="AB587" s="63"/>
      <c r="AC587" s="63"/>
      <c r="AD587" s="63"/>
      <c r="AE587" s="63"/>
    </row>
    <row r="588">
      <c r="A588" s="65" t="s">
        <v>578</v>
      </c>
      <c r="B588" s="65" t="s">
        <v>1155</v>
      </c>
      <c r="C588" s="65" t="s">
        <v>1156</v>
      </c>
      <c r="D588" s="65">
        <v>1.0</v>
      </c>
      <c r="E588" s="65" t="s">
        <v>134</v>
      </c>
      <c r="F588" s="65">
        <v>59.5</v>
      </c>
      <c r="G588" s="65">
        <v>32.5</v>
      </c>
      <c r="H588" s="65">
        <v>27.0</v>
      </c>
      <c r="I588" s="65">
        <v>0.0</v>
      </c>
      <c r="J588" s="65">
        <v>0.0</v>
      </c>
      <c r="K588" s="65">
        <v>0.0</v>
      </c>
      <c r="L588" s="65">
        <v>0.0</v>
      </c>
      <c r="M588" s="65">
        <v>0.0</v>
      </c>
      <c r="N588" s="65">
        <v>1.0</v>
      </c>
      <c r="O588" s="65">
        <v>0.0</v>
      </c>
      <c r="P588" s="65">
        <v>0.0</v>
      </c>
      <c r="Q588" s="65">
        <v>0.0</v>
      </c>
      <c r="R588" s="65">
        <v>134.0</v>
      </c>
      <c r="S588" s="65">
        <v>0.0</v>
      </c>
      <c r="T588" s="65">
        <v>1.0</v>
      </c>
      <c r="U588" s="65">
        <v>0.0</v>
      </c>
      <c r="V588" s="3"/>
      <c r="W588" s="3"/>
      <c r="X588" s="3"/>
      <c r="Y588" s="3"/>
      <c r="Z588" s="3"/>
      <c r="AA588" s="3"/>
      <c r="AB588" s="3"/>
      <c r="AC588" s="3"/>
      <c r="AD588" s="3"/>
      <c r="AE588" s="3"/>
    </row>
    <row r="589">
      <c r="A589" s="64" t="s">
        <v>587</v>
      </c>
      <c r="B589" s="64" t="s">
        <v>588</v>
      </c>
      <c r="C589" s="64" t="s">
        <v>589</v>
      </c>
      <c r="D589" s="64">
        <v>5.0</v>
      </c>
      <c r="E589" s="64" t="s">
        <v>138</v>
      </c>
      <c r="F589" s="64">
        <v>52.0</v>
      </c>
      <c r="G589" s="64">
        <v>43.0</v>
      </c>
      <c r="H589" s="64">
        <v>9.0</v>
      </c>
      <c r="I589" s="64">
        <v>379.0</v>
      </c>
      <c r="J589" s="64">
        <v>0.015</v>
      </c>
      <c r="K589" s="64">
        <v>429.0</v>
      </c>
      <c r="L589" s="64">
        <v>0.0142</v>
      </c>
      <c r="M589" s="64">
        <v>1.0</v>
      </c>
      <c r="N589" s="64">
        <v>5.0</v>
      </c>
      <c r="O589" s="64">
        <v>0.0</v>
      </c>
      <c r="P589" s="64">
        <v>0.0132</v>
      </c>
      <c r="Q589" s="64">
        <v>0.0</v>
      </c>
      <c r="R589" s="64">
        <v>670.0</v>
      </c>
      <c r="S589" s="64">
        <v>0.0</v>
      </c>
      <c r="T589" s="64">
        <v>5.0</v>
      </c>
      <c r="U589" s="64">
        <v>0.0</v>
      </c>
      <c r="V589" s="63"/>
      <c r="W589" s="63"/>
      <c r="X589" s="63"/>
      <c r="Y589" s="63"/>
      <c r="Z589" s="63"/>
      <c r="AA589" s="63"/>
      <c r="AB589" s="63"/>
      <c r="AC589" s="63"/>
      <c r="AD589" s="63"/>
      <c r="AE589" s="63"/>
    </row>
    <row r="590">
      <c r="A590" s="65" t="s">
        <v>587</v>
      </c>
      <c r="B590" s="65" t="s">
        <v>590</v>
      </c>
      <c r="C590" s="65" t="s">
        <v>591</v>
      </c>
      <c r="D590" s="65">
        <v>5.0</v>
      </c>
      <c r="E590" s="65" t="s">
        <v>138</v>
      </c>
      <c r="F590" s="65">
        <v>52.0</v>
      </c>
      <c r="G590" s="65">
        <v>43.0</v>
      </c>
      <c r="H590" s="65">
        <v>9.0</v>
      </c>
      <c r="I590" s="65">
        <v>25.0</v>
      </c>
      <c r="J590" s="65">
        <v>0.001</v>
      </c>
      <c r="K590" s="65">
        <v>29.0</v>
      </c>
      <c r="L590" s="65">
        <v>0.001</v>
      </c>
      <c r="M590" s="65">
        <v>1.0</v>
      </c>
      <c r="N590" s="65">
        <v>5.0</v>
      </c>
      <c r="O590" s="65">
        <v>0.0</v>
      </c>
      <c r="P590" s="65">
        <v>0.2</v>
      </c>
      <c r="Q590" s="65">
        <v>0.0</v>
      </c>
      <c r="R590" s="65">
        <v>670.0</v>
      </c>
      <c r="S590" s="65">
        <v>0.0</v>
      </c>
      <c r="T590" s="65">
        <v>5.0</v>
      </c>
      <c r="U590" s="65">
        <v>0.0</v>
      </c>
      <c r="V590" s="3"/>
      <c r="W590" s="3"/>
      <c r="X590" s="3"/>
      <c r="Y590" s="3"/>
      <c r="Z590" s="3"/>
      <c r="AA590" s="3"/>
      <c r="AB590" s="3"/>
      <c r="AC590" s="3"/>
      <c r="AD590" s="3"/>
      <c r="AE590" s="3"/>
    </row>
    <row r="591">
      <c r="A591" s="64" t="s">
        <v>587</v>
      </c>
      <c r="B591" s="64" t="s">
        <v>592</v>
      </c>
      <c r="C591" s="64" t="s">
        <v>593</v>
      </c>
      <c r="D591" s="64">
        <v>1.0</v>
      </c>
      <c r="E591" s="64" t="s">
        <v>138</v>
      </c>
      <c r="F591" s="64">
        <v>52.0</v>
      </c>
      <c r="G591" s="64">
        <v>43.0</v>
      </c>
      <c r="H591" s="64">
        <v>9.0</v>
      </c>
      <c r="I591" s="64">
        <v>17.0</v>
      </c>
      <c r="J591" s="64">
        <v>7.0E-4</v>
      </c>
      <c r="K591" s="64">
        <v>20.0</v>
      </c>
      <c r="L591" s="64">
        <v>7.0E-4</v>
      </c>
      <c r="M591" s="64">
        <v>1.0</v>
      </c>
      <c r="N591" s="64">
        <v>1.0</v>
      </c>
      <c r="O591" s="64">
        <v>0.0</v>
      </c>
      <c r="P591" s="64">
        <v>0.0588</v>
      </c>
      <c r="Q591" s="64">
        <v>0.0</v>
      </c>
      <c r="R591" s="64">
        <v>134.0</v>
      </c>
      <c r="S591" s="64">
        <v>0.0</v>
      </c>
      <c r="T591" s="64">
        <v>1.0</v>
      </c>
      <c r="U591" s="64">
        <v>0.0</v>
      </c>
      <c r="V591" s="63"/>
      <c r="W591" s="63"/>
      <c r="X591" s="63"/>
      <c r="Y591" s="63"/>
      <c r="Z591" s="63"/>
      <c r="AA591" s="63"/>
      <c r="AB591" s="63"/>
      <c r="AC591" s="63"/>
      <c r="AD591" s="63"/>
      <c r="AE591" s="63"/>
    </row>
    <row r="592">
      <c r="A592" s="65" t="s">
        <v>587</v>
      </c>
      <c r="B592" s="65" t="s">
        <v>969</v>
      </c>
      <c r="C592" s="65" t="s">
        <v>970</v>
      </c>
      <c r="D592" s="65">
        <v>2.0</v>
      </c>
      <c r="E592" s="65" t="s">
        <v>138</v>
      </c>
      <c r="F592" s="65">
        <v>52.0</v>
      </c>
      <c r="G592" s="65">
        <v>43.0</v>
      </c>
      <c r="H592" s="65">
        <v>9.0</v>
      </c>
      <c r="I592" s="65">
        <v>9.0</v>
      </c>
      <c r="J592" s="65">
        <v>4.0E-4</v>
      </c>
      <c r="K592" s="65">
        <v>13.0</v>
      </c>
      <c r="L592" s="65">
        <v>4.0E-4</v>
      </c>
      <c r="M592" s="65">
        <v>1.0</v>
      </c>
      <c r="N592" s="65">
        <v>2.0</v>
      </c>
      <c r="O592" s="65">
        <v>0.0</v>
      </c>
      <c r="P592" s="65">
        <v>0.2222</v>
      </c>
      <c r="Q592" s="65">
        <v>0.0</v>
      </c>
      <c r="R592" s="65">
        <v>268.0</v>
      </c>
      <c r="S592" s="65">
        <v>0.0</v>
      </c>
      <c r="T592" s="65">
        <v>2.0</v>
      </c>
      <c r="U592" s="65">
        <v>0.0</v>
      </c>
      <c r="V592" s="3"/>
      <c r="W592" s="3"/>
      <c r="X592" s="3"/>
      <c r="Y592" s="3"/>
      <c r="Z592" s="3"/>
      <c r="AA592" s="3"/>
      <c r="AB592" s="3"/>
      <c r="AC592" s="3"/>
      <c r="AD592" s="3"/>
      <c r="AE592" s="3"/>
    </row>
    <row r="593">
      <c r="A593" s="64" t="s">
        <v>587</v>
      </c>
      <c r="B593" s="64" t="s">
        <v>971</v>
      </c>
      <c r="C593" s="64" t="s">
        <v>972</v>
      </c>
      <c r="D593" s="64">
        <v>1.0</v>
      </c>
      <c r="E593" s="64" t="s">
        <v>138</v>
      </c>
      <c r="F593" s="64">
        <v>52.0</v>
      </c>
      <c r="G593" s="64">
        <v>43.0</v>
      </c>
      <c r="H593" s="64">
        <v>9.0</v>
      </c>
      <c r="I593" s="64">
        <v>2.0</v>
      </c>
      <c r="J593" s="64">
        <v>1.0E-4</v>
      </c>
      <c r="K593" s="64">
        <v>2.0</v>
      </c>
      <c r="L593" s="64">
        <v>1.0E-4</v>
      </c>
      <c r="M593" s="64">
        <v>1.0</v>
      </c>
      <c r="N593" s="64">
        <v>1.0</v>
      </c>
      <c r="O593" s="64">
        <v>0.0</v>
      </c>
      <c r="P593" s="64">
        <v>0.5</v>
      </c>
      <c r="Q593" s="64">
        <v>0.0</v>
      </c>
      <c r="R593" s="64">
        <v>134.0</v>
      </c>
      <c r="S593" s="64">
        <v>0.0</v>
      </c>
      <c r="T593" s="64">
        <v>1.0</v>
      </c>
      <c r="U593" s="64">
        <v>0.0</v>
      </c>
      <c r="V593" s="63"/>
      <c r="W593" s="63"/>
      <c r="X593" s="63"/>
      <c r="Y593" s="63"/>
      <c r="Z593" s="63"/>
      <c r="AA593" s="63"/>
      <c r="AB593" s="63"/>
      <c r="AC593" s="63"/>
      <c r="AD593" s="63"/>
      <c r="AE593" s="63"/>
    </row>
    <row r="594">
      <c r="A594" s="65" t="s">
        <v>587</v>
      </c>
      <c r="B594" s="65" t="s">
        <v>596</v>
      </c>
      <c r="C594" s="65" t="s">
        <v>597</v>
      </c>
      <c r="D594" s="65">
        <v>3.0</v>
      </c>
      <c r="E594" s="65" t="s">
        <v>138</v>
      </c>
      <c r="F594" s="65">
        <v>52.0</v>
      </c>
      <c r="G594" s="65">
        <v>43.0</v>
      </c>
      <c r="H594" s="65">
        <v>9.0</v>
      </c>
      <c r="I594" s="65">
        <v>18.0</v>
      </c>
      <c r="J594" s="65">
        <v>7.0E-4</v>
      </c>
      <c r="K594" s="65">
        <v>22.0</v>
      </c>
      <c r="L594" s="65">
        <v>7.0E-4</v>
      </c>
      <c r="M594" s="65">
        <v>1.0</v>
      </c>
      <c r="N594" s="65">
        <v>3.0</v>
      </c>
      <c r="O594" s="65">
        <v>0.0</v>
      </c>
      <c r="P594" s="65">
        <v>0.1667</v>
      </c>
      <c r="Q594" s="65">
        <v>0.0</v>
      </c>
      <c r="R594" s="65">
        <v>402.0</v>
      </c>
      <c r="S594" s="65">
        <v>0.0</v>
      </c>
      <c r="T594" s="65">
        <v>3.0</v>
      </c>
      <c r="U594" s="65">
        <v>0.0</v>
      </c>
      <c r="V594" s="3"/>
      <c r="W594" s="3"/>
      <c r="X594" s="3"/>
      <c r="Y594" s="3"/>
      <c r="Z594" s="3"/>
      <c r="AA594" s="3"/>
      <c r="AB594" s="3"/>
      <c r="AC594" s="3"/>
      <c r="AD594" s="3"/>
      <c r="AE594" s="3"/>
    </row>
    <row r="595">
      <c r="A595" s="64" t="s">
        <v>587</v>
      </c>
      <c r="B595" s="64" t="s">
        <v>598</v>
      </c>
      <c r="C595" s="64" t="s">
        <v>599</v>
      </c>
      <c r="D595" s="64">
        <v>1.0</v>
      </c>
      <c r="E595" s="64" t="s">
        <v>138</v>
      </c>
      <c r="F595" s="64">
        <v>52.0</v>
      </c>
      <c r="G595" s="64">
        <v>43.0</v>
      </c>
      <c r="H595" s="64">
        <v>9.0</v>
      </c>
      <c r="I595" s="64">
        <v>9.0</v>
      </c>
      <c r="J595" s="64">
        <v>4.0E-4</v>
      </c>
      <c r="K595" s="64">
        <v>13.0</v>
      </c>
      <c r="L595" s="64">
        <v>4.0E-4</v>
      </c>
      <c r="M595" s="64">
        <v>1.0</v>
      </c>
      <c r="N595" s="64">
        <v>1.0</v>
      </c>
      <c r="O595" s="64">
        <v>0.0</v>
      </c>
      <c r="P595" s="64">
        <v>0.1111</v>
      </c>
      <c r="Q595" s="64">
        <v>0.0</v>
      </c>
      <c r="R595" s="64">
        <v>134.0</v>
      </c>
      <c r="S595" s="64">
        <v>0.0</v>
      </c>
      <c r="T595" s="64">
        <v>1.0</v>
      </c>
      <c r="U595" s="64">
        <v>0.0</v>
      </c>
      <c r="V595" s="63"/>
      <c r="W595" s="63"/>
      <c r="X595" s="63"/>
      <c r="Y595" s="63"/>
      <c r="Z595" s="63"/>
      <c r="AA595" s="63"/>
      <c r="AB595" s="63"/>
      <c r="AC595" s="63"/>
      <c r="AD595" s="63"/>
      <c r="AE595" s="63"/>
    </row>
    <row r="596">
      <c r="A596" s="65" t="s">
        <v>587</v>
      </c>
      <c r="B596" s="65" t="s">
        <v>973</v>
      </c>
      <c r="C596" s="65" t="s">
        <v>974</v>
      </c>
      <c r="D596" s="65">
        <v>2.0</v>
      </c>
      <c r="E596" s="65" t="s">
        <v>138</v>
      </c>
      <c r="F596" s="65">
        <v>52.0</v>
      </c>
      <c r="G596" s="65">
        <v>43.0</v>
      </c>
      <c r="H596" s="65">
        <v>9.0</v>
      </c>
      <c r="I596" s="65">
        <v>8.0</v>
      </c>
      <c r="J596" s="65">
        <v>3.0E-4</v>
      </c>
      <c r="K596" s="65">
        <v>12.0</v>
      </c>
      <c r="L596" s="65">
        <v>4.0E-4</v>
      </c>
      <c r="M596" s="65">
        <v>0.8333</v>
      </c>
      <c r="N596" s="65">
        <v>2.0</v>
      </c>
      <c r="O596" s="65">
        <v>0.0</v>
      </c>
      <c r="P596" s="65">
        <v>0.25</v>
      </c>
      <c r="Q596" s="65">
        <v>0.0</v>
      </c>
      <c r="R596" s="65">
        <v>268.0</v>
      </c>
      <c r="S596" s="65">
        <v>0.0</v>
      </c>
      <c r="T596" s="65">
        <v>2.0</v>
      </c>
      <c r="U596" s="65">
        <v>0.0</v>
      </c>
      <c r="V596" s="3"/>
      <c r="W596" s="3"/>
      <c r="X596" s="3"/>
      <c r="Y596" s="3"/>
      <c r="Z596" s="3"/>
      <c r="AA596" s="3"/>
      <c r="AB596" s="3"/>
      <c r="AC596" s="3"/>
      <c r="AD596" s="3"/>
      <c r="AE596" s="3"/>
    </row>
    <row r="597">
      <c r="A597" s="64" t="s">
        <v>587</v>
      </c>
      <c r="B597" s="64" t="s">
        <v>600</v>
      </c>
      <c r="C597" s="64" t="s">
        <v>601</v>
      </c>
      <c r="D597" s="64">
        <v>5.0</v>
      </c>
      <c r="E597" s="64" t="s">
        <v>138</v>
      </c>
      <c r="F597" s="64">
        <v>52.0</v>
      </c>
      <c r="G597" s="64">
        <v>43.0</v>
      </c>
      <c r="H597" s="64">
        <v>9.0</v>
      </c>
      <c r="I597" s="64">
        <v>9.0</v>
      </c>
      <c r="J597" s="64">
        <v>4.0E-4</v>
      </c>
      <c r="K597" s="64">
        <v>9.0</v>
      </c>
      <c r="L597" s="64">
        <v>3.0E-4</v>
      </c>
      <c r="M597" s="64">
        <v>1.0</v>
      </c>
      <c r="N597" s="64">
        <v>5.0</v>
      </c>
      <c r="O597" s="64">
        <v>0.0</v>
      </c>
      <c r="P597" s="64">
        <v>0.5556</v>
      </c>
      <c r="Q597" s="64">
        <v>0.0</v>
      </c>
      <c r="R597" s="64">
        <v>670.0</v>
      </c>
      <c r="S597" s="64">
        <v>0.0</v>
      </c>
      <c r="T597" s="64">
        <v>5.0</v>
      </c>
      <c r="U597" s="64">
        <v>0.0</v>
      </c>
      <c r="V597" s="63"/>
      <c r="W597" s="63"/>
      <c r="X597" s="63"/>
      <c r="Y597" s="63"/>
      <c r="Z597" s="63"/>
      <c r="AA597" s="63"/>
      <c r="AB597" s="63"/>
      <c r="AC597" s="63"/>
      <c r="AD597" s="63"/>
      <c r="AE597" s="63"/>
    </row>
    <row r="598">
      <c r="A598" s="65" t="s">
        <v>587</v>
      </c>
      <c r="B598" s="65" t="s">
        <v>602</v>
      </c>
      <c r="C598" s="65" t="s">
        <v>603</v>
      </c>
      <c r="D598" s="65">
        <v>10.0</v>
      </c>
      <c r="E598" s="65" t="s">
        <v>138</v>
      </c>
      <c r="F598" s="65">
        <v>52.0</v>
      </c>
      <c r="G598" s="65">
        <v>43.0</v>
      </c>
      <c r="H598" s="65">
        <v>9.0</v>
      </c>
      <c r="I598" s="65">
        <v>374.0</v>
      </c>
      <c r="J598" s="65">
        <v>0.0148</v>
      </c>
      <c r="K598" s="65">
        <v>412.0</v>
      </c>
      <c r="L598" s="65">
        <v>0.0136</v>
      </c>
      <c r="M598" s="65">
        <v>1.0</v>
      </c>
      <c r="N598" s="65">
        <v>10.0</v>
      </c>
      <c r="O598" s="65">
        <v>0.0</v>
      </c>
      <c r="P598" s="65">
        <v>0.0267</v>
      </c>
      <c r="Q598" s="65">
        <v>0.0</v>
      </c>
      <c r="R598" s="65">
        <v>1340.0</v>
      </c>
      <c r="S598" s="65">
        <v>0.0</v>
      </c>
      <c r="T598" s="65">
        <v>10.0</v>
      </c>
      <c r="U598" s="65">
        <v>0.0</v>
      </c>
      <c r="V598" s="3"/>
      <c r="W598" s="3"/>
      <c r="X598" s="3"/>
      <c r="Y598" s="3"/>
      <c r="Z598" s="3"/>
      <c r="AA598" s="3"/>
      <c r="AB598" s="3"/>
      <c r="AC598" s="3"/>
      <c r="AD598" s="3"/>
      <c r="AE598" s="3"/>
    </row>
    <row r="599">
      <c r="A599" s="64" t="s">
        <v>604</v>
      </c>
      <c r="B599" s="64" t="s">
        <v>1157</v>
      </c>
      <c r="C599" s="64" t="s">
        <v>1158</v>
      </c>
      <c r="D599" s="64">
        <v>1.0</v>
      </c>
      <c r="E599" s="64" t="s">
        <v>138</v>
      </c>
      <c r="F599" s="64">
        <v>52.0</v>
      </c>
      <c r="G599" s="64">
        <v>43.0</v>
      </c>
      <c r="H599" s="64">
        <v>9.0</v>
      </c>
      <c r="I599" s="64">
        <v>3.0</v>
      </c>
      <c r="J599" s="64">
        <v>1.0E-4</v>
      </c>
      <c r="K599" s="64">
        <v>3.0</v>
      </c>
      <c r="L599" s="64">
        <v>1.0E-4</v>
      </c>
      <c r="M599" s="64">
        <v>1.0</v>
      </c>
      <c r="N599" s="64">
        <v>1.0</v>
      </c>
      <c r="O599" s="64">
        <v>0.0</v>
      </c>
      <c r="P599" s="64">
        <v>0.3333</v>
      </c>
      <c r="Q599" s="64">
        <v>0.0</v>
      </c>
      <c r="R599" s="64">
        <v>129.0</v>
      </c>
      <c r="S599" s="64">
        <v>0.0</v>
      </c>
      <c r="T599" s="64">
        <v>1.0</v>
      </c>
      <c r="U599" s="64">
        <v>0.0</v>
      </c>
      <c r="V599" s="63"/>
      <c r="W599" s="63"/>
      <c r="X599" s="63"/>
      <c r="Y599" s="63"/>
      <c r="Z599" s="63"/>
      <c r="AA599" s="63"/>
      <c r="AB599" s="63"/>
      <c r="AC599" s="63"/>
      <c r="AD599" s="63"/>
      <c r="AE599" s="63"/>
    </row>
    <row r="600">
      <c r="A600" s="65" t="s">
        <v>975</v>
      </c>
      <c r="B600" s="65" t="s">
        <v>615</v>
      </c>
      <c r="C600" s="65" t="s">
        <v>616</v>
      </c>
      <c r="D600" s="65">
        <v>1.0</v>
      </c>
      <c r="E600" s="65" t="s">
        <v>204</v>
      </c>
      <c r="F600" s="65">
        <v>37.0</v>
      </c>
      <c r="G600" s="65">
        <v>25.5</v>
      </c>
      <c r="H600" s="65">
        <v>11.5</v>
      </c>
      <c r="I600" s="65">
        <v>0.0</v>
      </c>
      <c r="J600" s="65">
        <v>0.0</v>
      </c>
      <c r="K600" s="65">
        <v>0.0</v>
      </c>
      <c r="L600" s="65">
        <v>0.0</v>
      </c>
      <c r="M600" s="65">
        <v>0.0</v>
      </c>
      <c r="N600" s="65">
        <v>1.0</v>
      </c>
      <c r="O600" s="65">
        <v>0.0</v>
      </c>
      <c r="P600" s="65">
        <v>0.0</v>
      </c>
      <c r="Q600" s="65">
        <v>0.0</v>
      </c>
      <c r="R600" s="65">
        <v>105.0</v>
      </c>
      <c r="S600" s="65">
        <v>0.0</v>
      </c>
      <c r="T600" s="65">
        <v>1.0</v>
      </c>
      <c r="U600" s="65">
        <v>0.0</v>
      </c>
      <c r="V600" s="3"/>
      <c r="W600" s="3"/>
      <c r="X600" s="3"/>
      <c r="Y600" s="3"/>
      <c r="Z600" s="3"/>
      <c r="AA600" s="3"/>
      <c r="AB600" s="3"/>
      <c r="AC600" s="3"/>
      <c r="AD600" s="3"/>
      <c r="AE600" s="3"/>
    </row>
    <row r="601">
      <c r="A601" s="64" t="s">
        <v>612</v>
      </c>
      <c r="B601" s="64" t="s">
        <v>1159</v>
      </c>
      <c r="C601" s="64" t="s">
        <v>1160</v>
      </c>
      <c r="D601" s="64">
        <v>1.0</v>
      </c>
      <c r="E601" s="64" t="s">
        <v>204</v>
      </c>
      <c r="F601" s="64">
        <v>37.0</v>
      </c>
      <c r="G601" s="64">
        <v>25.5</v>
      </c>
      <c r="H601" s="64">
        <v>11.5</v>
      </c>
      <c r="I601" s="64">
        <v>0.0</v>
      </c>
      <c r="J601" s="64">
        <v>0.0</v>
      </c>
      <c r="K601" s="64">
        <v>0.0</v>
      </c>
      <c r="L601" s="64">
        <v>0.0</v>
      </c>
      <c r="M601" s="64">
        <v>0.0</v>
      </c>
      <c r="N601" s="64">
        <v>1.0</v>
      </c>
      <c r="O601" s="64">
        <v>0.0</v>
      </c>
      <c r="P601" s="64">
        <v>0.0</v>
      </c>
      <c r="Q601" s="64">
        <v>0.0</v>
      </c>
      <c r="R601" s="64">
        <v>105.0</v>
      </c>
      <c r="S601" s="64">
        <v>0.0</v>
      </c>
      <c r="T601" s="64">
        <v>1.0</v>
      </c>
      <c r="U601" s="64">
        <v>0.0</v>
      </c>
      <c r="V601" s="63"/>
      <c r="W601" s="63"/>
      <c r="X601" s="63"/>
      <c r="Y601" s="63"/>
      <c r="Z601" s="63"/>
      <c r="AA601" s="63"/>
      <c r="AB601" s="63"/>
      <c r="AC601" s="63"/>
      <c r="AD601" s="63"/>
      <c r="AE601" s="63"/>
    </row>
    <row r="602">
      <c r="A602" s="65" t="s">
        <v>612</v>
      </c>
      <c r="B602" s="65" t="s">
        <v>1161</v>
      </c>
      <c r="C602" s="65" t="s">
        <v>1162</v>
      </c>
      <c r="D602" s="65">
        <v>1.0</v>
      </c>
      <c r="E602" s="65" t="s">
        <v>192</v>
      </c>
      <c r="F602" s="65">
        <v>50.5</v>
      </c>
      <c r="G602" s="65">
        <v>30.0</v>
      </c>
      <c r="H602" s="65">
        <v>20.5</v>
      </c>
      <c r="I602" s="65">
        <v>5.0</v>
      </c>
      <c r="J602" s="65">
        <v>2.0E-4</v>
      </c>
      <c r="K602" s="65">
        <v>8.0</v>
      </c>
      <c r="L602" s="65">
        <v>3.0E-4</v>
      </c>
      <c r="M602" s="65">
        <v>1.0</v>
      </c>
      <c r="N602" s="65">
        <v>1.0</v>
      </c>
      <c r="O602" s="65">
        <v>0.0</v>
      </c>
      <c r="P602" s="65">
        <v>0.2</v>
      </c>
      <c r="Q602" s="65">
        <v>0.0</v>
      </c>
      <c r="R602" s="65">
        <v>110.0</v>
      </c>
      <c r="S602" s="65">
        <v>0.0</v>
      </c>
      <c r="T602" s="65">
        <v>1.0</v>
      </c>
      <c r="U602" s="65">
        <v>0.0</v>
      </c>
      <c r="V602" s="3"/>
      <c r="W602" s="3"/>
      <c r="X602" s="3"/>
      <c r="Y602" s="3"/>
      <c r="Z602" s="3"/>
      <c r="AA602" s="3"/>
      <c r="AB602" s="3"/>
      <c r="AC602" s="3"/>
      <c r="AD602" s="3"/>
      <c r="AE602" s="3"/>
    </row>
    <row r="603">
      <c r="A603" s="64" t="s">
        <v>612</v>
      </c>
      <c r="B603" s="64" t="s">
        <v>978</v>
      </c>
      <c r="C603" s="64" t="s">
        <v>979</v>
      </c>
      <c r="D603" s="64">
        <v>1.0</v>
      </c>
      <c r="E603" s="64" t="s">
        <v>192</v>
      </c>
      <c r="F603" s="64">
        <v>50.5</v>
      </c>
      <c r="G603" s="64">
        <v>30.0</v>
      </c>
      <c r="H603" s="64">
        <v>20.5</v>
      </c>
      <c r="I603" s="64">
        <v>0.0</v>
      </c>
      <c r="J603" s="64">
        <v>0.0</v>
      </c>
      <c r="K603" s="64">
        <v>0.0</v>
      </c>
      <c r="L603" s="64">
        <v>0.0</v>
      </c>
      <c r="M603" s="64">
        <v>0.0</v>
      </c>
      <c r="N603" s="64">
        <v>1.0</v>
      </c>
      <c r="O603" s="64">
        <v>0.0</v>
      </c>
      <c r="P603" s="64">
        <v>0.0</v>
      </c>
      <c r="Q603" s="64">
        <v>0.0</v>
      </c>
      <c r="R603" s="64">
        <v>110.0</v>
      </c>
      <c r="S603" s="64">
        <v>0.0</v>
      </c>
      <c r="T603" s="64">
        <v>1.0</v>
      </c>
      <c r="U603" s="64">
        <v>0.0</v>
      </c>
      <c r="V603" s="63"/>
      <c r="W603" s="63"/>
      <c r="X603" s="63"/>
      <c r="Y603" s="63"/>
      <c r="Z603" s="63"/>
      <c r="AA603" s="63"/>
      <c r="AB603" s="63"/>
      <c r="AC603" s="63"/>
      <c r="AD603" s="63"/>
      <c r="AE603" s="63"/>
    </row>
    <row r="604">
      <c r="A604" s="65" t="s">
        <v>1163</v>
      </c>
      <c r="B604" s="65" t="s">
        <v>1164</v>
      </c>
      <c r="C604" s="65" t="s">
        <v>1165</v>
      </c>
      <c r="D604" s="65">
        <v>1.0</v>
      </c>
      <c r="E604" s="65" t="s">
        <v>46</v>
      </c>
      <c r="F604" s="65">
        <v>52.0</v>
      </c>
      <c r="G604" s="65">
        <v>43.0</v>
      </c>
      <c r="H604" s="65">
        <v>9.0</v>
      </c>
      <c r="I604" s="65">
        <v>2.0</v>
      </c>
      <c r="J604" s="65">
        <v>1.0E-4</v>
      </c>
      <c r="K604" s="65">
        <v>2.0</v>
      </c>
      <c r="L604" s="65">
        <v>1.0E-4</v>
      </c>
      <c r="M604" s="65">
        <v>1.0</v>
      </c>
      <c r="N604" s="65">
        <v>1.0</v>
      </c>
      <c r="O604" s="65">
        <v>0.0</v>
      </c>
      <c r="P604" s="65">
        <v>0.5</v>
      </c>
      <c r="Q604" s="65">
        <v>0.0</v>
      </c>
      <c r="R604" s="65">
        <v>177.0</v>
      </c>
      <c r="S604" s="65">
        <v>0.0</v>
      </c>
      <c r="T604" s="65">
        <v>1.0</v>
      </c>
      <c r="U604" s="65">
        <v>0.0</v>
      </c>
      <c r="V604" s="3"/>
      <c r="W604" s="3"/>
      <c r="X604" s="3"/>
      <c r="Y604" s="3"/>
      <c r="Z604" s="3"/>
      <c r="AA604" s="3"/>
      <c r="AB604" s="3"/>
      <c r="AC604" s="3"/>
      <c r="AD604" s="3"/>
      <c r="AE604" s="3"/>
    </row>
    <row r="605">
      <c r="A605" s="64" t="s">
        <v>1163</v>
      </c>
      <c r="B605" s="64" t="s">
        <v>1166</v>
      </c>
      <c r="C605" s="64" t="s">
        <v>1167</v>
      </c>
      <c r="D605" s="64">
        <v>1.0</v>
      </c>
      <c r="E605" s="64" t="s">
        <v>46</v>
      </c>
      <c r="F605" s="64">
        <v>52.0</v>
      </c>
      <c r="G605" s="64">
        <v>43.0</v>
      </c>
      <c r="H605" s="64">
        <v>9.0</v>
      </c>
      <c r="I605" s="64">
        <v>1.0</v>
      </c>
      <c r="J605" s="64">
        <v>0.0</v>
      </c>
      <c r="K605" s="64">
        <v>2.0</v>
      </c>
      <c r="L605" s="64">
        <v>1.0E-4</v>
      </c>
      <c r="M605" s="64">
        <v>1.0</v>
      </c>
      <c r="N605" s="64">
        <v>1.0</v>
      </c>
      <c r="O605" s="64">
        <v>0.0</v>
      </c>
      <c r="P605" s="64">
        <v>1.0</v>
      </c>
      <c r="Q605" s="64">
        <v>0.0</v>
      </c>
      <c r="R605" s="64">
        <v>177.0</v>
      </c>
      <c r="S605" s="64">
        <v>0.0</v>
      </c>
      <c r="T605" s="64">
        <v>1.0</v>
      </c>
      <c r="U605" s="64">
        <v>0.0</v>
      </c>
      <c r="V605" s="63"/>
      <c r="W605" s="63"/>
      <c r="X605" s="63"/>
      <c r="Y605" s="63"/>
      <c r="Z605" s="63"/>
      <c r="AA605" s="63"/>
      <c r="AB605" s="63"/>
      <c r="AC605" s="63"/>
      <c r="AD605" s="63"/>
      <c r="AE605" s="63"/>
    </row>
    <row r="606">
      <c r="A606" s="65" t="s">
        <v>620</v>
      </c>
      <c r="B606" s="65" t="s">
        <v>621</v>
      </c>
      <c r="C606" s="65" t="s">
        <v>622</v>
      </c>
      <c r="D606" s="65">
        <v>1.0</v>
      </c>
      <c r="E606" s="65" t="s">
        <v>226</v>
      </c>
      <c r="F606" s="65">
        <v>35.0</v>
      </c>
      <c r="G606" s="65">
        <v>24.5</v>
      </c>
      <c r="H606" s="65">
        <v>10.5</v>
      </c>
      <c r="I606" s="65">
        <v>3.0</v>
      </c>
      <c r="J606" s="65">
        <v>1.0E-4</v>
      </c>
      <c r="K606" s="65">
        <v>4.0</v>
      </c>
      <c r="L606" s="65">
        <v>1.0E-4</v>
      </c>
      <c r="M606" s="65">
        <v>1.0</v>
      </c>
      <c r="N606" s="65">
        <v>1.0</v>
      </c>
      <c r="O606" s="65">
        <v>0.0</v>
      </c>
      <c r="P606" s="65">
        <v>0.3333</v>
      </c>
      <c r="Q606" s="65">
        <v>0.0</v>
      </c>
      <c r="R606" s="65">
        <v>102.0</v>
      </c>
      <c r="S606" s="65">
        <v>0.0</v>
      </c>
      <c r="T606" s="65">
        <v>1.0</v>
      </c>
      <c r="U606" s="65">
        <v>0.0</v>
      </c>
      <c r="V606" s="3"/>
      <c r="W606" s="3"/>
      <c r="X606" s="3"/>
      <c r="Y606" s="3"/>
      <c r="Z606" s="3"/>
      <c r="AA606" s="3"/>
      <c r="AB606" s="3"/>
      <c r="AC606" s="3"/>
      <c r="AD606" s="3"/>
      <c r="AE606" s="3"/>
    </row>
    <row r="607">
      <c r="A607" s="64" t="s">
        <v>620</v>
      </c>
      <c r="B607" s="64" t="s">
        <v>623</v>
      </c>
      <c r="C607" s="64" t="s">
        <v>624</v>
      </c>
      <c r="D607" s="64">
        <v>2.0</v>
      </c>
      <c r="E607" s="64" t="s">
        <v>226</v>
      </c>
      <c r="F607" s="64">
        <v>35.0</v>
      </c>
      <c r="G607" s="64">
        <v>24.5</v>
      </c>
      <c r="H607" s="64">
        <v>10.5</v>
      </c>
      <c r="I607" s="64">
        <v>15.0</v>
      </c>
      <c r="J607" s="64">
        <v>6.0E-4</v>
      </c>
      <c r="K607" s="64">
        <v>21.0</v>
      </c>
      <c r="L607" s="64">
        <v>7.0E-4</v>
      </c>
      <c r="M607" s="64">
        <v>1.0</v>
      </c>
      <c r="N607" s="64">
        <v>2.0</v>
      </c>
      <c r="O607" s="64">
        <v>0.0</v>
      </c>
      <c r="P607" s="64">
        <v>0.1333</v>
      </c>
      <c r="Q607" s="64">
        <v>0.0</v>
      </c>
      <c r="R607" s="64">
        <v>204.0</v>
      </c>
      <c r="S607" s="64">
        <v>0.0</v>
      </c>
      <c r="T607" s="64">
        <v>2.0</v>
      </c>
      <c r="U607" s="64">
        <v>0.0</v>
      </c>
      <c r="V607" s="63"/>
      <c r="W607" s="63"/>
      <c r="X607" s="63"/>
      <c r="Y607" s="63"/>
      <c r="Z607" s="63"/>
      <c r="AA607" s="63"/>
      <c r="AB607" s="63"/>
      <c r="AC607" s="63"/>
      <c r="AD607" s="63"/>
      <c r="AE607" s="63"/>
    </row>
    <row r="608">
      <c r="A608" s="65" t="s">
        <v>620</v>
      </c>
      <c r="B608" s="65" t="s">
        <v>980</v>
      </c>
      <c r="C608" s="65" t="s">
        <v>981</v>
      </c>
      <c r="D608" s="65">
        <v>2.0</v>
      </c>
      <c r="E608" s="65" t="s">
        <v>226</v>
      </c>
      <c r="F608" s="65">
        <v>35.0</v>
      </c>
      <c r="G608" s="65">
        <v>24.5</v>
      </c>
      <c r="H608" s="65">
        <v>10.5</v>
      </c>
      <c r="I608" s="65">
        <v>0.0</v>
      </c>
      <c r="J608" s="65">
        <v>0.0</v>
      </c>
      <c r="K608" s="65">
        <v>0.0</v>
      </c>
      <c r="L608" s="65">
        <v>0.0</v>
      </c>
      <c r="M608" s="65">
        <v>0.0</v>
      </c>
      <c r="N608" s="65">
        <v>2.0</v>
      </c>
      <c r="O608" s="65">
        <v>0.0</v>
      </c>
      <c r="P608" s="65">
        <v>0.0</v>
      </c>
      <c r="Q608" s="65">
        <v>0.0</v>
      </c>
      <c r="R608" s="65">
        <v>204.0</v>
      </c>
      <c r="S608" s="65">
        <v>0.0</v>
      </c>
      <c r="T608" s="65">
        <v>2.0</v>
      </c>
      <c r="U608" s="65">
        <v>0.0</v>
      </c>
      <c r="V608" s="3"/>
      <c r="W608" s="3"/>
      <c r="X608" s="3"/>
      <c r="Y608" s="3"/>
      <c r="Z608" s="3"/>
      <c r="AA608" s="3"/>
      <c r="AB608" s="3"/>
      <c r="AC608" s="3"/>
      <c r="AD608" s="3"/>
      <c r="AE608" s="3"/>
    </row>
    <row r="609">
      <c r="A609" s="64" t="s">
        <v>620</v>
      </c>
      <c r="B609" s="64" t="s">
        <v>629</v>
      </c>
      <c r="C609" s="64" t="s">
        <v>630</v>
      </c>
      <c r="D609" s="64">
        <v>2.0</v>
      </c>
      <c r="E609" s="64" t="s">
        <v>226</v>
      </c>
      <c r="F609" s="64">
        <v>35.0</v>
      </c>
      <c r="G609" s="64">
        <v>24.5</v>
      </c>
      <c r="H609" s="64">
        <v>10.5</v>
      </c>
      <c r="I609" s="64">
        <v>3.0</v>
      </c>
      <c r="J609" s="64">
        <v>1.0E-4</v>
      </c>
      <c r="K609" s="64">
        <v>3.0</v>
      </c>
      <c r="L609" s="64">
        <v>1.0E-4</v>
      </c>
      <c r="M609" s="64">
        <v>1.0</v>
      </c>
      <c r="N609" s="64">
        <v>2.0</v>
      </c>
      <c r="O609" s="64">
        <v>0.0</v>
      </c>
      <c r="P609" s="64">
        <v>0.6667</v>
      </c>
      <c r="Q609" s="64">
        <v>0.0</v>
      </c>
      <c r="R609" s="64">
        <v>204.0</v>
      </c>
      <c r="S609" s="64">
        <v>0.0</v>
      </c>
      <c r="T609" s="64">
        <v>2.0</v>
      </c>
      <c r="U609" s="64">
        <v>0.0</v>
      </c>
      <c r="V609" s="63"/>
      <c r="W609" s="63"/>
      <c r="X609" s="63"/>
      <c r="Y609" s="63"/>
      <c r="Z609" s="63"/>
      <c r="AA609" s="63"/>
      <c r="AB609" s="63"/>
      <c r="AC609" s="63"/>
      <c r="AD609" s="63"/>
      <c r="AE609" s="63"/>
    </row>
    <row r="610">
      <c r="A610" s="65" t="s">
        <v>620</v>
      </c>
      <c r="B610" s="65" t="s">
        <v>631</v>
      </c>
      <c r="C610" s="65" t="s">
        <v>632</v>
      </c>
      <c r="D610" s="65">
        <v>1.0</v>
      </c>
      <c r="E610" s="65" t="s">
        <v>226</v>
      </c>
      <c r="F610" s="65">
        <v>35.0</v>
      </c>
      <c r="G610" s="65">
        <v>24.5</v>
      </c>
      <c r="H610" s="65">
        <v>10.5</v>
      </c>
      <c r="I610" s="65">
        <v>56.0</v>
      </c>
      <c r="J610" s="65">
        <v>0.0022</v>
      </c>
      <c r="K610" s="65">
        <v>62.0</v>
      </c>
      <c r="L610" s="65">
        <v>0.0021</v>
      </c>
      <c r="M610" s="65">
        <v>1.0</v>
      </c>
      <c r="N610" s="65">
        <v>1.0</v>
      </c>
      <c r="O610" s="65">
        <v>0.0</v>
      </c>
      <c r="P610" s="65">
        <v>0.0179</v>
      </c>
      <c r="Q610" s="65">
        <v>0.0</v>
      </c>
      <c r="R610" s="65">
        <v>102.0</v>
      </c>
      <c r="S610" s="65">
        <v>0.0</v>
      </c>
      <c r="T610" s="65">
        <v>1.0</v>
      </c>
      <c r="U610" s="65">
        <v>0.0</v>
      </c>
      <c r="V610" s="3"/>
      <c r="W610" s="3"/>
      <c r="X610" s="3"/>
      <c r="Y610" s="3"/>
      <c r="Z610" s="3"/>
      <c r="AA610" s="3"/>
      <c r="AB610" s="3"/>
      <c r="AC610" s="3"/>
      <c r="AD610" s="3"/>
      <c r="AE610" s="3"/>
    </row>
    <row r="611">
      <c r="A611" s="64" t="s">
        <v>620</v>
      </c>
      <c r="B611" s="64" t="s">
        <v>633</v>
      </c>
      <c r="C611" s="64" t="s">
        <v>634</v>
      </c>
      <c r="D611" s="64">
        <v>2.0</v>
      </c>
      <c r="E611" s="64" t="s">
        <v>226</v>
      </c>
      <c r="F611" s="64">
        <v>35.0</v>
      </c>
      <c r="G611" s="64">
        <v>24.5</v>
      </c>
      <c r="H611" s="64">
        <v>10.5</v>
      </c>
      <c r="I611" s="64">
        <v>64.0</v>
      </c>
      <c r="J611" s="64">
        <v>0.0025</v>
      </c>
      <c r="K611" s="64">
        <v>74.0</v>
      </c>
      <c r="L611" s="64">
        <v>0.0024</v>
      </c>
      <c r="M611" s="64">
        <v>1.0</v>
      </c>
      <c r="N611" s="64">
        <v>2.0</v>
      </c>
      <c r="O611" s="64">
        <v>0.0</v>
      </c>
      <c r="P611" s="64">
        <v>0.0313</v>
      </c>
      <c r="Q611" s="64">
        <v>0.0</v>
      </c>
      <c r="R611" s="64">
        <v>204.0</v>
      </c>
      <c r="S611" s="64">
        <v>0.0</v>
      </c>
      <c r="T611" s="64">
        <v>2.0</v>
      </c>
      <c r="U611" s="64">
        <v>0.0</v>
      </c>
      <c r="V611" s="63"/>
      <c r="W611" s="63"/>
      <c r="X611" s="63"/>
      <c r="Y611" s="63"/>
      <c r="Z611" s="63"/>
      <c r="AA611" s="63"/>
      <c r="AB611" s="63"/>
      <c r="AC611" s="63"/>
      <c r="AD611" s="63"/>
      <c r="AE611" s="63"/>
    </row>
    <row r="612">
      <c r="A612" s="65" t="s">
        <v>620</v>
      </c>
      <c r="B612" s="65" t="s">
        <v>982</v>
      </c>
      <c r="C612" s="65" t="s">
        <v>983</v>
      </c>
      <c r="D612" s="65">
        <v>1.0</v>
      </c>
      <c r="E612" s="65" t="s">
        <v>226</v>
      </c>
      <c r="F612" s="65">
        <v>35.0</v>
      </c>
      <c r="G612" s="65">
        <v>24.5</v>
      </c>
      <c r="H612" s="65">
        <v>10.5</v>
      </c>
      <c r="I612" s="65">
        <v>3.0</v>
      </c>
      <c r="J612" s="65">
        <v>1.0E-4</v>
      </c>
      <c r="K612" s="65">
        <v>4.0</v>
      </c>
      <c r="L612" s="65">
        <v>1.0E-4</v>
      </c>
      <c r="M612" s="65">
        <v>1.0</v>
      </c>
      <c r="N612" s="65">
        <v>1.0</v>
      </c>
      <c r="O612" s="65">
        <v>0.0</v>
      </c>
      <c r="P612" s="65">
        <v>0.3333</v>
      </c>
      <c r="Q612" s="65">
        <v>0.0</v>
      </c>
      <c r="R612" s="65">
        <v>102.0</v>
      </c>
      <c r="S612" s="65">
        <v>0.0</v>
      </c>
      <c r="T612" s="65">
        <v>1.0</v>
      </c>
      <c r="U612" s="65">
        <v>0.0</v>
      </c>
      <c r="V612" s="3"/>
      <c r="W612" s="3"/>
      <c r="X612" s="3"/>
      <c r="Y612" s="3"/>
      <c r="Z612" s="3"/>
      <c r="AA612" s="3"/>
      <c r="AB612" s="3"/>
      <c r="AC612" s="3"/>
      <c r="AD612" s="3"/>
      <c r="AE612" s="3"/>
    </row>
    <row r="613">
      <c r="A613" s="64" t="s">
        <v>620</v>
      </c>
      <c r="B613" s="64" t="s">
        <v>639</v>
      </c>
      <c r="C613" s="64" t="s">
        <v>640</v>
      </c>
      <c r="D613" s="64">
        <v>1.0</v>
      </c>
      <c r="E613" s="64" t="s">
        <v>226</v>
      </c>
      <c r="F613" s="64">
        <v>35.0</v>
      </c>
      <c r="G613" s="64">
        <v>24.5</v>
      </c>
      <c r="H613" s="64">
        <v>10.5</v>
      </c>
      <c r="I613" s="64">
        <v>4.0</v>
      </c>
      <c r="J613" s="64">
        <v>2.0E-4</v>
      </c>
      <c r="K613" s="64">
        <v>7.0</v>
      </c>
      <c r="L613" s="64">
        <v>2.0E-4</v>
      </c>
      <c r="M613" s="64">
        <v>0.7143</v>
      </c>
      <c r="N613" s="64">
        <v>1.0</v>
      </c>
      <c r="O613" s="64">
        <v>0.0</v>
      </c>
      <c r="P613" s="64">
        <v>0.25</v>
      </c>
      <c r="Q613" s="64">
        <v>0.0</v>
      </c>
      <c r="R613" s="64">
        <v>102.0</v>
      </c>
      <c r="S613" s="64">
        <v>0.0</v>
      </c>
      <c r="T613" s="64">
        <v>1.0</v>
      </c>
      <c r="U613" s="64">
        <v>0.0</v>
      </c>
      <c r="V613" s="63"/>
      <c r="W613" s="63"/>
      <c r="X613" s="63"/>
      <c r="Y613" s="63"/>
      <c r="Z613" s="63"/>
      <c r="AA613" s="63"/>
      <c r="AB613" s="63"/>
      <c r="AC613" s="63"/>
      <c r="AD613" s="63"/>
      <c r="AE613" s="63"/>
    </row>
    <row r="614">
      <c r="A614" s="65" t="s">
        <v>620</v>
      </c>
      <c r="B614" s="65" t="s">
        <v>641</v>
      </c>
      <c r="C614" s="65" t="s">
        <v>642</v>
      </c>
      <c r="D614" s="65">
        <v>2.0</v>
      </c>
      <c r="E614" s="65" t="s">
        <v>226</v>
      </c>
      <c r="F614" s="65">
        <v>35.0</v>
      </c>
      <c r="G614" s="65">
        <v>24.5</v>
      </c>
      <c r="H614" s="65">
        <v>10.5</v>
      </c>
      <c r="I614" s="65">
        <v>12.0</v>
      </c>
      <c r="J614" s="65">
        <v>5.0E-4</v>
      </c>
      <c r="K614" s="65">
        <v>15.0</v>
      </c>
      <c r="L614" s="65">
        <v>5.0E-4</v>
      </c>
      <c r="M614" s="65">
        <v>1.0</v>
      </c>
      <c r="N614" s="65">
        <v>2.0</v>
      </c>
      <c r="O614" s="65">
        <v>0.0</v>
      </c>
      <c r="P614" s="65">
        <v>0.1667</v>
      </c>
      <c r="Q614" s="65">
        <v>0.0</v>
      </c>
      <c r="R614" s="65">
        <v>204.0</v>
      </c>
      <c r="S614" s="65">
        <v>0.0</v>
      </c>
      <c r="T614" s="65">
        <v>2.0</v>
      </c>
      <c r="U614" s="65">
        <v>0.0</v>
      </c>
      <c r="V614" s="3"/>
      <c r="W614" s="3"/>
      <c r="X614" s="3"/>
      <c r="Y614" s="3"/>
      <c r="Z614" s="3"/>
      <c r="AA614" s="3"/>
      <c r="AB614" s="3"/>
      <c r="AC614" s="3"/>
      <c r="AD614" s="3"/>
      <c r="AE614" s="3"/>
    </row>
    <row r="615">
      <c r="A615" s="64" t="s">
        <v>620</v>
      </c>
      <c r="B615" s="64" t="s">
        <v>643</v>
      </c>
      <c r="C615" s="64" t="s">
        <v>644</v>
      </c>
      <c r="D615" s="64">
        <v>4.0</v>
      </c>
      <c r="E615" s="64" t="s">
        <v>226</v>
      </c>
      <c r="F615" s="64">
        <v>35.0</v>
      </c>
      <c r="G615" s="64">
        <v>24.5</v>
      </c>
      <c r="H615" s="64">
        <v>10.5</v>
      </c>
      <c r="I615" s="64">
        <v>330.0</v>
      </c>
      <c r="J615" s="64">
        <v>0.0131</v>
      </c>
      <c r="K615" s="64">
        <v>355.0</v>
      </c>
      <c r="L615" s="64">
        <v>0.0117</v>
      </c>
      <c r="M615" s="64">
        <v>1.0</v>
      </c>
      <c r="N615" s="64">
        <v>3.0</v>
      </c>
      <c r="O615" s="64">
        <v>1.0</v>
      </c>
      <c r="P615" s="64">
        <v>0.0091</v>
      </c>
      <c r="Q615" s="64">
        <v>0.003</v>
      </c>
      <c r="R615" s="64">
        <v>306.0</v>
      </c>
      <c r="S615" s="64">
        <v>102.0</v>
      </c>
      <c r="T615" s="64">
        <v>3.0</v>
      </c>
      <c r="U615" s="64">
        <v>1.0</v>
      </c>
      <c r="V615" s="63"/>
      <c r="W615" s="63"/>
      <c r="X615" s="63"/>
      <c r="Y615" s="63"/>
      <c r="Z615" s="63"/>
      <c r="AA615" s="63"/>
      <c r="AB615" s="63"/>
      <c r="AC615" s="63"/>
      <c r="AD615" s="63"/>
      <c r="AE615" s="63"/>
    </row>
    <row r="616">
      <c r="A616" s="65" t="s">
        <v>620</v>
      </c>
      <c r="B616" s="65" t="s">
        <v>645</v>
      </c>
      <c r="C616" s="65" t="s">
        <v>646</v>
      </c>
      <c r="D616" s="65">
        <v>2.0</v>
      </c>
      <c r="E616" s="65" t="s">
        <v>226</v>
      </c>
      <c r="F616" s="65">
        <v>35.0</v>
      </c>
      <c r="G616" s="65">
        <v>24.5</v>
      </c>
      <c r="H616" s="65">
        <v>10.5</v>
      </c>
      <c r="I616" s="65">
        <v>46.0</v>
      </c>
      <c r="J616" s="65">
        <v>0.0018</v>
      </c>
      <c r="K616" s="65">
        <v>50.0</v>
      </c>
      <c r="L616" s="65">
        <v>0.0017</v>
      </c>
      <c r="M616" s="65">
        <v>1.0</v>
      </c>
      <c r="N616" s="65">
        <v>2.0</v>
      </c>
      <c r="O616" s="65">
        <v>0.0</v>
      </c>
      <c r="P616" s="65">
        <v>0.0435</v>
      </c>
      <c r="Q616" s="65">
        <v>0.0</v>
      </c>
      <c r="R616" s="65">
        <v>204.0</v>
      </c>
      <c r="S616" s="65">
        <v>0.0</v>
      </c>
      <c r="T616" s="65">
        <v>2.0</v>
      </c>
      <c r="U616" s="65">
        <v>0.0</v>
      </c>
      <c r="V616" s="3"/>
      <c r="W616" s="3"/>
      <c r="X616" s="3"/>
      <c r="Y616" s="3"/>
      <c r="Z616" s="3"/>
      <c r="AA616" s="3"/>
      <c r="AB616" s="3"/>
      <c r="AC616" s="3"/>
      <c r="AD616" s="3"/>
      <c r="AE616" s="3"/>
    </row>
    <row r="617">
      <c r="A617" s="64" t="s">
        <v>620</v>
      </c>
      <c r="B617" s="64" t="s">
        <v>1168</v>
      </c>
      <c r="C617" s="64" t="s">
        <v>1169</v>
      </c>
      <c r="D617" s="64">
        <v>1.0</v>
      </c>
      <c r="E617" s="64" t="s">
        <v>226</v>
      </c>
      <c r="F617" s="64">
        <v>35.0</v>
      </c>
      <c r="G617" s="64">
        <v>24.5</v>
      </c>
      <c r="H617" s="64">
        <v>10.5</v>
      </c>
      <c r="I617" s="64">
        <v>5.0</v>
      </c>
      <c r="J617" s="64">
        <v>2.0E-4</v>
      </c>
      <c r="K617" s="64">
        <v>5.0</v>
      </c>
      <c r="L617" s="64">
        <v>2.0E-4</v>
      </c>
      <c r="M617" s="64">
        <v>1.0</v>
      </c>
      <c r="N617" s="64">
        <v>1.0</v>
      </c>
      <c r="O617" s="64">
        <v>0.0</v>
      </c>
      <c r="P617" s="64">
        <v>0.2</v>
      </c>
      <c r="Q617" s="64">
        <v>0.0</v>
      </c>
      <c r="R617" s="64">
        <v>102.0</v>
      </c>
      <c r="S617" s="64">
        <v>0.0</v>
      </c>
      <c r="T617" s="64">
        <v>1.0</v>
      </c>
      <c r="U617" s="64">
        <v>0.0</v>
      </c>
      <c r="V617" s="63"/>
      <c r="W617" s="63"/>
      <c r="X617" s="63"/>
      <c r="Y617" s="63"/>
      <c r="Z617" s="63"/>
      <c r="AA617" s="63"/>
      <c r="AB617" s="63"/>
      <c r="AC617" s="63"/>
      <c r="AD617" s="63"/>
      <c r="AE617" s="63"/>
    </row>
    <row r="618">
      <c r="A618" s="65" t="s">
        <v>620</v>
      </c>
      <c r="B618" s="65" t="s">
        <v>1170</v>
      </c>
      <c r="C618" s="65" t="s">
        <v>1171</v>
      </c>
      <c r="D618" s="65">
        <v>2.0</v>
      </c>
      <c r="E618" s="65" t="s">
        <v>226</v>
      </c>
      <c r="F618" s="65">
        <v>35.0</v>
      </c>
      <c r="G618" s="65">
        <v>24.5</v>
      </c>
      <c r="H618" s="65">
        <v>10.5</v>
      </c>
      <c r="I618" s="65">
        <v>16.0</v>
      </c>
      <c r="J618" s="65">
        <v>6.0E-4</v>
      </c>
      <c r="K618" s="65">
        <v>17.0</v>
      </c>
      <c r="L618" s="65">
        <v>6.0E-4</v>
      </c>
      <c r="M618" s="65">
        <v>1.0</v>
      </c>
      <c r="N618" s="65">
        <v>2.0</v>
      </c>
      <c r="O618" s="65">
        <v>0.0</v>
      </c>
      <c r="P618" s="65">
        <v>0.125</v>
      </c>
      <c r="Q618" s="65">
        <v>0.0</v>
      </c>
      <c r="R618" s="65">
        <v>204.0</v>
      </c>
      <c r="S618" s="65">
        <v>0.0</v>
      </c>
      <c r="T618" s="65">
        <v>2.0</v>
      </c>
      <c r="U618" s="65">
        <v>0.0</v>
      </c>
      <c r="V618" s="3"/>
      <c r="W618" s="3"/>
      <c r="X618" s="3"/>
      <c r="Y618" s="3"/>
      <c r="Z618" s="3"/>
      <c r="AA618" s="3"/>
      <c r="AB618" s="3"/>
      <c r="AC618" s="3"/>
      <c r="AD618" s="3"/>
      <c r="AE618" s="3"/>
    </row>
    <row r="619">
      <c r="A619" s="64" t="s">
        <v>620</v>
      </c>
      <c r="B619" s="64" t="s">
        <v>1172</v>
      </c>
      <c r="C619" s="64" t="s">
        <v>1173</v>
      </c>
      <c r="D619" s="64">
        <v>1.0</v>
      </c>
      <c r="E619" s="64" t="s">
        <v>226</v>
      </c>
      <c r="F619" s="64">
        <v>35.0</v>
      </c>
      <c r="G619" s="64">
        <v>24.5</v>
      </c>
      <c r="H619" s="64">
        <v>10.5</v>
      </c>
      <c r="I619" s="64">
        <v>7.0</v>
      </c>
      <c r="J619" s="64">
        <v>3.0E-4</v>
      </c>
      <c r="K619" s="64">
        <v>7.0</v>
      </c>
      <c r="L619" s="64">
        <v>2.0E-4</v>
      </c>
      <c r="M619" s="64">
        <v>1.0</v>
      </c>
      <c r="N619" s="64">
        <v>1.0</v>
      </c>
      <c r="O619" s="64">
        <v>0.0</v>
      </c>
      <c r="P619" s="64">
        <v>0.1429</v>
      </c>
      <c r="Q619" s="64">
        <v>0.0</v>
      </c>
      <c r="R619" s="64">
        <v>102.0</v>
      </c>
      <c r="S619" s="64">
        <v>0.0</v>
      </c>
      <c r="T619" s="64">
        <v>1.0</v>
      </c>
      <c r="U619" s="64">
        <v>0.0</v>
      </c>
      <c r="V619" s="63"/>
      <c r="W619" s="63"/>
      <c r="X619" s="63"/>
      <c r="Y619" s="63"/>
      <c r="Z619" s="63"/>
      <c r="AA619" s="63"/>
      <c r="AB619" s="63"/>
      <c r="AC619" s="63"/>
      <c r="AD619" s="63"/>
      <c r="AE619" s="63"/>
    </row>
    <row r="620">
      <c r="A620" s="65" t="s">
        <v>620</v>
      </c>
      <c r="B620" s="65" t="s">
        <v>647</v>
      </c>
      <c r="C620" s="65" t="s">
        <v>648</v>
      </c>
      <c r="D620" s="65">
        <v>8.0</v>
      </c>
      <c r="E620" s="65" t="s">
        <v>226</v>
      </c>
      <c r="F620" s="65">
        <v>35.0</v>
      </c>
      <c r="G620" s="65">
        <v>24.5</v>
      </c>
      <c r="H620" s="65">
        <v>10.5</v>
      </c>
      <c r="I620" s="65">
        <v>26.0</v>
      </c>
      <c r="J620" s="65">
        <v>0.001</v>
      </c>
      <c r="K620" s="65">
        <v>32.0</v>
      </c>
      <c r="L620" s="65">
        <v>0.0011</v>
      </c>
      <c r="M620" s="65">
        <v>0.9375</v>
      </c>
      <c r="N620" s="65">
        <v>8.0</v>
      </c>
      <c r="O620" s="65">
        <v>0.0</v>
      </c>
      <c r="P620" s="65">
        <v>0.3077</v>
      </c>
      <c r="Q620" s="65">
        <v>0.0</v>
      </c>
      <c r="R620" s="65">
        <v>816.0</v>
      </c>
      <c r="S620" s="65">
        <v>0.0</v>
      </c>
      <c r="T620" s="65">
        <v>8.0</v>
      </c>
      <c r="U620" s="65">
        <v>0.0</v>
      </c>
      <c r="V620" s="3"/>
      <c r="W620" s="3"/>
      <c r="X620" s="3"/>
      <c r="Y620" s="3"/>
      <c r="Z620" s="3"/>
      <c r="AA620" s="3"/>
      <c r="AB620" s="3"/>
      <c r="AC620" s="3"/>
      <c r="AD620" s="3"/>
      <c r="AE620" s="3"/>
    </row>
    <row r="621">
      <c r="A621" s="64" t="s">
        <v>620</v>
      </c>
      <c r="B621" s="64" t="s">
        <v>649</v>
      </c>
      <c r="C621" s="64" t="s">
        <v>650</v>
      </c>
      <c r="D621" s="64">
        <v>5.0</v>
      </c>
      <c r="E621" s="64" t="s">
        <v>226</v>
      </c>
      <c r="F621" s="64">
        <v>35.0</v>
      </c>
      <c r="G621" s="64">
        <v>24.5</v>
      </c>
      <c r="H621" s="64">
        <v>10.5</v>
      </c>
      <c r="I621" s="64">
        <v>61.0</v>
      </c>
      <c r="J621" s="64">
        <v>0.0024</v>
      </c>
      <c r="K621" s="64">
        <v>83.0</v>
      </c>
      <c r="L621" s="64">
        <v>0.0027</v>
      </c>
      <c r="M621" s="64">
        <v>0.988</v>
      </c>
      <c r="N621" s="64">
        <v>5.0</v>
      </c>
      <c r="O621" s="64">
        <v>0.0</v>
      </c>
      <c r="P621" s="64">
        <v>0.082</v>
      </c>
      <c r="Q621" s="64">
        <v>0.0</v>
      </c>
      <c r="R621" s="64">
        <v>510.0</v>
      </c>
      <c r="S621" s="64">
        <v>0.0</v>
      </c>
      <c r="T621" s="64">
        <v>5.0</v>
      </c>
      <c r="U621" s="64">
        <v>0.0</v>
      </c>
      <c r="V621" s="63"/>
      <c r="W621" s="63"/>
      <c r="X621" s="63"/>
      <c r="Y621" s="63"/>
      <c r="Z621" s="63"/>
      <c r="AA621" s="63"/>
      <c r="AB621" s="63"/>
      <c r="AC621" s="63"/>
      <c r="AD621" s="63"/>
      <c r="AE621" s="63"/>
    </row>
    <row r="622">
      <c r="A622" s="65" t="s">
        <v>620</v>
      </c>
      <c r="B622" s="65" t="s">
        <v>651</v>
      </c>
      <c r="C622" s="65" t="s">
        <v>652</v>
      </c>
      <c r="D622" s="65">
        <v>3.0</v>
      </c>
      <c r="E622" s="65" t="s">
        <v>226</v>
      </c>
      <c r="F622" s="65">
        <v>35.0</v>
      </c>
      <c r="G622" s="65">
        <v>24.5</v>
      </c>
      <c r="H622" s="65">
        <v>10.5</v>
      </c>
      <c r="I622" s="65">
        <v>32.0</v>
      </c>
      <c r="J622" s="65">
        <v>0.0013</v>
      </c>
      <c r="K622" s="65">
        <v>42.0</v>
      </c>
      <c r="L622" s="65">
        <v>0.0014</v>
      </c>
      <c r="M622" s="65">
        <v>1.0</v>
      </c>
      <c r="N622" s="65">
        <v>3.0</v>
      </c>
      <c r="O622" s="65">
        <v>0.0</v>
      </c>
      <c r="P622" s="65">
        <v>0.0938</v>
      </c>
      <c r="Q622" s="65">
        <v>0.0</v>
      </c>
      <c r="R622" s="65">
        <v>306.0</v>
      </c>
      <c r="S622" s="65">
        <v>0.0</v>
      </c>
      <c r="T622" s="65">
        <v>3.0</v>
      </c>
      <c r="U622" s="65">
        <v>0.0</v>
      </c>
      <c r="V622" s="3"/>
      <c r="W622" s="3"/>
      <c r="X622" s="3"/>
      <c r="Y622" s="3"/>
      <c r="Z622" s="3"/>
      <c r="AA622" s="3"/>
      <c r="AB622" s="3"/>
      <c r="AC622" s="3"/>
      <c r="AD622" s="3"/>
      <c r="AE622" s="3"/>
    </row>
    <row r="623">
      <c r="A623" s="64" t="s">
        <v>620</v>
      </c>
      <c r="B623" s="64" t="s">
        <v>657</v>
      </c>
      <c r="C623" s="64" t="s">
        <v>658</v>
      </c>
      <c r="D623" s="64">
        <v>1.0</v>
      </c>
      <c r="E623" s="64" t="s">
        <v>226</v>
      </c>
      <c r="F623" s="64">
        <v>35.0</v>
      </c>
      <c r="G623" s="64">
        <v>24.5</v>
      </c>
      <c r="H623" s="64">
        <v>10.5</v>
      </c>
      <c r="I623" s="64">
        <v>2.0</v>
      </c>
      <c r="J623" s="64">
        <v>1.0E-4</v>
      </c>
      <c r="K623" s="64">
        <v>2.0</v>
      </c>
      <c r="L623" s="64">
        <v>1.0E-4</v>
      </c>
      <c r="M623" s="64">
        <v>1.0</v>
      </c>
      <c r="N623" s="64">
        <v>1.0</v>
      </c>
      <c r="O623" s="64">
        <v>0.0</v>
      </c>
      <c r="P623" s="64">
        <v>0.5</v>
      </c>
      <c r="Q623" s="64">
        <v>0.0</v>
      </c>
      <c r="R623" s="64">
        <v>102.0</v>
      </c>
      <c r="S623" s="64">
        <v>0.0</v>
      </c>
      <c r="T623" s="64">
        <v>1.0</v>
      </c>
      <c r="U623" s="64">
        <v>0.0</v>
      </c>
      <c r="V623" s="63"/>
      <c r="W623" s="63"/>
      <c r="X623" s="63"/>
      <c r="Y623" s="63"/>
      <c r="Z623" s="63"/>
      <c r="AA623" s="63"/>
      <c r="AB623" s="63"/>
      <c r="AC623" s="63"/>
      <c r="AD623" s="63"/>
      <c r="AE623" s="63"/>
    </row>
    <row r="624">
      <c r="A624" s="65" t="s">
        <v>620</v>
      </c>
      <c r="B624" s="65" t="s">
        <v>659</v>
      </c>
      <c r="C624" s="65" t="s">
        <v>660</v>
      </c>
      <c r="D624" s="65">
        <v>1.0</v>
      </c>
      <c r="E624" s="65" t="s">
        <v>226</v>
      </c>
      <c r="F624" s="65">
        <v>35.0</v>
      </c>
      <c r="G624" s="65">
        <v>24.5</v>
      </c>
      <c r="H624" s="65">
        <v>10.5</v>
      </c>
      <c r="I624" s="65">
        <v>10.0</v>
      </c>
      <c r="J624" s="65">
        <v>4.0E-4</v>
      </c>
      <c r="K624" s="65">
        <v>10.0</v>
      </c>
      <c r="L624" s="65">
        <v>3.0E-4</v>
      </c>
      <c r="M624" s="65">
        <v>0.9</v>
      </c>
      <c r="N624" s="65">
        <v>1.0</v>
      </c>
      <c r="O624" s="65">
        <v>0.0</v>
      </c>
      <c r="P624" s="65">
        <v>0.1</v>
      </c>
      <c r="Q624" s="65">
        <v>0.0</v>
      </c>
      <c r="R624" s="65">
        <v>102.0</v>
      </c>
      <c r="S624" s="65">
        <v>0.0</v>
      </c>
      <c r="T624" s="65">
        <v>1.0</v>
      </c>
      <c r="U624" s="65">
        <v>0.0</v>
      </c>
      <c r="V624" s="3"/>
      <c r="W624" s="3"/>
      <c r="X624" s="3"/>
      <c r="Y624" s="3"/>
      <c r="Z624" s="3"/>
      <c r="AA624" s="3"/>
      <c r="AB624" s="3"/>
      <c r="AC624" s="3"/>
      <c r="AD624" s="3"/>
      <c r="AE624" s="3"/>
    </row>
    <row r="625">
      <c r="A625" s="64" t="s">
        <v>620</v>
      </c>
      <c r="B625" s="64" t="s">
        <v>661</v>
      </c>
      <c r="C625" s="64" t="s">
        <v>662</v>
      </c>
      <c r="D625" s="64">
        <v>1.0</v>
      </c>
      <c r="E625" s="64" t="s">
        <v>226</v>
      </c>
      <c r="F625" s="64">
        <v>35.0</v>
      </c>
      <c r="G625" s="64">
        <v>24.5</v>
      </c>
      <c r="H625" s="64">
        <v>10.5</v>
      </c>
      <c r="I625" s="64">
        <v>11.0</v>
      </c>
      <c r="J625" s="64">
        <v>4.0E-4</v>
      </c>
      <c r="K625" s="64">
        <v>12.0</v>
      </c>
      <c r="L625" s="64">
        <v>4.0E-4</v>
      </c>
      <c r="M625" s="64">
        <v>1.0</v>
      </c>
      <c r="N625" s="64">
        <v>1.0</v>
      </c>
      <c r="O625" s="64">
        <v>0.0</v>
      </c>
      <c r="P625" s="64">
        <v>0.0909</v>
      </c>
      <c r="Q625" s="64">
        <v>0.0</v>
      </c>
      <c r="R625" s="64">
        <v>102.0</v>
      </c>
      <c r="S625" s="64">
        <v>0.0</v>
      </c>
      <c r="T625" s="64">
        <v>1.0</v>
      </c>
      <c r="U625" s="64">
        <v>0.0</v>
      </c>
      <c r="V625" s="63"/>
      <c r="W625" s="63"/>
      <c r="X625" s="63"/>
      <c r="Y625" s="63"/>
      <c r="Z625" s="63"/>
      <c r="AA625" s="63"/>
      <c r="AB625" s="63"/>
      <c r="AC625" s="63"/>
      <c r="AD625" s="63"/>
      <c r="AE625" s="63"/>
    </row>
    <row r="626">
      <c r="A626" s="65" t="s">
        <v>620</v>
      </c>
      <c r="B626" s="65" t="s">
        <v>990</v>
      </c>
      <c r="C626" s="65" t="s">
        <v>991</v>
      </c>
      <c r="D626" s="65">
        <v>4.0</v>
      </c>
      <c r="E626" s="65" t="s">
        <v>226</v>
      </c>
      <c r="F626" s="65">
        <v>35.0</v>
      </c>
      <c r="G626" s="65">
        <v>24.5</v>
      </c>
      <c r="H626" s="65">
        <v>10.5</v>
      </c>
      <c r="I626" s="65">
        <v>469.0</v>
      </c>
      <c r="J626" s="65">
        <v>0.0186</v>
      </c>
      <c r="K626" s="65">
        <v>560.0</v>
      </c>
      <c r="L626" s="65">
        <v>0.0185</v>
      </c>
      <c r="M626" s="65">
        <v>1.0</v>
      </c>
      <c r="N626" s="65">
        <v>4.0</v>
      </c>
      <c r="O626" s="65">
        <v>0.0</v>
      </c>
      <c r="P626" s="65">
        <v>0.0085</v>
      </c>
      <c r="Q626" s="65">
        <v>0.0</v>
      </c>
      <c r="R626" s="65">
        <v>408.0</v>
      </c>
      <c r="S626" s="65">
        <v>0.0</v>
      </c>
      <c r="T626" s="65">
        <v>4.0</v>
      </c>
      <c r="U626" s="65">
        <v>0.0</v>
      </c>
      <c r="V626" s="3"/>
      <c r="W626" s="3"/>
      <c r="X626" s="3"/>
      <c r="Y626" s="3"/>
      <c r="Z626" s="3"/>
      <c r="AA626" s="3"/>
      <c r="AB626" s="3"/>
      <c r="AC626" s="3"/>
      <c r="AD626" s="3"/>
      <c r="AE626" s="3"/>
    </row>
    <row r="627">
      <c r="A627" s="64" t="s">
        <v>663</v>
      </c>
      <c r="B627" s="64" t="s">
        <v>992</v>
      </c>
      <c r="C627" s="64" t="s">
        <v>993</v>
      </c>
      <c r="D627" s="64">
        <v>3.0</v>
      </c>
      <c r="E627" s="64" t="s">
        <v>207</v>
      </c>
      <c r="F627" s="64">
        <v>49.5</v>
      </c>
      <c r="G627" s="64">
        <v>28.5</v>
      </c>
      <c r="H627" s="64">
        <v>21.0</v>
      </c>
      <c r="I627" s="64">
        <v>10.0</v>
      </c>
      <c r="J627" s="64">
        <v>4.0E-4</v>
      </c>
      <c r="K627" s="64">
        <v>13.0</v>
      </c>
      <c r="L627" s="64">
        <v>4.0E-4</v>
      </c>
      <c r="M627" s="64">
        <v>0.9231</v>
      </c>
      <c r="N627" s="64">
        <v>3.0</v>
      </c>
      <c r="O627" s="64">
        <v>0.0</v>
      </c>
      <c r="P627" s="64">
        <v>0.3</v>
      </c>
      <c r="Q627" s="64">
        <v>0.0</v>
      </c>
      <c r="R627" s="64">
        <v>318.0</v>
      </c>
      <c r="S627" s="64">
        <v>0.0</v>
      </c>
      <c r="T627" s="64">
        <v>3.0</v>
      </c>
      <c r="U627" s="64">
        <v>0.0</v>
      </c>
      <c r="V627" s="63"/>
      <c r="W627" s="63"/>
      <c r="X627" s="63"/>
      <c r="Y627" s="63"/>
      <c r="Z627" s="63"/>
      <c r="AA627" s="63"/>
      <c r="AB627" s="63"/>
      <c r="AC627" s="63"/>
      <c r="AD627" s="63"/>
      <c r="AE627" s="63"/>
    </row>
    <row r="628">
      <c r="A628" s="65" t="s">
        <v>663</v>
      </c>
      <c r="B628" s="65" t="s">
        <v>994</v>
      </c>
      <c r="C628" s="65" t="s">
        <v>995</v>
      </c>
      <c r="D628" s="65">
        <v>6.0</v>
      </c>
      <c r="E628" s="65" t="s">
        <v>207</v>
      </c>
      <c r="F628" s="65">
        <v>49.5</v>
      </c>
      <c r="G628" s="65">
        <v>28.5</v>
      </c>
      <c r="H628" s="65">
        <v>21.0</v>
      </c>
      <c r="I628" s="65">
        <v>45.0</v>
      </c>
      <c r="J628" s="65">
        <v>0.0018</v>
      </c>
      <c r="K628" s="65">
        <v>66.0</v>
      </c>
      <c r="L628" s="65">
        <v>0.0022</v>
      </c>
      <c r="M628" s="65">
        <v>1.0</v>
      </c>
      <c r="N628" s="65">
        <v>6.0</v>
      </c>
      <c r="O628" s="65">
        <v>0.0</v>
      </c>
      <c r="P628" s="65">
        <v>0.1333</v>
      </c>
      <c r="Q628" s="65">
        <v>0.0</v>
      </c>
      <c r="R628" s="65">
        <v>636.0</v>
      </c>
      <c r="S628" s="65">
        <v>0.0</v>
      </c>
      <c r="T628" s="65">
        <v>6.0</v>
      </c>
      <c r="U628" s="65">
        <v>0.0</v>
      </c>
      <c r="V628" s="3"/>
      <c r="W628" s="3"/>
      <c r="X628" s="3"/>
      <c r="Y628" s="3"/>
      <c r="Z628" s="3"/>
      <c r="AA628" s="3"/>
      <c r="AB628" s="3"/>
      <c r="AC628" s="3"/>
      <c r="AD628" s="3"/>
      <c r="AE628" s="3"/>
    </row>
    <row r="629">
      <c r="A629" s="64" t="s">
        <v>663</v>
      </c>
      <c r="B629" s="64" t="s">
        <v>996</v>
      </c>
      <c r="C629" s="64" t="s">
        <v>997</v>
      </c>
      <c r="D629" s="64">
        <v>1.0</v>
      </c>
      <c r="E629" s="64" t="s">
        <v>207</v>
      </c>
      <c r="F629" s="64">
        <v>49.5</v>
      </c>
      <c r="G629" s="64">
        <v>28.5</v>
      </c>
      <c r="H629" s="64">
        <v>21.0</v>
      </c>
      <c r="I629" s="64">
        <v>4.0</v>
      </c>
      <c r="J629" s="64">
        <v>2.0E-4</v>
      </c>
      <c r="K629" s="64">
        <v>4.0</v>
      </c>
      <c r="L629" s="64">
        <v>1.0E-4</v>
      </c>
      <c r="M629" s="64">
        <v>1.0</v>
      </c>
      <c r="N629" s="64">
        <v>1.0</v>
      </c>
      <c r="O629" s="64">
        <v>0.0</v>
      </c>
      <c r="P629" s="64">
        <v>0.25</v>
      </c>
      <c r="Q629" s="64">
        <v>0.0</v>
      </c>
      <c r="R629" s="64">
        <v>106.0</v>
      </c>
      <c r="S629" s="64">
        <v>0.0</v>
      </c>
      <c r="T629" s="64">
        <v>1.0</v>
      </c>
      <c r="U629" s="64">
        <v>0.0</v>
      </c>
      <c r="V629" s="63"/>
      <c r="W629" s="63"/>
      <c r="X629" s="63"/>
      <c r="Y629" s="63"/>
      <c r="Z629" s="63"/>
      <c r="AA629" s="63"/>
      <c r="AB629" s="63"/>
      <c r="AC629" s="63"/>
      <c r="AD629" s="63"/>
      <c r="AE629" s="63"/>
    </row>
    <row r="630">
      <c r="A630" s="65" t="s">
        <v>663</v>
      </c>
      <c r="B630" s="65" t="s">
        <v>664</v>
      </c>
      <c r="C630" s="65" t="s">
        <v>665</v>
      </c>
      <c r="D630" s="65">
        <v>1.0</v>
      </c>
      <c r="E630" s="65" t="s">
        <v>207</v>
      </c>
      <c r="F630" s="65">
        <v>49.5</v>
      </c>
      <c r="G630" s="65">
        <v>28.5</v>
      </c>
      <c r="H630" s="65">
        <v>21.0</v>
      </c>
      <c r="I630" s="65">
        <v>556.0</v>
      </c>
      <c r="J630" s="65">
        <v>0.022</v>
      </c>
      <c r="K630" s="65">
        <v>663.0</v>
      </c>
      <c r="L630" s="65">
        <v>0.0219</v>
      </c>
      <c r="M630" s="65">
        <v>0.9563</v>
      </c>
      <c r="N630" s="65">
        <v>1.0</v>
      </c>
      <c r="O630" s="65">
        <v>0.0</v>
      </c>
      <c r="P630" s="65">
        <v>0.0018</v>
      </c>
      <c r="Q630" s="65">
        <v>0.0</v>
      </c>
      <c r="R630" s="65">
        <v>106.0</v>
      </c>
      <c r="S630" s="65">
        <v>0.0</v>
      </c>
      <c r="T630" s="65">
        <v>1.0</v>
      </c>
      <c r="U630" s="65">
        <v>0.0</v>
      </c>
      <c r="V630" s="3"/>
      <c r="W630" s="3"/>
      <c r="X630" s="3"/>
      <c r="Y630" s="3"/>
      <c r="Z630" s="3"/>
      <c r="AA630" s="3"/>
      <c r="AB630" s="3"/>
      <c r="AC630" s="3"/>
      <c r="AD630" s="3"/>
      <c r="AE630" s="3"/>
    </row>
    <row r="631">
      <c r="A631" s="64" t="s">
        <v>663</v>
      </c>
      <c r="B631" s="64" t="s">
        <v>998</v>
      </c>
      <c r="C631" s="64" t="s">
        <v>999</v>
      </c>
      <c r="D631" s="64">
        <v>1.0</v>
      </c>
      <c r="E631" s="64" t="s">
        <v>207</v>
      </c>
      <c r="F631" s="64">
        <v>49.5</v>
      </c>
      <c r="G631" s="64">
        <v>28.5</v>
      </c>
      <c r="H631" s="64">
        <v>21.0</v>
      </c>
      <c r="I631" s="64">
        <v>40.0</v>
      </c>
      <c r="J631" s="64">
        <v>0.0016</v>
      </c>
      <c r="K631" s="64">
        <v>44.0</v>
      </c>
      <c r="L631" s="64">
        <v>0.0015</v>
      </c>
      <c r="M631" s="64">
        <v>0.9773</v>
      </c>
      <c r="N631" s="64">
        <v>1.0</v>
      </c>
      <c r="O631" s="64">
        <v>0.0</v>
      </c>
      <c r="P631" s="64">
        <v>0.025</v>
      </c>
      <c r="Q631" s="64">
        <v>0.0</v>
      </c>
      <c r="R631" s="64">
        <v>106.0</v>
      </c>
      <c r="S631" s="64">
        <v>0.0</v>
      </c>
      <c r="T631" s="64">
        <v>1.0</v>
      </c>
      <c r="U631" s="64">
        <v>0.0</v>
      </c>
      <c r="V631" s="63"/>
      <c r="W631" s="63"/>
      <c r="X631" s="63"/>
      <c r="Y631" s="63"/>
      <c r="Z631" s="63"/>
      <c r="AA631" s="63"/>
      <c r="AB631" s="63"/>
      <c r="AC631" s="63"/>
      <c r="AD631" s="63"/>
      <c r="AE631" s="63"/>
    </row>
    <row r="632">
      <c r="A632" s="65" t="s">
        <v>663</v>
      </c>
      <c r="B632" s="65" t="s">
        <v>666</v>
      </c>
      <c r="C632" s="65" t="s">
        <v>667</v>
      </c>
      <c r="D632" s="65">
        <v>1.0</v>
      </c>
      <c r="E632" s="65" t="s">
        <v>207</v>
      </c>
      <c r="F632" s="65">
        <v>49.5</v>
      </c>
      <c r="G632" s="65">
        <v>28.5</v>
      </c>
      <c r="H632" s="65">
        <v>21.0</v>
      </c>
      <c r="I632" s="65">
        <v>7.0</v>
      </c>
      <c r="J632" s="65">
        <v>3.0E-4</v>
      </c>
      <c r="K632" s="65">
        <v>7.0</v>
      </c>
      <c r="L632" s="65">
        <v>2.0E-4</v>
      </c>
      <c r="M632" s="65">
        <v>0.8571</v>
      </c>
      <c r="N632" s="65">
        <v>1.0</v>
      </c>
      <c r="O632" s="65">
        <v>0.0</v>
      </c>
      <c r="P632" s="65">
        <v>0.1429</v>
      </c>
      <c r="Q632" s="65">
        <v>0.0</v>
      </c>
      <c r="R632" s="65">
        <v>106.0</v>
      </c>
      <c r="S632" s="65">
        <v>0.0</v>
      </c>
      <c r="T632" s="65">
        <v>1.0</v>
      </c>
      <c r="U632" s="65">
        <v>0.0</v>
      </c>
      <c r="V632" s="3"/>
      <c r="W632" s="3"/>
      <c r="X632" s="3"/>
      <c r="Y632" s="3"/>
      <c r="Z632" s="3"/>
      <c r="AA632" s="3"/>
      <c r="AB632" s="3"/>
      <c r="AC632" s="3"/>
      <c r="AD632" s="3"/>
      <c r="AE632" s="3"/>
    </row>
    <row r="633">
      <c r="A633" s="64" t="s">
        <v>663</v>
      </c>
      <c r="B633" s="64" t="s">
        <v>670</v>
      </c>
      <c r="C633" s="64" t="s">
        <v>671</v>
      </c>
      <c r="D633" s="64">
        <v>4.0</v>
      </c>
      <c r="E633" s="64" t="s">
        <v>207</v>
      </c>
      <c r="F633" s="64">
        <v>49.5</v>
      </c>
      <c r="G633" s="64">
        <v>28.5</v>
      </c>
      <c r="H633" s="64">
        <v>21.0</v>
      </c>
      <c r="I633" s="64">
        <v>370.0</v>
      </c>
      <c r="J633" s="64">
        <v>0.0146</v>
      </c>
      <c r="K633" s="64">
        <v>451.0</v>
      </c>
      <c r="L633" s="64">
        <v>0.0149</v>
      </c>
      <c r="M633" s="64">
        <v>0.9978</v>
      </c>
      <c r="N633" s="64">
        <v>4.0</v>
      </c>
      <c r="O633" s="64">
        <v>0.0</v>
      </c>
      <c r="P633" s="64">
        <v>0.0108</v>
      </c>
      <c r="Q633" s="64">
        <v>0.0</v>
      </c>
      <c r="R633" s="64">
        <v>424.0</v>
      </c>
      <c r="S633" s="64">
        <v>0.0</v>
      </c>
      <c r="T633" s="64">
        <v>4.0</v>
      </c>
      <c r="U633" s="64">
        <v>0.0</v>
      </c>
      <c r="V633" s="63"/>
      <c r="W633" s="63"/>
      <c r="X633" s="63"/>
      <c r="Y633" s="63"/>
      <c r="Z633" s="63"/>
      <c r="AA633" s="63"/>
      <c r="AB633" s="63"/>
      <c r="AC633" s="63"/>
      <c r="AD633" s="63"/>
      <c r="AE633" s="63"/>
    </row>
    <row r="634">
      <c r="A634" s="65" t="s">
        <v>663</v>
      </c>
      <c r="B634" s="65" t="s">
        <v>672</v>
      </c>
      <c r="C634" s="65" t="s">
        <v>673</v>
      </c>
      <c r="D634" s="65">
        <v>5.0</v>
      </c>
      <c r="E634" s="65" t="s">
        <v>207</v>
      </c>
      <c r="F634" s="65">
        <v>49.5</v>
      </c>
      <c r="G634" s="65">
        <v>28.5</v>
      </c>
      <c r="H634" s="65">
        <v>21.0</v>
      </c>
      <c r="I634" s="65">
        <v>73.0</v>
      </c>
      <c r="J634" s="65">
        <v>0.0029</v>
      </c>
      <c r="K634" s="65">
        <v>86.0</v>
      </c>
      <c r="L634" s="65">
        <v>0.0028</v>
      </c>
      <c r="M634" s="65">
        <v>0.9884</v>
      </c>
      <c r="N634" s="65">
        <v>5.0</v>
      </c>
      <c r="O634" s="65">
        <v>0.0</v>
      </c>
      <c r="P634" s="65">
        <v>0.0685</v>
      </c>
      <c r="Q634" s="65">
        <v>0.0</v>
      </c>
      <c r="R634" s="65">
        <v>530.0</v>
      </c>
      <c r="S634" s="65">
        <v>0.0</v>
      </c>
      <c r="T634" s="65">
        <v>5.0</v>
      </c>
      <c r="U634" s="65">
        <v>0.0</v>
      </c>
      <c r="V634" s="3"/>
      <c r="W634" s="3"/>
      <c r="X634" s="3"/>
      <c r="Y634" s="3"/>
      <c r="Z634" s="3"/>
      <c r="AA634" s="3"/>
      <c r="AB634" s="3"/>
      <c r="AC634" s="3"/>
      <c r="AD634" s="3"/>
      <c r="AE634" s="3"/>
    </row>
    <row r="635">
      <c r="A635" s="64" t="s">
        <v>663</v>
      </c>
      <c r="B635" s="64" t="s">
        <v>674</v>
      </c>
      <c r="C635" s="64" t="s">
        <v>675</v>
      </c>
      <c r="D635" s="64">
        <v>7.0</v>
      </c>
      <c r="E635" s="64" t="s">
        <v>207</v>
      </c>
      <c r="F635" s="64">
        <v>49.5</v>
      </c>
      <c r="G635" s="64">
        <v>28.5</v>
      </c>
      <c r="H635" s="64">
        <v>21.0</v>
      </c>
      <c r="I635" s="64">
        <v>127.0</v>
      </c>
      <c r="J635" s="64">
        <v>0.005</v>
      </c>
      <c r="K635" s="64">
        <v>142.0</v>
      </c>
      <c r="L635" s="64">
        <v>0.0047</v>
      </c>
      <c r="M635" s="64">
        <v>1.0</v>
      </c>
      <c r="N635" s="64">
        <v>7.0</v>
      </c>
      <c r="O635" s="64">
        <v>0.0</v>
      </c>
      <c r="P635" s="64">
        <v>0.0551</v>
      </c>
      <c r="Q635" s="64">
        <v>0.0</v>
      </c>
      <c r="R635" s="64">
        <v>742.0</v>
      </c>
      <c r="S635" s="64">
        <v>0.0</v>
      </c>
      <c r="T635" s="64">
        <v>7.0</v>
      </c>
      <c r="U635" s="64">
        <v>0.0</v>
      </c>
      <c r="V635" s="63"/>
      <c r="W635" s="63"/>
      <c r="X635" s="63"/>
      <c r="Y635" s="63"/>
      <c r="Z635" s="63"/>
      <c r="AA635" s="63"/>
      <c r="AB635" s="63"/>
      <c r="AC635" s="63"/>
      <c r="AD635" s="63"/>
      <c r="AE635" s="63"/>
    </row>
    <row r="636">
      <c r="A636" s="65" t="s">
        <v>663</v>
      </c>
      <c r="B636" s="65" t="s">
        <v>676</v>
      </c>
      <c r="C636" s="65" t="s">
        <v>677</v>
      </c>
      <c r="D636" s="65">
        <v>3.0</v>
      </c>
      <c r="E636" s="65" t="s">
        <v>207</v>
      </c>
      <c r="F636" s="65">
        <v>49.5</v>
      </c>
      <c r="G636" s="65">
        <v>28.5</v>
      </c>
      <c r="H636" s="65">
        <v>21.0</v>
      </c>
      <c r="I636" s="65">
        <v>33.0</v>
      </c>
      <c r="J636" s="65">
        <v>0.0013</v>
      </c>
      <c r="K636" s="65">
        <v>41.0</v>
      </c>
      <c r="L636" s="65">
        <v>0.0014</v>
      </c>
      <c r="M636" s="65">
        <v>1.0</v>
      </c>
      <c r="N636" s="65">
        <v>3.0</v>
      </c>
      <c r="O636" s="65">
        <v>0.0</v>
      </c>
      <c r="P636" s="65">
        <v>0.0909</v>
      </c>
      <c r="Q636" s="65">
        <v>0.0</v>
      </c>
      <c r="R636" s="65">
        <v>318.0</v>
      </c>
      <c r="S636" s="65">
        <v>0.0</v>
      </c>
      <c r="T636" s="65">
        <v>3.0</v>
      </c>
      <c r="U636" s="65">
        <v>0.0</v>
      </c>
      <c r="V636" s="3"/>
      <c r="W636" s="3"/>
      <c r="X636" s="3"/>
      <c r="Y636" s="3"/>
      <c r="Z636" s="3"/>
      <c r="AA636" s="3"/>
      <c r="AB636" s="3"/>
      <c r="AC636" s="3"/>
      <c r="AD636" s="3"/>
      <c r="AE636" s="3"/>
    </row>
    <row r="637">
      <c r="A637" s="64" t="s">
        <v>663</v>
      </c>
      <c r="B637" s="64" t="s">
        <v>678</v>
      </c>
      <c r="C637" s="64" t="s">
        <v>679</v>
      </c>
      <c r="D637" s="64">
        <v>3.0</v>
      </c>
      <c r="E637" s="64" t="s">
        <v>207</v>
      </c>
      <c r="F637" s="64">
        <v>49.5</v>
      </c>
      <c r="G637" s="64">
        <v>28.5</v>
      </c>
      <c r="H637" s="64">
        <v>21.0</v>
      </c>
      <c r="I637" s="64">
        <v>26.0</v>
      </c>
      <c r="J637" s="64">
        <v>0.001</v>
      </c>
      <c r="K637" s="64">
        <v>29.0</v>
      </c>
      <c r="L637" s="64">
        <v>0.001</v>
      </c>
      <c r="M637" s="64">
        <v>1.0</v>
      </c>
      <c r="N637" s="64">
        <v>3.0</v>
      </c>
      <c r="O637" s="64">
        <v>0.0</v>
      </c>
      <c r="P637" s="64">
        <v>0.1154</v>
      </c>
      <c r="Q637" s="64">
        <v>0.0</v>
      </c>
      <c r="R637" s="64">
        <v>318.0</v>
      </c>
      <c r="S637" s="64">
        <v>0.0</v>
      </c>
      <c r="T637" s="64">
        <v>3.0</v>
      </c>
      <c r="U637" s="64">
        <v>0.0</v>
      </c>
      <c r="V637" s="63"/>
      <c r="W637" s="63"/>
      <c r="X637" s="63"/>
      <c r="Y637" s="63"/>
      <c r="Z637" s="63"/>
      <c r="AA637" s="63"/>
      <c r="AB637" s="63"/>
      <c r="AC637" s="63"/>
      <c r="AD637" s="63"/>
      <c r="AE637" s="63"/>
    </row>
    <row r="638">
      <c r="A638" s="65" t="s">
        <v>663</v>
      </c>
      <c r="B638" s="65" t="s">
        <v>680</v>
      </c>
      <c r="C638" s="65" t="s">
        <v>681</v>
      </c>
      <c r="D638" s="65">
        <v>2.0</v>
      </c>
      <c r="E638" s="65" t="s">
        <v>207</v>
      </c>
      <c r="F638" s="65">
        <v>49.5</v>
      </c>
      <c r="G638" s="65">
        <v>28.5</v>
      </c>
      <c r="H638" s="65">
        <v>21.0</v>
      </c>
      <c r="I638" s="65">
        <v>89.0</v>
      </c>
      <c r="J638" s="65">
        <v>0.0035</v>
      </c>
      <c r="K638" s="65">
        <v>100.0</v>
      </c>
      <c r="L638" s="65">
        <v>0.0033</v>
      </c>
      <c r="M638" s="65">
        <v>0.99</v>
      </c>
      <c r="N638" s="65">
        <v>2.0</v>
      </c>
      <c r="O638" s="65">
        <v>0.0</v>
      </c>
      <c r="P638" s="65">
        <v>0.0225</v>
      </c>
      <c r="Q638" s="65">
        <v>0.0</v>
      </c>
      <c r="R638" s="65">
        <v>212.0</v>
      </c>
      <c r="S638" s="65">
        <v>0.0</v>
      </c>
      <c r="T638" s="65">
        <v>2.0</v>
      </c>
      <c r="U638" s="65">
        <v>0.0</v>
      </c>
      <c r="V638" s="3"/>
      <c r="W638" s="3"/>
      <c r="X638" s="3"/>
      <c r="Y638" s="3"/>
      <c r="Z638" s="3"/>
      <c r="AA638" s="3"/>
      <c r="AB638" s="3"/>
      <c r="AC638" s="3"/>
      <c r="AD638" s="3"/>
      <c r="AE638" s="3"/>
    </row>
    <row r="639">
      <c r="A639" s="64" t="s">
        <v>663</v>
      </c>
      <c r="B639" s="64" t="s">
        <v>684</v>
      </c>
      <c r="C639" s="64" t="s">
        <v>685</v>
      </c>
      <c r="D639" s="64">
        <v>5.0</v>
      </c>
      <c r="E639" s="64" t="s">
        <v>207</v>
      </c>
      <c r="F639" s="64">
        <v>49.5</v>
      </c>
      <c r="G639" s="64">
        <v>28.5</v>
      </c>
      <c r="H639" s="64">
        <v>21.0</v>
      </c>
      <c r="I639" s="64">
        <v>24.0</v>
      </c>
      <c r="J639" s="64">
        <v>0.001</v>
      </c>
      <c r="K639" s="64">
        <v>26.0</v>
      </c>
      <c r="L639" s="64">
        <v>9.0E-4</v>
      </c>
      <c r="M639" s="64">
        <v>1.0</v>
      </c>
      <c r="N639" s="64">
        <v>5.0</v>
      </c>
      <c r="O639" s="64">
        <v>0.0</v>
      </c>
      <c r="P639" s="64">
        <v>0.2083</v>
      </c>
      <c r="Q639" s="64">
        <v>0.0</v>
      </c>
      <c r="R639" s="64">
        <v>530.0</v>
      </c>
      <c r="S639" s="64">
        <v>0.0</v>
      </c>
      <c r="T639" s="64">
        <v>5.0</v>
      </c>
      <c r="U639" s="64">
        <v>0.0</v>
      </c>
      <c r="V639" s="63"/>
      <c r="W639" s="63"/>
      <c r="X639" s="63"/>
      <c r="Y639" s="63"/>
      <c r="Z639" s="63"/>
      <c r="AA639" s="63"/>
      <c r="AB639" s="63"/>
      <c r="AC639" s="63"/>
      <c r="AD639" s="63"/>
      <c r="AE639" s="63"/>
    </row>
    <row r="640">
      <c r="A640" s="65" t="s">
        <v>663</v>
      </c>
      <c r="B640" s="65" t="s">
        <v>688</v>
      </c>
      <c r="C640" s="65" t="s">
        <v>689</v>
      </c>
      <c r="D640" s="65">
        <v>1.0</v>
      </c>
      <c r="E640" s="65" t="s">
        <v>207</v>
      </c>
      <c r="F640" s="65">
        <v>49.5</v>
      </c>
      <c r="G640" s="65">
        <v>28.5</v>
      </c>
      <c r="H640" s="65">
        <v>21.0</v>
      </c>
      <c r="I640" s="65">
        <v>8.0</v>
      </c>
      <c r="J640" s="65">
        <v>3.0E-4</v>
      </c>
      <c r="K640" s="65">
        <v>8.0</v>
      </c>
      <c r="L640" s="65">
        <v>3.0E-4</v>
      </c>
      <c r="M640" s="65">
        <v>1.0</v>
      </c>
      <c r="N640" s="65">
        <v>1.0</v>
      </c>
      <c r="O640" s="65">
        <v>0.0</v>
      </c>
      <c r="P640" s="65">
        <v>0.125</v>
      </c>
      <c r="Q640" s="65">
        <v>0.0</v>
      </c>
      <c r="R640" s="65">
        <v>106.0</v>
      </c>
      <c r="S640" s="65">
        <v>0.0</v>
      </c>
      <c r="T640" s="65">
        <v>1.0</v>
      </c>
      <c r="U640" s="65">
        <v>0.0</v>
      </c>
      <c r="V640" s="3"/>
      <c r="W640" s="3"/>
      <c r="X640" s="3"/>
      <c r="Y640" s="3"/>
      <c r="Z640" s="3"/>
      <c r="AA640" s="3"/>
      <c r="AB640" s="3"/>
      <c r="AC640" s="3"/>
      <c r="AD640" s="3"/>
      <c r="AE640" s="3"/>
    </row>
    <row r="641">
      <c r="A641" s="64" t="s">
        <v>663</v>
      </c>
      <c r="B641" s="64" t="s">
        <v>1000</v>
      </c>
      <c r="C641" s="64" t="s">
        <v>1001</v>
      </c>
      <c r="D641" s="64">
        <v>1.0</v>
      </c>
      <c r="E641" s="64" t="s">
        <v>207</v>
      </c>
      <c r="F641" s="64">
        <v>49.5</v>
      </c>
      <c r="G641" s="64">
        <v>28.5</v>
      </c>
      <c r="H641" s="64">
        <v>21.0</v>
      </c>
      <c r="I641" s="64">
        <v>39.0</v>
      </c>
      <c r="J641" s="64">
        <v>0.0015</v>
      </c>
      <c r="K641" s="64">
        <v>43.0</v>
      </c>
      <c r="L641" s="64">
        <v>0.0014</v>
      </c>
      <c r="M641" s="64">
        <v>0.9535</v>
      </c>
      <c r="N641" s="64">
        <v>1.0</v>
      </c>
      <c r="O641" s="64">
        <v>0.0</v>
      </c>
      <c r="P641" s="64">
        <v>0.0256</v>
      </c>
      <c r="Q641" s="64">
        <v>0.0</v>
      </c>
      <c r="R641" s="64">
        <v>106.0</v>
      </c>
      <c r="S641" s="64">
        <v>0.0</v>
      </c>
      <c r="T641" s="64">
        <v>1.0</v>
      </c>
      <c r="U641" s="64">
        <v>0.0</v>
      </c>
      <c r="V641" s="63"/>
      <c r="W641" s="63"/>
      <c r="X641" s="63"/>
      <c r="Y641" s="63"/>
      <c r="Z641" s="63"/>
      <c r="AA641" s="63"/>
      <c r="AB641" s="63"/>
      <c r="AC641" s="63"/>
      <c r="AD641" s="63"/>
      <c r="AE641" s="63"/>
    </row>
    <row r="642">
      <c r="A642" s="65" t="s">
        <v>663</v>
      </c>
      <c r="B642" s="65" t="s">
        <v>692</v>
      </c>
      <c r="C642" s="65" t="s">
        <v>693</v>
      </c>
      <c r="D642" s="65">
        <v>1.0</v>
      </c>
      <c r="E642" s="65" t="s">
        <v>207</v>
      </c>
      <c r="F642" s="65">
        <v>49.5</v>
      </c>
      <c r="G642" s="65">
        <v>28.5</v>
      </c>
      <c r="H642" s="65">
        <v>21.0</v>
      </c>
      <c r="I642" s="65">
        <v>20.0</v>
      </c>
      <c r="J642" s="65">
        <v>8.0E-4</v>
      </c>
      <c r="K642" s="65">
        <v>23.0</v>
      </c>
      <c r="L642" s="65">
        <v>8.0E-4</v>
      </c>
      <c r="M642" s="65">
        <v>1.0</v>
      </c>
      <c r="N642" s="65">
        <v>1.0</v>
      </c>
      <c r="O642" s="65">
        <v>0.0</v>
      </c>
      <c r="P642" s="65">
        <v>0.05</v>
      </c>
      <c r="Q642" s="65">
        <v>0.0</v>
      </c>
      <c r="R642" s="65">
        <v>106.0</v>
      </c>
      <c r="S642" s="65">
        <v>0.0</v>
      </c>
      <c r="T642" s="65">
        <v>1.0</v>
      </c>
      <c r="U642" s="65">
        <v>0.0</v>
      </c>
      <c r="V642" s="3"/>
      <c r="W642" s="3"/>
      <c r="X642" s="3"/>
      <c r="Y642" s="3"/>
      <c r="Z642" s="3"/>
      <c r="AA642" s="3"/>
      <c r="AB642" s="3"/>
      <c r="AC642" s="3"/>
      <c r="AD642" s="3"/>
      <c r="AE642" s="3"/>
    </row>
    <row r="643">
      <c r="A643" s="64" t="s">
        <v>663</v>
      </c>
      <c r="B643" s="64" t="s">
        <v>694</v>
      </c>
      <c r="C643" s="64" t="s">
        <v>695</v>
      </c>
      <c r="D643" s="64">
        <v>3.0</v>
      </c>
      <c r="E643" s="64" t="s">
        <v>207</v>
      </c>
      <c r="F643" s="64">
        <v>49.5</v>
      </c>
      <c r="G643" s="64">
        <v>28.5</v>
      </c>
      <c r="H643" s="64">
        <v>21.0</v>
      </c>
      <c r="I643" s="64">
        <v>2.0</v>
      </c>
      <c r="J643" s="64">
        <v>1.0E-4</v>
      </c>
      <c r="K643" s="64">
        <v>2.0</v>
      </c>
      <c r="L643" s="64">
        <v>1.0E-4</v>
      </c>
      <c r="M643" s="64">
        <v>1.0</v>
      </c>
      <c r="N643" s="64">
        <v>3.0</v>
      </c>
      <c r="O643" s="64">
        <v>0.0</v>
      </c>
      <c r="P643" s="64">
        <v>1.5</v>
      </c>
      <c r="Q643" s="64">
        <v>0.0</v>
      </c>
      <c r="R643" s="64">
        <v>318.0</v>
      </c>
      <c r="S643" s="64">
        <v>0.0</v>
      </c>
      <c r="T643" s="64">
        <v>3.0</v>
      </c>
      <c r="U643" s="64">
        <v>0.0</v>
      </c>
      <c r="V643" s="63"/>
      <c r="W643" s="63"/>
      <c r="X643" s="63"/>
      <c r="Y643" s="63"/>
      <c r="Z643" s="63"/>
      <c r="AA643" s="63"/>
      <c r="AB643" s="63"/>
      <c r="AC643" s="63"/>
      <c r="AD643" s="63"/>
      <c r="AE643" s="63"/>
    </row>
    <row r="644">
      <c r="A644" s="65" t="s">
        <v>663</v>
      </c>
      <c r="B644" s="65" t="s">
        <v>698</v>
      </c>
      <c r="C644" s="65" t="s">
        <v>699</v>
      </c>
      <c r="D644" s="65">
        <v>2.0</v>
      </c>
      <c r="E644" s="65" t="s">
        <v>207</v>
      </c>
      <c r="F644" s="65">
        <v>49.5</v>
      </c>
      <c r="G644" s="65">
        <v>28.5</v>
      </c>
      <c r="H644" s="65">
        <v>21.0</v>
      </c>
      <c r="I644" s="65">
        <v>129.0</v>
      </c>
      <c r="J644" s="65">
        <v>0.0051</v>
      </c>
      <c r="K644" s="65">
        <v>151.0</v>
      </c>
      <c r="L644" s="65">
        <v>0.005</v>
      </c>
      <c r="M644" s="65">
        <v>1.0</v>
      </c>
      <c r="N644" s="65">
        <v>2.0</v>
      </c>
      <c r="O644" s="65">
        <v>0.0</v>
      </c>
      <c r="P644" s="65">
        <v>0.0155</v>
      </c>
      <c r="Q644" s="65">
        <v>0.0</v>
      </c>
      <c r="R644" s="65">
        <v>212.0</v>
      </c>
      <c r="S644" s="65">
        <v>0.0</v>
      </c>
      <c r="T644" s="65">
        <v>2.0</v>
      </c>
      <c r="U644" s="65">
        <v>0.0</v>
      </c>
      <c r="V644" s="3"/>
      <c r="W644" s="3"/>
      <c r="X644" s="3"/>
      <c r="Y644" s="3"/>
      <c r="Z644" s="3"/>
      <c r="AA644" s="3"/>
      <c r="AB644" s="3"/>
      <c r="AC644" s="3"/>
      <c r="AD644" s="3"/>
      <c r="AE644" s="3"/>
    </row>
    <row r="645">
      <c r="A645" s="64" t="s">
        <v>663</v>
      </c>
      <c r="B645" s="64" t="s">
        <v>700</v>
      </c>
      <c r="C645" s="64" t="s">
        <v>701</v>
      </c>
      <c r="D645" s="64">
        <v>3.0</v>
      </c>
      <c r="E645" s="64" t="s">
        <v>207</v>
      </c>
      <c r="F645" s="64">
        <v>49.5</v>
      </c>
      <c r="G645" s="64">
        <v>28.5</v>
      </c>
      <c r="H645" s="64">
        <v>21.0</v>
      </c>
      <c r="I645" s="64">
        <v>54.0</v>
      </c>
      <c r="J645" s="64">
        <v>0.0021</v>
      </c>
      <c r="K645" s="64">
        <v>70.0</v>
      </c>
      <c r="L645" s="64">
        <v>0.0023</v>
      </c>
      <c r="M645" s="64">
        <v>1.0</v>
      </c>
      <c r="N645" s="64">
        <v>3.0</v>
      </c>
      <c r="O645" s="64">
        <v>0.0</v>
      </c>
      <c r="P645" s="64">
        <v>0.0556</v>
      </c>
      <c r="Q645" s="64">
        <v>0.0</v>
      </c>
      <c r="R645" s="64">
        <v>318.0</v>
      </c>
      <c r="S645" s="64">
        <v>0.0</v>
      </c>
      <c r="T645" s="64">
        <v>3.0</v>
      </c>
      <c r="U645" s="64">
        <v>0.0</v>
      </c>
      <c r="V645" s="63"/>
      <c r="W645" s="63"/>
      <c r="X645" s="63"/>
      <c r="Y645" s="63"/>
      <c r="Z645" s="63"/>
      <c r="AA645" s="63"/>
      <c r="AB645" s="63"/>
      <c r="AC645" s="63"/>
      <c r="AD645" s="63"/>
      <c r="AE645" s="63"/>
    </row>
    <row r="646">
      <c r="A646" s="65" t="s">
        <v>663</v>
      </c>
      <c r="B646" s="65" t="s">
        <v>1004</v>
      </c>
      <c r="C646" s="65" t="s">
        <v>1005</v>
      </c>
      <c r="D646" s="65">
        <v>1.0</v>
      </c>
      <c r="E646" s="65" t="s">
        <v>207</v>
      </c>
      <c r="F646" s="65">
        <v>49.5</v>
      </c>
      <c r="G646" s="65">
        <v>28.5</v>
      </c>
      <c r="H646" s="65">
        <v>21.0</v>
      </c>
      <c r="I646" s="65">
        <v>121.0</v>
      </c>
      <c r="J646" s="65">
        <v>0.0048</v>
      </c>
      <c r="K646" s="65">
        <v>155.0</v>
      </c>
      <c r="L646" s="65">
        <v>0.0051</v>
      </c>
      <c r="M646" s="65">
        <v>0.7806</v>
      </c>
      <c r="N646" s="65">
        <v>1.0</v>
      </c>
      <c r="O646" s="65">
        <v>0.0</v>
      </c>
      <c r="P646" s="65">
        <v>0.0083</v>
      </c>
      <c r="Q646" s="65">
        <v>0.0</v>
      </c>
      <c r="R646" s="65">
        <v>106.0</v>
      </c>
      <c r="S646" s="65">
        <v>0.0</v>
      </c>
      <c r="T646" s="65">
        <v>1.0</v>
      </c>
      <c r="U646" s="65">
        <v>0.0</v>
      </c>
      <c r="V646" s="3"/>
      <c r="W646" s="3"/>
      <c r="X646" s="3"/>
      <c r="Y646" s="3"/>
      <c r="Z646" s="3"/>
      <c r="AA646" s="3"/>
      <c r="AB646" s="3"/>
      <c r="AC646" s="3"/>
      <c r="AD646" s="3"/>
      <c r="AE646" s="3"/>
    </row>
    <row r="647">
      <c r="A647" s="64" t="s">
        <v>663</v>
      </c>
      <c r="B647" s="64" t="s">
        <v>1006</v>
      </c>
      <c r="C647" s="64" t="s">
        <v>1007</v>
      </c>
      <c r="D647" s="64">
        <v>2.0</v>
      </c>
      <c r="E647" s="64" t="s">
        <v>207</v>
      </c>
      <c r="F647" s="64">
        <v>49.5</v>
      </c>
      <c r="G647" s="64">
        <v>28.5</v>
      </c>
      <c r="H647" s="64">
        <v>21.0</v>
      </c>
      <c r="I647" s="64">
        <v>59.0</v>
      </c>
      <c r="J647" s="64">
        <v>0.0023</v>
      </c>
      <c r="K647" s="64">
        <v>64.0</v>
      </c>
      <c r="L647" s="64">
        <v>0.0021</v>
      </c>
      <c r="M647" s="64">
        <v>1.0</v>
      </c>
      <c r="N647" s="64">
        <v>2.0</v>
      </c>
      <c r="O647" s="64">
        <v>0.0</v>
      </c>
      <c r="P647" s="64">
        <v>0.0339</v>
      </c>
      <c r="Q647" s="64">
        <v>0.0</v>
      </c>
      <c r="R647" s="64">
        <v>212.0</v>
      </c>
      <c r="S647" s="64">
        <v>0.0</v>
      </c>
      <c r="T647" s="64">
        <v>2.0</v>
      </c>
      <c r="U647" s="64">
        <v>0.0</v>
      </c>
      <c r="V647" s="63"/>
      <c r="W647" s="63"/>
      <c r="X647" s="63"/>
      <c r="Y647" s="63"/>
      <c r="Z647" s="63"/>
      <c r="AA647" s="63"/>
      <c r="AB647" s="63"/>
      <c r="AC647" s="63"/>
      <c r="AD647" s="63"/>
      <c r="AE647" s="63"/>
    </row>
    <row r="648">
      <c r="A648" s="65" t="s">
        <v>663</v>
      </c>
      <c r="B648" s="65" t="s">
        <v>1174</v>
      </c>
      <c r="C648" s="65" t="s">
        <v>1175</v>
      </c>
      <c r="D648" s="65">
        <v>1.0</v>
      </c>
      <c r="E648" s="65" t="s">
        <v>207</v>
      </c>
      <c r="F648" s="65">
        <v>49.5</v>
      </c>
      <c r="G648" s="65">
        <v>28.5</v>
      </c>
      <c r="H648" s="65">
        <v>21.0</v>
      </c>
      <c r="I648" s="65">
        <v>18.0</v>
      </c>
      <c r="J648" s="65">
        <v>7.0E-4</v>
      </c>
      <c r="K648" s="65">
        <v>22.0</v>
      </c>
      <c r="L648" s="65">
        <v>7.0E-4</v>
      </c>
      <c r="M648" s="65">
        <v>0.9545</v>
      </c>
      <c r="N648" s="65">
        <v>1.0</v>
      </c>
      <c r="O648" s="65">
        <v>0.0</v>
      </c>
      <c r="P648" s="65">
        <v>0.0556</v>
      </c>
      <c r="Q648" s="65">
        <v>0.0</v>
      </c>
      <c r="R648" s="65">
        <v>106.0</v>
      </c>
      <c r="S648" s="65">
        <v>0.0</v>
      </c>
      <c r="T648" s="65">
        <v>1.0</v>
      </c>
      <c r="U648" s="65">
        <v>0.0</v>
      </c>
      <c r="V648" s="3"/>
      <c r="W648" s="3"/>
      <c r="X648" s="3"/>
      <c r="Y648" s="3"/>
      <c r="Z648" s="3"/>
      <c r="AA648" s="3"/>
      <c r="AB648" s="3"/>
      <c r="AC648" s="3"/>
      <c r="AD648" s="3"/>
      <c r="AE648" s="3"/>
    </row>
    <row r="649">
      <c r="A649" s="64" t="s">
        <v>1010</v>
      </c>
      <c r="B649" s="64" t="s">
        <v>1176</v>
      </c>
      <c r="C649" s="64" t="s">
        <v>1177</v>
      </c>
      <c r="D649" s="64">
        <v>1.0</v>
      </c>
      <c r="E649" s="64" t="s">
        <v>252</v>
      </c>
      <c r="F649" s="64">
        <v>60.5</v>
      </c>
      <c r="G649" s="64">
        <v>33.5</v>
      </c>
      <c r="H649" s="64">
        <v>27.0</v>
      </c>
      <c r="I649" s="64">
        <v>0.0</v>
      </c>
      <c r="J649" s="64">
        <v>0.0</v>
      </c>
      <c r="K649" s="64">
        <v>0.0</v>
      </c>
      <c r="L649" s="64">
        <v>0.0</v>
      </c>
      <c r="M649" s="64">
        <v>0.0</v>
      </c>
      <c r="N649" s="64">
        <v>1.0</v>
      </c>
      <c r="O649" s="64">
        <v>0.0</v>
      </c>
      <c r="P649" s="64">
        <v>0.0</v>
      </c>
      <c r="Q649" s="64">
        <v>0.0</v>
      </c>
      <c r="R649" s="64">
        <v>70.0</v>
      </c>
      <c r="S649" s="64">
        <v>0.0</v>
      </c>
      <c r="T649" s="64">
        <v>1.0</v>
      </c>
      <c r="U649" s="64">
        <v>0.0</v>
      </c>
      <c r="V649" s="63"/>
      <c r="W649" s="63"/>
      <c r="X649" s="63"/>
      <c r="Y649" s="63"/>
      <c r="Z649" s="63"/>
      <c r="AA649" s="63"/>
      <c r="AB649" s="63"/>
      <c r="AC649" s="63"/>
      <c r="AD649" s="63"/>
      <c r="AE649" s="63"/>
    </row>
    <row r="650">
      <c r="A650" s="65" t="s">
        <v>1010</v>
      </c>
      <c r="B650" s="65" t="s">
        <v>1178</v>
      </c>
      <c r="C650" s="65" t="s">
        <v>1179</v>
      </c>
      <c r="D650" s="65">
        <v>1.0</v>
      </c>
      <c r="E650" s="65" t="s">
        <v>252</v>
      </c>
      <c r="F650" s="65">
        <v>60.5</v>
      </c>
      <c r="G650" s="65">
        <v>33.5</v>
      </c>
      <c r="H650" s="65">
        <v>27.0</v>
      </c>
      <c r="I650" s="65">
        <v>2.0</v>
      </c>
      <c r="J650" s="65">
        <v>1.0E-4</v>
      </c>
      <c r="K650" s="65">
        <v>2.0</v>
      </c>
      <c r="L650" s="65">
        <v>1.0E-4</v>
      </c>
      <c r="M650" s="65">
        <v>1.0</v>
      </c>
      <c r="N650" s="65">
        <v>1.0</v>
      </c>
      <c r="O650" s="65">
        <v>0.0</v>
      </c>
      <c r="P650" s="65">
        <v>0.5</v>
      </c>
      <c r="Q650" s="65">
        <v>0.0</v>
      </c>
      <c r="R650" s="65">
        <v>70.0</v>
      </c>
      <c r="S650" s="65">
        <v>0.0</v>
      </c>
      <c r="T650" s="65">
        <v>1.0</v>
      </c>
      <c r="U650" s="65">
        <v>0.0</v>
      </c>
      <c r="V650" s="3"/>
      <c r="W650" s="3"/>
      <c r="X650" s="3"/>
      <c r="Y650" s="3"/>
      <c r="Z650" s="3"/>
      <c r="AA650" s="3"/>
      <c r="AB650" s="3"/>
      <c r="AC650" s="3"/>
      <c r="AD650" s="3"/>
      <c r="AE650" s="3"/>
    </row>
    <row r="651">
      <c r="A651" s="64" t="s">
        <v>711</v>
      </c>
      <c r="B651" s="64" t="s">
        <v>1180</v>
      </c>
      <c r="C651" s="64" t="s">
        <v>1181</v>
      </c>
      <c r="D651" s="64">
        <v>2.0</v>
      </c>
      <c r="E651" s="64" t="s">
        <v>255</v>
      </c>
      <c r="F651" s="64">
        <v>60.5</v>
      </c>
      <c r="G651" s="64">
        <v>33.5</v>
      </c>
      <c r="H651" s="64">
        <v>27.0</v>
      </c>
      <c r="I651" s="64">
        <v>19.0</v>
      </c>
      <c r="J651" s="64">
        <v>8.0E-4</v>
      </c>
      <c r="K651" s="64">
        <v>24.0</v>
      </c>
      <c r="L651" s="64">
        <v>8.0E-4</v>
      </c>
      <c r="M651" s="64">
        <v>0.7917</v>
      </c>
      <c r="N651" s="64">
        <v>2.0</v>
      </c>
      <c r="O651" s="64">
        <v>0.0</v>
      </c>
      <c r="P651" s="64">
        <v>0.1053</v>
      </c>
      <c r="Q651" s="64">
        <v>0.0</v>
      </c>
      <c r="R651" s="64">
        <v>134.0</v>
      </c>
      <c r="S651" s="64">
        <v>0.0</v>
      </c>
      <c r="T651" s="64">
        <v>2.0</v>
      </c>
      <c r="U651" s="64">
        <v>0.0</v>
      </c>
      <c r="V651" s="63"/>
      <c r="W651" s="63"/>
      <c r="X651" s="63"/>
      <c r="Y651" s="63"/>
      <c r="Z651" s="63"/>
      <c r="AA651" s="63"/>
      <c r="AB651" s="63"/>
      <c r="AC651" s="63"/>
      <c r="AD651" s="63"/>
      <c r="AE651" s="63"/>
    </row>
    <row r="652">
      <c r="A652" s="65" t="s">
        <v>711</v>
      </c>
      <c r="B652" s="65" t="s">
        <v>712</v>
      </c>
      <c r="C652" s="65" t="s">
        <v>713</v>
      </c>
      <c r="D652" s="65">
        <v>1.0</v>
      </c>
      <c r="E652" s="65" t="s">
        <v>255</v>
      </c>
      <c r="F652" s="65">
        <v>60.5</v>
      </c>
      <c r="G652" s="65">
        <v>33.5</v>
      </c>
      <c r="H652" s="65">
        <v>27.0</v>
      </c>
      <c r="I652" s="65">
        <v>2.0</v>
      </c>
      <c r="J652" s="65">
        <v>1.0E-4</v>
      </c>
      <c r="K652" s="65">
        <v>3.0</v>
      </c>
      <c r="L652" s="65">
        <v>1.0E-4</v>
      </c>
      <c r="M652" s="65">
        <v>1.0</v>
      </c>
      <c r="N652" s="65">
        <v>1.0</v>
      </c>
      <c r="O652" s="65">
        <v>0.0</v>
      </c>
      <c r="P652" s="65">
        <v>0.5</v>
      </c>
      <c r="Q652" s="65">
        <v>0.0</v>
      </c>
      <c r="R652" s="65">
        <v>67.0</v>
      </c>
      <c r="S652" s="65">
        <v>0.0</v>
      </c>
      <c r="T652" s="65">
        <v>1.0</v>
      </c>
      <c r="U652" s="65">
        <v>0.0</v>
      </c>
      <c r="V652" s="3"/>
      <c r="W652" s="3"/>
      <c r="X652" s="3"/>
      <c r="Y652" s="3"/>
      <c r="Z652" s="3"/>
      <c r="AA652" s="3"/>
      <c r="AB652" s="3"/>
      <c r="AC652" s="3"/>
      <c r="AD652" s="3"/>
      <c r="AE652" s="3"/>
    </row>
    <row r="653">
      <c r="A653" s="64" t="s">
        <v>711</v>
      </c>
      <c r="B653" s="64" t="s">
        <v>1013</v>
      </c>
      <c r="C653" s="64" t="s">
        <v>1014</v>
      </c>
      <c r="D653" s="64">
        <v>1.0</v>
      </c>
      <c r="E653" s="64" t="s">
        <v>255</v>
      </c>
      <c r="F653" s="64">
        <v>60.5</v>
      </c>
      <c r="G653" s="64">
        <v>33.5</v>
      </c>
      <c r="H653" s="64">
        <v>27.0</v>
      </c>
      <c r="I653" s="64">
        <v>15.0</v>
      </c>
      <c r="J653" s="64">
        <v>6.0E-4</v>
      </c>
      <c r="K653" s="64">
        <v>18.0</v>
      </c>
      <c r="L653" s="64">
        <v>6.0E-4</v>
      </c>
      <c r="M653" s="64">
        <v>0.8333</v>
      </c>
      <c r="N653" s="64">
        <v>1.0</v>
      </c>
      <c r="O653" s="64">
        <v>0.0</v>
      </c>
      <c r="P653" s="64">
        <v>0.0667</v>
      </c>
      <c r="Q653" s="64">
        <v>0.0</v>
      </c>
      <c r="R653" s="64">
        <v>67.0</v>
      </c>
      <c r="S653" s="64">
        <v>0.0</v>
      </c>
      <c r="T653" s="64">
        <v>1.0</v>
      </c>
      <c r="U653" s="64">
        <v>0.0</v>
      </c>
      <c r="V653" s="63"/>
      <c r="W653" s="63"/>
      <c r="X653" s="63"/>
      <c r="Y653" s="63"/>
      <c r="Z653" s="63"/>
      <c r="AA653" s="63"/>
      <c r="AB653" s="63"/>
      <c r="AC653" s="63"/>
      <c r="AD653" s="63"/>
      <c r="AE653" s="63"/>
    </row>
    <row r="654">
      <c r="A654" s="65" t="s">
        <v>711</v>
      </c>
      <c r="B654" s="65" t="s">
        <v>1182</v>
      </c>
      <c r="C654" s="65" t="s">
        <v>1183</v>
      </c>
      <c r="D654" s="65">
        <v>7.0</v>
      </c>
      <c r="E654" s="65" t="s">
        <v>255</v>
      </c>
      <c r="F654" s="65">
        <v>60.5</v>
      </c>
      <c r="G654" s="65">
        <v>33.5</v>
      </c>
      <c r="H654" s="65">
        <v>27.0</v>
      </c>
      <c r="I654" s="65">
        <v>30.0</v>
      </c>
      <c r="J654" s="65">
        <v>0.0012</v>
      </c>
      <c r="K654" s="65">
        <v>36.0</v>
      </c>
      <c r="L654" s="65">
        <v>0.0012</v>
      </c>
      <c r="M654" s="65">
        <v>1.0</v>
      </c>
      <c r="N654" s="65">
        <v>7.0</v>
      </c>
      <c r="O654" s="65">
        <v>0.0</v>
      </c>
      <c r="P654" s="65">
        <v>0.2333</v>
      </c>
      <c r="Q654" s="65">
        <v>0.0</v>
      </c>
      <c r="R654" s="65">
        <v>413.0</v>
      </c>
      <c r="S654" s="65">
        <v>0.0</v>
      </c>
      <c r="T654" s="65">
        <v>7.0</v>
      </c>
      <c r="U654" s="65">
        <v>0.0</v>
      </c>
      <c r="V654" s="3"/>
      <c r="W654" s="3"/>
      <c r="X654" s="3"/>
      <c r="Y654" s="3"/>
      <c r="Z654" s="3"/>
      <c r="AA654" s="3"/>
      <c r="AB654" s="3"/>
      <c r="AC654" s="3"/>
      <c r="AD654" s="3"/>
      <c r="AE654" s="3"/>
    </row>
    <row r="655">
      <c r="A655" s="64" t="s">
        <v>711</v>
      </c>
      <c r="B655" s="64" t="s">
        <v>1184</v>
      </c>
      <c r="C655" s="64" t="s">
        <v>1185</v>
      </c>
      <c r="D655" s="64">
        <v>4.0</v>
      </c>
      <c r="E655" s="64" t="s">
        <v>255</v>
      </c>
      <c r="F655" s="64">
        <v>60.5</v>
      </c>
      <c r="G655" s="64">
        <v>33.5</v>
      </c>
      <c r="H655" s="64">
        <v>27.0</v>
      </c>
      <c r="I655" s="64">
        <v>27.0</v>
      </c>
      <c r="J655" s="64">
        <v>0.0011</v>
      </c>
      <c r="K655" s="64">
        <v>38.0</v>
      </c>
      <c r="L655" s="64">
        <v>0.0013</v>
      </c>
      <c r="M655" s="64">
        <v>0.9211</v>
      </c>
      <c r="N655" s="64">
        <v>4.0</v>
      </c>
      <c r="O655" s="64">
        <v>0.0</v>
      </c>
      <c r="P655" s="64">
        <v>0.1481</v>
      </c>
      <c r="Q655" s="64">
        <v>0.0</v>
      </c>
      <c r="R655" s="64">
        <v>236.0</v>
      </c>
      <c r="S655" s="64">
        <v>0.0</v>
      </c>
      <c r="T655" s="64">
        <v>4.0</v>
      </c>
      <c r="U655" s="64">
        <v>0.0</v>
      </c>
      <c r="V655" s="63"/>
      <c r="W655" s="63"/>
      <c r="X655" s="63"/>
      <c r="Y655" s="63"/>
      <c r="Z655" s="63"/>
      <c r="AA655" s="63"/>
      <c r="AB655" s="63"/>
      <c r="AC655" s="63"/>
      <c r="AD655" s="63"/>
      <c r="AE655" s="63"/>
    </row>
    <row r="656">
      <c r="A656" s="65" t="s">
        <v>711</v>
      </c>
      <c r="B656" s="65" t="s">
        <v>1186</v>
      </c>
      <c r="C656" s="65" t="s">
        <v>1187</v>
      </c>
      <c r="D656" s="65">
        <v>8.0</v>
      </c>
      <c r="E656" s="65" t="s">
        <v>255</v>
      </c>
      <c r="F656" s="65">
        <v>60.5</v>
      </c>
      <c r="G656" s="65">
        <v>33.5</v>
      </c>
      <c r="H656" s="65">
        <v>27.0</v>
      </c>
      <c r="I656" s="65">
        <v>827.0</v>
      </c>
      <c r="J656" s="65">
        <v>0.0327</v>
      </c>
      <c r="K656" s="65">
        <v>930.0</v>
      </c>
      <c r="L656" s="65">
        <v>0.0308</v>
      </c>
      <c r="M656" s="65">
        <v>0.9978</v>
      </c>
      <c r="N656" s="65">
        <v>8.0</v>
      </c>
      <c r="O656" s="65">
        <v>0.0</v>
      </c>
      <c r="P656" s="65">
        <v>0.0097</v>
      </c>
      <c r="Q656" s="65">
        <v>0.0</v>
      </c>
      <c r="R656" s="65">
        <v>472.0</v>
      </c>
      <c r="S656" s="65">
        <v>0.0</v>
      </c>
      <c r="T656" s="65">
        <v>8.0</v>
      </c>
      <c r="U656" s="65">
        <v>0.0</v>
      </c>
      <c r="V656" s="3"/>
      <c r="W656" s="3"/>
      <c r="X656" s="3"/>
      <c r="Y656" s="3"/>
      <c r="Z656" s="3"/>
      <c r="AA656" s="3"/>
      <c r="AB656" s="3"/>
      <c r="AC656" s="3"/>
      <c r="AD656" s="3"/>
      <c r="AE656" s="3"/>
    </row>
    <row r="657">
      <c r="A657" s="64" t="s">
        <v>711</v>
      </c>
      <c r="B657" s="64" t="s">
        <v>1015</v>
      </c>
      <c r="C657" s="64" t="s">
        <v>1016</v>
      </c>
      <c r="D657" s="64">
        <v>3.0</v>
      </c>
      <c r="E657" s="64" t="s">
        <v>255</v>
      </c>
      <c r="F657" s="64">
        <v>60.5</v>
      </c>
      <c r="G657" s="64">
        <v>33.5</v>
      </c>
      <c r="H657" s="64">
        <v>27.0</v>
      </c>
      <c r="I657" s="64">
        <v>7.0</v>
      </c>
      <c r="J657" s="64">
        <v>3.0E-4</v>
      </c>
      <c r="K657" s="64">
        <v>7.0</v>
      </c>
      <c r="L657" s="64">
        <v>2.0E-4</v>
      </c>
      <c r="M657" s="64">
        <v>1.0</v>
      </c>
      <c r="N657" s="64">
        <v>3.0</v>
      </c>
      <c r="O657" s="64">
        <v>0.0</v>
      </c>
      <c r="P657" s="64">
        <v>0.4286</v>
      </c>
      <c r="Q657" s="64">
        <v>0.0</v>
      </c>
      <c r="R657" s="64">
        <v>177.0</v>
      </c>
      <c r="S657" s="64">
        <v>0.0</v>
      </c>
      <c r="T657" s="64">
        <v>3.0</v>
      </c>
      <c r="U657" s="64">
        <v>0.0</v>
      </c>
      <c r="V657" s="63"/>
      <c r="W657" s="63"/>
      <c r="X657" s="63"/>
      <c r="Y657" s="63"/>
      <c r="Z657" s="63"/>
      <c r="AA657" s="63"/>
      <c r="AB657" s="63"/>
      <c r="AC657" s="63"/>
      <c r="AD657" s="63"/>
      <c r="AE657" s="63"/>
    </row>
    <row r="658">
      <c r="A658" s="65" t="s">
        <v>711</v>
      </c>
      <c r="B658" s="65" t="s">
        <v>1188</v>
      </c>
      <c r="C658" s="65" t="s">
        <v>1189</v>
      </c>
      <c r="D658" s="65">
        <v>5.0</v>
      </c>
      <c r="E658" s="65" t="s">
        <v>255</v>
      </c>
      <c r="F658" s="65">
        <v>60.5</v>
      </c>
      <c r="G658" s="65">
        <v>33.5</v>
      </c>
      <c r="H658" s="65">
        <v>27.0</v>
      </c>
      <c r="I658" s="65">
        <v>9.0</v>
      </c>
      <c r="J658" s="65">
        <v>4.0E-4</v>
      </c>
      <c r="K658" s="65">
        <v>13.0</v>
      </c>
      <c r="L658" s="65">
        <v>4.0E-4</v>
      </c>
      <c r="M658" s="65">
        <v>0.9231</v>
      </c>
      <c r="N658" s="65">
        <v>5.0</v>
      </c>
      <c r="O658" s="65">
        <v>0.0</v>
      </c>
      <c r="P658" s="65">
        <v>0.5556</v>
      </c>
      <c r="Q658" s="65">
        <v>0.0</v>
      </c>
      <c r="R658" s="65">
        <v>295.0</v>
      </c>
      <c r="S658" s="65">
        <v>0.0</v>
      </c>
      <c r="T658" s="65">
        <v>5.0</v>
      </c>
      <c r="U658" s="65">
        <v>0.0</v>
      </c>
      <c r="V658" s="3"/>
      <c r="W658" s="3"/>
      <c r="X658" s="3"/>
      <c r="Y658" s="3"/>
      <c r="Z658" s="3"/>
      <c r="AA658" s="3"/>
      <c r="AB658" s="3"/>
      <c r="AC658" s="3"/>
      <c r="AD658" s="3"/>
      <c r="AE658" s="3"/>
    </row>
    <row r="659">
      <c r="A659" s="64" t="s">
        <v>711</v>
      </c>
      <c r="B659" s="64" t="s">
        <v>1190</v>
      </c>
      <c r="C659" s="64" t="s">
        <v>1191</v>
      </c>
      <c r="D659" s="64">
        <v>7.0</v>
      </c>
      <c r="E659" s="64" t="s">
        <v>255</v>
      </c>
      <c r="F659" s="64">
        <v>60.5</v>
      </c>
      <c r="G659" s="64">
        <v>33.5</v>
      </c>
      <c r="H659" s="64">
        <v>27.0</v>
      </c>
      <c r="I659" s="64">
        <v>9.0</v>
      </c>
      <c r="J659" s="64">
        <v>4.0E-4</v>
      </c>
      <c r="K659" s="64">
        <v>11.0</v>
      </c>
      <c r="L659" s="64">
        <v>4.0E-4</v>
      </c>
      <c r="M659" s="64">
        <v>1.0</v>
      </c>
      <c r="N659" s="64">
        <v>7.0</v>
      </c>
      <c r="O659" s="64">
        <v>0.0</v>
      </c>
      <c r="P659" s="64">
        <v>0.7778</v>
      </c>
      <c r="Q659" s="64">
        <v>0.0</v>
      </c>
      <c r="R659" s="64">
        <v>413.0</v>
      </c>
      <c r="S659" s="64">
        <v>0.0</v>
      </c>
      <c r="T659" s="64">
        <v>7.0</v>
      </c>
      <c r="U659" s="64">
        <v>0.0</v>
      </c>
      <c r="V659" s="63"/>
      <c r="W659" s="63"/>
      <c r="X659" s="63"/>
      <c r="Y659" s="63"/>
      <c r="Z659" s="63"/>
      <c r="AA659" s="63"/>
      <c r="AB659" s="63"/>
      <c r="AC659" s="63"/>
      <c r="AD659" s="63"/>
      <c r="AE659" s="63"/>
    </row>
    <row r="660">
      <c r="A660" s="65" t="s">
        <v>711</v>
      </c>
      <c r="B660" s="65" t="s">
        <v>714</v>
      </c>
      <c r="C660" s="65" t="s">
        <v>715</v>
      </c>
      <c r="D660" s="65">
        <v>6.0</v>
      </c>
      <c r="E660" s="65" t="s">
        <v>255</v>
      </c>
      <c r="F660" s="65">
        <v>60.5</v>
      </c>
      <c r="G660" s="65">
        <v>33.5</v>
      </c>
      <c r="H660" s="65">
        <v>27.0</v>
      </c>
      <c r="I660" s="65">
        <v>19.0</v>
      </c>
      <c r="J660" s="65">
        <v>8.0E-4</v>
      </c>
      <c r="K660" s="65">
        <v>24.0</v>
      </c>
      <c r="L660" s="65">
        <v>8.0E-4</v>
      </c>
      <c r="M660" s="65">
        <v>0.875</v>
      </c>
      <c r="N660" s="65">
        <v>6.0</v>
      </c>
      <c r="O660" s="65">
        <v>0.0</v>
      </c>
      <c r="P660" s="65">
        <v>0.3158</v>
      </c>
      <c r="Q660" s="65">
        <v>0.0</v>
      </c>
      <c r="R660" s="65">
        <v>354.0</v>
      </c>
      <c r="S660" s="65">
        <v>0.0</v>
      </c>
      <c r="T660" s="65">
        <v>6.0</v>
      </c>
      <c r="U660" s="65">
        <v>0.0</v>
      </c>
      <c r="V660" s="3"/>
      <c r="W660" s="3"/>
      <c r="X660" s="3"/>
      <c r="Y660" s="3"/>
      <c r="Z660" s="3"/>
      <c r="AA660" s="3"/>
      <c r="AB660" s="3"/>
      <c r="AC660" s="3"/>
      <c r="AD660" s="3"/>
      <c r="AE660" s="3"/>
    </row>
    <row r="661">
      <c r="A661" s="64" t="s">
        <v>711</v>
      </c>
      <c r="B661" s="64" t="s">
        <v>716</v>
      </c>
      <c r="C661" s="64" t="s">
        <v>717</v>
      </c>
      <c r="D661" s="64">
        <v>7.0</v>
      </c>
      <c r="E661" s="64" t="s">
        <v>255</v>
      </c>
      <c r="F661" s="64">
        <v>60.5</v>
      </c>
      <c r="G661" s="64">
        <v>33.5</v>
      </c>
      <c r="H661" s="64">
        <v>27.0</v>
      </c>
      <c r="I661" s="64">
        <v>22.0</v>
      </c>
      <c r="J661" s="64">
        <v>9.0E-4</v>
      </c>
      <c r="K661" s="64">
        <v>27.0</v>
      </c>
      <c r="L661" s="64">
        <v>9.0E-4</v>
      </c>
      <c r="M661" s="64">
        <v>0.963</v>
      </c>
      <c r="N661" s="64">
        <v>7.0</v>
      </c>
      <c r="O661" s="64">
        <v>0.0</v>
      </c>
      <c r="P661" s="64">
        <v>0.3182</v>
      </c>
      <c r="Q661" s="64">
        <v>0.0</v>
      </c>
      <c r="R661" s="64">
        <v>413.0</v>
      </c>
      <c r="S661" s="64">
        <v>0.0</v>
      </c>
      <c r="T661" s="64">
        <v>7.0</v>
      </c>
      <c r="U661" s="64">
        <v>0.0</v>
      </c>
      <c r="V661" s="63"/>
      <c r="W661" s="63"/>
      <c r="X661" s="63"/>
      <c r="Y661" s="63"/>
      <c r="Z661" s="63"/>
      <c r="AA661" s="63"/>
      <c r="AB661" s="63"/>
      <c r="AC661" s="63"/>
      <c r="AD661" s="63"/>
      <c r="AE661" s="63"/>
    </row>
    <row r="662">
      <c r="A662" s="65" t="s">
        <v>711</v>
      </c>
      <c r="B662" s="65" t="s">
        <v>1192</v>
      </c>
      <c r="C662" s="65" t="s">
        <v>1193</v>
      </c>
      <c r="D662" s="65">
        <v>10.0</v>
      </c>
      <c r="E662" s="65" t="s">
        <v>255</v>
      </c>
      <c r="F662" s="65">
        <v>60.5</v>
      </c>
      <c r="G662" s="65">
        <v>33.5</v>
      </c>
      <c r="H662" s="65">
        <v>27.0</v>
      </c>
      <c r="I662" s="65">
        <v>21.0</v>
      </c>
      <c r="J662" s="65">
        <v>8.0E-4</v>
      </c>
      <c r="K662" s="65">
        <v>27.0</v>
      </c>
      <c r="L662" s="65">
        <v>9.0E-4</v>
      </c>
      <c r="M662" s="65">
        <v>0.963</v>
      </c>
      <c r="N662" s="65">
        <v>10.0</v>
      </c>
      <c r="O662" s="65">
        <v>0.0</v>
      </c>
      <c r="P662" s="65">
        <v>0.4762</v>
      </c>
      <c r="Q662" s="65">
        <v>0.0</v>
      </c>
      <c r="R662" s="65">
        <v>590.0</v>
      </c>
      <c r="S662" s="65">
        <v>0.0</v>
      </c>
      <c r="T662" s="65">
        <v>10.0</v>
      </c>
      <c r="U662" s="65">
        <v>0.0</v>
      </c>
      <c r="V662" s="3"/>
      <c r="W662" s="3"/>
      <c r="X662" s="3"/>
      <c r="Y662" s="3"/>
      <c r="Z662" s="3"/>
      <c r="AA662" s="3"/>
      <c r="AB662" s="3"/>
      <c r="AC662" s="3"/>
      <c r="AD662" s="3"/>
      <c r="AE662" s="3"/>
    </row>
    <row r="663">
      <c r="A663" s="64" t="s">
        <v>1194</v>
      </c>
      <c r="B663" s="64" t="s">
        <v>1195</v>
      </c>
      <c r="C663" s="64" t="s">
        <v>1196</v>
      </c>
      <c r="D663" s="64">
        <v>5.0</v>
      </c>
      <c r="E663" s="64" t="s">
        <v>264</v>
      </c>
      <c r="F663" s="64">
        <v>60.5</v>
      </c>
      <c r="G663" s="64">
        <v>33.5</v>
      </c>
      <c r="H663" s="64">
        <v>27.0</v>
      </c>
      <c r="I663" s="64">
        <v>10.0</v>
      </c>
      <c r="J663" s="64">
        <v>4.0E-4</v>
      </c>
      <c r="K663" s="64">
        <v>10.0</v>
      </c>
      <c r="L663" s="64">
        <v>3.0E-4</v>
      </c>
      <c r="M663" s="64">
        <v>1.0</v>
      </c>
      <c r="N663" s="64">
        <v>5.0</v>
      </c>
      <c r="O663" s="64">
        <v>0.0</v>
      </c>
      <c r="P663" s="64">
        <v>0.5</v>
      </c>
      <c r="Q663" s="64">
        <v>0.0</v>
      </c>
      <c r="R663" s="64">
        <v>325.0</v>
      </c>
      <c r="S663" s="64">
        <v>0.0</v>
      </c>
      <c r="T663" s="64">
        <v>5.0</v>
      </c>
      <c r="U663" s="64">
        <v>0.0</v>
      </c>
      <c r="V663" s="63"/>
      <c r="W663" s="63"/>
      <c r="X663" s="63"/>
      <c r="Y663" s="63"/>
      <c r="Z663" s="63"/>
      <c r="AA663" s="63"/>
      <c r="AB663" s="63"/>
      <c r="AC663" s="63"/>
      <c r="AD663" s="63"/>
      <c r="AE663" s="63"/>
    </row>
    <row r="664">
      <c r="A664" s="65" t="s">
        <v>1194</v>
      </c>
      <c r="B664" s="65" t="s">
        <v>1197</v>
      </c>
      <c r="C664" s="65" t="s">
        <v>1198</v>
      </c>
      <c r="D664" s="65">
        <v>1.0</v>
      </c>
      <c r="E664" s="65" t="s">
        <v>264</v>
      </c>
      <c r="F664" s="65">
        <v>60.5</v>
      </c>
      <c r="G664" s="65">
        <v>33.5</v>
      </c>
      <c r="H664" s="65">
        <v>27.0</v>
      </c>
      <c r="I664" s="65">
        <v>10.0</v>
      </c>
      <c r="J664" s="65">
        <v>4.0E-4</v>
      </c>
      <c r="K664" s="65">
        <v>12.0</v>
      </c>
      <c r="L664" s="65">
        <v>4.0E-4</v>
      </c>
      <c r="M664" s="65">
        <v>0.9167</v>
      </c>
      <c r="N664" s="65">
        <v>1.0</v>
      </c>
      <c r="O664" s="65">
        <v>0.0</v>
      </c>
      <c r="P664" s="65">
        <v>0.1</v>
      </c>
      <c r="Q664" s="65">
        <v>0.0</v>
      </c>
      <c r="R664" s="65">
        <v>65.0</v>
      </c>
      <c r="S664" s="65">
        <v>0.0</v>
      </c>
      <c r="T664" s="65">
        <v>1.0</v>
      </c>
      <c r="U664" s="65">
        <v>0.0</v>
      </c>
      <c r="V664" s="3"/>
      <c r="W664" s="3"/>
      <c r="X664" s="3"/>
      <c r="Y664" s="3"/>
      <c r="Z664" s="3"/>
      <c r="AA664" s="3"/>
      <c r="AB664" s="3"/>
      <c r="AC664" s="3"/>
      <c r="AD664" s="3"/>
      <c r="AE664" s="3"/>
    </row>
    <row r="665">
      <c r="A665" s="64" t="s">
        <v>1194</v>
      </c>
      <c r="B665" s="64" t="s">
        <v>1199</v>
      </c>
      <c r="C665" s="64" t="s">
        <v>1200</v>
      </c>
      <c r="D665" s="64">
        <v>2.0</v>
      </c>
      <c r="E665" s="64" t="s">
        <v>264</v>
      </c>
      <c r="F665" s="64">
        <v>60.5</v>
      </c>
      <c r="G665" s="64">
        <v>33.5</v>
      </c>
      <c r="H665" s="64">
        <v>27.0</v>
      </c>
      <c r="I665" s="64">
        <v>1.0</v>
      </c>
      <c r="J665" s="64">
        <v>0.0</v>
      </c>
      <c r="K665" s="64">
        <v>1.0</v>
      </c>
      <c r="L665" s="64">
        <v>0.0</v>
      </c>
      <c r="M665" s="64">
        <v>1.0</v>
      </c>
      <c r="N665" s="64">
        <v>2.0</v>
      </c>
      <c r="O665" s="64">
        <v>0.0</v>
      </c>
      <c r="P665" s="64">
        <v>2.0</v>
      </c>
      <c r="Q665" s="64">
        <v>0.0</v>
      </c>
      <c r="R665" s="64">
        <v>130.0</v>
      </c>
      <c r="S665" s="64">
        <v>0.0</v>
      </c>
      <c r="T665" s="64">
        <v>2.0</v>
      </c>
      <c r="U665" s="64">
        <v>0.0</v>
      </c>
      <c r="V665" s="63"/>
      <c r="W665" s="63"/>
      <c r="X665" s="63"/>
      <c r="Y665" s="63"/>
      <c r="Z665" s="63"/>
      <c r="AA665" s="63"/>
      <c r="AB665" s="63"/>
      <c r="AC665" s="63"/>
      <c r="AD665" s="63"/>
      <c r="AE665" s="63"/>
    </row>
    <row r="666">
      <c r="A666" s="65" t="s">
        <v>1194</v>
      </c>
      <c r="B666" s="65" t="s">
        <v>1201</v>
      </c>
      <c r="C666" s="65" t="s">
        <v>1202</v>
      </c>
      <c r="D666" s="65">
        <v>2.0</v>
      </c>
      <c r="E666" s="65" t="s">
        <v>264</v>
      </c>
      <c r="F666" s="65">
        <v>60.5</v>
      </c>
      <c r="G666" s="65">
        <v>33.5</v>
      </c>
      <c r="H666" s="65">
        <v>27.0</v>
      </c>
      <c r="I666" s="65">
        <v>265.0</v>
      </c>
      <c r="J666" s="65">
        <v>0.0105</v>
      </c>
      <c r="K666" s="65">
        <v>298.0</v>
      </c>
      <c r="L666" s="65">
        <v>0.0099</v>
      </c>
      <c r="M666" s="65">
        <v>0.9966</v>
      </c>
      <c r="N666" s="65">
        <v>2.0</v>
      </c>
      <c r="O666" s="65">
        <v>0.0</v>
      </c>
      <c r="P666" s="65">
        <v>0.0075</v>
      </c>
      <c r="Q666" s="65">
        <v>0.0</v>
      </c>
      <c r="R666" s="65">
        <v>130.0</v>
      </c>
      <c r="S666" s="65">
        <v>0.0</v>
      </c>
      <c r="T666" s="65">
        <v>2.0</v>
      </c>
      <c r="U666" s="65">
        <v>0.0</v>
      </c>
      <c r="V666" s="3"/>
      <c r="W666" s="3"/>
      <c r="X666" s="3"/>
      <c r="Y666" s="3"/>
      <c r="Z666" s="3"/>
      <c r="AA666" s="3"/>
      <c r="AB666" s="3"/>
      <c r="AC666" s="3"/>
      <c r="AD666" s="3"/>
      <c r="AE666" s="3"/>
    </row>
    <row r="667">
      <c r="A667" s="64" t="s">
        <v>1194</v>
      </c>
      <c r="B667" s="64" t="s">
        <v>1203</v>
      </c>
      <c r="C667" s="64" t="s">
        <v>1204</v>
      </c>
      <c r="D667" s="64">
        <v>4.0</v>
      </c>
      <c r="E667" s="64" t="s">
        <v>264</v>
      </c>
      <c r="F667" s="64">
        <v>60.5</v>
      </c>
      <c r="G667" s="64">
        <v>33.5</v>
      </c>
      <c r="H667" s="64">
        <v>27.0</v>
      </c>
      <c r="I667" s="64">
        <v>3.0</v>
      </c>
      <c r="J667" s="64">
        <v>1.0E-4</v>
      </c>
      <c r="K667" s="64">
        <v>5.0</v>
      </c>
      <c r="L667" s="64">
        <v>2.0E-4</v>
      </c>
      <c r="M667" s="64">
        <v>1.0</v>
      </c>
      <c r="N667" s="64">
        <v>4.0</v>
      </c>
      <c r="O667" s="64">
        <v>0.0</v>
      </c>
      <c r="P667" s="64">
        <v>1.3333</v>
      </c>
      <c r="Q667" s="64">
        <v>0.0</v>
      </c>
      <c r="R667" s="64">
        <v>260.0</v>
      </c>
      <c r="S667" s="64">
        <v>0.0</v>
      </c>
      <c r="T667" s="64">
        <v>4.0</v>
      </c>
      <c r="U667" s="64">
        <v>0.0</v>
      </c>
      <c r="V667" s="63"/>
      <c r="W667" s="63"/>
      <c r="X667" s="63"/>
      <c r="Y667" s="63"/>
      <c r="Z667" s="63"/>
      <c r="AA667" s="63"/>
      <c r="AB667" s="63"/>
      <c r="AC667" s="63"/>
      <c r="AD667" s="63"/>
      <c r="AE667" s="63"/>
    </row>
    <row r="668">
      <c r="A668" s="65" t="s">
        <v>1194</v>
      </c>
      <c r="B668" s="65" t="s">
        <v>1205</v>
      </c>
      <c r="C668" s="65" t="s">
        <v>1206</v>
      </c>
      <c r="D668" s="65">
        <v>4.0</v>
      </c>
      <c r="E668" s="65" t="s">
        <v>264</v>
      </c>
      <c r="F668" s="65">
        <v>60.5</v>
      </c>
      <c r="G668" s="65">
        <v>33.5</v>
      </c>
      <c r="H668" s="65">
        <v>27.0</v>
      </c>
      <c r="I668" s="65">
        <v>12.0</v>
      </c>
      <c r="J668" s="65">
        <v>5.0E-4</v>
      </c>
      <c r="K668" s="65">
        <v>15.0</v>
      </c>
      <c r="L668" s="65">
        <v>5.0E-4</v>
      </c>
      <c r="M668" s="65">
        <v>1.0</v>
      </c>
      <c r="N668" s="65">
        <v>4.0</v>
      </c>
      <c r="O668" s="65">
        <v>0.0</v>
      </c>
      <c r="P668" s="65">
        <v>0.3333</v>
      </c>
      <c r="Q668" s="65">
        <v>0.0</v>
      </c>
      <c r="R668" s="65">
        <v>260.0</v>
      </c>
      <c r="S668" s="65">
        <v>0.0</v>
      </c>
      <c r="T668" s="65">
        <v>4.0</v>
      </c>
      <c r="U668" s="65">
        <v>0.0</v>
      </c>
      <c r="V668" s="3"/>
      <c r="W668" s="3"/>
      <c r="X668" s="3"/>
      <c r="Y668" s="3"/>
      <c r="Z668" s="3"/>
      <c r="AA668" s="3"/>
      <c r="AB668" s="3"/>
      <c r="AC668" s="3"/>
      <c r="AD668" s="3"/>
      <c r="AE668" s="3"/>
    </row>
    <row r="669">
      <c r="A669" s="64" t="s">
        <v>1194</v>
      </c>
      <c r="B669" s="64" t="s">
        <v>1207</v>
      </c>
      <c r="C669" s="64" t="s">
        <v>1208</v>
      </c>
      <c r="D669" s="64">
        <v>1.0</v>
      </c>
      <c r="E669" s="64" t="s">
        <v>264</v>
      </c>
      <c r="F669" s="64">
        <v>60.5</v>
      </c>
      <c r="G669" s="64">
        <v>33.5</v>
      </c>
      <c r="H669" s="64">
        <v>27.0</v>
      </c>
      <c r="I669" s="64">
        <v>10.0</v>
      </c>
      <c r="J669" s="64">
        <v>4.0E-4</v>
      </c>
      <c r="K669" s="64">
        <v>13.0</v>
      </c>
      <c r="L669" s="64">
        <v>4.0E-4</v>
      </c>
      <c r="M669" s="64">
        <v>1.0</v>
      </c>
      <c r="N669" s="64">
        <v>1.0</v>
      </c>
      <c r="O669" s="64">
        <v>0.0</v>
      </c>
      <c r="P669" s="64">
        <v>0.1</v>
      </c>
      <c r="Q669" s="64">
        <v>0.0</v>
      </c>
      <c r="R669" s="64">
        <v>65.0</v>
      </c>
      <c r="S669" s="64">
        <v>0.0</v>
      </c>
      <c r="T669" s="64">
        <v>1.0</v>
      </c>
      <c r="U669" s="64">
        <v>0.0</v>
      </c>
      <c r="V669" s="63"/>
      <c r="W669" s="63"/>
      <c r="X669" s="63"/>
      <c r="Y669" s="63"/>
      <c r="Z669" s="63"/>
      <c r="AA669" s="63"/>
      <c r="AB669" s="63"/>
      <c r="AC669" s="63"/>
      <c r="AD669" s="63"/>
      <c r="AE669" s="63"/>
    </row>
    <row r="670">
      <c r="A670" s="65" t="s">
        <v>1194</v>
      </c>
      <c r="B670" s="65" t="s">
        <v>1209</v>
      </c>
      <c r="C670" s="65" t="s">
        <v>1210</v>
      </c>
      <c r="D670" s="65">
        <v>1.0</v>
      </c>
      <c r="E670" s="65" t="s">
        <v>264</v>
      </c>
      <c r="F670" s="65">
        <v>60.5</v>
      </c>
      <c r="G670" s="65">
        <v>33.5</v>
      </c>
      <c r="H670" s="65">
        <v>27.0</v>
      </c>
      <c r="I670" s="65">
        <v>8.0</v>
      </c>
      <c r="J670" s="65">
        <v>3.0E-4</v>
      </c>
      <c r="K670" s="65">
        <v>9.0</v>
      </c>
      <c r="L670" s="65">
        <v>3.0E-4</v>
      </c>
      <c r="M670" s="65">
        <v>1.0</v>
      </c>
      <c r="N670" s="65">
        <v>1.0</v>
      </c>
      <c r="O670" s="65">
        <v>0.0</v>
      </c>
      <c r="P670" s="65">
        <v>0.125</v>
      </c>
      <c r="Q670" s="65">
        <v>0.0</v>
      </c>
      <c r="R670" s="65">
        <v>65.0</v>
      </c>
      <c r="S670" s="65">
        <v>0.0</v>
      </c>
      <c r="T670" s="65">
        <v>1.0</v>
      </c>
      <c r="U670" s="65">
        <v>0.0</v>
      </c>
      <c r="V670" s="3"/>
      <c r="W670" s="3"/>
      <c r="X670" s="3"/>
      <c r="Y670" s="3"/>
      <c r="Z670" s="3"/>
      <c r="AA670" s="3"/>
      <c r="AB670" s="3"/>
      <c r="AC670" s="3"/>
      <c r="AD670" s="3"/>
      <c r="AE670" s="3"/>
    </row>
    <row r="671">
      <c r="A671" s="64" t="s">
        <v>723</v>
      </c>
      <c r="B671" s="64" t="s">
        <v>1211</v>
      </c>
      <c r="C671" s="64" t="s">
        <v>1212</v>
      </c>
      <c r="D671" s="64">
        <v>1.0</v>
      </c>
      <c r="E671" s="64" t="s">
        <v>264</v>
      </c>
      <c r="F671" s="64">
        <v>60.5</v>
      </c>
      <c r="G671" s="64">
        <v>33.5</v>
      </c>
      <c r="H671" s="64">
        <v>27.0</v>
      </c>
      <c r="I671" s="64">
        <v>2.0</v>
      </c>
      <c r="J671" s="64">
        <v>1.0E-4</v>
      </c>
      <c r="K671" s="64">
        <v>2.0</v>
      </c>
      <c r="L671" s="64">
        <v>1.0E-4</v>
      </c>
      <c r="M671" s="64">
        <v>1.0</v>
      </c>
      <c r="N671" s="64">
        <v>1.0</v>
      </c>
      <c r="O671" s="64">
        <v>0.0</v>
      </c>
      <c r="P671" s="64">
        <v>0.5</v>
      </c>
      <c r="Q671" s="64">
        <v>0.0</v>
      </c>
      <c r="R671" s="64">
        <v>67.0</v>
      </c>
      <c r="S671" s="64">
        <v>0.0</v>
      </c>
      <c r="T671" s="64">
        <v>1.0</v>
      </c>
      <c r="U671" s="64">
        <v>0.0</v>
      </c>
      <c r="V671" s="63"/>
      <c r="W671" s="63"/>
      <c r="X671" s="63"/>
      <c r="Y671" s="63"/>
      <c r="Z671" s="63"/>
      <c r="AA671" s="63"/>
      <c r="AB671" s="63"/>
      <c r="AC671" s="63"/>
      <c r="AD671" s="63"/>
      <c r="AE671" s="63"/>
    </row>
    <row r="672">
      <c r="A672" s="65" t="s">
        <v>723</v>
      </c>
      <c r="B672" s="65" t="s">
        <v>724</v>
      </c>
      <c r="C672" s="65" t="s">
        <v>725</v>
      </c>
      <c r="D672" s="65">
        <v>2.0</v>
      </c>
      <c r="E672" s="65" t="s">
        <v>264</v>
      </c>
      <c r="F672" s="65">
        <v>60.5</v>
      </c>
      <c r="G672" s="65">
        <v>33.5</v>
      </c>
      <c r="H672" s="65">
        <v>27.0</v>
      </c>
      <c r="I672" s="65">
        <v>7.0</v>
      </c>
      <c r="J672" s="65">
        <v>3.0E-4</v>
      </c>
      <c r="K672" s="65">
        <v>8.0</v>
      </c>
      <c r="L672" s="65">
        <v>3.0E-4</v>
      </c>
      <c r="M672" s="65">
        <v>1.0</v>
      </c>
      <c r="N672" s="65">
        <v>2.0</v>
      </c>
      <c r="O672" s="65">
        <v>0.0</v>
      </c>
      <c r="P672" s="65">
        <v>0.2857</v>
      </c>
      <c r="Q672" s="65">
        <v>0.0</v>
      </c>
      <c r="R672" s="65">
        <v>134.0</v>
      </c>
      <c r="S672" s="65">
        <v>0.0</v>
      </c>
      <c r="T672" s="65">
        <v>2.0</v>
      </c>
      <c r="U672" s="65">
        <v>0.0</v>
      </c>
      <c r="V672" s="3"/>
      <c r="W672" s="3"/>
      <c r="X672" s="3"/>
      <c r="Y672" s="3"/>
      <c r="Z672" s="3"/>
      <c r="AA672" s="3"/>
      <c r="AB672" s="3"/>
      <c r="AC672" s="3"/>
      <c r="AD672" s="3"/>
      <c r="AE672" s="3"/>
    </row>
    <row r="673">
      <c r="A673" s="64" t="s">
        <v>723</v>
      </c>
      <c r="B673" s="64" t="s">
        <v>1019</v>
      </c>
      <c r="C673" s="64" t="s">
        <v>1020</v>
      </c>
      <c r="D673" s="64">
        <v>2.0</v>
      </c>
      <c r="E673" s="64" t="s">
        <v>264</v>
      </c>
      <c r="F673" s="64">
        <v>60.5</v>
      </c>
      <c r="G673" s="64">
        <v>33.5</v>
      </c>
      <c r="H673" s="64">
        <v>27.0</v>
      </c>
      <c r="I673" s="64">
        <v>9.0</v>
      </c>
      <c r="J673" s="64">
        <v>4.0E-4</v>
      </c>
      <c r="K673" s="64">
        <v>9.0</v>
      </c>
      <c r="L673" s="64">
        <v>3.0E-4</v>
      </c>
      <c r="M673" s="64">
        <v>1.0</v>
      </c>
      <c r="N673" s="64">
        <v>2.0</v>
      </c>
      <c r="O673" s="64">
        <v>0.0</v>
      </c>
      <c r="P673" s="64">
        <v>0.2222</v>
      </c>
      <c r="Q673" s="64">
        <v>0.0</v>
      </c>
      <c r="R673" s="64">
        <v>134.0</v>
      </c>
      <c r="S673" s="64">
        <v>0.0</v>
      </c>
      <c r="T673" s="64">
        <v>2.0</v>
      </c>
      <c r="U673" s="64">
        <v>0.0</v>
      </c>
      <c r="V673" s="63"/>
      <c r="W673" s="63"/>
      <c r="X673" s="63"/>
      <c r="Y673" s="63"/>
      <c r="Z673" s="63"/>
      <c r="AA673" s="63"/>
      <c r="AB673" s="63"/>
      <c r="AC673" s="63"/>
      <c r="AD673" s="63"/>
      <c r="AE673" s="63"/>
    </row>
    <row r="674">
      <c r="A674" s="65" t="s">
        <v>723</v>
      </c>
      <c r="B674" s="65" t="s">
        <v>726</v>
      </c>
      <c r="C674" s="65" t="s">
        <v>727</v>
      </c>
      <c r="D674" s="65">
        <v>3.0</v>
      </c>
      <c r="E674" s="65" t="s">
        <v>264</v>
      </c>
      <c r="F674" s="65">
        <v>60.5</v>
      </c>
      <c r="G674" s="65">
        <v>33.5</v>
      </c>
      <c r="H674" s="65">
        <v>27.0</v>
      </c>
      <c r="I674" s="65">
        <v>16.0</v>
      </c>
      <c r="J674" s="65">
        <v>6.0E-4</v>
      </c>
      <c r="K674" s="65">
        <v>17.0</v>
      </c>
      <c r="L674" s="65">
        <v>6.0E-4</v>
      </c>
      <c r="M674" s="65">
        <v>1.0</v>
      </c>
      <c r="N674" s="65">
        <v>3.0</v>
      </c>
      <c r="O674" s="65">
        <v>0.0</v>
      </c>
      <c r="P674" s="65">
        <v>0.1875</v>
      </c>
      <c r="Q674" s="65">
        <v>0.0</v>
      </c>
      <c r="R674" s="65">
        <v>201.0</v>
      </c>
      <c r="S674" s="65">
        <v>0.0</v>
      </c>
      <c r="T674" s="65">
        <v>3.0</v>
      </c>
      <c r="U674" s="65">
        <v>0.0</v>
      </c>
      <c r="V674" s="3"/>
      <c r="W674" s="3"/>
      <c r="X674" s="3"/>
      <c r="Y674" s="3"/>
      <c r="Z674" s="3"/>
      <c r="AA674" s="3"/>
      <c r="AB674" s="3"/>
      <c r="AC674" s="3"/>
      <c r="AD674" s="3"/>
      <c r="AE674" s="3"/>
    </row>
    <row r="675">
      <c r="A675" s="64" t="s">
        <v>723</v>
      </c>
      <c r="B675" s="64" t="s">
        <v>1025</v>
      </c>
      <c r="C675" s="64" t="s">
        <v>1026</v>
      </c>
      <c r="D675" s="64">
        <v>3.0</v>
      </c>
      <c r="E675" s="64" t="s">
        <v>264</v>
      </c>
      <c r="F675" s="64">
        <v>60.5</v>
      </c>
      <c r="G675" s="64">
        <v>33.5</v>
      </c>
      <c r="H675" s="64">
        <v>27.0</v>
      </c>
      <c r="I675" s="64">
        <v>135.0</v>
      </c>
      <c r="J675" s="64">
        <v>0.0053</v>
      </c>
      <c r="K675" s="64">
        <v>151.0</v>
      </c>
      <c r="L675" s="64">
        <v>0.005</v>
      </c>
      <c r="M675" s="64">
        <v>1.0</v>
      </c>
      <c r="N675" s="64">
        <v>3.0</v>
      </c>
      <c r="O675" s="64">
        <v>0.0</v>
      </c>
      <c r="P675" s="64">
        <v>0.0222</v>
      </c>
      <c r="Q675" s="64">
        <v>0.0</v>
      </c>
      <c r="R675" s="64">
        <v>201.0</v>
      </c>
      <c r="S675" s="64">
        <v>0.0</v>
      </c>
      <c r="T675" s="64">
        <v>3.0</v>
      </c>
      <c r="U675" s="64">
        <v>0.0</v>
      </c>
      <c r="V675" s="63"/>
      <c r="W675" s="63"/>
      <c r="X675" s="63"/>
      <c r="Y675" s="63"/>
      <c r="Z675" s="63"/>
      <c r="AA675" s="63"/>
      <c r="AB675" s="63"/>
      <c r="AC675" s="63"/>
      <c r="AD675" s="63"/>
      <c r="AE675" s="63"/>
    </row>
    <row r="676">
      <c r="A676" s="65" t="s">
        <v>723</v>
      </c>
      <c r="B676" s="65" t="s">
        <v>1213</v>
      </c>
      <c r="C676" s="65" t="s">
        <v>1214</v>
      </c>
      <c r="D676" s="65">
        <v>2.0</v>
      </c>
      <c r="E676" s="65" t="s">
        <v>264</v>
      </c>
      <c r="F676" s="65">
        <v>60.5</v>
      </c>
      <c r="G676" s="65">
        <v>33.5</v>
      </c>
      <c r="H676" s="65">
        <v>27.0</v>
      </c>
      <c r="I676" s="65">
        <v>8.0</v>
      </c>
      <c r="J676" s="65">
        <v>3.0E-4</v>
      </c>
      <c r="K676" s="65">
        <v>9.0</v>
      </c>
      <c r="L676" s="65">
        <v>3.0E-4</v>
      </c>
      <c r="M676" s="65">
        <v>1.0</v>
      </c>
      <c r="N676" s="65">
        <v>2.0</v>
      </c>
      <c r="O676" s="65">
        <v>0.0</v>
      </c>
      <c r="P676" s="65">
        <v>0.25</v>
      </c>
      <c r="Q676" s="65">
        <v>0.0</v>
      </c>
      <c r="R676" s="65">
        <v>134.0</v>
      </c>
      <c r="S676" s="65">
        <v>0.0</v>
      </c>
      <c r="T676" s="65">
        <v>2.0</v>
      </c>
      <c r="U676" s="65">
        <v>0.0</v>
      </c>
      <c r="V676" s="3"/>
      <c r="W676" s="3"/>
      <c r="X676" s="3"/>
      <c r="Y676" s="3"/>
      <c r="Z676" s="3"/>
      <c r="AA676" s="3"/>
      <c r="AB676" s="3"/>
      <c r="AC676" s="3"/>
      <c r="AD676" s="3"/>
      <c r="AE676" s="3"/>
    </row>
    <row r="677">
      <c r="A677" s="64" t="s">
        <v>723</v>
      </c>
      <c r="B677" s="64" t="s">
        <v>1215</v>
      </c>
      <c r="C677" s="64" t="s">
        <v>1216</v>
      </c>
      <c r="D677" s="64">
        <v>3.0</v>
      </c>
      <c r="E677" s="64" t="s">
        <v>264</v>
      </c>
      <c r="F677" s="64">
        <v>60.5</v>
      </c>
      <c r="G677" s="64">
        <v>33.5</v>
      </c>
      <c r="H677" s="64">
        <v>27.0</v>
      </c>
      <c r="I677" s="64">
        <v>7.0</v>
      </c>
      <c r="J677" s="64">
        <v>3.0E-4</v>
      </c>
      <c r="K677" s="64">
        <v>8.0</v>
      </c>
      <c r="L677" s="64">
        <v>3.0E-4</v>
      </c>
      <c r="M677" s="64">
        <v>1.0</v>
      </c>
      <c r="N677" s="64">
        <v>3.0</v>
      </c>
      <c r="O677" s="64">
        <v>0.0</v>
      </c>
      <c r="P677" s="64">
        <v>0.4286</v>
      </c>
      <c r="Q677" s="64">
        <v>0.0</v>
      </c>
      <c r="R677" s="64">
        <v>201.0</v>
      </c>
      <c r="S677" s="64">
        <v>0.0</v>
      </c>
      <c r="T677" s="64">
        <v>3.0</v>
      </c>
      <c r="U677" s="64">
        <v>0.0</v>
      </c>
      <c r="V677" s="63"/>
      <c r="W677" s="63"/>
      <c r="X677" s="63"/>
      <c r="Y677" s="63"/>
      <c r="Z677" s="63"/>
      <c r="AA677" s="63"/>
      <c r="AB677" s="63"/>
      <c r="AC677" s="63"/>
      <c r="AD677" s="63"/>
      <c r="AE677" s="63"/>
    </row>
    <row r="678">
      <c r="A678" s="65" t="s">
        <v>723</v>
      </c>
      <c r="B678" s="65" t="s">
        <v>1027</v>
      </c>
      <c r="C678" s="65" t="s">
        <v>1028</v>
      </c>
      <c r="D678" s="65">
        <v>4.0</v>
      </c>
      <c r="E678" s="65" t="s">
        <v>264</v>
      </c>
      <c r="F678" s="65">
        <v>60.5</v>
      </c>
      <c r="G678" s="65">
        <v>33.5</v>
      </c>
      <c r="H678" s="65">
        <v>27.0</v>
      </c>
      <c r="I678" s="65">
        <v>10.0</v>
      </c>
      <c r="J678" s="65">
        <v>4.0E-4</v>
      </c>
      <c r="K678" s="65">
        <v>13.0</v>
      </c>
      <c r="L678" s="65">
        <v>4.0E-4</v>
      </c>
      <c r="M678" s="65">
        <v>1.0</v>
      </c>
      <c r="N678" s="65">
        <v>4.0</v>
      </c>
      <c r="O678" s="65">
        <v>0.0</v>
      </c>
      <c r="P678" s="65">
        <v>0.4</v>
      </c>
      <c r="Q678" s="65">
        <v>0.0</v>
      </c>
      <c r="R678" s="65">
        <v>268.0</v>
      </c>
      <c r="S678" s="65">
        <v>0.0</v>
      </c>
      <c r="T678" s="65">
        <v>4.0</v>
      </c>
      <c r="U678" s="65">
        <v>0.0</v>
      </c>
      <c r="V678" s="3"/>
      <c r="W678" s="3"/>
      <c r="X678" s="3"/>
      <c r="Y678" s="3"/>
      <c r="Z678" s="3"/>
      <c r="AA678" s="3"/>
      <c r="AB678" s="3"/>
      <c r="AC678" s="3"/>
      <c r="AD678" s="3"/>
      <c r="AE678" s="3"/>
    </row>
    <row r="679">
      <c r="A679" s="64" t="s">
        <v>723</v>
      </c>
      <c r="B679" s="64" t="s">
        <v>730</v>
      </c>
      <c r="C679" s="64" t="s">
        <v>731</v>
      </c>
      <c r="D679" s="64">
        <v>2.0</v>
      </c>
      <c r="E679" s="64" t="s">
        <v>264</v>
      </c>
      <c r="F679" s="64">
        <v>60.5</v>
      </c>
      <c r="G679" s="64">
        <v>33.5</v>
      </c>
      <c r="H679" s="64">
        <v>27.0</v>
      </c>
      <c r="I679" s="64">
        <v>6.0</v>
      </c>
      <c r="J679" s="64">
        <v>2.0E-4</v>
      </c>
      <c r="K679" s="64">
        <v>6.0</v>
      </c>
      <c r="L679" s="64">
        <v>2.0E-4</v>
      </c>
      <c r="M679" s="64">
        <v>1.0</v>
      </c>
      <c r="N679" s="64">
        <v>2.0</v>
      </c>
      <c r="O679" s="64">
        <v>0.0</v>
      </c>
      <c r="P679" s="64">
        <v>0.3333</v>
      </c>
      <c r="Q679" s="64">
        <v>0.0</v>
      </c>
      <c r="R679" s="64">
        <v>134.0</v>
      </c>
      <c r="S679" s="64">
        <v>0.0</v>
      </c>
      <c r="T679" s="64">
        <v>2.0</v>
      </c>
      <c r="U679" s="64">
        <v>0.0</v>
      </c>
      <c r="V679" s="63"/>
      <c r="W679" s="63"/>
      <c r="X679" s="63"/>
      <c r="Y679" s="63"/>
      <c r="Z679" s="63"/>
      <c r="AA679" s="63"/>
      <c r="AB679" s="63"/>
      <c r="AC679" s="63"/>
      <c r="AD679" s="63"/>
      <c r="AE679" s="63"/>
    </row>
    <row r="680">
      <c r="A680" s="65" t="s">
        <v>723</v>
      </c>
      <c r="B680" s="65" t="s">
        <v>1217</v>
      </c>
      <c r="C680" s="65" t="s">
        <v>1218</v>
      </c>
      <c r="D680" s="65">
        <v>1.0</v>
      </c>
      <c r="E680" s="65" t="s">
        <v>264</v>
      </c>
      <c r="F680" s="65">
        <v>60.5</v>
      </c>
      <c r="G680" s="65">
        <v>33.5</v>
      </c>
      <c r="H680" s="65">
        <v>27.0</v>
      </c>
      <c r="I680" s="65">
        <v>15.0</v>
      </c>
      <c r="J680" s="65">
        <v>6.0E-4</v>
      </c>
      <c r="K680" s="65">
        <v>19.0</v>
      </c>
      <c r="L680" s="65">
        <v>6.0E-4</v>
      </c>
      <c r="M680" s="65">
        <v>0.9474</v>
      </c>
      <c r="N680" s="65">
        <v>1.0</v>
      </c>
      <c r="O680" s="65">
        <v>0.0</v>
      </c>
      <c r="P680" s="65">
        <v>0.0667</v>
      </c>
      <c r="Q680" s="65">
        <v>0.0</v>
      </c>
      <c r="R680" s="65">
        <v>67.0</v>
      </c>
      <c r="S680" s="65">
        <v>0.0</v>
      </c>
      <c r="T680" s="65">
        <v>1.0</v>
      </c>
      <c r="U680" s="65">
        <v>0.0</v>
      </c>
      <c r="V680" s="3"/>
      <c r="W680" s="3"/>
      <c r="X680" s="3"/>
      <c r="Y680" s="3"/>
      <c r="Z680" s="3"/>
      <c r="AA680" s="3"/>
      <c r="AB680" s="3"/>
      <c r="AC680" s="3"/>
      <c r="AD680" s="3"/>
      <c r="AE680" s="3"/>
    </row>
    <row r="681">
      <c r="A681" s="64" t="s">
        <v>1219</v>
      </c>
      <c r="B681" s="64" t="s">
        <v>1220</v>
      </c>
      <c r="C681" s="64" t="s">
        <v>1221</v>
      </c>
      <c r="D681" s="64">
        <v>1.0</v>
      </c>
      <c r="E681" s="64" t="s">
        <v>264</v>
      </c>
      <c r="F681" s="64">
        <v>60.5</v>
      </c>
      <c r="G681" s="64">
        <v>33.5</v>
      </c>
      <c r="H681" s="64">
        <v>27.0</v>
      </c>
      <c r="I681" s="64">
        <v>94.0</v>
      </c>
      <c r="J681" s="64">
        <v>0.0037</v>
      </c>
      <c r="K681" s="64">
        <v>117.0</v>
      </c>
      <c r="L681" s="64">
        <v>0.0039</v>
      </c>
      <c r="M681" s="64">
        <v>0.9744</v>
      </c>
      <c r="N681" s="64">
        <v>1.0</v>
      </c>
      <c r="O681" s="64">
        <v>0.0</v>
      </c>
      <c r="P681" s="64">
        <v>0.0106</v>
      </c>
      <c r="Q681" s="64">
        <v>0.0</v>
      </c>
      <c r="R681" s="64">
        <v>67.0</v>
      </c>
      <c r="S681" s="64">
        <v>0.0</v>
      </c>
      <c r="T681" s="64">
        <v>1.0</v>
      </c>
      <c r="U681" s="64">
        <v>0.0</v>
      </c>
      <c r="V681" s="63"/>
      <c r="W681" s="63"/>
      <c r="X681" s="63"/>
      <c r="Y681" s="63"/>
      <c r="Z681" s="63"/>
      <c r="AA681" s="63"/>
      <c r="AB681" s="63"/>
      <c r="AC681" s="63"/>
      <c r="AD681" s="63"/>
      <c r="AE681" s="63"/>
    </row>
    <row r="682">
      <c r="A682" s="65" t="s">
        <v>1219</v>
      </c>
      <c r="B682" s="65" t="s">
        <v>1222</v>
      </c>
      <c r="C682" s="65" t="s">
        <v>1223</v>
      </c>
      <c r="D682" s="65">
        <v>1.0</v>
      </c>
      <c r="E682" s="65" t="s">
        <v>264</v>
      </c>
      <c r="F682" s="65">
        <v>60.5</v>
      </c>
      <c r="G682" s="65">
        <v>33.5</v>
      </c>
      <c r="H682" s="65">
        <v>27.0</v>
      </c>
      <c r="I682" s="65">
        <v>9.0</v>
      </c>
      <c r="J682" s="65">
        <v>4.0E-4</v>
      </c>
      <c r="K682" s="65">
        <v>11.0</v>
      </c>
      <c r="L682" s="65">
        <v>4.0E-4</v>
      </c>
      <c r="M682" s="65">
        <v>0.8182</v>
      </c>
      <c r="N682" s="65">
        <v>1.0</v>
      </c>
      <c r="O682" s="65">
        <v>0.0</v>
      </c>
      <c r="P682" s="65">
        <v>0.1111</v>
      </c>
      <c r="Q682" s="65">
        <v>0.0</v>
      </c>
      <c r="R682" s="65">
        <v>67.0</v>
      </c>
      <c r="S682" s="65">
        <v>0.0</v>
      </c>
      <c r="T682" s="65">
        <v>1.0</v>
      </c>
      <c r="U682" s="65">
        <v>0.0</v>
      </c>
      <c r="V682" s="3"/>
      <c r="W682" s="3"/>
      <c r="X682" s="3"/>
      <c r="Y682" s="3"/>
      <c r="Z682" s="3"/>
      <c r="AA682" s="3"/>
      <c r="AB682" s="3"/>
      <c r="AC682" s="3"/>
      <c r="AD682" s="3"/>
      <c r="AE682" s="3"/>
    </row>
    <row r="683">
      <c r="A683" s="64" t="s">
        <v>1219</v>
      </c>
      <c r="B683" s="64" t="s">
        <v>1224</v>
      </c>
      <c r="C683" s="64" t="s">
        <v>1225</v>
      </c>
      <c r="D683" s="64">
        <v>2.0</v>
      </c>
      <c r="E683" s="64" t="s">
        <v>264</v>
      </c>
      <c r="F683" s="64">
        <v>60.5</v>
      </c>
      <c r="G683" s="64">
        <v>33.5</v>
      </c>
      <c r="H683" s="64">
        <v>27.0</v>
      </c>
      <c r="I683" s="64">
        <v>10.0</v>
      </c>
      <c r="J683" s="64">
        <v>4.0E-4</v>
      </c>
      <c r="K683" s="64">
        <v>11.0</v>
      </c>
      <c r="L683" s="64">
        <v>4.0E-4</v>
      </c>
      <c r="M683" s="64">
        <v>1.0</v>
      </c>
      <c r="N683" s="64">
        <v>2.0</v>
      </c>
      <c r="O683" s="64">
        <v>0.0</v>
      </c>
      <c r="P683" s="64">
        <v>0.2</v>
      </c>
      <c r="Q683" s="64">
        <v>0.0</v>
      </c>
      <c r="R683" s="64">
        <v>134.0</v>
      </c>
      <c r="S683" s="64">
        <v>0.0</v>
      </c>
      <c r="T683" s="64">
        <v>2.0</v>
      </c>
      <c r="U683" s="64">
        <v>0.0</v>
      </c>
      <c r="V683" s="63"/>
      <c r="W683" s="63"/>
      <c r="X683" s="63"/>
      <c r="Y683" s="63"/>
      <c r="Z683" s="63"/>
      <c r="AA683" s="63"/>
      <c r="AB683" s="63"/>
      <c r="AC683" s="63"/>
      <c r="AD683" s="63"/>
      <c r="AE683" s="63"/>
    </row>
    <row r="684">
      <c r="A684" s="65" t="s">
        <v>1226</v>
      </c>
      <c r="B684" s="65" t="s">
        <v>1227</v>
      </c>
      <c r="C684" s="65" t="s">
        <v>1228</v>
      </c>
      <c r="D684" s="65">
        <v>1.0</v>
      </c>
      <c r="E684" s="65" t="s">
        <v>308</v>
      </c>
      <c r="F684" s="65">
        <v>60.5</v>
      </c>
      <c r="G684" s="65">
        <v>33.5</v>
      </c>
      <c r="H684" s="65">
        <v>27.0</v>
      </c>
      <c r="I684" s="65">
        <v>0.0</v>
      </c>
      <c r="J684" s="65">
        <v>0.0</v>
      </c>
      <c r="K684" s="65">
        <v>0.0</v>
      </c>
      <c r="L684" s="65">
        <v>0.0</v>
      </c>
      <c r="M684" s="65">
        <v>0.0</v>
      </c>
      <c r="N684" s="65">
        <v>1.0</v>
      </c>
      <c r="O684" s="65">
        <v>0.0</v>
      </c>
      <c r="P684" s="65">
        <v>0.0</v>
      </c>
      <c r="Q684" s="65">
        <v>0.0</v>
      </c>
      <c r="R684" s="65">
        <v>70.0</v>
      </c>
      <c r="S684" s="65">
        <v>0.0</v>
      </c>
      <c r="T684" s="65">
        <v>1.0</v>
      </c>
      <c r="U684" s="65">
        <v>0.0</v>
      </c>
      <c r="V684" s="3"/>
      <c r="W684" s="3"/>
      <c r="X684" s="3"/>
      <c r="Y684" s="3"/>
      <c r="Z684" s="3"/>
      <c r="AA684" s="3"/>
      <c r="AB684" s="3"/>
      <c r="AC684" s="3"/>
      <c r="AD684" s="3"/>
      <c r="AE684" s="3"/>
    </row>
    <row r="685">
      <c r="A685" s="64" t="s">
        <v>1226</v>
      </c>
      <c r="B685" s="64" t="s">
        <v>1229</v>
      </c>
      <c r="C685" s="64" t="s">
        <v>1230</v>
      </c>
      <c r="D685" s="64">
        <v>1.0</v>
      </c>
      <c r="E685" s="64" t="s">
        <v>308</v>
      </c>
      <c r="F685" s="64">
        <v>60.5</v>
      </c>
      <c r="G685" s="64">
        <v>33.5</v>
      </c>
      <c r="H685" s="64">
        <v>27.0</v>
      </c>
      <c r="I685" s="64">
        <v>0.0</v>
      </c>
      <c r="J685" s="64">
        <v>0.0</v>
      </c>
      <c r="K685" s="64">
        <v>0.0</v>
      </c>
      <c r="L685" s="64">
        <v>0.0</v>
      </c>
      <c r="M685" s="64">
        <v>0.0</v>
      </c>
      <c r="N685" s="64">
        <v>1.0</v>
      </c>
      <c r="O685" s="64">
        <v>0.0</v>
      </c>
      <c r="P685" s="64">
        <v>0.0</v>
      </c>
      <c r="Q685" s="64">
        <v>0.0</v>
      </c>
      <c r="R685" s="64">
        <v>70.0</v>
      </c>
      <c r="S685" s="64">
        <v>0.0</v>
      </c>
      <c r="T685" s="64">
        <v>1.0</v>
      </c>
      <c r="U685" s="64">
        <v>0.0</v>
      </c>
      <c r="V685" s="63"/>
      <c r="W685" s="63"/>
      <c r="X685" s="63"/>
      <c r="Y685" s="63"/>
      <c r="Z685" s="63"/>
      <c r="AA685" s="63"/>
      <c r="AB685" s="63"/>
      <c r="AC685" s="63"/>
      <c r="AD685" s="63"/>
      <c r="AE685" s="63"/>
    </row>
    <row r="686">
      <c r="A686" s="65" t="s">
        <v>1231</v>
      </c>
      <c r="B686" s="65" t="s">
        <v>1232</v>
      </c>
      <c r="C686" s="65" t="s">
        <v>1233</v>
      </c>
      <c r="D686" s="65">
        <v>1.0</v>
      </c>
      <c r="E686" s="65" t="s">
        <v>314</v>
      </c>
      <c r="F686" s="65">
        <v>60.5</v>
      </c>
      <c r="G686" s="65">
        <v>33.5</v>
      </c>
      <c r="H686" s="65">
        <v>27.0</v>
      </c>
      <c r="I686" s="65">
        <v>1.0</v>
      </c>
      <c r="J686" s="65">
        <v>0.0</v>
      </c>
      <c r="K686" s="65">
        <v>2.0</v>
      </c>
      <c r="L686" s="65">
        <v>1.0E-4</v>
      </c>
      <c r="M686" s="65">
        <v>1.0</v>
      </c>
      <c r="N686" s="65">
        <v>1.0</v>
      </c>
      <c r="O686" s="65">
        <v>0.0</v>
      </c>
      <c r="P686" s="65">
        <v>1.0</v>
      </c>
      <c r="Q686" s="65">
        <v>0.0</v>
      </c>
      <c r="R686" s="65">
        <v>70.0</v>
      </c>
      <c r="S686" s="65">
        <v>0.0</v>
      </c>
      <c r="T686" s="65">
        <v>1.0</v>
      </c>
      <c r="U686" s="65">
        <v>0.0</v>
      </c>
      <c r="V686" s="3"/>
      <c r="W686" s="3"/>
      <c r="X686" s="3"/>
      <c r="Y686" s="3"/>
      <c r="Z686" s="3"/>
      <c r="AA686" s="3"/>
      <c r="AB686" s="3"/>
      <c r="AC686" s="3"/>
      <c r="AD686" s="3"/>
      <c r="AE686" s="3"/>
    </row>
    <row r="687">
      <c r="A687" s="64" t="s">
        <v>1231</v>
      </c>
      <c r="B687" s="64" t="s">
        <v>1234</v>
      </c>
      <c r="C687" s="64" t="s">
        <v>1235</v>
      </c>
      <c r="D687" s="64">
        <v>1.0</v>
      </c>
      <c r="E687" s="64" t="s">
        <v>314</v>
      </c>
      <c r="F687" s="64">
        <v>60.5</v>
      </c>
      <c r="G687" s="64">
        <v>33.5</v>
      </c>
      <c r="H687" s="64">
        <v>27.0</v>
      </c>
      <c r="I687" s="64">
        <v>4.0</v>
      </c>
      <c r="J687" s="64">
        <v>2.0E-4</v>
      </c>
      <c r="K687" s="64">
        <v>5.0</v>
      </c>
      <c r="L687" s="64">
        <v>2.0E-4</v>
      </c>
      <c r="M687" s="64">
        <v>1.0</v>
      </c>
      <c r="N687" s="64">
        <v>1.0</v>
      </c>
      <c r="O687" s="64">
        <v>0.0</v>
      </c>
      <c r="P687" s="64">
        <v>0.25</v>
      </c>
      <c r="Q687" s="64">
        <v>0.0</v>
      </c>
      <c r="R687" s="64">
        <v>70.0</v>
      </c>
      <c r="S687" s="64">
        <v>0.0</v>
      </c>
      <c r="T687" s="64">
        <v>1.0</v>
      </c>
      <c r="U687" s="64">
        <v>0.0</v>
      </c>
      <c r="V687" s="63"/>
      <c r="W687" s="63"/>
      <c r="X687" s="63"/>
      <c r="Y687" s="63"/>
      <c r="Z687" s="63"/>
      <c r="AA687" s="63"/>
      <c r="AB687" s="63"/>
      <c r="AC687" s="63"/>
      <c r="AD687" s="63"/>
      <c r="AE687" s="63"/>
    </row>
    <row r="688">
      <c r="A688" s="65" t="s">
        <v>1231</v>
      </c>
      <c r="B688" s="65" t="s">
        <v>1236</v>
      </c>
      <c r="C688" s="65" t="s">
        <v>1237</v>
      </c>
      <c r="D688" s="65">
        <v>1.0</v>
      </c>
      <c r="E688" s="65" t="s">
        <v>314</v>
      </c>
      <c r="F688" s="65">
        <v>60.5</v>
      </c>
      <c r="G688" s="65">
        <v>33.5</v>
      </c>
      <c r="H688" s="65">
        <v>27.0</v>
      </c>
      <c r="I688" s="65">
        <v>3.0</v>
      </c>
      <c r="J688" s="65">
        <v>1.0E-4</v>
      </c>
      <c r="K688" s="65">
        <v>12.0</v>
      </c>
      <c r="L688" s="65">
        <v>4.0E-4</v>
      </c>
      <c r="M688" s="65">
        <v>0.4167</v>
      </c>
      <c r="N688" s="65">
        <v>1.0</v>
      </c>
      <c r="O688" s="65">
        <v>0.0</v>
      </c>
      <c r="P688" s="65">
        <v>0.3333</v>
      </c>
      <c r="Q688" s="65">
        <v>0.0</v>
      </c>
      <c r="R688" s="65">
        <v>70.0</v>
      </c>
      <c r="S688" s="65">
        <v>0.0</v>
      </c>
      <c r="T688" s="65">
        <v>1.0</v>
      </c>
      <c r="U688" s="65">
        <v>0.0</v>
      </c>
      <c r="V688" s="3"/>
      <c r="W688" s="3"/>
      <c r="X688" s="3"/>
      <c r="Y688" s="3"/>
      <c r="Z688" s="3"/>
      <c r="AA688" s="3"/>
      <c r="AB688" s="3"/>
      <c r="AC688" s="3"/>
      <c r="AD688" s="3"/>
      <c r="AE688" s="3"/>
    </row>
    <row r="689">
      <c r="A689" s="64" t="s">
        <v>1231</v>
      </c>
      <c r="B689" s="64" t="s">
        <v>1238</v>
      </c>
      <c r="C689" s="64" t="s">
        <v>1239</v>
      </c>
      <c r="D689" s="64">
        <v>2.0</v>
      </c>
      <c r="E689" s="64" t="s">
        <v>314</v>
      </c>
      <c r="F689" s="64">
        <v>60.5</v>
      </c>
      <c r="G689" s="64">
        <v>33.5</v>
      </c>
      <c r="H689" s="64">
        <v>27.0</v>
      </c>
      <c r="I689" s="64">
        <v>3.0</v>
      </c>
      <c r="J689" s="64">
        <v>1.0E-4</v>
      </c>
      <c r="K689" s="64">
        <v>4.0</v>
      </c>
      <c r="L689" s="64">
        <v>1.0E-4</v>
      </c>
      <c r="M689" s="64">
        <v>1.0</v>
      </c>
      <c r="N689" s="64">
        <v>2.0</v>
      </c>
      <c r="O689" s="64">
        <v>0.0</v>
      </c>
      <c r="P689" s="64">
        <v>0.6667</v>
      </c>
      <c r="Q689" s="64">
        <v>0.0</v>
      </c>
      <c r="R689" s="64">
        <v>140.0</v>
      </c>
      <c r="S689" s="64">
        <v>0.0</v>
      </c>
      <c r="T689" s="64">
        <v>2.0</v>
      </c>
      <c r="U689" s="64">
        <v>0.0</v>
      </c>
      <c r="V689" s="63"/>
      <c r="W689" s="63"/>
      <c r="X689" s="63"/>
      <c r="Y689" s="63"/>
      <c r="Z689" s="63"/>
      <c r="AA689" s="63"/>
      <c r="AB689" s="63"/>
      <c r="AC689" s="63"/>
      <c r="AD689" s="63"/>
      <c r="AE689" s="63"/>
    </row>
    <row r="690">
      <c r="A690" s="65" t="s">
        <v>1231</v>
      </c>
      <c r="B690" s="65" t="s">
        <v>1240</v>
      </c>
      <c r="C690" s="65" t="s">
        <v>1241</v>
      </c>
      <c r="D690" s="65">
        <v>1.0</v>
      </c>
      <c r="E690" s="65" t="s">
        <v>314</v>
      </c>
      <c r="F690" s="65">
        <v>60.5</v>
      </c>
      <c r="G690" s="65">
        <v>33.5</v>
      </c>
      <c r="H690" s="65">
        <v>27.0</v>
      </c>
      <c r="I690" s="65">
        <v>7.0</v>
      </c>
      <c r="J690" s="65">
        <v>3.0E-4</v>
      </c>
      <c r="K690" s="65">
        <v>8.0</v>
      </c>
      <c r="L690" s="65">
        <v>3.0E-4</v>
      </c>
      <c r="M690" s="65">
        <v>0.875</v>
      </c>
      <c r="N690" s="65">
        <v>1.0</v>
      </c>
      <c r="O690" s="65">
        <v>0.0</v>
      </c>
      <c r="P690" s="65">
        <v>0.1429</v>
      </c>
      <c r="Q690" s="65">
        <v>0.0</v>
      </c>
      <c r="R690" s="65">
        <v>70.0</v>
      </c>
      <c r="S690" s="65">
        <v>0.0</v>
      </c>
      <c r="T690" s="65">
        <v>1.0</v>
      </c>
      <c r="U690" s="65">
        <v>0.0</v>
      </c>
      <c r="V690" s="3"/>
      <c r="W690" s="3"/>
      <c r="X690" s="3"/>
      <c r="Y690" s="3"/>
      <c r="Z690" s="3"/>
      <c r="AA690" s="3"/>
      <c r="AB690" s="3"/>
      <c r="AC690" s="3"/>
      <c r="AD690" s="3"/>
      <c r="AE690" s="3"/>
    </row>
    <row r="691">
      <c r="A691" s="64" t="s">
        <v>1231</v>
      </c>
      <c r="B691" s="64" t="s">
        <v>1242</v>
      </c>
      <c r="C691" s="64" t="s">
        <v>1243</v>
      </c>
      <c r="D691" s="64">
        <v>1.0</v>
      </c>
      <c r="E691" s="64" t="s">
        <v>314</v>
      </c>
      <c r="F691" s="64">
        <v>60.5</v>
      </c>
      <c r="G691" s="64">
        <v>33.5</v>
      </c>
      <c r="H691" s="64">
        <v>27.0</v>
      </c>
      <c r="I691" s="64">
        <v>1.0</v>
      </c>
      <c r="J691" s="64">
        <v>0.0</v>
      </c>
      <c r="K691" s="64">
        <v>1.0</v>
      </c>
      <c r="L691" s="64">
        <v>0.0</v>
      </c>
      <c r="M691" s="64">
        <v>1.0</v>
      </c>
      <c r="N691" s="64">
        <v>1.0</v>
      </c>
      <c r="O691" s="64">
        <v>0.0</v>
      </c>
      <c r="P691" s="64">
        <v>1.0</v>
      </c>
      <c r="Q691" s="64">
        <v>0.0</v>
      </c>
      <c r="R691" s="64">
        <v>70.0</v>
      </c>
      <c r="S691" s="64">
        <v>0.0</v>
      </c>
      <c r="T691" s="64">
        <v>1.0</v>
      </c>
      <c r="U691" s="64">
        <v>0.0</v>
      </c>
      <c r="V691" s="63"/>
      <c r="W691" s="63"/>
      <c r="X691" s="63"/>
      <c r="Y691" s="63"/>
      <c r="Z691" s="63"/>
      <c r="AA691" s="63"/>
      <c r="AB691" s="63"/>
      <c r="AC691" s="63"/>
      <c r="AD691" s="63"/>
      <c r="AE691" s="63"/>
    </row>
    <row r="692">
      <c r="A692" s="65" t="s">
        <v>1029</v>
      </c>
      <c r="B692" s="65" t="s">
        <v>1244</v>
      </c>
      <c r="C692" s="65" t="s">
        <v>1245</v>
      </c>
      <c r="D692" s="65">
        <v>1.0</v>
      </c>
      <c r="E692" s="65" t="s">
        <v>317</v>
      </c>
      <c r="F692" s="65">
        <v>60.5</v>
      </c>
      <c r="G692" s="65">
        <v>33.5</v>
      </c>
      <c r="H692" s="65">
        <v>27.0</v>
      </c>
      <c r="I692" s="65">
        <v>7.0</v>
      </c>
      <c r="J692" s="65">
        <v>3.0E-4</v>
      </c>
      <c r="K692" s="65">
        <v>8.0</v>
      </c>
      <c r="L692" s="65">
        <v>3.0E-4</v>
      </c>
      <c r="M692" s="65">
        <v>1.0</v>
      </c>
      <c r="N692" s="65">
        <v>1.0</v>
      </c>
      <c r="O692" s="65">
        <v>0.0</v>
      </c>
      <c r="P692" s="65">
        <v>0.1429</v>
      </c>
      <c r="Q692" s="65">
        <v>0.0</v>
      </c>
      <c r="R692" s="65">
        <v>70.0</v>
      </c>
      <c r="S692" s="65">
        <v>0.0</v>
      </c>
      <c r="T692" s="65">
        <v>1.0</v>
      </c>
      <c r="U692" s="65">
        <v>0.0</v>
      </c>
      <c r="V692" s="3"/>
      <c r="W692" s="3"/>
      <c r="X692" s="3"/>
      <c r="Y692" s="3"/>
      <c r="Z692" s="3"/>
      <c r="AA692" s="3"/>
      <c r="AB692" s="3"/>
      <c r="AC692" s="3"/>
      <c r="AD692" s="3"/>
      <c r="AE692" s="3"/>
    </row>
    <row r="693">
      <c r="A693" s="64" t="s">
        <v>1029</v>
      </c>
      <c r="B693" s="64" t="s">
        <v>1246</v>
      </c>
      <c r="C693" s="64" t="s">
        <v>1247</v>
      </c>
      <c r="D693" s="64">
        <v>1.0</v>
      </c>
      <c r="E693" s="64" t="s">
        <v>317</v>
      </c>
      <c r="F693" s="64">
        <v>60.5</v>
      </c>
      <c r="G693" s="64">
        <v>33.5</v>
      </c>
      <c r="H693" s="64">
        <v>27.0</v>
      </c>
      <c r="I693" s="64">
        <v>1.0</v>
      </c>
      <c r="J693" s="64">
        <v>0.0</v>
      </c>
      <c r="K693" s="64">
        <v>1.0</v>
      </c>
      <c r="L693" s="64">
        <v>0.0</v>
      </c>
      <c r="M693" s="64">
        <v>1.0</v>
      </c>
      <c r="N693" s="64">
        <v>1.0</v>
      </c>
      <c r="O693" s="64">
        <v>0.0</v>
      </c>
      <c r="P693" s="64">
        <v>1.0</v>
      </c>
      <c r="Q693" s="64">
        <v>0.0</v>
      </c>
      <c r="R693" s="64">
        <v>70.0</v>
      </c>
      <c r="S693" s="64">
        <v>0.0</v>
      </c>
      <c r="T693" s="64">
        <v>1.0</v>
      </c>
      <c r="U693" s="64">
        <v>0.0</v>
      </c>
      <c r="V693" s="63"/>
      <c r="W693" s="63"/>
      <c r="X693" s="63"/>
      <c r="Y693" s="63"/>
      <c r="Z693" s="63"/>
      <c r="AA693" s="63"/>
      <c r="AB693" s="63"/>
      <c r="AC693" s="63"/>
      <c r="AD693" s="63"/>
      <c r="AE693" s="63"/>
    </row>
    <row r="694">
      <c r="A694" s="65" t="s">
        <v>1029</v>
      </c>
      <c r="B694" s="65" t="s">
        <v>1248</v>
      </c>
      <c r="C694" s="65" t="s">
        <v>1249</v>
      </c>
      <c r="D694" s="65">
        <v>3.0</v>
      </c>
      <c r="E694" s="65" t="s">
        <v>317</v>
      </c>
      <c r="F694" s="65">
        <v>60.5</v>
      </c>
      <c r="G694" s="65">
        <v>33.5</v>
      </c>
      <c r="H694" s="65">
        <v>27.0</v>
      </c>
      <c r="I694" s="65">
        <v>0.0</v>
      </c>
      <c r="J694" s="65">
        <v>0.0</v>
      </c>
      <c r="K694" s="65">
        <v>0.0</v>
      </c>
      <c r="L694" s="65">
        <v>0.0</v>
      </c>
      <c r="M694" s="65">
        <v>0.0</v>
      </c>
      <c r="N694" s="65">
        <v>2.0</v>
      </c>
      <c r="O694" s="65">
        <v>1.0</v>
      </c>
      <c r="P694" s="65">
        <v>0.0</v>
      </c>
      <c r="Q694" s="65">
        <v>0.0</v>
      </c>
      <c r="R694" s="65">
        <v>140.0</v>
      </c>
      <c r="S694" s="65">
        <v>70.0</v>
      </c>
      <c r="T694" s="65">
        <v>2.0</v>
      </c>
      <c r="U694" s="65">
        <v>1.0</v>
      </c>
      <c r="V694" s="3"/>
      <c r="W694" s="3"/>
      <c r="X694" s="3"/>
      <c r="Y694" s="3"/>
      <c r="Z694" s="3"/>
      <c r="AA694" s="3"/>
      <c r="AB694" s="3"/>
      <c r="AC694" s="3"/>
      <c r="AD694" s="3"/>
      <c r="AE694" s="3"/>
    </row>
    <row r="695">
      <c r="A695" s="64" t="s">
        <v>1029</v>
      </c>
      <c r="B695" s="64" t="s">
        <v>1250</v>
      </c>
      <c r="C695" s="64" t="s">
        <v>1251</v>
      </c>
      <c r="D695" s="64">
        <v>1.0</v>
      </c>
      <c r="E695" s="64" t="s">
        <v>317</v>
      </c>
      <c r="F695" s="64">
        <v>60.5</v>
      </c>
      <c r="G695" s="64">
        <v>33.5</v>
      </c>
      <c r="H695" s="64">
        <v>27.0</v>
      </c>
      <c r="I695" s="64">
        <v>3.0</v>
      </c>
      <c r="J695" s="64">
        <v>1.0E-4</v>
      </c>
      <c r="K695" s="64">
        <v>3.0</v>
      </c>
      <c r="L695" s="64">
        <v>1.0E-4</v>
      </c>
      <c r="M695" s="64">
        <v>1.0</v>
      </c>
      <c r="N695" s="64">
        <v>1.0</v>
      </c>
      <c r="O695" s="64">
        <v>0.0</v>
      </c>
      <c r="P695" s="64">
        <v>0.3333</v>
      </c>
      <c r="Q695" s="64">
        <v>0.0</v>
      </c>
      <c r="R695" s="64">
        <v>70.0</v>
      </c>
      <c r="S695" s="64">
        <v>0.0</v>
      </c>
      <c r="T695" s="64">
        <v>1.0</v>
      </c>
      <c r="U695" s="64">
        <v>0.0</v>
      </c>
      <c r="V695" s="63"/>
      <c r="W695" s="63"/>
      <c r="X695" s="63"/>
      <c r="Y695" s="63"/>
      <c r="Z695" s="63"/>
      <c r="AA695" s="63"/>
      <c r="AB695" s="63"/>
      <c r="AC695" s="63"/>
      <c r="AD695" s="63"/>
      <c r="AE695" s="63"/>
    </row>
    <row r="696">
      <c r="A696" s="65" t="s">
        <v>1029</v>
      </c>
      <c r="B696" s="65" t="s">
        <v>1252</v>
      </c>
      <c r="C696" s="65" t="s">
        <v>1253</v>
      </c>
      <c r="D696" s="65">
        <v>2.0</v>
      </c>
      <c r="E696" s="65" t="s">
        <v>317</v>
      </c>
      <c r="F696" s="65">
        <v>60.5</v>
      </c>
      <c r="G696" s="65">
        <v>33.5</v>
      </c>
      <c r="H696" s="65">
        <v>27.0</v>
      </c>
      <c r="I696" s="65">
        <v>72.0</v>
      </c>
      <c r="J696" s="65">
        <v>0.0029</v>
      </c>
      <c r="K696" s="65">
        <v>76.0</v>
      </c>
      <c r="L696" s="65">
        <v>0.0025</v>
      </c>
      <c r="M696" s="65">
        <v>1.0</v>
      </c>
      <c r="N696" s="65">
        <v>2.0</v>
      </c>
      <c r="O696" s="65">
        <v>0.0</v>
      </c>
      <c r="P696" s="65">
        <v>0.0278</v>
      </c>
      <c r="Q696" s="65">
        <v>0.0</v>
      </c>
      <c r="R696" s="65">
        <v>140.0</v>
      </c>
      <c r="S696" s="65">
        <v>0.0</v>
      </c>
      <c r="T696" s="65">
        <v>2.0</v>
      </c>
      <c r="U696" s="65">
        <v>0.0</v>
      </c>
      <c r="V696" s="3"/>
      <c r="W696" s="3"/>
      <c r="X696" s="3"/>
      <c r="Y696" s="3"/>
      <c r="Z696" s="3"/>
      <c r="AA696" s="3"/>
      <c r="AB696" s="3"/>
      <c r="AC696" s="3"/>
      <c r="AD696" s="3"/>
      <c r="AE696" s="3"/>
    </row>
    <row r="697">
      <c r="A697" s="64" t="s">
        <v>732</v>
      </c>
      <c r="B697" s="64" t="s">
        <v>1254</v>
      </c>
      <c r="C697" s="64" t="s">
        <v>1255</v>
      </c>
      <c r="D697" s="64">
        <v>1.0</v>
      </c>
      <c r="E697" s="64" t="s">
        <v>243</v>
      </c>
      <c r="F697" s="64">
        <v>60.5</v>
      </c>
      <c r="G697" s="64">
        <v>33.5</v>
      </c>
      <c r="H697" s="64">
        <v>27.0</v>
      </c>
      <c r="I697" s="64">
        <v>5.0</v>
      </c>
      <c r="J697" s="64">
        <v>2.0E-4</v>
      </c>
      <c r="K697" s="64">
        <v>6.0</v>
      </c>
      <c r="L697" s="64">
        <v>2.0E-4</v>
      </c>
      <c r="M697" s="64">
        <v>0.8333</v>
      </c>
      <c r="N697" s="64">
        <v>1.0</v>
      </c>
      <c r="O697" s="64">
        <v>0.0</v>
      </c>
      <c r="P697" s="64">
        <v>0.2</v>
      </c>
      <c r="Q697" s="64">
        <v>0.0</v>
      </c>
      <c r="R697" s="64">
        <v>65.0</v>
      </c>
      <c r="S697" s="64">
        <v>0.0</v>
      </c>
      <c r="T697" s="64">
        <v>1.0</v>
      </c>
      <c r="U697" s="64">
        <v>0.0</v>
      </c>
      <c r="V697" s="63"/>
      <c r="W697" s="63"/>
      <c r="X697" s="63"/>
      <c r="Y697" s="63"/>
      <c r="Z697" s="63"/>
      <c r="AA697" s="63"/>
      <c r="AB697" s="63"/>
      <c r="AC697" s="63"/>
      <c r="AD697" s="63"/>
      <c r="AE697" s="63"/>
    </row>
    <row r="698">
      <c r="A698" s="65" t="s">
        <v>732</v>
      </c>
      <c r="B698" s="65" t="s">
        <v>735</v>
      </c>
      <c r="C698" s="65" t="s">
        <v>736</v>
      </c>
      <c r="D698" s="65">
        <v>1.0</v>
      </c>
      <c r="E698" s="65" t="s">
        <v>243</v>
      </c>
      <c r="F698" s="65">
        <v>60.5</v>
      </c>
      <c r="G698" s="65">
        <v>33.5</v>
      </c>
      <c r="H698" s="65">
        <v>27.0</v>
      </c>
      <c r="I698" s="65">
        <v>107.0</v>
      </c>
      <c r="J698" s="65">
        <v>0.0042</v>
      </c>
      <c r="K698" s="65">
        <v>121.0</v>
      </c>
      <c r="L698" s="65">
        <v>0.004</v>
      </c>
      <c r="M698" s="65">
        <v>0.9917</v>
      </c>
      <c r="N698" s="65">
        <v>1.0</v>
      </c>
      <c r="O698" s="65">
        <v>0.0</v>
      </c>
      <c r="P698" s="65">
        <v>0.0093</v>
      </c>
      <c r="Q698" s="65">
        <v>0.0</v>
      </c>
      <c r="R698" s="65">
        <v>65.0</v>
      </c>
      <c r="S698" s="65">
        <v>0.0</v>
      </c>
      <c r="T698" s="65">
        <v>1.0</v>
      </c>
      <c r="U698" s="65">
        <v>0.0</v>
      </c>
      <c r="V698" s="3"/>
      <c r="W698" s="3"/>
      <c r="X698" s="3"/>
      <c r="Y698" s="3"/>
      <c r="Z698" s="3"/>
      <c r="AA698" s="3"/>
      <c r="AB698" s="3"/>
      <c r="AC698" s="3"/>
      <c r="AD698" s="3"/>
      <c r="AE698" s="3"/>
    </row>
    <row r="699">
      <c r="A699" s="64" t="s">
        <v>732</v>
      </c>
      <c r="B699" s="64" t="s">
        <v>1256</v>
      </c>
      <c r="C699" s="64" t="s">
        <v>1257</v>
      </c>
      <c r="D699" s="64">
        <v>1.0</v>
      </c>
      <c r="E699" s="64" t="s">
        <v>243</v>
      </c>
      <c r="F699" s="64">
        <v>60.5</v>
      </c>
      <c r="G699" s="64">
        <v>33.5</v>
      </c>
      <c r="H699" s="64">
        <v>27.0</v>
      </c>
      <c r="I699" s="64">
        <v>7.0</v>
      </c>
      <c r="J699" s="64">
        <v>3.0E-4</v>
      </c>
      <c r="K699" s="64">
        <v>18.0</v>
      </c>
      <c r="L699" s="64">
        <v>6.0E-4</v>
      </c>
      <c r="M699" s="64">
        <v>1.0</v>
      </c>
      <c r="N699" s="64">
        <v>1.0</v>
      </c>
      <c r="O699" s="64">
        <v>0.0</v>
      </c>
      <c r="P699" s="64">
        <v>0.1429</v>
      </c>
      <c r="Q699" s="64">
        <v>0.0</v>
      </c>
      <c r="R699" s="64">
        <v>65.0</v>
      </c>
      <c r="S699" s="64">
        <v>0.0</v>
      </c>
      <c r="T699" s="64">
        <v>1.0</v>
      </c>
      <c r="U699" s="64">
        <v>0.0</v>
      </c>
      <c r="V699" s="63"/>
      <c r="W699" s="63"/>
      <c r="X699" s="63"/>
      <c r="Y699" s="63"/>
      <c r="Z699" s="63"/>
      <c r="AA699" s="63"/>
      <c r="AB699" s="63"/>
      <c r="AC699" s="63"/>
      <c r="AD699" s="63"/>
      <c r="AE699" s="63"/>
    </row>
    <row r="700">
      <c r="A700" s="65" t="s">
        <v>732</v>
      </c>
      <c r="B700" s="65" t="s">
        <v>1258</v>
      </c>
      <c r="C700" s="65" t="s">
        <v>1259</v>
      </c>
      <c r="D700" s="65">
        <v>1.0</v>
      </c>
      <c r="E700" s="65" t="s">
        <v>243</v>
      </c>
      <c r="F700" s="65">
        <v>60.5</v>
      </c>
      <c r="G700" s="65">
        <v>33.5</v>
      </c>
      <c r="H700" s="65">
        <v>27.0</v>
      </c>
      <c r="I700" s="65">
        <v>11.0</v>
      </c>
      <c r="J700" s="65">
        <v>4.0E-4</v>
      </c>
      <c r="K700" s="65">
        <v>13.0</v>
      </c>
      <c r="L700" s="65">
        <v>4.0E-4</v>
      </c>
      <c r="M700" s="65">
        <v>0.8462</v>
      </c>
      <c r="N700" s="65">
        <v>1.0</v>
      </c>
      <c r="O700" s="65">
        <v>0.0</v>
      </c>
      <c r="P700" s="65">
        <v>0.0909</v>
      </c>
      <c r="Q700" s="65">
        <v>0.0</v>
      </c>
      <c r="R700" s="65">
        <v>65.0</v>
      </c>
      <c r="S700" s="65">
        <v>0.0</v>
      </c>
      <c r="T700" s="65">
        <v>1.0</v>
      </c>
      <c r="U700" s="65">
        <v>0.0</v>
      </c>
      <c r="V700" s="3"/>
      <c r="W700" s="3"/>
      <c r="X700" s="3"/>
      <c r="Y700" s="3"/>
      <c r="Z700" s="3"/>
      <c r="AA700" s="3"/>
      <c r="AB700" s="3"/>
      <c r="AC700" s="3"/>
      <c r="AD700" s="3"/>
      <c r="AE700" s="3"/>
    </row>
    <row r="701">
      <c r="A701" s="64" t="s">
        <v>1260</v>
      </c>
      <c r="B701" s="64" t="s">
        <v>1261</v>
      </c>
      <c r="C701" s="64" t="s">
        <v>1262</v>
      </c>
      <c r="D701" s="64">
        <v>1.0</v>
      </c>
      <c r="E701" s="64" t="s">
        <v>303</v>
      </c>
      <c r="F701" s="64">
        <v>60.5</v>
      </c>
      <c r="G701" s="64">
        <v>33.5</v>
      </c>
      <c r="H701" s="64">
        <v>27.0</v>
      </c>
      <c r="I701" s="64">
        <v>3.0</v>
      </c>
      <c r="J701" s="64">
        <v>1.0E-4</v>
      </c>
      <c r="K701" s="64">
        <v>4.0</v>
      </c>
      <c r="L701" s="64">
        <v>1.0E-4</v>
      </c>
      <c r="M701" s="64">
        <v>1.0</v>
      </c>
      <c r="N701" s="64">
        <v>1.0</v>
      </c>
      <c r="O701" s="64">
        <v>0.0</v>
      </c>
      <c r="P701" s="64">
        <v>0.3333</v>
      </c>
      <c r="Q701" s="64">
        <v>0.0</v>
      </c>
      <c r="R701" s="64">
        <v>59.0</v>
      </c>
      <c r="S701" s="64">
        <v>0.0</v>
      </c>
      <c r="T701" s="64">
        <v>1.0</v>
      </c>
      <c r="U701" s="64">
        <v>0.0</v>
      </c>
      <c r="V701" s="63"/>
      <c r="W701" s="63"/>
      <c r="X701" s="63"/>
      <c r="Y701" s="63"/>
      <c r="Z701" s="63"/>
      <c r="AA701" s="63"/>
      <c r="AB701" s="63"/>
      <c r="AC701" s="63"/>
      <c r="AD701" s="63"/>
      <c r="AE701" s="63"/>
    </row>
    <row r="702">
      <c r="A702" s="65" t="s">
        <v>1260</v>
      </c>
      <c r="B702" s="65" t="s">
        <v>1263</v>
      </c>
      <c r="C702" s="65" t="s">
        <v>1264</v>
      </c>
      <c r="D702" s="65">
        <v>1.0</v>
      </c>
      <c r="E702" s="65" t="s">
        <v>303</v>
      </c>
      <c r="F702" s="65">
        <v>60.5</v>
      </c>
      <c r="G702" s="65">
        <v>33.5</v>
      </c>
      <c r="H702" s="65">
        <v>27.0</v>
      </c>
      <c r="I702" s="65">
        <v>1.0</v>
      </c>
      <c r="J702" s="65">
        <v>0.0</v>
      </c>
      <c r="K702" s="65">
        <v>2.0</v>
      </c>
      <c r="L702" s="65">
        <v>1.0E-4</v>
      </c>
      <c r="M702" s="65">
        <v>1.0</v>
      </c>
      <c r="N702" s="65">
        <v>1.0</v>
      </c>
      <c r="O702" s="65">
        <v>0.0</v>
      </c>
      <c r="P702" s="65">
        <v>1.0</v>
      </c>
      <c r="Q702" s="65">
        <v>0.0</v>
      </c>
      <c r="R702" s="65">
        <v>59.0</v>
      </c>
      <c r="S702" s="65">
        <v>0.0</v>
      </c>
      <c r="T702" s="65">
        <v>1.0</v>
      </c>
      <c r="U702" s="65">
        <v>0.0</v>
      </c>
      <c r="V702" s="3"/>
      <c r="W702" s="3"/>
      <c r="X702" s="3"/>
      <c r="Y702" s="3"/>
      <c r="Z702" s="3"/>
      <c r="AA702" s="3"/>
      <c r="AB702" s="3"/>
      <c r="AC702" s="3"/>
      <c r="AD702" s="3"/>
      <c r="AE702" s="3"/>
    </row>
    <row r="703">
      <c r="A703" s="64" t="s">
        <v>1260</v>
      </c>
      <c r="B703" s="64" t="s">
        <v>1265</v>
      </c>
      <c r="C703" s="64" t="s">
        <v>1266</v>
      </c>
      <c r="D703" s="64">
        <v>2.0</v>
      </c>
      <c r="E703" s="64" t="s">
        <v>303</v>
      </c>
      <c r="F703" s="64">
        <v>60.5</v>
      </c>
      <c r="G703" s="64">
        <v>33.5</v>
      </c>
      <c r="H703" s="64">
        <v>27.0</v>
      </c>
      <c r="I703" s="64">
        <v>1.0</v>
      </c>
      <c r="J703" s="64">
        <v>0.0</v>
      </c>
      <c r="K703" s="64">
        <v>3.0</v>
      </c>
      <c r="L703" s="64">
        <v>1.0E-4</v>
      </c>
      <c r="M703" s="64">
        <v>1.0</v>
      </c>
      <c r="N703" s="64">
        <v>2.0</v>
      </c>
      <c r="O703" s="64">
        <v>0.0</v>
      </c>
      <c r="P703" s="64">
        <v>2.0</v>
      </c>
      <c r="Q703" s="64">
        <v>0.0</v>
      </c>
      <c r="R703" s="64">
        <v>118.0</v>
      </c>
      <c r="S703" s="64">
        <v>0.0</v>
      </c>
      <c r="T703" s="64">
        <v>2.0</v>
      </c>
      <c r="U703" s="64">
        <v>0.0</v>
      </c>
      <c r="V703" s="63"/>
      <c r="W703" s="63"/>
      <c r="X703" s="63"/>
      <c r="Y703" s="63"/>
      <c r="Z703" s="63"/>
      <c r="AA703" s="63"/>
      <c r="AB703" s="63"/>
      <c r="AC703" s="63"/>
      <c r="AD703" s="63"/>
      <c r="AE703" s="63"/>
    </row>
    <row r="704">
      <c r="A704" s="65" t="s">
        <v>1260</v>
      </c>
      <c r="B704" s="65" t="s">
        <v>1267</v>
      </c>
      <c r="C704" s="65" t="s">
        <v>1268</v>
      </c>
      <c r="D704" s="65">
        <v>2.0</v>
      </c>
      <c r="E704" s="65" t="s">
        <v>303</v>
      </c>
      <c r="F704" s="65">
        <v>60.5</v>
      </c>
      <c r="G704" s="65">
        <v>33.5</v>
      </c>
      <c r="H704" s="65">
        <v>27.0</v>
      </c>
      <c r="I704" s="65">
        <v>6.0</v>
      </c>
      <c r="J704" s="65">
        <v>2.0E-4</v>
      </c>
      <c r="K704" s="65">
        <v>6.0</v>
      </c>
      <c r="L704" s="65">
        <v>2.0E-4</v>
      </c>
      <c r="M704" s="65">
        <v>1.0</v>
      </c>
      <c r="N704" s="65">
        <v>2.0</v>
      </c>
      <c r="O704" s="65">
        <v>0.0</v>
      </c>
      <c r="P704" s="65">
        <v>0.3333</v>
      </c>
      <c r="Q704" s="65">
        <v>0.0</v>
      </c>
      <c r="R704" s="65">
        <v>118.0</v>
      </c>
      <c r="S704" s="65">
        <v>0.0</v>
      </c>
      <c r="T704" s="65">
        <v>2.0</v>
      </c>
      <c r="U704" s="65">
        <v>0.0</v>
      </c>
      <c r="V704" s="3"/>
      <c r="W704" s="3"/>
      <c r="X704" s="3"/>
      <c r="Y704" s="3"/>
      <c r="Z704" s="3"/>
      <c r="AA704" s="3"/>
      <c r="AB704" s="3"/>
      <c r="AC704" s="3"/>
      <c r="AD704" s="3"/>
      <c r="AE704" s="3"/>
    </row>
    <row r="705">
      <c r="A705" s="64" t="s">
        <v>1269</v>
      </c>
      <c r="B705" s="64" t="s">
        <v>1270</v>
      </c>
      <c r="C705" s="64" t="s">
        <v>1271</v>
      </c>
      <c r="D705" s="64">
        <v>1.0</v>
      </c>
      <c r="E705" s="64" t="s">
        <v>220</v>
      </c>
      <c r="F705" s="64">
        <v>60.5</v>
      </c>
      <c r="G705" s="64">
        <v>33.5</v>
      </c>
      <c r="H705" s="64">
        <v>27.0</v>
      </c>
      <c r="I705" s="64">
        <v>2.0</v>
      </c>
      <c r="J705" s="64">
        <v>1.0E-4</v>
      </c>
      <c r="K705" s="64">
        <v>3.0</v>
      </c>
      <c r="L705" s="64">
        <v>1.0E-4</v>
      </c>
      <c r="M705" s="64">
        <v>0.6667</v>
      </c>
      <c r="N705" s="64">
        <v>1.0</v>
      </c>
      <c r="O705" s="64">
        <v>0.0</v>
      </c>
      <c r="P705" s="64">
        <v>0.5</v>
      </c>
      <c r="Q705" s="64">
        <v>0.0</v>
      </c>
      <c r="R705" s="64">
        <v>102.0</v>
      </c>
      <c r="S705" s="64">
        <v>0.0</v>
      </c>
      <c r="T705" s="64">
        <v>1.0</v>
      </c>
      <c r="U705" s="64">
        <v>0.0</v>
      </c>
      <c r="V705" s="63"/>
      <c r="W705" s="63"/>
      <c r="X705" s="63"/>
      <c r="Y705" s="63"/>
      <c r="Z705" s="63"/>
      <c r="AA705" s="63"/>
      <c r="AB705" s="63"/>
      <c r="AC705" s="63"/>
      <c r="AD705" s="63"/>
      <c r="AE705" s="63"/>
    </row>
    <row r="706">
      <c r="A706" s="65" t="s">
        <v>1272</v>
      </c>
      <c r="B706" s="65" t="s">
        <v>1273</v>
      </c>
      <c r="C706" s="65" t="s">
        <v>1274</v>
      </c>
      <c r="D706" s="65">
        <v>1.0</v>
      </c>
      <c r="E706" s="65" t="s">
        <v>69</v>
      </c>
      <c r="F706" s="65">
        <v>60.5</v>
      </c>
      <c r="G706" s="65">
        <v>33.5</v>
      </c>
      <c r="H706" s="65">
        <v>27.0</v>
      </c>
      <c r="I706" s="65">
        <v>24.0</v>
      </c>
      <c r="J706" s="65">
        <v>0.001</v>
      </c>
      <c r="K706" s="65">
        <v>40.0</v>
      </c>
      <c r="L706" s="65">
        <v>0.0013</v>
      </c>
      <c r="M706" s="65">
        <v>1.0</v>
      </c>
      <c r="N706" s="65">
        <v>1.0</v>
      </c>
      <c r="O706" s="65">
        <v>0.0</v>
      </c>
      <c r="P706" s="65">
        <v>0.0417</v>
      </c>
      <c r="Q706" s="65">
        <v>0.0</v>
      </c>
      <c r="R706" s="65">
        <v>156.0</v>
      </c>
      <c r="S706" s="65">
        <v>0.0</v>
      </c>
      <c r="T706" s="65">
        <v>1.0</v>
      </c>
      <c r="U706" s="65">
        <v>0.0</v>
      </c>
      <c r="V706" s="3"/>
      <c r="W706" s="3"/>
      <c r="X706" s="3"/>
      <c r="Y706" s="3"/>
      <c r="Z706" s="3"/>
      <c r="AA706" s="3"/>
      <c r="AB706" s="3"/>
      <c r="AC706" s="3"/>
      <c r="AD706" s="3"/>
      <c r="AE706" s="3"/>
    </row>
    <row r="707">
      <c r="A707" s="64" t="s">
        <v>1272</v>
      </c>
      <c r="B707" s="64" t="s">
        <v>1275</v>
      </c>
      <c r="C707" s="64" t="s">
        <v>1276</v>
      </c>
      <c r="D707" s="64">
        <v>1.0</v>
      </c>
      <c r="E707" s="64" t="s">
        <v>69</v>
      </c>
      <c r="F707" s="64">
        <v>60.5</v>
      </c>
      <c r="G707" s="64">
        <v>33.5</v>
      </c>
      <c r="H707" s="64">
        <v>27.0</v>
      </c>
      <c r="I707" s="64">
        <v>1.0</v>
      </c>
      <c r="J707" s="64">
        <v>0.0</v>
      </c>
      <c r="K707" s="64">
        <v>1.0</v>
      </c>
      <c r="L707" s="64">
        <v>0.0</v>
      </c>
      <c r="M707" s="64">
        <v>1.0</v>
      </c>
      <c r="N707" s="64">
        <v>1.0</v>
      </c>
      <c r="O707" s="64">
        <v>0.0</v>
      </c>
      <c r="P707" s="64">
        <v>1.0</v>
      </c>
      <c r="Q707" s="64">
        <v>0.0</v>
      </c>
      <c r="R707" s="64">
        <v>156.0</v>
      </c>
      <c r="S707" s="64">
        <v>0.0</v>
      </c>
      <c r="T707" s="64">
        <v>1.0</v>
      </c>
      <c r="U707" s="64">
        <v>0.0</v>
      </c>
      <c r="V707" s="63"/>
      <c r="W707" s="63"/>
      <c r="X707" s="63"/>
      <c r="Y707" s="63"/>
      <c r="Z707" s="63"/>
      <c r="AA707" s="63"/>
      <c r="AB707" s="63"/>
      <c r="AC707" s="63"/>
      <c r="AD707" s="63"/>
      <c r="AE707" s="63"/>
    </row>
    <row r="708">
      <c r="A708" s="65" t="s">
        <v>737</v>
      </c>
      <c r="B708" s="65" t="s">
        <v>1277</v>
      </c>
      <c r="C708" s="65" t="s">
        <v>1278</v>
      </c>
      <c r="D708" s="65">
        <v>1.0</v>
      </c>
      <c r="E708" s="65" t="s">
        <v>202</v>
      </c>
      <c r="F708" s="65">
        <v>37.0</v>
      </c>
      <c r="G708" s="65">
        <v>25.5</v>
      </c>
      <c r="H708" s="65">
        <v>11.5</v>
      </c>
      <c r="I708" s="65">
        <v>29.0</v>
      </c>
      <c r="J708" s="65">
        <v>0.0011</v>
      </c>
      <c r="K708" s="65">
        <v>33.0</v>
      </c>
      <c r="L708" s="65">
        <v>0.0011</v>
      </c>
      <c r="M708" s="65">
        <v>1.0</v>
      </c>
      <c r="N708" s="65">
        <v>1.0</v>
      </c>
      <c r="O708" s="65">
        <v>0.0</v>
      </c>
      <c r="P708" s="65">
        <v>0.0345</v>
      </c>
      <c r="Q708" s="65">
        <v>0.0</v>
      </c>
      <c r="R708" s="65">
        <v>102.0</v>
      </c>
      <c r="S708" s="65">
        <v>0.0</v>
      </c>
      <c r="T708" s="65">
        <v>1.0</v>
      </c>
      <c r="U708" s="65">
        <v>0.0</v>
      </c>
      <c r="V708" s="3"/>
      <c r="W708" s="3"/>
      <c r="X708" s="3"/>
      <c r="Y708" s="3"/>
      <c r="Z708" s="3"/>
      <c r="AA708" s="3"/>
      <c r="AB708" s="3"/>
      <c r="AC708" s="3"/>
      <c r="AD708" s="3"/>
      <c r="AE708" s="3"/>
    </row>
    <row r="709">
      <c r="A709" s="64" t="s">
        <v>737</v>
      </c>
      <c r="B709" s="64" t="s">
        <v>1279</v>
      </c>
      <c r="C709" s="64" t="s">
        <v>1280</v>
      </c>
      <c r="D709" s="64">
        <v>1.0</v>
      </c>
      <c r="E709" s="64" t="s">
        <v>202</v>
      </c>
      <c r="F709" s="64">
        <v>37.0</v>
      </c>
      <c r="G709" s="64">
        <v>25.5</v>
      </c>
      <c r="H709" s="64">
        <v>11.5</v>
      </c>
      <c r="I709" s="64">
        <v>4.0</v>
      </c>
      <c r="J709" s="64">
        <v>2.0E-4</v>
      </c>
      <c r="K709" s="64">
        <v>8.0</v>
      </c>
      <c r="L709" s="64">
        <v>3.0E-4</v>
      </c>
      <c r="M709" s="64">
        <v>1.0</v>
      </c>
      <c r="N709" s="64">
        <v>1.0</v>
      </c>
      <c r="O709" s="64">
        <v>0.0</v>
      </c>
      <c r="P709" s="64">
        <v>0.25</v>
      </c>
      <c r="Q709" s="64">
        <v>0.0</v>
      </c>
      <c r="R709" s="64">
        <v>102.0</v>
      </c>
      <c r="S709" s="64">
        <v>0.0</v>
      </c>
      <c r="T709" s="64">
        <v>1.0</v>
      </c>
      <c r="U709" s="64">
        <v>0.0</v>
      </c>
      <c r="V709" s="63"/>
      <c r="W709" s="63"/>
      <c r="X709" s="63"/>
      <c r="Y709" s="63"/>
      <c r="Z709" s="63"/>
      <c r="AA709" s="63"/>
      <c r="AB709" s="63"/>
      <c r="AC709" s="63"/>
      <c r="AD709" s="63"/>
      <c r="AE709" s="63"/>
    </row>
    <row r="710">
      <c r="A710" s="65" t="s">
        <v>737</v>
      </c>
      <c r="B710" s="65" t="s">
        <v>1281</v>
      </c>
      <c r="C710" s="65" t="s">
        <v>1282</v>
      </c>
      <c r="D710" s="65">
        <v>1.0</v>
      </c>
      <c r="E710" s="65" t="s">
        <v>202</v>
      </c>
      <c r="F710" s="65">
        <v>37.0</v>
      </c>
      <c r="G710" s="65">
        <v>25.5</v>
      </c>
      <c r="H710" s="65">
        <v>11.5</v>
      </c>
      <c r="I710" s="65">
        <v>2.0</v>
      </c>
      <c r="J710" s="65">
        <v>1.0E-4</v>
      </c>
      <c r="K710" s="65">
        <v>2.0</v>
      </c>
      <c r="L710" s="65">
        <v>1.0E-4</v>
      </c>
      <c r="M710" s="65">
        <v>1.0</v>
      </c>
      <c r="N710" s="65">
        <v>1.0</v>
      </c>
      <c r="O710" s="65">
        <v>0.0</v>
      </c>
      <c r="P710" s="65">
        <v>0.5</v>
      </c>
      <c r="Q710" s="65">
        <v>0.0</v>
      </c>
      <c r="R710" s="65">
        <v>102.0</v>
      </c>
      <c r="S710" s="65">
        <v>0.0</v>
      </c>
      <c r="T710" s="65">
        <v>1.0</v>
      </c>
      <c r="U710" s="65">
        <v>0.0</v>
      </c>
      <c r="V710" s="3"/>
      <c r="W710" s="3"/>
      <c r="X710" s="3"/>
      <c r="Y710" s="3"/>
      <c r="Z710" s="3"/>
      <c r="AA710" s="3"/>
      <c r="AB710" s="3"/>
      <c r="AC710" s="3"/>
      <c r="AD710" s="3"/>
      <c r="AE710" s="3"/>
    </row>
    <row r="711">
      <c r="A711" s="64" t="s">
        <v>737</v>
      </c>
      <c r="B711" s="64" t="s">
        <v>1040</v>
      </c>
      <c r="C711" s="64" t="s">
        <v>1041</v>
      </c>
      <c r="D711" s="64">
        <v>1.0</v>
      </c>
      <c r="E711" s="64" t="s">
        <v>202</v>
      </c>
      <c r="F711" s="64">
        <v>37.0</v>
      </c>
      <c r="G711" s="64">
        <v>25.5</v>
      </c>
      <c r="H711" s="64">
        <v>11.5</v>
      </c>
      <c r="I711" s="64">
        <v>1.0</v>
      </c>
      <c r="J711" s="64">
        <v>0.0</v>
      </c>
      <c r="K711" s="64">
        <v>1.0</v>
      </c>
      <c r="L711" s="64">
        <v>0.0</v>
      </c>
      <c r="M711" s="64">
        <v>1.0</v>
      </c>
      <c r="N711" s="64">
        <v>1.0</v>
      </c>
      <c r="O711" s="64">
        <v>0.0</v>
      </c>
      <c r="P711" s="64">
        <v>1.0</v>
      </c>
      <c r="Q711" s="64">
        <v>0.0</v>
      </c>
      <c r="R711" s="64">
        <v>102.0</v>
      </c>
      <c r="S711" s="64">
        <v>0.0</v>
      </c>
      <c r="T711" s="64">
        <v>1.0</v>
      </c>
      <c r="U711" s="64">
        <v>0.0</v>
      </c>
      <c r="V711" s="63"/>
      <c r="W711" s="63"/>
      <c r="X711" s="63"/>
      <c r="Y711" s="63"/>
      <c r="Z711" s="63"/>
      <c r="AA711" s="63"/>
      <c r="AB711" s="63"/>
      <c r="AC711" s="63"/>
      <c r="AD711" s="63"/>
      <c r="AE711" s="63"/>
    </row>
    <row r="712">
      <c r="A712" s="65" t="s">
        <v>737</v>
      </c>
      <c r="B712" s="65" t="s">
        <v>1283</v>
      </c>
      <c r="C712" s="65" t="s">
        <v>1284</v>
      </c>
      <c r="D712" s="65">
        <v>1.0</v>
      </c>
      <c r="E712" s="65" t="s">
        <v>202</v>
      </c>
      <c r="F712" s="65">
        <v>37.0</v>
      </c>
      <c r="G712" s="65">
        <v>25.5</v>
      </c>
      <c r="H712" s="65">
        <v>11.5</v>
      </c>
      <c r="I712" s="65">
        <v>11.0</v>
      </c>
      <c r="J712" s="65">
        <v>4.0E-4</v>
      </c>
      <c r="K712" s="65">
        <v>21.0</v>
      </c>
      <c r="L712" s="65">
        <v>7.0E-4</v>
      </c>
      <c r="M712" s="65">
        <v>1.0</v>
      </c>
      <c r="N712" s="65">
        <v>1.0</v>
      </c>
      <c r="O712" s="65">
        <v>0.0</v>
      </c>
      <c r="P712" s="65">
        <v>0.0909</v>
      </c>
      <c r="Q712" s="65">
        <v>0.0</v>
      </c>
      <c r="R712" s="65">
        <v>102.0</v>
      </c>
      <c r="S712" s="65">
        <v>0.0</v>
      </c>
      <c r="T712" s="65">
        <v>1.0</v>
      </c>
      <c r="U712" s="65">
        <v>0.0</v>
      </c>
      <c r="V712" s="3"/>
      <c r="W712" s="3"/>
      <c r="X712" s="3"/>
      <c r="Y712" s="3"/>
      <c r="Z712" s="3"/>
      <c r="AA712" s="3"/>
      <c r="AB712" s="3"/>
      <c r="AC712" s="3"/>
      <c r="AD712" s="3"/>
      <c r="AE712" s="3"/>
    </row>
    <row r="713">
      <c r="A713" s="64" t="s">
        <v>1285</v>
      </c>
      <c r="B713" s="64" t="s">
        <v>1286</v>
      </c>
      <c r="C713" s="64" t="s">
        <v>1287</v>
      </c>
      <c r="D713" s="64">
        <v>1.0</v>
      </c>
      <c r="E713" s="64" t="s">
        <v>196</v>
      </c>
      <c r="F713" s="64">
        <v>37.0</v>
      </c>
      <c r="G713" s="64">
        <v>25.5</v>
      </c>
      <c r="H713" s="64">
        <v>11.5</v>
      </c>
      <c r="I713" s="64">
        <v>2.0</v>
      </c>
      <c r="J713" s="64">
        <v>1.0E-4</v>
      </c>
      <c r="K713" s="64">
        <v>3.0</v>
      </c>
      <c r="L713" s="64">
        <v>1.0E-4</v>
      </c>
      <c r="M713" s="64">
        <v>1.0</v>
      </c>
      <c r="N713" s="64">
        <v>1.0</v>
      </c>
      <c r="O713" s="64">
        <v>0.0</v>
      </c>
      <c r="P713" s="64">
        <v>0.5</v>
      </c>
      <c r="Q713" s="64">
        <v>0.0</v>
      </c>
      <c r="R713" s="64">
        <v>106.0</v>
      </c>
      <c r="S713" s="64">
        <v>0.0</v>
      </c>
      <c r="T713" s="64">
        <v>1.0</v>
      </c>
      <c r="U713" s="64">
        <v>0.0</v>
      </c>
      <c r="V713" s="63"/>
      <c r="W713" s="63"/>
      <c r="X713" s="63"/>
      <c r="Y713" s="63"/>
      <c r="Z713" s="63"/>
      <c r="AA713" s="63"/>
      <c r="AB713" s="63"/>
      <c r="AC713" s="63"/>
      <c r="AD713" s="63"/>
      <c r="AE713" s="63"/>
    </row>
    <row r="714">
      <c r="A714" s="65" t="s">
        <v>1285</v>
      </c>
      <c r="B714" s="65" t="s">
        <v>1288</v>
      </c>
      <c r="C714" s="65" t="s">
        <v>1289</v>
      </c>
      <c r="D714" s="65">
        <v>1.0</v>
      </c>
      <c r="E714" s="65" t="s">
        <v>196</v>
      </c>
      <c r="F714" s="65">
        <v>37.0</v>
      </c>
      <c r="G714" s="65">
        <v>25.5</v>
      </c>
      <c r="H714" s="65">
        <v>11.5</v>
      </c>
      <c r="I714" s="65">
        <v>5.0</v>
      </c>
      <c r="J714" s="65">
        <v>2.0E-4</v>
      </c>
      <c r="K714" s="65">
        <v>11.0</v>
      </c>
      <c r="L714" s="65">
        <v>4.0E-4</v>
      </c>
      <c r="M714" s="65">
        <v>0.8182</v>
      </c>
      <c r="N714" s="65">
        <v>1.0</v>
      </c>
      <c r="O714" s="65">
        <v>0.0</v>
      </c>
      <c r="P714" s="65">
        <v>0.2</v>
      </c>
      <c r="Q714" s="65">
        <v>0.0</v>
      </c>
      <c r="R714" s="65">
        <v>106.0</v>
      </c>
      <c r="S714" s="65">
        <v>0.0</v>
      </c>
      <c r="T714" s="65">
        <v>1.0</v>
      </c>
      <c r="U714" s="65">
        <v>0.0</v>
      </c>
      <c r="V714" s="3"/>
      <c r="W714" s="3"/>
      <c r="X714" s="3"/>
      <c r="Y714" s="3"/>
      <c r="Z714" s="3"/>
      <c r="AA714" s="3"/>
      <c r="AB714" s="3"/>
      <c r="AC714" s="3"/>
      <c r="AD714" s="3"/>
      <c r="AE714" s="3"/>
    </row>
    <row r="715">
      <c r="A715" s="64" t="s">
        <v>1285</v>
      </c>
      <c r="B715" s="64" t="s">
        <v>1290</v>
      </c>
      <c r="C715" s="64" t="s">
        <v>1291</v>
      </c>
      <c r="D715" s="64">
        <v>1.0</v>
      </c>
      <c r="E715" s="64" t="s">
        <v>196</v>
      </c>
      <c r="F715" s="64">
        <v>37.0</v>
      </c>
      <c r="G715" s="64">
        <v>25.5</v>
      </c>
      <c r="H715" s="64">
        <v>11.5</v>
      </c>
      <c r="I715" s="64">
        <v>47.0</v>
      </c>
      <c r="J715" s="64">
        <v>0.0019</v>
      </c>
      <c r="K715" s="64">
        <v>55.0</v>
      </c>
      <c r="L715" s="64">
        <v>0.0018</v>
      </c>
      <c r="M715" s="64">
        <v>1.0</v>
      </c>
      <c r="N715" s="64">
        <v>1.0</v>
      </c>
      <c r="O715" s="64">
        <v>0.0</v>
      </c>
      <c r="P715" s="64">
        <v>0.0213</v>
      </c>
      <c r="Q715" s="64">
        <v>0.0</v>
      </c>
      <c r="R715" s="64">
        <v>106.0</v>
      </c>
      <c r="S715" s="64">
        <v>0.0</v>
      </c>
      <c r="T715" s="64">
        <v>1.0</v>
      </c>
      <c r="U715" s="64">
        <v>0.0</v>
      </c>
      <c r="V715" s="63"/>
      <c r="W715" s="63"/>
      <c r="X715" s="63"/>
      <c r="Y715" s="63"/>
      <c r="Z715" s="63"/>
      <c r="AA715" s="63"/>
      <c r="AB715" s="63"/>
      <c r="AC715" s="63"/>
      <c r="AD715" s="63"/>
      <c r="AE715" s="63"/>
    </row>
    <row r="716">
      <c r="A716" s="65" t="s">
        <v>1285</v>
      </c>
      <c r="B716" s="65" t="s">
        <v>1292</v>
      </c>
      <c r="C716" s="65" t="s">
        <v>1293</v>
      </c>
      <c r="D716" s="65">
        <v>2.0</v>
      </c>
      <c r="E716" s="65" t="s">
        <v>196</v>
      </c>
      <c r="F716" s="65">
        <v>37.0</v>
      </c>
      <c r="G716" s="65">
        <v>25.5</v>
      </c>
      <c r="H716" s="65">
        <v>11.5</v>
      </c>
      <c r="I716" s="65">
        <v>5.0</v>
      </c>
      <c r="J716" s="65">
        <v>2.0E-4</v>
      </c>
      <c r="K716" s="65">
        <v>5.0</v>
      </c>
      <c r="L716" s="65">
        <v>2.0E-4</v>
      </c>
      <c r="M716" s="65">
        <v>1.0</v>
      </c>
      <c r="N716" s="65">
        <v>2.0</v>
      </c>
      <c r="O716" s="65">
        <v>0.0</v>
      </c>
      <c r="P716" s="65">
        <v>0.4</v>
      </c>
      <c r="Q716" s="65">
        <v>0.0</v>
      </c>
      <c r="R716" s="65">
        <v>212.0</v>
      </c>
      <c r="S716" s="65">
        <v>0.0</v>
      </c>
      <c r="T716" s="65">
        <v>2.0</v>
      </c>
      <c r="U716" s="65">
        <v>0.0</v>
      </c>
      <c r="V716" s="3"/>
      <c r="W716" s="3"/>
      <c r="X716" s="3"/>
      <c r="Y716" s="3"/>
      <c r="Z716" s="3"/>
      <c r="AA716" s="3"/>
      <c r="AB716" s="3"/>
      <c r="AC716" s="3"/>
      <c r="AD716" s="3"/>
      <c r="AE716" s="3"/>
    </row>
    <row r="717">
      <c r="A717" s="64" t="s">
        <v>1285</v>
      </c>
      <c r="B717" s="64" t="s">
        <v>1294</v>
      </c>
      <c r="C717" s="64" t="s">
        <v>1295</v>
      </c>
      <c r="D717" s="64">
        <v>3.0</v>
      </c>
      <c r="E717" s="64" t="s">
        <v>196</v>
      </c>
      <c r="F717" s="64">
        <v>37.0</v>
      </c>
      <c r="G717" s="64">
        <v>25.5</v>
      </c>
      <c r="H717" s="64">
        <v>11.5</v>
      </c>
      <c r="I717" s="64">
        <v>1.0</v>
      </c>
      <c r="J717" s="64">
        <v>0.0</v>
      </c>
      <c r="K717" s="64">
        <v>3.0</v>
      </c>
      <c r="L717" s="64">
        <v>1.0E-4</v>
      </c>
      <c r="M717" s="64">
        <v>1.0</v>
      </c>
      <c r="N717" s="64">
        <v>3.0</v>
      </c>
      <c r="O717" s="64">
        <v>0.0</v>
      </c>
      <c r="P717" s="64">
        <v>3.0</v>
      </c>
      <c r="Q717" s="64">
        <v>0.0</v>
      </c>
      <c r="R717" s="64">
        <v>318.0</v>
      </c>
      <c r="S717" s="64">
        <v>0.0</v>
      </c>
      <c r="T717" s="64">
        <v>3.0</v>
      </c>
      <c r="U717" s="64">
        <v>0.0</v>
      </c>
      <c r="V717" s="63"/>
      <c r="W717" s="63"/>
      <c r="X717" s="63"/>
      <c r="Y717" s="63"/>
      <c r="Z717" s="63"/>
      <c r="AA717" s="63"/>
      <c r="AB717" s="63"/>
      <c r="AC717" s="63"/>
      <c r="AD717" s="63"/>
      <c r="AE717" s="63"/>
    </row>
    <row r="718">
      <c r="A718" s="65" t="s">
        <v>1285</v>
      </c>
      <c r="B718" s="65" t="s">
        <v>1296</v>
      </c>
      <c r="C718" s="65" t="s">
        <v>1297</v>
      </c>
      <c r="D718" s="65">
        <v>1.0</v>
      </c>
      <c r="E718" s="65" t="s">
        <v>196</v>
      </c>
      <c r="F718" s="65">
        <v>37.0</v>
      </c>
      <c r="G718" s="65">
        <v>25.5</v>
      </c>
      <c r="H718" s="65">
        <v>11.5</v>
      </c>
      <c r="I718" s="65">
        <v>232.0</v>
      </c>
      <c r="J718" s="65">
        <v>0.0092</v>
      </c>
      <c r="K718" s="65">
        <v>277.0</v>
      </c>
      <c r="L718" s="65">
        <v>0.0092</v>
      </c>
      <c r="M718" s="65">
        <v>0.9964</v>
      </c>
      <c r="N718" s="65">
        <v>1.0</v>
      </c>
      <c r="O718" s="65">
        <v>0.0</v>
      </c>
      <c r="P718" s="65">
        <v>0.0043</v>
      </c>
      <c r="Q718" s="65">
        <v>0.0</v>
      </c>
      <c r="R718" s="65">
        <v>106.0</v>
      </c>
      <c r="S718" s="65">
        <v>0.0</v>
      </c>
      <c r="T718" s="65">
        <v>1.0</v>
      </c>
      <c r="U718" s="65">
        <v>0.0</v>
      </c>
      <c r="V718" s="3"/>
      <c r="W718" s="3"/>
      <c r="X718" s="3"/>
      <c r="Y718" s="3"/>
      <c r="Z718" s="3"/>
      <c r="AA718" s="3"/>
      <c r="AB718" s="3"/>
      <c r="AC718" s="3"/>
      <c r="AD718" s="3"/>
      <c r="AE718" s="3"/>
    </row>
    <row r="719">
      <c r="A719" s="64" t="s">
        <v>1285</v>
      </c>
      <c r="B719" s="64" t="s">
        <v>1298</v>
      </c>
      <c r="C719" s="64" t="s">
        <v>1299</v>
      </c>
      <c r="D719" s="64">
        <v>4.0</v>
      </c>
      <c r="E719" s="64" t="s">
        <v>196</v>
      </c>
      <c r="F719" s="64">
        <v>37.0</v>
      </c>
      <c r="G719" s="64">
        <v>25.5</v>
      </c>
      <c r="H719" s="64">
        <v>11.5</v>
      </c>
      <c r="I719" s="64">
        <v>4.0</v>
      </c>
      <c r="J719" s="64">
        <v>2.0E-4</v>
      </c>
      <c r="K719" s="64">
        <v>7.0</v>
      </c>
      <c r="L719" s="64">
        <v>2.0E-4</v>
      </c>
      <c r="M719" s="64">
        <v>1.0</v>
      </c>
      <c r="N719" s="64">
        <v>4.0</v>
      </c>
      <c r="O719" s="64">
        <v>0.0</v>
      </c>
      <c r="P719" s="64">
        <v>1.0</v>
      </c>
      <c r="Q719" s="64">
        <v>0.0</v>
      </c>
      <c r="R719" s="64">
        <v>424.0</v>
      </c>
      <c r="S719" s="64">
        <v>0.0</v>
      </c>
      <c r="T719" s="64">
        <v>4.0</v>
      </c>
      <c r="U719" s="64">
        <v>0.0</v>
      </c>
      <c r="V719" s="63"/>
      <c r="W719" s="63"/>
      <c r="X719" s="63"/>
      <c r="Y719" s="63"/>
      <c r="Z719" s="63"/>
      <c r="AA719" s="63"/>
      <c r="AB719" s="63"/>
      <c r="AC719" s="63"/>
      <c r="AD719" s="63"/>
      <c r="AE719" s="63"/>
    </row>
    <row r="720">
      <c r="A720" s="65" t="s">
        <v>1285</v>
      </c>
      <c r="B720" s="65" t="s">
        <v>1300</v>
      </c>
      <c r="C720" s="65" t="s">
        <v>1301</v>
      </c>
      <c r="D720" s="65">
        <v>3.0</v>
      </c>
      <c r="E720" s="65" t="s">
        <v>196</v>
      </c>
      <c r="F720" s="65">
        <v>37.0</v>
      </c>
      <c r="G720" s="65">
        <v>25.5</v>
      </c>
      <c r="H720" s="65">
        <v>11.5</v>
      </c>
      <c r="I720" s="65">
        <v>10.0</v>
      </c>
      <c r="J720" s="65">
        <v>4.0E-4</v>
      </c>
      <c r="K720" s="65">
        <v>11.0</v>
      </c>
      <c r="L720" s="65">
        <v>4.0E-4</v>
      </c>
      <c r="M720" s="65">
        <v>1.0</v>
      </c>
      <c r="N720" s="65">
        <v>3.0</v>
      </c>
      <c r="O720" s="65">
        <v>0.0</v>
      </c>
      <c r="P720" s="65">
        <v>0.3</v>
      </c>
      <c r="Q720" s="65">
        <v>0.0</v>
      </c>
      <c r="R720" s="65">
        <v>318.0</v>
      </c>
      <c r="S720" s="65">
        <v>0.0</v>
      </c>
      <c r="T720" s="65">
        <v>3.0</v>
      </c>
      <c r="U720" s="65">
        <v>0.0</v>
      </c>
      <c r="V720" s="3"/>
      <c r="W720" s="3"/>
      <c r="X720" s="3"/>
      <c r="Y720" s="3"/>
      <c r="Z720" s="3"/>
      <c r="AA720" s="3"/>
      <c r="AB720" s="3"/>
      <c r="AC720" s="3"/>
      <c r="AD720" s="3"/>
      <c r="AE720" s="3"/>
    </row>
    <row r="721">
      <c r="A721" s="64" t="s">
        <v>742</v>
      </c>
      <c r="B721" s="64" t="s">
        <v>1044</v>
      </c>
      <c r="C721" s="64" t="s">
        <v>1045</v>
      </c>
      <c r="D721" s="64">
        <v>3.0</v>
      </c>
      <c r="E721" s="64" t="s">
        <v>170</v>
      </c>
      <c r="F721" s="64">
        <v>37.0</v>
      </c>
      <c r="G721" s="64">
        <v>25.5</v>
      </c>
      <c r="H721" s="64">
        <v>11.5</v>
      </c>
      <c r="I721" s="64">
        <v>29.0</v>
      </c>
      <c r="J721" s="64">
        <v>0.0011</v>
      </c>
      <c r="K721" s="64">
        <v>42.0</v>
      </c>
      <c r="L721" s="64">
        <v>0.0014</v>
      </c>
      <c r="M721" s="64">
        <v>0.9286</v>
      </c>
      <c r="N721" s="64">
        <v>3.0</v>
      </c>
      <c r="O721" s="64">
        <v>0.0</v>
      </c>
      <c r="P721" s="64">
        <v>0.1034</v>
      </c>
      <c r="Q721" s="64">
        <v>0.0</v>
      </c>
      <c r="R721" s="64">
        <v>318.0</v>
      </c>
      <c r="S721" s="64">
        <v>0.0</v>
      </c>
      <c r="T721" s="64">
        <v>3.0</v>
      </c>
      <c r="U721" s="64">
        <v>0.0</v>
      </c>
      <c r="V721" s="63"/>
      <c r="W721" s="63"/>
      <c r="X721" s="63"/>
      <c r="Y721" s="63"/>
      <c r="Z721" s="63"/>
      <c r="AA721" s="63"/>
      <c r="AB721" s="63"/>
      <c r="AC721" s="63"/>
      <c r="AD721" s="63"/>
      <c r="AE721" s="63"/>
    </row>
    <row r="722">
      <c r="A722" s="65" t="s">
        <v>742</v>
      </c>
      <c r="B722" s="65" t="s">
        <v>1046</v>
      </c>
      <c r="C722" s="65" t="s">
        <v>1047</v>
      </c>
      <c r="D722" s="65">
        <v>8.0</v>
      </c>
      <c r="E722" s="65" t="s">
        <v>170</v>
      </c>
      <c r="F722" s="65">
        <v>37.0</v>
      </c>
      <c r="G722" s="65">
        <v>25.5</v>
      </c>
      <c r="H722" s="65">
        <v>11.5</v>
      </c>
      <c r="I722" s="65">
        <v>16.0</v>
      </c>
      <c r="J722" s="65">
        <v>6.0E-4</v>
      </c>
      <c r="K722" s="65">
        <v>27.0</v>
      </c>
      <c r="L722" s="65">
        <v>9.0E-4</v>
      </c>
      <c r="M722" s="65">
        <v>0.9259</v>
      </c>
      <c r="N722" s="65">
        <v>8.0</v>
      </c>
      <c r="O722" s="65">
        <v>0.0</v>
      </c>
      <c r="P722" s="65">
        <v>0.5</v>
      </c>
      <c r="Q722" s="65">
        <v>0.0</v>
      </c>
      <c r="R722" s="65">
        <v>848.0</v>
      </c>
      <c r="S722" s="65">
        <v>0.0</v>
      </c>
      <c r="T722" s="65">
        <v>8.0</v>
      </c>
      <c r="U722" s="65">
        <v>0.0</v>
      </c>
      <c r="V722" s="3"/>
      <c r="W722" s="3"/>
      <c r="X722" s="3"/>
      <c r="Y722" s="3"/>
      <c r="Z722" s="3"/>
      <c r="AA722" s="3"/>
      <c r="AB722" s="3"/>
      <c r="AC722" s="3"/>
      <c r="AD722" s="3"/>
      <c r="AE722" s="3"/>
    </row>
    <row r="723">
      <c r="A723" s="64" t="s">
        <v>742</v>
      </c>
      <c r="B723" s="64" t="s">
        <v>749</v>
      </c>
      <c r="C723" s="64" t="s">
        <v>750</v>
      </c>
      <c r="D723" s="64">
        <v>7.0</v>
      </c>
      <c r="E723" s="64" t="s">
        <v>170</v>
      </c>
      <c r="F723" s="64">
        <v>37.0</v>
      </c>
      <c r="G723" s="64">
        <v>25.5</v>
      </c>
      <c r="H723" s="64">
        <v>11.5</v>
      </c>
      <c r="I723" s="64">
        <v>112.0</v>
      </c>
      <c r="J723" s="64">
        <v>0.0044</v>
      </c>
      <c r="K723" s="64">
        <v>136.0</v>
      </c>
      <c r="L723" s="64">
        <v>0.0045</v>
      </c>
      <c r="M723" s="64">
        <v>0.9779</v>
      </c>
      <c r="N723" s="64">
        <v>7.0</v>
      </c>
      <c r="O723" s="64">
        <v>0.0</v>
      </c>
      <c r="P723" s="64">
        <v>0.0625</v>
      </c>
      <c r="Q723" s="64">
        <v>0.0</v>
      </c>
      <c r="R723" s="64">
        <v>742.0</v>
      </c>
      <c r="S723" s="64">
        <v>0.0</v>
      </c>
      <c r="T723" s="64">
        <v>7.0</v>
      </c>
      <c r="U723" s="64">
        <v>0.0</v>
      </c>
      <c r="V723" s="63"/>
      <c r="W723" s="63"/>
      <c r="X723" s="63"/>
      <c r="Y723" s="63"/>
      <c r="Z723" s="63"/>
      <c r="AA723" s="63"/>
      <c r="AB723" s="63"/>
      <c r="AC723" s="63"/>
      <c r="AD723" s="63"/>
      <c r="AE723" s="63"/>
    </row>
    <row r="724">
      <c r="A724" s="65" t="s">
        <v>742</v>
      </c>
      <c r="B724" s="65" t="s">
        <v>751</v>
      </c>
      <c r="C724" s="65" t="s">
        <v>752</v>
      </c>
      <c r="D724" s="65">
        <v>6.0</v>
      </c>
      <c r="E724" s="65" t="s">
        <v>170</v>
      </c>
      <c r="F724" s="65">
        <v>37.0</v>
      </c>
      <c r="G724" s="65">
        <v>25.5</v>
      </c>
      <c r="H724" s="65">
        <v>11.5</v>
      </c>
      <c r="I724" s="65">
        <v>652.0</v>
      </c>
      <c r="J724" s="65">
        <v>0.0258</v>
      </c>
      <c r="K724" s="65">
        <v>775.0</v>
      </c>
      <c r="L724" s="65">
        <v>0.0256</v>
      </c>
      <c r="M724" s="65">
        <v>1.0</v>
      </c>
      <c r="N724" s="65">
        <v>6.0</v>
      </c>
      <c r="O724" s="65">
        <v>0.0</v>
      </c>
      <c r="P724" s="65">
        <v>0.0092</v>
      </c>
      <c r="Q724" s="65">
        <v>0.0</v>
      </c>
      <c r="R724" s="65">
        <v>636.0</v>
      </c>
      <c r="S724" s="65">
        <v>0.0</v>
      </c>
      <c r="T724" s="65">
        <v>6.0</v>
      </c>
      <c r="U724" s="65">
        <v>0.0</v>
      </c>
      <c r="V724" s="3"/>
      <c r="W724" s="3"/>
      <c r="X724" s="3"/>
      <c r="Y724" s="3"/>
      <c r="Z724" s="3"/>
      <c r="AA724" s="3"/>
      <c r="AB724" s="3"/>
      <c r="AC724" s="3"/>
      <c r="AD724" s="3"/>
      <c r="AE724" s="3"/>
    </row>
    <row r="725">
      <c r="A725" s="64" t="s">
        <v>742</v>
      </c>
      <c r="B725" s="64" t="s">
        <v>753</v>
      </c>
      <c r="C725" s="64" t="s">
        <v>754</v>
      </c>
      <c r="D725" s="64">
        <v>11.0</v>
      </c>
      <c r="E725" s="64" t="s">
        <v>170</v>
      </c>
      <c r="F725" s="64">
        <v>37.0</v>
      </c>
      <c r="G725" s="64">
        <v>25.5</v>
      </c>
      <c r="H725" s="64">
        <v>11.5</v>
      </c>
      <c r="I725" s="64">
        <v>279.0</v>
      </c>
      <c r="J725" s="64">
        <v>0.011</v>
      </c>
      <c r="K725" s="64">
        <v>336.0</v>
      </c>
      <c r="L725" s="64">
        <v>0.0111</v>
      </c>
      <c r="M725" s="64">
        <v>1.0</v>
      </c>
      <c r="N725" s="64">
        <v>11.0</v>
      </c>
      <c r="O725" s="64">
        <v>0.0</v>
      </c>
      <c r="P725" s="64">
        <v>0.0394</v>
      </c>
      <c r="Q725" s="64">
        <v>0.0</v>
      </c>
      <c r="R725" s="64">
        <v>1166.0</v>
      </c>
      <c r="S725" s="64">
        <v>0.0</v>
      </c>
      <c r="T725" s="64">
        <v>11.0</v>
      </c>
      <c r="U725" s="64">
        <v>0.0</v>
      </c>
      <c r="V725" s="63"/>
      <c r="W725" s="63"/>
      <c r="X725" s="63"/>
      <c r="Y725" s="63"/>
      <c r="Z725" s="63"/>
      <c r="AA725" s="63"/>
      <c r="AB725" s="63"/>
      <c r="AC725" s="63"/>
      <c r="AD725" s="63"/>
      <c r="AE725" s="63"/>
    </row>
    <row r="726">
      <c r="A726" s="65" t="s">
        <v>742</v>
      </c>
      <c r="B726" s="65" t="s">
        <v>1048</v>
      </c>
      <c r="C726" s="65" t="s">
        <v>1049</v>
      </c>
      <c r="D726" s="65">
        <v>1.0</v>
      </c>
      <c r="E726" s="65" t="s">
        <v>170</v>
      </c>
      <c r="F726" s="65">
        <v>37.0</v>
      </c>
      <c r="G726" s="65">
        <v>25.5</v>
      </c>
      <c r="H726" s="65">
        <v>11.5</v>
      </c>
      <c r="I726" s="65">
        <v>7.0</v>
      </c>
      <c r="J726" s="65">
        <v>3.0E-4</v>
      </c>
      <c r="K726" s="65">
        <v>10.0</v>
      </c>
      <c r="L726" s="65">
        <v>3.0E-4</v>
      </c>
      <c r="M726" s="65">
        <v>1.0</v>
      </c>
      <c r="N726" s="65">
        <v>1.0</v>
      </c>
      <c r="O726" s="65">
        <v>0.0</v>
      </c>
      <c r="P726" s="65">
        <v>0.1429</v>
      </c>
      <c r="Q726" s="65">
        <v>0.0</v>
      </c>
      <c r="R726" s="65">
        <v>106.0</v>
      </c>
      <c r="S726" s="65">
        <v>0.0</v>
      </c>
      <c r="T726" s="65">
        <v>1.0</v>
      </c>
      <c r="U726" s="65">
        <v>0.0</v>
      </c>
      <c r="V726" s="3"/>
      <c r="W726" s="3"/>
      <c r="X726" s="3"/>
      <c r="Y726" s="3"/>
      <c r="Z726" s="3"/>
      <c r="AA726" s="3"/>
      <c r="AB726" s="3"/>
      <c r="AC726" s="3"/>
      <c r="AD726" s="3"/>
      <c r="AE726" s="3"/>
    </row>
    <row r="727">
      <c r="A727" s="64" t="s">
        <v>755</v>
      </c>
      <c r="B727" s="64" t="s">
        <v>1302</v>
      </c>
      <c r="C727" s="64" t="s">
        <v>1303</v>
      </c>
      <c r="D727" s="64">
        <v>2.0</v>
      </c>
      <c r="E727" s="64" t="s">
        <v>170</v>
      </c>
      <c r="F727" s="64">
        <v>37.0</v>
      </c>
      <c r="G727" s="64">
        <v>25.5</v>
      </c>
      <c r="H727" s="64">
        <v>11.5</v>
      </c>
      <c r="I727" s="64">
        <v>15.0</v>
      </c>
      <c r="J727" s="64">
        <v>6.0E-4</v>
      </c>
      <c r="K727" s="64">
        <v>26.0</v>
      </c>
      <c r="L727" s="64">
        <v>9.0E-4</v>
      </c>
      <c r="M727" s="64">
        <v>0.6154</v>
      </c>
      <c r="N727" s="64">
        <v>2.0</v>
      </c>
      <c r="O727" s="64">
        <v>0.0</v>
      </c>
      <c r="P727" s="64">
        <v>0.1333</v>
      </c>
      <c r="Q727" s="64">
        <v>0.0</v>
      </c>
      <c r="R727" s="64">
        <v>204.0</v>
      </c>
      <c r="S727" s="64">
        <v>0.0</v>
      </c>
      <c r="T727" s="64">
        <v>2.0</v>
      </c>
      <c r="U727" s="64">
        <v>0.0</v>
      </c>
      <c r="V727" s="63"/>
      <c r="W727" s="63"/>
      <c r="X727" s="63"/>
      <c r="Y727" s="63"/>
      <c r="Z727" s="63"/>
      <c r="AA727" s="63"/>
      <c r="AB727" s="63"/>
      <c r="AC727" s="63"/>
      <c r="AD727" s="63"/>
      <c r="AE727" s="63"/>
    </row>
    <row r="728">
      <c r="A728" s="65" t="s">
        <v>755</v>
      </c>
      <c r="B728" s="65" t="s">
        <v>1304</v>
      </c>
      <c r="C728" s="65" t="s">
        <v>1305</v>
      </c>
      <c r="D728" s="65">
        <v>2.0</v>
      </c>
      <c r="E728" s="65" t="s">
        <v>170</v>
      </c>
      <c r="F728" s="65">
        <v>37.0</v>
      </c>
      <c r="G728" s="65">
        <v>25.5</v>
      </c>
      <c r="H728" s="65">
        <v>11.5</v>
      </c>
      <c r="I728" s="65">
        <v>11.0</v>
      </c>
      <c r="J728" s="65">
        <v>4.0E-4</v>
      </c>
      <c r="K728" s="65">
        <v>13.0</v>
      </c>
      <c r="L728" s="65">
        <v>4.0E-4</v>
      </c>
      <c r="M728" s="65">
        <v>0.9231</v>
      </c>
      <c r="N728" s="65">
        <v>2.0</v>
      </c>
      <c r="O728" s="65">
        <v>0.0</v>
      </c>
      <c r="P728" s="65">
        <v>0.1818</v>
      </c>
      <c r="Q728" s="65">
        <v>0.0</v>
      </c>
      <c r="R728" s="65">
        <v>204.0</v>
      </c>
      <c r="S728" s="65">
        <v>0.0</v>
      </c>
      <c r="T728" s="65">
        <v>2.0</v>
      </c>
      <c r="U728" s="65">
        <v>0.0</v>
      </c>
      <c r="V728" s="3"/>
      <c r="W728" s="3"/>
      <c r="X728" s="3"/>
      <c r="Y728" s="3"/>
      <c r="Z728" s="3"/>
      <c r="AA728" s="3"/>
      <c r="AB728" s="3"/>
      <c r="AC728" s="3"/>
      <c r="AD728" s="3"/>
      <c r="AE728" s="3"/>
    </row>
    <row r="729">
      <c r="A729" s="64" t="s">
        <v>755</v>
      </c>
      <c r="B729" s="64" t="s">
        <v>1306</v>
      </c>
      <c r="C729" s="64" t="s">
        <v>1307</v>
      </c>
      <c r="D729" s="64">
        <v>2.0</v>
      </c>
      <c r="E729" s="64" t="s">
        <v>170</v>
      </c>
      <c r="F729" s="64">
        <v>37.0</v>
      </c>
      <c r="G729" s="64">
        <v>25.5</v>
      </c>
      <c r="H729" s="64">
        <v>11.5</v>
      </c>
      <c r="I729" s="64">
        <v>14.0</v>
      </c>
      <c r="J729" s="64">
        <v>6.0E-4</v>
      </c>
      <c r="K729" s="64">
        <v>17.0</v>
      </c>
      <c r="L729" s="64">
        <v>6.0E-4</v>
      </c>
      <c r="M729" s="64">
        <v>0.7647</v>
      </c>
      <c r="N729" s="64">
        <v>2.0</v>
      </c>
      <c r="O729" s="64">
        <v>0.0</v>
      </c>
      <c r="P729" s="64">
        <v>0.1429</v>
      </c>
      <c r="Q729" s="64">
        <v>0.0</v>
      </c>
      <c r="R729" s="64">
        <v>204.0</v>
      </c>
      <c r="S729" s="64">
        <v>0.0</v>
      </c>
      <c r="T729" s="64">
        <v>2.0</v>
      </c>
      <c r="U729" s="64">
        <v>0.0</v>
      </c>
      <c r="V729" s="63"/>
      <c r="W729" s="63"/>
      <c r="X729" s="63"/>
      <c r="Y729" s="63"/>
      <c r="Z729" s="63"/>
      <c r="AA729" s="63"/>
      <c r="AB729" s="63"/>
      <c r="AC729" s="63"/>
      <c r="AD729" s="63"/>
      <c r="AE729" s="63"/>
    </row>
    <row r="730">
      <c r="A730" s="65" t="s">
        <v>755</v>
      </c>
      <c r="B730" s="65" t="s">
        <v>1308</v>
      </c>
      <c r="C730" s="65" t="s">
        <v>1309</v>
      </c>
      <c r="D730" s="65">
        <v>3.0</v>
      </c>
      <c r="E730" s="65" t="s">
        <v>170</v>
      </c>
      <c r="F730" s="65">
        <v>37.0</v>
      </c>
      <c r="G730" s="65">
        <v>25.5</v>
      </c>
      <c r="H730" s="65">
        <v>11.5</v>
      </c>
      <c r="I730" s="65">
        <v>4.0</v>
      </c>
      <c r="J730" s="65">
        <v>2.0E-4</v>
      </c>
      <c r="K730" s="65">
        <v>5.0</v>
      </c>
      <c r="L730" s="65">
        <v>2.0E-4</v>
      </c>
      <c r="M730" s="65">
        <v>1.0</v>
      </c>
      <c r="N730" s="65">
        <v>3.0</v>
      </c>
      <c r="O730" s="65">
        <v>0.0</v>
      </c>
      <c r="P730" s="65">
        <v>0.75</v>
      </c>
      <c r="Q730" s="65">
        <v>0.0</v>
      </c>
      <c r="R730" s="65">
        <v>306.0</v>
      </c>
      <c r="S730" s="65">
        <v>0.0</v>
      </c>
      <c r="T730" s="65">
        <v>3.0</v>
      </c>
      <c r="U730" s="65">
        <v>0.0</v>
      </c>
      <c r="V730" s="3"/>
      <c r="W730" s="3"/>
      <c r="X730" s="3"/>
      <c r="Y730" s="3"/>
      <c r="Z730" s="3"/>
      <c r="AA730" s="3"/>
      <c r="AB730" s="3"/>
      <c r="AC730" s="3"/>
      <c r="AD730" s="3"/>
      <c r="AE730" s="3"/>
    </row>
    <row r="731">
      <c r="A731" s="64" t="s">
        <v>755</v>
      </c>
      <c r="B731" s="64" t="s">
        <v>1310</v>
      </c>
      <c r="C731" s="64" t="s">
        <v>1311</v>
      </c>
      <c r="D731" s="64">
        <v>5.0</v>
      </c>
      <c r="E731" s="64" t="s">
        <v>170</v>
      </c>
      <c r="F731" s="64">
        <v>37.0</v>
      </c>
      <c r="G731" s="64">
        <v>25.5</v>
      </c>
      <c r="H731" s="64">
        <v>11.5</v>
      </c>
      <c r="I731" s="64">
        <v>5.0</v>
      </c>
      <c r="J731" s="64">
        <v>2.0E-4</v>
      </c>
      <c r="K731" s="64">
        <v>5.0</v>
      </c>
      <c r="L731" s="64">
        <v>2.0E-4</v>
      </c>
      <c r="M731" s="64">
        <v>0.8</v>
      </c>
      <c r="N731" s="64">
        <v>5.0</v>
      </c>
      <c r="O731" s="64">
        <v>0.0</v>
      </c>
      <c r="P731" s="64">
        <v>1.0</v>
      </c>
      <c r="Q731" s="64">
        <v>0.0</v>
      </c>
      <c r="R731" s="64">
        <v>510.0</v>
      </c>
      <c r="S731" s="64">
        <v>0.0</v>
      </c>
      <c r="T731" s="64">
        <v>5.0</v>
      </c>
      <c r="U731" s="64">
        <v>0.0</v>
      </c>
      <c r="V731" s="63"/>
      <c r="W731" s="63"/>
      <c r="X731" s="63"/>
      <c r="Y731" s="63"/>
      <c r="Z731" s="63"/>
      <c r="AA731" s="63"/>
      <c r="AB731" s="63"/>
      <c r="AC731" s="63"/>
      <c r="AD731" s="63"/>
      <c r="AE731" s="63"/>
    </row>
    <row r="732">
      <c r="A732" s="65" t="s">
        <v>755</v>
      </c>
      <c r="B732" s="65" t="s">
        <v>1312</v>
      </c>
      <c r="C732" s="65" t="s">
        <v>1313</v>
      </c>
      <c r="D732" s="65">
        <v>6.0</v>
      </c>
      <c r="E732" s="65" t="s">
        <v>170</v>
      </c>
      <c r="F732" s="65">
        <v>37.0</v>
      </c>
      <c r="G732" s="65">
        <v>25.5</v>
      </c>
      <c r="H732" s="65">
        <v>11.5</v>
      </c>
      <c r="I732" s="65">
        <v>12.0</v>
      </c>
      <c r="J732" s="65">
        <v>5.0E-4</v>
      </c>
      <c r="K732" s="65">
        <v>15.0</v>
      </c>
      <c r="L732" s="65">
        <v>5.0E-4</v>
      </c>
      <c r="M732" s="65">
        <v>0.9333</v>
      </c>
      <c r="N732" s="65">
        <v>6.0</v>
      </c>
      <c r="O732" s="65">
        <v>0.0</v>
      </c>
      <c r="P732" s="65">
        <v>0.5</v>
      </c>
      <c r="Q732" s="65">
        <v>0.0</v>
      </c>
      <c r="R732" s="65">
        <v>612.0</v>
      </c>
      <c r="S732" s="65">
        <v>0.0</v>
      </c>
      <c r="T732" s="65">
        <v>6.0</v>
      </c>
      <c r="U732" s="65">
        <v>0.0</v>
      </c>
      <c r="V732" s="3"/>
      <c r="W732" s="3"/>
      <c r="X732" s="3"/>
      <c r="Y732" s="3"/>
      <c r="Z732" s="3"/>
      <c r="AA732" s="3"/>
      <c r="AB732" s="3"/>
      <c r="AC732" s="3"/>
      <c r="AD732" s="3"/>
      <c r="AE732" s="3"/>
    </row>
    <row r="733">
      <c r="A733" s="64" t="s">
        <v>755</v>
      </c>
      <c r="B733" s="64" t="s">
        <v>756</v>
      </c>
      <c r="C733" s="64" t="s">
        <v>757</v>
      </c>
      <c r="D733" s="64">
        <v>9.0</v>
      </c>
      <c r="E733" s="64" t="s">
        <v>170</v>
      </c>
      <c r="F733" s="64">
        <v>37.0</v>
      </c>
      <c r="G733" s="64">
        <v>25.5</v>
      </c>
      <c r="H733" s="64">
        <v>11.5</v>
      </c>
      <c r="I733" s="64">
        <v>19.0</v>
      </c>
      <c r="J733" s="64">
        <v>8.0E-4</v>
      </c>
      <c r="K733" s="64">
        <v>28.0</v>
      </c>
      <c r="L733" s="64">
        <v>9.0E-4</v>
      </c>
      <c r="M733" s="64">
        <v>1.0</v>
      </c>
      <c r="N733" s="64">
        <v>9.0</v>
      </c>
      <c r="O733" s="64">
        <v>0.0</v>
      </c>
      <c r="P733" s="64">
        <v>0.4737</v>
      </c>
      <c r="Q733" s="64">
        <v>0.0</v>
      </c>
      <c r="R733" s="64">
        <v>918.0</v>
      </c>
      <c r="S733" s="64">
        <v>0.0</v>
      </c>
      <c r="T733" s="64">
        <v>9.0</v>
      </c>
      <c r="U733" s="64">
        <v>0.0</v>
      </c>
      <c r="V733" s="63"/>
      <c r="W733" s="63"/>
      <c r="X733" s="63"/>
      <c r="Y733" s="63"/>
      <c r="Z733" s="63"/>
      <c r="AA733" s="63"/>
      <c r="AB733" s="63"/>
      <c r="AC733" s="63"/>
      <c r="AD733" s="63"/>
      <c r="AE733" s="63"/>
    </row>
    <row r="734">
      <c r="A734" s="65" t="s">
        <v>755</v>
      </c>
      <c r="B734" s="65" t="s">
        <v>1314</v>
      </c>
      <c r="C734" s="65" t="s">
        <v>1315</v>
      </c>
      <c r="D734" s="65">
        <v>7.0</v>
      </c>
      <c r="E734" s="65" t="s">
        <v>170</v>
      </c>
      <c r="F734" s="65">
        <v>37.0</v>
      </c>
      <c r="G734" s="65">
        <v>25.5</v>
      </c>
      <c r="H734" s="65">
        <v>11.5</v>
      </c>
      <c r="I734" s="65">
        <v>28.0</v>
      </c>
      <c r="J734" s="65">
        <v>0.0011</v>
      </c>
      <c r="K734" s="65">
        <v>36.0</v>
      </c>
      <c r="L734" s="65">
        <v>0.0012</v>
      </c>
      <c r="M734" s="65">
        <v>0.9722</v>
      </c>
      <c r="N734" s="65">
        <v>7.0</v>
      </c>
      <c r="O734" s="65">
        <v>0.0</v>
      </c>
      <c r="P734" s="65">
        <v>0.25</v>
      </c>
      <c r="Q734" s="65">
        <v>0.0</v>
      </c>
      <c r="R734" s="65">
        <v>714.0</v>
      </c>
      <c r="S734" s="65">
        <v>0.0</v>
      </c>
      <c r="T734" s="65">
        <v>7.0</v>
      </c>
      <c r="U734" s="65">
        <v>0.0</v>
      </c>
      <c r="V734" s="3"/>
      <c r="W734" s="3"/>
      <c r="X734" s="3"/>
      <c r="Y734" s="3"/>
      <c r="Z734" s="3"/>
      <c r="AA734" s="3"/>
      <c r="AB734" s="3"/>
      <c r="AC734" s="3"/>
      <c r="AD734" s="3"/>
      <c r="AE734" s="3"/>
    </row>
    <row r="735">
      <c r="A735" s="64" t="s">
        <v>755</v>
      </c>
      <c r="B735" s="64" t="s">
        <v>758</v>
      </c>
      <c r="C735" s="64" t="s">
        <v>759</v>
      </c>
      <c r="D735" s="64">
        <v>11.0</v>
      </c>
      <c r="E735" s="64" t="s">
        <v>170</v>
      </c>
      <c r="F735" s="64">
        <v>37.0</v>
      </c>
      <c r="G735" s="64">
        <v>25.5</v>
      </c>
      <c r="H735" s="64">
        <v>11.5</v>
      </c>
      <c r="I735" s="64">
        <v>904.0</v>
      </c>
      <c r="J735" s="64">
        <v>0.0358</v>
      </c>
      <c r="K735" s="64">
        <v>1084.0</v>
      </c>
      <c r="L735" s="64">
        <v>0.0358</v>
      </c>
      <c r="M735" s="64">
        <v>0.9991</v>
      </c>
      <c r="N735" s="64">
        <v>11.0</v>
      </c>
      <c r="O735" s="64">
        <v>0.0</v>
      </c>
      <c r="P735" s="64">
        <v>0.0122</v>
      </c>
      <c r="Q735" s="64">
        <v>0.0</v>
      </c>
      <c r="R735" s="64">
        <v>1122.0</v>
      </c>
      <c r="S735" s="64">
        <v>0.0</v>
      </c>
      <c r="T735" s="64">
        <v>11.0</v>
      </c>
      <c r="U735" s="64">
        <v>0.0</v>
      </c>
      <c r="V735" s="63"/>
      <c r="W735" s="63"/>
      <c r="X735" s="63"/>
      <c r="Y735" s="63"/>
      <c r="Z735" s="63"/>
      <c r="AA735" s="63"/>
      <c r="AB735" s="63"/>
      <c r="AC735" s="63"/>
      <c r="AD735" s="63"/>
      <c r="AE735" s="63"/>
    </row>
    <row r="736">
      <c r="A736" s="65" t="s">
        <v>1316</v>
      </c>
      <c r="B736" s="65" t="s">
        <v>1317</v>
      </c>
      <c r="C736" s="65" t="s">
        <v>1318</v>
      </c>
      <c r="D736" s="65">
        <v>1.0</v>
      </c>
      <c r="E736" s="65" t="s">
        <v>170</v>
      </c>
      <c r="F736" s="65">
        <v>37.0</v>
      </c>
      <c r="G736" s="65">
        <v>25.5</v>
      </c>
      <c r="H736" s="65">
        <v>11.5</v>
      </c>
      <c r="I736" s="65">
        <v>2.0</v>
      </c>
      <c r="J736" s="65">
        <v>1.0E-4</v>
      </c>
      <c r="K736" s="65">
        <v>3.0</v>
      </c>
      <c r="L736" s="65">
        <v>1.0E-4</v>
      </c>
      <c r="M736" s="65">
        <v>1.0</v>
      </c>
      <c r="N736" s="65">
        <v>1.0</v>
      </c>
      <c r="O736" s="65">
        <v>0.0</v>
      </c>
      <c r="P736" s="65">
        <v>0.5</v>
      </c>
      <c r="Q736" s="65">
        <v>0.0</v>
      </c>
      <c r="R736" s="65">
        <v>102.0</v>
      </c>
      <c r="S736" s="65">
        <v>0.0</v>
      </c>
      <c r="T736" s="65">
        <v>1.0</v>
      </c>
      <c r="U736" s="65">
        <v>0.0</v>
      </c>
      <c r="V736" s="3"/>
      <c r="W736" s="3"/>
      <c r="X736" s="3"/>
      <c r="Y736" s="3"/>
      <c r="Z736" s="3"/>
      <c r="AA736" s="3"/>
      <c r="AB736" s="3"/>
      <c r="AC736" s="3"/>
      <c r="AD736" s="3"/>
      <c r="AE736" s="3"/>
    </row>
    <row r="737">
      <c r="A737" s="64" t="s">
        <v>1316</v>
      </c>
      <c r="B737" s="64" t="s">
        <v>1319</v>
      </c>
      <c r="C737" s="64" t="s">
        <v>1320</v>
      </c>
      <c r="D737" s="64">
        <v>1.0</v>
      </c>
      <c r="E737" s="64" t="s">
        <v>170</v>
      </c>
      <c r="F737" s="64">
        <v>37.0</v>
      </c>
      <c r="G737" s="64">
        <v>25.5</v>
      </c>
      <c r="H737" s="64">
        <v>11.5</v>
      </c>
      <c r="I737" s="64">
        <v>1.0</v>
      </c>
      <c r="J737" s="64">
        <v>0.0</v>
      </c>
      <c r="K737" s="64">
        <v>2.0</v>
      </c>
      <c r="L737" s="64">
        <v>1.0E-4</v>
      </c>
      <c r="M737" s="64">
        <v>1.0</v>
      </c>
      <c r="N737" s="64">
        <v>1.0</v>
      </c>
      <c r="O737" s="64">
        <v>0.0</v>
      </c>
      <c r="P737" s="64">
        <v>1.0</v>
      </c>
      <c r="Q737" s="64">
        <v>0.0</v>
      </c>
      <c r="R737" s="64">
        <v>102.0</v>
      </c>
      <c r="S737" s="64">
        <v>0.0</v>
      </c>
      <c r="T737" s="64">
        <v>1.0</v>
      </c>
      <c r="U737" s="64">
        <v>0.0</v>
      </c>
      <c r="V737" s="63"/>
      <c r="W737" s="63"/>
      <c r="X737" s="63"/>
      <c r="Y737" s="63"/>
      <c r="Z737" s="63"/>
      <c r="AA737" s="63"/>
      <c r="AB737" s="63"/>
      <c r="AC737" s="63"/>
      <c r="AD737" s="63"/>
      <c r="AE737" s="63"/>
    </row>
    <row r="738">
      <c r="A738" s="65" t="s">
        <v>760</v>
      </c>
      <c r="B738" s="65" t="s">
        <v>1321</v>
      </c>
      <c r="C738" s="65" t="s">
        <v>1322</v>
      </c>
      <c r="D738" s="65">
        <v>4.0</v>
      </c>
      <c r="E738" s="65" t="s">
        <v>170</v>
      </c>
      <c r="F738" s="65">
        <v>37.0</v>
      </c>
      <c r="G738" s="65">
        <v>25.5</v>
      </c>
      <c r="H738" s="65">
        <v>11.5</v>
      </c>
      <c r="I738" s="65">
        <v>241.0</v>
      </c>
      <c r="J738" s="65">
        <v>0.0095</v>
      </c>
      <c r="K738" s="65">
        <v>300.0</v>
      </c>
      <c r="L738" s="65">
        <v>0.0099</v>
      </c>
      <c r="M738" s="65">
        <v>0.9967</v>
      </c>
      <c r="N738" s="65">
        <v>4.0</v>
      </c>
      <c r="O738" s="65">
        <v>0.0</v>
      </c>
      <c r="P738" s="65">
        <v>0.0166</v>
      </c>
      <c r="Q738" s="65">
        <v>0.0</v>
      </c>
      <c r="R738" s="65">
        <v>424.0</v>
      </c>
      <c r="S738" s="65">
        <v>0.0</v>
      </c>
      <c r="T738" s="65">
        <v>4.0</v>
      </c>
      <c r="U738" s="65">
        <v>0.0</v>
      </c>
      <c r="V738" s="3"/>
      <c r="W738" s="3"/>
      <c r="X738" s="3"/>
      <c r="Y738" s="3"/>
      <c r="Z738" s="3"/>
      <c r="AA738" s="3"/>
      <c r="AB738" s="3"/>
      <c r="AC738" s="3"/>
      <c r="AD738" s="3"/>
      <c r="AE738" s="3"/>
    </row>
    <row r="739">
      <c r="A739" s="64" t="s">
        <v>760</v>
      </c>
      <c r="B739" s="64" t="s">
        <v>1323</v>
      </c>
      <c r="C739" s="64" t="s">
        <v>1324</v>
      </c>
      <c r="D739" s="64">
        <v>2.0</v>
      </c>
      <c r="E739" s="64" t="s">
        <v>170</v>
      </c>
      <c r="F739" s="64">
        <v>37.0</v>
      </c>
      <c r="G739" s="64">
        <v>25.5</v>
      </c>
      <c r="H739" s="64">
        <v>11.5</v>
      </c>
      <c r="I739" s="64">
        <v>11.0</v>
      </c>
      <c r="J739" s="64">
        <v>4.0E-4</v>
      </c>
      <c r="K739" s="64">
        <v>18.0</v>
      </c>
      <c r="L739" s="64">
        <v>6.0E-4</v>
      </c>
      <c r="M739" s="64">
        <v>1.0</v>
      </c>
      <c r="N739" s="64">
        <v>2.0</v>
      </c>
      <c r="O739" s="64">
        <v>0.0</v>
      </c>
      <c r="P739" s="64">
        <v>0.1818</v>
      </c>
      <c r="Q739" s="64">
        <v>0.0</v>
      </c>
      <c r="R739" s="64">
        <v>212.0</v>
      </c>
      <c r="S739" s="64">
        <v>0.0</v>
      </c>
      <c r="T739" s="64">
        <v>2.0</v>
      </c>
      <c r="U739" s="64">
        <v>0.0</v>
      </c>
      <c r="V739" s="63"/>
      <c r="W739" s="63"/>
      <c r="X739" s="63"/>
      <c r="Y739" s="63"/>
      <c r="Z739" s="63"/>
      <c r="AA739" s="63"/>
      <c r="AB739" s="63"/>
      <c r="AC739" s="63"/>
      <c r="AD739" s="63"/>
      <c r="AE739" s="63"/>
    </row>
    <row r="740">
      <c r="A740" s="65" t="s">
        <v>760</v>
      </c>
      <c r="B740" s="65" t="s">
        <v>1325</v>
      </c>
      <c r="C740" s="65" t="s">
        <v>1326</v>
      </c>
      <c r="D740" s="65">
        <v>1.0</v>
      </c>
      <c r="E740" s="65" t="s">
        <v>170</v>
      </c>
      <c r="F740" s="65">
        <v>37.0</v>
      </c>
      <c r="G740" s="65">
        <v>25.5</v>
      </c>
      <c r="H740" s="65">
        <v>11.5</v>
      </c>
      <c r="I740" s="65">
        <v>2.0</v>
      </c>
      <c r="J740" s="65">
        <v>1.0E-4</v>
      </c>
      <c r="K740" s="65">
        <v>2.0</v>
      </c>
      <c r="L740" s="65">
        <v>1.0E-4</v>
      </c>
      <c r="M740" s="65">
        <v>1.0</v>
      </c>
      <c r="N740" s="65">
        <v>1.0</v>
      </c>
      <c r="O740" s="65">
        <v>0.0</v>
      </c>
      <c r="P740" s="65">
        <v>0.5</v>
      </c>
      <c r="Q740" s="65">
        <v>0.0</v>
      </c>
      <c r="R740" s="65">
        <v>106.0</v>
      </c>
      <c r="S740" s="65">
        <v>0.0</v>
      </c>
      <c r="T740" s="65">
        <v>1.0</v>
      </c>
      <c r="U740" s="65">
        <v>0.0</v>
      </c>
      <c r="V740" s="3"/>
      <c r="W740" s="3"/>
      <c r="X740" s="3"/>
      <c r="Y740" s="3"/>
      <c r="Z740" s="3"/>
      <c r="AA740" s="3"/>
      <c r="AB740" s="3"/>
      <c r="AC740" s="3"/>
      <c r="AD740" s="3"/>
      <c r="AE740" s="3"/>
    </row>
    <row r="741">
      <c r="A741" s="64" t="s">
        <v>760</v>
      </c>
      <c r="B741" s="64" t="s">
        <v>1327</v>
      </c>
      <c r="C741" s="64" t="s">
        <v>1328</v>
      </c>
      <c r="D741" s="64">
        <v>2.0</v>
      </c>
      <c r="E741" s="64" t="s">
        <v>170</v>
      </c>
      <c r="F741" s="64">
        <v>37.0</v>
      </c>
      <c r="G741" s="64">
        <v>25.5</v>
      </c>
      <c r="H741" s="64">
        <v>11.5</v>
      </c>
      <c r="I741" s="64">
        <v>1.0</v>
      </c>
      <c r="J741" s="64">
        <v>0.0</v>
      </c>
      <c r="K741" s="64">
        <v>1.0</v>
      </c>
      <c r="L741" s="64">
        <v>0.0</v>
      </c>
      <c r="M741" s="64">
        <v>1.0</v>
      </c>
      <c r="N741" s="64">
        <v>2.0</v>
      </c>
      <c r="O741" s="64">
        <v>0.0</v>
      </c>
      <c r="P741" s="64">
        <v>2.0</v>
      </c>
      <c r="Q741" s="64">
        <v>0.0</v>
      </c>
      <c r="R741" s="64">
        <v>212.0</v>
      </c>
      <c r="S741" s="64">
        <v>0.0</v>
      </c>
      <c r="T741" s="64">
        <v>2.0</v>
      </c>
      <c r="U741" s="64">
        <v>0.0</v>
      </c>
      <c r="V741" s="63"/>
      <c r="W741" s="63"/>
      <c r="X741" s="63"/>
      <c r="Y741" s="63"/>
      <c r="Z741" s="63"/>
      <c r="AA741" s="63"/>
      <c r="AB741" s="63"/>
      <c r="AC741" s="63"/>
      <c r="AD741" s="63"/>
      <c r="AE741" s="63"/>
    </row>
    <row r="742">
      <c r="A742" s="65" t="s">
        <v>760</v>
      </c>
      <c r="B742" s="65" t="s">
        <v>1329</v>
      </c>
      <c r="C742" s="65" t="s">
        <v>1330</v>
      </c>
      <c r="D742" s="65">
        <v>1.0</v>
      </c>
      <c r="E742" s="65" t="s">
        <v>170</v>
      </c>
      <c r="F742" s="65">
        <v>37.0</v>
      </c>
      <c r="G742" s="65">
        <v>25.5</v>
      </c>
      <c r="H742" s="65">
        <v>11.5</v>
      </c>
      <c r="I742" s="65">
        <v>5.0</v>
      </c>
      <c r="J742" s="65">
        <v>2.0E-4</v>
      </c>
      <c r="K742" s="65">
        <v>5.0</v>
      </c>
      <c r="L742" s="65">
        <v>2.0E-4</v>
      </c>
      <c r="M742" s="65">
        <v>0.8</v>
      </c>
      <c r="N742" s="65">
        <v>1.0</v>
      </c>
      <c r="O742" s="65">
        <v>0.0</v>
      </c>
      <c r="P742" s="65">
        <v>0.2</v>
      </c>
      <c r="Q742" s="65">
        <v>0.0</v>
      </c>
      <c r="R742" s="65">
        <v>106.0</v>
      </c>
      <c r="S742" s="65">
        <v>0.0</v>
      </c>
      <c r="T742" s="65">
        <v>1.0</v>
      </c>
      <c r="U742" s="65">
        <v>0.0</v>
      </c>
      <c r="V742" s="3"/>
      <c r="W742" s="3"/>
      <c r="X742" s="3"/>
      <c r="Y742" s="3"/>
      <c r="Z742" s="3"/>
      <c r="AA742" s="3"/>
      <c r="AB742" s="3"/>
      <c r="AC742" s="3"/>
      <c r="AD742" s="3"/>
      <c r="AE742" s="3"/>
    </row>
    <row r="743">
      <c r="A743" s="64" t="s">
        <v>760</v>
      </c>
      <c r="B743" s="64" t="s">
        <v>1050</v>
      </c>
      <c r="C743" s="64" t="s">
        <v>1051</v>
      </c>
      <c r="D743" s="64">
        <v>2.0</v>
      </c>
      <c r="E743" s="64" t="s">
        <v>170</v>
      </c>
      <c r="F743" s="64">
        <v>37.0</v>
      </c>
      <c r="G743" s="64">
        <v>25.5</v>
      </c>
      <c r="H743" s="64">
        <v>11.5</v>
      </c>
      <c r="I743" s="64">
        <v>9.0</v>
      </c>
      <c r="J743" s="64">
        <v>4.0E-4</v>
      </c>
      <c r="K743" s="64">
        <v>14.0</v>
      </c>
      <c r="L743" s="64">
        <v>5.0E-4</v>
      </c>
      <c r="M743" s="64">
        <v>0.8571</v>
      </c>
      <c r="N743" s="64">
        <v>2.0</v>
      </c>
      <c r="O743" s="64">
        <v>0.0</v>
      </c>
      <c r="P743" s="64">
        <v>0.2222</v>
      </c>
      <c r="Q743" s="64">
        <v>0.0</v>
      </c>
      <c r="R743" s="64">
        <v>212.0</v>
      </c>
      <c r="S743" s="64">
        <v>0.0</v>
      </c>
      <c r="T743" s="64">
        <v>2.0</v>
      </c>
      <c r="U743" s="64">
        <v>0.0</v>
      </c>
      <c r="V743" s="63"/>
      <c r="W743" s="63"/>
      <c r="X743" s="63"/>
      <c r="Y743" s="63"/>
      <c r="Z743" s="63"/>
      <c r="AA743" s="63"/>
      <c r="AB743" s="63"/>
      <c r="AC743" s="63"/>
      <c r="AD743" s="63"/>
      <c r="AE743" s="63"/>
    </row>
    <row r="744">
      <c r="A744" s="65" t="s">
        <v>760</v>
      </c>
      <c r="B744" s="65" t="s">
        <v>761</v>
      </c>
      <c r="C744" s="65" t="s">
        <v>762</v>
      </c>
      <c r="D744" s="65">
        <v>4.0</v>
      </c>
      <c r="E744" s="65" t="s">
        <v>170</v>
      </c>
      <c r="F744" s="65">
        <v>37.0</v>
      </c>
      <c r="G744" s="65">
        <v>25.5</v>
      </c>
      <c r="H744" s="65">
        <v>11.5</v>
      </c>
      <c r="I744" s="65">
        <v>9.0</v>
      </c>
      <c r="J744" s="65">
        <v>4.0E-4</v>
      </c>
      <c r="K744" s="65">
        <v>12.0</v>
      </c>
      <c r="L744" s="65">
        <v>4.0E-4</v>
      </c>
      <c r="M744" s="65">
        <v>0.8333</v>
      </c>
      <c r="N744" s="65">
        <v>4.0</v>
      </c>
      <c r="O744" s="65">
        <v>0.0</v>
      </c>
      <c r="P744" s="65">
        <v>0.4444</v>
      </c>
      <c r="Q744" s="65">
        <v>0.0</v>
      </c>
      <c r="R744" s="65">
        <v>424.0</v>
      </c>
      <c r="S744" s="65">
        <v>0.0</v>
      </c>
      <c r="T744" s="65">
        <v>4.0</v>
      </c>
      <c r="U744" s="65">
        <v>0.0</v>
      </c>
      <c r="V744" s="3"/>
      <c r="W744" s="3"/>
      <c r="X744" s="3"/>
      <c r="Y744" s="3"/>
      <c r="Z744" s="3"/>
      <c r="AA744" s="3"/>
      <c r="AB744" s="3"/>
      <c r="AC744" s="3"/>
      <c r="AD744" s="3"/>
      <c r="AE744" s="3"/>
    </row>
    <row r="745">
      <c r="A745" s="64" t="s">
        <v>763</v>
      </c>
      <c r="B745" s="64" t="s">
        <v>766</v>
      </c>
      <c r="C745" s="64" t="s">
        <v>767</v>
      </c>
      <c r="D745" s="64">
        <v>1.0</v>
      </c>
      <c r="E745" s="64" t="s">
        <v>59</v>
      </c>
      <c r="F745" s="64">
        <v>52.0</v>
      </c>
      <c r="G745" s="64">
        <v>43.0</v>
      </c>
      <c r="H745" s="64">
        <v>9.0</v>
      </c>
      <c r="I745" s="64">
        <v>0.0</v>
      </c>
      <c r="J745" s="64">
        <v>0.0</v>
      </c>
      <c r="K745" s="64">
        <v>0.0</v>
      </c>
      <c r="L745" s="64">
        <v>0.0</v>
      </c>
      <c r="M745" s="64">
        <v>0.0</v>
      </c>
      <c r="N745" s="64">
        <v>1.0</v>
      </c>
      <c r="O745" s="64">
        <v>0.0</v>
      </c>
      <c r="P745" s="64">
        <v>0.0</v>
      </c>
      <c r="Q745" s="64">
        <v>0.0</v>
      </c>
      <c r="R745" s="64">
        <v>129.0</v>
      </c>
      <c r="S745" s="64">
        <v>0.0</v>
      </c>
      <c r="T745" s="64">
        <v>1.0</v>
      </c>
      <c r="U745" s="64">
        <v>0.0</v>
      </c>
      <c r="V745" s="63"/>
      <c r="W745" s="63"/>
      <c r="X745" s="63"/>
      <c r="Y745" s="63"/>
      <c r="Z745" s="63"/>
      <c r="AA745" s="63"/>
      <c r="AB745" s="63"/>
      <c r="AC745" s="63"/>
      <c r="AD745" s="63"/>
      <c r="AE745" s="63"/>
    </row>
    <row r="746">
      <c r="A746" s="65" t="s">
        <v>768</v>
      </c>
      <c r="B746" s="65" t="s">
        <v>1058</v>
      </c>
      <c r="C746" s="65" t="s">
        <v>1059</v>
      </c>
      <c r="D746" s="65">
        <v>1.0</v>
      </c>
      <c r="E746" s="65" t="s">
        <v>54</v>
      </c>
      <c r="F746" s="65">
        <v>52.0</v>
      </c>
      <c r="G746" s="65">
        <v>43.0</v>
      </c>
      <c r="H746" s="65">
        <v>9.0</v>
      </c>
      <c r="I746" s="65">
        <v>163.0</v>
      </c>
      <c r="J746" s="65">
        <v>0.0065</v>
      </c>
      <c r="K746" s="65">
        <v>193.0</v>
      </c>
      <c r="L746" s="65">
        <v>0.0064</v>
      </c>
      <c r="M746" s="65">
        <v>1.0</v>
      </c>
      <c r="N746" s="65">
        <v>1.0</v>
      </c>
      <c r="O746" s="65">
        <v>0.0</v>
      </c>
      <c r="P746" s="65">
        <v>0.0061</v>
      </c>
      <c r="Q746" s="65">
        <v>0.0</v>
      </c>
      <c r="R746" s="65">
        <v>150.0</v>
      </c>
      <c r="S746" s="65">
        <v>0.0</v>
      </c>
      <c r="T746" s="65">
        <v>1.0</v>
      </c>
      <c r="U746" s="65">
        <v>0.0</v>
      </c>
      <c r="V746" s="3"/>
      <c r="W746" s="3"/>
      <c r="X746" s="3"/>
      <c r="Y746" s="3"/>
      <c r="Z746" s="3"/>
      <c r="AA746" s="3"/>
      <c r="AB746" s="3"/>
      <c r="AC746" s="3"/>
      <c r="AD746" s="3"/>
      <c r="AE746" s="3"/>
    </row>
    <row r="747">
      <c r="A747" s="64" t="s">
        <v>768</v>
      </c>
      <c r="B747" s="64" t="s">
        <v>1064</v>
      </c>
      <c r="C747" s="64" t="s">
        <v>1065</v>
      </c>
      <c r="D747" s="64">
        <v>1.0</v>
      </c>
      <c r="E747" s="64" t="s">
        <v>54</v>
      </c>
      <c r="F747" s="64">
        <v>52.0</v>
      </c>
      <c r="G747" s="64">
        <v>43.0</v>
      </c>
      <c r="H747" s="64">
        <v>9.0</v>
      </c>
      <c r="I747" s="64">
        <v>28.0</v>
      </c>
      <c r="J747" s="64">
        <v>0.0011</v>
      </c>
      <c r="K747" s="64">
        <v>32.0</v>
      </c>
      <c r="L747" s="64">
        <v>0.0011</v>
      </c>
      <c r="M747" s="64">
        <v>0.9688</v>
      </c>
      <c r="N747" s="64">
        <v>1.0</v>
      </c>
      <c r="O747" s="64">
        <v>0.0</v>
      </c>
      <c r="P747" s="64">
        <v>0.0357</v>
      </c>
      <c r="Q747" s="64">
        <v>0.0</v>
      </c>
      <c r="R747" s="64">
        <v>150.0</v>
      </c>
      <c r="S747" s="64">
        <v>0.0</v>
      </c>
      <c r="T747" s="64">
        <v>1.0</v>
      </c>
      <c r="U747" s="64">
        <v>0.0</v>
      </c>
      <c r="V747" s="63"/>
      <c r="W747" s="63"/>
      <c r="X747" s="63"/>
      <c r="Y747" s="63"/>
      <c r="Z747" s="63"/>
      <c r="AA747" s="63"/>
      <c r="AB747" s="63"/>
      <c r="AC747" s="63"/>
      <c r="AD747" s="63"/>
      <c r="AE747" s="63"/>
    </row>
    <row r="748">
      <c r="A748" s="65" t="s">
        <v>768</v>
      </c>
      <c r="B748" s="65" t="s">
        <v>771</v>
      </c>
      <c r="C748" s="65" t="s">
        <v>772</v>
      </c>
      <c r="D748" s="65">
        <v>1.0</v>
      </c>
      <c r="E748" s="65" t="s">
        <v>54</v>
      </c>
      <c r="F748" s="65">
        <v>52.0</v>
      </c>
      <c r="G748" s="65">
        <v>43.0</v>
      </c>
      <c r="H748" s="65">
        <v>9.0</v>
      </c>
      <c r="I748" s="65">
        <v>3.0</v>
      </c>
      <c r="J748" s="65">
        <v>1.0E-4</v>
      </c>
      <c r="K748" s="65">
        <v>3.0</v>
      </c>
      <c r="L748" s="65">
        <v>1.0E-4</v>
      </c>
      <c r="M748" s="65">
        <v>1.0</v>
      </c>
      <c r="N748" s="65">
        <v>1.0</v>
      </c>
      <c r="O748" s="65">
        <v>0.0</v>
      </c>
      <c r="P748" s="65">
        <v>0.3333</v>
      </c>
      <c r="Q748" s="65">
        <v>0.0</v>
      </c>
      <c r="R748" s="65">
        <v>150.0</v>
      </c>
      <c r="S748" s="65">
        <v>0.0</v>
      </c>
      <c r="T748" s="65">
        <v>1.0</v>
      </c>
      <c r="U748" s="65">
        <v>0.0</v>
      </c>
      <c r="V748" s="3"/>
      <c r="W748" s="3"/>
      <c r="X748" s="3"/>
      <c r="Y748" s="3"/>
      <c r="Z748" s="3"/>
      <c r="AA748" s="3"/>
      <c r="AB748" s="3"/>
      <c r="AC748" s="3"/>
      <c r="AD748" s="3"/>
      <c r="AE748" s="3"/>
    </row>
    <row r="749">
      <c r="A749" s="64" t="s">
        <v>768</v>
      </c>
      <c r="B749" s="64" t="s">
        <v>1066</v>
      </c>
      <c r="C749" s="64" t="s">
        <v>1067</v>
      </c>
      <c r="D749" s="64">
        <v>1.0</v>
      </c>
      <c r="E749" s="64" t="s">
        <v>54</v>
      </c>
      <c r="F749" s="64">
        <v>52.0</v>
      </c>
      <c r="G749" s="64">
        <v>43.0</v>
      </c>
      <c r="H749" s="64">
        <v>9.0</v>
      </c>
      <c r="I749" s="64">
        <v>2.0</v>
      </c>
      <c r="J749" s="64">
        <v>1.0E-4</v>
      </c>
      <c r="K749" s="64">
        <v>3.0</v>
      </c>
      <c r="L749" s="64">
        <v>1.0E-4</v>
      </c>
      <c r="M749" s="64">
        <v>1.0</v>
      </c>
      <c r="N749" s="64">
        <v>1.0</v>
      </c>
      <c r="O749" s="64">
        <v>0.0</v>
      </c>
      <c r="P749" s="64">
        <v>0.5</v>
      </c>
      <c r="Q749" s="64">
        <v>0.0</v>
      </c>
      <c r="R749" s="64">
        <v>150.0</v>
      </c>
      <c r="S749" s="64">
        <v>0.0</v>
      </c>
      <c r="T749" s="64">
        <v>1.0</v>
      </c>
      <c r="U749" s="64">
        <v>0.0</v>
      </c>
      <c r="V749" s="63"/>
      <c r="W749" s="63"/>
      <c r="X749" s="63"/>
      <c r="Y749" s="63"/>
      <c r="Z749" s="63"/>
      <c r="AA749" s="63"/>
      <c r="AB749" s="63"/>
      <c r="AC749" s="63"/>
      <c r="AD749" s="63"/>
      <c r="AE749" s="63"/>
    </row>
    <row r="750">
      <c r="A750" s="65" t="s">
        <v>768</v>
      </c>
      <c r="B750" s="65" t="s">
        <v>1331</v>
      </c>
      <c r="C750" s="65" t="s">
        <v>1332</v>
      </c>
      <c r="D750" s="65">
        <v>2.0</v>
      </c>
      <c r="E750" s="65" t="s">
        <v>54</v>
      </c>
      <c r="F750" s="65">
        <v>52.0</v>
      </c>
      <c r="G750" s="65">
        <v>43.0</v>
      </c>
      <c r="H750" s="65">
        <v>9.0</v>
      </c>
      <c r="I750" s="65">
        <v>5.0</v>
      </c>
      <c r="J750" s="65">
        <v>2.0E-4</v>
      </c>
      <c r="K750" s="65">
        <v>5.0</v>
      </c>
      <c r="L750" s="65">
        <v>2.0E-4</v>
      </c>
      <c r="M750" s="65">
        <v>1.0</v>
      </c>
      <c r="N750" s="65">
        <v>2.0</v>
      </c>
      <c r="O750" s="65">
        <v>0.0</v>
      </c>
      <c r="P750" s="65">
        <v>0.4</v>
      </c>
      <c r="Q750" s="65">
        <v>0.0</v>
      </c>
      <c r="R750" s="65">
        <v>300.0</v>
      </c>
      <c r="S750" s="65">
        <v>0.0</v>
      </c>
      <c r="T750" s="65">
        <v>2.0</v>
      </c>
      <c r="U750" s="65">
        <v>0.0</v>
      </c>
      <c r="V750" s="3"/>
      <c r="W750" s="3"/>
      <c r="X750" s="3"/>
      <c r="Y750" s="3"/>
      <c r="Z750" s="3"/>
      <c r="AA750" s="3"/>
      <c r="AB750" s="3"/>
      <c r="AC750" s="3"/>
      <c r="AD750" s="3"/>
      <c r="AE750" s="3"/>
    </row>
    <row r="751">
      <c r="A751" s="64" t="s">
        <v>768</v>
      </c>
      <c r="B751" s="64" t="s">
        <v>773</v>
      </c>
      <c r="C751" s="64" t="s">
        <v>774</v>
      </c>
      <c r="D751" s="64">
        <v>1.0</v>
      </c>
      <c r="E751" s="64" t="s">
        <v>54</v>
      </c>
      <c r="F751" s="64">
        <v>52.0</v>
      </c>
      <c r="G751" s="64">
        <v>43.0</v>
      </c>
      <c r="H751" s="64">
        <v>9.0</v>
      </c>
      <c r="I751" s="64">
        <v>9.0</v>
      </c>
      <c r="J751" s="64">
        <v>4.0E-4</v>
      </c>
      <c r="K751" s="64">
        <v>12.0</v>
      </c>
      <c r="L751" s="64">
        <v>4.0E-4</v>
      </c>
      <c r="M751" s="64">
        <v>1.0</v>
      </c>
      <c r="N751" s="64">
        <v>1.0</v>
      </c>
      <c r="O751" s="64">
        <v>0.0</v>
      </c>
      <c r="P751" s="64">
        <v>0.1111</v>
      </c>
      <c r="Q751" s="64">
        <v>0.0</v>
      </c>
      <c r="R751" s="64">
        <v>150.0</v>
      </c>
      <c r="S751" s="64">
        <v>0.0</v>
      </c>
      <c r="T751" s="64">
        <v>1.0</v>
      </c>
      <c r="U751" s="64">
        <v>0.0</v>
      </c>
      <c r="V751" s="63"/>
      <c r="W751" s="63"/>
      <c r="X751" s="63"/>
      <c r="Y751" s="63"/>
      <c r="Z751" s="63"/>
      <c r="AA751" s="63"/>
      <c r="AB751" s="63"/>
      <c r="AC751" s="63"/>
      <c r="AD751" s="63"/>
      <c r="AE751" s="63"/>
    </row>
    <row r="752">
      <c r="A752" s="65" t="s">
        <v>768</v>
      </c>
      <c r="B752" s="65" t="s">
        <v>1333</v>
      </c>
      <c r="C752" s="65" t="s">
        <v>1334</v>
      </c>
      <c r="D752" s="65">
        <v>2.0</v>
      </c>
      <c r="E752" s="65" t="s">
        <v>54</v>
      </c>
      <c r="F752" s="65">
        <v>52.0</v>
      </c>
      <c r="G752" s="65">
        <v>43.0</v>
      </c>
      <c r="H752" s="65">
        <v>9.0</v>
      </c>
      <c r="I752" s="65">
        <v>5.0</v>
      </c>
      <c r="J752" s="65">
        <v>2.0E-4</v>
      </c>
      <c r="K752" s="65">
        <v>10.0</v>
      </c>
      <c r="L752" s="65">
        <v>3.0E-4</v>
      </c>
      <c r="M752" s="65">
        <v>1.0</v>
      </c>
      <c r="N752" s="65">
        <v>2.0</v>
      </c>
      <c r="O752" s="65">
        <v>0.0</v>
      </c>
      <c r="P752" s="65">
        <v>0.4</v>
      </c>
      <c r="Q752" s="65">
        <v>0.0</v>
      </c>
      <c r="R752" s="65">
        <v>300.0</v>
      </c>
      <c r="S752" s="65">
        <v>0.0</v>
      </c>
      <c r="T752" s="65">
        <v>2.0</v>
      </c>
      <c r="U752" s="65">
        <v>0.0</v>
      </c>
      <c r="V752" s="3"/>
      <c r="W752" s="3"/>
      <c r="X752" s="3"/>
      <c r="Y752" s="3"/>
      <c r="Z752" s="3"/>
      <c r="AA752" s="3"/>
      <c r="AB752" s="3"/>
      <c r="AC752" s="3"/>
      <c r="AD752" s="3"/>
      <c r="AE752" s="3"/>
    </row>
    <row r="753">
      <c r="A753" s="64" t="s">
        <v>768</v>
      </c>
      <c r="B753" s="64" t="s">
        <v>1335</v>
      </c>
      <c r="C753" s="64" t="s">
        <v>1336</v>
      </c>
      <c r="D753" s="64">
        <v>1.0</v>
      </c>
      <c r="E753" s="64" t="s">
        <v>54</v>
      </c>
      <c r="F753" s="64">
        <v>52.0</v>
      </c>
      <c r="G753" s="64">
        <v>43.0</v>
      </c>
      <c r="H753" s="64">
        <v>9.0</v>
      </c>
      <c r="I753" s="64">
        <v>26.0</v>
      </c>
      <c r="J753" s="64">
        <v>0.001</v>
      </c>
      <c r="K753" s="64">
        <v>36.0</v>
      </c>
      <c r="L753" s="64">
        <v>0.0012</v>
      </c>
      <c r="M753" s="64">
        <v>0.9444</v>
      </c>
      <c r="N753" s="64">
        <v>1.0</v>
      </c>
      <c r="O753" s="64">
        <v>0.0</v>
      </c>
      <c r="P753" s="64">
        <v>0.0385</v>
      </c>
      <c r="Q753" s="64">
        <v>0.0</v>
      </c>
      <c r="R753" s="64">
        <v>150.0</v>
      </c>
      <c r="S753" s="64">
        <v>0.0</v>
      </c>
      <c r="T753" s="64">
        <v>1.0</v>
      </c>
      <c r="U753" s="64">
        <v>0.0</v>
      </c>
      <c r="V753" s="63"/>
      <c r="W753" s="63"/>
      <c r="X753" s="63"/>
      <c r="Y753" s="63"/>
      <c r="Z753" s="63"/>
      <c r="AA753" s="63"/>
      <c r="AB753" s="63"/>
      <c r="AC753" s="63"/>
      <c r="AD753" s="63"/>
      <c r="AE753" s="63"/>
    </row>
    <row r="754">
      <c r="A754" s="65" t="s">
        <v>768</v>
      </c>
      <c r="B754" s="65" t="s">
        <v>1072</v>
      </c>
      <c r="C754" s="65" t="s">
        <v>1073</v>
      </c>
      <c r="D754" s="65">
        <v>1.0</v>
      </c>
      <c r="E754" s="65" t="s">
        <v>54</v>
      </c>
      <c r="F754" s="65">
        <v>52.0</v>
      </c>
      <c r="G754" s="65">
        <v>43.0</v>
      </c>
      <c r="H754" s="65">
        <v>9.0</v>
      </c>
      <c r="I754" s="65">
        <v>2.0</v>
      </c>
      <c r="J754" s="65">
        <v>1.0E-4</v>
      </c>
      <c r="K754" s="65">
        <v>4.0</v>
      </c>
      <c r="L754" s="65">
        <v>1.0E-4</v>
      </c>
      <c r="M754" s="65">
        <v>1.0</v>
      </c>
      <c r="N754" s="65">
        <v>1.0</v>
      </c>
      <c r="O754" s="65">
        <v>0.0</v>
      </c>
      <c r="P754" s="65">
        <v>0.5</v>
      </c>
      <c r="Q754" s="65">
        <v>0.0</v>
      </c>
      <c r="R754" s="65">
        <v>150.0</v>
      </c>
      <c r="S754" s="65">
        <v>0.0</v>
      </c>
      <c r="T754" s="65">
        <v>1.0</v>
      </c>
      <c r="U754" s="65">
        <v>0.0</v>
      </c>
      <c r="V754" s="3"/>
      <c r="W754" s="3"/>
      <c r="X754" s="3"/>
      <c r="Y754" s="3"/>
      <c r="Z754" s="3"/>
      <c r="AA754" s="3"/>
      <c r="AB754" s="3"/>
      <c r="AC754" s="3"/>
      <c r="AD754" s="3"/>
      <c r="AE754" s="3"/>
    </row>
    <row r="755">
      <c r="A755" s="64" t="s">
        <v>768</v>
      </c>
      <c r="B755" s="64" t="s">
        <v>1074</v>
      </c>
      <c r="C755" s="64" t="s">
        <v>1075</v>
      </c>
      <c r="D755" s="64">
        <v>2.0</v>
      </c>
      <c r="E755" s="64" t="s">
        <v>54</v>
      </c>
      <c r="F755" s="64">
        <v>52.0</v>
      </c>
      <c r="G755" s="64">
        <v>43.0</v>
      </c>
      <c r="H755" s="64">
        <v>9.0</v>
      </c>
      <c r="I755" s="64">
        <v>7.0</v>
      </c>
      <c r="J755" s="64">
        <v>3.0E-4</v>
      </c>
      <c r="K755" s="64">
        <v>12.0</v>
      </c>
      <c r="L755" s="64">
        <v>4.0E-4</v>
      </c>
      <c r="M755" s="64">
        <v>1.0</v>
      </c>
      <c r="N755" s="64">
        <v>2.0</v>
      </c>
      <c r="O755" s="64">
        <v>0.0</v>
      </c>
      <c r="P755" s="64">
        <v>0.2857</v>
      </c>
      <c r="Q755" s="64">
        <v>0.0</v>
      </c>
      <c r="R755" s="64">
        <v>300.0</v>
      </c>
      <c r="S755" s="64">
        <v>0.0</v>
      </c>
      <c r="T755" s="64">
        <v>2.0</v>
      </c>
      <c r="U755" s="64">
        <v>0.0</v>
      </c>
      <c r="V755" s="63"/>
      <c r="W755" s="63"/>
      <c r="X755" s="63"/>
      <c r="Y755" s="63"/>
      <c r="Z755" s="63"/>
      <c r="AA755" s="63"/>
      <c r="AB755" s="63"/>
      <c r="AC755" s="63"/>
      <c r="AD755" s="63"/>
      <c r="AE755" s="63"/>
    </row>
    <row r="756">
      <c r="A756" s="65" t="s">
        <v>777</v>
      </c>
      <c r="B756" s="65" t="s">
        <v>778</v>
      </c>
      <c r="C756" s="65" t="s">
        <v>779</v>
      </c>
      <c r="D756" s="65">
        <v>5.0</v>
      </c>
      <c r="E756" s="65" t="s">
        <v>54</v>
      </c>
      <c r="F756" s="65">
        <v>52.0</v>
      </c>
      <c r="G756" s="65">
        <v>43.0</v>
      </c>
      <c r="H756" s="65">
        <v>9.0</v>
      </c>
      <c r="I756" s="65">
        <v>662.0</v>
      </c>
      <c r="J756" s="65">
        <v>0.0262</v>
      </c>
      <c r="K756" s="65">
        <v>763.0</v>
      </c>
      <c r="L756" s="65">
        <v>0.0252</v>
      </c>
      <c r="M756" s="65">
        <v>0.9987</v>
      </c>
      <c r="N756" s="65">
        <v>5.0</v>
      </c>
      <c r="O756" s="65">
        <v>0.0</v>
      </c>
      <c r="P756" s="65">
        <v>0.0076</v>
      </c>
      <c r="Q756" s="65">
        <v>0.0</v>
      </c>
      <c r="R756" s="65">
        <v>780.0</v>
      </c>
      <c r="S756" s="65">
        <v>0.0</v>
      </c>
      <c r="T756" s="65">
        <v>5.0</v>
      </c>
      <c r="U756" s="65">
        <v>0.0</v>
      </c>
      <c r="V756" s="3"/>
      <c r="W756" s="3"/>
      <c r="X756" s="3"/>
      <c r="Y756" s="3"/>
      <c r="Z756" s="3"/>
      <c r="AA756" s="3"/>
      <c r="AB756" s="3"/>
      <c r="AC756" s="3"/>
      <c r="AD756" s="3"/>
      <c r="AE756" s="3"/>
    </row>
    <row r="757">
      <c r="A757" s="64" t="s">
        <v>777</v>
      </c>
      <c r="B757" s="64" t="s">
        <v>780</v>
      </c>
      <c r="C757" s="64" t="s">
        <v>781</v>
      </c>
      <c r="D757" s="64">
        <v>1.0</v>
      </c>
      <c r="E757" s="64" t="s">
        <v>54</v>
      </c>
      <c r="F757" s="64">
        <v>52.0</v>
      </c>
      <c r="G757" s="64">
        <v>43.0</v>
      </c>
      <c r="H757" s="64">
        <v>9.0</v>
      </c>
      <c r="I757" s="64">
        <v>26.0</v>
      </c>
      <c r="J757" s="64">
        <v>0.001</v>
      </c>
      <c r="K757" s="64">
        <v>33.0</v>
      </c>
      <c r="L757" s="64">
        <v>0.0011</v>
      </c>
      <c r="M757" s="64">
        <v>1.0</v>
      </c>
      <c r="N757" s="64">
        <v>1.0</v>
      </c>
      <c r="O757" s="64">
        <v>0.0</v>
      </c>
      <c r="P757" s="64">
        <v>0.0385</v>
      </c>
      <c r="Q757" s="64">
        <v>0.0</v>
      </c>
      <c r="R757" s="64">
        <v>156.0</v>
      </c>
      <c r="S757" s="64">
        <v>0.0</v>
      </c>
      <c r="T757" s="64">
        <v>1.0</v>
      </c>
      <c r="U757" s="64">
        <v>0.0</v>
      </c>
      <c r="V757" s="63"/>
      <c r="W757" s="63"/>
      <c r="X757" s="63"/>
      <c r="Y757" s="63"/>
      <c r="Z757" s="63"/>
      <c r="AA757" s="63"/>
      <c r="AB757" s="63"/>
      <c r="AC757" s="63"/>
      <c r="AD757" s="63"/>
      <c r="AE757" s="63"/>
    </row>
    <row r="758">
      <c r="A758" s="65" t="s">
        <v>777</v>
      </c>
      <c r="B758" s="65" t="s">
        <v>782</v>
      </c>
      <c r="C758" s="65" t="s">
        <v>783</v>
      </c>
      <c r="D758" s="65">
        <v>3.0</v>
      </c>
      <c r="E758" s="65" t="s">
        <v>54</v>
      </c>
      <c r="F758" s="65">
        <v>52.0</v>
      </c>
      <c r="G758" s="65">
        <v>43.0</v>
      </c>
      <c r="H758" s="65">
        <v>9.0</v>
      </c>
      <c r="I758" s="65">
        <v>25.0</v>
      </c>
      <c r="J758" s="65">
        <v>0.001</v>
      </c>
      <c r="K758" s="65">
        <v>32.0</v>
      </c>
      <c r="L758" s="65">
        <v>0.0011</v>
      </c>
      <c r="M758" s="65">
        <v>0.9375</v>
      </c>
      <c r="N758" s="65">
        <v>3.0</v>
      </c>
      <c r="O758" s="65">
        <v>0.0</v>
      </c>
      <c r="P758" s="65">
        <v>0.12</v>
      </c>
      <c r="Q758" s="65">
        <v>0.0</v>
      </c>
      <c r="R758" s="65">
        <v>468.0</v>
      </c>
      <c r="S758" s="65">
        <v>0.0</v>
      </c>
      <c r="T758" s="65">
        <v>3.0</v>
      </c>
      <c r="U758" s="65">
        <v>0.0</v>
      </c>
      <c r="V758" s="3"/>
      <c r="W758" s="3"/>
      <c r="X758" s="3"/>
      <c r="Y758" s="3"/>
      <c r="Z758" s="3"/>
      <c r="AA758" s="3"/>
      <c r="AB758" s="3"/>
      <c r="AC758" s="3"/>
      <c r="AD758" s="3"/>
      <c r="AE758" s="3"/>
    </row>
    <row r="759">
      <c r="A759" s="64" t="s">
        <v>777</v>
      </c>
      <c r="B759" s="64" t="s">
        <v>1076</v>
      </c>
      <c r="C759" s="64" t="s">
        <v>1077</v>
      </c>
      <c r="D759" s="64">
        <v>5.0</v>
      </c>
      <c r="E759" s="64" t="s">
        <v>54</v>
      </c>
      <c r="F759" s="64">
        <v>52.0</v>
      </c>
      <c r="G759" s="64">
        <v>43.0</v>
      </c>
      <c r="H759" s="64">
        <v>9.0</v>
      </c>
      <c r="I759" s="64">
        <v>19.0</v>
      </c>
      <c r="J759" s="64">
        <v>8.0E-4</v>
      </c>
      <c r="K759" s="64">
        <v>30.0</v>
      </c>
      <c r="L759" s="64">
        <v>0.001</v>
      </c>
      <c r="M759" s="64">
        <v>1.0</v>
      </c>
      <c r="N759" s="64">
        <v>5.0</v>
      </c>
      <c r="O759" s="64">
        <v>0.0</v>
      </c>
      <c r="P759" s="64">
        <v>0.2632</v>
      </c>
      <c r="Q759" s="64">
        <v>0.0</v>
      </c>
      <c r="R759" s="64">
        <v>780.0</v>
      </c>
      <c r="S759" s="64">
        <v>0.0</v>
      </c>
      <c r="T759" s="64">
        <v>5.0</v>
      </c>
      <c r="U759" s="64">
        <v>0.0</v>
      </c>
      <c r="V759" s="63"/>
      <c r="W759" s="63"/>
      <c r="X759" s="63"/>
      <c r="Y759" s="63"/>
      <c r="Z759" s="63"/>
      <c r="AA759" s="63"/>
      <c r="AB759" s="63"/>
      <c r="AC759" s="63"/>
      <c r="AD759" s="63"/>
      <c r="AE759" s="63"/>
    </row>
    <row r="760">
      <c r="A760" s="65" t="s">
        <v>777</v>
      </c>
      <c r="B760" s="65" t="s">
        <v>1078</v>
      </c>
      <c r="C760" s="65" t="s">
        <v>1079</v>
      </c>
      <c r="D760" s="65">
        <v>2.0</v>
      </c>
      <c r="E760" s="65" t="s">
        <v>54</v>
      </c>
      <c r="F760" s="65">
        <v>52.0</v>
      </c>
      <c r="G760" s="65">
        <v>43.0</v>
      </c>
      <c r="H760" s="65">
        <v>9.0</v>
      </c>
      <c r="I760" s="65">
        <v>9.0</v>
      </c>
      <c r="J760" s="65">
        <v>4.0E-4</v>
      </c>
      <c r="K760" s="65">
        <v>12.0</v>
      </c>
      <c r="L760" s="65">
        <v>4.0E-4</v>
      </c>
      <c r="M760" s="65">
        <v>1.0</v>
      </c>
      <c r="N760" s="65">
        <v>2.0</v>
      </c>
      <c r="O760" s="65">
        <v>0.0</v>
      </c>
      <c r="P760" s="65">
        <v>0.2222</v>
      </c>
      <c r="Q760" s="65">
        <v>0.0</v>
      </c>
      <c r="R760" s="65">
        <v>312.0</v>
      </c>
      <c r="S760" s="65">
        <v>0.0</v>
      </c>
      <c r="T760" s="65">
        <v>2.0</v>
      </c>
      <c r="U760" s="65">
        <v>0.0</v>
      </c>
      <c r="V760" s="3"/>
      <c r="W760" s="3"/>
      <c r="X760" s="3"/>
      <c r="Y760" s="3"/>
      <c r="Z760" s="3"/>
      <c r="AA760" s="3"/>
      <c r="AB760" s="3"/>
      <c r="AC760" s="3"/>
      <c r="AD760" s="3"/>
      <c r="AE760" s="3"/>
    </row>
    <row r="761">
      <c r="A761" s="64" t="s">
        <v>777</v>
      </c>
      <c r="B761" s="64" t="s">
        <v>786</v>
      </c>
      <c r="C761" s="64" t="s">
        <v>787</v>
      </c>
      <c r="D761" s="64">
        <v>2.0</v>
      </c>
      <c r="E761" s="64" t="s">
        <v>54</v>
      </c>
      <c r="F761" s="64">
        <v>52.0</v>
      </c>
      <c r="G761" s="64">
        <v>43.0</v>
      </c>
      <c r="H761" s="64">
        <v>9.0</v>
      </c>
      <c r="I761" s="64">
        <v>34.0</v>
      </c>
      <c r="J761" s="64">
        <v>0.0013</v>
      </c>
      <c r="K761" s="64">
        <v>40.0</v>
      </c>
      <c r="L761" s="64">
        <v>0.0013</v>
      </c>
      <c r="M761" s="64">
        <v>0.8</v>
      </c>
      <c r="N761" s="64">
        <v>1.0</v>
      </c>
      <c r="O761" s="64">
        <v>1.0</v>
      </c>
      <c r="P761" s="64">
        <v>0.0294</v>
      </c>
      <c r="Q761" s="64">
        <v>0.0294</v>
      </c>
      <c r="R761" s="64">
        <v>156.0</v>
      </c>
      <c r="S761" s="64">
        <v>156.0</v>
      </c>
      <c r="T761" s="64">
        <v>1.0</v>
      </c>
      <c r="U761" s="64">
        <v>1.0</v>
      </c>
      <c r="V761" s="63"/>
      <c r="W761" s="63"/>
      <c r="X761" s="63"/>
      <c r="Y761" s="63"/>
      <c r="Z761" s="63"/>
      <c r="AA761" s="63"/>
      <c r="AB761" s="63"/>
      <c r="AC761" s="63"/>
      <c r="AD761" s="63"/>
      <c r="AE761" s="63"/>
    </row>
    <row r="762">
      <c r="A762" s="65" t="s">
        <v>777</v>
      </c>
      <c r="B762" s="65" t="s">
        <v>1080</v>
      </c>
      <c r="C762" s="65" t="s">
        <v>1081</v>
      </c>
      <c r="D762" s="65">
        <v>1.0</v>
      </c>
      <c r="E762" s="65" t="s">
        <v>54</v>
      </c>
      <c r="F762" s="65">
        <v>52.0</v>
      </c>
      <c r="G762" s="65">
        <v>43.0</v>
      </c>
      <c r="H762" s="65">
        <v>9.0</v>
      </c>
      <c r="I762" s="65">
        <v>48.0</v>
      </c>
      <c r="J762" s="65">
        <v>0.0019</v>
      </c>
      <c r="K762" s="65">
        <v>62.0</v>
      </c>
      <c r="L762" s="65">
        <v>0.0021</v>
      </c>
      <c r="M762" s="65">
        <v>1.0</v>
      </c>
      <c r="N762" s="65">
        <v>1.0</v>
      </c>
      <c r="O762" s="65">
        <v>0.0</v>
      </c>
      <c r="P762" s="65">
        <v>0.0208</v>
      </c>
      <c r="Q762" s="65">
        <v>0.0</v>
      </c>
      <c r="R762" s="65">
        <v>156.0</v>
      </c>
      <c r="S762" s="65">
        <v>0.0</v>
      </c>
      <c r="T762" s="65">
        <v>1.0</v>
      </c>
      <c r="U762" s="65">
        <v>0.0</v>
      </c>
      <c r="V762" s="3"/>
      <c r="W762" s="3"/>
      <c r="X762" s="3"/>
      <c r="Y762" s="3"/>
      <c r="Z762" s="3"/>
      <c r="AA762" s="3"/>
      <c r="AB762" s="3"/>
      <c r="AC762" s="3"/>
      <c r="AD762" s="3"/>
      <c r="AE762" s="3"/>
    </row>
    <row r="763">
      <c r="A763" s="64" t="s">
        <v>777</v>
      </c>
      <c r="B763" s="64" t="s">
        <v>1082</v>
      </c>
      <c r="C763" s="64" t="s">
        <v>1083</v>
      </c>
      <c r="D763" s="64">
        <v>1.0</v>
      </c>
      <c r="E763" s="64" t="s">
        <v>54</v>
      </c>
      <c r="F763" s="64">
        <v>52.0</v>
      </c>
      <c r="G763" s="64">
        <v>43.0</v>
      </c>
      <c r="H763" s="64">
        <v>9.0</v>
      </c>
      <c r="I763" s="64">
        <v>11.0</v>
      </c>
      <c r="J763" s="64">
        <v>4.0E-4</v>
      </c>
      <c r="K763" s="64">
        <v>16.0</v>
      </c>
      <c r="L763" s="64">
        <v>5.0E-4</v>
      </c>
      <c r="M763" s="64">
        <v>0.875</v>
      </c>
      <c r="N763" s="64">
        <v>1.0</v>
      </c>
      <c r="O763" s="64">
        <v>0.0</v>
      </c>
      <c r="P763" s="64">
        <v>0.0909</v>
      </c>
      <c r="Q763" s="64">
        <v>0.0</v>
      </c>
      <c r="R763" s="64">
        <v>156.0</v>
      </c>
      <c r="S763" s="64">
        <v>0.0</v>
      </c>
      <c r="T763" s="64">
        <v>1.0</v>
      </c>
      <c r="U763" s="64">
        <v>0.0</v>
      </c>
      <c r="V763" s="63"/>
      <c r="W763" s="63"/>
      <c r="X763" s="63"/>
      <c r="Y763" s="63"/>
      <c r="Z763" s="63"/>
      <c r="AA763" s="63"/>
      <c r="AB763" s="63"/>
      <c r="AC763" s="63"/>
      <c r="AD763" s="63"/>
      <c r="AE763" s="63"/>
    </row>
    <row r="764">
      <c r="A764" s="65" t="s">
        <v>777</v>
      </c>
      <c r="B764" s="65" t="s">
        <v>790</v>
      </c>
      <c r="C764" s="65" t="s">
        <v>791</v>
      </c>
      <c r="D764" s="65">
        <v>1.0</v>
      </c>
      <c r="E764" s="65" t="s">
        <v>54</v>
      </c>
      <c r="F764" s="65">
        <v>52.0</v>
      </c>
      <c r="G764" s="65">
        <v>43.0</v>
      </c>
      <c r="H764" s="65">
        <v>9.0</v>
      </c>
      <c r="I764" s="65">
        <v>5.0</v>
      </c>
      <c r="J764" s="65">
        <v>2.0E-4</v>
      </c>
      <c r="K764" s="65">
        <v>11.0</v>
      </c>
      <c r="L764" s="65">
        <v>4.0E-4</v>
      </c>
      <c r="M764" s="65">
        <v>1.0</v>
      </c>
      <c r="N764" s="65">
        <v>1.0</v>
      </c>
      <c r="O764" s="65">
        <v>0.0</v>
      </c>
      <c r="P764" s="65">
        <v>0.2</v>
      </c>
      <c r="Q764" s="65">
        <v>0.0</v>
      </c>
      <c r="R764" s="65">
        <v>156.0</v>
      </c>
      <c r="S764" s="65">
        <v>0.0</v>
      </c>
      <c r="T764" s="65">
        <v>1.0</v>
      </c>
      <c r="U764" s="65">
        <v>0.0</v>
      </c>
      <c r="V764" s="3"/>
      <c r="W764" s="3"/>
      <c r="X764" s="3"/>
      <c r="Y764" s="3"/>
      <c r="Z764" s="3"/>
      <c r="AA764" s="3"/>
      <c r="AB764" s="3"/>
      <c r="AC764" s="3"/>
      <c r="AD764" s="3"/>
      <c r="AE764" s="3"/>
    </row>
    <row r="765">
      <c r="A765" s="64" t="s">
        <v>777</v>
      </c>
      <c r="B765" s="64" t="s">
        <v>792</v>
      </c>
      <c r="C765" s="64" t="s">
        <v>793</v>
      </c>
      <c r="D765" s="64">
        <v>1.0</v>
      </c>
      <c r="E765" s="64" t="s">
        <v>54</v>
      </c>
      <c r="F765" s="64">
        <v>52.0</v>
      </c>
      <c r="G765" s="64">
        <v>43.0</v>
      </c>
      <c r="H765" s="64">
        <v>9.0</v>
      </c>
      <c r="I765" s="64">
        <v>21.0</v>
      </c>
      <c r="J765" s="64">
        <v>8.0E-4</v>
      </c>
      <c r="K765" s="64">
        <v>46.0</v>
      </c>
      <c r="L765" s="64">
        <v>0.0015</v>
      </c>
      <c r="M765" s="64">
        <v>0.9783</v>
      </c>
      <c r="N765" s="64">
        <v>1.0</v>
      </c>
      <c r="O765" s="64">
        <v>0.0</v>
      </c>
      <c r="P765" s="64">
        <v>0.0476</v>
      </c>
      <c r="Q765" s="64">
        <v>0.0</v>
      </c>
      <c r="R765" s="64">
        <v>156.0</v>
      </c>
      <c r="S765" s="64">
        <v>0.0</v>
      </c>
      <c r="T765" s="64">
        <v>1.0</v>
      </c>
      <c r="U765" s="64">
        <v>0.0</v>
      </c>
      <c r="V765" s="63"/>
      <c r="W765" s="63"/>
      <c r="X765" s="63"/>
      <c r="Y765" s="63"/>
      <c r="Z765" s="63"/>
      <c r="AA765" s="63"/>
      <c r="AB765" s="63"/>
      <c r="AC765" s="63"/>
      <c r="AD765" s="63"/>
      <c r="AE765" s="63"/>
    </row>
    <row r="766">
      <c r="A766" s="65" t="s">
        <v>777</v>
      </c>
      <c r="B766" s="65" t="s">
        <v>794</v>
      </c>
      <c r="C766" s="65" t="s">
        <v>795</v>
      </c>
      <c r="D766" s="65">
        <v>4.0</v>
      </c>
      <c r="E766" s="65" t="s">
        <v>54</v>
      </c>
      <c r="F766" s="65">
        <v>52.0</v>
      </c>
      <c r="G766" s="65">
        <v>43.0</v>
      </c>
      <c r="H766" s="65">
        <v>9.0</v>
      </c>
      <c r="I766" s="65">
        <v>76.0</v>
      </c>
      <c r="J766" s="65">
        <v>0.003</v>
      </c>
      <c r="K766" s="65">
        <v>89.0</v>
      </c>
      <c r="L766" s="65">
        <v>0.0029</v>
      </c>
      <c r="M766" s="65">
        <v>1.0</v>
      </c>
      <c r="N766" s="65">
        <v>4.0</v>
      </c>
      <c r="O766" s="65">
        <v>0.0</v>
      </c>
      <c r="P766" s="65">
        <v>0.0526</v>
      </c>
      <c r="Q766" s="65">
        <v>0.0</v>
      </c>
      <c r="R766" s="65">
        <v>624.0</v>
      </c>
      <c r="S766" s="65">
        <v>0.0</v>
      </c>
      <c r="T766" s="65">
        <v>4.0</v>
      </c>
      <c r="U766" s="65">
        <v>0.0</v>
      </c>
      <c r="V766" s="3"/>
      <c r="W766" s="3"/>
      <c r="X766" s="3"/>
      <c r="Y766" s="3"/>
      <c r="Z766" s="3"/>
      <c r="AA766" s="3"/>
      <c r="AB766" s="3"/>
      <c r="AC766" s="3"/>
      <c r="AD766" s="3"/>
      <c r="AE766" s="3"/>
    </row>
    <row r="767">
      <c r="A767" s="64" t="s">
        <v>777</v>
      </c>
      <c r="B767" s="64" t="s">
        <v>1337</v>
      </c>
      <c r="C767" s="64" t="s">
        <v>1338</v>
      </c>
      <c r="D767" s="64">
        <v>1.0</v>
      </c>
      <c r="E767" s="64" t="s">
        <v>54</v>
      </c>
      <c r="F767" s="64">
        <v>52.0</v>
      </c>
      <c r="G767" s="64">
        <v>43.0</v>
      </c>
      <c r="H767" s="64">
        <v>9.0</v>
      </c>
      <c r="I767" s="64">
        <v>69.0</v>
      </c>
      <c r="J767" s="64">
        <v>0.0027</v>
      </c>
      <c r="K767" s="64">
        <v>76.0</v>
      </c>
      <c r="L767" s="64">
        <v>0.0025</v>
      </c>
      <c r="M767" s="64">
        <v>0.9605</v>
      </c>
      <c r="N767" s="64">
        <v>1.0</v>
      </c>
      <c r="O767" s="64">
        <v>0.0</v>
      </c>
      <c r="P767" s="64">
        <v>0.0145</v>
      </c>
      <c r="Q767" s="64">
        <v>0.0</v>
      </c>
      <c r="R767" s="64">
        <v>156.0</v>
      </c>
      <c r="S767" s="64">
        <v>0.0</v>
      </c>
      <c r="T767" s="64">
        <v>1.0</v>
      </c>
      <c r="U767" s="64">
        <v>0.0</v>
      </c>
      <c r="V767" s="63"/>
      <c r="W767" s="63"/>
      <c r="X767" s="63"/>
      <c r="Y767" s="63"/>
      <c r="Z767" s="63"/>
      <c r="AA767" s="63"/>
      <c r="AB767" s="63"/>
      <c r="AC767" s="63"/>
      <c r="AD767" s="63"/>
      <c r="AE767" s="63"/>
    </row>
    <row r="768">
      <c r="A768" s="65" t="s">
        <v>777</v>
      </c>
      <c r="B768" s="65" t="s">
        <v>1339</v>
      </c>
      <c r="C768" s="65" t="s">
        <v>1340</v>
      </c>
      <c r="D768" s="65">
        <v>5.0</v>
      </c>
      <c r="E768" s="65" t="s">
        <v>54</v>
      </c>
      <c r="F768" s="65">
        <v>52.0</v>
      </c>
      <c r="G768" s="65">
        <v>43.0</v>
      </c>
      <c r="H768" s="65">
        <v>9.0</v>
      </c>
      <c r="I768" s="65">
        <v>29.0</v>
      </c>
      <c r="J768" s="65">
        <v>0.0011</v>
      </c>
      <c r="K768" s="65">
        <v>36.0</v>
      </c>
      <c r="L768" s="65">
        <v>0.0012</v>
      </c>
      <c r="M768" s="65">
        <v>1.0</v>
      </c>
      <c r="N768" s="65">
        <v>5.0</v>
      </c>
      <c r="O768" s="65">
        <v>0.0</v>
      </c>
      <c r="P768" s="65">
        <v>0.1724</v>
      </c>
      <c r="Q768" s="65">
        <v>0.0</v>
      </c>
      <c r="R768" s="65">
        <v>780.0</v>
      </c>
      <c r="S768" s="65">
        <v>0.0</v>
      </c>
      <c r="T768" s="65">
        <v>5.0</v>
      </c>
      <c r="U768" s="65">
        <v>0.0</v>
      </c>
      <c r="V768" s="3"/>
      <c r="W768" s="3"/>
      <c r="X768" s="3"/>
      <c r="Y768" s="3"/>
      <c r="Z768" s="3"/>
      <c r="AA768" s="3"/>
      <c r="AB768" s="3"/>
      <c r="AC768" s="3"/>
      <c r="AD768" s="3"/>
      <c r="AE768" s="3"/>
    </row>
    <row r="769">
      <c r="A769" s="64" t="s">
        <v>777</v>
      </c>
      <c r="B769" s="64" t="s">
        <v>796</v>
      </c>
      <c r="C769" s="64" t="s">
        <v>797</v>
      </c>
      <c r="D769" s="64">
        <v>2.0</v>
      </c>
      <c r="E769" s="64" t="s">
        <v>54</v>
      </c>
      <c r="F769" s="64">
        <v>52.0</v>
      </c>
      <c r="G769" s="64">
        <v>43.0</v>
      </c>
      <c r="H769" s="64">
        <v>9.0</v>
      </c>
      <c r="I769" s="64">
        <v>28.0</v>
      </c>
      <c r="J769" s="64">
        <v>0.0011</v>
      </c>
      <c r="K769" s="64">
        <v>34.0</v>
      </c>
      <c r="L769" s="64">
        <v>0.0011</v>
      </c>
      <c r="M769" s="64">
        <v>1.0</v>
      </c>
      <c r="N769" s="64">
        <v>2.0</v>
      </c>
      <c r="O769" s="64">
        <v>0.0</v>
      </c>
      <c r="P769" s="64">
        <v>0.0714</v>
      </c>
      <c r="Q769" s="64">
        <v>0.0</v>
      </c>
      <c r="R769" s="64">
        <v>312.0</v>
      </c>
      <c r="S769" s="64">
        <v>0.0</v>
      </c>
      <c r="T769" s="64">
        <v>2.0</v>
      </c>
      <c r="U769" s="64">
        <v>0.0</v>
      </c>
      <c r="V769" s="63"/>
      <c r="W769" s="63"/>
      <c r="X769" s="63"/>
      <c r="Y769" s="63"/>
      <c r="Z769" s="63"/>
      <c r="AA769" s="63"/>
      <c r="AB769" s="63"/>
      <c r="AC769" s="63"/>
      <c r="AD769" s="63"/>
      <c r="AE769" s="63"/>
    </row>
    <row r="770">
      <c r="A770" s="65" t="s">
        <v>777</v>
      </c>
      <c r="B770" s="65" t="s">
        <v>1341</v>
      </c>
      <c r="C770" s="65" t="s">
        <v>1342</v>
      </c>
      <c r="D770" s="65">
        <v>1.0</v>
      </c>
      <c r="E770" s="65" t="s">
        <v>54</v>
      </c>
      <c r="F770" s="65">
        <v>52.0</v>
      </c>
      <c r="G770" s="65">
        <v>43.0</v>
      </c>
      <c r="H770" s="65">
        <v>9.0</v>
      </c>
      <c r="I770" s="65">
        <v>39.0</v>
      </c>
      <c r="J770" s="65">
        <v>0.0015</v>
      </c>
      <c r="K770" s="65">
        <v>66.0</v>
      </c>
      <c r="L770" s="65">
        <v>0.0022</v>
      </c>
      <c r="M770" s="65">
        <v>0.9242</v>
      </c>
      <c r="N770" s="65">
        <v>1.0</v>
      </c>
      <c r="O770" s="65">
        <v>0.0</v>
      </c>
      <c r="P770" s="65">
        <v>0.0256</v>
      </c>
      <c r="Q770" s="65">
        <v>0.0</v>
      </c>
      <c r="R770" s="65">
        <v>156.0</v>
      </c>
      <c r="S770" s="65">
        <v>0.0</v>
      </c>
      <c r="T770" s="65">
        <v>1.0</v>
      </c>
      <c r="U770" s="65">
        <v>0.0</v>
      </c>
      <c r="V770" s="3"/>
      <c r="W770" s="3"/>
      <c r="X770" s="3"/>
      <c r="Y770" s="3"/>
      <c r="Z770" s="3"/>
      <c r="AA770" s="3"/>
      <c r="AB770" s="3"/>
      <c r="AC770" s="3"/>
      <c r="AD770" s="3"/>
      <c r="AE770" s="3"/>
    </row>
    <row r="771">
      <c r="A771" s="64" t="s">
        <v>777</v>
      </c>
      <c r="B771" s="64" t="s">
        <v>1343</v>
      </c>
      <c r="C771" s="64" t="s">
        <v>1344</v>
      </c>
      <c r="D771" s="64">
        <v>1.0</v>
      </c>
      <c r="E771" s="64" t="s">
        <v>54</v>
      </c>
      <c r="F771" s="64">
        <v>52.0</v>
      </c>
      <c r="G771" s="64">
        <v>43.0</v>
      </c>
      <c r="H771" s="64">
        <v>9.0</v>
      </c>
      <c r="I771" s="64">
        <v>12.0</v>
      </c>
      <c r="J771" s="64">
        <v>5.0E-4</v>
      </c>
      <c r="K771" s="64">
        <v>13.0</v>
      </c>
      <c r="L771" s="64">
        <v>4.0E-4</v>
      </c>
      <c r="M771" s="64">
        <v>0.6923</v>
      </c>
      <c r="N771" s="64">
        <v>1.0</v>
      </c>
      <c r="O771" s="64">
        <v>0.0</v>
      </c>
      <c r="P771" s="64">
        <v>0.0833</v>
      </c>
      <c r="Q771" s="64">
        <v>0.0</v>
      </c>
      <c r="R771" s="64">
        <v>156.0</v>
      </c>
      <c r="S771" s="64">
        <v>0.0</v>
      </c>
      <c r="T771" s="64">
        <v>1.0</v>
      </c>
      <c r="U771" s="64">
        <v>0.0</v>
      </c>
      <c r="V771" s="63"/>
      <c r="W771" s="63"/>
      <c r="X771" s="63"/>
      <c r="Y771" s="63"/>
      <c r="Z771" s="63"/>
      <c r="AA771" s="63"/>
      <c r="AB771" s="63"/>
      <c r="AC771" s="63"/>
      <c r="AD771" s="63"/>
      <c r="AE771" s="63"/>
    </row>
    <row r="772">
      <c r="A772" s="65" t="s">
        <v>777</v>
      </c>
      <c r="B772" s="65" t="s">
        <v>1345</v>
      </c>
      <c r="C772" s="65" t="s">
        <v>1346</v>
      </c>
      <c r="D772" s="65">
        <v>3.0</v>
      </c>
      <c r="E772" s="65" t="s">
        <v>54</v>
      </c>
      <c r="F772" s="65">
        <v>52.0</v>
      </c>
      <c r="G772" s="65">
        <v>43.0</v>
      </c>
      <c r="H772" s="65">
        <v>9.0</v>
      </c>
      <c r="I772" s="65">
        <v>43.0</v>
      </c>
      <c r="J772" s="65">
        <v>0.0017</v>
      </c>
      <c r="K772" s="65">
        <v>46.0</v>
      </c>
      <c r="L772" s="65">
        <v>0.0015</v>
      </c>
      <c r="M772" s="65">
        <v>1.0</v>
      </c>
      <c r="N772" s="65">
        <v>3.0</v>
      </c>
      <c r="O772" s="65">
        <v>0.0</v>
      </c>
      <c r="P772" s="65">
        <v>0.0698</v>
      </c>
      <c r="Q772" s="65">
        <v>0.0</v>
      </c>
      <c r="R772" s="65">
        <v>468.0</v>
      </c>
      <c r="S772" s="65">
        <v>0.0</v>
      </c>
      <c r="T772" s="65">
        <v>3.0</v>
      </c>
      <c r="U772" s="65">
        <v>0.0</v>
      </c>
      <c r="V772" s="3"/>
      <c r="W772" s="3"/>
      <c r="X772" s="3"/>
      <c r="Y772" s="3"/>
      <c r="Z772" s="3"/>
      <c r="AA772" s="3"/>
      <c r="AB772" s="3"/>
      <c r="AC772" s="3"/>
      <c r="AD772" s="3"/>
      <c r="AE772" s="3"/>
    </row>
    <row r="773">
      <c r="A773" s="64" t="s">
        <v>777</v>
      </c>
      <c r="B773" s="64" t="s">
        <v>804</v>
      </c>
      <c r="C773" s="64" t="s">
        <v>805</v>
      </c>
      <c r="D773" s="64">
        <v>4.0</v>
      </c>
      <c r="E773" s="64" t="s">
        <v>54</v>
      </c>
      <c r="F773" s="64">
        <v>52.0</v>
      </c>
      <c r="G773" s="64">
        <v>43.0</v>
      </c>
      <c r="H773" s="64">
        <v>9.0</v>
      </c>
      <c r="I773" s="64">
        <v>16.0</v>
      </c>
      <c r="J773" s="64">
        <v>6.0E-4</v>
      </c>
      <c r="K773" s="64">
        <v>16.0</v>
      </c>
      <c r="L773" s="64">
        <v>5.0E-4</v>
      </c>
      <c r="M773" s="64">
        <v>0.9375</v>
      </c>
      <c r="N773" s="64">
        <v>4.0</v>
      </c>
      <c r="O773" s="64">
        <v>0.0</v>
      </c>
      <c r="P773" s="64">
        <v>0.25</v>
      </c>
      <c r="Q773" s="64">
        <v>0.0</v>
      </c>
      <c r="R773" s="64">
        <v>624.0</v>
      </c>
      <c r="S773" s="64">
        <v>0.0</v>
      </c>
      <c r="T773" s="64">
        <v>4.0</v>
      </c>
      <c r="U773" s="64">
        <v>0.0</v>
      </c>
      <c r="V773" s="63"/>
      <c r="W773" s="63"/>
      <c r="X773" s="63"/>
      <c r="Y773" s="63"/>
      <c r="Z773" s="63"/>
      <c r="AA773" s="63"/>
      <c r="AB773" s="63"/>
      <c r="AC773" s="63"/>
      <c r="AD773" s="63"/>
      <c r="AE773" s="63"/>
    </row>
    <row r="774">
      <c r="A774" s="65" t="s">
        <v>806</v>
      </c>
      <c r="B774" s="65" t="s">
        <v>1084</v>
      </c>
      <c r="C774" s="65" t="s">
        <v>1085</v>
      </c>
      <c r="D774" s="65">
        <v>1.0</v>
      </c>
      <c r="E774" s="65" t="s">
        <v>31</v>
      </c>
      <c r="F774" s="65">
        <v>52.0</v>
      </c>
      <c r="G774" s="65">
        <v>43.0</v>
      </c>
      <c r="H774" s="65">
        <v>9.0</v>
      </c>
      <c r="I774" s="65">
        <v>11.0</v>
      </c>
      <c r="J774" s="65">
        <v>4.0E-4</v>
      </c>
      <c r="K774" s="65">
        <v>16.0</v>
      </c>
      <c r="L774" s="65">
        <v>5.0E-4</v>
      </c>
      <c r="M774" s="65">
        <v>1.0</v>
      </c>
      <c r="N774" s="65">
        <v>1.0</v>
      </c>
      <c r="O774" s="65">
        <v>0.0</v>
      </c>
      <c r="P774" s="65">
        <v>0.0909</v>
      </c>
      <c r="Q774" s="65">
        <v>0.0</v>
      </c>
      <c r="R774" s="65">
        <v>156.0</v>
      </c>
      <c r="S774" s="65">
        <v>0.0</v>
      </c>
      <c r="T774" s="65">
        <v>1.0</v>
      </c>
      <c r="U774" s="65">
        <v>0.0</v>
      </c>
      <c r="V774" s="3"/>
      <c r="W774" s="3"/>
      <c r="X774" s="3"/>
      <c r="Y774" s="3"/>
      <c r="Z774" s="3"/>
      <c r="AA774" s="3"/>
      <c r="AB774" s="3"/>
      <c r="AC774" s="3"/>
      <c r="AD774" s="3"/>
      <c r="AE774" s="3"/>
    </row>
    <row r="775">
      <c r="A775" s="64" t="s">
        <v>806</v>
      </c>
      <c r="B775" s="64" t="s">
        <v>1347</v>
      </c>
      <c r="C775" s="64" t="s">
        <v>1348</v>
      </c>
      <c r="D775" s="64">
        <v>3.0</v>
      </c>
      <c r="E775" s="64" t="s">
        <v>31</v>
      </c>
      <c r="F775" s="64">
        <v>52.0</v>
      </c>
      <c r="G775" s="64">
        <v>43.0</v>
      </c>
      <c r="H775" s="64">
        <v>9.0</v>
      </c>
      <c r="I775" s="64">
        <v>2.0</v>
      </c>
      <c r="J775" s="64">
        <v>1.0E-4</v>
      </c>
      <c r="K775" s="64">
        <v>2.0</v>
      </c>
      <c r="L775" s="64">
        <v>1.0E-4</v>
      </c>
      <c r="M775" s="64">
        <v>1.0</v>
      </c>
      <c r="N775" s="64">
        <v>3.0</v>
      </c>
      <c r="O775" s="64">
        <v>0.0</v>
      </c>
      <c r="P775" s="64">
        <v>1.5</v>
      </c>
      <c r="Q775" s="64">
        <v>0.0</v>
      </c>
      <c r="R775" s="64">
        <v>312.0</v>
      </c>
      <c r="S775" s="64">
        <v>0.0</v>
      </c>
      <c r="T775" s="64">
        <v>3.0</v>
      </c>
      <c r="U775" s="64">
        <v>0.0</v>
      </c>
      <c r="V775" s="63"/>
      <c r="W775" s="63"/>
      <c r="X775" s="63"/>
      <c r="Y775" s="63"/>
      <c r="Z775" s="63"/>
      <c r="AA775" s="63"/>
      <c r="AB775" s="63"/>
      <c r="AC775" s="63"/>
      <c r="AD775" s="63"/>
      <c r="AE775" s="63"/>
    </row>
    <row r="776">
      <c r="A776" s="65" t="s">
        <v>806</v>
      </c>
      <c r="B776" s="65" t="s">
        <v>1086</v>
      </c>
      <c r="C776" s="65" t="s">
        <v>1087</v>
      </c>
      <c r="D776" s="65">
        <v>2.0</v>
      </c>
      <c r="E776" s="65" t="s">
        <v>31</v>
      </c>
      <c r="F776" s="65">
        <v>52.0</v>
      </c>
      <c r="G776" s="65">
        <v>43.0</v>
      </c>
      <c r="H776" s="65">
        <v>9.0</v>
      </c>
      <c r="I776" s="65">
        <v>1.0</v>
      </c>
      <c r="J776" s="65">
        <v>0.0</v>
      </c>
      <c r="K776" s="65">
        <v>2.0</v>
      </c>
      <c r="L776" s="65">
        <v>1.0E-4</v>
      </c>
      <c r="M776" s="65">
        <v>1.0</v>
      </c>
      <c r="N776" s="65">
        <v>2.0</v>
      </c>
      <c r="O776" s="65">
        <v>0.0</v>
      </c>
      <c r="P776" s="65">
        <v>2.0</v>
      </c>
      <c r="Q776" s="65">
        <v>0.0</v>
      </c>
      <c r="R776" s="65">
        <v>312.0</v>
      </c>
      <c r="S776" s="65">
        <v>0.0</v>
      </c>
      <c r="T776" s="65">
        <v>2.0</v>
      </c>
      <c r="U776" s="65">
        <v>0.0</v>
      </c>
      <c r="V776" s="3"/>
      <c r="W776" s="3"/>
      <c r="X776" s="3"/>
      <c r="Y776" s="3"/>
      <c r="Z776" s="3"/>
      <c r="AA776" s="3"/>
      <c r="AB776" s="3"/>
      <c r="AC776" s="3"/>
      <c r="AD776" s="3"/>
      <c r="AE776" s="3"/>
    </row>
    <row r="777">
      <c r="A777" s="64" t="s">
        <v>806</v>
      </c>
      <c r="B777" s="64" t="s">
        <v>1349</v>
      </c>
      <c r="C777" s="64" t="s">
        <v>1350</v>
      </c>
      <c r="D777" s="64">
        <v>1.0</v>
      </c>
      <c r="E777" s="64" t="s">
        <v>31</v>
      </c>
      <c r="F777" s="64">
        <v>52.0</v>
      </c>
      <c r="G777" s="64">
        <v>43.0</v>
      </c>
      <c r="H777" s="64">
        <v>9.0</v>
      </c>
      <c r="I777" s="64">
        <v>1.0</v>
      </c>
      <c r="J777" s="64">
        <v>0.0</v>
      </c>
      <c r="K777" s="64">
        <v>2.0</v>
      </c>
      <c r="L777" s="64">
        <v>1.0E-4</v>
      </c>
      <c r="M777" s="64">
        <v>1.0</v>
      </c>
      <c r="N777" s="64">
        <v>1.0</v>
      </c>
      <c r="O777" s="64">
        <v>0.0</v>
      </c>
      <c r="P777" s="64">
        <v>1.0</v>
      </c>
      <c r="Q777" s="64">
        <v>0.0</v>
      </c>
      <c r="R777" s="64">
        <v>156.0</v>
      </c>
      <c r="S777" s="64">
        <v>0.0</v>
      </c>
      <c r="T777" s="64">
        <v>1.0</v>
      </c>
      <c r="U777" s="64">
        <v>0.0</v>
      </c>
      <c r="V777" s="63"/>
      <c r="W777" s="63"/>
      <c r="X777" s="63"/>
      <c r="Y777" s="63"/>
      <c r="Z777" s="63"/>
      <c r="AA777" s="63"/>
      <c r="AB777" s="63"/>
      <c r="AC777" s="63"/>
      <c r="AD777" s="63"/>
      <c r="AE777" s="63"/>
    </row>
    <row r="778">
      <c r="A778" s="65" t="s">
        <v>806</v>
      </c>
      <c r="B778" s="65" t="s">
        <v>1351</v>
      </c>
      <c r="C778" s="65" t="s">
        <v>1352</v>
      </c>
      <c r="D778" s="65">
        <v>1.0</v>
      </c>
      <c r="E778" s="65" t="s">
        <v>31</v>
      </c>
      <c r="F778" s="65">
        <v>52.0</v>
      </c>
      <c r="G778" s="65">
        <v>43.0</v>
      </c>
      <c r="H778" s="65">
        <v>9.0</v>
      </c>
      <c r="I778" s="65">
        <v>3.0</v>
      </c>
      <c r="J778" s="65">
        <v>1.0E-4</v>
      </c>
      <c r="K778" s="65">
        <v>3.0</v>
      </c>
      <c r="L778" s="65">
        <v>1.0E-4</v>
      </c>
      <c r="M778" s="65">
        <v>1.0</v>
      </c>
      <c r="N778" s="65">
        <v>1.0</v>
      </c>
      <c r="O778" s="65">
        <v>0.0</v>
      </c>
      <c r="P778" s="65">
        <v>0.3333</v>
      </c>
      <c r="Q778" s="65">
        <v>0.0</v>
      </c>
      <c r="R778" s="65">
        <v>156.0</v>
      </c>
      <c r="S778" s="65">
        <v>0.0</v>
      </c>
      <c r="T778" s="65">
        <v>1.0</v>
      </c>
      <c r="U778" s="65">
        <v>0.0</v>
      </c>
      <c r="V778" s="3"/>
      <c r="W778" s="3"/>
      <c r="X778" s="3"/>
      <c r="Y778" s="3"/>
      <c r="Z778" s="3"/>
      <c r="AA778" s="3"/>
      <c r="AB778" s="3"/>
      <c r="AC778" s="3"/>
      <c r="AD778" s="3"/>
      <c r="AE778" s="3"/>
    </row>
    <row r="779">
      <c r="A779" s="64" t="s">
        <v>806</v>
      </c>
      <c r="B779" s="64" t="s">
        <v>1353</v>
      </c>
      <c r="C779" s="64" t="s">
        <v>1354</v>
      </c>
      <c r="D779" s="64">
        <v>1.0</v>
      </c>
      <c r="E779" s="64" t="s">
        <v>31</v>
      </c>
      <c r="F779" s="64">
        <v>52.0</v>
      </c>
      <c r="G779" s="64">
        <v>43.0</v>
      </c>
      <c r="H779" s="64">
        <v>9.0</v>
      </c>
      <c r="I779" s="64">
        <v>52.0</v>
      </c>
      <c r="J779" s="64">
        <v>0.0021</v>
      </c>
      <c r="K779" s="64">
        <v>61.0</v>
      </c>
      <c r="L779" s="64">
        <v>0.002</v>
      </c>
      <c r="M779" s="64">
        <v>1.0</v>
      </c>
      <c r="N779" s="64">
        <v>1.0</v>
      </c>
      <c r="O779" s="64">
        <v>0.0</v>
      </c>
      <c r="P779" s="64">
        <v>0.0192</v>
      </c>
      <c r="Q779" s="64">
        <v>0.0</v>
      </c>
      <c r="R779" s="64">
        <v>156.0</v>
      </c>
      <c r="S779" s="64">
        <v>0.0</v>
      </c>
      <c r="T779" s="64">
        <v>1.0</v>
      </c>
      <c r="U779" s="64">
        <v>0.0</v>
      </c>
      <c r="V779" s="63"/>
      <c r="W779" s="63"/>
      <c r="X779" s="63"/>
      <c r="Y779" s="63"/>
      <c r="Z779" s="63"/>
      <c r="AA779" s="63"/>
      <c r="AB779" s="63"/>
      <c r="AC779" s="63"/>
      <c r="AD779" s="63"/>
      <c r="AE779" s="63"/>
    </row>
    <row r="780">
      <c r="A780" s="65" t="s">
        <v>809</v>
      </c>
      <c r="B780" s="65" t="s">
        <v>810</v>
      </c>
      <c r="C780" s="65" t="s">
        <v>811</v>
      </c>
      <c r="D780" s="65">
        <v>3.0</v>
      </c>
      <c r="E780" s="65" t="s">
        <v>23</v>
      </c>
      <c r="F780" s="65">
        <v>52.0</v>
      </c>
      <c r="G780" s="65">
        <v>43.0</v>
      </c>
      <c r="H780" s="65">
        <v>9.0</v>
      </c>
      <c r="I780" s="65">
        <v>54.0</v>
      </c>
      <c r="J780" s="65">
        <v>0.0021</v>
      </c>
      <c r="K780" s="65">
        <v>71.0</v>
      </c>
      <c r="L780" s="65">
        <v>0.0023</v>
      </c>
      <c r="M780" s="65">
        <v>1.0</v>
      </c>
      <c r="N780" s="65">
        <v>3.0</v>
      </c>
      <c r="O780" s="65">
        <v>0.0</v>
      </c>
      <c r="P780" s="65">
        <v>0.0556</v>
      </c>
      <c r="Q780" s="65">
        <v>0.0</v>
      </c>
      <c r="R780" s="65">
        <v>483.0</v>
      </c>
      <c r="S780" s="65">
        <v>0.0</v>
      </c>
      <c r="T780" s="65">
        <v>3.0</v>
      </c>
      <c r="U780" s="65">
        <v>0.0</v>
      </c>
      <c r="V780" s="3"/>
      <c r="W780" s="3"/>
      <c r="X780" s="3"/>
      <c r="Y780" s="3"/>
      <c r="Z780" s="3"/>
      <c r="AA780" s="3"/>
      <c r="AB780" s="3"/>
      <c r="AC780" s="3"/>
      <c r="AD780" s="3"/>
      <c r="AE780" s="3"/>
    </row>
    <row r="781">
      <c r="A781" s="64" t="s">
        <v>809</v>
      </c>
      <c r="B781" s="64" t="s">
        <v>812</v>
      </c>
      <c r="C781" s="64" t="s">
        <v>813</v>
      </c>
      <c r="D781" s="64">
        <v>1.0</v>
      </c>
      <c r="E781" s="64" t="s">
        <v>23</v>
      </c>
      <c r="F781" s="64">
        <v>52.0</v>
      </c>
      <c r="G781" s="64">
        <v>43.0</v>
      </c>
      <c r="H781" s="64">
        <v>9.0</v>
      </c>
      <c r="I781" s="64">
        <v>144.0</v>
      </c>
      <c r="J781" s="64">
        <v>0.0057</v>
      </c>
      <c r="K781" s="64">
        <v>161.0</v>
      </c>
      <c r="L781" s="64">
        <v>0.0053</v>
      </c>
      <c r="M781" s="64">
        <v>0.9938</v>
      </c>
      <c r="N781" s="64">
        <v>1.0</v>
      </c>
      <c r="O781" s="64">
        <v>0.0</v>
      </c>
      <c r="P781" s="64">
        <v>0.0069</v>
      </c>
      <c r="Q781" s="64">
        <v>0.0</v>
      </c>
      <c r="R781" s="64">
        <v>161.0</v>
      </c>
      <c r="S781" s="64">
        <v>0.0</v>
      </c>
      <c r="T781" s="64">
        <v>1.0</v>
      </c>
      <c r="U781" s="64">
        <v>0.0</v>
      </c>
      <c r="V781" s="63"/>
      <c r="W781" s="63"/>
      <c r="X781" s="63"/>
      <c r="Y781" s="63"/>
      <c r="Z781" s="63"/>
      <c r="AA781" s="63"/>
      <c r="AB781" s="63"/>
      <c r="AC781" s="63"/>
      <c r="AD781" s="63"/>
      <c r="AE781" s="63"/>
    </row>
    <row r="782">
      <c r="A782" s="65" t="s">
        <v>809</v>
      </c>
      <c r="B782" s="65" t="s">
        <v>814</v>
      </c>
      <c r="C782" s="65" t="s">
        <v>815</v>
      </c>
      <c r="D782" s="65">
        <v>8.0</v>
      </c>
      <c r="E782" s="65" t="s">
        <v>23</v>
      </c>
      <c r="F782" s="65">
        <v>52.0</v>
      </c>
      <c r="G782" s="65">
        <v>43.0</v>
      </c>
      <c r="H782" s="65">
        <v>9.0</v>
      </c>
      <c r="I782" s="65">
        <v>43.0</v>
      </c>
      <c r="J782" s="65">
        <v>0.0017</v>
      </c>
      <c r="K782" s="65">
        <v>55.0</v>
      </c>
      <c r="L782" s="65">
        <v>0.0018</v>
      </c>
      <c r="M782" s="65">
        <v>1.0</v>
      </c>
      <c r="N782" s="65">
        <v>8.0</v>
      </c>
      <c r="O782" s="65">
        <v>0.0</v>
      </c>
      <c r="P782" s="65">
        <v>0.186</v>
      </c>
      <c r="Q782" s="65">
        <v>0.0</v>
      </c>
      <c r="R782" s="65">
        <v>1288.0</v>
      </c>
      <c r="S782" s="65">
        <v>0.0</v>
      </c>
      <c r="T782" s="65">
        <v>8.0</v>
      </c>
      <c r="U782" s="65">
        <v>0.0</v>
      </c>
      <c r="V782" s="3"/>
      <c r="W782" s="3"/>
      <c r="X782" s="3"/>
      <c r="Y782" s="3"/>
      <c r="Z782" s="3"/>
      <c r="AA782" s="3"/>
      <c r="AB782" s="3"/>
      <c r="AC782" s="3"/>
      <c r="AD782" s="3"/>
      <c r="AE782" s="3"/>
    </row>
    <row r="783">
      <c r="A783" s="64" t="s">
        <v>809</v>
      </c>
      <c r="B783" s="64" t="s">
        <v>816</v>
      </c>
      <c r="C783" s="64" t="s">
        <v>817</v>
      </c>
      <c r="D783" s="64">
        <v>3.0</v>
      </c>
      <c r="E783" s="64" t="s">
        <v>23</v>
      </c>
      <c r="F783" s="64">
        <v>52.0</v>
      </c>
      <c r="G783" s="64">
        <v>43.0</v>
      </c>
      <c r="H783" s="64">
        <v>9.0</v>
      </c>
      <c r="I783" s="64">
        <v>8.0</v>
      </c>
      <c r="J783" s="64">
        <v>3.0E-4</v>
      </c>
      <c r="K783" s="64">
        <v>10.0</v>
      </c>
      <c r="L783" s="64">
        <v>3.0E-4</v>
      </c>
      <c r="M783" s="64">
        <v>1.0</v>
      </c>
      <c r="N783" s="64">
        <v>2.0</v>
      </c>
      <c r="O783" s="64">
        <v>1.0</v>
      </c>
      <c r="P783" s="64">
        <v>0.25</v>
      </c>
      <c r="Q783" s="64">
        <v>0.125</v>
      </c>
      <c r="R783" s="64">
        <v>322.0</v>
      </c>
      <c r="S783" s="64">
        <v>161.0</v>
      </c>
      <c r="T783" s="64">
        <v>2.0</v>
      </c>
      <c r="U783" s="64">
        <v>1.0</v>
      </c>
      <c r="V783" s="63"/>
      <c r="W783" s="63"/>
      <c r="X783" s="63"/>
      <c r="Y783" s="63"/>
      <c r="Z783" s="63"/>
      <c r="AA783" s="63"/>
      <c r="AB783" s="63"/>
      <c r="AC783" s="63"/>
      <c r="AD783" s="63"/>
      <c r="AE783" s="63"/>
    </row>
    <row r="784">
      <c r="A784" s="65" t="s">
        <v>809</v>
      </c>
      <c r="B784" s="65" t="s">
        <v>1355</v>
      </c>
      <c r="C784" s="65" t="s">
        <v>1356</v>
      </c>
      <c r="D784" s="65">
        <v>3.0</v>
      </c>
      <c r="E784" s="65" t="s">
        <v>23</v>
      </c>
      <c r="F784" s="65">
        <v>52.0</v>
      </c>
      <c r="G784" s="65">
        <v>43.0</v>
      </c>
      <c r="H784" s="65">
        <v>9.0</v>
      </c>
      <c r="I784" s="65">
        <v>25.0</v>
      </c>
      <c r="J784" s="65">
        <v>0.001</v>
      </c>
      <c r="K784" s="65">
        <v>27.0</v>
      </c>
      <c r="L784" s="65">
        <v>9.0E-4</v>
      </c>
      <c r="M784" s="65">
        <v>1.0</v>
      </c>
      <c r="N784" s="65">
        <v>3.0</v>
      </c>
      <c r="O784" s="65">
        <v>0.0</v>
      </c>
      <c r="P784" s="65">
        <v>0.12</v>
      </c>
      <c r="Q784" s="65">
        <v>0.0</v>
      </c>
      <c r="R784" s="65">
        <v>483.0</v>
      </c>
      <c r="S784" s="65">
        <v>0.0</v>
      </c>
      <c r="T784" s="65">
        <v>3.0</v>
      </c>
      <c r="U784" s="65">
        <v>0.0</v>
      </c>
      <c r="V784" s="3"/>
      <c r="W784" s="3"/>
      <c r="X784" s="3"/>
      <c r="Y784" s="3"/>
      <c r="Z784" s="3"/>
      <c r="AA784" s="3"/>
      <c r="AB784" s="3"/>
      <c r="AC784" s="3"/>
      <c r="AD784" s="3"/>
      <c r="AE784" s="3"/>
    </row>
    <row r="785">
      <c r="A785" s="64" t="s">
        <v>809</v>
      </c>
      <c r="B785" s="64" t="s">
        <v>1357</v>
      </c>
      <c r="C785" s="64" t="s">
        <v>1358</v>
      </c>
      <c r="D785" s="64">
        <v>1.0</v>
      </c>
      <c r="E785" s="64" t="s">
        <v>23</v>
      </c>
      <c r="F785" s="64">
        <v>52.0</v>
      </c>
      <c r="G785" s="64">
        <v>43.0</v>
      </c>
      <c r="H785" s="64">
        <v>9.0</v>
      </c>
      <c r="I785" s="64">
        <v>7.0</v>
      </c>
      <c r="J785" s="64">
        <v>3.0E-4</v>
      </c>
      <c r="K785" s="64">
        <v>7.0</v>
      </c>
      <c r="L785" s="64">
        <v>2.0E-4</v>
      </c>
      <c r="M785" s="64">
        <v>1.0</v>
      </c>
      <c r="N785" s="64">
        <v>1.0</v>
      </c>
      <c r="O785" s="64">
        <v>0.0</v>
      </c>
      <c r="P785" s="64">
        <v>0.1429</v>
      </c>
      <c r="Q785" s="64">
        <v>0.0</v>
      </c>
      <c r="R785" s="64">
        <v>161.0</v>
      </c>
      <c r="S785" s="64">
        <v>0.0</v>
      </c>
      <c r="T785" s="64">
        <v>1.0</v>
      </c>
      <c r="U785" s="64">
        <v>0.0</v>
      </c>
      <c r="V785" s="63"/>
      <c r="W785" s="63"/>
      <c r="X785" s="63"/>
      <c r="Y785" s="63"/>
      <c r="Z785" s="63"/>
      <c r="AA785" s="63"/>
      <c r="AB785" s="63"/>
      <c r="AC785" s="63"/>
      <c r="AD785" s="63"/>
      <c r="AE785" s="63"/>
    </row>
    <row r="786">
      <c r="A786" s="65" t="s">
        <v>809</v>
      </c>
      <c r="B786" s="65" t="s">
        <v>818</v>
      </c>
      <c r="C786" s="65" t="s">
        <v>819</v>
      </c>
      <c r="D786" s="65">
        <v>2.0</v>
      </c>
      <c r="E786" s="65" t="s">
        <v>23</v>
      </c>
      <c r="F786" s="65">
        <v>52.0</v>
      </c>
      <c r="G786" s="65">
        <v>43.0</v>
      </c>
      <c r="H786" s="65">
        <v>9.0</v>
      </c>
      <c r="I786" s="65">
        <v>9.0</v>
      </c>
      <c r="J786" s="65">
        <v>4.0E-4</v>
      </c>
      <c r="K786" s="65">
        <v>10.0</v>
      </c>
      <c r="L786" s="65">
        <v>3.0E-4</v>
      </c>
      <c r="M786" s="65">
        <v>1.0</v>
      </c>
      <c r="N786" s="65">
        <v>2.0</v>
      </c>
      <c r="O786" s="65">
        <v>0.0</v>
      </c>
      <c r="P786" s="65">
        <v>0.2222</v>
      </c>
      <c r="Q786" s="65">
        <v>0.0</v>
      </c>
      <c r="R786" s="65">
        <v>322.0</v>
      </c>
      <c r="S786" s="65">
        <v>0.0</v>
      </c>
      <c r="T786" s="65">
        <v>2.0</v>
      </c>
      <c r="U786" s="65">
        <v>0.0</v>
      </c>
      <c r="V786" s="3"/>
      <c r="W786" s="3"/>
      <c r="X786" s="3"/>
      <c r="Y786" s="3"/>
      <c r="Z786" s="3"/>
      <c r="AA786" s="3"/>
      <c r="AB786" s="3"/>
      <c r="AC786" s="3"/>
      <c r="AD786" s="3"/>
      <c r="AE786" s="3"/>
    </row>
    <row r="787">
      <c r="A787" s="64" t="s">
        <v>809</v>
      </c>
      <c r="B787" s="64" t="s">
        <v>1090</v>
      </c>
      <c r="C787" s="64" t="s">
        <v>1091</v>
      </c>
      <c r="D787" s="64">
        <v>3.0</v>
      </c>
      <c r="E787" s="64" t="s">
        <v>23</v>
      </c>
      <c r="F787" s="64">
        <v>52.0</v>
      </c>
      <c r="G787" s="64">
        <v>43.0</v>
      </c>
      <c r="H787" s="64">
        <v>9.0</v>
      </c>
      <c r="I787" s="64">
        <v>244.0</v>
      </c>
      <c r="J787" s="64">
        <v>0.0097</v>
      </c>
      <c r="K787" s="64">
        <v>269.0</v>
      </c>
      <c r="L787" s="64">
        <v>0.0089</v>
      </c>
      <c r="M787" s="64">
        <v>1.0</v>
      </c>
      <c r="N787" s="64">
        <v>3.0</v>
      </c>
      <c r="O787" s="64">
        <v>0.0</v>
      </c>
      <c r="P787" s="64">
        <v>0.0123</v>
      </c>
      <c r="Q787" s="64">
        <v>0.0</v>
      </c>
      <c r="R787" s="64">
        <v>483.0</v>
      </c>
      <c r="S787" s="64">
        <v>0.0</v>
      </c>
      <c r="T787" s="64">
        <v>3.0</v>
      </c>
      <c r="U787" s="64">
        <v>0.0</v>
      </c>
      <c r="V787" s="63"/>
      <c r="W787" s="63"/>
      <c r="X787" s="63"/>
      <c r="Y787" s="63"/>
      <c r="Z787" s="63"/>
      <c r="AA787" s="63"/>
      <c r="AB787" s="63"/>
      <c r="AC787" s="63"/>
      <c r="AD787" s="63"/>
      <c r="AE787" s="63"/>
    </row>
    <row r="788">
      <c r="A788" s="65" t="s">
        <v>809</v>
      </c>
      <c r="B788" s="65" t="s">
        <v>820</v>
      </c>
      <c r="C788" s="65" t="s">
        <v>821</v>
      </c>
      <c r="D788" s="65">
        <v>2.0</v>
      </c>
      <c r="E788" s="65" t="s">
        <v>23</v>
      </c>
      <c r="F788" s="65">
        <v>52.0</v>
      </c>
      <c r="G788" s="65">
        <v>43.0</v>
      </c>
      <c r="H788" s="65">
        <v>9.0</v>
      </c>
      <c r="I788" s="65">
        <v>342.0</v>
      </c>
      <c r="J788" s="65">
        <v>0.0135</v>
      </c>
      <c r="K788" s="65">
        <v>399.0</v>
      </c>
      <c r="L788" s="65">
        <v>0.0132</v>
      </c>
      <c r="M788" s="65">
        <v>0.9925</v>
      </c>
      <c r="N788" s="65">
        <v>2.0</v>
      </c>
      <c r="O788" s="65">
        <v>0.0</v>
      </c>
      <c r="P788" s="65">
        <v>0.0058</v>
      </c>
      <c r="Q788" s="65">
        <v>0.0</v>
      </c>
      <c r="R788" s="65">
        <v>322.0</v>
      </c>
      <c r="S788" s="65">
        <v>0.0</v>
      </c>
      <c r="T788" s="65">
        <v>2.0</v>
      </c>
      <c r="U788" s="65">
        <v>0.0</v>
      </c>
      <c r="V788" s="3"/>
      <c r="W788" s="3"/>
      <c r="X788" s="3"/>
      <c r="Y788" s="3"/>
      <c r="Z788" s="3"/>
      <c r="AA788" s="3"/>
      <c r="AB788" s="3"/>
      <c r="AC788" s="3"/>
      <c r="AD788" s="3"/>
      <c r="AE788" s="3"/>
    </row>
    <row r="789">
      <c r="A789" s="64" t="s">
        <v>809</v>
      </c>
      <c r="B789" s="64" t="s">
        <v>822</v>
      </c>
      <c r="C789" s="64" t="s">
        <v>823</v>
      </c>
      <c r="D789" s="64">
        <v>4.0</v>
      </c>
      <c r="E789" s="64" t="s">
        <v>23</v>
      </c>
      <c r="F789" s="64">
        <v>52.0</v>
      </c>
      <c r="G789" s="64">
        <v>43.0</v>
      </c>
      <c r="H789" s="64">
        <v>9.0</v>
      </c>
      <c r="I789" s="64">
        <v>32.0</v>
      </c>
      <c r="J789" s="64">
        <v>0.0013</v>
      </c>
      <c r="K789" s="64">
        <v>45.0</v>
      </c>
      <c r="L789" s="64">
        <v>0.0015</v>
      </c>
      <c r="M789" s="64">
        <v>0.9111</v>
      </c>
      <c r="N789" s="64">
        <v>4.0</v>
      </c>
      <c r="O789" s="64">
        <v>0.0</v>
      </c>
      <c r="P789" s="64">
        <v>0.125</v>
      </c>
      <c r="Q789" s="64">
        <v>0.0</v>
      </c>
      <c r="R789" s="64">
        <v>644.0</v>
      </c>
      <c r="S789" s="64">
        <v>0.0</v>
      </c>
      <c r="T789" s="64">
        <v>4.0</v>
      </c>
      <c r="U789" s="64">
        <v>0.0</v>
      </c>
      <c r="V789" s="63"/>
      <c r="W789" s="63"/>
      <c r="X789" s="63"/>
      <c r="Y789" s="63"/>
      <c r="Z789" s="63"/>
      <c r="AA789" s="63"/>
      <c r="AB789" s="63"/>
      <c r="AC789" s="63"/>
      <c r="AD789" s="63"/>
      <c r="AE789" s="63"/>
    </row>
    <row r="790">
      <c r="A790" s="65" t="s">
        <v>1359</v>
      </c>
      <c r="B790" s="65" t="s">
        <v>1360</v>
      </c>
      <c r="C790" s="65" t="s">
        <v>1361</v>
      </c>
      <c r="D790" s="65">
        <v>1.0</v>
      </c>
      <c r="E790" s="65" t="s">
        <v>63</v>
      </c>
      <c r="F790" s="65">
        <v>52.0</v>
      </c>
      <c r="G790" s="65">
        <v>43.0</v>
      </c>
      <c r="H790" s="65">
        <v>9.0</v>
      </c>
      <c r="I790" s="65">
        <v>0.0</v>
      </c>
      <c r="J790" s="65">
        <v>0.0</v>
      </c>
      <c r="K790" s="65">
        <v>0.0</v>
      </c>
      <c r="L790" s="65">
        <v>0.0</v>
      </c>
      <c r="M790" s="65">
        <v>0.0</v>
      </c>
      <c r="N790" s="65">
        <v>1.0</v>
      </c>
      <c r="O790" s="65">
        <v>0.0</v>
      </c>
      <c r="P790" s="65">
        <v>0.0</v>
      </c>
      <c r="Q790" s="65">
        <v>0.0</v>
      </c>
      <c r="R790" s="65">
        <v>118.0</v>
      </c>
      <c r="S790" s="65">
        <v>0.0</v>
      </c>
      <c r="T790" s="65">
        <v>1.0</v>
      </c>
      <c r="U790" s="65">
        <v>0.0</v>
      </c>
      <c r="V790" s="3"/>
      <c r="W790" s="3"/>
      <c r="X790" s="3"/>
      <c r="Y790" s="3"/>
      <c r="Z790" s="3"/>
      <c r="AA790" s="3"/>
      <c r="AB790" s="3"/>
      <c r="AC790" s="3"/>
      <c r="AD790" s="3"/>
      <c r="AE790" s="3"/>
    </row>
    <row r="791">
      <c r="A791" s="64" t="s">
        <v>1362</v>
      </c>
      <c r="B791" s="64" t="s">
        <v>1363</v>
      </c>
      <c r="C791" s="64" t="s">
        <v>1364</v>
      </c>
      <c r="D791" s="64">
        <v>1.0</v>
      </c>
      <c r="E791" s="64" t="s">
        <v>63</v>
      </c>
      <c r="F791" s="64">
        <v>52.0</v>
      </c>
      <c r="G791" s="64">
        <v>43.0</v>
      </c>
      <c r="H791" s="64">
        <v>9.0</v>
      </c>
      <c r="I791" s="64">
        <v>0.0</v>
      </c>
      <c r="J791" s="64">
        <v>0.0</v>
      </c>
      <c r="K791" s="64">
        <v>0.0</v>
      </c>
      <c r="L791" s="64">
        <v>0.0</v>
      </c>
      <c r="M791" s="64">
        <v>0.0</v>
      </c>
      <c r="N791" s="64">
        <v>1.0</v>
      </c>
      <c r="O791" s="64">
        <v>0.0</v>
      </c>
      <c r="P791" s="64">
        <v>0.0</v>
      </c>
      <c r="Q791" s="64">
        <v>0.0</v>
      </c>
      <c r="R791" s="64">
        <v>129.0</v>
      </c>
      <c r="S791" s="64">
        <v>0.0</v>
      </c>
      <c r="T791" s="64">
        <v>1.0</v>
      </c>
      <c r="U791" s="64">
        <v>0.0</v>
      </c>
      <c r="V791" s="63"/>
      <c r="W791" s="63"/>
      <c r="X791" s="63"/>
      <c r="Y791" s="63"/>
      <c r="Z791" s="63"/>
      <c r="AA791" s="63"/>
      <c r="AB791" s="63"/>
      <c r="AC791" s="63"/>
      <c r="AD791" s="63"/>
      <c r="AE791" s="63"/>
    </row>
    <row r="792">
      <c r="A792" s="65" t="s">
        <v>1365</v>
      </c>
      <c r="B792" s="65" t="s">
        <v>1366</v>
      </c>
      <c r="C792" s="65" t="s">
        <v>1367</v>
      </c>
      <c r="D792" s="65">
        <v>1.0</v>
      </c>
      <c r="E792" s="65" t="s">
        <v>63</v>
      </c>
      <c r="F792" s="65">
        <v>52.0</v>
      </c>
      <c r="G792" s="65">
        <v>43.0</v>
      </c>
      <c r="H792" s="65">
        <v>9.0</v>
      </c>
      <c r="I792" s="65">
        <v>6.0</v>
      </c>
      <c r="J792" s="65">
        <v>2.0E-4</v>
      </c>
      <c r="K792" s="65">
        <v>9.0</v>
      </c>
      <c r="L792" s="65">
        <v>3.0E-4</v>
      </c>
      <c r="M792" s="65">
        <v>1.0</v>
      </c>
      <c r="N792" s="65">
        <v>1.0</v>
      </c>
      <c r="O792" s="65">
        <v>0.0</v>
      </c>
      <c r="P792" s="65">
        <v>0.1667</v>
      </c>
      <c r="Q792" s="65">
        <v>0.0</v>
      </c>
      <c r="R792" s="65">
        <v>134.0</v>
      </c>
      <c r="S792" s="65">
        <v>0.0</v>
      </c>
      <c r="T792" s="65">
        <v>1.0</v>
      </c>
      <c r="U792" s="65">
        <v>0.0</v>
      </c>
      <c r="V792" s="3"/>
      <c r="W792" s="3"/>
      <c r="X792" s="3"/>
      <c r="Y792" s="3"/>
      <c r="Z792" s="3"/>
      <c r="AA792" s="3"/>
      <c r="AB792" s="3"/>
      <c r="AC792" s="3"/>
      <c r="AD792" s="3"/>
      <c r="AE792" s="3"/>
    </row>
    <row r="793">
      <c r="A793" s="64" t="s">
        <v>824</v>
      </c>
      <c r="B793" s="64" t="s">
        <v>1368</v>
      </c>
      <c r="C793" s="64" t="s">
        <v>1369</v>
      </c>
      <c r="D793" s="64">
        <v>1.0</v>
      </c>
      <c r="E793" s="64" t="s">
        <v>44</v>
      </c>
      <c r="F793" s="64">
        <v>52.0</v>
      </c>
      <c r="G793" s="64">
        <v>43.0</v>
      </c>
      <c r="H793" s="64">
        <v>9.0</v>
      </c>
      <c r="I793" s="64">
        <v>7.0</v>
      </c>
      <c r="J793" s="64">
        <v>3.0E-4</v>
      </c>
      <c r="K793" s="64">
        <v>7.0</v>
      </c>
      <c r="L793" s="64">
        <v>2.0E-4</v>
      </c>
      <c r="M793" s="64">
        <v>1.0</v>
      </c>
      <c r="N793" s="64">
        <v>1.0</v>
      </c>
      <c r="O793" s="64">
        <v>0.0</v>
      </c>
      <c r="P793" s="64">
        <v>0.1429</v>
      </c>
      <c r="Q793" s="64">
        <v>0.0</v>
      </c>
      <c r="R793" s="64">
        <v>156.0</v>
      </c>
      <c r="S793" s="64">
        <v>0.0</v>
      </c>
      <c r="T793" s="64">
        <v>1.0</v>
      </c>
      <c r="U793" s="64">
        <v>0.0</v>
      </c>
      <c r="V793" s="63"/>
      <c r="W793" s="63"/>
      <c r="X793" s="63"/>
      <c r="Y793" s="63"/>
      <c r="Z793" s="63"/>
      <c r="AA793" s="63"/>
      <c r="AB793" s="63"/>
      <c r="AC793" s="63"/>
      <c r="AD793" s="63"/>
      <c r="AE793" s="63"/>
    </row>
    <row r="794">
      <c r="A794" s="65" t="s">
        <v>824</v>
      </c>
      <c r="B794" s="65" t="s">
        <v>1370</v>
      </c>
      <c r="C794" s="65" t="s">
        <v>1371</v>
      </c>
      <c r="D794" s="65">
        <v>3.0</v>
      </c>
      <c r="E794" s="65" t="s">
        <v>44</v>
      </c>
      <c r="F794" s="65">
        <v>52.0</v>
      </c>
      <c r="G794" s="65">
        <v>43.0</v>
      </c>
      <c r="H794" s="65">
        <v>9.0</v>
      </c>
      <c r="I794" s="65">
        <v>5.0</v>
      </c>
      <c r="J794" s="65">
        <v>2.0E-4</v>
      </c>
      <c r="K794" s="65">
        <v>8.0</v>
      </c>
      <c r="L794" s="65">
        <v>3.0E-4</v>
      </c>
      <c r="M794" s="65">
        <v>1.0</v>
      </c>
      <c r="N794" s="65">
        <v>2.0</v>
      </c>
      <c r="O794" s="65">
        <v>1.0</v>
      </c>
      <c r="P794" s="65">
        <v>0.4</v>
      </c>
      <c r="Q794" s="65">
        <v>0.2</v>
      </c>
      <c r="R794" s="65">
        <v>312.0</v>
      </c>
      <c r="S794" s="65">
        <v>156.0</v>
      </c>
      <c r="T794" s="65">
        <v>2.0</v>
      </c>
      <c r="U794" s="65">
        <v>1.0</v>
      </c>
      <c r="V794" s="3"/>
      <c r="W794" s="3"/>
      <c r="X794" s="3"/>
      <c r="Y794" s="3"/>
      <c r="Z794" s="3"/>
      <c r="AA794" s="3"/>
      <c r="AB794" s="3"/>
      <c r="AC794" s="3"/>
      <c r="AD794" s="3"/>
      <c r="AE794" s="3"/>
    </row>
    <row r="795">
      <c r="A795" s="64" t="s">
        <v>824</v>
      </c>
      <c r="B795" s="64" t="s">
        <v>825</v>
      </c>
      <c r="C795" s="64" t="s">
        <v>826</v>
      </c>
      <c r="D795" s="64">
        <v>1.0</v>
      </c>
      <c r="E795" s="64" t="s">
        <v>44</v>
      </c>
      <c r="F795" s="64">
        <v>52.0</v>
      </c>
      <c r="G795" s="64">
        <v>43.0</v>
      </c>
      <c r="H795" s="64">
        <v>9.0</v>
      </c>
      <c r="I795" s="64">
        <v>1.0</v>
      </c>
      <c r="J795" s="64">
        <v>0.0</v>
      </c>
      <c r="K795" s="64">
        <v>1.0</v>
      </c>
      <c r="L795" s="64">
        <v>0.0</v>
      </c>
      <c r="M795" s="64">
        <v>1.0</v>
      </c>
      <c r="N795" s="64">
        <v>1.0</v>
      </c>
      <c r="O795" s="64">
        <v>0.0</v>
      </c>
      <c r="P795" s="64">
        <v>1.0</v>
      </c>
      <c r="Q795" s="64">
        <v>0.0</v>
      </c>
      <c r="R795" s="64">
        <v>156.0</v>
      </c>
      <c r="S795" s="64">
        <v>0.0</v>
      </c>
      <c r="T795" s="64">
        <v>1.0</v>
      </c>
      <c r="U795" s="64">
        <v>0.0</v>
      </c>
      <c r="V795" s="63"/>
      <c r="W795" s="63"/>
      <c r="X795" s="63"/>
      <c r="Y795" s="63"/>
      <c r="Z795" s="63"/>
      <c r="AA795" s="63"/>
      <c r="AB795" s="63"/>
      <c r="AC795" s="63"/>
      <c r="AD795" s="63"/>
      <c r="AE795" s="63"/>
    </row>
    <row r="796">
      <c r="A796" s="65" t="s">
        <v>824</v>
      </c>
      <c r="B796" s="65" t="s">
        <v>1098</v>
      </c>
      <c r="C796" s="65" t="s">
        <v>1099</v>
      </c>
      <c r="D796" s="65">
        <v>1.0</v>
      </c>
      <c r="E796" s="65" t="s">
        <v>44</v>
      </c>
      <c r="F796" s="65">
        <v>52.0</v>
      </c>
      <c r="G796" s="65">
        <v>43.0</v>
      </c>
      <c r="H796" s="65">
        <v>9.0</v>
      </c>
      <c r="I796" s="65">
        <v>3.0</v>
      </c>
      <c r="J796" s="65">
        <v>1.0E-4</v>
      </c>
      <c r="K796" s="65">
        <v>5.0</v>
      </c>
      <c r="L796" s="65">
        <v>2.0E-4</v>
      </c>
      <c r="M796" s="65">
        <v>1.0</v>
      </c>
      <c r="N796" s="65">
        <v>1.0</v>
      </c>
      <c r="O796" s="65">
        <v>0.0</v>
      </c>
      <c r="P796" s="65">
        <v>0.3333</v>
      </c>
      <c r="Q796" s="65">
        <v>0.0</v>
      </c>
      <c r="R796" s="65">
        <v>156.0</v>
      </c>
      <c r="S796" s="65">
        <v>0.0</v>
      </c>
      <c r="T796" s="65">
        <v>1.0</v>
      </c>
      <c r="U796" s="65">
        <v>0.0</v>
      </c>
      <c r="V796" s="3"/>
      <c r="W796" s="3"/>
      <c r="X796" s="3"/>
      <c r="Y796" s="3"/>
      <c r="Z796" s="3"/>
      <c r="AA796" s="3"/>
      <c r="AB796" s="3"/>
      <c r="AC796" s="3"/>
      <c r="AD796" s="3"/>
      <c r="AE796" s="3"/>
    </row>
    <row r="797">
      <c r="A797" s="64" t="s">
        <v>824</v>
      </c>
      <c r="B797" s="64" t="s">
        <v>1372</v>
      </c>
      <c r="C797" s="64" t="s">
        <v>1373</v>
      </c>
      <c r="D797" s="64">
        <v>1.0</v>
      </c>
      <c r="E797" s="64" t="s">
        <v>44</v>
      </c>
      <c r="F797" s="64">
        <v>52.0</v>
      </c>
      <c r="G797" s="64">
        <v>43.0</v>
      </c>
      <c r="H797" s="64">
        <v>9.0</v>
      </c>
      <c r="I797" s="64">
        <v>1.0</v>
      </c>
      <c r="J797" s="64">
        <v>0.0</v>
      </c>
      <c r="K797" s="64">
        <v>1.0</v>
      </c>
      <c r="L797" s="64">
        <v>0.0</v>
      </c>
      <c r="M797" s="64">
        <v>1.0</v>
      </c>
      <c r="N797" s="64">
        <v>1.0</v>
      </c>
      <c r="O797" s="64">
        <v>0.0</v>
      </c>
      <c r="P797" s="64">
        <v>1.0</v>
      </c>
      <c r="Q797" s="64">
        <v>0.0</v>
      </c>
      <c r="R797" s="64">
        <v>156.0</v>
      </c>
      <c r="S797" s="64">
        <v>0.0</v>
      </c>
      <c r="T797" s="64">
        <v>1.0</v>
      </c>
      <c r="U797" s="64">
        <v>0.0</v>
      </c>
      <c r="V797" s="63"/>
      <c r="W797" s="63"/>
      <c r="X797" s="63"/>
      <c r="Y797" s="63"/>
      <c r="Z797" s="63"/>
      <c r="AA797" s="63"/>
      <c r="AB797" s="63"/>
      <c r="AC797" s="63"/>
      <c r="AD797" s="63"/>
      <c r="AE797" s="63"/>
    </row>
    <row r="798">
      <c r="A798" s="65" t="s">
        <v>824</v>
      </c>
      <c r="B798" s="65" t="s">
        <v>1374</v>
      </c>
      <c r="C798" s="65" t="s">
        <v>1375</v>
      </c>
      <c r="D798" s="65">
        <v>1.0</v>
      </c>
      <c r="E798" s="65" t="s">
        <v>44</v>
      </c>
      <c r="F798" s="65">
        <v>52.0</v>
      </c>
      <c r="G798" s="65">
        <v>43.0</v>
      </c>
      <c r="H798" s="65">
        <v>9.0</v>
      </c>
      <c r="I798" s="65">
        <v>3.0</v>
      </c>
      <c r="J798" s="65">
        <v>1.0E-4</v>
      </c>
      <c r="K798" s="65">
        <v>3.0</v>
      </c>
      <c r="L798" s="65">
        <v>1.0E-4</v>
      </c>
      <c r="M798" s="65">
        <v>1.0</v>
      </c>
      <c r="N798" s="65">
        <v>1.0</v>
      </c>
      <c r="O798" s="65">
        <v>0.0</v>
      </c>
      <c r="P798" s="65">
        <v>0.3333</v>
      </c>
      <c r="Q798" s="65">
        <v>0.0</v>
      </c>
      <c r="R798" s="65">
        <v>156.0</v>
      </c>
      <c r="S798" s="65">
        <v>0.0</v>
      </c>
      <c r="T798" s="65">
        <v>1.0</v>
      </c>
      <c r="U798" s="65">
        <v>0.0</v>
      </c>
      <c r="V798" s="3"/>
      <c r="W798" s="3"/>
      <c r="X798" s="3"/>
      <c r="Y798" s="3"/>
      <c r="Z798" s="3"/>
      <c r="AA798" s="3"/>
      <c r="AB798" s="3"/>
      <c r="AC798" s="3"/>
      <c r="AD798" s="3"/>
      <c r="AE798" s="3"/>
    </row>
    <row r="799">
      <c r="A799" s="64" t="s">
        <v>824</v>
      </c>
      <c r="B799" s="64" t="s">
        <v>835</v>
      </c>
      <c r="C799" s="64" t="s">
        <v>836</v>
      </c>
      <c r="D799" s="64">
        <v>1.0</v>
      </c>
      <c r="E799" s="64" t="s">
        <v>44</v>
      </c>
      <c r="F799" s="64">
        <v>52.0</v>
      </c>
      <c r="G799" s="64">
        <v>43.0</v>
      </c>
      <c r="H799" s="64">
        <v>9.0</v>
      </c>
      <c r="I799" s="64">
        <v>1.0</v>
      </c>
      <c r="J799" s="64">
        <v>0.0</v>
      </c>
      <c r="K799" s="64">
        <v>1.0</v>
      </c>
      <c r="L799" s="64">
        <v>0.0</v>
      </c>
      <c r="M799" s="64">
        <v>1.0</v>
      </c>
      <c r="N799" s="64">
        <v>1.0</v>
      </c>
      <c r="O799" s="64">
        <v>0.0</v>
      </c>
      <c r="P799" s="64">
        <v>1.0</v>
      </c>
      <c r="Q799" s="64">
        <v>0.0</v>
      </c>
      <c r="R799" s="64">
        <v>156.0</v>
      </c>
      <c r="S799" s="64">
        <v>0.0</v>
      </c>
      <c r="T799" s="64">
        <v>1.0</v>
      </c>
      <c r="U799" s="64">
        <v>0.0</v>
      </c>
      <c r="V799" s="63"/>
      <c r="W799" s="63"/>
      <c r="X799" s="63"/>
      <c r="Y799" s="63"/>
      <c r="Z799" s="63"/>
      <c r="AA799" s="63"/>
      <c r="AB799" s="63"/>
      <c r="AC799" s="63"/>
      <c r="AD799" s="63"/>
      <c r="AE799" s="63"/>
    </row>
    <row r="800">
      <c r="A800" s="65" t="s">
        <v>839</v>
      </c>
      <c r="B800" s="65" t="s">
        <v>840</v>
      </c>
      <c r="C800" s="65" t="s">
        <v>841</v>
      </c>
      <c r="D800" s="65">
        <v>2.0</v>
      </c>
      <c r="E800" s="65" t="s">
        <v>54</v>
      </c>
      <c r="F800" s="65">
        <v>52.0</v>
      </c>
      <c r="G800" s="65">
        <v>43.0</v>
      </c>
      <c r="H800" s="65">
        <v>9.0</v>
      </c>
      <c r="I800" s="65">
        <v>5.0</v>
      </c>
      <c r="J800" s="65">
        <v>2.0E-4</v>
      </c>
      <c r="K800" s="65">
        <v>11.0</v>
      </c>
      <c r="L800" s="65">
        <v>4.0E-4</v>
      </c>
      <c r="M800" s="65">
        <v>1.0</v>
      </c>
      <c r="N800" s="65">
        <v>2.0</v>
      </c>
      <c r="O800" s="65">
        <v>0.0</v>
      </c>
      <c r="P800" s="65">
        <v>0.4</v>
      </c>
      <c r="Q800" s="65">
        <v>0.0</v>
      </c>
      <c r="R800" s="65">
        <v>300.0</v>
      </c>
      <c r="S800" s="65">
        <v>0.0</v>
      </c>
      <c r="T800" s="65">
        <v>2.0</v>
      </c>
      <c r="U800" s="65">
        <v>0.0</v>
      </c>
      <c r="V800" s="3"/>
      <c r="W800" s="3"/>
      <c r="X800" s="3"/>
      <c r="Y800" s="3"/>
      <c r="Z800" s="3"/>
      <c r="AA800" s="3"/>
      <c r="AB800" s="3"/>
      <c r="AC800" s="3"/>
      <c r="AD800" s="3"/>
      <c r="AE800" s="3"/>
    </row>
    <row r="801">
      <c r="A801" s="64" t="s">
        <v>839</v>
      </c>
      <c r="B801" s="64" t="s">
        <v>1376</v>
      </c>
      <c r="C801" s="64" t="s">
        <v>1377</v>
      </c>
      <c r="D801" s="64">
        <v>1.0</v>
      </c>
      <c r="E801" s="64" t="s">
        <v>54</v>
      </c>
      <c r="F801" s="64">
        <v>52.0</v>
      </c>
      <c r="G801" s="64">
        <v>43.0</v>
      </c>
      <c r="H801" s="64">
        <v>9.0</v>
      </c>
      <c r="I801" s="64">
        <v>2.0</v>
      </c>
      <c r="J801" s="64">
        <v>1.0E-4</v>
      </c>
      <c r="K801" s="64">
        <v>2.0</v>
      </c>
      <c r="L801" s="64">
        <v>1.0E-4</v>
      </c>
      <c r="M801" s="64">
        <v>1.0</v>
      </c>
      <c r="N801" s="64">
        <v>1.0</v>
      </c>
      <c r="O801" s="64">
        <v>0.0</v>
      </c>
      <c r="P801" s="64">
        <v>0.5</v>
      </c>
      <c r="Q801" s="64">
        <v>0.0</v>
      </c>
      <c r="R801" s="64">
        <v>150.0</v>
      </c>
      <c r="S801" s="64">
        <v>0.0</v>
      </c>
      <c r="T801" s="64">
        <v>1.0</v>
      </c>
      <c r="U801" s="64">
        <v>0.0</v>
      </c>
      <c r="V801" s="63"/>
      <c r="W801" s="63"/>
      <c r="X801" s="63"/>
      <c r="Y801" s="63"/>
      <c r="Z801" s="63"/>
      <c r="AA801" s="63"/>
      <c r="AB801" s="63"/>
      <c r="AC801" s="63"/>
      <c r="AD801" s="63"/>
      <c r="AE801" s="63"/>
    </row>
    <row r="802">
      <c r="A802" s="65" t="s">
        <v>345</v>
      </c>
      <c r="B802" s="65" t="s">
        <v>1378</v>
      </c>
      <c r="C802" s="65" t="s">
        <v>1379</v>
      </c>
      <c r="D802" s="65">
        <v>1.0</v>
      </c>
      <c r="E802" s="65" t="s">
        <v>140</v>
      </c>
      <c r="F802" s="65">
        <v>60.5</v>
      </c>
      <c r="G802" s="65">
        <v>33.5</v>
      </c>
      <c r="H802" s="65">
        <v>27.0</v>
      </c>
      <c r="I802" s="65">
        <v>0.0</v>
      </c>
      <c r="J802" s="65">
        <v>0.0</v>
      </c>
      <c r="K802" s="65">
        <v>0.0</v>
      </c>
      <c r="L802" s="65">
        <v>0.0</v>
      </c>
      <c r="M802" s="65">
        <v>0.0</v>
      </c>
      <c r="N802" s="65">
        <v>1.0</v>
      </c>
      <c r="O802" s="65">
        <v>0.0</v>
      </c>
      <c r="P802" s="65">
        <v>0.0</v>
      </c>
      <c r="Q802" s="65">
        <v>0.0</v>
      </c>
      <c r="R802" s="65">
        <v>118.0</v>
      </c>
      <c r="S802" s="65">
        <v>0.0</v>
      </c>
      <c r="T802" s="65">
        <v>1.0</v>
      </c>
      <c r="U802" s="65">
        <v>0.0</v>
      </c>
      <c r="V802" s="3"/>
      <c r="W802" s="3"/>
      <c r="X802" s="3"/>
      <c r="Y802" s="3"/>
      <c r="Z802" s="3"/>
      <c r="AA802" s="3"/>
      <c r="AB802" s="3"/>
      <c r="AC802" s="3"/>
      <c r="AD802" s="3"/>
      <c r="AE802" s="3"/>
    </row>
    <row r="803">
      <c r="A803" s="64" t="s">
        <v>345</v>
      </c>
      <c r="B803" s="64" t="s">
        <v>1380</v>
      </c>
      <c r="C803" s="64" t="s">
        <v>1381</v>
      </c>
      <c r="D803" s="64">
        <v>1.0</v>
      </c>
      <c r="E803" s="64" t="s">
        <v>140</v>
      </c>
      <c r="F803" s="64">
        <v>60.5</v>
      </c>
      <c r="G803" s="64">
        <v>33.5</v>
      </c>
      <c r="H803" s="64">
        <v>27.0</v>
      </c>
      <c r="I803" s="64">
        <v>0.0</v>
      </c>
      <c r="J803" s="64">
        <v>0.0</v>
      </c>
      <c r="K803" s="64">
        <v>0.0</v>
      </c>
      <c r="L803" s="64">
        <v>0.0</v>
      </c>
      <c r="M803" s="64">
        <v>0.0</v>
      </c>
      <c r="N803" s="64">
        <v>1.0</v>
      </c>
      <c r="O803" s="64">
        <v>0.0</v>
      </c>
      <c r="P803" s="64">
        <v>0.0</v>
      </c>
      <c r="Q803" s="64">
        <v>0.0</v>
      </c>
      <c r="R803" s="64">
        <v>118.0</v>
      </c>
      <c r="S803" s="64">
        <v>0.0</v>
      </c>
      <c r="T803" s="64">
        <v>1.0</v>
      </c>
      <c r="U803" s="64">
        <v>0.0</v>
      </c>
      <c r="V803" s="63"/>
      <c r="W803" s="63"/>
      <c r="X803" s="63"/>
      <c r="Y803" s="63"/>
      <c r="Z803" s="63"/>
      <c r="AA803" s="63"/>
      <c r="AB803" s="63"/>
      <c r="AC803" s="63"/>
      <c r="AD803" s="63"/>
      <c r="AE803" s="63"/>
    </row>
    <row r="804">
      <c r="A804" s="65" t="s">
        <v>345</v>
      </c>
      <c r="B804" s="65" t="s">
        <v>1382</v>
      </c>
      <c r="C804" s="65" t="s">
        <v>1383</v>
      </c>
      <c r="D804" s="65">
        <v>2.0</v>
      </c>
      <c r="E804" s="65" t="s">
        <v>140</v>
      </c>
      <c r="F804" s="65">
        <v>60.5</v>
      </c>
      <c r="G804" s="65">
        <v>33.5</v>
      </c>
      <c r="H804" s="65">
        <v>27.0</v>
      </c>
      <c r="I804" s="65">
        <v>2.0</v>
      </c>
      <c r="J804" s="65">
        <v>1.0E-4</v>
      </c>
      <c r="K804" s="65">
        <v>2.0</v>
      </c>
      <c r="L804" s="65">
        <v>1.0E-4</v>
      </c>
      <c r="M804" s="65">
        <v>1.0</v>
      </c>
      <c r="N804" s="65">
        <v>2.0</v>
      </c>
      <c r="O804" s="65">
        <v>0.0</v>
      </c>
      <c r="P804" s="65">
        <v>1.0</v>
      </c>
      <c r="Q804" s="65">
        <v>0.0</v>
      </c>
      <c r="R804" s="65">
        <v>236.0</v>
      </c>
      <c r="S804" s="65">
        <v>0.0</v>
      </c>
      <c r="T804" s="65">
        <v>2.0</v>
      </c>
      <c r="U804" s="65">
        <v>0.0</v>
      </c>
      <c r="V804" s="3"/>
      <c r="W804" s="3"/>
      <c r="X804" s="3"/>
      <c r="Y804" s="3"/>
      <c r="Z804" s="3"/>
      <c r="AA804" s="3"/>
      <c r="AB804" s="3"/>
      <c r="AC804" s="3"/>
      <c r="AD804" s="3"/>
      <c r="AE804" s="3"/>
    </row>
    <row r="805">
      <c r="A805" s="64" t="s">
        <v>1384</v>
      </c>
      <c r="B805" s="64" t="s">
        <v>1385</v>
      </c>
      <c r="C805" s="64" t="s">
        <v>1386</v>
      </c>
      <c r="D805" s="64">
        <v>1.0</v>
      </c>
      <c r="E805" s="64" t="s">
        <v>156</v>
      </c>
      <c r="F805" s="64">
        <v>60.5</v>
      </c>
      <c r="G805" s="64">
        <v>33.5</v>
      </c>
      <c r="H805" s="64">
        <v>27.0</v>
      </c>
      <c r="I805" s="64">
        <v>1.0</v>
      </c>
      <c r="J805" s="64">
        <v>0.0</v>
      </c>
      <c r="K805" s="64">
        <v>2.0</v>
      </c>
      <c r="L805" s="64">
        <v>1.0E-4</v>
      </c>
      <c r="M805" s="64">
        <v>1.0</v>
      </c>
      <c r="N805" s="64">
        <v>1.0</v>
      </c>
      <c r="O805" s="64">
        <v>0.0</v>
      </c>
      <c r="P805" s="64">
        <v>1.0</v>
      </c>
      <c r="Q805" s="64">
        <v>0.0</v>
      </c>
      <c r="R805" s="64">
        <v>106.0</v>
      </c>
      <c r="S805" s="64">
        <v>0.0</v>
      </c>
      <c r="T805" s="64">
        <v>1.0</v>
      </c>
      <c r="U805" s="64">
        <v>0.0</v>
      </c>
      <c r="V805" s="63"/>
      <c r="W805" s="63"/>
      <c r="X805" s="63"/>
      <c r="Y805" s="63"/>
      <c r="Z805" s="63"/>
      <c r="AA805" s="63"/>
      <c r="AB805" s="63"/>
      <c r="AC805" s="63"/>
      <c r="AD805" s="63"/>
      <c r="AE805" s="63"/>
    </row>
    <row r="806">
      <c r="A806" s="65" t="s">
        <v>351</v>
      </c>
      <c r="B806" s="65" t="s">
        <v>352</v>
      </c>
      <c r="C806" s="65" t="s">
        <v>353</v>
      </c>
      <c r="D806" s="65">
        <v>1.0</v>
      </c>
      <c r="E806" s="65" t="s">
        <v>200</v>
      </c>
      <c r="F806" s="65">
        <v>60.5</v>
      </c>
      <c r="G806" s="65">
        <v>33.5</v>
      </c>
      <c r="H806" s="65">
        <v>27.0</v>
      </c>
      <c r="I806" s="65">
        <v>1.0</v>
      </c>
      <c r="J806" s="65">
        <v>0.0</v>
      </c>
      <c r="K806" s="65">
        <v>1.0</v>
      </c>
      <c r="L806" s="65">
        <v>0.0</v>
      </c>
      <c r="M806" s="65">
        <v>1.0</v>
      </c>
      <c r="N806" s="65">
        <v>1.0</v>
      </c>
      <c r="O806" s="65">
        <v>0.0</v>
      </c>
      <c r="P806" s="65">
        <v>1.0</v>
      </c>
      <c r="Q806" s="65">
        <v>0.0</v>
      </c>
      <c r="R806" s="65">
        <v>102.0</v>
      </c>
      <c r="S806" s="65">
        <v>0.0</v>
      </c>
      <c r="T806" s="65">
        <v>1.0</v>
      </c>
      <c r="U806" s="65">
        <v>0.0</v>
      </c>
      <c r="V806" s="3"/>
      <c r="W806" s="3"/>
      <c r="X806" s="3"/>
      <c r="Y806" s="3"/>
      <c r="Z806" s="3"/>
      <c r="AA806" s="3"/>
      <c r="AB806" s="3"/>
      <c r="AC806" s="3"/>
      <c r="AD806" s="3"/>
      <c r="AE806" s="3"/>
    </row>
    <row r="807">
      <c r="A807" s="64" t="s">
        <v>351</v>
      </c>
      <c r="B807" s="64" t="s">
        <v>354</v>
      </c>
      <c r="C807" s="64" t="s">
        <v>355</v>
      </c>
      <c r="D807" s="64">
        <v>1.0</v>
      </c>
      <c r="E807" s="64" t="s">
        <v>200</v>
      </c>
      <c r="F807" s="64">
        <v>60.5</v>
      </c>
      <c r="G807" s="64">
        <v>33.5</v>
      </c>
      <c r="H807" s="64">
        <v>27.0</v>
      </c>
      <c r="I807" s="64">
        <v>3.0</v>
      </c>
      <c r="J807" s="64">
        <v>1.0E-4</v>
      </c>
      <c r="K807" s="64">
        <v>3.0</v>
      </c>
      <c r="L807" s="64">
        <v>1.0E-4</v>
      </c>
      <c r="M807" s="64">
        <v>1.0</v>
      </c>
      <c r="N807" s="64">
        <v>1.0</v>
      </c>
      <c r="O807" s="64">
        <v>0.0</v>
      </c>
      <c r="P807" s="64">
        <v>0.3333</v>
      </c>
      <c r="Q807" s="64">
        <v>0.0</v>
      </c>
      <c r="R807" s="64">
        <v>102.0</v>
      </c>
      <c r="S807" s="64">
        <v>0.0</v>
      </c>
      <c r="T807" s="64">
        <v>1.0</v>
      </c>
      <c r="U807" s="64">
        <v>0.0</v>
      </c>
      <c r="V807" s="63"/>
      <c r="W807" s="63"/>
      <c r="X807" s="63"/>
      <c r="Y807" s="63"/>
      <c r="Z807" s="63"/>
      <c r="AA807" s="63"/>
      <c r="AB807" s="63"/>
      <c r="AC807" s="63"/>
      <c r="AD807" s="63"/>
      <c r="AE807" s="63"/>
    </row>
    <row r="808">
      <c r="A808" s="65" t="s">
        <v>351</v>
      </c>
      <c r="B808" s="65" t="s">
        <v>1387</v>
      </c>
      <c r="C808" s="65" t="s">
        <v>1388</v>
      </c>
      <c r="D808" s="65">
        <v>1.0</v>
      </c>
      <c r="E808" s="65" t="s">
        <v>200</v>
      </c>
      <c r="F808" s="65">
        <v>60.5</v>
      </c>
      <c r="G808" s="65">
        <v>33.5</v>
      </c>
      <c r="H808" s="65">
        <v>27.0</v>
      </c>
      <c r="I808" s="65">
        <v>2.0</v>
      </c>
      <c r="J808" s="65">
        <v>1.0E-4</v>
      </c>
      <c r="K808" s="65">
        <v>2.0</v>
      </c>
      <c r="L808" s="65">
        <v>1.0E-4</v>
      </c>
      <c r="M808" s="65">
        <v>0.5</v>
      </c>
      <c r="N808" s="65">
        <v>1.0</v>
      </c>
      <c r="O808" s="65">
        <v>0.0</v>
      </c>
      <c r="P808" s="65">
        <v>0.5</v>
      </c>
      <c r="Q808" s="65">
        <v>0.0</v>
      </c>
      <c r="R808" s="65">
        <v>102.0</v>
      </c>
      <c r="S808" s="65">
        <v>0.0</v>
      </c>
      <c r="T808" s="65">
        <v>1.0</v>
      </c>
      <c r="U808" s="65">
        <v>0.0</v>
      </c>
      <c r="V808" s="3"/>
      <c r="W808" s="3"/>
      <c r="X808" s="3"/>
      <c r="Y808" s="3"/>
      <c r="Z808" s="3"/>
      <c r="AA808" s="3"/>
      <c r="AB808" s="3"/>
      <c r="AC808" s="3"/>
      <c r="AD808" s="3"/>
      <c r="AE808" s="3"/>
    </row>
    <row r="809">
      <c r="A809" s="64" t="s">
        <v>351</v>
      </c>
      <c r="B809" s="64" t="s">
        <v>1389</v>
      </c>
      <c r="C809" s="64" t="s">
        <v>1390</v>
      </c>
      <c r="D809" s="64">
        <v>1.0</v>
      </c>
      <c r="E809" s="64" t="s">
        <v>200</v>
      </c>
      <c r="F809" s="64">
        <v>60.5</v>
      </c>
      <c r="G809" s="64">
        <v>33.5</v>
      </c>
      <c r="H809" s="64">
        <v>27.0</v>
      </c>
      <c r="I809" s="64">
        <v>1.0</v>
      </c>
      <c r="J809" s="64">
        <v>0.0</v>
      </c>
      <c r="K809" s="64">
        <v>1.0</v>
      </c>
      <c r="L809" s="64">
        <v>0.0</v>
      </c>
      <c r="M809" s="64">
        <v>0.0</v>
      </c>
      <c r="N809" s="64">
        <v>1.0</v>
      </c>
      <c r="O809" s="64">
        <v>0.0</v>
      </c>
      <c r="P809" s="64">
        <v>1.0</v>
      </c>
      <c r="Q809" s="64">
        <v>0.0</v>
      </c>
      <c r="R809" s="64">
        <v>102.0</v>
      </c>
      <c r="S809" s="64">
        <v>0.0</v>
      </c>
      <c r="T809" s="64">
        <v>1.0</v>
      </c>
      <c r="U809" s="64">
        <v>0.0</v>
      </c>
      <c r="V809" s="63"/>
      <c r="W809" s="63"/>
      <c r="X809" s="63"/>
      <c r="Y809" s="63"/>
      <c r="Z809" s="63"/>
      <c r="AA809" s="63"/>
      <c r="AB809" s="63"/>
      <c r="AC809" s="63"/>
      <c r="AD809" s="63"/>
      <c r="AE809" s="63"/>
    </row>
    <row r="810">
      <c r="A810" s="65" t="s">
        <v>866</v>
      </c>
      <c r="B810" s="65" t="s">
        <v>871</v>
      </c>
      <c r="C810" s="65" t="s">
        <v>872</v>
      </c>
      <c r="D810" s="65">
        <v>1.0</v>
      </c>
      <c r="E810" s="65" t="s">
        <v>117</v>
      </c>
      <c r="F810" s="65">
        <v>60.5</v>
      </c>
      <c r="G810" s="65">
        <v>33.5</v>
      </c>
      <c r="H810" s="65">
        <v>27.0</v>
      </c>
      <c r="I810" s="65">
        <v>3.0</v>
      </c>
      <c r="J810" s="65">
        <v>1.0E-4</v>
      </c>
      <c r="K810" s="65">
        <v>4.0</v>
      </c>
      <c r="L810" s="65">
        <v>2.0E-4</v>
      </c>
      <c r="M810" s="65">
        <v>0.5</v>
      </c>
      <c r="N810" s="65">
        <v>1.0</v>
      </c>
      <c r="O810" s="65">
        <v>0.0</v>
      </c>
      <c r="P810" s="65">
        <v>0.3333</v>
      </c>
      <c r="Q810" s="65">
        <v>0.0</v>
      </c>
      <c r="R810" s="65">
        <v>134.0</v>
      </c>
      <c r="S810" s="65">
        <v>0.0</v>
      </c>
      <c r="T810" s="65">
        <v>1.0</v>
      </c>
      <c r="U810" s="65">
        <v>0.0</v>
      </c>
      <c r="V810" s="3"/>
      <c r="W810" s="3"/>
      <c r="X810" s="3"/>
      <c r="Y810" s="3"/>
      <c r="Z810" s="3"/>
      <c r="AA810" s="3"/>
      <c r="AB810" s="3"/>
      <c r="AC810" s="3"/>
      <c r="AD810" s="3"/>
      <c r="AE810" s="3"/>
    </row>
    <row r="811">
      <c r="A811" s="64" t="s">
        <v>866</v>
      </c>
      <c r="B811" s="64" t="s">
        <v>873</v>
      </c>
      <c r="C811" s="64" t="s">
        <v>874</v>
      </c>
      <c r="D811" s="64">
        <v>1.0</v>
      </c>
      <c r="E811" s="64" t="s">
        <v>117</v>
      </c>
      <c r="F811" s="64">
        <v>60.5</v>
      </c>
      <c r="G811" s="64">
        <v>33.5</v>
      </c>
      <c r="H811" s="64">
        <v>27.0</v>
      </c>
      <c r="I811" s="64">
        <v>0.0</v>
      </c>
      <c r="J811" s="64">
        <v>0.0</v>
      </c>
      <c r="K811" s="64">
        <v>0.0</v>
      </c>
      <c r="L811" s="64">
        <v>0.0</v>
      </c>
      <c r="M811" s="64">
        <v>0.0</v>
      </c>
      <c r="N811" s="64">
        <v>1.0</v>
      </c>
      <c r="O811" s="64">
        <v>0.0</v>
      </c>
      <c r="P811" s="64">
        <v>0.0</v>
      </c>
      <c r="Q811" s="64">
        <v>0.0</v>
      </c>
      <c r="R811" s="64">
        <v>134.0</v>
      </c>
      <c r="S811" s="64">
        <v>0.0</v>
      </c>
      <c r="T811" s="64">
        <v>1.0</v>
      </c>
      <c r="U811" s="64">
        <v>0.0</v>
      </c>
      <c r="V811" s="63"/>
      <c r="W811" s="63"/>
      <c r="X811" s="63"/>
      <c r="Y811" s="63"/>
      <c r="Z811" s="63"/>
      <c r="AA811" s="63"/>
      <c r="AB811" s="63"/>
      <c r="AC811" s="63"/>
      <c r="AD811" s="63"/>
      <c r="AE811" s="63"/>
    </row>
    <row r="812">
      <c r="A812" s="65" t="s">
        <v>1111</v>
      </c>
      <c r="B812" s="65" t="s">
        <v>1391</v>
      </c>
      <c r="C812" s="65" t="s">
        <v>1392</v>
      </c>
      <c r="D812" s="65">
        <v>1.0</v>
      </c>
      <c r="E812" s="65" t="s">
        <v>190</v>
      </c>
      <c r="F812" s="65">
        <v>60.5</v>
      </c>
      <c r="G812" s="65">
        <v>33.5</v>
      </c>
      <c r="H812" s="65">
        <v>27.0</v>
      </c>
      <c r="I812" s="65">
        <v>0.0</v>
      </c>
      <c r="J812" s="65">
        <v>0.0</v>
      </c>
      <c r="K812" s="65">
        <v>0.0</v>
      </c>
      <c r="L812" s="65">
        <v>0.0</v>
      </c>
      <c r="M812" s="65">
        <v>0.0</v>
      </c>
      <c r="N812" s="65">
        <v>1.0</v>
      </c>
      <c r="O812" s="65">
        <v>0.0</v>
      </c>
      <c r="P812" s="65">
        <v>0.0</v>
      </c>
      <c r="Q812" s="65">
        <v>0.0</v>
      </c>
      <c r="R812" s="65">
        <v>106.0</v>
      </c>
      <c r="S812" s="65">
        <v>0.0</v>
      </c>
      <c r="T812" s="65">
        <v>1.0</v>
      </c>
      <c r="U812" s="65">
        <v>0.0</v>
      </c>
      <c r="V812" s="3"/>
      <c r="W812" s="3"/>
      <c r="X812" s="3"/>
      <c r="Y812" s="3"/>
      <c r="Z812" s="3"/>
      <c r="AA812" s="3"/>
      <c r="AB812" s="3"/>
      <c r="AC812" s="3"/>
      <c r="AD812" s="3"/>
      <c r="AE812" s="3"/>
    </row>
    <row r="813">
      <c r="A813" s="64" t="s">
        <v>1111</v>
      </c>
      <c r="B813" s="64" t="s">
        <v>1393</v>
      </c>
      <c r="C813" s="64" t="s">
        <v>1394</v>
      </c>
      <c r="D813" s="64">
        <v>1.0</v>
      </c>
      <c r="E813" s="64" t="s">
        <v>190</v>
      </c>
      <c r="F813" s="64">
        <v>60.5</v>
      </c>
      <c r="G813" s="64">
        <v>33.5</v>
      </c>
      <c r="H813" s="64">
        <v>27.0</v>
      </c>
      <c r="I813" s="64">
        <v>0.0</v>
      </c>
      <c r="J813" s="64">
        <v>0.0</v>
      </c>
      <c r="K813" s="64">
        <v>0.0</v>
      </c>
      <c r="L813" s="64">
        <v>0.0</v>
      </c>
      <c r="M813" s="64">
        <v>0.0</v>
      </c>
      <c r="N813" s="64">
        <v>1.0</v>
      </c>
      <c r="O813" s="64">
        <v>0.0</v>
      </c>
      <c r="P813" s="64">
        <v>0.0</v>
      </c>
      <c r="Q813" s="64">
        <v>0.0</v>
      </c>
      <c r="R813" s="64">
        <v>106.0</v>
      </c>
      <c r="S813" s="64">
        <v>0.0</v>
      </c>
      <c r="T813" s="64">
        <v>1.0</v>
      </c>
      <c r="U813" s="64">
        <v>0.0</v>
      </c>
      <c r="V813" s="63"/>
      <c r="W813" s="63"/>
      <c r="X813" s="63"/>
      <c r="Y813" s="63"/>
      <c r="Z813" s="63"/>
      <c r="AA813" s="63"/>
      <c r="AB813" s="63"/>
      <c r="AC813" s="63"/>
      <c r="AD813" s="63"/>
      <c r="AE813" s="63"/>
    </row>
    <row r="814">
      <c r="A814" s="65" t="s">
        <v>1111</v>
      </c>
      <c r="B814" s="65" t="s">
        <v>1395</v>
      </c>
      <c r="C814" s="65" t="s">
        <v>1396</v>
      </c>
      <c r="D814" s="65">
        <v>1.0</v>
      </c>
      <c r="E814" s="65" t="s">
        <v>190</v>
      </c>
      <c r="F814" s="65">
        <v>60.5</v>
      </c>
      <c r="G814" s="65">
        <v>33.5</v>
      </c>
      <c r="H814" s="65">
        <v>27.0</v>
      </c>
      <c r="I814" s="65">
        <v>0.0</v>
      </c>
      <c r="J814" s="65">
        <v>0.0</v>
      </c>
      <c r="K814" s="65">
        <v>0.0</v>
      </c>
      <c r="L814" s="65">
        <v>0.0</v>
      </c>
      <c r="M814" s="65">
        <v>0.0</v>
      </c>
      <c r="N814" s="65">
        <v>1.0</v>
      </c>
      <c r="O814" s="65">
        <v>0.0</v>
      </c>
      <c r="P814" s="65">
        <v>0.0</v>
      </c>
      <c r="Q814" s="65">
        <v>0.0</v>
      </c>
      <c r="R814" s="65">
        <v>106.0</v>
      </c>
      <c r="S814" s="65">
        <v>0.0</v>
      </c>
      <c r="T814" s="65">
        <v>1.0</v>
      </c>
      <c r="U814" s="65">
        <v>0.0</v>
      </c>
      <c r="V814" s="3"/>
      <c r="W814" s="3"/>
      <c r="X814" s="3"/>
      <c r="Y814" s="3"/>
      <c r="Z814" s="3"/>
      <c r="AA814" s="3"/>
      <c r="AB814" s="3"/>
      <c r="AC814" s="3"/>
      <c r="AD814" s="3"/>
      <c r="AE814" s="3"/>
    </row>
    <row r="815">
      <c r="A815" s="64" t="s">
        <v>369</v>
      </c>
      <c r="B815" s="64" t="s">
        <v>1114</v>
      </c>
      <c r="C815" s="64" t="s">
        <v>1115</v>
      </c>
      <c r="D815" s="64">
        <v>1.0</v>
      </c>
      <c r="E815" s="64" t="s">
        <v>190</v>
      </c>
      <c r="F815" s="64">
        <v>60.5</v>
      </c>
      <c r="G815" s="64">
        <v>33.5</v>
      </c>
      <c r="H815" s="64">
        <v>27.0</v>
      </c>
      <c r="I815" s="64">
        <v>1.0</v>
      </c>
      <c r="J815" s="64">
        <v>0.0</v>
      </c>
      <c r="K815" s="64">
        <v>2.0</v>
      </c>
      <c r="L815" s="64">
        <v>1.0E-4</v>
      </c>
      <c r="M815" s="64">
        <v>1.0</v>
      </c>
      <c r="N815" s="64">
        <v>1.0</v>
      </c>
      <c r="O815" s="64">
        <v>0.0</v>
      </c>
      <c r="P815" s="64">
        <v>1.0</v>
      </c>
      <c r="Q815" s="64">
        <v>0.0</v>
      </c>
      <c r="R815" s="64">
        <v>105.0</v>
      </c>
      <c r="S815" s="64">
        <v>0.0</v>
      </c>
      <c r="T815" s="64">
        <v>1.0</v>
      </c>
      <c r="U815" s="64">
        <v>0.0</v>
      </c>
      <c r="V815" s="63"/>
      <c r="W815" s="63"/>
      <c r="X815" s="63"/>
      <c r="Y815" s="63"/>
      <c r="Z815" s="63"/>
      <c r="AA815" s="63"/>
      <c r="AB815" s="63"/>
      <c r="AC815" s="63"/>
      <c r="AD815" s="63"/>
      <c r="AE815" s="63"/>
    </row>
    <row r="816">
      <c r="A816" s="65" t="s">
        <v>369</v>
      </c>
      <c r="B816" s="65" t="s">
        <v>1397</v>
      </c>
      <c r="C816" s="65" t="s">
        <v>1398</v>
      </c>
      <c r="D816" s="65">
        <v>1.0</v>
      </c>
      <c r="E816" s="65" t="s">
        <v>190</v>
      </c>
      <c r="F816" s="65">
        <v>60.5</v>
      </c>
      <c r="G816" s="65">
        <v>33.5</v>
      </c>
      <c r="H816" s="65">
        <v>27.0</v>
      </c>
      <c r="I816" s="65">
        <v>3.0</v>
      </c>
      <c r="J816" s="65">
        <v>1.0E-4</v>
      </c>
      <c r="K816" s="65">
        <v>3.0</v>
      </c>
      <c r="L816" s="65">
        <v>1.0E-4</v>
      </c>
      <c r="M816" s="65">
        <v>1.0</v>
      </c>
      <c r="N816" s="65">
        <v>1.0</v>
      </c>
      <c r="O816" s="65">
        <v>0.0</v>
      </c>
      <c r="P816" s="65">
        <v>0.3333</v>
      </c>
      <c r="Q816" s="65">
        <v>0.0</v>
      </c>
      <c r="R816" s="65">
        <v>105.0</v>
      </c>
      <c r="S816" s="65">
        <v>0.0</v>
      </c>
      <c r="T816" s="65">
        <v>1.0</v>
      </c>
      <c r="U816" s="65">
        <v>0.0</v>
      </c>
      <c r="V816" s="3"/>
      <c r="W816" s="3"/>
      <c r="X816" s="3"/>
      <c r="Y816" s="3"/>
      <c r="Z816" s="3"/>
      <c r="AA816" s="3"/>
      <c r="AB816" s="3"/>
      <c r="AC816" s="3"/>
      <c r="AD816" s="3"/>
      <c r="AE816" s="3"/>
    </row>
    <row r="817">
      <c r="A817" s="64" t="s">
        <v>369</v>
      </c>
      <c r="B817" s="64" t="s">
        <v>1399</v>
      </c>
      <c r="C817" s="64" t="s">
        <v>1400</v>
      </c>
      <c r="D817" s="64">
        <v>1.0</v>
      </c>
      <c r="E817" s="64" t="s">
        <v>190</v>
      </c>
      <c r="F817" s="64">
        <v>60.5</v>
      </c>
      <c r="G817" s="64">
        <v>33.5</v>
      </c>
      <c r="H817" s="64">
        <v>27.0</v>
      </c>
      <c r="I817" s="64">
        <v>0.0</v>
      </c>
      <c r="J817" s="64">
        <v>0.0</v>
      </c>
      <c r="K817" s="64">
        <v>0.0</v>
      </c>
      <c r="L817" s="64">
        <v>0.0</v>
      </c>
      <c r="M817" s="64">
        <v>0.0</v>
      </c>
      <c r="N817" s="64">
        <v>1.0</v>
      </c>
      <c r="O817" s="64">
        <v>0.0</v>
      </c>
      <c r="P817" s="64">
        <v>0.0</v>
      </c>
      <c r="Q817" s="64">
        <v>0.0</v>
      </c>
      <c r="R817" s="64">
        <v>105.0</v>
      </c>
      <c r="S817" s="64">
        <v>0.0</v>
      </c>
      <c r="T817" s="64">
        <v>1.0</v>
      </c>
      <c r="U817" s="64">
        <v>0.0</v>
      </c>
      <c r="V817" s="63"/>
      <c r="W817" s="63"/>
      <c r="X817" s="63"/>
      <c r="Y817" s="63"/>
      <c r="Z817" s="63"/>
      <c r="AA817" s="63"/>
      <c r="AB817" s="63"/>
      <c r="AC817" s="63"/>
      <c r="AD817" s="63"/>
      <c r="AE817" s="63"/>
    </row>
    <row r="818">
      <c r="A818" s="65" t="s">
        <v>877</v>
      </c>
      <c r="B818" s="65" t="s">
        <v>1401</v>
      </c>
      <c r="C818" s="65" t="s">
        <v>1402</v>
      </c>
      <c r="D818" s="65">
        <v>1.0</v>
      </c>
      <c r="E818" s="65" t="s">
        <v>100</v>
      </c>
      <c r="F818" s="65">
        <v>60.5</v>
      </c>
      <c r="G818" s="65">
        <v>33.5</v>
      </c>
      <c r="H818" s="65">
        <v>27.0</v>
      </c>
      <c r="I818" s="65">
        <v>3.0</v>
      </c>
      <c r="J818" s="65">
        <v>1.0E-4</v>
      </c>
      <c r="K818" s="65">
        <v>3.0</v>
      </c>
      <c r="L818" s="65">
        <v>1.0E-4</v>
      </c>
      <c r="M818" s="65">
        <v>1.0</v>
      </c>
      <c r="N818" s="65">
        <v>1.0</v>
      </c>
      <c r="O818" s="65">
        <v>0.0</v>
      </c>
      <c r="P818" s="65">
        <v>0.3333</v>
      </c>
      <c r="Q818" s="65">
        <v>0.0</v>
      </c>
      <c r="R818" s="65">
        <v>113.0</v>
      </c>
      <c r="S818" s="65">
        <v>0.0</v>
      </c>
      <c r="T818" s="65">
        <v>1.0</v>
      </c>
      <c r="U818" s="65">
        <v>0.0</v>
      </c>
      <c r="V818" s="3"/>
      <c r="W818" s="3"/>
      <c r="X818" s="3"/>
      <c r="Y818" s="3"/>
      <c r="Z818" s="3"/>
      <c r="AA818" s="3"/>
      <c r="AB818" s="3"/>
      <c r="AC818" s="3"/>
      <c r="AD818" s="3"/>
      <c r="AE818" s="3"/>
    </row>
    <row r="819">
      <c r="A819" s="64" t="s">
        <v>877</v>
      </c>
      <c r="B819" s="64" t="s">
        <v>1403</v>
      </c>
      <c r="C819" s="64" t="s">
        <v>1404</v>
      </c>
      <c r="D819" s="64">
        <v>1.0</v>
      </c>
      <c r="E819" s="64" t="s">
        <v>1405</v>
      </c>
      <c r="F819" s="64">
        <v>60.5</v>
      </c>
      <c r="G819" s="64">
        <v>33.5</v>
      </c>
      <c r="H819" s="64">
        <v>27.0</v>
      </c>
      <c r="I819" s="64">
        <v>0.0</v>
      </c>
      <c r="J819" s="64">
        <v>0.0</v>
      </c>
      <c r="K819" s="64">
        <v>0.0</v>
      </c>
      <c r="L819" s="64">
        <v>0.0</v>
      </c>
      <c r="M819" s="64">
        <v>0.0</v>
      </c>
      <c r="N819" s="64">
        <v>1.0</v>
      </c>
      <c r="O819" s="64">
        <v>0.0</v>
      </c>
      <c r="P819" s="64">
        <v>0.0</v>
      </c>
      <c r="Q819" s="64">
        <v>0.0</v>
      </c>
      <c r="R819" s="64">
        <v>113.0</v>
      </c>
      <c r="S819" s="64">
        <v>0.0</v>
      </c>
      <c r="T819" s="64">
        <v>1.0</v>
      </c>
      <c r="U819" s="64">
        <v>0.0</v>
      </c>
      <c r="V819" s="63"/>
      <c r="W819" s="63"/>
      <c r="X819" s="63"/>
      <c r="Y819" s="63"/>
      <c r="Z819" s="63"/>
      <c r="AA819" s="63"/>
      <c r="AB819" s="63"/>
      <c r="AC819" s="63"/>
      <c r="AD819" s="63"/>
      <c r="AE819" s="63"/>
    </row>
    <row r="820">
      <c r="A820" s="65" t="s">
        <v>372</v>
      </c>
      <c r="B820" s="65" t="s">
        <v>1406</v>
      </c>
      <c r="C820" s="65" t="s">
        <v>1407</v>
      </c>
      <c r="D820" s="65">
        <v>1.0</v>
      </c>
      <c r="E820" s="65" t="s">
        <v>213</v>
      </c>
      <c r="F820" s="65">
        <v>49.5</v>
      </c>
      <c r="G820" s="65">
        <v>28.5</v>
      </c>
      <c r="H820" s="65">
        <v>21.0</v>
      </c>
      <c r="I820" s="65">
        <v>1.0</v>
      </c>
      <c r="J820" s="65">
        <v>0.0</v>
      </c>
      <c r="K820" s="65">
        <v>2.0</v>
      </c>
      <c r="L820" s="65">
        <v>1.0E-4</v>
      </c>
      <c r="M820" s="65">
        <v>1.0</v>
      </c>
      <c r="N820" s="65">
        <v>1.0</v>
      </c>
      <c r="O820" s="65">
        <v>0.0</v>
      </c>
      <c r="P820" s="65">
        <v>1.0</v>
      </c>
      <c r="Q820" s="65">
        <v>0.0</v>
      </c>
      <c r="R820" s="65">
        <v>106.0</v>
      </c>
      <c r="S820" s="65">
        <v>0.0</v>
      </c>
      <c r="T820" s="65">
        <v>1.0</v>
      </c>
      <c r="U820" s="65">
        <v>0.0</v>
      </c>
      <c r="V820" s="3"/>
      <c r="W820" s="3"/>
      <c r="X820" s="3"/>
      <c r="Y820" s="3"/>
      <c r="Z820" s="3"/>
      <c r="AA820" s="3"/>
      <c r="AB820" s="3"/>
      <c r="AC820" s="3"/>
      <c r="AD820" s="3"/>
      <c r="AE820" s="3"/>
    </row>
    <row r="821">
      <c r="A821" s="64" t="s">
        <v>372</v>
      </c>
      <c r="B821" s="64" t="s">
        <v>1408</v>
      </c>
      <c r="C821" s="64" t="s">
        <v>1409</v>
      </c>
      <c r="D821" s="64">
        <v>1.0</v>
      </c>
      <c r="E821" s="64" t="s">
        <v>213</v>
      </c>
      <c r="F821" s="64">
        <v>49.5</v>
      </c>
      <c r="G821" s="64">
        <v>28.5</v>
      </c>
      <c r="H821" s="64">
        <v>21.0</v>
      </c>
      <c r="I821" s="64">
        <v>2.0</v>
      </c>
      <c r="J821" s="64">
        <v>1.0E-4</v>
      </c>
      <c r="K821" s="64">
        <v>2.0</v>
      </c>
      <c r="L821" s="64">
        <v>1.0E-4</v>
      </c>
      <c r="M821" s="64">
        <v>1.0</v>
      </c>
      <c r="N821" s="64">
        <v>1.0</v>
      </c>
      <c r="O821" s="64">
        <v>0.0</v>
      </c>
      <c r="P821" s="64">
        <v>0.5</v>
      </c>
      <c r="Q821" s="64">
        <v>0.0</v>
      </c>
      <c r="R821" s="64">
        <v>106.0</v>
      </c>
      <c r="S821" s="64">
        <v>0.0</v>
      </c>
      <c r="T821" s="64">
        <v>1.0</v>
      </c>
      <c r="U821" s="64">
        <v>0.0</v>
      </c>
      <c r="V821" s="63"/>
      <c r="W821" s="63"/>
      <c r="X821" s="63"/>
      <c r="Y821" s="63"/>
      <c r="Z821" s="63"/>
      <c r="AA821" s="63"/>
      <c r="AB821" s="63"/>
      <c r="AC821" s="63"/>
      <c r="AD821" s="63"/>
      <c r="AE821" s="63"/>
    </row>
    <row r="822">
      <c r="A822" s="65" t="s">
        <v>375</v>
      </c>
      <c r="B822" s="65" t="s">
        <v>376</v>
      </c>
      <c r="C822" s="65" t="s">
        <v>377</v>
      </c>
      <c r="D822" s="65">
        <v>2.0</v>
      </c>
      <c r="E822" s="65" t="s">
        <v>231</v>
      </c>
      <c r="F822" s="65">
        <v>37.0</v>
      </c>
      <c r="G822" s="65">
        <v>25.5</v>
      </c>
      <c r="H822" s="65">
        <v>11.5</v>
      </c>
      <c r="I822" s="65">
        <v>382.0</v>
      </c>
      <c r="J822" s="65">
        <v>0.0189</v>
      </c>
      <c r="K822" s="65">
        <v>481.0</v>
      </c>
      <c r="L822" s="65">
        <v>0.0195</v>
      </c>
      <c r="M822" s="65">
        <v>0.9938</v>
      </c>
      <c r="N822" s="65">
        <v>2.0</v>
      </c>
      <c r="O822" s="65">
        <v>0.0</v>
      </c>
      <c r="P822" s="65">
        <v>0.0052</v>
      </c>
      <c r="Q822" s="65">
        <v>0.0</v>
      </c>
      <c r="R822" s="65">
        <v>204.0</v>
      </c>
      <c r="S822" s="65">
        <v>0.0</v>
      </c>
      <c r="T822" s="65">
        <v>2.0</v>
      </c>
      <c r="U822" s="65">
        <v>0.0</v>
      </c>
      <c r="V822" s="3"/>
      <c r="W822" s="3"/>
      <c r="X822" s="3"/>
      <c r="Y822" s="3"/>
      <c r="Z822" s="3"/>
      <c r="AA822" s="3"/>
      <c r="AB822" s="3"/>
      <c r="AC822" s="3"/>
      <c r="AD822" s="3"/>
      <c r="AE822" s="3"/>
    </row>
    <row r="823">
      <c r="A823" s="64" t="s">
        <v>375</v>
      </c>
      <c r="B823" s="64" t="s">
        <v>378</v>
      </c>
      <c r="C823" s="64" t="s">
        <v>379</v>
      </c>
      <c r="D823" s="64">
        <v>3.0</v>
      </c>
      <c r="E823" s="64" t="s">
        <v>231</v>
      </c>
      <c r="F823" s="64">
        <v>37.0</v>
      </c>
      <c r="G823" s="64">
        <v>25.5</v>
      </c>
      <c r="H823" s="64">
        <v>11.5</v>
      </c>
      <c r="I823" s="64">
        <v>24.0</v>
      </c>
      <c r="J823" s="64">
        <v>0.0012</v>
      </c>
      <c r="K823" s="64">
        <v>32.0</v>
      </c>
      <c r="L823" s="64">
        <v>0.0013</v>
      </c>
      <c r="M823" s="64">
        <v>1.0</v>
      </c>
      <c r="N823" s="64">
        <v>3.0</v>
      </c>
      <c r="O823" s="64">
        <v>0.0</v>
      </c>
      <c r="P823" s="64">
        <v>0.125</v>
      </c>
      <c r="Q823" s="64">
        <v>0.0</v>
      </c>
      <c r="R823" s="64">
        <v>306.0</v>
      </c>
      <c r="S823" s="64">
        <v>0.0</v>
      </c>
      <c r="T823" s="64">
        <v>3.0</v>
      </c>
      <c r="U823" s="64">
        <v>0.0</v>
      </c>
      <c r="V823" s="63"/>
      <c r="W823" s="63"/>
      <c r="X823" s="63"/>
      <c r="Y823" s="63"/>
      <c r="Z823" s="63"/>
      <c r="AA823" s="63"/>
      <c r="AB823" s="63"/>
      <c r="AC823" s="63"/>
      <c r="AD823" s="63"/>
      <c r="AE823" s="63"/>
    </row>
    <row r="824">
      <c r="A824" s="65" t="s">
        <v>375</v>
      </c>
      <c r="B824" s="65" t="s">
        <v>380</v>
      </c>
      <c r="C824" s="65" t="s">
        <v>381</v>
      </c>
      <c r="D824" s="65">
        <v>3.0</v>
      </c>
      <c r="E824" s="65" t="s">
        <v>231</v>
      </c>
      <c r="F824" s="65">
        <v>37.0</v>
      </c>
      <c r="G824" s="65">
        <v>25.5</v>
      </c>
      <c r="H824" s="65">
        <v>11.5</v>
      </c>
      <c r="I824" s="65">
        <v>2.0</v>
      </c>
      <c r="J824" s="65">
        <v>1.0E-4</v>
      </c>
      <c r="K824" s="65">
        <v>7.0</v>
      </c>
      <c r="L824" s="65">
        <v>3.0E-4</v>
      </c>
      <c r="M824" s="65">
        <v>1.0</v>
      </c>
      <c r="N824" s="65">
        <v>3.0</v>
      </c>
      <c r="O824" s="65">
        <v>0.0</v>
      </c>
      <c r="P824" s="65">
        <v>1.5</v>
      </c>
      <c r="Q824" s="65">
        <v>0.0</v>
      </c>
      <c r="R824" s="65">
        <v>306.0</v>
      </c>
      <c r="S824" s="65">
        <v>0.0</v>
      </c>
      <c r="T824" s="65">
        <v>2.0</v>
      </c>
      <c r="U824" s="65">
        <v>0.0</v>
      </c>
      <c r="V824" s="3"/>
      <c r="W824" s="3"/>
      <c r="X824" s="3"/>
      <c r="Y824" s="3"/>
      <c r="Z824" s="3"/>
      <c r="AA824" s="3"/>
      <c r="AB824" s="3"/>
      <c r="AC824" s="3"/>
      <c r="AD824" s="3"/>
      <c r="AE824" s="3"/>
    </row>
    <row r="825">
      <c r="A825" s="64" t="s">
        <v>375</v>
      </c>
      <c r="B825" s="64" t="s">
        <v>382</v>
      </c>
      <c r="C825" s="64" t="s">
        <v>383</v>
      </c>
      <c r="D825" s="64">
        <v>1.0</v>
      </c>
      <c r="E825" s="64" t="s">
        <v>231</v>
      </c>
      <c r="F825" s="64">
        <v>37.0</v>
      </c>
      <c r="G825" s="64">
        <v>25.5</v>
      </c>
      <c r="H825" s="64">
        <v>11.5</v>
      </c>
      <c r="I825" s="64">
        <v>16.0</v>
      </c>
      <c r="J825" s="64">
        <v>8.0E-4</v>
      </c>
      <c r="K825" s="64">
        <v>26.0</v>
      </c>
      <c r="L825" s="64">
        <v>0.0011</v>
      </c>
      <c r="M825" s="64">
        <v>0.9615</v>
      </c>
      <c r="N825" s="64">
        <v>1.0</v>
      </c>
      <c r="O825" s="64">
        <v>0.0</v>
      </c>
      <c r="P825" s="64">
        <v>0.0625</v>
      </c>
      <c r="Q825" s="64">
        <v>0.0</v>
      </c>
      <c r="R825" s="64">
        <v>102.0</v>
      </c>
      <c r="S825" s="64">
        <v>0.0</v>
      </c>
      <c r="T825" s="64">
        <v>1.0</v>
      </c>
      <c r="U825" s="64">
        <v>0.0</v>
      </c>
      <c r="V825" s="63"/>
      <c r="W825" s="63"/>
      <c r="X825" s="63"/>
      <c r="Y825" s="63"/>
      <c r="Z825" s="63"/>
      <c r="AA825" s="63"/>
      <c r="AB825" s="63"/>
      <c r="AC825" s="63"/>
      <c r="AD825" s="63"/>
      <c r="AE825" s="63"/>
    </row>
    <row r="826">
      <c r="A826" s="65" t="s">
        <v>375</v>
      </c>
      <c r="B826" s="65" t="s">
        <v>384</v>
      </c>
      <c r="C826" s="65" t="s">
        <v>385</v>
      </c>
      <c r="D826" s="65">
        <v>2.0</v>
      </c>
      <c r="E826" s="65" t="s">
        <v>231</v>
      </c>
      <c r="F826" s="65">
        <v>37.0</v>
      </c>
      <c r="G826" s="65">
        <v>25.5</v>
      </c>
      <c r="H826" s="65">
        <v>11.5</v>
      </c>
      <c r="I826" s="65">
        <v>2.0</v>
      </c>
      <c r="J826" s="65">
        <v>1.0E-4</v>
      </c>
      <c r="K826" s="65">
        <v>6.0</v>
      </c>
      <c r="L826" s="65">
        <v>2.0E-4</v>
      </c>
      <c r="M826" s="65">
        <v>1.0</v>
      </c>
      <c r="N826" s="65">
        <v>2.0</v>
      </c>
      <c r="O826" s="65">
        <v>0.0</v>
      </c>
      <c r="P826" s="65">
        <v>1.0</v>
      </c>
      <c r="Q826" s="65">
        <v>0.0</v>
      </c>
      <c r="R826" s="65">
        <v>204.0</v>
      </c>
      <c r="S826" s="65">
        <v>0.0</v>
      </c>
      <c r="T826" s="65">
        <v>2.0</v>
      </c>
      <c r="U826" s="65">
        <v>0.0</v>
      </c>
      <c r="V826" s="3"/>
      <c r="W826" s="3"/>
      <c r="X826" s="3"/>
      <c r="Y826" s="3"/>
      <c r="Z826" s="3"/>
      <c r="AA826" s="3"/>
      <c r="AB826" s="3"/>
      <c r="AC826" s="3"/>
      <c r="AD826" s="3"/>
      <c r="AE826" s="3"/>
    </row>
    <row r="827">
      <c r="A827" s="64" t="s">
        <v>375</v>
      </c>
      <c r="B827" s="64" t="s">
        <v>1410</v>
      </c>
      <c r="C827" s="64" t="s">
        <v>1411</v>
      </c>
      <c r="D827" s="64">
        <v>1.0</v>
      </c>
      <c r="E827" s="64" t="s">
        <v>231</v>
      </c>
      <c r="F827" s="64">
        <v>37.0</v>
      </c>
      <c r="G827" s="64">
        <v>25.5</v>
      </c>
      <c r="H827" s="64">
        <v>11.5</v>
      </c>
      <c r="I827" s="64">
        <v>6.0</v>
      </c>
      <c r="J827" s="64">
        <v>3.0E-4</v>
      </c>
      <c r="K827" s="64">
        <v>8.0</v>
      </c>
      <c r="L827" s="64">
        <v>3.0E-4</v>
      </c>
      <c r="M827" s="64">
        <v>1.0</v>
      </c>
      <c r="N827" s="64">
        <v>1.0</v>
      </c>
      <c r="O827" s="64">
        <v>0.0</v>
      </c>
      <c r="P827" s="64">
        <v>0.1667</v>
      </c>
      <c r="Q827" s="64">
        <v>0.0</v>
      </c>
      <c r="R827" s="64">
        <v>102.0</v>
      </c>
      <c r="S827" s="64">
        <v>0.0</v>
      </c>
      <c r="T827" s="64">
        <v>1.0</v>
      </c>
      <c r="U827" s="64">
        <v>0.0</v>
      </c>
      <c r="V827" s="63"/>
      <c r="W827" s="63"/>
      <c r="X827" s="63"/>
      <c r="Y827" s="63"/>
      <c r="Z827" s="63"/>
      <c r="AA827" s="63"/>
      <c r="AB827" s="63"/>
      <c r="AC827" s="63"/>
      <c r="AD827" s="63"/>
      <c r="AE827" s="63"/>
    </row>
    <row r="828">
      <c r="A828" s="65" t="s">
        <v>375</v>
      </c>
      <c r="B828" s="65" t="s">
        <v>386</v>
      </c>
      <c r="C828" s="65" t="s">
        <v>387</v>
      </c>
      <c r="D828" s="65">
        <v>2.0</v>
      </c>
      <c r="E828" s="65" t="s">
        <v>231</v>
      </c>
      <c r="F828" s="65">
        <v>37.0</v>
      </c>
      <c r="G828" s="65">
        <v>25.5</v>
      </c>
      <c r="H828" s="65">
        <v>11.5</v>
      </c>
      <c r="I828" s="65">
        <v>8.0</v>
      </c>
      <c r="J828" s="65">
        <v>4.0E-4</v>
      </c>
      <c r="K828" s="65">
        <v>11.0</v>
      </c>
      <c r="L828" s="65">
        <v>4.0E-4</v>
      </c>
      <c r="M828" s="65">
        <v>1.0</v>
      </c>
      <c r="N828" s="65">
        <v>2.0</v>
      </c>
      <c r="O828" s="65">
        <v>0.0</v>
      </c>
      <c r="P828" s="65">
        <v>0.25</v>
      </c>
      <c r="Q828" s="65">
        <v>0.0</v>
      </c>
      <c r="R828" s="65">
        <v>204.0</v>
      </c>
      <c r="S828" s="65">
        <v>0.0</v>
      </c>
      <c r="T828" s="65">
        <v>2.0</v>
      </c>
      <c r="U828" s="65">
        <v>0.0</v>
      </c>
      <c r="V828" s="3"/>
      <c r="W828" s="3"/>
      <c r="X828" s="3"/>
      <c r="Y828" s="3"/>
      <c r="Z828" s="3"/>
      <c r="AA828" s="3"/>
      <c r="AB828" s="3"/>
      <c r="AC828" s="3"/>
      <c r="AD828" s="3"/>
      <c r="AE828" s="3"/>
    </row>
    <row r="829">
      <c r="A829" s="64" t="s">
        <v>375</v>
      </c>
      <c r="B829" s="64" t="s">
        <v>388</v>
      </c>
      <c r="C829" s="64" t="s">
        <v>389</v>
      </c>
      <c r="D829" s="64">
        <v>7.0</v>
      </c>
      <c r="E829" s="64" t="s">
        <v>231</v>
      </c>
      <c r="F829" s="64">
        <v>37.0</v>
      </c>
      <c r="G829" s="64">
        <v>25.5</v>
      </c>
      <c r="H829" s="64">
        <v>11.5</v>
      </c>
      <c r="I829" s="64">
        <v>43.0</v>
      </c>
      <c r="J829" s="64">
        <v>0.0021</v>
      </c>
      <c r="K829" s="64">
        <v>63.0</v>
      </c>
      <c r="L829" s="64">
        <v>0.0026</v>
      </c>
      <c r="M829" s="64">
        <v>0.9683</v>
      </c>
      <c r="N829" s="64">
        <v>7.0</v>
      </c>
      <c r="O829" s="64">
        <v>0.0</v>
      </c>
      <c r="P829" s="64">
        <v>0.1628</v>
      </c>
      <c r="Q829" s="64">
        <v>0.0</v>
      </c>
      <c r="R829" s="64">
        <v>714.0</v>
      </c>
      <c r="S829" s="64">
        <v>0.0</v>
      </c>
      <c r="T829" s="64">
        <v>7.0</v>
      </c>
      <c r="U829" s="64">
        <v>0.0</v>
      </c>
      <c r="V829" s="63"/>
      <c r="W829" s="63"/>
      <c r="X829" s="63"/>
      <c r="Y829" s="63"/>
      <c r="Z829" s="63"/>
      <c r="AA829" s="63"/>
      <c r="AB829" s="63"/>
      <c r="AC829" s="63"/>
      <c r="AD829" s="63"/>
      <c r="AE829" s="63"/>
    </row>
    <row r="830">
      <c r="A830" s="65" t="s">
        <v>375</v>
      </c>
      <c r="B830" s="65" t="s">
        <v>390</v>
      </c>
      <c r="C830" s="65" t="s">
        <v>391</v>
      </c>
      <c r="D830" s="65">
        <v>2.0</v>
      </c>
      <c r="E830" s="65" t="s">
        <v>231</v>
      </c>
      <c r="F830" s="65">
        <v>37.0</v>
      </c>
      <c r="G830" s="65">
        <v>25.5</v>
      </c>
      <c r="H830" s="65">
        <v>11.5</v>
      </c>
      <c r="I830" s="65">
        <v>131.0</v>
      </c>
      <c r="J830" s="65">
        <v>0.0065</v>
      </c>
      <c r="K830" s="65">
        <v>164.0</v>
      </c>
      <c r="L830" s="65">
        <v>0.0067</v>
      </c>
      <c r="M830" s="65">
        <v>0.9939</v>
      </c>
      <c r="N830" s="65">
        <v>2.0</v>
      </c>
      <c r="O830" s="65">
        <v>0.0</v>
      </c>
      <c r="P830" s="65">
        <v>0.0153</v>
      </c>
      <c r="Q830" s="65">
        <v>0.0</v>
      </c>
      <c r="R830" s="65">
        <v>204.0</v>
      </c>
      <c r="S830" s="65">
        <v>0.0</v>
      </c>
      <c r="T830" s="65">
        <v>2.0</v>
      </c>
      <c r="U830" s="65">
        <v>0.0</v>
      </c>
      <c r="V830" s="3"/>
      <c r="W830" s="3"/>
      <c r="X830" s="3"/>
      <c r="Y830" s="3"/>
      <c r="Z830" s="3"/>
      <c r="AA830" s="3"/>
      <c r="AB830" s="3"/>
      <c r="AC830" s="3"/>
      <c r="AD830" s="3"/>
      <c r="AE830" s="3"/>
    </row>
    <row r="831">
      <c r="A831" s="64" t="s">
        <v>375</v>
      </c>
      <c r="B831" s="64" t="s">
        <v>392</v>
      </c>
      <c r="C831" s="64" t="s">
        <v>393</v>
      </c>
      <c r="D831" s="64">
        <v>5.0</v>
      </c>
      <c r="E831" s="64" t="s">
        <v>231</v>
      </c>
      <c r="F831" s="64">
        <v>37.0</v>
      </c>
      <c r="G831" s="64">
        <v>25.5</v>
      </c>
      <c r="H831" s="64">
        <v>11.5</v>
      </c>
      <c r="I831" s="64">
        <v>13.0</v>
      </c>
      <c r="J831" s="64">
        <v>6.0E-4</v>
      </c>
      <c r="K831" s="64">
        <v>16.0</v>
      </c>
      <c r="L831" s="64">
        <v>6.0E-4</v>
      </c>
      <c r="M831" s="64">
        <v>1.0</v>
      </c>
      <c r="N831" s="64">
        <v>5.0</v>
      </c>
      <c r="O831" s="64">
        <v>0.0</v>
      </c>
      <c r="P831" s="64">
        <v>0.3846</v>
      </c>
      <c r="Q831" s="64">
        <v>0.0</v>
      </c>
      <c r="R831" s="64">
        <v>510.0</v>
      </c>
      <c r="S831" s="64">
        <v>0.0</v>
      </c>
      <c r="T831" s="64">
        <v>5.0</v>
      </c>
      <c r="U831" s="64">
        <v>0.0</v>
      </c>
      <c r="V831" s="63"/>
      <c r="W831" s="63"/>
      <c r="X831" s="63"/>
      <c r="Y831" s="63"/>
      <c r="Z831" s="63"/>
      <c r="AA831" s="63"/>
      <c r="AB831" s="63"/>
      <c r="AC831" s="63"/>
      <c r="AD831" s="63"/>
      <c r="AE831" s="63"/>
    </row>
    <row r="832">
      <c r="A832" s="65" t="s">
        <v>375</v>
      </c>
      <c r="B832" s="65" t="s">
        <v>1412</v>
      </c>
      <c r="C832" s="65" t="s">
        <v>1413</v>
      </c>
      <c r="D832" s="65">
        <v>1.0</v>
      </c>
      <c r="E832" s="65" t="s">
        <v>231</v>
      </c>
      <c r="F832" s="65">
        <v>37.0</v>
      </c>
      <c r="G832" s="65">
        <v>25.5</v>
      </c>
      <c r="H832" s="65">
        <v>11.5</v>
      </c>
      <c r="I832" s="65">
        <v>44.0</v>
      </c>
      <c r="J832" s="65">
        <v>0.0022</v>
      </c>
      <c r="K832" s="65">
        <v>55.0</v>
      </c>
      <c r="L832" s="65">
        <v>0.0022</v>
      </c>
      <c r="M832" s="65">
        <v>1.0</v>
      </c>
      <c r="N832" s="65">
        <v>1.0</v>
      </c>
      <c r="O832" s="65">
        <v>0.0</v>
      </c>
      <c r="P832" s="65">
        <v>0.0227</v>
      </c>
      <c r="Q832" s="65">
        <v>0.0</v>
      </c>
      <c r="R832" s="65">
        <v>102.0</v>
      </c>
      <c r="S832" s="65">
        <v>0.0</v>
      </c>
      <c r="T832" s="65">
        <v>1.0</v>
      </c>
      <c r="U832" s="65">
        <v>0.0</v>
      </c>
      <c r="V832" s="3"/>
      <c r="W832" s="3"/>
      <c r="X832" s="3"/>
      <c r="Y832" s="3"/>
      <c r="Z832" s="3"/>
      <c r="AA832" s="3"/>
      <c r="AB832" s="3"/>
      <c r="AC832" s="3"/>
      <c r="AD832" s="3"/>
      <c r="AE832" s="3"/>
    </row>
    <row r="833">
      <c r="A833" s="64" t="s">
        <v>375</v>
      </c>
      <c r="B833" s="64" t="s">
        <v>882</v>
      </c>
      <c r="C833" s="64" t="s">
        <v>883</v>
      </c>
      <c r="D833" s="64">
        <v>1.0</v>
      </c>
      <c r="E833" s="64" t="s">
        <v>231</v>
      </c>
      <c r="F833" s="64">
        <v>37.0</v>
      </c>
      <c r="G833" s="64">
        <v>25.5</v>
      </c>
      <c r="H833" s="64">
        <v>11.5</v>
      </c>
      <c r="I833" s="64">
        <v>6.0</v>
      </c>
      <c r="J833" s="64">
        <v>3.0E-4</v>
      </c>
      <c r="K833" s="64">
        <v>6.0</v>
      </c>
      <c r="L833" s="64">
        <v>2.0E-4</v>
      </c>
      <c r="M833" s="64">
        <v>0.6667</v>
      </c>
      <c r="N833" s="64">
        <v>1.0</v>
      </c>
      <c r="O833" s="64">
        <v>0.0</v>
      </c>
      <c r="P833" s="64">
        <v>0.1667</v>
      </c>
      <c r="Q833" s="64">
        <v>0.0</v>
      </c>
      <c r="R833" s="64">
        <v>102.0</v>
      </c>
      <c r="S833" s="64">
        <v>0.0</v>
      </c>
      <c r="T833" s="64">
        <v>1.0</v>
      </c>
      <c r="U833" s="64">
        <v>0.0</v>
      </c>
      <c r="V833" s="63"/>
      <c r="W833" s="63"/>
      <c r="X833" s="63"/>
      <c r="Y833" s="63"/>
      <c r="Z833" s="63"/>
      <c r="AA833" s="63"/>
      <c r="AB833" s="63"/>
      <c r="AC833" s="63"/>
      <c r="AD833" s="63"/>
      <c r="AE833" s="63"/>
    </row>
    <row r="834">
      <c r="A834" s="65" t="s">
        <v>375</v>
      </c>
      <c r="B834" s="65" t="s">
        <v>884</v>
      </c>
      <c r="C834" s="65" t="s">
        <v>885</v>
      </c>
      <c r="D834" s="65">
        <v>1.0</v>
      </c>
      <c r="E834" s="65" t="s">
        <v>231</v>
      </c>
      <c r="F834" s="65">
        <v>37.0</v>
      </c>
      <c r="G834" s="65">
        <v>25.5</v>
      </c>
      <c r="H834" s="65">
        <v>11.5</v>
      </c>
      <c r="I834" s="65">
        <v>5.0</v>
      </c>
      <c r="J834" s="65">
        <v>2.0E-4</v>
      </c>
      <c r="K834" s="65">
        <v>6.0</v>
      </c>
      <c r="L834" s="65">
        <v>2.0E-4</v>
      </c>
      <c r="M834" s="65">
        <v>1.0</v>
      </c>
      <c r="N834" s="65">
        <v>1.0</v>
      </c>
      <c r="O834" s="65">
        <v>0.0</v>
      </c>
      <c r="P834" s="65">
        <v>0.2</v>
      </c>
      <c r="Q834" s="65">
        <v>0.0</v>
      </c>
      <c r="R834" s="65">
        <v>102.0</v>
      </c>
      <c r="S834" s="65">
        <v>0.0</v>
      </c>
      <c r="T834" s="65">
        <v>1.0</v>
      </c>
      <c r="U834" s="65">
        <v>0.0</v>
      </c>
      <c r="V834" s="3"/>
      <c r="W834" s="3"/>
      <c r="X834" s="3"/>
      <c r="Y834" s="3"/>
      <c r="Z834" s="3"/>
      <c r="AA834" s="3"/>
      <c r="AB834" s="3"/>
      <c r="AC834" s="3"/>
      <c r="AD834" s="3"/>
      <c r="AE834" s="3"/>
    </row>
    <row r="835">
      <c r="A835" s="64" t="s">
        <v>375</v>
      </c>
      <c r="B835" s="64" t="s">
        <v>1414</v>
      </c>
      <c r="C835" s="64" t="s">
        <v>1415</v>
      </c>
      <c r="D835" s="64">
        <v>1.0</v>
      </c>
      <c r="E835" s="64" t="s">
        <v>231</v>
      </c>
      <c r="F835" s="64">
        <v>37.0</v>
      </c>
      <c r="G835" s="64">
        <v>25.5</v>
      </c>
      <c r="H835" s="64">
        <v>11.5</v>
      </c>
      <c r="I835" s="64">
        <v>4.0</v>
      </c>
      <c r="J835" s="64">
        <v>2.0E-4</v>
      </c>
      <c r="K835" s="64">
        <v>5.0</v>
      </c>
      <c r="L835" s="64">
        <v>2.0E-4</v>
      </c>
      <c r="M835" s="64">
        <v>1.0</v>
      </c>
      <c r="N835" s="64">
        <v>1.0</v>
      </c>
      <c r="O835" s="64">
        <v>0.0</v>
      </c>
      <c r="P835" s="64">
        <v>0.25</v>
      </c>
      <c r="Q835" s="64">
        <v>0.0</v>
      </c>
      <c r="R835" s="64">
        <v>102.0</v>
      </c>
      <c r="S835" s="64">
        <v>0.0</v>
      </c>
      <c r="T835" s="64">
        <v>1.0</v>
      </c>
      <c r="U835" s="64">
        <v>0.0</v>
      </c>
      <c r="V835" s="63"/>
      <c r="W835" s="63"/>
      <c r="X835" s="63"/>
      <c r="Y835" s="63"/>
      <c r="Z835" s="63"/>
      <c r="AA835" s="63"/>
      <c r="AB835" s="63"/>
      <c r="AC835" s="63"/>
      <c r="AD835" s="63"/>
      <c r="AE835" s="63"/>
    </row>
    <row r="836">
      <c r="A836" s="65" t="s">
        <v>375</v>
      </c>
      <c r="B836" s="65" t="s">
        <v>1416</v>
      </c>
      <c r="C836" s="65" t="s">
        <v>1417</v>
      </c>
      <c r="D836" s="65">
        <v>1.0</v>
      </c>
      <c r="E836" s="65" t="s">
        <v>231</v>
      </c>
      <c r="F836" s="65">
        <v>37.0</v>
      </c>
      <c r="G836" s="65">
        <v>25.5</v>
      </c>
      <c r="H836" s="65">
        <v>11.5</v>
      </c>
      <c r="I836" s="65">
        <v>2.0</v>
      </c>
      <c r="J836" s="65">
        <v>1.0E-4</v>
      </c>
      <c r="K836" s="65">
        <v>2.0</v>
      </c>
      <c r="L836" s="65">
        <v>1.0E-4</v>
      </c>
      <c r="M836" s="65">
        <v>1.0</v>
      </c>
      <c r="N836" s="65">
        <v>1.0</v>
      </c>
      <c r="O836" s="65">
        <v>0.0</v>
      </c>
      <c r="P836" s="65">
        <v>0.5</v>
      </c>
      <c r="Q836" s="65">
        <v>0.0</v>
      </c>
      <c r="R836" s="65">
        <v>102.0</v>
      </c>
      <c r="S836" s="65">
        <v>0.0</v>
      </c>
      <c r="T836" s="65">
        <v>1.0</v>
      </c>
      <c r="U836" s="65">
        <v>0.0</v>
      </c>
      <c r="V836" s="3"/>
      <c r="W836" s="3"/>
      <c r="X836" s="3"/>
      <c r="Y836" s="3"/>
      <c r="Z836" s="3"/>
      <c r="AA836" s="3"/>
      <c r="AB836" s="3"/>
      <c r="AC836" s="3"/>
      <c r="AD836" s="3"/>
      <c r="AE836" s="3"/>
    </row>
    <row r="837">
      <c r="A837" s="64" t="s">
        <v>375</v>
      </c>
      <c r="B837" s="64" t="s">
        <v>1418</v>
      </c>
      <c r="C837" s="64" t="s">
        <v>1419</v>
      </c>
      <c r="D837" s="64">
        <v>1.0</v>
      </c>
      <c r="E837" s="64" t="s">
        <v>231</v>
      </c>
      <c r="F837" s="64">
        <v>37.0</v>
      </c>
      <c r="G837" s="64">
        <v>25.5</v>
      </c>
      <c r="H837" s="64">
        <v>11.5</v>
      </c>
      <c r="I837" s="64">
        <v>7.0</v>
      </c>
      <c r="J837" s="64">
        <v>3.0E-4</v>
      </c>
      <c r="K837" s="64">
        <v>7.0</v>
      </c>
      <c r="L837" s="64">
        <v>3.0E-4</v>
      </c>
      <c r="M837" s="64">
        <v>1.0</v>
      </c>
      <c r="N837" s="64">
        <v>1.0</v>
      </c>
      <c r="O837" s="64">
        <v>0.0</v>
      </c>
      <c r="P837" s="64">
        <v>0.1429</v>
      </c>
      <c r="Q837" s="64">
        <v>0.0</v>
      </c>
      <c r="R837" s="64">
        <v>102.0</v>
      </c>
      <c r="S837" s="64">
        <v>0.0</v>
      </c>
      <c r="T837" s="64">
        <v>1.0</v>
      </c>
      <c r="U837" s="64">
        <v>0.0</v>
      </c>
      <c r="V837" s="63"/>
      <c r="W837" s="63"/>
      <c r="X837" s="63"/>
      <c r="Y837" s="63"/>
      <c r="Z837" s="63"/>
      <c r="AA837" s="63"/>
      <c r="AB837" s="63"/>
      <c r="AC837" s="63"/>
      <c r="AD837" s="63"/>
      <c r="AE837" s="63"/>
    </row>
    <row r="838">
      <c r="A838" s="65" t="s">
        <v>375</v>
      </c>
      <c r="B838" s="65" t="s">
        <v>1121</v>
      </c>
      <c r="C838" s="65" t="s">
        <v>1122</v>
      </c>
      <c r="D838" s="65">
        <v>1.0</v>
      </c>
      <c r="E838" s="65" t="s">
        <v>231</v>
      </c>
      <c r="F838" s="65">
        <v>37.0</v>
      </c>
      <c r="G838" s="65">
        <v>25.5</v>
      </c>
      <c r="H838" s="65">
        <v>11.5</v>
      </c>
      <c r="I838" s="65">
        <v>16.0</v>
      </c>
      <c r="J838" s="65">
        <v>8.0E-4</v>
      </c>
      <c r="K838" s="65">
        <v>19.0</v>
      </c>
      <c r="L838" s="65">
        <v>8.0E-4</v>
      </c>
      <c r="M838" s="65">
        <v>1.0</v>
      </c>
      <c r="N838" s="65">
        <v>1.0</v>
      </c>
      <c r="O838" s="65">
        <v>0.0</v>
      </c>
      <c r="P838" s="65">
        <v>0.0625</v>
      </c>
      <c r="Q838" s="65">
        <v>0.0</v>
      </c>
      <c r="R838" s="65">
        <v>102.0</v>
      </c>
      <c r="S838" s="65">
        <v>0.0</v>
      </c>
      <c r="T838" s="65">
        <v>1.0</v>
      </c>
      <c r="U838" s="65">
        <v>0.0</v>
      </c>
      <c r="V838" s="3"/>
      <c r="W838" s="3"/>
      <c r="X838" s="3"/>
      <c r="Y838" s="3"/>
      <c r="Z838" s="3"/>
      <c r="AA838" s="3"/>
      <c r="AB838" s="3"/>
      <c r="AC838" s="3"/>
      <c r="AD838" s="3"/>
      <c r="AE838" s="3"/>
    </row>
    <row r="839">
      <c r="A839" s="64" t="s">
        <v>375</v>
      </c>
      <c r="B839" s="64" t="s">
        <v>398</v>
      </c>
      <c r="C839" s="64" t="s">
        <v>399</v>
      </c>
      <c r="D839" s="64">
        <v>1.0</v>
      </c>
      <c r="E839" s="64" t="s">
        <v>231</v>
      </c>
      <c r="F839" s="64">
        <v>37.0</v>
      </c>
      <c r="G839" s="64">
        <v>25.5</v>
      </c>
      <c r="H839" s="64">
        <v>11.5</v>
      </c>
      <c r="I839" s="64">
        <v>7.0</v>
      </c>
      <c r="J839" s="64">
        <v>3.0E-4</v>
      </c>
      <c r="K839" s="64">
        <v>8.0</v>
      </c>
      <c r="L839" s="64">
        <v>3.0E-4</v>
      </c>
      <c r="M839" s="64">
        <v>0.625</v>
      </c>
      <c r="N839" s="64">
        <v>1.0</v>
      </c>
      <c r="O839" s="64">
        <v>0.0</v>
      </c>
      <c r="P839" s="64">
        <v>0.1429</v>
      </c>
      <c r="Q839" s="64">
        <v>0.0</v>
      </c>
      <c r="R839" s="64">
        <v>102.0</v>
      </c>
      <c r="S839" s="64">
        <v>0.0</v>
      </c>
      <c r="T839" s="64">
        <v>1.0</v>
      </c>
      <c r="U839" s="64">
        <v>0.0</v>
      </c>
      <c r="V839" s="63"/>
      <c r="W839" s="63"/>
      <c r="X839" s="63"/>
      <c r="Y839" s="63"/>
      <c r="Z839" s="63"/>
      <c r="AA839" s="63"/>
      <c r="AB839" s="63"/>
      <c r="AC839" s="63"/>
      <c r="AD839" s="63"/>
      <c r="AE839" s="63"/>
    </row>
    <row r="840">
      <c r="A840" s="65" t="s">
        <v>400</v>
      </c>
      <c r="B840" s="65" t="s">
        <v>401</v>
      </c>
      <c r="C840" s="65" t="s">
        <v>402</v>
      </c>
      <c r="D840" s="65">
        <v>5.0</v>
      </c>
      <c r="E840" s="65" t="s">
        <v>132</v>
      </c>
      <c r="F840" s="65">
        <v>60.5</v>
      </c>
      <c r="G840" s="65">
        <v>33.5</v>
      </c>
      <c r="H840" s="65">
        <v>27.0</v>
      </c>
      <c r="I840" s="65">
        <v>429.0</v>
      </c>
      <c r="J840" s="65">
        <v>0.0212</v>
      </c>
      <c r="K840" s="65">
        <v>522.0</v>
      </c>
      <c r="L840" s="65">
        <v>0.0212</v>
      </c>
      <c r="M840" s="65">
        <v>0.9943</v>
      </c>
      <c r="N840" s="65">
        <v>5.0</v>
      </c>
      <c r="O840" s="65">
        <v>0.0</v>
      </c>
      <c r="P840" s="65">
        <v>0.0117</v>
      </c>
      <c r="Q840" s="65">
        <v>0.0</v>
      </c>
      <c r="R840" s="65">
        <v>645.0</v>
      </c>
      <c r="S840" s="65">
        <v>0.0</v>
      </c>
      <c r="T840" s="65">
        <v>5.0</v>
      </c>
      <c r="U840" s="65">
        <v>0.0</v>
      </c>
      <c r="V840" s="3"/>
      <c r="W840" s="3"/>
      <c r="X840" s="3"/>
      <c r="Y840" s="3"/>
      <c r="Z840" s="3"/>
      <c r="AA840" s="3"/>
      <c r="AB840" s="3"/>
      <c r="AC840" s="3"/>
      <c r="AD840" s="3"/>
      <c r="AE840" s="3"/>
    </row>
    <row r="841">
      <c r="A841" s="64" t="s">
        <v>400</v>
      </c>
      <c r="B841" s="64" t="s">
        <v>403</v>
      </c>
      <c r="C841" s="64" t="s">
        <v>404</v>
      </c>
      <c r="D841" s="64">
        <v>2.0</v>
      </c>
      <c r="E841" s="64" t="s">
        <v>132</v>
      </c>
      <c r="F841" s="64">
        <v>60.5</v>
      </c>
      <c r="G841" s="64">
        <v>33.5</v>
      </c>
      <c r="H841" s="64">
        <v>27.0</v>
      </c>
      <c r="I841" s="64">
        <v>34.0</v>
      </c>
      <c r="J841" s="64">
        <v>0.0017</v>
      </c>
      <c r="K841" s="64">
        <v>53.0</v>
      </c>
      <c r="L841" s="64">
        <v>0.0022</v>
      </c>
      <c r="M841" s="64">
        <v>0.8679</v>
      </c>
      <c r="N841" s="64">
        <v>2.0</v>
      </c>
      <c r="O841" s="64">
        <v>0.0</v>
      </c>
      <c r="P841" s="64">
        <v>0.0588</v>
      </c>
      <c r="Q841" s="64">
        <v>0.0</v>
      </c>
      <c r="R841" s="64">
        <v>258.0</v>
      </c>
      <c r="S841" s="64">
        <v>0.0</v>
      </c>
      <c r="T841" s="64">
        <v>2.0</v>
      </c>
      <c r="U841" s="64">
        <v>0.0</v>
      </c>
      <c r="V841" s="63"/>
      <c r="W841" s="63"/>
      <c r="X841" s="63"/>
      <c r="Y841" s="63"/>
      <c r="Z841" s="63"/>
      <c r="AA841" s="63"/>
      <c r="AB841" s="63"/>
      <c r="AC841" s="63"/>
      <c r="AD841" s="63"/>
      <c r="AE841" s="63"/>
    </row>
    <row r="842">
      <c r="A842" s="65" t="s">
        <v>400</v>
      </c>
      <c r="B842" s="65" t="s">
        <v>886</v>
      </c>
      <c r="C842" s="65" t="s">
        <v>887</v>
      </c>
      <c r="D842" s="65">
        <v>4.0</v>
      </c>
      <c r="E842" s="65" t="s">
        <v>132</v>
      </c>
      <c r="F842" s="65">
        <v>60.5</v>
      </c>
      <c r="G842" s="65">
        <v>33.5</v>
      </c>
      <c r="H842" s="65">
        <v>27.0</v>
      </c>
      <c r="I842" s="65">
        <v>13.0</v>
      </c>
      <c r="J842" s="65">
        <v>6.0E-4</v>
      </c>
      <c r="K842" s="65">
        <v>15.0</v>
      </c>
      <c r="L842" s="65">
        <v>6.0E-4</v>
      </c>
      <c r="M842" s="65">
        <v>1.0</v>
      </c>
      <c r="N842" s="65">
        <v>4.0</v>
      </c>
      <c r="O842" s="65">
        <v>0.0</v>
      </c>
      <c r="P842" s="65">
        <v>0.3077</v>
      </c>
      <c r="Q842" s="65">
        <v>0.0</v>
      </c>
      <c r="R842" s="65">
        <v>516.0</v>
      </c>
      <c r="S842" s="65">
        <v>0.0</v>
      </c>
      <c r="T842" s="65">
        <v>4.0</v>
      </c>
      <c r="U842" s="65">
        <v>0.0</v>
      </c>
      <c r="V842" s="3"/>
      <c r="W842" s="3"/>
      <c r="X842" s="3"/>
      <c r="Y842" s="3"/>
      <c r="Z842" s="3"/>
      <c r="AA842" s="3"/>
      <c r="AB842" s="3"/>
      <c r="AC842" s="3"/>
      <c r="AD842" s="3"/>
      <c r="AE842" s="3"/>
    </row>
    <row r="843">
      <c r="A843" s="64" t="s">
        <v>400</v>
      </c>
      <c r="B843" s="64" t="s">
        <v>409</v>
      </c>
      <c r="C843" s="64" t="s">
        <v>410</v>
      </c>
      <c r="D843" s="64">
        <v>3.0</v>
      </c>
      <c r="E843" s="64" t="s">
        <v>132</v>
      </c>
      <c r="F843" s="64">
        <v>60.5</v>
      </c>
      <c r="G843" s="64">
        <v>33.5</v>
      </c>
      <c r="H843" s="64">
        <v>27.0</v>
      </c>
      <c r="I843" s="64">
        <v>83.0</v>
      </c>
      <c r="J843" s="64">
        <v>0.0041</v>
      </c>
      <c r="K843" s="64">
        <v>116.0</v>
      </c>
      <c r="L843" s="64">
        <v>0.0047</v>
      </c>
      <c r="M843" s="64">
        <v>0.9914</v>
      </c>
      <c r="N843" s="64">
        <v>3.0</v>
      </c>
      <c r="O843" s="64">
        <v>0.0</v>
      </c>
      <c r="P843" s="64">
        <v>0.0361</v>
      </c>
      <c r="Q843" s="64">
        <v>0.0</v>
      </c>
      <c r="R843" s="64">
        <v>387.0</v>
      </c>
      <c r="S843" s="64">
        <v>0.0</v>
      </c>
      <c r="T843" s="64">
        <v>3.0</v>
      </c>
      <c r="U843" s="64">
        <v>0.0</v>
      </c>
      <c r="V843" s="63"/>
      <c r="W843" s="63"/>
      <c r="X843" s="63"/>
      <c r="Y843" s="63"/>
      <c r="Z843" s="63"/>
      <c r="AA843" s="63"/>
      <c r="AB843" s="63"/>
      <c r="AC843" s="63"/>
      <c r="AD843" s="63"/>
      <c r="AE843" s="63"/>
    </row>
    <row r="844">
      <c r="A844" s="65" t="s">
        <v>400</v>
      </c>
      <c r="B844" s="65" t="s">
        <v>411</v>
      </c>
      <c r="C844" s="65" t="s">
        <v>412</v>
      </c>
      <c r="D844" s="65">
        <v>7.0</v>
      </c>
      <c r="E844" s="65" t="s">
        <v>132</v>
      </c>
      <c r="F844" s="65">
        <v>60.5</v>
      </c>
      <c r="G844" s="65">
        <v>33.5</v>
      </c>
      <c r="H844" s="65">
        <v>27.0</v>
      </c>
      <c r="I844" s="65">
        <v>20.0</v>
      </c>
      <c r="J844" s="65">
        <v>0.001</v>
      </c>
      <c r="K844" s="65">
        <v>25.0</v>
      </c>
      <c r="L844" s="65">
        <v>0.001</v>
      </c>
      <c r="M844" s="65">
        <v>0.96</v>
      </c>
      <c r="N844" s="65">
        <v>7.0</v>
      </c>
      <c r="O844" s="65">
        <v>0.0</v>
      </c>
      <c r="P844" s="65">
        <v>0.35</v>
      </c>
      <c r="Q844" s="65">
        <v>0.0</v>
      </c>
      <c r="R844" s="65">
        <v>903.0</v>
      </c>
      <c r="S844" s="65">
        <v>0.0</v>
      </c>
      <c r="T844" s="65">
        <v>7.0</v>
      </c>
      <c r="U844" s="65">
        <v>0.0</v>
      </c>
      <c r="V844" s="3"/>
      <c r="W844" s="3"/>
      <c r="X844" s="3"/>
      <c r="Y844" s="3"/>
      <c r="Z844" s="3"/>
      <c r="AA844" s="3"/>
      <c r="AB844" s="3"/>
      <c r="AC844" s="3"/>
      <c r="AD844" s="3"/>
      <c r="AE844" s="3"/>
    </row>
    <row r="845">
      <c r="A845" s="64" t="s">
        <v>400</v>
      </c>
      <c r="B845" s="64" t="s">
        <v>413</v>
      </c>
      <c r="C845" s="64" t="s">
        <v>414</v>
      </c>
      <c r="D845" s="64">
        <v>4.0</v>
      </c>
      <c r="E845" s="64" t="s">
        <v>132</v>
      </c>
      <c r="F845" s="64">
        <v>60.5</v>
      </c>
      <c r="G845" s="64">
        <v>33.5</v>
      </c>
      <c r="H845" s="64">
        <v>27.0</v>
      </c>
      <c r="I845" s="64">
        <v>297.0</v>
      </c>
      <c r="J845" s="64">
        <v>0.0147</v>
      </c>
      <c r="K845" s="64">
        <v>355.0</v>
      </c>
      <c r="L845" s="64">
        <v>0.0144</v>
      </c>
      <c r="M845" s="64">
        <v>0.9915</v>
      </c>
      <c r="N845" s="64">
        <v>4.0</v>
      </c>
      <c r="O845" s="64">
        <v>0.0</v>
      </c>
      <c r="P845" s="64">
        <v>0.0135</v>
      </c>
      <c r="Q845" s="64">
        <v>0.0</v>
      </c>
      <c r="R845" s="64">
        <v>516.0</v>
      </c>
      <c r="S845" s="64">
        <v>0.0</v>
      </c>
      <c r="T845" s="64">
        <v>4.0</v>
      </c>
      <c r="U845" s="64">
        <v>0.0</v>
      </c>
      <c r="V845" s="63"/>
      <c r="W845" s="63"/>
      <c r="X845" s="63"/>
      <c r="Y845" s="63"/>
      <c r="Z845" s="63"/>
      <c r="AA845" s="63"/>
      <c r="AB845" s="63"/>
      <c r="AC845" s="63"/>
      <c r="AD845" s="63"/>
      <c r="AE845" s="63"/>
    </row>
    <row r="846">
      <c r="A846" s="65" t="s">
        <v>415</v>
      </c>
      <c r="B846" s="65" t="s">
        <v>416</v>
      </c>
      <c r="C846" s="65" t="s">
        <v>417</v>
      </c>
      <c r="D846" s="65">
        <v>1.0</v>
      </c>
      <c r="E846" s="65" t="s">
        <v>113</v>
      </c>
      <c r="F846" s="65">
        <v>60.5</v>
      </c>
      <c r="G846" s="65">
        <v>33.5</v>
      </c>
      <c r="H846" s="65">
        <v>27.0</v>
      </c>
      <c r="I846" s="65">
        <v>0.0</v>
      </c>
      <c r="J846" s="65">
        <v>0.0</v>
      </c>
      <c r="K846" s="65">
        <v>0.0</v>
      </c>
      <c r="L846" s="65">
        <v>0.0</v>
      </c>
      <c r="M846" s="65">
        <v>0.0</v>
      </c>
      <c r="N846" s="65">
        <v>1.0</v>
      </c>
      <c r="O846" s="65">
        <v>0.0</v>
      </c>
      <c r="P846" s="65">
        <v>0.0</v>
      </c>
      <c r="Q846" s="65">
        <v>0.0</v>
      </c>
      <c r="R846" s="65">
        <v>134.0</v>
      </c>
      <c r="S846" s="65">
        <v>0.0</v>
      </c>
      <c r="T846" s="65">
        <v>1.0</v>
      </c>
      <c r="U846" s="65">
        <v>0.0</v>
      </c>
      <c r="V846" s="3"/>
      <c r="W846" s="3"/>
      <c r="X846" s="3"/>
      <c r="Y846" s="3"/>
      <c r="Z846" s="3"/>
      <c r="AA846" s="3"/>
      <c r="AB846" s="3"/>
      <c r="AC846" s="3"/>
      <c r="AD846" s="3"/>
      <c r="AE846" s="3"/>
    </row>
    <row r="847">
      <c r="A847" s="64" t="s">
        <v>415</v>
      </c>
      <c r="B847" s="64" t="s">
        <v>1420</v>
      </c>
      <c r="C847" s="64" t="s">
        <v>1421</v>
      </c>
      <c r="D847" s="64">
        <v>2.0</v>
      </c>
      <c r="E847" s="64" t="s">
        <v>113</v>
      </c>
      <c r="F847" s="64">
        <v>60.5</v>
      </c>
      <c r="G847" s="64">
        <v>33.5</v>
      </c>
      <c r="H847" s="64">
        <v>27.0</v>
      </c>
      <c r="I847" s="64">
        <v>0.0</v>
      </c>
      <c r="J847" s="64">
        <v>0.0</v>
      </c>
      <c r="K847" s="64">
        <v>0.0</v>
      </c>
      <c r="L847" s="64">
        <v>0.0</v>
      </c>
      <c r="M847" s="64">
        <v>0.0</v>
      </c>
      <c r="N847" s="64">
        <v>2.0</v>
      </c>
      <c r="O847" s="64">
        <v>0.0</v>
      </c>
      <c r="P847" s="64">
        <v>0.0</v>
      </c>
      <c r="Q847" s="64">
        <v>0.0</v>
      </c>
      <c r="R847" s="64">
        <v>268.0</v>
      </c>
      <c r="S847" s="64">
        <v>0.0</v>
      </c>
      <c r="T847" s="64">
        <v>2.0</v>
      </c>
      <c r="U847" s="64">
        <v>0.0</v>
      </c>
      <c r="V847" s="63"/>
      <c r="W847" s="63"/>
      <c r="X847" s="63"/>
      <c r="Y847" s="63"/>
      <c r="Z847" s="63"/>
      <c r="AA847" s="63"/>
      <c r="AB847" s="63"/>
      <c r="AC847" s="63"/>
      <c r="AD847" s="63"/>
      <c r="AE847" s="63"/>
    </row>
    <row r="848">
      <c r="A848" s="65" t="s">
        <v>415</v>
      </c>
      <c r="B848" s="65" t="s">
        <v>1422</v>
      </c>
      <c r="C848" s="65" t="s">
        <v>1423</v>
      </c>
      <c r="D848" s="65">
        <v>1.0</v>
      </c>
      <c r="E848" s="65" t="s">
        <v>113</v>
      </c>
      <c r="F848" s="65">
        <v>60.5</v>
      </c>
      <c r="G848" s="65">
        <v>33.5</v>
      </c>
      <c r="H848" s="65">
        <v>27.0</v>
      </c>
      <c r="I848" s="65">
        <v>3.0</v>
      </c>
      <c r="J848" s="65">
        <v>1.0E-4</v>
      </c>
      <c r="K848" s="65">
        <v>4.0</v>
      </c>
      <c r="L848" s="65">
        <v>2.0E-4</v>
      </c>
      <c r="M848" s="65">
        <v>1.0</v>
      </c>
      <c r="N848" s="65">
        <v>1.0</v>
      </c>
      <c r="O848" s="65">
        <v>0.0</v>
      </c>
      <c r="P848" s="65">
        <v>0.3333</v>
      </c>
      <c r="Q848" s="65">
        <v>0.0</v>
      </c>
      <c r="R848" s="65">
        <v>134.0</v>
      </c>
      <c r="S848" s="65">
        <v>0.0</v>
      </c>
      <c r="T848" s="65">
        <v>1.0</v>
      </c>
      <c r="U848" s="65">
        <v>0.0</v>
      </c>
      <c r="V848" s="3"/>
      <c r="W848" s="3"/>
      <c r="X848" s="3"/>
      <c r="Y848" s="3"/>
      <c r="Z848" s="3"/>
      <c r="AA848" s="3"/>
      <c r="AB848" s="3"/>
      <c r="AC848" s="3"/>
      <c r="AD848" s="3"/>
      <c r="AE848" s="3"/>
    </row>
    <row r="849">
      <c r="A849" s="64" t="s">
        <v>415</v>
      </c>
      <c r="B849" s="64" t="s">
        <v>422</v>
      </c>
      <c r="C849" s="64" t="s">
        <v>423</v>
      </c>
      <c r="D849" s="64">
        <v>1.0</v>
      </c>
      <c r="E849" s="64" t="s">
        <v>113</v>
      </c>
      <c r="F849" s="64">
        <v>60.5</v>
      </c>
      <c r="G849" s="64">
        <v>33.5</v>
      </c>
      <c r="H849" s="64">
        <v>27.0</v>
      </c>
      <c r="I849" s="64">
        <v>1.0</v>
      </c>
      <c r="J849" s="64">
        <v>0.0</v>
      </c>
      <c r="K849" s="64">
        <v>1.0</v>
      </c>
      <c r="L849" s="64">
        <v>0.0</v>
      </c>
      <c r="M849" s="64">
        <v>0.0</v>
      </c>
      <c r="N849" s="64">
        <v>1.0</v>
      </c>
      <c r="O849" s="64">
        <v>0.0</v>
      </c>
      <c r="P849" s="64">
        <v>1.0</v>
      </c>
      <c r="Q849" s="64">
        <v>0.0</v>
      </c>
      <c r="R849" s="64">
        <v>134.0</v>
      </c>
      <c r="S849" s="64">
        <v>0.0</v>
      </c>
      <c r="T849" s="64">
        <v>1.0</v>
      </c>
      <c r="U849" s="64">
        <v>0.0</v>
      </c>
      <c r="V849" s="63"/>
      <c r="W849" s="63"/>
      <c r="X849" s="63"/>
      <c r="Y849" s="63"/>
      <c r="Z849" s="63"/>
      <c r="AA849" s="63"/>
      <c r="AB849" s="63"/>
      <c r="AC849" s="63"/>
      <c r="AD849" s="63"/>
      <c r="AE849" s="63"/>
    </row>
    <row r="850">
      <c r="A850" s="65" t="s">
        <v>1123</v>
      </c>
      <c r="B850" s="65" t="s">
        <v>1424</v>
      </c>
      <c r="C850" s="65" t="s">
        <v>1425</v>
      </c>
      <c r="D850" s="65">
        <v>1.0</v>
      </c>
      <c r="E850" s="65" t="s">
        <v>124</v>
      </c>
      <c r="F850" s="65">
        <v>60.5</v>
      </c>
      <c r="G850" s="65">
        <v>33.5</v>
      </c>
      <c r="H850" s="65">
        <v>27.0</v>
      </c>
      <c r="I850" s="65">
        <v>4.0</v>
      </c>
      <c r="J850" s="65">
        <v>2.0E-4</v>
      </c>
      <c r="K850" s="65">
        <v>5.0</v>
      </c>
      <c r="L850" s="65">
        <v>2.0E-4</v>
      </c>
      <c r="M850" s="65">
        <v>1.0</v>
      </c>
      <c r="N850" s="65">
        <v>1.0</v>
      </c>
      <c r="O850" s="65">
        <v>0.0</v>
      </c>
      <c r="P850" s="65">
        <v>0.25</v>
      </c>
      <c r="Q850" s="65">
        <v>0.0</v>
      </c>
      <c r="R850" s="65">
        <v>127.0</v>
      </c>
      <c r="S850" s="65">
        <v>0.0</v>
      </c>
      <c r="T850" s="65">
        <v>1.0</v>
      </c>
      <c r="U850" s="65">
        <v>0.0</v>
      </c>
      <c r="V850" s="3"/>
      <c r="W850" s="3"/>
      <c r="X850" s="3"/>
      <c r="Y850" s="3"/>
      <c r="Z850" s="3"/>
      <c r="AA850" s="3"/>
      <c r="AB850" s="3"/>
      <c r="AC850" s="3"/>
      <c r="AD850" s="3"/>
      <c r="AE850" s="3"/>
    </row>
    <row r="851">
      <c r="A851" s="64" t="s">
        <v>1123</v>
      </c>
      <c r="B851" s="64" t="s">
        <v>1426</v>
      </c>
      <c r="C851" s="64" t="s">
        <v>1427</v>
      </c>
      <c r="D851" s="64">
        <v>1.0</v>
      </c>
      <c r="E851" s="64" t="s">
        <v>124</v>
      </c>
      <c r="F851" s="64">
        <v>60.5</v>
      </c>
      <c r="G851" s="64">
        <v>33.5</v>
      </c>
      <c r="H851" s="64">
        <v>27.0</v>
      </c>
      <c r="I851" s="64">
        <v>2.0</v>
      </c>
      <c r="J851" s="64">
        <v>1.0E-4</v>
      </c>
      <c r="K851" s="64">
        <v>3.0</v>
      </c>
      <c r="L851" s="64">
        <v>1.0E-4</v>
      </c>
      <c r="M851" s="64">
        <v>1.0</v>
      </c>
      <c r="N851" s="64">
        <v>1.0</v>
      </c>
      <c r="O851" s="64">
        <v>0.0</v>
      </c>
      <c r="P851" s="64">
        <v>0.5</v>
      </c>
      <c r="Q851" s="64">
        <v>0.0</v>
      </c>
      <c r="R851" s="64">
        <v>127.0</v>
      </c>
      <c r="S851" s="64">
        <v>0.0</v>
      </c>
      <c r="T851" s="64">
        <v>1.0</v>
      </c>
      <c r="U851" s="64">
        <v>0.0</v>
      </c>
      <c r="V851" s="63"/>
      <c r="W851" s="63"/>
      <c r="X851" s="63"/>
      <c r="Y851" s="63"/>
      <c r="Z851" s="63"/>
      <c r="AA851" s="63"/>
      <c r="AB851" s="63"/>
      <c r="AC851" s="63"/>
      <c r="AD851" s="63"/>
      <c r="AE851" s="63"/>
    </row>
    <row r="852">
      <c r="A852" s="65" t="s">
        <v>426</v>
      </c>
      <c r="B852" s="65" t="s">
        <v>1428</v>
      </c>
      <c r="C852" s="65" t="s">
        <v>1429</v>
      </c>
      <c r="D852" s="65">
        <v>1.0</v>
      </c>
      <c r="E852" s="65" t="s">
        <v>107</v>
      </c>
      <c r="F852" s="65">
        <v>60.5</v>
      </c>
      <c r="G852" s="65">
        <v>33.5</v>
      </c>
      <c r="H852" s="65">
        <v>27.0</v>
      </c>
      <c r="I852" s="65">
        <v>0.0</v>
      </c>
      <c r="J852" s="65">
        <v>0.0</v>
      </c>
      <c r="K852" s="65">
        <v>0.0</v>
      </c>
      <c r="L852" s="65">
        <v>0.0</v>
      </c>
      <c r="M852" s="65">
        <v>0.0</v>
      </c>
      <c r="N852" s="65">
        <v>1.0</v>
      </c>
      <c r="O852" s="65">
        <v>0.0</v>
      </c>
      <c r="P852" s="65">
        <v>0.0</v>
      </c>
      <c r="Q852" s="65">
        <v>0.0</v>
      </c>
      <c r="R852" s="65">
        <v>129.0</v>
      </c>
      <c r="S852" s="65">
        <v>0.0</v>
      </c>
      <c r="T852" s="65">
        <v>1.0</v>
      </c>
      <c r="U852" s="65">
        <v>0.0</v>
      </c>
      <c r="V852" s="3"/>
      <c r="W852" s="3"/>
      <c r="X852" s="3"/>
      <c r="Y852" s="3"/>
      <c r="Z852" s="3"/>
      <c r="AA852" s="3"/>
      <c r="AB852" s="3"/>
      <c r="AC852" s="3"/>
      <c r="AD852" s="3"/>
      <c r="AE852" s="3"/>
    </row>
    <row r="853">
      <c r="A853" s="64" t="s">
        <v>426</v>
      </c>
      <c r="B853" s="64" t="s">
        <v>427</v>
      </c>
      <c r="C853" s="64" t="s">
        <v>428</v>
      </c>
      <c r="D853" s="64">
        <v>1.0</v>
      </c>
      <c r="E853" s="64" t="s">
        <v>107</v>
      </c>
      <c r="F853" s="64">
        <v>60.5</v>
      </c>
      <c r="G853" s="64">
        <v>33.5</v>
      </c>
      <c r="H853" s="64">
        <v>27.0</v>
      </c>
      <c r="I853" s="64">
        <v>3.0</v>
      </c>
      <c r="J853" s="64">
        <v>1.0E-4</v>
      </c>
      <c r="K853" s="64">
        <v>4.0</v>
      </c>
      <c r="L853" s="64">
        <v>2.0E-4</v>
      </c>
      <c r="M853" s="64">
        <v>1.0</v>
      </c>
      <c r="N853" s="64">
        <v>1.0</v>
      </c>
      <c r="O853" s="64">
        <v>0.0</v>
      </c>
      <c r="P853" s="64">
        <v>0.3333</v>
      </c>
      <c r="Q853" s="64">
        <v>0.0</v>
      </c>
      <c r="R853" s="64">
        <v>129.0</v>
      </c>
      <c r="S853" s="64">
        <v>0.0</v>
      </c>
      <c r="T853" s="64">
        <v>1.0</v>
      </c>
      <c r="U853" s="64">
        <v>0.0</v>
      </c>
      <c r="V853" s="63"/>
      <c r="W853" s="63"/>
      <c r="X853" s="63"/>
      <c r="Y853" s="63"/>
      <c r="Z853" s="63"/>
      <c r="AA853" s="63"/>
      <c r="AB853" s="63"/>
      <c r="AC853" s="63"/>
      <c r="AD853" s="63"/>
      <c r="AE853" s="63"/>
    </row>
    <row r="854">
      <c r="A854" s="65" t="s">
        <v>426</v>
      </c>
      <c r="B854" s="65" t="s">
        <v>1430</v>
      </c>
      <c r="C854" s="65" t="s">
        <v>1431</v>
      </c>
      <c r="D854" s="65">
        <v>2.0</v>
      </c>
      <c r="E854" s="65" t="s">
        <v>107</v>
      </c>
      <c r="F854" s="65">
        <v>60.5</v>
      </c>
      <c r="G854" s="65">
        <v>33.5</v>
      </c>
      <c r="H854" s="65">
        <v>27.0</v>
      </c>
      <c r="I854" s="65">
        <v>1.0</v>
      </c>
      <c r="J854" s="65">
        <v>0.0</v>
      </c>
      <c r="K854" s="65">
        <v>1.0</v>
      </c>
      <c r="L854" s="65">
        <v>0.0</v>
      </c>
      <c r="M854" s="65">
        <v>1.0</v>
      </c>
      <c r="N854" s="65">
        <v>2.0</v>
      </c>
      <c r="O854" s="65">
        <v>0.0</v>
      </c>
      <c r="P854" s="65">
        <v>2.0</v>
      </c>
      <c r="Q854" s="65">
        <v>0.0</v>
      </c>
      <c r="R854" s="65">
        <v>258.0</v>
      </c>
      <c r="S854" s="65">
        <v>0.0</v>
      </c>
      <c r="T854" s="65">
        <v>2.0</v>
      </c>
      <c r="U854" s="65">
        <v>0.0</v>
      </c>
      <c r="V854" s="3"/>
      <c r="W854" s="3"/>
      <c r="X854" s="3"/>
      <c r="Y854" s="3"/>
      <c r="Z854" s="3"/>
      <c r="AA854" s="3"/>
      <c r="AB854" s="3"/>
      <c r="AC854" s="3"/>
      <c r="AD854" s="3"/>
      <c r="AE854" s="3"/>
    </row>
    <row r="855">
      <c r="A855" s="64" t="s">
        <v>429</v>
      </c>
      <c r="B855" s="64" t="s">
        <v>903</v>
      </c>
      <c r="C855" s="64" t="s">
        <v>904</v>
      </c>
      <c r="D855" s="64">
        <v>1.0</v>
      </c>
      <c r="E855" s="64" t="s">
        <v>84</v>
      </c>
      <c r="F855" s="64">
        <v>60.5</v>
      </c>
      <c r="G855" s="64">
        <v>33.5</v>
      </c>
      <c r="H855" s="64">
        <v>27.0</v>
      </c>
      <c r="I855" s="64">
        <v>0.0</v>
      </c>
      <c r="J855" s="64">
        <v>0.0</v>
      </c>
      <c r="K855" s="64">
        <v>0.0</v>
      </c>
      <c r="L855" s="64">
        <v>0.0</v>
      </c>
      <c r="M855" s="64">
        <v>0.0</v>
      </c>
      <c r="N855" s="64">
        <v>1.0</v>
      </c>
      <c r="O855" s="64">
        <v>0.0</v>
      </c>
      <c r="P855" s="64">
        <v>0.0</v>
      </c>
      <c r="Q855" s="64">
        <v>0.0</v>
      </c>
      <c r="R855" s="64">
        <v>124.0</v>
      </c>
      <c r="S855" s="64">
        <v>0.0</v>
      </c>
      <c r="T855" s="64">
        <v>1.0</v>
      </c>
      <c r="U855" s="64">
        <v>0.0</v>
      </c>
      <c r="V855" s="63"/>
      <c r="W855" s="63"/>
      <c r="X855" s="63"/>
      <c r="Y855" s="63"/>
      <c r="Z855" s="63"/>
      <c r="AA855" s="63"/>
      <c r="AB855" s="63"/>
      <c r="AC855" s="63"/>
      <c r="AD855" s="63"/>
      <c r="AE855" s="63"/>
    </row>
    <row r="856">
      <c r="A856" s="65" t="s">
        <v>432</v>
      </c>
      <c r="B856" s="65" t="s">
        <v>1432</v>
      </c>
      <c r="C856" s="65" t="s">
        <v>1433</v>
      </c>
      <c r="D856" s="65">
        <v>1.0</v>
      </c>
      <c r="E856" s="65" t="s">
        <v>176</v>
      </c>
      <c r="F856" s="65">
        <v>60.5</v>
      </c>
      <c r="G856" s="65">
        <v>33.5</v>
      </c>
      <c r="H856" s="65">
        <v>27.0</v>
      </c>
      <c r="I856" s="65">
        <v>7.0</v>
      </c>
      <c r="J856" s="65">
        <v>3.0E-4</v>
      </c>
      <c r="K856" s="65">
        <v>7.0</v>
      </c>
      <c r="L856" s="65">
        <v>3.0E-4</v>
      </c>
      <c r="M856" s="65">
        <v>1.0</v>
      </c>
      <c r="N856" s="65">
        <v>1.0</v>
      </c>
      <c r="O856" s="65">
        <v>0.0</v>
      </c>
      <c r="P856" s="65">
        <v>0.1429</v>
      </c>
      <c r="Q856" s="65">
        <v>0.0</v>
      </c>
      <c r="R856" s="65">
        <v>110.0</v>
      </c>
      <c r="S856" s="65">
        <v>0.0</v>
      </c>
      <c r="T856" s="65">
        <v>1.0</v>
      </c>
      <c r="U856" s="65">
        <v>0.0</v>
      </c>
      <c r="V856" s="3"/>
      <c r="W856" s="3"/>
      <c r="X856" s="3"/>
      <c r="Y856" s="3"/>
      <c r="Z856" s="3"/>
      <c r="AA856" s="3"/>
      <c r="AB856" s="3"/>
      <c r="AC856" s="3"/>
      <c r="AD856" s="3"/>
      <c r="AE856" s="3"/>
    </row>
    <row r="857">
      <c r="A857" s="64" t="s">
        <v>432</v>
      </c>
      <c r="B857" s="64" t="s">
        <v>909</v>
      </c>
      <c r="C857" s="64" t="s">
        <v>910</v>
      </c>
      <c r="D857" s="64">
        <v>1.0</v>
      </c>
      <c r="E857" s="64" t="s">
        <v>176</v>
      </c>
      <c r="F857" s="64">
        <v>60.5</v>
      </c>
      <c r="G857" s="64">
        <v>33.5</v>
      </c>
      <c r="H857" s="64">
        <v>27.0</v>
      </c>
      <c r="I857" s="64">
        <v>0.0</v>
      </c>
      <c r="J857" s="64">
        <v>0.0</v>
      </c>
      <c r="K857" s="64">
        <v>0.0</v>
      </c>
      <c r="L857" s="64">
        <v>0.0</v>
      </c>
      <c r="M857" s="64">
        <v>0.0</v>
      </c>
      <c r="N857" s="64">
        <v>1.0</v>
      </c>
      <c r="O857" s="64">
        <v>0.0</v>
      </c>
      <c r="P857" s="64">
        <v>0.0</v>
      </c>
      <c r="Q857" s="64">
        <v>0.0</v>
      </c>
      <c r="R857" s="64">
        <v>110.0</v>
      </c>
      <c r="S857" s="64">
        <v>0.0</v>
      </c>
      <c r="T857" s="64">
        <v>1.0</v>
      </c>
      <c r="U857" s="64">
        <v>0.0</v>
      </c>
      <c r="V857" s="63"/>
      <c r="W857" s="63"/>
      <c r="X857" s="63"/>
      <c r="Y857" s="63"/>
      <c r="Z857" s="63"/>
      <c r="AA857" s="63"/>
      <c r="AB857" s="63"/>
      <c r="AC857" s="63"/>
      <c r="AD857" s="63"/>
      <c r="AE857" s="63"/>
    </row>
    <row r="858">
      <c r="A858" s="65" t="s">
        <v>441</v>
      </c>
      <c r="B858" s="65" t="s">
        <v>444</v>
      </c>
      <c r="C858" s="65" t="s">
        <v>445</v>
      </c>
      <c r="D858" s="65">
        <v>1.0</v>
      </c>
      <c r="E858" s="65" t="s">
        <v>216</v>
      </c>
      <c r="F858" s="65">
        <v>37.0</v>
      </c>
      <c r="G858" s="65">
        <v>25.5</v>
      </c>
      <c r="H858" s="65">
        <v>11.5</v>
      </c>
      <c r="I858" s="65">
        <v>1.0</v>
      </c>
      <c r="J858" s="65">
        <v>0.0</v>
      </c>
      <c r="K858" s="65">
        <v>1.0</v>
      </c>
      <c r="L858" s="65">
        <v>0.0</v>
      </c>
      <c r="M858" s="65">
        <v>1.0</v>
      </c>
      <c r="N858" s="65">
        <v>1.0</v>
      </c>
      <c r="O858" s="65">
        <v>0.0</v>
      </c>
      <c r="P858" s="65">
        <v>1.0</v>
      </c>
      <c r="Q858" s="65">
        <v>0.0</v>
      </c>
      <c r="R858" s="65">
        <v>102.0</v>
      </c>
      <c r="S858" s="65">
        <v>0.0</v>
      </c>
      <c r="T858" s="65">
        <v>1.0</v>
      </c>
      <c r="U858" s="65">
        <v>0.0</v>
      </c>
      <c r="V858" s="3"/>
      <c r="W858" s="3"/>
      <c r="X858" s="3"/>
      <c r="Y858" s="3"/>
      <c r="Z858" s="3"/>
      <c r="AA858" s="3"/>
      <c r="AB858" s="3"/>
      <c r="AC858" s="3"/>
      <c r="AD858" s="3"/>
      <c r="AE858" s="3"/>
    </row>
    <row r="859">
      <c r="A859" s="64" t="s">
        <v>441</v>
      </c>
      <c r="B859" s="64" t="s">
        <v>1434</v>
      </c>
      <c r="C859" s="64" t="s">
        <v>1435</v>
      </c>
      <c r="D859" s="64">
        <v>2.0</v>
      </c>
      <c r="E859" s="64" t="s">
        <v>216</v>
      </c>
      <c r="F859" s="64">
        <v>37.0</v>
      </c>
      <c r="G859" s="64">
        <v>25.5</v>
      </c>
      <c r="H859" s="64">
        <v>11.5</v>
      </c>
      <c r="I859" s="64">
        <v>10.0</v>
      </c>
      <c r="J859" s="64">
        <v>5.0E-4</v>
      </c>
      <c r="K859" s="64">
        <v>18.0</v>
      </c>
      <c r="L859" s="64">
        <v>7.0E-4</v>
      </c>
      <c r="M859" s="64">
        <v>1.0</v>
      </c>
      <c r="N859" s="64">
        <v>1.0</v>
      </c>
      <c r="O859" s="64">
        <v>1.0</v>
      </c>
      <c r="P859" s="64">
        <v>0.1</v>
      </c>
      <c r="Q859" s="64">
        <v>0.1</v>
      </c>
      <c r="R859" s="64">
        <v>102.0</v>
      </c>
      <c r="S859" s="64">
        <v>102.0</v>
      </c>
      <c r="T859" s="64">
        <v>1.0</v>
      </c>
      <c r="U859" s="64">
        <v>1.0</v>
      </c>
      <c r="V859" s="63"/>
      <c r="W859" s="63"/>
      <c r="X859" s="63"/>
      <c r="Y859" s="63"/>
      <c r="Z859" s="63"/>
      <c r="AA859" s="63"/>
      <c r="AB859" s="63"/>
      <c r="AC859" s="63"/>
      <c r="AD859" s="63"/>
      <c r="AE859" s="63"/>
    </row>
    <row r="860">
      <c r="A860" s="65" t="s">
        <v>441</v>
      </c>
      <c r="B860" s="65" t="s">
        <v>911</v>
      </c>
      <c r="C860" s="65" t="s">
        <v>912</v>
      </c>
      <c r="D860" s="65">
        <v>2.0</v>
      </c>
      <c r="E860" s="65" t="s">
        <v>216</v>
      </c>
      <c r="F860" s="65">
        <v>37.0</v>
      </c>
      <c r="G860" s="65">
        <v>25.5</v>
      </c>
      <c r="H860" s="65">
        <v>11.5</v>
      </c>
      <c r="I860" s="65">
        <v>4.0</v>
      </c>
      <c r="J860" s="65">
        <v>2.0E-4</v>
      </c>
      <c r="K860" s="65">
        <v>5.0</v>
      </c>
      <c r="L860" s="65">
        <v>2.0E-4</v>
      </c>
      <c r="M860" s="65">
        <v>1.0</v>
      </c>
      <c r="N860" s="65">
        <v>2.0</v>
      </c>
      <c r="O860" s="65">
        <v>0.0</v>
      </c>
      <c r="P860" s="65">
        <v>0.5</v>
      </c>
      <c r="Q860" s="65">
        <v>0.0</v>
      </c>
      <c r="R860" s="65">
        <v>204.0</v>
      </c>
      <c r="S860" s="65">
        <v>0.0</v>
      </c>
      <c r="T860" s="65">
        <v>2.0</v>
      </c>
      <c r="U860" s="65">
        <v>0.0</v>
      </c>
      <c r="V860" s="3"/>
      <c r="W860" s="3"/>
      <c r="X860" s="3"/>
      <c r="Y860" s="3"/>
      <c r="Z860" s="3"/>
      <c r="AA860" s="3"/>
      <c r="AB860" s="3"/>
      <c r="AC860" s="3"/>
      <c r="AD860" s="3"/>
      <c r="AE860" s="3"/>
    </row>
    <row r="861">
      <c r="A861" s="64" t="s">
        <v>441</v>
      </c>
      <c r="B861" s="64" t="s">
        <v>1436</v>
      </c>
      <c r="C861" s="64" t="s">
        <v>1437</v>
      </c>
      <c r="D861" s="64">
        <v>1.0</v>
      </c>
      <c r="E861" s="64" t="s">
        <v>216</v>
      </c>
      <c r="F861" s="64">
        <v>37.0</v>
      </c>
      <c r="G861" s="64">
        <v>25.5</v>
      </c>
      <c r="H861" s="64">
        <v>11.5</v>
      </c>
      <c r="I861" s="64">
        <v>4.0</v>
      </c>
      <c r="J861" s="64">
        <v>2.0E-4</v>
      </c>
      <c r="K861" s="64">
        <v>4.0</v>
      </c>
      <c r="L861" s="64">
        <v>2.0E-4</v>
      </c>
      <c r="M861" s="64">
        <v>1.0</v>
      </c>
      <c r="N861" s="64">
        <v>1.0</v>
      </c>
      <c r="O861" s="64">
        <v>0.0</v>
      </c>
      <c r="P861" s="64">
        <v>0.25</v>
      </c>
      <c r="Q861" s="64">
        <v>0.0</v>
      </c>
      <c r="R861" s="64">
        <v>102.0</v>
      </c>
      <c r="S861" s="64">
        <v>0.0</v>
      </c>
      <c r="T861" s="64">
        <v>1.0</v>
      </c>
      <c r="U861" s="64">
        <v>0.0</v>
      </c>
      <c r="V861" s="63"/>
      <c r="W861" s="63"/>
      <c r="X861" s="63"/>
      <c r="Y861" s="63"/>
      <c r="Z861" s="63"/>
      <c r="AA861" s="63"/>
      <c r="AB861" s="63"/>
      <c r="AC861" s="63"/>
      <c r="AD861" s="63"/>
      <c r="AE861" s="63"/>
    </row>
    <row r="862">
      <c r="A862" s="65" t="s">
        <v>441</v>
      </c>
      <c r="B862" s="65" t="s">
        <v>1438</v>
      </c>
      <c r="C862" s="65" t="s">
        <v>1439</v>
      </c>
      <c r="D862" s="65">
        <v>1.0</v>
      </c>
      <c r="E862" s="65" t="s">
        <v>216</v>
      </c>
      <c r="F862" s="65">
        <v>37.0</v>
      </c>
      <c r="G862" s="65">
        <v>25.5</v>
      </c>
      <c r="H862" s="65">
        <v>11.5</v>
      </c>
      <c r="I862" s="65">
        <v>2.0</v>
      </c>
      <c r="J862" s="65">
        <v>1.0E-4</v>
      </c>
      <c r="K862" s="65">
        <v>2.0</v>
      </c>
      <c r="L862" s="65">
        <v>1.0E-4</v>
      </c>
      <c r="M862" s="65">
        <v>1.0</v>
      </c>
      <c r="N862" s="65">
        <v>1.0</v>
      </c>
      <c r="O862" s="65">
        <v>0.0</v>
      </c>
      <c r="P862" s="65">
        <v>0.5</v>
      </c>
      <c r="Q862" s="65">
        <v>0.0</v>
      </c>
      <c r="R862" s="65">
        <v>79.0</v>
      </c>
      <c r="S862" s="65">
        <v>0.0</v>
      </c>
      <c r="T862" s="65">
        <v>1.0</v>
      </c>
      <c r="U862" s="65">
        <v>0.0</v>
      </c>
      <c r="V862" s="3"/>
      <c r="W862" s="3"/>
      <c r="X862" s="3"/>
      <c r="Y862" s="3"/>
      <c r="Z862" s="3"/>
      <c r="AA862" s="3"/>
      <c r="AB862" s="3"/>
      <c r="AC862" s="3"/>
      <c r="AD862" s="3"/>
      <c r="AE862" s="3"/>
    </row>
    <row r="863">
      <c r="A863" s="64" t="s">
        <v>441</v>
      </c>
      <c r="B863" s="64" t="s">
        <v>1440</v>
      </c>
      <c r="C863" s="64" t="s">
        <v>1441</v>
      </c>
      <c r="D863" s="64">
        <v>1.0</v>
      </c>
      <c r="E863" s="64" t="s">
        <v>216</v>
      </c>
      <c r="F863" s="64">
        <v>37.0</v>
      </c>
      <c r="G863" s="64">
        <v>25.5</v>
      </c>
      <c r="H863" s="64">
        <v>11.5</v>
      </c>
      <c r="I863" s="64">
        <v>2.0</v>
      </c>
      <c r="J863" s="64">
        <v>1.0E-4</v>
      </c>
      <c r="K863" s="64">
        <v>2.0</v>
      </c>
      <c r="L863" s="64">
        <v>1.0E-4</v>
      </c>
      <c r="M863" s="64">
        <v>0.5</v>
      </c>
      <c r="N863" s="64">
        <v>1.0</v>
      </c>
      <c r="O863" s="64">
        <v>0.0</v>
      </c>
      <c r="P863" s="64">
        <v>0.5</v>
      </c>
      <c r="Q863" s="64">
        <v>0.0</v>
      </c>
      <c r="R863" s="64">
        <v>79.0</v>
      </c>
      <c r="S863" s="64">
        <v>0.0</v>
      </c>
      <c r="T863" s="64">
        <v>1.0</v>
      </c>
      <c r="U863" s="64">
        <v>0.0</v>
      </c>
      <c r="V863" s="63"/>
      <c r="W863" s="63"/>
      <c r="X863" s="63"/>
      <c r="Y863" s="63"/>
      <c r="Z863" s="63"/>
      <c r="AA863" s="63"/>
      <c r="AB863" s="63"/>
      <c r="AC863" s="63"/>
      <c r="AD863" s="63"/>
      <c r="AE863" s="63"/>
    </row>
    <row r="864">
      <c r="A864" s="65" t="s">
        <v>441</v>
      </c>
      <c r="B864" s="65" t="s">
        <v>913</v>
      </c>
      <c r="C864" s="65" t="s">
        <v>914</v>
      </c>
      <c r="D864" s="65">
        <v>2.0</v>
      </c>
      <c r="E864" s="65" t="s">
        <v>216</v>
      </c>
      <c r="F864" s="65">
        <v>37.0</v>
      </c>
      <c r="G864" s="65">
        <v>25.5</v>
      </c>
      <c r="H864" s="65">
        <v>11.5</v>
      </c>
      <c r="I864" s="65">
        <v>6.0</v>
      </c>
      <c r="J864" s="65">
        <v>3.0E-4</v>
      </c>
      <c r="K864" s="65">
        <v>9.0</v>
      </c>
      <c r="L864" s="65">
        <v>4.0E-4</v>
      </c>
      <c r="M864" s="65">
        <v>1.0</v>
      </c>
      <c r="N864" s="65">
        <v>2.0</v>
      </c>
      <c r="O864" s="65">
        <v>0.0</v>
      </c>
      <c r="P864" s="65">
        <v>0.3333</v>
      </c>
      <c r="Q864" s="65">
        <v>0.0</v>
      </c>
      <c r="R864" s="65">
        <v>158.0</v>
      </c>
      <c r="S864" s="65">
        <v>0.0</v>
      </c>
      <c r="T864" s="65">
        <v>2.0</v>
      </c>
      <c r="U864" s="65">
        <v>0.0</v>
      </c>
      <c r="V864" s="3"/>
      <c r="W864" s="3"/>
      <c r="X864" s="3"/>
      <c r="Y864" s="3"/>
      <c r="Z864" s="3"/>
      <c r="AA864" s="3"/>
      <c r="AB864" s="3"/>
      <c r="AC864" s="3"/>
      <c r="AD864" s="3"/>
      <c r="AE864" s="3"/>
    </row>
    <row r="865">
      <c r="A865" s="64" t="s">
        <v>448</v>
      </c>
      <c r="B865" s="64" t="s">
        <v>921</v>
      </c>
      <c r="C865" s="64" t="s">
        <v>922</v>
      </c>
      <c r="D865" s="64">
        <v>6.0</v>
      </c>
      <c r="E865" s="64" t="s">
        <v>198</v>
      </c>
      <c r="F865" s="64">
        <v>49.5</v>
      </c>
      <c r="G865" s="64">
        <v>29.5</v>
      </c>
      <c r="H865" s="64">
        <v>20.0</v>
      </c>
      <c r="I865" s="64">
        <v>11.0</v>
      </c>
      <c r="J865" s="64">
        <v>5.0E-4</v>
      </c>
      <c r="K865" s="64">
        <v>12.0</v>
      </c>
      <c r="L865" s="64">
        <v>5.0E-4</v>
      </c>
      <c r="M865" s="64">
        <v>0.9167</v>
      </c>
      <c r="N865" s="64">
        <v>5.0</v>
      </c>
      <c r="O865" s="64">
        <v>1.0</v>
      </c>
      <c r="P865" s="64">
        <v>0.4545</v>
      </c>
      <c r="Q865" s="64">
        <v>0.0909</v>
      </c>
      <c r="R865" s="64">
        <v>530.0</v>
      </c>
      <c r="S865" s="64">
        <v>106.0</v>
      </c>
      <c r="T865" s="64">
        <v>5.0</v>
      </c>
      <c r="U865" s="64">
        <v>1.0</v>
      </c>
      <c r="V865" s="63"/>
      <c r="W865" s="63"/>
      <c r="X865" s="63"/>
      <c r="Y865" s="63"/>
      <c r="Z865" s="63"/>
      <c r="AA865" s="63"/>
      <c r="AB865" s="63"/>
      <c r="AC865" s="63"/>
      <c r="AD865" s="63"/>
      <c r="AE865" s="63"/>
    </row>
    <row r="866">
      <c r="A866" s="65" t="s">
        <v>448</v>
      </c>
      <c r="B866" s="65" t="s">
        <v>449</v>
      </c>
      <c r="C866" s="65" t="s">
        <v>450</v>
      </c>
      <c r="D866" s="65">
        <v>3.0</v>
      </c>
      <c r="E866" s="65" t="s">
        <v>198</v>
      </c>
      <c r="F866" s="65">
        <v>49.5</v>
      </c>
      <c r="G866" s="65">
        <v>29.5</v>
      </c>
      <c r="H866" s="65">
        <v>20.0</v>
      </c>
      <c r="I866" s="65">
        <v>11.0</v>
      </c>
      <c r="J866" s="65">
        <v>5.0E-4</v>
      </c>
      <c r="K866" s="65">
        <v>17.0</v>
      </c>
      <c r="L866" s="65">
        <v>7.0E-4</v>
      </c>
      <c r="M866" s="65">
        <v>0.7647</v>
      </c>
      <c r="N866" s="65">
        <v>3.0</v>
      </c>
      <c r="O866" s="65">
        <v>0.0</v>
      </c>
      <c r="P866" s="65">
        <v>0.2727</v>
      </c>
      <c r="Q866" s="65">
        <v>0.0</v>
      </c>
      <c r="R866" s="65">
        <v>318.0</v>
      </c>
      <c r="S866" s="65">
        <v>0.0</v>
      </c>
      <c r="T866" s="65">
        <v>3.0</v>
      </c>
      <c r="U866" s="65">
        <v>0.0</v>
      </c>
      <c r="V866" s="3"/>
      <c r="W866" s="3"/>
      <c r="X866" s="3"/>
      <c r="Y866" s="3"/>
      <c r="Z866" s="3"/>
      <c r="AA866" s="3"/>
      <c r="AB866" s="3"/>
      <c r="AC866" s="3"/>
      <c r="AD866" s="3"/>
      <c r="AE866" s="3"/>
    </row>
    <row r="867">
      <c r="A867" s="64" t="s">
        <v>448</v>
      </c>
      <c r="B867" s="64" t="s">
        <v>451</v>
      </c>
      <c r="C867" s="64" t="s">
        <v>452</v>
      </c>
      <c r="D867" s="64">
        <v>4.0</v>
      </c>
      <c r="E867" s="64" t="s">
        <v>198</v>
      </c>
      <c r="F867" s="64">
        <v>49.5</v>
      </c>
      <c r="G867" s="64">
        <v>29.5</v>
      </c>
      <c r="H867" s="64">
        <v>20.0</v>
      </c>
      <c r="I867" s="64">
        <v>13.0</v>
      </c>
      <c r="J867" s="64">
        <v>6.0E-4</v>
      </c>
      <c r="K867" s="64">
        <v>16.0</v>
      </c>
      <c r="L867" s="64">
        <v>6.0E-4</v>
      </c>
      <c r="M867" s="64">
        <v>0.875</v>
      </c>
      <c r="N867" s="64">
        <v>4.0</v>
      </c>
      <c r="O867" s="64">
        <v>0.0</v>
      </c>
      <c r="P867" s="64">
        <v>0.3077</v>
      </c>
      <c r="Q867" s="64">
        <v>0.0</v>
      </c>
      <c r="R867" s="64">
        <v>424.0</v>
      </c>
      <c r="S867" s="64">
        <v>0.0</v>
      </c>
      <c r="T867" s="64">
        <v>4.0</v>
      </c>
      <c r="U867" s="64">
        <v>0.0</v>
      </c>
      <c r="V867" s="63"/>
      <c r="W867" s="63"/>
      <c r="X867" s="63"/>
      <c r="Y867" s="63"/>
      <c r="Z867" s="63"/>
      <c r="AA867" s="63"/>
      <c r="AB867" s="63"/>
      <c r="AC867" s="63"/>
      <c r="AD867" s="63"/>
      <c r="AE867" s="63"/>
    </row>
    <row r="868">
      <c r="A868" s="65" t="s">
        <v>448</v>
      </c>
      <c r="B868" s="65" t="s">
        <v>927</v>
      </c>
      <c r="C868" s="65" t="s">
        <v>928</v>
      </c>
      <c r="D868" s="65">
        <v>2.0</v>
      </c>
      <c r="E868" s="65" t="s">
        <v>198</v>
      </c>
      <c r="F868" s="65">
        <v>49.5</v>
      </c>
      <c r="G868" s="65">
        <v>29.5</v>
      </c>
      <c r="H868" s="65">
        <v>20.0</v>
      </c>
      <c r="I868" s="65">
        <v>9.0</v>
      </c>
      <c r="J868" s="65">
        <v>4.0E-4</v>
      </c>
      <c r="K868" s="65">
        <v>10.0</v>
      </c>
      <c r="L868" s="65">
        <v>4.0E-4</v>
      </c>
      <c r="M868" s="65">
        <v>0.9</v>
      </c>
      <c r="N868" s="65">
        <v>2.0</v>
      </c>
      <c r="O868" s="65">
        <v>0.0</v>
      </c>
      <c r="P868" s="65">
        <v>0.2222</v>
      </c>
      <c r="Q868" s="65">
        <v>0.0</v>
      </c>
      <c r="R868" s="65">
        <v>212.0</v>
      </c>
      <c r="S868" s="65">
        <v>0.0</v>
      </c>
      <c r="T868" s="65">
        <v>2.0</v>
      </c>
      <c r="U868" s="65">
        <v>0.0</v>
      </c>
      <c r="V868" s="3"/>
      <c r="W868" s="3"/>
      <c r="X868" s="3"/>
      <c r="Y868" s="3"/>
      <c r="Z868" s="3"/>
      <c r="AA868" s="3"/>
      <c r="AB868" s="3"/>
      <c r="AC868" s="3"/>
      <c r="AD868" s="3"/>
      <c r="AE868" s="3"/>
    </row>
    <row r="869">
      <c r="A869" s="64" t="s">
        <v>448</v>
      </c>
      <c r="B869" s="64" t="s">
        <v>455</v>
      </c>
      <c r="C869" s="64" t="s">
        <v>456</v>
      </c>
      <c r="D869" s="64">
        <v>1.0</v>
      </c>
      <c r="E869" s="64" t="s">
        <v>198</v>
      </c>
      <c r="F869" s="64">
        <v>49.5</v>
      </c>
      <c r="G869" s="64">
        <v>29.5</v>
      </c>
      <c r="H869" s="64">
        <v>20.0</v>
      </c>
      <c r="I869" s="64">
        <v>35.0</v>
      </c>
      <c r="J869" s="64">
        <v>0.0017</v>
      </c>
      <c r="K869" s="64">
        <v>46.0</v>
      </c>
      <c r="L869" s="64">
        <v>0.0019</v>
      </c>
      <c r="M869" s="64">
        <v>1.0</v>
      </c>
      <c r="N869" s="64">
        <v>1.0</v>
      </c>
      <c r="O869" s="64">
        <v>0.0</v>
      </c>
      <c r="P869" s="64">
        <v>0.0286</v>
      </c>
      <c r="Q869" s="64">
        <v>0.0</v>
      </c>
      <c r="R869" s="64">
        <v>106.0</v>
      </c>
      <c r="S869" s="64">
        <v>0.0</v>
      </c>
      <c r="T869" s="64">
        <v>1.0</v>
      </c>
      <c r="U869" s="64">
        <v>0.0</v>
      </c>
      <c r="V869" s="63"/>
      <c r="W869" s="63"/>
      <c r="X869" s="63"/>
      <c r="Y869" s="63"/>
      <c r="Z869" s="63"/>
      <c r="AA869" s="63"/>
      <c r="AB869" s="63"/>
      <c r="AC869" s="63"/>
      <c r="AD869" s="63"/>
      <c r="AE869" s="63"/>
    </row>
    <row r="870">
      <c r="A870" s="65" t="s">
        <v>448</v>
      </c>
      <c r="B870" s="65" t="s">
        <v>457</v>
      </c>
      <c r="C870" s="65" t="s">
        <v>458</v>
      </c>
      <c r="D870" s="65">
        <v>1.0</v>
      </c>
      <c r="E870" s="65" t="s">
        <v>198</v>
      </c>
      <c r="F870" s="65">
        <v>49.5</v>
      </c>
      <c r="G870" s="65">
        <v>29.5</v>
      </c>
      <c r="H870" s="65">
        <v>20.0</v>
      </c>
      <c r="I870" s="65">
        <v>2.0</v>
      </c>
      <c r="J870" s="65">
        <v>1.0E-4</v>
      </c>
      <c r="K870" s="65">
        <v>5.0</v>
      </c>
      <c r="L870" s="65">
        <v>2.0E-4</v>
      </c>
      <c r="M870" s="65">
        <v>1.0</v>
      </c>
      <c r="N870" s="65">
        <v>1.0</v>
      </c>
      <c r="O870" s="65">
        <v>0.0</v>
      </c>
      <c r="P870" s="65">
        <v>0.5</v>
      </c>
      <c r="Q870" s="65">
        <v>0.0</v>
      </c>
      <c r="R870" s="65">
        <v>106.0</v>
      </c>
      <c r="S870" s="65">
        <v>0.0</v>
      </c>
      <c r="T870" s="65">
        <v>1.0</v>
      </c>
      <c r="U870" s="65">
        <v>0.0</v>
      </c>
      <c r="V870" s="3"/>
      <c r="W870" s="3"/>
      <c r="X870" s="3"/>
      <c r="Y870" s="3"/>
      <c r="Z870" s="3"/>
      <c r="AA870" s="3"/>
      <c r="AB870" s="3"/>
      <c r="AC870" s="3"/>
      <c r="AD870" s="3"/>
      <c r="AE870" s="3"/>
    </row>
    <row r="871">
      <c r="A871" s="64" t="s">
        <v>448</v>
      </c>
      <c r="B871" s="64" t="s">
        <v>459</v>
      </c>
      <c r="C871" s="64" t="s">
        <v>460</v>
      </c>
      <c r="D871" s="64">
        <v>4.0</v>
      </c>
      <c r="E871" s="64" t="s">
        <v>198</v>
      </c>
      <c r="F871" s="64">
        <v>49.5</v>
      </c>
      <c r="G871" s="64">
        <v>29.5</v>
      </c>
      <c r="H871" s="64">
        <v>20.0</v>
      </c>
      <c r="I871" s="64">
        <v>9.0</v>
      </c>
      <c r="J871" s="64">
        <v>4.0E-4</v>
      </c>
      <c r="K871" s="64">
        <v>9.0</v>
      </c>
      <c r="L871" s="64">
        <v>4.0E-4</v>
      </c>
      <c r="M871" s="64">
        <v>0.8889</v>
      </c>
      <c r="N871" s="64">
        <v>4.0</v>
      </c>
      <c r="O871" s="64">
        <v>0.0</v>
      </c>
      <c r="P871" s="64">
        <v>0.4444</v>
      </c>
      <c r="Q871" s="64">
        <v>0.0</v>
      </c>
      <c r="R871" s="64">
        <v>424.0</v>
      </c>
      <c r="S871" s="64">
        <v>0.0</v>
      </c>
      <c r="T871" s="64">
        <v>4.0</v>
      </c>
      <c r="U871" s="64">
        <v>0.0</v>
      </c>
      <c r="V871" s="63"/>
      <c r="W871" s="63"/>
      <c r="X871" s="63"/>
      <c r="Y871" s="63"/>
      <c r="Z871" s="63"/>
      <c r="AA871" s="63"/>
      <c r="AB871" s="63"/>
      <c r="AC871" s="63"/>
      <c r="AD871" s="63"/>
      <c r="AE871" s="63"/>
    </row>
    <row r="872">
      <c r="A872" s="65" t="s">
        <v>448</v>
      </c>
      <c r="B872" s="65" t="s">
        <v>461</v>
      </c>
      <c r="C872" s="65" t="s">
        <v>462</v>
      </c>
      <c r="D872" s="65">
        <v>4.0</v>
      </c>
      <c r="E872" s="65" t="s">
        <v>198</v>
      </c>
      <c r="F872" s="65">
        <v>49.5</v>
      </c>
      <c r="G872" s="65">
        <v>29.5</v>
      </c>
      <c r="H872" s="65">
        <v>20.0</v>
      </c>
      <c r="I872" s="65">
        <v>15.0</v>
      </c>
      <c r="J872" s="65">
        <v>7.0E-4</v>
      </c>
      <c r="K872" s="65">
        <v>24.0</v>
      </c>
      <c r="L872" s="65">
        <v>0.001</v>
      </c>
      <c r="M872" s="65">
        <v>1.0</v>
      </c>
      <c r="N872" s="65">
        <v>4.0</v>
      </c>
      <c r="O872" s="65">
        <v>0.0</v>
      </c>
      <c r="P872" s="65">
        <v>0.2667</v>
      </c>
      <c r="Q872" s="65">
        <v>0.0</v>
      </c>
      <c r="R872" s="65">
        <v>424.0</v>
      </c>
      <c r="S872" s="65">
        <v>0.0</v>
      </c>
      <c r="T872" s="65">
        <v>4.0</v>
      </c>
      <c r="U872" s="65">
        <v>0.0</v>
      </c>
      <c r="V872" s="3"/>
      <c r="W872" s="3"/>
      <c r="X872" s="3"/>
      <c r="Y872" s="3"/>
      <c r="Z872" s="3"/>
      <c r="AA872" s="3"/>
      <c r="AB872" s="3"/>
      <c r="AC872" s="3"/>
      <c r="AD872" s="3"/>
      <c r="AE872" s="3"/>
    </row>
    <row r="873">
      <c r="A873" s="64" t="s">
        <v>1442</v>
      </c>
      <c r="B873" s="64" t="s">
        <v>1443</v>
      </c>
      <c r="C873" s="64" t="s">
        <v>1444</v>
      </c>
      <c r="D873" s="64">
        <v>1.0</v>
      </c>
      <c r="E873" s="64" t="s">
        <v>42</v>
      </c>
      <c r="F873" s="64">
        <v>37.0</v>
      </c>
      <c r="G873" s="64">
        <v>25.5</v>
      </c>
      <c r="H873" s="64">
        <v>11.5</v>
      </c>
      <c r="I873" s="64">
        <v>4.0</v>
      </c>
      <c r="J873" s="64">
        <v>2.0E-4</v>
      </c>
      <c r="K873" s="64">
        <v>5.0</v>
      </c>
      <c r="L873" s="64">
        <v>2.0E-4</v>
      </c>
      <c r="M873" s="64">
        <v>1.0</v>
      </c>
      <c r="N873" s="64">
        <v>1.0</v>
      </c>
      <c r="O873" s="64">
        <v>0.0</v>
      </c>
      <c r="P873" s="64">
        <v>0.25</v>
      </c>
      <c r="Q873" s="64">
        <v>0.0</v>
      </c>
      <c r="R873" s="64">
        <v>102.0</v>
      </c>
      <c r="S873" s="64">
        <v>0.0</v>
      </c>
      <c r="T873" s="64">
        <v>1.0</v>
      </c>
      <c r="U873" s="64">
        <v>0.0</v>
      </c>
      <c r="V873" s="63"/>
      <c r="W873" s="63"/>
      <c r="X873" s="63"/>
      <c r="Y873" s="63"/>
      <c r="Z873" s="63"/>
      <c r="AA873" s="63"/>
      <c r="AB873" s="63"/>
      <c r="AC873" s="63"/>
      <c r="AD873" s="63"/>
      <c r="AE873" s="63"/>
    </row>
    <row r="874">
      <c r="A874" s="65" t="s">
        <v>1442</v>
      </c>
      <c r="B874" s="65" t="s">
        <v>1445</v>
      </c>
      <c r="C874" s="65" t="s">
        <v>1446</v>
      </c>
      <c r="D874" s="65">
        <v>1.0</v>
      </c>
      <c r="E874" s="65" t="s">
        <v>42</v>
      </c>
      <c r="F874" s="65">
        <v>37.0</v>
      </c>
      <c r="G874" s="65">
        <v>25.5</v>
      </c>
      <c r="H874" s="65">
        <v>11.5</v>
      </c>
      <c r="I874" s="65">
        <v>0.0</v>
      </c>
      <c r="J874" s="65">
        <v>0.0</v>
      </c>
      <c r="K874" s="65">
        <v>0.0</v>
      </c>
      <c r="L874" s="65">
        <v>0.0</v>
      </c>
      <c r="M874" s="65">
        <v>0.0</v>
      </c>
      <c r="N874" s="65">
        <v>1.0</v>
      </c>
      <c r="O874" s="65">
        <v>0.0</v>
      </c>
      <c r="P874" s="65">
        <v>0.0</v>
      </c>
      <c r="Q874" s="65">
        <v>0.0</v>
      </c>
      <c r="R874" s="65">
        <v>102.0</v>
      </c>
      <c r="S874" s="65">
        <v>0.0</v>
      </c>
      <c r="T874" s="65">
        <v>1.0</v>
      </c>
      <c r="U874" s="65">
        <v>0.0</v>
      </c>
      <c r="V874" s="3"/>
      <c r="W874" s="3"/>
      <c r="X874" s="3"/>
      <c r="Y874" s="3"/>
      <c r="Z874" s="3"/>
      <c r="AA874" s="3"/>
      <c r="AB874" s="3"/>
      <c r="AC874" s="3"/>
      <c r="AD874" s="3"/>
      <c r="AE874" s="3"/>
    </row>
    <row r="875">
      <c r="A875" s="64" t="s">
        <v>463</v>
      </c>
      <c r="B875" s="64" t="s">
        <v>470</v>
      </c>
      <c r="C875" s="64" t="s">
        <v>471</v>
      </c>
      <c r="D875" s="64">
        <v>2.0</v>
      </c>
      <c r="E875" s="64" t="s">
        <v>35</v>
      </c>
      <c r="F875" s="64">
        <v>37.0</v>
      </c>
      <c r="G875" s="64">
        <v>25.5</v>
      </c>
      <c r="H875" s="64">
        <v>11.5</v>
      </c>
      <c r="I875" s="64">
        <v>8.0</v>
      </c>
      <c r="J875" s="64">
        <v>4.0E-4</v>
      </c>
      <c r="K875" s="64">
        <v>8.0</v>
      </c>
      <c r="L875" s="64">
        <v>3.0E-4</v>
      </c>
      <c r="M875" s="64">
        <v>1.0</v>
      </c>
      <c r="N875" s="64">
        <v>2.0</v>
      </c>
      <c r="O875" s="64">
        <v>0.0</v>
      </c>
      <c r="P875" s="64">
        <v>0.25</v>
      </c>
      <c r="Q875" s="64">
        <v>0.0</v>
      </c>
      <c r="R875" s="64">
        <v>280.0</v>
      </c>
      <c r="S875" s="64">
        <v>0.0</v>
      </c>
      <c r="T875" s="64">
        <v>2.0</v>
      </c>
      <c r="U875" s="64">
        <v>0.0</v>
      </c>
      <c r="V875" s="63"/>
      <c r="W875" s="63"/>
      <c r="X875" s="63"/>
      <c r="Y875" s="63"/>
      <c r="Z875" s="63"/>
      <c r="AA875" s="63"/>
      <c r="AB875" s="63"/>
      <c r="AC875" s="63"/>
      <c r="AD875" s="63"/>
      <c r="AE875" s="63"/>
    </row>
    <row r="876">
      <c r="A876" s="65" t="s">
        <v>463</v>
      </c>
      <c r="B876" s="65" t="s">
        <v>472</v>
      </c>
      <c r="C876" s="65" t="s">
        <v>473</v>
      </c>
      <c r="D876" s="65">
        <v>1.0</v>
      </c>
      <c r="E876" s="65" t="s">
        <v>35</v>
      </c>
      <c r="F876" s="65">
        <v>37.0</v>
      </c>
      <c r="G876" s="65">
        <v>25.5</v>
      </c>
      <c r="H876" s="65">
        <v>11.5</v>
      </c>
      <c r="I876" s="65">
        <v>336.0</v>
      </c>
      <c r="J876" s="65">
        <v>0.0166</v>
      </c>
      <c r="K876" s="65">
        <v>407.0</v>
      </c>
      <c r="L876" s="65">
        <v>0.0165</v>
      </c>
      <c r="M876" s="65">
        <v>0.9975</v>
      </c>
      <c r="N876" s="65">
        <v>1.0</v>
      </c>
      <c r="O876" s="65">
        <v>0.0</v>
      </c>
      <c r="P876" s="65">
        <v>0.003</v>
      </c>
      <c r="Q876" s="65">
        <v>0.0</v>
      </c>
      <c r="R876" s="65">
        <v>140.0</v>
      </c>
      <c r="S876" s="65">
        <v>0.0</v>
      </c>
      <c r="T876" s="65">
        <v>1.0</v>
      </c>
      <c r="U876" s="65">
        <v>0.0</v>
      </c>
      <c r="V876" s="3"/>
      <c r="W876" s="3"/>
      <c r="X876" s="3"/>
      <c r="Y876" s="3"/>
      <c r="Z876" s="3"/>
      <c r="AA876" s="3"/>
      <c r="AB876" s="3"/>
      <c r="AC876" s="3"/>
      <c r="AD876" s="3"/>
      <c r="AE876" s="3"/>
    </row>
    <row r="877">
      <c r="A877" s="64" t="s">
        <v>463</v>
      </c>
      <c r="B877" s="64" t="s">
        <v>474</v>
      </c>
      <c r="C877" s="64" t="s">
        <v>475</v>
      </c>
      <c r="D877" s="64">
        <v>2.0</v>
      </c>
      <c r="E877" s="64" t="s">
        <v>35</v>
      </c>
      <c r="F877" s="64">
        <v>37.0</v>
      </c>
      <c r="G877" s="64">
        <v>25.5</v>
      </c>
      <c r="H877" s="64">
        <v>11.5</v>
      </c>
      <c r="I877" s="64">
        <v>25.0</v>
      </c>
      <c r="J877" s="64">
        <v>0.0012</v>
      </c>
      <c r="K877" s="64">
        <v>32.0</v>
      </c>
      <c r="L877" s="64">
        <v>0.0013</v>
      </c>
      <c r="M877" s="64">
        <v>1.0</v>
      </c>
      <c r="N877" s="64">
        <v>2.0</v>
      </c>
      <c r="O877" s="64">
        <v>0.0</v>
      </c>
      <c r="P877" s="64">
        <v>0.08</v>
      </c>
      <c r="Q877" s="64">
        <v>0.0</v>
      </c>
      <c r="R877" s="64">
        <v>280.0</v>
      </c>
      <c r="S877" s="64">
        <v>0.0</v>
      </c>
      <c r="T877" s="64">
        <v>2.0</v>
      </c>
      <c r="U877" s="64">
        <v>0.0</v>
      </c>
      <c r="V877" s="63"/>
      <c r="W877" s="63"/>
      <c r="X877" s="63"/>
      <c r="Y877" s="63"/>
      <c r="Z877" s="63"/>
      <c r="AA877" s="63"/>
      <c r="AB877" s="63"/>
      <c r="AC877" s="63"/>
      <c r="AD877" s="63"/>
      <c r="AE877" s="63"/>
    </row>
    <row r="878">
      <c r="A878" s="65" t="s">
        <v>463</v>
      </c>
      <c r="B878" s="65" t="s">
        <v>1447</v>
      </c>
      <c r="C878" s="65" t="s">
        <v>1448</v>
      </c>
      <c r="D878" s="65">
        <v>2.0</v>
      </c>
      <c r="E878" s="65" t="s">
        <v>35</v>
      </c>
      <c r="F878" s="65">
        <v>37.0</v>
      </c>
      <c r="G878" s="65">
        <v>25.5</v>
      </c>
      <c r="H878" s="65">
        <v>11.5</v>
      </c>
      <c r="I878" s="65">
        <v>6.0</v>
      </c>
      <c r="J878" s="65">
        <v>3.0E-4</v>
      </c>
      <c r="K878" s="65">
        <v>6.0</v>
      </c>
      <c r="L878" s="65">
        <v>2.0E-4</v>
      </c>
      <c r="M878" s="65">
        <v>0.8333</v>
      </c>
      <c r="N878" s="65">
        <v>2.0</v>
      </c>
      <c r="O878" s="65">
        <v>0.0</v>
      </c>
      <c r="P878" s="65">
        <v>0.3333</v>
      </c>
      <c r="Q878" s="65">
        <v>0.0</v>
      </c>
      <c r="R878" s="65">
        <v>280.0</v>
      </c>
      <c r="S878" s="65">
        <v>0.0</v>
      </c>
      <c r="T878" s="65">
        <v>2.0</v>
      </c>
      <c r="U878" s="65">
        <v>0.0</v>
      </c>
      <c r="V878" s="3"/>
      <c r="W878" s="3"/>
      <c r="X878" s="3"/>
      <c r="Y878" s="3"/>
      <c r="Z878" s="3"/>
      <c r="AA878" s="3"/>
      <c r="AB878" s="3"/>
      <c r="AC878" s="3"/>
      <c r="AD878" s="3"/>
      <c r="AE878" s="3"/>
    </row>
    <row r="879">
      <c r="A879" s="64" t="s">
        <v>463</v>
      </c>
      <c r="B879" s="64" t="s">
        <v>476</v>
      </c>
      <c r="C879" s="64" t="s">
        <v>477</v>
      </c>
      <c r="D879" s="64">
        <v>2.0</v>
      </c>
      <c r="E879" s="64" t="s">
        <v>35</v>
      </c>
      <c r="F879" s="64">
        <v>37.0</v>
      </c>
      <c r="G879" s="64">
        <v>25.5</v>
      </c>
      <c r="H879" s="64">
        <v>11.5</v>
      </c>
      <c r="I879" s="64">
        <v>2.0</v>
      </c>
      <c r="J879" s="64">
        <v>1.0E-4</v>
      </c>
      <c r="K879" s="64">
        <v>2.0</v>
      </c>
      <c r="L879" s="64">
        <v>1.0E-4</v>
      </c>
      <c r="M879" s="64">
        <v>1.0</v>
      </c>
      <c r="N879" s="64">
        <v>2.0</v>
      </c>
      <c r="O879" s="64">
        <v>0.0</v>
      </c>
      <c r="P879" s="64">
        <v>1.0</v>
      </c>
      <c r="Q879" s="64">
        <v>0.0</v>
      </c>
      <c r="R879" s="64">
        <v>280.0</v>
      </c>
      <c r="S879" s="64">
        <v>0.0</v>
      </c>
      <c r="T879" s="64">
        <v>2.0</v>
      </c>
      <c r="U879" s="64">
        <v>0.0</v>
      </c>
      <c r="V879" s="63"/>
      <c r="W879" s="63"/>
      <c r="X879" s="63"/>
      <c r="Y879" s="63"/>
      <c r="Z879" s="63"/>
      <c r="AA879" s="63"/>
      <c r="AB879" s="63"/>
      <c r="AC879" s="63"/>
      <c r="AD879" s="63"/>
      <c r="AE879" s="63"/>
    </row>
    <row r="880">
      <c r="A880" s="65" t="s">
        <v>463</v>
      </c>
      <c r="B880" s="65" t="s">
        <v>478</v>
      </c>
      <c r="C880" s="65" t="s">
        <v>479</v>
      </c>
      <c r="D880" s="65">
        <v>3.0</v>
      </c>
      <c r="E880" s="65" t="s">
        <v>35</v>
      </c>
      <c r="F880" s="65">
        <v>37.0</v>
      </c>
      <c r="G880" s="65">
        <v>25.5</v>
      </c>
      <c r="H880" s="65">
        <v>11.5</v>
      </c>
      <c r="I880" s="65">
        <v>9.0</v>
      </c>
      <c r="J880" s="65">
        <v>4.0E-4</v>
      </c>
      <c r="K880" s="65">
        <v>12.0</v>
      </c>
      <c r="L880" s="65">
        <v>5.0E-4</v>
      </c>
      <c r="M880" s="65">
        <v>1.0</v>
      </c>
      <c r="N880" s="65">
        <v>3.0</v>
      </c>
      <c r="O880" s="65">
        <v>0.0</v>
      </c>
      <c r="P880" s="65">
        <v>0.3333</v>
      </c>
      <c r="Q880" s="65">
        <v>0.0</v>
      </c>
      <c r="R880" s="65">
        <v>435.0</v>
      </c>
      <c r="S880" s="65">
        <v>0.0</v>
      </c>
      <c r="T880" s="65">
        <v>3.0</v>
      </c>
      <c r="U880" s="65">
        <v>0.0</v>
      </c>
      <c r="V880" s="3"/>
      <c r="W880" s="3"/>
      <c r="X880" s="3"/>
      <c r="Y880" s="3"/>
      <c r="Z880" s="3"/>
      <c r="AA880" s="3"/>
      <c r="AB880" s="3"/>
      <c r="AC880" s="3"/>
      <c r="AD880" s="3"/>
      <c r="AE880" s="3"/>
    </row>
    <row r="881">
      <c r="A881" s="64" t="s">
        <v>463</v>
      </c>
      <c r="B881" s="64" t="s">
        <v>480</v>
      </c>
      <c r="C881" s="64" t="s">
        <v>481</v>
      </c>
      <c r="D881" s="64">
        <v>1.0</v>
      </c>
      <c r="E881" s="64" t="s">
        <v>35</v>
      </c>
      <c r="F881" s="64">
        <v>37.0</v>
      </c>
      <c r="G881" s="64">
        <v>25.5</v>
      </c>
      <c r="H881" s="64">
        <v>11.5</v>
      </c>
      <c r="I881" s="64">
        <v>17.0</v>
      </c>
      <c r="J881" s="64">
        <v>8.0E-4</v>
      </c>
      <c r="K881" s="64">
        <v>22.0</v>
      </c>
      <c r="L881" s="64">
        <v>9.0E-4</v>
      </c>
      <c r="M881" s="64">
        <v>1.0</v>
      </c>
      <c r="N881" s="64">
        <v>1.0</v>
      </c>
      <c r="O881" s="64">
        <v>0.0</v>
      </c>
      <c r="P881" s="64">
        <v>0.0588</v>
      </c>
      <c r="Q881" s="64">
        <v>0.0</v>
      </c>
      <c r="R881" s="64">
        <v>145.0</v>
      </c>
      <c r="S881" s="64">
        <v>0.0</v>
      </c>
      <c r="T881" s="64">
        <v>1.0</v>
      </c>
      <c r="U881" s="64">
        <v>0.0</v>
      </c>
      <c r="V881" s="63"/>
      <c r="W881" s="63"/>
      <c r="X881" s="63"/>
      <c r="Y881" s="63"/>
      <c r="Z881" s="63"/>
      <c r="AA881" s="63"/>
      <c r="AB881" s="63"/>
      <c r="AC881" s="63"/>
      <c r="AD881" s="63"/>
      <c r="AE881" s="63"/>
    </row>
    <row r="882">
      <c r="A882" s="65" t="s">
        <v>463</v>
      </c>
      <c r="B882" s="65" t="s">
        <v>1449</v>
      </c>
      <c r="C882" s="65" t="s">
        <v>1450</v>
      </c>
      <c r="D882" s="65">
        <v>1.0</v>
      </c>
      <c r="E882" s="65" t="s">
        <v>35</v>
      </c>
      <c r="F882" s="65">
        <v>37.0</v>
      </c>
      <c r="G882" s="65">
        <v>25.5</v>
      </c>
      <c r="H882" s="65">
        <v>11.5</v>
      </c>
      <c r="I882" s="65">
        <v>6.0</v>
      </c>
      <c r="J882" s="65">
        <v>3.0E-4</v>
      </c>
      <c r="K882" s="65">
        <v>8.0</v>
      </c>
      <c r="L882" s="65">
        <v>3.0E-4</v>
      </c>
      <c r="M882" s="65">
        <v>1.0</v>
      </c>
      <c r="N882" s="65">
        <v>1.0</v>
      </c>
      <c r="O882" s="65">
        <v>0.0</v>
      </c>
      <c r="P882" s="65">
        <v>0.1667</v>
      </c>
      <c r="Q882" s="65">
        <v>0.0</v>
      </c>
      <c r="R882" s="65">
        <v>145.0</v>
      </c>
      <c r="S882" s="65">
        <v>0.0</v>
      </c>
      <c r="T882" s="65">
        <v>1.0</v>
      </c>
      <c r="U882" s="65">
        <v>0.0</v>
      </c>
      <c r="V882" s="3"/>
      <c r="W882" s="3"/>
      <c r="X882" s="3"/>
      <c r="Y882" s="3"/>
      <c r="Z882" s="3"/>
      <c r="AA882" s="3"/>
      <c r="AB882" s="3"/>
      <c r="AC882" s="3"/>
      <c r="AD882" s="3"/>
      <c r="AE882" s="3"/>
    </row>
    <row r="883">
      <c r="A883" s="64" t="s">
        <v>463</v>
      </c>
      <c r="B883" s="64" t="s">
        <v>935</v>
      </c>
      <c r="C883" s="64" t="s">
        <v>936</v>
      </c>
      <c r="D883" s="64">
        <v>1.0</v>
      </c>
      <c r="E883" s="64" t="s">
        <v>35</v>
      </c>
      <c r="F883" s="64">
        <v>37.0</v>
      </c>
      <c r="G883" s="64">
        <v>25.5</v>
      </c>
      <c r="H883" s="64">
        <v>11.5</v>
      </c>
      <c r="I883" s="64">
        <v>5.0</v>
      </c>
      <c r="J883" s="64">
        <v>2.0E-4</v>
      </c>
      <c r="K883" s="64">
        <v>7.0</v>
      </c>
      <c r="L883" s="64">
        <v>3.0E-4</v>
      </c>
      <c r="M883" s="64">
        <v>1.0</v>
      </c>
      <c r="N883" s="64">
        <v>1.0</v>
      </c>
      <c r="O883" s="64">
        <v>0.0</v>
      </c>
      <c r="P883" s="64">
        <v>0.2</v>
      </c>
      <c r="Q883" s="64">
        <v>0.0</v>
      </c>
      <c r="R883" s="64">
        <v>145.0</v>
      </c>
      <c r="S883" s="64">
        <v>0.0</v>
      </c>
      <c r="T883" s="64">
        <v>1.0</v>
      </c>
      <c r="U883" s="64">
        <v>0.0</v>
      </c>
      <c r="V883" s="63"/>
      <c r="W883" s="63"/>
      <c r="X883" s="63"/>
      <c r="Y883" s="63"/>
      <c r="Z883" s="63"/>
      <c r="AA883" s="63"/>
      <c r="AB883" s="63"/>
      <c r="AC883" s="63"/>
      <c r="AD883" s="63"/>
      <c r="AE883" s="63"/>
    </row>
    <row r="884">
      <c r="A884" s="65" t="s">
        <v>463</v>
      </c>
      <c r="B884" s="65" t="s">
        <v>937</v>
      </c>
      <c r="C884" s="65" t="s">
        <v>938</v>
      </c>
      <c r="D884" s="65">
        <v>3.0</v>
      </c>
      <c r="E884" s="65" t="s">
        <v>35</v>
      </c>
      <c r="F884" s="65">
        <v>37.0</v>
      </c>
      <c r="G884" s="65">
        <v>25.5</v>
      </c>
      <c r="H884" s="65">
        <v>11.5</v>
      </c>
      <c r="I884" s="65">
        <v>7.0</v>
      </c>
      <c r="J884" s="65">
        <v>3.0E-4</v>
      </c>
      <c r="K884" s="65">
        <v>7.0</v>
      </c>
      <c r="L884" s="65">
        <v>3.0E-4</v>
      </c>
      <c r="M884" s="65">
        <v>1.0</v>
      </c>
      <c r="N884" s="65">
        <v>3.0</v>
      </c>
      <c r="O884" s="65">
        <v>0.0</v>
      </c>
      <c r="P884" s="65">
        <v>0.4286</v>
      </c>
      <c r="Q884" s="65">
        <v>0.0</v>
      </c>
      <c r="R884" s="65">
        <v>435.0</v>
      </c>
      <c r="S884" s="65">
        <v>0.0</v>
      </c>
      <c r="T884" s="65">
        <v>3.0</v>
      </c>
      <c r="U884" s="65">
        <v>0.0</v>
      </c>
      <c r="V884" s="3"/>
      <c r="W884" s="3"/>
      <c r="X884" s="3"/>
      <c r="Y884" s="3"/>
      <c r="Z884" s="3"/>
      <c r="AA884" s="3"/>
      <c r="AB884" s="3"/>
      <c r="AC884" s="3"/>
      <c r="AD884" s="3"/>
      <c r="AE884" s="3"/>
    </row>
    <row r="885">
      <c r="A885" s="64" t="s">
        <v>463</v>
      </c>
      <c r="B885" s="64" t="s">
        <v>490</v>
      </c>
      <c r="C885" s="64" t="s">
        <v>491</v>
      </c>
      <c r="D885" s="64">
        <v>5.0</v>
      </c>
      <c r="E885" s="64" t="s">
        <v>35</v>
      </c>
      <c r="F885" s="64">
        <v>37.0</v>
      </c>
      <c r="G885" s="64">
        <v>25.5</v>
      </c>
      <c r="H885" s="64">
        <v>11.5</v>
      </c>
      <c r="I885" s="64">
        <v>12.0</v>
      </c>
      <c r="J885" s="64">
        <v>6.0E-4</v>
      </c>
      <c r="K885" s="64">
        <v>18.0</v>
      </c>
      <c r="L885" s="64">
        <v>7.0E-4</v>
      </c>
      <c r="M885" s="64">
        <v>0.8889</v>
      </c>
      <c r="N885" s="64">
        <v>5.0</v>
      </c>
      <c r="O885" s="64">
        <v>0.0</v>
      </c>
      <c r="P885" s="64">
        <v>0.4167</v>
      </c>
      <c r="Q885" s="64">
        <v>0.0</v>
      </c>
      <c r="R885" s="64">
        <v>725.0</v>
      </c>
      <c r="S885" s="64">
        <v>0.0</v>
      </c>
      <c r="T885" s="64">
        <v>5.0</v>
      </c>
      <c r="U885" s="64">
        <v>0.0</v>
      </c>
      <c r="V885" s="63"/>
      <c r="W885" s="63"/>
      <c r="X885" s="63"/>
      <c r="Y885" s="63"/>
      <c r="Z885" s="63"/>
      <c r="AA885" s="63"/>
      <c r="AB885" s="63"/>
      <c r="AC885" s="63"/>
      <c r="AD885" s="63"/>
      <c r="AE885" s="63"/>
    </row>
    <row r="886">
      <c r="A886" s="65" t="s">
        <v>463</v>
      </c>
      <c r="B886" s="65" t="s">
        <v>492</v>
      </c>
      <c r="C886" s="65" t="s">
        <v>493</v>
      </c>
      <c r="D886" s="65">
        <v>3.0</v>
      </c>
      <c r="E886" s="65" t="s">
        <v>35</v>
      </c>
      <c r="F886" s="65">
        <v>37.0</v>
      </c>
      <c r="G886" s="65">
        <v>25.5</v>
      </c>
      <c r="H886" s="65">
        <v>11.5</v>
      </c>
      <c r="I886" s="65">
        <v>4.0</v>
      </c>
      <c r="J886" s="65">
        <v>2.0E-4</v>
      </c>
      <c r="K886" s="65">
        <v>4.0</v>
      </c>
      <c r="L886" s="65">
        <v>2.0E-4</v>
      </c>
      <c r="M886" s="65">
        <v>1.0</v>
      </c>
      <c r="N886" s="65">
        <v>3.0</v>
      </c>
      <c r="O886" s="65">
        <v>0.0</v>
      </c>
      <c r="P886" s="65">
        <v>0.75</v>
      </c>
      <c r="Q886" s="65">
        <v>0.0</v>
      </c>
      <c r="R886" s="65">
        <v>435.0</v>
      </c>
      <c r="S886" s="65">
        <v>0.0</v>
      </c>
      <c r="T886" s="65">
        <v>3.0</v>
      </c>
      <c r="U886" s="65">
        <v>0.0</v>
      </c>
      <c r="V886" s="3"/>
      <c r="W886" s="3"/>
      <c r="X886" s="3"/>
      <c r="Y886" s="3"/>
      <c r="Z886" s="3"/>
      <c r="AA886" s="3"/>
      <c r="AB886" s="3"/>
      <c r="AC886" s="3"/>
      <c r="AD886" s="3"/>
      <c r="AE886" s="3"/>
    </row>
    <row r="887">
      <c r="A887" s="64" t="s">
        <v>494</v>
      </c>
      <c r="B887" s="64" t="s">
        <v>495</v>
      </c>
      <c r="C887" s="64" t="s">
        <v>496</v>
      </c>
      <c r="D887" s="64">
        <v>2.0</v>
      </c>
      <c r="E887" s="64" t="s">
        <v>127</v>
      </c>
      <c r="F887" s="64">
        <v>37.0</v>
      </c>
      <c r="G887" s="64">
        <v>25.5</v>
      </c>
      <c r="H887" s="64">
        <v>11.5</v>
      </c>
      <c r="I887" s="64">
        <v>35.0</v>
      </c>
      <c r="J887" s="64">
        <v>0.0017</v>
      </c>
      <c r="K887" s="64">
        <v>54.0</v>
      </c>
      <c r="L887" s="64">
        <v>0.0022</v>
      </c>
      <c r="M887" s="64">
        <v>0.9259</v>
      </c>
      <c r="N887" s="64">
        <v>2.0</v>
      </c>
      <c r="O887" s="64">
        <v>0.0</v>
      </c>
      <c r="P887" s="64">
        <v>0.0571</v>
      </c>
      <c r="Q887" s="64">
        <v>0.0</v>
      </c>
      <c r="R887" s="64">
        <v>226.0</v>
      </c>
      <c r="S887" s="64">
        <v>0.0</v>
      </c>
      <c r="T887" s="64">
        <v>2.0</v>
      </c>
      <c r="U887" s="64">
        <v>0.0</v>
      </c>
      <c r="V887" s="63"/>
      <c r="W887" s="63"/>
      <c r="X887" s="63"/>
      <c r="Y887" s="63"/>
      <c r="Z887" s="63"/>
      <c r="AA887" s="63"/>
      <c r="AB887" s="63"/>
      <c r="AC887" s="63"/>
      <c r="AD887" s="63"/>
      <c r="AE887" s="63"/>
    </row>
    <row r="888">
      <c r="A888" s="65" t="s">
        <v>494</v>
      </c>
      <c r="B888" s="65" t="s">
        <v>939</v>
      </c>
      <c r="C888" s="65" t="s">
        <v>940</v>
      </c>
      <c r="D888" s="65">
        <v>1.0</v>
      </c>
      <c r="E888" s="65" t="s">
        <v>127</v>
      </c>
      <c r="F888" s="65">
        <v>37.0</v>
      </c>
      <c r="G888" s="65">
        <v>25.5</v>
      </c>
      <c r="H888" s="65">
        <v>11.5</v>
      </c>
      <c r="I888" s="65">
        <v>39.0</v>
      </c>
      <c r="J888" s="65">
        <v>0.0019</v>
      </c>
      <c r="K888" s="65">
        <v>50.0</v>
      </c>
      <c r="L888" s="65">
        <v>0.002</v>
      </c>
      <c r="M888" s="65">
        <v>1.0</v>
      </c>
      <c r="N888" s="65">
        <v>1.0</v>
      </c>
      <c r="O888" s="65">
        <v>0.0</v>
      </c>
      <c r="P888" s="65">
        <v>0.0256</v>
      </c>
      <c r="Q888" s="65">
        <v>0.0</v>
      </c>
      <c r="R888" s="65">
        <v>113.0</v>
      </c>
      <c r="S888" s="65">
        <v>0.0</v>
      </c>
      <c r="T888" s="65">
        <v>1.0</v>
      </c>
      <c r="U888" s="65">
        <v>0.0</v>
      </c>
      <c r="V888" s="3"/>
      <c r="W888" s="3"/>
      <c r="X888" s="3"/>
      <c r="Y888" s="3"/>
      <c r="Z888" s="3"/>
      <c r="AA888" s="3"/>
      <c r="AB888" s="3"/>
      <c r="AC888" s="3"/>
      <c r="AD888" s="3"/>
      <c r="AE888" s="3"/>
    </row>
    <row r="889">
      <c r="A889" s="64" t="s">
        <v>494</v>
      </c>
      <c r="B889" s="64" t="s">
        <v>499</v>
      </c>
      <c r="C889" s="64" t="s">
        <v>500</v>
      </c>
      <c r="D889" s="64">
        <v>2.0</v>
      </c>
      <c r="E889" s="64" t="s">
        <v>127</v>
      </c>
      <c r="F889" s="64">
        <v>37.0</v>
      </c>
      <c r="G889" s="64">
        <v>25.5</v>
      </c>
      <c r="H889" s="64">
        <v>11.5</v>
      </c>
      <c r="I889" s="64">
        <v>86.0</v>
      </c>
      <c r="J889" s="64">
        <v>0.0043</v>
      </c>
      <c r="K889" s="64">
        <v>108.0</v>
      </c>
      <c r="L889" s="64">
        <v>0.0044</v>
      </c>
      <c r="M889" s="64">
        <v>1.0</v>
      </c>
      <c r="N889" s="64">
        <v>2.0</v>
      </c>
      <c r="O889" s="64">
        <v>0.0</v>
      </c>
      <c r="P889" s="64">
        <v>0.0233</v>
      </c>
      <c r="Q889" s="64">
        <v>0.0</v>
      </c>
      <c r="R889" s="64">
        <v>226.0</v>
      </c>
      <c r="S889" s="64">
        <v>0.0</v>
      </c>
      <c r="T889" s="64">
        <v>2.0</v>
      </c>
      <c r="U889" s="64">
        <v>0.0</v>
      </c>
      <c r="V889" s="63"/>
      <c r="W889" s="63"/>
      <c r="X889" s="63"/>
      <c r="Y889" s="63"/>
      <c r="Z889" s="63"/>
      <c r="AA889" s="63"/>
      <c r="AB889" s="63"/>
      <c r="AC889" s="63"/>
      <c r="AD889" s="63"/>
      <c r="AE889" s="63"/>
    </row>
    <row r="890">
      <c r="A890" s="65" t="s">
        <v>494</v>
      </c>
      <c r="B890" s="65" t="s">
        <v>943</v>
      </c>
      <c r="C890" s="65" t="s">
        <v>944</v>
      </c>
      <c r="D890" s="65">
        <v>1.0</v>
      </c>
      <c r="E890" s="65" t="s">
        <v>127</v>
      </c>
      <c r="F890" s="65">
        <v>37.0</v>
      </c>
      <c r="G890" s="65">
        <v>25.5</v>
      </c>
      <c r="H890" s="65">
        <v>11.5</v>
      </c>
      <c r="I890" s="65">
        <v>18.0</v>
      </c>
      <c r="J890" s="65">
        <v>9.0E-4</v>
      </c>
      <c r="K890" s="65">
        <v>22.0</v>
      </c>
      <c r="L890" s="65">
        <v>9.0E-4</v>
      </c>
      <c r="M890" s="65">
        <v>1.0</v>
      </c>
      <c r="N890" s="65">
        <v>1.0</v>
      </c>
      <c r="O890" s="65">
        <v>0.0</v>
      </c>
      <c r="P890" s="65">
        <v>0.0556</v>
      </c>
      <c r="Q890" s="65">
        <v>0.0</v>
      </c>
      <c r="R890" s="65">
        <v>113.0</v>
      </c>
      <c r="S890" s="65">
        <v>0.0</v>
      </c>
      <c r="T890" s="65">
        <v>1.0</v>
      </c>
      <c r="U890" s="65">
        <v>0.0</v>
      </c>
      <c r="V890" s="3"/>
      <c r="W890" s="3"/>
      <c r="X890" s="3"/>
      <c r="Y890" s="3"/>
      <c r="Z890" s="3"/>
      <c r="AA890" s="3"/>
      <c r="AB890" s="3"/>
      <c r="AC890" s="3"/>
      <c r="AD890" s="3"/>
      <c r="AE890" s="3"/>
    </row>
    <row r="891">
      <c r="A891" s="64" t="s">
        <v>494</v>
      </c>
      <c r="B891" s="64" t="s">
        <v>945</v>
      </c>
      <c r="C891" s="64" t="s">
        <v>946</v>
      </c>
      <c r="D891" s="64">
        <v>3.0</v>
      </c>
      <c r="E891" s="64" t="s">
        <v>127</v>
      </c>
      <c r="F891" s="64">
        <v>37.0</v>
      </c>
      <c r="G891" s="64">
        <v>25.5</v>
      </c>
      <c r="H891" s="64">
        <v>11.5</v>
      </c>
      <c r="I891" s="64">
        <v>25.0</v>
      </c>
      <c r="J891" s="64">
        <v>0.0012</v>
      </c>
      <c r="K891" s="64">
        <v>36.0</v>
      </c>
      <c r="L891" s="64">
        <v>0.0015</v>
      </c>
      <c r="M891" s="64">
        <v>0.9722</v>
      </c>
      <c r="N891" s="64">
        <v>3.0</v>
      </c>
      <c r="O891" s="64">
        <v>0.0</v>
      </c>
      <c r="P891" s="64">
        <v>0.12</v>
      </c>
      <c r="Q891" s="64">
        <v>0.0</v>
      </c>
      <c r="R891" s="64">
        <v>339.0</v>
      </c>
      <c r="S891" s="64">
        <v>0.0</v>
      </c>
      <c r="T891" s="64">
        <v>3.0</v>
      </c>
      <c r="U891" s="64">
        <v>0.0</v>
      </c>
      <c r="V891" s="63"/>
      <c r="W891" s="63"/>
      <c r="X891" s="63"/>
      <c r="Y891" s="63"/>
      <c r="Z891" s="63"/>
      <c r="AA891" s="63"/>
      <c r="AB891" s="63"/>
      <c r="AC891" s="63"/>
      <c r="AD891" s="63"/>
      <c r="AE891" s="63"/>
    </row>
    <row r="892">
      <c r="A892" s="65" t="s">
        <v>494</v>
      </c>
      <c r="B892" s="65" t="s">
        <v>501</v>
      </c>
      <c r="C892" s="65" t="s">
        <v>502</v>
      </c>
      <c r="D892" s="65">
        <v>4.0</v>
      </c>
      <c r="E892" s="65" t="s">
        <v>127</v>
      </c>
      <c r="F892" s="65">
        <v>37.0</v>
      </c>
      <c r="G892" s="65">
        <v>25.5</v>
      </c>
      <c r="H892" s="65">
        <v>11.5</v>
      </c>
      <c r="I892" s="65">
        <v>42.0</v>
      </c>
      <c r="J892" s="65">
        <v>0.0021</v>
      </c>
      <c r="K892" s="65">
        <v>45.0</v>
      </c>
      <c r="L892" s="65">
        <v>0.0018</v>
      </c>
      <c r="M892" s="65">
        <v>0.9778</v>
      </c>
      <c r="N892" s="65">
        <v>4.0</v>
      </c>
      <c r="O892" s="65">
        <v>0.0</v>
      </c>
      <c r="P892" s="65">
        <v>0.0952</v>
      </c>
      <c r="Q892" s="65">
        <v>0.0</v>
      </c>
      <c r="R892" s="65">
        <v>452.0</v>
      </c>
      <c r="S892" s="65">
        <v>0.0</v>
      </c>
      <c r="T892" s="65">
        <v>4.0</v>
      </c>
      <c r="U892" s="65">
        <v>0.0</v>
      </c>
      <c r="V892" s="3"/>
      <c r="W892" s="3"/>
      <c r="X892" s="3"/>
      <c r="Y892" s="3"/>
      <c r="Z892" s="3"/>
      <c r="AA892" s="3"/>
      <c r="AB892" s="3"/>
      <c r="AC892" s="3"/>
      <c r="AD892" s="3"/>
      <c r="AE892" s="3"/>
    </row>
    <row r="893">
      <c r="A893" s="64" t="s">
        <v>494</v>
      </c>
      <c r="B893" s="64" t="s">
        <v>505</v>
      </c>
      <c r="C893" s="64" t="s">
        <v>506</v>
      </c>
      <c r="D893" s="64">
        <v>5.0</v>
      </c>
      <c r="E893" s="64" t="s">
        <v>127</v>
      </c>
      <c r="F893" s="64">
        <v>37.0</v>
      </c>
      <c r="G893" s="64">
        <v>25.5</v>
      </c>
      <c r="H893" s="64">
        <v>11.5</v>
      </c>
      <c r="I893" s="64">
        <v>70.0</v>
      </c>
      <c r="J893" s="64">
        <v>0.0035</v>
      </c>
      <c r="K893" s="64">
        <v>87.0</v>
      </c>
      <c r="L893" s="64">
        <v>0.0035</v>
      </c>
      <c r="M893" s="64">
        <v>1.0</v>
      </c>
      <c r="N893" s="64">
        <v>5.0</v>
      </c>
      <c r="O893" s="64">
        <v>0.0</v>
      </c>
      <c r="P893" s="64">
        <v>0.0714</v>
      </c>
      <c r="Q893" s="64">
        <v>0.0</v>
      </c>
      <c r="R893" s="64">
        <v>565.0</v>
      </c>
      <c r="S893" s="64">
        <v>0.0</v>
      </c>
      <c r="T893" s="64">
        <v>5.0</v>
      </c>
      <c r="U893" s="64">
        <v>0.0</v>
      </c>
      <c r="V893" s="63"/>
      <c r="W893" s="63"/>
      <c r="X893" s="63"/>
      <c r="Y893" s="63"/>
      <c r="Z893" s="63"/>
      <c r="AA893" s="63"/>
      <c r="AB893" s="63"/>
      <c r="AC893" s="63"/>
      <c r="AD893" s="63"/>
      <c r="AE893" s="63"/>
    </row>
    <row r="894">
      <c r="A894" s="65" t="s">
        <v>494</v>
      </c>
      <c r="B894" s="65" t="s">
        <v>507</v>
      </c>
      <c r="C894" s="65" t="s">
        <v>508</v>
      </c>
      <c r="D894" s="65">
        <v>5.0</v>
      </c>
      <c r="E894" s="65" t="s">
        <v>127</v>
      </c>
      <c r="F894" s="65">
        <v>37.0</v>
      </c>
      <c r="G894" s="65">
        <v>25.5</v>
      </c>
      <c r="H894" s="65">
        <v>11.5</v>
      </c>
      <c r="I894" s="65">
        <v>45.0</v>
      </c>
      <c r="J894" s="65">
        <v>0.0022</v>
      </c>
      <c r="K894" s="65">
        <v>51.0</v>
      </c>
      <c r="L894" s="65">
        <v>0.0021</v>
      </c>
      <c r="M894" s="65">
        <v>1.0</v>
      </c>
      <c r="N894" s="65">
        <v>5.0</v>
      </c>
      <c r="O894" s="65">
        <v>0.0</v>
      </c>
      <c r="P894" s="65">
        <v>0.1111</v>
      </c>
      <c r="Q894" s="65">
        <v>0.0</v>
      </c>
      <c r="R894" s="65">
        <v>565.0</v>
      </c>
      <c r="S894" s="65">
        <v>0.0</v>
      </c>
      <c r="T894" s="65">
        <v>5.0</v>
      </c>
      <c r="U894" s="65">
        <v>0.0</v>
      </c>
      <c r="V894" s="3"/>
      <c r="W894" s="3"/>
      <c r="X894" s="3"/>
      <c r="Y894" s="3"/>
      <c r="Z894" s="3"/>
      <c r="AA894" s="3"/>
      <c r="AB894" s="3"/>
      <c r="AC894" s="3"/>
      <c r="AD894" s="3"/>
      <c r="AE894" s="3"/>
    </row>
    <row r="895">
      <c r="A895" s="64" t="s">
        <v>494</v>
      </c>
      <c r="B895" s="64" t="s">
        <v>509</v>
      </c>
      <c r="C895" s="64" t="s">
        <v>510</v>
      </c>
      <c r="D895" s="64">
        <v>2.0</v>
      </c>
      <c r="E895" s="64" t="s">
        <v>127</v>
      </c>
      <c r="F895" s="64">
        <v>37.0</v>
      </c>
      <c r="G895" s="64">
        <v>25.5</v>
      </c>
      <c r="H895" s="64">
        <v>11.5</v>
      </c>
      <c r="I895" s="64">
        <v>34.0</v>
      </c>
      <c r="J895" s="64">
        <v>0.0017</v>
      </c>
      <c r="K895" s="64">
        <v>40.0</v>
      </c>
      <c r="L895" s="64">
        <v>0.0016</v>
      </c>
      <c r="M895" s="64">
        <v>1.0</v>
      </c>
      <c r="N895" s="64">
        <v>2.0</v>
      </c>
      <c r="O895" s="64">
        <v>0.0</v>
      </c>
      <c r="P895" s="64">
        <v>0.0588</v>
      </c>
      <c r="Q895" s="64">
        <v>0.0</v>
      </c>
      <c r="R895" s="64">
        <v>226.0</v>
      </c>
      <c r="S895" s="64">
        <v>0.0</v>
      </c>
      <c r="T895" s="64">
        <v>2.0</v>
      </c>
      <c r="U895" s="64">
        <v>0.0</v>
      </c>
      <c r="V895" s="63"/>
      <c r="W895" s="63"/>
      <c r="X895" s="63"/>
      <c r="Y895" s="63"/>
      <c r="Z895" s="63"/>
      <c r="AA895" s="63"/>
      <c r="AB895" s="63"/>
      <c r="AC895" s="63"/>
      <c r="AD895" s="63"/>
      <c r="AE895" s="63"/>
    </row>
    <row r="896">
      <c r="A896" s="65" t="s">
        <v>494</v>
      </c>
      <c r="B896" s="65" t="s">
        <v>1451</v>
      </c>
      <c r="C896" s="65" t="s">
        <v>1452</v>
      </c>
      <c r="D896" s="65">
        <v>1.0</v>
      </c>
      <c r="E896" s="65" t="s">
        <v>127</v>
      </c>
      <c r="F896" s="65">
        <v>37.0</v>
      </c>
      <c r="G896" s="65">
        <v>25.5</v>
      </c>
      <c r="H896" s="65">
        <v>11.5</v>
      </c>
      <c r="I896" s="65">
        <v>10.0</v>
      </c>
      <c r="J896" s="65">
        <v>5.0E-4</v>
      </c>
      <c r="K896" s="65">
        <v>14.0</v>
      </c>
      <c r="L896" s="65">
        <v>6.0E-4</v>
      </c>
      <c r="M896" s="65">
        <v>1.0</v>
      </c>
      <c r="N896" s="65">
        <v>1.0</v>
      </c>
      <c r="O896" s="65">
        <v>0.0</v>
      </c>
      <c r="P896" s="65">
        <v>0.1</v>
      </c>
      <c r="Q896" s="65">
        <v>0.0</v>
      </c>
      <c r="R896" s="65">
        <v>113.0</v>
      </c>
      <c r="S896" s="65">
        <v>0.0</v>
      </c>
      <c r="T896" s="65">
        <v>1.0</v>
      </c>
      <c r="U896" s="65">
        <v>0.0</v>
      </c>
      <c r="V896" s="3"/>
      <c r="W896" s="3"/>
      <c r="X896" s="3"/>
      <c r="Y896" s="3"/>
      <c r="Z896" s="3"/>
      <c r="AA896" s="3"/>
      <c r="AB896" s="3"/>
      <c r="AC896" s="3"/>
      <c r="AD896" s="3"/>
      <c r="AE896" s="3"/>
    </row>
    <row r="897">
      <c r="A897" s="64" t="s">
        <v>494</v>
      </c>
      <c r="B897" s="64" t="s">
        <v>947</v>
      </c>
      <c r="C897" s="64" t="s">
        <v>948</v>
      </c>
      <c r="D897" s="64">
        <v>3.0</v>
      </c>
      <c r="E897" s="64" t="s">
        <v>127</v>
      </c>
      <c r="F897" s="64">
        <v>37.0</v>
      </c>
      <c r="G897" s="64">
        <v>25.5</v>
      </c>
      <c r="H897" s="64">
        <v>11.5</v>
      </c>
      <c r="I897" s="64">
        <v>69.0</v>
      </c>
      <c r="J897" s="64">
        <v>0.0034</v>
      </c>
      <c r="K897" s="64">
        <v>77.0</v>
      </c>
      <c r="L897" s="64">
        <v>0.0031</v>
      </c>
      <c r="M897" s="64">
        <v>1.0</v>
      </c>
      <c r="N897" s="64">
        <v>3.0</v>
      </c>
      <c r="O897" s="64">
        <v>0.0</v>
      </c>
      <c r="P897" s="64">
        <v>0.0435</v>
      </c>
      <c r="Q897" s="64">
        <v>0.0</v>
      </c>
      <c r="R897" s="64">
        <v>339.0</v>
      </c>
      <c r="S897" s="64">
        <v>0.0</v>
      </c>
      <c r="T897" s="64">
        <v>3.0</v>
      </c>
      <c r="U897" s="64">
        <v>0.0</v>
      </c>
      <c r="V897" s="63"/>
      <c r="W897" s="63"/>
      <c r="X897" s="63"/>
      <c r="Y897" s="63"/>
      <c r="Z897" s="63"/>
      <c r="AA897" s="63"/>
      <c r="AB897" s="63"/>
      <c r="AC897" s="63"/>
      <c r="AD897" s="63"/>
      <c r="AE897" s="63"/>
    </row>
    <row r="898">
      <c r="A898" s="65" t="s">
        <v>494</v>
      </c>
      <c r="B898" s="65" t="s">
        <v>1453</v>
      </c>
      <c r="C898" s="65" t="s">
        <v>1454</v>
      </c>
      <c r="D898" s="65">
        <v>1.0</v>
      </c>
      <c r="E898" s="65" t="s">
        <v>127</v>
      </c>
      <c r="F898" s="65">
        <v>37.0</v>
      </c>
      <c r="G898" s="65">
        <v>25.5</v>
      </c>
      <c r="H898" s="65">
        <v>11.5</v>
      </c>
      <c r="I898" s="65">
        <v>90.0</v>
      </c>
      <c r="J898" s="65">
        <v>0.0045</v>
      </c>
      <c r="K898" s="65">
        <v>102.0</v>
      </c>
      <c r="L898" s="65">
        <v>0.0041</v>
      </c>
      <c r="M898" s="65">
        <v>1.0</v>
      </c>
      <c r="N898" s="65">
        <v>1.0</v>
      </c>
      <c r="O898" s="65">
        <v>0.0</v>
      </c>
      <c r="P898" s="65">
        <v>0.0111</v>
      </c>
      <c r="Q898" s="65">
        <v>0.0</v>
      </c>
      <c r="R898" s="65">
        <v>113.0</v>
      </c>
      <c r="S898" s="65">
        <v>0.0</v>
      </c>
      <c r="T898" s="65">
        <v>1.0</v>
      </c>
      <c r="U898" s="65">
        <v>0.0</v>
      </c>
      <c r="V898" s="3"/>
      <c r="W898" s="3"/>
      <c r="X898" s="3"/>
      <c r="Y898" s="3"/>
      <c r="Z898" s="3"/>
      <c r="AA898" s="3"/>
      <c r="AB898" s="3"/>
      <c r="AC898" s="3"/>
      <c r="AD898" s="3"/>
      <c r="AE898" s="3"/>
    </row>
    <row r="899">
      <c r="A899" s="64" t="s">
        <v>494</v>
      </c>
      <c r="B899" s="64" t="s">
        <v>513</v>
      </c>
      <c r="C899" s="64" t="s">
        <v>514</v>
      </c>
      <c r="D899" s="64">
        <v>4.0</v>
      </c>
      <c r="E899" s="64" t="s">
        <v>127</v>
      </c>
      <c r="F899" s="64">
        <v>37.0</v>
      </c>
      <c r="G899" s="64">
        <v>25.5</v>
      </c>
      <c r="H899" s="64">
        <v>11.5</v>
      </c>
      <c r="I899" s="64">
        <v>16.0</v>
      </c>
      <c r="J899" s="64">
        <v>8.0E-4</v>
      </c>
      <c r="K899" s="64">
        <v>19.0</v>
      </c>
      <c r="L899" s="64">
        <v>8.0E-4</v>
      </c>
      <c r="M899" s="64">
        <v>1.0</v>
      </c>
      <c r="N899" s="64">
        <v>4.0</v>
      </c>
      <c r="O899" s="64">
        <v>0.0</v>
      </c>
      <c r="P899" s="64">
        <v>0.25</v>
      </c>
      <c r="Q899" s="64">
        <v>0.0</v>
      </c>
      <c r="R899" s="64">
        <v>452.0</v>
      </c>
      <c r="S899" s="64">
        <v>0.0</v>
      </c>
      <c r="T899" s="64">
        <v>4.0</v>
      </c>
      <c r="U899" s="64">
        <v>0.0</v>
      </c>
      <c r="V899" s="63"/>
      <c r="W899" s="63"/>
      <c r="X899" s="63"/>
      <c r="Y899" s="63"/>
      <c r="Z899" s="63"/>
      <c r="AA899" s="63"/>
      <c r="AB899" s="63"/>
      <c r="AC899" s="63"/>
      <c r="AD899" s="63"/>
      <c r="AE899" s="63"/>
    </row>
    <row r="900">
      <c r="A900" s="65" t="s">
        <v>494</v>
      </c>
      <c r="B900" s="65" t="s">
        <v>515</v>
      </c>
      <c r="C900" s="65" t="s">
        <v>516</v>
      </c>
      <c r="D900" s="65">
        <v>5.0</v>
      </c>
      <c r="E900" s="65" t="s">
        <v>127</v>
      </c>
      <c r="F900" s="65">
        <v>37.0</v>
      </c>
      <c r="G900" s="65">
        <v>25.5</v>
      </c>
      <c r="H900" s="65">
        <v>11.5</v>
      </c>
      <c r="I900" s="65">
        <v>58.0</v>
      </c>
      <c r="J900" s="65">
        <v>0.0029</v>
      </c>
      <c r="K900" s="65">
        <v>71.0</v>
      </c>
      <c r="L900" s="65">
        <v>0.0029</v>
      </c>
      <c r="M900" s="65">
        <v>0.9718</v>
      </c>
      <c r="N900" s="65">
        <v>5.0</v>
      </c>
      <c r="O900" s="65">
        <v>0.0</v>
      </c>
      <c r="P900" s="65">
        <v>0.0862</v>
      </c>
      <c r="Q900" s="65">
        <v>0.0</v>
      </c>
      <c r="R900" s="65">
        <v>565.0</v>
      </c>
      <c r="S900" s="65">
        <v>0.0</v>
      </c>
      <c r="T900" s="65">
        <v>5.0</v>
      </c>
      <c r="U900" s="65">
        <v>0.0</v>
      </c>
      <c r="V900" s="3"/>
      <c r="W900" s="3"/>
      <c r="X900" s="3"/>
      <c r="Y900" s="3"/>
      <c r="Z900" s="3"/>
      <c r="AA900" s="3"/>
      <c r="AB900" s="3"/>
      <c r="AC900" s="3"/>
      <c r="AD900" s="3"/>
      <c r="AE900" s="3"/>
    </row>
    <row r="901">
      <c r="A901" s="64" t="s">
        <v>494</v>
      </c>
      <c r="B901" s="64" t="s">
        <v>517</v>
      </c>
      <c r="C901" s="64" t="s">
        <v>518</v>
      </c>
      <c r="D901" s="64">
        <v>3.0</v>
      </c>
      <c r="E901" s="64" t="s">
        <v>127</v>
      </c>
      <c r="F901" s="64">
        <v>37.0</v>
      </c>
      <c r="G901" s="64">
        <v>25.5</v>
      </c>
      <c r="H901" s="64">
        <v>11.5</v>
      </c>
      <c r="I901" s="64">
        <v>51.0</v>
      </c>
      <c r="J901" s="64">
        <v>0.0025</v>
      </c>
      <c r="K901" s="64">
        <v>54.0</v>
      </c>
      <c r="L901" s="64">
        <v>0.0022</v>
      </c>
      <c r="M901" s="64">
        <v>1.0</v>
      </c>
      <c r="N901" s="64">
        <v>3.0</v>
      </c>
      <c r="O901" s="64">
        <v>0.0</v>
      </c>
      <c r="P901" s="64">
        <v>0.0588</v>
      </c>
      <c r="Q901" s="64">
        <v>0.0</v>
      </c>
      <c r="R901" s="64">
        <v>339.0</v>
      </c>
      <c r="S901" s="64">
        <v>0.0</v>
      </c>
      <c r="T901" s="64">
        <v>3.0</v>
      </c>
      <c r="U901" s="64">
        <v>0.0</v>
      </c>
      <c r="V901" s="63"/>
      <c r="W901" s="63"/>
      <c r="X901" s="63"/>
      <c r="Y901" s="63"/>
      <c r="Z901" s="63"/>
      <c r="AA901" s="63"/>
      <c r="AB901" s="63"/>
      <c r="AC901" s="63"/>
      <c r="AD901" s="63"/>
      <c r="AE901" s="63"/>
    </row>
    <row r="902">
      <c r="A902" s="65" t="s">
        <v>494</v>
      </c>
      <c r="B902" s="65" t="s">
        <v>949</v>
      </c>
      <c r="C902" s="65" t="s">
        <v>950</v>
      </c>
      <c r="D902" s="65">
        <v>5.0</v>
      </c>
      <c r="E902" s="65" t="s">
        <v>127</v>
      </c>
      <c r="F902" s="65">
        <v>37.0</v>
      </c>
      <c r="G902" s="65">
        <v>25.5</v>
      </c>
      <c r="H902" s="65">
        <v>11.5</v>
      </c>
      <c r="I902" s="65">
        <v>30.0</v>
      </c>
      <c r="J902" s="65">
        <v>0.0015</v>
      </c>
      <c r="K902" s="65">
        <v>37.0</v>
      </c>
      <c r="L902" s="65">
        <v>0.0015</v>
      </c>
      <c r="M902" s="65">
        <v>0.9459</v>
      </c>
      <c r="N902" s="65">
        <v>5.0</v>
      </c>
      <c r="O902" s="65">
        <v>0.0</v>
      </c>
      <c r="P902" s="65">
        <v>0.1667</v>
      </c>
      <c r="Q902" s="65">
        <v>0.0</v>
      </c>
      <c r="R902" s="65">
        <v>565.0</v>
      </c>
      <c r="S902" s="65">
        <v>0.0</v>
      </c>
      <c r="T902" s="65">
        <v>5.0</v>
      </c>
      <c r="U902" s="65">
        <v>0.0</v>
      </c>
      <c r="V902" s="3"/>
      <c r="W902" s="3"/>
      <c r="X902" s="3"/>
      <c r="Y902" s="3"/>
      <c r="Z902" s="3"/>
      <c r="AA902" s="3"/>
      <c r="AB902" s="3"/>
      <c r="AC902" s="3"/>
      <c r="AD902" s="3"/>
      <c r="AE902" s="3"/>
    </row>
    <row r="903">
      <c r="A903" s="64" t="s">
        <v>494</v>
      </c>
      <c r="B903" s="64" t="s">
        <v>519</v>
      </c>
      <c r="C903" s="64" t="s">
        <v>520</v>
      </c>
      <c r="D903" s="64">
        <v>2.0</v>
      </c>
      <c r="E903" s="64" t="s">
        <v>127</v>
      </c>
      <c r="F903" s="64">
        <v>37.0</v>
      </c>
      <c r="G903" s="64">
        <v>25.5</v>
      </c>
      <c r="H903" s="64">
        <v>11.5</v>
      </c>
      <c r="I903" s="64">
        <v>39.0</v>
      </c>
      <c r="J903" s="64">
        <v>0.0019</v>
      </c>
      <c r="K903" s="64">
        <v>49.0</v>
      </c>
      <c r="L903" s="64">
        <v>0.002</v>
      </c>
      <c r="M903" s="64">
        <v>1.0</v>
      </c>
      <c r="N903" s="64">
        <v>2.0</v>
      </c>
      <c r="O903" s="64">
        <v>0.0</v>
      </c>
      <c r="P903" s="64">
        <v>0.0513</v>
      </c>
      <c r="Q903" s="64">
        <v>0.0</v>
      </c>
      <c r="R903" s="64">
        <v>226.0</v>
      </c>
      <c r="S903" s="64">
        <v>0.0</v>
      </c>
      <c r="T903" s="64">
        <v>2.0</v>
      </c>
      <c r="U903" s="64">
        <v>0.0</v>
      </c>
      <c r="V903" s="63"/>
      <c r="W903" s="63"/>
      <c r="X903" s="63"/>
      <c r="Y903" s="63"/>
      <c r="Z903" s="63"/>
      <c r="AA903" s="63"/>
      <c r="AB903" s="63"/>
      <c r="AC903" s="63"/>
      <c r="AD903" s="63"/>
      <c r="AE903" s="63"/>
    </row>
    <row r="904">
      <c r="A904" s="65" t="s">
        <v>494</v>
      </c>
      <c r="B904" s="65" t="s">
        <v>521</v>
      </c>
      <c r="C904" s="65" t="s">
        <v>522</v>
      </c>
      <c r="D904" s="65">
        <v>8.0</v>
      </c>
      <c r="E904" s="65" t="s">
        <v>127</v>
      </c>
      <c r="F904" s="65">
        <v>37.0</v>
      </c>
      <c r="G904" s="65">
        <v>25.5</v>
      </c>
      <c r="H904" s="65">
        <v>11.5</v>
      </c>
      <c r="I904" s="65">
        <v>82.0</v>
      </c>
      <c r="J904" s="65">
        <v>0.0041</v>
      </c>
      <c r="K904" s="65">
        <v>104.0</v>
      </c>
      <c r="L904" s="65">
        <v>0.0042</v>
      </c>
      <c r="M904" s="65">
        <v>0.9904</v>
      </c>
      <c r="N904" s="65">
        <v>8.0</v>
      </c>
      <c r="O904" s="65">
        <v>0.0</v>
      </c>
      <c r="P904" s="65">
        <v>0.0976</v>
      </c>
      <c r="Q904" s="65">
        <v>0.0</v>
      </c>
      <c r="R904" s="65">
        <v>904.0</v>
      </c>
      <c r="S904" s="65">
        <v>0.0</v>
      </c>
      <c r="T904" s="65">
        <v>8.0</v>
      </c>
      <c r="U904" s="65">
        <v>0.0</v>
      </c>
      <c r="V904" s="3"/>
      <c r="W904" s="3"/>
      <c r="X904" s="3"/>
      <c r="Y904" s="3"/>
      <c r="Z904" s="3"/>
      <c r="AA904" s="3"/>
      <c r="AB904" s="3"/>
      <c r="AC904" s="3"/>
      <c r="AD904" s="3"/>
      <c r="AE904" s="3"/>
    </row>
    <row r="905">
      <c r="A905" s="64" t="s">
        <v>494</v>
      </c>
      <c r="B905" s="64" t="s">
        <v>1138</v>
      </c>
      <c r="C905" s="64" t="s">
        <v>1139</v>
      </c>
      <c r="D905" s="64">
        <v>3.0</v>
      </c>
      <c r="E905" s="64" t="s">
        <v>127</v>
      </c>
      <c r="F905" s="64">
        <v>37.0</v>
      </c>
      <c r="G905" s="64">
        <v>25.5</v>
      </c>
      <c r="H905" s="64">
        <v>11.5</v>
      </c>
      <c r="I905" s="64">
        <v>49.0</v>
      </c>
      <c r="J905" s="64">
        <v>0.0024</v>
      </c>
      <c r="K905" s="64">
        <v>56.0</v>
      </c>
      <c r="L905" s="64">
        <v>0.0023</v>
      </c>
      <c r="M905" s="64">
        <v>0.9821</v>
      </c>
      <c r="N905" s="64">
        <v>3.0</v>
      </c>
      <c r="O905" s="64">
        <v>0.0</v>
      </c>
      <c r="P905" s="64">
        <v>0.0612</v>
      </c>
      <c r="Q905" s="64">
        <v>0.0</v>
      </c>
      <c r="R905" s="64">
        <v>339.0</v>
      </c>
      <c r="S905" s="64">
        <v>0.0</v>
      </c>
      <c r="T905" s="64">
        <v>3.0</v>
      </c>
      <c r="U905" s="64">
        <v>0.0</v>
      </c>
      <c r="V905" s="63"/>
      <c r="W905" s="63"/>
      <c r="X905" s="63"/>
      <c r="Y905" s="63"/>
      <c r="Z905" s="63"/>
      <c r="AA905" s="63"/>
      <c r="AB905" s="63"/>
      <c r="AC905" s="63"/>
      <c r="AD905" s="63"/>
      <c r="AE905" s="63"/>
    </row>
    <row r="906">
      <c r="A906" s="65" t="s">
        <v>494</v>
      </c>
      <c r="B906" s="65" t="s">
        <v>1455</v>
      </c>
      <c r="C906" s="65" t="s">
        <v>1456</v>
      </c>
      <c r="D906" s="65">
        <v>1.0</v>
      </c>
      <c r="E906" s="65" t="s">
        <v>127</v>
      </c>
      <c r="F906" s="65">
        <v>37.0</v>
      </c>
      <c r="G906" s="65">
        <v>25.5</v>
      </c>
      <c r="H906" s="65">
        <v>11.5</v>
      </c>
      <c r="I906" s="65">
        <v>45.0</v>
      </c>
      <c r="J906" s="65">
        <v>0.0022</v>
      </c>
      <c r="K906" s="65">
        <v>56.0</v>
      </c>
      <c r="L906" s="65">
        <v>0.0023</v>
      </c>
      <c r="M906" s="65">
        <v>1.0</v>
      </c>
      <c r="N906" s="65">
        <v>1.0</v>
      </c>
      <c r="O906" s="65">
        <v>0.0</v>
      </c>
      <c r="P906" s="65">
        <v>0.0222</v>
      </c>
      <c r="Q906" s="65">
        <v>0.0</v>
      </c>
      <c r="R906" s="65">
        <v>113.0</v>
      </c>
      <c r="S906" s="65">
        <v>0.0</v>
      </c>
      <c r="T906" s="65">
        <v>1.0</v>
      </c>
      <c r="U906" s="65">
        <v>0.0</v>
      </c>
      <c r="V906" s="3"/>
      <c r="W906" s="3"/>
      <c r="X906" s="3"/>
      <c r="Y906" s="3"/>
      <c r="Z906" s="3"/>
      <c r="AA906" s="3"/>
      <c r="AB906" s="3"/>
      <c r="AC906" s="3"/>
      <c r="AD906" s="3"/>
      <c r="AE906" s="3"/>
    </row>
    <row r="907">
      <c r="A907" s="64" t="s">
        <v>494</v>
      </c>
      <c r="B907" s="64" t="s">
        <v>1457</v>
      </c>
      <c r="C907" s="64" t="s">
        <v>1458</v>
      </c>
      <c r="D907" s="64">
        <v>2.0</v>
      </c>
      <c r="E907" s="64" t="s">
        <v>127</v>
      </c>
      <c r="F907" s="64">
        <v>37.0</v>
      </c>
      <c r="G907" s="64">
        <v>25.5</v>
      </c>
      <c r="H907" s="64">
        <v>11.5</v>
      </c>
      <c r="I907" s="64">
        <v>731.0</v>
      </c>
      <c r="J907" s="64">
        <v>0.0362</v>
      </c>
      <c r="K907" s="64">
        <v>866.0</v>
      </c>
      <c r="L907" s="64">
        <v>0.0352</v>
      </c>
      <c r="M907" s="64">
        <v>0.9931</v>
      </c>
      <c r="N907" s="64">
        <v>2.0</v>
      </c>
      <c r="O907" s="64">
        <v>0.0</v>
      </c>
      <c r="P907" s="64">
        <v>0.0027</v>
      </c>
      <c r="Q907" s="64">
        <v>0.0</v>
      </c>
      <c r="R907" s="64">
        <v>226.0</v>
      </c>
      <c r="S907" s="64">
        <v>0.0</v>
      </c>
      <c r="T907" s="64">
        <v>2.0</v>
      </c>
      <c r="U907" s="64">
        <v>0.0</v>
      </c>
      <c r="V907" s="63"/>
      <c r="W907" s="63"/>
      <c r="X907" s="63"/>
      <c r="Y907" s="63"/>
      <c r="Z907" s="63"/>
      <c r="AA907" s="63"/>
      <c r="AB907" s="63"/>
      <c r="AC907" s="63"/>
      <c r="AD907" s="63"/>
      <c r="AE907" s="63"/>
    </row>
    <row r="908">
      <c r="A908" s="65" t="s">
        <v>494</v>
      </c>
      <c r="B908" s="65" t="s">
        <v>529</v>
      </c>
      <c r="C908" s="65" t="s">
        <v>530</v>
      </c>
      <c r="D908" s="65">
        <v>4.0</v>
      </c>
      <c r="E908" s="65" t="s">
        <v>127</v>
      </c>
      <c r="F908" s="65">
        <v>37.0</v>
      </c>
      <c r="G908" s="65">
        <v>25.5</v>
      </c>
      <c r="H908" s="65">
        <v>11.5</v>
      </c>
      <c r="I908" s="65">
        <v>59.0</v>
      </c>
      <c r="J908" s="65">
        <v>0.0029</v>
      </c>
      <c r="K908" s="65">
        <v>68.0</v>
      </c>
      <c r="L908" s="65">
        <v>0.0028</v>
      </c>
      <c r="M908" s="65">
        <v>0.9706</v>
      </c>
      <c r="N908" s="65">
        <v>4.0</v>
      </c>
      <c r="O908" s="65">
        <v>0.0</v>
      </c>
      <c r="P908" s="65">
        <v>0.0678</v>
      </c>
      <c r="Q908" s="65">
        <v>0.0</v>
      </c>
      <c r="R908" s="65">
        <v>452.0</v>
      </c>
      <c r="S908" s="65">
        <v>0.0</v>
      </c>
      <c r="T908" s="65">
        <v>4.0</v>
      </c>
      <c r="U908" s="65">
        <v>0.0</v>
      </c>
      <c r="V908" s="3"/>
      <c r="W908" s="3"/>
      <c r="X908" s="3"/>
      <c r="Y908" s="3"/>
      <c r="Z908" s="3"/>
      <c r="AA908" s="3"/>
      <c r="AB908" s="3"/>
      <c r="AC908" s="3"/>
      <c r="AD908" s="3"/>
      <c r="AE908" s="3"/>
    </row>
    <row r="909">
      <c r="A909" s="64" t="s">
        <v>494</v>
      </c>
      <c r="B909" s="64" t="s">
        <v>951</v>
      </c>
      <c r="C909" s="64" t="s">
        <v>952</v>
      </c>
      <c r="D909" s="64">
        <v>3.0</v>
      </c>
      <c r="E909" s="64" t="s">
        <v>127</v>
      </c>
      <c r="F909" s="64">
        <v>37.0</v>
      </c>
      <c r="G909" s="64">
        <v>25.5</v>
      </c>
      <c r="H909" s="64">
        <v>11.5</v>
      </c>
      <c r="I909" s="64">
        <v>26.0</v>
      </c>
      <c r="J909" s="64">
        <v>0.0013</v>
      </c>
      <c r="K909" s="64">
        <v>28.0</v>
      </c>
      <c r="L909" s="64">
        <v>0.0011</v>
      </c>
      <c r="M909" s="64">
        <v>1.0</v>
      </c>
      <c r="N909" s="64">
        <v>3.0</v>
      </c>
      <c r="O909" s="64">
        <v>0.0</v>
      </c>
      <c r="P909" s="64">
        <v>0.1154</v>
      </c>
      <c r="Q909" s="64">
        <v>0.0</v>
      </c>
      <c r="R909" s="64">
        <v>339.0</v>
      </c>
      <c r="S909" s="64">
        <v>0.0</v>
      </c>
      <c r="T909" s="64">
        <v>3.0</v>
      </c>
      <c r="U909" s="64">
        <v>0.0</v>
      </c>
      <c r="V909" s="63"/>
      <c r="W909" s="63"/>
      <c r="X909" s="63"/>
      <c r="Y909" s="63"/>
      <c r="Z909" s="63"/>
      <c r="AA909" s="63"/>
      <c r="AB909" s="63"/>
      <c r="AC909" s="63"/>
      <c r="AD909" s="63"/>
      <c r="AE909" s="63"/>
    </row>
    <row r="910">
      <c r="A910" s="65" t="s">
        <v>494</v>
      </c>
      <c r="B910" s="65" t="s">
        <v>535</v>
      </c>
      <c r="C910" s="65" t="s">
        <v>536</v>
      </c>
      <c r="D910" s="65">
        <v>2.0</v>
      </c>
      <c r="E910" s="65" t="s">
        <v>127</v>
      </c>
      <c r="F910" s="65">
        <v>37.0</v>
      </c>
      <c r="G910" s="65">
        <v>25.5</v>
      </c>
      <c r="H910" s="65">
        <v>11.5</v>
      </c>
      <c r="I910" s="65">
        <v>83.0</v>
      </c>
      <c r="J910" s="65">
        <v>0.0041</v>
      </c>
      <c r="K910" s="65">
        <v>92.0</v>
      </c>
      <c r="L910" s="65">
        <v>0.0037</v>
      </c>
      <c r="M910" s="65">
        <v>1.0</v>
      </c>
      <c r="N910" s="65">
        <v>1.0</v>
      </c>
      <c r="O910" s="65">
        <v>0.0</v>
      </c>
      <c r="P910" s="65">
        <v>0.012</v>
      </c>
      <c r="Q910" s="65">
        <v>0.0</v>
      </c>
      <c r="R910" s="65">
        <v>113.0</v>
      </c>
      <c r="S910" s="65">
        <v>0.0</v>
      </c>
      <c r="T910" s="65">
        <v>1.0</v>
      </c>
      <c r="U910" s="65">
        <v>0.0</v>
      </c>
      <c r="V910" s="3"/>
      <c r="W910" s="3"/>
      <c r="X910" s="3"/>
      <c r="Y910" s="3"/>
      <c r="Z910" s="3"/>
      <c r="AA910" s="3"/>
      <c r="AB910" s="3"/>
      <c r="AC910" s="3"/>
      <c r="AD910" s="3"/>
      <c r="AE910" s="3"/>
    </row>
    <row r="911">
      <c r="A911" s="64" t="s">
        <v>494</v>
      </c>
      <c r="B911" s="64" t="s">
        <v>539</v>
      </c>
      <c r="C911" s="64" t="s">
        <v>540</v>
      </c>
      <c r="D911" s="64">
        <v>2.0</v>
      </c>
      <c r="E911" s="64" t="s">
        <v>127</v>
      </c>
      <c r="F911" s="64">
        <v>37.0</v>
      </c>
      <c r="G911" s="64">
        <v>25.5</v>
      </c>
      <c r="H911" s="64">
        <v>11.5</v>
      </c>
      <c r="I911" s="64">
        <v>9.0</v>
      </c>
      <c r="J911" s="64">
        <v>4.0E-4</v>
      </c>
      <c r="K911" s="64">
        <v>9.0</v>
      </c>
      <c r="L911" s="64">
        <v>4.0E-4</v>
      </c>
      <c r="M911" s="64">
        <v>1.0</v>
      </c>
      <c r="N911" s="64">
        <v>1.0</v>
      </c>
      <c r="O911" s="64">
        <v>0.0</v>
      </c>
      <c r="P911" s="64">
        <v>0.1111</v>
      </c>
      <c r="Q911" s="64">
        <v>0.0</v>
      </c>
      <c r="R911" s="64">
        <v>113.0</v>
      </c>
      <c r="S911" s="64">
        <v>0.0</v>
      </c>
      <c r="T911" s="64">
        <v>1.0</v>
      </c>
      <c r="U911" s="64">
        <v>0.0</v>
      </c>
      <c r="V911" s="63"/>
      <c r="W911" s="63"/>
      <c r="X911" s="63"/>
      <c r="Y911" s="63"/>
      <c r="Z911" s="63"/>
      <c r="AA911" s="63"/>
      <c r="AB911" s="63"/>
      <c r="AC911" s="63"/>
      <c r="AD911" s="63"/>
      <c r="AE911" s="63"/>
    </row>
    <row r="912">
      <c r="A912" s="65" t="s">
        <v>494</v>
      </c>
      <c r="B912" s="65" t="s">
        <v>541</v>
      </c>
      <c r="C912" s="65" t="s">
        <v>542</v>
      </c>
      <c r="D912" s="65">
        <v>1.0</v>
      </c>
      <c r="E912" s="65" t="s">
        <v>127</v>
      </c>
      <c r="F912" s="65">
        <v>37.0</v>
      </c>
      <c r="G912" s="65">
        <v>25.5</v>
      </c>
      <c r="H912" s="65">
        <v>11.5</v>
      </c>
      <c r="I912" s="65">
        <v>12.0</v>
      </c>
      <c r="J912" s="65">
        <v>6.0E-4</v>
      </c>
      <c r="K912" s="65">
        <v>15.0</v>
      </c>
      <c r="L912" s="65">
        <v>6.0E-4</v>
      </c>
      <c r="M912" s="65">
        <v>1.0</v>
      </c>
      <c r="N912" s="65">
        <v>1.0</v>
      </c>
      <c r="O912" s="65">
        <v>0.0</v>
      </c>
      <c r="P912" s="65">
        <v>0.0833</v>
      </c>
      <c r="Q912" s="65">
        <v>0.0</v>
      </c>
      <c r="R912" s="65">
        <v>113.0</v>
      </c>
      <c r="S912" s="65">
        <v>0.0</v>
      </c>
      <c r="T912" s="65">
        <v>1.0</v>
      </c>
      <c r="U912" s="65">
        <v>0.0</v>
      </c>
      <c r="V912" s="3"/>
      <c r="W912" s="3"/>
      <c r="X912" s="3"/>
      <c r="Y912" s="3"/>
      <c r="Z912" s="3"/>
      <c r="AA912" s="3"/>
      <c r="AB912" s="3"/>
      <c r="AC912" s="3"/>
      <c r="AD912" s="3"/>
      <c r="AE912" s="3"/>
    </row>
    <row r="913">
      <c r="A913" s="64" t="s">
        <v>494</v>
      </c>
      <c r="B913" s="64" t="s">
        <v>543</v>
      </c>
      <c r="C913" s="64" t="s">
        <v>544</v>
      </c>
      <c r="D913" s="64">
        <v>5.0</v>
      </c>
      <c r="E913" s="64" t="s">
        <v>127</v>
      </c>
      <c r="F913" s="64">
        <v>37.0</v>
      </c>
      <c r="G913" s="64">
        <v>25.5</v>
      </c>
      <c r="H913" s="64">
        <v>11.5</v>
      </c>
      <c r="I913" s="64">
        <v>221.0</v>
      </c>
      <c r="J913" s="64">
        <v>0.0109</v>
      </c>
      <c r="K913" s="64">
        <v>266.0</v>
      </c>
      <c r="L913" s="64">
        <v>0.0108</v>
      </c>
      <c r="M913" s="64">
        <v>0.985</v>
      </c>
      <c r="N913" s="64">
        <v>5.0</v>
      </c>
      <c r="O913" s="64">
        <v>0.0</v>
      </c>
      <c r="P913" s="64">
        <v>0.0226</v>
      </c>
      <c r="Q913" s="64">
        <v>0.0</v>
      </c>
      <c r="R913" s="64">
        <v>565.0</v>
      </c>
      <c r="S913" s="64">
        <v>0.0</v>
      </c>
      <c r="T913" s="64">
        <v>5.0</v>
      </c>
      <c r="U913" s="64">
        <v>0.0</v>
      </c>
      <c r="V913" s="63"/>
      <c r="W913" s="63"/>
      <c r="X913" s="63"/>
      <c r="Y913" s="63"/>
      <c r="Z913" s="63"/>
      <c r="AA913" s="63"/>
      <c r="AB913" s="63"/>
      <c r="AC913" s="63"/>
      <c r="AD913" s="63"/>
      <c r="AE913" s="63"/>
    </row>
    <row r="914">
      <c r="A914" s="65" t="s">
        <v>494</v>
      </c>
      <c r="B914" s="65" t="s">
        <v>547</v>
      </c>
      <c r="C914" s="65" t="s">
        <v>548</v>
      </c>
      <c r="D914" s="65">
        <v>2.0</v>
      </c>
      <c r="E914" s="65" t="s">
        <v>127</v>
      </c>
      <c r="F914" s="65">
        <v>37.0</v>
      </c>
      <c r="G914" s="65">
        <v>25.5</v>
      </c>
      <c r="H914" s="65">
        <v>11.5</v>
      </c>
      <c r="I914" s="65">
        <v>32.0</v>
      </c>
      <c r="J914" s="65">
        <v>0.0016</v>
      </c>
      <c r="K914" s="65">
        <v>36.0</v>
      </c>
      <c r="L914" s="65">
        <v>0.0015</v>
      </c>
      <c r="M914" s="65">
        <v>1.0</v>
      </c>
      <c r="N914" s="65">
        <v>2.0</v>
      </c>
      <c r="O914" s="65">
        <v>0.0</v>
      </c>
      <c r="P914" s="65">
        <v>0.0625</v>
      </c>
      <c r="Q914" s="65">
        <v>0.0</v>
      </c>
      <c r="R914" s="65">
        <v>226.0</v>
      </c>
      <c r="S914" s="65">
        <v>0.0</v>
      </c>
      <c r="T914" s="65">
        <v>2.0</v>
      </c>
      <c r="U914" s="65">
        <v>0.0</v>
      </c>
      <c r="V914" s="3"/>
      <c r="W914" s="3"/>
      <c r="X914" s="3"/>
      <c r="Y914" s="3"/>
      <c r="Z914" s="3"/>
      <c r="AA914" s="3"/>
      <c r="AB914" s="3"/>
      <c r="AC914" s="3"/>
      <c r="AD914" s="3"/>
      <c r="AE914" s="3"/>
    </row>
    <row r="915">
      <c r="A915" s="64" t="s">
        <v>549</v>
      </c>
      <c r="B915" s="64" t="s">
        <v>957</v>
      </c>
      <c r="C915" s="64" t="s">
        <v>958</v>
      </c>
      <c r="D915" s="64">
        <v>3.0</v>
      </c>
      <c r="E915" s="64" t="s">
        <v>127</v>
      </c>
      <c r="F915" s="64">
        <v>37.0</v>
      </c>
      <c r="G915" s="64">
        <v>25.5</v>
      </c>
      <c r="H915" s="64">
        <v>11.5</v>
      </c>
      <c r="I915" s="64">
        <v>305.0</v>
      </c>
      <c r="J915" s="64">
        <v>0.0151</v>
      </c>
      <c r="K915" s="64">
        <v>378.0</v>
      </c>
      <c r="L915" s="64">
        <v>0.0154</v>
      </c>
      <c r="M915" s="64">
        <v>0.9974</v>
      </c>
      <c r="N915" s="64">
        <v>1.0</v>
      </c>
      <c r="O915" s="64">
        <v>0.0</v>
      </c>
      <c r="P915" s="64">
        <v>0.0033</v>
      </c>
      <c r="Q915" s="64">
        <v>0.0</v>
      </c>
      <c r="R915" s="64">
        <v>124.0</v>
      </c>
      <c r="S915" s="64">
        <v>0.0</v>
      </c>
      <c r="T915" s="64">
        <v>1.0</v>
      </c>
      <c r="U915" s="64">
        <v>0.0</v>
      </c>
      <c r="V915" s="63"/>
      <c r="W915" s="63"/>
      <c r="X915" s="63"/>
      <c r="Y915" s="63"/>
      <c r="Z915" s="63"/>
      <c r="AA915" s="63"/>
      <c r="AB915" s="63"/>
      <c r="AC915" s="63"/>
      <c r="AD915" s="63"/>
      <c r="AE915" s="63"/>
    </row>
    <row r="916">
      <c r="A916" s="65" t="s">
        <v>562</v>
      </c>
      <c r="B916" s="65" t="s">
        <v>1459</v>
      </c>
      <c r="C916" s="65" t="s">
        <v>1460</v>
      </c>
      <c r="D916" s="65">
        <v>1.0</v>
      </c>
      <c r="E916" s="65" t="s">
        <v>235</v>
      </c>
      <c r="F916" s="65">
        <v>60.5</v>
      </c>
      <c r="G916" s="65">
        <v>33.5</v>
      </c>
      <c r="H916" s="65">
        <v>27.0</v>
      </c>
      <c r="I916" s="65">
        <v>1.0</v>
      </c>
      <c r="J916" s="65">
        <v>0.0</v>
      </c>
      <c r="K916" s="65">
        <v>1.0</v>
      </c>
      <c r="L916" s="65">
        <v>0.0</v>
      </c>
      <c r="M916" s="65">
        <v>1.0</v>
      </c>
      <c r="N916" s="65">
        <v>1.0</v>
      </c>
      <c r="O916" s="65">
        <v>0.0</v>
      </c>
      <c r="P916" s="65">
        <v>1.0</v>
      </c>
      <c r="Q916" s="65">
        <v>0.0</v>
      </c>
      <c r="R916" s="65">
        <v>102.0</v>
      </c>
      <c r="S916" s="65">
        <v>0.0</v>
      </c>
      <c r="T916" s="65">
        <v>1.0</v>
      </c>
      <c r="U916" s="65">
        <v>0.0</v>
      </c>
      <c r="V916" s="3"/>
      <c r="W916" s="3"/>
      <c r="X916" s="3"/>
      <c r="Y916" s="3"/>
      <c r="Z916" s="3"/>
      <c r="AA916" s="3"/>
      <c r="AB916" s="3"/>
      <c r="AC916" s="3"/>
      <c r="AD916" s="3"/>
      <c r="AE916" s="3"/>
    </row>
    <row r="917">
      <c r="A917" s="64" t="s">
        <v>562</v>
      </c>
      <c r="B917" s="64" t="s">
        <v>1148</v>
      </c>
      <c r="C917" s="64" t="s">
        <v>1149</v>
      </c>
      <c r="D917" s="64">
        <v>3.0</v>
      </c>
      <c r="E917" s="64" t="s">
        <v>235</v>
      </c>
      <c r="F917" s="64">
        <v>60.5</v>
      </c>
      <c r="G917" s="64">
        <v>33.5</v>
      </c>
      <c r="H917" s="64">
        <v>27.0</v>
      </c>
      <c r="I917" s="64">
        <v>0.0</v>
      </c>
      <c r="J917" s="64">
        <v>0.0</v>
      </c>
      <c r="K917" s="64">
        <v>0.0</v>
      </c>
      <c r="L917" s="64">
        <v>0.0</v>
      </c>
      <c r="M917" s="64">
        <v>0.0</v>
      </c>
      <c r="N917" s="64">
        <v>3.0</v>
      </c>
      <c r="O917" s="64">
        <v>0.0</v>
      </c>
      <c r="P917" s="64">
        <v>0.0</v>
      </c>
      <c r="Q917" s="64">
        <v>0.0</v>
      </c>
      <c r="R917" s="64">
        <v>306.0</v>
      </c>
      <c r="S917" s="64">
        <v>0.0</v>
      </c>
      <c r="T917" s="64">
        <v>2.0</v>
      </c>
      <c r="U917" s="64">
        <v>0.0</v>
      </c>
      <c r="V917" s="63"/>
      <c r="W917" s="63"/>
      <c r="X917" s="63"/>
      <c r="Y917" s="63"/>
      <c r="Z917" s="63"/>
      <c r="AA917" s="63"/>
      <c r="AB917" s="63"/>
      <c r="AC917" s="63"/>
      <c r="AD917" s="63"/>
      <c r="AE917" s="63"/>
    </row>
    <row r="918">
      <c r="A918" s="65" t="s">
        <v>575</v>
      </c>
      <c r="B918" s="65" t="s">
        <v>1461</v>
      </c>
      <c r="C918" s="65" t="s">
        <v>1462</v>
      </c>
      <c r="D918" s="65">
        <v>1.0</v>
      </c>
      <c r="E918" s="65" t="s">
        <v>235</v>
      </c>
      <c r="F918" s="65">
        <v>60.5</v>
      </c>
      <c r="G918" s="65">
        <v>33.5</v>
      </c>
      <c r="H918" s="65">
        <v>27.0</v>
      </c>
      <c r="I918" s="65">
        <v>1.0</v>
      </c>
      <c r="J918" s="65">
        <v>0.0</v>
      </c>
      <c r="K918" s="65">
        <v>2.0</v>
      </c>
      <c r="L918" s="65">
        <v>1.0E-4</v>
      </c>
      <c r="M918" s="65">
        <v>1.0</v>
      </c>
      <c r="N918" s="65">
        <v>1.0</v>
      </c>
      <c r="O918" s="65">
        <v>0.0</v>
      </c>
      <c r="P918" s="65">
        <v>1.0</v>
      </c>
      <c r="Q918" s="65">
        <v>0.0</v>
      </c>
      <c r="R918" s="65">
        <v>106.0</v>
      </c>
      <c r="S918" s="65">
        <v>0.0</v>
      </c>
      <c r="T918" s="65">
        <v>1.0</v>
      </c>
      <c r="U918" s="65">
        <v>0.0</v>
      </c>
      <c r="V918" s="3"/>
      <c r="W918" s="3"/>
      <c r="X918" s="3"/>
      <c r="Y918" s="3"/>
      <c r="Z918" s="3"/>
      <c r="AA918" s="3"/>
      <c r="AB918" s="3"/>
      <c r="AC918" s="3"/>
      <c r="AD918" s="3"/>
      <c r="AE918" s="3"/>
    </row>
    <row r="919">
      <c r="A919" s="64" t="s">
        <v>578</v>
      </c>
      <c r="B919" s="64" t="s">
        <v>579</v>
      </c>
      <c r="C919" s="64" t="s">
        <v>580</v>
      </c>
      <c r="D919" s="64">
        <v>1.0</v>
      </c>
      <c r="E919" s="64" t="s">
        <v>134</v>
      </c>
      <c r="F919" s="64">
        <v>59.5</v>
      </c>
      <c r="G919" s="64">
        <v>32.5</v>
      </c>
      <c r="H919" s="64">
        <v>27.0</v>
      </c>
      <c r="I919" s="64">
        <v>1.0</v>
      </c>
      <c r="J919" s="64">
        <v>0.0</v>
      </c>
      <c r="K919" s="64">
        <v>1.0</v>
      </c>
      <c r="L919" s="64">
        <v>0.0</v>
      </c>
      <c r="M919" s="64">
        <v>1.0</v>
      </c>
      <c r="N919" s="64">
        <v>1.0</v>
      </c>
      <c r="O919" s="64">
        <v>0.0</v>
      </c>
      <c r="P919" s="64">
        <v>1.0</v>
      </c>
      <c r="Q919" s="64">
        <v>0.0</v>
      </c>
      <c r="R919" s="64">
        <v>134.0</v>
      </c>
      <c r="S919" s="64">
        <v>0.0</v>
      </c>
      <c r="T919" s="64">
        <v>1.0</v>
      </c>
      <c r="U919" s="64">
        <v>0.0</v>
      </c>
      <c r="V919" s="63"/>
      <c r="W919" s="63"/>
      <c r="X919" s="63"/>
      <c r="Y919" s="63"/>
      <c r="Z919" s="63"/>
      <c r="AA919" s="63"/>
      <c r="AB919" s="63"/>
      <c r="AC919" s="63"/>
      <c r="AD919" s="63"/>
      <c r="AE919" s="63"/>
    </row>
    <row r="920">
      <c r="A920" s="65" t="s">
        <v>578</v>
      </c>
      <c r="B920" s="65" t="s">
        <v>1153</v>
      </c>
      <c r="C920" s="65" t="s">
        <v>1154</v>
      </c>
      <c r="D920" s="65">
        <v>1.0</v>
      </c>
      <c r="E920" s="65" t="s">
        <v>134</v>
      </c>
      <c r="F920" s="65">
        <v>59.5</v>
      </c>
      <c r="G920" s="65">
        <v>32.5</v>
      </c>
      <c r="H920" s="65">
        <v>27.0</v>
      </c>
      <c r="I920" s="65">
        <v>1.0</v>
      </c>
      <c r="J920" s="65">
        <v>0.0</v>
      </c>
      <c r="K920" s="65">
        <v>1.0</v>
      </c>
      <c r="L920" s="65">
        <v>0.0</v>
      </c>
      <c r="M920" s="65">
        <v>0.0</v>
      </c>
      <c r="N920" s="65">
        <v>1.0</v>
      </c>
      <c r="O920" s="65">
        <v>0.0</v>
      </c>
      <c r="P920" s="65">
        <v>1.0</v>
      </c>
      <c r="Q920" s="65">
        <v>0.0</v>
      </c>
      <c r="R920" s="65">
        <v>134.0</v>
      </c>
      <c r="S920" s="65">
        <v>0.0</v>
      </c>
      <c r="T920" s="65">
        <v>1.0</v>
      </c>
      <c r="U920" s="65">
        <v>0.0</v>
      </c>
      <c r="V920" s="3"/>
      <c r="W920" s="3"/>
      <c r="X920" s="3"/>
      <c r="Y920" s="3"/>
      <c r="Z920" s="3"/>
      <c r="AA920" s="3"/>
      <c r="AB920" s="3"/>
      <c r="AC920" s="3"/>
      <c r="AD920" s="3"/>
      <c r="AE920" s="3"/>
    </row>
    <row r="921">
      <c r="A921" s="64" t="s">
        <v>587</v>
      </c>
      <c r="B921" s="64" t="s">
        <v>588</v>
      </c>
      <c r="C921" s="64" t="s">
        <v>589</v>
      </c>
      <c r="D921" s="64">
        <v>1.0</v>
      </c>
      <c r="E921" s="64" t="s">
        <v>115</v>
      </c>
      <c r="F921" s="64">
        <v>60.5</v>
      </c>
      <c r="G921" s="64">
        <v>33.5</v>
      </c>
      <c r="H921" s="64">
        <v>27.0</v>
      </c>
      <c r="I921" s="64">
        <v>347.0</v>
      </c>
      <c r="J921" s="64">
        <v>0.0172</v>
      </c>
      <c r="K921" s="64">
        <v>419.0</v>
      </c>
      <c r="L921" s="64">
        <v>0.017</v>
      </c>
      <c r="M921" s="64">
        <v>0.9952</v>
      </c>
      <c r="N921" s="64">
        <v>1.0</v>
      </c>
      <c r="O921" s="64">
        <v>0.0</v>
      </c>
      <c r="P921" s="64">
        <v>0.0029</v>
      </c>
      <c r="Q921" s="64">
        <v>0.0</v>
      </c>
      <c r="R921" s="64">
        <v>134.0</v>
      </c>
      <c r="S921" s="64">
        <v>0.0</v>
      </c>
      <c r="T921" s="64">
        <v>1.0</v>
      </c>
      <c r="U921" s="64">
        <v>0.0</v>
      </c>
      <c r="V921" s="63"/>
      <c r="W921" s="63"/>
      <c r="X921" s="63"/>
      <c r="Y921" s="63"/>
      <c r="Z921" s="63"/>
      <c r="AA921" s="63"/>
      <c r="AB921" s="63"/>
      <c r="AC921" s="63"/>
      <c r="AD921" s="63"/>
      <c r="AE921" s="63"/>
    </row>
    <row r="922">
      <c r="A922" s="65" t="s">
        <v>587</v>
      </c>
      <c r="B922" s="65" t="s">
        <v>590</v>
      </c>
      <c r="C922" s="65" t="s">
        <v>591</v>
      </c>
      <c r="D922" s="65">
        <v>5.0</v>
      </c>
      <c r="E922" s="65" t="s">
        <v>115</v>
      </c>
      <c r="F922" s="65">
        <v>60.5</v>
      </c>
      <c r="G922" s="65">
        <v>33.5</v>
      </c>
      <c r="H922" s="65">
        <v>27.0</v>
      </c>
      <c r="I922" s="65">
        <v>21.0</v>
      </c>
      <c r="J922" s="65">
        <v>0.001</v>
      </c>
      <c r="K922" s="65">
        <v>29.0</v>
      </c>
      <c r="L922" s="65">
        <v>0.0012</v>
      </c>
      <c r="M922" s="65">
        <v>0.8276</v>
      </c>
      <c r="N922" s="65">
        <v>4.0</v>
      </c>
      <c r="O922" s="65">
        <v>1.0</v>
      </c>
      <c r="P922" s="65">
        <v>0.1905</v>
      </c>
      <c r="Q922" s="65">
        <v>0.0476</v>
      </c>
      <c r="R922" s="65">
        <v>536.0</v>
      </c>
      <c r="S922" s="65">
        <v>134.0</v>
      </c>
      <c r="T922" s="65">
        <v>4.0</v>
      </c>
      <c r="U922" s="65">
        <v>1.0</v>
      </c>
      <c r="V922" s="3"/>
      <c r="W922" s="3"/>
      <c r="X922" s="3"/>
      <c r="Y922" s="3"/>
      <c r="Z922" s="3"/>
      <c r="AA922" s="3"/>
      <c r="AB922" s="3"/>
      <c r="AC922" s="3"/>
      <c r="AD922" s="3"/>
      <c r="AE922" s="3"/>
    </row>
    <row r="923">
      <c r="A923" s="64" t="s">
        <v>587</v>
      </c>
      <c r="B923" s="64" t="s">
        <v>592</v>
      </c>
      <c r="C923" s="64" t="s">
        <v>593</v>
      </c>
      <c r="D923" s="64">
        <v>1.0</v>
      </c>
      <c r="E923" s="64" t="s">
        <v>115</v>
      </c>
      <c r="F923" s="64">
        <v>60.5</v>
      </c>
      <c r="G923" s="64">
        <v>33.5</v>
      </c>
      <c r="H923" s="64">
        <v>27.0</v>
      </c>
      <c r="I923" s="64">
        <v>6.0</v>
      </c>
      <c r="J923" s="64">
        <v>3.0E-4</v>
      </c>
      <c r="K923" s="64">
        <v>7.0</v>
      </c>
      <c r="L923" s="64">
        <v>3.0E-4</v>
      </c>
      <c r="M923" s="64">
        <v>0.8571</v>
      </c>
      <c r="N923" s="64">
        <v>1.0</v>
      </c>
      <c r="O923" s="64">
        <v>0.0</v>
      </c>
      <c r="P923" s="64">
        <v>0.1667</v>
      </c>
      <c r="Q923" s="64">
        <v>0.0</v>
      </c>
      <c r="R923" s="64">
        <v>134.0</v>
      </c>
      <c r="S923" s="64">
        <v>0.0</v>
      </c>
      <c r="T923" s="64">
        <v>1.0</v>
      </c>
      <c r="U923" s="64">
        <v>0.0</v>
      </c>
      <c r="V923" s="63"/>
      <c r="W923" s="63"/>
      <c r="X923" s="63"/>
      <c r="Y923" s="63"/>
      <c r="Z923" s="63"/>
      <c r="AA923" s="63"/>
      <c r="AB923" s="63"/>
      <c r="AC923" s="63"/>
      <c r="AD923" s="63"/>
      <c r="AE923" s="63"/>
    </row>
    <row r="924">
      <c r="A924" s="65" t="s">
        <v>587</v>
      </c>
      <c r="B924" s="65" t="s">
        <v>969</v>
      </c>
      <c r="C924" s="65" t="s">
        <v>970</v>
      </c>
      <c r="D924" s="65">
        <v>1.0</v>
      </c>
      <c r="E924" s="65" t="s">
        <v>115</v>
      </c>
      <c r="F924" s="65">
        <v>60.5</v>
      </c>
      <c r="G924" s="65">
        <v>33.5</v>
      </c>
      <c r="H924" s="65">
        <v>27.0</v>
      </c>
      <c r="I924" s="65">
        <v>6.0</v>
      </c>
      <c r="J924" s="65">
        <v>3.0E-4</v>
      </c>
      <c r="K924" s="65">
        <v>11.0</v>
      </c>
      <c r="L924" s="65">
        <v>4.0E-4</v>
      </c>
      <c r="M924" s="65">
        <v>1.0</v>
      </c>
      <c r="N924" s="65">
        <v>1.0</v>
      </c>
      <c r="O924" s="65">
        <v>0.0</v>
      </c>
      <c r="P924" s="65">
        <v>0.1667</v>
      </c>
      <c r="Q924" s="65">
        <v>0.0</v>
      </c>
      <c r="R924" s="65">
        <v>134.0</v>
      </c>
      <c r="S924" s="65">
        <v>0.0</v>
      </c>
      <c r="T924" s="65">
        <v>1.0</v>
      </c>
      <c r="U924" s="65">
        <v>0.0</v>
      </c>
      <c r="V924" s="3"/>
      <c r="W924" s="3"/>
      <c r="X924" s="3"/>
      <c r="Y924" s="3"/>
      <c r="Z924" s="3"/>
      <c r="AA924" s="3"/>
      <c r="AB924" s="3"/>
      <c r="AC924" s="3"/>
      <c r="AD924" s="3"/>
      <c r="AE924" s="3"/>
    </row>
    <row r="925">
      <c r="A925" s="64" t="s">
        <v>587</v>
      </c>
      <c r="B925" s="64" t="s">
        <v>594</v>
      </c>
      <c r="C925" s="64" t="s">
        <v>595</v>
      </c>
      <c r="D925" s="64">
        <v>1.0</v>
      </c>
      <c r="E925" s="64" t="s">
        <v>115</v>
      </c>
      <c r="F925" s="64">
        <v>60.5</v>
      </c>
      <c r="G925" s="64">
        <v>33.5</v>
      </c>
      <c r="H925" s="64">
        <v>27.0</v>
      </c>
      <c r="I925" s="64">
        <v>15.0</v>
      </c>
      <c r="J925" s="64">
        <v>7.0E-4</v>
      </c>
      <c r="K925" s="64">
        <v>24.0</v>
      </c>
      <c r="L925" s="64">
        <v>0.001</v>
      </c>
      <c r="M925" s="64">
        <v>0.9583</v>
      </c>
      <c r="N925" s="64">
        <v>1.0</v>
      </c>
      <c r="O925" s="64">
        <v>0.0</v>
      </c>
      <c r="P925" s="64">
        <v>0.0667</v>
      </c>
      <c r="Q925" s="64">
        <v>0.0</v>
      </c>
      <c r="R925" s="64">
        <v>134.0</v>
      </c>
      <c r="S925" s="64">
        <v>0.0</v>
      </c>
      <c r="T925" s="64">
        <v>1.0</v>
      </c>
      <c r="U925" s="64">
        <v>0.0</v>
      </c>
      <c r="V925" s="63"/>
      <c r="W925" s="63"/>
      <c r="X925" s="63"/>
      <c r="Y925" s="63"/>
      <c r="Z925" s="63"/>
      <c r="AA925" s="63"/>
      <c r="AB925" s="63"/>
      <c r="AC925" s="63"/>
      <c r="AD925" s="63"/>
      <c r="AE925" s="63"/>
    </row>
    <row r="926">
      <c r="A926" s="65" t="s">
        <v>587</v>
      </c>
      <c r="B926" s="65" t="s">
        <v>971</v>
      </c>
      <c r="C926" s="65" t="s">
        <v>972</v>
      </c>
      <c r="D926" s="65">
        <v>1.0</v>
      </c>
      <c r="E926" s="65" t="s">
        <v>115</v>
      </c>
      <c r="F926" s="65">
        <v>60.5</v>
      </c>
      <c r="G926" s="65">
        <v>33.5</v>
      </c>
      <c r="H926" s="65">
        <v>27.0</v>
      </c>
      <c r="I926" s="65">
        <v>0.0</v>
      </c>
      <c r="J926" s="65">
        <v>0.0</v>
      </c>
      <c r="K926" s="65">
        <v>0.0</v>
      </c>
      <c r="L926" s="65">
        <v>0.0</v>
      </c>
      <c r="M926" s="65">
        <v>0.0</v>
      </c>
      <c r="N926" s="65">
        <v>1.0</v>
      </c>
      <c r="O926" s="65">
        <v>0.0</v>
      </c>
      <c r="P926" s="65">
        <v>0.0</v>
      </c>
      <c r="Q926" s="65">
        <v>0.0</v>
      </c>
      <c r="R926" s="65">
        <v>134.0</v>
      </c>
      <c r="S926" s="65">
        <v>0.0</v>
      </c>
      <c r="T926" s="65">
        <v>1.0</v>
      </c>
      <c r="U926" s="65">
        <v>0.0</v>
      </c>
      <c r="V926" s="3"/>
      <c r="W926" s="3"/>
      <c r="X926" s="3"/>
      <c r="Y926" s="3"/>
      <c r="Z926" s="3"/>
      <c r="AA926" s="3"/>
      <c r="AB926" s="3"/>
      <c r="AC926" s="3"/>
      <c r="AD926" s="3"/>
      <c r="AE926" s="3"/>
    </row>
    <row r="927">
      <c r="A927" s="64" t="s">
        <v>587</v>
      </c>
      <c r="B927" s="64" t="s">
        <v>598</v>
      </c>
      <c r="C927" s="64" t="s">
        <v>599</v>
      </c>
      <c r="D927" s="64">
        <v>1.0</v>
      </c>
      <c r="E927" s="64" t="s">
        <v>115</v>
      </c>
      <c r="F927" s="64">
        <v>60.5</v>
      </c>
      <c r="G927" s="64">
        <v>33.5</v>
      </c>
      <c r="H927" s="64">
        <v>27.0</v>
      </c>
      <c r="I927" s="64">
        <v>9.0</v>
      </c>
      <c r="J927" s="64">
        <v>4.0E-4</v>
      </c>
      <c r="K927" s="64">
        <v>12.0</v>
      </c>
      <c r="L927" s="64">
        <v>5.0E-4</v>
      </c>
      <c r="M927" s="64">
        <v>1.0</v>
      </c>
      <c r="N927" s="64">
        <v>1.0</v>
      </c>
      <c r="O927" s="64">
        <v>0.0</v>
      </c>
      <c r="P927" s="64">
        <v>0.1111</v>
      </c>
      <c r="Q927" s="64">
        <v>0.0</v>
      </c>
      <c r="R927" s="64">
        <v>134.0</v>
      </c>
      <c r="S927" s="64">
        <v>0.0</v>
      </c>
      <c r="T927" s="64">
        <v>1.0</v>
      </c>
      <c r="U927" s="64">
        <v>0.0</v>
      </c>
      <c r="V927" s="63"/>
      <c r="W927" s="63"/>
      <c r="X927" s="63"/>
      <c r="Y927" s="63"/>
      <c r="Z927" s="63"/>
      <c r="AA927" s="63"/>
      <c r="AB927" s="63"/>
      <c r="AC927" s="63"/>
      <c r="AD927" s="63"/>
      <c r="AE927" s="63"/>
    </row>
    <row r="928">
      <c r="A928" s="65" t="s">
        <v>587</v>
      </c>
      <c r="B928" s="65" t="s">
        <v>973</v>
      </c>
      <c r="C928" s="65" t="s">
        <v>974</v>
      </c>
      <c r="D928" s="65">
        <v>1.0</v>
      </c>
      <c r="E928" s="65" t="s">
        <v>115</v>
      </c>
      <c r="F928" s="65">
        <v>60.5</v>
      </c>
      <c r="G928" s="65">
        <v>33.5</v>
      </c>
      <c r="H928" s="65">
        <v>27.0</v>
      </c>
      <c r="I928" s="65">
        <v>9.0</v>
      </c>
      <c r="J928" s="65">
        <v>4.0E-4</v>
      </c>
      <c r="K928" s="65">
        <v>10.0</v>
      </c>
      <c r="L928" s="65">
        <v>4.0E-4</v>
      </c>
      <c r="M928" s="65">
        <v>1.0</v>
      </c>
      <c r="N928" s="65">
        <v>1.0</v>
      </c>
      <c r="O928" s="65">
        <v>0.0</v>
      </c>
      <c r="P928" s="65">
        <v>0.1111</v>
      </c>
      <c r="Q928" s="65">
        <v>0.0</v>
      </c>
      <c r="R928" s="65">
        <v>134.0</v>
      </c>
      <c r="S928" s="65">
        <v>0.0</v>
      </c>
      <c r="T928" s="65">
        <v>1.0</v>
      </c>
      <c r="U928" s="65">
        <v>0.0</v>
      </c>
      <c r="V928" s="3"/>
      <c r="W928" s="3"/>
      <c r="X928" s="3"/>
      <c r="Y928" s="3"/>
      <c r="Z928" s="3"/>
      <c r="AA928" s="3"/>
      <c r="AB928" s="3"/>
      <c r="AC928" s="3"/>
      <c r="AD928" s="3"/>
      <c r="AE928" s="3"/>
    </row>
    <row r="929">
      <c r="A929" s="64" t="s">
        <v>587</v>
      </c>
      <c r="B929" s="64" t="s">
        <v>600</v>
      </c>
      <c r="C929" s="64" t="s">
        <v>601</v>
      </c>
      <c r="D929" s="64">
        <v>3.0</v>
      </c>
      <c r="E929" s="64" t="s">
        <v>115</v>
      </c>
      <c r="F929" s="64">
        <v>60.5</v>
      </c>
      <c r="G929" s="64">
        <v>33.5</v>
      </c>
      <c r="H929" s="64">
        <v>27.0</v>
      </c>
      <c r="I929" s="64">
        <v>15.0</v>
      </c>
      <c r="J929" s="64">
        <v>7.0E-4</v>
      </c>
      <c r="K929" s="64">
        <v>17.0</v>
      </c>
      <c r="L929" s="64">
        <v>7.0E-4</v>
      </c>
      <c r="M929" s="64">
        <v>0.8824</v>
      </c>
      <c r="N929" s="64">
        <v>3.0</v>
      </c>
      <c r="O929" s="64">
        <v>0.0</v>
      </c>
      <c r="P929" s="64">
        <v>0.2</v>
      </c>
      <c r="Q929" s="64">
        <v>0.0</v>
      </c>
      <c r="R929" s="64">
        <v>402.0</v>
      </c>
      <c r="S929" s="64">
        <v>0.0</v>
      </c>
      <c r="T929" s="64">
        <v>3.0</v>
      </c>
      <c r="U929" s="64">
        <v>0.0</v>
      </c>
      <c r="V929" s="63"/>
      <c r="W929" s="63"/>
      <c r="X929" s="63"/>
      <c r="Y929" s="63"/>
      <c r="Z929" s="63"/>
      <c r="AA929" s="63"/>
      <c r="AB929" s="63"/>
      <c r="AC929" s="63"/>
      <c r="AD929" s="63"/>
      <c r="AE929" s="63"/>
    </row>
    <row r="930">
      <c r="A930" s="65" t="s">
        <v>587</v>
      </c>
      <c r="B930" s="65" t="s">
        <v>602</v>
      </c>
      <c r="C930" s="65" t="s">
        <v>603</v>
      </c>
      <c r="D930" s="65">
        <v>3.0</v>
      </c>
      <c r="E930" s="65" t="s">
        <v>115</v>
      </c>
      <c r="F930" s="65">
        <v>60.5</v>
      </c>
      <c r="G930" s="65">
        <v>33.5</v>
      </c>
      <c r="H930" s="65">
        <v>27.0</v>
      </c>
      <c r="I930" s="65">
        <v>223.0</v>
      </c>
      <c r="J930" s="65">
        <v>0.011</v>
      </c>
      <c r="K930" s="65">
        <v>270.0</v>
      </c>
      <c r="L930" s="65">
        <v>0.011</v>
      </c>
      <c r="M930" s="65">
        <v>1.0</v>
      </c>
      <c r="N930" s="65">
        <v>2.0</v>
      </c>
      <c r="O930" s="65">
        <v>1.0</v>
      </c>
      <c r="P930" s="65">
        <v>0.009</v>
      </c>
      <c r="Q930" s="65">
        <v>0.0045</v>
      </c>
      <c r="R930" s="65">
        <v>268.0</v>
      </c>
      <c r="S930" s="65">
        <v>134.0</v>
      </c>
      <c r="T930" s="65">
        <v>2.0</v>
      </c>
      <c r="U930" s="65">
        <v>1.0</v>
      </c>
      <c r="V930" s="3"/>
      <c r="W930" s="3"/>
      <c r="X930" s="3"/>
      <c r="Y930" s="3"/>
      <c r="Z930" s="3"/>
      <c r="AA930" s="3"/>
      <c r="AB930" s="3"/>
      <c r="AC930" s="3"/>
      <c r="AD930" s="3"/>
      <c r="AE930" s="3"/>
    </row>
    <row r="931">
      <c r="A931" s="64" t="s">
        <v>1463</v>
      </c>
      <c r="B931" s="64" t="s">
        <v>1464</v>
      </c>
      <c r="C931" s="64" t="s">
        <v>1158</v>
      </c>
      <c r="D931" s="64">
        <v>1.0</v>
      </c>
      <c r="E931" s="64" t="s">
        <v>138</v>
      </c>
      <c r="F931" s="64">
        <v>52.0</v>
      </c>
      <c r="G931" s="64">
        <v>43.0</v>
      </c>
      <c r="H931" s="64">
        <v>9.0</v>
      </c>
      <c r="I931" s="64">
        <v>0.0</v>
      </c>
      <c r="J931" s="64">
        <v>0.0</v>
      </c>
      <c r="K931" s="64">
        <v>0.0</v>
      </c>
      <c r="L931" s="64">
        <v>0.0</v>
      </c>
      <c r="M931" s="64">
        <v>0.0</v>
      </c>
      <c r="N931" s="64">
        <v>1.0</v>
      </c>
      <c r="O931" s="64">
        <v>0.0</v>
      </c>
      <c r="P931" s="64">
        <v>0.0</v>
      </c>
      <c r="Q931" s="64">
        <v>0.0</v>
      </c>
      <c r="R931" s="64">
        <v>129.0</v>
      </c>
      <c r="S931" s="64">
        <v>0.0</v>
      </c>
      <c r="T931" s="64">
        <v>1.0</v>
      </c>
      <c r="U931" s="64">
        <v>0.0</v>
      </c>
      <c r="V931" s="63"/>
      <c r="W931" s="63"/>
      <c r="X931" s="63"/>
      <c r="Y931" s="63"/>
      <c r="Z931" s="63"/>
      <c r="AA931" s="63"/>
      <c r="AB931" s="63"/>
      <c r="AC931" s="63"/>
      <c r="AD931" s="63"/>
      <c r="AE931" s="63"/>
    </row>
    <row r="932">
      <c r="A932" s="65" t="s">
        <v>604</v>
      </c>
      <c r="B932" s="65" t="s">
        <v>605</v>
      </c>
      <c r="C932" s="65" t="s">
        <v>606</v>
      </c>
      <c r="D932" s="65">
        <v>2.0</v>
      </c>
      <c r="E932" s="65" t="s">
        <v>138</v>
      </c>
      <c r="F932" s="65">
        <v>52.0</v>
      </c>
      <c r="G932" s="65">
        <v>43.0</v>
      </c>
      <c r="H932" s="65">
        <v>9.0</v>
      </c>
      <c r="I932" s="65">
        <v>0.0</v>
      </c>
      <c r="J932" s="65">
        <v>0.0</v>
      </c>
      <c r="K932" s="65">
        <v>0.0</v>
      </c>
      <c r="L932" s="65">
        <v>0.0</v>
      </c>
      <c r="M932" s="65">
        <v>0.0</v>
      </c>
      <c r="N932" s="65">
        <v>1.0</v>
      </c>
      <c r="O932" s="65">
        <v>1.0</v>
      </c>
      <c r="P932" s="65">
        <v>0.0</v>
      </c>
      <c r="Q932" s="65">
        <v>0.0</v>
      </c>
      <c r="R932" s="65">
        <v>129.0</v>
      </c>
      <c r="S932" s="65">
        <v>129.0</v>
      </c>
      <c r="T932" s="65">
        <v>1.0</v>
      </c>
      <c r="U932" s="65">
        <v>1.0</v>
      </c>
      <c r="V932" s="3"/>
      <c r="W932" s="3"/>
      <c r="X932" s="3"/>
      <c r="Y932" s="3"/>
      <c r="Z932" s="3"/>
      <c r="AA932" s="3"/>
      <c r="AB932" s="3"/>
      <c r="AC932" s="3"/>
      <c r="AD932" s="3"/>
      <c r="AE932" s="3"/>
    </row>
    <row r="933">
      <c r="A933" s="64" t="s">
        <v>975</v>
      </c>
      <c r="B933" s="64" t="s">
        <v>613</v>
      </c>
      <c r="C933" s="64" t="s">
        <v>614</v>
      </c>
      <c r="D933" s="64">
        <v>1.0</v>
      </c>
      <c r="E933" s="64" t="s">
        <v>204</v>
      </c>
      <c r="F933" s="64">
        <v>37.0</v>
      </c>
      <c r="G933" s="64">
        <v>25.5</v>
      </c>
      <c r="H933" s="64">
        <v>11.5</v>
      </c>
      <c r="I933" s="64">
        <v>1.0</v>
      </c>
      <c r="J933" s="64">
        <v>0.0</v>
      </c>
      <c r="K933" s="64">
        <v>1.0</v>
      </c>
      <c r="L933" s="64">
        <v>0.0</v>
      </c>
      <c r="M933" s="64">
        <v>1.0</v>
      </c>
      <c r="N933" s="64">
        <v>1.0</v>
      </c>
      <c r="O933" s="64">
        <v>0.0</v>
      </c>
      <c r="P933" s="64">
        <v>1.0</v>
      </c>
      <c r="Q933" s="64">
        <v>0.0</v>
      </c>
      <c r="R933" s="64">
        <v>105.0</v>
      </c>
      <c r="S933" s="64">
        <v>0.0</v>
      </c>
      <c r="T933" s="64">
        <v>1.0</v>
      </c>
      <c r="U933" s="64">
        <v>0.0</v>
      </c>
      <c r="V933" s="63"/>
      <c r="W933" s="63"/>
      <c r="X933" s="63"/>
      <c r="Y933" s="63"/>
      <c r="Z933" s="63"/>
      <c r="AA933" s="63"/>
      <c r="AB933" s="63"/>
      <c r="AC933" s="63"/>
      <c r="AD933" s="63"/>
      <c r="AE933" s="63"/>
    </row>
    <row r="934">
      <c r="A934" s="65" t="s">
        <v>975</v>
      </c>
      <c r="B934" s="65" t="s">
        <v>615</v>
      </c>
      <c r="C934" s="65" t="s">
        <v>616</v>
      </c>
      <c r="D934" s="65">
        <v>1.0</v>
      </c>
      <c r="E934" s="65" t="s">
        <v>204</v>
      </c>
      <c r="F934" s="65">
        <v>37.0</v>
      </c>
      <c r="G934" s="65">
        <v>25.5</v>
      </c>
      <c r="H934" s="65">
        <v>11.5</v>
      </c>
      <c r="I934" s="65">
        <v>1.0</v>
      </c>
      <c r="J934" s="65">
        <v>0.0</v>
      </c>
      <c r="K934" s="65">
        <v>1.0</v>
      </c>
      <c r="L934" s="65">
        <v>0.0</v>
      </c>
      <c r="M934" s="65">
        <v>1.0</v>
      </c>
      <c r="N934" s="65">
        <v>1.0</v>
      </c>
      <c r="O934" s="65">
        <v>0.0</v>
      </c>
      <c r="P934" s="65">
        <v>1.0</v>
      </c>
      <c r="Q934" s="65">
        <v>0.0</v>
      </c>
      <c r="R934" s="65">
        <v>105.0</v>
      </c>
      <c r="S934" s="65">
        <v>0.0</v>
      </c>
      <c r="T934" s="65">
        <v>1.0</v>
      </c>
      <c r="U934" s="65">
        <v>0.0</v>
      </c>
      <c r="V934" s="3"/>
      <c r="W934" s="3"/>
      <c r="X934" s="3"/>
      <c r="Y934" s="3"/>
      <c r="Z934" s="3"/>
      <c r="AA934" s="3"/>
      <c r="AB934" s="3"/>
      <c r="AC934" s="3"/>
      <c r="AD934" s="3"/>
      <c r="AE934" s="3"/>
    </row>
    <row r="935">
      <c r="A935" s="64" t="s">
        <v>1465</v>
      </c>
      <c r="B935" s="64" t="s">
        <v>1466</v>
      </c>
      <c r="C935" s="64" t="s">
        <v>1467</v>
      </c>
      <c r="D935" s="64">
        <v>1.0</v>
      </c>
      <c r="E935" s="64" t="s">
        <v>192</v>
      </c>
      <c r="F935" s="64">
        <v>50.5</v>
      </c>
      <c r="G935" s="64">
        <v>30.0</v>
      </c>
      <c r="H935" s="64">
        <v>20.5</v>
      </c>
      <c r="I935" s="64">
        <v>2.0</v>
      </c>
      <c r="J935" s="64">
        <v>1.0E-4</v>
      </c>
      <c r="K935" s="64">
        <v>2.0</v>
      </c>
      <c r="L935" s="64">
        <v>1.0E-4</v>
      </c>
      <c r="M935" s="64">
        <v>1.0</v>
      </c>
      <c r="N935" s="64">
        <v>1.0</v>
      </c>
      <c r="O935" s="64">
        <v>0.0</v>
      </c>
      <c r="P935" s="64">
        <v>0.5</v>
      </c>
      <c r="Q935" s="64">
        <v>0.0</v>
      </c>
      <c r="R935" s="64">
        <v>110.0</v>
      </c>
      <c r="S935" s="64">
        <v>0.0</v>
      </c>
      <c r="T935" s="64">
        <v>1.0</v>
      </c>
      <c r="U935" s="64">
        <v>0.0</v>
      </c>
      <c r="V935" s="63"/>
      <c r="W935" s="63"/>
      <c r="X935" s="63"/>
      <c r="Y935" s="63"/>
      <c r="Z935" s="63"/>
      <c r="AA935" s="63"/>
      <c r="AB935" s="63"/>
      <c r="AC935" s="63"/>
      <c r="AD935" s="63"/>
      <c r="AE935" s="63"/>
    </row>
    <row r="936">
      <c r="A936" s="65" t="s">
        <v>1163</v>
      </c>
      <c r="B936" s="65" t="s">
        <v>1164</v>
      </c>
      <c r="C936" s="65" t="s">
        <v>1165</v>
      </c>
      <c r="D936" s="65">
        <v>1.0</v>
      </c>
      <c r="E936" s="65" t="s">
        <v>46</v>
      </c>
      <c r="F936" s="65">
        <v>52.0</v>
      </c>
      <c r="G936" s="65">
        <v>43.0</v>
      </c>
      <c r="H936" s="65">
        <v>9.0</v>
      </c>
      <c r="I936" s="65">
        <v>1.0</v>
      </c>
      <c r="J936" s="65">
        <v>0.0</v>
      </c>
      <c r="K936" s="65">
        <v>1.0</v>
      </c>
      <c r="L936" s="65">
        <v>0.0</v>
      </c>
      <c r="M936" s="65">
        <v>1.0</v>
      </c>
      <c r="N936" s="65">
        <v>1.0</v>
      </c>
      <c r="O936" s="65">
        <v>0.0</v>
      </c>
      <c r="P936" s="65">
        <v>1.0</v>
      </c>
      <c r="Q936" s="65">
        <v>0.0</v>
      </c>
      <c r="R936" s="65">
        <v>177.0</v>
      </c>
      <c r="S936" s="65">
        <v>0.0</v>
      </c>
      <c r="T936" s="65">
        <v>1.0</v>
      </c>
      <c r="U936" s="65">
        <v>0.0</v>
      </c>
      <c r="V936" s="3"/>
      <c r="W936" s="3"/>
      <c r="X936" s="3"/>
      <c r="Y936" s="3"/>
      <c r="Z936" s="3"/>
      <c r="AA936" s="3"/>
      <c r="AB936" s="3"/>
      <c r="AC936" s="3"/>
      <c r="AD936" s="3"/>
      <c r="AE936" s="3"/>
    </row>
    <row r="937">
      <c r="A937" s="64" t="s">
        <v>620</v>
      </c>
      <c r="B937" s="64" t="s">
        <v>621</v>
      </c>
      <c r="C937" s="64" t="s">
        <v>622</v>
      </c>
      <c r="D937" s="64">
        <v>1.0</v>
      </c>
      <c r="E937" s="64" t="s">
        <v>226</v>
      </c>
      <c r="F937" s="64">
        <v>35.0</v>
      </c>
      <c r="G937" s="64">
        <v>24.5</v>
      </c>
      <c r="H937" s="64">
        <v>10.5</v>
      </c>
      <c r="I937" s="64">
        <v>4.0</v>
      </c>
      <c r="J937" s="64">
        <v>2.0E-4</v>
      </c>
      <c r="K937" s="64">
        <v>4.0</v>
      </c>
      <c r="L937" s="64">
        <v>2.0E-4</v>
      </c>
      <c r="M937" s="64">
        <v>1.0</v>
      </c>
      <c r="N937" s="64">
        <v>1.0</v>
      </c>
      <c r="O937" s="64">
        <v>0.0</v>
      </c>
      <c r="P937" s="64">
        <v>0.25</v>
      </c>
      <c r="Q937" s="64">
        <v>0.0</v>
      </c>
      <c r="R937" s="64">
        <v>102.0</v>
      </c>
      <c r="S937" s="64">
        <v>0.0</v>
      </c>
      <c r="T937" s="64">
        <v>1.0</v>
      </c>
      <c r="U937" s="64">
        <v>0.0</v>
      </c>
      <c r="V937" s="63"/>
      <c r="W937" s="63"/>
      <c r="X937" s="63"/>
      <c r="Y937" s="63"/>
      <c r="Z937" s="63"/>
      <c r="AA937" s="63"/>
      <c r="AB937" s="63"/>
      <c r="AC937" s="63"/>
      <c r="AD937" s="63"/>
      <c r="AE937" s="63"/>
    </row>
    <row r="938">
      <c r="A938" s="65" t="s">
        <v>620</v>
      </c>
      <c r="B938" s="65" t="s">
        <v>1468</v>
      </c>
      <c r="C938" s="65" t="s">
        <v>1469</v>
      </c>
      <c r="D938" s="65">
        <v>1.0</v>
      </c>
      <c r="E938" s="65" t="s">
        <v>226</v>
      </c>
      <c r="F938" s="65">
        <v>35.0</v>
      </c>
      <c r="G938" s="65">
        <v>24.5</v>
      </c>
      <c r="H938" s="65">
        <v>10.5</v>
      </c>
      <c r="I938" s="65">
        <v>9.0</v>
      </c>
      <c r="J938" s="65">
        <v>4.0E-4</v>
      </c>
      <c r="K938" s="65">
        <v>10.0</v>
      </c>
      <c r="L938" s="65">
        <v>4.0E-4</v>
      </c>
      <c r="M938" s="65">
        <v>1.0</v>
      </c>
      <c r="N938" s="65">
        <v>1.0</v>
      </c>
      <c r="O938" s="65">
        <v>0.0</v>
      </c>
      <c r="P938" s="65">
        <v>0.1111</v>
      </c>
      <c r="Q938" s="65">
        <v>0.0</v>
      </c>
      <c r="R938" s="65">
        <v>102.0</v>
      </c>
      <c r="S938" s="65">
        <v>0.0</v>
      </c>
      <c r="T938" s="65">
        <v>1.0</v>
      </c>
      <c r="U938" s="65">
        <v>0.0</v>
      </c>
      <c r="V938" s="3"/>
      <c r="W938" s="3"/>
      <c r="X938" s="3"/>
      <c r="Y938" s="3"/>
      <c r="Z938" s="3"/>
      <c r="AA938" s="3"/>
      <c r="AB938" s="3"/>
      <c r="AC938" s="3"/>
      <c r="AD938" s="3"/>
      <c r="AE938" s="3"/>
    </row>
    <row r="939">
      <c r="A939" s="64" t="s">
        <v>620</v>
      </c>
      <c r="B939" s="64" t="s">
        <v>1470</v>
      </c>
      <c r="C939" s="64" t="s">
        <v>1471</v>
      </c>
      <c r="D939" s="64">
        <v>1.0</v>
      </c>
      <c r="E939" s="64" t="s">
        <v>226</v>
      </c>
      <c r="F939" s="64">
        <v>35.0</v>
      </c>
      <c r="G939" s="64">
        <v>24.5</v>
      </c>
      <c r="H939" s="64">
        <v>10.5</v>
      </c>
      <c r="I939" s="64">
        <v>7.0</v>
      </c>
      <c r="J939" s="64">
        <v>3.0E-4</v>
      </c>
      <c r="K939" s="64">
        <v>8.0</v>
      </c>
      <c r="L939" s="64">
        <v>3.0E-4</v>
      </c>
      <c r="M939" s="64">
        <v>1.0</v>
      </c>
      <c r="N939" s="64">
        <v>1.0</v>
      </c>
      <c r="O939" s="64">
        <v>0.0</v>
      </c>
      <c r="P939" s="64">
        <v>0.1429</v>
      </c>
      <c r="Q939" s="64">
        <v>0.0</v>
      </c>
      <c r="R939" s="64">
        <v>102.0</v>
      </c>
      <c r="S939" s="64">
        <v>0.0</v>
      </c>
      <c r="T939" s="64">
        <v>1.0</v>
      </c>
      <c r="U939" s="64">
        <v>0.0</v>
      </c>
      <c r="V939" s="63"/>
      <c r="W939" s="63"/>
      <c r="X939" s="63"/>
      <c r="Y939" s="63"/>
      <c r="Z939" s="63"/>
      <c r="AA939" s="63"/>
      <c r="AB939" s="63"/>
      <c r="AC939" s="63"/>
      <c r="AD939" s="63"/>
      <c r="AE939" s="63"/>
    </row>
    <row r="940">
      <c r="A940" s="65" t="s">
        <v>620</v>
      </c>
      <c r="B940" s="65" t="s">
        <v>629</v>
      </c>
      <c r="C940" s="65" t="s">
        <v>630</v>
      </c>
      <c r="D940" s="65">
        <v>2.0</v>
      </c>
      <c r="E940" s="65" t="s">
        <v>226</v>
      </c>
      <c r="F940" s="65">
        <v>35.0</v>
      </c>
      <c r="G940" s="65">
        <v>24.5</v>
      </c>
      <c r="H940" s="65">
        <v>10.5</v>
      </c>
      <c r="I940" s="65">
        <v>2.0</v>
      </c>
      <c r="J940" s="65">
        <v>1.0E-4</v>
      </c>
      <c r="K940" s="65">
        <v>2.0</v>
      </c>
      <c r="L940" s="65">
        <v>1.0E-4</v>
      </c>
      <c r="M940" s="65">
        <v>0.5</v>
      </c>
      <c r="N940" s="65">
        <v>2.0</v>
      </c>
      <c r="O940" s="65">
        <v>0.0</v>
      </c>
      <c r="P940" s="65">
        <v>1.0</v>
      </c>
      <c r="Q940" s="65">
        <v>0.0</v>
      </c>
      <c r="R940" s="65">
        <v>204.0</v>
      </c>
      <c r="S940" s="65">
        <v>0.0</v>
      </c>
      <c r="T940" s="65">
        <v>2.0</v>
      </c>
      <c r="U940" s="65">
        <v>0.0</v>
      </c>
      <c r="V940" s="3"/>
      <c r="W940" s="3"/>
      <c r="X940" s="3"/>
      <c r="Y940" s="3"/>
      <c r="Z940" s="3"/>
      <c r="AA940" s="3"/>
      <c r="AB940" s="3"/>
      <c r="AC940" s="3"/>
      <c r="AD940" s="3"/>
      <c r="AE940" s="3"/>
    </row>
    <row r="941">
      <c r="A941" s="64" t="s">
        <v>620</v>
      </c>
      <c r="B941" s="64" t="s">
        <v>631</v>
      </c>
      <c r="C941" s="64" t="s">
        <v>632</v>
      </c>
      <c r="D941" s="64">
        <v>2.0</v>
      </c>
      <c r="E941" s="64" t="s">
        <v>226</v>
      </c>
      <c r="F941" s="64">
        <v>35.0</v>
      </c>
      <c r="G941" s="64">
        <v>24.5</v>
      </c>
      <c r="H941" s="64">
        <v>10.5</v>
      </c>
      <c r="I941" s="64">
        <v>49.0</v>
      </c>
      <c r="J941" s="64">
        <v>0.0024</v>
      </c>
      <c r="K941" s="64">
        <v>55.0</v>
      </c>
      <c r="L941" s="64">
        <v>0.0022</v>
      </c>
      <c r="M941" s="64">
        <v>1.0</v>
      </c>
      <c r="N941" s="64">
        <v>2.0</v>
      </c>
      <c r="O941" s="64">
        <v>0.0</v>
      </c>
      <c r="P941" s="64">
        <v>0.0408</v>
      </c>
      <c r="Q941" s="64">
        <v>0.0</v>
      </c>
      <c r="R941" s="64">
        <v>204.0</v>
      </c>
      <c r="S941" s="64">
        <v>0.0</v>
      </c>
      <c r="T941" s="64">
        <v>2.0</v>
      </c>
      <c r="U941" s="64">
        <v>0.0</v>
      </c>
      <c r="V941" s="63"/>
      <c r="W941" s="63"/>
      <c r="X941" s="63"/>
      <c r="Y941" s="63"/>
      <c r="Z941" s="63"/>
      <c r="AA941" s="63"/>
      <c r="AB941" s="63"/>
      <c r="AC941" s="63"/>
      <c r="AD941" s="63"/>
      <c r="AE941" s="63"/>
    </row>
    <row r="942">
      <c r="A942" s="65" t="s">
        <v>620</v>
      </c>
      <c r="B942" s="65" t="s">
        <v>635</v>
      </c>
      <c r="C942" s="65" t="s">
        <v>636</v>
      </c>
      <c r="D942" s="65">
        <v>3.0</v>
      </c>
      <c r="E942" s="65" t="s">
        <v>226</v>
      </c>
      <c r="F942" s="65">
        <v>35.0</v>
      </c>
      <c r="G942" s="65">
        <v>24.5</v>
      </c>
      <c r="H942" s="65">
        <v>10.5</v>
      </c>
      <c r="I942" s="65">
        <v>75.0</v>
      </c>
      <c r="J942" s="65">
        <v>0.0037</v>
      </c>
      <c r="K942" s="65">
        <v>99.0</v>
      </c>
      <c r="L942" s="65">
        <v>0.004</v>
      </c>
      <c r="M942" s="65">
        <v>1.0</v>
      </c>
      <c r="N942" s="65">
        <v>3.0</v>
      </c>
      <c r="O942" s="65">
        <v>0.0</v>
      </c>
      <c r="P942" s="65">
        <v>0.04</v>
      </c>
      <c r="Q942" s="65">
        <v>0.0</v>
      </c>
      <c r="R942" s="65">
        <v>306.0</v>
      </c>
      <c r="S942" s="65">
        <v>0.0</v>
      </c>
      <c r="T942" s="65">
        <v>3.0</v>
      </c>
      <c r="U942" s="65">
        <v>0.0</v>
      </c>
      <c r="V942" s="3"/>
      <c r="W942" s="3"/>
      <c r="X942" s="3"/>
      <c r="Y942" s="3"/>
      <c r="Z942" s="3"/>
      <c r="AA942" s="3"/>
      <c r="AB942" s="3"/>
      <c r="AC942" s="3"/>
      <c r="AD942" s="3"/>
      <c r="AE942" s="3"/>
    </row>
    <row r="943">
      <c r="A943" s="64" t="s">
        <v>620</v>
      </c>
      <c r="B943" s="64" t="s">
        <v>982</v>
      </c>
      <c r="C943" s="64" t="s">
        <v>983</v>
      </c>
      <c r="D943" s="64">
        <v>1.0</v>
      </c>
      <c r="E943" s="64" t="s">
        <v>226</v>
      </c>
      <c r="F943" s="64">
        <v>35.0</v>
      </c>
      <c r="G943" s="64">
        <v>24.5</v>
      </c>
      <c r="H943" s="64">
        <v>10.5</v>
      </c>
      <c r="I943" s="64">
        <v>4.0</v>
      </c>
      <c r="J943" s="64">
        <v>2.0E-4</v>
      </c>
      <c r="K943" s="64">
        <v>7.0</v>
      </c>
      <c r="L943" s="64">
        <v>3.0E-4</v>
      </c>
      <c r="M943" s="64">
        <v>0.7143</v>
      </c>
      <c r="N943" s="64">
        <v>1.0</v>
      </c>
      <c r="O943" s="64">
        <v>0.0</v>
      </c>
      <c r="P943" s="64">
        <v>0.25</v>
      </c>
      <c r="Q943" s="64">
        <v>0.0</v>
      </c>
      <c r="R943" s="64">
        <v>102.0</v>
      </c>
      <c r="S943" s="64">
        <v>0.0</v>
      </c>
      <c r="T943" s="64">
        <v>1.0</v>
      </c>
      <c r="U943" s="64">
        <v>0.0</v>
      </c>
      <c r="V943" s="63"/>
      <c r="W943" s="63"/>
      <c r="X943" s="63"/>
      <c r="Y943" s="63"/>
      <c r="Z943" s="63"/>
      <c r="AA943" s="63"/>
      <c r="AB943" s="63"/>
      <c r="AC943" s="63"/>
      <c r="AD943" s="63"/>
      <c r="AE943" s="63"/>
    </row>
    <row r="944">
      <c r="A944" s="65" t="s">
        <v>620</v>
      </c>
      <c r="B944" s="65" t="s">
        <v>984</v>
      </c>
      <c r="C944" s="65" t="s">
        <v>985</v>
      </c>
      <c r="D944" s="65">
        <v>4.0</v>
      </c>
      <c r="E944" s="65" t="s">
        <v>226</v>
      </c>
      <c r="F944" s="65">
        <v>35.0</v>
      </c>
      <c r="G944" s="65">
        <v>24.5</v>
      </c>
      <c r="H944" s="65">
        <v>10.5</v>
      </c>
      <c r="I944" s="65">
        <v>19.0</v>
      </c>
      <c r="J944" s="65">
        <v>9.0E-4</v>
      </c>
      <c r="K944" s="65">
        <v>22.0</v>
      </c>
      <c r="L944" s="65">
        <v>9.0E-4</v>
      </c>
      <c r="M944" s="65">
        <v>0.9091</v>
      </c>
      <c r="N944" s="65">
        <v>3.0</v>
      </c>
      <c r="O944" s="65">
        <v>1.0</v>
      </c>
      <c r="P944" s="65">
        <v>0.1579</v>
      </c>
      <c r="Q944" s="65">
        <v>0.0526</v>
      </c>
      <c r="R944" s="65">
        <v>306.0</v>
      </c>
      <c r="S944" s="65">
        <v>102.0</v>
      </c>
      <c r="T944" s="65">
        <v>3.0</v>
      </c>
      <c r="U944" s="65">
        <v>1.0</v>
      </c>
      <c r="V944" s="3"/>
      <c r="W944" s="3"/>
      <c r="X944" s="3"/>
      <c r="Y944" s="3"/>
      <c r="Z944" s="3"/>
      <c r="AA944" s="3"/>
      <c r="AB944" s="3"/>
      <c r="AC944" s="3"/>
      <c r="AD944" s="3"/>
      <c r="AE944" s="3"/>
    </row>
    <row r="945">
      <c r="A945" s="64" t="s">
        <v>620</v>
      </c>
      <c r="B945" s="64" t="s">
        <v>641</v>
      </c>
      <c r="C945" s="64" t="s">
        <v>642</v>
      </c>
      <c r="D945" s="64">
        <v>2.0</v>
      </c>
      <c r="E945" s="64" t="s">
        <v>226</v>
      </c>
      <c r="F945" s="64">
        <v>35.0</v>
      </c>
      <c r="G945" s="64">
        <v>24.5</v>
      </c>
      <c r="H945" s="64">
        <v>10.5</v>
      </c>
      <c r="I945" s="64">
        <v>7.0</v>
      </c>
      <c r="J945" s="64">
        <v>3.0E-4</v>
      </c>
      <c r="K945" s="64">
        <v>9.0</v>
      </c>
      <c r="L945" s="64">
        <v>4.0E-4</v>
      </c>
      <c r="M945" s="64">
        <v>1.0</v>
      </c>
      <c r="N945" s="64">
        <v>2.0</v>
      </c>
      <c r="O945" s="64">
        <v>0.0</v>
      </c>
      <c r="P945" s="64">
        <v>0.2857</v>
      </c>
      <c r="Q945" s="64">
        <v>0.0</v>
      </c>
      <c r="R945" s="64">
        <v>204.0</v>
      </c>
      <c r="S945" s="64">
        <v>0.0</v>
      </c>
      <c r="T945" s="64">
        <v>2.0</v>
      </c>
      <c r="U945" s="64">
        <v>0.0</v>
      </c>
      <c r="V945" s="63"/>
      <c r="W945" s="63"/>
      <c r="X945" s="63"/>
      <c r="Y945" s="63"/>
      <c r="Z945" s="63"/>
      <c r="AA945" s="63"/>
      <c r="AB945" s="63"/>
      <c r="AC945" s="63"/>
      <c r="AD945" s="63"/>
      <c r="AE945" s="63"/>
    </row>
    <row r="946">
      <c r="A946" s="65" t="s">
        <v>620</v>
      </c>
      <c r="B946" s="65" t="s">
        <v>643</v>
      </c>
      <c r="C946" s="65" t="s">
        <v>644</v>
      </c>
      <c r="D946" s="65">
        <v>5.0</v>
      </c>
      <c r="E946" s="65" t="s">
        <v>226</v>
      </c>
      <c r="F946" s="65">
        <v>35.0</v>
      </c>
      <c r="G946" s="65">
        <v>24.5</v>
      </c>
      <c r="H946" s="65">
        <v>10.5</v>
      </c>
      <c r="I946" s="65">
        <v>121.0</v>
      </c>
      <c r="J946" s="65">
        <v>0.006</v>
      </c>
      <c r="K946" s="65">
        <v>150.0</v>
      </c>
      <c r="L946" s="65">
        <v>0.0061</v>
      </c>
      <c r="M946" s="65">
        <v>0.9933</v>
      </c>
      <c r="N946" s="65">
        <v>5.0</v>
      </c>
      <c r="O946" s="65">
        <v>0.0</v>
      </c>
      <c r="P946" s="65">
        <v>0.0413</v>
      </c>
      <c r="Q946" s="65">
        <v>0.0</v>
      </c>
      <c r="R946" s="65">
        <v>510.0</v>
      </c>
      <c r="S946" s="65">
        <v>0.0</v>
      </c>
      <c r="T946" s="65">
        <v>5.0</v>
      </c>
      <c r="U946" s="65">
        <v>0.0</v>
      </c>
      <c r="V946" s="3"/>
      <c r="W946" s="3"/>
      <c r="X946" s="3"/>
      <c r="Y946" s="3"/>
      <c r="Z946" s="3"/>
      <c r="AA946" s="3"/>
      <c r="AB946" s="3"/>
      <c r="AC946" s="3"/>
      <c r="AD946" s="3"/>
      <c r="AE946" s="3"/>
    </row>
    <row r="947">
      <c r="A947" s="64" t="s">
        <v>620</v>
      </c>
      <c r="B947" s="64" t="s">
        <v>645</v>
      </c>
      <c r="C947" s="64" t="s">
        <v>646</v>
      </c>
      <c r="D947" s="64">
        <v>3.0</v>
      </c>
      <c r="E947" s="64" t="s">
        <v>226</v>
      </c>
      <c r="F947" s="64">
        <v>35.0</v>
      </c>
      <c r="G947" s="64">
        <v>24.5</v>
      </c>
      <c r="H947" s="64">
        <v>10.5</v>
      </c>
      <c r="I947" s="64">
        <v>44.0</v>
      </c>
      <c r="J947" s="64">
        <v>0.0022</v>
      </c>
      <c r="K947" s="64">
        <v>51.0</v>
      </c>
      <c r="L947" s="64">
        <v>0.0021</v>
      </c>
      <c r="M947" s="64">
        <v>1.0</v>
      </c>
      <c r="N947" s="64">
        <v>3.0</v>
      </c>
      <c r="O947" s="64">
        <v>0.0</v>
      </c>
      <c r="P947" s="64">
        <v>0.0682</v>
      </c>
      <c r="Q947" s="64">
        <v>0.0</v>
      </c>
      <c r="R947" s="64">
        <v>306.0</v>
      </c>
      <c r="S947" s="64">
        <v>0.0</v>
      </c>
      <c r="T947" s="64">
        <v>3.0</v>
      </c>
      <c r="U947" s="64">
        <v>0.0</v>
      </c>
      <c r="V947" s="63"/>
      <c r="W947" s="63"/>
      <c r="X947" s="63"/>
      <c r="Y947" s="63"/>
      <c r="Z947" s="63"/>
      <c r="AA947" s="63"/>
      <c r="AB947" s="63"/>
      <c r="AC947" s="63"/>
      <c r="AD947" s="63"/>
      <c r="AE947" s="63"/>
    </row>
    <row r="948">
      <c r="A948" s="65" t="s">
        <v>620</v>
      </c>
      <c r="B948" s="65" t="s">
        <v>1168</v>
      </c>
      <c r="C948" s="65" t="s">
        <v>1169</v>
      </c>
      <c r="D948" s="65">
        <v>1.0</v>
      </c>
      <c r="E948" s="65" t="s">
        <v>226</v>
      </c>
      <c r="F948" s="65">
        <v>35.0</v>
      </c>
      <c r="G948" s="65">
        <v>24.5</v>
      </c>
      <c r="H948" s="65">
        <v>10.5</v>
      </c>
      <c r="I948" s="65">
        <v>12.0</v>
      </c>
      <c r="J948" s="65">
        <v>6.0E-4</v>
      </c>
      <c r="K948" s="65">
        <v>13.0</v>
      </c>
      <c r="L948" s="65">
        <v>5.0E-4</v>
      </c>
      <c r="M948" s="65">
        <v>1.0</v>
      </c>
      <c r="N948" s="65">
        <v>1.0</v>
      </c>
      <c r="O948" s="65">
        <v>0.0</v>
      </c>
      <c r="P948" s="65">
        <v>0.0833</v>
      </c>
      <c r="Q948" s="65">
        <v>0.0</v>
      </c>
      <c r="R948" s="65">
        <v>102.0</v>
      </c>
      <c r="S948" s="65">
        <v>0.0</v>
      </c>
      <c r="T948" s="65">
        <v>1.0</v>
      </c>
      <c r="U948" s="65">
        <v>0.0</v>
      </c>
      <c r="V948" s="3"/>
      <c r="W948" s="3"/>
      <c r="X948" s="3"/>
      <c r="Y948" s="3"/>
      <c r="Z948" s="3"/>
      <c r="AA948" s="3"/>
      <c r="AB948" s="3"/>
      <c r="AC948" s="3"/>
      <c r="AD948" s="3"/>
      <c r="AE948" s="3"/>
    </row>
    <row r="949">
      <c r="A949" s="64" t="s">
        <v>620</v>
      </c>
      <c r="B949" s="64" t="s">
        <v>1472</v>
      </c>
      <c r="C949" s="64" t="s">
        <v>1473</v>
      </c>
      <c r="D949" s="64">
        <v>1.0</v>
      </c>
      <c r="E949" s="64" t="s">
        <v>226</v>
      </c>
      <c r="F949" s="64">
        <v>35.0</v>
      </c>
      <c r="G949" s="64">
        <v>24.5</v>
      </c>
      <c r="H949" s="64">
        <v>10.5</v>
      </c>
      <c r="I949" s="64">
        <v>17.0</v>
      </c>
      <c r="J949" s="64">
        <v>8.0E-4</v>
      </c>
      <c r="K949" s="64">
        <v>26.0</v>
      </c>
      <c r="L949" s="64">
        <v>0.0011</v>
      </c>
      <c r="M949" s="64">
        <v>0.8462</v>
      </c>
      <c r="N949" s="64">
        <v>1.0</v>
      </c>
      <c r="O949" s="64">
        <v>0.0</v>
      </c>
      <c r="P949" s="64">
        <v>0.0588</v>
      </c>
      <c r="Q949" s="64">
        <v>0.0</v>
      </c>
      <c r="R949" s="64">
        <v>102.0</v>
      </c>
      <c r="S949" s="64">
        <v>0.0</v>
      </c>
      <c r="T949" s="64">
        <v>1.0</v>
      </c>
      <c r="U949" s="64">
        <v>0.0</v>
      </c>
      <c r="V949" s="63"/>
      <c r="W949" s="63"/>
      <c r="X949" s="63"/>
      <c r="Y949" s="63"/>
      <c r="Z949" s="63"/>
      <c r="AA949" s="63"/>
      <c r="AB949" s="63"/>
      <c r="AC949" s="63"/>
      <c r="AD949" s="63"/>
      <c r="AE949" s="63"/>
    </row>
    <row r="950">
      <c r="A950" s="65" t="s">
        <v>620</v>
      </c>
      <c r="B950" s="65" t="s">
        <v>1474</v>
      </c>
      <c r="C950" s="65" t="s">
        <v>1475</v>
      </c>
      <c r="D950" s="65">
        <v>2.0</v>
      </c>
      <c r="E950" s="65" t="s">
        <v>226</v>
      </c>
      <c r="F950" s="65">
        <v>35.0</v>
      </c>
      <c r="G950" s="65">
        <v>24.5</v>
      </c>
      <c r="H950" s="65">
        <v>10.5</v>
      </c>
      <c r="I950" s="65">
        <v>5.0</v>
      </c>
      <c r="J950" s="65">
        <v>2.0E-4</v>
      </c>
      <c r="K950" s="65">
        <v>8.0</v>
      </c>
      <c r="L950" s="65">
        <v>3.0E-4</v>
      </c>
      <c r="M950" s="65">
        <v>0.375</v>
      </c>
      <c r="N950" s="65">
        <v>2.0</v>
      </c>
      <c r="O950" s="65">
        <v>0.0</v>
      </c>
      <c r="P950" s="65">
        <v>0.4</v>
      </c>
      <c r="Q950" s="65">
        <v>0.0</v>
      </c>
      <c r="R950" s="65">
        <v>204.0</v>
      </c>
      <c r="S950" s="65">
        <v>0.0</v>
      </c>
      <c r="T950" s="65">
        <v>2.0</v>
      </c>
      <c r="U950" s="65">
        <v>0.0</v>
      </c>
      <c r="V950" s="3"/>
      <c r="W950" s="3"/>
      <c r="X950" s="3"/>
      <c r="Y950" s="3"/>
      <c r="Z950" s="3"/>
      <c r="AA950" s="3"/>
      <c r="AB950" s="3"/>
      <c r="AC950" s="3"/>
      <c r="AD950" s="3"/>
      <c r="AE950" s="3"/>
    </row>
    <row r="951">
      <c r="A951" s="64" t="s">
        <v>620</v>
      </c>
      <c r="B951" s="64" t="s">
        <v>1476</v>
      </c>
      <c r="C951" s="64" t="s">
        <v>1477</v>
      </c>
      <c r="D951" s="64">
        <v>1.0</v>
      </c>
      <c r="E951" s="64" t="s">
        <v>226</v>
      </c>
      <c r="F951" s="64">
        <v>35.0</v>
      </c>
      <c r="G951" s="64">
        <v>24.5</v>
      </c>
      <c r="H951" s="64">
        <v>10.5</v>
      </c>
      <c r="I951" s="64">
        <v>4.0</v>
      </c>
      <c r="J951" s="64">
        <v>2.0E-4</v>
      </c>
      <c r="K951" s="64">
        <v>4.0</v>
      </c>
      <c r="L951" s="64">
        <v>2.0E-4</v>
      </c>
      <c r="M951" s="64">
        <v>1.0</v>
      </c>
      <c r="N951" s="64">
        <v>1.0</v>
      </c>
      <c r="O951" s="64">
        <v>0.0</v>
      </c>
      <c r="P951" s="64">
        <v>0.25</v>
      </c>
      <c r="Q951" s="64">
        <v>0.0</v>
      </c>
      <c r="R951" s="64">
        <v>102.0</v>
      </c>
      <c r="S951" s="64">
        <v>0.0</v>
      </c>
      <c r="T951" s="64">
        <v>1.0</v>
      </c>
      <c r="U951" s="64">
        <v>0.0</v>
      </c>
      <c r="V951" s="63"/>
      <c r="W951" s="63"/>
      <c r="X951" s="63"/>
      <c r="Y951" s="63"/>
      <c r="Z951" s="63"/>
      <c r="AA951" s="63"/>
      <c r="AB951" s="63"/>
      <c r="AC951" s="63"/>
      <c r="AD951" s="63"/>
      <c r="AE951" s="63"/>
    </row>
    <row r="952">
      <c r="A952" s="65" t="s">
        <v>620</v>
      </c>
      <c r="B952" s="65" t="s">
        <v>1172</v>
      </c>
      <c r="C952" s="65" t="s">
        <v>1173</v>
      </c>
      <c r="D952" s="65">
        <v>1.0</v>
      </c>
      <c r="E952" s="65" t="s">
        <v>226</v>
      </c>
      <c r="F952" s="65">
        <v>35.0</v>
      </c>
      <c r="G952" s="65">
        <v>24.5</v>
      </c>
      <c r="H952" s="65">
        <v>10.5</v>
      </c>
      <c r="I952" s="65">
        <v>41.0</v>
      </c>
      <c r="J952" s="65">
        <v>0.002</v>
      </c>
      <c r="K952" s="65">
        <v>45.0</v>
      </c>
      <c r="L952" s="65">
        <v>0.0018</v>
      </c>
      <c r="M952" s="65">
        <v>1.0</v>
      </c>
      <c r="N952" s="65">
        <v>1.0</v>
      </c>
      <c r="O952" s="65">
        <v>0.0</v>
      </c>
      <c r="P952" s="65">
        <v>0.0244</v>
      </c>
      <c r="Q952" s="65">
        <v>0.0</v>
      </c>
      <c r="R952" s="65">
        <v>102.0</v>
      </c>
      <c r="S952" s="65">
        <v>0.0</v>
      </c>
      <c r="T952" s="65">
        <v>1.0</v>
      </c>
      <c r="U952" s="65">
        <v>0.0</v>
      </c>
      <c r="V952" s="3"/>
      <c r="W952" s="3"/>
      <c r="X952" s="3"/>
      <c r="Y952" s="3"/>
      <c r="Z952" s="3"/>
      <c r="AA952" s="3"/>
      <c r="AB952" s="3"/>
      <c r="AC952" s="3"/>
      <c r="AD952" s="3"/>
      <c r="AE952" s="3"/>
    </row>
    <row r="953">
      <c r="A953" s="64" t="s">
        <v>620</v>
      </c>
      <c r="B953" s="64" t="s">
        <v>647</v>
      </c>
      <c r="C953" s="64" t="s">
        <v>648</v>
      </c>
      <c r="D953" s="64">
        <v>4.0</v>
      </c>
      <c r="E953" s="64" t="s">
        <v>226</v>
      </c>
      <c r="F953" s="64">
        <v>35.0</v>
      </c>
      <c r="G953" s="64">
        <v>24.5</v>
      </c>
      <c r="H953" s="64">
        <v>10.5</v>
      </c>
      <c r="I953" s="64">
        <v>12.0</v>
      </c>
      <c r="J953" s="64">
        <v>6.0E-4</v>
      </c>
      <c r="K953" s="64">
        <v>12.0</v>
      </c>
      <c r="L953" s="64">
        <v>5.0E-4</v>
      </c>
      <c r="M953" s="64">
        <v>0.9167</v>
      </c>
      <c r="N953" s="64">
        <v>4.0</v>
      </c>
      <c r="O953" s="64">
        <v>0.0</v>
      </c>
      <c r="P953" s="64">
        <v>0.3333</v>
      </c>
      <c r="Q953" s="64">
        <v>0.0</v>
      </c>
      <c r="R953" s="64">
        <v>408.0</v>
      </c>
      <c r="S953" s="64">
        <v>0.0</v>
      </c>
      <c r="T953" s="64">
        <v>4.0</v>
      </c>
      <c r="U953" s="64">
        <v>0.0</v>
      </c>
      <c r="V953" s="63"/>
      <c r="W953" s="63"/>
      <c r="X953" s="63"/>
      <c r="Y953" s="63"/>
      <c r="Z953" s="63"/>
      <c r="AA953" s="63"/>
      <c r="AB953" s="63"/>
      <c r="AC953" s="63"/>
      <c r="AD953" s="63"/>
      <c r="AE953" s="63"/>
    </row>
    <row r="954">
      <c r="A954" s="65" t="s">
        <v>620</v>
      </c>
      <c r="B954" s="65" t="s">
        <v>651</v>
      </c>
      <c r="C954" s="65" t="s">
        <v>652</v>
      </c>
      <c r="D954" s="65">
        <v>4.0</v>
      </c>
      <c r="E954" s="65" t="s">
        <v>226</v>
      </c>
      <c r="F954" s="65">
        <v>35.0</v>
      </c>
      <c r="G954" s="65">
        <v>24.5</v>
      </c>
      <c r="H954" s="65">
        <v>10.5</v>
      </c>
      <c r="I954" s="65">
        <v>17.0</v>
      </c>
      <c r="J954" s="65">
        <v>8.0E-4</v>
      </c>
      <c r="K954" s="65">
        <v>18.0</v>
      </c>
      <c r="L954" s="65">
        <v>7.0E-4</v>
      </c>
      <c r="M954" s="65">
        <v>1.0</v>
      </c>
      <c r="N954" s="65">
        <v>4.0</v>
      </c>
      <c r="O954" s="65">
        <v>0.0</v>
      </c>
      <c r="P954" s="65">
        <v>0.2353</v>
      </c>
      <c r="Q954" s="65">
        <v>0.0</v>
      </c>
      <c r="R954" s="65">
        <v>408.0</v>
      </c>
      <c r="S954" s="65">
        <v>0.0</v>
      </c>
      <c r="T954" s="65">
        <v>4.0</v>
      </c>
      <c r="U954" s="65">
        <v>0.0</v>
      </c>
      <c r="V954" s="3"/>
      <c r="W954" s="3"/>
      <c r="X954" s="3"/>
      <c r="Y954" s="3"/>
      <c r="Z954" s="3"/>
      <c r="AA954" s="3"/>
      <c r="AB954" s="3"/>
      <c r="AC954" s="3"/>
      <c r="AD954" s="3"/>
      <c r="AE954" s="3"/>
    </row>
    <row r="955">
      <c r="A955" s="64" t="s">
        <v>620</v>
      </c>
      <c r="B955" s="64" t="s">
        <v>986</v>
      </c>
      <c r="C955" s="64" t="s">
        <v>987</v>
      </c>
      <c r="D955" s="64">
        <v>1.0</v>
      </c>
      <c r="E955" s="64" t="s">
        <v>226</v>
      </c>
      <c r="F955" s="64">
        <v>35.0</v>
      </c>
      <c r="G955" s="64">
        <v>24.5</v>
      </c>
      <c r="H955" s="64">
        <v>10.5</v>
      </c>
      <c r="I955" s="64">
        <v>18.0</v>
      </c>
      <c r="J955" s="64">
        <v>9.0E-4</v>
      </c>
      <c r="K955" s="64">
        <v>24.0</v>
      </c>
      <c r="L955" s="64">
        <v>0.001</v>
      </c>
      <c r="M955" s="64">
        <v>1.0</v>
      </c>
      <c r="N955" s="64">
        <v>1.0</v>
      </c>
      <c r="O955" s="64">
        <v>0.0</v>
      </c>
      <c r="P955" s="64">
        <v>0.0556</v>
      </c>
      <c r="Q955" s="64">
        <v>0.0</v>
      </c>
      <c r="R955" s="64">
        <v>102.0</v>
      </c>
      <c r="S955" s="64">
        <v>0.0</v>
      </c>
      <c r="T955" s="64">
        <v>1.0</v>
      </c>
      <c r="U955" s="64">
        <v>0.0</v>
      </c>
      <c r="V955" s="63"/>
      <c r="W955" s="63"/>
      <c r="X955" s="63"/>
      <c r="Y955" s="63"/>
      <c r="Z955" s="63"/>
      <c r="AA955" s="63"/>
      <c r="AB955" s="63"/>
      <c r="AC955" s="63"/>
      <c r="AD955" s="63"/>
      <c r="AE955" s="63"/>
    </row>
    <row r="956">
      <c r="A956" s="65" t="s">
        <v>620</v>
      </c>
      <c r="B956" s="65" t="s">
        <v>655</v>
      </c>
      <c r="C956" s="65" t="s">
        <v>656</v>
      </c>
      <c r="D956" s="65">
        <v>1.0</v>
      </c>
      <c r="E956" s="65" t="s">
        <v>226</v>
      </c>
      <c r="F956" s="65">
        <v>35.0</v>
      </c>
      <c r="G956" s="65">
        <v>24.5</v>
      </c>
      <c r="H956" s="65">
        <v>10.5</v>
      </c>
      <c r="I956" s="65">
        <v>11.0</v>
      </c>
      <c r="J956" s="65">
        <v>5.0E-4</v>
      </c>
      <c r="K956" s="65">
        <v>12.0</v>
      </c>
      <c r="L956" s="65">
        <v>5.0E-4</v>
      </c>
      <c r="M956" s="65">
        <v>1.0</v>
      </c>
      <c r="N956" s="65">
        <v>1.0</v>
      </c>
      <c r="O956" s="65">
        <v>0.0</v>
      </c>
      <c r="P956" s="65">
        <v>0.0909</v>
      </c>
      <c r="Q956" s="65">
        <v>0.0</v>
      </c>
      <c r="R956" s="65">
        <v>102.0</v>
      </c>
      <c r="S956" s="65">
        <v>0.0</v>
      </c>
      <c r="T956" s="65">
        <v>1.0</v>
      </c>
      <c r="U956" s="65">
        <v>0.0</v>
      </c>
      <c r="V956" s="3"/>
      <c r="W956" s="3"/>
      <c r="X956" s="3"/>
      <c r="Y956" s="3"/>
      <c r="Z956" s="3"/>
      <c r="AA956" s="3"/>
      <c r="AB956" s="3"/>
      <c r="AC956" s="3"/>
      <c r="AD956" s="3"/>
      <c r="AE956" s="3"/>
    </row>
    <row r="957">
      <c r="A957" s="64" t="s">
        <v>620</v>
      </c>
      <c r="B957" s="64" t="s">
        <v>988</v>
      </c>
      <c r="C957" s="64" t="s">
        <v>989</v>
      </c>
      <c r="D957" s="64">
        <v>2.0</v>
      </c>
      <c r="E957" s="64" t="s">
        <v>226</v>
      </c>
      <c r="F957" s="64">
        <v>35.0</v>
      </c>
      <c r="G957" s="64">
        <v>24.5</v>
      </c>
      <c r="H957" s="64">
        <v>10.5</v>
      </c>
      <c r="I957" s="64">
        <v>5.0</v>
      </c>
      <c r="J957" s="64">
        <v>2.0E-4</v>
      </c>
      <c r="K957" s="64">
        <v>6.0</v>
      </c>
      <c r="L957" s="64">
        <v>2.0E-4</v>
      </c>
      <c r="M957" s="64">
        <v>0.1667</v>
      </c>
      <c r="N957" s="64">
        <v>2.0</v>
      </c>
      <c r="O957" s="64">
        <v>0.0</v>
      </c>
      <c r="P957" s="64">
        <v>0.4</v>
      </c>
      <c r="Q957" s="64">
        <v>0.0</v>
      </c>
      <c r="R957" s="64">
        <v>204.0</v>
      </c>
      <c r="S957" s="64">
        <v>0.0</v>
      </c>
      <c r="T957" s="64">
        <v>2.0</v>
      </c>
      <c r="U957" s="64">
        <v>0.0</v>
      </c>
      <c r="V957" s="63"/>
      <c r="W957" s="63"/>
      <c r="X957" s="63"/>
      <c r="Y957" s="63"/>
      <c r="Z957" s="63"/>
      <c r="AA957" s="63"/>
      <c r="AB957" s="63"/>
      <c r="AC957" s="63"/>
      <c r="AD957" s="63"/>
      <c r="AE957" s="63"/>
    </row>
    <row r="958">
      <c r="A958" s="65" t="s">
        <v>620</v>
      </c>
      <c r="B958" s="65" t="s">
        <v>657</v>
      </c>
      <c r="C958" s="65" t="s">
        <v>658</v>
      </c>
      <c r="D958" s="65">
        <v>1.0</v>
      </c>
      <c r="E958" s="65" t="s">
        <v>226</v>
      </c>
      <c r="F958" s="65">
        <v>35.0</v>
      </c>
      <c r="G958" s="65">
        <v>24.5</v>
      </c>
      <c r="H958" s="65">
        <v>10.5</v>
      </c>
      <c r="I958" s="65">
        <v>3.0</v>
      </c>
      <c r="J958" s="65">
        <v>1.0E-4</v>
      </c>
      <c r="K958" s="65">
        <v>4.0</v>
      </c>
      <c r="L958" s="65">
        <v>2.0E-4</v>
      </c>
      <c r="M958" s="65">
        <v>0.5</v>
      </c>
      <c r="N958" s="65">
        <v>1.0</v>
      </c>
      <c r="O958" s="65">
        <v>0.0</v>
      </c>
      <c r="P958" s="65">
        <v>0.3333</v>
      </c>
      <c r="Q958" s="65">
        <v>0.0</v>
      </c>
      <c r="R958" s="65">
        <v>102.0</v>
      </c>
      <c r="S958" s="65">
        <v>0.0</v>
      </c>
      <c r="T958" s="65">
        <v>1.0</v>
      </c>
      <c r="U958" s="65">
        <v>0.0</v>
      </c>
      <c r="V958" s="3"/>
      <c r="W958" s="3"/>
      <c r="X958" s="3"/>
      <c r="Y958" s="3"/>
      <c r="Z958" s="3"/>
      <c r="AA958" s="3"/>
      <c r="AB958" s="3"/>
      <c r="AC958" s="3"/>
      <c r="AD958" s="3"/>
      <c r="AE958" s="3"/>
    </row>
    <row r="959">
      <c r="A959" s="64" t="s">
        <v>620</v>
      </c>
      <c r="B959" s="64" t="s">
        <v>659</v>
      </c>
      <c r="C959" s="64" t="s">
        <v>660</v>
      </c>
      <c r="D959" s="64">
        <v>3.0</v>
      </c>
      <c r="E959" s="64" t="s">
        <v>226</v>
      </c>
      <c r="F959" s="64">
        <v>35.0</v>
      </c>
      <c r="G959" s="64">
        <v>24.5</v>
      </c>
      <c r="H959" s="64">
        <v>10.5</v>
      </c>
      <c r="I959" s="64">
        <v>10.0</v>
      </c>
      <c r="J959" s="64">
        <v>5.0E-4</v>
      </c>
      <c r="K959" s="64">
        <v>13.0</v>
      </c>
      <c r="L959" s="64">
        <v>5.0E-4</v>
      </c>
      <c r="M959" s="64">
        <v>1.0</v>
      </c>
      <c r="N959" s="64">
        <v>3.0</v>
      </c>
      <c r="O959" s="64">
        <v>0.0</v>
      </c>
      <c r="P959" s="64">
        <v>0.3</v>
      </c>
      <c r="Q959" s="64">
        <v>0.0</v>
      </c>
      <c r="R959" s="64">
        <v>306.0</v>
      </c>
      <c r="S959" s="64">
        <v>0.0</v>
      </c>
      <c r="T959" s="64">
        <v>3.0</v>
      </c>
      <c r="U959" s="64">
        <v>0.0</v>
      </c>
      <c r="V959" s="63"/>
      <c r="W959" s="63"/>
      <c r="X959" s="63"/>
      <c r="Y959" s="63"/>
      <c r="Z959" s="63"/>
      <c r="AA959" s="63"/>
      <c r="AB959" s="63"/>
      <c r="AC959" s="63"/>
      <c r="AD959" s="63"/>
      <c r="AE959" s="63"/>
    </row>
    <row r="960">
      <c r="A960" s="65" t="s">
        <v>620</v>
      </c>
      <c r="B960" s="65" t="s">
        <v>661</v>
      </c>
      <c r="C960" s="65" t="s">
        <v>662</v>
      </c>
      <c r="D960" s="65">
        <v>1.0</v>
      </c>
      <c r="E960" s="65" t="s">
        <v>226</v>
      </c>
      <c r="F960" s="65">
        <v>35.0</v>
      </c>
      <c r="G960" s="65">
        <v>24.5</v>
      </c>
      <c r="H960" s="65">
        <v>10.5</v>
      </c>
      <c r="I960" s="65">
        <v>9.0</v>
      </c>
      <c r="J960" s="65">
        <v>4.0E-4</v>
      </c>
      <c r="K960" s="65">
        <v>11.0</v>
      </c>
      <c r="L960" s="65">
        <v>4.0E-4</v>
      </c>
      <c r="M960" s="65">
        <v>0.9091</v>
      </c>
      <c r="N960" s="65">
        <v>1.0</v>
      </c>
      <c r="O960" s="65">
        <v>0.0</v>
      </c>
      <c r="P960" s="65">
        <v>0.1111</v>
      </c>
      <c r="Q960" s="65">
        <v>0.0</v>
      </c>
      <c r="R960" s="65">
        <v>102.0</v>
      </c>
      <c r="S960" s="65">
        <v>0.0</v>
      </c>
      <c r="T960" s="65">
        <v>1.0</v>
      </c>
      <c r="U960" s="65">
        <v>0.0</v>
      </c>
      <c r="V960" s="3"/>
      <c r="W960" s="3"/>
      <c r="X960" s="3"/>
      <c r="Y960" s="3"/>
      <c r="Z960" s="3"/>
      <c r="AA960" s="3"/>
      <c r="AB960" s="3"/>
      <c r="AC960" s="3"/>
      <c r="AD960" s="3"/>
      <c r="AE960" s="3"/>
    </row>
    <row r="961">
      <c r="A961" s="64" t="s">
        <v>620</v>
      </c>
      <c r="B961" s="64" t="s">
        <v>990</v>
      </c>
      <c r="C961" s="64" t="s">
        <v>991</v>
      </c>
      <c r="D961" s="64">
        <v>1.0</v>
      </c>
      <c r="E961" s="64" t="s">
        <v>226</v>
      </c>
      <c r="F961" s="64">
        <v>35.0</v>
      </c>
      <c r="G961" s="64">
        <v>24.5</v>
      </c>
      <c r="H961" s="64">
        <v>10.5</v>
      </c>
      <c r="I961" s="64">
        <v>393.0</v>
      </c>
      <c r="J961" s="64">
        <v>0.0195</v>
      </c>
      <c r="K961" s="64">
        <v>456.0</v>
      </c>
      <c r="L961" s="64">
        <v>0.0185</v>
      </c>
      <c r="M961" s="64">
        <v>0.9978</v>
      </c>
      <c r="N961" s="64">
        <v>1.0</v>
      </c>
      <c r="O961" s="64">
        <v>0.0</v>
      </c>
      <c r="P961" s="64">
        <v>0.0025</v>
      </c>
      <c r="Q961" s="64">
        <v>0.0</v>
      </c>
      <c r="R961" s="64">
        <v>102.0</v>
      </c>
      <c r="S961" s="64">
        <v>0.0</v>
      </c>
      <c r="T961" s="64">
        <v>1.0</v>
      </c>
      <c r="U961" s="64">
        <v>0.0</v>
      </c>
      <c r="V961" s="63"/>
      <c r="W961" s="63"/>
      <c r="X961" s="63"/>
      <c r="Y961" s="63"/>
      <c r="Z961" s="63"/>
      <c r="AA961" s="63"/>
      <c r="AB961" s="63"/>
      <c r="AC961" s="63"/>
      <c r="AD961" s="63"/>
      <c r="AE961" s="63"/>
    </row>
    <row r="962">
      <c r="A962" s="65" t="s">
        <v>663</v>
      </c>
      <c r="B962" s="65" t="s">
        <v>992</v>
      </c>
      <c r="C962" s="65" t="s">
        <v>993</v>
      </c>
      <c r="D962" s="65">
        <v>2.0</v>
      </c>
      <c r="E962" s="65" t="s">
        <v>207</v>
      </c>
      <c r="F962" s="65">
        <v>49.5</v>
      </c>
      <c r="G962" s="65">
        <v>28.5</v>
      </c>
      <c r="H962" s="65">
        <v>21.0</v>
      </c>
      <c r="I962" s="65">
        <v>10.0</v>
      </c>
      <c r="J962" s="65">
        <v>5.0E-4</v>
      </c>
      <c r="K962" s="65">
        <v>11.0</v>
      </c>
      <c r="L962" s="65">
        <v>4.0E-4</v>
      </c>
      <c r="M962" s="65">
        <v>1.0</v>
      </c>
      <c r="N962" s="65">
        <v>2.0</v>
      </c>
      <c r="O962" s="65">
        <v>0.0</v>
      </c>
      <c r="P962" s="65">
        <v>0.2</v>
      </c>
      <c r="Q962" s="65">
        <v>0.0</v>
      </c>
      <c r="R962" s="65">
        <v>212.0</v>
      </c>
      <c r="S962" s="65">
        <v>0.0</v>
      </c>
      <c r="T962" s="65">
        <v>2.0</v>
      </c>
      <c r="U962" s="65">
        <v>0.0</v>
      </c>
      <c r="V962" s="3"/>
      <c r="W962" s="3"/>
      <c r="X962" s="3"/>
      <c r="Y962" s="3"/>
      <c r="Z962" s="3"/>
      <c r="AA962" s="3"/>
      <c r="AB962" s="3"/>
      <c r="AC962" s="3"/>
      <c r="AD962" s="3"/>
      <c r="AE962" s="3"/>
    </row>
    <row r="963">
      <c r="A963" s="64" t="s">
        <v>663</v>
      </c>
      <c r="B963" s="64" t="s">
        <v>996</v>
      </c>
      <c r="C963" s="64" t="s">
        <v>997</v>
      </c>
      <c r="D963" s="64">
        <v>2.0</v>
      </c>
      <c r="E963" s="64" t="s">
        <v>207</v>
      </c>
      <c r="F963" s="64">
        <v>49.5</v>
      </c>
      <c r="G963" s="64">
        <v>28.5</v>
      </c>
      <c r="H963" s="64">
        <v>21.0</v>
      </c>
      <c r="I963" s="64">
        <v>23.0</v>
      </c>
      <c r="J963" s="64">
        <v>0.0011</v>
      </c>
      <c r="K963" s="64">
        <v>29.0</v>
      </c>
      <c r="L963" s="64">
        <v>0.0012</v>
      </c>
      <c r="M963" s="64">
        <v>1.0</v>
      </c>
      <c r="N963" s="64">
        <v>2.0</v>
      </c>
      <c r="O963" s="64">
        <v>0.0</v>
      </c>
      <c r="P963" s="64">
        <v>0.087</v>
      </c>
      <c r="Q963" s="64">
        <v>0.0</v>
      </c>
      <c r="R963" s="64">
        <v>212.0</v>
      </c>
      <c r="S963" s="64">
        <v>0.0</v>
      </c>
      <c r="T963" s="64">
        <v>2.0</v>
      </c>
      <c r="U963" s="64">
        <v>0.0</v>
      </c>
      <c r="V963" s="63"/>
      <c r="W963" s="63"/>
      <c r="X963" s="63"/>
      <c r="Y963" s="63"/>
      <c r="Z963" s="63"/>
      <c r="AA963" s="63"/>
      <c r="AB963" s="63"/>
      <c r="AC963" s="63"/>
      <c r="AD963" s="63"/>
      <c r="AE963" s="63"/>
    </row>
    <row r="964">
      <c r="A964" s="65" t="s">
        <v>663</v>
      </c>
      <c r="B964" s="65" t="s">
        <v>664</v>
      </c>
      <c r="C964" s="65" t="s">
        <v>665</v>
      </c>
      <c r="D964" s="65">
        <v>5.0</v>
      </c>
      <c r="E964" s="65" t="s">
        <v>207</v>
      </c>
      <c r="F964" s="65">
        <v>49.5</v>
      </c>
      <c r="G964" s="65">
        <v>28.5</v>
      </c>
      <c r="H964" s="65">
        <v>21.0</v>
      </c>
      <c r="I964" s="65">
        <v>414.0</v>
      </c>
      <c r="J964" s="65">
        <v>0.0205</v>
      </c>
      <c r="K964" s="65">
        <v>496.0</v>
      </c>
      <c r="L964" s="65">
        <v>0.0201</v>
      </c>
      <c r="M964" s="65">
        <v>1.0</v>
      </c>
      <c r="N964" s="65">
        <v>5.0</v>
      </c>
      <c r="O964" s="65">
        <v>0.0</v>
      </c>
      <c r="P964" s="65">
        <v>0.0121</v>
      </c>
      <c r="Q964" s="65">
        <v>0.0</v>
      </c>
      <c r="R964" s="65">
        <v>530.0</v>
      </c>
      <c r="S964" s="65">
        <v>0.0</v>
      </c>
      <c r="T964" s="65">
        <v>5.0</v>
      </c>
      <c r="U964" s="65">
        <v>0.0</v>
      </c>
      <c r="V964" s="3"/>
      <c r="W964" s="3"/>
      <c r="X964" s="3"/>
      <c r="Y964" s="3"/>
      <c r="Z964" s="3"/>
      <c r="AA964" s="3"/>
      <c r="AB964" s="3"/>
      <c r="AC964" s="3"/>
      <c r="AD964" s="3"/>
      <c r="AE964" s="3"/>
    </row>
    <row r="965">
      <c r="A965" s="64" t="s">
        <v>663</v>
      </c>
      <c r="B965" s="64" t="s">
        <v>998</v>
      </c>
      <c r="C965" s="64" t="s">
        <v>999</v>
      </c>
      <c r="D965" s="64">
        <v>2.0</v>
      </c>
      <c r="E965" s="64" t="s">
        <v>207</v>
      </c>
      <c r="F965" s="64">
        <v>49.5</v>
      </c>
      <c r="G965" s="64">
        <v>28.5</v>
      </c>
      <c r="H965" s="64">
        <v>21.0</v>
      </c>
      <c r="I965" s="64">
        <v>146.0</v>
      </c>
      <c r="J965" s="64">
        <v>0.0072</v>
      </c>
      <c r="K965" s="64">
        <v>174.0</v>
      </c>
      <c r="L965" s="64">
        <v>0.0071</v>
      </c>
      <c r="M965" s="64">
        <v>0.9943</v>
      </c>
      <c r="N965" s="64">
        <v>2.0</v>
      </c>
      <c r="O965" s="64">
        <v>0.0</v>
      </c>
      <c r="P965" s="64">
        <v>0.0137</v>
      </c>
      <c r="Q965" s="64">
        <v>0.0</v>
      </c>
      <c r="R965" s="64">
        <v>212.0</v>
      </c>
      <c r="S965" s="64">
        <v>0.0</v>
      </c>
      <c r="T965" s="64">
        <v>2.0</v>
      </c>
      <c r="U965" s="64">
        <v>0.0</v>
      </c>
      <c r="V965" s="63"/>
      <c r="W965" s="63"/>
      <c r="X965" s="63"/>
      <c r="Y965" s="63"/>
      <c r="Z965" s="63"/>
      <c r="AA965" s="63"/>
      <c r="AB965" s="63"/>
      <c r="AC965" s="63"/>
      <c r="AD965" s="63"/>
      <c r="AE965" s="63"/>
    </row>
    <row r="966">
      <c r="A966" s="65" t="s">
        <v>663</v>
      </c>
      <c r="B966" s="65" t="s">
        <v>666</v>
      </c>
      <c r="C966" s="65" t="s">
        <v>667</v>
      </c>
      <c r="D966" s="65">
        <v>1.0</v>
      </c>
      <c r="E966" s="65" t="s">
        <v>207</v>
      </c>
      <c r="F966" s="65">
        <v>49.5</v>
      </c>
      <c r="G966" s="65">
        <v>28.5</v>
      </c>
      <c r="H966" s="65">
        <v>21.0</v>
      </c>
      <c r="I966" s="65">
        <v>10.0</v>
      </c>
      <c r="J966" s="65">
        <v>5.0E-4</v>
      </c>
      <c r="K966" s="65">
        <v>13.0</v>
      </c>
      <c r="L966" s="65">
        <v>5.0E-4</v>
      </c>
      <c r="M966" s="65">
        <v>0.9231</v>
      </c>
      <c r="N966" s="65">
        <v>1.0</v>
      </c>
      <c r="O966" s="65">
        <v>0.0</v>
      </c>
      <c r="P966" s="65">
        <v>0.1</v>
      </c>
      <c r="Q966" s="65">
        <v>0.0</v>
      </c>
      <c r="R966" s="65">
        <v>106.0</v>
      </c>
      <c r="S966" s="65">
        <v>0.0</v>
      </c>
      <c r="T966" s="65">
        <v>1.0</v>
      </c>
      <c r="U966" s="65">
        <v>0.0</v>
      </c>
      <c r="V966" s="3"/>
      <c r="W966" s="3"/>
      <c r="X966" s="3"/>
      <c r="Y966" s="3"/>
      <c r="Z966" s="3"/>
      <c r="AA966" s="3"/>
      <c r="AB966" s="3"/>
      <c r="AC966" s="3"/>
      <c r="AD966" s="3"/>
      <c r="AE966" s="3"/>
    </row>
    <row r="967">
      <c r="A967" s="64" t="s">
        <v>663</v>
      </c>
      <c r="B967" s="64" t="s">
        <v>668</v>
      </c>
      <c r="C967" s="64" t="s">
        <v>669</v>
      </c>
      <c r="D967" s="64">
        <v>2.0</v>
      </c>
      <c r="E967" s="64" t="s">
        <v>207</v>
      </c>
      <c r="F967" s="64">
        <v>49.5</v>
      </c>
      <c r="G967" s="64">
        <v>28.5</v>
      </c>
      <c r="H967" s="64">
        <v>21.0</v>
      </c>
      <c r="I967" s="64">
        <v>440.0</v>
      </c>
      <c r="J967" s="64">
        <v>0.0218</v>
      </c>
      <c r="K967" s="64">
        <v>510.0</v>
      </c>
      <c r="L967" s="64">
        <v>0.0207</v>
      </c>
      <c r="M967" s="64">
        <v>0.9961</v>
      </c>
      <c r="N967" s="64">
        <v>2.0</v>
      </c>
      <c r="O967" s="64">
        <v>0.0</v>
      </c>
      <c r="P967" s="64">
        <v>0.0045</v>
      </c>
      <c r="Q967" s="64">
        <v>0.0</v>
      </c>
      <c r="R967" s="64">
        <v>212.0</v>
      </c>
      <c r="S967" s="64">
        <v>0.0</v>
      </c>
      <c r="T967" s="64">
        <v>2.0</v>
      </c>
      <c r="U967" s="64">
        <v>0.0</v>
      </c>
      <c r="V967" s="63"/>
      <c r="W967" s="63"/>
      <c r="X967" s="63"/>
      <c r="Y967" s="63"/>
      <c r="Z967" s="63"/>
      <c r="AA967" s="63"/>
      <c r="AB967" s="63"/>
      <c r="AC967" s="63"/>
      <c r="AD967" s="63"/>
      <c r="AE967" s="63"/>
    </row>
    <row r="968">
      <c r="A968" s="65" t="s">
        <v>663</v>
      </c>
      <c r="B968" s="65" t="s">
        <v>672</v>
      </c>
      <c r="C968" s="65" t="s">
        <v>673</v>
      </c>
      <c r="D968" s="65">
        <v>3.0</v>
      </c>
      <c r="E968" s="65" t="s">
        <v>207</v>
      </c>
      <c r="F968" s="65">
        <v>49.5</v>
      </c>
      <c r="G968" s="65">
        <v>28.5</v>
      </c>
      <c r="H968" s="65">
        <v>21.0</v>
      </c>
      <c r="I968" s="65">
        <v>17.0</v>
      </c>
      <c r="J968" s="65">
        <v>8.0E-4</v>
      </c>
      <c r="K968" s="65">
        <v>19.0</v>
      </c>
      <c r="L968" s="65">
        <v>8.0E-4</v>
      </c>
      <c r="M968" s="65">
        <v>0.9474</v>
      </c>
      <c r="N968" s="65">
        <v>3.0</v>
      </c>
      <c r="O968" s="65">
        <v>0.0</v>
      </c>
      <c r="P968" s="65">
        <v>0.1765</v>
      </c>
      <c r="Q968" s="65">
        <v>0.0</v>
      </c>
      <c r="R968" s="65">
        <v>318.0</v>
      </c>
      <c r="S968" s="65">
        <v>0.0</v>
      </c>
      <c r="T968" s="65">
        <v>3.0</v>
      </c>
      <c r="U968" s="65">
        <v>0.0</v>
      </c>
      <c r="V968" s="3"/>
      <c r="W968" s="3"/>
      <c r="X968" s="3"/>
      <c r="Y968" s="3"/>
      <c r="Z968" s="3"/>
      <c r="AA968" s="3"/>
      <c r="AB968" s="3"/>
      <c r="AC968" s="3"/>
      <c r="AD968" s="3"/>
      <c r="AE968" s="3"/>
    </row>
    <row r="969">
      <c r="A969" s="64" t="s">
        <v>663</v>
      </c>
      <c r="B969" s="64" t="s">
        <v>674</v>
      </c>
      <c r="C969" s="64" t="s">
        <v>675</v>
      </c>
      <c r="D969" s="64">
        <v>4.0</v>
      </c>
      <c r="E969" s="64" t="s">
        <v>207</v>
      </c>
      <c r="F969" s="64">
        <v>49.5</v>
      </c>
      <c r="G969" s="64">
        <v>28.5</v>
      </c>
      <c r="H969" s="64">
        <v>21.0</v>
      </c>
      <c r="I969" s="64">
        <v>222.0</v>
      </c>
      <c r="J969" s="64">
        <v>0.011</v>
      </c>
      <c r="K969" s="64">
        <v>261.0</v>
      </c>
      <c r="L969" s="64">
        <v>0.0106</v>
      </c>
      <c r="M969" s="64">
        <v>0.9962</v>
      </c>
      <c r="N969" s="64">
        <v>4.0</v>
      </c>
      <c r="O969" s="64">
        <v>0.0</v>
      </c>
      <c r="P969" s="64">
        <v>0.018</v>
      </c>
      <c r="Q969" s="64">
        <v>0.0</v>
      </c>
      <c r="R969" s="64">
        <v>424.0</v>
      </c>
      <c r="S969" s="64">
        <v>0.0</v>
      </c>
      <c r="T969" s="64">
        <v>4.0</v>
      </c>
      <c r="U969" s="64">
        <v>0.0</v>
      </c>
      <c r="V969" s="63"/>
      <c r="W969" s="63"/>
      <c r="X969" s="63"/>
      <c r="Y969" s="63"/>
      <c r="Z969" s="63"/>
      <c r="AA969" s="63"/>
      <c r="AB969" s="63"/>
      <c r="AC969" s="63"/>
      <c r="AD969" s="63"/>
      <c r="AE969" s="63"/>
    </row>
    <row r="970">
      <c r="A970" s="65" t="s">
        <v>663</v>
      </c>
      <c r="B970" s="65" t="s">
        <v>676</v>
      </c>
      <c r="C970" s="65" t="s">
        <v>677</v>
      </c>
      <c r="D970" s="65">
        <v>9.0</v>
      </c>
      <c r="E970" s="65" t="s">
        <v>207</v>
      </c>
      <c r="F970" s="65">
        <v>49.5</v>
      </c>
      <c r="G970" s="65">
        <v>28.5</v>
      </c>
      <c r="H970" s="65">
        <v>21.0</v>
      </c>
      <c r="I970" s="65">
        <v>26.0</v>
      </c>
      <c r="J970" s="65">
        <v>0.0013</v>
      </c>
      <c r="K970" s="65">
        <v>35.0</v>
      </c>
      <c r="L970" s="65">
        <v>0.0014</v>
      </c>
      <c r="M970" s="65">
        <v>1.0</v>
      </c>
      <c r="N970" s="65">
        <v>9.0</v>
      </c>
      <c r="O970" s="65">
        <v>0.0</v>
      </c>
      <c r="P970" s="65">
        <v>0.3462</v>
      </c>
      <c r="Q970" s="65">
        <v>0.0</v>
      </c>
      <c r="R970" s="65">
        <v>954.0</v>
      </c>
      <c r="S970" s="65">
        <v>0.0</v>
      </c>
      <c r="T970" s="65">
        <v>9.0</v>
      </c>
      <c r="U970" s="65">
        <v>0.0</v>
      </c>
      <c r="V970" s="3"/>
      <c r="W970" s="3"/>
      <c r="X970" s="3"/>
      <c r="Y970" s="3"/>
      <c r="Z970" s="3"/>
      <c r="AA970" s="3"/>
      <c r="AB970" s="3"/>
      <c r="AC970" s="3"/>
      <c r="AD970" s="3"/>
      <c r="AE970" s="3"/>
    </row>
    <row r="971">
      <c r="A971" s="64" t="s">
        <v>663</v>
      </c>
      <c r="B971" s="64" t="s">
        <v>678</v>
      </c>
      <c r="C971" s="64" t="s">
        <v>679</v>
      </c>
      <c r="D971" s="64">
        <v>4.0</v>
      </c>
      <c r="E971" s="64" t="s">
        <v>207</v>
      </c>
      <c r="F971" s="64">
        <v>49.5</v>
      </c>
      <c r="G971" s="64">
        <v>28.5</v>
      </c>
      <c r="H971" s="64">
        <v>21.0</v>
      </c>
      <c r="I971" s="64">
        <v>23.0</v>
      </c>
      <c r="J971" s="64">
        <v>0.0011</v>
      </c>
      <c r="K971" s="64">
        <v>33.0</v>
      </c>
      <c r="L971" s="64">
        <v>0.0013</v>
      </c>
      <c r="M971" s="64">
        <v>0.9697</v>
      </c>
      <c r="N971" s="64">
        <v>4.0</v>
      </c>
      <c r="O971" s="64">
        <v>0.0</v>
      </c>
      <c r="P971" s="64">
        <v>0.1739</v>
      </c>
      <c r="Q971" s="64">
        <v>0.0</v>
      </c>
      <c r="R971" s="64">
        <v>424.0</v>
      </c>
      <c r="S971" s="64">
        <v>0.0</v>
      </c>
      <c r="T971" s="64">
        <v>4.0</v>
      </c>
      <c r="U971" s="64">
        <v>0.0</v>
      </c>
      <c r="V971" s="63"/>
      <c r="W971" s="63"/>
      <c r="X971" s="63"/>
      <c r="Y971" s="63"/>
      <c r="Z971" s="63"/>
      <c r="AA971" s="63"/>
      <c r="AB971" s="63"/>
      <c r="AC971" s="63"/>
      <c r="AD971" s="63"/>
      <c r="AE971" s="63"/>
    </row>
    <row r="972">
      <c r="A972" s="65" t="s">
        <v>663</v>
      </c>
      <c r="B972" s="65" t="s">
        <v>680</v>
      </c>
      <c r="C972" s="65" t="s">
        <v>681</v>
      </c>
      <c r="D972" s="65">
        <v>4.0</v>
      </c>
      <c r="E972" s="65" t="s">
        <v>207</v>
      </c>
      <c r="F972" s="65">
        <v>49.5</v>
      </c>
      <c r="G972" s="65">
        <v>28.5</v>
      </c>
      <c r="H972" s="65">
        <v>21.0</v>
      </c>
      <c r="I972" s="65">
        <v>21.0</v>
      </c>
      <c r="J972" s="65">
        <v>0.001</v>
      </c>
      <c r="K972" s="65">
        <v>25.0</v>
      </c>
      <c r="L972" s="65">
        <v>0.001</v>
      </c>
      <c r="M972" s="65">
        <v>0.92</v>
      </c>
      <c r="N972" s="65">
        <v>4.0</v>
      </c>
      <c r="O972" s="65">
        <v>0.0</v>
      </c>
      <c r="P972" s="65">
        <v>0.1905</v>
      </c>
      <c r="Q972" s="65">
        <v>0.0</v>
      </c>
      <c r="R972" s="65">
        <v>424.0</v>
      </c>
      <c r="S972" s="65">
        <v>0.0</v>
      </c>
      <c r="T972" s="65">
        <v>4.0</v>
      </c>
      <c r="U972" s="65">
        <v>0.0</v>
      </c>
      <c r="V972" s="3"/>
      <c r="W972" s="3"/>
      <c r="X972" s="3"/>
      <c r="Y972" s="3"/>
      <c r="Z972" s="3"/>
      <c r="AA972" s="3"/>
      <c r="AB972" s="3"/>
      <c r="AC972" s="3"/>
      <c r="AD972" s="3"/>
      <c r="AE972" s="3"/>
    </row>
    <row r="973">
      <c r="A973" s="64" t="s">
        <v>663</v>
      </c>
      <c r="B973" s="64" t="s">
        <v>682</v>
      </c>
      <c r="C973" s="64" t="s">
        <v>683</v>
      </c>
      <c r="D973" s="64">
        <v>2.0</v>
      </c>
      <c r="E973" s="64" t="s">
        <v>207</v>
      </c>
      <c r="F973" s="64">
        <v>49.5</v>
      </c>
      <c r="G973" s="64">
        <v>28.5</v>
      </c>
      <c r="H973" s="64">
        <v>21.0</v>
      </c>
      <c r="I973" s="64">
        <v>98.0</v>
      </c>
      <c r="J973" s="64">
        <v>0.0049</v>
      </c>
      <c r="K973" s="64">
        <v>120.0</v>
      </c>
      <c r="L973" s="64">
        <v>0.0049</v>
      </c>
      <c r="M973" s="64">
        <v>0.9917</v>
      </c>
      <c r="N973" s="64">
        <v>2.0</v>
      </c>
      <c r="O973" s="64">
        <v>0.0</v>
      </c>
      <c r="P973" s="64">
        <v>0.0204</v>
      </c>
      <c r="Q973" s="64">
        <v>0.0</v>
      </c>
      <c r="R973" s="64">
        <v>212.0</v>
      </c>
      <c r="S973" s="64">
        <v>0.0</v>
      </c>
      <c r="T973" s="64">
        <v>2.0</v>
      </c>
      <c r="U973" s="64">
        <v>0.0</v>
      </c>
      <c r="V973" s="63"/>
      <c r="W973" s="63"/>
      <c r="X973" s="63"/>
      <c r="Y973" s="63"/>
      <c r="Z973" s="63"/>
      <c r="AA973" s="63"/>
      <c r="AB973" s="63"/>
      <c r="AC973" s="63"/>
      <c r="AD973" s="63"/>
      <c r="AE973" s="63"/>
    </row>
    <row r="974">
      <c r="A974" s="65" t="s">
        <v>663</v>
      </c>
      <c r="B974" s="65" t="s">
        <v>684</v>
      </c>
      <c r="C974" s="65" t="s">
        <v>685</v>
      </c>
      <c r="D974" s="65">
        <v>8.0</v>
      </c>
      <c r="E974" s="65" t="s">
        <v>207</v>
      </c>
      <c r="F974" s="65">
        <v>49.5</v>
      </c>
      <c r="G974" s="65">
        <v>28.5</v>
      </c>
      <c r="H974" s="65">
        <v>21.0</v>
      </c>
      <c r="I974" s="65">
        <v>38.0</v>
      </c>
      <c r="J974" s="65">
        <v>0.0019</v>
      </c>
      <c r="K974" s="65">
        <v>45.0</v>
      </c>
      <c r="L974" s="65">
        <v>0.0018</v>
      </c>
      <c r="M974" s="65">
        <v>0.9778</v>
      </c>
      <c r="N974" s="65">
        <v>7.0</v>
      </c>
      <c r="O974" s="65">
        <v>1.0</v>
      </c>
      <c r="P974" s="65">
        <v>0.1842</v>
      </c>
      <c r="Q974" s="65">
        <v>0.0263</v>
      </c>
      <c r="R974" s="65">
        <v>742.0</v>
      </c>
      <c r="S974" s="65">
        <v>106.0</v>
      </c>
      <c r="T974" s="65">
        <v>7.0</v>
      </c>
      <c r="U974" s="65">
        <v>1.0</v>
      </c>
      <c r="V974" s="3"/>
      <c r="W974" s="3"/>
      <c r="X974" s="3"/>
      <c r="Y974" s="3"/>
      <c r="Z974" s="3"/>
      <c r="AA974" s="3"/>
      <c r="AB974" s="3"/>
      <c r="AC974" s="3"/>
      <c r="AD974" s="3"/>
      <c r="AE974" s="3"/>
    </row>
    <row r="975">
      <c r="A975" s="64" t="s">
        <v>663</v>
      </c>
      <c r="B975" s="64" t="s">
        <v>1000</v>
      </c>
      <c r="C975" s="64" t="s">
        <v>1001</v>
      </c>
      <c r="D975" s="64">
        <v>2.0</v>
      </c>
      <c r="E975" s="64" t="s">
        <v>207</v>
      </c>
      <c r="F975" s="64">
        <v>49.5</v>
      </c>
      <c r="G975" s="64">
        <v>28.5</v>
      </c>
      <c r="H975" s="64">
        <v>21.0</v>
      </c>
      <c r="I975" s="64">
        <v>33.0</v>
      </c>
      <c r="J975" s="64">
        <v>0.0016</v>
      </c>
      <c r="K975" s="64">
        <v>34.0</v>
      </c>
      <c r="L975" s="64">
        <v>0.0014</v>
      </c>
      <c r="M975" s="64">
        <v>1.0</v>
      </c>
      <c r="N975" s="64">
        <v>2.0</v>
      </c>
      <c r="O975" s="64">
        <v>0.0</v>
      </c>
      <c r="P975" s="64">
        <v>0.0606</v>
      </c>
      <c r="Q975" s="64">
        <v>0.0</v>
      </c>
      <c r="R975" s="64">
        <v>212.0</v>
      </c>
      <c r="S975" s="64">
        <v>0.0</v>
      </c>
      <c r="T975" s="64">
        <v>2.0</v>
      </c>
      <c r="U975" s="64">
        <v>0.0</v>
      </c>
      <c r="V975" s="63"/>
      <c r="W975" s="63"/>
      <c r="X975" s="63"/>
      <c r="Y975" s="63"/>
      <c r="Z975" s="63"/>
      <c r="AA975" s="63"/>
      <c r="AB975" s="63"/>
      <c r="AC975" s="63"/>
      <c r="AD975" s="63"/>
      <c r="AE975" s="63"/>
    </row>
    <row r="976">
      <c r="A976" s="65" t="s">
        <v>663</v>
      </c>
      <c r="B976" s="65" t="s">
        <v>690</v>
      </c>
      <c r="C976" s="65" t="s">
        <v>691</v>
      </c>
      <c r="D976" s="65">
        <v>3.0</v>
      </c>
      <c r="E976" s="65" t="s">
        <v>207</v>
      </c>
      <c r="F976" s="65">
        <v>49.5</v>
      </c>
      <c r="G976" s="65">
        <v>28.5</v>
      </c>
      <c r="H976" s="65">
        <v>21.0</v>
      </c>
      <c r="I976" s="65">
        <v>8.0</v>
      </c>
      <c r="J976" s="65">
        <v>4.0E-4</v>
      </c>
      <c r="K976" s="65">
        <v>9.0</v>
      </c>
      <c r="L976" s="65">
        <v>4.0E-4</v>
      </c>
      <c r="M976" s="65">
        <v>0.8889</v>
      </c>
      <c r="N976" s="65">
        <v>3.0</v>
      </c>
      <c r="O976" s="65">
        <v>0.0</v>
      </c>
      <c r="P976" s="65">
        <v>0.375</v>
      </c>
      <c r="Q976" s="65">
        <v>0.0</v>
      </c>
      <c r="R976" s="65">
        <v>318.0</v>
      </c>
      <c r="S976" s="65">
        <v>0.0</v>
      </c>
      <c r="T976" s="65">
        <v>3.0</v>
      </c>
      <c r="U976" s="65">
        <v>0.0</v>
      </c>
      <c r="V976" s="3"/>
      <c r="W976" s="3"/>
      <c r="X976" s="3"/>
      <c r="Y976" s="3"/>
      <c r="Z976" s="3"/>
      <c r="AA976" s="3"/>
      <c r="AB976" s="3"/>
      <c r="AC976" s="3"/>
      <c r="AD976" s="3"/>
      <c r="AE976" s="3"/>
    </row>
    <row r="977">
      <c r="A977" s="64" t="s">
        <v>663</v>
      </c>
      <c r="B977" s="64" t="s">
        <v>692</v>
      </c>
      <c r="C977" s="64" t="s">
        <v>693</v>
      </c>
      <c r="D977" s="64">
        <v>2.0</v>
      </c>
      <c r="E977" s="64" t="s">
        <v>207</v>
      </c>
      <c r="F977" s="64">
        <v>49.5</v>
      </c>
      <c r="G977" s="64">
        <v>28.5</v>
      </c>
      <c r="H977" s="64">
        <v>21.0</v>
      </c>
      <c r="I977" s="64">
        <v>49.0</v>
      </c>
      <c r="J977" s="64">
        <v>0.0024</v>
      </c>
      <c r="K977" s="64">
        <v>54.0</v>
      </c>
      <c r="L977" s="64">
        <v>0.0022</v>
      </c>
      <c r="M977" s="64">
        <v>1.0</v>
      </c>
      <c r="N977" s="64">
        <v>2.0</v>
      </c>
      <c r="O977" s="64">
        <v>0.0</v>
      </c>
      <c r="P977" s="64">
        <v>0.0408</v>
      </c>
      <c r="Q977" s="64">
        <v>0.0</v>
      </c>
      <c r="R977" s="64">
        <v>212.0</v>
      </c>
      <c r="S977" s="64">
        <v>0.0</v>
      </c>
      <c r="T977" s="64">
        <v>2.0</v>
      </c>
      <c r="U977" s="64">
        <v>0.0</v>
      </c>
      <c r="V977" s="63"/>
      <c r="W977" s="63"/>
      <c r="X977" s="63"/>
      <c r="Y977" s="63"/>
      <c r="Z977" s="63"/>
      <c r="AA977" s="63"/>
      <c r="AB977" s="63"/>
      <c r="AC977" s="63"/>
      <c r="AD977" s="63"/>
      <c r="AE977" s="63"/>
    </row>
    <row r="978">
      <c r="A978" s="65" t="s">
        <v>663</v>
      </c>
      <c r="B978" s="65" t="s">
        <v>694</v>
      </c>
      <c r="C978" s="65" t="s">
        <v>695</v>
      </c>
      <c r="D978" s="65">
        <v>4.0</v>
      </c>
      <c r="E978" s="65" t="s">
        <v>207</v>
      </c>
      <c r="F978" s="65">
        <v>49.5</v>
      </c>
      <c r="G978" s="65">
        <v>28.5</v>
      </c>
      <c r="H978" s="65">
        <v>21.0</v>
      </c>
      <c r="I978" s="65">
        <v>14.0</v>
      </c>
      <c r="J978" s="65">
        <v>7.0E-4</v>
      </c>
      <c r="K978" s="65">
        <v>17.0</v>
      </c>
      <c r="L978" s="65">
        <v>7.0E-4</v>
      </c>
      <c r="M978" s="65">
        <v>0.9412</v>
      </c>
      <c r="N978" s="65">
        <v>4.0</v>
      </c>
      <c r="O978" s="65">
        <v>0.0</v>
      </c>
      <c r="P978" s="65">
        <v>0.2857</v>
      </c>
      <c r="Q978" s="65">
        <v>0.0</v>
      </c>
      <c r="R978" s="65">
        <v>424.0</v>
      </c>
      <c r="S978" s="65">
        <v>0.0</v>
      </c>
      <c r="T978" s="65">
        <v>4.0</v>
      </c>
      <c r="U978" s="65">
        <v>0.0</v>
      </c>
      <c r="V978" s="3"/>
      <c r="W978" s="3"/>
      <c r="X978" s="3"/>
      <c r="Y978" s="3"/>
      <c r="Z978" s="3"/>
      <c r="AA978" s="3"/>
      <c r="AB978" s="3"/>
      <c r="AC978" s="3"/>
      <c r="AD978" s="3"/>
      <c r="AE978" s="3"/>
    </row>
    <row r="979">
      <c r="A979" s="64" t="s">
        <v>663</v>
      </c>
      <c r="B979" s="64" t="s">
        <v>696</v>
      </c>
      <c r="C979" s="64" t="s">
        <v>697</v>
      </c>
      <c r="D979" s="64">
        <v>1.0</v>
      </c>
      <c r="E979" s="64" t="s">
        <v>207</v>
      </c>
      <c r="F979" s="64">
        <v>49.5</v>
      </c>
      <c r="G979" s="64">
        <v>28.5</v>
      </c>
      <c r="H979" s="64">
        <v>21.0</v>
      </c>
      <c r="I979" s="64">
        <v>34.0</v>
      </c>
      <c r="J979" s="64">
        <v>0.0017</v>
      </c>
      <c r="K979" s="64">
        <v>44.0</v>
      </c>
      <c r="L979" s="64">
        <v>0.0018</v>
      </c>
      <c r="M979" s="64">
        <v>0.9773</v>
      </c>
      <c r="N979" s="64">
        <v>1.0</v>
      </c>
      <c r="O979" s="64">
        <v>0.0</v>
      </c>
      <c r="P979" s="64">
        <v>0.0294</v>
      </c>
      <c r="Q979" s="64">
        <v>0.0</v>
      </c>
      <c r="R979" s="64">
        <v>106.0</v>
      </c>
      <c r="S979" s="64">
        <v>0.0</v>
      </c>
      <c r="T979" s="64">
        <v>1.0</v>
      </c>
      <c r="U979" s="64">
        <v>0.0</v>
      </c>
      <c r="V979" s="63"/>
      <c r="W979" s="63"/>
      <c r="X979" s="63"/>
      <c r="Y979" s="63"/>
      <c r="Z979" s="63"/>
      <c r="AA979" s="63"/>
      <c r="AB979" s="63"/>
      <c r="AC979" s="63"/>
      <c r="AD979" s="63"/>
      <c r="AE979" s="63"/>
    </row>
    <row r="980">
      <c r="A980" s="65" t="s">
        <v>663</v>
      </c>
      <c r="B980" s="65" t="s">
        <v>698</v>
      </c>
      <c r="C980" s="65" t="s">
        <v>699</v>
      </c>
      <c r="D980" s="65">
        <v>2.0</v>
      </c>
      <c r="E980" s="65" t="s">
        <v>207</v>
      </c>
      <c r="F980" s="65">
        <v>49.5</v>
      </c>
      <c r="G980" s="65">
        <v>28.5</v>
      </c>
      <c r="H980" s="65">
        <v>21.0</v>
      </c>
      <c r="I980" s="65">
        <v>28.0</v>
      </c>
      <c r="J980" s="65">
        <v>0.0014</v>
      </c>
      <c r="K980" s="65">
        <v>35.0</v>
      </c>
      <c r="L980" s="65">
        <v>0.0014</v>
      </c>
      <c r="M980" s="65">
        <v>1.0</v>
      </c>
      <c r="N980" s="65">
        <v>2.0</v>
      </c>
      <c r="O980" s="65">
        <v>0.0</v>
      </c>
      <c r="P980" s="65">
        <v>0.0714</v>
      </c>
      <c r="Q980" s="65">
        <v>0.0</v>
      </c>
      <c r="R980" s="65">
        <v>212.0</v>
      </c>
      <c r="S980" s="65">
        <v>0.0</v>
      </c>
      <c r="T980" s="65">
        <v>2.0</v>
      </c>
      <c r="U980" s="65">
        <v>0.0</v>
      </c>
      <c r="V980" s="3"/>
      <c r="W980" s="3"/>
      <c r="X980" s="3"/>
      <c r="Y980" s="3"/>
      <c r="Z980" s="3"/>
      <c r="AA980" s="3"/>
      <c r="AB980" s="3"/>
      <c r="AC980" s="3"/>
      <c r="AD980" s="3"/>
      <c r="AE980" s="3"/>
    </row>
    <row r="981">
      <c r="A981" s="64" t="s">
        <v>663</v>
      </c>
      <c r="B981" s="64" t="s">
        <v>700</v>
      </c>
      <c r="C981" s="64" t="s">
        <v>701</v>
      </c>
      <c r="D981" s="64">
        <v>1.0</v>
      </c>
      <c r="E981" s="64" t="s">
        <v>207</v>
      </c>
      <c r="F981" s="64">
        <v>49.5</v>
      </c>
      <c r="G981" s="64">
        <v>28.5</v>
      </c>
      <c r="H981" s="64">
        <v>21.0</v>
      </c>
      <c r="I981" s="64">
        <v>37.0</v>
      </c>
      <c r="J981" s="64">
        <v>0.0018</v>
      </c>
      <c r="K981" s="64">
        <v>42.0</v>
      </c>
      <c r="L981" s="64">
        <v>0.0017</v>
      </c>
      <c r="M981" s="64">
        <v>0.9762</v>
      </c>
      <c r="N981" s="64">
        <v>1.0</v>
      </c>
      <c r="O981" s="64">
        <v>0.0</v>
      </c>
      <c r="P981" s="64">
        <v>0.027</v>
      </c>
      <c r="Q981" s="64">
        <v>0.0</v>
      </c>
      <c r="R981" s="64">
        <v>106.0</v>
      </c>
      <c r="S981" s="64">
        <v>0.0</v>
      </c>
      <c r="T981" s="64">
        <v>1.0</v>
      </c>
      <c r="U981" s="64">
        <v>0.0</v>
      </c>
      <c r="V981" s="63"/>
      <c r="W981" s="63"/>
      <c r="X981" s="63"/>
      <c r="Y981" s="63"/>
      <c r="Z981" s="63"/>
      <c r="AA981" s="63"/>
      <c r="AB981" s="63"/>
      <c r="AC981" s="63"/>
      <c r="AD981" s="63"/>
      <c r="AE981" s="63"/>
    </row>
    <row r="982">
      <c r="A982" s="65" t="s">
        <v>663</v>
      </c>
      <c r="B982" s="65" t="s">
        <v>1002</v>
      </c>
      <c r="C982" s="65" t="s">
        <v>1003</v>
      </c>
      <c r="D982" s="65">
        <v>2.0</v>
      </c>
      <c r="E982" s="65" t="s">
        <v>207</v>
      </c>
      <c r="F982" s="65">
        <v>49.5</v>
      </c>
      <c r="G982" s="65">
        <v>28.5</v>
      </c>
      <c r="H982" s="65">
        <v>21.0</v>
      </c>
      <c r="I982" s="65">
        <v>16.0</v>
      </c>
      <c r="J982" s="65">
        <v>8.0E-4</v>
      </c>
      <c r="K982" s="65">
        <v>22.0</v>
      </c>
      <c r="L982" s="65">
        <v>9.0E-4</v>
      </c>
      <c r="M982" s="65">
        <v>1.0</v>
      </c>
      <c r="N982" s="65">
        <v>2.0</v>
      </c>
      <c r="O982" s="65">
        <v>0.0</v>
      </c>
      <c r="P982" s="65">
        <v>0.125</v>
      </c>
      <c r="Q982" s="65">
        <v>0.0</v>
      </c>
      <c r="R982" s="65">
        <v>212.0</v>
      </c>
      <c r="S982" s="65">
        <v>0.0</v>
      </c>
      <c r="T982" s="65">
        <v>2.0</v>
      </c>
      <c r="U982" s="65">
        <v>0.0</v>
      </c>
      <c r="V982" s="3"/>
      <c r="W982" s="3"/>
      <c r="X982" s="3"/>
      <c r="Y982" s="3"/>
      <c r="Z982" s="3"/>
      <c r="AA982" s="3"/>
      <c r="AB982" s="3"/>
      <c r="AC982" s="3"/>
      <c r="AD982" s="3"/>
      <c r="AE982" s="3"/>
    </row>
    <row r="983">
      <c r="A983" s="64" t="s">
        <v>663</v>
      </c>
      <c r="B983" s="64" t="s">
        <v>1004</v>
      </c>
      <c r="C983" s="64" t="s">
        <v>1005</v>
      </c>
      <c r="D983" s="64">
        <v>2.0</v>
      </c>
      <c r="E983" s="64" t="s">
        <v>207</v>
      </c>
      <c r="F983" s="64">
        <v>49.5</v>
      </c>
      <c r="G983" s="64">
        <v>28.5</v>
      </c>
      <c r="H983" s="64">
        <v>21.0</v>
      </c>
      <c r="I983" s="64">
        <v>114.0</v>
      </c>
      <c r="J983" s="64">
        <v>0.0056</v>
      </c>
      <c r="K983" s="64">
        <v>132.0</v>
      </c>
      <c r="L983" s="64">
        <v>0.0054</v>
      </c>
      <c r="M983" s="64">
        <v>0.9924</v>
      </c>
      <c r="N983" s="64">
        <v>2.0</v>
      </c>
      <c r="O983" s="64">
        <v>0.0</v>
      </c>
      <c r="P983" s="64">
        <v>0.0175</v>
      </c>
      <c r="Q983" s="64">
        <v>0.0</v>
      </c>
      <c r="R983" s="64">
        <v>212.0</v>
      </c>
      <c r="S983" s="64">
        <v>0.0</v>
      </c>
      <c r="T983" s="64">
        <v>2.0</v>
      </c>
      <c r="U983" s="64">
        <v>0.0</v>
      </c>
      <c r="V983" s="63"/>
      <c r="W983" s="63"/>
      <c r="X983" s="63"/>
      <c r="Y983" s="63"/>
      <c r="Z983" s="63"/>
      <c r="AA983" s="63"/>
      <c r="AB983" s="63"/>
      <c r="AC983" s="63"/>
      <c r="AD983" s="63"/>
      <c r="AE983" s="63"/>
    </row>
    <row r="984">
      <c r="A984" s="65" t="s">
        <v>663</v>
      </c>
      <c r="B984" s="65" t="s">
        <v>1478</v>
      </c>
      <c r="C984" s="65" t="s">
        <v>1479</v>
      </c>
      <c r="D984" s="65">
        <v>2.0</v>
      </c>
      <c r="E984" s="65" t="s">
        <v>207</v>
      </c>
      <c r="F984" s="65">
        <v>49.5</v>
      </c>
      <c r="G984" s="65">
        <v>28.5</v>
      </c>
      <c r="H984" s="65">
        <v>21.0</v>
      </c>
      <c r="I984" s="65">
        <v>21.0</v>
      </c>
      <c r="J984" s="65">
        <v>0.001</v>
      </c>
      <c r="K984" s="65">
        <v>32.0</v>
      </c>
      <c r="L984" s="65">
        <v>0.0013</v>
      </c>
      <c r="M984" s="65">
        <v>1.0</v>
      </c>
      <c r="N984" s="65">
        <v>2.0</v>
      </c>
      <c r="O984" s="65">
        <v>0.0</v>
      </c>
      <c r="P984" s="65">
        <v>0.0952</v>
      </c>
      <c r="Q984" s="65">
        <v>0.0</v>
      </c>
      <c r="R984" s="65">
        <v>212.0</v>
      </c>
      <c r="S984" s="65">
        <v>0.0</v>
      </c>
      <c r="T984" s="65">
        <v>2.0</v>
      </c>
      <c r="U984" s="65">
        <v>0.0</v>
      </c>
      <c r="V984" s="3"/>
      <c r="W984" s="3"/>
      <c r="X984" s="3"/>
      <c r="Y984" s="3"/>
      <c r="Z984" s="3"/>
      <c r="AA984" s="3"/>
      <c r="AB984" s="3"/>
      <c r="AC984" s="3"/>
      <c r="AD984" s="3"/>
      <c r="AE984" s="3"/>
    </row>
    <row r="985">
      <c r="A985" s="64" t="s">
        <v>663</v>
      </c>
      <c r="B985" s="64" t="s">
        <v>702</v>
      </c>
      <c r="C985" s="64" t="s">
        <v>703</v>
      </c>
      <c r="D985" s="64">
        <v>3.0</v>
      </c>
      <c r="E985" s="64" t="s">
        <v>207</v>
      </c>
      <c r="F985" s="64">
        <v>49.5</v>
      </c>
      <c r="G985" s="64">
        <v>28.5</v>
      </c>
      <c r="H985" s="64">
        <v>21.0</v>
      </c>
      <c r="I985" s="64">
        <v>7.0</v>
      </c>
      <c r="J985" s="64">
        <v>3.0E-4</v>
      </c>
      <c r="K985" s="64">
        <v>7.0</v>
      </c>
      <c r="L985" s="64">
        <v>3.0E-4</v>
      </c>
      <c r="M985" s="64">
        <v>1.0</v>
      </c>
      <c r="N985" s="64">
        <v>3.0</v>
      </c>
      <c r="O985" s="64">
        <v>0.0</v>
      </c>
      <c r="P985" s="64">
        <v>0.4286</v>
      </c>
      <c r="Q985" s="64">
        <v>0.0</v>
      </c>
      <c r="R985" s="64">
        <v>318.0</v>
      </c>
      <c r="S985" s="64">
        <v>0.0</v>
      </c>
      <c r="T985" s="64">
        <v>3.0</v>
      </c>
      <c r="U985" s="64">
        <v>0.0</v>
      </c>
      <c r="V985" s="63"/>
      <c r="W985" s="63"/>
      <c r="X985" s="63"/>
      <c r="Y985" s="63"/>
      <c r="Z985" s="63"/>
      <c r="AA985" s="63"/>
      <c r="AB985" s="63"/>
      <c r="AC985" s="63"/>
      <c r="AD985" s="63"/>
      <c r="AE985" s="63"/>
    </row>
    <row r="986">
      <c r="A986" s="65" t="s">
        <v>663</v>
      </c>
      <c r="B986" s="65" t="s">
        <v>1006</v>
      </c>
      <c r="C986" s="65" t="s">
        <v>1007</v>
      </c>
      <c r="D986" s="65">
        <v>2.0</v>
      </c>
      <c r="E986" s="65" t="s">
        <v>207</v>
      </c>
      <c r="F986" s="65">
        <v>49.5</v>
      </c>
      <c r="G986" s="65">
        <v>28.5</v>
      </c>
      <c r="H986" s="65">
        <v>21.0</v>
      </c>
      <c r="I986" s="65">
        <v>9.0</v>
      </c>
      <c r="J986" s="65">
        <v>4.0E-4</v>
      </c>
      <c r="K986" s="65">
        <v>14.0</v>
      </c>
      <c r="L986" s="65">
        <v>6.0E-4</v>
      </c>
      <c r="M986" s="65">
        <v>1.0</v>
      </c>
      <c r="N986" s="65">
        <v>2.0</v>
      </c>
      <c r="O986" s="65">
        <v>0.0</v>
      </c>
      <c r="P986" s="65">
        <v>0.2222</v>
      </c>
      <c r="Q986" s="65">
        <v>0.0</v>
      </c>
      <c r="R986" s="65">
        <v>212.0</v>
      </c>
      <c r="S986" s="65">
        <v>0.0</v>
      </c>
      <c r="T986" s="65">
        <v>2.0</v>
      </c>
      <c r="U986" s="65">
        <v>0.0</v>
      </c>
      <c r="V986" s="3"/>
      <c r="W986" s="3"/>
      <c r="X986" s="3"/>
      <c r="Y986" s="3"/>
      <c r="Z986" s="3"/>
      <c r="AA986" s="3"/>
      <c r="AB986" s="3"/>
      <c r="AC986" s="3"/>
      <c r="AD986" s="3"/>
      <c r="AE986" s="3"/>
    </row>
    <row r="987">
      <c r="A987" s="64" t="s">
        <v>663</v>
      </c>
      <c r="B987" s="64" t="s">
        <v>1174</v>
      </c>
      <c r="C987" s="64" t="s">
        <v>1175</v>
      </c>
      <c r="D987" s="64">
        <v>2.0</v>
      </c>
      <c r="E987" s="64" t="s">
        <v>207</v>
      </c>
      <c r="F987" s="64">
        <v>49.5</v>
      </c>
      <c r="G987" s="64">
        <v>28.5</v>
      </c>
      <c r="H987" s="64">
        <v>21.0</v>
      </c>
      <c r="I987" s="64">
        <v>4.0</v>
      </c>
      <c r="J987" s="64">
        <v>2.0E-4</v>
      </c>
      <c r="K987" s="64">
        <v>4.0</v>
      </c>
      <c r="L987" s="64">
        <v>2.0E-4</v>
      </c>
      <c r="M987" s="64">
        <v>1.0</v>
      </c>
      <c r="N987" s="64">
        <v>2.0</v>
      </c>
      <c r="O987" s="64">
        <v>0.0</v>
      </c>
      <c r="P987" s="64">
        <v>0.5</v>
      </c>
      <c r="Q987" s="64">
        <v>0.0</v>
      </c>
      <c r="R987" s="64">
        <v>212.0</v>
      </c>
      <c r="S987" s="64">
        <v>0.0</v>
      </c>
      <c r="T987" s="64">
        <v>2.0</v>
      </c>
      <c r="U987" s="64">
        <v>0.0</v>
      </c>
      <c r="V987" s="63"/>
      <c r="W987" s="63"/>
      <c r="X987" s="63"/>
      <c r="Y987" s="63"/>
      <c r="Z987" s="63"/>
      <c r="AA987" s="63"/>
      <c r="AB987" s="63"/>
      <c r="AC987" s="63"/>
      <c r="AD987" s="63"/>
      <c r="AE987" s="63"/>
    </row>
    <row r="988">
      <c r="A988" s="65" t="s">
        <v>663</v>
      </c>
      <c r="B988" s="65" t="s">
        <v>1008</v>
      </c>
      <c r="C988" s="65" t="s">
        <v>1009</v>
      </c>
      <c r="D988" s="65">
        <v>1.0</v>
      </c>
      <c r="E988" s="65" t="s">
        <v>207</v>
      </c>
      <c r="F988" s="65">
        <v>49.5</v>
      </c>
      <c r="G988" s="65">
        <v>28.5</v>
      </c>
      <c r="H988" s="65">
        <v>21.0</v>
      </c>
      <c r="I988" s="65">
        <v>121.0</v>
      </c>
      <c r="J988" s="65">
        <v>0.006</v>
      </c>
      <c r="K988" s="65">
        <v>144.0</v>
      </c>
      <c r="L988" s="65">
        <v>0.0058</v>
      </c>
      <c r="M988" s="65">
        <v>1.0</v>
      </c>
      <c r="N988" s="65">
        <v>1.0</v>
      </c>
      <c r="O988" s="65">
        <v>0.0</v>
      </c>
      <c r="P988" s="65">
        <v>0.0083</v>
      </c>
      <c r="Q988" s="65">
        <v>0.0</v>
      </c>
      <c r="R988" s="65">
        <v>106.0</v>
      </c>
      <c r="S988" s="65">
        <v>0.0</v>
      </c>
      <c r="T988" s="65">
        <v>1.0</v>
      </c>
      <c r="U988" s="65">
        <v>0.0</v>
      </c>
      <c r="V988" s="3"/>
      <c r="W988" s="3"/>
      <c r="X988" s="3"/>
      <c r="Y988" s="3"/>
      <c r="Z988" s="3"/>
      <c r="AA988" s="3"/>
      <c r="AB988" s="3"/>
      <c r="AC988" s="3"/>
      <c r="AD988" s="3"/>
      <c r="AE988" s="3"/>
    </row>
    <row r="989">
      <c r="A989" s="64" t="s">
        <v>1010</v>
      </c>
      <c r="B989" s="64" t="s">
        <v>1178</v>
      </c>
      <c r="C989" s="64" t="s">
        <v>1179</v>
      </c>
      <c r="D989" s="64">
        <v>1.0</v>
      </c>
      <c r="E989" s="64" t="s">
        <v>255</v>
      </c>
      <c r="F989" s="64">
        <v>60.5</v>
      </c>
      <c r="G989" s="64">
        <v>33.5</v>
      </c>
      <c r="H989" s="64">
        <v>27.0</v>
      </c>
      <c r="I989" s="64">
        <v>0.0</v>
      </c>
      <c r="J989" s="64">
        <v>0.0</v>
      </c>
      <c r="K989" s="64">
        <v>0.0</v>
      </c>
      <c r="L989" s="64">
        <v>0.0</v>
      </c>
      <c r="M989" s="64">
        <v>0.0</v>
      </c>
      <c r="N989" s="64">
        <v>1.0</v>
      </c>
      <c r="O989" s="64">
        <v>0.0</v>
      </c>
      <c r="P989" s="64">
        <v>0.0</v>
      </c>
      <c r="Q989" s="64">
        <v>0.0</v>
      </c>
      <c r="R989" s="64">
        <v>70.0</v>
      </c>
      <c r="S989" s="64">
        <v>0.0</v>
      </c>
      <c r="T989" s="64">
        <v>1.0</v>
      </c>
      <c r="U989" s="64">
        <v>0.0</v>
      </c>
      <c r="V989" s="63"/>
      <c r="W989" s="63"/>
      <c r="X989" s="63"/>
      <c r="Y989" s="63"/>
      <c r="Z989" s="63"/>
      <c r="AA989" s="63"/>
      <c r="AB989" s="63"/>
      <c r="AC989" s="63"/>
      <c r="AD989" s="63"/>
      <c r="AE989" s="63"/>
    </row>
    <row r="990">
      <c r="A990" s="65" t="s">
        <v>711</v>
      </c>
      <c r="B990" s="65" t="s">
        <v>1480</v>
      </c>
      <c r="C990" s="65" t="s">
        <v>1481</v>
      </c>
      <c r="D990" s="65">
        <v>1.0</v>
      </c>
      <c r="E990" s="65" t="s">
        <v>255</v>
      </c>
      <c r="F990" s="65">
        <v>60.5</v>
      </c>
      <c r="G990" s="65">
        <v>33.5</v>
      </c>
      <c r="H990" s="65">
        <v>27.0</v>
      </c>
      <c r="I990" s="65">
        <v>0.0</v>
      </c>
      <c r="J990" s="65">
        <v>0.0</v>
      </c>
      <c r="K990" s="65">
        <v>0.0</v>
      </c>
      <c r="L990" s="65">
        <v>0.0</v>
      </c>
      <c r="M990" s="65">
        <v>0.0</v>
      </c>
      <c r="N990" s="65">
        <v>1.0</v>
      </c>
      <c r="O990" s="65">
        <v>0.0</v>
      </c>
      <c r="P990" s="65">
        <v>0.0</v>
      </c>
      <c r="Q990" s="65">
        <v>0.0</v>
      </c>
      <c r="R990" s="65">
        <v>67.0</v>
      </c>
      <c r="S990" s="65">
        <v>0.0</v>
      </c>
      <c r="T990" s="65">
        <v>1.0</v>
      </c>
      <c r="U990" s="65">
        <v>0.0</v>
      </c>
      <c r="V990" s="3"/>
      <c r="W990" s="3"/>
      <c r="X990" s="3"/>
      <c r="Y990" s="3"/>
      <c r="Z990" s="3"/>
      <c r="AA990" s="3"/>
      <c r="AB990" s="3"/>
      <c r="AC990" s="3"/>
      <c r="AD990" s="3"/>
      <c r="AE990" s="3"/>
    </row>
    <row r="991">
      <c r="A991" s="64" t="s">
        <v>711</v>
      </c>
      <c r="B991" s="64" t="s">
        <v>1482</v>
      </c>
      <c r="C991" s="64" t="s">
        <v>1483</v>
      </c>
      <c r="D991" s="64">
        <v>1.0</v>
      </c>
      <c r="E991" s="64" t="s">
        <v>255</v>
      </c>
      <c r="F991" s="64">
        <v>60.5</v>
      </c>
      <c r="G991" s="64">
        <v>33.5</v>
      </c>
      <c r="H991" s="64">
        <v>27.0</v>
      </c>
      <c r="I991" s="64">
        <v>1.0</v>
      </c>
      <c r="J991" s="64">
        <v>0.0</v>
      </c>
      <c r="K991" s="64">
        <v>1.0</v>
      </c>
      <c r="L991" s="64">
        <v>0.0</v>
      </c>
      <c r="M991" s="64">
        <v>0.0</v>
      </c>
      <c r="N991" s="64">
        <v>1.0</v>
      </c>
      <c r="O991" s="64">
        <v>0.0</v>
      </c>
      <c r="P991" s="64">
        <v>1.0</v>
      </c>
      <c r="Q991" s="64">
        <v>0.0</v>
      </c>
      <c r="R991" s="64">
        <v>67.0</v>
      </c>
      <c r="S991" s="64">
        <v>0.0</v>
      </c>
      <c r="T991" s="64">
        <v>1.0</v>
      </c>
      <c r="U991" s="64">
        <v>0.0</v>
      </c>
      <c r="V991" s="63"/>
      <c r="W991" s="63"/>
      <c r="X991" s="63"/>
      <c r="Y991" s="63"/>
      <c r="Z991" s="63"/>
      <c r="AA991" s="63"/>
      <c r="AB991" s="63"/>
      <c r="AC991" s="63"/>
      <c r="AD991" s="63"/>
      <c r="AE991" s="63"/>
    </row>
    <row r="992">
      <c r="A992" s="65" t="s">
        <v>711</v>
      </c>
      <c r="B992" s="65" t="s">
        <v>1182</v>
      </c>
      <c r="C992" s="65" t="s">
        <v>1183</v>
      </c>
      <c r="D992" s="65">
        <v>5.0</v>
      </c>
      <c r="E992" s="65" t="s">
        <v>255</v>
      </c>
      <c r="F992" s="65">
        <v>60.5</v>
      </c>
      <c r="G992" s="65">
        <v>33.5</v>
      </c>
      <c r="H992" s="65">
        <v>27.0</v>
      </c>
      <c r="I992" s="65">
        <v>19.0</v>
      </c>
      <c r="J992" s="65">
        <v>9.0E-4</v>
      </c>
      <c r="K992" s="65">
        <v>24.0</v>
      </c>
      <c r="L992" s="65">
        <v>0.001</v>
      </c>
      <c r="M992" s="65">
        <v>0.9583</v>
      </c>
      <c r="N992" s="65">
        <v>5.0</v>
      </c>
      <c r="O992" s="65">
        <v>0.0</v>
      </c>
      <c r="P992" s="65">
        <v>0.2632</v>
      </c>
      <c r="Q992" s="65">
        <v>0.0</v>
      </c>
      <c r="R992" s="65">
        <v>295.0</v>
      </c>
      <c r="S992" s="65">
        <v>0.0</v>
      </c>
      <c r="T992" s="65">
        <v>5.0</v>
      </c>
      <c r="U992" s="65">
        <v>0.0</v>
      </c>
      <c r="V992" s="3"/>
      <c r="W992" s="3"/>
      <c r="X992" s="3"/>
      <c r="Y992" s="3"/>
      <c r="Z992" s="3"/>
      <c r="AA992" s="3"/>
      <c r="AB992" s="3"/>
      <c r="AC992" s="3"/>
      <c r="AD992" s="3"/>
      <c r="AE992" s="3"/>
    </row>
    <row r="993">
      <c r="A993" s="64" t="s">
        <v>711</v>
      </c>
      <c r="B993" s="64" t="s">
        <v>1184</v>
      </c>
      <c r="C993" s="64" t="s">
        <v>1185</v>
      </c>
      <c r="D993" s="64">
        <v>8.0</v>
      </c>
      <c r="E993" s="64" t="s">
        <v>255</v>
      </c>
      <c r="F993" s="64">
        <v>60.5</v>
      </c>
      <c r="G993" s="64">
        <v>33.5</v>
      </c>
      <c r="H993" s="64">
        <v>27.0</v>
      </c>
      <c r="I993" s="64">
        <v>26.0</v>
      </c>
      <c r="J993" s="64">
        <v>0.0013</v>
      </c>
      <c r="K993" s="64">
        <v>31.0</v>
      </c>
      <c r="L993" s="64">
        <v>0.0013</v>
      </c>
      <c r="M993" s="64">
        <v>0.8387</v>
      </c>
      <c r="N993" s="64">
        <v>8.0</v>
      </c>
      <c r="O993" s="64">
        <v>0.0</v>
      </c>
      <c r="P993" s="64">
        <v>0.3077</v>
      </c>
      <c r="Q993" s="64">
        <v>0.0</v>
      </c>
      <c r="R993" s="64">
        <v>472.0</v>
      </c>
      <c r="S993" s="64">
        <v>0.0</v>
      </c>
      <c r="T993" s="64">
        <v>8.0</v>
      </c>
      <c r="U993" s="64">
        <v>0.0</v>
      </c>
      <c r="V993" s="63"/>
      <c r="W993" s="63"/>
      <c r="X993" s="63"/>
      <c r="Y993" s="63"/>
      <c r="Z993" s="63"/>
      <c r="AA993" s="63"/>
      <c r="AB993" s="63"/>
      <c r="AC993" s="63"/>
      <c r="AD993" s="63"/>
      <c r="AE993" s="63"/>
    </row>
    <row r="994">
      <c r="A994" s="65" t="s">
        <v>711</v>
      </c>
      <c r="B994" s="65" t="s">
        <v>1186</v>
      </c>
      <c r="C994" s="65" t="s">
        <v>1187</v>
      </c>
      <c r="D994" s="65">
        <v>9.0</v>
      </c>
      <c r="E994" s="65" t="s">
        <v>255</v>
      </c>
      <c r="F994" s="65">
        <v>60.5</v>
      </c>
      <c r="G994" s="65">
        <v>33.5</v>
      </c>
      <c r="H994" s="65">
        <v>27.0</v>
      </c>
      <c r="I994" s="65">
        <v>434.0</v>
      </c>
      <c r="J994" s="65">
        <v>0.0215</v>
      </c>
      <c r="K994" s="65">
        <v>501.0</v>
      </c>
      <c r="L994" s="65">
        <v>0.0204</v>
      </c>
      <c r="M994" s="65">
        <v>0.984</v>
      </c>
      <c r="N994" s="65">
        <v>9.0</v>
      </c>
      <c r="O994" s="65">
        <v>0.0</v>
      </c>
      <c r="P994" s="65">
        <v>0.0207</v>
      </c>
      <c r="Q994" s="65">
        <v>0.0</v>
      </c>
      <c r="R994" s="65">
        <v>531.0</v>
      </c>
      <c r="S994" s="65">
        <v>0.0</v>
      </c>
      <c r="T994" s="65">
        <v>9.0</v>
      </c>
      <c r="U994" s="65">
        <v>0.0</v>
      </c>
      <c r="V994" s="3"/>
      <c r="W994" s="3"/>
      <c r="X994" s="3"/>
      <c r="Y994" s="3"/>
      <c r="Z994" s="3"/>
      <c r="AA994" s="3"/>
      <c r="AB994" s="3"/>
      <c r="AC994" s="3"/>
      <c r="AD994" s="3"/>
      <c r="AE994" s="3"/>
    </row>
    <row r="995">
      <c r="A995" s="64" t="s">
        <v>711</v>
      </c>
      <c r="B995" s="64" t="s">
        <v>1015</v>
      </c>
      <c r="C995" s="64" t="s">
        <v>1016</v>
      </c>
      <c r="D995" s="64">
        <v>2.0</v>
      </c>
      <c r="E995" s="64" t="s">
        <v>255</v>
      </c>
      <c r="F995" s="64">
        <v>60.5</v>
      </c>
      <c r="G995" s="64">
        <v>33.5</v>
      </c>
      <c r="H995" s="64">
        <v>27.0</v>
      </c>
      <c r="I995" s="64">
        <v>3.0</v>
      </c>
      <c r="J995" s="64">
        <v>1.0E-4</v>
      </c>
      <c r="K995" s="64">
        <v>4.0</v>
      </c>
      <c r="L995" s="64">
        <v>2.0E-4</v>
      </c>
      <c r="M995" s="64">
        <v>1.0</v>
      </c>
      <c r="N995" s="64">
        <v>2.0</v>
      </c>
      <c r="O995" s="64">
        <v>0.0</v>
      </c>
      <c r="P995" s="64">
        <v>0.6667</v>
      </c>
      <c r="Q995" s="64">
        <v>0.0</v>
      </c>
      <c r="R995" s="64">
        <v>118.0</v>
      </c>
      <c r="S995" s="64">
        <v>0.0</v>
      </c>
      <c r="T995" s="64">
        <v>2.0</v>
      </c>
      <c r="U995" s="64">
        <v>0.0</v>
      </c>
      <c r="V995" s="63"/>
      <c r="W995" s="63"/>
      <c r="X995" s="63"/>
      <c r="Y995" s="63"/>
      <c r="Z995" s="63"/>
      <c r="AA995" s="63"/>
      <c r="AB995" s="63"/>
      <c r="AC995" s="63"/>
      <c r="AD995" s="63"/>
      <c r="AE995" s="63"/>
    </row>
    <row r="996">
      <c r="A996" s="65" t="s">
        <v>711</v>
      </c>
      <c r="B996" s="65" t="s">
        <v>1188</v>
      </c>
      <c r="C996" s="65" t="s">
        <v>1189</v>
      </c>
      <c r="D996" s="65">
        <v>3.0</v>
      </c>
      <c r="E996" s="65" t="s">
        <v>255</v>
      </c>
      <c r="F996" s="65">
        <v>60.5</v>
      </c>
      <c r="G996" s="65">
        <v>33.5</v>
      </c>
      <c r="H996" s="65">
        <v>27.0</v>
      </c>
      <c r="I996" s="65">
        <v>6.0</v>
      </c>
      <c r="J996" s="65">
        <v>3.0E-4</v>
      </c>
      <c r="K996" s="65">
        <v>8.0</v>
      </c>
      <c r="L996" s="65">
        <v>3.0E-4</v>
      </c>
      <c r="M996" s="65">
        <v>1.0</v>
      </c>
      <c r="N996" s="65">
        <v>3.0</v>
      </c>
      <c r="O996" s="65">
        <v>0.0</v>
      </c>
      <c r="P996" s="65">
        <v>0.5</v>
      </c>
      <c r="Q996" s="65">
        <v>0.0</v>
      </c>
      <c r="R996" s="65">
        <v>177.0</v>
      </c>
      <c r="S996" s="65">
        <v>0.0</v>
      </c>
      <c r="T996" s="65">
        <v>3.0</v>
      </c>
      <c r="U996" s="65">
        <v>0.0</v>
      </c>
      <c r="V996" s="3"/>
      <c r="W996" s="3"/>
      <c r="X996" s="3"/>
      <c r="Y996" s="3"/>
      <c r="Z996" s="3"/>
      <c r="AA996" s="3"/>
      <c r="AB996" s="3"/>
      <c r="AC996" s="3"/>
      <c r="AD996" s="3"/>
      <c r="AE996" s="3"/>
    </row>
    <row r="997">
      <c r="A997" s="64" t="s">
        <v>711</v>
      </c>
      <c r="B997" s="64" t="s">
        <v>1484</v>
      </c>
      <c r="C997" s="64" t="s">
        <v>1485</v>
      </c>
      <c r="D997" s="64">
        <v>3.0</v>
      </c>
      <c r="E997" s="64" t="s">
        <v>255</v>
      </c>
      <c r="F997" s="64">
        <v>60.5</v>
      </c>
      <c r="G997" s="64">
        <v>33.5</v>
      </c>
      <c r="H997" s="64">
        <v>27.0</v>
      </c>
      <c r="I997" s="64">
        <v>5.0</v>
      </c>
      <c r="J997" s="64">
        <v>2.0E-4</v>
      </c>
      <c r="K997" s="64">
        <v>5.0</v>
      </c>
      <c r="L997" s="64">
        <v>2.0E-4</v>
      </c>
      <c r="M997" s="64">
        <v>1.0</v>
      </c>
      <c r="N997" s="64">
        <v>3.0</v>
      </c>
      <c r="O997" s="64">
        <v>0.0</v>
      </c>
      <c r="P997" s="64">
        <v>0.6</v>
      </c>
      <c r="Q997" s="64">
        <v>0.0</v>
      </c>
      <c r="R997" s="64">
        <v>177.0</v>
      </c>
      <c r="S997" s="64">
        <v>0.0</v>
      </c>
      <c r="T997" s="64">
        <v>3.0</v>
      </c>
      <c r="U997" s="64">
        <v>0.0</v>
      </c>
      <c r="V997" s="63"/>
      <c r="W997" s="63"/>
      <c r="X997" s="63"/>
      <c r="Y997" s="63"/>
      <c r="Z997" s="63"/>
      <c r="AA997" s="63"/>
      <c r="AB997" s="63"/>
      <c r="AC997" s="63"/>
      <c r="AD997" s="63"/>
      <c r="AE997" s="63"/>
    </row>
    <row r="998">
      <c r="A998" s="65" t="s">
        <v>711</v>
      </c>
      <c r="B998" s="65" t="s">
        <v>1190</v>
      </c>
      <c r="C998" s="65" t="s">
        <v>1191</v>
      </c>
      <c r="D998" s="65">
        <v>5.0</v>
      </c>
      <c r="E998" s="65" t="s">
        <v>255</v>
      </c>
      <c r="F998" s="65">
        <v>60.5</v>
      </c>
      <c r="G998" s="65">
        <v>33.5</v>
      </c>
      <c r="H998" s="65">
        <v>27.0</v>
      </c>
      <c r="I998" s="65">
        <v>14.0</v>
      </c>
      <c r="J998" s="65">
        <v>7.0E-4</v>
      </c>
      <c r="K998" s="65">
        <v>17.0</v>
      </c>
      <c r="L998" s="65">
        <v>7.0E-4</v>
      </c>
      <c r="M998" s="65">
        <v>1.0</v>
      </c>
      <c r="N998" s="65">
        <v>5.0</v>
      </c>
      <c r="O998" s="65">
        <v>0.0</v>
      </c>
      <c r="P998" s="65">
        <v>0.3571</v>
      </c>
      <c r="Q998" s="65">
        <v>0.0</v>
      </c>
      <c r="R998" s="65">
        <v>295.0</v>
      </c>
      <c r="S998" s="65">
        <v>0.0</v>
      </c>
      <c r="T998" s="65">
        <v>5.0</v>
      </c>
      <c r="U998" s="65">
        <v>0.0</v>
      </c>
      <c r="V998" s="3"/>
      <c r="W998" s="3"/>
      <c r="X998" s="3"/>
      <c r="Y998" s="3"/>
      <c r="Z998" s="3"/>
      <c r="AA998" s="3"/>
      <c r="AB998" s="3"/>
      <c r="AC998" s="3"/>
      <c r="AD998" s="3"/>
      <c r="AE998" s="3"/>
    </row>
    <row r="999">
      <c r="A999" s="64" t="s">
        <v>711</v>
      </c>
      <c r="B999" s="64" t="s">
        <v>714</v>
      </c>
      <c r="C999" s="64" t="s">
        <v>715</v>
      </c>
      <c r="D999" s="64">
        <v>7.0</v>
      </c>
      <c r="E999" s="64" t="s">
        <v>255</v>
      </c>
      <c r="F999" s="64">
        <v>60.5</v>
      </c>
      <c r="G999" s="64">
        <v>33.5</v>
      </c>
      <c r="H999" s="64">
        <v>27.0</v>
      </c>
      <c r="I999" s="64">
        <v>17.0</v>
      </c>
      <c r="J999" s="64">
        <v>8.0E-4</v>
      </c>
      <c r="K999" s="64">
        <v>21.0</v>
      </c>
      <c r="L999" s="64">
        <v>9.0E-4</v>
      </c>
      <c r="M999" s="64">
        <v>1.0</v>
      </c>
      <c r="N999" s="64">
        <v>7.0</v>
      </c>
      <c r="O999" s="64">
        <v>0.0</v>
      </c>
      <c r="P999" s="64">
        <v>0.4118</v>
      </c>
      <c r="Q999" s="64">
        <v>0.0</v>
      </c>
      <c r="R999" s="64">
        <v>413.0</v>
      </c>
      <c r="S999" s="64">
        <v>0.0</v>
      </c>
      <c r="T999" s="64">
        <v>7.0</v>
      </c>
      <c r="U999" s="64">
        <v>0.0</v>
      </c>
      <c r="V999" s="63"/>
      <c r="W999" s="63"/>
      <c r="X999" s="63"/>
      <c r="Y999" s="63"/>
      <c r="Z999" s="63"/>
      <c r="AA999" s="63"/>
      <c r="AB999" s="63"/>
      <c r="AC999" s="63"/>
      <c r="AD999" s="63"/>
      <c r="AE999" s="63"/>
    </row>
    <row r="1000">
      <c r="A1000" s="65" t="s">
        <v>711</v>
      </c>
      <c r="B1000" s="65" t="s">
        <v>716</v>
      </c>
      <c r="C1000" s="65" t="s">
        <v>717</v>
      </c>
      <c r="D1000" s="65">
        <v>6.0</v>
      </c>
      <c r="E1000" s="65" t="s">
        <v>255</v>
      </c>
      <c r="F1000" s="65">
        <v>60.5</v>
      </c>
      <c r="G1000" s="65">
        <v>33.5</v>
      </c>
      <c r="H1000" s="65">
        <v>27.0</v>
      </c>
      <c r="I1000" s="65">
        <v>23.0</v>
      </c>
      <c r="J1000" s="65">
        <v>0.0011</v>
      </c>
      <c r="K1000" s="65">
        <v>32.0</v>
      </c>
      <c r="L1000" s="65">
        <v>0.0013</v>
      </c>
      <c r="M1000" s="65">
        <v>0.9375</v>
      </c>
      <c r="N1000" s="65">
        <v>6.0</v>
      </c>
      <c r="O1000" s="65">
        <v>0.0</v>
      </c>
      <c r="P1000" s="65">
        <v>0.2609</v>
      </c>
      <c r="Q1000" s="65">
        <v>0.0</v>
      </c>
      <c r="R1000" s="65">
        <v>354.0</v>
      </c>
      <c r="S1000" s="65">
        <v>0.0</v>
      </c>
      <c r="T1000" s="65">
        <v>6.0</v>
      </c>
      <c r="U1000" s="65">
        <v>0.0</v>
      </c>
      <c r="V1000" s="3"/>
      <c r="W1000" s="3"/>
      <c r="X1000" s="3"/>
      <c r="Y1000" s="3"/>
      <c r="Z1000" s="3"/>
      <c r="AA1000" s="3"/>
      <c r="AB1000" s="3"/>
      <c r="AC1000" s="3"/>
      <c r="AD1000" s="3"/>
      <c r="AE1000" s="3"/>
    </row>
    <row r="1001">
      <c r="A1001" s="64" t="s">
        <v>711</v>
      </c>
      <c r="B1001" s="64" t="s">
        <v>1192</v>
      </c>
      <c r="C1001" s="64" t="s">
        <v>1193</v>
      </c>
      <c r="D1001" s="64">
        <v>11.0</v>
      </c>
      <c r="E1001" s="64" t="s">
        <v>255</v>
      </c>
      <c r="F1001" s="64">
        <v>60.5</v>
      </c>
      <c r="G1001" s="64">
        <v>33.5</v>
      </c>
      <c r="H1001" s="64">
        <v>27.0</v>
      </c>
      <c r="I1001" s="64">
        <v>16.0</v>
      </c>
      <c r="J1001" s="64">
        <v>8.0E-4</v>
      </c>
      <c r="K1001" s="64">
        <v>18.0</v>
      </c>
      <c r="L1001" s="64">
        <v>7.0E-4</v>
      </c>
      <c r="M1001" s="64">
        <v>1.0</v>
      </c>
      <c r="N1001" s="64">
        <v>10.0</v>
      </c>
      <c r="O1001" s="64">
        <v>1.0</v>
      </c>
      <c r="P1001" s="64">
        <v>0.625</v>
      </c>
      <c r="Q1001" s="64">
        <v>0.0625</v>
      </c>
      <c r="R1001" s="64">
        <v>590.0</v>
      </c>
      <c r="S1001" s="64">
        <v>59.0</v>
      </c>
      <c r="T1001" s="64">
        <v>10.0</v>
      </c>
      <c r="U1001" s="64">
        <v>1.0</v>
      </c>
      <c r="V1001" s="63"/>
      <c r="W1001" s="63"/>
      <c r="X1001" s="63"/>
      <c r="Y1001" s="63"/>
      <c r="Z1001" s="63"/>
      <c r="AA1001" s="63"/>
      <c r="AB1001" s="63"/>
      <c r="AC1001" s="63"/>
      <c r="AD1001" s="63"/>
      <c r="AE1001" s="63"/>
    </row>
    <row r="1002">
      <c r="A1002" s="65" t="s">
        <v>718</v>
      </c>
      <c r="B1002" s="65" t="s">
        <v>1486</v>
      </c>
      <c r="C1002" s="65" t="s">
        <v>1487</v>
      </c>
      <c r="D1002" s="65">
        <v>2.0</v>
      </c>
      <c r="E1002" s="65" t="s">
        <v>266</v>
      </c>
      <c r="F1002" s="65">
        <v>60.5</v>
      </c>
      <c r="G1002" s="65">
        <v>33.5</v>
      </c>
      <c r="H1002" s="65">
        <v>27.0</v>
      </c>
      <c r="I1002" s="65">
        <v>0.0</v>
      </c>
      <c r="J1002" s="65">
        <v>0.0</v>
      </c>
      <c r="K1002" s="65">
        <v>0.0</v>
      </c>
      <c r="L1002" s="65">
        <v>0.0</v>
      </c>
      <c r="M1002" s="65">
        <v>0.0</v>
      </c>
      <c r="N1002" s="65">
        <v>2.0</v>
      </c>
      <c r="O1002" s="65">
        <v>0.0</v>
      </c>
      <c r="P1002" s="65">
        <v>0.0</v>
      </c>
      <c r="Q1002" s="65">
        <v>0.0</v>
      </c>
      <c r="R1002" s="65">
        <v>130.0</v>
      </c>
      <c r="S1002" s="65">
        <v>0.0</v>
      </c>
      <c r="T1002" s="65">
        <v>1.0</v>
      </c>
      <c r="U1002" s="65">
        <v>0.0</v>
      </c>
      <c r="V1002" s="3"/>
      <c r="W1002" s="3"/>
      <c r="X1002" s="3"/>
      <c r="Y1002" s="3"/>
      <c r="Z1002" s="3"/>
      <c r="AA1002" s="3"/>
      <c r="AB1002" s="3"/>
      <c r="AC1002" s="3"/>
      <c r="AD1002" s="3"/>
      <c r="AE1002" s="3"/>
    </row>
    <row r="1003">
      <c r="A1003" s="64" t="s">
        <v>718</v>
      </c>
      <c r="B1003" s="64" t="s">
        <v>1488</v>
      </c>
      <c r="C1003" s="64" t="s">
        <v>1489</v>
      </c>
      <c r="D1003" s="64">
        <v>1.0</v>
      </c>
      <c r="E1003" s="64" t="s">
        <v>266</v>
      </c>
      <c r="F1003" s="64">
        <v>60.5</v>
      </c>
      <c r="G1003" s="64">
        <v>33.5</v>
      </c>
      <c r="H1003" s="64">
        <v>27.0</v>
      </c>
      <c r="I1003" s="64">
        <v>0.0</v>
      </c>
      <c r="J1003" s="64">
        <v>0.0</v>
      </c>
      <c r="K1003" s="64">
        <v>0.0</v>
      </c>
      <c r="L1003" s="64">
        <v>0.0</v>
      </c>
      <c r="M1003" s="64">
        <v>0.0</v>
      </c>
      <c r="N1003" s="64">
        <v>1.0</v>
      </c>
      <c r="O1003" s="64">
        <v>0.0</v>
      </c>
      <c r="P1003" s="64">
        <v>0.0</v>
      </c>
      <c r="Q1003" s="64">
        <v>0.0</v>
      </c>
      <c r="R1003" s="64">
        <v>65.0</v>
      </c>
      <c r="S1003" s="64">
        <v>0.0</v>
      </c>
      <c r="T1003" s="64">
        <v>1.0</v>
      </c>
      <c r="U1003" s="64">
        <v>0.0</v>
      </c>
      <c r="V1003" s="63"/>
      <c r="W1003" s="63"/>
      <c r="X1003" s="63"/>
      <c r="Y1003" s="63"/>
      <c r="Z1003" s="63"/>
      <c r="AA1003" s="63"/>
      <c r="AB1003" s="63"/>
      <c r="AC1003" s="63"/>
      <c r="AD1003" s="63"/>
      <c r="AE1003" s="63"/>
    </row>
    <row r="1004">
      <c r="A1004" s="65" t="s">
        <v>1194</v>
      </c>
      <c r="B1004" s="65" t="s">
        <v>1197</v>
      </c>
      <c r="C1004" s="65" t="s">
        <v>1198</v>
      </c>
      <c r="D1004" s="65">
        <v>3.0</v>
      </c>
      <c r="E1004" s="65" t="s">
        <v>264</v>
      </c>
      <c r="F1004" s="65">
        <v>60.5</v>
      </c>
      <c r="G1004" s="65">
        <v>33.5</v>
      </c>
      <c r="H1004" s="65">
        <v>27.0</v>
      </c>
      <c r="I1004" s="65">
        <v>2.0</v>
      </c>
      <c r="J1004" s="65">
        <v>1.0E-4</v>
      </c>
      <c r="K1004" s="65">
        <v>4.0</v>
      </c>
      <c r="L1004" s="65">
        <v>2.0E-4</v>
      </c>
      <c r="M1004" s="65">
        <v>1.0</v>
      </c>
      <c r="N1004" s="65">
        <v>3.0</v>
      </c>
      <c r="O1004" s="65">
        <v>0.0</v>
      </c>
      <c r="P1004" s="65">
        <v>1.5</v>
      </c>
      <c r="Q1004" s="65">
        <v>0.0</v>
      </c>
      <c r="R1004" s="65">
        <v>195.0</v>
      </c>
      <c r="S1004" s="65">
        <v>0.0</v>
      </c>
      <c r="T1004" s="65">
        <v>3.0</v>
      </c>
      <c r="U1004" s="65">
        <v>0.0</v>
      </c>
      <c r="V1004" s="3"/>
      <c r="W1004" s="3"/>
      <c r="X1004" s="3"/>
      <c r="Y1004" s="3"/>
      <c r="Z1004" s="3"/>
      <c r="AA1004" s="3"/>
      <c r="AB1004" s="3"/>
      <c r="AC1004" s="3"/>
      <c r="AD1004" s="3"/>
      <c r="AE1004" s="3"/>
    </row>
    <row r="1005">
      <c r="A1005" s="64" t="s">
        <v>1194</v>
      </c>
      <c r="B1005" s="64" t="s">
        <v>1490</v>
      </c>
      <c r="C1005" s="64" t="s">
        <v>1491</v>
      </c>
      <c r="D1005" s="64">
        <v>1.0</v>
      </c>
      <c r="E1005" s="64" t="s">
        <v>264</v>
      </c>
      <c r="F1005" s="64">
        <v>60.5</v>
      </c>
      <c r="G1005" s="64">
        <v>33.5</v>
      </c>
      <c r="H1005" s="64">
        <v>27.0</v>
      </c>
      <c r="I1005" s="64">
        <v>2.0</v>
      </c>
      <c r="J1005" s="64">
        <v>1.0E-4</v>
      </c>
      <c r="K1005" s="64">
        <v>3.0</v>
      </c>
      <c r="L1005" s="64">
        <v>1.0E-4</v>
      </c>
      <c r="M1005" s="64">
        <v>1.0</v>
      </c>
      <c r="N1005" s="64">
        <v>1.0</v>
      </c>
      <c r="O1005" s="64">
        <v>0.0</v>
      </c>
      <c r="P1005" s="64">
        <v>0.5</v>
      </c>
      <c r="Q1005" s="64">
        <v>0.0</v>
      </c>
      <c r="R1005" s="64">
        <v>65.0</v>
      </c>
      <c r="S1005" s="64">
        <v>0.0</v>
      </c>
      <c r="T1005" s="64">
        <v>1.0</v>
      </c>
      <c r="U1005" s="64">
        <v>0.0</v>
      </c>
      <c r="V1005" s="63"/>
      <c r="W1005" s="63"/>
      <c r="X1005" s="63"/>
      <c r="Y1005" s="63"/>
      <c r="Z1005" s="63"/>
      <c r="AA1005" s="63"/>
      <c r="AB1005" s="63"/>
      <c r="AC1005" s="63"/>
      <c r="AD1005" s="63"/>
      <c r="AE1005" s="63"/>
    </row>
    <row r="1006">
      <c r="A1006" s="65" t="s">
        <v>1194</v>
      </c>
      <c r="B1006" s="65" t="s">
        <v>1201</v>
      </c>
      <c r="C1006" s="65" t="s">
        <v>1202</v>
      </c>
      <c r="D1006" s="65">
        <v>1.0</v>
      </c>
      <c r="E1006" s="65" t="s">
        <v>264</v>
      </c>
      <c r="F1006" s="65">
        <v>60.5</v>
      </c>
      <c r="G1006" s="65">
        <v>33.5</v>
      </c>
      <c r="H1006" s="65">
        <v>27.0</v>
      </c>
      <c r="I1006" s="65">
        <v>67.0</v>
      </c>
      <c r="J1006" s="65">
        <v>0.0033</v>
      </c>
      <c r="K1006" s="65">
        <v>75.0</v>
      </c>
      <c r="L1006" s="65">
        <v>0.003</v>
      </c>
      <c r="M1006" s="65">
        <v>1.0</v>
      </c>
      <c r="N1006" s="65">
        <v>1.0</v>
      </c>
      <c r="O1006" s="65">
        <v>0.0</v>
      </c>
      <c r="P1006" s="65">
        <v>0.0149</v>
      </c>
      <c r="Q1006" s="65">
        <v>0.0</v>
      </c>
      <c r="R1006" s="65">
        <v>65.0</v>
      </c>
      <c r="S1006" s="65">
        <v>0.0</v>
      </c>
      <c r="T1006" s="65">
        <v>1.0</v>
      </c>
      <c r="U1006" s="65">
        <v>0.0</v>
      </c>
      <c r="V1006" s="3"/>
      <c r="W1006" s="3"/>
      <c r="X1006" s="3"/>
      <c r="Y1006" s="3"/>
      <c r="Z1006" s="3"/>
      <c r="AA1006" s="3"/>
      <c r="AB1006" s="3"/>
      <c r="AC1006" s="3"/>
      <c r="AD1006" s="3"/>
      <c r="AE1006" s="3"/>
    </row>
    <row r="1007">
      <c r="A1007" s="64" t="s">
        <v>1194</v>
      </c>
      <c r="B1007" s="64" t="s">
        <v>1203</v>
      </c>
      <c r="C1007" s="64" t="s">
        <v>1204</v>
      </c>
      <c r="D1007" s="64">
        <v>1.0</v>
      </c>
      <c r="E1007" s="64" t="s">
        <v>264</v>
      </c>
      <c r="F1007" s="64">
        <v>60.5</v>
      </c>
      <c r="G1007" s="64">
        <v>33.5</v>
      </c>
      <c r="H1007" s="64">
        <v>27.0</v>
      </c>
      <c r="I1007" s="64">
        <v>3.0</v>
      </c>
      <c r="J1007" s="64">
        <v>1.0E-4</v>
      </c>
      <c r="K1007" s="64">
        <v>4.0</v>
      </c>
      <c r="L1007" s="64">
        <v>2.0E-4</v>
      </c>
      <c r="M1007" s="64">
        <v>0.75</v>
      </c>
      <c r="N1007" s="64">
        <v>1.0</v>
      </c>
      <c r="O1007" s="64">
        <v>0.0</v>
      </c>
      <c r="P1007" s="64">
        <v>0.3333</v>
      </c>
      <c r="Q1007" s="64">
        <v>0.0</v>
      </c>
      <c r="R1007" s="64">
        <v>65.0</v>
      </c>
      <c r="S1007" s="64">
        <v>0.0</v>
      </c>
      <c r="T1007" s="64">
        <v>1.0</v>
      </c>
      <c r="U1007" s="64">
        <v>0.0</v>
      </c>
      <c r="V1007" s="63"/>
      <c r="W1007" s="63"/>
      <c r="X1007" s="63"/>
      <c r="Y1007" s="63"/>
      <c r="Z1007" s="63"/>
      <c r="AA1007" s="63"/>
      <c r="AB1007" s="63"/>
      <c r="AC1007" s="63"/>
      <c r="AD1007" s="63"/>
      <c r="AE1007" s="63"/>
    </row>
    <row r="1008">
      <c r="A1008" s="65" t="s">
        <v>1194</v>
      </c>
      <c r="B1008" s="65" t="s">
        <v>1205</v>
      </c>
      <c r="C1008" s="65" t="s">
        <v>1206</v>
      </c>
      <c r="D1008" s="65">
        <v>2.0</v>
      </c>
      <c r="E1008" s="65" t="s">
        <v>264</v>
      </c>
      <c r="F1008" s="65">
        <v>60.5</v>
      </c>
      <c r="G1008" s="65">
        <v>33.5</v>
      </c>
      <c r="H1008" s="65">
        <v>27.0</v>
      </c>
      <c r="I1008" s="65">
        <v>0.0</v>
      </c>
      <c r="J1008" s="65">
        <v>0.0</v>
      </c>
      <c r="K1008" s="65">
        <v>0.0</v>
      </c>
      <c r="L1008" s="65">
        <v>0.0</v>
      </c>
      <c r="M1008" s="65">
        <v>0.0</v>
      </c>
      <c r="N1008" s="65">
        <v>2.0</v>
      </c>
      <c r="O1008" s="65">
        <v>0.0</v>
      </c>
      <c r="P1008" s="65">
        <v>0.0</v>
      </c>
      <c r="Q1008" s="65">
        <v>0.0</v>
      </c>
      <c r="R1008" s="65">
        <v>130.0</v>
      </c>
      <c r="S1008" s="65">
        <v>0.0</v>
      </c>
      <c r="T1008" s="65">
        <v>2.0</v>
      </c>
      <c r="U1008" s="65">
        <v>0.0</v>
      </c>
      <c r="V1008" s="3"/>
      <c r="W1008" s="3"/>
      <c r="X1008" s="3"/>
      <c r="Y1008" s="3"/>
      <c r="Z1008" s="3"/>
      <c r="AA1008" s="3"/>
      <c r="AB1008" s="3"/>
      <c r="AC1008" s="3"/>
      <c r="AD1008" s="3"/>
      <c r="AE1008" s="3"/>
    </row>
    <row r="1009">
      <c r="A1009" s="64" t="s">
        <v>1194</v>
      </c>
      <c r="B1009" s="64" t="s">
        <v>1207</v>
      </c>
      <c r="C1009" s="64" t="s">
        <v>1208</v>
      </c>
      <c r="D1009" s="64">
        <v>2.0</v>
      </c>
      <c r="E1009" s="64" t="s">
        <v>264</v>
      </c>
      <c r="F1009" s="64">
        <v>60.5</v>
      </c>
      <c r="G1009" s="64">
        <v>33.5</v>
      </c>
      <c r="H1009" s="64">
        <v>27.0</v>
      </c>
      <c r="I1009" s="64">
        <v>6.0</v>
      </c>
      <c r="J1009" s="64">
        <v>3.0E-4</v>
      </c>
      <c r="K1009" s="64">
        <v>8.0</v>
      </c>
      <c r="L1009" s="64">
        <v>3.0E-4</v>
      </c>
      <c r="M1009" s="64">
        <v>1.0</v>
      </c>
      <c r="N1009" s="64">
        <v>2.0</v>
      </c>
      <c r="O1009" s="64">
        <v>0.0</v>
      </c>
      <c r="P1009" s="64">
        <v>0.3333</v>
      </c>
      <c r="Q1009" s="64">
        <v>0.0</v>
      </c>
      <c r="R1009" s="64">
        <v>130.0</v>
      </c>
      <c r="S1009" s="64">
        <v>0.0</v>
      </c>
      <c r="T1009" s="64">
        <v>2.0</v>
      </c>
      <c r="U1009" s="64">
        <v>0.0</v>
      </c>
      <c r="V1009" s="63"/>
      <c r="W1009" s="63"/>
      <c r="X1009" s="63"/>
      <c r="Y1009" s="63"/>
      <c r="Z1009" s="63"/>
      <c r="AA1009" s="63"/>
      <c r="AB1009" s="63"/>
      <c r="AC1009" s="63"/>
      <c r="AD1009" s="63"/>
      <c r="AE1009" s="63"/>
    </row>
    <row r="1010">
      <c r="A1010" s="65" t="s">
        <v>1194</v>
      </c>
      <c r="B1010" s="65" t="s">
        <v>1209</v>
      </c>
      <c r="C1010" s="65" t="s">
        <v>1210</v>
      </c>
      <c r="D1010" s="65">
        <v>3.0</v>
      </c>
      <c r="E1010" s="65" t="s">
        <v>264</v>
      </c>
      <c r="F1010" s="65">
        <v>60.5</v>
      </c>
      <c r="G1010" s="65">
        <v>33.5</v>
      </c>
      <c r="H1010" s="65">
        <v>27.0</v>
      </c>
      <c r="I1010" s="65">
        <v>6.0</v>
      </c>
      <c r="J1010" s="65">
        <v>3.0E-4</v>
      </c>
      <c r="K1010" s="65">
        <v>6.0</v>
      </c>
      <c r="L1010" s="65">
        <v>2.0E-4</v>
      </c>
      <c r="M1010" s="65">
        <v>1.0</v>
      </c>
      <c r="N1010" s="65">
        <v>3.0</v>
      </c>
      <c r="O1010" s="65">
        <v>0.0</v>
      </c>
      <c r="P1010" s="65">
        <v>0.5</v>
      </c>
      <c r="Q1010" s="65">
        <v>0.0</v>
      </c>
      <c r="R1010" s="65">
        <v>195.0</v>
      </c>
      <c r="S1010" s="65">
        <v>0.0</v>
      </c>
      <c r="T1010" s="65">
        <v>3.0</v>
      </c>
      <c r="U1010" s="65">
        <v>0.0</v>
      </c>
      <c r="V1010" s="3"/>
      <c r="W1010" s="3"/>
      <c r="X1010" s="3"/>
      <c r="Y1010" s="3"/>
      <c r="Z1010" s="3"/>
      <c r="AA1010" s="3"/>
      <c r="AB1010" s="3"/>
      <c r="AC1010" s="3"/>
      <c r="AD1010" s="3"/>
      <c r="AE1010" s="3"/>
    </row>
    <row r="1011">
      <c r="A1011" s="64" t="s">
        <v>723</v>
      </c>
      <c r="B1011" s="64" t="s">
        <v>724</v>
      </c>
      <c r="C1011" s="64" t="s">
        <v>725</v>
      </c>
      <c r="D1011" s="64">
        <v>1.0</v>
      </c>
      <c r="E1011" s="64" t="s">
        <v>257</v>
      </c>
      <c r="F1011" s="64">
        <v>60.5</v>
      </c>
      <c r="G1011" s="64">
        <v>33.5</v>
      </c>
      <c r="H1011" s="64">
        <v>27.0</v>
      </c>
      <c r="I1011" s="64">
        <v>6.0</v>
      </c>
      <c r="J1011" s="64">
        <v>3.0E-4</v>
      </c>
      <c r="K1011" s="64">
        <v>8.0</v>
      </c>
      <c r="L1011" s="64">
        <v>3.0E-4</v>
      </c>
      <c r="M1011" s="64">
        <v>1.0</v>
      </c>
      <c r="N1011" s="64">
        <v>1.0</v>
      </c>
      <c r="O1011" s="64">
        <v>0.0</v>
      </c>
      <c r="P1011" s="64">
        <v>0.1667</v>
      </c>
      <c r="Q1011" s="64">
        <v>0.0</v>
      </c>
      <c r="R1011" s="64">
        <v>67.0</v>
      </c>
      <c r="S1011" s="64">
        <v>0.0</v>
      </c>
      <c r="T1011" s="64">
        <v>1.0</v>
      </c>
      <c r="U1011" s="64">
        <v>0.0</v>
      </c>
      <c r="V1011" s="63"/>
      <c r="W1011" s="63"/>
      <c r="X1011" s="63"/>
      <c r="Y1011" s="63"/>
      <c r="Z1011" s="63"/>
      <c r="AA1011" s="63"/>
      <c r="AB1011" s="63"/>
      <c r="AC1011" s="63"/>
      <c r="AD1011" s="63"/>
      <c r="AE1011" s="63"/>
    </row>
    <row r="1012">
      <c r="A1012" s="65" t="s">
        <v>723</v>
      </c>
      <c r="B1012" s="65" t="s">
        <v>1019</v>
      </c>
      <c r="C1012" s="65" t="s">
        <v>1020</v>
      </c>
      <c r="D1012" s="65">
        <v>1.0</v>
      </c>
      <c r="E1012" s="65" t="s">
        <v>257</v>
      </c>
      <c r="F1012" s="65">
        <v>60.5</v>
      </c>
      <c r="G1012" s="65">
        <v>33.5</v>
      </c>
      <c r="H1012" s="65">
        <v>27.0</v>
      </c>
      <c r="I1012" s="65">
        <v>5.0</v>
      </c>
      <c r="J1012" s="65">
        <v>2.0E-4</v>
      </c>
      <c r="K1012" s="65">
        <v>5.0</v>
      </c>
      <c r="L1012" s="65">
        <v>2.0E-4</v>
      </c>
      <c r="M1012" s="65">
        <v>1.0</v>
      </c>
      <c r="N1012" s="65">
        <v>1.0</v>
      </c>
      <c r="O1012" s="65">
        <v>0.0</v>
      </c>
      <c r="P1012" s="65">
        <v>0.2</v>
      </c>
      <c r="Q1012" s="65">
        <v>0.0</v>
      </c>
      <c r="R1012" s="65">
        <v>67.0</v>
      </c>
      <c r="S1012" s="65">
        <v>0.0</v>
      </c>
      <c r="T1012" s="65">
        <v>1.0</v>
      </c>
      <c r="U1012" s="65">
        <v>0.0</v>
      </c>
      <c r="V1012" s="3"/>
      <c r="W1012" s="3"/>
      <c r="X1012" s="3"/>
      <c r="Y1012" s="3"/>
      <c r="Z1012" s="3"/>
      <c r="AA1012" s="3"/>
      <c r="AB1012" s="3"/>
      <c r="AC1012" s="3"/>
      <c r="AD1012" s="3"/>
      <c r="AE1012" s="3"/>
    </row>
    <row r="1013">
      <c r="A1013" s="64" t="s">
        <v>723</v>
      </c>
      <c r="B1013" s="64" t="s">
        <v>726</v>
      </c>
      <c r="C1013" s="64" t="s">
        <v>727</v>
      </c>
      <c r="D1013" s="64">
        <v>1.0</v>
      </c>
      <c r="E1013" s="64" t="s">
        <v>257</v>
      </c>
      <c r="F1013" s="64">
        <v>60.5</v>
      </c>
      <c r="G1013" s="64">
        <v>33.5</v>
      </c>
      <c r="H1013" s="64">
        <v>27.0</v>
      </c>
      <c r="I1013" s="64">
        <v>2.0</v>
      </c>
      <c r="J1013" s="64">
        <v>1.0E-4</v>
      </c>
      <c r="K1013" s="64">
        <v>4.0</v>
      </c>
      <c r="L1013" s="64">
        <v>2.0E-4</v>
      </c>
      <c r="M1013" s="64">
        <v>0.0</v>
      </c>
      <c r="N1013" s="64">
        <v>1.0</v>
      </c>
      <c r="O1013" s="64">
        <v>0.0</v>
      </c>
      <c r="P1013" s="64">
        <v>0.5</v>
      </c>
      <c r="Q1013" s="64">
        <v>0.0</v>
      </c>
      <c r="R1013" s="64">
        <v>67.0</v>
      </c>
      <c r="S1013" s="64">
        <v>0.0</v>
      </c>
      <c r="T1013" s="64">
        <v>1.0</v>
      </c>
      <c r="U1013" s="64">
        <v>0.0</v>
      </c>
      <c r="V1013" s="63"/>
      <c r="W1013" s="63"/>
      <c r="X1013" s="63"/>
      <c r="Y1013" s="63"/>
      <c r="Z1013" s="63"/>
      <c r="AA1013" s="63"/>
      <c r="AB1013" s="63"/>
      <c r="AC1013" s="63"/>
      <c r="AD1013" s="63"/>
      <c r="AE1013" s="63"/>
    </row>
    <row r="1014">
      <c r="A1014" s="65" t="s">
        <v>723</v>
      </c>
      <c r="B1014" s="65" t="s">
        <v>1492</v>
      </c>
      <c r="C1014" s="65" t="s">
        <v>1493</v>
      </c>
      <c r="D1014" s="65">
        <v>1.0</v>
      </c>
      <c r="E1014" s="65" t="s">
        <v>257</v>
      </c>
      <c r="F1014" s="65">
        <v>60.5</v>
      </c>
      <c r="G1014" s="65">
        <v>33.5</v>
      </c>
      <c r="H1014" s="65">
        <v>27.0</v>
      </c>
      <c r="I1014" s="65">
        <v>4.0</v>
      </c>
      <c r="J1014" s="65">
        <v>2.0E-4</v>
      </c>
      <c r="K1014" s="65">
        <v>4.0</v>
      </c>
      <c r="L1014" s="65">
        <v>2.0E-4</v>
      </c>
      <c r="M1014" s="65">
        <v>1.0</v>
      </c>
      <c r="N1014" s="65">
        <v>1.0</v>
      </c>
      <c r="O1014" s="65">
        <v>0.0</v>
      </c>
      <c r="P1014" s="65">
        <v>0.25</v>
      </c>
      <c r="Q1014" s="65">
        <v>0.0</v>
      </c>
      <c r="R1014" s="65">
        <v>67.0</v>
      </c>
      <c r="S1014" s="65">
        <v>0.0</v>
      </c>
      <c r="T1014" s="65">
        <v>1.0</v>
      </c>
      <c r="U1014" s="65">
        <v>0.0</v>
      </c>
      <c r="V1014" s="3"/>
      <c r="W1014" s="3"/>
      <c r="X1014" s="3"/>
      <c r="Y1014" s="3"/>
      <c r="Z1014" s="3"/>
      <c r="AA1014" s="3"/>
      <c r="AB1014" s="3"/>
      <c r="AC1014" s="3"/>
      <c r="AD1014" s="3"/>
      <c r="AE1014" s="3"/>
    </row>
    <row r="1015">
      <c r="A1015" s="64" t="s">
        <v>723</v>
      </c>
      <c r="B1015" s="64" t="s">
        <v>1213</v>
      </c>
      <c r="C1015" s="64" t="s">
        <v>1214</v>
      </c>
      <c r="D1015" s="64">
        <v>1.0</v>
      </c>
      <c r="E1015" s="64" t="s">
        <v>257</v>
      </c>
      <c r="F1015" s="64">
        <v>60.5</v>
      </c>
      <c r="G1015" s="64">
        <v>33.5</v>
      </c>
      <c r="H1015" s="64">
        <v>27.0</v>
      </c>
      <c r="I1015" s="64">
        <v>6.0</v>
      </c>
      <c r="J1015" s="64">
        <v>3.0E-4</v>
      </c>
      <c r="K1015" s="64">
        <v>7.0</v>
      </c>
      <c r="L1015" s="64">
        <v>3.0E-4</v>
      </c>
      <c r="M1015" s="64">
        <v>1.0</v>
      </c>
      <c r="N1015" s="64">
        <v>1.0</v>
      </c>
      <c r="O1015" s="64">
        <v>0.0</v>
      </c>
      <c r="P1015" s="64">
        <v>0.1667</v>
      </c>
      <c r="Q1015" s="64">
        <v>0.0</v>
      </c>
      <c r="R1015" s="64">
        <v>67.0</v>
      </c>
      <c r="S1015" s="64">
        <v>0.0</v>
      </c>
      <c r="T1015" s="64">
        <v>1.0</v>
      </c>
      <c r="U1015" s="64">
        <v>0.0</v>
      </c>
      <c r="V1015" s="63"/>
      <c r="W1015" s="63"/>
      <c r="X1015" s="63"/>
      <c r="Y1015" s="63"/>
      <c r="Z1015" s="63"/>
      <c r="AA1015" s="63"/>
      <c r="AB1015" s="63"/>
      <c r="AC1015" s="63"/>
      <c r="AD1015" s="63"/>
      <c r="AE1015" s="63"/>
    </row>
    <row r="1016">
      <c r="A1016" s="65" t="s">
        <v>723</v>
      </c>
      <c r="B1016" s="65" t="s">
        <v>1215</v>
      </c>
      <c r="C1016" s="65" t="s">
        <v>1216</v>
      </c>
      <c r="D1016" s="65">
        <v>1.0</v>
      </c>
      <c r="E1016" s="65" t="s">
        <v>257</v>
      </c>
      <c r="F1016" s="65">
        <v>60.5</v>
      </c>
      <c r="G1016" s="65">
        <v>33.5</v>
      </c>
      <c r="H1016" s="65">
        <v>27.0</v>
      </c>
      <c r="I1016" s="65">
        <v>9.0</v>
      </c>
      <c r="J1016" s="65">
        <v>4.0E-4</v>
      </c>
      <c r="K1016" s="65">
        <v>13.0</v>
      </c>
      <c r="L1016" s="65">
        <v>5.0E-4</v>
      </c>
      <c r="M1016" s="65">
        <v>1.0</v>
      </c>
      <c r="N1016" s="65">
        <v>1.0</v>
      </c>
      <c r="O1016" s="65">
        <v>0.0</v>
      </c>
      <c r="P1016" s="65">
        <v>0.1111</v>
      </c>
      <c r="Q1016" s="65">
        <v>0.0</v>
      </c>
      <c r="R1016" s="65">
        <v>67.0</v>
      </c>
      <c r="S1016" s="65">
        <v>0.0</v>
      </c>
      <c r="T1016" s="65">
        <v>1.0</v>
      </c>
      <c r="U1016" s="65">
        <v>0.0</v>
      </c>
      <c r="V1016" s="3"/>
      <c r="W1016" s="3"/>
      <c r="X1016" s="3"/>
      <c r="Y1016" s="3"/>
      <c r="Z1016" s="3"/>
      <c r="AA1016" s="3"/>
      <c r="AB1016" s="3"/>
      <c r="AC1016" s="3"/>
      <c r="AD1016" s="3"/>
      <c r="AE1016" s="3"/>
    </row>
    <row r="1017">
      <c r="A1017" s="64" t="s">
        <v>723</v>
      </c>
      <c r="B1017" s="64" t="s">
        <v>1027</v>
      </c>
      <c r="C1017" s="64" t="s">
        <v>1028</v>
      </c>
      <c r="D1017" s="64">
        <v>3.0</v>
      </c>
      <c r="E1017" s="64" t="s">
        <v>257</v>
      </c>
      <c r="F1017" s="64">
        <v>60.5</v>
      </c>
      <c r="G1017" s="64">
        <v>33.5</v>
      </c>
      <c r="H1017" s="64">
        <v>27.0</v>
      </c>
      <c r="I1017" s="64">
        <v>12.0</v>
      </c>
      <c r="J1017" s="64">
        <v>6.0E-4</v>
      </c>
      <c r="K1017" s="64">
        <v>18.0</v>
      </c>
      <c r="L1017" s="64">
        <v>7.0E-4</v>
      </c>
      <c r="M1017" s="64">
        <v>0.9444</v>
      </c>
      <c r="N1017" s="64">
        <v>3.0</v>
      </c>
      <c r="O1017" s="64">
        <v>0.0</v>
      </c>
      <c r="P1017" s="64">
        <v>0.25</v>
      </c>
      <c r="Q1017" s="64">
        <v>0.0</v>
      </c>
      <c r="R1017" s="64">
        <v>201.0</v>
      </c>
      <c r="S1017" s="64">
        <v>0.0</v>
      </c>
      <c r="T1017" s="64">
        <v>3.0</v>
      </c>
      <c r="U1017" s="64">
        <v>0.0</v>
      </c>
      <c r="V1017" s="63"/>
      <c r="W1017" s="63"/>
      <c r="X1017" s="63"/>
      <c r="Y1017" s="63"/>
      <c r="Z1017" s="63"/>
      <c r="AA1017" s="63"/>
      <c r="AB1017" s="63"/>
      <c r="AC1017" s="63"/>
      <c r="AD1017" s="63"/>
      <c r="AE1017" s="63"/>
    </row>
    <row r="1018">
      <c r="A1018" s="65" t="s">
        <v>723</v>
      </c>
      <c r="B1018" s="65" t="s">
        <v>730</v>
      </c>
      <c r="C1018" s="65" t="s">
        <v>731</v>
      </c>
      <c r="D1018" s="65">
        <v>7.0</v>
      </c>
      <c r="E1018" s="65" t="s">
        <v>257</v>
      </c>
      <c r="F1018" s="65">
        <v>60.5</v>
      </c>
      <c r="G1018" s="65">
        <v>33.5</v>
      </c>
      <c r="H1018" s="65">
        <v>27.0</v>
      </c>
      <c r="I1018" s="65">
        <v>18.0</v>
      </c>
      <c r="J1018" s="65">
        <v>9.0E-4</v>
      </c>
      <c r="K1018" s="65">
        <v>23.0</v>
      </c>
      <c r="L1018" s="65">
        <v>9.0E-4</v>
      </c>
      <c r="M1018" s="65">
        <v>1.0</v>
      </c>
      <c r="N1018" s="65">
        <v>6.0</v>
      </c>
      <c r="O1018" s="65">
        <v>1.0</v>
      </c>
      <c r="P1018" s="65">
        <v>0.3333</v>
      </c>
      <c r="Q1018" s="65">
        <v>0.0556</v>
      </c>
      <c r="R1018" s="65">
        <v>402.0</v>
      </c>
      <c r="S1018" s="65">
        <v>67.0</v>
      </c>
      <c r="T1018" s="65">
        <v>6.0</v>
      </c>
      <c r="U1018" s="65">
        <v>1.0</v>
      </c>
      <c r="V1018" s="3"/>
      <c r="W1018" s="3"/>
      <c r="X1018" s="3"/>
      <c r="Y1018" s="3"/>
      <c r="Z1018" s="3"/>
      <c r="AA1018" s="3"/>
      <c r="AB1018" s="3"/>
      <c r="AC1018" s="3"/>
      <c r="AD1018" s="3"/>
      <c r="AE1018" s="3"/>
    </row>
    <row r="1019">
      <c r="A1019" s="64" t="s">
        <v>723</v>
      </c>
      <c r="B1019" s="64" t="s">
        <v>1494</v>
      </c>
      <c r="C1019" s="64" t="s">
        <v>1495</v>
      </c>
      <c r="D1019" s="64">
        <v>2.0</v>
      </c>
      <c r="E1019" s="64" t="s">
        <v>257</v>
      </c>
      <c r="F1019" s="64">
        <v>60.5</v>
      </c>
      <c r="G1019" s="64">
        <v>33.5</v>
      </c>
      <c r="H1019" s="64">
        <v>27.0</v>
      </c>
      <c r="I1019" s="64">
        <v>11.0</v>
      </c>
      <c r="J1019" s="64">
        <v>5.0E-4</v>
      </c>
      <c r="K1019" s="64">
        <v>18.0</v>
      </c>
      <c r="L1019" s="64">
        <v>7.0E-4</v>
      </c>
      <c r="M1019" s="64">
        <v>0.9444</v>
      </c>
      <c r="N1019" s="64">
        <v>2.0</v>
      </c>
      <c r="O1019" s="64">
        <v>0.0</v>
      </c>
      <c r="P1019" s="64">
        <v>0.1818</v>
      </c>
      <c r="Q1019" s="64">
        <v>0.0</v>
      </c>
      <c r="R1019" s="64">
        <v>134.0</v>
      </c>
      <c r="S1019" s="64">
        <v>0.0</v>
      </c>
      <c r="T1019" s="64">
        <v>2.0</v>
      </c>
      <c r="U1019" s="64">
        <v>0.0</v>
      </c>
      <c r="V1019" s="63"/>
      <c r="W1019" s="63"/>
      <c r="X1019" s="63"/>
      <c r="Y1019" s="63"/>
      <c r="Z1019" s="63"/>
      <c r="AA1019" s="63"/>
      <c r="AB1019" s="63"/>
      <c r="AC1019" s="63"/>
      <c r="AD1019" s="63"/>
      <c r="AE1019" s="63"/>
    </row>
    <row r="1020">
      <c r="A1020" s="65" t="s">
        <v>723</v>
      </c>
      <c r="B1020" s="65" t="s">
        <v>1217</v>
      </c>
      <c r="C1020" s="65" t="s">
        <v>1218</v>
      </c>
      <c r="D1020" s="65">
        <v>1.0</v>
      </c>
      <c r="E1020" s="65" t="s">
        <v>257</v>
      </c>
      <c r="F1020" s="65">
        <v>60.5</v>
      </c>
      <c r="G1020" s="65">
        <v>33.5</v>
      </c>
      <c r="H1020" s="65">
        <v>27.0</v>
      </c>
      <c r="I1020" s="65">
        <v>11.0</v>
      </c>
      <c r="J1020" s="65">
        <v>5.0E-4</v>
      </c>
      <c r="K1020" s="65">
        <v>12.0</v>
      </c>
      <c r="L1020" s="65">
        <v>5.0E-4</v>
      </c>
      <c r="M1020" s="65">
        <v>1.0</v>
      </c>
      <c r="N1020" s="65">
        <v>1.0</v>
      </c>
      <c r="O1020" s="65">
        <v>0.0</v>
      </c>
      <c r="P1020" s="65">
        <v>0.0909</v>
      </c>
      <c r="Q1020" s="65">
        <v>0.0</v>
      </c>
      <c r="R1020" s="65">
        <v>67.0</v>
      </c>
      <c r="S1020" s="65">
        <v>0.0</v>
      </c>
      <c r="T1020" s="65">
        <v>1.0</v>
      </c>
      <c r="U1020" s="65">
        <v>0.0</v>
      </c>
      <c r="V1020" s="3"/>
      <c r="W1020" s="3"/>
      <c r="X1020" s="3"/>
      <c r="Y1020" s="3"/>
      <c r="Z1020" s="3"/>
      <c r="AA1020" s="3"/>
      <c r="AB1020" s="3"/>
      <c r="AC1020" s="3"/>
      <c r="AD1020" s="3"/>
      <c r="AE1020" s="3"/>
    </row>
    <row r="1021">
      <c r="A1021" s="64" t="s">
        <v>1219</v>
      </c>
      <c r="B1021" s="64" t="s">
        <v>1224</v>
      </c>
      <c r="C1021" s="64" t="s">
        <v>1225</v>
      </c>
      <c r="D1021" s="64">
        <v>1.0</v>
      </c>
      <c r="E1021" s="64" t="s">
        <v>262</v>
      </c>
      <c r="F1021" s="64">
        <v>60.5</v>
      </c>
      <c r="G1021" s="64">
        <v>33.5</v>
      </c>
      <c r="H1021" s="64">
        <v>27.0</v>
      </c>
      <c r="I1021" s="64">
        <v>5.0</v>
      </c>
      <c r="J1021" s="64">
        <v>2.0E-4</v>
      </c>
      <c r="K1021" s="64">
        <v>5.0</v>
      </c>
      <c r="L1021" s="64">
        <v>2.0E-4</v>
      </c>
      <c r="M1021" s="64">
        <v>1.0</v>
      </c>
      <c r="N1021" s="64">
        <v>1.0</v>
      </c>
      <c r="O1021" s="64">
        <v>0.0</v>
      </c>
      <c r="P1021" s="64">
        <v>0.2</v>
      </c>
      <c r="Q1021" s="64">
        <v>0.0</v>
      </c>
      <c r="R1021" s="64">
        <v>67.0</v>
      </c>
      <c r="S1021" s="64">
        <v>0.0</v>
      </c>
      <c r="T1021" s="64">
        <v>1.0</v>
      </c>
      <c r="U1021" s="64">
        <v>0.0</v>
      </c>
      <c r="V1021" s="63"/>
      <c r="W1021" s="63"/>
      <c r="X1021" s="63"/>
      <c r="Y1021" s="63"/>
      <c r="Z1021" s="63"/>
      <c r="AA1021" s="63"/>
      <c r="AB1021" s="63"/>
      <c r="AC1021" s="63"/>
      <c r="AD1021" s="63"/>
      <c r="AE1021" s="63"/>
    </row>
    <row r="1022">
      <c r="A1022" s="65" t="s">
        <v>1231</v>
      </c>
      <c r="B1022" s="65" t="s">
        <v>1496</v>
      </c>
      <c r="C1022" s="65" t="s">
        <v>1497</v>
      </c>
      <c r="D1022" s="65">
        <v>1.0</v>
      </c>
      <c r="E1022" s="65" t="s">
        <v>314</v>
      </c>
      <c r="F1022" s="65">
        <v>60.5</v>
      </c>
      <c r="G1022" s="65">
        <v>33.5</v>
      </c>
      <c r="H1022" s="65">
        <v>27.0</v>
      </c>
      <c r="I1022" s="65">
        <v>5.0</v>
      </c>
      <c r="J1022" s="65">
        <v>2.0E-4</v>
      </c>
      <c r="K1022" s="65">
        <v>7.0</v>
      </c>
      <c r="L1022" s="65">
        <v>3.0E-4</v>
      </c>
      <c r="M1022" s="65">
        <v>1.0</v>
      </c>
      <c r="N1022" s="65">
        <v>1.0</v>
      </c>
      <c r="O1022" s="65">
        <v>0.0</v>
      </c>
      <c r="P1022" s="65">
        <v>0.2</v>
      </c>
      <c r="Q1022" s="65">
        <v>0.0</v>
      </c>
      <c r="R1022" s="65">
        <v>70.0</v>
      </c>
      <c r="S1022" s="65">
        <v>0.0</v>
      </c>
      <c r="T1022" s="65">
        <v>1.0</v>
      </c>
      <c r="U1022" s="65">
        <v>0.0</v>
      </c>
      <c r="V1022" s="3"/>
      <c r="W1022" s="3"/>
      <c r="X1022" s="3"/>
      <c r="Y1022" s="3"/>
      <c r="Z1022" s="3"/>
      <c r="AA1022" s="3"/>
      <c r="AB1022" s="3"/>
      <c r="AC1022" s="3"/>
      <c r="AD1022" s="3"/>
      <c r="AE1022" s="3"/>
    </row>
    <row r="1023">
      <c r="A1023" s="64" t="s">
        <v>1231</v>
      </c>
      <c r="B1023" s="64" t="s">
        <v>1498</v>
      </c>
      <c r="C1023" s="64" t="s">
        <v>1499</v>
      </c>
      <c r="D1023" s="64">
        <v>1.0</v>
      </c>
      <c r="E1023" s="64" t="s">
        <v>314</v>
      </c>
      <c r="F1023" s="64">
        <v>60.5</v>
      </c>
      <c r="G1023" s="64">
        <v>33.5</v>
      </c>
      <c r="H1023" s="64">
        <v>27.0</v>
      </c>
      <c r="I1023" s="64">
        <v>0.0</v>
      </c>
      <c r="J1023" s="64">
        <v>0.0</v>
      </c>
      <c r="K1023" s="64">
        <v>0.0</v>
      </c>
      <c r="L1023" s="64">
        <v>0.0</v>
      </c>
      <c r="M1023" s="64">
        <v>0.0</v>
      </c>
      <c r="N1023" s="64">
        <v>1.0</v>
      </c>
      <c r="O1023" s="64">
        <v>0.0</v>
      </c>
      <c r="P1023" s="64">
        <v>0.0</v>
      </c>
      <c r="Q1023" s="64">
        <v>0.0</v>
      </c>
      <c r="R1023" s="64">
        <v>70.0</v>
      </c>
      <c r="S1023" s="64">
        <v>0.0</v>
      </c>
      <c r="T1023" s="64">
        <v>1.0</v>
      </c>
      <c r="U1023" s="64">
        <v>0.0</v>
      </c>
      <c r="V1023" s="63"/>
      <c r="W1023" s="63"/>
      <c r="X1023" s="63"/>
      <c r="Y1023" s="63"/>
      <c r="Z1023" s="63"/>
      <c r="AA1023" s="63"/>
      <c r="AB1023" s="63"/>
      <c r="AC1023" s="63"/>
      <c r="AD1023" s="63"/>
      <c r="AE1023" s="63"/>
    </row>
    <row r="1024">
      <c r="A1024" s="65" t="s">
        <v>1231</v>
      </c>
      <c r="B1024" s="65" t="s">
        <v>1500</v>
      </c>
      <c r="C1024" s="65" t="s">
        <v>1501</v>
      </c>
      <c r="D1024" s="65">
        <v>1.0</v>
      </c>
      <c r="E1024" s="65" t="s">
        <v>314</v>
      </c>
      <c r="F1024" s="65">
        <v>60.5</v>
      </c>
      <c r="G1024" s="65">
        <v>33.5</v>
      </c>
      <c r="H1024" s="65">
        <v>27.0</v>
      </c>
      <c r="I1024" s="65">
        <v>100.0</v>
      </c>
      <c r="J1024" s="65">
        <v>0.005</v>
      </c>
      <c r="K1024" s="65">
        <v>107.0</v>
      </c>
      <c r="L1024" s="65">
        <v>0.0043</v>
      </c>
      <c r="M1024" s="65">
        <v>1.0</v>
      </c>
      <c r="N1024" s="65">
        <v>1.0</v>
      </c>
      <c r="O1024" s="65">
        <v>0.0</v>
      </c>
      <c r="P1024" s="65">
        <v>0.01</v>
      </c>
      <c r="Q1024" s="65">
        <v>0.0</v>
      </c>
      <c r="R1024" s="65">
        <v>70.0</v>
      </c>
      <c r="S1024" s="65">
        <v>0.0</v>
      </c>
      <c r="T1024" s="65">
        <v>1.0</v>
      </c>
      <c r="U1024" s="65">
        <v>0.0</v>
      </c>
      <c r="V1024" s="3"/>
      <c r="W1024" s="3"/>
      <c r="X1024" s="3"/>
      <c r="Y1024" s="3"/>
      <c r="Z1024" s="3"/>
      <c r="AA1024" s="3"/>
      <c r="AB1024" s="3"/>
      <c r="AC1024" s="3"/>
      <c r="AD1024" s="3"/>
      <c r="AE1024" s="3"/>
    </row>
    <row r="1025">
      <c r="A1025" s="64" t="s">
        <v>1231</v>
      </c>
      <c r="B1025" s="64" t="s">
        <v>1502</v>
      </c>
      <c r="C1025" s="64" t="s">
        <v>1503</v>
      </c>
      <c r="D1025" s="64">
        <v>1.0</v>
      </c>
      <c r="E1025" s="64" t="s">
        <v>314</v>
      </c>
      <c r="F1025" s="64">
        <v>60.5</v>
      </c>
      <c r="G1025" s="64">
        <v>33.5</v>
      </c>
      <c r="H1025" s="64">
        <v>27.0</v>
      </c>
      <c r="I1025" s="64">
        <v>4.0</v>
      </c>
      <c r="J1025" s="64">
        <v>2.0E-4</v>
      </c>
      <c r="K1025" s="64">
        <v>4.0</v>
      </c>
      <c r="L1025" s="64">
        <v>2.0E-4</v>
      </c>
      <c r="M1025" s="64">
        <v>1.0</v>
      </c>
      <c r="N1025" s="64">
        <v>1.0</v>
      </c>
      <c r="O1025" s="64">
        <v>0.0</v>
      </c>
      <c r="P1025" s="64">
        <v>0.25</v>
      </c>
      <c r="Q1025" s="64">
        <v>0.0</v>
      </c>
      <c r="R1025" s="64">
        <v>70.0</v>
      </c>
      <c r="S1025" s="64">
        <v>0.0</v>
      </c>
      <c r="T1025" s="64">
        <v>1.0</v>
      </c>
      <c r="U1025" s="64">
        <v>0.0</v>
      </c>
      <c r="V1025" s="63"/>
      <c r="W1025" s="63"/>
      <c r="X1025" s="63"/>
      <c r="Y1025" s="63"/>
      <c r="Z1025" s="63"/>
      <c r="AA1025" s="63"/>
      <c r="AB1025" s="63"/>
      <c r="AC1025" s="63"/>
      <c r="AD1025" s="63"/>
      <c r="AE1025" s="63"/>
    </row>
    <row r="1026">
      <c r="A1026" s="65" t="s">
        <v>1029</v>
      </c>
      <c r="B1026" s="65" t="s">
        <v>1030</v>
      </c>
      <c r="C1026" s="65" t="s">
        <v>1031</v>
      </c>
      <c r="D1026" s="65">
        <v>1.0</v>
      </c>
      <c r="E1026" s="65" t="s">
        <v>317</v>
      </c>
      <c r="F1026" s="65">
        <v>60.5</v>
      </c>
      <c r="G1026" s="65">
        <v>33.5</v>
      </c>
      <c r="H1026" s="65">
        <v>27.0</v>
      </c>
      <c r="I1026" s="65">
        <v>3.0</v>
      </c>
      <c r="J1026" s="65">
        <v>1.0E-4</v>
      </c>
      <c r="K1026" s="65">
        <v>5.0</v>
      </c>
      <c r="L1026" s="65">
        <v>2.0E-4</v>
      </c>
      <c r="M1026" s="65">
        <v>1.0</v>
      </c>
      <c r="N1026" s="65">
        <v>1.0</v>
      </c>
      <c r="O1026" s="65">
        <v>0.0</v>
      </c>
      <c r="P1026" s="65">
        <v>0.3333</v>
      </c>
      <c r="Q1026" s="65">
        <v>0.0</v>
      </c>
      <c r="R1026" s="65">
        <v>70.0</v>
      </c>
      <c r="S1026" s="65">
        <v>0.0</v>
      </c>
      <c r="T1026" s="65">
        <v>1.0</v>
      </c>
      <c r="U1026" s="65">
        <v>0.0</v>
      </c>
      <c r="V1026" s="3"/>
      <c r="W1026" s="3"/>
      <c r="X1026" s="3"/>
      <c r="Y1026" s="3"/>
      <c r="Z1026" s="3"/>
      <c r="AA1026" s="3"/>
      <c r="AB1026" s="3"/>
      <c r="AC1026" s="3"/>
      <c r="AD1026" s="3"/>
      <c r="AE1026" s="3"/>
    </row>
    <row r="1027">
      <c r="A1027" s="64" t="s">
        <v>1029</v>
      </c>
      <c r="B1027" s="64" t="s">
        <v>1250</v>
      </c>
      <c r="C1027" s="64" t="s">
        <v>1251</v>
      </c>
      <c r="D1027" s="64">
        <v>1.0</v>
      </c>
      <c r="E1027" s="64" t="s">
        <v>317</v>
      </c>
      <c r="F1027" s="64">
        <v>60.5</v>
      </c>
      <c r="G1027" s="64">
        <v>33.5</v>
      </c>
      <c r="H1027" s="64">
        <v>27.0</v>
      </c>
      <c r="I1027" s="64">
        <v>0.0</v>
      </c>
      <c r="J1027" s="64">
        <v>0.0</v>
      </c>
      <c r="K1027" s="64">
        <v>0.0</v>
      </c>
      <c r="L1027" s="64">
        <v>0.0</v>
      </c>
      <c r="M1027" s="64">
        <v>0.0</v>
      </c>
      <c r="N1027" s="64">
        <v>1.0</v>
      </c>
      <c r="O1027" s="64">
        <v>0.0</v>
      </c>
      <c r="P1027" s="64">
        <v>0.0</v>
      </c>
      <c r="Q1027" s="64">
        <v>0.0</v>
      </c>
      <c r="R1027" s="64">
        <v>70.0</v>
      </c>
      <c r="S1027" s="64">
        <v>0.0</v>
      </c>
      <c r="T1027" s="64">
        <v>1.0</v>
      </c>
      <c r="U1027" s="64">
        <v>0.0</v>
      </c>
      <c r="V1027" s="63"/>
      <c r="W1027" s="63"/>
      <c r="X1027" s="63"/>
      <c r="Y1027" s="63"/>
      <c r="Z1027" s="63"/>
      <c r="AA1027" s="63"/>
      <c r="AB1027" s="63"/>
      <c r="AC1027" s="63"/>
      <c r="AD1027" s="63"/>
      <c r="AE1027" s="63"/>
    </row>
    <row r="1028">
      <c r="A1028" s="65" t="s">
        <v>732</v>
      </c>
      <c r="B1028" s="65" t="s">
        <v>1504</v>
      </c>
      <c r="C1028" s="65" t="s">
        <v>1505</v>
      </c>
      <c r="D1028" s="65">
        <v>1.0</v>
      </c>
      <c r="E1028" s="65" t="s">
        <v>246</v>
      </c>
      <c r="F1028" s="65">
        <v>35.0</v>
      </c>
      <c r="G1028" s="65">
        <v>24.5</v>
      </c>
      <c r="H1028" s="65">
        <v>10.5</v>
      </c>
      <c r="I1028" s="65">
        <v>1.0</v>
      </c>
      <c r="J1028" s="65">
        <v>0.0</v>
      </c>
      <c r="K1028" s="65">
        <v>1.0</v>
      </c>
      <c r="L1028" s="65">
        <v>0.0</v>
      </c>
      <c r="M1028" s="65">
        <v>1.0</v>
      </c>
      <c r="N1028" s="65">
        <v>1.0</v>
      </c>
      <c r="O1028" s="65">
        <v>0.0</v>
      </c>
      <c r="P1028" s="65">
        <v>1.0</v>
      </c>
      <c r="Q1028" s="65">
        <v>0.0</v>
      </c>
      <c r="R1028" s="65">
        <v>65.0</v>
      </c>
      <c r="S1028" s="65">
        <v>0.0</v>
      </c>
      <c r="T1028" s="65">
        <v>1.0</v>
      </c>
      <c r="U1028" s="65">
        <v>0.0</v>
      </c>
      <c r="V1028" s="3"/>
      <c r="W1028" s="3"/>
      <c r="X1028" s="3"/>
      <c r="Y1028" s="3"/>
      <c r="Z1028" s="3"/>
      <c r="AA1028" s="3"/>
      <c r="AB1028" s="3"/>
      <c r="AC1028" s="3"/>
      <c r="AD1028" s="3"/>
      <c r="AE1028" s="3"/>
    </row>
    <row r="1029">
      <c r="A1029" s="64" t="s">
        <v>1037</v>
      </c>
      <c r="B1029" s="64" t="s">
        <v>1506</v>
      </c>
      <c r="C1029" s="64" t="s">
        <v>1507</v>
      </c>
      <c r="D1029" s="64">
        <v>1.0</v>
      </c>
      <c r="E1029" s="64" t="s">
        <v>246</v>
      </c>
      <c r="F1029" s="64">
        <v>35.0</v>
      </c>
      <c r="G1029" s="64">
        <v>24.5</v>
      </c>
      <c r="H1029" s="64">
        <v>10.5</v>
      </c>
      <c r="I1029" s="64">
        <v>2.0</v>
      </c>
      <c r="J1029" s="64">
        <v>1.0E-4</v>
      </c>
      <c r="K1029" s="64">
        <v>3.0</v>
      </c>
      <c r="L1029" s="64">
        <v>1.0E-4</v>
      </c>
      <c r="M1029" s="64">
        <v>1.0</v>
      </c>
      <c r="N1029" s="64">
        <v>1.0</v>
      </c>
      <c r="O1029" s="64">
        <v>0.0</v>
      </c>
      <c r="P1029" s="64">
        <v>0.5</v>
      </c>
      <c r="Q1029" s="64">
        <v>0.0</v>
      </c>
      <c r="R1029" s="64">
        <v>65.0</v>
      </c>
      <c r="S1029" s="64">
        <v>0.0</v>
      </c>
      <c r="T1029" s="64">
        <v>1.0</v>
      </c>
      <c r="U1029" s="64">
        <v>0.0</v>
      </c>
      <c r="V1029" s="63"/>
      <c r="W1029" s="63"/>
      <c r="X1029" s="63"/>
      <c r="Y1029" s="63"/>
      <c r="Z1029" s="63"/>
      <c r="AA1029" s="63"/>
      <c r="AB1029" s="63"/>
      <c r="AC1029" s="63"/>
      <c r="AD1029" s="63"/>
      <c r="AE1029" s="63"/>
    </row>
    <row r="1030">
      <c r="A1030" s="65" t="s">
        <v>732</v>
      </c>
      <c r="B1030" s="65" t="s">
        <v>1508</v>
      </c>
      <c r="C1030" s="65" t="s">
        <v>1509</v>
      </c>
      <c r="D1030" s="65">
        <v>2.0</v>
      </c>
      <c r="E1030" s="65" t="s">
        <v>246</v>
      </c>
      <c r="F1030" s="65">
        <v>35.0</v>
      </c>
      <c r="G1030" s="65">
        <v>24.5</v>
      </c>
      <c r="H1030" s="65">
        <v>10.5</v>
      </c>
      <c r="I1030" s="65">
        <v>29.0</v>
      </c>
      <c r="J1030" s="65">
        <v>0.0014</v>
      </c>
      <c r="K1030" s="65">
        <v>40.0</v>
      </c>
      <c r="L1030" s="65">
        <v>0.0016</v>
      </c>
      <c r="M1030" s="65">
        <v>1.0</v>
      </c>
      <c r="N1030" s="65">
        <v>2.0</v>
      </c>
      <c r="O1030" s="65">
        <v>0.0</v>
      </c>
      <c r="P1030" s="65">
        <v>0.069</v>
      </c>
      <c r="Q1030" s="65">
        <v>0.0</v>
      </c>
      <c r="R1030" s="65">
        <v>140.0</v>
      </c>
      <c r="S1030" s="65">
        <v>0.0</v>
      </c>
      <c r="T1030" s="65">
        <v>2.0</v>
      </c>
      <c r="U1030" s="65">
        <v>0.0</v>
      </c>
      <c r="V1030" s="3"/>
      <c r="W1030" s="3"/>
      <c r="X1030" s="3"/>
      <c r="Y1030" s="3"/>
      <c r="Z1030" s="3"/>
      <c r="AA1030" s="3"/>
      <c r="AB1030" s="3"/>
      <c r="AC1030" s="3"/>
      <c r="AD1030" s="3"/>
      <c r="AE1030" s="3"/>
    </row>
    <row r="1031">
      <c r="A1031" s="64" t="s">
        <v>732</v>
      </c>
      <c r="B1031" s="64" t="s">
        <v>1510</v>
      </c>
      <c r="C1031" s="64" t="s">
        <v>1511</v>
      </c>
      <c r="D1031" s="64">
        <v>1.0</v>
      </c>
      <c r="E1031" s="64" t="s">
        <v>246</v>
      </c>
      <c r="F1031" s="64">
        <v>35.0</v>
      </c>
      <c r="G1031" s="64">
        <v>24.5</v>
      </c>
      <c r="H1031" s="64">
        <v>10.5</v>
      </c>
      <c r="I1031" s="64">
        <v>6.0</v>
      </c>
      <c r="J1031" s="64">
        <v>3.0E-4</v>
      </c>
      <c r="K1031" s="64">
        <v>9.0</v>
      </c>
      <c r="L1031" s="64">
        <v>4.0E-4</v>
      </c>
      <c r="M1031" s="64">
        <v>1.0</v>
      </c>
      <c r="N1031" s="64">
        <v>1.0</v>
      </c>
      <c r="O1031" s="64">
        <v>0.0</v>
      </c>
      <c r="P1031" s="64">
        <v>0.1667</v>
      </c>
      <c r="Q1031" s="64">
        <v>0.0</v>
      </c>
      <c r="R1031" s="64">
        <v>70.0</v>
      </c>
      <c r="S1031" s="64">
        <v>0.0</v>
      </c>
      <c r="T1031" s="64">
        <v>1.0</v>
      </c>
      <c r="U1031" s="64">
        <v>0.0</v>
      </c>
      <c r="V1031" s="63"/>
      <c r="W1031" s="63"/>
      <c r="X1031" s="63"/>
      <c r="Y1031" s="63"/>
      <c r="Z1031" s="63"/>
      <c r="AA1031" s="63"/>
      <c r="AB1031" s="63"/>
      <c r="AC1031" s="63"/>
      <c r="AD1031" s="63"/>
      <c r="AE1031" s="63"/>
    </row>
    <row r="1032">
      <c r="A1032" s="65" t="s">
        <v>1260</v>
      </c>
      <c r="B1032" s="65" t="s">
        <v>1512</v>
      </c>
      <c r="C1032" s="65" t="s">
        <v>1513</v>
      </c>
      <c r="D1032" s="65">
        <v>3.0</v>
      </c>
      <c r="E1032" s="65" t="s">
        <v>303</v>
      </c>
      <c r="F1032" s="65">
        <v>60.5</v>
      </c>
      <c r="G1032" s="65">
        <v>33.5</v>
      </c>
      <c r="H1032" s="65">
        <v>27.0</v>
      </c>
      <c r="I1032" s="65">
        <v>2.0</v>
      </c>
      <c r="J1032" s="65">
        <v>1.0E-4</v>
      </c>
      <c r="K1032" s="65">
        <v>4.0</v>
      </c>
      <c r="L1032" s="65">
        <v>2.0E-4</v>
      </c>
      <c r="M1032" s="65">
        <v>1.0</v>
      </c>
      <c r="N1032" s="65">
        <v>3.0</v>
      </c>
      <c r="O1032" s="65">
        <v>0.0</v>
      </c>
      <c r="P1032" s="65">
        <v>1.5</v>
      </c>
      <c r="Q1032" s="65">
        <v>0.0</v>
      </c>
      <c r="R1032" s="65">
        <v>177.0</v>
      </c>
      <c r="S1032" s="65">
        <v>0.0</v>
      </c>
      <c r="T1032" s="65">
        <v>3.0</v>
      </c>
      <c r="U1032" s="65">
        <v>0.0</v>
      </c>
      <c r="V1032" s="3"/>
      <c r="W1032" s="3"/>
      <c r="X1032" s="3"/>
      <c r="Y1032" s="3"/>
      <c r="Z1032" s="3"/>
      <c r="AA1032" s="3"/>
      <c r="AB1032" s="3"/>
      <c r="AC1032" s="3"/>
      <c r="AD1032" s="3"/>
      <c r="AE1032" s="3"/>
    </row>
    <row r="1033">
      <c r="A1033" s="64" t="s">
        <v>1260</v>
      </c>
      <c r="B1033" s="64" t="s">
        <v>1514</v>
      </c>
      <c r="C1033" s="64" t="s">
        <v>1515</v>
      </c>
      <c r="D1033" s="64">
        <v>1.0</v>
      </c>
      <c r="E1033" s="64" t="s">
        <v>303</v>
      </c>
      <c r="F1033" s="64">
        <v>60.5</v>
      </c>
      <c r="G1033" s="64">
        <v>33.5</v>
      </c>
      <c r="H1033" s="64">
        <v>27.0</v>
      </c>
      <c r="I1033" s="64">
        <v>1.0</v>
      </c>
      <c r="J1033" s="64">
        <v>0.0</v>
      </c>
      <c r="K1033" s="64">
        <v>4.0</v>
      </c>
      <c r="L1033" s="64">
        <v>2.0E-4</v>
      </c>
      <c r="M1033" s="64">
        <v>1.0</v>
      </c>
      <c r="N1033" s="64">
        <v>1.0</v>
      </c>
      <c r="O1033" s="64">
        <v>0.0</v>
      </c>
      <c r="P1033" s="64">
        <v>1.0</v>
      </c>
      <c r="Q1033" s="64">
        <v>0.0</v>
      </c>
      <c r="R1033" s="64">
        <v>59.0</v>
      </c>
      <c r="S1033" s="64">
        <v>0.0</v>
      </c>
      <c r="T1033" s="64">
        <v>1.0</v>
      </c>
      <c r="U1033" s="64">
        <v>0.0</v>
      </c>
      <c r="V1033" s="63"/>
      <c r="W1033" s="63"/>
      <c r="X1033" s="63"/>
      <c r="Y1033" s="63"/>
      <c r="Z1033" s="63"/>
      <c r="AA1033" s="63"/>
      <c r="AB1033" s="63"/>
      <c r="AC1033" s="63"/>
      <c r="AD1033" s="63"/>
      <c r="AE1033" s="63"/>
    </row>
    <row r="1034">
      <c r="A1034" s="65" t="s">
        <v>1272</v>
      </c>
      <c r="B1034" s="65" t="s">
        <v>1516</v>
      </c>
      <c r="C1034" s="65" t="s">
        <v>1517</v>
      </c>
      <c r="D1034" s="65">
        <v>1.0</v>
      </c>
      <c r="E1034" s="65" t="s">
        <v>69</v>
      </c>
      <c r="F1034" s="65">
        <v>60.5</v>
      </c>
      <c r="G1034" s="65">
        <v>33.5</v>
      </c>
      <c r="H1034" s="65">
        <v>27.0</v>
      </c>
      <c r="I1034" s="65">
        <v>4.0</v>
      </c>
      <c r="J1034" s="65">
        <v>2.0E-4</v>
      </c>
      <c r="K1034" s="65">
        <v>4.0</v>
      </c>
      <c r="L1034" s="65">
        <v>2.0E-4</v>
      </c>
      <c r="M1034" s="65">
        <v>1.0</v>
      </c>
      <c r="N1034" s="65">
        <v>1.0</v>
      </c>
      <c r="O1034" s="65">
        <v>0.0</v>
      </c>
      <c r="P1034" s="65">
        <v>0.25</v>
      </c>
      <c r="Q1034" s="65">
        <v>0.0</v>
      </c>
      <c r="R1034" s="65">
        <v>156.0</v>
      </c>
      <c r="S1034" s="65">
        <v>0.0</v>
      </c>
      <c r="T1034" s="65">
        <v>1.0</v>
      </c>
      <c r="U1034" s="65">
        <v>0.0</v>
      </c>
      <c r="V1034" s="3"/>
      <c r="W1034" s="3"/>
      <c r="X1034" s="3"/>
      <c r="Y1034" s="3"/>
      <c r="Z1034" s="3"/>
      <c r="AA1034" s="3"/>
      <c r="AB1034" s="3"/>
      <c r="AC1034" s="3"/>
      <c r="AD1034" s="3"/>
      <c r="AE1034" s="3"/>
    </row>
    <row r="1035">
      <c r="A1035" s="64" t="s">
        <v>1272</v>
      </c>
      <c r="B1035" s="64" t="s">
        <v>1518</v>
      </c>
      <c r="C1035" s="64" t="s">
        <v>1519</v>
      </c>
      <c r="D1035" s="64">
        <v>1.0</v>
      </c>
      <c r="E1035" s="64" t="s">
        <v>69</v>
      </c>
      <c r="F1035" s="64">
        <v>60.5</v>
      </c>
      <c r="G1035" s="64">
        <v>33.5</v>
      </c>
      <c r="H1035" s="64">
        <v>27.0</v>
      </c>
      <c r="I1035" s="64">
        <v>1.0</v>
      </c>
      <c r="J1035" s="64">
        <v>0.0</v>
      </c>
      <c r="K1035" s="64">
        <v>1.0</v>
      </c>
      <c r="L1035" s="64">
        <v>0.0</v>
      </c>
      <c r="M1035" s="64">
        <v>1.0</v>
      </c>
      <c r="N1035" s="64">
        <v>1.0</v>
      </c>
      <c r="O1035" s="64">
        <v>0.0</v>
      </c>
      <c r="P1035" s="64">
        <v>1.0</v>
      </c>
      <c r="Q1035" s="64">
        <v>0.0</v>
      </c>
      <c r="R1035" s="64">
        <v>156.0</v>
      </c>
      <c r="S1035" s="64">
        <v>0.0</v>
      </c>
      <c r="T1035" s="64">
        <v>1.0</v>
      </c>
      <c r="U1035" s="64">
        <v>0.0</v>
      </c>
      <c r="V1035" s="63"/>
      <c r="W1035" s="63"/>
      <c r="X1035" s="63"/>
      <c r="Y1035" s="63"/>
      <c r="Z1035" s="63"/>
      <c r="AA1035" s="63"/>
      <c r="AB1035" s="63"/>
      <c r="AC1035" s="63"/>
      <c r="AD1035" s="63"/>
      <c r="AE1035" s="63"/>
    </row>
    <row r="1036">
      <c r="A1036" s="65" t="s">
        <v>1272</v>
      </c>
      <c r="B1036" s="65" t="s">
        <v>1520</v>
      </c>
      <c r="C1036" s="65" t="s">
        <v>1521</v>
      </c>
      <c r="D1036" s="65">
        <v>1.0</v>
      </c>
      <c r="E1036" s="65" t="s">
        <v>69</v>
      </c>
      <c r="F1036" s="65">
        <v>60.5</v>
      </c>
      <c r="G1036" s="65">
        <v>33.5</v>
      </c>
      <c r="H1036" s="65">
        <v>27.0</v>
      </c>
      <c r="I1036" s="65">
        <v>5.0</v>
      </c>
      <c r="J1036" s="65">
        <v>2.0E-4</v>
      </c>
      <c r="K1036" s="65">
        <v>5.0</v>
      </c>
      <c r="L1036" s="65">
        <v>2.0E-4</v>
      </c>
      <c r="M1036" s="65">
        <v>0.8</v>
      </c>
      <c r="N1036" s="65">
        <v>1.0</v>
      </c>
      <c r="O1036" s="65">
        <v>0.0</v>
      </c>
      <c r="P1036" s="65">
        <v>0.2</v>
      </c>
      <c r="Q1036" s="65">
        <v>0.0</v>
      </c>
      <c r="R1036" s="65">
        <v>156.0</v>
      </c>
      <c r="S1036" s="65">
        <v>0.0</v>
      </c>
      <c r="T1036" s="65">
        <v>1.0</v>
      </c>
      <c r="U1036" s="65">
        <v>0.0</v>
      </c>
      <c r="V1036" s="3"/>
      <c r="W1036" s="3"/>
      <c r="X1036" s="3"/>
      <c r="Y1036" s="3"/>
      <c r="Z1036" s="3"/>
      <c r="AA1036" s="3"/>
      <c r="AB1036" s="3"/>
      <c r="AC1036" s="3"/>
      <c r="AD1036" s="3"/>
      <c r="AE1036" s="3"/>
    </row>
    <row r="1037">
      <c r="A1037" s="64" t="s">
        <v>737</v>
      </c>
      <c r="B1037" s="64" t="s">
        <v>1522</v>
      </c>
      <c r="C1037" s="64" t="s">
        <v>1523</v>
      </c>
      <c r="D1037" s="64">
        <v>1.0</v>
      </c>
      <c r="E1037" s="64" t="s">
        <v>202</v>
      </c>
      <c r="F1037" s="64">
        <v>37.0</v>
      </c>
      <c r="G1037" s="64">
        <v>25.5</v>
      </c>
      <c r="H1037" s="64">
        <v>11.5</v>
      </c>
      <c r="I1037" s="64">
        <v>19.0</v>
      </c>
      <c r="J1037" s="64">
        <v>9.0E-4</v>
      </c>
      <c r="K1037" s="64">
        <v>23.0</v>
      </c>
      <c r="L1037" s="64">
        <v>9.0E-4</v>
      </c>
      <c r="M1037" s="64">
        <v>0.9565</v>
      </c>
      <c r="N1037" s="64">
        <v>1.0</v>
      </c>
      <c r="O1037" s="64">
        <v>0.0</v>
      </c>
      <c r="P1037" s="64">
        <v>0.0526</v>
      </c>
      <c r="Q1037" s="64">
        <v>0.0</v>
      </c>
      <c r="R1037" s="64">
        <v>102.0</v>
      </c>
      <c r="S1037" s="64">
        <v>0.0</v>
      </c>
      <c r="T1037" s="64">
        <v>1.0</v>
      </c>
      <c r="U1037" s="64">
        <v>0.0</v>
      </c>
      <c r="V1037" s="63"/>
      <c r="W1037" s="63"/>
      <c r="X1037" s="63"/>
      <c r="Y1037" s="63"/>
      <c r="Z1037" s="63"/>
      <c r="AA1037" s="63"/>
      <c r="AB1037" s="63"/>
      <c r="AC1037" s="63"/>
      <c r="AD1037" s="63"/>
      <c r="AE1037" s="63"/>
    </row>
    <row r="1038">
      <c r="A1038" s="65" t="s">
        <v>737</v>
      </c>
      <c r="B1038" s="65" t="s">
        <v>1524</v>
      </c>
      <c r="C1038" s="65" t="s">
        <v>1525</v>
      </c>
      <c r="D1038" s="65">
        <v>1.0</v>
      </c>
      <c r="E1038" s="65" t="s">
        <v>202</v>
      </c>
      <c r="F1038" s="65">
        <v>37.0</v>
      </c>
      <c r="G1038" s="65">
        <v>25.5</v>
      </c>
      <c r="H1038" s="65">
        <v>11.5</v>
      </c>
      <c r="I1038" s="65">
        <v>0.0</v>
      </c>
      <c r="J1038" s="65">
        <v>0.0</v>
      </c>
      <c r="K1038" s="65">
        <v>0.0</v>
      </c>
      <c r="L1038" s="65">
        <v>0.0</v>
      </c>
      <c r="M1038" s="65">
        <v>0.0</v>
      </c>
      <c r="N1038" s="65">
        <v>1.0</v>
      </c>
      <c r="O1038" s="65">
        <v>0.0</v>
      </c>
      <c r="P1038" s="65">
        <v>0.0</v>
      </c>
      <c r="Q1038" s="65">
        <v>0.0</v>
      </c>
      <c r="R1038" s="65">
        <v>102.0</v>
      </c>
      <c r="S1038" s="65">
        <v>0.0</v>
      </c>
      <c r="T1038" s="65">
        <v>1.0</v>
      </c>
      <c r="U1038" s="65">
        <v>0.0</v>
      </c>
      <c r="V1038" s="3"/>
      <c r="W1038" s="3"/>
      <c r="X1038" s="3"/>
      <c r="Y1038" s="3"/>
      <c r="Z1038" s="3"/>
      <c r="AA1038" s="3"/>
      <c r="AB1038" s="3"/>
      <c r="AC1038" s="3"/>
      <c r="AD1038" s="3"/>
      <c r="AE1038" s="3"/>
    </row>
    <row r="1039">
      <c r="A1039" s="64" t="s">
        <v>737</v>
      </c>
      <c r="B1039" s="64" t="s">
        <v>1283</v>
      </c>
      <c r="C1039" s="64" t="s">
        <v>1284</v>
      </c>
      <c r="D1039" s="64">
        <v>1.0</v>
      </c>
      <c r="E1039" s="64" t="s">
        <v>202</v>
      </c>
      <c r="F1039" s="64">
        <v>37.0</v>
      </c>
      <c r="G1039" s="64">
        <v>25.5</v>
      </c>
      <c r="H1039" s="64">
        <v>11.5</v>
      </c>
      <c r="I1039" s="64">
        <v>16.0</v>
      </c>
      <c r="J1039" s="64">
        <v>8.0E-4</v>
      </c>
      <c r="K1039" s="64">
        <v>19.0</v>
      </c>
      <c r="L1039" s="64">
        <v>8.0E-4</v>
      </c>
      <c r="M1039" s="64">
        <v>1.0</v>
      </c>
      <c r="N1039" s="64">
        <v>1.0</v>
      </c>
      <c r="O1039" s="64">
        <v>0.0</v>
      </c>
      <c r="P1039" s="64">
        <v>0.0625</v>
      </c>
      <c r="Q1039" s="64">
        <v>0.0</v>
      </c>
      <c r="R1039" s="64">
        <v>102.0</v>
      </c>
      <c r="S1039" s="64">
        <v>0.0</v>
      </c>
      <c r="T1039" s="64">
        <v>1.0</v>
      </c>
      <c r="U1039" s="64">
        <v>0.0</v>
      </c>
      <c r="V1039" s="63"/>
      <c r="W1039" s="63"/>
      <c r="X1039" s="63"/>
      <c r="Y1039" s="63"/>
      <c r="Z1039" s="63"/>
      <c r="AA1039" s="63"/>
      <c r="AB1039" s="63"/>
      <c r="AC1039" s="63"/>
      <c r="AD1039" s="63"/>
      <c r="AE1039" s="63"/>
    </row>
    <row r="1040">
      <c r="A1040" s="65" t="s">
        <v>1285</v>
      </c>
      <c r="B1040" s="65" t="s">
        <v>1526</v>
      </c>
      <c r="C1040" s="65" t="s">
        <v>1527</v>
      </c>
      <c r="D1040" s="65">
        <v>1.0</v>
      </c>
      <c r="E1040" s="65" t="s">
        <v>196</v>
      </c>
      <c r="F1040" s="65">
        <v>37.0</v>
      </c>
      <c r="G1040" s="65">
        <v>25.5</v>
      </c>
      <c r="H1040" s="65">
        <v>11.5</v>
      </c>
      <c r="I1040" s="65">
        <v>5.0</v>
      </c>
      <c r="J1040" s="65">
        <v>2.0E-4</v>
      </c>
      <c r="K1040" s="65">
        <v>5.0</v>
      </c>
      <c r="L1040" s="65">
        <v>2.0E-4</v>
      </c>
      <c r="M1040" s="65">
        <v>1.0</v>
      </c>
      <c r="N1040" s="65">
        <v>1.0</v>
      </c>
      <c r="O1040" s="65">
        <v>0.0</v>
      </c>
      <c r="P1040" s="65">
        <v>0.2</v>
      </c>
      <c r="Q1040" s="65">
        <v>0.0</v>
      </c>
      <c r="R1040" s="65">
        <v>106.0</v>
      </c>
      <c r="S1040" s="65">
        <v>0.0</v>
      </c>
      <c r="T1040" s="65">
        <v>1.0</v>
      </c>
      <c r="U1040" s="65">
        <v>0.0</v>
      </c>
      <c r="V1040" s="3"/>
      <c r="W1040" s="3"/>
      <c r="X1040" s="3"/>
      <c r="Y1040" s="3"/>
      <c r="Z1040" s="3"/>
      <c r="AA1040" s="3"/>
      <c r="AB1040" s="3"/>
      <c r="AC1040" s="3"/>
      <c r="AD1040" s="3"/>
      <c r="AE1040" s="3"/>
    </row>
    <row r="1041">
      <c r="A1041" s="64" t="s">
        <v>1285</v>
      </c>
      <c r="B1041" s="64" t="s">
        <v>1290</v>
      </c>
      <c r="C1041" s="64" t="s">
        <v>1291</v>
      </c>
      <c r="D1041" s="64">
        <v>3.0</v>
      </c>
      <c r="E1041" s="64" t="s">
        <v>196</v>
      </c>
      <c r="F1041" s="64">
        <v>37.0</v>
      </c>
      <c r="G1041" s="64">
        <v>25.5</v>
      </c>
      <c r="H1041" s="64">
        <v>11.5</v>
      </c>
      <c r="I1041" s="64">
        <v>13.0</v>
      </c>
      <c r="J1041" s="64">
        <v>6.0E-4</v>
      </c>
      <c r="K1041" s="64">
        <v>22.0</v>
      </c>
      <c r="L1041" s="64">
        <v>9.0E-4</v>
      </c>
      <c r="M1041" s="64">
        <v>1.0</v>
      </c>
      <c r="N1041" s="64">
        <v>3.0</v>
      </c>
      <c r="O1041" s="64">
        <v>0.0</v>
      </c>
      <c r="P1041" s="64">
        <v>0.2308</v>
      </c>
      <c r="Q1041" s="64">
        <v>0.0</v>
      </c>
      <c r="R1041" s="64">
        <v>318.0</v>
      </c>
      <c r="S1041" s="64">
        <v>0.0</v>
      </c>
      <c r="T1041" s="64">
        <v>3.0</v>
      </c>
      <c r="U1041" s="64">
        <v>0.0</v>
      </c>
      <c r="V1041" s="63"/>
      <c r="W1041" s="63"/>
      <c r="X1041" s="63"/>
      <c r="Y1041" s="63"/>
      <c r="Z1041" s="63"/>
      <c r="AA1041" s="63"/>
      <c r="AB1041" s="63"/>
      <c r="AC1041" s="63"/>
      <c r="AD1041" s="63"/>
      <c r="AE1041" s="63"/>
    </row>
    <row r="1042">
      <c r="A1042" s="65" t="s">
        <v>1285</v>
      </c>
      <c r="B1042" s="65" t="s">
        <v>1292</v>
      </c>
      <c r="C1042" s="65" t="s">
        <v>1293</v>
      </c>
      <c r="D1042" s="65">
        <v>2.0</v>
      </c>
      <c r="E1042" s="65" t="s">
        <v>196</v>
      </c>
      <c r="F1042" s="65">
        <v>37.0</v>
      </c>
      <c r="G1042" s="65">
        <v>25.5</v>
      </c>
      <c r="H1042" s="65">
        <v>11.5</v>
      </c>
      <c r="I1042" s="65">
        <v>4.0</v>
      </c>
      <c r="J1042" s="65">
        <v>2.0E-4</v>
      </c>
      <c r="K1042" s="65">
        <v>7.0</v>
      </c>
      <c r="L1042" s="65">
        <v>3.0E-4</v>
      </c>
      <c r="M1042" s="65">
        <v>1.0</v>
      </c>
      <c r="N1042" s="65">
        <v>2.0</v>
      </c>
      <c r="O1042" s="65">
        <v>0.0</v>
      </c>
      <c r="P1042" s="65">
        <v>0.5</v>
      </c>
      <c r="Q1042" s="65">
        <v>0.0</v>
      </c>
      <c r="R1042" s="65">
        <v>212.0</v>
      </c>
      <c r="S1042" s="65">
        <v>0.0</v>
      </c>
      <c r="T1042" s="65">
        <v>2.0</v>
      </c>
      <c r="U1042" s="65">
        <v>0.0</v>
      </c>
      <c r="V1042" s="3"/>
      <c r="W1042" s="3"/>
      <c r="X1042" s="3"/>
      <c r="Y1042" s="3"/>
      <c r="Z1042" s="3"/>
      <c r="AA1042" s="3"/>
      <c r="AB1042" s="3"/>
      <c r="AC1042" s="3"/>
      <c r="AD1042" s="3"/>
      <c r="AE1042" s="3"/>
    </row>
    <row r="1043">
      <c r="A1043" s="64" t="s">
        <v>1285</v>
      </c>
      <c r="B1043" s="64" t="s">
        <v>1294</v>
      </c>
      <c r="C1043" s="64" t="s">
        <v>1295</v>
      </c>
      <c r="D1043" s="64">
        <v>1.0</v>
      </c>
      <c r="E1043" s="64" t="s">
        <v>196</v>
      </c>
      <c r="F1043" s="64">
        <v>37.0</v>
      </c>
      <c r="G1043" s="64">
        <v>25.5</v>
      </c>
      <c r="H1043" s="64">
        <v>11.5</v>
      </c>
      <c r="I1043" s="64">
        <v>3.0</v>
      </c>
      <c r="J1043" s="64">
        <v>1.0E-4</v>
      </c>
      <c r="K1043" s="64">
        <v>3.0</v>
      </c>
      <c r="L1043" s="64">
        <v>1.0E-4</v>
      </c>
      <c r="M1043" s="64">
        <v>1.0</v>
      </c>
      <c r="N1043" s="64">
        <v>1.0</v>
      </c>
      <c r="O1043" s="64">
        <v>0.0</v>
      </c>
      <c r="P1043" s="64">
        <v>0.3333</v>
      </c>
      <c r="Q1043" s="64">
        <v>0.0</v>
      </c>
      <c r="R1043" s="64">
        <v>106.0</v>
      </c>
      <c r="S1043" s="64">
        <v>0.0</v>
      </c>
      <c r="T1043" s="64">
        <v>1.0</v>
      </c>
      <c r="U1043" s="64">
        <v>0.0</v>
      </c>
      <c r="V1043" s="63"/>
      <c r="W1043" s="63"/>
      <c r="X1043" s="63"/>
      <c r="Y1043" s="63"/>
      <c r="Z1043" s="63"/>
      <c r="AA1043" s="63"/>
      <c r="AB1043" s="63"/>
      <c r="AC1043" s="63"/>
      <c r="AD1043" s="63"/>
      <c r="AE1043" s="63"/>
    </row>
    <row r="1044">
      <c r="A1044" s="65" t="s">
        <v>1285</v>
      </c>
      <c r="B1044" s="65" t="s">
        <v>1296</v>
      </c>
      <c r="C1044" s="65" t="s">
        <v>1297</v>
      </c>
      <c r="D1044" s="65">
        <v>1.0</v>
      </c>
      <c r="E1044" s="65" t="s">
        <v>196</v>
      </c>
      <c r="F1044" s="65">
        <v>37.0</v>
      </c>
      <c r="G1044" s="65">
        <v>25.5</v>
      </c>
      <c r="H1044" s="65">
        <v>11.5</v>
      </c>
      <c r="I1044" s="65">
        <v>231.0</v>
      </c>
      <c r="J1044" s="65">
        <v>0.0114</v>
      </c>
      <c r="K1044" s="65">
        <v>272.0</v>
      </c>
      <c r="L1044" s="65">
        <v>0.011</v>
      </c>
      <c r="M1044" s="65">
        <v>0.9816</v>
      </c>
      <c r="N1044" s="65">
        <v>1.0</v>
      </c>
      <c r="O1044" s="65">
        <v>0.0</v>
      </c>
      <c r="P1044" s="65">
        <v>0.0043</v>
      </c>
      <c r="Q1044" s="65">
        <v>0.0</v>
      </c>
      <c r="R1044" s="65">
        <v>106.0</v>
      </c>
      <c r="S1044" s="65">
        <v>0.0</v>
      </c>
      <c r="T1044" s="65">
        <v>1.0</v>
      </c>
      <c r="U1044" s="65">
        <v>0.0</v>
      </c>
      <c r="V1044" s="3"/>
      <c r="W1044" s="3"/>
      <c r="X1044" s="3"/>
      <c r="Y1044" s="3"/>
      <c r="Z1044" s="3"/>
      <c r="AA1044" s="3"/>
      <c r="AB1044" s="3"/>
      <c r="AC1044" s="3"/>
      <c r="AD1044" s="3"/>
      <c r="AE1044" s="3"/>
    </row>
    <row r="1045">
      <c r="A1045" s="64" t="s">
        <v>1285</v>
      </c>
      <c r="B1045" s="64" t="s">
        <v>1298</v>
      </c>
      <c r="C1045" s="64" t="s">
        <v>1299</v>
      </c>
      <c r="D1045" s="64">
        <v>3.0</v>
      </c>
      <c r="E1045" s="64" t="s">
        <v>196</v>
      </c>
      <c r="F1045" s="64">
        <v>37.0</v>
      </c>
      <c r="G1045" s="64">
        <v>25.5</v>
      </c>
      <c r="H1045" s="64">
        <v>11.5</v>
      </c>
      <c r="I1045" s="64">
        <v>5.0</v>
      </c>
      <c r="J1045" s="64">
        <v>2.0E-4</v>
      </c>
      <c r="K1045" s="64">
        <v>5.0</v>
      </c>
      <c r="L1045" s="64">
        <v>2.0E-4</v>
      </c>
      <c r="M1045" s="64">
        <v>1.0</v>
      </c>
      <c r="N1045" s="64">
        <v>3.0</v>
      </c>
      <c r="O1045" s="64">
        <v>0.0</v>
      </c>
      <c r="P1045" s="64">
        <v>0.6</v>
      </c>
      <c r="Q1045" s="64">
        <v>0.0</v>
      </c>
      <c r="R1045" s="64">
        <v>318.0</v>
      </c>
      <c r="S1045" s="64">
        <v>0.0</v>
      </c>
      <c r="T1045" s="64">
        <v>3.0</v>
      </c>
      <c r="U1045" s="64">
        <v>0.0</v>
      </c>
      <c r="V1045" s="63"/>
      <c r="W1045" s="63"/>
      <c r="X1045" s="63"/>
      <c r="Y1045" s="63"/>
      <c r="Z1045" s="63"/>
      <c r="AA1045" s="63"/>
      <c r="AB1045" s="63"/>
      <c r="AC1045" s="63"/>
      <c r="AD1045" s="63"/>
      <c r="AE1045" s="63"/>
    </row>
    <row r="1046">
      <c r="A1046" s="65" t="s">
        <v>1285</v>
      </c>
      <c r="B1046" s="65" t="s">
        <v>1300</v>
      </c>
      <c r="C1046" s="65" t="s">
        <v>1301</v>
      </c>
      <c r="D1046" s="65">
        <v>2.0</v>
      </c>
      <c r="E1046" s="65" t="s">
        <v>196</v>
      </c>
      <c r="F1046" s="65">
        <v>37.0</v>
      </c>
      <c r="G1046" s="65">
        <v>25.5</v>
      </c>
      <c r="H1046" s="65">
        <v>11.5</v>
      </c>
      <c r="I1046" s="65">
        <v>9.0</v>
      </c>
      <c r="J1046" s="65">
        <v>4.0E-4</v>
      </c>
      <c r="K1046" s="65">
        <v>12.0</v>
      </c>
      <c r="L1046" s="65">
        <v>5.0E-4</v>
      </c>
      <c r="M1046" s="65">
        <v>1.0</v>
      </c>
      <c r="N1046" s="65">
        <v>2.0</v>
      </c>
      <c r="O1046" s="65">
        <v>0.0</v>
      </c>
      <c r="P1046" s="65">
        <v>0.2222</v>
      </c>
      <c r="Q1046" s="65">
        <v>0.0</v>
      </c>
      <c r="R1046" s="65">
        <v>212.0</v>
      </c>
      <c r="S1046" s="65">
        <v>0.0</v>
      </c>
      <c r="T1046" s="65">
        <v>2.0</v>
      </c>
      <c r="U1046" s="65">
        <v>0.0</v>
      </c>
      <c r="V1046" s="3"/>
      <c r="W1046" s="3"/>
      <c r="X1046" s="3"/>
      <c r="Y1046" s="3"/>
      <c r="Z1046" s="3"/>
      <c r="AA1046" s="3"/>
      <c r="AB1046" s="3"/>
      <c r="AC1046" s="3"/>
      <c r="AD1046" s="3"/>
      <c r="AE1046" s="3"/>
    </row>
    <row r="1047">
      <c r="A1047" s="64" t="s">
        <v>742</v>
      </c>
      <c r="B1047" s="64" t="s">
        <v>743</v>
      </c>
      <c r="C1047" s="64" t="s">
        <v>744</v>
      </c>
      <c r="D1047" s="64">
        <v>8.0</v>
      </c>
      <c r="E1047" s="64" t="s">
        <v>170</v>
      </c>
      <c r="F1047" s="64">
        <v>37.0</v>
      </c>
      <c r="G1047" s="64">
        <v>25.5</v>
      </c>
      <c r="H1047" s="64">
        <v>11.5</v>
      </c>
      <c r="I1047" s="64">
        <v>66.0</v>
      </c>
      <c r="J1047" s="64">
        <v>0.0033</v>
      </c>
      <c r="K1047" s="64">
        <v>92.0</v>
      </c>
      <c r="L1047" s="64">
        <v>0.0037</v>
      </c>
      <c r="M1047" s="64">
        <v>1.0</v>
      </c>
      <c r="N1047" s="64">
        <v>8.0</v>
      </c>
      <c r="O1047" s="64">
        <v>0.0</v>
      </c>
      <c r="P1047" s="64">
        <v>0.1212</v>
      </c>
      <c r="Q1047" s="64">
        <v>0.0</v>
      </c>
      <c r="R1047" s="64">
        <v>848.0</v>
      </c>
      <c r="S1047" s="64">
        <v>0.0</v>
      </c>
      <c r="T1047" s="64">
        <v>8.0</v>
      </c>
      <c r="U1047" s="64">
        <v>0.0</v>
      </c>
      <c r="V1047" s="63"/>
      <c r="W1047" s="63"/>
      <c r="X1047" s="63"/>
      <c r="Y1047" s="63"/>
      <c r="Z1047" s="63"/>
      <c r="AA1047" s="63"/>
      <c r="AB1047" s="63"/>
      <c r="AC1047" s="63"/>
      <c r="AD1047" s="63"/>
      <c r="AE1047" s="63"/>
    </row>
    <row r="1048">
      <c r="A1048" s="65" t="s">
        <v>742</v>
      </c>
      <c r="B1048" s="65" t="s">
        <v>1528</v>
      </c>
      <c r="C1048" s="65" t="s">
        <v>1529</v>
      </c>
      <c r="D1048" s="65">
        <v>1.0</v>
      </c>
      <c r="E1048" s="65" t="s">
        <v>170</v>
      </c>
      <c r="F1048" s="65">
        <v>37.0</v>
      </c>
      <c r="G1048" s="65">
        <v>25.5</v>
      </c>
      <c r="H1048" s="65">
        <v>11.5</v>
      </c>
      <c r="I1048" s="65">
        <v>9.0</v>
      </c>
      <c r="J1048" s="65">
        <v>4.0E-4</v>
      </c>
      <c r="K1048" s="65">
        <v>11.0</v>
      </c>
      <c r="L1048" s="65">
        <v>4.0E-4</v>
      </c>
      <c r="M1048" s="65">
        <v>1.0</v>
      </c>
      <c r="N1048" s="65">
        <v>1.0</v>
      </c>
      <c r="O1048" s="65">
        <v>0.0</v>
      </c>
      <c r="P1048" s="65">
        <v>0.1111</v>
      </c>
      <c r="Q1048" s="65">
        <v>0.0</v>
      </c>
      <c r="R1048" s="65">
        <v>106.0</v>
      </c>
      <c r="S1048" s="65">
        <v>0.0</v>
      </c>
      <c r="T1048" s="65">
        <v>1.0</v>
      </c>
      <c r="U1048" s="65">
        <v>0.0</v>
      </c>
      <c r="V1048" s="3"/>
      <c r="W1048" s="3"/>
      <c r="X1048" s="3"/>
      <c r="Y1048" s="3"/>
      <c r="Z1048" s="3"/>
      <c r="AA1048" s="3"/>
      <c r="AB1048" s="3"/>
      <c r="AC1048" s="3"/>
      <c r="AD1048" s="3"/>
      <c r="AE1048" s="3"/>
    </row>
    <row r="1049">
      <c r="A1049" s="64" t="s">
        <v>742</v>
      </c>
      <c r="B1049" s="64" t="s">
        <v>745</v>
      </c>
      <c r="C1049" s="64" t="s">
        <v>746</v>
      </c>
      <c r="D1049" s="64">
        <v>2.0</v>
      </c>
      <c r="E1049" s="64" t="s">
        <v>170</v>
      </c>
      <c r="F1049" s="64">
        <v>37.0</v>
      </c>
      <c r="G1049" s="64">
        <v>25.5</v>
      </c>
      <c r="H1049" s="64">
        <v>11.5</v>
      </c>
      <c r="I1049" s="64">
        <v>5.0</v>
      </c>
      <c r="J1049" s="64">
        <v>2.0E-4</v>
      </c>
      <c r="K1049" s="64">
        <v>7.0</v>
      </c>
      <c r="L1049" s="64">
        <v>3.0E-4</v>
      </c>
      <c r="M1049" s="64">
        <v>1.0</v>
      </c>
      <c r="N1049" s="64">
        <v>2.0</v>
      </c>
      <c r="O1049" s="64">
        <v>0.0</v>
      </c>
      <c r="P1049" s="64">
        <v>0.4</v>
      </c>
      <c r="Q1049" s="64">
        <v>0.0</v>
      </c>
      <c r="R1049" s="64">
        <v>212.0</v>
      </c>
      <c r="S1049" s="64">
        <v>0.0</v>
      </c>
      <c r="T1049" s="64">
        <v>2.0</v>
      </c>
      <c r="U1049" s="64">
        <v>0.0</v>
      </c>
      <c r="V1049" s="63"/>
      <c r="W1049" s="63"/>
      <c r="X1049" s="63"/>
      <c r="Y1049" s="63"/>
      <c r="Z1049" s="63"/>
      <c r="AA1049" s="63"/>
      <c r="AB1049" s="63"/>
      <c r="AC1049" s="63"/>
      <c r="AD1049" s="63"/>
      <c r="AE1049" s="63"/>
    </row>
    <row r="1050">
      <c r="A1050" s="65" t="s">
        <v>742</v>
      </c>
      <c r="B1050" s="65" t="s">
        <v>747</v>
      </c>
      <c r="C1050" s="65" t="s">
        <v>748</v>
      </c>
      <c r="D1050" s="65">
        <v>4.0</v>
      </c>
      <c r="E1050" s="65" t="s">
        <v>170</v>
      </c>
      <c r="F1050" s="65">
        <v>37.0</v>
      </c>
      <c r="G1050" s="65">
        <v>25.5</v>
      </c>
      <c r="H1050" s="65">
        <v>11.5</v>
      </c>
      <c r="I1050" s="65">
        <v>33.0</v>
      </c>
      <c r="J1050" s="65">
        <v>0.0016</v>
      </c>
      <c r="K1050" s="65">
        <v>42.0</v>
      </c>
      <c r="L1050" s="65">
        <v>0.0017</v>
      </c>
      <c r="M1050" s="65">
        <v>0.9524</v>
      </c>
      <c r="N1050" s="65">
        <v>4.0</v>
      </c>
      <c r="O1050" s="65">
        <v>0.0</v>
      </c>
      <c r="P1050" s="65">
        <v>0.1212</v>
      </c>
      <c r="Q1050" s="65">
        <v>0.0</v>
      </c>
      <c r="R1050" s="65">
        <v>424.0</v>
      </c>
      <c r="S1050" s="65">
        <v>0.0</v>
      </c>
      <c r="T1050" s="65">
        <v>4.0</v>
      </c>
      <c r="U1050" s="65">
        <v>0.0</v>
      </c>
      <c r="V1050" s="3"/>
      <c r="W1050" s="3"/>
      <c r="X1050" s="3"/>
      <c r="Y1050" s="3"/>
      <c r="Z1050" s="3"/>
      <c r="AA1050" s="3"/>
      <c r="AB1050" s="3"/>
      <c r="AC1050" s="3"/>
      <c r="AD1050" s="3"/>
      <c r="AE1050" s="3"/>
    </row>
    <row r="1051">
      <c r="A1051" s="64" t="s">
        <v>742</v>
      </c>
      <c r="B1051" s="64" t="s">
        <v>1044</v>
      </c>
      <c r="C1051" s="64" t="s">
        <v>1045</v>
      </c>
      <c r="D1051" s="64">
        <v>7.0</v>
      </c>
      <c r="E1051" s="64" t="s">
        <v>170</v>
      </c>
      <c r="F1051" s="64">
        <v>37.0</v>
      </c>
      <c r="G1051" s="64">
        <v>25.5</v>
      </c>
      <c r="H1051" s="64">
        <v>11.5</v>
      </c>
      <c r="I1051" s="64">
        <v>18.0</v>
      </c>
      <c r="J1051" s="64">
        <v>9.0E-4</v>
      </c>
      <c r="K1051" s="64">
        <v>26.0</v>
      </c>
      <c r="L1051" s="64">
        <v>0.0011</v>
      </c>
      <c r="M1051" s="64">
        <v>1.0</v>
      </c>
      <c r="N1051" s="64">
        <v>7.0</v>
      </c>
      <c r="O1051" s="64">
        <v>0.0</v>
      </c>
      <c r="P1051" s="64">
        <v>0.3889</v>
      </c>
      <c r="Q1051" s="64">
        <v>0.0</v>
      </c>
      <c r="R1051" s="64">
        <v>742.0</v>
      </c>
      <c r="S1051" s="64">
        <v>0.0</v>
      </c>
      <c r="T1051" s="64">
        <v>7.0</v>
      </c>
      <c r="U1051" s="64">
        <v>0.0</v>
      </c>
      <c r="V1051" s="63"/>
      <c r="W1051" s="63"/>
      <c r="X1051" s="63"/>
      <c r="Y1051" s="63"/>
      <c r="Z1051" s="63"/>
      <c r="AA1051" s="63"/>
      <c r="AB1051" s="63"/>
      <c r="AC1051" s="63"/>
      <c r="AD1051" s="63"/>
      <c r="AE1051" s="63"/>
    </row>
    <row r="1052">
      <c r="A1052" s="65" t="s">
        <v>742</v>
      </c>
      <c r="B1052" s="65" t="s">
        <v>1046</v>
      </c>
      <c r="C1052" s="65" t="s">
        <v>1047</v>
      </c>
      <c r="D1052" s="65">
        <v>1.0</v>
      </c>
      <c r="E1052" s="65" t="s">
        <v>170</v>
      </c>
      <c r="F1052" s="65">
        <v>37.0</v>
      </c>
      <c r="G1052" s="65">
        <v>25.5</v>
      </c>
      <c r="H1052" s="65">
        <v>11.5</v>
      </c>
      <c r="I1052" s="65">
        <v>11.0</v>
      </c>
      <c r="J1052" s="65">
        <v>5.0E-4</v>
      </c>
      <c r="K1052" s="65">
        <v>13.0</v>
      </c>
      <c r="L1052" s="65">
        <v>5.0E-4</v>
      </c>
      <c r="M1052" s="65">
        <v>1.0</v>
      </c>
      <c r="N1052" s="65">
        <v>1.0</v>
      </c>
      <c r="O1052" s="65">
        <v>0.0</v>
      </c>
      <c r="P1052" s="65">
        <v>0.0909</v>
      </c>
      <c r="Q1052" s="65">
        <v>0.0</v>
      </c>
      <c r="R1052" s="65">
        <v>106.0</v>
      </c>
      <c r="S1052" s="65">
        <v>0.0</v>
      </c>
      <c r="T1052" s="65">
        <v>1.0</v>
      </c>
      <c r="U1052" s="65">
        <v>0.0</v>
      </c>
      <c r="V1052" s="3"/>
      <c r="W1052" s="3"/>
      <c r="X1052" s="3"/>
      <c r="Y1052" s="3"/>
      <c r="Z1052" s="3"/>
      <c r="AA1052" s="3"/>
      <c r="AB1052" s="3"/>
      <c r="AC1052" s="3"/>
      <c r="AD1052" s="3"/>
      <c r="AE1052" s="3"/>
    </row>
    <row r="1053">
      <c r="A1053" s="64" t="s">
        <v>742</v>
      </c>
      <c r="B1053" s="64" t="s">
        <v>749</v>
      </c>
      <c r="C1053" s="64" t="s">
        <v>750</v>
      </c>
      <c r="D1053" s="64">
        <v>2.0</v>
      </c>
      <c r="E1053" s="64" t="s">
        <v>170</v>
      </c>
      <c r="F1053" s="64">
        <v>37.0</v>
      </c>
      <c r="G1053" s="64">
        <v>25.5</v>
      </c>
      <c r="H1053" s="64">
        <v>11.5</v>
      </c>
      <c r="I1053" s="64">
        <v>3.0</v>
      </c>
      <c r="J1053" s="64">
        <v>1.0E-4</v>
      </c>
      <c r="K1053" s="64">
        <v>3.0</v>
      </c>
      <c r="L1053" s="64">
        <v>1.0E-4</v>
      </c>
      <c r="M1053" s="64">
        <v>1.0</v>
      </c>
      <c r="N1053" s="64">
        <v>2.0</v>
      </c>
      <c r="O1053" s="64">
        <v>0.0</v>
      </c>
      <c r="P1053" s="64">
        <v>0.6667</v>
      </c>
      <c r="Q1053" s="64">
        <v>0.0</v>
      </c>
      <c r="R1053" s="64">
        <v>212.0</v>
      </c>
      <c r="S1053" s="64">
        <v>0.0</v>
      </c>
      <c r="T1053" s="64">
        <v>2.0</v>
      </c>
      <c r="U1053" s="64">
        <v>0.0</v>
      </c>
      <c r="V1053" s="63"/>
      <c r="W1053" s="63"/>
      <c r="X1053" s="63"/>
      <c r="Y1053" s="63"/>
      <c r="Z1053" s="63"/>
      <c r="AA1053" s="63"/>
      <c r="AB1053" s="63"/>
      <c r="AC1053" s="63"/>
      <c r="AD1053" s="63"/>
      <c r="AE1053" s="63"/>
    </row>
    <row r="1054">
      <c r="A1054" s="65" t="s">
        <v>742</v>
      </c>
      <c r="B1054" s="65" t="s">
        <v>751</v>
      </c>
      <c r="C1054" s="65" t="s">
        <v>752</v>
      </c>
      <c r="D1054" s="65">
        <v>6.0</v>
      </c>
      <c r="E1054" s="65" t="s">
        <v>170</v>
      </c>
      <c r="F1054" s="65">
        <v>37.0</v>
      </c>
      <c r="G1054" s="65">
        <v>25.5</v>
      </c>
      <c r="H1054" s="65">
        <v>11.5</v>
      </c>
      <c r="I1054" s="65">
        <v>153.0</v>
      </c>
      <c r="J1054" s="65">
        <v>0.0076</v>
      </c>
      <c r="K1054" s="65">
        <v>179.0</v>
      </c>
      <c r="L1054" s="65">
        <v>0.0073</v>
      </c>
      <c r="M1054" s="65">
        <v>0.9944</v>
      </c>
      <c r="N1054" s="65">
        <v>6.0</v>
      </c>
      <c r="O1054" s="65">
        <v>0.0</v>
      </c>
      <c r="P1054" s="65">
        <v>0.0392</v>
      </c>
      <c r="Q1054" s="65">
        <v>0.0</v>
      </c>
      <c r="R1054" s="65">
        <v>636.0</v>
      </c>
      <c r="S1054" s="65">
        <v>0.0</v>
      </c>
      <c r="T1054" s="65">
        <v>6.0</v>
      </c>
      <c r="U1054" s="65">
        <v>0.0</v>
      </c>
      <c r="V1054" s="3"/>
      <c r="W1054" s="3"/>
      <c r="X1054" s="3"/>
      <c r="Y1054" s="3"/>
      <c r="Z1054" s="3"/>
      <c r="AA1054" s="3"/>
      <c r="AB1054" s="3"/>
      <c r="AC1054" s="3"/>
      <c r="AD1054" s="3"/>
      <c r="AE1054" s="3"/>
    </row>
    <row r="1055">
      <c r="A1055" s="64" t="s">
        <v>742</v>
      </c>
      <c r="B1055" s="64" t="s">
        <v>753</v>
      </c>
      <c r="C1055" s="64" t="s">
        <v>754</v>
      </c>
      <c r="D1055" s="64">
        <v>9.0</v>
      </c>
      <c r="E1055" s="64" t="s">
        <v>170</v>
      </c>
      <c r="F1055" s="64">
        <v>37.0</v>
      </c>
      <c r="G1055" s="64">
        <v>25.5</v>
      </c>
      <c r="H1055" s="64">
        <v>11.5</v>
      </c>
      <c r="I1055" s="64">
        <v>765.0</v>
      </c>
      <c r="J1055" s="64">
        <v>0.0379</v>
      </c>
      <c r="K1055" s="64">
        <v>920.0</v>
      </c>
      <c r="L1055" s="64">
        <v>0.0374</v>
      </c>
      <c r="M1055" s="64">
        <v>1.0</v>
      </c>
      <c r="N1055" s="64">
        <v>9.0</v>
      </c>
      <c r="O1055" s="64">
        <v>0.0</v>
      </c>
      <c r="P1055" s="64">
        <v>0.0118</v>
      </c>
      <c r="Q1055" s="64">
        <v>0.0</v>
      </c>
      <c r="R1055" s="64">
        <v>954.0</v>
      </c>
      <c r="S1055" s="64">
        <v>0.0</v>
      </c>
      <c r="T1055" s="64">
        <v>9.0</v>
      </c>
      <c r="U1055" s="64">
        <v>0.0</v>
      </c>
      <c r="V1055" s="63"/>
      <c r="W1055" s="63"/>
      <c r="X1055" s="63"/>
      <c r="Y1055" s="63"/>
      <c r="Z1055" s="63"/>
      <c r="AA1055" s="63"/>
      <c r="AB1055" s="63"/>
      <c r="AC1055" s="63"/>
      <c r="AD1055" s="63"/>
      <c r="AE1055" s="63"/>
    </row>
    <row r="1056">
      <c r="A1056" s="65" t="s">
        <v>742</v>
      </c>
      <c r="B1056" s="65" t="s">
        <v>1530</v>
      </c>
      <c r="C1056" s="65" t="s">
        <v>1531</v>
      </c>
      <c r="D1056" s="65">
        <v>5.0</v>
      </c>
      <c r="E1056" s="65" t="s">
        <v>170</v>
      </c>
      <c r="F1056" s="65">
        <v>37.0</v>
      </c>
      <c r="G1056" s="65">
        <v>25.5</v>
      </c>
      <c r="H1056" s="65">
        <v>11.5</v>
      </c>
      <c r="I1056" s="65">
        <v>12.0</v>
      </c>
      <c r="J1056" s="65">
        <v>6.0E-4</v>
      </c>
      <c r="K1056" s="65">
        <v>14.0</v>
      </c>
      <c r="L1056" s="65">
        <v>6.0E-4</v>
      </c>
      <c r="M1056" s="65">
        <v>1.0</v>
      </c>
      <c r="N1056" s="65">
        <v>5.0</v>
      </c>
      <c r="O1056" s="65">
        <v>0.0</v>
      </c>
      <c r="P1056" s="65">
        <v>0.4167</v>
      </c>
      <c r="Q1056" s="65">
        <v>0.0</v>
      </c>
      <c r="R1056" s="65">
        <v>530.0</v>
      </c>
      <c r="S1056" s="65">
        <v>0.0</v>
      </c>
      <c r="T1056" s="65">
        <v>5.0</v>
      </c>
      <c r="U1056" s="65">
        <v>0.0</v>
      </c>
      <c r="V1056" s="3"/>
      <c r="W1056" s="3"/>
      <c r="X1056" s="3"/>
      <c r="Y1056" s="3"/>
      <c r="Z1056" s="3"/>
      <c r="AA1056" s="3"/>
      <c r="AB1056" s="3"/>
      <c r="AC1056" s="3"/>
      <c r="AD1056" s="3"/>
      <c r="AE1056" s="3"/>
    </row>
    <row r="1057">
      <c r="A1057" s="64" t="s">
        <v>742</v>
      </c>
      <c r="B1057" s="64" t="s">
        <v>1048</v>
      </c>
      <c r="C1057" s="64" t="s">
        <v>1049</v>
      </c>
      <c r="D1057" s="64">
        <v>5.0</v>
      </c>
      <c r="E1057" s="64" t="s">
        <v>170</v>
      </c>
      <c r="F1057" s="64">
        <v>37.0</v>
      </c>
      <c r="G1057" s="64">
        <v>25.5</v>
      </c>
      <c r="H1057" s="64">
        <v>11.5</v>
      </c>
      <c r="I1057" s="64">
        <v>11.0</v>
      </c>
      <c r="J1057" s="64">
        <v>5.0E-4</v>
      </c>
      <c r="K1057" s="64">
        <v>17.0</v>
      </c>
      <c r="L1057" s="64">
        <v>7.0E-4</v>
      </c>
      <c r="M1057" s="64">
        <v>1.0</v>
      </c>
      <c r="N1057" s="64">
        <v>5.0</v>
      </c>
      <c r="O1057" s="64">
        <v>0.0</v>
      </c>
      <c r="P1057" s="64">
        <v>0.4545</v>
      </c>
      <c r="Q1057" s="64">
        <v>0.0</v>
      </c>
      <c r="R1057" s="64">
        <v>530.0</v>
      </c>
      <c r="S1057" s="64">
        <v>0.0</v>
      </c>
      <c r="T1057" s="64">
        <v>5.0</v>
      </c>
      <c r="U1057" s="64">
        <v>0.0</v>
      </c>
      <c r="V1057" s="63"/>
      <c r="W1057" s="63"/>
      <c r="X1057" s="63"/>
      <c r="Y1057" s="63"/>
      <c r="Z1057" s="63"/>
      <c r="AA1057" s="63"/>
      <c r="AB1057" s="63"/>
      <c r="AC1057" s="63"/>
      <c r="AD1057" s="63"/>
      <c r="AE1057" s="63"/>
    </row>
    <row r="1058">
      <c r="A1058" s="65" t="s">
        <v>755</v>
      </c>
      <c r="B1058" s="65" t="s">
        <v>1306</v>
      </c>
      <c r="C1058" s="65" t="s">
        <v>1307</v>
      </c>
      <c r="D1058" s="65">
        <v>3.0</v>
      </c>
      <c r="E1058" s="65" t="s">
        <v>170</v>
      </c>
      <c r="F1058" s="65">
        <v>37.0</v>
      </c>
      <c r="G1058" s="65">
        <v>25.5</v>
      </c>
      <c r="H1058" s="65">
        <v>11.5</v>
      </c>
      <c r="I1058" s="65">
        <v>25.0</v>
      </c>
      <c r="J1058" s="65">
        <v>0.0012</v>
      </c>
      <c r="K1058" s="65">
        <v>27.0</v>
      </c>
      <c r="L1058" s="65">
        <v>0.0011</v>
      </c>
      <c r="M1058" s="65">
        <v>0.8889</v>
      </c>
      <c r="N1058" s="65">
        <v>3.0</v>
      </c>
      <c r="O1058" s="65">
        <v>0.0</v>
      </c>
      <c r="P1058" s="65">
        <v>0.12</v>
      </c>
      <c r="Q1058" s="65">
        <v>0.0</v>
      </c>
      <c r="R1058" s="65">
        <v>306.0</v>
      </c>
      <c r="S1058" s="65">
        <v>0.0</v>
      </c>
      <c r="T1058" s="65">
        <v>3.0</v>
      </c>
      <c r="U1058" s="65">
        <v>0.0</v>
      </c>
      <c r="V1058" s="3"/>
      <c r="W1058" s="3"/>
      <c r="X1058" s="3"/>
      <c r="Y1058" s="3"/>
      <c r="Z1058" s="3"/>
      <c r="AA1058" s="3"/>
      <c r="AB1058" s="3"/>
      <c r="AC1058" s="3"/>
      <c r="AD1058" s="3"/>
      <c r="AE1058" s="3"/>
    </row>
    <row r="1059">
      <c r="A1059" s="64" t="s">
        <v>755</v>
      </c>
      <c r="B1059" s="64" t="s">
        <v>1308</v>
      </c>
      <c r="C1059" s="64" t="s">
        <v>1309</v>
      </c>
      <c r="D1059" s="64">
        <v>3.0</v>
      </c>
      <c r="E1059" s="64" t="s">
        <v>170</v>
      </c>
      <c r="F1059" s="64">
        <v>37.0</v>
      </c>
      <c r="G1059" s="64">
        <v>25.5</v>
      </c>
      <c r="H1059" s="64">
        <v>11.5</v>
      </c>
      <c r="I1059" s="64">
        <v>29.0</v>
      </c>
      <c r="J1059" s="64">
        <v>0.0014</v>
      </c>
      <c r="K1059" s="64">
        <v>35.0</v>
      </c>
      <c r="L1059" s="64">
        <v>0.0014</v>
      </c>
      <c r="M1059" s="64">
        <v>1.0</v>
      </c>
      <c r="N1059" s="64">
        <v>3.0</v>
      </c>
      <c r="O1059" s="64">
        <v>0.0</v>
      </c>
      <c r="P1059" s="64">
        <v>0.1034</v>
      </c>
      <c r="Q1059" s="64">
        <v>0.0</v>
      </c>
      <c r="R1059" s="64">
        <v>306.0</v>
      </c>
      <c r="S1059" s="64">
        <v>0.0</v>
      </c>
      <c r="T1059" s="64">
        <v>3.0</v>
      </c>
      <c r="U1059" s="64">
        <v>0.0</v>
      </c>
      <c r="V1059" s="63"/>
      <c r="W1059" s="63"/>
      <c r="X1059" s="63"/>
      <c r="Y1059" s="63"/>
      <c r="Z1059" s="63"/>
      <c r="AA1059" s="63"/>
      <c r="AB1059" s="63"/>
      <c r="AC1059" s="63"/>
      <c r="AD1059" s="63"/>
      <c r="AE1059" s="63"/>
    </row>
    <row r="1060">
      <c r="A1060" s="65" t="s">
        <v>755</v>
      </c>
      <c r="B1060" s="65" t="s">
        <v>1310</v>
      </c>
      <c r="C1060" s="65" t="s">
        <v>1311</v>
      </c>
      <c r="D1060" s="65">
        <v>2.0</v>
      </c>
      <c r="E1060" s="65" t="s">
        <v>170</v>
      </c>
      <c r="F1060" s="65">
        <v>37.0</v>
      </c>
      <c r="G1060" s="65">
        <v>25.5</v>
      </c>
      <c r="H1060" s="65">
        <v>11.5</v>
      </c>
      <c r="I1060" s="65">
        <v>12.0</v>
      </c>
      <c r="J1060" s="65">
        <v>6.0E-4</v>
      </c>
      <c r="K1060" s="65">
        <v>21.0</v>
      </c>
      <c r="L1060" s="65">
        <v>9.0E-4</v>
      </c>
      <c r="M1060" s="65">
        <v>1.0</v>
      </c>
      <c r="N1060" s="65">
        <v>2.0</v>
      </c>
      <c r="O1060" s="65">
        <v>0.0</v>
      </c>
      <c r="P1060" s="65">
        <v>0.1667</v>
      </c>
      <c r="Q1060" s="65">
        <v>0.0</v>
      </c>
      <c r="R1060" s="65">
        <v>204.0</v>
      </c>
      <c r="S1060" s="65">
        <v>0.0</v>
      </c>
      <c r="T1060" s="65">
        <v>2.0</v>
      </c>
      <c r="U1060" s="65">
        <v>0.0</v>
      </c>
      <c r="V1060" s="3"/>
      <c r="W1060" s="3"/>
      <c r="X1060" s="3"/>
      <c r="Y1060" s="3"/>
      <c r="Z1060" s="3"/>
      <c r="AA1060" s="3"/>
      <c r="AB1060" s="3"/>
      <c r="AC1060" s="3"/>
      <c r="AD1060" s="3"/>
      <c r="AE1060" s="3"/>
    </row>
    <row r="1061">
      <c r="A1061" s="64" t="s">
        <v>755</v>
      </c>
      <c r="B1061" s="64" t="s">
        <v>1312</v>
      </c>
      <c r="C1061" s="64" t="s">
        <v>1313</v>
      </c>
      <c r="D1061" s="64">
        <v>3.0</v>
      </c>
      <c r="E1061" s="64" t="s">
        <v>170</v>
      </c>
      <c r="F1061" s="64">
        <v>37.0</v>
      </c>
      <c r="G1061" s="64">
        <v>25.5</v>
      </c>
      <c r="H1061" s="64">
        <v>11.5</v>
      </c>
      <c r="I1061" s="64">
        <v>8.0</v>
      </c>
      <c r="J1061" s="64">
        <v>4.0E-4</v>
      </c>
      <c r="K1061" s="64">
        <v>9.0</v>
      </c>
      <c r="L1061" s="64">
        <v>4.0E-4</v>
      </c>
      <c r="M1061" s="64">
        <v>0.5556</v>
      </c>
      <c r="N1061" s="64">
        <v>3.0</v>
      </c>
      <c r="O1061" s="64">
        <v>0.0</v>
      </c>
      <c r="P1061" s="64">
        <v>0.375</v>
      </c>
      <c r="Q1061" s="64">
        <v>0.0</v>
      </c>
      <c r="R1061" s="64">
        <v>306.0</v>
      </c>
      <c r="S1061" s="64">
        <v>0.0</v>
      </c>
      <c r="T1061" s="64">
        <v>3.0</v>
      </c>
      <c r="U1061" s="64">
        <v>0.0</v>
      </c>
      <c r="V1061" s="63"/>
      <c r="W1061" s="63"/>
      <c r="X1061" s="63"/>
      <c r="Y1061" s="63"/>
      <c r="Z1061" s="63"/>
      <c r="AA1061" s="63"/>
      <c r="AB1061" s="63"/>
      <c r="AC1061" s="63"/>
      <c r="AD1061" s="63"/>
      <c r="AE1061" s="63"/>
    </row>
    <row r="1062">
      <c r="A1062" s="65" t="s">
        <v>755</v>
      </c>
      <c r="B1062" s="65" t="s">
        <v>756</v>
      </c>
      <c r="C1062" s="65" t="s">
        <v>757</v>
      </c>
      <c r="D1062" s="65">
        <v>8.0</v>
      </c>
      <c r="E1062" s="65" t="s">
        <v>170</v>
      </c>
      <c r="F1062" s="65">
        <v>37.0</v>
      </c>
      <c r="G1062" s="65">
        <v>25.5</v>
      </c>
      <c r="H1062" s="65">
        <v>11.5</v>
      </c>
      <c r="I1062" s="65">
        <v>20.0</v>
      </c>
      <c r="J1062" s="65">
        <v>0.001</v>
      </c>
      <c r="K1062" s="65">
        <v>31.0</v>
      </c>
      <c r="L1062" s="65">
        <v>0.0013</v>
      </c>
      <c r="M1062" s="65">
        <v>0.8387</v>
      </c>
      <c r="N1062" s="65">
        <v>8.0</v>
      </c>
      <c r="O1062" s="65">
        <v>0.0</v>
      </c>
      <c r="P1062" s="65">
        <v>0.4</v>
      </c>
      <c r="Q1062" s="65">
        <v>0.0</v>
      </c>
      <c r="R1062" s="65">
        <v>816.0</v>
      </c>
      <c r="S1062" s="65">
        <v>0.0</v>
      </c>
      <c r="T1062" s="65">
        <v>8.0</v>
      </c>
      <c r="U1062" s="65">
        <v>0.0</v>
      </c>
      <c r="V1062" s="3"/>
      <c r="W1062" s="3"/>
      <c r="X1062" s="3"/>
      <c r="Y1062" s="3"/>
      <c r="Z1062" s="3"/>
      <c r="AA1062" s="3"/>
      <c r="AB1062" s="3"/>
      <c r="AC1062" s="3"/>
      <c r="AD1062" s="3"/>
      <c r="AE1062" s="3"/>
    </row>
    <row r="1063">
      <c r="A1063" s="64" t="s">
        <v>755</v>
      </c>
      <c r="B1063" s="64" t="s">
        <v>1314</v>
      </c>
      <c r="C1063" s="64" t="s">
        <v>1315</v>
      </c>
      <c r="D1063" s="64">
        <v>8.0</v>
      </c>
      <c r="E1063" s="64" t="s">
        <v>170</v>
      </c>
      <c r="F1063" s="64">
        <v>37.0</v>
      </c>
      <c r="G1063" s="64">
        <v>25.5</v>
      </c>
      <c r="H1063" s="64">
        <v>11.5</v>
      </c>
      <c r="I1063" s="64">
        <v>8.0</v>
      </c>
      <c r="J1063" s="64">
        <v>4.0E-4</v>
      </c>
      <c r="K1063" s="64">
        <v>9.0</v>
      </c>
      <c r="L1063" s="64">
        <v>4.0E-4</v>
      </c>
      <c r="M1063" s="64">
        <v>0.7778</v>
      </c>
      <c r="N1063" s="64">
        <v>8.0</v>
      </c>
      <c r="O1063" s="64">
        <v>0.0</v>
      </c>
      <c r="P1063" s="64">
        <v>1.0</v>
      </c>
      <c r="Q1063" s="64">
        <v>0.0</v>
      </c>
      <c r="R1063" s="64">
        <v>816.0</v>
      </c>
      <c r="S1063" s="64">
        <v>0.0</v>
      </c>
      <c r="T1063" s="64">
        <v>8.0</v>
      </c>
      <c r="U1063" s="64">
        <v>0.0</v>
      </c>
      <c r="V1063" s="63"/>
      <c r="W1063" s="63"/>
      <c r="X1063" s="63"/>
      <c r="Y1063" s="63"/>
      <c r="Z1063" s="63"/>
      <c r="AA1063" s="63"/>
      <c r="AB1063" s="63"/>
      <c r="AC1063" s="63"/>
      <c r="AD1063" s="63"/>
      <c r="AE1063" s="63"/>
    </row>
    <row r="1064">
      <c r="A1064" s="65" t="s">
        <v>755</v>
      </c>
      <c r="B1064" s="65" t="s">
        <v>758</v>
      </c>
      <c r="C1064" s="65" t="s">
        <v>759</v>
      </c>
      <c r="D1064" s="65">
        <v>6.0</v>
      </c>
      <c r="E1064" s="65" t="s">
        <v>170</v>
      </c>
      <c r="F1064" s="65">
        <v>37.0</v>
      </c>
      <c r="G1064" s="65">
        <v>25.5</v>
      </c>
      <c r="H1064" s="65">
        <v>11.5</v>
      </c>
      <c r="I1064" s="65">
        <v>260.0</v>
      </c>
      <c r="J1064" s="65">
        <v>0.0129</v>
      </c>
      <c r="K1064" s="65">
        <v>322.0</v>
      </c>
      <c r="L1064" s="65">
        <v>0.0131</v>
      </c>
      <c r="M1064" s="65">
        <v>1.0</v>
      </c>
      <c r="N1064" s="65">
        <v>6.0</v>
      </c>
      <c r="O1064" s="65">
        <v>0.0</v>
      </c>
      <c r="P1064" s="65">
        <v>0.0231</v>
      </c>
      <c r="Q1064" s="65">
        <v>0.0</v>
      </c>
      <c r="R1064" s="65">
        <v>612.0</v>
      </c>
      <c r="S1064" s="65">
        <v>0.0</v>
      </c>
      <c r="T1064" s="65">
        <v>6.0</v>
      </c>
      <c r="U1064" s="65">
        <v>0.0</v>
      </c>
      <c r="V1064" s="3"/>
      <c r="W1064" s="3"/>
      <c r="X1064" s="3"/>
      <c r="Y1064" s="3"/>
      <c r="Z1064" s="3"/>
      <c r="AA1064" s="3"/>
      <c r="AB1064" s="3"/>
      <c r="AC1064" s="3"/>
      <c r="AD1064" s="3"/>
      <c r="AE1064" s="3"/>
    </row>
    <row r="1065">
      <c r="A1065" s="64" t="s">
        <v>1316</v>
      </c>
      <c r="B1065" s="64" t="s">
        <v>1532</v>
      </c>
      <c r="C1065" s="64" t="s">
        <v>1533</v>
      </c>
      <c r="D1065" s="64">
        <v>1.0</v>
      </c>
      <c r="E1065" s="64" t="s">
        <v>170</v>
      </c>
      <c r="F1065" s="64">
        <v>37.0</v>
      </c>
      <c r="G1065" s="64">
        <v>25.5</v>
      </c>
      <c r="H1065" s="64">
        <v>11.5</v>
      </c>
      <c r="I1065" s="64">
        <v>1.0</v>
      </c>
      <c r="J1065" s="64">
        <v>0.0</v>
      </c>
      <c r="K1065" s="64">
        <v>3.0</v>
      </c>
      <c r="L1065" s="64">
        <v>1.0E-4</v>
      </c>
      <c r="M1065" s="64">
        <v>1.0</v>
      </c>
      <c r="N1065" s="64">
        <v>1.0</v>
      </c>
      <c r="O1065" s="64">
        <v>0.0</v>
      </c>
      <c r="P1065" s="64">
        <v>1.0</v>
      </c>
      <c r="Q1065" s="64">
        <v>0.0</v>
      </c>
      <c r="R1065" s="64">
        <v>102.0</v>
      </c>
      <c r="S1065" s="64">
        <v>0.0</v>
      </c>
      <c r="T1065" s="64">
        <v>1.0</v>
      </c>
      <c r="U1065" s="64">
        <v>0.0</v>
      </c>
      <c r="V1065" s="63"/>
      <c r="W1065" s="63"/>
      <c r="X1065" s="63"/>
      <c r="Y1065" s="63"/>
      <c r="Z1065" s="63"/>
      <c r="AA1065" s="63"/>
      <c r="AB1065" s="63"/>
      <c r="AC1065" s="63"/>
      <c r="AD1065" s="63"/>
      <c r="AE1065" s="63"/>
    </row>
    <row r="1066">
      <c r="A1066" s="65" t="s">
        <v>760</v>
      </c>
      <c r="B1066" s="65" t="s">
        <v>1325</v>
      </c>
      <c r="C1066" s="65" t="s">
        <v>1326</v>
      </c>
      <c r="D1066" s="65">
        <v>1.0</v>
      </c>
      <c r="E1066" s="65" t="s">
        <v>170</v>
      </c>
      <c r="F1066" s="65">
        <v>37.0</v>
      </c>
      <c r="G1066" s="65">
        <v>25.5</v>
      </c>
      <c r="H1066" s="65">
        <v>11.5</v>
      </c>
      <c r="I1066" s="65">
        <v>1.0</v>
      </c>
      <c r="J1066" s="65">
        <v>0.0</v>
      </c>
      <c r="K1066" s="65">
        <v>1.0</v>
      </c>
      <c r="L1066" s="65">
        <v>0.0</v>
      </c>
      <c r="M1066" s="65">
        <v>0.0</v>
      </c>
      <c r="N1066" s="65">
        <v>1.0</v>
      </c>
      <c r="O1066" s="65">
        <v>0.0</v>
      </c>
      <c r="P1066" s="65">
        <v>1.0</v>
      </c>
      <c r="Q1066" s="65">
        <v>0.0</v>
      </c>
      <c r="R1066" s="65">
        <v>106.0</v>
      </c>
      <c r="S1066" s="65">
        <v>0.0</v>
      </c>
      <c r="T1066" s="65">
        <v>1.0</v>
      </c>
      <c r="U1066" s="65">
        <v>0.0</v>
      </c>
      <c r="V1066" s="3"/>
      <c r="W1066" s="3"/>
      <c r="X1066" s="3"/>
      <c r="Y1066" s="3"/>
      <c r="Z1066" s="3"/>
      <c r="AA1066" s="3"/>
      <c r="AB1066" s="3"/>
      <c r="AC1066" s="3"/>
      <c r="AD1066" s="3"/>
      <c r="AE1066" s="3"/>
    </row>
    <row r="1067">
      <c r="A1067" s="64" t="s">
        <v>760</v>
      </c>
      <c r="B1067" s="64" t="s">
        <v>1327</v>
      </c>
      <c r="C1067" s="64" t="s">
        <v>1328</v>
      </c>
      <c r="D1067" s="64">
        <v>1.0</v>
      </c>
      <c r="E1067" s="64" t="s">
        <v>170</v>
      </c>
      <c r="F1067" s="64">
        <v>37.0</v>
      </c>
      <c r="G1067" s="64">
        <v>25.5</v>
      </c>
      <c r="H1067" s="64">
        <v>11.5</v>
      </c>
      <c r="I1067" s="64">
        <v>0.0</v>
      </c>
      <c r="J1067" s="64">
        <v>0.0</v>
      </c>
      <c r="K1067" s="64">
        <v>0.0</v>
      </c>
      <c r="L1067" s="64">
        <v>0.0</v>
      </c>
      <c r="M1067" s="64">
        <v>0.0</v>
      </c>
      <c r="N1067" s="64">
        <v>1.0</v>
      </c>
      <c r="O1067" s="64">
        <v>0.0</v>
      </c>
      <c r="P1067" s="64">
        <v>0.0</v>
      </c>
      <c r="Q1067" s="64">
        <v>0.0</v>
      </c>
      <c r="R1067" s="64">
        <v>106.0</v>
      </c>
      <c r="S1067" s="64">
        <v>0.0</v>
      </c>
      <c r="T1067" s="64">
        <v>1.0</v>
      </c>
      <c r="U1067" s="64">
        <v>0.0</v>
      </c>
      <c r="V1067" s="63"/>
      <c r="W1067" s="63"/>
      <c r="X1067" s="63"/>
      <c r="Y1067" s="63"/>
      <c r="Z1067" s="63"/>
      <c r="AA1067" s="63"/>
      <c r="AB1067" s="63"/>
      <c r="AC1067" s="63"/>
      <c r="AD1067" s="63"/>
      <c r="AE1067" s="63"/>
    </row>
    <row r="1068">
      <c r="A1068" s="65" t="s">
        <v>760</v>
      </c>
      <c r="B1068" s="65" t="s">
        <v>1329</v>
      </c>
      <c r="C1068" s="65" t="s">
        <v>1330</v>
      </c>
      <c r="D1068" s="65">
        <v>2.0</v>
      </c>
      <c r="E1068" s="65" t="s">
        <v>170</v>
      </c>
      <c r="F1068" s="65">
        <v>37.0</v>
      </c>
      <c r="G1068" s="65">
        <v>25.5</v>
      </c>
      <c r="H1068" s="65">
        <v>11.5</v>
      </c>
      <c r="I1068" s="65">
        <v>6.0</v>
      </c>
      <c r="J1068" s="65">
        <v>3.0E-4</v>
      </c>
      <c r="K1068" s="65">
        <v>7.0</v>
      </c>
      <c r="L1068" s="65">
        <v>3.0E-4</v>
      </c>
      <c r="M1068" s="65">
        <v>0.7143</v>
      </c>
      <c r="N1068" s="65">
        <v>2.0</v>
      </c>
      <c r="O1068" s="65">
        <v>0.0</v>
      </c>
      <c r="P1068" s="65">
        <v>0.3333</v>
      </c>
      <c r="Q1068" s="65">
        <v>0.0</v>
      </c>
      <c r="R1068" s="65">
        <v>212.0</v>
      </c>
      <c r="S1068" s="65">
        <v>0.0</v>
      </c>
      <c r="T1068" s="65">
        <v>2.0</v>
      </c>
      <c r="U1068" s="65">
        <v>0.0</v>
      </c>
      <c r="V1068" s="3"/>
      <c r="W1068" s="3"/>
      <c r="X1068" s="3"/>
      <c r="Y1068" s="3"/>
      <c r="Z1068" s="3"/>
      <c r="AA1068" s="3"/>
      <c r="AB1068" s="3"/>
      <c r="AC1068" s="3"/>
      <c r="AD1068" s="3"/>
      <c r="AE1068" s="3"/>
    </row>
    <row r="1069">
      <c r="A1069" s="64" t="s">
        <v>760</v>
      </c>
      <c r="B1069" s="64" t="s">
        <v>761</v>
      </c>
      <c r="C1069" s="64" t="s">
        <v>762</v>
      </c>
      <c r="D1069" s="64">
        <v>2.0</v>
      </c>
      <c r="E1069" s="64" t="s">
        <v>170</v>
      </c>
      <c r="F1069" s="64">
        <v>37.0</v>
      </c>
      <c r="G1069" s="64">
        <v>25.5</v>
      </c>
      <c r="H1069" s="64">
        <v>11.5</v>
      </c>
      <c r="I1069" s="64">
        <v>2.0</v>
      </c>
      <c r="J1069" s="64">
        <v>1.0E-4</v>
      </c>
      <c r="K1069" s="64">
        <v>4.0</v>
      </c>
      <c r="L1069" s="64">
        <v>2.0E-4</v>
      </c>
      <c r="M1069" s="64">
        <v>1.0</v>
      </c>
      <c r="N1069" s="64">
        <v>2.0</v>
      </c>
      <c r="O1069" s="64">
        <v>0.0</v>
      </c>
      <c r="P1069" s="64">
        <v>1.0</v>
      </c>
      <c r="Q1069" s="64">
        <v>0.0</v>
      </c>
      <c r="R1069" s="64">
        <v>212.0</v>
      </c>
      <c r="S1069" s="64">
        <v>0.0</v>
      </c>
      <c r="T1069" s="64">
        <v>2.0</v>
      </c>
      <c r="U1069" s="64">
        <v>0.0</v>
      </c>
      <c r="V1069" s="63"/>
      <c r="W1069" s="63"/>
      <c r="X1069" s="63"/>
      <c r="Y1069" s="63"/>
      <c r="Z1069" s="63"/>
      <c r="AA1069" s="63"/>
      <c r="AB1069" s="63"/>
      <c r="AC1069" s="63"/>
      <c r="AD1069" s="63"/>
      <c r="AE1069" s="63"/>
    </row>
    <row r="1070">
      <c r="A1070" s="65" t="s">
        <v>768</v>
      </c>
      <c r="B1070" s="65" t="s">
        <v>1058</v>
      </c>
      <c r="C1070" s="65" t="s">
        <v>1059</v>
      </c>
      <c r="D1070" s="65">
        <v>2.0</v>
      </c>
      <c r="E1070" s="65" t="s">
        <v>54</v>
      </c>
      <c r="F1070" s="65">
        <v>52.0</v>
      </c>
      <c r="G1070" s="65">
        <v>43.0</v>
      </c>
      <c r="H1070" s="65">
        <v>9.0</v>
      </c>
      <c r="I1070" s="65">
        <v>156.0</v>
      </c>
      <c r="J1070" s="65">
        <v>0.0077</v>
      </c>
      <c r="K1070" s="65">
        <v>184.0</v>
      </c>
      <c r="L1070" s="65">
        <v>0.0075</v>
      </c>
      <c r="M1070" s="65">
        <v>0.9891</v>
      </c>
      <c r="N1070" s="65">
        <v>2.0</v>
      </c>
      <c r="O1070" s="65">
        <v>0.0</v>
      </c>
      <c r="P1070" s="65">
        <v>0.0128</v>
      </c>
      <c r="Q1070" s="65">
        <v>0.0</v>
      </c>
      <c r="R1070" s="65">
        <v>300.0</v>
      </c>
      <c r="S1070" s="65">
        <v>0.0</v>
      </c>
      <c r="T1070" s="65">
        <v>2.0</v>
      </c>
      <c r="U1070" s="65">
        <v>0.0</v>
      </c>
      <c r="V1070" s="3"/>
      <c r="W1070" s="3"/>
      <c r="X1070" s="3"/>
      <c r="Y1070" s="3"/>
      <c r="Z1070" s="3"/>
      <c r="AA1070" s="3"/>
      <c r="AB1070" s="3"/>
      <c r="AC1070" s="3"/>
      <c r="AD1070" s="3"/>
      <c r="AE1070" s="3"/>
    </row>
    <row r="1071">
      <c r="A1071" s="64" t="s">
        <v>768</v>
      </c>
      <c r="B1071" s="64" t="s">
        <v>1066</v>
      </c>
      <c r="C1071" s="64" t="s">
        <v>1067</v>
      </c>
      <c r="D1071" s="64">
        <v>1.0</v>
      </c>
      <c r="E1071" s="64" t="s">
        <v>54</v>
      </c>
      <c r="F1071" s="64">
        <v>52.0</v>
      </c>
      <c r="G1071" s="64">
        <v>43.0</v>
      </c>
      <c r="H1071" s="64">
        <v>9.0</v>
      </c>
      <c r="I1071" s="64">
        <v>8.0</v>
      </c>
      <c r="J1071" s="64">
        <v>4.0E-4</v>
      </c>
      <c r="K1071" s="64">
        <v>16.0</v>
      </c>
      <c r="L1071" s="64">
        <v>6.0E-4</v>
      </c>
      <c r="M1071" s="64">
        <v>0.5</v>
      </c>
      <c r="N1071" s="64">
        <v>1.0</v>
      </c>
      <c r="O1071" s="64">
        <v>0.0</v>
      </c>
      <c r="P1071" s="64">
        <v>0.125</v>
      </c>
      <c r="Q1071" s="64">
        <v>0.0</v>
      </c>
      <c r="R1071" s="64">
        <v>150.0</v>
      </c>
      <c r="S1071" s="64">
        <v>0.0</v>
      </c>
      <c r="T1071" s="64">
        <v>1.0</v>
      </c>
      <c r="U1071" s="64">
        <v>0.0</v>
      </c>
      <c r="V1071" s="63"/>
      <c r="W1071" s="63"/>
      <c r="X1071" s="63"/>
      <c r="Y1071" s="63"/>
      <c r="Z1071" s="63"/>
      <c r="AA1071" s="63"/>
      <c r="AB1071" s="63"/>
      <c r="AC1071" s="63"/>
      <c r="AD1071" s="63"/>
      <c r="AE1071" s="63"/>
    </row>
    <row r="1072">
      <c r="A1072" s="65" t="s">
        <v>768</v>
      </c>
      <c r="B1072" s="65" t="s">
        <v>1331</v>
      </c>
      <c r="C1072" s="65" t="s">
        <v>1332</v>
      </c>
      <c r="D1072" s="65">
        <v>1.0</v>
      </c>
      <c r="E1072" s="65" t="s">
        <v>54</v>
      </c>
      <c r="F1072" s="65">
        <v>52.0</v>
      </c>
      <c r="G1072" s="65">
        <v>43.0</v>
      </c>
      <c r="H1072" s="65">
        <v>9.0</v>
      </c>
      <c r="I1072" s="65">
        <v>3.0</v>
      </c>
      <c r="J1072" s="65">
        <v>1.0E-4</v>
      </c>
      <c r="K1072" s="65">
        <v>4.0</v>
      </c>
      <c r="L1072" s="65">
        <v>2.0E-4</v>
      </c>
      <c r="M1072" s="65">
        <v>1.0</v>
      </c>
      <c r="N1072" s="65">
        <v>1.0</v>
      </c>
      <c r="O1072" s="65">
        <v>0.0</v>
      </c>
      <c r="P1072" s="65">
        <v>0.3333</v>
      </c>
      <c r="Q1072" s="65">
        <v>0.0</v>
      </c>
      <c r="R1072" s="65">
        <v>150.0</v>
      </c>
      <c r="S1072" s="65">
        <v>0.0</v>
      </c>
      <c r="T1072" s="65">
        <v>1.0</v>
      </c>
      <c r="U1072" s="65">
        <v>0.0</v>
      </c>
      <c r="V1072" s="3"/>
      <c r="W1072" s="3"/>
      <c r="X1072" s="3"/>
      <c r="Y1072" s="3"/>
      <c r="Z1072" s="3"/>
      <c r="AA1072" s="3"/>
      <c r="AB1072" s="3"/>
      <c r="AC1072" s="3"/>
      <c r="AD1072" s="3"/>
      <c r="AE1072" s="3"/>
    </row>
    <row r="1073">
      <c r="A1073" s="64" t="s">
        <v>768</v>
      </c>
      <c r="B1073" s="64" t="s">
        <v>1534</v>
      </c>
      <c r="C1073" s="64" t="s">
        <v>1535</v>
      </c>
      <c r="D1073" s="64">
        <v>2.0</v>
      </c>
      <c r="E1073" s="64" t="s">
        <v>54</v>
      </c>
      <c r="F1073" s="64">
        <v>52.0</v>
      </c>
      <c r="G1073" s="64">
        <v>43.0</v>
      </c>
      <c r="H1073" s="64">
        <v>9.0</v>
      </c>
      <c r="I1073" s="64">
        <v>7.0</v>
      </c>
      <c r="J1073" s="64">
        <v>3.0E-4</v>
      </c>
      <c r="K1073" s="64">
        <v>7.0</v>
      </c>
      <c r="L1073" s="64">
        <v>3.0E-4</v>
      </c>
      <c r="M1073" s="64">
        <v>1.0</v>
      </c>
      <c r="N1073" s="64">
        <v>2.0</v>
      </c>
      <c r="O1073" s="64">
        <v>0.0</v>
      </c>
      <c r="P1073" s="64">
        <v>0.2857</v>
      </c>
      <c r="Q1073" s="64">
        <v>0.0</v>
      </c>
      <c r="R1073" s="64">
        <v>300.0</v>
      </c>
      <c r="S1073" s="64">
        <v>0.0</v>
      </c>
      <c r="T1073" s="64">
        <v>2.0</v>
      </c>
      <c r="U1073" s="64">
        <v>0.0</v>
      </c>
      <c r="V1073" s="63"/>
      <c r="W1073" s="63"/>
      <c r="X1073" s="63"/>
      <c r="Y1073" s="63"/>
      <c r="Z1073" s="63"/>
      <c r="AA1073" s="63"/>
      <c r="AB1073" s="63"/>
      <c r="AC1073" s="63"/>
      <c r="AD1073" s="63"/>
      <c r="AE1073" s="63"/>
    </row>
    <row r="1074">
      <c r="A1074" s="65" t="s">
        <v>768</v>
      </c>
      <c r="B1074" s="65" t="s">
        <v>1068</v>
      </c>
      <c r="C1074" s="65" t="s">
        <v>1069</v>
      </c>
      <c r="D1074" s="65">
        <v>2.0</v>
      </c>
      <c r="E1074" s="65" t="s">
        <v>54</v>
      </c>
      <c r="F1074" s="65">
        <v>52.0</v>
      </c>
      <c r="G1074" s="65">
        <v>43.0</v>
      </c>
      <c r="H1074" s="65">
        <v>9.0</v>
      </c>
      <c r="I1074" s="65">
        <v>19.0</v>
      </c>
      <c r="J1074" s="65">
        <v>9.0E-4</v>
      </c>
      <c r="K1074" s="65">
        <v>23.0</v>
      </c>
      <c r="L1074" s="65">
        <v>9.0E-4</v>
      </c>
      <c r="M1074" s="65">
        <v>0.9565</v>
      </c>
      <c r="N1074" s="65">
        <v>2.0</v>
      </c>
      <c r="O1074" s="65">
        <v>0.0</v>
      </c>
      <c r="P1074" s="65">
        <v>0.1053</v>
      </c>
      <c r="Q1074" s="65">
        <v>0.0</v>
      </c>
      <c r="R1074" s="65">
        <v>300.0</v>
      </c>
      <c r="S1074" s="65">
        <v>0.0</v>
      </c>
      <c r="T1074" s="65">
        <v>2.0</v>
      </c>
      <c r="U1074" s="65">
        <v>0.0</v>
      </c>
      <c r="V1074" s="3"/>
      <c r="W1074" s="3"/>
      <c r="X1074" s="3"/>
      <c r="Y1074" s="3"/>
      <c r="Z1074" s="3"/>
      <c r="AA1074" s="3"/>
      <c r="AB1074" s="3"/>
      <c r="AC1074" s="3"/>
      <c r="AD1074" s="3"/>
      <c r="AE1074" s="3"/>
    </row>
    <row r="1075">
      <c r="A1075" s="64" t="s">
        <v>768</v>
      </c>
      <c r="B1075" s="64" t="s">
        <v>1536</v>
      </c>
      <c r="C1075" s="64" t="s">
        <v>1537</v>
      </c>
      <c r="D1075" s="64">
        <v>2.0</v>
      </c>
      <c r="E1075" s="64" t="s">
        <v>54</v>
      </c>
      <c r="F1075" s="64">
        <v>52.0</v>
      </c>
      <c r="G1075" s="64">
        <v>43.0</v>
      </c>
      <c r="H1075" s="64">
        <v>9.0</v>
      </c>
      <c r="I1075" s="64">
        <v>2.0</v>
      </c>
      <c r="J1075" s="64">
        <v>1.0E-4</v>
      </c>
      <c r="K1075" s="64">
        <v>2.0</v>
      </c>
      <c r="L1075" s="64">
        <v>1.0E-4</v>
      </c>
      <c r="M1075" s="64">
        <v>0.0</v>
      </c>
      <c r="N1075" s="64">
        <v>2.0</v>
      </c>
      <c r="O1075" s="64">
        <v>0.0</v>
      </c>
      <c r="P1075" s="64">
        <v>1.0</v>
      </c>
      <c r="Q1075" s="64">
        <v>0.0</v>
      </c>
      <c r="R1075" s="64">
        <v>300.0</v>
      </c>
      <c r="S1075" s="64">
        <v>0.0</v>
      </c>
      <c r="T1075" s="64">
        <v>2.0</v>
      </c>
      <c r="U1075" s="64">
        <v>0.0</v>
      </c>
      <c r="V1075" s="63"/>
      <c r="W1075" s="63"/>
      <c r="X1075" s="63"/>
      <c r="Y1075" s="63"/>
      <c r="Z1075" s="63"/>
      <c r="AA1075" s="63"/>
      <c r="AB1075" s="63"/>
      <c r="AC1075" s="63"/>
      <c r="AD1075" s="63"/>
      <c r="AE1075" s="63"/>
    </row>
    <row r="1076">
      <c r="A1076" s="65" t="s">
        <v>768</v>
      </c>
      <c r="B1076" s="65" t="s">
        <v>1074</v>
      </c>
      <c r="C1076" s="65" t="s">
        <v>1075</v>
      </c>
      <c r="D1076" s="65">
        <v>1.0</v>
      </c>
      <c r="E1076" s="65" t="s">
        <v>54</v>
      </c>
      <c r="F1076" s="65">
        <v>52.0</v>
      </c>
      <c r="G1076" s="65">
        <v>43.0</v>
      </c>
      <c r="H1076" s="65">
        <v>9.0</v>
      </c>
      <c r="I1076" s="65">
        <v>2.0</v>
      </c>
      <c r="J1076" s="65">
        <v>1.0E-4</v>
      </c>
      <c r="K1076" s="65">
        <v>2.0</v>
      </c>
      <c r="L1076" s="65">
        <v>1.0E-4</v>
      </c>
      <c r="M1076" s="65">
        <v>1.0</v>
      </c>
      <c r="N1076" s="65">
        <v>1.0</v>
      </c>
      <c r="O1076" s="65">
        <v>0.0</v>
      </c>
      <c r="P1076" s="65">
        <v>0.5</v>
      </c>
      <c r="Q1076" s="65">
        <v>0.0</v>
      </c>
      <c r="R1076" s="65">
        <v>150.0</v>
      </c>
      <c r="S1076" s="65">
        <v>0.0</v>
      </c>
      <c r="T1076" s="65">
        <v>1.0</v>
      </c>
      <c r="U1076" s="65">
        <v>0.0</v>
      </c>
      <c r="V1076" s="3"/>
      <c r="W1076" s="3"/>
      <c r="X1076" s="3"/>
      <c r="Y1076" s="3"/>
      <c r="Z1076" s="3"/>
      <c r="AA1076" s="3"/>
      <c r="AB1076" s="3"/>
      <c r="AC1076" s="3"/>
      <c r="AD1076" s="3"/>
      <c r="AE1076" s="3"/>
    </row>
    <row r="1077">
      <c r="A1077" s="64" t="s">
        <v>777</v>
      </c>
      <c r="B1077" s="64" t="s">
        <v>778</v>
      </c>
      <c r="C1077" s="64" t="s">
        <v>779</v>
      </c>
      <c r="D1077" s="64">
        <v>1.0</v>
      </c>
      <c r="E1077" s="64" t="s">
        <v>44</v>
      </c>
      <c r="F1077" s="64">
        <v>52.0</v>
      </c>
      <c r="G1077" s="64">
        <v>43.0</v>
      </c>
      <c r="H1077" s="64">
        <v>9.0</v>
      </c>
      <c r="I1077" s="64">
        <v>323.0</v>
      </c>
      <c r="J1077" s="64">
        <v>0.016</v>
      </c>
      <c r="K1077" s="64">
        <v>386.0</v>
      </c>
      <c r="L1077" s="64">
        <v>0.0157</v>
      </c>
      <c r="M1077" s="64">
        <v>0.9974</v>
      </c>
      <c r="N1077" s="64">
        <v>1.0</v>
      </c>
      <c r="O1077" s="64">
        <v>0.0</v>
      </c>
      <c r="P1077" s="64">
        <v>0.0031</v>
      </c>
      <c r="Q1077" s="64">
        <v>0.0</v>
      </c>
      <c r="R1077" s="64">
        <v>156.0</v>
      </c>
      <c r="S1077" s="64">
        <v>0.0</v>
      </c>
      <c r="T1077" s="64">
        <v>1.0</v>
      </c>
      <c r="U1077" s="64">
        <v>0.0</v>
      </c>
      <c r="V1077" s="63"/>
      <c r="W1077" s="63"/>
      <c r="X1077" s="63"/>
      <c r="Y1077" s="63"/>
      <c r="Z1077" s="63"/>
      <c r="AA1077" s="63"/>
      <c r="AB1077" s="63"/>
      <c r="AC1077" s="63"/>
      <c r="AD1077" s="63"/>
      <c r="AE1077" s="63"/>
    </row>
    <row r="1078">
      <c r="A1078" s="65" t="s">
        <v>777</v>
      </c>
      <c r="B1078" s="65" t="s">
        <v>780</v>
      </c>
      <c r="C1078" s="65" t="s">
        <v>781</v>
      </c>
      <c r="D1078" s="65">
        <v>3.0</v>
      </c>
      <c r="E1078" s="65" t="s">
        <v>44</v>
      </c>
      <c r="F1078" s="65">
        <v>52.0</v>
      </c>
      <c r="G1078" s="65">
        <v>43.0</v>
      </c>
      <c r="H1078" s="65">
        <v>9.0</v>
      </c>
      <c r="I1078" s="65">
        <v>24.0</v>
      </c>
      <c r="J1078" s="65">
        <v>0.0012</v>
      </c>
      <c r="K1078" s="65">
        <v>33.0</v>
      </c>
      <c r="L1078" s="65">
        <v>0.0013</v>
      </c>
      <c r="M1078" s="65">
        <v>1.0</v>
      </c>
      <c r="N1078" s="65">
        <v>3.0</v>
      </c>
      <c r="O1078" s="65">
        <v>0.0</v>
      </c>
      <c r="P1078" s="65">
        <v>0.125</v>
      </c>
      <c r="Q1078" s="65">
        <v>0.0</v>
      </c>
      <c r="R1078" s="65">
        <v>468.0</v>
      </c>
      <c r="S1078" s="65">
        <v>0.0</v>
      </c>
      <c r="T1078" s="65">
        <v>3.0</v>
      </c>
      <c r="U1078" s="65">
        <v>0.0</v>
      </c>
      <c r="V1078" s="3"/>
      <c r="W1078" s="3"/>
      <c r="X1078" s="3"/>
      <c r="Y1078" s="3"/>
      <c r="Z1078" s="3"/>
      <c r="AA1078" s="3"/>
      <c r="AB1078" s="3"/>
      <c r="AC1078" s="3"/>
      <c r="AD1078" s="3"/>
      <c r="AE1078" s="3"/>
    </row>
    <row r="1079">
      <c r="A1079" s="64" t="s">
        <v>777</v>
      </c>
      <c r="B1079" s="64" t="s">
        <v>782</v>
      </c>
      <c r="C1079" s="64" t="s">
        <v>783</v>
      </c>
      <c r="D1079" s="64">
        <v>1.0</v>
      </c>
      <c r="E1079" s="64" t="s">
        <v>44</v>
      </c>
      <c r="F1079" s="64">
        <v>52.0</v>
      </c>
      <c r="G1079" s="64">
        <v>43.0</v>
      </c>
      <c r="H1079" s="64">
        <v>9.0</v>
      </c>
      <c r="I1079" s="64">
        <v>6.0</v>
      </c>
      <c r="J1079" s="64">
        <v>3.0E-4</v>
      </c>
      <c r="K1079" s="64">
        <v>8.0</v>
      </c>
      <c r="L1079" s="64">
        <v>3.0E-4</v>
      </c>
      <c r="M1079" s="64">
        <v>0.875</v>
      </c>
      <c r="N1079" s="64">
        <v>1.0</v>
      </c>
      <c r="O1079" s="64">
        <v>0.0</v>
      </c>
      <c r="P1079" s="64">
        <v>0.1667</v>
      </c>
      <c r="Q1079" s="64">
        <v>0.0</v>
      </c>
      <c r="R1079" s="64">
        <v>156.0</v>
      </c>
      <c r="S1079" s="64">
        <v>0.0</v>
      </c>
      <c r="T1079" s="64">
        <v>1.0</v>
      </c>
      <c r="U1079" s="64">
        <v>0.0</v>
      </c>
      <c r="V1079" s="63"/>
      <c r="W1079" s="63"/>
      <c r="X1079" s="63"/>
      <c r="Y1079" s="63"/>
      <c r="Z1079" s="63"/>
      <c r="AA1079" s="63"/>
      <c r="AB1079" s="63"/>
      <c r="AC1079" s="63"/>
      <c r="AD1079" s="63"/>
      <c r="AE1079" s="63"/>
    </row>
    <row r="1080">
      <c r="A1080" s="65" t="s">
        <v>777</v>
      </c>
      <c r="B1080" s="65" t="s">
        <v>1078</v>
      </c>
      <c r="C1080" s="65" t="s">
        <v>1079</v>
      </c>
      <c r="D1080" s="65">
        <v>1.0</v>
      </c>
      <c r="E1080" s="65" t="s">
        <v>44</v>
      </c>
      <c r="F1080" s="65">
        <v>52.0</v>
      </c>
      <c r="G1080" s="65">
        <v>43.0</v>
      </c>
      <c r="H1080" s="65">
        <v>9.0</v>
      </c>
      <c r="I1080" s="65">
        <v>2.0</v>
      </c>
      <c r="J1080" s="65">
        <v>1.0E-4</v>
      </c>
      <c r="K1080" s="65">
        <v>5.0</v>
      </c>
      <c r="L1080" s="65">
        <v>2.0E-4</v>
      </c>
      <c r="M1080" s="65">
        <v>1.0</v>
      </c>
      <c r="N1080" s="65">
        <v>1.0</v>
      </c>
      <c r="O1080" s="65">
        <v>0.0</v>
      </c>
      <c r="P1080" s="65">
        <v>0.5</v>
      </c>
      <c r="Q1080" s="65">
        <v>0.0</v>
      </c>
      <c r="R1080" s="65">
        <v>156.0</v>
      </c>
      <c r="S1080" s="65">
        <v>0.0</v>
      </c>
      <c r="T1080" s="65">
        <v>1.0</v>
      </c>
      <c r="U1080" s="65">
        <v>0.0</v>
      </c>
      <c r="V1080" s="3"/>
      <c r="W1080" s="3"/>
      <c r="X1080" s="3"/>
      <c r="Y1080" s="3"/>
      <c r="Z1080" s="3"/>
      <c r="AA1080" s="3"/>
      <c r="AB1080" s="3"/>
      <c r="AC1080" s="3"/>
      <c r="AD1080" s="3"/>
      <c r="AE1080" s="3"/>
    </row>
    <row r="1081">
      <c r="A1081" s="64" t="s">
        <v>777</v>
      </c>
      <c r="B1081" s="64" t="s">
        <v>784</v>
      </c>
      <c r="C1081" s="64" t="s">
        <v>785</v>
      </c>
      <c r="D1081" s="64">
        <v>3.0</v>
      </c>
      <c r="E1081" s="64" t="s">
        <v>44</v>
      </c>
      <c r="F1081" s="64">
        <v>52.0</v>
      </c>
      <c r="G1081" s="64">
        <v>43.0</v>
      </c>
      <c r="H1081" s="64">
        <v>9.0</v>
      </c>
      <c r="I1081" s="64">
        <v>32.0</v>
      </c>
      <c r="J1081" s="64">
        <v>0.0016</v>
      </c>
      <c r="K1081" s="64">
        <v>47.0</v>
      </c>
      <c r="L1081" s="64">
        <v>0.0019</v>
      </c>
      <c r="M1081" s="64">
        <v>0.9574</v>
      </c>
      <c r="N1081" s="64">
        <v>3.0</v>
      </c>
      <c r="O1081" s="64">
        <v>0.0</v>
      </c>
      <c r="P1081" s="64">
        <v>0.0938</v>
      </c>
      <c r="Q1081" s="64">
        <v>0.0</v>
      </c>
      <c r="R1081" s="64">
        <v>468.0</v>
      </c>
      <c r="S1081" s="64">
        <v>0.0</v>
      </c>
      <c r="T1081" s="64">
        <v>2.0</v>
      </c>
      <c r="U1081" s="64">
        <v>0.0</v>
      </c>
      <c r="V1081" s="63"/>
      <c r="W1081" s="63"/>
      <c r="X1081" s="63"/>
      <c r="Y1081" s="63"/>
      <c r="Z1081" s="63"/>
      <c r="AA1081" s="63"/>
      <c r="AB1081" s="63"/>
      <c r="AC1081" s="63"/>
      <c r="AD1081" s="63"/>
      <c r="AE1081" s="63"/>
    </row>
    <row r="1082">
      <c r="A1082" s="65" t="s">
        <v>777</v>
      </c>
      <c r="B1082" s="65" t="s">
        <v>786</v>
      </c>
      <c r="C1082" s="65" t="s">
        <v>787</v>
      </c>
      <c r="D1082" s="65">
        <v>3.0</v>
      </c>
      <c r="E1082" s="65" t="s">
        <v>44</v>
      </c>
      <c r="F1082" s="65">
        <v>52.0</v>
      </c>
      <c r="G1082" s="65">
        <v>43.0</v>
      </c>
      <c r="H1082" s="65">
        <v>9.0</v>
      </c>
      <c r="I1082" s="65">
        <v>10.0</v>
      </c>
      <c r="J1082" s="65">
        <v>5.0E-4</v>
      </c>
      <c r="K1082" s="65">
        <v>13.0</v>
      </c>
      <c r="L1082" s="65">
        <v>5.0E-4</v>
      </c>
      <c r="M1082" s="65">
        <v>1.0</v>
      </c>
      <c r="N1082" s="65">
        <v>3.0</v>
      </c>
      <c r="O1082" s="65">
        <v>0.0</v>
      </c>
      <c r="P1082" s="65">
        <v>0.3</v>
      </c>
      <c r="Q1082" s="65">
        <v>0.0</v>
      </c>
      <c r="R1082" s="65">
        <v>468.0</v>
      </c>
      <c r="S1082" s="65">
        <v>0.0</v>
      </c>
      <c r="T1082" s="65">
        <v>3.0</v>
      </c>
      <c r="U1082" s="65">
        <v>0.0</v>
      </c>
      <c r="V1082" s="3"/>
      <c r="W1082" s="3"/>
      <c r="X1082" s="3"/>
      <c r="Y1082" s="3"/>
      <c r="Z1082" s="3"/>
      <c r="AA1082" s="3"/>
      <c r="AB1082" s="3"/>
      <c r="AC1082" s="3"/>
      <c r="AD1082" s="3"/>
      <c r="AE1082" s="3"/>
    </row>
    <row r="1083">
      <c r="A1083" s="64" t="s">
        <v>777</v>
      </c>
      <c r="B1083" s="64" t="s">
        <v>1080</v>
      </c>
      <c r="C1083" s="64" t="s">
        <v>1081</v>
      </c>
      <c r="D1083" s="64">
        <v>1.0</v>
      </c>
      <c r="E1083" s="64" t="s">
        <v>44</v>
      </c>
      <c r="F1083" s="64">
        <v>52.0</v>
      </c>
      <c r="G1083" s="64">
        <v>43.0</v>
      </c>
      <c r="H1083" s="64">
        <v>9.0</v>
      </c>
      <c r="I1083" s="64">
        <v>33.0</v>
      </c>
      <c r="J1083" s="64">
        <v>0.0016</v>
      </c>
      <c r="K1083" s="64">
        <v>40.0</v>
      </c>
      <c r="L1083" s="64">
        <v>0.0016</v>
      </c>
      <c r="M1083" s="64">
        <v>1.0</v>
      </c>
      <c r="N1083" s="64">
        <v>1.0</v>
      </c>
      <c r="O1083" s="64">
        <v>0.0</v>
      </c>
      <c r="P1083" s="64">
        <v>0.0303</v>
      </c>
      <c r="Q1083" s="64">
        <v>0.0</v>
      </c>
      <c r="R1083" s="64">
        <v>156.0</v>
      </c>
      <c r="S1083" s="64">
        <v>0.0</v>
      </c>
      <c r="T1083" s="64">
        <v>1.0</v>
      </c>
      <c r="U1083" s="64">
        <v>0.0</v>
      </c>
      <c r="V1083" s="63"/>
      <c r="W1083" s="63"/>
      <c r="X1083" s="63"/>
      <c r="Y1083" s="63"/>
      <c r="Z1083" s="63"/>
      <c r="AA1083" s="63"/>
      <c r="AB1083" s="63"/>
      <c r="AC1083" s="63"/>
      <c r="AD1083" s="63"/>
      <c r="AE1083" s="63"/>
    </row>
    <row r="1084">
      <c r="A1084" s="65" t="s">
        <v>777</v>
      </c>
      <c r="B1084" s="65" t="s">
        <v>788</v>
      </c>
      <c r="C1084" s="65" t="s">
        <v>789</v>
      </c>
      <c r="D1084" s="65">
        <v>3.0</v>
      </c>
      <c r="E1084" s="65" t="s">
        <v>44</v>
      </c>
      <c r="F1084" s="65">
        <v>52.0</v>
      </c>
      <c r="G1084" s="65">
        <v>43.0</v>
      </c>
      <c r="H1084" s="65">
        <v>9.0</v>
      </c>
      <c r="I1084" s="65">
        <v>124.0</v>
      </c>
      <c r="J1084" s="65">
        <v>0.0061</v>
      </c>
      <c r="K1084" s="65">
        <v>155.0</v>
      </c>
      <c r="L1084" s="65">
        <v>0.0063</v>
      </c>
      <c r="M1084" s="65">
        <v>1.0</v>
      </c>
      <c r="N1084" s="65">
        <v>3.0</v>
      </c>
      <c r="O1084" s="65">
        <v>0.0</v>
      </c>
      <c r="P1084" s="65">
        <v>0.0242</v>
      </c>
      <c r="Q1084" s="65">
        <v>0.0</v>
      </c>
      <c r="R1084" s="65">
        <v>468.0</v>
      </c>
      <c r="S1084" s="65">
        <v>0.0</v>
      </c>
      <c r="T1084" s="65">
        <v>3.0</v>
      </c>
      <c r="U1084" s="65">
        <v>0.0</v>
      </c>
      <c r="V1084" s="3"/>
      <c r="W1084" s="3"/>
      <c r="X1084" s="3"/>
      <c r="Y1084" s="3"/>
      <c r="Z1084" s="3"/>
      <c r="AA1084" s="3"/>
      <c r="AB1084" s="3"/>
      <c r="AC1084" s="3"/>
      <c r="AD1084" s="3"/>
      <c r="AE1084" s="3"/>
    </row>
    <row r="1085">
      <c r="A1085" s="64" t="s">
        <v>777</v>
      </c>
      <c r="B1085" s="64" t="s">
        <v>1082</v>
      </c>
      <c r="C1085" s="64" t="s">
        <v>1083</v>
      </c>
      <c r="D1085" s="64">
        <v>2.0</v>
      </c>
      <c r="E1085" s="64" t="s">
        <v>44</v>
      </c>
      <c r="F1085" s="64">
        <v>52.0</v>
      </c>
      <c r="G1085" s="64">
        <v>43.0</v>
      </c>
      <c r="H1085" s="64">
        <v>9.0</v>
      </c>
      <c r="I1085" s="64">
        <v>11.0</v>
      </c>
      <c r="J1085" s="64">
        <v>5.0E-4</v>
      </c>
      <c r="K1085" s="64">
        <v>14.0</v>
      </c>
      <c r="L1085" s="64">
        <v>6.0E-4</v>
      </c>
      <c r="M1085" s="64">
        <v>0.8571</v>
      </c>
      <c r="N1085" s="64">
        <v>2.0</v>
      </c>
      <c r="O1085" s="64">
        <v>0.0</v>
      </c>
      <c r="P1085" s="64">
        <v>0.1818</v>
      </c>
      <c r="Q1085" s="64">
        <v>0.0</v>
      </c>
      <c r="R1085" s="64">
        <v>312.0</v>
      </c>
      <c r="S1085" s="64">
        <v>0.0</v>
      </c>
      <c r="T1085" s="64">
        <v>2.0</v>
      </c>
      <c r="U1085" s="64">
        <v>0.0</v>
      </c>
      <c r="V1085" s="63"/>
      <c r="W1085" s="63"/>
      <c r="X1085" s="63"/>
      <c r="Y1085" s="63"/>
      <c r="Z1085" s="63"/>
      <c r="AA1085" s="63"/>
      <c r="AB1085" s="63"/>
      <c r="AC1085" s="63"/>
      <c r="AD1085" s="63"/>
      <c r="AE1085" s="63"/>
    </row>
    <row r="1086">
      <c r="A1086" s="65" t="s">
        <v>777</v>
      </c>
      <c r="B1086" s="65" t="s">
        <v>790</v>
      </c>
      <c r="C1086" s="65" t="s">
        <v>791</v>
      </c>
      <c r="D1086" s="65">
        <v>1.0</v>
      </c>
      <c r="E1086" s="65" t="s">
        <v>44</v>
      </c>
      <c r="F1086" s="65">
        <v>52.0</v>
      </c>
      <c r="G1086" s="65">
        <v>43.0</v>
      </c>
      <c r="H1086" s="65">
        <v>9.0</v>
      </c>
      <c r="I1086" s="65">
        <v>10.0</v>
      </c>
      <c r="J1086" s="65">
        <v>5.0E-4</v>
      </c>
      <c r="K1086" s="65">
        <v>12.0</v>
      </c>
      <c r="L1086" s="65">
        <v>5.0E-4</v>
      </c>
      <c r="M1086" s="65">
        <v>1.0</v>
      </c>
      <c r="N1086" s="65">
        <v>1.0</v>
      </c>
      <c r="O1086" s="65">
        <v>0.0</v>
      </c>
      <c r="P1086" s="65">
        <v>0.1</v>
      </c>
      <c r="Q1086" s="65">
        <v>0.0</v>
      </c>
      <c r="R1086" s="65">
        <v>156.0</v>
      </c>
      <c r="S1086" s="65">
        <v>0.0</v>
      </c>
      <c r="T1086" s="65">
        <v>1.0</v>
      </c>
      <c r="U1086" s="65">
        <v>0.0</v>
      </c>
      <c r="V1086" s="3"/>
      <c r="W1086" s="3"/>
      <c r="X1086" s="3"/>
      <c r="Y1086" s="3"/>
      <c r="Z1086" s="3"/>
      <c r="AA1086" s="3"/>
      <c r="AB1086" s="3"/>
      <c r="AC1086" s="3"/>
      <c r="AD1086" s="3"/>
      <c r="AE1086" s="3"/>
    </row>
    <row r="1087">
      <c r="A1087" s="64" t="s">
        <v>777</v>
      </c>
      <c r="B1087" s="64" t="s">
        <v>792</v>
      </c>
      <c r="C1087" s="64" t="s">
        <v>793</v>
      </c>
      <c r="D1087" s="64">
        <v>3.0</v>
      </c>
      <c r="E1087" s="64" t="s">
        <v>44</v>
      </c>
      <c r="F1087" s="64">
        <v>52.0</v>
      </c>
      <c r="G1087" s="64">
        <v>43.0</v>
      </c>
      <c r="H1087" s="64">
        <v>9.0</v>
      </c>
      <c r="I1087" s="64">
        <v>18.0</v>
      </c>
      <c r="J1087" s="64">
        <v>9.0E-4</v>
      </c>
      <c r="K1087" s="64">
        <v>23.0</v>
      </c>
      <c r="L1087" s="64">
        <v>9.0E-4</v>
      </c>
      <c r="M1087" s="64">
        <v>0.913</v>
      </c>
      <c r="N1087" s="64">
        <v>3.0</v>
      </c>
      <c r="O1087" s="64">
        <v>0.0</v>
      </c>
      <c r="P1087" s="64">
        <v>0.1667</v>
      </c>
      <c r="Q1087" s="64">
        <v>0.0</v>
      </c>
      <c r="R1087" s="64">
        <v>468.0</v>
      </c>
      <c r="S1087" s="64">
        <v>0.0</v>
      </c>
      <c r="T1087" s="64">
        <v>3.0</v>
      </c>
      <c r="U1087" s="64">
        <v>0.0</v>
      </c>
      <c r="V1087" s="63"/>
      <c r="W1087" s="63"/>
      <c r="X1087" s="63"/>
      <c r="Y1087" s="63"/>
      <c r="Z1087" s="63"/>
      <c r="AA1087" s="63"/>
      <c r="AB1087" s="63"/>
      <c r="AC1087" s="63"/>
      <c r="AD1087" s="63"/>
      <c r="AE1087" s="63"/>
    </row>
    <row r="1088">
      <c r="A1088" s="65" t="s">
        <v>777</v>
      </c>
      <c r="B1088" s="65" t="s">
        <v>794</v>
      </c>
      <c r="C1088" s="65" t="s">
        <v>795</v>
      </c>
      <c r="D1088" s="65">
        <v>3.0</v>
      </c>
      <c r="E1088" s="65" t="s">
        <v>44</v>
      </c>
      <c r="F1088" s="65">
        <v>52.0</v>
      </c>
      <c r="G1088" s="65">
        <v>43.0</v>
      </c>
      <c r="H1088" s="65">
        <v>9.0</v>
      </c>
      <c r="I1088" s="65">
        <v>30.0</v>
      </c>
      <c r="J1088" s="65">
        <v>0.0015</v>
      </c>
      <c r="K1088" s="65">
        <v>32.0</v>
      </c>
      <c r="L1088" s="65">
        <v>0.0013</v>
      </c>
      <c r="M1088" s="65">
        <v>0.9688</v>
      </c>
      <c r="N1088" s="65">
        <v>3.0</v>
      </c>
      <c r="O1088" s="65">
        <v>0.0</v>
      </c>
      <c r="P1088" s="65">
        <v>0.1</v>
      </c>
      <c r="Q1088" s="65">
        <v>0.0</v>
      </c>
      <c r="R1088" s="65">
        <v>468.0</v>
      </c>
      <c r="S1088" s="65">
        <v>0.0</v>
      </c>
      <c r="T1088" s="65">
        <v>3.0</v>
      </c>
      <c r="U1088" s="65">
        <v>0.0</v>
      </c>
      <c r="V1088" s="3"/>
      <c r="W1088" s="3"/>
      <c r="X1088" s="3"/>
      <c r="Y1088" s="3"/>
      <c r="Z1088" s="3"/>
      <c r="AA1088" s="3"/>
      <c r="AB1088" s="3"/>
      <c r="AC1088" s="3"/>
      <c r="AD1088" s="3"/>
      <c r="AE1088" s="3"/>
    </row>
    <row r="1089">
      <c r="A1089" s="64" t="s">
        <v>777</v>
      </c>
      <c r="B1089" s="64" t="s">
        <v>1337</v>
      </c>
      <c r="C1089" s="64" t="s">
        <v>1338</v>
      </c>
      <c r="D1089" s="64">
        <v>2.0</v>
      </c>
      <c r="E1089" s="64" t="s">
        <v>44</v>
      </c>
      <c r="F1089" s="64">
        <v>52.0</v>
      </c>
      <c r="G1089" s="64">
        <v>43.0</v>
      </c>
      <c r="H1089" s="64">
        <v>9.0</v>
      </c>
      <c r="I1089" s="64">
        <v>54.0</v>
      </c>
      <c r="J1089" s="64">
        <v>0.0027</v>
      </c>
      <c r="K1089" s="64">
        <v>70.0</v>
      </c>
      <c r="L1089" s="64">
        <v>0.0028</v>
      </c>
      <c r="M1089" s="64">
        <v>1.0</v>
      </c>
      <c r="N1089" s="64">
        <v>2.0</v>
      </c>
      <c r="O1089" s="64">
        <v>0.0</v>
      </c>
      <c r="P1089" s="64">
        <v>0.037</v>
      </c>
      <c r="Q1089" s="64">
        <v>0.0</v>
      </c>
      <c r="R1089" s="64">
        <v>156.0</v>
      </c>
      <c r="S1089" s="64">
        <v>0.0</v>
      </c>
      <c r="T1089" s="64">
        <v>2.0</v>
      </c>
      <c r="U1089" s="64">
        <v>0.0</v>
      </c>
      <c r="V1089" s="63"/>
      <c r="W1089" s="63"/>
      <c r="X1089" s="63"/>
      <c r="Y1089" s="63"/>
      <c r="Z1089" s="63"/>
      <c r="AA1089" s="63"/>
      <c r="AB1089" s="63"/>
      <c r="AC1089" s="63"/>
      <c r="AD1089" s="63"/>
      <c r="AE1089" s="63"/>
    </row>
    <row r="1090">
      <c r="A1090" s="65" t="s">
        <v>777</v>
      </c>
      <c r="B1090" s="65" t="s">
        <v>1339</v>
      </c>
      <c r="C1090" s="65" t="s">
        <v>1340</v>
      </c>
      <c r="D1090" s="65">
        <v>3.0</v>
      </c>
      <c r="E1090" s="65" t="s">
        <v>44</v>
      </c>
      <c r="F1090" s="65">
        <v>52.0</v>
      </c>
      <c r="G1090" s="65">
        <v>43.0</v>
      </c>
      <c r="H1090" s="65">
        <v>9.0</v>
      </c>
      <c r="I1090" s="65">
        <v>7.0</v>
      </c>
      <c r="J1090" s="65">
        <v>3.0E-4</v>
      </c>
      <c r="K1090" s="65">
        <v>10.0</v>
      </c>
      <c r="L1090" s="65">
        <v>4.0E-4</v>
      </c>
      <c r="M1090" s="65">
        <v>1.0</v>
      </c>
      <c r="N1090" s="65">
        <v>3.0</v>
      </c>
      <c r="O1090" s="65">
        <v>0.0</v>
      </c>
      <c r="P1090" s="65">
        <v>0.4286</v>
      </c>
      <c r="Q1090" s="65">
        <v>0.0</v>
      </c>
      <c r="R1090" s="65">
        <v>468.0</v>
      </c>
      <c r="S1090" s="65">
        <v>0.0</v>
      </c>
      <c r="T1090" s="65">
        <v>3.0</v>
      </c>
      <c r="U1090" s="65">
        <v>0.0</v>
      </c>
      <c r="V1090" s="3"/>
      <c r="W1090" s="3"/>
      <c r="X1090" s="3"/>
      <c r="Y1090" s="3"/>
      <c r="Z1090" s="3"/>
      <c r="AA1090" s="3"/>
      <c r="AB1090" s="3"/>
      <c r="AC1090" s="3"/>
      <c r="AD1090" s="3"/>
      <c r="AE1090" s="3"/>
    </row>
    <row r="1091">
      <c r="A1091" s="64" t="s">
        <v>777</v>
      </c>
      <c r="B1091" s="64" t="s">
        <v>796</v>
      </c>
      <c r="C1091" s="64" t="s">
        <v>797</v>
      </c>
      <c r="D1091" s="64">
        <v>1.0</v>
      </c>
      <c r="E1091" s="64" t="s">
        <v>44</v>
      </c>
      <c r="F1091" s="64">
        <v>52.0</v>
      </c>
      <c r="G1091" s="64">
        <v>43.0</v>
      </c>
      <c r="H1091" s="64">
        <v>9.0</v>
      </c>
      <c r="I1091" s="64">
        <v>2.0</v>
      </c>
      <c r="J1091" s="64">
        <v>1.0E-4</v>
      </c>
      <c r="K1091" s="64">
        <v>3.0</v>
      </c>
      <c r="L1091" s="64">
        <v>1.0E-4</v>
      </c>
      <c r="M1091" s="64">
        <v>1.0</v>
      </c>
      <c r="N1091" s="64">
        <v>1.0</v>
      </c>
      <c r="O1091" s="64">
        <v>0.0</v>
      </c>
      <c r="P1091" s="64">
        <v>0.5</v>
      </c>
      <c r="Q1091" s="64">
        <v>0.0</v>
      </c>
      <c r="R1091" s="64">
        <v>156.0</v>
      </c>
      <c r="S1091" s="64">
        <v>0.0</v>
      </c>
      <c r="T1091" s="64">
        <v>1.0</v>
      </c>
      <c r="U1091" s="64">
        <v>0.0</v>
      </c>
      <c r="V1091" s="63"/>
      <c r="W1091" s="63"/>
      <c r="X1091" s="63"/>
      <c r="Y1091" s="63"/>
      <c r="Z1091" s="63"/>
      <c r="AA1091" s="63"/>
      <c r="AB1091" s="63"/>
      <c r="AC1091" s="63"/>
      <c r="AD1091" s="63"/>
      <c r="AE1091" s="63"/>
    </row>
    <row r="1092">
      <c r="A1092" s="65" t="s">
        <v>777</v>
      </c>
      <c r="B1092" s="65" t="s">
        <v>1341</v>
      </c>
      <c r="C1092" s="65" t="s">
        <v>1342</v>
      </c>
      <c r="D1092" s="65">
        <v>1.0</v>
      </c>
      <c r="E1092" s="65" t="s">
        <v>44</v>
      </c>
      <c r="F1092" s="65">
        <v>52.0</v>
      </c>
      <c r="G1092" s="65">
        <v>43.0</v>
      </c>
      <c r="H1092" s="65">
        <v>9.0</v>
      </c>
      <c r="I1092" s="65">
        <v>16.0</v>
      </c>
      <c r="J1092" s="65">
        <v>8.0E-4</v>
      </c>
      <c r="K1092" s="65">
        <v>22.0</v>
      </c>
      <c r="L1092" s="65">
        <v>9.0E-4</v>
      </c>
      <c r="M1092" s="65">
        <v>0.7727</v>
      </c>
      <c r="N1092" s="65">
        <v>1.0</v>
      </c>
      <c r="O1092" s="65">
        <v>0.0</v>
      </c>
      <c r="P1092" s="65">
        <v>0.0625</v>
      </c>
      <c r="Q1092" s="65">
        <v>0.0</v>
      </c>
      <c r="R1092" s="65">
        <v>156.0</v>
      </c>
      <c r="S1092" s="65">
        <v>0.0</v>
      </c>
      <c r="T1092" s="65">
        <v>1.0</v>
      </c>
      <c r="U1092" s="65">
        <v>0.0</v>
      </c>
      <c r="V1092" s="3"/>
      <c r="W1092" s="3"/>
      <c r="X1092" s="3"/>
      <c r="Y1092" s="3"/>
      <c r="Z1092" s="3"/>
      <c r="AA1092" s="3"/>
      <c r="AB1092" s="3"/>
      <c r="AC1092" s="3"/>
      <c r="AD1092" s="3"/>
      <c r="AE1092" s="3"/>
    </row>
    <row r="1093">
      <c r="A1093" s="64" t="s">
        <v>777</v>
      </c>
      <c r="B1093" s="64" t="s">
        <v>1343</v>
      </c>
      <c r="C1093" s="64" t="s">
        <v>1344</v>
      </c>
      <c r="D1093" s="64">
        <v>1.0</v>
      </c>
      <c r="E1093" s="64" t="s">
        <v>44</v>
      </c>
      <c r="F1093" s="64">
        <v>52.0</v>
      </c>
      <c r="G1093" s="64">
        <v>43.0</v>
      </c>
      <c r="H1093" s="64">
        <v>9.0</v>
      </c>
      <c r="I1093" s="64">
        <v>26.0</v>
      </c>
      <c r="J1093" s="64">
        <v>0.0013</v>
      </c>
      <c r="K1093" s="64">
        <v>33.0</v>
      </c>
      <c r="L1093" s="64">
        <v>0.0013</v>
      </c>
      <c r="M1093" s="64">
        <v>1.0</v>
      </c>
      <c r="N1093" s="64">
        <v>1.0</v>
      </c>
      <c r="O1093" s="64">
        <v>0.0</v>
      </c>
      <c r="P1093" s="64">
        <v>0.0385</v>
      </c>
      <c r="Q1093" s="64">
        <v>0.0</v>
      </c>
      <c r="R1093" s="64">
        <v>156.0</v>
      </c>
      <c r="S1093" s="64">
        <v>0.0</v>
      </c>
      <c r="T1093" s="64">
        <v>1.0</v>
      </c>
      <c r="U1093" s="64">
        <v>0.0</v>
      </c>
      <c r="V1093" s="63"/>
      <c r="W1093" s="63"/>
      <c r="X1093" s="63"/>
      <c r="Y1093" s="63"/>
      <c r="Z1093" s="63"/>
      <c r="AA1093" s="63"/>
      <c r="AB1093" s="63"/>
      <c r="AC1093" s="63"/>
      <c r="AD1093" s="63"/>
      <c r="AE1093" s="63"/>
    </row>
    <row r="1094">
      <c r="A1094" s="65" t="s">
        <v>777</v>
      </c>
      <c r="B1094" s="65" t="s">
        <v>798</v>
      </c>
      <c r="C1094" s="65" t="s">
        <v>799</v>
      </c>
      <c r="D1094" s="65">
        <v>1.0</v>
      </c>
      <c r="E1094" s="65" t="s">
        <v>44</v>
      </c>
      <c r="F1094" s="65">
        <v>52.0</v>
      </c>
      <c r="G1094" s="65">
        <v>43.0</v>
      </c>
      <c r="H1094" s="65">
        <v>9.0</v>
      </c>
      <c r="I1094" s="65">
        <v>179.0</v>
      </c>
      <c r="J1094" s="65">
        <v>0.0089</v>
      </c>
      <c r="K1094" s="65">
        <v>201.0</v>
      </c>
      <c r="L1094" s="65">
        <v>0.0082</v>
      </c>
      <c r="M1094" s="65">
        <v>0.995</v>
      </c>
      <c r="N1094" s="65">
        <v>1.0</v>
      </c>
      <c r="O1094" s="65">
        <v>0.0</v>
      </c>
      <c r="P1094" s="65">
        <v>0.0056</v>
      </c>
      <c r="Q1094" s="65">
        <v>0.0</v>
      </c>
      <c r="R1094" s="65">
        <v>156.0</v>
      </c>
      <c r="S1094" s="65">
        <v>0.0</v>
      </c>
      <c r="T1094" s="65">
        <v>1.0</v>
      </c>
      <c r="U1094" s="65">
        <v>0.0</v>
      </c>
      <c r="V1094" s="3"/>
      <c r="W1094" s="3"/>
      <c r="X1094" s="3"/>
      <c r="Y1094" s="3"/>
      <c r="Z1094" s="3"/>
      <c r="AA1094" s="3"/>
      <c r="AB1094" s="3"/>
      <c r="AC1094" s="3"/>
      <c r="AD1094" s="3"/>
      <c r="AE1094" s="3"/>
    </row>
    <row r="1095">
      <c r="A1095" s="64" t="s">
        <v>777</v>
      </c>
      <c r="B1095" s="64" t="s">
        <v>800</v>
      </c>
      <c r="C1095" s="64" t="s">
        <v>801</v>
      </c>
      <c r="D1095" s="64">
        <v>1.0</v>
      </c>
      <c r="E1095" s="64" t="s">
        <v>44</v>
      </c>
      <c r="F1095" s="64">
        <v>52.0</v>
      </c>
      <c r="G1095" s="64">
        <v>43.0</v>
      </c>
      <c r="H1095" s="64">
        <v>9.0</v>
      </c>
      <c r="I1095" s="64">
        <v>5.0</v>
      </c>
      <c r="J1095" s="64">
        <v>2.0E-4</v>
      </c>
      <c r="K1095" s="64">
        <v>7.0</v>
      </c>
      <c r="L1095" s="64">
        <v>3.0E-4</v>
      </c>
      <c r="M1095" s="64">
        <v>0.5714</v>
      </c>
      <c r="N1095" s="64">
        <v>1.0</v>
      </c>
      <c r="O1095" s="64">
        <v>0.0</v>
      </c>
      <c r="P1095" s="64">
        <v>0.2</v>
      </c>
      <c r="Q1095" s="64">
        <v>0.0</v>
      </c>
      <c r="R1095" s="64">
        <v>156.0</v>
      </c>
      <c r="S1095" s="64">
        <v>0.0</v>
      </c>
      <c r="T1095" s="64">
        <v>1.0</v>
      </c>
      <c r="U1095" s="64">
        <v>0.0</v>
      </c>
      <c r="V1095" s="63"/>
      <c r="W1095" s="63"/>
      <c r="X1095" s="63"/>
      <c r="Y1095" s="63"/>
      <c r="Z1095" s="63"/>
      <c r="AA1095" s="63"/>
      <c r="AB1095" s="63"/>
      <c r="AC1095" s="63"/>
      <c r="AD1095" s="63"/>
      <c r="AE1095" s="63"/>
    </row>
    <row r="1096">
      <c r="A1096" s="65" t="s">
        <v>777</v>
      </c>
      <c r="B1096" s="65" t="s">
        <v>802</v>
      </c>
      <c r="C1096" s="65" t="s">
        <v>803</v>
      </c>
      <c r="D1096" s="65">
        <v>1.0</v>
      </c>
      <c r="E1096" s="65" t="s">
        <v>44</v>
      </c>
      <c r="F1096" s="65">
        <v>52.0</v>
      </c>
      <c r="G1096" s="65">
        <v>43.0</v>
      </c>
      <c r="H1096" s="65">
        <v>9.0</v>
      </c>
      <c r="I1096" s="65">
        <v>3.0</v>
      </c>
      <c r="J1096" s="65">
        <v>1.0E-4</v>
      </c>
      <c r="K1096" s="65">
        <v>3.0</v>
      </c>
      <c r="L1096" s="65">
        <v>1.0E-4</v>
      </c>
      <c r="M1096" s="65">
        <v>0.6667</v>
      </c>
      <c r="N1096" s="65">
        <v>1.0</v>
      </c>
      <c r="O1096" s="65">
        <v>0.0</v>
      </c>
      <c r="P1096" s="65">
        <v>0.3333</v>
      </c>
      <c r="Q1096" s="65">
        <v>0.0</v>
      </c>
      <c r="R1096" s="65">
        <v>156.0</v>
      </c>
      <c r="S1096" s="65">
        <v>0.0</v>
      </c>
      <c r="T1096" s="65">
        <v>1.0</v>
      </c>
      <c r="U1096" s="65">
        <v>0.0</v>
      </c>
      <c r="V1096" s="3"/>
      <c r="W1096" s="3"/>
      <c r="X1096" s="3"/>
      <c r="Y1096" s="3"/>
      <c r="Z1096" s="3"/>
      <c r="AA1096" s="3"/>
      <c r="AB1096" s="3"/>
      <c r="AC1096" s="3"/>
      <c r="AD1096" s="3"/>
      <c r="AE1096" s="3"/>
    </row>
    <row r="1097">
      <c r="A1097" s="64" t="s">
        <v>777</v>
      </c>
      <c r="B1097" s="64" t="s">
        <v>1345</v>
      </c>
      <c r="C1097" s="64" t="s">
        <v>1346</v>
      </c>
      <c r="D1097" s="64">
        <v>1.0</v>
      </c>
      <c r="E1097" s="64" t="s">
        <v>44</v>
      </c>
      <c r="F1097" s="64">
        <v>52.0</v>
      </c>
      <c r="G1097" s="64">
        <v>43.0</v>
      </c>
      <c r="H1097" s="64">
        <v>9.0</v>
      </c>
      <c r="I1097" s="64">
        <v>24.0</v>
      </c>
      <c r="J1097" s="64">
        <v>0.0012</v>
      </c>
      <c r="K1097" s="64">
        <v>29.0</v>
      </c>
      <c r="L1097" s="64">
        <v>0.0012</v>
      </c>
      <c r="M1097" s="64">
        <v>0.8621</v>
      </c>
      <c r="N1097" s="64">
        <v>1.0</v>
      </c>
      <c r="O1097" s="64">
        <v>0.0</v>
      </c>
      <c r="P1097" s="64">
        <v>0.0417</v>
      </c>
      <c r="Q1097" s="64">
        <v>0.0</v>
      </c>
      <c r="R1097" s="64">
        <v>156.0</v>
      </c>
      <c r="S1097" s="64">
        <v>0.0</v>
      </c>
      <c r="T1097" s="64">
        <v>1.0</v>
      </c>
      <c r="U1097" s="64">
        <v>0.0</v>
      </c>
      <c r="V1097" s="63"/>
      <c r="W1097" s="63"/>
      <c r="X1097" s="63"/>
      <c r="Y1097" s="63"/>
      <c r="Z1097" s="63"/>
      <c r="AA1097" s="63"/>
      <c r="AB1097" s="63"/>
      <c r="AC1097" s="63"/>
      <c r="AD1097" s="63"/>
      <c r="AE1097" s="63"/>
    </row>
    <row r="1098">
      <c r="A1098" s="65" t="s">
        <v>777</v>
      </c>
      <c r="B1098" s="65" t="s">
        <v>804</v>
      </c>
      <c r="C1098" s="65" t="s">
        <v>805</v>
      </c>
      <c r="D1098" s="65">
        <v>1.0</v>
      </c>
      <c r="E1098" s="65" t="s">
        <v>44</v>
      </c>
      <c r="F1098" s="65">
        <v>52.0</v>
      </c>
      <c r="G1098" s="65">
        <v>43.0</v>
      </c>
      <c r="H1098" s="65">
        <v>9.0</v>
      </c>
      <c r="I1098" s="65">
        <v>8.0</v>
      </c>
      <c r="J1098" s="65">
        <v>4.0E-4</v>
      </c>
      <c r="K1098" s="65">
        <v>12.0</v>
      </c>
      <c r="L1098" s="65">
        <v>5.0E-4</v>
      </c>
      <c r="M1098" s="65">
        <v>0.8333</v>
      </c>
      <c r="N1098" s="65">
        <v>1.0</v>
      </c>
      <c r="O1098" s="65">
        <v>0.0</v>
      </c>
      <c r="P1098" s="65">
        <v>0.125</v>
      </c>
      <c r="Q1098" s="65">
        <v>0.0</v>
      </c>
      <c r="R1098" s="65">
        <v>156.0</v>
      </c>
      <c r="S1098" s="65">
        <v>0.0</v>
      </c>
      <c r="T1098" s="65">
        <v>1.0</v>
      </c>
      <c r="U1098" s="65">
        <v>0.0</v>
      </c>
      <c r="V1098" s="3"/>
      <c r="W1098" s="3"/>
      <c r="X1098" s="3"/>
      <c r="Y1098" s="3"/>
      <c r="Z1098" s="3"/>
      <c r="AA1098" s="3"/>
      <c r="AB1098" s="3"/>
      <c r="AC1098" s="3"/>
      <c r="AD1098" s="3"/>
      <c r="AE1098" s="3"/>
    </row>
    <row r="1099">
      <c r="A1099" s="64" t="s">
        <v>806</v>
      </c>
      <c r="B1099" s="64" t="s">
        <v>1084</v>
      </c>
      <c r="C1099" s="64" t="s">
        <v>1085</v>
      </c>
      <c r="D1099" s="64">
        <v>3.0</v>
      </c>
      <c r="E1099" s="64" t="s">
        <v>31</v>
      </c>
      <c r="F1099" s="64">
        <v>52.0</v>
      </c>
      <c r="G1099" s="64">
        <v>43.0</v>
      </c>
      <c r="H1099" s="64">
        <v>9.0</v>
      </c>
      <c r="I1099" s="64">
        <v>3.0</v>
      </c>
      <c r="J1099" s="64">
        <v>1.0E-4</v>
      </c>
      <c r="K1099" s="64">
        <v>3.0</v>
      </c>
      <c r="L1099" s="64">
        <v>1.0E-4</v>
      </c>
      <c r="M1099" s="64">
        <v>0.6667</v>
      </c>
      <c r="N1099" s="64">
        <v>2.0</v>
      </c>
      <c r="O1099" s="64">
        <v>1.0</v>
      </c>
      <c r="P1099" s="64">
        <v>0.6667</v>
      </c>
      <c r="Q1099" s="64">
        <v>0.3333</v>
      </c>
      <c r="R1099" s="64">
        <v>312.0</v>
      </c>
      <c r="S1099" s="64">
        <v>156.0</v>
      </c>
      <c r="T1099" s="64">
        <v>2.0</v>
      </c>
      <c r="U1099" s="64">
        <v>1.0</v>
      </c>
      <c r="V1099" s="63"/>
      <c r="W1099" s="63"/>
      <c r="X1099" s="63"/>
      <c r="Y1099" s="63"/>
      <c r="Z1099" s="63"/>
      <c r="AA1099" s="63"/>
      <c r="AB1099" s="63"/>
      <c r="AC1099" s="63"/>
      <c r="AD1099" s="63"/>
      <c r="AE1099" s="63"/>
    </row>
    <row r="1100">
      <c r="A1100" s="65" t="s">
        <v>806</v>
      </c>
      <c r="B1100" s="65" t="s">
        <v>1353</v>
      </c>
      <c r="C1100" s="65" t="s">
        <v>1354</v>
      </c>
      <c r="D1100" s="65">
        <v>2.0</v>
      </c>
      <c r="E1100" s="65" t="s">
        <v>31</v>
      </c>
      <c r="F1100" s="65">
        <v>52.0</v>
      </c>
      <c r="G1100" s="65">
        <v>43.0</v>
      </c>
      <c r="H1100" s="65">
        <v>9.0</v>
      </c>
      <c r="I1100" s="65">
        <v>14.0</v>
      </c>
      <c r="J1100" s="65">
        <v>7.0E-4</v>
      </c>
      <c r="K1100" s="65">
        <v>17.0</v>
      </c>
      <c r="L1100" s="65">
        <v>7.0E-4</v>
      </c>
      <c r="M1100" s="65">
        <v>1.0</v>
      </c>
      <c r="N1100" s="65">
        <v>2.0</v>
      </c>
      <c r="O1100" s="65">
        <v>0.0</v>
      </c>
      <c r="P1100" s="65">
        <v>0.1429</v>
      </c>
      <c r="Q1100" s="65">
        <v>0.0</v>
      </c>
      <c r="R1100" s="65">
        <v>312.0</v>
      </c>
      <c r="S1100" s="65">
        <v>0.0</v>
      </c>
      <c r="T1100" s="65">
        <v>2.0</v>
      </c>
      <c r="U1100" s="65">
        <v>0.0</v>
      </c>
      <c r="V1100" s="3"/>
      <c r="W1100" s="3"/>
      <c r="X1100" s="3"/>
      <c r="Y1100" s="3"/>
      <c r="Z1100" s="3"/>
      <c r="AA1100" s="3"/>
      <c r="AB1100" s="3"/>
      <c r="AC1100" s="3"/>
      <c r="AD1100" s="3"/>
      <c r="AE1100" s="3"/>
    </row>
    <row r="1101">
      <c r="A1101" s="64" t="s">
        <v>809</v>
      </c>
      <c r="B1101" s="64" t="s">
        <v>810</v>
      </c>
      <c r="C1101" s="64" t="s">
        <v>811</v>
      </c>
      <c r="D1101" s="64">
        <v>3.0</v>
      </c>
      <c r="E1101" s="64" t="s">
        <v>23</v>
      </c>
      <c r="F1101" s="64">
        <v>52.0</v>
      </c>
      <c r="G1101" s="64">
        <v>43.0</v>
      </c>
      <c r="H1101" s="64">
        <v>9.0</v>
      </c>
      <c r="I1101" s="64">
        <v>19.0</v>
      </c>
      <c r="J1101" s="64">
        <v>9.0E-4</v>
      </c>
      <c r="K1101" s="64">
        <v>22.0</v>
      </c>
      <c r="L1101" s="64">
        <v>9.0E-4</v>
      </c>
      <c r="M1101" s="64">
        <v>0.9545</v>
      </c>
      <c r="N1101" s="64">
        <v>3.0</v>
      </c>
      <c r="O1101" s="64">
        <v>0.0</v>
      </c>
      <c r="P1101" s="64">
        <v>0.1579</v>
      </c>
      <c r="Q1101" s="64">
        <v>0.0</v>
      </c>
      <c r="R1101" s="64">
        <v>483.0</v>
      </c>
      <c r="S1101" s="64">
        <v>0.0</v>
      </c>
      <c r="T1101" s="64">
        <v>3.0</v>
      </c>
      <c r="U1101" s="64">
        <v>0.0</v>
      </c>
      <c r="V1101" s="63"/>
      <c r="W1101" s="63"/>
      <c r="X1101" s="63"/>
      <c r="Y1101" s="63"/>
      <c r="Z1101" s="63"/>
      <c r="AA1101" s="63"/>
      <c r="AB1101" s="63"/>
      <c r="AC1101" s="63"/>
      <c r="AD1101" s="63"/>
      <c r="AE1101" s="63"/>
    </row>
    <row r="1102">
      <c r="A1102" s="65" t="s">
        <v>809</v>
      </c>
      <c r="B1102" s="65" t="s">
        <v>812</v>
      </c>
      <c r="C1102" s="65" t="s">
        <v>813</v>
      </c>
      <c r="D1102" s="65">
        <v>8.0</v>
      </c>
      <c r="E1102" s="65" t="s">
        <v>23</v>
      </c>
      <c r="F1102" s="65">
        <v>52.0</v>
      </c>
      <c r="G1102" s="65">
        <v>43.0</v>
      </c>
      <c r="H1102" s="65">
        <v>9.0</v>
      </c>
      <c r="I1102" s="65">
        <v>73.0</v>
      </c>
      <c r="J1102" s="65">
        <v>0.0036</v>
      </c>
      <c r="K1102" s="65">
        <v>90.0</v>
      </c>
      <c r="L1102" s="65">
        <v>0.0037</v>
      </c>
      <c r="M1102" s="65">
        <v>0.9778</v>
      </c>
      <c r="N1102" s="65">
        <v>8.0</v>
      </c>
      <c r="O1102" s="65">
        <v>0.0</v>
      </c>
      <c r="P1102" s="65">
        <v>0.1096</v>
      </c>
      <c r="Q1102" s="65">
        <v>0.0</v>
      </c>
      <c r="R1102" s="65">
        <v>1288.0</v>
      </c>
      <c r="S1102" s="65">
        <v>0.0</v>
      </c>
      <c r="T1102" s="65">
        <v>8.0</v>
      </c>
      <c r="U1102" s="65">
        <v>0.0</v>
      </c>
      <c r="V1102" s="3"/>
      <c r="W1102" s="3"/>
      <c r="X1102" s="3"/>
      <c r="Y1102" s="3"/>
      <c r="Z1102" s="3"/>
      <c r="AA1102" s="3"/>
      <c r="AB1102" s="3"/>
      <c r="AC1102" s="3"/>
      <c r="AD1102" s="3"/>
      <c r="AE1102" s="3"/>
    </row>
    <row r="1103">
      <c r="A1103" s="64" t="s">
        <v>809</v>
      </c>
      <c r="B1103" s="64" t="s">
        <v>814</v>
      </c>
      <c r="C1103" s="64" t="s">
        <v>815</v>
      </c>
      <c r="D1103" s="64">
        <v>8.0</v>
      </c>
      <c r="E1103" s="64" t="s">
        <v>23</v>
      </c>
      <c r="F1103" s="64">
        <v>52.0</v>
      </c>
      <c r="G1103" s="64">
        <v>43.0</v>
      </c>
      <c r="H1103" s="64">
        <v>9.0</v>
      </c>
      <c r="I1103" s="64">
        <v>28.0</v>
      </c>
      <c r="J1103" s="64">
        <v>0.0014</v>
      </c>
      <c r="K1103" s="64">
        <v>34.0</v>
      </c>
      <c r="L1103" s="64">
        <v>0.0014</v>
      </c>
      <c r="M1103" s="64">
        <v>0.8824</v>
      </c>
      <c r="N1103" s="64">
        <v>8.0</v>
      </c>
      <c r="O1103" s="64">
        <v>0.0</v>
      </c>
      <c r="P1103" s="64">
        <v>0.2857</v>
      </c>
      <c r="Q1103" s="64">
        <v>0.0</v>
      </c>
      <c r="R1103" s="64">
        <v>1288.0</v>
      </c>
      <c r="S1103" s="64">
        <v>0.0</v>
      </c>
      <c r="T1103" s="64">
        <v>8.0</v>
      </c>
      <c r="U1103" s="64">
        <v>0.0</v>
      </c>
      <c r="V1103" s="63"/>
      <c r="W1103" s="63"/>
      <c r="X1103" s="63"/>
      <c r="Y1103" s="63"/>
      <c r="Z1103" s="63"/>
      <c r="AA1103" s="63"/>
      <c r="AB1103" s="63"/>
      <c r="AC1103" s="63"/>
      <c r="AD1103" s="63"/>
      <c r="AE1103" s="63"/>
    </row>
    <row r="1104">
      <c r="A1104" s="65" t="s">
        <v>809</v>
      </c>
      <c r="B1104" s="65" t="s">
        <v>1538</v>
      </c>
      <c r="C1104" s="65" t="s">
        <v>1539</v>
      </c>
      <c r="D1104" s="65">
        <v>6.0</v>
      </c>
      <c r="E1104" s="65" t="s">
        <v>23</v>
      </c>
      <c r="F1104" s="65">
        <v>52.0</v>
      </c>
      <c r="G1104" s="65">
        <v>43.0</v>
      </c>
      <c r="H1104" s="65">
        <v>9.0</v>
      </c>
      <c r="I1104" s="65">
        <v>14.0</v>
      </c>
      <c r="J1104" s="65">
        <v>7.0E-4</v>
      </c>
      <c r="K1104" s="65">
        <v>25.0</v>
      </c>
      <c r="L1104" s="65">
        <v>0.001</v>
      </c>
      <c r="M1104" s="65">
        <v>0.96</v>
      </c>
      <c r="N1104" s="65">
        <v>6.0</v>
      </c>
      <c r="O1104" s="65">
        <v>0.0</v>
      </c>
      <c r="P1104" s="65">
        <v>0.4286</v>
      </c>
      <c r="Q1104" s="65">
        <v>0.0</v>
      </c>
      <c r="R1104" s="65">
        <v>966.0</v>
      </c>
      <c r="S1104" s="65">
        <v>0.0</v>
      </c>
      <c r="T1104" s="65">
        <v>6.0</v>
      </c>
      <c r="U1104" s="65">
        <v>0.0</v>
      </c>
      <c r="V1104" s="3"/>
      <c r="W1104" s="3"/>
      <c r="X1104" s="3"/>
      <c r="Y1104" s="3"/>
      <c r="Z1104" s="3"/>
      <c r="AA1104" s="3"/>
      <c r="AB1104" s="3"/>
      <c r="AC1104" s="3"/>
      <c r="AD1104" s="3"/>
      <c r="AE1104" s="3"/>
    </row>
    <row r="1105">
      <c r="A1105" s="64" t="s">
        <v>809</v>
      </c>
      <c r="B1105" s="64" t="s">
        <v>1357</v>
      </c>
      <c r="C1105" s="64" t="s">
        <v>1358</v>
      </c>
      <c r="D1105" s="64">
        <v>2.0</v>
      </c>
      <c r="E1105" s="64" t="s">
        <v>23</v>
      </c>
      <c r="F1105" s="64">
        <v>52.0</v>
      </c>
      <c r="G1105" s="64">
        <v>43.0</v>
      </c>
      <c r="H1105" s="64">
        <v>9.0</v>
      </c>
      <c r="I1105" s="64">
        <v>8.0</v>
      </c>
      <c r="J1105" s="64">
        <v>4.0E-4</v>
      </c>
      <c r="K1105" s="64">
        <v>10.0</v>
      </c>
      <c r="L1105" s="64">
        <v>4.0E-4</v>
      </c>
      <c r="M1105" s="64">
        <v>1.0</v>
      </c>
      <c r="N1105" s="64">
        <v>2.0</v>
      </c>
      <c r="O1105" s="64">
        <v>0.0</v>
      </c>
      <c r="P1105" s="64">
        <v>0.25</v>
      </c>
      <c r="Q1105" s="64">
        <v>0.0</v>
      </c>
      <c r="R1105" s="64">
        <v>322.0</v>
      </c>
      <c r="S1105" s="64">
        <v>0.0</v>
      </c>
      <c r="T1105" s="64">
        <v>2.0</v>
      </c>
      <c r="U1105" s="64">
        <v>0.0</v>
      </c>
      <c r="V1105" s="63"/>
      <c r="W1105" s="63"/>
      <c r="X1105" s="63"/>
      <c r="Y1105" s="63"/>
      <c r="Z1105" s="63"/>
      <c r="AA1105" s="63"/>
      <c r="AB1105" s="63"/>
      <c r="AC1105" s="63"/>
      <c r="AD1105" s="63"/>
      <c r="AE1105" s="63"/>
    </row>
    <row r="1106">
      <c r="A1106" s="65" t="s">
        <v>809</v>
      </c>
      <c r="B1106" s="65" t="s">
        <v>818</v>
      </c>
      <c r="C1106" s="65" t="s">
        <v>819</v>
      </c>
      <c r="D1106" s="65">
        <v>1.0</v>
      </c>
      <c r="E1106" s="65" t="s">
        <v>23</v>
      </c>
      <c r="F1106" s="65">
        <v>52.0</v>
      </c>
      <c r="G1106" s="65">
        <v>43.0</v>
      </c>
      <c r="H1106" s="65">
        <v>9.0</v>
      </c>
      <c r="I1106" s="65">
        <v>8.0</v>
      </c>
      <c r="J1106" s="65">
        <v>4.0E-4</v>
      </c>
      <c r="K1106" s="65">
        <v>9.0</v>
      </c>
      <c r="L1106" s="65">
        <v>4.0E-4</v>
      </c>
      <c r="M1106" s="65">
        <v>1.0</v>
      </c>
      <c r="N1106" s="65">
        <v>1.0</v>
      </c>
      <c r="O1106" s="65">
        <v>0.0</v>
      </c>
      <c r="P1106" s="65">
        <v>0.125</v>
      </c>
      <c r="Q1106" s="65">
        <v>0.0</v>
      </c>
      <c r="R1106" s="65">
        <v>161.0</v>
      </c>
      <c r="S1106" s="65">
        <v>0.0</v>
      </c>
      <c r="T1106" s="65">
        <v>1.0</v>
      </c>
      <c r="U1106" s="65">
        <v>0.0</v>
      </c>
      <c r="V1106" s="3"/>
      <c r="W1106" s="3"/>
      <c r="X1106" s="3"/>
      <c r="Y1106" s="3"/>
      <c r="Z1106" s="3"/>
      <c r="AA1106" s="3"/>
      <c r="AB1106" s="3"/>
      <c r="AC1106" s="3"/>
      <c r="AD1106" s="3"/>
      <c r="AE1106" s="3"/>
    </row>
    <row r="1107">
      <c r="A1107" s="64" t="s">
        <v>809</v>
      </c>
      <c r="B1107" s="64" t="s">
        <v>1090</v>
      </c>
      <c r="C1107" s="64" t="s">
        <v>1091</v>
      </c>
      <c r="D1107" s="64">
        <v>5.0</v>
      </c>
      <c r="E1107" s="64" t="s">
        <v>23</v>
      </c>
      <c r="F1107" s="64">
        <v>52.0</v>
      </c>
      <c r="G1107" s="64">
        <v>43.0</v>
      </c>
      <c r="H1107" s="64">
        <v>9.0</v>
      </c>
      <c r="I1107" s="64">
        <v>212.0</v>
      </c>
      <c r="J1107" s="64">
        <v>0.0105</v>
      </c>
      <c r="K1107" s="64">
        <v>246.0</v>
      </c>
      <c r="L1107" s="64">
        <v>0.01</v>
      </c>
      <c r="M1107" s="64">
        <v>1.0</v>
      </c>
      <c r="N1107" s="64">
        <v>5.0</v>
      </c>
      <c r="O1107" s="64">
        <v>0.0</v>
      </c>
      <c r="P1107" s="64">
        <v>0.0236</v>
      </c>
      <c r="Q1107" s="64">
        <v>0.0</v>
      </c>
      <c r="R1107" s="64">
        <v>805.0</v>
      </c>
      <c r="S1107" s="64">
        <v>0.0</v>
      </c>
      <c r="T1107" s="64">
        <v>5.0</v>
      </c>
      <c r="U1107" s="64">
        <v>0.0</v>
      </c>
      <c r="V1107" s="63"/>
      <c r="W1107" s="63"/>
      <c r="X1107" s="63"/>
      <c r="Y1107" s="63"/>
      <c r="Z1107" s="63"/>
      <c r="AA1107" s="63"/>
      <c r="AB1107" s="63"/>
      <c r="AC1107" s="63"/>
      <c r="AD1107" s="63"/>
      <c r="AE1107" s="63"/>
    </row>
    <row r="1108">
      <c r="A1108" s="65" t="s">
        <v>809</v>
      </c>
      <c r="B1108" s="65" t="s">
        <v>820</v>
      </c>
      <c r="C1108" s="65" t="s">
        <v>821</v>
      </c>
      <c r="D1108" s="65">
        <v>6.0</v>
      </c>
      <c r="E1108" s="65" t="s">
        <v>23</v>
      </c>
      <c r="F1108" s="65">
        <v>52.0</v>
      </c>
      <c r="G1108" s="65">
        <v>43.0</v>
      </c>
      <c r="H1108" s="65">
        <v>9.0</v>
      </c>
      <c r="I1108" s="65">
        <v>325.0</v>
      </c>
      <c r="J1108" s="65">
        <v>0.0161</v>
      </c>
      <c r="K1108" s="65">
        <v>386.0</v>
      </c>
      <c r="L1108" s="65">
        <v>0.0157</v>
      </c>
      <c r="M1108" s="65">
        <v>0.9948</v>
      </c>
      <c r="N1108" s="65">
        <v>6.0</v>
      </c>
      <c r="O1108" s="65">
        <v>0.0</v>
      </c>
      <c r="P1108" s="65">
        <v>0.0185</v>
      </c>
      <c r="Q1108" s="65">
        <v>0.0</v>
      </c>
      <c r="R1108" s="65">
        <v>966.0</v>
      </c>
      <c r="S1108" s="65">
        <v>0.0</v>
      </c>
      <c r="T1108" s="65">
        <v>6.0</v>
      </c>
      <c r="U1108" s="65">
        <v>0.0</v>
      </c>
      <c r="V1108" s="3"/>
      <c r="W1108" s="3"/>
      <c r="X1108" s="3"/>
      <c r="Y1108" s="3"/>
      <c r="Z1108" s="3"/>
      <c r="AA1108" s="3"/>
      <c r="AB1108" s="3"/>
      <c r="AC1108" s="3"/>
      <c r="AD1108" s="3"/>
      <c r="AE1108" s="3"/>
    </row>
    <row r="1109">
      <c r="A1109" s="64" t="s">
        <v>809</v>
      </c>
      <c r="B1109" s="64" t="s">
        <v>822</v>
      </c>
      <c r="C1109" s="64" t="s">
        <v>823</v>
      </c>
      <c r="D1109" s="64">
        <v>3.0</v>
      </c>
      <c r="E1109" s="64" t="s">
        <v>23</v>
      </c>
      <c r="F1109" s="64">
        <v>52.0</v>
      </c>
      <c r="G1109" s="64">
        <v>43.0</v>
      </c>
      <c r="H1109" s="64">
        <v>9.0</v>
      </c>
      <c r="I1109" s="64">
        <v>13.0</v>
      </c>
      <c r="J1109" s="64">
        <v>6.0E-4</v>
      </c>
      <c r="K1109" s="64">
        <v>15.0</v>
      </c>
      <c r="L1109" s="64">
        <v>6.0E-4</v>
      </c>
      <c r="M1109" s="64">
        <v>1.0</v>
      </c>
      <c r="N1109" s="64">
        <v>3.0</v>
      </c>
      <c r="O1109" s="64">
        <v>0.0</v>
      </c>
      <c r="P1109" s="64">
        <v>0.2308</v>
      </c>
      <c r="Q1109" s="64">
        <v>0.0</v>
      </c>
      <c r="R1109" s="64">
        <v>483.0</v>
      </c>
      <c r="S1109" s="64">
        <v>0.0</v>
      </c>
      <c r="T1109" s="64">
        <v>3.0</v>
      </c>
      <c r="U1109" s="64">
        <v>0.0</v>
      </c>
      <c r="V1109" s="63"/>
      <c r="W1109" s="63"/>
      <c r="X1109" s="63"/>
      <c r="Y1109" s="63"/>
      <c r="Z1109" s="63"/>
      <c r="AA1109" s="63"/>
      <c r="AB1109" s="63"/>
      <c r="AC1109" s="63"/>
      <c r="AD1109" s="63"/>
      <c r="AE1109" s="63"/>
    </row>
    <row r="1110">
      <c r="A1110" s="65" t="s">
        <v>809</v>
      </c>
      <c r="B1110" s="65" t="s">
        <v>1092</v>
      </c>
      <c r="C1110" s="65" t="s">
        <v>1093</v>
      </c>
      <c r="D1110" s="65">
        <v>5.0</v>
      </c>
      <c r="E1110" s="65" t="s">
        <v>23</v>
      </c>
      <c r="F1110" s="65">
        <v>52.0</v>
      </c>
      <c r="G1110" s="65">
        <v>43.0</v>
      </c>
      <c r="H1110" s="65">
        <v>9.0</v>
      </c>
      <c r="I1110" s="65">
        <v>15.0</v>
      </c>
      <c r="J1110" s="65">
        <v>7.0E-4</v>
      </c>
      <c r="K1110" s="65">
        <v>20.0</v>
      </c>
      <c r="L1110" s="65">
        <v>8.0E-4</v>
      </c>
      <c r="M1110" s="65">
        <v>1.0</v>
      </c>
      <c r="N1110" s="65">
        <v>5.0</v>
      </c>
      <c r="O1110" s="65">
        <v>0.0</v>
      </c>
      <c r="P1110" s="65">
        <v>0.3333</v>
      </c>
      <c r="Q1110" s="65">
        <v>0.0</v>
      </c>
      <c r="R1110" s="65">
        <v>805.0</v>
      </c>
      <c r="S1110" s="65">
        <v>0.0</v>
      </c>
      <c r="T1110" s="65">
        <v>5.0</v>
      </c>
      <c r="U1110" s="65">
        <v>0.0</v>
      </c>
      <c r="V1110" s="3"/>
      <c r="W1110" s="3"/>
      <c r="X1110" s="3"/>
      <c r="Y1110" s="3"/>
      <c r="Z1110" s="3"/>
      <c r="AA1110" s="3"/>
      <c r="AB1110" s="3"/>
      <c r="AC1110" s="3"/>
      <c r="AD1110" s="3"/>
      <c r="AE1110" s="3"/>
    </row>
    <row r="1111">
      <c r="A1111" s="64" t="s">
        <v>1359</v>
      </c>
      <c r="B1111" s="64" t="s">
        <v>1540</v>
      </c>
      <c r="C1111" s="64" t="s">
        <v>1541</v>
      </c>
      <c r="D1111" s="64">
        <v>1.0</v>
      </c>
      <c r="E1111" s="64" t="s">
        <v>63</v>
      </c>
      <c r="F1111" s="64">
        <v>52.0</v>
      </c>
      <c r="G1111" s="64">
        <v>43.0</v>
      </c>
      <c r="H1111" s="64">
        <v>9.0</v>
      </c>
      <c r="I1111" s="64">
        <v>3.0</v>
      </c>
      <c r="J1111" s="64">
        <v>1.0E-4</v>
      </c>
      <c r="K1111" s="64">
        <v>4.0</v>
      </c>
      <c r="L1111" s="64">
        <v>2.0E-4</v>
      </c>
      <c r="M1111" s="64">
        <v>1.0</v>
      </c>
      <c r="N1111" s="64">
        <v>1.0</v>
      </c>
      <c r="O1111" s="64">
        <v>0.0</v>
      </c>
      <c r="P1111" s="64">
        <v>0.3333</v>
      </c>
      <c r="Q1111" s="64">
        <v>0.0</v>
      </c>
      <c r="R1111" s="64">
        <v>118.0</v>
      </c>
      <c r="S1111" s="64">
        <v>0.0</v>
      </c>
      <c r="T1111" s="64">
        <v>1.0</v>
      </c>
      <c r="U1111" s="64">
        <v>0.0</v>
      </c>
      <c r="V1111" s="63"/>
      <c r="W1111" s="63"/>
      <c r="X1111" s="63"/>
      <c r="Y1111" s="63"/>
      <c r="Z1111" s="63"/>
      <c r="AA1111" s="63"/>
      <c r="AB1111" s="63"/>
      <c r="AC1111" s="63"/>
      <c r="AD1111" s="63"/>
      <c r="AE1111" s="63"/>
    </row>
    <row r="1112">
      <c r="A1112" s="65" t="s">
        <v>824</v>
      </c>
      <c r="B1112" s="65" t="s">
        <v>1542</v>
      </c>
      <c r="C1112" s="65" t="s">
        <v>1543</v>
      </c>
      <c r="D1112" s="65">
        <v>1.0</v>
      </c>
      <c r="E1112" s="65" t="s">
        <v>44</v>
      </c>
      <c r="F1112" s="65">
        <v>52.0</v>
      </c>
      <c r="G1112" s="65">
        <v>43.0</v>
      </c>
      <c r="H1112" s="65">
        <v>9.0</v>
      </c>
      <c r="I1112" s="65">
        <v>2.0</v>
      </c>
      <c r="J1112" s="65">
        <v>1.0E-4</v>
      </c>
      <c r="K1112" s="65">
        <v>2.0</v>
      </c>
      <c r="L1112" s="65">
        <v>1.0E-4</v>
      </c>
      <c r="M1112" s="65">
        <v>1.0</v>
      </c>
      <c r="N1112" s="65">
        <v>1.0</v>
      </c>
      <c r="O1112" s="65">
        <v>0.0</v>
      </c>
      <c r="P1112" s="65">
        <v>0.5</v>
      </c>
      <c r="Q1112" s="65">
        <v>0.0</v>
      </c>
      <c r="R1112" s="65">
        <v>156.0</v>
      </c>
      <c r="S1112" s="65">
        <v>0.0</v>
      </c>
      <c r="T1112" s="65">
        <v>1.0</v>
      </c>
      <c r="U1112" s="65">
        <v>0.0</v>
      </c>
      <c r="V1112" s="3"/>
      <c r="W1112" s="3"/>
      <c r="X1112" s="3"/>
      <c r="Y1112" s="3"/>
      <c r="Z1112" s="3"/>
      <c r="AA1112" s="3"/>
      <c r="AB1112" s="3"/>
      <c r="AC1112" s="3"/>
      <c r="AD1112" s="3"/>
      <c r="AE1112" s="3"/>
    </row>
    <row r="1113">
      <c r="A1113" s="64" t="s">
        <v>824</v>
      </c>
      <c r="B1113" s="64" t="s">
        <v>1370</v>
      </c>
      <c r="C1113" s="64" t="s">
        <v>1371</v>
      </c>
      <c r="D1113" s="64">
        <v>1.0</v>
      </c>
      <c r="E1113" s="64" t="s">
        <v>44</v>
      </c>
      <c r="F1113" s="64">
        <v>52.0</v>
      </c>
      <c r="G1113" s="64">
        <v>43.0</v>
      </c>
      <c r="H1113" s="64">
        <v>9.0</v>
      </c>
      <c r="I1113" s="64">
        <v>0.0</v>
      </c>
      <c r="J1113" s="64">
        <v>0.0</v>
      </c>
      <c r="K1113" s="64">
        <v>0.0</v>
      </c>
      <c r="L1113" s="64">
        <v>0.0</v>
      </c>
      <c r="M1113" s="64">
        <v>0.0</v>
      </c>
      <c r="N1113" s="64">
        <v>1.0</v>
      </c>
      <c r="O1113" s="64">
        <v>0.0</v>
      </c>
      <c r="P1113" s="64">
        <v>0.0</v>
      </c>
      <c r="Q1113" s="64">
        <v>0.0</v>
      </c>
      <c r="R1113" s="64">
        <v>156.0</v>
      </c>
      <c r="S1113" s="64">
        <v>0.0</v>
      </c>
      <c r="T1113" s="64">
        <v>1.0</v>
      </c>
      <c r="U1113" s="64">
        <v>0.0</v>
      </c>
      <c r="V1113" s="63"/>
      <c r="W1113" s="63"/>
      <c r="X1113" s="63"/>
      <c r="Y1113" s="63"/>
      <c r="Z1113" s="63"/>
      <c r="AA1113" s="63"/>
      <c r="AB1113" s="63"/>
      <c r="AC1113" s="63"/>
      <c r="AD1113" s="63"/>
      <c r="AE1113" s="63"/>
    </row>
    <row r="1114">
      <c r="A1114" s="65" t="s">
        <v>824</v>
      </c>
      <c r="B1114" s="65" t="s">
        <v>827</v>
      </c>
      <c r="C1114" s="65" t="s">
        <v>828</v>
      </c>
      <c r="D1114" s="65">
        <v>3.0</v>
      </c>
      <c r="E1114" s="65" t="s">
        <v>44</v>
      </c>
      <c r="F1114" s="65">
        <v>52.0</v>
      </c>
      <c r="G1114" s="65">
        <v>43.0</v>
      </c>
      <c r="H1114" s="65">
        <v>9.0</v>
      </c>
      <c r="I1114" s="65">
        <v>2.0</v>
      </c>
      <c r="J1114" s="65">
        <v>1.0E-4</v>
      </c>
      <c r="K1114" s="65">
        <v>5.0</v>
      </c>
      <c r="L1114" s="65">
        <v>2.0E-4</v>
      </c>
      <c r="M1114" s="65">
        <v>1.0</v>
      </c>
      <c r="N1114" s="65">
        <v>3.0</v>
      </c>
      <c r="O1114" s="65">
        <v>0.0</v>
      </c>
      <c r="P1114" s="65">
        <v>1.5</v>
      </c>
      <c r="Q1114" s="65">
        <v>0.0</v>
      </c>
      <c r="R1114" s="65">
        <v>468.0</v>
      </c>
      <c r="S1114" s="65">
        <v>0.0</v>
      </c>
      <c r="T1114" s="65">
        <v>3.0</v>
      </c>
      <c r="U1114" s="65">
        <v>0.0</v>
      </c>
      <c r="V1114" s="3"/>
      <c r="W1114" s="3"/>
      <c r="X1114" s="3"/>
      <c r="Y1114" s="3"/>
      <c r="Z1114" s="3"/>
      <c r="AA1114" s="3"/>
      <c r="AB1114" s="3"/>
      <c r="AC1114" s="3"/>
      <c r="AD1114" s="3"/>
      <c r="AE1114" s="3"/>
    </row>
    <row r="1115">
      <c r="A1115" s="64" t="s">
        <v>824</v>
      </c>
      <c r="B1115" s="64" t="s">
        <v>829</v>
      </c>
      <c r="C1115" s="64" t="s">
        <v>830</v>
      </c>
      <c r="D1115" s="64">
        <v>1.0</v>
      </c>
      <c r="E1115" s="64" t="s">
        <v>44</v>
      </c>
      <c r="F1115" s="64">
        <v>52.0</v>
      </c>
      <c r="G1115" s="64">
        <v>43.0</v>
      </c>
      <c r="H1115" s="64">
        <v>9.0</v>
      </c>
      <c r="I1115" s="64">
        <v>1.0</v>
      </c>
      <c r="J1115" s="64">
        <v>0.0</v>
      </c>
      <c r="K1115" s="64">
        <v>1.0</v>
      </c>
      <c r="L1115" s="64">
        <v>0.0</v>
      </c>
      <c r="M1115" s="64">
        <v>1.0</v>
      </c>
      <c r="N1115" s="64">
        <v>1.0</v>
      </c>
      <c r="O1115" s="64">
        <v>0.0</v>
      </c>
      <c r="P1115" s="64">
        <v>1.0</v>
      </c>
      <c r="Q1115" s="64">
        <v>0.0</v>
      </c>
      <c r="R1115" s="64">
        <v>156.0</v>
      </c>
      <c r="S1115" s="64">
        <v>0.0</v>
      </c>
      <c r="T1115" s="64">
        <v>1.0</v>
      </c>
      <c r="U1115" s="64">
        <v>0.0</v>
      </c>
      <c r="V1115" s="63"/>
      <c r="W1115" s="63"/>
      <c r="X1115" s="63"/>
      <c r="Y1115" s="63"/>
      <c r="Z1115" s="63"/>
      <c r="AA1115" s="63"/>
      <c r="AB1115" s="63"/>
      <c r="AC1115" s="63"/>
      <c r="AD1115" s="63"/>
      <c r="AE1115" s="63"/>
    </row>
    <row r="1116">
      <c r="A1116" s="65" t="s">
        <v>824</v>
      </c>
      <c r="B1116" s="65" t="s">
        <v>1544</v>
      </c>
      <c r="C1116" s="65" t="s">
        <v>1545</v>
      </c>
      <c r="D1116" s="65">
        <v>1.0</v>
      </c>
      <c r="E1116" s="65" t="s">
        <v>44</v>
      </c>
      <c r="F1116" s="65">
        <v>52.0</v>
      </c>
      <c r="G1116" s="65">
        <v>43.0</v>
      </c>
      <c r="H1116" s="65">
        <v>9.0</v>
      </c>
      <c r="I1116" s="65">
        <v>2.0</v>
      </c>
      <c r="J1116" s="65">
        <v>1.0E-4</v>
      </c>
      <c r="K1116" s="65">
        <v>2.0</v>
      </c>
      <c r="L1116" s="65">
        <v>1.0E-4</v>
      </c>
      <c r="M1116" s="65">
        <v>1.0</v>
      </c>
      <c r="N1116" s="65">
        <v>1.0</v>
      </c>
      <c r="O1116" s="65">
        <v>0.0</v>
      </c>
      <c r="P1116" s="65">
        <v>0.5</v>
      </c>
      <c r="Q1116" s="65">
        <v>0.0</v>
      </c>
      <c r="R1116" s="65">
        <v>156.0</v>
      </c>
      <c r="S1116" s="65">
        <v>0.0</v>
      </c>
      <c r="T1116" s="65">
        <v>1.0</v>
      </c>
      <c r="U1116" s="65">
        <v>0.0</v>
      </c>
      <c r="V1116" s="3"/>
      <c r="W1116" s="3"/>
      <c r="X1116" s="3"/>
      <c r="Y1116" s="3"/>
      <c r="Z1116" s="3"/>
      <c r="AA1116" s="3"/>
      <c r="AB1116" s="3"/>
      <c r="AC1116" s="3"/>
      <c r="AD1116" s="3"/>
      <c r="AE1116" s="3"/>
    </row>
    <row r="1117">
      <c r="A1117" s="64" t="s">
        <v>824</v>
      </c>
      <c r="B1117" s="64" t="s">
        <v>1546</v>
      </c>
      <c r="C1117" s="64" t="s">
        <v>1547</v>
      </c>
      <c r="D1117" s="64">
        <v>1.0</v>
      </c>
      <c r="E1117" s="64" t="s">
        <v>44</v>
      </c>
      <c r="F1117" s="64">
        <v>52.0</v>
      </c>
      <c r="G1117" s="64">
        <v>43.0</v>
      </c>
      <c r="H1117" s="64">
        <v>9.0</v>
      </c>
      <c r="I1117" s="64">
        <v>5.0</v>
      </c>
      <c r="J1117" s="64">
        <v>2.0E-4</v>
      </c>
      <c r="K1117" s="64">
        <v>5.0</v>
      </c>
      <c r="L1117" s="64">
        <v>2.0E-4</v>
      </c>
      <c r="M1117" s="64">
        <v>1.0</v>
      </c>
      <c r="N1117" s="64">
        <v>1.0</v>
      </c>
      <c r="O1117" s="64">
        <v>0.0</v>
      </c>
      <c r="P1117" s="64">
        <v>0.2</v>
      </c>
      <c r="Q1117" s="64">
        <v>0.0</v>
      </c>
      <c r="R1117" s="64">
        <v>156.0</v>
      </c>
      <c r="S1117" s="64">
        <v>0.0</v>
      </c>
      <c r="T1117" s="64">
        <v>1.0</v>
      </c>
      <c r="U1117" s="64">
        <v>0.0</v>
      </c>
      <c r="V1117" s="63"/>
      <c r="W1117" s="63"/>
      <c r="X1117" s="63"/>
      <c r="Y1117" s="63"/>
      <c r="Z1117" s="63"/>
      <c r="AA1117" s="63"/>
      <c r="AB1117" s="63"/>
      <c r="AC1117" s="63"/>
      <c r="AD1117" s="63"/>
      <c r="AE1117" s="63"/>
    </row>
    <row r="1118">
      <c r="A1118" s="65" t="s">
        <v>824</v>
      </c>
      <c r="B1118" s="65" t="s">
        <v>1548</v>
      </c>
      <c r="C1118" s="65" t="s">
        <v>1549</v>
      </c>
      <c r="D1118" s="65">
        <v>2.0</v>
      </c>
      <c r="E1118" s="65" t="s">
        <v>44</v>
      </c>
      <c r="F1118" s="65">
        <v>52.0</v>
      </c>
      <c r="G1118" s="65">
        <v>43.0</v>
      </c>
      <c r="H1118" s="65">
        <v>9.0</v>
      </c>
      <c r="I1118" s="65">
        <v>3.0</v>
      </c>
      <c r="J1118" s="65">
        <v>1.0E-4</v>
      </c>
      <c r="K1118" s="65">
        <v>4.0</v>
      </c>
      <c r="L1118" s="65">
        <v>2.0E-4</v>
      </c>
      <c r="M1118" s="65">
        <v>1.0</v>
      </c>
      <c r="N1118" s="65">
        <v>2.0</v>
      </c>
      <c r="O1118" s="65">
        <v>0.0</v>
      </c>
      <c r="P1118" s="65">
        <v>0.6667</v>
      </c>
      <c r="Q1118" s="65">
        <v>0.0</v>
      </c>
      <c r="R1118" s="65">
        <v>312.0</v>
      </c>
      <c r="S1118" s="65">
        <v>0.0</v>
      </c>
      <c r="T1118" s="65">
        <v>2.0</v>
      </c>
      <c r="U1118" s="65">
        <v>0.0</v>
      </c>
      <c r="V1118" s="3"/>
      <c r="W1118" s="3"/>
      <c r="X1118" s="3"/>
      <c r="Y1118" s="3"/>
      <c r="Z1118" s="3"/>
      <c r="AA1118" s="3"/>
      <c r="AB1118" s="3"/>
      <c r="AC1118" s="3"/>
      <c r="AD1118" s="3"/>
      <c r="AE1118" s="3"/>
    </row>
    <row r="1119">
      <c r="A1119" s="64" t="s">
        <v>839</v>
      </c>
      <c r="B1119" s="64" t="s">
        <v>840</v>
      </c>
      <c r="C1119" s="64" t="s">
        <v>841</v>
      </c>
      <c r="D1119" s="64">
        <v>3.0</v>
      </c>
      <c r="E1119" s="64" t="s">
        <v>54</v>
      </c>
      <c r="F1119" s="64">
        <v>52.0</v>
      </c>
      <c r="G1119" s="64">
        <v>43.0</v>
      </c>
      <c r="H1119" s="64">
        <v>9.0</v>
      </c>
      <c r="I1119" s="64">
        <v>5.0</v>
      </c>
      <c r="J1119" s="64">
        <v>2.0E-4</v>
      </c>
      <c r="K1119" s="64">
        <v>6.0</v>
      </c>
      <c r="L1119" s="64">
        <v>2.0E-4</v>
      </c>
      <c r="M1119" s="64">
        <v>1.0</v>
      </c>
      <c r="N1119" s="64">
        <v>3.0</v>
      </c>
      <c r="O1119" s="64">
        <v>0.0</v>
      </c>
      <c r="P1119" s="64">
        <v>0.6</v>
      </c>
      <c r="Q1119" s="64">
        <v>0.0</v>
      </c>
      <c r="R1119" s="64">
        <v>450.0</v>
      </c>
      <c r="S1119" s="64">
        <v>0.0</v>
      </c>
      <c r="T1119" s="64">
        <v>3.0</v>
      </c>
      <c r="U1119" s="64">
        <v>0.0</v>
      </c>
      <c r="V1119" s="63"/>
      <c r="W1119" s="63"/>
      <c r="X1119" s="63"/>
      <c r="Y1119" s="63"/>
      <c r="Z1119" s="63"/>
      <c r="AA1119" s="63"/>
      <c r="AB1119" s="63"/>
      <c r="AC1119" s="63"/>
      <c r="AD1119" s="63"/>
      <c r="AE1119" s="63"/>
    </row>
    <row r="1120">
      <c r="A1120" s="65" t="s">
        <v>839</v>
      </c>
      <c r="B1120" s="65" t="s">
        <v>1550</v>
      </c>
      <c r="C1120" s="65" t="s">
        <v>1551</v>
      </c>
      <c r="D1120" s="65">
        <v>1.0</v>
      </c>
      <c r="E1120" s="65" t="s">
        <v>54</v>
      </c>
      <c r="F1120" s="65">
        <v>52.0</v>
      </c>
      <c r="G1120" s="65">
        <v>43.0</v>
      </c>
      <c r="H1120" s="65">
        <v>9.0</v>
      </c>
      <c r="I1120" s="65">
        <v>4.0</v>
      </c>
      <c r="J1120" s="65">
        <v>2.0E-4</v>
      </c>
      <c r="K1120" s="65">
        <v>11.0</v>
      </c>
      <c r="L1120" s="65">
        <v>4.0E-4</v>
      </c>
      <c r="M1120" s="65">
        <v>0.9091</v>
      </c>
      <c r="N1120" s="65">
        <v>1.0</v>
      </c>
      <c r="O1120" s="65">
        <v>0.0</v>
      </c>
      <c r="P1120" s="65">
        <v>0.25</v>
      </c>
      <c r="Q1120" s="65">
        <v>0.0</v>
      </c>
      <c r="R1120" s="65">
        <v>150.0</v>
      </c>
      <c r="S1120" s="65">
        <v>0.0</v>
      </c>
      <c r="T1120" s="65">
        <v>1.0</v>
      </c>
      <c r="U1120" s="65">
        <v>0.0</v>
      </c>
      <c r="V1120" s="3"/>
      <c r="W1120" s="3"/>
      <c r="X1120" s="3"/>
      <c r="Y1120" s="3"/>
      <c r="Z1120" s="3"/>
      <c r="AA1120" s="3"/>
      <c r="AB1120" s="3"/>
      <c r="AC1120" s="3"/>
      <c r="AD1120" s="3"/>
      <c r="AE1120" s="3"/>
    </row>
    <row r="1121">
      <c r="A1121" s="64" t="s">
        <v>839</v>
      </c>
      <c r="B1121" s="64" t="s">
        <v>844</v>
      </c>
      <c r="C1121" s="64" t="s">
        <v>845</v>
      </c>
      <c r="D1121" s="64">
        <v>1.0</v>
      </c>
      <c r="E1121" s="64" t="s">
        <v>54</v>
      </c>
      <c r="F1121" s="64">
        <v>52.0</v>
      </c>
      <c r="G1121" s="64">
        <v>43.0</v>
      </c>
      <c r="H1121" s="64">
        <v>9.0</v>
      </c>
      <c r="I1121" s="64">
        <v>4.0</v>
      </c>
      <c r="J1121" s="64">
        <v>2.0E-4</v>
      </c>
      <c r="K1121" s="64">
        <v>8.0</v>
      </c>
      <c r="L1121" s="64">
        <v>3.0E-4</v>
      </c>
      <c r="M1121" s="64">
        <v>0.625</v>
      </c>
      <c r="N1121" s="64">
        <v>1.0</v>
      </c>
      <c r="O1121" s="64">
        <v>0.0</v>
      </c>
      <c r="P1121" s="64">
        <v>0.25</v>
      </c>
      <c r="Q1121" s="64">
        <v>0.0</v>
      </c>
      <c r="R1121" s="64">
        <v>150.0</v>
      </c>
      <c r="S1121" s="64">
        <v>0.0</v>
      </c>
      <c r="T1121" s="64">
        <v>1.0</v>
      </c>
      <c r="U1121" s="64">
        <v>0.0</v>
      </c>
      <c r="V1121" s="63"/>
      <c r="W1121" s="63"/>
      <c r="X1121" s="63"/>
      <c r="Y1121" s="63"/>
      <c r="Z1121" s="63"/>
      <c r="AA1121" s="63"/>
      <c r="AB1121" s="63"/>
      <c r="AC1121" s="63"/>
      <c r="AD1121" s="63"/>
      <c r="AE1121" s="63"/>
    </row>
    <row r="1122">
      <c r="A1122" s="65" t="s">
        <v>839</v>
      </c>
      <c r="B1122" s="65" t="s">
        <v>846</v>
      </c>
      <c r="C1122" s="65" t="s">
        <v>847</v>
      </c>
      <c r="D1122" s="65">
        <v>1.0</v>
      </c>
      <c r="E1122" s="65" t="s">
        <v>54</v>
      </c>
      <c r="F1122" s="65">
        <v>52.0</v>
      </c>
      <c r="G1122" s="65">
        <v>43.0</v>
      </c>
      <c r="H1122" s="65">
        <v>9.0</v>
      </c>
      <c r="I1122" s="65">
        <v>5.0</v>
      </c>
      <c r="J1122" s="65">
        <v>2.0E-4</v>
      </c>
      <c r="K1122" s="65">
        <v>7.0</v>
      </c>
      <c r="L1122" s="65">
        <v>3.0E-4</v>
      </c>
      <c r="M1122" s="65">
        <v>0.7143</v>
      </c>
      <c r="N1122" s="65">
        <v>1.0</v>
      </c>
      <c r="O1122" s="65">
        <v>0.0</v>
      </c>
      <c r="P1122" s="65">
        <v>0.2</v>
      </c>
      <c r="Q1122" s="65">
        <v>0.0</v>
      </c>
      <c r="R1122" s="65">
        <v>150.0</v>
      </c>
      <c r="S1122" s="65">
        <v>0.0</v>
      </c>
      <c r="T1122" s="65">
        <v>1.0</v>
      </c>
      <c r="U1122" s="65">
        <v>0.0</v>
      </c>
      <c r="V1122" s="3"/>
      <c r="W1122" s="3"/>
      <c r="X1122" s="3"/>
      <c r="Y1122" s="3"/>
      <c r="Z1122" s="3"/>
      <c r="AA1122" s="3"/>
      <c r="AB1122" s="3"/>
      <c r="AC1122" s="3"/>
      <c r="AD1122" s="3"/>
      <c r="AE1122" s="3"/>
    </row>
    <row r="1123">
      <c r="A1123" s="64" t="s">
        <v>839</v>
      </c>
      <c r="B1123" s="64" t="s">
        <v>848</v>
      </c>
      <c r="C1123" s="64" t="s">
        <v>849</v>
      </c>
      <c r="D1123" s="64">
        <v>2.0</v>
      </c>
      <c r="E1123" s="64" t="s">
        <v>54</v>
      </c>
      <c r="F1123" s="64">
        <v>52.0</v>
      </c>
      <c r="G1123" s="64">
        <v>43.0</v>
      </c>
      <c r="H1123" s="64">
        <v>9.0</v>
      </c>
      <c r="I1123" s="64">
        <v>5.0</v>
      </c>
      <c r="J1123" s="64">
        <v>2.0E-4</v>
      </c>
      <c r="K1123" s="64">
        <v>5.0</v>
      </c>
      <c r="L1123" s="64">
        <v>2.0E-4</v>
      </c>
      <c r="M1123" s="64">
        <v>0.8</v>
      </c>
      <c r="N1123" s="64">
        <v>2.0</v>
      </c>
      <c r="O1123" s="64">
        <v>0.0</v>
      </c>
      <c r="P1123" s="64">
        <v>0.4</v>
      </c>
      <c r="Q1123" s="64">
        <v>0.0</v>
      </c>
      <c r="R1123" s="64">
        <v>300.0</v>
      </c>
      <c r="S1123" s="64">
        <v>0.0</v>
      </c>
      <c r="T1123" s="64">
        <v>2.0</v>
      </c>
      <c r="U1123" s="64">
        <v>0.0</v>
      </c>
      <c r="V1123" s="63"/>
      <c r="W1123" s="63"/>
      <c r="X1123" s="63"/>
      <c r="Y1123" s="63"/>
      <c r="Z1123" s="63"/>
      <c r="AA1123" s="63"/>
      <c r="AB1123" s="63"/>
      <c r="AC1123" s="63"/>
      <c r="AD1123" s="63"/>
      <c r="AE1123" s="63"/>
    </row>
    <row r="1124">
      <c r="A1124" s="65" t="s">
        <v>839</v>
      </c>
      <c r="B1124" s="65" t="s">
        <v>1552</v>
      </c>
      <c r="C1124" s="65" t="s">
        <v>1553</v>
      </c>
      <c r="D1124" s="65">
        <v>1.0</v>
      </c>
      <c r="E1124" s="65" t="s">
        <v>54</v>
      </c>
      <c r="F1124" s="65">
        <v>52.0</v>
      </c>
      <c r="G1124" s="65">
        <v>43.0</v>
      </c>
      <c r="H1124" s="65">
        <v>9.0</v>
      </c>
      <c r="I1124" s="65">
        <v>0.0</v>
      </c>
      <c r="J1124" s="65">
        <v>0.0</v>
      </c>
      <c r="K1124" s="65">
        <v>0.0</v>
      </c>
      <c r="L1124" s="65">
        <v>0.0</v>
      </c>
      <c r="M1124" s="65">
        <v>0.0</v>
      </c>
      <c r="N1124" s="65">
        <v>1.0</v>
      </c>
      <c r="O1124" s="65">
        <v>0.0</v>
      </c>
      <c r="P1124" s="65">
        <v>0.0</v>
      </c>
      <c r="Q1124" s="65">
        <v>0.0</v>
      </c>
      <c r="R1124" s="65">
        <v>150.0</v>
      </c>
      <c r="S1124" s="65">
        <v>0.0</v>
      </c>
      <c r="T1124" s="65">
        <v>1.0</v>
      </c>
      <c r="U1124" s="65">
        <v>0.0</v>
      </c>
      <c r="V1124" s="3"/>
      <c r="W1124" s="3"/>
      <c r="X1124" s="3"/>
      <c r="Y1124" s="3"/>
      <c r="Z1124" s="3"/>
      <c r="AA1124" s="3"/>
      <c r="AB1124" s="3"/>
      <c r="AC1124" s="3"/>
      <c r="AD1124" s="3"/>
      <c r="AE1124" s="3"/>
    </row>
    <row r="1125">
      <c r="A1125" s="64" t="s">
        <v>1554</v>
      </c>
      <c r="B1125" s="64" t="s">
        <v>1555</v>
      </c>
      <c r="C1125" s="64" t="s">
        <v>1556</v>
      </c>
      <c r="D1125" s="64">
        <v>1.0</v>
      </c>
      <c r="E1125" s="64" t="s">
        <v>59</v>
      </c>
      <c r="F1125" s="64">
        <v>52.0</v>
      </c>
      <c r="G1125" s="64">
        <v>43.0</v>
      </c>
      <c r="H1125" s="64">
        <v>9.0</v>
      </c>
      <c r="I1125" s="64">
        <v>1.0</v>
      </c>
      <c r="J1125" s="64">
        <v>0.0</v>
      </c>
      <c r="K1125" s="64">
        <v>1.0</v>
      </c>
      <c r="L1125" s="64">
        <v>0.0</v>
      </c>
      <c r="M1125" s="64">
        <v>1.0</v>
      </c>
      <c r="N1125" s="64">
        <v>1.0</v>
      </c>
      <c r="O1125" s="64">
        <v>0.0</v>
      </c>
      <c r="P1125" s="64">
        <v>1.0</v>
      </c>
      <c r="Q1125" s="64">
        <v>0.0</v>
      </c>
      <c r="R1125" s="64">
        <v>129.0</v>
      </c>
      <c r="S1125" s="64">
        <v>0.0</v>
      </c>
      <c r="T1125" s="64">
        <v>1.0</v>
      </c>
      <c r="U1125" s="64">
        <v>0.0</v>
      </c>
      <c r="V1125" s="63"/>
      <c r="W1125" s="63"/>
      <c r="X1125" s="63"/>
      <c r="Y1125" s="63"/>
      <c r="Z1125" s="63"/>
      <c r="AA1125" s="63"/>
      <c r="AB1125" s="63"/>
      <c r="AC1125" s="63"/>
      <c r="AD1125" s="63"/>
      <c r="AE1125" s="63"/>
    </row>
  </sheetData>
  <autoFilter ref="$A$1:$AE$1125">
    <sortState ref="A1:AE1125">
      <sortCondition ref="C1:C1125"/>
      <sortCondition descending="1" ref="N1:N1125"/>
    </sortState>
  </autoFilter>
  <dataValidations>
    <dataValidation type="list" allowBlank="1" sqref="E2:E232">
      <formula1>'Margen (PowerBI)'!$B$2:$B$179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4.14"/>
    <col customWidth="1" min="3" max="4" width="16.57"/>
    <col customWidth="1" min="5" max="5" width="17.0"/>
    <col customWidth="1" min="6" max="6" width="13.0"/>
    <col customWidth="1" min="7" max="7" width="17.43"/>
    <col customWidth="1" min="8" max="9" width="17.29"/>
    <col customWidth="1" min="10" max="17" width="17.0"/>
    <col customWidth="1" min="18" max="18" width="14.43"/>
    <col customWidth="1" min="19" max="19" width="17.14"/>
    <col customWidth="1" min="20" max="20" width="10.86"/>
    <col customWidth="1" min="21" max="21" width="8.71"/>
    <col customWidth="1" min="22" max="22" width="13.14"/>
    <col customWidth="1" min="23" max="23" width="12.57"/>
    <col customWidth="1" min="24" max="35" width="8.71"/>
  </cols>
  <sheetData>
    <row r="1">
      <c r="A1" s="43" t="s">
        <v>1557</v>
      </c>
      <c r="B1" s="42" t="s">
        <v>1</v>
      </c>
      <c r="C1" s="43" t="s">
        <v>318</v>
      </c>
      <c r="D1" s="42" t="s">
        <v>2</v>
      </c>
      <c r="E1" s="42" t="s">
        <v>3</v>
      </c>
      <c r="F1" s="42" t="s">
        <v>4</v>
      </c>
      <c r="G1" s="43" t="s">
        <v>319</v>
      </c>
      <c r="H1" s="43" t="s">
        <v>320</v>
      </c>
      <c r="I1" s="43" t="s">
        <v>321</v>
      </c>
      <c r="J1" s="43" t="s">
        <v>1558</v>
      </c>
      <c r="K1" s="43" t="s">
        <v>1559</v>
      </c>
      <c r="L1" s="43" t="s">
        <v>1560</v>
      </c>
      <c r="M1" s="43" t="s">
        <v>1561</v>
      </c>
      <c r="N1" s="66" t="s">
        <v>1562</v>
      </c>
      <c r="O1" s="67" t="s">
        <v>1563</v>
      </c>
      <c r="P1" s="67" t="s">
        <v>1564</v>
      </c>
      <c r="Q1" s="66" t="s">
        <v>1565</v>
      </c>
      <c r="R1" s="2" t="s">
        <v>8</v>
      </c>
      <c r="S1" s="2" t="s">
        <v>9</v>
      </c>
      <c r="T1" s="2" t="s">
        <v>10</v>
      </c>
      <c r="U1" s="2" t="s">
        <v>11</v>
      </c>
      <c r="V1" s="2" t="s">
        <v>12</v>
      </c>
      <c r="W1" s="2" t="s">
        <v>13</v>
      </c>
      <c r="X1" s="2"/>
      <c r="Y1" s="2"/>
      <c r="Z1" s="2"/>
      <c r="AA1" s="2"/>
      <c r="AB1" s="2"/>
      <c r="AC1" s="2"/>
      <c r="AD1" s="2"/>
      <c r="AE1" s="2"/>
      <c r="AF1" s="2"/>
      <c r="AG1" s="2"/>
      <c r="AH1" s="2"/>
      <c r="AI1" s="2"/>
    </row>
    <row r="2">
      <c r="A2" s="44" t="s">
        <v>22</v>
      </c>
      <c r="B2" s="44" t="s">
        <v>23</v>
      </c>
      <c r="C2" s="45" t="s">
        <v>322</v>
      </c>
      <c r="D2" s="46">
        <v>1.0</v>
      </c>
      <c r="E2" s="47">
        <v>78.0</v>
      </c>
      <c r="F2" s="47">
        <v>45.5</v>
      </c>
      <c r="G2" s="47">
        <v>32.5</v>
      </c>
      <c r="H2" s="48">
        <f t="shared" ref="H2:H127" si="1">G2/F2</f>
        <v>0.7142857143</v>
      </c>
      <c r="I2" s="48">
        <v>0.416666666666667</v>
      </c>
      <c r="J2" s="47">
        <f>SUMIF('Amazon Sales - 521'!$I$2:$I$232,$B2,'Amazon Sales - 521'!$V$2:$V$232)</f>
        <v>2684.55</v>
      </c>
      <c r="K2" s="47">
        <f>SUMIF('Amazon Sales - 621'!$I$2:$I$248,$B2,'Amazon Sales - 621'!$V$2:$V$248)</f>
        <v>3381</v>
      </c>
      <c r="L2" s="47">
        <f>SUMIF('Amazon Sales - 721'!$I$2:$I$323,$B2,'Amazon Sales - 721'!$V$2:$V$323)</f>
        <v>4669</v>
      </c>
      <c r="M2" s="47">
        <f>SUMIF('Amazon Sales - 821'!$I$2:$I$325,$B2,'Amazon Sales - 821'!$V$2:$V$325)</f>
        <v>7567</v>
      </c>
      <c r="N2" s="68">
        <f t="shared" ref="N2:N127" si="2">SUM(J2,K2,L2,M2)</f>
        <v>18301.55</v>
      </c>
      <c r="O2" s="69">
        <f t="shared" ref="O2:O128" si="3">N2/$N$128</f>
        <v>0.06575521608</v>
      </c>
      <c r="P2" s="69">
        <f t="shared" ref="P2:P127" si="4">Q2/$Q$128</f>
        <v>0.05921449752</v>
      </c>
      <c r="Q2" s="70">
        <v>1327.625</v>
      </c>
      <c r="R2" s="71">
        <v>99.0</v>
      </c>
      <c r="S2" s="72">
        <v>531.0</v>
      </c>
      <c r="T2" s="71">
        <v>52.0</v>
      </c>
      <c r="U2" s="72">
        <v>67.0</v>
      </c>
      <c r="V2" s="71">
        <v>5.0</v>
      </c>
      <c r="W2" s="71">
        <v>4.0</v>
      </c>
    </row>
    <row r="3">
      <c r="A3" s="44" t="s">
        <v>43</v>
      </c>
      <c r="B3" s="44" t="s">
        <v>44</v>
      </c>
      <c r="C3" s="45" t="s">
        <v>322</v>
      </c>
      <c r="D3" s="46">
        <v>1.0</v>
      </c>
      <c r="E3" s="47">
        <v>76.0</v>
      </c>
      <c r="F3" s="47">
        <v>42.5</v>
      </c>
      <c r="G3" s="47">
        <v>33.5</v>
      </c>
      <c r="H3" s="48">
        <f t="shared" si="1"/>
        <v>0.7882352941</v>
      </c>
      <c r="I3" s="48">
        <v>0.440789473684211</v>
      </c>
      <c r="J3" s="47">
        <f>SUMIF('Amazon Sales - 521'!$I$2:$I$232,$B3,'Amazon Sales - 521'!$V$2:$V$232)</f>
        <v>8217.19</v>
      </c>
      <c r="K3" s="47">
        <f>SUMIF('Amazon Sales - 621'!$I$2:$I$248,$B3,'Amazon Sales - 621'!$V$2:$V$248)</f>
        <v>5460</v>
      </c>
      <c r="L3" s="47">
        <f>SUMIF('Amazon Sales - 721'!$I$2:$I$323,$B3,'Amazon Sales - 721'!$V$2:$V$323)</f>
        <v>1248</v>
      </c>
      <c r="M3" s="47">
        <f>SUMIF('Amazon Sales - 821'!$I$2:$I$325,$B3,'Amazon Sales - 821'!$V$2:$V$325)</f>
        <v>7332</v>
      </c>
      <c r="N3" s="68">
        <f t="shared" si="2"/>
        <v>22257.19</v>
      </c>
      <c r="O3" s="69">
        <f t="shared" si="3"/>
        <v>0.07996734362</v>
      </c>
      <c r="P3" s="69">
        <f t="shared" si="4"/>
        <v>0.05494030466</v>
      </c>
      <c r="Q3" s="70">
        <v>1231.795</v>
      </c>
      <c r="R3" s="71">
        <v>92.0</v>
      </c>
      <c r="S3" s="72">
        <v>478.0</v>
      </c>
      <c r="T3" s="71">
        <v>52.0</v>
      </c>
      <c r="U3" s="72">
        <v>28.0</v>
      </c>
      <c r="V3" s="71">
        <v>5.0</v>
      </c>
      <c r="W3" s="71">
        <v>4.0</v>
      </c>
    </row>
    <row r="4">
      <c r="A4" s="44" t="s">
        <v>225</v>
      </c>
      <c r="B4" s="44" t="s">
        <v>226</v>
      </c>
      <c r="C4" s="45" t="s">
        <v>322</v>
      </c>
      <c r="D4" s="46">
        <v>1.0</v>
      </c>
      <c r="E4" s="47">
        <v>47.5</v>
      </c>
      <c r="F4" s="47">
        <v>27.5</v>
      </c>
      <c r="G4" s="47">
        <v>20.0</v>
      </c>
      <c r="H4" s="48">
        <f t="shared" si="1"/>
        <v>0.7272727273</v>
      </c>
      <c r="I4" s="48">
        <v>0.421052631578947</v>
      </c>
      <c r="J4" s="47">
        <f>SUMIF('Amazon Sales - 521'!$I$2:$I$232,$B4,'Amazon Sales - 521'!$V$2:$V$232)</f>
        <v>4657</v>
      </c>
      <c r="K4" s="47">
        <f>SUMIF('Amazon Sales - 621'!$I$2:$I$248,$B4,'Amazon Sales - 621'!$V$2:$V$248)</f>
        <v>6732</v>
      </c>
      <c r="L4" s="47">
        <f>SUMIF('Amazon Sales - 721'!$I$2:$I$323,$B4,'Amazon Sales - 721'!$V$2:$V$323)</f>
        <v>4692</v>
      </c>
      <c r="M4" s="47">
        <f>SUMIF('Amazon Sales - 821'!$I$2:$I$325,$B4,'Amazon Sales - 821'!$V$2:$V$325)</f>
        <v>4896</v>
      </c>
      <c r="N4" s="68">
        <f t="shared" si="2"/>
        <v>20977</v>
      </c>
      <c r="O4" s="69">
        <f t="shared" si="3"/>
        <v>0.07536777856</v>
      </c>
      <c r="P4" s="69">
        <f t="shared" si="4"/>
        <v>0.04323700887</v>
      </c>
      <c r="Q4" s="70">
        <v>969.4</v>
      </c>
      <c r="R4" s="71">
        <v>72.0</v>
      </c>
      <c r="S4" s="72">
        <v>630.0</v>
      </c>
      <c r="T4" s="71">
        <v>52.0</v>
      </c>
      <c r="U4" s="72">
        <v>326.0</v>
      </c>
      <c r="V4" s="71">
        <v>5.0</v>
      </c>
      <c r="W4" s="71">
        <v>5.0</v>
      </c>
    </row>
    <row r="5">
      <c r="A5" s="44" t="s">
        <v>53</v>
      </c>
      <c r="B5" s="44" t="s">
        <v>54</v>
      </c>
      <c r="C5" s="45" t="s">
        <v>322</v>
      </c>
      <c r="D5" s="46">
        <v>1.0</v>
      </c>
      <c r="E5" s="47">
        <v>74.0</v>
      </c>
      <c r="F5" s="47">
        <v>41.0</v>
      </c>
      <c r="G5" s="47">
        <v>33.0</v>
      </c>
      <c r="H5" s="48">
        <f t="shared" si="1"/>
        <v>0.8048780488</v>
      </c>
      <c r="I5" s="48">
        <v>0.445945945945946</v>
      </c>
      <c r="J5" s="47">
        <f>SUMIF('Amazon Sales - 521'!$I$2:$I$232,$B5,'Amazon Sales - 521'!$V$2:$V$232)</f>
        <v>933.68</v>
      </c>
      <c r="K5" s="47">
        <f>SUMIF('Amazon Sales - 621'!$I$2:$I$248,$B5,'Amazon Sales - 621'!$V$2:$V$248)</f>
        <v>2700</v>
      </c>
      <c r="L5" s="47">
        <f>SUMIF('Amazon Sales - 721'!$I$2:$I$323,$B5,'Amazon Sales - 721'!$V$2:$V$323)</f>
        <v>8952</v>
      </c>
      <c r="M5" s="47">
        <f>SUMIF('Amazon Sales - 821'!$I$2:$I$325,$B5,'Amazon Sales - 821'!$V$2:$V$325)</f>
        <v>3000</v>
      </c>
      <c r="N5" s="68">
        <f t="shared" si="2"/>
        <v>15585.68</v>
      </c>
      <c r="O5" s="69">
        <f t="shared" si="3"/>
        <v>0.05599742951</v>
      </c>
      <c r="P5" s="69">
        <f t="shared" si="4"/>
        <v>0.03918091893</v>
      </c>
      <c r="Q5" s="70">
        <v>878.46</v>
      </c>
      <c r="R5" s="71">
        <v>66.0</v>
      </c>
      <c r="S5" s="72">
        <v>346.0</v>
      </c>
      <c r="T5" s="71">
        <v>52.0</v>
      </c>
      <c r="U5" s="72">
        <v>263.0</v>
      </c>
      <c r="V5" s="71">
        <v>5.0</v>
      </c>
      <c r="W5" s="71">
        <v>5.0</v>
      </c>
    </row>
    <row r="6">
      <c r="A6" s="44" t="s">
        <v>206</v>
      </c>
      <c r="B6" s="44" t="s">
        <v>207</v>
      </c>
      <c r="C6" s="45" t="s">
        <v>322</v>
      </c>
      <c r="D6" s="46">
        <v>1.0</v>
      </c>
      <c r="E6" s="47">
        <v>49.5</v>
      </c>
      <c r="F6" s="47">
        <v>28.5</v>
      </c>
      <c r="G6" s="47">
        <v>21.0</v>
      </c>
      <c r="H6" s="48">
        <f t="shared" si="1"/>
        <v>0.7368421053</v>
      </c>
      <c r="I6" s="48">
        <v>0.424242424242424</v>
      </c>
      <c r="J6" s="47">
        <f>SUMIF('Amazon Sales - 521'!$I$2:$I$232,$B6,'Amazon Sales - 521'!$V$2:$V$232)</f>
        <v>6243.17</v>
      </c>
      <c r="K6" s="47">
        <f>SUMIF('Amazon Sales - 621'!$I$2:$I$248,$B6,'Amazon Sales - 621'!$V$2:$V$248)</f>
        <v>4770</v>
      </c>
      <c r="L6" s="47">
        <f>SUMIF('Amazon Sales - 721'!$I$2:$I$323,$B6,'Amazon Sales - 721'!$V$2:$V$323)</f>
        <v>6042</v>
      </c>
      <c r="M6" s="47">
        <f>SUMIF('Amazon Sales - 821'!$I$2:$I$325,$B6,'Amazon Sales - 821'!$V$2:$V$325)</f>
        <v>8056</v>
      </c>
      <c r="N6" s="68">
        <f t="shared" si="2"/>
        <v>25111.17</v>
      </c>
      <c r="O6" s="69">
        <f t="shared" si="3"/>
        <v>0.09022134241</v>
      </c>
      <c r="P6" s="69">
        <f t="shared" si="4"/>
        <v>0.03905781789</v>
      </c>
      <c r="Q6" s="70">
        <v>875.7</v>
      </c>
      <c r="R6" s="71">
        <v>65.0</v>
      </c>
      <c r="S6" s="72">
        <v>542.0</v>
      </c>
      <c r="T6" s="71">
        <v>52.0</v>
      </c>
      <c r="U6" s="72">
        <v>212.0</v>
      </c>
      <c r="V6" s="71">
        <v>5.0</v>
      </c>
      <c r="W6" s="71">
        <v>6.0</v>
      </c>
    </row>
    <row r="7">
      <c r="A7" s="44" t="s">
        <v>131</v>
      </c>
      <c r="B7" s="44" t="s">
        <v>132</v>
      </c>
      <c r="C7" s="45" t="s">
        <v>322</v>
      </c>
      <c r="D7" s="46">
        <v>1.0</v>
      </c>
      <c r="E7" s="47">
        <v>59.5</v>
      </c>
      <c r="F7" s="47">
        <v>32.5</v>
      </c>
      <c r="G7" s="47">
        <v>27.0</v>
      </c>
      <c r="H7" s="48">
        <f t="shared" si="1"/>
        <v>0.8307692308</v>
      </c>
      <c r="I7" s="48">
        <v>0.453781512605042</v>
      </c>
      <c r="J7" s="47">
        <f>SUMIF('Amazon Sales - 521'!$I$2:$I$232,$B7,'Amazon Sales - 521'!$V$2:$V$232)</f>
        <v>2036.7</v>
      </c>
      <c r="K7" s="47">
        <f>SUMIF('Amazon Sales - 621'!$I$2:$I$248,$B7,'Amazon Sales - 621'!$V$2:$V$248)</f>
        <v>6708</v>
      </c>
      <c r="L7" s="47">
        <f>SUMIF('Amazon Sales - 721'!$I$2:$I$323,$B7,'Amazon Sales - 721'!$V$2:$V$323)</f>
        <v>5805</v>
      </c>
      <c r="M7" s="47">
        <f>SUMIF('Amazon Sales - 821'!$I$2:$I$325,$B7,'Amazon Sales - 821'!$V$2:$V$325)</f>
        <v>3225</v>
      </c>
      <c r="N7" s="68">
        <f t="shared" si="2"/>
        <v>17774.7</v>
      </c>
      <c r="O7" s="69">
        <f t="shared" si="3"/>
        <v>0.06386230889</v>
      </c>
      <c r="P7" s="69">
        <f t="shared" si="4"/>
        <v>0.0376207471</v>
      </c>
      <c r="Q7" s="70">
        <v>843.48</v>
      </c>
      <c r="R7" s="71">
        <v>63.0</v>
      </c>
      <c r="S7" s="72">
        <v>406.0</v>
      </c>
      <c r="T7" s="71">
        <v>52.0</v>
      </c>
      <c r="U7" s="72">
        <v>212.0</v>
      </c>
      <c r="V7" s="71">
        <v>5.0</v>
      </c>
      <c r="W7" s="71">
        <v>5.0</v>
      </c>
    </row>
    <row r="8">
      <c r="A8" s="44" t="s">
        <v>112</v>
      </c>
      <c r="B8" s="44" t="s">
        <v>113</v>
      </c>
      <c r="C8" s="45" t="s">
        <v>322</v>
      </c>
      <c r="D8" s="46">
        <v>1.0</v>
      </c>
      <c r="E8" s="47">
        <v>60.5</v>
      </c>
      <c r="F8" s="47">
        <v>33.5</v>
      </c>
      <c r="G8" s="47">
        <v>27.0</v>
      </c>
      <c r="H8" s="48">
        <f t="shared" si="1"/>
        <v>0.8059701493</v>
      </c>
      <c r="I8" s="48">
        <v>0.446280991735537</v>
      </c>
      <c r="J8" s="47">
        <f>SUMIF('Amazon Sales - 521'!$I$2:$I$232,$B8,'Amazon Sales - 521'!$V$2:$V$232)</f>
        <v>712.72</v>
      </c>
      <c r="K8" s="47">
        <f>SUMIF('Amazon Sales - 621'!$I$2:$I$248,$B8,'Amazon Sales - 621'!$V$2:$V$248)</f>
        <v>804</v>
      </c>
      <c r="L8" s="47">
        <f>SUMIF('Amazon Sales - 721'!$I$2:$I$323,$B8,'Amazon Sales - 721'!$V$2:$V$323)</f>
        <v>268</v>
      </c>
      <c r="M8" s="47">
        <f>SUMIF('Amazon Sales - 821'!$I$2:$I$325,$B8,'Amazon Sales - 821'!$V$2:$V$325)</f>
        <v>670</v>
      </c>
      <c r="N8" s="68">
        <f t="shared" si="2"/>
        <v>2454.72</v>
      </c>
      <c r="O8" s="69">
        <f t="shared" si="3"/>
        <v>0.008819506763</v>
      </c>
      <c r="P8" s="69">
        <f t="shared" si="4"/>
        <v>0.03371897948</v>
      </c>
      <c r="Q8" s="70">
        <v>756.0</v>
      </c>
      <c r="R8" s="71">
        <v>56.0</v>
      </c>
      <c r="S8" s="72">
        <v>364.0</v>
      </c>
      <c r="T8" s="71">
        <v>52.0</v>
      </c>
      <c r="U8" s="72">
        <v>131.0</v>
      </c>
      <c r="V8" s="71">
        <v>5.0</v>
      </c>
      <c r="W8" s="71">
        <v>3.0</v>
      </c>
    </row>
    <row r="9">
      <c r="A9" s="44" t="s">
        <v>197</v>
      </c>
      <c r="B9" s="44" t="s">
        <v>198</v>
      </c>
      <c r="C9" s="45" t="s">
        <v>322</v>
      </c>
      <c r="D9" s="46">
        <v>1.0</v>
      </c>
      <c r="E9" s="47">
        <v>49.5</v>
      </c>
      <c r="F9" s="47">
        <v>29.5</v>
      </c>
      <c r="G9" s="47">
        <v>20.0</v>
      </c>
      <c r="H9" s="48">
        <f t="shared" si="1"/>
        <v>0.6779661017</v>
      </c>
      <c r="I9" s="48">
        <v>0.404040404040404</v>
      </c>
      <c r="J9" s="47">
        <f>SUMIF('Amazon Sales - 521'!$I$2:$I$232,$B9,'Amazon Sales - 521'!$V$2:$V$232)</f>
        <v>1860.82</v>
      </c>
      <c r="K9" s="73">
        <v>0.0</v>
      </c>
      <c r="L9" s="47">
        <f>SUMIF('Amazon Sales - 721'!$I$2:$I$323,$B9,'Amazon Sales - 721'!$V$2:$V$323)</f>
        <v>2438</v>
      </c>
      <c r="M9" s="47">
        <f>SUMIF('Amazon Sales - 821'!$I$2:$I$325,$B9,'Amazon Sales - 821'!$V$2:$V$325)</f>
        <v>2544</v>
      </c>
      <c r="N9" s="68">
        <f t="shared" si="2"/>
        <v>6842.82</v>
      </c>
      <c r="O9" s="69">
        <f t="shared" si="3"/>
        <v>0.02458540985</v>
      </c>
      <c r="P9" s="69">
        <f t="shared" si="4"/>
        <v>0.03280018189</v>
      </c>
      <c r="Q9" s="70">
        <v>735.4</v>
      </c>
      <c r="R9" s="71">
        <v>55.0</v>
      </c>
      <c r="S9" s="72">
        <v>478.0</v>
      </c>
      <c r="T9" s="71">
        <v>52.0</v>
      </c>
      <c r="U9" s="72">
        <v>166.0</v>
      </c>
      <c r="V9" s="71">
        <v>5.0</v>
      </c>
      <c r="W9" s="71">
        <v>2.0</v>
      </c>
    </row>
    <row r="10">
      <c r="A10" s="44" t="s">
        <v>203</v>
      </c>
      <c r="B10" s="44" t="s">
        <v>204</v>
      </c>
      <c r="C10" s="45" t="s">
        <v>322</v>
      </c>
      <c r="D10" s="46">
        <v>1.0</v>
      </c>
      <c r="E10" s="47">
        <v>49.5</v>
      </c>
      <c r="F10" s="47">
        <v>29.0</v>
      </c>
      <c r="G10" s="47">
        <v>20.5</v>
      </c>
      <c r="H10" s="48">
        <f t="shared" si="1"/>
        <v>0.7068965517</v>
      </c>
      <c r="I10" s="48">
        <v>0.414141414141414</v>
      </c>
      <c r="J10" s="47">
        <f>SUMIF('Amazon Sales - 521'!$I$2:$I$232,$B10,'Amazon Sales - 521'!$V$2:$V$232)</f>
        <v>549.94</v>
      </c>
      <c r="K10" s="47">
        <f>SUMIF('Amazon Sales - 621'!$I$2:$I$248,$B10,'Amazon Sales - 621'!$V$2:$V$248)</f>
        <v>210</v>
      </c>
      <c r="L10" s="47">
        <f>SUMIF('Amazon Sales - 721'!$I$2:$I$323,$B10,'Amazon Sales - 721'!$V$2:$V$323)</f>
        <v>210</v>
      </c>
      <c r="M10" s="47">
        <f>SUMIF('Amazon Sales - 821'!$I$2:$I$325,$B10,'Amazon Sales - 821'!$V$2:$V$325)</f>
        <v>210</v>
      </c>
      <c r="N10" s="68">
        <f t="shared" si="2"/>
        <v>1179.94</v>
      </c>
      <c r="O10" s="69">
        <f t="shared" si="3"/>
        <v>0.004239379159</v>
      </c>
      <c r="P10" s="69">
        <f t="shared" si="4"/>
        <v>0.03039257539</v>
      </c>
      <c r="Q10" s="70">
        <v>681.42</v>
      </c>
      <c r="R10" s="71">
        <v>51.0</v>
      </c>
      <c r="S10" s="72">
        <v>432.0</v>
      </c>
      <c r="T10" s="71">
        <v>52.0</v>
      </c>
      <c r="U10" s="72">
        <v>178.0</v>
      </c>
      <c r="V10" s="71">
        <v>5.0</v>
      </c>
      <c r="W10" s="71">
        <v>5.0</v>
      </c>
    </row>
    <row r="11">
      <c r="A11" s="44" t="s">
        <v>114</v>
      </c>
      <c r="B11" s="44" t="s">
        <v>115</v>
      </c>
      <c r="C11" s="45" t="s">
        <v>322</v>
      </c>
      <c r="D11" s="46">
        <v>1.0</v>
      </c>
      <c r="E11" s="47">
        <v>60.5</v>
      </c>
      <c r="F11" s="47">
        <v>33.5</v>
      </c>
      <c r="G11" s="47">
        <v>27.0</v>
      </c>
      <c r="H11" s="48">
        <f t="shared" si="1"/>
        <v>0.8059701493</v>
      </c>
      <c r="I11" s="48">
        <v>0.446280991735537</v>
      </c>
      <c r="J11" s="73">
        <v>0.0</v>
      </c>
      <c r="K11" s="47">
        <f>SUMIF('Amazon Sales - 621'!$I$2:$I$248,$B11,'Amazon Sales - 621'!$V$2:$V$248)</f>
        <v>3350</v>
      </c>
      <c r="L11" s="47">
        <f>SUMIF('Amazon Sales - 721'!$I$2:$I$323,$B11,'Amazon Sales - 721'!$V$2:$V$323)</f>
        <v>0</v>
      </c>
      <c r="M11" s="47">
        <f>SUMIF('Amazon Sales - 821'!$I$2:$I$325,$B11,'Amazon Sales - 821'!$V$2:$V$325)</f>
        <v>2144</v>
      </c>
      <c r="N11" s="68">
        <f t="shared" si="2"/>
        <v>5494</v>
      </c>
      <c r="O11" s="69">
        <f t="shared" si="3"/>
        <v>0.01973926564</v>
      </c>
      <c r="P11" s="69">
        <f t="shared" si="4"/>
        <v>0.02714377848</v>
      </c>
      <c r="Q11" s="70">
        <v>608.58</v>
      </c>
      <c r="R11" s="71">
        <v>45.0</v>
      </c>
      <c r="S11" s="72">
        <v>293.0</v>
      </c>
      <c r="T11" s="71">
        <v>52.0</v>
      </c>
      <c r="U11" s="72">
        <v>24.0</v>
      </c>
      <c r="V11" s="71">
        <v>5.0</v>
      </c>
      <c r="W11" s="71">
        <v>6.0</v>
      </c>
    </row>
    <row r="12">
      <c r="A12" s="44" t="s">
        <v>30</v>
      </c>
      <c r="B12" s="44" t="s">
        <v>31</v>
      </c>
      <c r="C12" s="45" t="s">
        <v>322</v>
      </c>
      <c r="D12" s="46">
        <v>1.0</v>
      </c>
      <c r="E12" s="47">
        <v>76.0</v>
      </c>
      <c r="F12" s="47">
        <v>44.0</v>
      </c>
      <c r="G12" s="47">
        <v>32.0</v>
      </c>
      <c r="H12" s="48">
        <f t="shared" si="1"/>
        <v>0.7272727273</v>
      </c>
      <c r="I12" s="48">
        <v>0.421052631578947</v>
      </c>
      <c r="J12" s="47">
        <f>SUMIF('Amazon Sales - 521'!$I$2:$I$232,$B12,'Amazon Sales - 521'!$V$2:$V$232)</f>
        <v>156</v>
      </c>
      <c r="K12" s="47">
        <f>SUMIF('Amazon Sales - 621'!$I$2:$I$248,$B12,'Amazon Sales - 621'!$V$2:$V$248)</f>
        <v>468</v>
      </c>
      <c r="L12" s="47">
        <f>SUMIF('Amazon Sales - 721'!$I$2:$I$323,$B12,'Amazon Sales - 721'!$V$2:$V$323)</f>
        <v>1248</v>
      </c>
      <c r="M12" s="47">
        <f>SUMIF('Amazon Sales - 821'!$I$2:$I$325,$B12,'Amazon Sales - 821'!$V$2:$V$325)</f>
        <v>624</v>
      </c>
      <c r="N12" s="68">
        <f t="shared" si="2"/>
        <v>2496</v>
      </c>
      <c r="O12" s="69">
        <f t="shared" si="3"/>
        <v>0.008967820721</v>
      </c>
      <c r="P12" s="69">
        <f t="shared" si="4"/>
        <v>0.02636146247</v>
      </c>
      <c r="Q12" s="70">
        <v>591.04</v>
      </c>
      <c r="R12" s="71">
        <v>44.0</v>
      </c>
      <c r="S12" s="72">
        <v>240.0</v>
      </c>
      <c r="T12" s="71">
        <v>52.0</v>
      </c>
      <c r="U12" s="72">
        <v>154.0</v>
      </c>
      <c r="V12" s="71">
        <v>5.0</v>
      </c>
      <c r="W12" s="71">
        <v>3.0</v>
      </c>
    </row>
    <row r="13">
      <c r="A13" s="44" t="s">
        <v>228</v>
      </c>
      <c r="B13" s="44" t="s">
        <v>229</v>
      </c>
      <c r="C13" s="45" t="s">
        <v>322</v>
      </c>
      <c r="D13" s="46">
        <v>1.0</v>
      </c>
      <c r="E13" s="47">
        <v>47.5</v>
      </c>
      <c r="F13" s="47">
        <v>27.5</v>
      </c>
      <c r="G13" s="47">
        <v>20.0</v>
      </c>
      <c r="H13" s="48">
        <f t="shared" si="1"/>
        <v>0.7272727273</v>
      </c>
      <c r="I13" s="48">
        <v>0.421052631578947</v>
      </c>
      <c r="J13" s="73">
        <v>0.0</v>
      </c>
      <c r="K13" s="73">
        <v>0.0</v>
      </c>
      <c r="L13" s="73">
        <v>0.0</v>
      </c>
      <c r="M13" s="73">
        <v>0.0</v>
      </c>
      <c r="N13" s="68">
        <f t="shared" si="2"/>
        <v>0</v>
      </c>
      <c r="O13" s="69">
        <f t="shared" si="3"/>
        <v>0</v>
      </c>
      <c r="P13" s="69">
        <f t="shared" si="4"/>
        <v>0.02456668505</v>
      </c>
      <c r="Q13" s="70">
        <v>550.8</v>
      </c>
      <c r="R13" s="71">
        <v>41.0</v>
      </c>
      <c r="S13" s="72">
        <v>358.0</v>
      </c>
      <c r="T13" s="71">
        <v>52.0</v>
      </c>
      <c r="U13" s="72">
        <v>297.0</v>
      </c>
      <c r="V13" s="71">
        <v>4.0</v>
      </c>
      <c r="W13" s="71">
        <v>5.0</v>
      </c>
    </row>
    <row r="14">
      <c r="A14" s="44" t="s">
        <v>230</v>
      </c>
      <c r="B14" s="44" t="s">
        <v>231</v>
      </c>
      <c r="C14" s="45" t="s">
        <v>322</v>
      </c>
      <c r="D14" s="46">
        <v>1.0</v>
      </c>
      <c r="E14" s="47">
        <v>47.5</v>
      </c>
      <c r="F14" s="47">
        <v>27.5</v>
      </c>
      <c r="G14" s="47">
        <v>20.0</v>
      </c>
      <c r="H14" s="48">
        <f t="shared" si="1"/>
        <v>0.7272727273</v>
      </c>
      <c r="I14" s="48">
        <v>0.421052631578947</v>
      </c>
      <c r="J14" s="47">
        <f>SUMIF('Amazon Sales - 521'!$I$2:$I$232,$B14,'Amazon Sales - 521'!$V$2:$V$232)</f>
        <v>3605.69</v>
      </c>
      <c r="K14" s="47">
        <f>SUMIF('Amazon Sales - 621'!$I$2:$I$248,$B14,'Amazon Sales - 621'!$V$2:$V$248)</f>
        <v>2958</v>
      </c>
      <c r="L14" s="47">
        <f>SUMIF('Amazon Sales - 721'!$I$2:$I$323,$B14,'Amazon Sales - 721'!$V$2:$V$323)</f>
        <v>2040</v>
      </c>
      <c r="M14" s="47">
        <f>SUMIF('Amazon Sales - 821'!$I$2:$I$325,$B14,'Amazon Sales - 821'!$V$2:$V$325)</f>
        <v>3672</v>
      </c>
      <c r="N14" s="68">
        <f t="shared" si="2"/>
        <v>12275.69</v>
      </c>
      <c r="O14" s="69">
        <f t="shared" si="3"/>
        <v>0.04410504293</v>
      </c>
      <c r="P14" s="69">
        <f t="shared" si="4"/>
        <v>0.0208647336</v>
      </c>
      <c r="Q14" s="70">
        <v>467.8</v>
      </c>
      <c r="R14" s="71">
        <v>35.0</v>
      </c>
      <c r="S14" s="72">
        <v>304.0</v>
      </c>
      <c r="T14" s="71">
        <v>52.0</v>
      </c>
      <c r="U14" s="72">
        <v>53.0</v>
      </c>
      <c r="V14" s="71">
        <v>4.0</v>
      </c>
      <c r="W14" s="71">
        <v>6.0</v>
      </c>
    </row>
    <row r="15">
      <c r="A15" s="44" t="s">
        <v>191</v>
      </c>
      <c r="B15" s="44" t="s">
        <v>192</v>
      </c>
      <c r="C15" s="45" t="s">
        <v>322</v>
      </c>
      <c r="D15" s="46">
        <v>1.0</v>
      </c>
      <c r="E15" s="47">
        <v>50.5</v>
      </c>
      <c r="F15" s="47">
        <v>30.0</v>
      </c>
      <c r="G15" s="47">
        <v>20.5</v>
      </c>
      <c r="H15" s="48">
        <f t="shared" si="1"/>
        <v>0.6833333333</v>
      </c>
      <c r="I15" s="48">
        <v>0.405940594059406</v>
      </c>
      <c r="J15" s="47">
        <f>SUMIF('Amazon Sales - 521'!$I$2:$I$232,$B15,'Amazon Sales - 521'!$V$2:$V$232)</f>
        <v>110</v>
      </c>
      <c r="K15" s="47">
        <f>SUMIF('Amazon Sales - 621'!$I$2:$I$248,$B15,'Amazon Sales - 621'!$V$2:$V$248)</f>
        <v>110</v>
      </c>
      <c r="L15" s="47">
        <f>SUMIF('Amazon Sales - 721'!$I$2:$I$323,$B15,'Amazon Sales - 721'!$V$2:$V$323)</f>
        <v>220</v>
      </c>
      <c r="M15" s="47">
        <f>SUMIF('Amazon Sales - 821'!$I$2:$I$325,$B15,'Amazon Sales - 821'!$V$2:$V$325)</f>
        <v>110</v>
      </c>
      <c r="N15" s="68">
        <f t="shared" si="2"/>
        <v>550</v>
      </c>
      <c r="O15" s="69">
        <f t="shared" si="3"/>
        <v>0.00197608229</v>
      </c>
      <c r="P15" s="69">
        <f t="shared" si="4"/>
        <v>0.01976797473</v>
      </c>
      <c r="Q15" s="70">
        <v>443.21</v>
      </c>
      <c r="R15" s="71">
        <v>33.0</v>
      </c>
      <c r="S15" s="72">
        <v>281.0</v>
      </c>
      <c r="T15" s="71">
        <v>52.0</v>
      </c>
      <c r="U15" s="72">
        <v>74.0</v>
      </c>
      <c r="V15" s="71">
        <v>4.0</v>
      </c>
      <c r="W15" s="71">
        <v>3.0</v>
      </c>
    </row>
    <row r="16">
      <c r="A16" s="44" t="s">
        <v>215</v>
      </c>
      <c r="B16" s="44" t="s">
        <v>216</v>
      </c>
      <c r="C16" s="45" t="s">
        <v>322</v>
      </c>
      <c r="D16" s="46">
        <v>1.0</v>
      </c>
      <c r="E16" s="47">
        <v>47.5</v>
      </c>
      <c r="F16" s="47">
        <v>28.5</v>
      </c>
      <c r="G16" s="47">
        <v>19.0</v>
      </c>
      <c r="H16" s="48">
        <f t="shared" si="1"/>
        <v>0.6666666667</v>
      </c>
      <c r="I16" s="48">
        <v>0.4</v>
      </c>
      <c r="J16" s="47">
        <f>SUMIF('Amazon Sales - 521'!$I$2:$I$232,$B16,'Amazon Sales - 521'!$V$2:$V$232)</f>
        <v>325.03</v>
      </c>
      <c r="K16" s="47">
        <f>SUMIF('Amazon Sales - 621'!$I$2:$I$248,$B16,'Amazon Sales - 621'!$V$2:$V$248)</f>
        <v>0</v>
      </c>
      <c r="L16" s="47">
        <f>SUMIF('Amazon Sales - 721'!$I$2:$I$323,$B16,'Amazon Sales - 721'!$V$2:$V$323)</f>
        <v>79</v>
      </c>
      <c r="M16" s="47">
        <f>SUMIF('Amazon Sales - 821'!$I$2:$I$325,$B16,'Amazon Sales - 821'!$V$2:$V$325)</f>
        <v>826</v>
      </c>
      <c r="N16" s="68">
        <f t="shared" si="2"/>
        <v>1230.03</v>
      </c>
      <c r="O16" s="69">
        <f t="shared" si="3"/>
        <v>0.004419346363</v>
      </c>
      <c r="P16" s="69">
        <f t="shared" si="4"/>
        <v>0.01969438172</v>
      </c>
      <c r="Q16" s="70">
        <v>441.56</v>
      </c>
      <c r="R16" s="71">
        <v>33.0</v>
      </c>
      <c r="S16" s="72">
        <v>302.0</v>
      </c>
      <c r="T16" s="71">
        <v>52.0</v>
      </c>
      <c r="U16" s="72">
        <v>67.0</v>
      </c>
      <c r="V16" s="71">
        <v>4.0</v>
      </c>
      <c r="W16" s="71">
        <v>5.0</v>
      </c>
    </row>
    <row r="17">
      <c r="A17" s="44" t="s">
        <v>234</v>
      </c>
      <c r="B17" s="44" t="s">
        <v>235</v>
      </c>
      <c r="C17" s="45" t="s">
        <v>322</v>
      </c>
      <c r="D17" s="46">
        <v>1.0</v>
      </c>
      <c r="E17" s="47">
        <v>47.5</v>
      </c>
      <c r="F17" s="47">
        <v>26.5</v>
      </c>
      <c r="G17" s="47">
        <v>21.0</v>
      </c>
      <c r="H17" s="48">
        <f t="shared" si="1"/>
        <v>0.7924528302</v>
      </c>
      <c r="I17" s="48">
        <v>0.442105263157895</v>
      </c>
      <c r="J17" s="47">
        <f>SUMIF('Amazon Sales - 521'!$I$2:$I$232,$B17,'Amazon Sales - 521'!$V$2:$V$232)</f>
        <v>746.15</v>
      </c>
      <c r="K17" s="47">
        <f>SUMIF('Amazon Sales - 621'!$I$2:$I$248,$B17,'Amazon Sales - 621'!$V$2:$V$248)</f>
        <v>314</v>
      </c>
      <c r="L17" s="47">
        <f>SUMIF('Amazon Sales - 721'!$I$2:$I$323,$B17,'Amazon Sales - 721'!$V$2:$V$323)</f>
        <v>301</v>
      </c>
      <c r="M17" s="47">
        <f>SUMIF('Amazon Sales - 821'!$I$2:$I$325,$B17,'Amazon Sales - 821'!$V$2:$V$325)</f>
        <v>514</v>
      </c>
      <c r="N17" s="68">
        <f t="shared" si="2"/>
        <v>1875.15</v>
      </c>
      <c r="O17" s="69">
        <f t="shared" si="3"/>
        <v>0.006737183103</v>
      </c>
      <c r="P17" s="69">
        <f t="shared" si="4"/>
        <v>0.01888262851</v>
      </c>
      <c r="Q17" s="70">
        <v>423.36</v>
      </c>
      <c r="R17" s="71">
        <v>32.0</v>
      </c>
      <c r="S17" s="72">
        <v>262.0</v>
      </c>
      <c r="T17" s="71">
        <v>52.0</v>
      </c>
      <c r="U17" s="72">
        <v>190.0</v>
      </c>
      <c r="V17" s="71">
        <v>3.0</v>
      </c>
      <c r="W17" s="71">
        <v>4.0</v>
      </c>
    </row>
    <row r="18">
      <c r="A18" s="44" t="s">
        <v>139</v>
      </c>
      <c r="B18" s="44" t="s">
        <v>140</v>
      </c>
      <c r="C18" s="45" t="s">
        <v>322</v>
      </c>
      <c r="D18" s="46">
        <v>1.0</v>
      </c>
      <c r="E18" s="47">
        <v>57.5</v>
      </c>
      <c r="F18" s="47">
        <v>32.5</v>
      </c>
      <c r="G18" s="47">
        <v>25.0</v>
      </c>
      <c r="H18" s="48">
        <f t="shared" si="1"/>
        <v>0.7692307692</v>
      </c>
      <c r="I18" s="48">
        <v>0.434782608695652</v>
      </c>
      <c r="J18" s="47">
        <f>SUMIF('Amazon Sales - 521'!$I$2:$I$232,$B18,'Amazon Sales - 521'!$V$2:$V$232)</f>
        <v>118</v>
      </c>
      <c r="K18" s="47">
        <f>SUMIF('Amazon Sales - 621'!$I$2:$I$248,$B18,'Amazon Sales - 621'!$V$2:$V$248)</f>
        <v>354</v>
      </c>
      <c r="L18" s="47">
        <f>SUMIF('Amazon Sales - 721'!$I$2:$I$323,$B18,'Amazon Sales - 721'!$V$2:$V$323)</f>
        <v>118</v>
      </c>
      <c r="M18" s="47">
        <f>SUMIF('Amazon Sales - 821'!$I$2:$I$325,$B18,'Amazon Sales - 821'!$V$2:$V$325)</f>
        <v>472</v>
      </c>
      <c r="N18" s="68">
        <f t="shared" si="2"/>
        <v>1062</v>
      </c>
      <c r="O18" s="69">
        <f t="shared" si="3"/>
        <v>0.003815635259</v>
      </c>
      <c r="P18" s="69">
        <f t="shared" si="4"/>
        <v>0.01853205816</v>
      </c>
      <c r="Q18" s="70">
        <v>415.5</v>
      </c>
      <c r="R18" s="71">
        <v>31.0</v>
      </c>
      <c r="S18" s="72">
        <v>216.0</v>
      </c>
      <c r="T18" s="71">
        <v>52.0</v>
      </c>
      <c r="U18" s="72">
        <v>152.0</v>
      </c>
      <c r="V18" s="71">
        <v>3.0</v>
      </c>
      <c r="W18" s="71">
        <v>5.0</v>
      </c>
    </row>
    <row r="19">
      <c r="A19" s="44" t="s">
        <v>34</v>
      </c>
      <c r="B19" s="44" t="s">
        <v>35</v>
      </c>
      <c r="C19" s="45" t="s">
        <v>322</v>
      </c>
      <c r="D19" s="46">
        <v>1.0</v>
      </c>
      <c r="E19" s="47">
        <v>75.5</v>
      </c>
      <c r="F19" s="47">
        <v>43.5</v>
      </c>
      <c r="G19" s="47">
        <v>32.0</v>
      </c>
      <c r="H19" s="48">
        <f t="shared" si="1"/>
        <v>0.7356321839</v>
      </c>
      <c r="I19" s="48">
        <v>0.423841059602649</v>
      </c>
      <c r="J19" s="47">
        <f>SUMIF('Amazon Sales - 521'!$I$2:$I$232,$B19,'Amazon Sales - 521'!$V$2:$V$232)</f>
        <v>4473.65</v>
      </c>
      <c r="K19" s="47">
        <f>SUMIF('Amazon Sales - 621'!$I$2:$I$248,$B19,'Amazon Sales - 621'!$V$2:$V$248)</f>
        <v>2710</v>
      </c>
      <c r="L19" s="47">
        <f>SUMIF('Amazon Sales - 721'!$I$2:$I$323,$B19,'Amazon Sales - 721'!$V$2:$V$323)</f>
        <v>1870</v>
      </c>
      <c r="M19" s="47">
        <f>SUMIF('Amazon Sales - 821'!$I$2:$I$325,$B19,'Amazon Sales - 821'!$V$2:$V$325)</f>
        <v>3725</v>
      </c>
      <c r="N19" s="68">
        <f t="shared" si="2"/>
        <v>12778.65</v>
      </c>
      <c r="O19" s="69">
        <f t="shared" si="3"/>
        <v>0.04591211629</v>
      </c>
      <c r="P19" s="69">
        <f t="shared" si="4"/>
        <v>0.01691301193</v>
      </c>
      <c r="Q19" s="70">
        <v>379.2</v>
      </c>
      <c r="R19" s="71">
        <v>28.0</v>
      </c>
      <c r="S19" s="72">
        <v>154.0</v>
      </c>
      <c r="T19" s="71">
        <v>52.0</v>
      </c>
      <c r="U19" s="72">
        <v>59.0</v>
      </c>
      <c r="V19" s="71">
        <v>3.0</v>
      </c>
      <c r="W19" s="71">
        <v>6.0</v>
      </c>
    </row>
    <row r="20">
      <c r="A20" s="44" t="s">
        <v>118</v>
      </c>
      <c r="B20" s="44" t="s">
        <v>119</v>
      </c>
      <c r="C20" s="45" t="s">
        <v>322</v>
      </c>
      <c r="D20" s="46">
        <v>1.0</v>
      </c>
      <c r="E20" s="47">
        <v>58.5</v>
      </c>
      <c r="F20" s="47">
        <v>33.5</v>
      </c>
      <c r="G20" s="47">
        <v>25.0</v>
      </c>
      <c r="H20" s="48">
        <f t="shared" si="1"/>
        <v>0.7462686567</v>
      </c>
      <c r="I20" s="48">
        <v>0.427350427350427</v>
      </c>
      <c r="J20" s="47">
        <f>SUMIF('Amazon Sales - 521'!$I$2:$I$232,$B20,'Amazon Sales - 521'!$V$2:$V$232)</f>
        <v>0</v>
      </c>
      <c r="K20" s="47">
        <f>SUMIF('Amazon Sales - 621'!$I$2:$I$248,$B20,'Amazon Sales - 621'!$V$2:$V$248)</f>
        <v>0</v>
      </c>
      <c r="L20" s="47">
        <f>SUMIF('Amazon Sales - 721'!$I$2:$I$323,$B20,'Amazon Sales - 721'!$V$2:$V$323)</f>
        <v>248</v>
      </c>
      <c r="M20" s="47">
        <f>SUMIF('Amazon Sales - 821'!$I$2:$I$325,$B20,'Amazon Sales - 821'!$V$2:$V$325)</f>
        <v>0</v>
      </c>
      <c r="N20" s="68">
        <f t="shared" si="2"/>
        <v>248</v>
      </c>
      <c r="O20" s="69">
        <f t="shared" si="3"/>
        <v>0.0008910334691</v>
      </c>
      <c r="P20" s="69">
        <f t="shared" si="4"/>
        <v>0.01672568426</v>
      </c>
      <c r="Q20" s="70">
        <v>375.0</v>
      </c>
      <c r="R20" s="71">
        <v>28.0</v>
      </c>
      <c r="S20" s="72">
        <v>195.0</v>
      </c>
      <c r="T20" s="71">
        <v>52.0</v>
      </c>
      <c r="U20" s="72">
        <v>126.0</v>
      </c>
      <c r="V20" s="71">
        <v>3.0</v>
      </c>
      <c r="W20" s="71">
        <v>4.0</v>
      </c>
    </row>
    <row r="21">
      <c r="A21" s="44" t="s">
        <v>58</v>
      </c>
      <c r="B21" s="44" t="s">
        <v>59</v>
      </c>
      <c r="C21" s="45" t="s">
        <v>322</v>
      </c>
      <c r="D21" s="46">
        <v>1.0</v>
      </c>
      <c r="E21" s="47">
        <v>67.0</v>
      </c>
      <c r="F21" s="47">
        <v>40.0</v>
      </c>
      <c r="G21" s="47">
        <v>27.0</v>
      </c>
      <c r="H21" s="48">
        <f t="shared" si="1"/>
        <v>0.675</v>
      </c>
      <c r="I21" s="48">
        <v>0.402985074626866</v>
      </c>
      <c r="J21" s="47">
        <f>SUMIF('Amazon Sales - 521'!$I$2:$I$232,$B21,'Amazon Sales - 521'!$V$2:$V$232)</f>
        <v>273.48</v>
      </c>
      <c r="K21" s="47">
        <f>SUMIF('Amazon Sales - 621'!$I$2:$I$248,$B21,'Amazon Sales - 621'!$V$2:$V$248)</f>
        <v>645</v>
      </c>
      <c r="L21" s="47">
        <f>SUMIF('Amazon Sales - 721'!$I$2:$I$323,$B21,'Amazon Sales - 721'!$V$2:$V$323)</f>
        <v>129</v>
      </c>
      <c r="M21" s="47">
        <f>SUMIF('Amazon Sales - 821'!$I$2:$I$325,$B21,'Amazon Sales - 821'!$V$2:$V$325)</f>
        <v>129</v>
      </c>
      <c r="N21" s="68">
        <f t="shared" si="2"/>
        <v>1176.48</v>
      </c>
      <c r="O21" s="69">
        <f t="shared" si="3"/>
        <v>0.004226947805</v>
      </c>
      <c r="P21" s="69">
        <f t="shared" si="4"/>
        <v>0.01630553507</v>
      </c>
      <c r="Q21" s="70">
        <v>365.58</v>
      </c>
      <c r="R21" s="71">
        <v>27.0</v>
      </c>
      <c r="S21" s="72">
        <v>176.0</v>
      </c>
      <c r="T21" s="71">
        <v>52.0</v>
      </c>
      <c r="U21" s="72">
        <v>48.0</v>
      </c>
      <c r="V21" s="71">
        <v>3.0</v>
      </c>
      <c r="W21" s="71">
        <v>3.0</v>
      </c>
    </row>
    <row r="22">
      <c r="A22" s="44" t="s">
        <v>169</v>
      </c>
      <c r="B22" s="44" t="s">
        <v>170</v>
      </c>
      <c r="C22" s="45" t="s">
        <v>322</v>
      </c>
      <c r="D22" s="46">
        <v>1.0</v>
      </c>
      <c r="E22" s="47">
        <v>56.0</v>
      </c>
      <c r="F22" s="47">
        <v>31.5</v>
      </c>
      <c r="G22" s="47">
        <v>24.5</v>
      </c>
      <c r="H22" s="48">
        <f t="shared" si="1"/>
        <v>0.7777777778</v>
      </c>
      <c r="I22" s="48">
        <v>0.4375</v>
      </c>
      <c r="J22" s="47">
        <f>SUMIF('Amazon Sales - 521'!$I$2:$I$232,$B22,'Amazon Sales - 521'!$V$2:$V$232)</f>
        <v>2304.27</v>
      </c>
      <c r="K22" s="47">
        <f>SUMIF('Amazon Sales - 621'!$I$2:$I$248,$B22,'Amazon Sales - 621'!$V$2:$V$248)</f>
        <v>8586</v>
      </c>
      <c r="L22" s="47">
        <f>SUMIF('Amazon Sales - 721'!$I$2:$I$323,$B22,'Amazon Sales - 721'!$V$2:$V$323)</f>
        <v>10510</v>
      </c>
      <c r="M22" s="47">
        <f>SUMIF('Amazon Sales - 821'!$I$2:$I$325,$B22,'Amazon Sales - 821'!$V$2:$V$325)</f>
        <v>9404</v>
      </c>
      <c r="N22" s="68">
        <f t="shared" si="2"/>
        <v>30804.27</v>
      </c>
      <c r="O22" s="69">
        <f t="shared" si="3"/>
        <v>0.1106759498</v>
      </c>
      <c r="P22" s="69">
        <f t="shared" si="4"/>
        <v>0.01529842587</v>
      </c>
      <c r="Q22" s="70">
        <v>343.0</v>
      </c>
      <c r="R22" s="71">
        <v>26.0</v>
      </c>
      <c r="S22" s="72">
        <v>182.0</v>
      </c>
      <c r="T22" s="71">
        <v>52.0</v>
      </c>
      <c r="U22" s="72">
        <v>10.0</v>
      </c>
      <c r="V22" s="71">
        <v>3.0</v>
      </c>
      <c r="W22" s="71">
        <v>1.0</v>
      </c>
    </row>
    <row r="23">
      <c r="A23" s="44" t="s">
        <v>126</v>
      </c>
      <c r="B23" s="44" t="s">
        <v>127</v>
      </c>
      <c r="C23" s="45" t="s">
        <v>322</v>
      </c>
      <c r="D23" s="46">
        <v>1.0</v>
      </c>
      <c r="E23" s="47">
        <v>55.0</v>
      </c>
      <c r="F23" s="47">
        <v>33.0</v>
      </c>
      <c r="G23" s="47">
        <v>22.0</v>
      </c>
      <c r="H23" s="48">
        <f t="shared" si="1"/>
        <v>0.6666666667</v>
      </c>
      <c r="I23" s="48">
        <v>0.4</v>
      </c>
      <c r="J23" s="47">
        <f>SUMIF('Amazon Sales - 521'!$I$2:$I$232,$B23,'Amazon Sales - 521'!$V$2:$V$232)</f>
        <v>5517.39</v>
      </c>
      <c r="K23" s="47">
        <f>SUMIF('Amazon Sales - 621'!$I$2:$I$248,$B23,'Amazon Sales - 621'!$V$2:$V$248)</f>
        <v>5683</v>
      </c>
      <c r="L23" s="47">
        <f>SUMIF('Amazon Sales - 721'!$I$2:$I$323,$B23,'Amazon Sales - 721'!$V$2:$V$323)</f>
        <v>6893</v>
      </c>
      <c r="M23" s="47">
        <f>SUMIF('Amazon Sales - 821'!$I$2:$I$325,$B23,'Amazon Sales - 821'!$V$2:$V$325)</f>
        <v>9164</v>
      </c>
      <c r="N23" s="68">
        <f t="shared" si="2"/>
        <v>27257.39</v>
      </c>
      <c r="O23" s="69">
        <f t="shared" si="3"/>
        <v>0.09793244666</v>
      </c>
      <c r="P23" s="69">
        <f t="shared" si="4"/>
        <v>0.01524847183</v>
      </c>
      <c r="Q23" s="70">
        <v>341.88</v>
      </c>
      <c r="R23" s="71">
        <v>25.0</v>
      </c>
      <c r="S23" s="72">
        <v>202.0</v>
      </c>
      <c r="T23" s="71">
        <v>52.0</v>
      </c>
      <c r="U23" s="72">
        <v>38.0</v>
      </c>
      <c r="V23" s="71">
        <v>3.0</v>
      </c>
      <c r="W23" s="71">
        <v>3.0</v>
      </c>
    </row>
    <row r="24">
      <c r="A24" s="44" t="s">
        <v>133</v>
      </c>
      <c r="B24" s="44" t="s">
        <v>134</v>
      </c>
      <c r="C24" s="45" t="s">
        <v>322</v>
      </c>
      <c r="D24" s="46">
        <v>1.0</v>
      </c>
      <c r="E24" s="47">
        <v>59.5</v>
      </c>
      <c r="F24" s="47">
        <v>32.5</v>
      </c>
      <c r="G24" s="47">
        <v>27.0</v>
      </c>
      <c r="H24" s="48">
        <f t="shared" si="1"/>
        <v>0.8307692308</v>
      </c>
      <c r="I24" s="48">
        <v>0.453781512605042</v>
      </c>
      <c r="J24" s="47">
        <f>SUMIF('Amazon Sales - 521'!$I$2:$I$232,$B24,'Amazon Sales - 521'!$V$2:$V$232)</f>
        <v>701.17</v>
      </c>
      <c r="K24" s="47">
        <f>SUMIF('Amazon Sales - 621'!$I$2:$I$248,$B24,'Amazon Sales - 621'!$V$2:$V$248)</f>
        <v>268</v>
      </c>
      <c r="L24" s="47">
        <f>SUMIF('Amazon Sales - 721'!$I$2:$I$323,$B24,'Amazon Sales - 721'!$V$2:$V$323)</f>
        <v>268</v>
      </c>
      <c r="M24" s="47">
        <f>SUMIF('Amazon Sales - 821'!$I$2:$I$325,$B24,'Amazon Sales - 821'!$V$2:$V$325)</f>
        <v>268</v>
      </c>
      <c r="N24" s="68">
        <f t="shared" si="2"/>
        <v>1505.17</v>
      </c>
      <c r="O24" s="69">
        <f t="shared" si="3"/>
        <v>0.005407890511</v>
      </c>
      <c r="P24" s="69">
        <f t="shared" si="4"/>
        <v>0.01474001103</v>
      </c>
      <c r="Q24" s="70">
        <v>330.48</v>
      </c>
      <c r="R24" s="71">
        <v>25.0</v>
      </c>
      <c r="S24" s="72">
        <v>159.0</v>
      </c>
      <c r="T24" s="71">
        <v>52.0</v>
      </c>
      <c r="U24" s="72">
        <v>77.0</v>
      </c>
      <c r="V24" s="71">
        <v>3.0</v>
      </c>
      <c r="W24" s="71">
        <v>6.0</v>
      </c>
    </row>
    <row r="25">
      <c r="A25" s="44" t="s">
        <v>181</v>
      </c>
      <c r="B25" s="44" t="s">
        <v>182</v>
      </c>
      <c r="C25" s="45" t="s">
        <v>322</v>
      </c>
      <c r="D25" s="46">
        <v>1.0</v>
      </c>
      <c r="E25" s="47">
        <v>49.5</v>
      </c>
      <c r="F25" s="47">
        <v>31.0</v>
      </c>
      <c r="G25" s="47">
        <v>18.5</v>
      </c>
      <c r="H25" s="48">
        <f t="shared" si="1"/>
        <v>0.5967741935</v>
      </c>
      <c r="I25" s="48">
        <v>0.373737373737374</v>
      </c>
      <c r="J25" s="47">
        <f>SUMIF('Amazon Sales - 521'!$I$2:$I$232,$B25,'Amazon Sales - 521'!$V$2:$V$232)</f>
        <v>0</v>
      </c>
      <c r="K25" s="47">
        <f>SUMIF('Amazon Sales - 621'!$I$2:$I$248,$B25,'Amazon Sales - 621'!$V$2:$V$248)</f>
        <v>0</v>
      </c>
      <c r="L25" s="47">
        <f>SUMIF('Amazon Sales - 721'!$I$2:$I$323,$B25,'Amazon Sales - 721'!$V$2:$V$323)</f>
        <v>0</v>
      </c>
      <c r="M25" s="47">
        <f>SUMIF('Amazon Sales - 821'!$I$2:$I$325,$B25,'Amazon Sales - 821'!$V$2:$V$325)</f>
        <v>0</v>
      </c>
      <c r="N25" s="68">
        <f t="shared" si="2"/>
        <v>0</v>
      </c>
      <c r="O25" s="69">
        <f t="shared" si="3"/>
        <v>0</v>
      </c>
      <c r="P25" s="69">
        <f t="shared" si="4"/>
        <v>0.0138374931</v>
      </c>
      <c r="Q25" s="70">
        <v>310.245</v>
      </c>
      <c r="R25" s="71">
        <v>23.0</v>
      </c>
      <c r="S25" s="72">
        <v>218.0</v>
      </c>
      <c r="T25" s="71">
        <v>52.0</v>
      </c>
      <c r="U25" s="72">
        <v>91.0</v>
      </c>
      <c r="V25" s="71">
        <v>3.0</v>
      </c>
      <c r="W25" s="71">
        <v>5.0</v>
      </c>
    </row>
    <row r="26">
      <c r="A26" s="44" t="s">
        <v>171</v>
      </c>
      <c r="B26" s="44" t="s">
        <v>172</v>
      </c>
      <c r="C26" s="45" t="s">
        <v>322</v>
      </c>
      <c r="D26" s="46">
        <v>1.0</v>
      </c>
      <c r="E26" s="47">
        <v>56.0</v>
      </c>
      <c r="F26" s="47">
        <v>31.5</v>
      </c>
      <c r="G26" s="47">
        <v>24.5</v>
      </c>
      <c r="H26" s="48">
        <f t="shared" si="1"/>
        <v>0.7777777778</v>
      </c>
      <c r="I26" s="48">
        <v>0.4375</v>
      </c>
      <c r="J26" s="47">
        <f>SUMIF('Amazon Sales - 521'!$I$2:$I$232,$B26,'Amazon Sales - 521'!$V$2:$V$232)</f>
        <v>0</v>
      </c>
      <c r="K26" s="47">
        <f>SUMIF('Amazon Sales - 621'!$I$2:$I$248,$B26,'Amazon Sales - 621'!$V$2:$V$248)</f>
        <v>0</v>
      </c>
      <c r="L26" s="47">
        <f>SUMIF('Amazon Sales - 721'!$I$2:$I$323,$B26,'Amazon Sales - 721'!$V$2:$V$323)</f>
        <v>0</v>
      </c>
      <c r="M26" s="47">
        <f>SUMIF('Amazon Sales - 821'!$I$2:$I$325,$B26,'Amazon Sales - 821'!$V$2:$V$325)</f>
        <v>0</v>
      </c>
      <c r="N26" s="68">
        <f t="shared" si="2"/>
        <v>0</v>
      </c>
      <c r="O26" s="69">
        <f t="shared" si="3"/>
        <v>0</v>
      </c>
      <c r="P26" s="69">
        <f t="shared" si="4"/>
        <v>0.01362652647</v>
      </c>
      <c r="Q26" s="70">
        <v>305.515</v>
      </c>
      <c r="R26" s="71">
        <v>23.0</v>
      </c>
      <c r="S26" s="72">
        <v>162.0</v>
      </c>
      <c r="T26" s="71">
        <v>52.0</v>
      </c>
      <c r="U26" s="72">
        <v>41.0</v>
      </c>
      <c r="V26" s="71">
        <v>3.0</v>
      </c>
      <c r="W26" s="71">
        <v>0.0</v>
      </c>
    </row>
    <row r="27">
      <c r="A27" s="44" t="s">
        <v>123</v>
      </c>
      <c r="B27" s="44" t="s">
        <v>124</v>
      </c>
      <c r="C27" s="45" t="s">
        <v>322</v>
      </c>
      <c r="D27" s="46">
        <v>1.0</v>
      </c>
      <c r="E27" s="47">
        <v>56.0</v>
      </c>
      <c r="F27" s="47">
        <v>33.0</v>
      </c>
      <c r="G27" s="47">
        <v>23.0</v>
      </c>
      <c r="H27" s="48">
        <f t="shared" si="1"/>
        <v>0.696969697</v>
      </c>
      <c r="I27" s="48">
        <v>0.410714285714286</v>
      </c>
      <c r="J27" s="47">
        <f>SUMIF('Amazon Sales - 521'!$I$2:$I$232,$B27,'Amazon Sales - 521'!$V$2:$V$232)</f>
        <v>0</v>
      </c>
      <c r="K27" s="47">
        <f>SUMIF('Amazon Sales - 621'!$I$2:$I$248,$B27,'Amazon Sales - 621'!$V$2:$V$248)</f>
        <v>0</v>
      </c>
      <c r="L27" s="47">
        <f>SUMIF('Amazon Sales - 721'!$I$2:$I$323,$B27,'Amazon Sales - 721'!$V$2:$V$323)</f>
        <v>127</v>
      </c>
      <c r="M27" s="47">
        <f>SUMIF('Amazon Sales - 821'!$I$2:$I$325,$B27,'Amazon Sales - 821'!$V$2:$V$325)</f>
        <v>254</v>
      </c>
      <c r="N27" s="68">
        <f t="shared" si="2"/>
        <v>381</v>
      </c>
      <c r="O27" s="69">
        <f t="shared" si="3"/>
        <v>0.001368886096</v>
      </c>
      <c r="P27" s="69">
        <f t="shared" si="4"/>
        <v>0.0135000803</v>
      </c>
      <c r="Q27" s="70">
        <v>302.68</v>
      </c>
      <c r="R27" s="71">
        <v>23.0</v>
      </c>
      <c r="S27" s="72">
        <v>171.0</v>
      </c>
      <c r="T27" s="71">
        <v>52.0</v>
      </c>
      <c r="U27" s="72">
        <v>116.0</v>
      </c>
      <c r="V27" s="71">
        <v>3.0</v>
      </c>
      <c r="W27" s="71">
        <v>1.0</v>
      </c>
    </row>
    <row r="28">
      <c r="A28" s="44" t="s">
        <v>195</v>
      </c>
      <c r="B28" s="44" t="s">
        <v>196</v>
      </c>
      <c r="C28" s="45" t="s">
        <v>322</v>
      </c>
      <c r="D28" s="46">
        <v>1.0</v>
      </c>
      <c r="E28" s="47">
        <v>56.0</v>
      </c>
      <c r="F28" s="47">
        <v>29.5</v>
      </c>
      <c r="G28" s="47">
        <v>26.5</v>
      </c>
      <c r="H28" s="48">
        <f t="shared" si="1"/>
        <v>0.8983050847</v>
      </c>
      <c r="I28" s="48">
        <v>0.473214285714286</v>
      </c>
      <c r="J28" s="47">
        <f>SUMIF('Amazon Sales - 521'!$I$2:$I$232,$B28,'Amazon Sales - 521'!$V$2:$V$232)</f>
        <v>0</v>
      </c>
      <c r="K28" s="47">
        <f>SUMIF('Amazon Sales - 621'!$I$2:$I$248,$B28,'Amazon Sales - 621'!$V$2:$V$248)</f>
        <v>0</v>
      </c>
      <c r="L28" s="47">
        <f>SUMIF('Amazon Sales - 721'!$I$2:$I$323,$B28,'Amazon Sales - 721'!$V$2:$V$323)</f>
        <v>1696</v>
      </c>
      <c r="M28" s="47">
        <f>SUMIF('Amazon Sales - 821'!$I$2:$I$325,$B28,'Amazon Sales - 821'!$V$2:$V$325)</f>
        <v>1378</v>
      </c>
      <c r="N28" s="68">
        <f t="shared" si="2"/>
        <v>3074</v>
      </c>
      <c r="O28" s="69">
        <f t="shared" si="3"/>
        <v>0.01104450356</v>
      </c>
      <c r="P28" s="69">
        <f t="shared" si="4"/>
        <v>0.01336783589</v>
      </c>
      <c r="Q28" s="70">
        <v>299.715</v>
      </c>
      <c r="R28" s="71">
        <v>22.0</v>
      </c>
      <c r="S28" s="72">
        <v>147.0</v>
      </c>
      <c r="T28" s="71">
        <v>52.0</v>
      </c>
      <c r="U28" s="72">
        <v>22.0</v>
      </c>
      <c r="V28" s="71">
        <v>3.0</v>
      </c>
      <c r="W28" s="71">
        <v>0.0</v>
      </c>
    </row>
    <row r="29">
      <c r="A29" s="44" t="s">
        <v>245</v>
      </c>
      <c r="B29" s="44" t="s">
        <v>246</v>
      </c>
      <c r="C29" s="45" t="s">
        <v>322</v>
      </c>
      <c r="D29" s="46">
        <v>1.0</v>
      </c>
      <c r="E29" s="47">
        <v>35.0</v>
      </c>
      <c r="F29" s="47">
        <v>24.5</v>
      </c>
      <c r="G29" s="47">
        <v>10.5</v>
      </c>
      <c r="H29" s="48">
        <f t="shared" si="1"/>
        <v>0.4285714286</v>
      </c>
      <c r="I29" s="48">
        <v>0.3</v>
      </c>
      <c r="J29" s="47">
        <f>SUMIF('Amazon Sales - 521'!$I$2:$I$232,$B29,'Amazon Sales - 521'!$V$2:$V$232)</f>
        <v>218.18</v>
      </c>
      <c r="K29" s="47">
        <f>SUMIF('Amazon Sales - 621'!$I$2:$I$248,$B29,'Amazon Sales - 621'!$V$2:$V$248)</f>
        <v>130</v>
      </c>
      <c r="L29" s="47">
        <f>SUMIF('Amazon Sales - 721'!$I$2:$I$323,$B29,'Amazon Sales - 721'!$V$2:$V$323)</f>
        <v>0</v>
      </c>
      <c r="M29" s="47">
        <f>SUMIF('Amazon Sales - 821'!$I$2:$I$325,$B29,'Amazon Sales - 821'!$V$2:$V$325)</f>
        <v>340</v>
      </c>
      <c r="N29" s="68">
        <f t="shared" si="2"/>
        <v>688.18</v>
      </c>
      <c r="O29" s="69">
        <f t="shared" si="3"/>
        <v>0.002472546019</v>
      </c>
      <c r="P29" s="69">
        <f t="shared" si="4"/>
        <v>0.01268208284</v>
      </c>
      <c r="Q29" s="70">
        <v>284.34</v>
      </c>
      <c r="R29" s="71">
        <v>21.0</v>
      </c>
      <c r="S29" s="72">
        <v>352.0</v>
      </c>
      <c r="T29" s="71">
        <v>52.0</v>
      </c>
      <c r="U29" s="72">
        <v>52.0</v>
      </c>
      <c r="V29" s="71">
        <v>2.0</v>
      </c>
      <c r="W29" s="71">
        <v>6.0</v>
      </c>
    </row>
    <row r="30">
      <c r="A30" s="44" t="s">
        <v>32</v>
      </c>
      <c r="B30" s="44" t="s">
        <v>33</v>
      </c>
      <c r="C30" s="45" t="s">
        <v>322</v>
      </c>
      <c r="D30" s="46">
        <v>1.0</v>
      </c>
      <c r="E30" s="47">
        <v>77.0</v>
      </c>
      <c r="F30" s="47">
        <v>43.5</v>
      </c>
      <c r="G30" s="47">
        <v>33.5</v>
      </c>
      <c r="H30" s="48">
        <f t="shared" si="1"/>
        <v>0.7701149425</v>
      </c>
      <c r="I30" s="48">
        <v>0.435064935064935</v>
      </c>
      <c r="J30" s="47">
        <f>SUMIF('Amazon Sales - 521'!$I$2:$I$232,$B30,'Amazon Sales - 521'!$V$2:$V$232)</f>
        <v>0</v>
      </c>
      <c r="K30" s="47">
        <f>SUMIF('Amazon Sales - 621'!$I$2:$I$248,$B30,'Amazon Sales - 621'!$V$2:$V$248)</f>
        <v>0</v>
      </c>
      <c r="L30" s="47">
        <f>SUMIF('Amazon Sales - 721'!$I$2:$I$323,$B30,'Amazon Sales - 721'!$V$2:$V$323)</f>
        <v>0</v>
      </c>
      <c r="M30" s="47">
        <f>SUMIF('Amazon Sales - 821'!$I$2:$I$325,$B30,'Amazon Sales - 821'!$V$2:$V$325)</f>
        <v>0</v>
      </c>
      <c r="N30" s="68">
        <f t="shared" si="2"/>
        <v>0</v>
      </c>
      <c r="O30" s="69">
        <f t="shared" si="3"/>
        <v>0</v>
      </c>
      <c r="P30" s="69">
        <f t="shared" si="4"/>
        <v>0.01253601186</v>
      </c>
      <c r="Q30" s="70">
        <v>281.065</v>
      </c>
      <c r="R30" s="71">
        <v>21.0</v>
      </c>
      <c r="S30" s="72">
        <v>109.0</v>
      </c>
      <c r="T30" s="71">
        <v>52.0</v>
      </c>
      <c r="U30" s="72">
        <v>57.0</v>
      </c>
      <c r="V30" s="71">
        <v>2.0</v>
      </c>
      <c r="W30" s="71">
        <v>6.0</v>
      </c>
    </row>
    <row r="31">
      <c r="A31" s="44" t="s">
        <v>185</v>
      </c>
      <c r="B31" s="44" t="s">
        <v>186</v>
      </c>
      <c r="C31" s="45" t="s">
        <v>322</v>
      </c>
      <c r="D31" s="46">
        <v>1.0</v>
      </c>
      <c r="E31" s="47">
        <v>54.0</v>
      </c>
      <c r="F31" s="47">
        <v>30.5</v>
      </c>
      <c r="G31" s="47">
        <v>23.5</v>
      </c>
      <c r="H31" s="48">
        <f t="shared" si="1"/>
        <v>0.7704918033</v>
      </c>
      <c r="I31" s="48">
        <v>0.435185185185185</v>
      </c>
      <c r="J31" s="47">
        <f>SUMIF('Amazon Sales - 521'!$I$2:$I$232,$B31,'Amazon Sales - 521'!$V$2:$V$232)</f>
        <v>0</v>
      </c>
      <c r="K31" s="47">
        <f>SUMIF('Amazon Sales - 621'!$I$2:$I$248,$B31,'Amazon Sales - 621'!$V$2:$V$248)</f>
        <v>0</v>
      </c>
      <c r="L31" s="47">
        <f>SUMIF('Amazon Sales - 721'!$I$2:$I$323,$B31,'Amazon Sales - 721'!$V$2:$V$323)</f>
        <v>0</v>
      </c>
      <c r="M31" s="47">
        <f>SUMIF('Amazon Sales - 821'!$I$2:$I$325,$B31,'Amazon Sales - 821'!$V$2:$V$325)</f>
        <v>0</v>
      </c>
      <c r="N31" s="68">
        <f t="shared" si="2"/>
        <v>0</v>
      </c>
      <c r="O31" s="69">
        <f t="shared" si="3"/>
        <v>0</v>
      </c>
      <c r="P31" s="69">
        <f t="shared" si="4"/>
        <v>0.01209556884</v>
      </c>
      <c r="Q31" s="70">
        <v>271.19</v>
      </c>
      <c r="R31" s="71">
        <v>20.0</v>
      </c>
      <c r="S31" s="72">
        <v>150.0</v>
      </c>
      <c r="T31" s="71">
        <v>52.0</v>
      </c>
      <c r="U31" s="72">
        <v>11.0</v>
      </c>
      <c r="V31" s="71">
        <v>2.0</v>
      </c>
      <c r="W31" s="71">
        <v>3.0</v>
      </c>
    </row>
    <row r="32">
      <c r="A32" s="44" t="s">
        <v>210</v>
      </c>
      <c r="B32" s="44" t="s">
        <v>211</v>
      </c>
      <c r="C32" s="45" t="s">
        <v>322</v>
      </c>
      <c r="D32" s="46">
        <v>1.0</v>
      </c>
      <c r="E32" s="47">
        <v>49.5</v>
      </c>
      <c r="F32" s="47">
        <v>28.5</v>
      </c>
      <c r="G32" s="47">
        <v>21.0</v>
      </c>
      <c r="H32" s="48">
        <f t="shared" si="1"/>
        <v>0.7368421053</v>
      </c>
      <c r="I32" s="48">
        <v>0.424242424242424</v>
      </c>
      <c r="J32" s="47">
        <f>SUMIF('Amazon Sales - 521'!$I$2:$I$232,$B32,'Amazon Sales - 521'!$V$2:$V$232)</f>
        <v>0</v>
      </c>
      <c r="K32" s="47">
        <f>SUMIF('Amazon Sales - 621'!$I$2:$I$248,$B32,'Amazon Sales - 621'!$V$2:$V$248)</f>
        <v>0</v>
      </c>
      <c r="L32" s="47">
        <f>SUMIF('Amazon Sales - 721'!$I$2:$I$323,$B32,'Amazon Sales - 721'!$V$2:$V$323)</f>
        <v>0</v>
      </c>
      <c r="M32" s="47">
        <f>SUMIF('Amazon Sales - 821'!$I$2:$I$325,$B32,'Amazon Sales - 821'!$V$2:$V$325)</f>
        <v>0</v>
      </c>
      <c r="N32" s="68">
        <f t="shared" si="2"/>
        <v>0</v>
      </c>
      <c r="O32" s="69">
        <f t="shared" si="3"/>
        <v>0</v>
      </c>
      <c r="P32" s="69">
        <f t="shared" si="4"/>
        <v>0.0120358024</v>
      </c>
      <c r="Q32" s="70">
        <v>269.85</v>
      </c>
      <c r="R32" s="71">
        <v>20.0</v>
      </c>
      <c r="S32" s="72">
        <v>167.0</v>
      </c>
      <c r="T32" s="71">
        <v>52.0</v>
      </c>
      <c r="U32" s="72">
        <v>88.0</v>
      </c>
      <c r="V32" s="71">
        <v>2.0</v>
      </c>
      <c r="W32" s="71">
        <v>3.0</v>
      </c>
    </row>
    <row r="33">
      <c r="A33" s="44" t="s">
        <v>106</v>
      </c>
      <c r="B33" s="44" t="s">
        <v>107</v>
      </c>
      <c r="C33" s="45" t="s">
        <v>322</v>
      </c>
      <c r="D33" s="46">
        <v>1.0</v>
      </c>
      <c r="E33" s="47">
        <v>57.0</v>
      </c>
      <c r="F33" s="47">
        <v>34.0</v>
      </c>
      <c r="G33" s="47">
        <v>23.0</v>
      </c>
      <c r="H33" s="48">
        <f t="shared" si="1"/>
        <v>0.6764705882</v>
      </c>
      <c r="I33" s="48">
        <v>0.403508771929825</v>
      </c>
      <c r="J33" s="47">
        <f>SUMIF('Amazon Sales - 521'!$I$2:$I$232,$B33,'Amazon Sales - 521'!$V$2:$V$232)</f>
        <v>139.64</v>
      </c>
      <c r="K33" s="47">
        <f>SUMIF('Amazon Sales - 621'!$I$2:$I$248,$B33,'Amazon Sales - 621'!$V$2:$V$248)</f>
        <v>268</v>
      </c>
      <c r="L33" s="47">
        <f>SUMIF('Amazon Sales - 721'!$I$2:$I$323,$B33,'Amazon Sales - 721'!$V$2:$V$323)</f>
        <v>129</v>
      </c>
      <c r="M33" s="47">
        <f>SUMIF('Amazon Sales - 821'!$I$2:$I$325,$B33,'Amazon Sales - 821'!$V$2:$V$325)</f>
        <v>516</v>
      </c>
      <c r="N33" s="68">
        <f t="shared" si="2"/>
        <v>1052.64</v>
      </c>
      <c r="O33" s="69">
        <f t="shared" si="3"/>
        <v>0.003782005931</v>
      </c>
      <c r="P33" s="69">
        <f t="shared" si="4"/>
        <v>0.01183821631</v>
      </c>
      <c r="Q33" s="70">
        <v>265.42</v>
      </c>
      <c r="R33" s="71">
        <v>20.0</v>
      </c>
      <c r="S33" s="72">
        <v>150.0</v>
      </c>
      <c r="T33" s="71">
        <v>52.0</v>
      </c>
      <c r="U33" s="72">
        <v>70.0</v>
      </c>
      <c r="V33" s="71">
        <v>2.0</v>
      </c>
      <c r="W33" s="71">
        <v>1.0</v>
      </c>
    </row>
    <row r="34">
      <c r="A34" s="44" t="s">
        <v>87</v>
      </c>
      <c r="B34" s="44" t="s">
        <v>88</v>
      </c>
      <c r="C34" s="45" t="s">
        <v>322</v>
      </c>
      <c r="D34" s="46">
        <v>1.0</v>
      </c>
      <c r="E34" s="47">
        <v>59.0</v>
      </c>
      <c r="F34" s="47">
        <v>35.0</v>
      </c>
      <c r="G34" s="47">
        <v>24.0</v>
      </c>
      <c r="H34" s="48">
        <f t="shared" si="1"/>
        <v>0.6857142857</v>
      </c>
      <c r="I34" s="48">
        <v>0.406779661016949</v>
      </c>
      <c r="J34" s="47">
        <f>SUMIF('Amazon Sales - 521'!$I$2:$I$232,$B34,'Amazon Sales - 521'!$V$2:$V$232)</f>
        <v>0</v>
      </c>
      <c r="K34" s="47">
        <f>SUMIF('Amazon Sales - 621'!$I$2:$I$248,$B34,'Amazon Sales - 621'!$V$2:$V$248)</f>
        <v>0</v>
      </c>
      <c r="L34" s="47">
        <f>SUMIF('Amazon Sales - 721'!$I$2:$I$323,$B34,'Amazon Sales - 721'!$V$2:$V$323)</f>
        <v>134</v>
      </c>
      <c r="M34" s="47">
        <f>SUMIF('Amazon Sales - 821'!$I$2:$I$325,$B34,'Amazon Sales - 821'!$V$2:$V$325)</f>
        <v>0</v>
      </c>
      <c r="N34" s="68">
        <f t="shared" si="2"/>
        <v>134</v>
      </c>
      <c r="O34" s="69">
        <f t="shared" si="3"/>
        <v>0.0004814455035</v>
      </c>
      <c r="P34" s="69">
        <f t="shared" si="4"/>
        <v>0.01161431515</v>
      </c>
      <c r="Q34" s="70">
        <v>260.4</v>
      </c>
      <c r="R34" s="71">
        <v>19.0</v>
      </c>
      <c r="S34" s="72">
        <v>141.0</v>
      </c>
      <c r="T34" s="71">
        <v>51.0</v>
      </c>
      <c r="U34" s="72">
        <v>119.0</v>
      </c>
      <c r="V34" s="71">
        <v>2.0</v>
      </c>
      <c r="W34" s="71">
        <v>1.0</v>
      </c>
    </row>
    <row r="35">
      <c r="A35" s="44" t="s">
        <v>47</v>
      </c>
      <c r="B35" s="44" t="s">
        <v>48</v>
      </c>
      <c r="C35" s="45" t="s">
        <v>322</v>
      </c>
      <c r="D35" s="46">
        <v>1.0</v>
      </c>
      <c r="E35" s="47">
        <v>69.0</v>
      </c>
      <c r="F35" s="47">
        <v>41.5</v>
      </c>
      <c r="G35" s="47">
        <v>27.5</v>
      </c>
      <c r="H35" s="48">
        <f t="shared" si="1"/>
        <v>0.6626506024</v>
      </c>
      <c r="I35" s="48">
        <v>0.398550724637681</v>
      </c>
      <c r="J35" s="47">
        <f>SUMIF('Amazon Sales - 521'!$I$2:$I$232,$B35,'Amazon Sales - 521'!$V$2:$V$232)</f>
        <v>0</v>
      </c>
      <c r="K35" s="47">
        <f>SUMIF('Amazon Sales - 621'!$I$2:$I$248,$B35,'Amazon Sales - 621'!$V$2:$V$248)</f>
        <v>0</v>
      </c>
      <c r="L35" s="47">
        <f>SUMIF('Amazon Sales - 721'!$I$2:$I$323,$B35,'Amazon Sales - 721'!$V$2:$V$323)</f>
        <v>0</v>
      </c>
      <c r="M35" s="47">
        <f>SUMIF('Amazon Sales - 821'!$I$2:$I$325,$B35,'Amazon Sales - 821'!$V$2:$V$325)</f>
        <v>0</v>
      </c>
      <c r="N35" s="68">
        <f t="shared" si="2"/>
        <v>0</v>
      </c>
      <c r="O35" s="69">
        <f t="shared" si="3"/>
        <v>0</v>
      </c>
      <c r="P35" s="69">
        <f t="shared" si="4"/>
        <v>0.009628418908</v>
      </c>
      <c r="Q35" s="70">
        <v>215.875</v>
      </c>
      <c r="R35" s="71">
        <v>16.0</v>
      </c>
      <c r="S35" s="72">
        <v>102.0</v>
      </c>
      <c r="T35" s="71">
        <v>52.0</v>
      </c>
      <c r="U35" s="72">
        <v>32.0</v>
      </c>
      <c r="V35" s="71">
        <v>2.0</v>
      </c>
      <c r="W35" s="71">
        <v>6.0</v>
      </c>
    </row>
    <row r="36">
      <c r="A36" s="44" t="s">
        <v>201</v>
      </c>
      <c r="B36" s="44" t="s">
        <v>202</v>
      </c>
      <c r="C36" s="45" t="s">
        <v>322</v>
      </c>
      <c r="D36" s="46">
        <v>1.0</v>
      </c>
      <c r="E36" s="47">
        <v>54.0</v>
      </c>
      <c r="F36" s="47">
        <v>29.0</v>
      </c>
      <c r="G36" s="47">
        <v>25.0</v>
      </c>
      <c r="H36" s="48">
        <f t="shared" si="1"/>
        <v>0.8620689655</v>
      </c>
      <c r="I36" s="48">
        <v>0.462962962962963</v>
      </c>
      <c r="J36" s="47">
        <f>SUMIF('Amazon Sales - 521'!$I$2:$I$232,$B36,'Amazon Sales - 521'!$V$2:$V$232)</f>
        <v>0</v>
      </c>
      <c r="K36" s="47">
        <f>SUMIF('Amazon Sales - 621'!$I$2:$I$248,$B36,'Amazon Sales - 621'!$V$2:$V$248)</f>
        <v>0</v>
      </c>
      <c r="L36" s="47">
        <f>SUMIF('Amazon Sales - 721'!$I$2:$I$323,$B36,'Amazon Sales - 721'!$V$2:$V$323)</f>
        <v>510</v>
      </c>
      <c r="M36" s="47">
        <f>SUMIF('Amazon Sales - 821'!$I$2:$I$325,$B36,'Amazon Sales - 821'!$V$2:$V$325)</f>
        <v>306</v>
      </c>
      <c r="N36" s="68">
        <f t="shared" si="2"/>
        <v>816</v>
      </c>
      <c r="O36" s="69">
        <f t="shared" si="3"/>
        <v>0.002931787544</v>
      </c>
      <c r="P36" s="69">
        <f t="shared" si="4"/>
        <v>0.009355232731</v>
      </c>
      <c r="Q36" s="70">
        <v>209.75</v>
      </c>
      <c r="R36" s="71">
        <v>16.0</v>
      </c>
      <c r="S36" s="72">
        <v>109.0</v>
      </c>
      <c r="T36" s="71">
        <v>52.0</v>
      </c>
      <c r="U36" s="72">
        <v>58.0</v>
      </c>
      <c r="V36" s="71">
        <v>2.0</v>
      </c>
      <c r="W36" s="71">
        <v>0.0</v>
      </c>
    </row>
    <row r="37">
      <c r="A37" s="44" t="s">
        <v>193</v>
      </c>
      <c r="B37" s="44" t="s">
        <v>194</v>
      </c>
      <c r="C37" s="45" t="s">
        <v>322</v>
      </c>
      <c r="D37" s="46">
        <v>1.0</v>
      </c>
      <c r="E37" s="47">
        <v>49.5</v>
      </c>
      <c r="F37" s="47">
        <v>30.0</v>
      </c>
      <c r="G37" s="47">
        <v>19.5</v>
      </c>
      <c r="H37" s="48">
        <f t="shared" si="1"/>
        <v>0.65</v>
      </c>
      <c r="I37" s="48">
        <v>0.393939393939394</v>
      </c>
      <c r="J37" s="47">
        <f>SUMIF('Amazon Sales - 521'!$I$2:$I$232,$B37,'Amazon Sales - 521'!$V$2:$V$232)</f>
        <v>0</v>
      </c>
      <c r="K37" s="47">
        <f>SUMIF('Amazon Sales - 621'!$I$2:$I$248,$B37,'Amazon Sales - 621'!$V$2:$V$248)</f>
        <v>0</v>
      </c>
      <c r="L37" s="47">
        <f>SUMIF('Amazon Sales - 721'!$I$2:$I$323,$B37,'Amazon Sales - 721'!$V$2:$V$323)</f>
        <v>0</v>
      </c>
      <c r="M37" s="47">
        <f>SUMIF('Amazon Sales - 821'!$I$2:$I$325,$B37,'Amazon Sales - 821'!$V$2:$V$325)</f>
        <v>0</v>
      </c>
      <c r="N37" s="68">
        <f t="shared" si="2"/>
        <v>0</v>
      </c>
      <c r="O37" s="69">
        <f t="shared" si="3"/>
        <v>0</v>
      </c>
      <c r="P37" s="69">
        <f t="shared" si="4"/>
        <v>0.008906092357</v>
      </c>
      <c r="Q37" s="70">
        <v>199.68</v>
      </c>
      <c r="R37" s="71">
        <v>15.0</v>
      </c>
      <c r="S37" s="72">
        <v>133.0</v>
      </c>
      <c r="T37" s="71">
        <v>52.0</v>
      </c>
      <c r="U37" s="72">
        <v>142.0</v>
      </c>
      <c r="V37" s="71">
        <v>2.0</v>
      </c>
      <c r="W37" s="71">
        <v>4.0</v>
      </c>
    </row>
    <row r="38">
      <c r="A38" s="44" t="s">
        <v>212</v>
      </c>
      <c r="B38" s="44" t="s">
        <v>213</v>
      </c>
      <c r="C38" s="45" t="s">
        <v>322</v>
      </c>
      <c r="D38" s="46">
        <v>1.0</v>
      </c>
      <c r="E38" s="47">
        <v>49.5</v>
      </c>
      <c r="F38" s="47">
        <v>28.5</v>
      </c>
      <c r="G38" s="47">
        <v>21.0</v>
      </c>
      <c r="H38" s="48">
        <f t="shared" si="1"/>
        <v>0.7368421053</v>
      </c>
      <c r="I38" s="48">
        <v>0.424242424242424</v>
      </c>
      <c r="J38" s="47">
        <f>SUMIF('Amazon Sales - 521'!$I$2:$I$232,$B38,'Amazon Sales - 521'!$V$2:$V$232)</f>
        <v>114.75</v>
      </c>
      <c r="K38" s="47">
        <f>SUMIF('Amazon Sales - 621'!$I$2:$I$248,$B38,'Amazon Sales - 621'!$V$2:$V$248)</f>
        <v>0</v>
      </c>
      <c r="L38" s="47">
        <f>SUMIF('Amazon Sales - 721'!$I$2:$I$323,$B38,'Amazon Sales - 721'!$V$2:$V$323)</f>
        <v>0</v>
      </c>
      <c r="M38" s="47">
        <f>SUMIF('Amazon Sales - 821'!$I$2:$I$325,$B38,'Amazon Sales - 821'!$V$2:$V$325)</f>
        <v>212</v>
      </c>
      <c r="N38" s="68">
        <f t="shared" si="2"/>
        <v>326.75</v>
      </c>
      <c r="O38" s="69">
        <f t="shared" si="3"/>
        <v>0.001173972524</v>
      </c>
      <c r="P38" s="69">
        <f t="shared" si="4"/>
        <v>0.008795033813</v>
      </c>
      <c r="Q38" s="70">
        <v>197.19</v>
      </c>
      <c r="R38" s="71">
        <v>15.0</v>
      </c>
      <c r="S38" s="72">
        <v>122.0</v>
      </c>
      <c r="T38" s="71">
        <v>52.0</v>
      </c>
      <c r="U38" s="72">
        <v>99.0</v>
      </c>
      <c r="V38" s="71">
        <v>2.0</v>
      </c>
      <c r="W38" s="71">
        <v>6.0</v>
      </c>
    </row>
    <row r="39">
      <c r="A39" s="44" t="s">
        <v>135</v>
      </c>
      <c r="B39" s="44" t="s">
        <v>136</v>
      </c>
      <c r="C39" s="45" t="s">
        <v>322</v>
      </c>
      <c r="D39" s="46">
        <v>1.0</v>
      </c>
      <c r="E39" s="47">
        <v>59.5</v>
      </c>
      <c r="F39" s="47">
        <v>32.5</v>
      </c>
      <c r="G39" s="47">
        <v>27.0</v>
      </c>
      <c r="H39" s="48">
        <f t="shared" si="1"/>
        <v>0.8307692308</v>
      </c>
      <c r="I39" s="48">
        <v>0.453781512605042</v>
      </c>
      <c r="J39" s="47">
        <f>SUMIF('Amazon Sales - 521'!$I$2:$I$232,$B39,'Amazon Sales - 521'!$V$2:$V$232)</f>
        <v>417.31</v>
      </c>
      <c r="K39" s="47">
        <f>SUMIF('Amazon Sales - 621'!$I$2:$I$248,$B39,'Amazon Sales - 621'!$V$2:$V$248)</f>
        <v>923</v>
      </c>
      <c r="L39" s="47">
        <f>SUMIF('Amazon Sales - 721'!$I$2:$I$323,$B39,'Amazon Sales - 721'!$V$2:$V$323)</f>
        <v>0</v>
      </c>
      <c r="M39" s="47">
        <f>SUMIF('Amazon Sales - 821'!$I$2:$I$325,$B39,'Amazon Sales - 821'!$V$2:$V$325)</f>
        <v>0</v>
      </c>
      <c r="N39" s="68">
        <f t="shared" si="2"/>
        <v>1340.31</v>
      </c>
      <c r="O39" s="69">
        <f t="shared" si="3"/>
        <v>0.004815568827</v>
      </c>
      <c r="P39" s="69">
        <f t="shared" si="4"/>
        <v>0.008429744869</v>
      </c>
      <c r="Q39" s="70">
        <v>189.0</v>
      </c>
      <c r="R39" s="71">
        <v>14.0</v>
      </c>
      <c r="S39" s="72">
        <v>91.0</v>
      </c>
      <c r="T39" s="71">
        <v>52.0</v>
      </c>
      <c r="U39" s="72">
        <v>66.0</v>
      </c>
      <c r="V39" s="71">
        <v>2.0</v>
      </c>
      <c r="W39" s="71">
        <v>2.0</v>
      </c>
    </row>
    <row r="40">
      <c r="A40" s="44" t="s">
        <v>199</v>
      </c>
      <c r="B40" s="44" t="s">
        <v>200</v>
      </c>
      <c r="C40" s="45" t="s">
        <v>322</v>
      </c>
      <c r="D40" s="46">
        <v>1.0</v>
      </c>
      <c r="E40" s="47">
        <v>48.5</v>
      </c>
      <c r="F40" s="47">
        <v>29.5</v>
      </c>
      <c r="G40" s="47">
        <v>19.0</v>
      </c>
      <c r="H40" s="48">
        <f t="shared" si="1"/>
        <v>0.6440677966</v>
      </c>
      <c r="I40" s="48">
        <v>0.391752577319588</v>
      </c>
      <c r="J40" s="47">
        <f>SUMIF('Amazon Sales - 521'!$I$2:$I$232,$B40,'Amazon Sales - 521'!$V$2:$V$232)</f>
        <v>747.98</v>
      </c>
      <c r="K40" s="47">
        <f>SUMIF('Amazon Sales - 621'!$I$2:$I$248,$B40,'Amazon Sales - 621'!$V$2:$V$248)</f>
        <v>642</v>
      </c>
      <c r="L40" s="47">
        <f>SUMIF('Amazon Sales - 721'!$I$2:$I$323,$B40,'Amazon Sales - 721'!$V$2:$V$323)</f>
        <v>510</v>
      </c>
      <c r="M40" s="47">
        <f>SUMIF('Amazon Sales - 821'!$I$2:$I$325,$B40,'Amazon Sales - 821'!$V$2:$V$325)</f>
        <v>408</v>
      </c>
      <c r="N40" s="68">
        <f t="shared" si="2"/>
        <v>2307.98</v>
      </c>
      <c r="O40" s="69">
        <f t="shared" si="3"/>
        <v>0.008292288008</v>
      </c>
      <c r="P40" s="69">
        <f t="shared" si="4"/>
        <v>0.008347231493</v>
      </c>
      <c r="Q40" s="70">
        <v>187.15</v>
      </c>
      <c r="R40" s="71">
        <v>14.0</v>
      </c>
      <c r="S40" s="72">
        <v>128.0</v>
      </c>
      <c r="T40" s="71">
        <v>52.0</v>
      </c>
      <c r="U40" s="72">
        <v>98.0</v>
      </c>
      <c r="V40" s="71">
        <v>2.0</v>
      </c>
      <c r="W40" s="71">
        <v>2.0</v>
      </c>
    </row>
    <row r="41">
      <c r="A41" s="44" t="s">
        <v>281</v>
      </c>
      <c r="B41" s="44" t="s">
        <v>282</v>
      </c>
      <c r="C41" s="45" t="s">
        <v>323</v>
      </c>
      <c r="D41" s="46">
        <v>1.0</v>
      </c>
      <c r="E41" s="47">
        <v>39.0</v>
      </c>
      <c r="F41" s="47">
        <v>19.0</v>
      </c>
      <c r="G41" s="47">
        <v>20.0</v>
      </c>
      <c r="H41" s="48">
        <f t="shared" si="1"/>
        <v>1.052631579</v>
      </c>
      <c r="I41" s="48">
        <v>0.512820512820513</v>
      </c>
      <c r="J41" s="47">
        <f>SUMIF('Amazon Sales - 521'!$I$2:$I$232,$B41,'Amazon Sales - 521'!$V$2:$V$232)</f>
        <v>0</v>
      </c>
      <c r="K41" s="47">
        <f>SUMIF('Amazon Sales - 621'!$I$2:$I$248,$B41,'Amazon Sales - 621'!$V$2:$V$248)</f>
        <v>0</v>
      </c>
      <c r="L41" s="47">
        <f>SUMIF('Amazon Sales - 721'!$I$2:$I$323,$B41,'Amazon Sales - 721'!$V$2:$V$323)</f>
        <v>0</v>
      </c>
      <c r="M41" s="47">
        <f>SUMIF('Amazon Sales - 821'!$I$2:$I$325,$B41,'Amazon Sales - 821'!$V$2:$V$325)</f>
        <v>0</v>
      </c>
      <c r="N41" s="68">
        <f t="shared" si="2"/>
        <v>0</v>
      </c>
      <c r="O41" s="69">
        <f t="shared" si="3"/>
        <v>0</v>
      </c>
      <c r="P41" s="69">
        <f t="shared" si="4"/>
        <v>0.008242417205</v>
      </c>
      <c r="Q41" s="70">
        <v>184.8</v>
      </c>
      <c r="R41" s="71">
        <v>14.0</v>
      </c>
      <c r="S41" s="72">
        <v>120.0</v>
      </c>
      <c r="T41" s="71">
        <v>48.0</v>
      </c>
      <c r="U41" s="72">
        <v>29.0</v>
      </c>
      <c r="V41" s="71">
        <v>6.0</v>
      </c>
      <c r="W41" s="71">
        <v>1.0</v>
      </c>
    </row>
    <row r="42">
      <c r="A42" s="44" t="s">
        <v>16</v>
      </c>
      <c r="B42" s="44" t="s">
        <v>17</v>
      </c>
      <c r="C42" s="45" t="s">
        <v>322</v>
      </c>
      <c r="D42" s="46">
        <v>1.0</v>
      </c>
      <c r="E42" s="47">
        <v>82.0</v>
      </c>
      <c r="F42" s="47">
        <v>48.32</v>
      </c>
      <c r="G42" s="47">
        <v>33.68</v>
      </c>
      <c r="H42" s="48">
        <f t="shared" si="1"/>
        <v>0.6970198675</v>
      </c>
      <c r="I42" s="48">
        <v>0.410731707317073</v>
      </c>
      <c r="J42" s="47">
        <f>SUMIF('Amazon Sales - 521'!$I$2:$I$232,$B42,'Amazon Sales - 521'!$V$2:$V$232)</f>
        <v>109.14</v>
      </c>
      <c r="K42" s="47">
        <f>SUMIF('Amazon Sales - 621'!$I$2:$I$248,$B42,'Amazon Sales - 621'!$V$2:$V$248)</f>
        <v>0</v>
      </c>
      <c r="L42" s="47">
        <f>SUMIF('Amazon Sales - 721'!$I$2:$I$323,$B42,'Amazon Sales - 721'!$V$2:$V$323)</f>
        <v>0</v>
      </c>
      <c r="M42" s="47">
        <f>SUMIF('Amazon Sales - 821'!$I$2:$I$325,$B42,'Amazon Sales - 821'!$V$2:$V$325)</f>
        <v>0</v>
      </c>
      <c r="N42" s="68">
        <f t="shared" si="2"/>
        <v>109.14</v>
      </c>
      <c r="O42" s="69">
        <f t="shared" si="3"/>
        <v>0.000392126584</v>
      </c>
      <c r="P42" s="69">
        <f t="shared" si="4"/>
        <v>0.008096801168</v>
      </c>
      <c r="Q42" s="70">
        <v>181.5352</v>
      </c>
      <c r="R42" s="71">
        <v>14.0</v>
      </c>
      <c r="S42" s="72">
        <v>70.0</v>
      </c>
      <c r="T42" s="71">
        <v>52.0</v>
      </c>
      <c r="U42" s="72">
        <v>32.0</v>
      </c>
      <c r="V42" s="71">
        <v>2.0</v>
      </c>
      <c r="W42" s="71">
        <v>3.0</v>
      </c>
    </row>
    <row r="43">
      <c r="A43" s="44" t="s">
        <v>116</v>
      </c>
      <c r="B43" s="44" t="s">
        <v>117</v>
      </c>
      <c r="C43" s="45" t="s">
        <v>322</v>
      </c>
      <c r="D43" s="46">
        <v>1.0</v>
      </c>
      <c r="E43" s="47">
        <v>60.5</v>
      </c>
      <c r="F43" s="47">
        <v>33.5</v>
      </c>
      <c r="G43" s="47">
        <v>27.0</v>
      </c>
      <c r="H43" s="48">
        <f t="shared" si="1"/>
        <v>0.8059701493</v>
      </c>
      <c r="I43" s="48">
        <v>0.446280991735537</v>
      </c>
      <c r="J43" s="47">
        <f>SUMIF('Amazon Sales - 521'!$I$2:$I$232,$B43,'Amazon Sales - 521'!$V$2:$V$232)</f>
        <v>0</v>
      </c>
      <c r="K43" s="47">
        <f>SUMIF('Amazon Sales - 621'!$I$2:$I$248,$B43,'Amazon Sales - 621'!$V$2:$V$248)</f>
        <v>0</v>
      </c>
      <c r="L43" s="47">
        <f>SUMIF('Amazon Sales - 721'!$I$2:$I$323,$B43,'Amazon Sales - 721'!$V$2:$V$323)</f>
        <v>402</v>
      </c>
      <c r="M43" s="47">
        <f>SUMIF('Amazon Sales - 821'!$I$2:$I$325,$B43,'Amazon Sales - 821'!$V$2:$V$325)</f>
        <v>268</v>
      </c>
      <c r="N43" s="68">
        <f t="shared" si="2"/>
        <v>670</v>
      </c>
      <c r="O43" s="69">
        <f t="shared" si="3"/>
        <v>0.002407227517</v>
      </c>
      <c r="P43" s="69">
        <f t="shared" si="4"/>
        <v>0.007972130147</v>
      </c>
      <c r="Q43" s="70">
        <v>178.74</v>
      </c>
      <c r="R43" s="71">
        <v>13.0</v>
      </c>
      <c r="S43" s="72">
        <v>86.0</v>
      </c>
      <c r="T43" s="71">
        <v>52.0</v>
      </c>
      <c r="U43" s="72">
        <v>52.0</v>
      </c>
      <c r="V43" s="71">
        <v>2.0</v>
      </c>
      <c r="W43" s="71">
        <v>6.0</v>
      </c>
    </row>
    <row r="44">
      <c r="A44" s="44" t="s">
        <v>137</v>
      </c>
      <c r="B44" s="44" t="s">
        <v>138</v>
      </c>
      <c r="C44" s="45" t="s">
        <v>322</v>
      </c>
      <c r="D44" s="46">
        <v>1.0</v>
      </c>
      <c r="E44" s="47">
        <v>59.5</v>
      </c>
      <c r="F44" s="47">
        <v>32.5</v>
      </c>
      <c r="G44" s="47">
        <v>27.0</v>
      </c>
      <c r="H44" s="48">
        <f t="shared" si="1"/>
        <v>0.8307692308</v>
      </c>
      <c r="I44" s="48">
        <v>0.453781512605042</v>
      </c>
      <c r="J44" s="47">
        <f>SUMIF('Amazon Sales - 521'!$I$2:$I$232,$B44,'Amazon Sales - 521'!$V$2:$V$232)</f>
        <v>2393.53</v>
      </c>
      <c r="K44" s="47">
        <f>SUMIF('Amazon Sales - 621'!$I$2:$I$248,$B44,'Amazon Sales - 621'!$V$2:$V$248)</f>
        <v>0</v>
      </c>
      <c r="L44" s="47">
        <f>SUMIF('Amazon Sales - 721'!$I$2:$I$323,$B44,'Amazon Sales - 721'!$V$2:$V$323)</f>
        <v>4819</v>
      </c>
      <c r="M44" s="47">
        <f>SUMIF('Amazon Sales - 821'!$I$2:$I$325,$B44,'Amazon Sales - 821'!$V$2:$V$325)</f>
        <v>258</v>
      </c>
      <c r="N44" s="68">
        <f t="shared" si="2"/>
        <v>7470.53</v>
      </c>
      <c r="O44" s="69">
        <f t="shared" si="3"/>
        <v>0.02684069461</v>
      </c>
      <c r="P44" s="69">
        <f t="shared" si="4"/>
        <v>0.007418175485</v>
      </c>
      <c r="Q44" s="70">
        <v>166.32</v>
      </c>
      <c r="R44" s="71">
        <v>12.0</v>
      </c>
      <c r="S44" s="72">
        <v>80.0</v>
      </c>
      <c r="T44" s="71">
        <v>52.0</v>
      </c>
      <c r="U44" s="72">
        <v>43.0</v>
      </c>
      <c r="V44" s="71">
        <v>2.0</v>
      </c>
      <c r="W44" s="71">
        <v>6.0</v>
      </c>
    </row>
    <row r="45">
      <c r="A45" s="44" t="s">
        <v>187</v>
      </c>
      <c r="B45" s="44" t="s">
        <v>188</v>
      </c>
      <c r="C45" s="45" t="s">
        <v>322</v>
      </c>
      <c r="D45" s="46">
        <v>1.0</v>
      </c>
      <c r="E45" s="47">
        <v>54.0</v>
      </c>
      <c r="F45" s="47">
        <v>30.5</v>
      </c>
      <c r="G45" s="47">
        <v>23.5</v>
      </c>
      <c r="H45" s="48">
        <f t="shared" si="1"/>
        <v>0.7704918033</v>
      </c>
      <c r="I45" s="48">
        <v>0.435185185185185</v>
      </c>
      <c r="J45" s="47">
        <f>SUMIF('Amazon Sales - 521'!$I$2:$I$232,$B45,'Amazon Sales - 521'!$V$2:$V$232)</f>
        <v>0</v>
      </c>
      <c r="K45" s="47">
        <f>SUMIF('Amazon Sales - 621'!$I$2:$I$248,$B45,'Amazon Sales - 621'!$V$2:$V$248)</f>
        <v>0</v>
      </c>
      <c r="L45" s="47">
        <f>SUMIF('Amazon Sales - 721'!$I$2:$I$323,$B45,'Amazon Sales - 721'!$V$2:$V$323)</f>
        <v>0</v>
      </c>
      <c r="M45" s="47">
        <f>SUMIF('Amazon Sales - 821'!$I$2:$I$325,$B45,'Amazon Sales - 821'!$V$2:$V$325)</f>
        <v>0</v>
      </c>
      <c r="N45" s="68">
        <f t="shared" si="2"/>
        <v>0</v>
      </c>
      <c r="O45" s="69">
        <f t="shared" si="3"/>
        <v>0</v>
      </c>
      <c r="P45" s="69">
        <f t="shared" si="4"/>
        <v>0.007179778732</v>
      </c>
      <c r="Q45" s="70">
        <v>160.975</v>
      </c>
      <c r="R45" s="71">
        <v>12.0</v>
      </c>
      <c r="S45" s="72">
        <v>89.0</v>
      </c>
      <c r="T45" s="71">
        <v>52.0</v>
      </c>
      <c r="U45" s="72">
        <v>116.0</v>
      </c>
      <c r="V45" s="71">
        <v>2.0</v>
      </c>
      <c r="W45" s="71">
        <v>0.0</v>
      </c>
    </row>
    <row r="46">
      <c r="A46" s="49" t="s">
        <v>307</v>
      </c>
      <c r="B46" s="49" t="s">
        <v>308</v>
      </c>
      <c r="C46" s="50" t="s">
        <v>322</v>
      </c>
      <c r="D46" s="50">
        <v>1.0</v>
      </c>
      <c r="E46" s="51">
        <v>60.5</v>
      </c>
      <c r="F46" s="51">
        <v>33.5</v>
      </c>
      <c r="G46" s="51">
        <v>27.0</v>
      </c>
      <c r="H46" s="52">
        <f t="shared" si="1"/>
        <v>0.8059701493</v>
      </c>
      <c r="I46" s="52">
        <v>0.484848484848485</v>
      </c>
      <c r="J46" s="47">
        <f>SUMIF('Amazon Sales - 521'!$I$2:$I$232,$B46,'Amazon Sales - 521'!$V$2:$V$232)</f>
        <v>0</v>
      </c>
      <c r="K46" s="47">
        <f>SUMIF('Amazon Sales - 621'!$I$2:$I$248,$B46,'Amazon Sales - 621'!$V$2:$V$248)</f>
        <v>0</v>
      </c>
      <c r="L46" s="47">
        <f>SUMIF('Amazon Sales - 721'!$I$2:$I$323,$B46,'Amazon Sales - 721'!$V$2:$V$323)</f>
        <v>140</v>
      </c>
      <c r="M46" s="47">
        <f>SUMIF('Amazon Sales - 821'!$I$2:$I$325,$B46,'Amazon Sales - 821'!$V$2:$V$325)</f>
        <v>0</v>
      </c>
      <c r="N46" s="68">
        <f t="shared" si="2"/>
        <v>140</v>
      </c>
      <c r="O46" s="69">
        <f t="shared" si="3"/>
        <v>0.0005030027648</v>
      </c>
      <c r="P46" s="69">
        <f t="shared" si="4"/>
        <v>0.006479753093</v>
      </c>
      <c r="Q46" s="74">
        <v>145.28</v>
      </c>
      <c r="R46" s="50">
        <v>11.0</v>
      </c>
      <c r="S46" s="75">
        <v>118.0</v>
      </c>
      <c r="T46" s="50">
        <v>52.0</v>
      </c>
      <c r="U46" s="75">
        <v>103.0</v>
      </c>
      <c r="V46" s="50">
        <v>2.0</v>
      </c>
      <c r="W46" s="50">
        <v>1.0</v>
      </c>
    </row>
    <row r="47">
      <c r="A47" s="44" t="s">
        <v>283</v>
      </c>
      <c r="B47" s="44" t="s">
        <v>284</v>
      </c>
      <c r="C47" s="45" t="s">
        <v>323</v>
      </c>
      <c r="D47" s="46">
        <v>1.0</v>
      </c>
      <c r="E47" s="47">
        <v>39.0</v>
      </c>
      <c r="F47" s="47">
        <v>19.0</v>
      </c>
      <c r="G47" s="47">
        <v>20.0</v>
      </c>
      <c r="H47" s="48">
        <f t="shared" si="1"/>
        <v>1.052631579</v>
      </c>
      <c r="I47" s="48">
        <v>0.512820512820513</v>
      </c>
      <c r="J47" s="47">
        <f>SUMIF('Amazon Sales - 521'!$I$2:$I$232,$B47,'Amazon Sales - 521'!$V$2:$V$232)</f>
        <v>0</v>
      </c>
      <c r="K47" s="47">
        <f>SUMIF('Amazon Sales - 621'!$I$2:$I$248,$B47,'Amazon Sales - 621'!$V$2:$V$248)</f>
        <v>0</v>
      </c>
      <c r="L47" s="47">
        <f>SUMIF('Amazon Sales - 721'!$I$2:$I$323,$B47,'Amazon Sales - 721'!$V$2:$V$323)</f>
        <v>0</v>
      </c>
      <c r="M47" s="47">
        <f>SUMIF('Amazon Sales - 821'!$I$2:$I$325,$B47,'Amazon Sales - 821'!$V$2:$V$325)</f>
        <v>0</v>
      </c>
      <c r="N47" s="68">
        <f t="shared" si="2"/>
        <v>0</v>
      </c>
      <c r="O47" s="69">
        <f t="shared" si="3"/>
        <v>0</v>
      </c>
      <c r="P47" s="69">
        <f t="shared" si="4"/>
        <v>0.006458344217</v>
      </c>
      <c r="Q47" s="70">
        <v>144.8</v>
      </c>
      <c r="R47" s="71">
        <v>11.0</v>
      </c>
      <c r="S47" s="72">
        <v>94.0</v>
      </c>
      <c r="T47" s="71">
        <v>48.0</v>
      </c>
      <c r="U47" s="72">
        <v>101.0</v>
      </c>
      <c r="V47" s="71">
        <v>6.0</v>
      </c>
      <c r="W47" s="71">
        <v>6.0</v>
      </c>
    </row>
    <row r="48">
      <c r="A48" s="44" t="s">
        <v>104</v>
      </c>
      <c r="B48" s="44" t="s">
        <v>105</v>
      </c>
      <c r="C48" s="45" t="s">
        <v>323</v>
      </c>
      <c r="D48" s="46">
        <v>1.0</v>
      </c>
      <c r="E48" s="47">
        <v>58.0</v>
      </c>
      <c r="F48" s="47">
        <v>34.0</v>
      </c>
      <c r="G48" s="47">
        <v>24.0</v>
      </c>
      <c r="H48" s="48">
        <f t="shared" si="1"/>
        <v>0.7058823529</v>
      </c>
      <c r="I48" s="48">
        <v>0.413793103448276</v>
      </c>
      <c r="J48" s="47">
        <f>SUMIF('Amazon Sales - 521'!$I$2:$I$232,$B48,'Amazon Sales - 521'!$V$2:$V$232)</f>
        <v>0</v>
      </c>
      <c r="K48" s="47">
        <f>SUMIF('Amazon Sales - 621'!$I$2:$I$248,$B48,'Amazon Sales - 621'!$V$2:$V$248)</f>
        <v>0</v>
      </c>
      <c r="L48" s="47">
        <f>SUMIF('Amazon Sales - 721'!$I$2:$I$323,$B48,'Amazon Sales - 721'!$V$2:$V$323)</f>
        <v>0</v>
      </c>
      <c r="M48" s="47">
        <f>SUMIF('Amazon Sales - 821'!$I$2:$I$325,$B48,'Amazon Sales - 821'!$V$2:$V$325)</f>
        <v>0</v>
      </c>
      <c r="N48" s="68">
        <f t="shared" si="2"/>
        <v>0</v>
      </c>
      <c r="O48" s="69">
        <f t="shared" si="3"/>
        <v>0</v>
      </c>
      <c r="P48" s="69">
        <f t="shared" si="4"/>
        <v>0.006176460685</v>
      </c>
      <c r="Q48" s="70">
        <v>138.48</v>
      </c>
      <c r="R48" s="71">
        <v>10.0</v>
      </c>
      <c r="S48" s="72">
        <v>75.0</v>
      </c>
      <c r="T48" s="71">
        <v>52.0</v>
      </c>
      <c r="U48" s="72">
        <v>15.0</v>
      </c>
      <c r="V48" s="71">
        <v>1.0</v>
      </c>
      <c r="W48" s="71">
        <v>0.0</v>
      </c>
    </row>
    <row r="49">
      <c r="A49" s="49" t="s">
        <v>155</v>
      </c>
      <c r="B49" s="49" t="s">
        <v>156</v>
      </c>
      <c r="C49" s="50" t="s">
        <v>322</v>
      </c>
      <c r="D49" s="50">
        <v>1.0</v>
      </c>
      <c r="E49" s="51">
        <v>49.5</v>
      </c>
      <c r="F49" s="51">
        <v>32.5</v>
      </c>
      <c r="G49" s="51">
        <v>17.0</v>
      </c>
      <c r="H49" s="52">
        <f t="shared" si="1"/>
        <v>0.5230769231</v>
      </c>
      <c r="I49" s="52">
        <v>0.343434343434343</v>
      </c>
      <c r="J49" s="47">
        <f>SUMIF('Amazon Sales - 521'!$I$2:$I$232,$B49,'Amazon Sales - 521'!$V$2:$V$232)</f>
        <v>0</v>
      </c>
      <c r="K49" s="47">
        <f>SUMIF('Amazon Sales - 621'!$I$2:$I$248,$B49,'Amazon Sales - 621'!$V$2:$V$248)</f>
        <v>0</v>
      </c>
      <c r="L49" s="47">
        <f>SUMIF('Amazon Sales - 721'!$I$2:$I$323,$B49,'Amazon Sales - 721'!$V$2:$V$323)</f>
        <v>0</v>
      </c>
      <c r="M49" s="47">
        <f>SUMIF('Amazon Sales - 821'!$I$2:$I$325,$B49,'Amazon Sales - 821'!$V$2:$V$325)</f>
        <v>106</v>
      </c>
      <c r="N49" s="68">
        <f t="shared" si="2"/>
        <v>106</v>
      </c>
      <c r="O49" s="69">
        <f t="shared" si="3"/>
        <v>0.0003808449505</v>
      </c>
      <c r="P49" s="69">
        <f t="shared" si="4"/>
        <v>0.006012771988</v>
      </c>
      <c r="Q49" s="74">
        <v>134.81</v>
      </c>
      <c r="R49" s="50">
        <v>10.0</v>
      </c>
      <c r="S49" s="75">
        <v>103.0</v>
      </c>
      <c r="T49" s="50">
        <v>52.0</v>
      </c>
      <c r="U49" s="75">
        <v>39.0</v>
      </c>
      <c r="V49" s="50">
        <v>1.0</v>
      </c>
      <c r="W49" s="50">
        <v>2.0</v>
      </c>
    </row>
    <row r="50">
      <c r="A50" s="44" t="s">
        <v>236</v>
      </c>
      <c r="B50" s="44" t="s">
        <v>237</v>
      </c>
      <c r="C50" s="45" t="s">
        <v>322</v>
      </c>
      <c r="D50" s="46">
        <v>1.0</v>
      </c>
      <c r="E50" s="47">
        <v>47.5</v>
      </c>
      <c r="F50" s="47">
        <v>26.5</v>
      </c>
      <c r="G50" s="47">
        <v>21.0</v>
      </c>
      <c r="H50" s="48">
        <f t="shared" si="1"/>
        <v>0.7924528302</v>
      </c>
      <c r="I50" s="48">
        <v>0.442105263157895</v>
      </c>
      <c r="J50" s="47">
        <f>SUMIF('Amazon Sales - 521'!$I$2:$I$232,$B50,'Amazon Sales - 521'!$V$2:$V$232)</f>
        <v>0</v>
      </c>
      <c r="K50" s="47">
        <f>SUMIF('Amazon Sales - 621'!$I$2:$I$248,$B50,'Amazon Sales - 621'!$V$2:$V$248)</f>
        <v>0</v>
      </c>
      <c r="L50" s="47">
        <f>SUMIF('Amazon Sales - 721'!$I$2:$I$323,$B50,'Amazon Sales - 721'!$V$2:$V$323)</f>
        <v>0</v>
      </c>
      <c r="M50" s="47">
        <f>SUMIF('Amazon Sales - 821'!$I$2:$I$325,$B50,'Amazon Sales - 821'!$V$2:$V$325)</f>
        <v>0</v>
      </c>
      <c r="N50" s="68">
        <f t="shared" si="2"/>
        <v>0</v>
      </c>
      <c r="O50" s="69">
        <f t="shared" si="3"/>
        <v>0</v>
      </c>
      <c r="P50" s="69">
        <f t="shared" si="4"/>
        <v>0.005910187791</v>
      </c>
      <c r="Q50" s="70">
        <v>132.51</v>
      </c>
      <c r="R50" s="71">
        <v>10.0</v>
      </c>
      <c r="S50" s="72">
        <v>82.0</v>
      </c>
      <c r="T50" s="71">
        <v>52.0</v>
      </c>
      <c r="U50" s="72">
        <v>155.0</v>
      </c>
      <c r="V50" s="71">
        <v>1.0</v>
      </c>
      <c r="W50" s="71">
        <v>4.0</v>
      </c>
    </row>
    <row r="51">
      <c r="A51" s="44" t="s">
        <v>14</v>
      </c>
      <c r="B51" s="44" t="s">
        <v>15</v>
      </c>
      <c r="C51" s="45" t="s">
        <v>322</v>
      </c>
      <c r="D51" s="46">
        <v>1.0</v>
      </c>
      <c r="E51" s="47">
        <v>85.0</v>
      </c>
      <c r="F51" s="47">
        <v>49.51</v>
      </c>
      <c r="G51" s="47">
        <v>35.49</v>
      </c>
      <c r="H51" s="48">
        <f t="shared" si="1"/>
        <v>0.7168248839</v>
      </c>
      <c r="I51" s="48">
        <v>0.417529411764706</v>
      </c>
      <c r="J51" s="47">
        <f>SUMIF('Amazon Sales - 521'!$I$2:$I$232,$B51,'Amazon Sales - 521'!$V$2:$V$232)</f>
        <v>0</v>
      </c>
      <c r="K51" s="47">
        <f>SUMIF('Amazon Sales - 621'!$I$2:$I$248,$B51,'Amazon Sales - 621'!$V$2:$V$248)</f>
        <v>0</v>
      </c>
      <c r="L51" s="47">
        <f>SUMIF('Amazon Sales - 721'!$I$2:$I$323,$B51,'Amazon Sales - 721'!$V$2:$V$323)</f>
        <v>0</v>
      </c>
      <c r="M51" s="47">
        <f>SUMIF('Amazon Sales - 821'!$I$2:$I$325,$B51,'Amazon Sales - 821'!$V$2:$V$325)</f>
        <v>0</v>
      </c>
      <c r="N51" s="68">
        <f t="shared" si="2"/>
        <v>0</v>
      </c>
      <c r="O51" s="69">
        <f t="shared" si="3"/>
        <v>0</v>
      </c>
      <c r="P51" s="69">
        <f t="shared" si="4"/>
        <v>0.005856799407</v>
      </c>
      <c r="Q51" s="70">
        <v>131.313</v>
      </c>
      <c r="R51" s="71">
        <v>10.0</v>
      </c>
      <c r="S51" s="72">
        <v>48.0</v>
      </c>
      <c r="T51" s="71">
        <v>52.0</v>
      </c>
      <c r="U51" s="72">
        <v>24.0</v>
      </c>
      <c r="V51" s="71">
        <v>1.0</v>
      </c>
      <c r="W51" s="71">
        <v>-1.0</v>
      </c>
    </row>
    <row r="52">
      <c r="A52" s="44" t="s">
        <v>242</v>
      </c>
      <c r="B52" s="44" t="s">
        <v>243</v>
      </c>
      <c r="C52" s="45" t="s">
        <v>322</v>
      </c>
      <c r="D52" s="46">
        <v>1.0</v>
      </c>
      <c r="E52" s="47">
        <v>37.0</v>
      </c>
      <c r="F52" s="47">
        <v>25.5</v>
      </c>
      <c r="G52" s="47">
        <v>11.5</v>
      </c>
      <c r="H52" s="48">
        <f t="shared" si="1"/>
        <v>0.4509803922</v>
      </c>
      <c r="I52" s="48">
        <v>0.310810810810811</v>
      </c>
      <c r="J52" s="47">
        <f>SUMIF('Amazon Sales - 521'!$I$2:$I$232,$B52,'Amazon Sales - 521'!$V$2:$V$232)</f>
        <v>135.36</v>
      </c>
      <c r="K52" s="47">
        <f>SUMIF('Amazon Sales - 621'!$I$2:$I$248,$B52,'Amazon Sales - 621'!$V$2:$V$248)</f>
        <v>371</v>
      </c>
      <c r="L52" s="47">
        <f>SUMIF('Amazon Sales - 721'!$I$2:$I$323,$B52,'Amazon Sales - 721'!$V$2:$V$323)</f>
        <v>260</v>
      </c>
      <c r="M52" s="47">
        <f>SUMIF('Amazon Sales - 821'!$I$2:$I$325,$B52,'Amazon Sales - 821'!$V$2:$V$325)</f>
        <v>0</v>
      </c>
      <c r="N52" s="68">
        <f t="shared" si="2"/>
        <v>766.36</v>
      </c>
      <c r="O52" s="69">
        <f t="shared" si="3"/>
        <v>0.002753437135</v>
      </c>
      <c r="P52" s="69">
        <f t="shared" si="4"/>
        <v>0.005724198182</v>
      </c>
      <c r="Q52" s="70">
        <v>128.34</v>
      </c>
      <c r="R52" s="71">
        <v>10.0</v>
      </c>
      <c r="S52" s="72">
        <v>145.0</v>
      </c>
      <c r="T52" s="71">
        <v>52.0</v>
      </c>
      <c r="U52" s="72">
        <v>7.0</v>
      </c>
      <c r="V52" s="71">
        <v>1.0</v>
      </c>
      <c r="W52" s="71">
        <v>6.0</v>
      </c>
    </row>
    <row r="53">
      <c r="A53" s="49" t="s">
        <v>309</v>
      </c>
      <c r="B53" s="49" t="s">
        <v>310</v>
      </c>
      <c r="C53" s="50" t="s">
        <v>322</v>
      </c>
      <c r="D53" s="50">
        <v>1.0</v>
      </c>
      <c r="E53" s="51">
        <v>60.5</v>
      </c>
      <c r="F53" s="51">
        <v>33.5</v>
      </c>
      <c r="G53" s="51">
        <v>27.0</v>
      </c>
      <c r="H53" s="52">
        <f t="shared" si="1"/>
        <v>0.8059701493</v>
      </c>
      <c r="I53" s="52">
        <v>0.484848484848485</v>
      </c>
      <c r="J53" s="47">
        <f>SUMIF('Amazon Sales - 521'!$I$2:$I$232,$B53,'Amazon Sales - 521'!$V$2:$V$232)</f>
        <v>0</v>
      </c>
      <c r="K53" s="47">
        <f>SUMIF('Amazon Sales - 621'!$I$2:$I$248,$B53,'Amazon Sales - 621'!$V$2:$V$248)</f>
        <v>0</v>
      </c>
      <c r="L53" s="47">
        <f>SUMIF('Amazon Sales - 721'!$I$2:$I$323,$B53,'Amazon Sales - 721'!$V$2:$V$323)</f>
        <v>0</v>
      </c>
      <c r="M53" s="47">
        <f>SUMIF('Amazon Sales - 821'!$I$2:$I$325,$B53,'Amazon Sales - 821'!$V$2:$V$325)</f>
        <v>0</v>
      </c>
      <c r="N53" s="68">
        <f t="shared" si="2"/>
        <v>0</v>
      </c>
      <c r="O53" s="69">
        <f t="shared" si="3"/>
        <v>0</v>
      </c>
      <c r="P53" s="69">
        <f t="shared" si="4"/>
        <v>0.005709033562</v>
      </c>
      <c r="Q53" s="74">
        <v>128.0</v>
      </c>
      <c r="R53" s="50">
        <v>10.0</v>
      </c>
      <c r="S53" s="75">
        <v>104.0</v>
      </c>
      <c r="T53" s="50">
        <v>52.0</v>
      </c>
      <c r="U53" s="75">
        <v>179.0</v>
      </c>
      <c r="V53" s="50">
        <v>1.0</v>
      </c>
      <c r="W53" s="50">
        <v>-1.0</v>
      </c>
    </row>
    <row r="54">
      <c r="A54" s="44" t="s">
        <v>247</v>
      </c>
      <c r="B54" s="44" t="s">
        <v>248</v>
      </c>
      <c r="C54" s="45" t="s">
        <v>322</v>
      </c>
      <c r="D54" s="46">
        <v>1.0</v>
      </c>
      <c r="E54" s="47">
        <v>35.0</v>
      </c>
      <c r="F54" s="47">
        <v>24.5</v>
      </c>
      <c r="G54" s="47">
        <v>10.5</v>
      </c>
      <c r="H54" s="48">
        <f t="shared" si="1"/>
        <v>0.4285714286</v>
      </c>
      <c r="I54" s="48">
        <v>0.3</v>
      </c>
      <c r="J54" s="47">
        <f>SUMIF('Amazon Sales - 521'!$I$2:$I$232,$B54,'Amazon Sales - 521'!$V$2:$V$232)</f>
        <v>0</v>
      </c>
      <c r="K54" s="47">
        <f>SUMIF('Amazon Sales - 621'!$I$2:$I$248,$B54,'Amazon Sales - 621'!$V$2:$V$248)</f>
        <v>0</v>
      </c>
      <c r="L54" s="47">
        <f>SUMIF('Amazon Sales - 721'!$I$2:$I$323,$B54,'Amazon Sales - 721'!$V$2:$V$323)</f>
        <v>0</v>
      </c>
      <c r="M54" s="47">
        <f>SUMIF('Amazon Sales - 821'!$I$2:$I$325,$B54,'Amazon Sales - 821'!$V$2:$V$325)</f>
        <v>0</v>
      </c>
      <c r="N54" s="68">
        <f t="shared" si="2"/>
        <v>0</v>
      </c>
      <c r="O54" s="69">
        <f t="shared" si="3"/>
        <v>0</v>
      </c>
      <c r="P54" s="69">
        <f t="shared" si="4"/>
        <v>0.005657295445</v>
      </c>
      <c r="Q54" s="70">
        <v>126.84</v>
      </c>
      <c r="R54" s="71">
        <v>9.0</v>
      </c>
      <c r="S54" s="72">
        <v>157.0</v>
      </c>
      <c r="T54" s="71">
        <v>52.0</v>
      </c>
      <c r="U54" s="72">
        <v>50.0</v>
      </c>
      <c r="V54" s="71">
        <v>1.0</v>
      </c>
      <c r="W54" s="71">
        <v>6.0</v>
      </c>
    </row>
    <row r="55">
      <c r="A55" s="44" t="s">
        <v>175</v>
      </c>
      <c r="B55" s="44" t="s">
        <v>176</v>
      </c>
      <c r="C55" s="45" t="s">
        <v>322</v>
      </c>
      <c r="D55" s="46">
        <v>1.0</v>
      </c>
      <c r="E55" s="47">
        <v>49.5</v>
      </c>
      <c r="F55" s="47">
        <v>31.5</v>
      </c>
      <c r="G55" s="47">
        <v>18.0</v>
      </c>
      <c r="H55" s="48">
        <f t="shared" si="1"/>
        <v>0.5714285714</v>
      </c>
      <c r="I55" s="48">
        <v>0.363636363636364</v>
      </c>
      <c r="J55" s="47">
        <f>SUMIF('Amazon Sales - 521'!$I$2:$I$232,$B55,'Amazon Sales - 521'!$V$2:$V$232)</f>
        <v>574.75</v>
      </c>
      <c r="K55" s="47">
        <f>SUMIF('Amazon Sales - 621'!$I$2:$I$248,$B55,'Amazon Sales - 621'!$V$2:$V$248)</f>
        <v>4551</v>
      </c>
      <c r="L55" s="47">
        <f>SUMIF('Amazon Sales - 721'!$I$2:$I$323,$B55,'Amazon Sales - 721'!$V$2:$V$323)</f>
        <v>990</v>
      </c>
      <c r="M55" s="47">
        <f>SUMIF('Amazon Sales - 821'!$I$2:$I$325,$B55,'Amazon Sales - 821'!$V$2:$V$325)</f>
        <v>220</v>
      </c>
      <c r="N55" s="68">
        <f t="shared" si="2"/>
        <v>6335.75</v>
      </c>
      <c r="O55" s="69">
        <f t="shared" si="3"/>
        <v>0.02276356977</v>
      </c>
      <c r="P55" s="69">
        <f t="shared" si="4"/>
        <v>0.00506587525</v>
      </c>
      <c r="Q55" s="70">
        <v>113.58</v>
      </c>
      <c r="R55" s="71">
        <v>8.0</v>
      </c>
      <c r="S55" s="72">
        <v>82.0</v>
      </c>
      <c r="T55" s="71">
        <v>52.0</v>
      </c>
      <c r="U55" s="72">
        <v>34.0</v>
      </c>
      <c r="V55" s="71">
        <v>1.0</v>
      </c>
      <c r="W55" s="71">
        <v>2.0</v>
      </c>
    </row>
    <row r="56">
      <c r="A56" s="44" t="s">
        <v>142</v>
      </c>
      <c r="B56" s="44" t="s">
        <v>143</v>
      </c>
      <c r="C56" s="45" t="s">
        <v>323</v>
      </c>
      <c r="D56" s="46">
        <v>1.0</v>
      </c>
      <c r="E56" s="47">
        <v>56.0</v>
      </c>
      <c r="F56" s="47">
        <v>32.5</v>
      </c>
      <c r="G56" s="47">
        <v>23.5</v>
      </c>
      <c r="H56" s="48">
        <f t="shared" si="1"/>
        <v>0.7230769231</v>
      </c>
      <c r="I56" s="48">
        <v>0.419642857142857</v>
      </c>
      <c r="J56" s="47">
        <f>SUMIF('Amazon Sales - 521'!$I$2:$I$232,$B56,'Amazon Sales - 521'!$V$2:$V$232)</f>
        <v>0</v>
      </c>
      <c r="K56" s="47">
        <f>SUMIF('Amazon Sales - 621'!$I$2:$I$248,$B56,'Amazon Sales - 621'!$V$2:$V$248)</f>
        <v>0</v>
      </c>
      <c r="L56" s="47">
        <f>SUMIF('Amazon Sales - 721'!$I$2:$I$323,$B56,'Amazon Sales - 721'!$V$2:$V$323)</f>
        <v>0</v>
      </c>
      <c r="M56" s="47">
        <f>SUMIF('Amazon Sales - 821'!$I$2:$I$325,$B56,'Amazon Sales - 821'!$V$2:$V$325)</f>
        <v>0</v>
      </c>
      <c r="N56" s="68">
        <f t="shared" si="2"/>
        <v>0</v>
      </c>
      <c r="O56" s="69">
        <f t="shared" si="3"/>
        <v>0</v>
      </c>
      <c r="P56" s="69">
        <f t="shared" si="4"/>
        <v>0.004601347245</v>
      </c>
      <c r="Q56" s="70">
        <v>103.165</v>
      </c>
      <c r="R56" s="71">
        <v>8.0</v>
      </c>
      <c r="S56" s="72">
        <v>57.0</v>
      </c>
      <c r="T56" s="71">
        <v>52.0</v>
      </c>
      <c r="U56" s="72">
        <v>7.0</v>
      </c>
      <c r="V56" s="71">
        <v>1.0</v>
      </c>
      <c r="W56" s="71">
        <v>0.0</v>
      </c>
    </row>
    <row r="57">
      <c r="A57" s="44" t="s">
        <v>251</v>
      </c>
      <c r="B57" s="44" t="s">
        <v>252</v>
      </c>
      <c r="C57" s="45" t="s">
        <v>322</v>
      </c>
      <c r="D57" s="46">
        <v>1.0</v>
      </c>
      <c r="E57" s="47">
        <v>39.0</v>
      </c>
      <c r="F57" s="47">
        <v>24.0</v>
      </c>
      <c r="G57" s="47">
        <v>15.0</v>
      </c>
      <c r="H57" s="48">
        <f t="shared" si="1"/>
        <v>0.625</v>
      </c>
      <c r="I57" s="48">
        <v>0.384615384615385</v>
      </c>
      <c r="J57" s="47">
        <f>SUMIF('Amazon Sales - 521'!$I$2:$I$232,$B57,'Amazon Sales - 521'!$V$2:$V$232)</f>
        <v>0</v>
      </c>
      <c r="K57" s="47">
        <f>SUMIF('Amazon Sales - 621'!$I$2:$I$248,$B57,'Amazon Sales - 621'!$V$2:$V$248)</f>
        <v>70</v>
      </c>
      <c r="L57" s="47">
        <f>SUMIF('Amazon Sales - 721'!$I$2:$I$323,$B57,'Amazon Sales - 721'!$V$2:$V$323)</f>
        <v>140</v>
      </c>
      <c r="M57" s="47">
        <f>SUMIF('Amazon Sales - 821'!$I$2:$I$325,$B57,'Amazon Sales - 821'!$V$2:$V$325)</f>
        <v>0</v>
      </c>
      <c r="N57" s="68">
        <f t="shared" si="2"/>
        <v>210</v>
      </c>
      <c r="O57" s="69">
        <f t="shared" si="3"/>
        <v>0.0007545041472</v>
      </c>
      <c r="P57" s="69">
        <f t="shared" si="4"/>
        <v>0.004375439003</v>
      </c>
      <c r="Q57" s="70">
        <v>98.1</v>
      </c>
      <c r="R57" s="71">
        <v>7.0</v>
      </c>
      <c r="S57" s="72">
        <v>85.0</v>
      </c>
      <c r="T57" s="71">
        <v>52.0</v>
      </c>
      <c r="U57" s="72">
        <v>45.0</v>
      </c>
      <c r="V57" s="71">
        <v>1.0</v>
      </c>
      <c r="W57" s="71">
        <v>4.0</v>
      </c>
    </row>
    <row r="58">
      <c r="A58" s="49" t="s">
        <v>316</v>
      </c>
      <c r="B58" s="49" t="s">
        <v>317</v>
      </c>
      <c r="C58" s="50" t="s">
        <v>322</v>
      </c>
      <c r="D58" s="50">
        <v>1.0</v>
      </c>
      <c r="E58" s="51">
        <v>60.5</v>
      </c>
      <c r="F58" s="51">
        <v>33.5</v>
      </c>
      <c r="G58" s="51">
        <v>27.0</v>
      </c>
      <c r="H58" s="52">
        <f t="shared" si="1"/>
        <v>0.8059701493</v>
      </c>
      <c r="I58" s="52">
        <v>0.471428571428571</v>
      </c>
      <c r="J58" s="47">
        <f>SUMIF('Amazon Sales - 521'!$I$2:$I$232,$B58,'Amazon Sales - 521'!$V$2:$V$232)</f>
        <v>0</v>
      </c>
      <c r="K58" s="47">
        <f>SUMIF('Amazon Sales - 621'!$I$2:$I$248,$B58,'Amazon Sales - 621'!$V$2:$V$248)</f>
        <v>70</v>
      </c>
      <c r="L58" s="47">
        <f>SUMIF('Amazon Sales - 721'!$I$2:$I$323,$B58,'Amazon Sales - 721'!$V$2:$V$323)</f>
        <v>490</v>
      </c>
      <c r="M58" s="47">
        <f>SUMIF('Amazon Sales - 821'!$I$2:$I$325,$B58,'Amazon Sales - 821'!$V$2:$V$325)</f>
        <v>140</v>
      </c>
      <c r="N58" s="68">
        <f t="shared" si="2"/>
        <v>700</v>
      </c>
      <c r="O58" s="69">
        <f t="shared" si="3"/>
        <v>0.002515013824</v>
      </c>
      <c r="P58" s="69">
        <f t="shared" si="4"/>
        <v>0.004364065538</v>
      </c>
      <c r="Q58" s="74">
        <v>97.845</v>
      </c>
      <c r="R58" s="50">
        <v>7.0</v>
      </c>
      <c r="S58" s="75">
        <v>77.0</v>
      </c>
      <c r="T58" s="50">
        <v>52.0</v>
      </c>
      <c r="U58" s="75">
        <v>112.0</v>
      </c>
      <c r="V58" s="50">
        <v>1.0</v>
      </c>
      <c r="W58" s="50">
        <v>1.0</v>
      </c>
    </row>
    <row r="59">
      <c r="A59" s="49" t="s">
        <v>290</v>
      </c>
      <c r="B59" s="49" t="s">
        <v>291</v>
      </c>
      <c r="C59" s="50" t="s">
        <v>323</v>
      </c>
      <c r="D59" s="50">
        <v>1.0</v>
      </c>
      <c r="E59" s="51">
        <v>34.0</v>
      </c>
      <c r="F59" s="51">
        <v>18.0</v>
      </c>
      <c r="G59" s="51">
        <v>16.0</v>
      </c>
      <c r="H59" s="52">
        <f t="shared" si="1"/>
        <v>0.8888888889</v>
      </c>
      <c r="I59" s="52">
        <v>0.470588235294118</v>
      </c>
      <c r="J59" s="47">
        <f>SUMIF('Amazon Sales - 521'!$I$2:$I$232,$B59,'Amazon Sales - 521'!$V$2:$V$232)</f>
        <v>0</v>
      </c>
      <c r="K59" s="47">
        <f>SUMIF('Amazon Sales - 621'!$I$2:$I$248,$B59,'Amazon Sales - 621'!$V$2:$V$248)</f>
        <v>0</v>
      </c>
      <c r="L59" s="47">
        <f>SUMIF('Amazon Sales - 721'!$I$2:$I$323,$B59,'Amazon Sales - 721'!$V$2:$V$323)</f>
        <v>0</v>
      </c>
      <c r="M59" s="47">
        <f>SUMIF('Amazon Sales - 821'!$I$2:$I$325,$B59,'Amazon Sales - 821'!$V$2:$V$325)</f>
        <v>0</v>
      </c>
      <c r="N59" s="68">
        <f t="shared" si="2"/>
        <v>0</v>
      </c>
      <c r="O59" s="69">
        <f t="shared" si="3"/>
        <v>0</v>
      </c>
      <c r="P59" s="69">
        <f t="shared" si="4"/>
        <v>0.004338865507</v>
      </c>
      <c r="Q59" s="74">
        <v>97.28</v>
      </c>
      <c r="R59" s="50">
        <v>7.0</v>
      </c>
      <c r="S59" s="75">
        <v>79.0</v>
      </c>
      <c r="T59" s="50">
        <v>47.0</v>
      </c>
      <c r="U59" s="75">
        <v>74.0</v>
      </c>
      <c r="V59" s="50">
        <v>6.0</v>
      </c>
      <c r="W59" s="50">
        <v>1.0</v>
      </c>
    </row>
    <row r="60">
      <c r="A60" s="44" t="s">
        <v>263</v>
      </c>
      <c r="B60" s="44" t="s">
        <v>264</v>
      </c>
      <c r="C60" s="45" t="s">
        <v>322</v>
      </c>
      <c r="D60" s="46">
        <v>1.0</v>
      </c>
      <c r="E60" s="47">
        <v>36.0</v>
      </c>
      <c r="F60" s="47">
        <v>22.0</v>
      </c>
      <c r="G60" s="47">
        <v>14.0</v>
      </c>
      <c r="H60" s="48">
        <f t="shared" si="1"/>
        <v>0.6363636364</v>
      </c>
      <c r="I60" s="48">
        <v>0.388888888888889</v>
      </c>
      <c r="J60" s="47">
        <f>SUMIF('Amazon Sales - 521'!$I$2:$I$232,$B60,'Amazon Sales - 521'!$V$2:$V$232)</f>
        <v>0</v>
      </c>
      <c r="K60" s="47">
        <f>SUMIF('Amazon Sales - 621'!$I$2:$I$248,$B60,'Amazon Sales - 621'!$V$2:$V$248)</f>
        <v>0</v>
      </c>
      <c r="L60" s="47">
        <f>SUMIF('Amazon Sales - 721'!$I$2:$I$323,$B60,'Amazon Sales - 721'!$V$2:$V$323)</f>
        <v>3109</v>
      </c>
      <c r="M60" s="47">
        <f>SUMIF('Amazon Sales - 821'!$I$2:$I$325,$B60,'Amazon Sales - 821'!$V$2:$V$325)</f>
        <v>845</v>
      </c>
      <c r="N60" s="68">
        <f t="shared" si="2"/>
        <v>3954</v>
      </c>
      <c r="O60" s="69">
        <f t="shared" si="3"/>
        <v>0.01420623523</v>
      </c>
      <c r="P60" s="69">
        <f t="shared" si="4"/>
        <v>0.004227360945</v>
      </c>
      <c r="Q60" s="70">
        <v>94.78</v>
      </c>
      <c r="R60" s="71">
        <v>7.0</v>
      </c>
      <c r="S60" s="72">
        <v>88.0</v>
      </c>
      <c r="T60" s="71">
        <v>52.0</v>
      </c>
      <c r="U60" s="72">
        <v>40.0</v>
      </c>
      <c r="V60" s="71">
        <v>1.0</v>
      </c>
      <c r="W60" s="71">
        <v>2.0</v>
      </c>
    </row>
    <row r="61">
      <c r="A61" s="49" t="s">
        <v>313</v>
      </c>
      <c r="B61" s="49" t="s">
        <v>314</v>
      </c>
      <c r="C61" s="50" t="s">
        <v>322</v>
      </c>
      <c r="D61" s="50">
        <v>1.0</v>
      </c>
      <c r="E61" s="51">
        <v>60.5</v>
      </c>
      <c r="F61" s="51">
        <v>33.5</v>
      </c>
      <c r="G61" s="51">
        <v>27.0</v>
      </c>
      <c r="H61" s="52">
        <f t="shared" si="1"/>
        <v>0.8059701493</v>
      </c>
      <c r="I61" s="52">
        <v>0.484848484848485</v>
      </c>
      <c r="J61" s="47">
        <f>SUMIF('Amazon Sales - 521'!$I$2:$I$232,$B61,'Amazon Sales - 521'!$V$2:$V$232)</f>
        <v>0</v>
      </c>
      <c r="K61" s="47">
        <f>SUMIF('Amazon Sales - 621'!$I$2:$I$248,$B61,'Amazon Sales - 621'!$V$2:$V$248)</f>
        <v>0</v>
      </c>
      <c r="L61" s="47">
        <f>SUMIF('Amazon Sales - 721'!$I$2:$I$323,$B61,'Amazon Sales - 721'!$V$2:$V$323)</f>
        <v>490</v>
      </c>
      <c r="M61" s="47">
        <f>SUMIF('Amazon Sales - 821'!$I$2:$I$325,$B61,'Amazon Sales - 821'!$V$2:$V$325)</f>
        <v>280</v>
      </c>
      <c r="N61" s="68">
        <f t="shared" si="2"/>
        <v>770</v>
      </c>
      <c r="O61" s="69">
        <f t="shared" si="3"/>
        <v>0.002766515207</v>
      </c>
      <c r="P61" s="69">
        <f t="shared" si="4"/>
        <v>0.004174730792</v>
      </c>
      <c r="Q61" s="74">
        <v>93.6</v>
      </c>
      <c r="R61" s="50">
        <v>7.0</v>
      </c>
      <c r="S61" s="75">
        <v>76.0</v>
      </c>
      <c r="T61" s="50">
        <v>52.0</v>
      </c>
      <c r="U61" s="75">
        <v>53.0</v>
      </c>
      <c r="V61" s="50">
        <v>1.0</v>
      </c>
      <c r="W61" s="50">
        <v>1.0</v>
      </c>
    </row>
    <row r="62">
      <c r="A62" s="44" t="s">
        <v>183</v>
      </c>
      <c r="B62" s="44" t="s">
        <v>184</v>
      </c>
      <c r="C62" s="45" t="s">
        <v>322</v>
      </c>
      <c r="D62" s="46">
        <v>1.0</v>
      </c>
      <c r="E62" s="47">
        <v>49.5</v>
      </c>
      <c r="F62" s="47">
        <v>31.0</v>
      </c>
      <c r="G62" s="47">
        <v>18.5</v>
      </c>
      <c r="H62" s="48">
        <f t="shared" si="1"/>
        <v>0.5967741935</v>
      </c>
      <c r="I62" s="48">
        <v>0.373737373737374</v>
      </c>
      <c r="J62" s="47">
        <f>SUMIF('Amazon Sales - 521'!$I$2:$I$232,$B62,'Amazon Sales - 521'!$V$2:$V$232)</f>
        <v>0</v>
      </c>
      <c r="K62" s="47">
        <f>SUMIF('Amazon Sales - 621'!$I$2:$I$248,$B62,'Amazon Sales - 621'!$V$2:$V$248)</f>
        <v>0</v>
      </c>
      <c r="L62" s="47">
        <f>SUMIF('Amazon Sales - 721'!$I$2:$I$323,$B62,'Amazon Sales - 721'!$V$2:$V$323)</f>
        <v>0</v>
      </c>
      <c r="M62" s="47">
        <f>SUMIF('Amazon Sales - 821'!$I$2:$I$325,$B62,'Amazon Sales - 821'!$V$2:$V$325)</f>
        <v>0</v>
      </c>
      <c r="N62" s="68">
        <f t="shared" si="2"/>
        <v>0</v>
      </c>
      <c r="O62" s="69">
        <f t="shared" si="3"/>
        <v>0</v>
      </c>
      <c r="P62" s="69">
        <f t="shared" si="4"/>
        <v>0.004125668785</v>
      </c>
      <c r="Q62" s="70">
        <v>92.5</v>
      </c>
      <c r="R62" s="71">
        <v>7.0</v>
      </c>
      <c r="S62" s="72">
        <v>65.0</v>
      </c>
      <c r="T62" s="71">
        <v>52.0</v>
      </c>
      <c r="U62" s="72">
        <v>73.0</v>
      </c>
      <c r="V62" s="71">
        <v>1.0</v>
      </c>
      <c r="W62" s="71">
        <v>1.0</v>
      </c>
    </row>
    <row r="63">
      <c r="A63" s="44" t="s">
        <v>60</v>
      </c>
      <c r="B63" s="44" t="s">
        <v>61</v>
      </c>
      <c r="C63" s="45" t="s">
        <v>323</v>
      </c>
      <c r="D63" s="46">
        <v>1.0</v>
      </c>
      <c r="E63" s="47">
        <v>69.0</v>
      </c>
      <c r="F63" s="47">
        <v>39.0</v>
      </c>
      <c r="G63" s="47">
        <v>30.0</v>
      </c>
      <c r="H63" s="48">
        <f t="shared" si="1"/>
        <v>0.7692307692</v>
      </c>
      <c r="I63" s="48">
        <v>0.434782608695652</v>
      </c>
      <c r="J63" s="47">
        <f>SUMIF('Amazon Sales - 521'!$I$2:$I$232,$B63,'Amazon Sales - 521'!$V$2:$V$232)</f>
        <v>0</v>
      </c>
      <c r="K63" s="47">
        <f>SUMIF('Amazon Sales - 621'!$I$2:$I$248,$B63,'Amazon Sales - 621'!$V$2:$V$248)</f>
        <v>145</v>
      </c>
      <c r="L63" s="47">
        <f>SUMIF('Amazon Sales - 721'!$I$2:$I$323,$B63,'Amazon Sales - 721'!$V$2:$V$323)</f>
        <v>0</v>
      </c>
      <c r="M63" s="47">
        <f>SUMIF('Amazon Sales - 821'!$I$2:$I$325,$B63,'Amazon Sales - 821'!$V$2:$V$325)</f>
        <v>0</v>
      </c>
      <c r="N63" s="68">
        <f t="shared" si="2"/>
        <v>145</v>
      </c>
      <c r="O63" s="69">
        <f t="shared" si="3"/>
        <v>0.0005209671493</v>
      </c>
      <c r="P63" s="69">
        <f t="shared" si="4"/>
        <v>0.004121208603</v>
      </c>
      <c r="Q63" s="70">
        <v>92.4</v>
      </c>
      <c r="R63" s="71">
        <v>7.0</v>
      </c>
      <c r="S63" s="72">
        <v>40.0</v>
      </c>
      <c r="T63" s="71">
        <v>52.0</v>
      </c>
      <c r="U63" s="72">
        <v>25.0</v>
      </c>
      <c r="V63" s="71">
        <v>1.0</v>
      </c>
      <c r="W63" s="71">
        <v>6.0</v>
      </c>
    </row>
    <row r="64">
      <c r="A64" s="44" t="s">
        <v>265</v>
      </c>
      <c r="B64" s="44" t="s">
        <v>266</v>
      </c>
      <c r="C64" s="45" t="s">
        <v>322</v>
      </c>
      <c r="D64" s="46">
        <v>1.0</v>
      </c>
      <c r="E64" s="47">
        <v>36.0</v>
      </c>
      <c r="F64" s="47">
        <v>22.0</v>
      </c>
      <c r="G64" s="47">
        <v>14.0</v>
      </c>
      <c r="H64" s="48">
        <f t="shared" si="1"/>
        <v>0.6363636364</v>
      </c>
      <c r="I64" s="48">
        <v>0.388888888888889</v>
      </c>
      <c r="J64" s="47">
        <f>SUMIF('Amazon Sales - 521'!$I$2:$I$232,$B64,'Amazon Sales - 521'!$V$2:$V$232)</f>
        <v>135.04</v>
      </c>
      <c r="K64" s="47">
        <f>SUMIF('Amazon Sales - 621'!$I$2:$I$248,$B64,'Amazon Sales - 621'!$V$2:$V$248)</f>
        <v>0</v>
      </c>
      <c r="L64" s="47">
        <f>SUMIF('Amazon Sales - 721'!$I$2:$I$323,$B64,'Amazon Sales - 721'!$V$2:$V$323)</f>
        <v>0</v>
      </c>
      <c r="M64" s="47">
        <f>SUMIF('Amazon Sales - 821'!$I$2:$I$325,$B64,'Amazon Sales - 821'!$V$2:$V$325)</f>
        <v>195</v>
      </c>
      <c r="N64" s="68">
        <f t="shared" si="2"/>
        <v>330.04</v>
      </c>
      <c r="O64" s="69">
        <f t="shared" si="3"/>
        <v>0.001185793089</v>
      </c>
      <c r="P64" s="69">
        <f t="shared" si="4"/>
        <v>0.003846461362</v>
      </c>
      <c r="Q64" s="70">
        <v>86.24</v>
      </c>
      <c r="R64" s="71">
        <v>6.0</v>
      </c>
      <c r="S64" s="72">
        <v>80.0</v>
      </c>
      <c r="T64" s="71">
        <v>52.0</v>
      </c>
      <c r="U64" s="72">
        <v>51.0</v>
      </c>
      <c r="V64" s="71">
        <v>1.0</v>
      </c>
      <c r="W64" s="71">
        <v>2.0</v>
      </c>
    </row>
    <row r="65">
      <c r="A65" s="44" t="s">
        <v>62</v>
      </c>
      <c r="B65" s="44" t="s">
        <v>63</v>
      </c>
      <c r="C65" s="45" t="s">
        <v>322</v>
      </c>
      <c r="D65" s="46">
        <v>1.0</v>
      </c>
      <c r="E65" s="47">
        <v>65.0</v>
      </c>
      <c r="F65" s="47">
        <v>39.0</v>
      </c>
      <c r="G65" s="47">
        <v>26.0</v>
      </c>
      <c r="H65" s="48">
        <f t="shared" si="1"/>
        <v>0.6666666667</v>
      </c>
      <c r="I65" s="48">
        <v>0.4</v>
      </c>
      <c r="J65" s="47">
        <f>SUMIF('Amazon Sales - 521'!$I$2:$I$232,$B65,'Amazon Sales - 521'!$V$2:$V$232)</f>
        <v>0</v>
      </c>
      <c r="K65" s="47">
        <f>SUMIF('Amazon Sales - 621'!$I$2:$I$248,$B65,'Amazon Sales - 621'!$V$2:$V$248)</f>
        <v>0</v>
      </c>
      <c r="L65" s="47">
        <f>SUMIF('Amazon Sales - 721'!$I$2:$I$323,$B65,'Amazon Sales - 721'!$V$2:$V$323)</f>
        <v>381</v>
      </c>
      <c r="M65" s="47">
        <f>SUMIF('Amazon Sales - 821'!$I$2:$I$325,$B65,'Amazon Sales - 821'!$V$2:$V$325)</f>
        <v>118</v>
      </c>
      <c r="N65" s="68">
        <f t="shared" si="2"/>
        <v>499</v>
      </c>
      <c r="O65" s="69">
        <f t="shared" si="3"/>
        <v>0.001792845569</v>
      </c>
      <c r="P65" s="69">
        <f t="shared" si="4"/>
        <v>0.003838433034</v>
      </c>
      <c r="Q65" s="70">
        <v>86.06</v>
      </c>
      <c r="R65" s="71">
        <v>6.0</v>
      </c>
      <c r="S65" s="72">
        <v>43.0</v>
      </c>
      <c r="T65" s="71">
        <v>52.0</v>
      </c>
      <c r="U65" s="72">
        <v>17.0</v>
      </c>
      <c r="V65" s="71">
        <v>1.0</v>
      </c>
      <c r="W65" s="71">
        <v>0.0</v>
      </c>
    </row>
    <row r="66">
      <c r="A66" s="49" t="s">
        <v>292</v>
      </c>
      <c r="B66" s="49" t="s">
        <v>293</v>
      </c>
      <c r="C66" s="50" t="s">
        <v>323</v>
      </c>
      <c r="D66" s="50">
        <v>1.0</v>
      </c>
      <c r="E66" s="51">
        <v>34.0</v>
      </c>
      <c r="F66" s="51">
        <v>18.0</v>
      </c>
      <c r="G66" s="51">
        <v>16.0</v>
      </c>
      <c r="H66" s="52">
        <f t="shared" si="1"/>
        <v>0.8888888889</v>
      </c>
      <c r="I66" s="52">
        <v>0.470588235294118</v>
      </c>
      <c r="J66" s="47">
        <f>SUMIF('Amazon Sales - 521'!$I$2:$I$232,$B66,'Amazon Sales - 521'!$V$2:$V$232)</f>
        <v>0</v>
      </c>
      <c r="K66" s="47">
        <f>SUMIF('Amazon Sales - 621'!$I$2:$I$248,$B66,'Amazon Sales - 621'!$V$2:$V$248)</f>
        <v>0</v>
      </c>
      <c r="L66" s="47">
        <f>SUMIF('Amazon Sales - 721'!$I$2:$I$323,$B66,'Amazon Sales - 721'!$V$2:$V$323)</f>
        <v>0</v>
      </c>
      <c r="M66" s="47">
        <f>SUMIF('Amazon Sales - 821'!$I$2:$I$325,$B66,'Amazon Sales - 821'!$V$2:$V$325)</f>
        <v>0</v>
      </c>
      <c r="N66" s="68">
        <f t="shared" si="2"/>
        <v>0</v>
      </c>
      <c r="O66" s="69">
        <f t="shared" si="3"/>
        <v>0</v>
      </c>
      <c r="P66" s="69">
        <f t="shared" si="4"/>
        <v>0.003682326647</v>
      </c>
      <c r="Q66" s="74">
        <v>82.56</v>
      </c>
      <c r="R66" s="50">
        <v>6.0</v>
      </c>
      <c r="S66" s="75">
        <v>67.0</v>
      </c>
      <c r="T66" s="50">
        <v>47.0</v>
      </c>
      <c r="U66" s="75">
        <v>12.0</v>
      </c>
      <c r="V66" s="50">
        <v>6.0</v>
      </c>
      <c r="W66" s="50">
        <v>6.0</v>
      </c>
    </row>
    <row r="67">
      <c r="A67" s="44" t="s">
        <v>302</v>
      </c>
      <c r="B67" s="44" t="s">
        <v>303</v>
      </c>
      <c r="C67" s="45" t="s">
        <v>322</v>
      </c>
      <c r="D67" s="46">
        <v>1.0</v>
      </c>
      <c r="E67" s="47">
        <v>29.5</v>
      </c>
      <c r="F67" s="47">
        <v>15.0543</v>
      </c>
      <c r="G67" s="47">
        <v>14.4457</v>
      </c>
      <c r="H67" s="48">
        <f t="shared" si="1"/>
        <v>0.9595730124</v>
      </c>
      <c r="I67" s="48">
        <v>0.489684745762712</v>
      </c>
      <c r="J67" s="47">
        <f>SUMIF('Amazon Sales - 521'!$I$2:$I$232,$B67,'Amazon Sales - 521'!$V$2:$V$232)</f>
        <v>0</v>
      </c>
      <c r="K67" s="47">
        <f>SUMIF('Amazon Sales - 621'!$I$2:$I$248,$B67,'Amazon Sales - 621'!$V$2:$V$248)</f>
        <v>0</v>
      </c>
      <c r="L67" s="47">
        <f>SUMIF('Amazon Sales - 721'!$I$2:$I$323,$B67,'Amazon Sales - 721'!$V$2:$V$323)</f>
        <v>354</v>
      </c>
      <c r="M67" s="47">
        <f>SUMIF('Amazon Sales - 821'!$I$2:$I$325,$B67,'Amazon Sales - 821'!$V$2:$V$325)</f>
        <v>236</v>
      </c>
      <c r="N67" s="68">
        <f t="shared" si="2"/>
        <v>590</v>
      </c>
      <c r="O67" s="69">
        <f t="shared" si="3"/>
        <v>0.002119797366</v>
      </c>
      <c r="P67" s="69">
        <f t="shared" si="4"/>
        <v>0.003569447368</v>
      </c>
      <c r="Q67" s="70">
        <v>80.029178</v>
      </c>
      <c r="R67" s="71">
        <v>6.0</v>
      </c>
      <c r="S67" s="72">
        <v>72.0</v>
      </c>
      <c r="T67" s="71">
        <v>52.0</v>
      </c>
      <c r="U67" s="72">
        <v>77.0</v>
      </c>
      <c r="V67" s="71">
        <v>1.0</v>
      </c>
      <c r="W67" s="71">
        <v>1.0</v>
      </c>
    </row>
    <row r="68">
      <c r="A68" s="44" t="s">
        <v>64</v>
      </c>
      <c r="B68" s="44" t="s">
        <v>65</v>
      </c>
      <c r="C68" s="45" t="s">
        <v>323</v>
      </c>
      <c r="D68" s="46">
        <v>1.0</v>
      </c>
      <c r="E68" s="47">
        <v>60.0</v>
      </c>
      <c r="F68" s="47">
        <v>39.0</v>
      </c>
      <c r="G68" s="47">
        <v>21.0</v>
      </c>
      <c r="H68" s="48">
        <f t="shared" si="1"/>
        <v>0.5384615385</v>
      </c>
      <c r="I68" s="48">
        <v>0.35</v>
      </c>
      <c r="J68" s="47">
        <f>SUMIF('Amazon Sales - 521'!$I$2:$I$232,$B68,'Amazon Sales - 521'!$V$2:$V$232)</f>
        <v>0</v>
      </c>
      <c r="K68" s="47">
        <f>SUMIF('Amazon Sales - 621'!$I$2:$I$248,$B68,'Amazon Sales - 621'!$V$2:$V$248)</f>
        <v>0</v>
      </c>
      <c r="L68" s="47">
        <f>SUMIF('Amazon Sales - 721'!$I$2:$I$323,$B68,'Amazon Sales - 721'!$V$2:$V$323)</f>
        <v>0</v>
      </c>
      <c r="M68" s="47">
        <f>SUMIF('Amazon Sales - 821'!$I$2:$I$325,$B68,'Amazon Sales - 821'!$V$2:$V$325)</f>
        <v>0</v>
      </c>
      <c r="N68" s="68">
        <f t="shared" si="2"/>
        <v>0</v>
      </c>
      <c r="O68" s="69">
        <f t="shared" si="3"/>
        <v>0</v>
      </c>
      <c r="P68" s="69">
        <f t="shared" si="4"/>
        <v>0.003250134966</v>
      </c>
      <c r="Q68" s="70">
        <v>72.87</v>
      </c>
      <c r="R68" s="71">
        <v>5.0</v>
      </c>
      <c r="S68" s="72">
        <v>45.0</v>
      </c>
      <c r="T68" s="71">
        <v>52.0</v>
      </c>
      <c r="U68" s="72">
        <v>10.0</v>
      </c>
      <c r="V68" s="71">
        <v>1.0</v>
      </c>
      <c r="W68" s="71">
        <v>0.0</v>
      </c>
    </row>
    <row r="69">
      <c r="A69" s="49" t="s">
        <v>256</v>
      </c>
      <c r="B69" s="49" t="s">
        <v>257</v>
      </c>
      <c r="C69" s="50" t="s">
        <v>322</v>
      </c>
      <c r="D69" s="50">
        <v>1.0</v>
      </c>
      <c r="E69" s="51">
        <v>38.0</v>
      </c>
      <c r="F69" s="51">
        <v>22.0</v>
      </c>
      <c r="G69" s="51">
        <v>16.0</v>
      </c>
      <c r="H69" s="52">
        <f t="shared" si="1"/>
        <v>0.7272727273</v>
      </c>
      <c r="I69" s="52">
        <v>0.421052631578947</v>
      </c>
      <c r="J69" s="47">
        <f>SUMIF('Amazon Sales - 521'!$I$2:$I$232,$B69,'Amazon Sales - 521'!$V$2:$V$232)</f>
        <v>357.12</v>
      </c>
      <c r="K69" s="47">
        <f>SUMIF('Amazon Sales - 621'!$I$2:$I$248,$B69,'Amazon Sales - 621'!$V$2:$V$248)</f>
        <v>871</v>
      </c>
      <c r="L69" s="47">
        <f>SUMIF('Amazon Sales - 721'!$I$2:$I$323,$B69,'Amazon Sales - 721'!$V$2:$V$323)</f>
        <v>0</v>
      </c>
      <c r="M69" s="47">
        <f>SUMIF('Amazon Sales - 821'!$I$2:$I$325,$B69,'Amazon Sales - 821'!$V$2:$V$325)</f>
        <v>1206</v>
      </c>
      <c r="N69" s="68">
        <f t="shared" si="2"/>
        <v>2434.12</v>
      </c>
      <c r="O69" s="69">
        <f t="shared" si="3"/>
        <v>0.008745493499</v>
      </c>
      <c r="P69" s="69">
        <f t="shared" si="4"/>
        <v>0.003189922503</v>
      </c>
      <c r="Q69" s="74">
        <v>71.52</v>
      </c>
      <c r="R69" s="50">
        <v>5.0</v>
      </c>
      <c r="S69" s="75">
        <v>58.0</v>
      </c>
      <c r="T69" s="50">
        <v>52.0</v>
      </c>
      <c r="U69" s="75">
        <v>68.0</v>
      </c>
      <c r="V69" s="50">
        <v>1.0</v>
      </c>
      <c r="W69" s="50">
        <v>4.0</v>
      </c>
    </row>
    <row r="70">
      <c r="A70" s="44" t="s">
        <v>110</v>
      </c>
      <c r="B70" s="44" t="s">
        <v>111</v>
      </c>
      <c r="C70" s="45" t="s">
        <v>322</v>
      </c>
      <c r="D70" s="46">
        <v>1.0</v>
      </c>
      <c r="E70" s="47">
        <v>48.5</v>
      </c>
      <c r="F70" s="47">
        <v>34.0</v>
      </c>
      <c r="G70" s="47">
        <v>14.5</v>
      </c>
      <c r="H70" s="48">
        <f t="shared" si="1"/>
        <v>0.4264705882</v>
      </c>
      <c r="I70" s="48">
        <v>0.298969072164948</v>
      </c>
      <c r="J70" s="47">
        <f>SUMIF('Amazon Sales - 521'!$I$2:$I$232,$B70,'Amazon Sales - 521'!$V$2:$V$232)</f>
        <v>0</v>
      </c>
      <c r="K70" s="47">
        <f>SUMIF('Amazon Sales - 621'!$I$2:$I$248,$B70,'Amazon Sales - 621'!$V$2:$V$248)</f>
        <v>0</v>
      </c>
      <c r="L70" s="47">
        <f>SUMIF('Amazon Sales - 721'!$I$2:$I$323,$B70,'Amazon Sales - 721'!$V$2:$V$323)</f>
        <v>0</v>
      </c>
      <c r="M70" s="47">
        <f>SUMIF('Amazon Sales - 821'!$I$2:$I$325,$B70,'Amazon Sales - 821'!$V$2:$V$325)</f>
        <v>0</v>
      </c>
      <c r="N70" s="68">
        <f t="shared" si="2"/>
        <v>0</v>
      </c>
      <c r="O70" s="69">
        <f t="shared" si="3"/>
        <v>0</v>
      </c>
      <c r="P70" s="69">
        <f t="shared" si="4"/>
        <v>0.003136623322</v>
      </c>
      <c r="Q70" s="70">
        <v>70.325</v>
      </c>
      <c r="R70" s="71">
        <v>5.0</v>
      </c>
      <c r="S70" s="72">
        <v>63.0</v>
      </c>
      <c r="T70" s="71">
        <v>52.0</v>
      </c>
      <c r="U70" s="72">
        <v>3.0</v>
      </c>
      <c r="V70" s="71">
        <v>1.0</v>
      </c>
      <c r="W70" s="71">
        <v>2.0</v>
      </c>
    </row>
    <row r="71">
      <c r="A71" s="44" t="s">
        <v>92</v>
      </c>
      <c r="B71" s="44" t="s">
        <v>93</v>
      </c>
      <c r="C71" s="45" t="s">
        <v>322</v>
      </c>
      <c r="D71" s="46">
        <v>1.0</v>
      </c>
      <c r="E71" s="47">
        <v>48.5</v>
      </c>
      <c r="F71" s="47">
        <v>35.0</v>
      </c>
      <c r="G71" s="47">
        <v>13.5</v>
      </c>
      <c r="H71" s="48">
        <f t="shared" si="1"/>
        <v>0.3857142857</v>
      </c>
      <c r="I71" s="48">
        <v>0.278350515463918</v>
      </c>
      <c r="J71" s="47">
        <f>SUMIF('Amazon Sales - 521'!$I$2:$I$232,$B71,'Amazon Sales - 521'!$V$2:$V$232)</f>
        <v>0</v>
      </c>
      <c r="K71" s="47">
        <f>SUMIF('Amazon Sales - 621'!$I$2:$I$248,$B71,'Amazon Sales - 621'!$V$2:$V$248)</f>
        <v>0</v>
      </c>
      <c r="L71" s="47">
        <f>SUMIF('Amazon Sales - 721'!$I$2:$I$323,$B71,'Amazon Sales - 721'!$V$2:$V$323)</f>
        <v>0</v>
      </c>
      <c r="M71" s="47">
        <f>SUMIF('Amazon Sales - 821'!$I$2:$I$325,$B71,'Amazon Sales - 821'!$V$2:$V$325)</f>
        <v>0</v>
      </c>
      <c r="N71" s="68">
        <f t="shared" si="2"/>
        <v>0</v>
      </c>
      <c r="O71" s="69">
        <f t="shared" si="3"/>
        <v>0</v>
      </c>
      <c r="P71" s="69">
        <f t="shared" si="4"/>
        <v>0.002968474443</v>
      </c>
      <c r="Q71" s="70">
        <v>66.555</v>
      </c>
      <c r="R71" s="71">
        <v>5.0</v>
      </c>
      <c r="S71" s="72">
        <v>64.0</v>
      </c>
      <c r="T71" s="71">
        <v>52.0</v>
      </c>
      <c r="U71" s="72">
        <v>2.0</v>
      </c>
      <c r="V71" s="71">
        <v>1.0</v>
      </c>
      <c r="W71" s="71">
        <v>2.0</v>
      </c>
    </row>
    <row r="72">
      <c r="A72" s="44" t="s">
        <v>77</v>
      </c>
      <c r="B72" s="44" t="s">
        <v>78</v>
      </c>
      <c r="C72" s="45" t="s">
        <v>323</v>
      </c>
      <c r="D72" s="46">
        <v>1.0</v>
      </c>
      <c r="E72" s="47">
        <v>58.0</v>
      </c>
      <c r="F72" s="47">
        <v>37.0</v>
      </c>
      <c r="G72" s="47">
        <v>21.0</v>
      </c>
      <c r="H72" s="48">
        <f t="shared" si="1"/>
        <v>0.5675675676</v>
      </c>
      <c r="I72" s="48">
        <v>0.362068965517241</v>
      </c>
      <c r="J72" s="47">
        <f>SUMIF('Amazon Sales - 521'!$I$2:$I$232,$B72,'Amazon Sales - 521'!$V$2:$V$232)</f>
        <v>0</v>
      </c>
      <c r="K72" s="47">
        <f>SUMIF('Amazon Sales - 621'!$I$2:$I$248,$B72,'Amazon Sales - 621'!$V$2:$V$248)</f>
        <v>0</v>
      </c>
      <c r="L72" s="47">
        <f>SUMIF('Amazon Sales - 721'!$I$2:$I$323,$B72,'Amazon Sales - 721'!$V$2:$V$323)</f>
        <v>0</v>
      </c>
      <c r="M72" s="47">
        <f>SUMIF('Amazon Sales - 821'!$I$2:$I$325,$B72,'Amazon Sales - 821'!$V$2:$V$325)</f>
        <v>0</v>
      </c>
      <c r="N72" s="68">
        <f t="shared" si="2"/>
        <v>0</v>
      </c>
      <c r="O72" s="69">
        <f t="shared" si="3"/>
        <v>0</v>
      </c>
      <c r="P72" s="69">
        <f t="shared" si="4"/>
        <v>0.002884846022</v>
      </c>
      <c r="Q72" s="70">
        <v>64.68</v>
      </c>
      <c r="R72" s="71">
        <v>5.0</v>
      </c>
      <c r="S72" s="72">
        <v>40.0</v>
      </c>
      <c r="T72" s="71">
        <v>52.0</v>
      </c>
      <c r="U72" s="72">
        <v>20.0</v>
      </c>
      <c r="V72" s="71">
        <v>1.0</v>
      </c>
      <c r="W72" s="71">
        <v>2.0</v>
      </c>
    </row>
    <row r="73">
      <c r="A73" s="44" t="s">
        <v>56</v>
      </c>
      <c r="B73" s="44" t="s">
        <v>57</v>
      </c>
      <c r="C73" s="45" t="s">
        <v>322</v>
      </c>
      <c r="D73" s="46">
        <v>1.0</v>
      </c>
      <c r="E73" s="47">
        <v>67.0</v>
      </c>
      <c r="F73" s="47">
        <v>40.5</v>
      </c>
      <c r="G73" s="47">
        <v>26.5</v>
      </c>
      <c r="H73" s="48">
        <f t="shared" si="1"/>
        <v>0.6543209877</v>
      </c>
      <c r="I73" s="48">
        <v>0.395522388059701</v>
      </c>
      <c r="J73" s="47">
        <f>SUMIF('Amazon Sales - 521'!$I$2:$I$232,$B73,'Amazon Sales - 521'!$V$2:$V$232)</f>
        <v>0</v>
      </c>
      <c r="K73" s="47">
        <f>SUMIF('Amazon Sales - 621'!$I$2:$I$248,$B73,'Amazon Sales - 621'!$V$2:$V$248)</f>
        <v>0</v>
      </c>
      <c r="L73" s="47">
        <f>SUMIF('Amazon Sales - 721'!$I$2:$I$323,$B73,'Amazon Sales - 721'!$V$2:$V$323)</f>
        <v>0</v>
      </c>
      <c r="M73" s="47">
        <f>SUMIF('Amazon Sales - 821'!$I$2:$I$325,$B73,'Amazon Sales - 821'!$V$2:$V$325)</f>
        <v>0</v>
      </c>
      <c r="N73" s="68">
        <f t="shared" si="2"/>
        <v>0</v>
      </c>
      <c r="O73" s="69">
        <f t="shared" si="3"/>
        <v>0</v>
      </c>
      <c r="P73" s="69">
        <f t="shared" si="4"/>
        <v>0.002647564314</v>
      </c>
      <c r="Q73" s="70">
        <v>59.36</v>
      </c>
      <c r="R73" s="71">
        <v>4.0</v>
      </c>
      <c r="S73" s="72">
        <v>29.0</v>
      </c>
      <c r="T73" s="71">
        <v>52.0</v>
      </c>
      <c r="U73" s="72">
        <v>3.0</v>
      </c>
      <c r="V73" s="71">
        <v>1.0</v>
      </c>
      <c r="W73" s="71">
        <v>-1.0</v>
      </c>
    </row>
    <row r="74">
      <c r="A74" s="44" t="s">
        <v>73</v>
      </c>
      <c r="B74" s="44" t="s">
        <v>74</v>
      </c>
      <c r="C74" s="45" t="s">
        <v>323</v>
      </c>
      <c r="D74" s="46">
        <v>1.0</v>
      </c>
      <c r="E74" s="47">
        <v>67.0</v>
      </c>
      <c r="F74" s="47">
        <v>37.5</v>
      </c>
      <c r="G74" s="47">
        <v>29.5</v>
      </c>
      <c r="H74" s="48">
        <f t="shared" si="1"/>
        <v>0.7866666667</v>
      </c>
      <c r="I74" s="48">
        <v>0.440298507462687</v>
      </c>
      <c r="J74" s="47">
        <f>SUMIF('Amazon Sales - 521'!$I$2:$I$232,$B74,'Amazon Sales - 521'!$V$2:$V$232)</f>
        <v>302.69</v>
      </c>
      <c r="K74" s="47">
        <f>SUMIF('Amazon Sales - 621'!$I$2:$I$248,$B74,'Amazon Sales - 621'!$V$2:$V$248)</f>
        <v>0</v>
      </c>
      <c r="L74" s="47">
        <f>SUMIF('Amazon Sales - 721'!$I$2:$I$323,$B74,'Amazon Sales - 721'!$V$2:$V$323)</f>
        <v>0</v>
      </c>
      <c r="M74" s="47">
        <f>SUMIF('Amazon Sales - 821'!$I$2:$I$325,$B74,'Amazon Sales - 821'!$V$2:$V$325)</f>
        <v>0</v>
      </c>
      <c r="N74" s="68">
        <f t="shared" si="2"/>
        <v>302.69</v>
      </c>
      <c r="O74" s="69">
        <f t="shared" si="3"/>
        <v>0.001087527906</v>
      </c>
      <c r="P74" s="69">
        <f t="shared" si="4"/>
        <v>0.002539404889</v>
      </c>
      <c r="Q74" s="70">
        <v>56.935</v>
      </c>
      <c r="R74" s="71">
        <v>4.0</v>
      </c>
      <c r="S74" s="72">
        <v>25.0</v>
      </c>
      <c r="T74" s="71">
        <v>52.0</v>
      </c>
      <c r="U74" s="72">
        <v>3.0</v>
      </c>
      <c r="V74" s="71">
        <v>1.0</v>
      </c>
      <c r="W74" s="71">
        <v>0.0</v>
      </c>
    </row>
    <row r="75">
      <c r="A75" s="44" t="s">
        <v>285</v>
      </c>
      <c r="B75" s="44" t="s">
        <v>286</v>
      </c>
      <c r="C75" s="45" t="s">
        <v>322</v>
      </c>
      <c r="D75" s="46">
        <v>1.0</v>
      </c>
      <c r="E75" s="47">
        <v>36.0</v>
      </c>
      <c r="F75" s="47">
        <v>19.0</v>
      </c>
      <c r="G75" s="47">
        <v>17.0</v>
      </c>
      <c r="H75" s="48">
        <f t="shared" si="1"/>
        <v>0.8947368421</v>
      </c>
      <c r="I75" s="48">
        <v>0.472222222222222</v>
      </c>
      <c r="J75" s="47">
        <f>SUMIF('Amazon Sales - 521'!$I$2:$I$232,$B75,'Amazon Sales - 521'!$V$2:$V$232)</f>
        <v>0</v>
      </c>
      <c r="K75" s="47">
        <f>SUMIF('Amazon Sales - 621'!$I$2:$I$248,$B75,'Amazon Sales - 621'!$V$2:$V$248)</f>
        <v>0</v>
      </c>
      <c r="L75" s="47">
        <f>SUMIF('Amazon Sales - 721'!$I$2:$I$323,$B75,'Amazon Sales - 721'!$V$2:$V$323)</f>
        <v>0</v>
      </c>
      <c r="M75" s="47">
        <f>SUMIF('Amazon Sales - 821'!$I$2:$I$325,$B75,'Amazon Sales - 821'!$V$2:$V$325)</f>
        <v>0</v>
      </c>
      <c r="N75" s="68">
        <f t="shared" si="2"/>
        <v>0</v>
      </c>
      <c r="O75" s="69">
        <f t="shared" si="3"/>
        <v>0</v>
      </c>
      <c r="P75" s="69">
        <f t="shared" si="4"/>
        <v>0.001925906791</v>
      </c>
      <c r="Q75" s="70">
        <v>43.18</v>
      </c>
      <c r="R75" s="71">
        <v>3.0</v>
      </c>
      <c r="S75" s="72">
        <v>33.0</v>
      </c>
      <c r="T75" s="71">
        <v>52.0</v>
      </c>
      <c r="U75" s="72">
        <v>44.0</v>
      </c>
      <c r="V75" s="71">
        <v>1.0</v>
      </c>
      <c r="W75" s="71">
        <v>0.0</v>
      </c>
    </row>
    <row r="76">
      <c r="A76" s="44" t="s">
        <v>219</v>
      </c>
      <c r="B76" s="44" t="s">
        <v>220</v>
      </c>
      <c r="C76" s="45" t="s">
        <v>323</v>
      </c>
      <c r="D76" s="46">
        <v>1.0</v>
      </c>
      <c r="E76" s="47">
        <v>52.0</v>
      </c>
      <c r="F76" s="47">
        <v>27.5</v>
      </c>
      <c r="G76" s="47">
        <v>24.5</v>
      </c>
      <c r="H76" s="48">
        <f t="shared" si="1"/>
        <v>0.8909090909</v>
      </c>
      <c r="I76" s="48">
        <v>0.471153846153846</v>
      </c>
      <c r="J76" s="47">
        <f>SUMIF('Amazon Sales - 521'!$I$2:$I$232,$B76,'Amazon Sales - 521'!$V$2:$V$232)</f>
        <v>0</v>
      </c>
      <c r="K76" s="47">
        <f>SUMIF('Amazon Sales - 621'!$I$2:$I$248,$B76,'Amazon Sales - 621'!$V$2:$V$248)</f>
        <v>0</v>
      </c>
      <c r="L76" s="47">
        <f>SUMIF('Amazon Sales - 721'!$I$2:$I$323,$B76,'Amazon Sales - 721'!$V$2:$V$323)</f>
        <v>102</v>
      </c>
      <c r="M76" s="47">
        <f>SUMIF('Amazon Sales - 821'!$I$2:$I$325,$B76,'Amazon Sales - 821'!$V$2:$V$325)</f>
        <v>0</v>
      </c>
      <c r="N76" s="68">
        <f t="shared" si="2"/>
        <v>102</v>
      </c>
      <c r="O76" s="69">
        <f t="shared" si="3"/>
        <v>0.0003664734429</v>
      </c>
      <c r="P76" s="69">
        <f t="shared" si="4"/>
        <v>0.001431495564</v>
      </c>
      <c r="Q76" s="70">
        <v>32.095</v>
      </c>
      <c r="R76" s="71">
        <v>2.0</v>
      </c>
      <c r="S76" s="72">
        <v>17.0</v>
      </c>
      <c r="T76" s="71">
        <v>52.0</v>
      </c>
      <c r="U76" s="72">
        <v>23.0</v>
      </c>
      <c r="V76" s="71">
        <v>1.0</v>
      </c>
      <c r="W76" s="71">
        <v>6.0</v>
      </c>
    </row>
    <row r="77">
      <c r="A77" s="44" t="s">
        <v>68</v>
      </c>
      <c r="B77" s="44" t="s">
        <v>69</v>
      </c>
      <c r="C77" s="45" t="s">
        <v>323</v>
      </c>
      <c r="D77" s="46">
        <v>1.0</v>
      </c>
      <c r="E77" s="47">
        <v>74.0</v>
      </c>
      <c r="F77" s="47">
        <v>37.5</v>
      </c>
      <c r="G77" s="47">
        <v>36.5</v>
      </c>
      <c r="H77" s="48">
        <f t="shared" si="1"/>
        <v>0.9733333333</v>
      </c>
      <c r="I77" s="48">
        <v>0.493243243243243</v>
      </c>
      <c r="J77" s="47">
        <f>SUMIF('Amazon Sales - 521'!$I$2:$I$232,$B77,'Amazon Sales - 521'!$V$2:$V$232)</f>
        <v>0</v>
      </c>
      <c r="K77" s="47">
        <f>SUMIF('Amazon Sales - 621'!$I$2:$I$248,$B77,'Amazon Sales - 621'!$V$2:$V$248)</f>
        <v>0</v>
      </c>
      <c r="L77" s="47">
        <f>SUMIF('Amazon Sales - 721'!$I$2:$I$323,$B77,'Amazon Sales - 721'!$V$2:$V$323)</f>
        <v>312</v>
      </c>
      <c r="M77" s="47">
        <f>SUMIF('Amazon Sales - 821'!$I$2:$I$325,$B77,'Amazon Sales - 821'!$V$2:$V$325)</f>
        <v>468</v>
      </c>
      <c r="N77" s="68">
        <f t="shared" si="2"/>
        <v>780</v>
      </c>
      <c r="O77" s="69">
        <f t="shared" si="3"/>
        <v>0.002802443975</v>
      </c>
      <c r="P77" s="69">
        <f t="shared" si="4"/>
        <v>0.001383771611</v>
      </c>
      <c r="Q77" s="70">
        <v>31.025</v>
      </c>
      <c r="R77" s="71">
        <v>2.0</v>
      </c>
      <c r="S77" s="72">
        <v>11.0</v>
      </c>
      <c r="T77" s="71">
        <v>52.0</v>
      </c>
      <c r="U77" s="72">
        <v>31.0</v>
      </c>
      <c r="V77" s="71">
        <v>1.0</v>
      </c>
      <c r="W77" s="71">
        <v>2.0</v>
      </c>
    </row>
    <row r="78">
      <c r="A78" s="44" t="s">
        <v>279</v>
      </c>
      <c r="B78" s="44" t="s">
        <v>280</v>
      </c>
      <c r="C78" s="45" t="s">
        <v>322</v>
      </c>
      <c r="D78" s="46">
        <v>1.0</v>
      </c>
      <c r="E78" s="47">
        <v>37.0</v>
      </c>
      <c r="F78" s="47">
        <v>20.0</v>
      </c>
      <c r="G78" s="47">
        <v>17.0</v>
      </c>
      <c r="H78" s="48">
        <f t="shared" si="1"/>
        <v>0.85</v>
      </c>
      <c r="I78" s="48">
        <v>0.459459459459459</v>
      </c>
      <c r="J78" s="47">
        <f>SUMIF('Amazon Sales - 521'!$I$2:$I$232,$B78,'Amazon Sales - 521'!$V$2:$V$232)</f>
        <v>0</v>
      </c>
      <c r="K78" s="47">
        <f>SUMIF('Amazon Sales - 621'!$I$2:$I$248,$B78,'Amazon Sales - 621'!$V$2:$V$248)</f>
        <v>0</v>
      </c>
      <c r="L78" s="47">
        <f>SUMIF('Amazon Sales - 721'!$I$2:$I$323,$B78,'Amazon Sales - 721'!$V$2:$V$323)</f>
        <v>0</v>
      </c>
      <c r="M78" s="47">
        <f>SUMIF('Amazon Sales - 821'!$I$2:$I$325,$B78,'Amazon Sales - 821'!$V$2:$V$325)</f>
        <v>0</v>
      </c>
      <c r="N78" s="68">
        <f t="shared" si="2"/>
        <v>0</v>
      </c>
      <c r="O78" s="69">
        <f t="shared" si="3"/>
        <v>0</v>
      </c>
      <c r="P78" s="69">
        <f t="shared" si="4"/>
        <v>0.001288992734</v>
      </c>
      <c r="Q78" s="70">
        <v>28.9</v>
      </c>
      <c r="R78" s="71">
        <v>2.0</v>
      </c>
      <c r="S78" s="72">
        <v>22.0</v>
      </c>
      <c r="T78" s="71">
        <v>52.0</v>
      </c>
      <c r="U78" s="72">
        <v>77.0</v>
      </c>
      <c r="V78" s="71">
        <v>1.0</v>
      </c>
      <c r="W78" s="71">
        <v>0.0</v>
      </c>
    </row>
    <row r="79">
      <c r="A79" s="44" t="s">
        <v>238</v>
      </c>
      <c r="B79" s="44" t="s">
        <v>239</v>
      </c>
      <c r="C79" s="45" t="s">
        <v>323</v>
      </c>
      <c r="D79" s="46">
        <v>1.0</v>
      </c>
      <c r="E79" s="47">
        <v>39.5</v>
      </c>
      <c r="F79" s="47">
        <v>25.5</v>
      </c>
      <c r="G79" s="47">
        <v>14.0</v>
      </c>
      <c r="H79" s="48">
        <f t="shared" si="1"/>
        <v>0.5490196078</v>
      </c>
      <c r="I79" s="48">
        <v>0.354430379746835</v>
      </c>
      <c r="J79" s="47">
        <f>SUMIF('Amazon Sales - 521'!$I$2:$I$232,$B79,'Amazon Sales - 521'!$V$2:$V$232)</f>
        <v>0</v>
      </c>
      <c r="K79" s="47">
        <f>SUMIF('Amazon Sales - 621'!$I$2:$I$248,$B79,'Amazon Sales - 621'!$V$2:$V$248)</f>
        <v>0</v>
      </c>
      <c r="L79" s="47">
        <f>SUMIF('Amazon Sales - 721'!$I$2:$I$323,$B79,'Amazon Sales - 721'!$V$2:$V$323)</f>
        <v>0</v>
      </c>
      <c r="M79" s="47">
        <f>SUMIF('Amazon Sales - 821'!$I$2:$I$325,$B79,'Amazon Sales - 821'!$V$2:$V$325)</f>
        <v>0</v>
      </c>
      <c r="N79" s="68">
        <f t="shared" si="2"/>
        <v>0</v>
      </c>
      <c r="O79" s="69">
        <f t="shared" si="3"/>
        <v>0</v>
      </c>
      <c r="P79" s="69">
        <f t="shared" si="4"/>
        <v>0.0009179055524</v>
      </c>
      <c r="Q79" s="70">
        <v>20.58</v>
      </c>
      <c r="R79" s="71">
        <v>2.0</v>
      </c>
      <c r="S79" s="72">
        <v>19.0</v>
      </c>
      <c r="T79" s="71">
        <v>52.0</v>
      </c>
      <c r="U79" s="72">
        <v>17.0</v>
      </c>
      <c r="V79" s="71">
        <v>1.0</v>
      </c>
      <c r="W79" s="71">
        <v>6.0</v>
      </c>
    </row>
    <row r="80">
      <c r="A80" s="49" t="s">
        <v>294</v>
      </c>
      <c r="B80" s="49" t="s">
        <v>295</v>
      </c>
      <c r="C80" s="50" t="s">
        <v>322</v>
      </c>
      <c r="D80" s="50">
        <v>1.0</v>
      </c>
      <c r="E80" s="51">
        <v>34.0</v>
      </c>
      <c r="F80" s="51">
        <v>18.0</v>
      </c>
      <c r="G80" s="51">
        <v>16.0</v>
      </c>
      <c r="H80" s="52">
        <f t="shared" si="1"/>
        <v>0.8888888889</v>
      </c>
      <c r="I80" s="52">
        <v>0.470588235294118</v>
      </c>
      <c r="J80" s="47">
        <f>SUMIF('Amazon Sales - 521'!$I$2:$I$232,$B80,'Amazon Sales - 521'!$V$2:$V$232)</f>
        <v>0</v>
      </c>
      <c r="K80" s="47">
        <f>SUMIF('Amazon Sales - 621'!$I$2:$I$248,$B80,'Amazon Sales - 621'!$V$2:$V$248)</f>
        <v>0</v>
      </c>
      <c r="L80" s="47">
        <f>SUMIF('Amazon Sales - 721'!$I$2:$I$323,$B80,'Amazon Sales - 721'!$V$2:$V$323)</f>
        <v>0</v>
      </c>
      <c r="M80" s="47">
        <f>SUMIF('Amazon Sales - 821'!$I$2:$I$325,$B80,'Amazon Sales - 821'!$V$2:$V$325)</f>
        <v>0</v>
      </c>
      <c r="N80" s="68">
        <f t="shared" si="2"/>
        <v>0</v>
      </c>
      <c r="O80" s="69">
        <f t="shared" si="3"/>
        <v>0</v>
      </c>
      <c r="P80" s="69">
        <f t="shared" si="4"/>
        <v>0.0008849002021</v>
      </c>
      <c r="Q80" s="74">
        <v>19.84</v>
      </c>
      <c r="R80" s="50">
        <v>1.0</v>
      </c>
      <c r="S80" s="75">
        <v>16.0</v>
      </c>
      <c r="T80" s="50">
        <v>47.0</v>
      </c>
      <c r="U80" s="75">
        <v>149.0</v>
      </c>
      <c r="V80" s="50">
        <v>6.0</v>
      </c>
      <c r="W80" s="50">
        <v>1.0</v>
      </c>
    </row>
    <row r="81">
      <c r="A81" s="44" t="s">
        <v>96</v>
      </c>
      <c r="B81" s="44" t="s">
        <v>97</v>
      </c>
      <c r="C81" s="45" t="s">
        <v>322</v>
      </c>
      <c r="D81" s="46">
        <v>1.0</v>
      </c>
      <c r="E81" s="47">
        <v>57.0</v>
      </c>
      <c r="F81" s="47">
        <v>34.5</v>
      </c>
      <c r="G81" s="47">
        <v>22.5</v>
      </c>
      <c r="H81" s="48">
        <f t="shared" si="1"/>
        <v>0.652173913</v>
      </c>
      <c r="I81" s="48">
        <v>0.394736842105263</v>
      </c>
      <c r="J81" s="47">
        <f>SUMIF('Amazon Sales - 521'!$I$2:$I$232,$B81,'Amazon Sales - 521'!$V$2:$V$232)</f>
        <v>1032.42</v>
      </c>
      <c r="K81" s="47">
        <f>SUMIF('Amazon Sales - 621'!$I$2:$I$248,$B81,'Amazon Sales - 621'!$V$2:$V$248)</f>
        <v>0</v>
      </c>
      <c r="L81" s="47">
        <f>SUMIF('Amazon Sales - 721'!$I$2:$I$323,$B81,'Amazon Sales - 721'!$V$2:$V$323)</f>
        <v>868</v>
      </c>
      <c r="M81" s="47">
        <f>SUMIF('Amazon Sales - 821'!$I$2:$I$325,$B81,'Amazon Sales - 821'!$V$2:$V$325)</f>
        <v>0</v>
      </c>
      <c r="N81" s="68">
        <f t="shared" si="2"/>
        <v>1900.42</v>
      </c>
      <c r="O81" s="69">
        <f t="shared" si="3"/>
        <v>0.006827975102</v>
      </c>
      <c r="P81" s="69">
        <f t="shared" si="4"/>
        <v>0.0008530098974</v>
      </c>
      <c r="Q81" s="70">
        <v>19.125</v>
      </c>
      <c r="R81" s="71">
        <v>1.0</v>
      </c>
      <c r="S81" s="72">
        <v>11.0</v>
      </c>
      <c r="T81" s="71">
        <v>43.0</v>
      </c>
      <c r="U81" s="72">
        <v>53.0</v>
      </c>
      <c r="V81" s="71">
        <v>6.0</v>
      </c>
      <c r="W81" s="71">
        <v>-1.0</v>
      </c>
    </row>
    <row r="82">
      <c r="A82" s="44" t="s">
        <v>261</v>
      </c>
      <c r="B82" s="44" t="s">
        <v>262</v>
      </c>
      <c r="C82" s="45" t="s">
        <v>322</v>
      </c>
      <c r="D82" s="46">
        <v>1.0</v>
      </c>
      <c r="E82" s="47">
        <v>37.0</v>
      </c>
      <c r="F82" s="47">
        <v>22.0</v>
      </c>
      <c r="G82" s="47">
        <v>15.0</v>
      </c>
      <c r="H82" s="48">
        <f t="shared" si="1"/>
        <v>0.6818181818</v>
      </c>
      <c r="I82" s="48">
        <v>0.405405405405405</v>
      </c>
      <c r="J82" s="47">
        <f>SUMIF('Amazon Sales - 521'!$I$2:$I$232,$B82,'Amazon Sales - 521'!$V$2:$V$232)</f>
        <v>0</v>
      </c>
      <c r="K82" s="47">
        <f>SUMIF('Amazon Sales - 621'!$I$2:$I$248,$B82,'Amazon Sales - 621'!$V$2:$V$248)</f>
        <v>0</v>
      </c>
      <c r="L82" s="47">
        <f>SUMIF('Amazon Sales - 721'!$I$2:$I$323,$B82,'Amazon Sales - 721'!$V$2:$V$323)</f>
        <v>0</v>
      </c>
      <c r="M82" s="47">
        <f>SUMIF('Amazon Sales - 821'!$I$2:$I$325,$B82,'Amazon Sales - 821'!$V$2:$V$325)</f>
        <v>67</v>
      </c>
      <c r="N82" s="68">
        <f t="shared" si="2"/>
        <v>67</v>
      </c>
      <c r="O82" s="69">
        <f t="shared" si="3"/>
        <v>0.0002407227517</v>
      </c>
      <c r="P82" s="69">
        <f t="shared" si="4"/>
        <v>0.0006690273705</v>
      </c>
      <c r="Q82" s="70">
        <v>15.0</v>
      </c>
      <c r="R82" s="71">
        <v>1.0</v>
      </c>
      <c r="S82" s="72">
        <v>13.0</v>
      </c>
      <c r="T82" s="71">
        <v>52.0</v>
      </c>
      <c r="U82" s="72">
        <v>15.0</v>
      </c>
      <c r="V82" s="71">
        <v>1.0</v>
      </c>
      <c r="W82" s="71">
        <v>2.0</v>
      </c>
    </row>
    <row r="83">
      <c r="A83" s="44" t="s">
        <v>254</v>
      </c>
      <c r="B83" s="44" t="s">
        <v>255</v>
      </c>
      <c r="C83" s="45" t="s">
        <v>322</v>
      </c>
      <c r="D83" s="46">
        <v>1.0</v>
      </c>
      <c r="E83" s="47">
        <v>38.0</v>
      </c>
      <c r="F83" s="47">
        <v>23.0</v>
      </c>
      <c r="G83" s="47">
        <v>15.0</v>
      </c>
      <c r="H83" s="48">
        <f t="shared" si="1"/>
        <v>0.652173913</v>
      </c>
      <c r="I83" s="48">
        <v>0.394736842105263</v>
      </c>
      <c r="J83" s="47">
        <f>SUMIF('Amazon Sales - 521'!$I$2:$I$232,$B83,'Amazon Sales - 521'!$V$2:$V$232)</f>
        <v>191.37</v>
      </c>
      <c r="K83" s="47">
        <f>SUMIF('Amazon Sales - 621'!$I$2:$I$248,$B83,'Amazon Sales - 621'!$V$2:$V$248)</f>
        <v>193</v>
      </c>
      <c r="L83" s="47">
        <f>SUMIF('Amazon Sales - 721'!$I$2:$I$323,$B83,'Amazon Sales - 721'!$V$2:$V$323)</f>
        <v>3631</v>
      </c>
      <c r="M83" s="47">
        <f>SUMIF('Amazon Sales - 821'!$I$2:$I$325,$B83,'Amazon Sales - 821'!$V$2:$V$325)</f>
        <v>3626</v>
      </c>
      <c r="N83" s="68">
        <f t="shared" si="2"/>
        <v>7641.37</v>
      </c>
      <c r="O83" s="69">
        <f t="shared" si="3"/>
        <v>0.02745450169</v>
      </c>
      <c r="P83" s="69">
        <f t="shared" si="4"/>
        <v>0.0004683191594</v>
      </c>
      <c r="Q83" s="70">
        <v>10.5</v>
      </c>
      <c r="R83" s="71">
        <v>1.0</v>
      </c>
      <c r="S83" s="72">
        <v>9.0</v>
      </c>
      <c r="T83" s="71">
        <v>52.0</v>
      </c>
      <c r="U83" s="72">
        <v>1.0</v>
      </c>
      <c r="V83" s="71">
        <v>1.0</v>
      </c>
      <c r="W83" s="71">
        <v>2.0</v>
      </c>
    </row>
    <row r="84">
      <c r="A84" s="44" t="s">
        <v>267</v>
      </c>
      <c r="B84" s="44" t="s">
        <v>268</v>
      </c>
      <c r="C84" s="45" t="s">
        <v>322</v>
      </c>
      <c r="D84" s="46">
        <v>1.0</v>
      </c>
      <c r="E84" s="47">
        <v>36.0</v>
      </c>
      <c r="F84" s="47">
        <v>22.0</v>
      </c>
      <c r="G84" s="47">
        <v>14.0</v>
      </c>
      <c r="H84" s="48">
        <f t="shared" si="1"/>
        <v>0.6363636364</v>
      </c>
      <c r="I84" s="48">
        <v>0.388888888888889</v>
      </c>
      <c r="J84" s="47">
        <f>SUMIF('Amazon Sales - 521'!$I$2:$I$232,$B84,'Amazon Sales - 521'!$V$2:$V$232)</f>
        <v>0</v>
      </c>
      <c r="K84" s="47">
        <f>SUMIF('Amazon Sales - 621'!$I$2:$I$248,$B84,'Amazon Sales - 621'!$V$2:$V$248)</f>
        <v>0</v>
      </c>
      <c r="L84" s="47">
        <f>SUMIF('Amazon Sales - 721'!$I$2:$I$323,$B84,'Amazon Sales - 721'!$V$2:$V$323)</f>
        <v>0</v>
      </c>
      <c r="M84" s="47">
        <f>SUMIF('Amazon Sales - 821'!$I$2:$I$325,$B84,'Amazon Sales - 821'!$V$2:$V$325)</f>
        <v>0</v>
      </c>
      <c r="N84" s="68">
        <f t="shared" si="2"/>
        <v>0</v>
      </c>
      <c r="O84" s="69">
        <f t="shared" si="3"/>
        <v>0</v>
      </c>
      <c r="P84" s="69">
        <f t="shared" si="4"/>
        <v>0.0002435259629</v>
      </c>
      <c r="Q84" s="70">
        <v>5.46</v>
      </c>
      <c r="R84" s="71">
        <v>0.0</v>
      </c>
      <c r="S84" s="72">
        <v>5.0</v>
      </c>
      <c r="T84" s="71">
        <v>52.0</v>
      </c>
      <c r="U84" s="72">
        <v>35.0</v>
      </c>
      <c r="V84" s="71">
        <v>1.0</v>
      </c>
      <c r="W84" s="71">
        <v>2.0</v>
      </c>
    </row>
    <row r="85">
      <c r="A85" s="44" t="s">
        <v>89</v>
      </c>
      <c r="B85" s="44" t="s">
        <v>90</v>
      </c>
      <c r="C85" s="45" t="s">
        <v>322</v>
      </c>
      <c r="D85" s="46">
        <v>1.0</v>
      </c>
      <c r="E85" s="47">
        <v>58.5</v>
      </c>
      <c r="F85" s="47">
        <v>35.0</v>
      </c>
      <c r="G85" s="47">
        <v>23.5</v>
      </c>
      <c r="H85" s="48">
        <f t="shared" si="1"/>
        <v>0.6714285714</v>
      </c>
      <c r="I85" s="48">
        <v>0.401709401709402</v>
      </c>
      <c r="J85" s="47">
        <f>SUMIF('Amazon Sales - 521'!$I$2:$I$232,$B85,'Amazon Sales - 521'!$V$2:$V$232)</f>
        <v>0</v>
      </c>
      <c r="K85" s="47">
        <f>SUMIF('Amazon Sales - 621'!$I$2:$I$248,$B85,'Amazon Sales - 621'!$V$2:$V$248)</f>
        <v>0</v>
      </c>
      <c r="L85" s="47">
        <f>SUMIF('Amazon Sales - 721'!$I$2:$I$323,$B85,'Amazon Sales - 721'!$V$2:$V$323)</f>
        <v>0</v>
      </c>
      <c r="M85" s="47">
        <f>SUMIF('Amazon Sales - 821'!$I$2:$I$325,$B85,'Amazon Sales - 821'!$V$2:$V$325)</f>
        <v>0</v>
      </c>
      <c r="N85" s="68">
        <f t="shared" si="2"/>
        <v>0</v>
      </c>
      <c r="O85" s="69">
        <f t="shared" si="3"/>
        <v>0</v>
      </c>
      <c r="P85" s="69">
        <f t="shared" si="4"/>
        <v>0.00008385143044</v>
      </c>
      <c r="Q85" s="70">
        <v>1.88</v>
      </c>
      <c r="R85" s="71">
        <v>0.0</v>
      </c>
      <c r="S85" s="72">
        <v>1.0</v>
      </c>
      <c r="T85" s="71">
        <v>52.0</v>
      </c>
      <c r="U85" s="72">
        <v>0.0</v>
      </c>
      <c r="V85" s="71">
        <v>1.0</v>
      </c>
      <c r="W85" s="71">
        <v>2.0</v>
      </c>
    </row>
    <row r="86">
      <c r="A86" s="44" t="s">
        <v>121</v>
      </c>
      <c r="B86" s="44" t="s">
        <v>122</v>
      </c>
      <c r="C86" s="45" t="s">
        <v>323</v>
      </c>
      <c r="D86" s="46">
        <v>1.0</v>
      </c>
      <c r="E86" s="47">
        <v>56.0</v>
      </c>
      <c r="F86" s="47">
        <v>33.5</v>
      </c>
      <c r="G86" s="47">
        <v>22.5</v>
      </c>
      <c r="H86" s="48">
        <f t="shared" si="1"/>
        <v>0.671641791</v>
      </c>
      <c r="I86" s="48">
        <v>0.401785714285714</v>
      </c>
      <c r="J86" s="47">
        <f>SUMIF('Amazon Sales - 521'!$I$2:$I$232,$B86,'Amazon Sales - 521'!$V$2:$V$232)</f>
        <v>0</v>
      </c>
      <c r="K86" s="47">
        <f>SUMIF('Amazon Sales - 621'!$I$2:$I$248,$B86,'Amazon Sales - 621'!$V$2:$V$248)</f>
        <v>0</v>
      </c>
      <c r="L86" s="47">
        <f>SUMIF('Amazon Sales - 721'!$I$2:$I$323,$B86,'Amazon Sales - 721'!$V$2:$V$323)</f>
        <v>0</v>
      </c>
      <c r="M86" s="47">
        <f>SUMIF('Amazon Sales - 821'!$I$2:$I$325,$B86,'Amazon Sales - 821'!$V$2:$V$325)</f>
        <v>0</v>
      </c>
      <c r="N86" s="68">
        <f t="shared" si="2"/>
        <v>0</v>
      </c>
      <c r="O86" s="69">
        <f t="shared" si="3"/>
        <v>0</v>
      </c>
      <c r="P86" s="69">
        <f t="shared" si="4"/>
        <v>0.00008028328446</v>
      </c>
      <c r="Q86" s="70">
        <v>1.8</v>
      </c>
      <c r="R86" s="71">
        <v>0.0</v>
      </c>
      <c r="S86" s="72">
        <v>1.0</v>
      </c>
      <c r="T86" s="71">
        <v>52.0</v>
      </c>
      <c r="U86" s="72">
        <v>6.0</v>
      </c>
      <c r="V86" s="71">
        <v>1.0</v>
      </c>
      <c r="W86" s="71">
        <v>6.0</v>
      </c>
    </row>
    <row r="87">
      <c r="A87" s="44" t="s">
        <v>217</v>
      </c>
      <c r="B87" s="44" t="s">
        <v>218</v>
      </c>
      <c r="C87" s="45" t="s">
        <v>323</v>
      </c>
      <c r="D87" s="46">
        <v>1.0</v>
      </c>
      <c r="E87" s="47">
        <v>48.5</v>
      </c>
      <c r="F87" s="47">
        <v>28.0</v>
      </c>
      <c r="G87" s="47">
        <v>20.5</v>
      </c>
      <c r="H87" s="48">
        <f t="shared" si="1"/>
        <v>0.7321428571</v>
      </c>
      <c r="I87" s="48">
        <v>0.422680412371134</v>
      </c>
      <c r="J87" s="47">
        <f>SUMIF('Amazon Sales - 521'!$I$2:$I$232,$B87,'Amazon Sales - 521'!$V$2:$V$232)</f>
        <v>0</v>
      </c>
      <c r="K87" s="47">
        <f>SUMIF('Amazon Sales - 621'!$I$2:$I$248,$B87,'Amazon Sales - 621'!$V$2:$V$248)</f>
        <v>0</v>
      </c>
      <c r="L87" s="47">
        <f>SUMIF('Amazon Sales - 721'!$I$2:$I$323,$B87,'Amazon Sales - 721'!$V$2:$V$323)</f>
        <v>0</v>
      </c>
      <c r="M87" s="47">
        <f>SUMIF('Amazon Sales - 821'!$I$2:$I$325,$B87,'Amazon Sales - 821'!$V$2:$V$325)</f>
        <v>0</v>
      </c>
      <c r="N87" s="68">
        <f t="shared" si="2"/>
        <v>0</v>
      </c>
      <c r="O87" s="69">
        <f t="shared" si="3"/>
        <v>0</v>
      </c>
      <c r="P87" s="69">
        <f t="shared" si="4"/>
        <v>0.00007314699251</v>
      </c>
      <c r="Q87" s="70">
        <v>1.64</v>
      </c>
      <c r="R87" s="71">
        <v>0.0</v>
      </c>
      <c r="S87" s="72">
        <v>1.0</v>
      </c>
      <c r="T87" s="71">
        <v>52.0</v>
      </c>
      <c r="U87" s="72">
        <v>0.0</v>
      </c>
      <c r="V87" s="71">
        <v>1.0</v>
      </c>
      <c r="W87" s="71">
        <v>1.0</v>
      </c>
    </row>
    <row r="88">
      <c r="A88" s="44" t="s">
        <v>269</v>
      </c>
      <c r="B88" s="44" t="s">
        <v>270</v>
      </c>
      <c r="C88" s="45" t="s">
        <v>323</v>
      </c>
      <c r="D88" s="46">
        <v>1.0</v>
      </c>
      <c r="E88" s="47">
        <v>36.0</v>
      </c>
      <c r="F88" s="47">
        <v>22.0</v>
      </c>
      <c r="G88" s="47">
        <v>14.0</v>
      </c>
      <c r="H88" s="48">
        <f t="shared" si="1"/>
        <v>0.6363636364</v>
      </c>
      <c r="I88" s="48">
        <v>0.388888888888889</v>
      </c>
      <c r="J88" s="47">
        <f>SUMIF('Amazon Sales - 521'!$I$2:$I$232,$B88,'Amazon Sales - 521'!$V$2:$V$232)</f>
        <v>0</v>
      </c>
      <c r="K88" s="47">
        <f>SUMIF('Amazon Sales - 621'!$I$2:$I$248,$B88,'Amazon Sales - 621'!$V$2:$V$248)</f>
        <v>0</v>
      </c>
      <c r="L88" s="47">
        <f>SUMIF('Amazon Sales - 721'!$I$2:$I$323,$B88,'Amazon Sales - 721'!$V$2:$V$323)</f>
        <v>0</v>
      </c>
      <c r="M88" s="47">
        <f>SUMIF('Amazon Sales - 821'!$I$2:$I$325,$B88,'Amazon Sales - 821'!$V$2:$V$325)</f>
        <v>0</v>
      </c>
      <c r="N88" s="68">
        <f t="shared" si="2"/>
        <v>0</v>
      </c>
      <c r="O88" s="69">
        <f t="shared" si="3"/>
        <v>0</v>
      </c>
      <c r="P88" s="69">
        <f t="shared" si="4"/>
        <v>0.00004995404367</v>
      </c>
      <c r="Q88" s="70">
        <v>1.12</v>
      </c>
      <c r="R88" s="71">
        <v>0.0</v>
      </c>
      <c r="S88" s="72">
        <v>1.0</v>
      </c>
      <c r="T88" s="71">
        <v>52.0</v>
      </c>
      <c r="U88" s="72">
        <v>85.0</v>
      </c>
      <c r="V88" s="71">
        <v>1.0</v>
      </c>
      <c r="W88" s="71">
        <v>2.0</v>
      </c>
    </row>
    <row r="89">
      <c r="A89" s="44" t="s">
        <v>276</v>
      </c>
      <c r="B89" s="44" t="s">
        <v>277</v>
      </c>
      <c r="C89" s="45" t="s">
        <v>323</v>
      </c>
      <c r="D89" s="46">
        <v>1.0</v>
      </c>
      <c r="E89" s="47">
        <v>39.0</v>
      </c>
      <c r="F89" s="47">
        <v>20.0</v>
      </c>
      <c r="G89" s="47">
        <v>19.0</v>
      </c>
      <c r="H89" s="48">
        <f t="shared" si="1"/>
        <v>0.95</v>
      </c>
      <c r="I89" s="48">
        <v>0.487179487179487</v>
      </c>
      <c r="J89" s="47">
        <f>SUMIF('Amazon Sales - 521'!$I$2:$I$232,$B89,'Amazon Sales - 521'!$V$2:$V$232)</f>
        <v>0</v>
      </c>
      <c r="K89" s="47">
        <f>SUMIF('Amazon Sales - 621'!$I$2:$I$248,$B89,'Amazon Sales - 621'!$V$2:$V$248)</f>
        <v>0</v>
      </c>
      <c r="L89" s="47">
        <f>SUMIF('Amazon Sales - 721'!$I$2:$I$323,$B89,'Amazon Sales - 721'!$V$2:$V$323)</f>
        <v>0</v>
      </c>
      <c r="M89" s="47">
        <f>SUMIF('Amazon Sales - 821'!$I$2:$I$325,$B89,'Amazon Sales - 821'!$V$2:$V$325)</f>
        <v>0</v>
      </c>
      <c r="N89" s="68">
        <f t="shared" si="2"/>
        <v>0</v>
      </c>
      <c r="O89" s="69">
        <f t="shared" si="3"/>
        <v>0</v>
      </c>
      <c r="P89" s="69">
        <f t="shared" si="4"/>
        <v>0</v>
      </c>
      <c r="Q89" s="70">
        <v>0.0</v>
      </c>
      <c r="R89" s="71">
        <v>98.0</v>
      </c>
      <c r="S89" s="72">
        <v>0.0</v>
      </c>
      <c r="T89" s="71">
        <v>-1.0</v>
      </c>
      <c r="U89" s="72">
        <v>109.0</v>
      </c>
      <c r="V89" s="71">
        <v>6.0</v>
      </c>
      <c r="W89" s="71">
        <v>6.0</v>
      </c>
    </row>
    <row r="90">
      <c r="A90" s="44" t="s">
        <v>287</v>
      </c>
      <c r="B90" s="44" t="s">
        <v>288</v>
      </c>
      <c r="C90" s="45" t="s">
        <v>323</v>
      </c>
      <c r="D90" s="46">
        <v>1.0</v>
      </c>
      <c r="E90" s="47">
        <v>35.0</v>
      </c>
      <c r="F90" s="47">
        <v>18.0</v>
      </c>
      <c r="G90" s="47">
        <v>17.0</v>
      </c>
      <c r="H90" s="48">
        <f t="shared" si="1"/>
        <v>0.9444444444</v>
      </c>
      <c r="I90" s="48">
        <v>0.485714285714286</v>
      </c>
      <c r="J90" s="47">
        <f>SUMIF('Amazon Sales - 521'!$I$2:$I$232,$B90,'Amazon Sales - 521'!$V$2:$V$232)</f>
        <v>0</v>
      </c>
      <c r="K90" s="47">
        <f>SUMIF('Amazon Sales - 621'!$I$2:$I$248,$B90,'Amazon Sales - 621'!$V$2:$V$248)</f>
        <v>0</v>
      </c>
      <c r="L90" s="47">
        <f>SUMIF('Amazon Sales - 721'!$I$2:$I$323,$B90,'Amazon Sales - 721'!$V$2:$V$323)</f>
        <v>0</v>
      </c>
      <c r="M90" s="47">
        <f>SUMIF('Amazon Sales - 821'!$I$2:$I$325,$B90,'Amazon Sales - 821'!$V$2:$V$325)</f>
        <v>0</v>
      </c>
      <c r="N90" s="68">
        <f t="shared" si="2"/>
        <v>0</v>
      </c>
      <c r="O90" s="69">
        <f t="shared" si="3"/>
        <v>0</v>
      </c>
      <c r="P90" s="69">
        <f t="shared" si="4"/>
        <v>0</v>
      </c>
      <c r="Q90" s="70">
        <v>0.0</v>
      </c>
      <c r="R90" s="71">
        <v>98.0</v>
      </c>
      <c r="S90" s="72">
        <v>0.0</v>
      </c>
      <c r="T90" s="71">
        <v>-1.0</v>
      </c>
      <c r="U90" s="72">
        <v>138.0</v>
      </c>
      <c r="V90" s="71">
        <v>6.0</v>
      </c>
      <c r="W90" s="71">
        <v>6.0</v>
      </c>
    </row>
    <row r="91">
      <c r="A91" s="49" t="s">
        <v>298</v>
      </c>
      <c r="B91" s="49" t="s">
        <v>299</v>
      </c>
      <c r="C91" s="50" t="s">
        <v>322</v>
      </c>
      <c r="D91" s="50">
        <v>1.0</v>
      </c>
      <c r="E91" s="51">
        <v>32.0</v>
      </c>
      <c r="F91" s="51">
        <v>17.0</v>
      </c>
      <c r="G91" s="51">
        <v>15.0</v>
      </c>
      <c r="H91" s="52">
        <f t="shared" si="1"/>
        <v>0.8823529412</v>
      </c>
      <c r="I91" s="52">
        <v>0.46875</v>
      </c>
      <c r="J91" s="47">
        <f>SUMIF('Amazon Sales - 521'!$I$2:$I$232,$B91,'Amazon Sales - 521'!$V$2:$V$232)</f>
        <v>0</v>
      </c>
      <c r="K91" s="47">
        <f>SUMIF('Amazon Sales - 621'!$I$2:$I$248,$B91,'Amazon Sales - 621'!$V$2:$V$248)</f>
        <v>0</v>
      </c>
      <c r="L91" s="47">
        <f>SUMIF('Amazon Sales - 721'!$I$2:$I$323,$B91,'Amazon Sales - 721'!$V$2:$V$323)</f>
        <v>0</v>
      </c>
      <c r="M91" s="47">
        <f>SUMIF('Amazon Sales - 821'!$I$2:$I$325,$B91,'Amazon Sales - 821'!$V$2:$V$325)</f>
        <v>0</v>
      </c>
      <c r="N91" s="68">
        <f t="shared" si="2"/>
        <v>0</v>
      </c>
      <c r="O91" s="69">
        <f t="shared" si="3"/>
        <v>0</v>
      </c>
      <c r="P91" s="69">
        <f t="shared" si="4"/>
        <v>0</v>
      </c>
      <c r="Q91" s="74">
        <v>0.0</v>
      </c>
      <c r="R91" s="50">
        <v>98.0</v>
      </c>
      <c r="S91" s="75">
        <v>0.0</v>
      </c>
      <c r="T91" s="50">
        <v>-1.0</v>
      </c>
      <c r="U91" s="75">
        <v>33.0</v>
      </c>
      <c r="V91" s="50">
        <v>6.0</v>
      </c>
      <c r="W91" s="50">
        <v>-1.0</v>
      </c>
    </row>
    <row r="92">
      <c r="A92" s="44" t="s">
        <v>28</v>
      </c>
      <c r="B92" s="44" t="s">
        <v>46</v>
      </c>
      <c r="C92" s="45" t="s">
        <v>322</v>
      </c>
      <c r="D92" s="46">
        <v>1.0</v>
      </c>
      <c r="E92" s="47">
        <v>78.0</v>
      </c>
      <c r="F92" s="47">
        <v>41.5</v>
      </c>
      <c r="G92" s="47">
        <v>36.5</v>
      </c>
      <c r="H92" s="48">
        <f t="shared" si="1"/>
        <v>0.8795180723</v>
      </c>
      <c r="I92" s="48">
        <v>0.467948717948718</v>
      </c>
      <c r="J92" s="47">
        <f>SUMIF('Amazon Sales - 521'!$I$2:$I$232,$B92,'Amazon Sales - 521'!$V$2:$V$232)</f>
        <v>0</v>
      </c>
      <c r="K92" s="47">
        <f>SUMIF('Amazon Sales - 621'!$I$2:$I$248,$B92,'Amazon Sales - 621'!$V$2:$V$248)</f>
        <v>0</v>
      </c>
      <c r="L92" s="47">
        <f>SUMIF('Amazon Sales - 721'!$I$2:$I$323,$B92,'Amazon Sales - 721'!$V$2:$V$323)</f>
        <v>354</v>
      </c>
      <c r="M92" s="47">
        <f>SUMIF('Amazon Sales - 821'!$I$2:$I$325,$B92,'Amazon Sales - 821'!$V$2:$V$325)</f>
        <v>177</v>
      </c>
      <c r="N92" s="68">
        <f t="shared" si="2"/>
        <v>531</v>
      </c>
      <c r="O92" s="69">
        <f t="shared" si="3"/>
        <v>0.001907817629</v>
      </c>
      <c r="P92" s="69">
        <f t="shared" si="4"/>
        <v>0</v>
      </c>
      <c r="Q92" s="70">
        <v>0.0</v>
      </c>
      <c r="R92" s="71">
        <v>98.0</v>
      </c>
      <c r="S92" s="72">
        <v>0.0</v>
      </c>
      <c r="T92" s="71">
        <v>-1.0</v>
      </c>
      <c r="U92" s="72">
        <v>78.0</v>
      </c>
      <c r="V92" s="71">
        <v>6.0</v>
      </c>
      <c r="W92" s="71">
        <v>6.0</v>
      </c>
    </row>
    <row r="93">
      <c r="A93" s="44" t="s">
        <v>20</v>
      </c>
      <c r="B93" s="44" t="s">
        <v>36</v>
      </c>
      <c r="C93" s="45" t="s">
        <v>322</v>
      </c>
      <c r="D93" s="46">
        <v>1.0</v>
      </c>
      <c r="E93" s="47">
        <v>80.0</v>
      </c>
      <c r="F93" s="47">
        <v>43.0</v>
      </c>
      <c r="G93" s="47">
        <v>37.0</v>
      </c>
      <c r="H93" s="48">
        <f t="shared" si="1"/>
        <v>0.8604651163</v>
      </c>
      <c r="I93" s="48">
        <v>0.4625</v>
      </c>
      <c r="J93" s="47">
        <f>SUMIF('Amazon Sales - 521'!$I$2:$I$232,$B93,'Amazon Sales - 521'!$V$2:$V$232)</f>
        <v>0</v>
      </c>
      <c r="K93" s="47">
        <f>SUMIF('Amazon Sales - 621'!$I$2:$I$248,$B93,'Amazon Sales - 621'!$V$2:$V$248)</f>
        <v>0</v>
      </c>
      <c r="L93" s="47">
        <f>SUMIF('Amazon Sales - 721'!$I$2:$I$323,$B93,'Amazon Sales - 721'!$V$2:$V$323)</f>
        <v>0</v>
      </c>
      <c r="M93" s="47">
        <f>SUMIF('Amazon Sales - 821'!$I$2:$I$325,$B93,'Amazon Sales - 821'!$V$2:$V$325)</f>
        <v>0</v>
      </c>
      <c r="N93" s="68">
        <f t="shared" si="2"/>
        <v>0</v>
      </c>
      <c r="O93" s="69">
        <f t="shared" si="3"/>
        <v>0</v>
      </c>
      <c r="P93" s="69">
        <f t="shared" si="4"/>
        <v>0</v>
      </c>
      <c r="Q93" s="70">
        <v>0.0</v>
      </c>
      <c r="R93" s="71">
        <v>98.0</v>
      </c>
      <c r="S93" s="72">
        <v>0.0</v>
      </c>
      <c r="T93" s="71">
        <v>-1.0</v>
      </c>
      <c r="U93" s="72">
        <v>34.0</v>
      </c>
      <c r="V93" s="71">
        <v>6.0</v>
      </c>
      <c r="W93" s="71">
        <v>-1.0</v>
      </c>
    </row>
    <row r="94">
      <c r="A94" s="44" t="s">
        <v>51</v>
      </c>
      <c r="B94" s="44" t="s">
        <v>52</v>
      </c>
      <c r="C94" s="45" t="s">
        <v>322</v>
      </c>
      <c r="D94" s="46">
        <v>1.0</v>
      </c>
      <c r="E94" s="47">
        <v>76.0</v>
      </c>
      <c r="F94" s="47">
        <v>41.0</v>
      </c>
      <c r="G94" s="47">
        <v>35.0</v>
      </c>
      <c r="H94" s="48">
        <f t="shared" si="1"/>
        <v>0.8536585366</v>
      </c>
      <c r="I94" s="48">
        <v>0.460526315789474</v>
      </c>
      <c r="J94" s="47">
        <f>SUMIF('Amazon Sales - 521'!$I$2:$I$232,$B94,'Amazon Sales - 521'!$V$2:$V$232)</f>
        <v>0</v>
      </c>
      <c r="K94" s="47">
        <f>SUMIF('Amazon Sales - 621'!$I$2:$I$248,$B94,'Amazon Sales - 621'!$V$2:$V$248)</f>
        <v>0</v>
      </c>
      <c r="L94" s="47">
        <f>SUMIF('Amazon Sales - 721'!$I$2:$I$323,$B94,'Amazon Sales - 721'!$V$2:$V$323)</f>
        <v>0</v>
      </c>
      <c r="M94" s="47">
        <f>SUMIF('Amazon Sales - 821'!$I$2:$I$325,$B94,'Amazon Sales - 821'!$V$2:$V$325)</f>
        <v>0</v>
      </c>
      <c r="N94" s="68">
        <f t="shared" si="2"/>
        <v>0</v>
      </c>
      <c r="O94" s="69">
        <f t="shared" si="3"/>
        <v>0</v>
      </c>
      <c r="P94" s="69">
        <f t="shared" si="4"/>
        <v>0</v>
      </c>
      <c r="Q94" s="70">
        <v>0.0</v>
      </c>
      <c r="R94" s="71">
        <v>98.0</v>
      </c>
      <c r="S94" s="72">
        <v>0.0</v>
      </c>
      <c r="T94" s="71">
        <v>-1.0</v>
      </c>
      <c r="U94" s="72">
        <v>76.0</v>
      </c>
      <c r="V94" s="71">
        <v>6.0</v>
      </c>
      <c r="W94" s="71">
        <v>-1.0</v>
      </c>
    </row>
    <row r="95">
      <c r="A95" s="44" t="s">
        <v>296</v>
      </c>
      <c r="B95" s="44" t="s">
        <v>297</v>
      </c>
      <c r="C95" s="45" t="s">
        <v>322</v>
      </c>
      <c r="D95" s="46">
        <v>1.0</v>
      </c>
      <c r="E95" s="47">
        <v>33.0</v>
      </c>
      <c r="F95" s="47">
        <v>18.0</v>
      </c>
      <c r="G95" s="47">
        <v>15.0</v>
      </c>
      <c r="H95" s="48">
        <f t="shared" si="1"/>
        <v>0.8333333333</v>
      </c>
      <c r="I95" s="48">
        <v>0.454545454545455</v>
      </c>
      <c r="J95" s="47">
        <f>SUMIF('Amazon Sales - 521'!$I$2:$I$232,$B95,'Amazon Sales - 521'!$V$2:$V$232)</f>
        <v>0</v>
      </c>
      <c r="K95" s="47">
        <f>SUMIF('Amazon Sales - 621'!$I$2:$I$248,$B95,'Amazon Sales - 621'!$V$2:$V$248)</f>
        <v>0</v>
      </c>
      <c r="L95" s="47">
        <f>SUMIF('Amazon Sales - 721'!$I$2:$I$323,$B95,'Amazon Sales - 721'!$V$2:$V$323)</f>
        <v>0</v>
      </c>
      <c r="M95" s="47">
        <f>SUMIF('Amazon Sales - 821'!$I$2:$I$325,$B95,'Amazon Sales - 821'!$V$2:$V$325)</f>
        <v>0</v>
      </c>
      <c r="N95" s="68">
        <f t="shared" si="2"/>
        <v>0</v>
      </c>
      <c r="O95" s="69">
        <f t="shared" si="3"/>
        <v>0</v>
      </c>
      <c r="P95" s="69">
        <f t="shared" si="4"/>
        <v>0</v>
      </c>
      <c r="Q95" s="70">
        <v>0.0</v>
      </c>
      <c r="R95" s="71">
        <v>98.0</v>
      </c>
      <c r="S95" s="72">
        <v>0.0</v>
      </c>
      <c r="T95" s="71">
        <v>-1.0</v>
      </c>
      <c r="U95" s="72">
        <v>8.0</v>
      </c>
      <c r="V95" s="71">
        <v>6.0</v>
      </c>
      <c r="W95" s="71">
        <v>-1.0</v>
      </c>
    </row>
    <row r="96">
      <c r="A96" s="44" t="s">
        <v>37</v>
      </c>
      <c r="B96" s="44" t="s">
        <v>38</v>
      </c>
      <c r="C96" s="45" t="s">
        <v>322</v>
      </c>
      <c r="D96" s="46">
        <v>1.0</v>
      </c>
      <c r="E96" s="47">
        <v>78.0</v>
      </c>
      <c r="F96" s="47">
        <v>43.0</v>
      </c>
      <c r="G96" s="47">
        <v>35.0</v>
      </c>
      <c r="H96" s="48">
        <f t="shared" si="1"/>
        <v>0.8139534884</v>
      </c>
      <c r="I96" s="48">
        <v>0.448717948717949</v>
      </c>
      <c r="J96" s="47">
        <f>SUMIF('Amazon Sales - 521'!$I$2:$I$232,$B96,'Amazon Sales - 521'!$V$2:$V$232)</f>
        <v>0</v>
      </c>
      <c r="K96" s="47">
        <f>SUMIF('Amazon Sales - 621'!$I$2:$I$248,$B96,'Amazon Sales - 621'!$V$2:$V$248)</f>
        <v>0</v>
      </c>
      <c r="L96" s="47">
        <f>SUMIF('Amazon Sales - 721'!$I$2:$I$323,$B96,'Amazon Sales - 721'!$V$2:$V$323)</f>
        <v>0</v>
      </c>
      <c r="M96" s="47">
        <f>SUMIF('Amazon Sales - 821'!$I$2:$I$325,$B96,'Amazon Sales - 821'!$V$2:$V$325)</f>
        <v>0</v>
      </c>
      <c r="N96" s="68">
        <f t="shared" si="2"/>
        <v>0</v>
      </c>
      <c r="O96" s="69">
        <f t="shared" si="3"/>
        <v>0</v>
      </c>
      <c r="P96" s="69">
        <f t="shared" si="4"/>
        <v>0</v>
      </c>
      <c r="Q96" s="70">
        <v>0.0</v>
      </c>
      <c r="R96" s="71">
        <v>98.0</v>
      </c>
      <c r="S96" s="72">
        <v>0.0</v>
      </c>
      <c r="T96" s="71">
        <v>-1.0</v>
      </c>
      <c r="U96" s="72">
        <v>67.0</v>
      </c>
      <c r="V96" s="71">
        <v>6.0</v>
      </c>
      <c r="W96" s="71">
        <v>6.0</v>
      </c>
    </row>
    <row r="97">
      <c r="A97" s="44" t="s">
        <v>223</v>
      </c>
      <c r="B97" s="44" t="s">
        <v>224</v>
      </c>
      <c r="C97" s="45" t="s">
        <v>323</v>
      </c>
      <c r="D97" s="46">
        <v>1.0</v>
      </c>
      <c r="E97" s="47">
        <v>49.5</v>
      </c>
      <c r="F97" s="47">
        <v>27.5</v>
      </c>
      <c r="G97" s="47">
        <v>22.0</v>
      </c>
      <c r="H97" s="48">
        <f t="shared" si="1"/>
        <v>0.8</v>
      </c>
      <c r="I97" s="48">
        <v>0.444444444444444</v>
      </c>
      <c r="J97" s="47">
        <f>SUMIF('Amazon Sales - 521'!$I$2:$I$232,$B97,'Amazon Sales - 521'!$V$2:$V$232)</f>
        <v>0</v>
      </c>
      <c r="K97" s="47">
        <f>SUMIF('Amazon Sales - 621'!$I$2:$I$248,$B97,'Amazon Sales - 621'!$V$2:$V$248)</f>
        <v>0</v>
      </c>
      <c r="L97" s="47">
        <f>SUMIF('Amazon Sales - 721'!$I$2:$I$323,$B97,'Amazon Sales - 721'!$V$2:$V$323)</f>
        <v>0</v>
      </c>
      <c r="M97" s="47">
        <f>SUMIF('Amazon Sales - 821'!$I$2:$I$325,$B97,'Amazon Sales - 821'!$V$2:$V$325)</f>
        <v>0</v>
      </c>
      <c r="N97" s="68">
        <f t="shared" si="2"/>
        <v>0</v>
      </c>
      <c r="O97" s="69">
        <f t="shared" si="3"/>
        <v>0</v>
      </c>
      <c r="P97" s="69">
        <f t="shared" si="4"/>
        <v>0</v>
      </c>
      <c r="Q97" s="70">
        <v>0.0</v>
      </c>
      <c r="R97" s="71">
        <v>0.0</v>
      </c>
      <c r="S97" s="72">
        <v>0.0</v>
      </c>
      <c r="T97" s="71">
        <v>-1.0</v>
      </c>
      <c r="U97" s="72">
        <v>0.0</v>
      </c>
      <c r="V97" s="71">
        <v>6.0</v>
      </c>
      <c r="W97" s="71">
        <v>6.0</v>
      </c>
    </row>
    <row r="98">
      <c r="A98" s="44" t="s">
        <v>24</v>
      </c>
      <c r="B98" s="44" t="s">
        <v>25</v>
      </c>
      <c r="C98" s="45" t="s">
        <v>322</v>
      </c>
      <c r="D98" s="46">
        <v>1.0</v>
      </c>
      <c r="E98" s="47">
        <v>80.0</v>
      </c>
      <c r="F98" s="47">
        <v>44.5</v>
      </c>
      <c r="G98" s="47">
        <v>35.5</v>
      </c>
      <c r="H98" s="48">
        <f t="shared" si="1"/>
        <v>0.797752809</v>
      </c>
      <c r="I98" s="48">
        <v>0.44375</v>
      </c>
      <c r="J98" s="47">
        <f>SUMIF('Amazon Sales - 521'!$I$2:$I$232,$B98,'Amazon Sales - 521'!$V$2:$V$232)</f>
        <v>0</v>
      </c>
      <c r="K98" s="47">
        <f>SUMIF('Amazon Sales - 621'!$I$2:$I$248,$B98,'Amazon Sales - 621'!$V$2:$V$248)</f>
        <v>0</v>
      </c>
      <c r="L98" s="47">
        <f>SUMIF('Amazon Sales - 721'!$I$2:$I$323,$B98,'Amazon Sales - 721'!$V$2:$V$323)</f>
        <v>0</v>
      </c>
      <c r="M98" s="47">
        <f>SUMIF('Amazon Sales - 821'!$I$2:$I$325,$B98,'Amazon Sales - 821'!$V$2:$V$325)</f>
        <v>0</v>
      </c>
      <c r="N98" s="68">
        <f t="shared" si="2"/>
        <v>0</v>
      </c>
      <c r="O98" s="69">
        <f t="shared" si="3"/>
        <v>0</v>
      </c>
      <c r="P98" s="69">
        <f t="shared" si="4"/>
        <v>0</v>
      </c>
      <c r="Q98" s="70">
        <v>0.0</v>
      </c>
      <c r="R98" s="71">
        <v>98.0</v>
      </c>
      <c r="S98" s="72">
        <v>0.0</v>
      </c>
      <c r="T98" s="71">
        <v>-1.0</v>
      </c>
      <c r="U98" s="72">
        <v>44.0</v>
      </c>
      <c r="V98" s="71">
        <v>6.0</v>
      </c>
      <c r="W98" s="71">
        <v>6.0</v>
      </c>
    </row>
    <row r="99">
      <c r="A99" s="44" t="s">
        <v>26</v>
      </c>
      <c r="B99" s="44" t="s">
        <v>27</v>
      </c>
      <c r="C99" s="45" t="s">
        <v>322</v>
      </c>
      <c r="D99" s="46">
        <v>1.0</v>
      </c>
      <c r="E99" s="47">
        <v>80.0</v>
      </c>
      <c r="F99" s="47">
        <v>44.5</v>
      </c>
      <c r="G99" s="47">
        <v>35.5</v>
      </c>
      <c r="H99" s="48">
        <f t="shared" si="1"/>
        <v>0.797752809</v>
      </c>
      <c r="I99" s="48">
        <v>0.44375</v>
      </c>
      <c r="J99" s="47">
        <f>SUMIF('Amazon Sales - 521'!$I$2:$I$232,$B99,'Amazon Sales - 521'!$V$2:$V$232)</f>
        <v>0</v>
      </c>
      <c r="K99" s="47">
        <f>SUMIF('Amazon Sales - 621'!$I$2:$I$248,$B99,'Amazon Sales - 621'!$V$2:$V$248)</f>
        <v>0</v>
      </c>
      <c r="L99" s="47">
        <f>SUMIF('Amazon Sales - 721'!$I$2:$I$323,$B99,'Amazon Sales - 721'!$V$2:$V$323)</f>
        <v>0</v>
      </c>
      <c r="M99" s="47">
        <f>SUMIF('Amazon Sales - 821'!$I$2:$I$325,$B99,'Amazon Sales - 821'!$V$2:$V$325)</f>
        <v>0</v>
      </c>
      <c r="N99" s="68">
        <f t="shared" si="2"/>
        <v>0</v>
      </c>
      <c r="O99" s="69">
        <f t="shared" si="3"/>
        <v>0</v>
      </c>
      <c r="P99" s="69">
        <f t="shared" si="4"/>
        <v>0</v>
      </c>
      <c r="Q99" s="70">
        <v>0.0</v>
      </c>
      <c r="R99" s="71">
        <v>98.0</v>
      </c>
      <c r="S99" s="72">
        <v>0.0</v>
      </c>
      <c r="T99" s="71">
        <v>-1.0</v>
      </c>
      <c r="U99" s="72">
        <v>92.0</v>
      </c>
      <c r="V99" s="71">
        <v>6.0</v>
      </c>
      <c r="W99" s="71">
        <v>-1.0</v>
      </c>
    </row>
    <row r="100">
      <c r="A100" s="44" t="s">
        <v>18</v>
      </c>
      <c r="B100" s="44" t="s">
        <v>19</v>
      </c>
      <c r="C100" s="45" t="s">
        <v>322</v>
      </c>
      <c r="D100" s="46">
        <v>1.0</v>
      </c>
      <c r="E100" s="47">
        <v>82.0</v>
      </c>
      <c r="F100" s="47">
        <v>46.0</v>
      </c>
      <c r="G100" s="47">
        <v>36.0</v>
      </c>
      <c r="H100" s="48">
        <f t="shared" si="1"/>
        <v>0.7826086957</v>
      </c>
      <c r="I100" s="48">
        <v>0.439024390243902</v>
      </c>
      <c r="J100" s="47">
        <f>SUMIF('Amazon Sales - 521'!$I$2:$I$232,$B100,'Amazon Sales - 521'!$V$2:$V$232)</f>
        <v>0</v>
      </c>
      <c r="K100" s="47">
        <f>SUMIF('Amazon Sales - 621'!$I$2:$I$248,$B100,'Amazon Sales - 621'!$V$2:$V$248)</f>
        <v>0</v>
      </c>
      <c r="L100" s="47">
        <f>SUMIF('Amazon Sales - 721'!$I$2:$I$323,$B100,'Amazon Sales - 721'!$V$2:$V$323)</f>
        <v>0</v>
      </c>
      <c r="M100" s="47">
        <f>SUMIF('Amazon Sales - 821'!$I$2:$I$325,$B100,'Amazon Sales - 821'!$V$2:$V$325)</f>
        <v>0</v>
      </c>
      <c r="N100" s="68">
        <f t="shared" si="2"/>
        <v>0</v>
      </c>
      <c r="O100" s="69">
        <f t="shared" si="3"/>
        <v>0</v>
      </c>
      <c r="P100" s="69">
        <f t="shared" si="4"/>
        <v>0</v>
      </c>
      <c r="Q100" s="70">
        <v>0.0</v>
      </c>
      <c r="R100" s="71">
        <v>98.0</v>
      </c>
      <c r="S100" s="72">
        <v>0.0</v>
      </c>
      <c r="T100" s="71">
        <v>-1.0</v>
      </c>
      <c r="U100" s="72">
        <v>46.0</v>
      </c>
      <c r="V100" s="71">
        <v>6.0</v>
      </c>
      <c r="W100" s="71">
        <v>-1.0</v>
      </c>
    </row>
    <row r="101">
      <c r="A101" s="44" t="s">
        <v>173</v>
      </c>
      <c r="B101" s="44" t="s">
        <v>174</v>
      </c>
      <c r="C101" s="45" t="s">
        <v>323</v>
      </c>
      <c r="D101" s="46">
        <v>1.0</v>
      </c>
      <c r="E101" s="47">
        <v>56.0</v>
      </c>
      <c r="F101" s="47">
        <v>31.5</v>
      </c>
      <c r="G101" s="47">
        <v>24.5</v>
      </c>
      <c r="H101" s="48">
        <f t="shared" si="1"/>
        <v>0.7777777778</v>
      </c>
      <c r="I101" s="48">
        <v>0.4375</v>
      </c>
      <c r="J101" s="47">
        <f>SUMIF('Amazon Sales - 521'!$I$2:$I$232,$B101,'Amazon Sales - 521'!$V$2:$V$232)</f>
        <v>0</v>
      </c>
      <c r="K101" s="47">
        <f>SUMIF('Amazon Sales - 621'!$I$2:$I$248,$B101,'Amazon Sales - 621'!$V$2:$V$248)</f>
        <v>0</v>
      </c>
      <c r="L101" s="47">
        <f>SUMIF('Amazon Sales - 721'!$I$2:$I$323,$B101,'Amazon Sales - 721'!$V$2:$V$323)</f>
        <v>0</v>
      </c>
      <c r="M101" s="47">
        <f>SUMIF('Amazon Sales - 821'!$I$2:$I$325,$B101,'Amazon Sales - 821'!$V$2:$V$325)</f>
        <v>0</v>
      </c>
      <c r="N101" s="68">
        <f t="shared" si="2"/>
        <v>0</v>
      </c>
      <c r="O101" s="69">
        <f t="shared" si="3"/>
        <v>0</v>
      </c>
      <c r="P101" s="69">
        <f t="shared" si="4"/>
        <v>0</v>
      </c>
      <c r="Q101" s="70">
        <v>0.0</v>
      </c>
      <c r="R101" s="71">
        <v>0.0</v>
      </c>
      <c r="S101" s="72">
        <v>0.0</v>
      </c>
      <c r="T101" s="71">
        <v>-1.0</v>
      </c>
      <c r="U101" s="72">
        <v>0.0</v>
      </c>
      <c r="V101" s="71">
        <v>6.0</v>
      </c>
      <c r="W101" s="71">
        <v>-1.0</v>
      </c>
    </row>
    <row r="102">
      <c r="A102" s="44" t="s">
        <v>28</v>
      </c>
      <c r="B102" s="44" t="s">
        <v>29</v>
      </c>
      <c r="C102" s="45" t="s">
        <v>322</v>
      </c>
      <c r="D102" s="46">
        <v>1.0</v>
      </c>
      <c r="E102" s="47">
        <v>78.0</v>
      </c>
      <c r="F102" s="47">
        <v>44.5</v>
      </c>
      <c r="G102" s="47">
        <v>33.5</v>
      </c>
      <c r="H102" s="48">
        <f t="shared" si="1"/>
        <v>0.7528089888</v>
      </c>
      <c r="I102" s="48">
        <v>0.429487179487179</v>
      </c>
      <c r="J102" s="47">
        <f>SUMIF('Amazon Sales - 521'!$I$2:$I$232,$B102,'Amazon Sales - 521'!$V$2:$V$232)</f>
        <v>0</v>
      </c>
      <c r="K102" s="47">
        <f>SUMIF('Amazon Sales - 621'!$I$2:$I$248,$B102,'Amazon Sales - 621'!$V$2:$V$248)</f>
        <v>0</v>
      </c>
      <c r="L102" s="47">
        <f>SUMIF('Amazon Sales - 721'!$I$2:$I$323,$B102,'Amazon Sales - 721'!$V$2:$V$323)</f>
        <v>0</v>
      </c>
      <c r="M102" s="47">
        <f>SUMIF('Amazon Sales - 821'!$I$2:$I$325,$B102,'Amazon Sales - 821'!$V$2:$V$325)</f>
        <v>0</v>
      </c>
      <c r="N102" s="68">
        <f t="shared" si="2"/>
        <v>0</v>
      </c>
      <c r="O102" s="69">
        <f t="shared" si="3"/>
        <v>0</v>
      </c>
      <c r="P102" s="69">
        <f t="shared" si="4"/>
        <v>0</v>
      </c>
      <c r="Q102" s="70">
        <v>0.0</v>
      </c>
      <c r="R102" s="71">
        <v>98.0</v>
      </c>
      <c r="S102" s="72">
        <v>0.0</v>
      </c>
      <c r="T102" s="71">
        <v>-1.0</v>
      </c>
      <c r="U102" s="72">
        <v>19.0</v>
      </c>
      <c r="V102" s="71">
        <v>6.0</v>
      </c>
      <c r="W102" s="71">
        <v>-1.0</v>
      </c>
    </row>
    <row r="103">
      <c r="A103" s="44" t="s">
        <v>20</v>
      </c>
      <c r="B103" s="44" t="s">
        <v>21</v>
      </c>
      <c r="C103" s="45" t="s">
        <v>322</v>
      </c>
      <c r="D103" s="46">
        <v>1.0</v>
      </c>
      <c r="E103" s="47">
        <v>80.0</v>
      </c>
      <c r="F103" s="47">
        <v>46.0</v>
      </c>
      <c r="G103" s="47">
        <v>34.0</v>
      </c>
      <c r="H103" s="48">
        <f t="shared" si="1"/>
        <v>0.7391304348</v>
      </c>
      <c r="I103" s="48">
        <v>0.425</v>
      </c>
      <c r="J103" s="47">
        <f>SUMIF('Amazon Sales - 521'!$I$2:$I$232,$B103,'Amazon Sales - 521'!$V$2:$V$232)</f>
        <v>0</v>
      </c>
      <c r="K103" s="47">
        <f>SUMIF('Amazon Sales - 621'!$I$2:$I$248,$B103,'Amazon Sales - 621'!$V$2:$V$248)</f>
        <v>0</v>
      </c>
      <c r="L103" s="47">
        <f>SUMIF('Amazon Sales - 721'!$I$2:$I$323,$B103,'Amazon Sales - 721'!$V$2:$V$323)</f>
        <v>0</v>
      </c>
      <c r="M103" s="47">
        <f>SUMIF('Amazon Sales - 821'!$I$2:$I$325,$B103,'Amazon Sales - 821'!$V$2:$V$325)</f>
        <v>0</v>
      </c>
      <c r="N103" s="68">
        <f t="shared" si="2"/>
        <v>0</v>
      </c>
      <c r="O103" s="69">
        <f t="shared" si="3"/>
        <v>0</v>
      </c>
      <c r="P103" s="69">
        <f t="shared" si="4"/>
        <v>0</v>
      </c>
      <c r="Q103" s="70">
        <v>0.0</v>
      </c>
      <c r="R103" s="71">
        <v>98.0</v>
      </c>
      <c r="S103" s="72">
        <v>0.0</v>
      </c>
      <c r="T103" s="71">
        <v>-1.0</v>
      </c>
      <c r="U103" s="72">
        <v>14.0</v>
      </c>
      <c r="V103" s="71">
        <v>6.0</v>
      </c>
      <c r="W103" s="71">
        <v>6.0</v>
      </c>
    </row>
    <row r="104">
      <c r="A104" s="44" t="s">
        <v>274</v>
      </c>
      <c r="B104" s="44" t="s">
        <v>275</v>
      </c>
      <c r="C104" s="45" t="s">
        <v>322</v>
      </c>
      <c r="D104" s="46">
        <v>1.0</v>
      </c>
      <c r="E104" s="47">
        <v>36.0</v>
      </c>
      <c r="F104" s="47">
        <v>21.0</v>
      </c>
      <c r="G104" s="47">
        <v>15.0</v>
      </c>
      <c r="H104" s="48">
        <f t="shared" si="1"/>
        <v>0.7142857143</v>
      </c>
      <c r="I104" s="48">
        <v>0.416666666666667</v>
      </c>
      <c r="J104" s="47">
        <f>SUMIF('Amazon Sales - 521'!$I$2:$I$232,$B104,'Amazon Sales - 521'!$V$2:$V$232)</f>
        <v>0</v>
      </c>
      <c r="K104" s="47">
        <f>SUMIF('Amazon Sales - 621'!$I$2:$I$248,$B104,'Amazon Sales - 621'!$V$2:$V$248)</f>
        <v>0</v>
      </c>
      <c r="L104" s="47">
        <f>SUMIF('Amazon Sales - 721'!$I$2:$I$323,$B104,'Amazon Sales - 721'!$V$2:$V$323)</f>
        <v>0</v>
      </c>
      <c r="M104" s="47">
        <f>SUMIF('Amazon Sales - 821'!$I$2:$I$325,$B104,'Amazon Sales - 821'!$V$2:$V$325)</f>
        <v>0</v>
      </c>
      <c r="N104" s="68">
        <f t="shared" si="2"/>
        <v>0</v>
      </c>
      <c r="O104" s="69">
        <f t="shared" si="3"/>
        <v>0</v>
      </c>
      <c r="P104" s="69">
        <f t="shared" si="4"/>
        <v>0</v>
      </c>
      <c r="Q104" s="70">
        <v>0.0</v>
      </c>
      <c r="R104" s="71">
        <v>0.0</v>
      </c>
      <c r="S104" s="72">
        <v>0.0</v>
      </c>
      <c r="T104" s="71">
        <v>52.0</v>
      </c>
      <c r="U104" s="72">
        <v>14.0</v>
      </c>
      <c r="V104" s="71">
        <v>0.0</v>
      </c>
      <c r="W104" s="71">
        <v>1.0</v>
      </c>
    </row>
    <row r="105">
      <c r="A105" s="44" t="s">
        <v>94</v>
      </c>
      <c r="B105" s="44" t="s">
        <v>95</v>
      </c>
      <c r="C105" s="45" t="s">
        <v>323</v>
      </c>
      <c r="D105" s="46">
        <v>1.0</v>
      </c>
      <c r="E105" s="47">
        <v>58.0</v>
      </c>
      <c r="F105" s="47">
        <v>34.5</v>
      </c>
      <c r="G105" s="47">
        <v>23.5</v>
      </c>
      <c r="H105" s="48">
        <f t="shared" si="1"/>
        <v>0.6811594203</v>
      </c>
      <c r="I105" s="48">
        <v>0.405172413793103</v>
      </c>
      <c r="J105" s="47">
        <f>SUMIF('Amazon Sales - 521'!$I$2:$I$232,$B105,'Amazon Sales - 521'!$V$2:$V$232)</f>
        <v>0</v>
      </c>
      <c r="K105" s="47">
        <f>SUMIF('Amazon Sales - 621'!$I$2:$I$248,$B105,'Amazon Sales - 621'!$V$2:$V$248)</f>
        <v>0</v>
      </c>
      <c r="L105" s="47">
        <f>SUMIF('Amazon Sales - 721'!$I$2:$I$323,$B105,'Amazon Sales - 721'!$V$2:$V$323)</f>
        <v>0</v>
      </c>
      <c r="M105" s="47">
        <f>SUMIF('Amazon Sales - 821'!$I$2:$I$325,$B105,'Amazon Sales - 821'!$V$2:$V$325)</f>
        <v>0</v>
      </c>
      <c r="N105" s="68">
        <f t="shared" si="2"/>
        <v>0</v>
      </c>
      <c r="O105" s="69">
        <f t="shared" si="3"/>
        <v>0</v>
      </c>
      <c r="P105" s="69">
        <f t="shared" si="4"/>
        <v>0</v>
      </c>
      <c r="Q105" s="70">
        <v>0.0</v>
      </c>
      <c r="R105" s="71">
        <v>0.0</v>
      </c>
      <c r="S105" s="72">
        <v>0.0</v>
      </c>
      <c r="T105" s="71">
        <v>52.0</v>
      </c>
      <c r="U105" s="72">
        <v>8.0</v>
      </c>
      <c r="V105" s="71">
        <v>0.0</v>
      </c>
      <c r="W105" s="71">
        <v>6.0</v>
      </c>
    </row>
    <row r="106">
      <c r="A106" s="44" t="s">
        <v>81</v>
      </c>
      <c r="B106" s="44" t="s">
        <v>82</v>
      </c>
      <c r="C106" s="45" t="s">
        <v>323</v>
      </c>
      <c r="D106" s="46">
        <v>1.0</v>
      </c>
      <c r="E106" s="47">
        <v>60.0</v>
      </c>
      <c r="F106" s="47">
        <v>36.0</v>
      </c>
      <c r="G106" s="47">
        <v>24.0</v>
      </c>
      <c r="H106" s="48">
        <f t="shared" si="1"/>
        <v>0.6666666667</v>
      </c>
      <c r="I106" s="48">
        <v>0.4</v>
      </c>
      <c r="J106" s="47">
        <f>SUMIF('Amazon Sales - 521'!$I$2:$I$232,$B106,'Amazon Sales - 521'!$V$2:$V$232)</f>
        <v>0</v>
      </c>
      <c r="K106" s="47">
        <f>SUMIF('Amazon Sales - 621'!$I$2:$I$248,$B106,'Amazon Sales - 621'!$V$2:$V$248)</f>
        <v>0</v>
      </c>
      <c r="L106" s="47">
        <f>SUMIF('Amazon Sales - 721'!$I$2:$I$323,$B106,'Amazon Sales - 721'!$V$2:$V$323)</f>
        <v>0</v>
      </c>
      <c r="M106" s="47">
        <f>SUMIF('Amazon Sales - 821'!$I$2:$I$325,$B106,'Amazon Sales - 821'!$V$2:$V$325)</f>
        <v>0</v>
      </c>
      <c r="N106" s="68">
        <f t="shared" si="2"/>
        <v>0</v>
      </c>
      <c r="O106" s="69">
        <f t="shared" si="3"/>
        <v>0</v>
      </c>
      <c r="P106" s="69">
        <f t="shared" si="4"/>
        <v>0</v>
      </c>
      <c r="Q106" s="70">
        <v>0.0</v>
      </c>
      <c r="R106" s="71">
        <v>0.0</v>
      </c>
      <c r="S106" s="72">
        <v>0.0</v>
      </c>
      <c r="T106" s="71">
        <v>52.0</v>
      </c>
      <c r="U106" s="72">
        <v>0.0</v>
      </c>
      <c r="V106" s="71">
        <v>0.0</v>
      </c>
      <c r="W106" s="71">
        <v>-1.0</v>
      </c>
    </row>
    <row r="107">
      <c r="A107" s="44" t="s">
        <v>66</v>
      </c>
      <c r="B107" s="44" t="s">
        <v>67</v>
      </c>
      <c r="C107" s="45" t="s">
        <v>322</v>
      </c>
      <c r="D107" s="46">
        <v>1.0</v>
      </c>
      <c r="E107" s="47">
        <v>64.0</v>
      </c>
      <c r="F107" s="47">
        <v>38.5</v>
      </c>
      <c r="G107" s="47">
        <v>25.5</v>
      </c>
      <c r="H107" s="48">
        <f t="shared" si="1"/>
        <v>0.6623376623</v>
      </c>
      <c r="I107" s="48">
        <v>0.3984375</v>
      </c>
      <c r="J107" s="47">
        <f>SUMIF('Amazon Sales - 521'!$I$2:$I$232,$B107,'Amazon Sales - 521'!$V$2:$V$232)</f>
        <v>0</v>
      </c>
      <c r="K107" s="47">
        <f>SUMIF('Amazon Sales - 621'!$I$2:$I$248,$B107,'Amazon Sales - 621'!$V$2:$V$248)</f>
        <v>0</v>
      </c>
      <c r="L107" s="47">
        <f>SUMIF('Amazon Sales - 721'!$I$2:$I$323,$B107,'Amazon Sales - 721'!$V$2:$V$323)</f>
        <v>0</v>
      </c>
      <c r="M107" s="47">
        <f>SUMIF('Amazon Sales - 821'!$I$2:$I$325,$B107,'Amazon Sales - 821'!$V$2:$V$325)</f>
        <v>0</v>
      </c>
      <c r="N107" s="68">
        <f t="shared" si="2"/>
        <v>0</v>
      </c>
      <c r="O107" s="69">
        <f t="shared" si="3"/>
        <v>0</v>
      </c>
      <c r="P107" s="69">
        <f t="shared" si="4"/>
        <v>0</v>
      </c>
      <c r="Q107" s="70">
        <v>0.0</v>
      </c>
      <c r="R107" s="71">
        <v>98.0</v>
      </c>
      <c r="S107" s="72">
        <v>0.0</v>
      </c>
      <c r="T107" s="71">
        <v>-1.0</v>
      </c>
      <c r="U107" s="72">
        <v>73.0</v>
      </c>
      <c r="V107" s="71">
        <v>6.0</v>
      </c>
      <c r="W107" s="71">
        <v>-1.0</v>
      </c>
    </row>
    <row r="108">
      <c r="A108" s="44" t="s">
        <v>144</v>
      </c>
      <c r="B108" s="44" t="s">
        <v>145</v>
      </c>
      <c r="C108" s="45" t="s">
        <v>322</v>
      </c>
      <c r="D108" s="46">
        <v>1.0</v>
      </c>
      <c r="E108" s="47">
        <v>54.0</v>
      </c>
      <c r="F108" s="47">
        <v>32.5</v>
      </c>
      <c r="G108" s="47">
        <v>21.5</v>
      </c>
      <c r="H108" s="48">
        <f t="shared" si="1"/>
        <v>0.6615384615</v>
      </c>
      <c r="I108" s="48">
        <v>0.398148148148148</v>
      </c>
      <c r="J108" s="47">
        <f>SUMIF('Amazon Sales - 521'!$I$2:$I$232,$B108,'Amazon Sales - 521'!$V$2:$V$232)</f>
        <v>0</v>
      </c>
      <c r="K108" s="47">
        <f>SUMIF('Amazon Sales - 621'!$I$2:$I$248,$B108,'Amazon Sales - 621'!$V$2:$V$248)</f>
        <v>0</v>
      </c>
      <c r="L108" s="47">
        <f>SUMIF('Amazon Sales - 721'!$I$2:$I$323,$B108,'Amazon Sales - 721'!$V$2:$V$323)</f>
        <v>0</v>
      </c>
      <c r="M108" s="47">
        <f>SUMIF('Amazon Sales - 821'!$I$2:$I$325,$B108,'Amazon Sales - 821'!$V$2:$V$325)</f>
        <v>0</v>
      </c>
      <c r="N108" s="68">
        <f t="shared" si="2"/>
        <v>0</v>
      </c>
      <c r="O108" s="69">
        <f t="shared" si="3"/>
        <v>0</v>
      </c>
      <c r="P108" s="69">
        <f t="shared" si="4"/>
        <v>0</v>
      </c>
      <c r="Q108" s="70">
        <v>0.0</v>
      </c>
      <c r="R108" s="71">
        <v>98.0</v>
      </c>
      <c r="S108" s="72">
        <v>0.0</v>
      </c>
      <c r="T108" s="71">
        <v>-1.0</v>
      </c>
      <c r="U108" s="72">
        <v>18.0</v>
      </c>
      <c r="V108" s="71">
        <v>6.0</v>
      </c>
      <c r="W108" s="71">
        <v>-1.0</v>
      </c>
    </row>
    <row r="109">
      <c r="A109" s="44" t="s">
        <v>146</v>
      </c>
      <c r="B109" s="44" t="s">
        <v>147</v>
      </c>
      <c r="C109" s="45" t="s">
        <v>322</v>
      </c>
      <c r="D109" s="46">
        <v>1.0</v>
      </c>
      <c r="E109" s="47">
        <v>54.0</v>
      </c>
      <c r="F109" s="47">
        <v>32.5</v>
      </c>
      <c r="G109" s="47">
        <v>21.5</v>
      </c>
      <c r="H109" s="48">
        <f t="shared" si="1"/>
        <v>0.6615384615</v>
      </c>
      <c r="I109" s="48">
        <v>0.398148148148148</v>
      </c>
      <c r="J109" s="47">
        <f>SUMIF('Amazon Sales - 521'!$I$2:$I$232,$B109,'Amazon Sales - 521'!$V$2:$V$232)</f>
        <v>0</v>
      </c>
      <c r="K109" s="47">
        <f>SUMIF('Amazon Sales - 621'!$I$2:$I$248,$B109,'Amazon Sales - 621'!$V$2:$V$248)</f>
        <v>0</v>
      </c>
      <c r="L109" s="47">
        <f>SUMIF('Amazon Sales - 721'!$I$2:$I$323,$B109,'Amazon Sales - 721'!$V$2:$V$323)</f>
        <v>0</v>
      </c>
      <c r="M109" s="47">
        <f>SUMIF('Amazon Sales - 821'!$I$2:$I$325,$B109,'Amazon Sales - 821'!$V$2:$V$325)</f>
        <v>0</v>
      </c>
      <c r="N109" s="68">
        <f t="shared" si="2"/>
        <v>0</v>
      </c>
      <c r="O109" s="69">
        <f t="shared" si="3"/>
        <v>0</v>
      </c>
      <c r="P109" s="69">
        <f t="shared" si="4"/>
        <v>0</v>
      </c>
      <c r="Q109" s="70">
        <v>0.0</v>
      </c>
      <c r="R109" s="71">
        <v>98.0</v>
      </c>
      <c r="S109" s="72">
        <v>0.0</v>
      </c>
      <c r="T109" s="71">
        <v>-1.0</v>
      </c>
      <c r="U109" s="72">
        <v>9.0</v>
      </c>
      <c r="V109" s="71">
        <v>6.0</v>
      </c>
      <c r="W109" s="71">
        <v>-1.0</v>
      </c>
    </row>
    <row r="110">
      <c r="A110" s="44" t="s">
        <v>151</v>
      </c>
      <c r="B110" s="44" t="s">
        <v>152</v>
      </c>
      <c r="C110" s="45" t="s">
        <v>322</v>
      </c>
      <c r="D110" s="46">
        <v>1.0</v>
      </c>
      <c r="E110" s="47">
        <v>54.0</v>
      </c>
      <c r="F110" s="47">
        <v>32.5</v>
      </c>
      <c r="G110" s="47">
        <v>21.5</v>
      </c>
      <c r="H110" s="48">
        <f t="shared" si="1"/>
        <v>0.6615384615</v>
      </c>
      <c r="I110" s="48">
        <v>0.398148148148148</v>
      </c>
      <c r="J110" s="47">
        <f>SUMIF('Amazon Sales - 521'!$I$2:$I$232,$B110,'Amazon Sales - 521'!$V$2:$V$232)</f>
        <v>0</v>
      </c>
      <c r="K110" s="47">
        <f>SUMIF('Amazon Sales - 621'!$I$2:$I$248,$B110,'Amazon Sales - 621'!$V$2:$V$248)</f>
        <v>0</v>
      </c>
      <c r="L110" s="47">
        <f>SUMIF('Amazon Sales - 721'!$I$2:$I$323,$B110,'Amazon Sales - 721'!$V$2:$V$323)</f>
        <v>0</v>
      </c>
      <c r="M110" s="47">
        <f>SUMIF('Amazon Sales - 821'!$I$2:$I$325,$B110,'Amazon Sales - 821'!$V$2:$V$325)</f>
        <v>0</v>
      </c>
      <c r="N110" s="68">
        <f t="shared" si="2"/>
        <v>0</v>
      </c>
      <c r="O110" s="69">
        <f t="shared" si="3"/>
        <v>0</v>
      </c>
      <c r="P110" s="69">
        <f t="shared" si="4"/>
        <v>0</v>
      </c>
      <c r="Q110" s="70">
        <v>0.0</v>
      </c>
      <c r="R110" s="71">
        <v>98.0</v>
      </c>
      <c r="S110" s="72">
        <v>0.0</v>
      </c>
      <c r="T110" s="71">
        <v>-1.0</v>
      </c>
      <c r="U110" s="72">
        <v>7.0</v>
      </c>
      <c r="V110" s="71">
        <v>6.0</v>
      </c>
      <c r="W110" s="71">
        <v>-1.0</v>
      </c>
    </row>
    <row r="111">
      <c r="A111" s="44" t="s">
        <v>162</v>
      </c>
      <c r="B111" s="44" t="s">
        <v>163</v>
      </c>
      <c r="C111" s="45" t="s">
        <v>322</v>
      </c>
      <c r="D111" s="46">
        <v>1.0</v>
      </c>
      <c r="E111" s="47">
        <v>52.0</v>
      </c>
      <c r="F111" s="47">
        <v>32.0</v>
      </c>
      <c r="G111" s="47">
        <v>20.0</v>
      </c>
      <c r="H111" s="48">
        <f t="shared" si="1"/>
        <v>0.625</v>
      </c>
      <c r="I111" s="48">
        <v>0.384615384615385</v>
      </c>
      <c r="J111" s="47">
        <f>SUMIF('Amazon Sales - 521'!$I$2:$I$232,$B111,'Amazon Sales - 521'!$V$2:$V$232)</f>
        <v>0</v>
      </c>
      <c r="K111" s="47">
        <f>SUMIF('Amazon Sales - 621'!$I$2:$I$248,$B111,'Amazon Sales - 621'!$V$2:$V$248)</f>
        <v>0</v>
      </c>
      <c r="L111" s="47">
        <f>SUMIF('Amazon Sales - 721'!$I$2:$I$323,$B111,'Amazon Sales - 721'!$V$2:$V$323)</f>
        <v>0</v>
      </c>
      <c r="M111" s="47">
        <f>SUMIF('Amazon Sales - 821'!$I$2:$I$325,$B111,'Amazon Sales - 821'!$V$2:$V$325)</f>
        <v>0</v>
      </c>
      <c r="N111" s="68">
        <f t="shared" si="2"/>
        <v>0</v>
      </c>
      <c r="O111" s="69">
        <f t="shared" si="3"/>
        <v>0</v>
      </c>
      <c r="P111" s="69">
        <f t="shared" si="4"/>
        <v>0</v>
      </c>
      <c r="Q111" s="70">
        <v>0.0</v>
      </c>
      <c r="R111" s="71">
        <v>98.0</v>
      </c>
      <c r="S111" s="72">
        <v>0.0</v>
      </c>
      <c r="T111" s="71">
        <v>-1.0</v>
      </c>
      <c r="U111" s="72">
        <v>105.0</v>
      </c>
      <c r="V111" s="71">
        <v>6.0</v>
      </c>
      <c r="W111" s="71">
        <v>-1.0</v>
      </c>
    </row>
    <row r="112">
      <c r="A112" s="44" t="s">
        <v>75</v>
      </c>
      <c r="B112" s="44" t="s">
        <v>76</v>
      </c>
      <c r="C112" s="45" t="s">
        <v>323</v>
      </c>
      <c r="D112" s="46">
        <v>1.0</v>
      </c>
      <c r="E112" s="47">
        <v>60.0</v>
      </c>
      <c r="F112" s="47">
        <v>37.5</v>
      </c>
      <c r="G112" s="47">
        <v>22.5</v>
      </c>
      <c r="H112" s="48">
        <f t="shared" si="1"/>
        <v>0.6</v>
      </c>
      <c r="I112" s="48">
        <v>0.375</v>
      </c>
      <c r="J112" s="47">
        <f>SUMIF('Amazon Sales - 521'!$I$2:$I$232,$B112,'Amazon Sales - 521'!$V$2:$V$232)</f>
        <v>0</v>
      </c>
      <c r="K112" s="47">
        <f>SUMIF('Amazon Sales - 621'!$I$2:$I$248,$B112,'Amazon Sales - 621'!$V$2:$V$248)</f>
        <v>0</v>
      </c>
      <c r="L112" s="47">
        <f>SUMIF('Amazon Sales - 721'!$I$2:$I$323,$B112,'Amazon Sales - 721'!$V$2:$V$323)</f>
        <v>0</v>
      </c>
      <c r="M112" s="47">
        <f>SUMIF('Amazon Sales - 821'!$I$2:$I$325,$B112,'Amazon Sales - 821'!$V$2:$V$325)</f>
        <v>0</v>
      </c>
      <c r="N112" s="68">
        <f t="shared" si="2"/>
        <v>0</v>
      </c>
      <c r="O112" s="69">
        <f t="shared" si="3"/>
        <v>0</v>
      </c>
      <c r="P112" s="69">
        <f t="shared" si="4"/>
        <v>0</v>
      </c>
      <c r="Q112" s="70">
        <v>0.0</v>
      </c>
      <c r="R112" s="71">
        <v>0.0</v>
      </c>
      <c r="S112" s="72">
        <v>0.0</v>
      </c>
      <c r="T112" s="71">
        <v>52.0</v>
      </c>
      <c r="U112" s="72">
        <v>1.0</v>
      </c>
      <c r="V112" s="71">
        <v>0.0</v>
      </c>
      <c r="W112" s="71">
        <v>6.0</v>
      </c>
    </row>
    <row r="113">
      <c r="A113" s="44" t="s">
        <v>153</v>
      </c>
      <c r="B113" s="44" t="s">
        <v>154</v>
      </c>
      <c r="C113" s="45" t="s">
        <v>322</v>
      </c>
      <c r="D113" s="46">
        <v>1.0</v>
      </c>
      <c r="E113" s="47">
        <v>52.0</v>
      </c>
      <c r="F113" s="47">
        <v>32.5</v>
      </c>
      <c r="G113" s="47">
        <v>19.5</v>
      </c>
      <c r="H113" s="48">
        <f t="shared" si="1"/>
        <v>0.6</v>
      </c>
      <c r="I113" s="48">
        <v>0.375</v>
      </c>
      <c r="J113" s="47">
        <f>SUMIF('Amazon Sales - 521'!$I$2:$I$232,$B113,'Amazon Sales - 521'!$V$2:$V$232)</f>
        <v>0</v>
      </c>
      <c r="K113" s="47">
        <f>SUMIF('Amazon Sales - 621'!$I$2:$I$248,$B113,'Amazon Sales - 621'!$V$2:$V$248)</f>
        <v>0</v>
      </c>
      <c r="L113" s="47">
        <f>SUMIF('Amazon Sales - 721'!$I$2:$I$323,$B113,'Amazon Sales - 721'!$V$2:$V$323)</f>
        <v>0</v>
      </c>
      <c r="M113" s="47">
        <f>SUMIF('Amazon Sales - 821'!$I$2:$I$325,$B113,'Amazon Sales - 821'!$V$2:$V$325)</f>
        <v>0</v>
      </c>
      <c r="N113" s="68">
        <f t="shared" si="2"/>
        <v>0</v>
      </c>
      <c r="O113" s="69">
        <f t="shared" si="3"/>
        <v>0</v>
      </c>
      <c r="P113" s="69">
        <f t="shared" si="4"/>
        <v>0</v>
      </c>
      <c r="Q113" s="70">
        <v>0.0</v>
      </c>
      <c r="R113" s="71">
        <v>98.0</v>
      </c>
      <c r="S113" s="72">
        <v>0.0</v>
      </c>
      <c r="T113" s="71">
        <v>-1.0</v>
      </c>
      <c r="U113" s="72">
        <v>46.0</v>
      </c>
      <c r="V113" s="71">
        <v>6.0</v>
      </c>
      <c r="W113" s="71">
        <v>6.0</v>
      </c>
    </row>
    <row r="114">
      <c r="A114" s="44" t="s">
        <v>99</v>
      </c>
      <c r="B114" s="44" t="s">
        <v>100</v>
      </c>
      <c r="C114" s="45" t="s">
        <v>322</v>
      </c>
      <c r="D114" s="46">
        <v>1.0</v>
      </c>
      <c r="E114" s="47">
        <v>55.0</v>
      </c>
      <c r="F114" s="47">
        <v>34.5</v>
      </c>
      <c r="G114" s="47">
        <v>20.5</v>
      </c>
      <c r="H114" s="48">
        <f t="shared" si="1"/>
        <v>0.5942028986</v>
      </c>
      <c r="I114" s="48">
        <v>0.372727272727273</v>
      </c>
      <c r="J114" s="47">
        <f>SUMIF('Amazon Sales - 521'!$I$2:$I$232,$B114,'Amazon Sales - 521'!$V$2:$V$232)</f>
        <v>0</v>
      </c>
      <c r="K114" s="47">
        <f>SUMIF('Amazon Sales - 621'!$I$2:$I$248,$B114,'Amazon Sales - 621'!$V$2:$V$248)</f>
        <v>113</v>
      </c>
      <c r="L114" s="47">
        <f>SUMIF('Amazon Sales - 721'!$I$2:$I$323,$B114,'Amazon Sales - 721'!$V$2:$V$323)</f>
        <v>113</v>
      </c>
      <c r="M114" s="47">
        <f>SUMIF('Amazon Sales - 821'!$I$2:$I$325,$B114,'Amazon Sales - 821'!$V$2:$V$325)</f>
        <v>226</v>
      </c>
      <c r="N114" s="68">
        <f t="shared" si="2"/>
        <v>452</v>
      </c>
      <c r="O114" s="69">
        <f t="shared" si="3"/>
        <v>0.001623980355</v>
      </c>
      <c r="P114" s="69">
        <f t="shared" si="4"/>
        <v>0</v>
      </c>
      <c r="Q114" s="70">
        <v>0.0</v>
      </c>
      <c r="R114" s="71">
        <v>0.0</v>
      </c>
      <c r="S114" s="72">
        <v>0.0</v>
      </c>
      <c r="T114" s="71">
        <v>-1.0</v>
      </c>
      <c r="U114" s="72">
        <v>0.0</v>
      </c>
      <c r="V114" s="71">
        <v>6.0</v>
      </c>
      <c r="W114" s="71">
        <v>6.0</v>
      </c>
    </row>
    <row r="115">
      <c r="A115" s="44" t="s">
        <v>189</v>
      </c>
      <c r="B115" s="44" t="s">
        <v>190</v>
      </c>
      <c r="C115" s="45" t="s">
        <v>322</v>
      </c>
      <c r="D115" s="46">
        <v>1.0</v>
      </c>
      <c r="E115" s="47">
        <v>48.5</v>
      </c>
      <c r="F115" s="47">
        <v>30.5</v>
      </c>
      <c r="G115" s="47">
        <v>18.0</v>
      </c>
      <c r="H115" s="48">
        <f t="shared" si="1"/>
        <v>0.5901639344</v>
      </c>
      <c r="I115" s="48">
        <v>0.371134020618557</v>
      </c>
      <c r="J115" s="47">
        <f>SUMIF('Amazon Sales - 521'!$I$2:$I$232,$B115,'Amazon Sales - 521'!$V$2:$V$232)</f>
        <v>105</v>
      </c>
      <c r="K115" s="47">
        <f>SUMIF('Amazon Sales - 621'!$I$2:$I$248,$B115,'Amazon Sales - 621'!$V$2:$V$248)</f>
        <v>105</v>
      </c>
      <c r="L115" s="47">
        <f>SUMIF('Amazon Sales - 721'!$I$2:$I$323,$B115,'Amazon Sales - 721'!$V$2:$V$323)</f>
        <v>422</v>
      </c>
      <c r="M115" s="47">
        <f>SUMIF('Amazon Sales - 821'!$I$2:$I$325,$B115,'Amazon Sales - 821'!$V$2:$V$325)</f>
        <v>633</v>
      </c>
      <c r="N115" s="68">
        <f t="shared" si="2"/>
        <v>1265</v>
      </c>
      <c r="O115" s="69">
        <f t="shared" si="3"/>
        <v>0.004544989268</v>
      </c>
      <c r="P115" s="69">
        <f t="shared" si="4"/>
        <v>0</v>
      </c>
      <c r="Q115" s="70">
        <v>0.0</v>
      </c>
      <c r="R115" s="71">
        <v>98.0</v>
      </c>
      <c r="S115" s="72">
        <v>0.0</v>
      </c>
      <c r="T115" s="71">
        <v>-1.0</v>
      </c>
      <c r="U115" s="72">
        <v>37.0</v>
      </c>
      <c r="V115" s="71">
        <v>6.0</v>
      </c>
      <c r="W115" s="71">
        <v>6.0</v>
      </c>
    </row>
    <row r="116">
      <c r="A116" s="44" t="s">
        <v>108</v>
      </c>
      <c r="B116" s="44" t="s">
        <v>109</v>
      </c>
      <c r="C116" s="45" t="s">
        <v>322</v>
      </c>
      <c r="D116" s="46">
        <v>1.0</v>
      </c>
      <c r="E116" s="47">
        <v>54.0</v>
      </c>
      <c r="F116" s="47">
        <v>34.0</v>
      </c>
      <c r="G116" s="47">
        <v>20.0</v>
      </c>
      <c r="H116" s="48">
        <f t="shared" si="1"/>
        <v>0.5882352941</v>
      </c>
      <c r="I116" s="48">
        <v>0.37037037037037</v>
      </c>
      <c r="J116" s="47">
        <f>SUMIF('Amazon Sales - 521'!$I$2:$I$232,$B116,'Amazon Sales - 521'!$V$2:$V$232)</f>
        <v>0</v>
      </c>
      <c r="K116" s="47">
        <f>SUMIF('Amazon Sales - 621'!$I$2:$I$248,$B116,'Amazon Sales - 621'!$V$2:$V$248)</f>
        <v>0</v>
      </c>
      <c r="L116" s="47">
        <f>SUMIF('Amazon Sales - 721'!$I$2:$I$323,$B116,'Amazon Sales - 721'!$V$2:$V$323)</f>
        <v>0</v>
      </c>
      <c r="M116" s="47">
        <f>SUMIF('Amazon Sales - 821'!$I$2:$I$325,$B116,'Amazon Sales - 821'!$V$2:$V$325)</f>
        <v>0</v>
      </c>
      <c r="N116" s="68">
        <f t="shared" si="2"/>
        <v>0</v>
      </c>
      <c r="O116" s="69">
        <f t="shared" si="3"/>
        <v>0</v>
      </c>
      <c r="P116" s="69">
        <f t="shared" si="4"/>
        <v>0</v>
      </c>
      <c r="Q116" s="70">
        <v>0.0</v>
      </c>
      <c r="R116" s="71">
        <v>98.0</v>
      </c>
      <c r="S116" s="72">
        <v>0.0</v>
      </c>
      <c r="T116" s="71">
        <v>-1.0</v>
      </c>
      <c r="U116" s="72">
        <v>77.0</v>
      </c>
      <c r="V116" s="71">
        <v>6.0</v>
      </c>
      <c r="W116" s="71">
        <v>6.0</v>
      </c>
    </row>
    <row r="117">
      <c r="A117" s="44" t="s">
        <v>83</v>
      </c>
      <c r="B117" s="44" t="s">
        <v>84</v>
      </c>
      <c r="C117" s="45" t="s">
        <v>322</v>
      </c>
      <c r="D117" s="46">
        <v>1.0</v>
      </c>
      <c r="E117" s="47">
        <v>57.0</v>
      </c>
      <c r="F117" s="47">
        <v>36.0</v>
      </c>
      <c r="G117" s="47">
        <v>21.0</v>
      </c>
      <c r="H117" s="48">
        <f t="shared" si="1"/>
        <v>0.5833333333</v>
      </c>
      <c r="I117" s="48">
        <v>0.368421052631579</v>
      </c>
      <c r="J117" s="47">
        <f>SUMIF('Amazon Sales - 521'!$I$2:$I$232,$B117,'Amazon Sales - 521'!$V$2:$V$232)</f>
        <v>133.61</v>
      </c>
      <c r="K117" s="47">
        <f>SUMIF('Amazon Sales - 621'!$I$2:$I$248,$B117,'Amazon Sales - 621'!$V$2:$V$248)</f>
        <v>124</v>
      </c>
      <c r="L117" s="47">
        <f>SUMIF('Amazon Sales - 721'!$I$2:$I$323,$B117,'Amazon Sales - 721'!$V$2:$V$323)</f>
        <v>0</v>
      </c>
      <c r="M117" s="47">
        <f>SUMIF('Amazon Sales - 821'!$I$2:$I$325,$B117,'Amazon Sales - 821'!$V$2:$V$325)</f>
        <v>124</v>
      </c>
      <c r="N117" s="68">
        <f t="shared" si="2"/>
        <v>381.61</v>
      </c>
      <c r="O117" s="69">
        <f t="shared" si="3"/>
        <v>0.001371077751</v>
      </c>
      <c r="P117" s="69">
        <f t="shared" si="4"/>
        <v>0</v>
      </c>
      <c r="Q117" s="70">
        <v>0.0</v>
      </c>
      <c r="R117" s="71">
        <v>98.0</v>
      </c>
      <c r="S117" s="72">
        <v>0.0</v>
      </c>
      <c r="T117" s="71">
        <v>-1.0</v>
      </c>
      <c r="U117" s="72">
        <v>93.0</v>
      </c>
      <c r="V117" s="71">
        <v>6.0</v>
      </c>
      <c r="W117" s="71">
        <v>6.0</v>
      </c>
    </row>
    <row r="118">
      <c r="A118" s="44" t="s">
        <v>167</v>
      </c>
      <c r="B118" s="44" t="s">
        <v>168</v>
      </c>
      <c r="C118" s="45" t="s">
        <v>322</v>
      </c>
      <c r="D118" s="46">
        <v>1.0</v>
      </c>
      <c r="E118" s="47">
        <v>50.5</v>
      </c>
      <c r="F118" s="47">
        <v>32.0</v>
      </c>
      <c r="G118" s="47">
        <v>18.5</v>
      </c>
      <c r="H118" s="48">
        <f t="shared" si="1"/>
        <v>0.578125</v>
      </c>
      <c r="I118" s="48">
        <v>0.366336633663366</v>
      </c>
      <c r="J118" s="47">
        <f>SUMIF('Amazon Sales - 521'!$I$2:$I$232,$B118,'Amazon Sales - 521'!$V$2:$V$232)</f>
        <v>0</v>
      </c>
      <c r="K118" s="47">
        <f>SUMIF('Amazon Sales - 621'!$I$2:$I$248,$B118,'Amazon Sales - 621'!$V$2:$V$248)</f>
        <v>0</v>
      </c>
      <c r="L118" s="47">
        <f>SUMIF('Amazon Sales - 721'!$I$2:$I$323,$B118,'Amazon Sales - 721'!$V$2:$V$323)</f>
        <v>113</v>
      </c>
      <c r="M118" s="47">
        <f>SUMIF('Amazon Sales - 821'!$I$2:$I$325,$B118,'Amazon Sales - 821'!$V$2:$V$325)</f>
        <v>0</v>
      </c>
      <c r="N118" s="68">
        <f t="shared" si="2"/>
        <v>113</v>
      </c>
      <c r="O118" s="69">
        <f t="shared" si="3"/>
        <v>0.0004059950888</v>
      </c>
      <c r="P118" s="69">
        <f t="shared" si="4"/>
        <v>0</v>
      </c>
      <c r="Q118" s="70">
        <v>0.0</v>
      </c>
      <c r="R118" s="71">
        <v>98.0</v>
      </c>
      <c r="S118" s="72">
        <v>0.0</v>
      </c>
      <c r="T118" s="71">
        <v>-1.0</v>
      </c>
      <c r="U118" s="72">
        <v>35.0</v>
      </c>
      <c r="V118" s="71">
        <v>6.0</v>
      </c>
      <c r="W118" s="71">
        <v>6.0</v>
      </c>
    </row>
    <row r="119">
      <c r="A119" s="44" t="s">
        <v>271</v>
      </c>
      <c r="B119" s="44" t="s">
        <v>272</v>
      </c>
      <c r="C119" s="45" t="s">
        <v>322</v>
      </c>
      <c r="D119" s="46">
        <v>1.0</v>
      </c>
      <c r="E119" s="47">
        <v>33.0</v>
      </c>
      <c r="F119" s="47">
        <v>21.3</v>
      </c>
      <c r="G119" s="47">
        <v>11.7</v>
      </c>
      <c r="H119" s="48">
        <f t="shared" si="1"/>
        <v>0.5492957746</v>
      </c>
      <c r="I119" s="48">
        <v>0.354545454545454</v>
      </c>
      <c r="J119" s="47">
        <f>SUMIF('Amazon Sales - 521'!$I$2:$I$232,$B119,'Amazon Sales - 521'!$V$2:$V$232)</f>
        <v>0</v>
      </c>
      <c r="K119" s="47">
        <f>SUMIF('Amazon Sales - 621'!$I$2:$I$248,$B119,'Amazon Sales - 621'!$V$2:$V$248)</f>
        <v>0</v>
      </c>
      <c r="L119" s="47">
        <f>SUMIF('Amazon Sales - 721'!$I$2:$I$323,$B119,'Amazon Sales - 721'!$V$2:$V$323)</f>
        <v>0</v>
      </c>
      <c r="M119" s="47">
        <f>SUMIF('Amazon Sales - 821'!$I$2:$I$325,$B119,'Amazon Sales - 821'!$V$2:$V$325)</f>
        <v>0</v>
      </c>
      <c r="N119" s="68">
        <f t="shared" si="2"/>
        <v>0</v>
      </c>
      <c r="O119" s="69">
        <f t="shared" si="3"/>
        <v>0</v>
      </c>
      <c r="P119" s="69">
        <f t="shared" si="4"/>
        <v>0</v>
      </c>
      <c r="Q119" s="70">
        <v>0.0</v>
      </c>
      <c r="R119" s="71">
        <v>98.0</v>
      </c>
      <c r="S119" s="72">
        <v>0.0</v>
      </c>
      <c r="T119" s="71">
        <v>-1.0</v>
      </c>
      <c r="U119" s="72">
        <v>4.0</v>
      </c>
      <c r="V119" s="71">
        <v>6.0</v>
      </c>
      <c r="W119" s="71">
        <v>-1.0</v>
      </c>
    </row>
    <row r="120">
      <c r="A120" s="44" t="s">
        <v>85</v>
      </c>
      <c r="B120" s="44" t="s">
        <v>86</v>
      </c>
      <c r="C120" s="45" t="s">
        <v>323</v>
      </c>
      <c r="D120" s="46">
        <v>1.0</v>
      </c>
      <c r="E120" s="47">
        <v>55.0</v>
      </c>
      <c r="F120" s="47">
        <v>36.0</v>
      </c>
      <c r="G120" s="47">
        <v>19.0</v>
      </c>
      <c r="H120" s="48">
        <f t="shared" si="1"/>
        <v>0.5277777778</v>
      </c>
      <c r="I120" s="48">
        <v>0.345454545454545</v>
      </c>
      <c r="J120" s="47">
        <f>SUMIF('Amazon Sales - 521'!$I$2:$I$232,$B120,'Amazon Sales - 521'!$V$2:$V$232)</f>
        <v>0</v>
      </c>
      <c r="K120" s="47">
        <f>SUMIF('Amazon Sales - 621'!$I$2:$I$248,$B120,'Amazon Sales - 621'!$V$2:$V$248)</f>
        <v>0</v>
      </c>
      <c r="L120" s="47">
        <f>SUMIF('Amazon Sales - 721'!$I$2:$I$323,$B120,'Amazon Sales - 721'!$V$2:$V$323)</f>
        <v>0</v>
      </c>
      <c r="M120" s="47">
        <f>SUMIF('Amazon Sales - 821'!$I$2:$I$325,$B120,'Amazon Sales - 821'!$V$2:$V$325)</f>
        <v>0</v>
      </c>
      <c r="N120" s="68">
        <f t="shared" si="2"/>
        <v>0</v>
      </c>
      <c r="O120" s="69">
        <f t="shared" si="3"/>
        <v>0</v>
      </c>
      <c r="P120" s="69">
        <f t="shared" si="4"/>
        <v>0</v>
      </c>
      <c r="Q120" s="70">
        <v>0.0</v>
      </c>
      <c r="R120" s="71">
        <v>0.0</v>
      </c>
      <c r="S120" s="72">
        <v>0.0</v>
      </c>
      <c r="T120" s="71">
        <v>-1.0</v>
      </c>
      <c r="U120" s="72">
        <v>0.0</v>
      </c>
      <c r="V120" s="71">
        <v>6.0</v>
      </c>
      <c r="W120" s="71">
        <v>1.0</v>
      </c>
    </row>
    <row r="121">
      <c r="A121" s="44" t="s">
        <v>79</v>
      </c>
      <c r="B121" s="44" t="s">
        <v>80</v>
      </c>
      <c r="C121" s="45" t="s">
        <v>323</v>
      </c>
      <c r="D121" s="46">
        <v>1.0</v>
      </c>
      <c r="E121" s="47">
        <v>56.0</v>
      </c>
      <c r="F121" s="47">
        <v>37.0</v>
      </c>
      <c r="G121" s="47">
        <v>19.0</v>
      </c>
      <c r="H121" s="48">
        <f t="shared" si="1"/>
        <v>0.5135135135</v>
      </c>
      <c r="I121" s="48">
        <v>0.339285714285714</v>
      </c>
      <c r="J121" s="47">
        <f>SUMIF('Amazon Sales - 521'!$I$2:$I$232,$B121,'Amazon Sales - 521'!$V$2:$V$232)</f>
        <v>0</v>
      </c>
      <c r="K121" s="47">
        <f>SUMIF('Amazon Sales - 621'!$I$2:$I$248,$B121,'Amazon Sales - 621'!$V$2:$V$248)</f>
        <v>0</v>
      </c>
      <c r="L121" s="47">
        <f>SUMIF('Amazon Sales - 721'!$I$2:$I$323,$B121,'Amazon Sales - 721'!$V$2:$V$323)</f>
        <v>0</v>
      </c>
      <c r="M121" s="47">
        <f>SUMIF('Amazon Sales - 821'!$I$2:$I$325,$B121,'Amazon Sales - 821'!$V$2:$V$325)</f>
        <v>0</v>
      </c>
      <c r="N121" s="68">
        <f t="shared" si="2"/>
        <v>0</v>
      </c>
      <c r="O121" s="69">
        <f t="shared" si="3"/>
        <v>0</v>
      </c>
      <c r="P121" s="69">
        <f t="shared" si="4"/>
        <v>0</v>
      </c>
      <c r="Q121" s="70">
        <v>0.0</v>
      </c>
      <c r="R121" s="71">
        <v>0.0</v>
      </c>
      <c r="S121" s="72">
        <v>0.0</v>
      </c>
      <c r="T121" s="71">
        <v>-1.0</v>
      </c>
      <c r="U121" s="72">
        <v>0.0</v>
      </c>
      <c r="V121" s="71">
        <v>6.0</v>
      </c>
      <c r="W121" s="71">
        <v>6.0</v>
      </c>
    </row>
    <row r="122">
      <c r="A122" s="44" t="s">
        <v>177</v>
      </c>
      <c r="B122" s="44" t="s">
        <v>178</v>
      </c>
      <c r="C122" s="45" t="s">
        <v>322</v>
      </c>
      <c r="D122" s="46">
        <v>1.0</v>
      </c>
      <c r="E122" s="47">
        <v>42.0</v>
      </c>
      <c r="F122" s="47">
        <v>31.5</v>
      </c>
      <c r="G122" s="47">
        <v>10.5</v>
      </c>
      <c r="H122" s="48">
        <f t="shared" si="1"/>
        <v>0.3333333333</v>
      </c>
      <c r="I122" s="48">
        <v>0.25</v>
      </c>
      <c r="J122" s="47">
        <f>SUMIF('Amazon Sales - 521'!$I$2:$I$232,$B122,'Amazon Sales - 521'!$V$2:$V$232)</f>
        <v>0</v>
      </c>
      <c r="K122" s="47">
        <f>SUMIF('Amazon Sales - 621'!$I$2:$I$248,$B122,'Amazon Sales - 621'!$V$2:$V$248)</f>
        <v>0</v>
      </c>
      <c r="L122" s="47">
        <f>SUMIF('Amazon Sales - 721'!$I$2:$I$323,$B122,'Amazon Sales - 721'!$V$2:$V$323)</f>
        <v>0</v>
      </c>
      <c r="M122" s="47">
        <f>SUMIF('Amazon Sales - 821'!$I$2:$I$325,$B122,'Amazon Sales - 821'!$V$2:$V$325)</f>
        <v>0</v>
      </c>
      <c r="N122" s="68">
        <f t="shared" si="2"/>
        <v>0</v>
      </c>
      <c r="O122" s="69">
        <f t="shared" si="3"/>
        <v>0</v>
      </c>
      <c r="P122" s="69">
        <f t="shared" si="4"/>
        <v>0</v>
      </c>
      <c r="Q122" s="70">
        <v>0.0</v>
      </c>
      <c r="R122" s="71">
        <v>98.0</v>
      </c>
      <c r="S122" s="72">
        <v>0.0</v>
      </c>
      <c r="T122" s="71">
        <v>-1.0</v>
      </c>
      <c r="U122" s="72">
        <v>5.0</v>
      </c>
      <c r="V122" s="71">
        <v>6.0</v>
      </c>
      <c r="W122" s="71">
        <v>-1.0</v>
      </c>
    </row>
    <row r="123">
      <c r="A123" s="44" t="s">
        <v>179</v>
      </c>
      <c r="B123" s="44" t="s">
        <v>180</v>
      </c>
      <c r="C123" s="45" t="s">
        <v>322</v>
      </c>
      <c r="D123" s="46">
        <v>1.0</v>
      </c>
      <c r="E123" s="47">
        <v>42.0</v>
      </c>
      <c r="F123" s="47">
        <v>31.5</v>
      </c>
      <c r="G123" s="47">
        <v>10.5</v>
      </c>
      <c r="H123" s="48">
        <f t="shared" si="1"/>
        <v>0.3333333333</v>
      </c>
      <c r="I123" s="48">
        <v>0.25</v>
      </c>
      <c r="J123" s="47">
        <f>SUMIF('Amazon Sales - 521'!$I$2:$I$232,$B123,'Amazon Sales - 521'!$V$2:$V$232)</f>
        <v>0</v>
      </c>
      <c r="K123" s="47">
        <f>SUMIF('Amazon Sales - 621'!$I$2:$I$248,$B123,'Amazon Sales - 621'!$V$2:$V$248)</f>
        <v>0</v>
      </c>
      <c r="L123" s="47">
        <f>SUMIF('Amazon Sales - 721'!$I$2:$I$323,$B123,'Amazon Sales - 721'!$V$2:$V$323)</f>
        <v>0</v>
      </c>
      <c r="M123" s="47">
        <f>SUMIF('Amazon Sales - 821'!$I$2:$I$325,$B123,'Amazon Sales - 821'!$V$2:$V$325)</f>
        <v>0</v>
      </c>
      <c r="N123" s="68">
        <f t="shared" si="2"/>
        <v>0</v>
      </c>
      <c r="O123" s="69">
        <f t="shared" si="3"/>
        <v>0</v>
      </c>
      <c r="P123" s="69">
        <f t="shared" si="4"/>
        <v>0</v>
      </c>
      <c r="Q123" s="70">
        <v>0.0</v>
      </c>
      <c r="R123" s="71">
        <v>98.0</v>
      </c>
      <c r="S123" s="72">
        <v>0.0</v>
      </c>
      <c r="T123" s="71">
        <v>-1.0</v>
      </c>
      <c r="U123" s="72">
        <v>4.0</v>
      </c>
      <c r="V123" s="71">
        <v>6.0</v>
      </c>
      <c r="W123" s="71">
        <v>-1.0</v>
      </c>
    </row>
    <row r="124">
      <c r="A124" s="44" t="s">
        <v>157</v>
      </c>
      <c r="B124" s="44" t="s">
        <v>158</v>
      </c>
      <c r="C124" s="45" t="s">
        <v>322</v>
      </c>
      <c r="D124" s="46">
        <v>1.0</v>
      </c>
      <c r="E124" s="47">
        <v>43.0</v>
      </c>
      <c r="F124" s="47">
        <v>32.5</v>
      </c>
      <c r="G124" s="47">
        <v>10.5</v>
      </c>
      <c r="H124" s="48">
        <f t="shared" si="1"/>
        <v>0.3230769231</v>
      </c>
      <c r="I124" s="48">
        <v>0.244186046511628</v>
      </c>
      <c r="J124" s="47">
        <f>SUMIF('Amazon Sales - 521'!$I$2:$I$232,$B124,'Amazon Sales - 521'!$V$2:$V$232)</f>
        <v>0</v>
      </c>
      <c r="K124" s="47">
        <f>SUMIF('Amazon Sales - 621'!$I$2:$I$248,$B124,'Amazon Sales - 621'!$V$2:$V$248)</f>
        <v>0</v>
      </c>
      <c r="L124" s="47">
        <f>SUMIF('Amazon Sales - 721'!$I$2:$I$323,$B124,'Amazon Sales - 721'!$V$2:$V$323)</f>
        <v>0</v>
      </c>
      <c r="M124" s="47">
        <f>SUMIF('Amazon Sales - 821'!$I$2:$I$325,$B124,'Amazon Sales - 821'!$V$2:$V$325)</f>
        <v>0</v>
      </c>
      <c r="N124" s="68">
        <f t="shared" si="2"/>
        <v>0</v>
      </c>
      <c r="O124" s="69">
        <f t="shared" si="3"/>
        <v>0</v>
      </c>
      <c r="P124" s="69">
        <f t="shared" si="4"/>
        <v>0</v>
      </c>
      <c r="Q124" s="70">
        <v>0.0</v>
      </c>
      <c r="R124" s="71">
        <v>98.0</v>
      </c>
      <c r="S124" s="72">
        <v>0.0</v>
      </c>
      <c r="T124" s="71">
        <v>-1.0</v>
      </c>
      <c r="U124" s="72">
        <v>12.0</v>
      </c>
      <c r="V124" s="71">
        <v>6.0</v>
      </c>
      <c r="W124" s="71">
        <v>-1.0</v>
      </c>
    </row>
    <row r="125">
      <c r="A125" s="44" t="s">
        <v>160</v>
      </c>
      <c r="B125" s="44" t="s">
        <v>161</v>
      </c>
      <c r="C125" s="45" t="s">
        <v>322</v>
      </c>
      <c r="D125" s="46">
        <v>1.0</v>
      </c>
      <c r="E125" s="47">
        <v>43.0</v>
      </c>
      <c r="F125" s="47">
        <v>32.5</v>
      </c>
      <c r="G125" s="47">
        <v>10.5</v>
      </c>
      <c r="H125" s="48">
        <f t="shared" si="1"/>
        <v>0.3230769231</v>
      </c>
      <c r="I125" s="48">
        <v>0.244186046511628</v>
      </c>
      <c r="J125" s="47">
        <f>SUMIF('Amazon Sales - 521'!$I$2:$I$232,$B125,'Amazon Sales - 521'!$V$2:$V$232)</f>
        <v>0</v>
      </c>
      <c r="K125" s="47">
        <f>SUMIF('Amazon Sales - 621'!$I$2:$I$248,$B125,'Amazon Sales - 621'!$V$2:$V$248)</f>
        <v>0</v>
      </c>
      <c r="L125" s="47">
        <f>SUMIF('Amazon Sales - 721'!$I$2:$I$323,$B125,'Amazon Sales - 721'!$V$2:$V$323)</f>
        <v>0</v>
      </c>
      <c r="M125" s="47">
        <f>SUMIF('Amazon Sales - 821'!$I$2:$I$325,$B125,'Amazon Sales - 821'!$V$2:$V$325)</f>
        <v>0</v>
      </c>
      <c r="N125" s="68">
        <f t="shared" si="2"/>
        <v>0</v>
      </c>
      <c r="O125" s="69">
        <f t="shared" si="3"/>
        <v>0</v>
      </c>
      <c r="P125" s="69">
        <f t="shared" si="4"/>
        <v>0</v>
      </c>
      <c r="Q125" s="70">
        <v>0.0</v>
      </c>
      <c r="R125" s="71">
        <v>98.0</v>
      </c>
      <c r="S125" s="72">
        <v>0.0</v>
      </c>
      <c r="T125" s="71">
        <v>-1.0</v>
      </c>
      <c r="U125" s="72">
        <v>5.0</v>
      </c>
      <c r="V125" s="71">
        <v>6.0</v>
      </c>
      <c r="W125" s="71">
        <v>-1.0</v>
      </c>
    </row>
    <row r="126">
      <c r="A126" s="44" t="s">
        <v>39</v>
      </c>
      <c r="B126" s="44" t="s">
        <v>40</v>
      </c>
      <c r="C126" s="45" t="s">
        <v>322</v>
      </c>
      <c r="D126" s="46">
        <v>1.0</v>
      </c>
      <c r="E126" s="47">
        <v>52.0</v>
      </c>
      <c r="F126" s="47">
        <v>43.0</v>
      </c>
      <c r="G126" s="47">
        <v>9.0</v>
      </c>
      <c r="H126" s="48">
        <f t="shared" si="1"/>
        <v>0.2093023256</v>
      </c>
      <c r="I126" s="48">
        <v>0.173076923076923</v>
      </c>
      <c r="J126" s="47">
        <f>SUMIF('Amazon Sales - 521'!$I$2:$I$232,$B126,'Amazon Sales - 521'!$V$2:$V$232)</f>
        <v>0</v>
      </c>
      <c r="K126" s="47">
        <f>SUMIF('Amazon Sales - 621'!$I$2:$I$248,$B126,'Amazon Sales - 621'!$V$2:$V$248)</f>
        <v>0</v>
      </c>
      <c r="L126" s="47">
        <f>SUMIF('Amazon Sales - 721'!$I$2:$I$323,$B126,'Amazon Sales - 721'!$V$2:$V$323)</f>
        <v>0</v>
      </c>
      <c r="M126" s="47">
        <f>SUMIF('Amazon Sales - 821'!$I$2:$I$325,$B126,'Amazon Sales - 821'!$V$2:$V$325)</f>
        <v>0</v>
      </c>
      <c r="N126" s="68">
        <f t="shared" si="2"/>
        <v>0</v>
      </c>
      <c r="O126" s="69">
        <f t="shared" si="3"/>
        <v>0</v>
      </c>
      <c r="P126" s="69">
        <f t="shared" si="4"/>
        <v>0</v>
      </c>
      <c r="Q126" s="70">
        <v>0.0</v>
      </c>
      <c r="R126" s="71">
        <v>98.0</v>
      </c>
      <c r="S126" s="72">
        <v>0.0</v>
      </c>
      <c r="T126" s="71">
        <v>-1.0</v>
      </c>
      <c r="U126" s="72">
        <v>31.0</v>
      </c>
      <c r="V126" s="71">
        <v>6.0</v>
      </c>
      <c r="W126" s="71">
        <v>6.0</v>
      </c>
    </row>
    <row r="127">
      <c r="A127" s="44" t="s">
        <v>41</v>
      </c>
      <c r="B127" s="44" t="s">
        <v>42</v>
      </c>
      <c r="C127" s="45" t="s">
        <v>322</v>
      </c>
      <c r="D127" s="46">
        <v>1.0</v>
      </c>
      <c r="E127" s="47">
        <v>52.0</v>
      </c>
      <c r="F127" s="47">
        <v>43.0</v>
      </c>
      <c r="G127" s="47">
        <v>9.0</v>
      </c>
      <c r="H127" s="48">
        <f t="shared" si="1"/>
        <v>0.2093023256</v>
      </c>
      <c r="I127" s="48">
        <v>0.173076923076923</v>
      </c>
      <c r="J127" s="47">
        <f>SUMIF('Amazon Sales - 521'!$I$2:$I$232,$B127,'Amazon Sales - 521'!$V$2:$V$232)</f>
        <v>0</v>
      </c>
      <c r="K127" s="47">
        <f>SUMIF('Amazon Sales - 621'!$I$2:$I$248,$B127,'Amazon Sales - 621'!$V$2:$V$248)</f>
        <v>0</v>
      </c>
      <c r="L127" s="47">
        <f>SUMIF('Amazon Sales - 721'!$I$2:$I$323,$B127,'Amazon Sales - 721'!$V$2:$V$323)</f>
        <v>0</v>
      </c>
      <c r="M127" s="47">
        <f>SUMIF('Amazon Sales - 821'!$I$2:$I$325,$B127,'Amazon Sales - 821'!$V$2:$V$325)</f>
        <v>204</v>
      </c>
      <c r="N127" s="68">
        <f t="shared" si="2"/>
        <v>204</v>
      </c>
      <c r="O127" s="69">
        <f t="shared" si="3"/>
        <v>0.0007329468859</v>
      </c>
      <c r="P127" s="69">
        <f t="shared" si="4"/>
        <v>0</v>
      </c>
      <c r="Q127" s="70">
        <v>0.0</v>
      </c>
      <c r="R127" s="71">
        <v>98.0</v>
      </c>
      <c r="S127" s="72">
        <v>0.0</v>
      </c>
      <c r="T127" s="71">
        <v>-1.0</v>
      </c>
      <c r="U127" s="72">
        <v>18.0</v>
      </c>
      <c r="V127" s="71">
        <v>6.0</v>
      </c>
      <c r="W127" s="71">
        <v>-1.0</v>
      </c>
    </row>
    <row r="128">
      <c r="L128" s="76"/>
      <c r="N128" s="51">
        <f>SUM(N2:N127)</f>
        <v>278328.49</v>
      </c>
      <c r="O128" s="69">
        <f t="shared" si="3"/>
        <v>1</v>
      </c>
      <c r="P128" s="77"/>
      <c r="Q128" s="74">
        <f>SUM(Q2:Q127)</f>
        <v>22420.60738</v>
      </c>
    </row>
    <row r="129">
      <c r="O129" s="77"/>
      <c r="P129" s="77"/>
    </row>
    <row r="130">
      <c r="O130" s="77"/>
      <c r="P130" s="77"/>
    </row>
    <row r="131">
      <c r="O131" s="77"/>
      <c r="P131" s="77"/>
    </row>
    <row r="132">
      <c r="O132" s="77"/>
      <c r="P132" s="77"/>
    </row>
    <row r="133">
      <c r="O133" s="77"/>
      <c r="P133" s="77"/>
    </row>
    <row r="134">
      <c r="O134" s="77"/>
      <c r="P134" s="77"/>
    </row>
    <row r="135">
      <c r="O135" s="77"/>
      <c r="P135" s="77"/>
    </row>
    <row r="136">
      <c r="O136" s="77"/>
      <c r="P136" s="77"/>
    </row>
    <row r="137">
      <c r="O137" s="77"/>
      <c r="P137" s="77"/>
    </row>
    <row r="138">
      <c r="O138" s="77"/>
      <c r="P138" s="77"/>
    </row>
    <row r="139">
      <c r="O139" s="77"/>
      <c r="P139" s="77"/>
    </row>
    <row r="140">
      <c r="O140" s="77"/>
      <c r="P140" s="77"/>
    </row>
    <row r="141">
      <c r="O141" s="77"/>
      <c r="P141" s="77"/>
    </row>
    <row r="142">
      <c r="O142" s="77"/>
      <c r="P142" s="77"/>
    </row>
    <row r="143">
      <c r="O143" s="77"/>
      <c r="P143" s="77"/>
    </row>
    <row r="144">
      <c r="O144" s="77"/>
      <c r="P144" s="77"/>
    </row>
    <row r="145">
      <c r="O145" s="77"/>
      <c r="P145" s="77"/>
    </row>
    <row r="146">
      <c r="O146" s="77"/>
      <c r="P146" s="77"/>
    </row>
    <row r="147">
      <c r="O147" s="77"/>
      <c r="P147" s="77"/>
    </row>
    <row r="148">
      <c r="O148" s="77"/>
      <c r="P148" s="77"/>
    </row>
    <row r="149">
      <c r="O149" s="77"/>
      <c r="P149" s="77"/>
    </row>
    <row r="150">
      <c r="O150" s="77"/>
      <c r="P150" s="77"/>
    </row>
    <row r="151">
      <c r="O151" s="77"/>
      <c r="P151" s="77"/>
    </row>
    <row r="152">
      <c r="O152" s="77"/>
      <c r="P152" s="77"/>
    </row>
    <row r="153">
      <c r="O153" s="77"/>
      <c r="P153" s="77"/>
    </row>
    <row r="154">
      <c r="O154" s="77"/>
      <c r="P154" s="77"/>
    </row>
    <row r="155">
      <c r="O155" s="77"/>
      <c r="P155" s="77"/>
    </row>
    <row r="156">
      <c r="O156" s="77"/>
      <c r="P156" s="77"/>
    </row>
    <row r="157">
      <c r="O157" s="77"/>
      <c r="P157" s="77"/>
    </row>
    <row r="158">
      <c r="O158" s="77"/>
      <c r="P158" s="77"/>
    </row>
    <row r="159">
      <c r="O159" s="77"/>
      <c r="P159" s="77"/>
    </row>
    <row r="160">
      <c r="O160" s="77"/>
      <c r="P160" s="77"/>
    </row>
    <row r="161">
      <c r="O161" s="77"/>
      <c r="P161" s="77"/>
    </row>
    <row r="162">
      <c r="O162" s="77"/>
      <c r="P162" s="77"/>
    </row>
    <row r="163">
      <c r="O163" s="77"/>
      <c r="P163" s="77"/>
    </row>
    <row r="164">
      <c r="O164" s="77"/>
      <c r="P164" s="77"/>
    </row>
    <row r="165">
      <c r="O165" s="77"/>
      <c r="P165" s="77"/>
    </row>
    <row r="166">
      <c r="O166" s="77"/>
      <c r="P166" s="77"/>
    </row>
    <row r="167">
      <c r="O167" s="77"/>
      <c r="P167" s="77"/>
    </row>
    <row r="168">
      <c r="O168" s="77"/>
      <c r="P168" s="77"/>
    </row>
    <row r="169">
      <c r="O169" s="77"/>
      <c r="P169" s="77"/>
    </row>
    <row r="170">
      <c r="O170" s="77"/>
      <c r="P170" s="77"/>
    </row>
    <row r="171">
      <c r="O171" s="77"/>
      <c r="P171" s="77"/>
    </row>
    <row r="172">
      <c r="O172" s="77"/>
      <c r="P172" s="77"/>
    </row>
    <row r="173">
      <c r="A173" s="44"/>
      <c r="B173" s="44"/>
      <c r="C173" s="44"/>
      <c r="D173" s="44"/>
      <c r="E173" s="44"/>
      <c r="F173" s="44"/>
      <c r="G173" s="44"/>
      <c r="H173" s="44"/>
      <c r="I173" s="44"/>
      <c r="J173" s="44"/>
      <c r="K173" s="44"/>
      <c r="L173" s="44"/>
      <c r="M173" s="44"/>
      <c r="N173" s="44"/>
      <c r="O173" s="78"/>
      <c r="P173" s="78"/>
      <c r="Q173" s="44"/>
      <c r="R173" s="44"/>
      <c r="S173" s="44"/>
      <c r="T173" s="44"/>
      <c r="U173" s="44"/>
      <c r="V173" s="44"/>
      <c r="W173" s="44"/>
    </row>
    <row r="174">
      <c r="A174" s="44"/>
      <c r="B174" s="44"/>
      <c r="C174" s="44"/>
      <c r="D174" s="44"/>
      <c r="E174" s="44"/>
      <c r="F174" s="44"/>
      <c r="G174" s="44"/>
      <c r="H174" s="44"/>
      <c r="I174" s="44"/>
      <c r="J174" s="44"/>
      <c r="K174" s="44"/>
      <c r="L174" s="44"/>
      <c r="M174" s="44"/>
      <c r="N174" s="44"/>
      <c r="O174" s="78"/>
      <c r="P174" s="78"/>
      <c r="Q174" s="44"/>
      <c r="R174" s="44"/>
      <c r="S174" s="44"/>
      <c r="T174" s="44"/>
      <c r="U174" s="44"/>
      <c r="V174" s="44"/>
      <c r="W174" s="44"/>
    </row>
    <row r="175">
      <c r="A175" s="44"/>
      <c r="B175" s="44"/>
      <c r="C175" s="44"/>
      <c r="D175" s="44"/>
      <c r="E175" s="44"/>
      <c r="F175" s="44"/>
      <c r="G175" s="44"/>
      <c r="H175" s="44"/>
      <c r="I175" s="44"/>
      <c r="J175" s="44"/>
      <c r="K175" s="44"/>
      <c r="L175" s="44"/>
      <c r="M175" s="44"/>
      <c r="N175" s="44"/>
      <c r="O175" s="78"/>
      <c r="P175" s="78"/>
      <c r="Q175" s="44"/>
      <c r="R175" s="44"/>
      <c r="S175" s="44"/>
      <c r="T175" s="44"/>
      <c r="U175" s="44"/>
      <c r="V175" s="44"/>
      <c r="W175" s="44"/>
    </row>
    <row r="176">
      <c r="A176" s="44"/>
      <c r="B176" s="44"/>
      <c r="C176" s="44"/>
      <c r="D176" s="44"/>
      <c r="E176" s="44"/>
      <c r="F176" s="44"/>
      <c r="G176" s="44"/>
      <c r="H176" s="44"/>
      <c r="I176" s="44"/>
      <c r="J176" s="44"/>
      <c r="K176" s="44"/>
      <c r="L176" s="44"/>
      <c r="M176" s="44"/>
      <c r="N176" s="44"/>
      <c r="O176" s="78"/>
      <c r="P176" s="78"/>
      <c r="Q176" s="44"/>
      <c r="R176" s="44"/>
      <c r="S176" s="44"/>
      <c r="T176" s="44"/>
      <c r="U176" s="44"/>
      <c r="V176" s="44"/>
      <c r="W176" s="44"/>
    </row>
    <row r="177">
      <c r="A177" s="44"/>
      <c r="B177" s="44"/>
      <c r="C177" s="44"/>
      <c r="D177" s="44"/>
      <c r="E177" s="44"/>
      <c r="F177" s="44"/>
      <c r="G177" s="44"/>
      <c r="H177" s="44"/>
      <c r="I177" s="44"/>
      <c r="J177" s="44"/>
      <c r="K177" s="44"/>
      <c r="L177" s="44"/>
      <c r="M177" s="44"/>
      <c r="N177" s="44"/>
      <c r="O177" s="78"/>
      <c r="P177" s="78"/>
      <c r="Q177" s="44"/>
      <c r="R177" s="44"/>
      <c r="S177" s="44"/>
      <c r="T177" s="44"/>
      <c r="U177" s="44"/>
      <c r="V177" s="44"/>
      <c r="W177" s="44"/>
    </row>
    <row r="178">
      <c r="A178" s="44"/>
      <c r="B178" s="44"/>
      <c r="C178" s="44"/>
      <c r="D178" s="44"/>
      <c r="E178" s="44"/>
      <c r="F178" s="44"/>
      <c r="G178" s="44"/>
      <c r="H178" s="44"/>
      <c r="I178" s="44"/>
      <c r="J178" s="44"/>
      <c r="K178" s="44"/>
      <c r="L178" s="44"/>
      <c r="M178" s="44"/>
      <c r="N178" s="44"/>
      <c r="O178" s="78"/>
      <c r="P178" s="78"/>
      <c r="Q178" s="44"/>
      <c r="R178" s="44"/>
      <c r="S178" s="44"/>
      <c r="T178" s="44"/>
      <c r="U178" s="44"/>
      <c r="V178" s="44"/>
      <c r="W178" s="44"/>
    </row>
    <row r="179">
      <c r="A179" s="44"/>
      <c r="B179" s="44"/>
      <c r="C179" s="44"/>
      <c r="D179" s="44"/>
      <c r="E179" s="44"/>
      <c r="F179" s="44"/>
      <c r="G179" s="44"/>
      <c r="H179" s="44"/>
      <c r="I179" s="44"/>
      <c r="J179" s="44"/>
      <c r="K179" s="44"/>
      <c r="L179" s="44"/>
      <c r="M179" s="44"/>
      <c r="N179" s="44"/>
      <c r="O179" s="78"/>
      <c r="P179" s="78"/>
      <c r="Q179" s="44"/>
      <c r="R179" s="44"/>
      <c r="S179" s="44"/>
      <c r="T179" s="44"/>
      <c r="U179" s="44"/>
      <c r="V179" s="44"/>
      <c r="W179" s="44"/>
    </row>
    <row r="180">
      <c r="A180" s="44"/>
      <c r="B180" s="44"/>
      <c r="C180" s="44"/>
      <c r="D180" s="44"/>
      <c r="E180" s="44"/>
      <c r="F180" s="44"/>
      <c r="G180" s="44"/>
      <c r="H180" s="44"/>
      <c r="I180" s="44"/>
      <c r="J180" s="44"/>
      <c r="K180" s="44"/>
      <c r="L180" s="44"/>
      <c r="M180" s="44"/>
      <c r="N180" s="44"/>
      <c r="O180" s="78"/>
      <c r="P180" s="78"/>
      <c r="Q180" s="44"/>
      <c r="R180" s="44"/>
      <c r="S180" s="44"/>
      <c r="T180" s="44"/>
      <c r="U180" s="44"/>
      <c r="V180" s="44"/>
      <c r="W180" s="44"/>
    </row>
    <row r="181">
      <c r="A181" s="44"/>
      <c r="B181" s="44"/>
      <c r="C181" s="44"/>
      <c r="D181" s="44"/>
      <c r="E181" s="44"/>
      <c r="F181" s="44"/>
      <c r="G181" s="44"/>
      <c r="H181" s="44"/>
      <c r="I181" s="44"/>
      <c r="J181" s="44"/>
      <c r="K181" s="44"/>
      <c r="L181" s="44"/>
      <c r="M181" s="44"/>
      <c r="N181" s="44"/>
      <c r="O181" s="78"/>
      <c r="P181" s="78"/>
      <c r="Q181" s="44"/>
      <c r="R181" s="44"/>
      <c r="S181" s="44"/>
      <c r="T181" s="44"/>
      <c r="U181" s="44"/>
      <c r="V181" s="44"/>
      <c r="W181" s="44"/>
    </row>
    <row r="182">
      <c r="A182" s="44"/>
      <c r="B182" s="44"/>
      <c r="C182" s="44"/>
      <c r="D182" s="44"/>
      <c r="E182" s="44"/>
      <c r="F182" s="44"/>
      <c r="G182" s="44"/>
      <c r="H182" s="44"/>
      <c r="I182" s="44"/>
      <c r="J182" s="44"/>
      <c r="K182" s="44"/>
      <c r="L182" s="44"/>
      <c r="M182" s="44"/>
      <c r="N182" s="44"/>
      <c r="O182" s="78"/>
      <c r="P182" s="78"/>
      <c r="Q182" s="44"/>
      <c r="R182" s="44"/>
      <c r="S182" s="44"/>
      <c r="T182" s="44"/>
      <c r="U182" s="44"/>
      <c r="V182" s="44"/>
      <c r="W182" s="44"/>
    </row>
    <row r="183">
      <c r="A183" s="44"/>
      <c r="B183" s="44"/>
      <c r="C183" s="44"/>
      <c r="D183" s="44"/>
      <c r="E183" s="44"/>
      <c r="F183" s="44"/>
      <c r="G183" s="44"/>
      <c r="H183" s="44"/>
      <c r="I183" s="44"/>
      <c r="J183" s="44"/>
      <c r="K183" s="44"/>
      <c r="L183" s="44"/>
      <c r="M183" s="44"/>
      <c r="N183" s="44"/>
      <c r="O183" s="78"/>
      <c r="P183" s="78"/>
      <c r="Q183" s="44"/>
      <c r="R183" s="44"/>
      <c r="S183" s="44"/>
      <c r="T183" s="44"/>
      <c r="U183" s="44"/>
      <c r="V183" s="44"/>
      <c r="W183" s="44"/>
    </row>
    <row r="184">
      <c r="A184" s="44"/>
      <c r="B184" s="44"/>
      <c r="C184" s="44"/>
      <c r="D184" s="44"/>
      <c r="E184" s="44"/>
      <c r="F184" s="44"/>
      <c r="G184" s="44"/>
      <c r="H184" s="44"/>
      <c r="I184" s="44"/>
      <c r="J184" s="44"/>
      <c r="K184" s="44"/>
      <c r="L184" s="44"/>
      <c r="M184" s="44"/>
      <c r="N184" s="44"/>
      <c r="O184" s="78"/>
      <c r="P184" s="78"/>
      <c r="Q184" s="44"/>
      <c r="R184" s="44"/>
      <c r="S184" s="44"/>
      <c r="T184" s="44"/>
      <c r="U184" s="44"/>
      <c r="V184" s="44"/>
      <c r="W184" s="44"/>
    </row>
    <row r="185">
      <c r="A185" s="44"/>
      <c r="B185" s="44"/>
      <c r="C185" s="44"/>
      <c r="D185" s="44"/>
      <c r="E185" s="44"/>
      <c r="F185" s="44"/>
      <c r="G185" s="44"/>
      <c r="H185" s="44"/>
      <c r="I185" s="44"/>
      <c r="J185" s="44"/>
      <c r="K185" s="44"/>
      <c r="L185" s="44"/>
      <c r="M185" s="44"/>
      <c r="N185" s="44"/>
      <c r="O185" s="78"/>
      <c r="P185" s="78"/>
      <c r="Q185" s="44"/>
      <c r="R185" s="44"/>
      <c r="S185" s="44"/>
      <c r="T185" s="44"/>
      <c r="U185" s="44"/>
      <c r="V185" s="44"/>
      <c r="W185" s="44"/>
    </row>
    <row r="186">
      <c r="A186" s="44"/>
      <c r="B186" s="44"/>
      <c r="C186" s="44"/>
      <c r="D186" s="44"/>
      <c r="E186" s="44"/>
      <c r="F186" s="44"/>
      <c r="G186" s="44"/>
      <c r="H186" s="44"/>
      <c r="I186" s="44"/>
      <c r="J186" s="44"/>
      <c r="K186" s="44"/>
      <c r="L186" s="44"/>
      <c r="M186" s="44"/>
      <c r="N186" s="44"/>
      <c r="O186" s="78"/>
      <c r="P186" s="78"/>
      <c r="Q186" s="44"/>
      <c r="R186" s="44"/>
      <c r="S186" s="44"/>
      <c r="T186" s="44"/>
      <c r="U186" s="44"/>
      <c r="V186" s="44"/>
      <c r="W186" s="44"/>
    </row>
    <row r="187">
      <c r="A187" s="44"/>
      <c r="B187" s="44"/>
      <c r="C187" s="44"/>
      <c r="D187" s="44"/>
      <c r="E187" s="44"/>
      <c r="F187" s="44"/>
      <c r="G187" s="44"/>
      <c r="H187" s="44"/>
      <c r="I187" s="44"/>
      <c r="J187" s="44"/>
      <c r="K187" s="44"/>
      <c r="L187" s="44"/>
      <c r="M187" s="44"/>
      <c r="N187" s="44"/>
      <c r="O187" s="78"/>
      <c r="P187" s="78"/>
      <c r="Q187" s="44"/>
      <c r="R187" s="44"/>
      <c r="S187" s="44"/>
      <c r="T187" s="44"/>
      <c r="U187" s="44"/>
      <c r="V187" s="44"/>
      <c r="W187" s="44"/>
    </row>
    <row r="188">
      <c r="A188" s="44"/>
      <c r="B188" s="44"/>
      <c r="C188" s="44"/>
      <c r="D188" s="44"/>
      <c r="E188" s="44"/>
      <c r="F188" s="44"/>
      <c r="G188" s="44"/>
      <c r="H188" s="44"/>
      <c r="I188" s="44"/>
      <c r="J188" s="44"/>
      <c r="K188" s="44"/>
      <c r="L188" s="44"/>
      <c r="M188" s="44"/>
      <c r="N188" s="44"/>
      <c r="O188" s="78"/>
      <c r="P188" s="78"/>
      <c r="Q188" s="44"/>
      <c r="R188" s="44"/>
      <c r="S188" s="44"/>
      <c r="T188" s="44"/>
      <c r="U188" s="44"/>
      <c r="V188" s="44"/>
      <c r="W188" s="44"/>
    </row>
    <row r="189">
      <c r="A189" s="44"/>
      <c r="B189" s="44"/>
      <c r="C189" s="44"/>
      <c r="D189" s="44"/>
      <c r="E189" s="44"/>
      <c r="F189" s="44"/>
      <c r="G189" s="44"/>
      <c r="H189" s="44"/>
      <c r="I189" s="44"/>
      <c r="J189" s="44"/>
      <c r="K189" s="44"/>
      <c r="L189" s="44"/>
      <c r="M189" s="44"/>
      <c r="N189" s="44"/>
      <c r="O189" s="78"/>
      <c r="P189" s="78"/>
      <c r="Q189" s="44"/>
      <c r="R189" s="44"/>
      <c r="S189" s="44"/>
      <c r="T189" s="44"/>
      <c r="U189" s="44"/>
      <c r="V189" s="44"/>
      <c r="W189" s="44"/>
    </row>
    <row r="190">
      <c r="A190" s="44"/>
      <c r="B190" s="44"/>
      <c r="C190" s="44"/>
      <c r="D190" s="44"/>
      <c r="E190" s="44"/>
      <c r="F190" s="44"/>
      <c r="G190" s="44"/>
      <c r="H190" s="44"/>
      <c r="I190" s="44"/>
      <c r="J190" s="44"/>
      <c r="K190" s="44"/>
      <c r="L190" s="44"/>
      <c r="M190" s="44"/>
      <c r="N190" s="44"/>
      <c r="O190" s="78"/>
      <c r="P190" s="78"/>
      <c r="Q190" s="44"/>
      <c r="R190" s="44"/>
      <c r="S190" s="44"/>
      <c r="T190" s="44"/>
      <c r="U190" s="44"/>
      <c r="V190" s="44"/>
      <c r="W190" s="44"/>
    </row>
    <row r="191">
      <c r="A191" s="44"/>
      <c r="B191" s="44"/>
      <c r="C191" s="44"/>
      <c r="D191" s="44"/>
      <c r="E191" s="44"/>
      <c r="F191" s="44"/>
      <c r="G191" s="44"/>
      <c r="H191" s="44"/>
      <c r="I191" s="44"/>
      <c r="J191" s="44"/>
      <c r="K191" s="44"/>
      <c r="L191" s="44"/>
      <c r="M191" s="44"/>
      <c r="N191" s="44"/>
      <c r="O191" s="78"/>
      <c r="P191" s="78"/>
      <c r="Q191" s="44"/>
      <c r="R191" s="44"/>
      <c r="S191" s="44"/>
      <c r="T191" s="44"/>
      <c r="U191" s="44"/>
      <c r="V191" s="44"/>
      <c r="W191" s="44"/>
    </row>
    <row r="192">
      <c r="A192" s="44"/>
      <c r="B192" s="44"/>
      <c r="C192" s="44"/>
      <c r="D192" s="44"/>
      <c r="E192" s="44"/>
      <c r="F192" s="44"/>
      <c r="G192" s="44"/>
      <c r="H192" s="44"/>
      <c r="I192" s="44"/>
      <c r="J192" s="44"/>
      <c r="K192" s="44"/>
      <c r="L192" s="44"/>
      <c r="M192" s="44"/>
      <c r="N192" s="44"/>
      <c r="O192" s="78"/>
      <c r="P192" s="78"/>
      <c r="Q192" s="44"/>
      <c r="R192" s="44"/>
      <c r="S192" s="44"/>
      <c r="T192" s="44"/>
      <c r="U192" s="44"/>
      <c r="V192" s="44"/>
      <c r="W192" s="44"/>
    </row>
    <row r="193">
      <c r="A193" s="44"/>
      <c r="B193" s="44"/>
      <c r="C193" s="44"/>
      <c r="D193" s="44"/>
      <c r="E193" s="44"/>
      <c r="F193" s="44"/>
      <c r="G193" s="44"/>
      <c r="H193" s="44"/>
      <c r="I193" s="44"/>
      <c r="J193" s="44"/>
      <c r="K193" s="44"/>
      <c r="L193" s="44"/>
      <c r="M193" s="44"/>
      <c r="N193" s="44"/>
      <c r="O193" s="78"/>
      <c r="P193" s="78"/>
      <c r="Q193" s="44"/>
      <c r="R193" s="44"/>
      <c r="S193" s="44"/>
      <c r="T193" s="44"/>
      <c r="U193" s="44"/>
      <c r="V193" s="44"/>
      <c r="W193" s="44"/>
    </row>
    <row r="194">
      <c r="A194" s="44"/>
      <c r="B194" s="44"/>
      <c r="C194" s="44"/>
      <c r="D194" s="44"/>
      <c r="E194" s="44"/>
      <c r="F194" s="44"/>
      <c r="G194" s="44"/>
      <c r="H194" s="44"/>
      <c r="I194" s="44"/>
      <c r="J194" s="44"/>
      <c r="K194" s="44"/>
      <c r="L194" s="44"/>
      <c r="M194" s="44"/>
      <c r="N194" s="44"/>
      <c r="O194" s="78"/>
      <c r="P194" s="78"/>
      <c r="Q194" s="44"/>
      <c r="R194" s="44"/>
      <c r="S194" s="44"/>
      <c r="T194" s="44"/>
      <c r="U194" s="44"/>
      <c r="V194" s="44"/>
      <c r="W194" s="44"/>
    </row>
    <row r="195">
      <c r="A195" s="44"/>
      <c r="B195" s="44"/>
      <c r="C195" s="44"/>
      <c r="D195" s="44"/>
      <c r="E195" s="44"/>
      <c r="F195" s="44"/>
      <c r="G195" s="44"/>
      <c r="H195" s="44"/>
      <c r="I195" s="44"/>
      <c r="J195" s="44"/>
      <c r="K195" s="44"/>
      <c r="L195" s="44"/>
      <c r="M195" s="44"/>
      <c r="N195" s="44"/>
      <c r="O195" s="78"/>
      <c r="P195" s="78"/>
      <c r="Q195" s="44"/>
      <c r="R195" s="44"/>
      <c r="S195" s="44"/>
      <c r="T195" s="44"/>
      <c r="U195" s="44"/>
      <c r="V195" s="44"/>
      <c r="W195" s="44"/>
    </row>
    <row r="196">
      <c r="A196" s="44"/>
      <c r="B196" s="44"/>
      <c r="C196" s="44"/>
      <c r="D196" s="44"/>
      <c r="E196" s="44"/>
      <c r="F196" s="44"/>
      <c r="G196" s="44"/>
      <c r="H196" s="44"/>
      <c r="I196" s="44"/>
      <c r="J196" s="44"/>
      <c r="K196" s="44"/>
      <c r="L196" s="44"/>
      <c r="M196" s="44"/>
      <c r="N196" s="44"/>
      <c r="O196" s="78"/>
      <c r="P196" s="78"/>
      <c r="Q196" s="44"/>
      <c r="R196" s="44"/>
      <c r="S196" s="44"/>
      <c r="T196" s="44"/>
      <c r="U196" s="44"/>
      <c r="V196" s="44"/>
      <c r="W196" s="44"/>
    </row>
    <row r="197">
      <c r="A197" s="44"/>
      <c r="B197" s="44"/>
      <c r="C197" s="44"/>
      <c r="D197" s="44"/>
      <c r="E197" s="44"/>
      <c r="F197" s="44"/>
      <c r="G197" s="44"/>
      <c r="H197" s="44"/>
      <c r="I197" s="44"/>
      <c r="J197" s="44"/>
      <c r="K197" s="44"/>
      <c r="L197" s="44"/>
      <c r="M197" s="44"/>
      <c r="N197" s="44"/>
      <c r="O197" s="78"/>
      <c r="P197" s="78"/>
      <c r="Q197" s="44"/>
      <c r="R197" s="44"/>
      <c r="S197" s="44"/>
      <c r="T197" s="44"/>
      <c r="U197" s="44"/>
      <c r="V197" s="44"/>
      <c r="W197" s="44"/>
    </row>
    <row r="198">
      <c r="A198" s="44"/>
      <c r="B198" s="44"/>
      <c r="C198" s="44"/>
      <c r="D198" s="44"/>
      <c r="E198" s="44"/>
      <c r="F198" s="44"/>
      <c r="G198" s="44"/>
      <c r="H198" s="44"/>
      <c r="I198" s="44"/>
      <c r="J198" s="44"/>
      <c r="K198" s="44"/>
      <c r="L198" s="44"/>
      <c r="M198" s="44"/>
      <c r="N198" s="44"/>
      <c r="O198" s="78"/>
      <c r="P198" s="78"/>
      <c r="Q198" s="44"/>
      <c r="R198" s="44"/>
      <c r="S198" s="44"/>
      <c r="T198" s="44"/>
      <c r="U198" s="44"/>
      <c r="V198" s="44"/>
      <c r="W198" s="44"/>
    </row>
    <row r="199">
      <c r="A199" s="44"/>
      <c r="B199" s="44"/>
      <c r="C199" s="44"/>
      <c r="D199" s="44"/>
      <c r="E199" s="44"/>
      <c r="F199" s="44"/>
      <c r="G199" s="44"/>
      <c r="H199" s="44"/>
      <c r="I199" s="44"/>
      <c r="J199" s="44"/>
      <c r="K199" s="44"/>
      <c r="L199" s="44"/>
      <c r="M199" s="44"/>
      <c r="N199" s="44"/>
      <c r="O199" s="78"/>
      <c r="P199" s="78"/>
      <c r="Q199" s="44"/>
      <c r="R199" s="44"/>
      <c r="S199" s="44"/>
      <c r="T199" s="44"/>
      <c r="U199" s="44"/>
      <c r="V199" s="44"/>
      <c r="W199" s="44"/>
    </row>
    <row r="200">
      <c r="A200" s="44"/>
      <c r="B200" s="44"/>
      <c r="C200" s="44"/>
      <c r="D200" s="44"/>
      <c r="E200" s="44"/>
      <c r="F200" s="44"/>
      <c r="G200" s="44"/>
      <c r="H200" s="44"/>
      <c r="I200" s="44"/>
      <c r="J200" s="44"/>
      <c r="K200" s="44"/>
      <c r="L200" s="44"/>
      <c r="M200" s="44"/>
      <c r="N200" s="44"/>
      <c r="O200" s="78"/>
      <c r="P200" s="78"/>
      <c r="Q200" s="44"/>
      <c r="R200" s="44"/>
      <c r="S200" s="44"/>
      <c r="T200" s="44"/>
      <c r="U200" s="44"/>
      <c r="V200" s="44"/>
      <c r="W200" s="44"/>
    </row>
    <row r="201">
      <c r="A201" s="44"/>
      <c r="B201" s="44"/>
      <c r="C201" s="44"/>
      <c r="D201" s="44"/>
      <c r="E201" s="44"/>
      <c r="F201" s="44"/>
      <c r="G201" s="44"/>
      <c r="H201" s="44"/>
      <c r="I201" s="44"/>
      <c r="J201" s="44"/>
      <c r="K201" s="44"/>
      <c r="L201" s="44"/>
      <c r="M201" s="44"/>
      <c r="N201" s="44"/>
      <c r="O201" s="78"/>
      <c r="P201" s="78"/>
      <c r="Q201" s="44"/>
      <c r="R201" s="44"/>
      <c r="S201" s="44"/>
      <c r="T201" s="44"/>
      <c r="U201" s="44"/>
      <c r="V201" s="44"/>
      <c r="W201" s="44"/>
    </row>
    <row r="202">
      <c r="A202" s="44"/>
      <c r="B202" s="44"/>
      <c r="C202" s="44"/>
      <c r="D202" s="44"/>
      <c r="E202" s="44"/>
      <c r="F202" s="44"/>
      <c r="G202" s="44"/>
      <c r="H202" s="44"/>
      <c r="I202" s="44"/>
      <c r="J202" s="44"/>
      <c r="K202" s="44"/>
      <c r="L202" s="44"/>
      <c r="M202" s="44"/>
      <c r="N202" s="44"/>
      <c r="O202" s="78"/>
      <c r="P202" s="78"/>
      <c r="Q202" s="44"/>
      <c r="R202" s="44"/>
      <c r="S202" s="44"/>
      <c r="T202" s="44"/>
      <c r="U202" s="44"/>
      <c r="V202" s="44"/>
      <c r="W202" s="44"/>
    </row>
    <row r="203">
      <c r="A203" s="44"/>
      <c r="B203" s="44"/>
      <c r="C203" s="44"/>
      <c r="D203" s="44"/>
      <c r="E203" s="44"/>
      <c r="F203" s="44"/>
      <c r="G203" s="44"/>
      <c r="H203" s="44"/>
      <c r="I203" s="44"/>
      <c r="J203" s="44"/>
      <c r="K203" s="44"/>
      <c r="L203" s="44"/>
      <c r="M203" s="44"/>
      <c r="N203" s="44"/>
      <c r="O203" s="78"/>
      <c r="P203" s="78"/>
      <c r="Q203" s="44"/>
      <c r="R203" s="44"/>
      <c r="S203" s="44"/>
      <c r="T203" s="44"/>
      <c r="U203" s="44"/>
      <c r="V203" s="44"/>
      <c r="W203" s="44"/>
    </row>
    <row r="204">
      <c r="A204" s="44"/>
      <c r="B204" s="44"/>
      <c r="C204" s="44"/>
      <c r="D204" s="44"/>
      <c r="E204" s="44"/>
      <c r="F204" s="44"/>
      <c r="G204" s="44"/>
      <c r="H204" s="44"/>
      <c r="I204" s="44"/>
      <c r="J204" s="44"/>
      <c r="K204" s="44"/>
      <c r="L204" s="44"/>
      <c r="M204" s="44"/>
      <c r="N204" s="44"/>
      <c r="O204" s="78"/>
      <c r="P204" s="78"/>
      <c r="Q204" s="44"/>
      <c r="R204" s="44"/>
      <c r="S204" s="44"/>
      <c r="T204" s="44"/>
      <c r="U204" s="44"/>
      <c r="V204" s="44"/>
      <c r="W204" s="44"/>
    </row>
    <row r="205">
      <c r="A205" s="44"/>
      <c r="B205" s="44"/>
      <c r="C205" s="44"/>
      <c r="D205" s="44"/>
      <c r="E205" s="44"/>
      <c r="F205" s="44"/>
      <c r="G205" s="44"/>
      <c r="H205" s="44"/>
      <c r="I205" s="44"/>
      <c r="J205" s="44"/>
      <c r="K205" s="44"/>
      <c r="L205" s="44"/>
      <c r="M205" s="44"/>
      <c r="N205" s="44"/>
      <c r="O205" s="78"/>
      <c r="P205" s="78"/>
      <c r="Q205" s="44"/>
      <c r="R205" s="44"/>
      <c r="S205" s="44"/>
      <c r="T205" s="44"/>
      <c r="U205" s="44"/>
      <c r="V205" s="44"/>
      <c r="W205" s="44"/>
    </row>
    <row r="206">
      <c r="A206" s="44"/>
      <c r="B206" s="44"/>
      <c r="C206" s="44"/>
      <c r="D206" s="44"/>
      <c r="E206" s="44"/>
      <c r="F206" s="44"/>
      <c r="G206" s="44"/>
      <c r="H206" s="44"/>
      <c r="I206" s="44"/>
      <c r="J206" s="44"/>
      <c r="K206" s="44"/>
      <c r="L206" s="44"/>
      <c r="M206" s="44"/>
      <c r="N206" s="44"/>
      <c r="O206" s="78"/>
      <c r="P206" s="78"/>
      <c r="Q206" s="44"/>
      <c r="R206" s="44"/>
      <c r="S206" s="44"/>
      <c r="T206" s="44"/>
      <c r="U206" s="44"/>
      <c r="V206" s="44"/>
      <c r="W206" s="44"/>
    </row>
    <row r="207">
      <c r="A207" s="44"/>
      <c r="B207" s="44"/>
      <c r="C207" s="44"/>
      <c r="D207" s="44"/>
      <c r="E207" s="44"/>
      <c r="F207" s="44"/>
      <c r="G207" s="44"/>
      <c r="H207" s="44"/>
      <c r="I207" s="44"/>
      <c r="J207" s="44"/>
      <c r="K207" s="44"/>
      <c r="L207" s="44"/>
      <c r="M207" s="44"/>
      <c r="N207" s="44"/>
      <c r="O207" s="78"/>
      <c r="P207" s="78"/>
      <c r="Q207" s="44"/>
      <c r="R207" s="44"/>
      <c r="S207" s="44"/>
      <c r="T207" s="44"/>
      <c r="U207" s="44"/>
      <c r="V207" s="44"/>
      <c r="W207" s="44"/>
    </row>
    <row r="208">
      <c r="A208" s="44"/>
      <c r="B208" s="44"/>
      <c r="C208" s="44"/>
      <c r="D208" s="44"/>
      <c r="E208" s="44"/>
      <c r="F208" s="44"/>
      <c r="G208" s="44"/>
      <c r="H208" s="44"/>
      <c r="I208" s="44"/>
      <c r="J208" s="44"/>
      <c r="K208" s="44"/>
      <c r="L208" s="44"/>
      <c r="M208" s="44"/>
      <c r="N208" s="44"/>
      <c r="O208" s="78"/>
      <c r="P208" s="78"/>
      <c r="Q208" s="44"/>
      <c r="R208" s="44"/>
      <c r="S208" s="44"/>
      <c r="T208" s="44"/>
      <c r="U208" s="44"/>
      <c r="V208" s="44"/>
      <c r="W208" s="44"/>
    </row>
    <row r="209">
      <c r="A209" s="44"/>
      <c r="B209" s="44"/>
      <c r="C209" s="44"/>
      <c r="D209" s="44"/>
      <c r="E209" s="44"/>
      <c r="F209" s="44"/>
      <c r="G209" s="44"/>
      <c r="H209" s="44"/>
      <c r="I209" s="44"/>
      <c r="J209" s="44"/>
      <c r="K209" s="44"/>
      <c r="L209" s="44"/>
      <c r="M209" s="44"/>
      <c r="N209" s="44"/>
      <c r="O209" s="78"/>
      <c r="P209" s="78"/>
      <c r="Q209" s="44"/>
      <c r="R209" s="44"/>
      <c r="S209" s="44"/>
      <c r="T209" s="44"/>
      <c r="U209" s="44"/>
      <c r="V209" s="44"/>
      <c r="W209" s="44"/>
    </row>
    <row r="210">
      <c r="A210" s="44"/>
      <c r="B210" s="44"/>
      <c r="C210" s="44"/>
      <c r="D210" s="44"/>
      <c r="E210" s="44"/>
      <c r="F210" s="44"/>
      <c r="G210" s="44"/>
      <c r="H210" s="44"/>
      <c r="I210" s="44"/>
      <c r="J210" s="44"/>
      <c r="K210" s="44"/>
      <c r="L210" s="44"/>
      <c r="M210" s="44"/>
      <c r="N210" s="44"/>
      <c r="O210" s="78"/>
      <c r="P210" s="78"/>
      <c r="Q210" s="44"/>
      <c r="R210" s="44"/>
      <c r="S210" s="44"/>
      <c r="T210" s="44"/>
      <c r="U210" s="44"/>
      <c r="V210" s="44"/>
      <c r="W210" s="44"/>
    </row>
    <row r="211">
      <c r="A211" s="44"/>
      <c r="B211" s="44"/>
      <c r="C211" s="44"/>
      <c r="D211" s="44"/>
      <c r="E211" s="44"/>
      <c r="F211" s="44"/>
      <c r="G211" s="44"/>
      <c r="H211" s="44"/>
      <c r="I211" s="44"/>
      <c r="J211" s="44"/>
      <c r="K211" s="44"/>
      <c r="L211" s="44"/>
      <c r="M211" s="44"/>
      <c r="N211" s="44"/>
      <c r="O211" s="78"/>
      <c r="P211" s="78"/>
      <c r="Q211" s="44"/>
      <c r="R211" s="44"/>
      <c r="S211" s="44"/>
      <c r="T211" s="44"/>
      <c r="U211" s="44"/>
      <c r="V211" s="44"/>
      <c r="W211" s="44"/>
    </row>
    <row r="212">
      <c r="A212" s="44"/>
      <c r="B212" s="44"/>
      <c r="C212" s="44"/>
      <c r="D212" s="44"/>
      <c r="E212" s="44"/>
      <c r="F212" s="44"/>
      <c r="G212" s="44"/>
      <c r="H212" s="44"/>
      <c r="I212" s="44"/>
      <c r="J212" s="44"/>
      <c r="K212" s="44"/>
      <c r="L212" s="44"/>
      <c r="M212" s="44"/>
      <c r="N212" s="44"/>
      <c r="O212" s="78"/>
      <c r="P212" s="78"/>
      <c r="Q212" s="44"/>
      <c r="R212" s="44"/>
      <c r="S212" s="44"/>
      <c r="T212" s="44"/>
      <c r="U212" s="44"/>
      <c r="V212" s="44"/>
      <c r="W212" s="44"/>
    </row>
    <row r="213">
      <c r="A213" s="44"/>
      <c r="B213" s="44"/>
      <c r="C213" s="44"/>
      <c r="D213" s="44"/>
      <c r="E213" s="44"/>
      <c r="F213" s="44"/>
      <c r="G213" s="44"/>
      <c r="H213" s="44"/>
      <c r="I213" s="44"/>
      <c r="J213" s="44"/>
      <c r="K213" s="44"/>
      <c r="L213" s="44"/>
      <c r="M213" s="44"/>
      <c r="N213" s="44"/>
      <c r="O213" s="78"/>
      <c r="P213" s="78"/>
      <c r="Q213" s="44"/>
      <c r="R213" s="44"/>
      <c r="S213" s="44"/>
      <c r="T213" s="44"/>
      <c r="U213" s="44"/>
      <c r="V213" s="44"/>
      <c r="W213" s="44"/>
    </row>
    <row r="214">
      <c r="A214" s="44"/>
      <c r="B214" s="44"/>
      <c r="C214" s="44"/>
      <c r="D214" s="44"/>
      <c r="E214" s="44"/>
      <c r="F214" s="44"/>
      <c r="G214" s="44"/>
      <c r="H214" s="44"/>
      <c r="I214" s="44"/>
      <c r="J214" s="44"/>
      <c r="K214" s="44"/>
      <c r="L214" s="44"/>
      <c r="M214" s="44"/>
      <c r="N214" s="44"/>
      <c r="O214" s="78"/>
      <c r="P214" s="78"/>
      <c r="Q214" s="44"/>
      <c r="R214" s="44"/>
      <c r="S214" s="44"/>
      <c r="T214" s="44"/>
      <c r="U214" s="44"/>
      <c r="V214" s="44"/>
      <c r="W214" s="44"/>
    </row>
    <row r="215">
      <c r="A215" s="44"/>
      <c r="B215" s="44"/>
      <c r="C215" s="44"/>
      <c r="D215" s="44"/>
      <c r="E215" s="44"/>
      <c r="F215" s="44"/>
      <c r="G215" s="44"/>
      <c r="H215" s="44"/>
      <c r="I215" s="44"/>
      <c r="J215" s="44"/>
      <c r="K215" s="44"/>
      <c r="L215" s="44"/>
      <c r="M215" s="44"/>
      <c r="N215" s="44"/>
      <c r="O215" s="78"/>
      <c r="P215" s="78"/>
      <c r="Q215" s="44"/>
      <c r="R215" s="44"/>
      <c r="S215" s="44"/>
      <c r="T215" s="44"/>
      <c r="U215" s="44"/>
      <c r="V215" s="44"/>
      <c r="W215" s="44"/>
    </row>
    <row r="216">
      <c r="A216" s="44"/>
      <c r="B216" s="44"/>
      <c r="C216" s="44"/>
      <c r="D216" s="44"/>
      <c r="E216" s="44"/>
      <c r="F216" s="44"/>
      <c r="G216" s="44"/>
      <c r="H216" s="44"/>
      <c r="I216" s="44"/>
      <c r="J216" s="44"/>
      <c r="K216" s="44"/>
      <c r="L216" s="44"/>
      <c r="M216" s="44"/>
      <c r="N216" s="44"/>
      <c r="O216" s="78"/>
      <c r="P216" s="78"/>
      <c r="Q216" s="44"/>
      <c r="R216" s="44"/>
      <c r="S216" s="44"/>
      <c r="T216" s="44"/>
      <c r="U216" s="44"/>
      <c r="V216" s="44"/>
      <c r="W216" s="44"/>
    </row>
    <row r="217">
      <c r="A217" s="44"/>
      <c r="B217" s="44"/>
      <c r="C217" s="44"/>
      <c r="D217" s="44"/>
      <c r="E217" s="44"/>
      <c r="F217" s="44"/>
      <c r="G217" s="44"/>
      <c r="H217" s="44"/>
      <c r="I217" s="44"/>
      <c r="J217" s="44"/>
      <c r="K217" s="44"/>
      <c r="L217" s="44"/>
      <c r="M217" s="44"/>
      <c r="N217" s="44"/>
      <c r="O217" s="78"/>
      <c r="P217" s="78"/>
      <c r="Q217" s="44"/>
      <c r="R217" s="44"/>
      <c r="S217" s="44"/>
      <c r="T217" s="44"/>
      <c r="U217" s="44"/>
      <c r="V217" s="44"/>
      <c r="W217" s="44"/>
    </row>
    <row r="218">
      <c r="A218" s="44"/>
      <c r="B218" s="44"/>
      <c r="C218" s="44"/>
      <c r="D218" s="44"/>
      <c r="E218" s="44"/>
      <c r="F218" s="44"/>
      <c r="G218" s="44"/>
      <c r="H218" s="44"/>
      <c r="I218" s="44"/>
      <c r="J218" s="44"/>
      <c r="K218" s="44"/>
      <c r="L218" s="44"/>
      <c r="M218" s="44"/>
      <c r="N218" s="44"/>
      <c r="O218" s="78"/>
      <c r="P218" s="78"/>
      <c r="Q218" s="44"/>
      <c r="R218" s="44"/>
      <c r="S218" s="44"/>
      <c r="T218" s="44"/>
      <c r="U218" s="44"/>
      <c r="V218" s="44"/>
      <c r="W218" s="44"/>
    </row>
    <row r="219">
      <c r="A219" s="44"/>
      <c r="B219" s="44"/>
      <c r="C219" s="44"/>
      <c r="D219" s="44"/>
      <c r="E219" s="44"/>
      <c r="F219" s="44"/>
      <c r="G219" s="44"/>
      <c r="H219" s="44"/>
      <c r="I219" s="44"/>
      <c r="J219" s="44"/>
      <c r="K219" s="44"/>
      <c r="L219" s="44"/>
      <c r="M219" s="44"/>
      <c r="N219" s="44"/>
      <c r="O219" s="78"/>
      <c r="P219" s="78"/>
      <c r="Q219" s="44"/>
      <c r="R219" s="44"/>
      <c r="S219" s="44"/>
      <c r="T219" s="44"/>
      <c r="U219" s="44"/>
      <c r="V219" s="44"/>
      <c r="W219" s="44"/>
    </row>
    <row r="220">
      <c r="A220" s="44"/>
      <c r="B220" s="44"/>
      <c r="C220" s="44"/>
      <c r="D220" s="44"/>
      <c r="E220" s="44"/>
      <c r="F220" s="44"/>
      <c r="G220" s="44"/>
      <c r="H220" s="44"/>
      <c r="I220" s="44"/>
      <c r="J220" s="44"/>
      <c r="K220" s="44"/>
      <c r="L220" s="44"/>
      <c r="M220" s="44"/>
      <c r="N220" s="44"/>
      <c r="O220" s="78"/>
      <c r="P220" s="78"/>
      <c r="Q220" s="44"/>
      <c r="R220" s="44"/>
      <c r="S220" s="44"/>
      <c r="T220" s="44"/>
      <c r="U220" s="44"/>
      <c r="V220" s="44"/>
      <c r="W220" s="44"/>
    </row>
    <row r="221">
      <c r="A221" s="44"/>
      <c r="B221" s="44"/>
      <c r="C221" s="44"/>
      <c r="D221" s="44"/>
      <c r="E221" s="44"/>
      <c r="F221" s="44"/>
      <c r="G221" s="44"/>
      <c r="H221" s="44"/>
      <c r="I221" s="44"/>
      <c r="J221" s="44"/>
      <c r="K221" s="44"/>
      <c r="L221" s="44"/>
      <c r="M221" s="44"/>
      <c r="N221" s="44"/>
      <c r="O221" s="78"/>
      <c r="P221" s="78"/>
      <c r="Q221" s="44"/>
      <c r="R221" s="44"/>
      <c r="S221" s="44"/>
      <c r="T221" s="44"/>
      <c r="U221" s="44"/>
      <c r="V221" s="44"/>
      <c r="W221" s="44"/>
    </row>
    <row r="222">
      <c r="A222" s="44"/>
      <c r="B222" s="44"/>
      <c r="C222" s="44"/>
      <c r="D222" s="44"/>
      <c r="E222" s="44"/>
      <c r="F222" s="44"/>
      <c r="G222" s="44"/>
      <c r="H222" s="44"/>
      <c r="I222" s="44"/>
      <c r="J222" s="44"/>
      <c r="K222" s="44"/>
      <c r="L222" s="44"/>
      <c r="M222" s="44"/>
      <c r="N222" s="44"/>
      <c r="O222" s="78"/>
      <c r="P222" s="78"/>
      <c r="Q222" s="44"/>
      <c r="R222" s="44"/>
      <c r="S222" s="44"/>
      <c r="T222" s="44"/>
      <c r="U222" s="44"/>
      <c r="V222" s="44"/>
      <c r="W222" s="44"/>
    </row>
    <row r="223">
      <c r="A223" s="44"/>
      <c r="B223" s="44"/>
      <c r="C223" s="44"/>
      <c r="D223" s="44"/>
      <c r="E223" s="44"/>
      <c r="F223" s="44"/>
      <c r="G223" s="44"/>
      <c r="H223" s="44"/>
      <c r="I223" s="44"/>
      <c r="J223" s="44"/>
      <c r="K223" s="44"/>
      <c r="L223" s="44"/>
      <c r="M223" s="44"/>
      <c r="N223" s="44"/>
      <c r="O223" s="78"/>
      <c r="P223" s="78"/>
      <c r="Q223" s="44"/>
      <c r="R223" s="44"/>
      <c r="S223" s="44"/>
      <c r="T223" s="44"/>
      <c r="U223" s="44"/>
      <c r="V223" s="44"/>
      <c r="W223" s="44"/>
    </row>
    <row r="224">
      <c r="A224" s="44"/>
      <c r="B224" s="44"/>
      <c r="C224" s="44"/>
      <c r="D224" s="44"/>
      <c r="E224" s="44"/>
      <c r="F224" s="44"/>
      <c r="G224" s="44"/>
      <c r="H224" s="44"/>
      <c r="I224" s="44"/>
      <c r="J224" s="44"/>
      <c r="K224" s="44"/>
      <c r="L224" s="44"/>
      <c r="M224" s="44"/>
      <c r="N224" s="44"/>
      <c r="O224" s="78"/>
      <c r="P224" s="78"/>
      <c r="Q224" s="44"/>
      <c r="R224" s="44"/>
      <c r="S224" s="44"/>
      <c r="T224" s="44"/>
      <c r="U224" s="44"/>
      <c r="V224" s="44"/>
      <c r="W224" s="44"/>
    </row>
    <row r="225">
      <c r="A225" s="44"/>
      <c r="B225" s="44"/>
      <c r="C225" s="44"/>
      <c r="D225" s="44"/>
      <c r="E225" s="44"/>
      <c r="F225" s="44"/>
      <c r="G225" s="44"/>
      <c r="H225" s="44"/>
      <c r="I225" s="44"/>
      <c r="J225" s="44"/>
      <c r="K225" s="44"/>
      <c r="L225" s="44"/>
      <c r="M225" s="44"/>
      <c r="N225" s="44"/>
      <c r="O225" s="78"/>
      <c r="P225" s="78"/>
      <c r="Q225" s="44"/>
      <c r="R225" s="44"/>
      <c r="S225" s="44"/>
      <c r="T225" s="44"/>
      <c r="U225" s="44"/>
      <c r="V225" s="44"/>
      <c r="W225" s="44"/>
    </row>
    <row r="226">
      <c r="A226" s="44"/>
      <c r="B226" s="44"/>
      <c r="C226" s="44"/>
      <c r="D226" s="44"/>
      <c r="E226" s="44"/>
      <c r="F226" s="44"/>
      <c r="G226" s="44"/>
      <c r="H226" s="44"/>
      <c r="I226" s="44"/>
      <c r="J226" s="44"/>
      <c r="K226" s="44"/>
      <c r="L226" s="44"/>
      <c r="M226" s="44"/>
      <c r="N226" s="44"/>
      <c r="O226" s="78"/>
      <c r="P226" s="78"/>
      <c r="Q226" s="44"/>
      <c r="R226" s="44"/>
      <c r="S226" s="44"/>
      <c r="T226" s="44"/>
      <c r="U226" s="44"/>
      <c r="V226" s="44"/>
      <c r="W226" s="44"/>
    </row>
    <row r="227">
      <c r="A227" s="44"/>
      <c r="B227" s="44"/>
      <c r="C227" s="44"/>
      <c r="D227" s="44"/>
      <c r="E227" s="44"/>
      <c r="F227" s="44"/>
      <c r="G227" s="44"/>
      <c r="H227" s="44"/>
      <c r="I227" s="44"/>
      <c r="J227" s="44"/>
      <c r="K227" s="44"/>
      <c r="L227" s="44"/>
      <c r="M227" s="44"/>
      <c r="N227" s="44"/>
      <c r="O227" s="78"/>
      <c r="P227" s="78"/>
      <c r="Q227" s="44"/>
      <c r="R227" s="44"/>
      <c r="S227" s="44"/>
      <c r="T227" s="44"/>
      <c r="U227" s="44"/>
      <c r="V227" s="44"/>
      <c r="W227" s="44"/>
    </row>
    <row r="228">
      <c r="A228" s="44"/>
      <c r="B228" s="44"/>
      <c r="C228" s="44"/>
      <c r="D228" s="44"/>
      <c r="E228" s="44"/>
      <c r="F228" s="44"/>
      <c r="G228" s="44"/>
      <c r="H228" s="44"/>
      <c r="I228" s="44"/>
      <c r="J228" s="44"/>
      <c r="K228" s="44"/>
      <c r="L228" s="44"/>
      <c r="M228" s="44"/>
      <c r="N228" s="44"/>
      <c r="O228" s="78"/>
      <c r="P228" s="78"/>
      <c r="Q228" s="44"/>
      <c r="R228" s="44"/>
      <c r="S228" s="44"/>
      <c r="T228" s="44"/>
      <c r="U228" s="44"/>
      <c r="V228" s="44"/>
      <c r="W228" s="44"/>
    </row>
    <row r="229">
      <c r="A229" s="44"/>
      <c r="B229" s="44"/>
      <c r="C229" s="44"/>
      <c r="D229" s="44"/>
      <c r="E229" s="44"/>
      <c r="F229" s="44"/>
      <c r="G229" s="44"/>
      <c r="H229" s="44"/>
      <c r="I229" s="44"/>
      <c r="J229" s="44"/>
      <c r="K229" s="44"/>
      <c r="L229" s="44"/>
      <c r="M229" s="44"/>
      <c r="N229" s="44"/>
      <c r="O229" s="78"/>
      <c r="P229" s="78"/>
      <c r="Q229" s="44"/>
      <c r="R229" s="44"/>
      <c r="S229" s="44"/>
      <c r="T229" s="44"/>
      <c r="U229" s="44"/>
      <c r="V229" s="44"/>
      <c r="W229" s="44"/>
    </row>
    <row r="230">
      <c r="A230" s="44"/>
      <c r="B230" s="44"/>
      <c r="C230" s="44"/>
      <c r="D230" s="44"/>
      <c r="E230" s="44"/>
      <c r="F230" s="44"/>
      <c r="G230" s="44"/>
      <c r="H230" s="44"/>
      <c r="I230" s="44"/>
      <c r="J230" s="44"/>
      <c r="K230" s="44"/>
      <c r="L230" s="44"/>
      <c r="M230" s="44"/>
      <c r="N230" s="44"/>
      <c r="O230" s="78"/>
      <c r="P230" s="78"/>
      <c r="Q230" s="44"/>
      <c r="R230" s="44"/>
      <c r="S230" s="44"/>
      <c r="T230" s="44"/>
      <c r="U230" s="44"/>
      <c r="V230" s="44"/>
      <c r="W230" s="44"/>
    </row>
    <row r="231">
      <c r="A231" s="44"/>
      <c r="B231" s="44"/>
      <c r="C231" s="44"/>
      <c r="D231" s="44"/>
      <c r="E231" s="44"/>
      <c r="F231" s="44"/>
      <c r="G231" s="44"/>
      <c r="H231" s="44"/>
      <c r="I231" s="44"/>
      <c r="J231" s="44"/>
      <c r="K231" s="44"/>
      <c r="L231" s="44"/>
      <c r="M231" s="44"/>
      <c r="N231" s="44"/>
      <c r="O231" s="78"/>
      <c r="P231" s="78"/>
      <c r="Q231" s="44"/>
      <c r="R231" s="44"/>
      <c r="S231" s="44"/>
      <c r="T231" s="44"/>
      <c r="U231" s="44"/>
      <c r="V231" s="44"/>
      <c r="W231" s="44"/>
    </row>
    <row r="232">
      <c r="A232" s="44"/>
      <c r="B232" s="44"/>
      <c r="C232" s="44"/>
      <c r="D232" s="44"/>
      <c r="E232" s="44"/>
      <c r="F232" s="44"/>
      <c r="G232" s="44"/>
      <c r="H232" s="44"/>
      <c r="I232" s="44"/>
      <c r="J232" s="44"/>
      <c r="K232" s="44"/>
      <c r="L232" s="44"/>
      <c r="M232" s="44"/>
      <c r="N232" s="44"/>
      <c r="O232" s="78"/>
      <c r="P232" s="78"/>
      <c r="Q232" s="44"/>
      <c r="R232" s="44"/>
      <c r="S232" s="44"/>
      <c r="T232" s="44"/>
      <c r="U232" s="44"/>
      <c r="V232" s="44"/>
      <c r="W232" s="44"/>
    </row>
    <row r="233">
      <c r="A233" s="44"/>
      <c r="B233" s="44"/>
      <c r="C233" s="44"/>
      <c r="D233" s="44"/>
      <c r="E233" s="44"/>
      <c r="F233" s="44"/>
      <c r="G233" s="44"/>
      <c r="H233" s="44"/>
      <c r="I233" s="44"/>
      <c r="J233" s="44"/>
      <c r="K233" s="44"/>
      <c r="L233" s="44"/>
      <c r="M233" s="44"/>
      <c r="N233" s="44"/>
      <c r="O233" s="78"/>
      <c r="P233" s="78"/>
      <c r="Q233" s="44"/>
      <c r="R233" s="44"/>
      <c r="S233" s="44"/>
      <c r="T233" s="44"/>
      <c r="U233" s="44"/>
      <c r="V233" s="44"/>
      <c r="W233" s="44"/>
    </row>
    <row r="234">
      <c r="A234" s="44"/>
      <c r="B234" s="44"/>
      <c r="C234" s="44"/>
      <c r="D234" s="44"/>
      <c r="E234" s="44"/>
      <c r="F234" s="44"/>
      <c r="G234" s="44"/>
      <c r="H234" s="44"/>
      <c r="I234" s="44"/>
      <c r="J234" s="44"/>
      <c r="K234" s="44"/>
      <c r="L234" s="44"/>
      <c r="M234" s="44"/>
      <c r="N234" s="44"/>
      <c r="O234" s="78"/>
      <c r="P234" s="78"/>
      <c r="Q234" s="44"/>
      <c r="R234" s="44"/>
      <c r="S234" s="44"/>
      <c r="T234" s="44"/>
      <c r="U234" s="44"/>
      <c r="V234" s="44"/>
      <c r="W234" s="44"/>
    </row>
    <row r="235">
      <c r="A235" s="44"/>
      <c r="B235" s="44"/>
      <c r="C235" s="44"/>
      <c r="D235" s="44"/>
      <c r="E235" s="44"/>
      <c r="F235" s="44"/>
      <c r="G235" s="44"/>
      <c r="H235" s="44"/>
      <c r="I235" s="44"/>
      <c r="J235" s="44"/>
      <c r="K235" s="44"/>
      <c r="L235" s="44"/>
      <c r="M235" s="44"/>
      <c r="N235" s="44"/>
      <c r="O235" s="78"/>
      <c r="P235" s="78"/>
      <c r="Q235" s="44"/>
      <c r="R235" s="44"/>
      <c r="S235" s="44"/>
      <c r="T235" s="44"/>
      <c r="U235" s="44"/>
      <c r="V235" s="44"/>
      <c r="W235" s="44"/>
    </row>
    <row r="236">
      <c r="A236" s="44"/>
      <c r="B236" s="44"/>
      <c r="C236" s="44"/>
      <c r="D236" s="44"/>
      <c r="E236" s="44"/>
      <c r="F236" s="44"/>
      <c r="G236" s="44"/>
      <c r="H236" s="44"/>
      <c r="I236" s="44"/>
      <c r="J236" s="44"/>
      <c r="K236" s="44"/>
      <c r="L236" s="44"/>
      <c r="M236" s="44"/>
      <c r="N236" s="44"/>
      <c r="O236" s="78"/>
      <c r="P236" s="78"/>
      <c r="Q236" s="44"/>
      <c r="R236" s="44"/>
      <c r="S236" s="44"/>
      <c r="T236" s="44"/>
      <c r="U236" s="44"/>
      <c r="V236" s="44"/>
      <c r="W236" s="44"/>
    </row>
    <row r="237">
      <c r="A237" s="44"/>
      <c r="B237" s="44"/>
      <c r="C237" s="44"/>
      <c r="D237" s="44"/>
      <c r="E237" s="44"/>
      <c r="F237" s="44"/>
      <c r="G237" s="44"/>
      <c r="H237" s="44"/>
      <c r="I237" s="44"/>
      <c r="J237" s="44"/>
      <c r="K237" s="44"/>
      <c r="L237" s="44"/>
      <c r="M237" s="44"/>
      <c r="N237" s="44"/>
      <c r="O237" s="78"/>
      <c r="P237" s="78"/>
      <c r="Q237" s="44"/>
      <c r="R237" s="44"/>
      <c r="S237" s="44"/>
      <c r="T237" s="44"/>
      <c r="U237" s="44"/>
      <c r="V237" s="44"/>
      <c r="W237" s="44"/>
    </row>
    <row r="238">
      <c r="A238" s="44"/>
      <c r="B238" s="44"/>
      <c r="C238" s="44"/>
      <c r="D238" s="44"/>
      <c r="E238" s="44"/>
      <c r="F238" s="44"/>
      <c r="G238" s="44"/>
      <c r="H238" s="44"/>
      <c r="I238" s="44"/>
      <c r="J238" s="44"/>
      <c r="K238" s="44"/>
      <c r="L238" s="44"/>
      <c r="M238" s="44"/>
      <c r="N238" s="44"/>
      <c r="O238" s="78"/>
      <c r="P238" s="78"/>
      <c r="Q238" s="44"/>
      <c r="R238" s="44"/>
      <c r="S238" s="44"/>
      <c r="T238" s="44"/>
      <c r="U238" s="44"/>
      <c r="V238" s="44"/>
      <c r="W238" s="44"/>
    </row>
    <row r="239">
      <c r="A239" s="44"/>
      <c r="B239" s="44"/>
      <c r="C239" s="44"/>
      <c r="D239" s="44"/>
      <c r="E239" s="44"/>
      <c r="F239" s="44"/>
      <c r="G239" s="44"/>
      <c r="H239" s="44"/>
      <c r="I239" s="44"/>
      <c r="J239" s="44"/>
      <c r="K239" s="44"/>
      <c r="L239" s="44"/>
      <c r="M239" s="44"/>
      <c r="N239" s="44"/>
      <c r="O239" s="78"/>
      <c r="P239" s="78"/>
      <c r="Q239" s="44"/>
      <c r="R239" s="44"/>
      <c r="S239" s="44"/>
      <c r="T239" s="44"/>
      <c r="U239" s="44"/>
      <c r="V239" s="44"/>
      <c r="W239" s="44"/>
    </row>
    <row r="240">
      <c r="A240" s="44"/>
      <c r="B240" s="44"/>
      <c r="C240" s="44"/>
      <c r="D240" s="44"/>
      <c r="E240" s="44"/>
      <c r="F240" s="44"/>
      <c r="G240" s="44"/>
      <c r="H240" s="44"/>
      <c r="I240" s="44"/>
      <c r="J240" s="44"/>
      <c r="K240" s="44"/>
      <c r="L240" s="44"/>
      <c r="M240" s="44"/>
      <c r="N240" s="44"/>
      <c r="O240" s="78"/>
      <c r="P240" s="78"/>
      <c r="Q240" s="44"/>
      <c r="R240" s="44"/>
      <c r="S240" s="44"/>
      <c r="T240" s="44"/>
      <c r="U240" s="44"/>
      <c r="V240" s="44"/>
      <c r="W240" s="44"/>
    </row>
    <row r="241">
      <c r="A241" s="44"/>
      <c r="B241" s="44"/>
      <c r="C241" s="44"/>
      <c r="D241" s="44"/>
      <c r="E241" s="44"/>
      <c r="F241" s="44"/>
      <c r="G241" s="44"/>
      <c r="H241" s="44"/>
      <c r="I241" s="44"/>
      <c r="J241" s="44"/>
      <c r="K241" s="44"/>
      <c r="L241" s="44"/>
      <c r="M241" s="44"/>
      <c r="N241" s="44"/>
      <c r="O241" s="78"/>
      <c r="P241" s="78"/>
      <c r="Q241" s="44"/>
      <c r="R241" s="44"/>
      <c r="S241" s="44"/>
      <c r="T241" s="44"/>
      <c r="U241" s="44"/>
      <c r="V241" s="44"/>
      <c r="W241" s="44"/>
    </row>
    <row r="242">
      <c r="A242" s="44"/>
      <c r="B242" s="44"/>
      <c r="C242" s="44"/>
      <c r="D242" s="44"/>
      <c r="E242" s="44"/>
      <c r="F242" s="44"/>
      <c r="G242" s="44"/>
      <c r="H242" s="44"/>
      <c r="I242" s="44"/>
      <c r="J242" s="44"/>
      <c r="K242" s="44"/>
      <c r="L242" s="44"/>
      <c r="M242" s="44"/>
      <c r="N242" s="44"/>
      <c r="O242" s="78"/>
      <c r="P242" s="78"/>
      <c r="Q242" s="44"/>
      <c r="R242" s="44"/>
      <c r="S242" s="44"/>
      <c r="T242" s="44"/>
      <c r="U242" s="44"/>
      <c r="V242" s="44"/>
      <c r="W242" s="44"/>
    </row>
    <row r="243">
      <c r="A243" s="44"/>
      <c r="B243" s="44"/>
      <c r="C243" s="44"/>
      <c r="D243" s="44"/>
      <c r="E243" s="44"/>
      <c r="F243" s="44"/>
      <c r="G243" s="44"/>
      <c r="H243" s="44"/>
      <c r="I243" s="44"/>
      <c r="J243" s="44"/>
      <c r="K243" s="44"/>
      <c r="L243" s="44"/>
      <c r="M243" s="44"/>
      <c r="N243" s="44"/>
      <c r="O243" s="78"/>
      <c r="P243" s="78"/>
      <c r="Q243" s="44"/>
      <c r="R243" s="44"/>
      <c r="S243" s="44"/>
      <c r="T243" s="44"/>
      <c r="U243" s="44"/>
      <c r="V243" s="44"/>
      <c r="W243" s="44"/>
    </row>
    <row r="244">
      <c r="A244" s="44"/>
      <c r="B244" s="44"/>
      <c r="C244" s="44"/>
      <c r="D244" s="44"/>
      <c r="E244" s="44"/>
      <c r="F244" s="44"/>
      <c r="G244" s="44"/>
      <c r="H244" s="44"/>
      <c r="I244" s="44"/>
      <c r="J244" s="44"/>
      <c r="K244" s="44"/>
      <c r="L244" s="44"/>
      <c r="M244" s="44"/>
      <c r="N244" s="44"/>
      <c r="O244" s="78"/>
      <c r="P244" s="78"/>
      <c r="Q244" s="44"/>
      <c r="R244" s="44"/>
      <c r="S244" s="44"/>
      <c r="T244" s="44"/>
      <c r="U244" s="44"/>
      <c r="V244" s="44"/>
      <c r="W244" s="44"/>
    </row>
    <row r="245">
      <c r="A245" s="44"/>
      <c r="B245" s="44"/>
      <c r="C245" s="44"/>
      <c r="D245" s="44"/>
      <c r="E245" s="44"/>
      <c r="F245" s="44"/>
      <c r="G245" s="44"/>
      <c r="H245" s="44"/>
      <c r="I245" s="44"/>
      <c r="J245" s="44"/>
      <c r="K245" s="44"/>
      <c r="L245" s="44"/>
      <c r="M245" s="44"/>
      <c r="N245" s="44"/>
      <c r="O245" s="78"/>
      <c r="P245" s="78"/>
      <c r="Q245" s="44"/>
      <c r="R245" s="44"/>
      <c r="S245" s="44"/>
      <c r="T245" s="44"/>
      <c r="U245" s="44"/>
      <c r="V245" s="44"/>
      <c r="W245" s="44"/>
    </row>
    <row r="246">
      <c r="A246" s="44"/>
      <c r="B246" s="44"/>
      <c r="C246" s="44"/>
      <c r="D246" s="44"/>
      <c r="E246" s="44"/>
      <c r="F246" s="44"/>
      <c r="G246" s="44"/>
      <c r="H246" s="44"/>
      <c r="I246" s="44"/>
      <c r="J246" s="44"/>
      <c r="K246" s="44"/>
      <c r="L246" s="44"/>
      <c r="M246" s="44"/>
      <c r="N246" s="44"/>
      <c r="O246" s="78"/>
      <c r="P246" s="78"/>
      <c r="Q246" s="44"/>
      <c r="R246" s="44"/>
      <c r="S246" s="44"/>
      <c r="T246" s="44"/>
      <c r="U246" s="44"/>
      <c r="V246" s="44"/>
      <c r="W246" s="44"/>
    </row>
    <row r="247">
      <c r="A247" s="44"/>
      <c r="B247" s="44"/>
      <c r="C247" s="44"/>
      <c r="D247" s="44"/>
      <c r="E247" s="44"/>
      <c r="F247" s="44"/>
      <c r="G247" s="44"/>
      <c r="H247" s="44"/>
      <c r="I247" s="44"/>
      <c r="J247" s="44"/>
      <c r="K247" s="44"/>
      <c r="L247" s="44"/>
      <c r="M247" s="44"/>
      <c r="N247" s="44"/>
      <c r="O247" s="78"/>
      <c r="P247" s="78"/>
      <c r="Q247" s="44"/>
      <c r="R247" s="44"/>
      <c r="S247" s="44"/>
      <c r="T247" s="44"/>
      <c r="U247" s="44"/>
      <c r="V247" s="44"/>
      <c r="W247" s="44"/>
    </row>
    <row r="248">
      <c r="A248" s="44"/>
      <c r="B248" s="44"/>
      <c r="C248" s="44"/>
      <c r="D248" s="44"/>
      <c r="E248" s="44"/>
      <c r="F248" s="44"/>
      <c r="G248" s="44"/>
      <c r="H248" s="44"/>
      <c r="I248" s="44"/>
      <c r="J248" s="44"/>
      <c r="K248" s="44"/>
      <c r="L248" s="44"/>
      <c r="M248" s="44"/>
      <c r="N248" s="44"/>
      <c r="O248" s="78"/>
      <c r="P248" s="78"/>
      <c r="Q248" s="44"/>
      <c r="R248" s="44"/>
      <c r="S248" s="44"/>
      <c r="T248" s="44"/>
      <c r="U248" s="44"/>
      <c r="V248" s="44"/>
      <c r="W248" s="44"/>
    </row>
    <row r="249">
      <c r="A249" s="44"/>
      <c r="B249" s="44"/>
      <c r="C249" s="44"/>
      <c r="D249" s="44"/>
      <c r="E249" s="44"/>
      <c r="F249" s="44"/>
      <c r="G249" s="44"/>
      <c r="H249" s="44"/>
      <c r="I249" s="44"/>
      <c r="J249" s="44"/>
      <c r="K249" s="44"/>
      <c r="L249" s="44"/>
      <c r="M249" s="44"/>
      <c r="N249" s="44"/>
      <c r="O249" s="78"/>
      <c r="P249" s="78"/>
      <c r="Q249" s="44"/>
      <c r="R249" s="44"/>
      <c r="S249" s="44"/>
      <c r="T249" s="44"/>
      <c r="U249" s="44"/>
      <c r="V249" s="44"/>
      <c r="W249" s="44"/>
    </row>
    <row r="250">
      <c r="A250" s="44"/>
      <c r="B250" s="44"/>
      <c r="C250" s="44"/>
      <c r="D250" s="44"/>
      <c r="E250" s="44"/>
      <c r="F250" s="44"/>
      <c r="G250" s="44"/>
      <c r="H250" s="44"/>
      <c r="I250" s="44"/>
      <c r="J250" s="44"/>
      <c r="K250" s="44"/>
      <c r="L250" s="44"/>
      <c r="M250" s="44"/>
      <c r="N250" s="44"/>
      <c r="O250" s="78"/>
      <c r="P250" s="78"/>
      <c r="Q250" s="44"/>
      <c r="R250" s="44"/>
      <c r="S250" s="44"/>
      <c r="T250" s="44"/>
      <c r="U250" s="44"/>
      <c r="V250" s="44"/>
      <c r="W250" s="44"/>
    </row>
    <row r="251">
      <c r="A251" s="44"/>
      <c r="B251" s="44"/>
      <c r="C251" s="44"/>
      <c r="D251" s="44"/>
      <c r="E251" s="44"/>
      <c r="F251" s="44"/>
      <c r="G251" s="44"/>
      <c r="H251" s="44"/>
      <c r="I251" s="44"/>
      <c r="J251" s="44"/>
      <c r="K251" s="44"/>
      <c r="L251" s="44"/>
      <c r="M251" s="44"/>
      <c r="N251" s="44"/>
      <c r="O251" s="78"/>
      <c r="P251" s="78"/>
      <c r="Q251" s="44"/>
      <c r="R251" s="44"/>
      <c r="S251" s="44"/>
      <c r="T251" s="44"/>
      <c r="U251" s="44"/>
      <c r="V251" s="44"/>
      <c r="W251" s="44"/>
    </row>
    <row r="252">
      <c r="A252" s="44"/>
      <c r="B252" s="44"/>
      <c r="C252" s="44"/>
      <c r="D252" s="44"/>
      <c r="E252" s="44"/>
      <c r="F252" s="44"/>
      <c r="G252" s="44"/>
      <c r="H252" s="44"/>
      <c r="I252" s="44"/>
      <c r="J252" s="44"/>
      <c r="K252" s="44"/>
      <c r="L252" s="44"/>
      <c r="M252" s="44"/>
      <c r="N252" s="44"/>
      <c r="O252" s="78"/>
      <c r="P252" s="78"/>
      <c r="Q252" s="44"/>
      <c r="R252" s="44"/>
      <c r="S252" s="44"/>
      <c r="T252" s="44"/>
      <c r="U252" s="44"/>
      <c r="V252" s="44"/>
      <c r="W252" s="44"/>
    </row>
    <row r="253">
      <c r="A253" s="44"/>
      <c r="B253" s="44"/>
      <c r="C253" s="44"/>
      <c r="D253" s="44"/>
      <c r="E253" s="44"/>
      <c r="F253" s="44"/>
      <c r="G253" s="44"/>
      <c r="H253" s="44"/>
      <c r="I253" s="44"/>
      <c r="J253" s="44"/>
      <c r="K253" s="44"/>
      <c r="L253" s="44"/>
      <c r="M253" s="44"/>
      <c r="N253" s="44"/>
      <c r="O253" s="78"/>
      <c r="P253" s="78"/>
      <c r="Q253" s="44"/>
      <c r="R253" s="44"/>
      <c r="S253" s="44"/>
      <c r="T253" s="44"/>
      <c r="U253" s="44"/>
      <c r="V253" s="44"/>
      <c r="W253" s="44"/>
    </row>
    <row r="254">
      <c r="A254" s="44"/>
      <c r="B254" s="44"/>
      <c r="C254" s="44"/>
      <c r="D254" s="44"/>
      <c r="E254" s="44"/>
      <c r="F254" s="44"/>
      <c r="G254" s="44"/>
      <c r="H254" s="44"/>
      <c r="I254" s="44"/>
      <c r="J254" s="44"/>
      <c r="K254" s="44"/>
      <c r="L254" s="44"/>
      <c r="M254" s="44"/>
      <c r="N254" s="44"/>
      <c r="O254" s="78"/>
      <c r="P254" s="78"/>
      <c r="Q254" s="44"/>
      <c r="R254" s="44"/>
      <c r="S254" s="44"/>
      <c r="T254" s="44"/>
      <c r="U254" s="44"/>
      <c r="V254" s="44"/>
      <c r="W254" s="44"/>
    </row>
    <row r="255">
      <c r="A255" s="44"/>
      <c r="B255" s="44"/>
      <c r="C255" s="44"/>
      <c r="D255" s="44"/>
      <c r="E255" s="44"/>
      <c r="F255" s="44"/>
      <c r="G255" s="44"/>
      <c r="H255" s="44"/>
      <c r="I255" s="44"/>
      <c r="J255" s="44"/>
      <c r="K255" s="44"/>
      <c r="L255" s="44"/>
      <c r="M255" s="44"/>
      <c r="N255" s="44"/>
      <c r="O255" s="78"/>
      <c r="P255" s="78"/>
      <c r="Q255" s="44"/>
      <c r="R255" s="44"/>
      <c r="S255" s="44"/>
      <c r="T255" s="44"/>
      <c r="U255" s="44"/>
      <c r="V255" s="44"/>
      <c r="W255" s="44"/>
    </row>
    <row r="256">
      <c r="A256" s="44"/>
      <c r="B256" s="44"/>
      <c r="C256" s="44"/>
      <c r="D256" s="44"/>
      <c r="E256" s="44"/>
      <c r="F256" s="44"/>
      <c r="G256" s="44"/>
      <c r="H256" s="44"/>
      <c r="I256" s="44"/>
      <c r="J256" s="44"/>
      <c r="K256" s="44"/>
      <c r="L256" s="44"/>
      <c r="M256" s="44"/>
      <c r="N256" s="44"/>
      <c r="O256" s="78"/>
      <c r="P256" s="78"/>
      <c r="Q256" s="44"/>
      <c r="R256" s="44"/>
      <c r="S256" s="44"/>
      <c r="T256" s="44"/>
      <c r="U256" s="44"/>
      <c r="V256" s="44"/>
      <c r="W256" s="44"/>
    </row>
    <row r="257">
      <c r="A257" s="44"/>
      <c r="B257" s="44"/>
      <c r="C257" s="44"/>
      <c r="D257" s="44"/>
      <c r="E257" s="44"/>
      <c r="F257" s="44"/>
      <c r="G257" s="44"/>
      <c r="H257" s="44"/>
      <c r="I257" s="44"/>
      <c r="J257" s="44"/>
      <c r="K257" s="44"/>
      <c r="L257" s="44"/>
      <c r="M257" s="44"/>
      <c r="N257" s="44"/>
      <c r="O257" s="78"/>
      <c r="P257" s="78"/>
      <c r="Q257" s="44"/>
      <c r="R257" s="44"/>
      <c r="S257" s="44"/>
      <c r="T257" s="44"/>
      <c r="U257" s="44"/>
      <c r="V257" s="44"/>
      <c r="W257" s="44"/>
    </row>
    <row r="258">
      <c r="A258" s="44"/>
      <c r="B258" s="44"/>
      <c r="C258" s="44"/>
      <c r="D258" s="44"/>
      <c r="E258" s="44"/>
      <c r="F258" s="44"/>
      <c r="G258" s="44"/>
      <c r="H258" s="44"/>
      <c r="I258" s="44"/>
      <c r="J258" s="44"/>
      <c r="K258" s="44"/>
      <c r="L258" s="44"/>
      <c r="M258" s="44"/>
      <c r="N258" s="44"/>
      <c r="O258" s="78"/>
      <c r="P258" s="78"/>
      <c r="Q258" s="44"/>
      <c r="R258" s="44"/>
      <c r="S258" s="44"/>
      <c r="T258" s="44"/>
      <c r="U258" s="44"/>
      <c r="V258" s="44"/>
      <c r="W258" s="44"/>
    </row>
    <row r="259">
      <c r="A259" s="44"/>
      <c r="B259" s="44"/>
      <c r="C259" s="44"/>
      <c r="D259" s="44"/>
      <c r="E259" s="44"/>
      <c r="F259" s="44"/>
      <c r="G259" s="44"/>
      <c r="H259" s="44"/>
      <c r="I259" s="44"/>
      <c r="J259" s="44"/>
      <c r="K259" s="44"/>
      <c r="L259" s="44"/>
      <c r="M259" s="44"/>
      <c r="N259" s="44"/>
      <c r="O259" s="78"/>
      <c r="P259" s="78"/>
      <c r="Q259" s="44"/>
      <c r="R259" s="44"/>
      <c r="S259" s="44"/>
      <c r="T259" s="44"/>
      <c r="U259" s="44"/>
      <c r="V259" s="44"/>
      <c r="W259" s="44"/>
    </row>
    <row r="260">
      <c r="A260" s="44"/>
      <c r="B260" s="44"/>
      <c r="C260" s="44"/>
      <c r="D260" s="44"/>
      <c r="E260" s="44"/>
      <c r="F260" s="44"/>
      <c r="G260" s="44"/>
      <c r="H260" s="44"/>
      <c r="I260" s="44"/>
      <c r="J260" s="44"/>
      <c r="K260" s="44"/>
      <c r="L260" s="44"/>
      <c r="M260" s="44"/>
      <c r="N260" s="44"/>
      <c r="O260" s="78"/>
      <c r="P260" s="78"/>
      <c r="Q260" s="44"/>
      <c r="R260" s="44"/>
      <c r="S260" s="44"/>
      <c r="T260" s="44"/>
      <c r="U260" s="44"/>
      <c r="V260" s="44"/>
      <c r="W260" s="44"/>
    </row>
    <row r="261">
      <c r="A261" s="44"/>
      <c r="B261" s="44"/>
      <c r="C261" s="44"/>
      <c r="D261" s="44"/>
      <c r="E261" s="44"/>
      <c r="F261" s="44"/>
      <c r="G261" s="44"/>
      <c r="H261" s="44"/>
      <c r="I261" s="44"/>
      <c r="J261" s="44"/>
      <c r="K261" s="44"/>
      <c r="L261" s="44"/>
      <c r="M261" s="44"/>
      <c r="N261" s="44"/>
      <c r="O261" s="78"/>
      <c r="P261" s="78"/>
      <c r="Q261" s="44"/>
      <c r="R261" s="44"/>
      <c r="S261" s="44"/>
      <c r="T261" s="44"/>
      <c r="U261" s="44"/>
      <c r="V261" s="44"/>
      <c r="W261" s="44"/>
    </row>
    <row r="262">
      <c r="A262" s="44"/>
      <c r="B262" s="44"/>
      <c r="C262" s="44"/>
      <c r="D262" s="44"/>
      <c r="E262" s="44"/>
      <c r="F262" s="44"/>
      <c r="G262" s="44"/>
      <c r="H262" s="44"/>
      <c r="I262" s="44"/>
      <c r="J262" s="44"/>
      <c r="K262" s="44"/>
      <c r="L262" s="44"/>
      <c r="M262" s="44"/>
      <c r="N262" s="44"/>
      <c r="O262" s="78"/>
      <c r="P262" s="78"/>
      <c r="Q262" s="44"/>
      <c r="R262" s="44"/>
      <c r="S262" s="44"/>
      <c r="T262" s="44"/>
      <c r="U262" s="44"/>
      <c r="V262" s="44"/>
      <c r="W262" s="44"/>
    </row>
    <row r="263">
      <c r="A263" s="44"/>
      <c r="B263" s="44"/>
      <c r="C263" s="44"/>
      <c r="D263" s="44"/>
      <c r="E263" s="44"/>
      <c r="F263" s="44"/>
      <c r="G263" s="44"/>
      <c r="H263" s="44"/>
      <c r="I263" s="44"/>
      <c r="J263" s="44"/>
      <c r="K263" s="44"/>
      <c r="L263" s="44"/>
      <c r="M263" s="44"/>
      <c r="N263" s="44"/>
      <c r="O263" s="78"/>
      <c r="P263" s="78"/>
      <c r="Q263" s="44"/>
      <c r="R263" s="44"/>
      <c r="S263" s="44"/>
      <c r="T263" s="44"/>
      <c r="U263" s="44"/>
      <c r="V263" s="44"/>
      <c r="W263" s="44"/>
    </row>
    <row r="264">
      <c r="A264" s="44"/>
      <c r="B264" s="44"/>
      <c r="C264" s="44"/>
      <c r="D264" s="44"/>
      <c r="E264" s="44"/>
      <c r="F264" s="44"/>
      <c r="G264" s="44"/>
      <c r="H264" s="44"/>
      <c r="I264" s="44"/>
      <c r="J264" s="44"/>
      <c r="K264" s="44"/>
      <c r="L264" s="44"/>
      <c r="M264" s="44"/>
      <c r="N264" s="44"/>
      <c r="O264" s="78"/>
      <c r="P264" s="78"/>
      <c r="Q264" s="44"/>
      <c r="R264" s="44"/>
      <c r="S264" s="44"/>
      <c r="T264" s="44"/>
      <c r="U264" s="44"/>
      <c r="V264" s="44"/>
      <c r="W264" s="44"/>
    </row>
    <row r="265">
      <c r="A265" s="44"/>
      <c r="B265" s="44"/>
      <c r="C265" s="44"/>
      <c r="D265" s="44"/>
      <c r="E265" s="44"/>
      <c r="F265" s="44"/>
      <c r="G265" s="44"/>
      <c r="H265" s="44"/>
      <c r="I265" s="44"/>
      <c r="J265" s="44"/>
      <c r="K265" s="44"/>
      <c r="L265" s="44"/>
      <c r="M265" s="44"/>
      <c r="N265" s="44"/>
      <c r="O265" s="78"/>
      <c r="P265" s="78"/>
      <c r="Q265" s="44"/>
      <c r="R265" s="44"/>
      <c r="S265" s="44"/>
      <c r="T265" s="44"/>
      <c r="U265" s="44"/>
      <c r="V265" s="44"/>
      <c r="W265" s="44"/>
    </row>
    <row r="266">
      <c r="A266" s="44"/>
      <c r="B266" s="44"/>
      <c r="C266" s="44"/>
      <c r="D266" s="44"/>
      <c r="E266" s="44"/>
      <c r="F266" s="44"/>
      <c r="G266" s="44"/>
      <c r="H266" s="44"/>
      <c r="I266" s="44"/>
      <c r="J266" s="44"/>
      <c r="K266" s="44"/>
      <c r="L266" s="44"/>
      <c r="M266" s="44"/>
      <c r="N266" s="44"/>
      <c r="O266" s="78"/>
      <c r="P266" s="78"/>
      <c r="Q266" s="44"/>
      <c r="R266" s="44"/>
      <c r="S266" s="44"/>
      <c r="T266" s="44"/>
      <c r="U266" s="44"/>
      <c r="V266" s="44"/>
      <c r="W266" s="44"/>
    </row>
    <row r="267">
      <c r="A267" s="44"/>
      <c r="B267" s="44"/>
      <c r="C267" s="44"/>
      <c r="D267" s="44"/>
      <c r="E267" s="44"/>
      <c r="F267" s="44"/>
      <c r="G267" s="44"/>
      <c r="H267" s="44"/>
      <c r="I267" s="44"/>
      <c r="J267" s="44"/>
      <c r="K267" s="44"/>
      <c r="L267" s="44"/>
      <c r="M267" s="44"/>
      <c r="N267" s="44"/>
      <c r="O267" s="78"/>
      <c r="P267" s="78"/>
      <c r="Q267" s="44"/>
      <c r="R267" s="44"/>
      <c r="S267" s="44"/>
      <c r="T267" s="44"/>
      <c r="U267" s="44"/>
      <c r="V267" s="44"/>
      <c r="W267" s="44"/>
    </row>
    <row r="268">
      <c r="A268" s="44"/>
      <c r="B268" s="44"/>
      <c r="C268" s="44"/>
      <c r="D268" s="44"/>
      <c r="E268" s="44"/>
      <c r="F268" s="44"/>
      <c r="G268" s="44"/>
      <c r="H268" s="44"/>
      <c r="I268" s="44"/>
      <c r="J268" s="44"/>
      <c r="K268" s="44"/>
      <c r="L268" s="44"/>
      <c r="M268" s="44"/>
      <c r="N268" s="44"/>
      <c r="O268" s="78"/>
      <c r="P268" s="78"/>
      <c r="Q268" s="44"/>
      <c r="R268" s="44"/>
      <c r="S268" s="44"/>
      <c r="T268" s="44"/>
      <c r="U268" s="44"/>
      <c r="V268" s="44"/>
      <c r="W268" s="44"/>
    </row>
    <row r="269">
      <c r="A269" s="44"/>
      <c r="B269" s="44"/>
      <c r="C269" s="44"/>
      <c r="D269" s="44"/>
      <c r="E269" s="44"/>
      <c r="F269" s="44"/>
      <c r="G269" s="44"/>
      <c r="H269" s="44"/>
      <c r="I269" s="44"/>
      <c r="J269" s="44"/>
      <c r="K269" s="44"/>
      <c r="L269" s="44"/>
      <c r="M269" s="44"/>
      <c r="N269" s="44"/>
      <c r="O269" s="78"/>
      <c r="P269" s="78"/>
      <c r="Q269" s="44"/>
      <c r="R269" s="44"/>
      <c r="S269" s="44"/>
      <c r="T269" s="44"/>
      <c r="U269" s="44"/>
      <c r="V269" s="44"/>
      <c r="W269" s="44"/>
    </row>
    <row r="270">
      <c r="A270" s="44"/>
      <c r="B270" s="44"/>
      <c r="C270" s="44"/>
      <c r="D270" s="44"/>
      <c r="E270" s="44"/>
      <c r="F270" s="44"/>
      <c r="G270" s="44"/>
      <c r="H270" s="44"/>
      <c r="I270" s="44"/>
      <c r="J270" s="44"/>
      <c r="K270" s="44"/>
      <c r="L270" s="44"/>
      <c r="M270" s="44"/>
      <c r="N270" s="44"/>
      <c r="O270" s="78"/>
      <c r="P270" s="78"/>
      <c r="Q270" s="44"/>
      <c r="R270" s="44"/>
      <c r="S270" s="44"/>
      <c r="T270" s="44"/>
      <c r="U270" s="44"/>
      <c r="V270" s="44"/>
      <c r="W270" s="44"/>
    </row>
    <row r="271">
      <c r="A271" s="44"/>
      <c r="B271" s="44"/>
      <c r="C271" s="44"/>
      <c r="D271" s="44"/>
      <c r="E271" s="44"/>
      <c r="F271" s="44"/>
      <c r="G271" s="44"/>
      <c r="H271" s="44"/>
      <c r="I271" s="44"/>
      <c r="J271" s="44"/>
      <c r="K271" s="44"/>
      <c r="L271" s="44"/>
      <c r="M271" s="44"/>
      <c r="N271" s="44"/>
      <c r="O271" s="78"/>
      <c r="P271" s="78"/>
      <c r="Q271" s="44"/>
      <c r="R271" s="44"/>
      <c r="S271" s="44"/>
      <c r="T271" s="44"/>
      <c r="U271" s="44"/>
      <c r="V271" s="44"/>
      <c r="W271" s="44"/>
    </row>
    <row r="272">
      <c r="A272" s="44"/>
      <c r="B272" s="44"/>
      <c r="C272" s="44"/>
      <c r="D272" s="44"/>
      <c r="E272" s="44"/>
      <c r="F272" s="44"/>
      <c r="G272" s="44"/>
      <c r="H272" s="44"/>
      <c r="I272" s="44"/>
      <c r="J272" s="44"/>
      <c r="K272" s="44"/>
      <c r="L272" s="44"/>
      <c r="M272" s="44"/>
      <c r="N272" s="44"/>
      <c r="O272" s="78"/>
      <c r="P272" s="78"/>
      <c r="Q272" s="44"/>
      <c r="R272" s="44"/>
      <c r="S272" s="44"/>
      <c r="T272" s="44"/>
      <c r="U272" s="44"/>
      <c r="V272" s="44"/>
      <c r="W272" s="44"/>
    </row>
    <row r="273">
      <c r="A273" s="44"/>
      <c r="B273" s="44"/>
      <c r="C273" s="44"/>
      <c r="D273" s="44"/>
      <c r="E273" s="44"/>
      <c r="F273" s="44"/>
      <c r="G273" s="44"/>
      <c r="H273" s="44"/>
      <c r="I273" s="44"/>
      <c r="J273" s="44"/>
      <c r="K273" s="44"/>
      <c r="L273" s="44"/>
      <c r="M273" s="44"/>
      <c r="N273" s="44"/>
      <c r="O273" s="78"/>
      <c r="P273" s="78"/>
      <c r="Q273" s="44"/>
      <c r="R273" s="44"/>
      <c r="S273" s="44"/>
      <c r="T273" s="44"/>
      <c r="U273" s="44"/>
      <c r="V273" s="44"/>
      <c r="W273" s="44"/>
    </row>
    <row r="274">
      <c r="A274" s="44"/>
      <c r="B274" s="44"/>
      <c r="C274" s="44"/>
      <c r="D274" s="44"/>
      <c r="E274" s="44"/>
      <c r="F274" s="44"/>
      <c r="G274" s="44"/>
      <c r="H274" s="44"/>
      <c r="I274" s="44"/>
      <c r="J274" s="44"/>
      <c r="K274" s="44"/>
      <c r="L274" s="44"/>
      <c r="M274" s="44"/>
      <c r="N274" s="44"/>
      <c r="O274" s="78"/>
      <c r="P274" s="78"/>
      <c r="Q274" s="44"/>
      <c r="R274" s="44"/>
      <c r="S274" s="44"/>
      <c r="T274" s="44"/>
      <c r="U274" s="44"/>
      <c r="V274" s="44"/>
      <c r="W274" s="44"/>
    </row>
    <row r="275">
      <c r="A275" s="44"/>
      <c r="B275" s="44"/>
      <c r="C275" s="44"/>
      <c r="D275" s="44"/>
      <c r="E275" s="44"/>
      <c r="F275" s="44"/>
      <c r="G275" s="44"/>
      <c r="H275" s="44"/>
      <c r="I275" s="44"/>
      <c r="J275" s="44"/>
      <c r="K275" s="44"/>
      <c r="L275" s="44"/>
      <c r="M275" s="44"/>
      <c r="N275" s="44"/>
      <c r="O275" s="78"/>
      <c r="P275" s="78"/>
      <c r="Q275" s="44"/>
      <c r="R275" s="44"/>
      <c r="S275" s="44"/>
      <c r="T275" s="44"/>
      <c r="U275" s="44"/>
      <c r="V275" s="44"/>
      <c r="W275" s="44"/>
    </row>
    <row r="276">
      <c r="A276" s="44"/>
      <c r="B276" s="44"/>
      <c r="C276" s="44"/>
      <c r="D276" s="44"/>
      <c r="E276" s="44"/>
      <c r="F276" s="44"/>
      <c r="G276" s="44"/>
      <c r="H276" s="44"/>
      <c r="I276" s="44"/>
      <c r="J276" s="44"/>
      <c r="K276" s="44"/>
      <c r="L276" s="44"/>
      <c r="M276" s="44"/>
      <c r="N276" s="44"/>
      <c r="O276" s="78"/>
      <c r="P276" s="78"/>
      <c r="Q276" s="44"/>
      <c r="R276" s="44"/>
      <c r="S276" s="44"/>
      <c r="T276" s="44"/>
      <c r="U276" s="44"/>
      <c r="V276" s="44"/>
      <c r="W276" s="44"/>
    </row>
    <row r="277">
      <c r="A277" s="44"/>
      <c r="B277" s="44"/>
      <c r="C277" s="44"/>
      <c r="D277" s="44"/>
      <c r="E277" s="44"/>
      <c r="F277" s="44"/>
      <c r="G277" s="44"/>
      <c r="H277" s="44"/>
      <c r="I277" s="44"/>
      <c r="J277" s="44"/>
      <c r="K277" s="44"/>
      <c r="L277" s="44"/>
      <c r="M277" s="44"/>
      <c r="N277" s="44"/>
      <c r="O277" s="78"/>
      <c r="P277" s="78"/>
      <c r="Q277" s="44"/>
      <c r="R277" s="44"/>
      <c r="S277" s="44"/>
      <c r="T277" s="44"/>
      <c r="U277" s="44"/>
      <c r="V277" s="44"/>
      <c r="W277" s="44"/>
    </row>
    <row r="278">
      <c r="A278" s="44"/>
      <c r="B278" s="44"/>
      <c r="C278" s="44"/>
      <c r="D278" s="44"/>
      <c r="E278" s="44"/>
      <c r="F278" s="44"/>
      <c r="G278" s="44"/>
      <c r="H278" s="44"/>
      <c r="I278" s="44"/>
      <c r="J278" s="44"/>
      <c r="K278" s="44"/>
      <c r="L278" s="44"/>
      <c r="M278" s="44"/>
      <c r="N278" s="44"/>
      <c r="O278" s="78"/>
      <c r="P278" s="78"/>
      <c r="Q278" s="44"/>
      <c r="R278" s="44"/>
      <c r="S278" s="44"/>
      <c r="T278" s="44"/>
      <c r="U278" s="44"/>
      <c r="V278" s="44"/>
      <c r="W278" s="44"/>
    </row>
    <row r="279">
      <c r="A279" s="44"/>
      <c r="B279" s="44"/>
      <c r="C279" s="44"/>
      <c r="D279" s="44"/>
      <c r="E279" s="44"/>
      <c r="F279" s="44"/>
      <c r="G279" s="44"/>
      <c r="H279" s="44"/>
      <c r="I279" s="44"/>
      <c r="J279" s="44"/>
      <c r="K279" s="44"/>
      <c r="L279" s="44"/>
      <c r="M279" s="44"/>
      <c r="N279" s="44"/>
      <c r="O279" s="78"/>
      <c r="P279" s="78"/>
      <c r="Q279" s="44"/>
      <c r="R279" s="44"/>
      <c r="S279" s="44"/>
      <c r="T279" s="44"/>
      <c r="U279" s="44"/>
      <c r="V279" s="44"/>
      <c r="W279" s="44"/>
    </row>
    <row r="280">
      <c r="A280" s="44"/>
      <c r="B280" s="44"/>
      <c r="C280" s="44"/>
      <c r="D280" s="44"/>
      <c r="E280" s="44"/>
      <c r="F280" s="44"/>
      <c r="G280" s="44"/>
      <c r="H280" s="44"/>
      <c r="I280" s="44"/>
      <c r="J280" s="44"/>
      <c r="K280" s="44"/>
      <c r="L280" s="44"/>
      <c r="M280" s="44"/>
      <c r="N280" s="44"/>
      <c r="O280" s="78"/>
      <c r="P280" s="78"/>
      <c r="Q280" s="44"/>
      <c r="R280" s="44"/>
      <c r="S280" s="44"/>
      <c r="T280" s="44"/>
      <c r="U280" s="44"/>
      <c r="V280" s="44"/>
      <c r="W280" s="44"/>
    </row>
    <row r="281">
      <c r="A281" s="44"/>
      <c r="B281" s="44"/>
      <c r="C281" s="44"/>
      <c r="D281" s="44"/>
      <c r="E281" s="44"/>
      <c r="F281" s="44"/>
      <c r="G281" s="44"/>
      <c r="H281" s="44"/>
      <c r="I281" s="44"/>
      <c r="J281" s="44"/>
      <c r="K281" s="44"/>
      <c r="L281" s="44"/>
      <c r="M281" s="44"/>
      <c r="N281" s="44"/>
      <c r="O281" s="78"/>
      <c r="P281" s="78"/>
      <c r="Q281" s="44"/>
      <c r="R281" s="44"/>
      <c r="S281" s="44"/>
      <c r="T281" s="44"/>
      <c r="U281" s="44"/>
      <c r="V281" s="44"/>
      <c r="W281" s="44"/>
    </row>
    <row r="282">
      <c r="A282" s="44"/>
      <c r="B282" s="44"/>
      <c r="C282" s="44"/>
      <c r="D282" s="44"/>
      <c r="E282" s="44"/>
      <c r="F282" s="44"/>
      <c r="G282" s="44"/>
      <c r="H282" s="44"/>
      <c r="I282" s="44"/>
      <c r="J282" s="44"/>
      <c r="K282" s="44"/>
      <c r="L282" s="44"/>
      <c r="M282" s="44"/>
      <c r="N282" s="44"/>
      <c r="O282" s="78"/>
      <c r="P282" s="78"/>
      <c r="Q282" s="44"/>
      <c r="R282" s="44"/>
      <c r="S282" s="44"/>
      <c r="T282" s="44"/>
      <c r="U282" s="44"/>
      <c r="V282" s="44"/>
      <c r="W282" s="44"/>
    </row>
    <row r="283">
      <c r="A283" s="44"/>
      <c r="B283" s="44"/>
      <c r="C283" s="44"/>
      <c r="D283" s="44"/>
      <c r="E283" s="44"/>
      <c r="F283" s="44"/>
      <c r="G283" s="44"/>
      <c r="H283" s="44"/>
      <c r="I283" s="44"/>
      <c r="J283" s="44"/>
      <c r="K283" s="44"/>
      <c r="L283" s="44"/>
      <c r="M283" s="44"/>
      <c r="N283" s="44"/>
      <c r="O283" s="78"/>
      <c r="P283" s="78"/>
      <c r="Q283" s="44"/>
      <c r="R283" s="44"/>
      <c r="S283" s="44"/>
      <c r="T283" s="44"/>
      <c r="U283" s="44"/>
      <c r="V283" s="44"/>
      <c r="W283" s="44"/>
    </row>
    <row r="284">
      <c r="A284" s="44"/>
      <c r="B284" s="44"/>
      <c r="C284" s="44"/>
      <c r="D284" s="44"/>
      <c r="E284" s="44"/>
      <c r="F284" s="44"/>
      <c r="G284" s="44"/>
      <c r="H284" s="44"/>
      <c r="I284" s="44"/>
      <c r="J284" s="44"/>
      <c r="K284" s="44"/>
      <c r="L284" s="44"/>
      <c r="M284" s="44"/>
      <c r="N284" s="44"/>
      <c r="O284" s="78"/>
      <c r="P284" s="78"/>
      <c r="Q284" s="44"/>
      <c r="R284" s="44"/>
      <c r="S284" s="44"/>
      <c r="T284" s="44"/>
      <c r="U284" s="44"/>
      <c r="V284" s="44"/>
      <c r="W284" s="44"/>
    </row>
    <row r="285">
      <c r="A285" s="44"/>
      <c r="B285" s="44"/>
      <c r="C285" s="44"/>
      <c r="D285" s="44"/>
      <c r="E285" s="44"/>
      <c r="F285" s="44"/>
      <c r="G285" s="44"/>
      <c r="H285" s="44"/>
      <c r="I285" s="44"/>
      <c r="J285" s="44"/>
      <c r="K285" s="44"/>
      <c r="L285" s="44"/>
      <c r="M285" s="44"/>
      <c r="N285" s="44"/>
      <c r="O285" s="78"/>
      <c r="P285" s="78"/>
      <c r="Q285" s="44"/>
      <c r="R285" s="44"/>
      <c r="S285" s="44"/>
      <c r="T285" s="44"/>
      <c r="U285" s="44"/>
      <c r="V285" s="44"/>
      <c r="W285" s="44"/>
    </row>
    <row r="286">
      <c r="A286" s="44"/>
      <c r="B286" s="44"/>
      <c r="C286" s="44"/>
      <c r="D286" s="44"/>
      <c r="E286" s="44"/>
      <c r="F286" s="44"/>
      <c r="G286" s="44"/>
      <c r="H286" s="44"/>
      <c r="I286" s="44"/>
      <c r="J286" s="44"/>
      <c r="K286" s="44"/>
      <c r="L286" s="44"/>
      <c r="M286" s="44"/>
      <c r="N286" s="44"/>
      <c r="O286" s="78"/>
      <c r="P286" s="78"/>
      <c r="Q286" s="44"/>
      <c r="R286" s="44"/>
      <c r="S286" s="44"/>
      <c r="T286" s="44"/>
      <c r="U286" s="44"/>
      <c r="V286" s="44"/>
      <c r="W286" s="44"/>
    </row>
    <row r="287">
      <c r="A287" s="44"/>
      <c r="B287" s="44"/>
      <c r="C287" s="44"/>
      <c r="D287" s="44"/>
      <c r="E287" s="44"/>
      <c r="F287" s="44"/>
      <c r="G287" s="44"/>
      <c r="H287" s="44"/>
      <c r="I287" s="44"/>
      <c r="J287" s="44"/>
      <c r="K287" s="44"/>
      <c r="L287" s="44"/>
      <c r="M287" s="44"/>
      <c r="N287" s="44"/>
      <c r="O287" s="78"/>
      <c r="P287" s="78"/>
      <c r="Q287" s="44"/>
      <c r="R287" s="44"/>
      <c r="S287" s="44"/>
      <c r="T287" s="44"/>
      <c r="U287" s="44"/>
      <c r="V287" s="44"/>
      <c r="W287" s="44"/>
    </row>
    <row r="288">
      <c r="A288" s="44"/>
      <c r="B288" s="44"/>
      <c r="C288" s="44"/>
      <c r="D288" s="44"/>
      <c r="E288" s="44"/>
      <c r="F288" s="44"/>
      <c r="G288" s="44"/>
      <c r="H288" s="44"/>
      <c r="I288" s="44"/>
      <c r="J288" s="44"/>
      <c r="K288" s="44"/>
      <c r="L288" s="44"/>
      <c r="M288" s="44"/>
      <c r="N288" s="44"/>
      <c r="O288" s="78"/>
      <c r="P288" s="78"/>
      <c r="Q288" s="44"/>
      <c r="R288" s="44"/>
      <c r="S288" s="44"/>
      <c r="T288" s="44"/>
      <c r="U288" s="44"/>
      <c r="V288" s="44"/>
      <c r="W288" s="44"/>
    </row>
    <row r="289">
      <c r="A289" s="44"/>
      <c r="B289" s="44"/>
      <c r="C289" s="44"/>
      <c r="D289" s="44"/>
      <c r="E289" s="44"/>
      <c r="F289" s="44"/>
      <c r="G289" s="44"/>
      <c r="H289" s="44"/>
      <c r="I289" s="44"/>
      <c r="J289" s="44"/>
      <c r="K289" s="44"/>
      <c r="L289" s="44"/>
      <c r="M289" s="44"/>
      <c r="N289" s="44"/>
      <c r="O289" s="78"/>
      <c r="P289" s="78"/>
      <c r="Q289" s="44"/>
      <c r="R289" s="44"/>
      <c r="S289" s="44"/>
      <c r="T289" s="44"/>
      <c r="U289" s="44"/>
      <c r="V289" s="44"/>
      <c r="W289" s="44"/>
    </row>
    <row r="290">
      <c r="A290" s="44"/>
      <c r="B290" s="44"/>
      <c r="C290" s="44"/>
      <c r="D290" s="44"/>
      <c r="E290" s="44"/>
      <c r="F290" s="44"/>
      <c r="G290" s="44"/>
      <c r="H290" s="44"/>
      <c r="I290" s="44"/>
      <c r="J290" s="44"/>
      <c r="K290" s="44"/>
      <c r="L290" s="44"/>
      <c r="M290" s="44"/>
      <c r="N290" s="44"/>
      <c r="O290" s="78"/>
      <c r="P290" s="78"/>
      <c r="Q290" s="44"/>
      <c r="R290" s="44"/>
      <c r="S290" s="44"/>
      <c r="T290" s="44"/>
      <c r="U290" s="44"/>
      <c r="V290" s="44"/>
      <c r="W290" s="44"/>
    </row>
    <row r="291">
      <c r="A291" s="44"/>
      <c r="B291" s="44"/>
      <c r="C291" s="44"/>
      <c r="D291" s="44"/>
      <c r="E291" s="44"/>
      <c r="F291" s="44"/>
      <c r="G291" s="44"/>
      <c r="H291" s="44"/>
      <c r="I291" s="44"/>
      <c r="J291" s="44"/>
      <c r="K291" s="44"/>
      <c r="L291" s="44"/>
      <c r="M291" s="44"/>
      <c r="N291" s="44"/>
      <c r="O291" s="78"/>
      <c r="P291" s="78"/>
      <c r="Q291" s="44"/>
      <c r="R291" s="44"/>
      <c r="S291" s="44"/>
      <c r="T291" s="44"/>
      <c r="U291" s="44"/>
      <c r="V291" s="44"/>
      <c r="W291" s="44"/>
    </row>
    <row r="292">
      <c r="A292" s="44"/>
      <c r="B292" s="44"/>
      <c r="C292" s="44"/>
      <c r="D292" s="44"/>
      <c r="E292" s="44"/>
      <c r="F292" s="44"/>
      <c r="G292" s="44"/>
      <c r="H292" s="44"/>
      <c r="I292" s="44"/>
      <c r="J292" s="44"/>
      <c r="K292" s="44"/>
      <c r="L292" s="44"/>
      <c r="M292" s="44"/>
      <c r="N292" s="44"/>
      <c r="O292" s="78"/>
      <c r="P292" s="78"/>
      <c r="Q292" s="44"/>
      <c r="R292" s="44"/>
      <c r="S292" s="44"/>
      <c r="T292" s="44"/>
      <c r="U292" s="44"/>
      <c r="V292" s="44"/>
      <c r="W292" s="44"/>
    </row>
    <row r="293">
      <c r="A293" s="44"/>
      <c r="B293" s="44"/>
      <c r="C293" s="44"/>
      <c r="D293" s="44"/>
      <c r="E293" s="44"/>
      <c r="F293" s="44"/>
      <c r="G293" s="44"/>
      <c r="H293" s="44"/>
      <c r="I293" s="44"/>
      <c r="J293" s="44"/>
      <c r="K293" s="44"/>
      <c r="L293" s="44"/>
      <c r="M293" s="44"/>
      <c r="N293" s="44"/>
      <c r="O293" s="78"/>
      <c r="P293" s="78"/>
      <c r="Q293" s="44"/>
      <c r="R293" s="44"/>
      <c r="S293" s="44"/>
      <c r="T293" s="44"/>
      <c r="U293" s="44"/>
      <c r="V293" s="44"/>
      <c r="W293" s="44"/>
    </row>
    <row r="294">
      <c r="A294" s="44"/>
      <c r="B294" s="44"/>
      <c r="C294" s="44"/>
      <c r="D294" s="44"/>
      <c r="E294" s="44"/>
      <c r="F294" s="44"/>
      <c r="G294" s="44"/>
      <c r="H294" s="44"/>
      <c r="I294" s="44"/>
      <c r="J294" s="44"/>
      <c r="K294" s="44"/>
      <c r="L294" s="44"/>
      <c r="M294" s="44"/>
      <c r="N294" s="44"/>
      <c r="O294" s="78"/>
      <c r="P294" s="78"/>
      <c r="Q294" s="44"/>
      <c r="R294" s="44"/>
      <c r="S294" s="44"/>
      <c r="T294" s="44"/>
      <c r="U294" s="44"/>
      <c r="V294" s="44"/>
      <c r="W294" s="44"/>
    </row>
    <row r="295">
      <c r="A295" s="44"/>
      <c r="B295" s="44"/>
      <c r="C295" s="44"/>
      <c r="D295" s="44"/>
      <c r="E295" s="44"/>
      <c r="F295" s="44"/>
      <c r="G295" s="44"/>
      <c r="H295" s="44"/>
      <c r="I295" s="44"/>
      <c r="J295" s="44"/>
      <c r="K295" s="44"/>
      <c r="L295" s="44"/>
      <c r="M295" s="44"/>
      <c r="N295" s="44"/>
      <c r="O295" s="78"/>
      <c r="P295" s="78"/>
      <c r="Q295" s="44"/>
      <c r="R295" s="44"/>
      <c r="S295" s="44"/>
      <c r="T295" s="44"/>
      <c r="U295" s="44"/>
      <c r="V295" s="44"/>
      <c r="W295" s="44"/>
    </row>
    <row r="296">
      <c r="A296" s="44"/>
      <c r="B296" s="44"/>
      <c r="C296" s="44"/>
      <c r="D296" s="44"/>
      <c r="E296" s="44"/>
      <c r="F296" s="44"/>
      <c r="G296" s="44"/>
      <c r="H296" s="44"/>
      <c r="I296" s="44"/>
      <c r="J296" s="44"/>
      <c r="K296" s="44"/>
      <c r="L296" s="44"/>
      <c r="M296" s="44"/>
      <c r="N296" s="44"/>
      <c r="O296" s="78"/>
      <c r="P296" s="78"/>
      <c r="Q296" s="44"/>
      <c r="R296" s="44"/>
      <c r="S296" s="44"/>
      <c r="T296" s="44"/>
      <c r="U296" s="44"/>
      <c r="V296" s="44"/>
      <c r="W296" s="44"/>
    </row>
    <row r="297">
      <c r="A297" s="44"/>
      <c r="B297" s="44"/>
      <c r="C297" s="44"/>
      <c r="D297" s="44"/>
      <c r="E297" s="44"/>
      <c r="F297" s="44"/>
      <c r="G297" s="44"/>
      <c r="H297" s="44"/>
      <c r="I297" s="44"/>
      <c r="J297" s="44"/>
      <c r="K297" s="44"/>
      <c r="L297" s="44"/>
      <c r="M297" s="44"/>
      <c r="N297" s="44"/>
      <c r="O297" s="78"/>
      <c r="P297" s="78"/>
      <c r="Q297" s="44"/>
      <c r="R297" s="44"/>
      <c r="S297" s="44"/>
      <c r="T297" s="44"/>
      <c r="U297" s="44"/>
      <c r="V297" s="44"/>
      <c r="W297" s="44"/>
    </row>
    <row r="298">
      <c r="A298" s="44"/>
      <c r="B298" s="44"/>
      <c r="C298" s="44"/>
      <c r="D298" s="44"/>
      <c r="E298" s="44"/>
      <c r="F298" s="44"/>
      <c r="G298" s="44"/>
      <c r="H298" s="44"/>
      <c r="I298" s="44"/>
      <c r="J298" s="44"/>
      <c r="K298" s="44"/>
      <c r="L298" s="44"/>
      <c r="M298" s="44"/>
      <c r="N298" s="44"/>
      <c r="O298" s="78"/>
      <c r="P298" s="78"/>
      <c r="Q298" s="44"/>
      <c r="R298" s="44"/>
      <c r="S298" s="44"/>
      <c r="T298" s="44"/>
      <c r="U298" s="44"/>
      <c r="V298" s="44"/>
      <c r="W298" s="44"/>
    </row>
    <row r="299">
      <c r="A299" s="44"/>
      <c r="B299" s="44"/>
      <c r="C299" s="44"/>
      <c r="D299" s="44"/>
      <c r="E299" s="44"/>
      <c r="F299" s="44"/>
      <c r="G299" s="44"/>
      <c r="H299" s="44"/>
      <c r="I299" s="44"/>
      <c r="J299" s="44"/>
      <c r="K299" s="44"/>
      <c r="L299" s="44"/>
      <c r="M299" s="44"/>
      <c r="N299" s="44"/>
      <c r="O299" s="78"/>
      <c r="P299" s="78"/>
      <c r="Q299" s="44"/>
      <c r="R299" s="44"/>
      <c r="S299" s="44"/>
      <c r="T299" s="44"/>
      <c r="U299" s="44"/>
      <c r="V299" s="44"/>
      <c r="W299" s="44"/>
    </row>
    <row r="300">
      <c r="A300" s="44"/>
      <c r="B300" s="44"/>
      <c r="C300" s="44"/>
      <c r="D300" s="44"/>
      <c r="E300" s="44"/>
      <c r="F300" s="44"/>
      <c r="G300" s="44"/>
      <c r="H300" s="44"/>
      <c r="I300" s="44"/>
      <c r="J300" s="44"/>
      <c r="K300" s="44"/>
      <c r="L300" s="44"/>
      <c r="M300" s="44"/>
      <c r="N300" s="44"/>
      <c r="O300" s="78"/>
      <c r="P300" s="78"/>
      <c r="Q300" s="44"/>
      <c r="R300" s="44"/>
      <c r="S300" s="44"/>
      <c r="T300" s="44"/>
      <c r="U300" s="44"/>
      <c r="V300" s="44"/>
      <c r="W300" s="44"/>
    </row>
    <row r="301">
      <c r="A301" s="44"/>
      <c r="B301" s="44"/>
      <c r="C301" s="44"/>
      <c r="D301" s="44"/>
      <c r="E301" s="44"/>
      <c r="F301" s="44"/>
      <c r="G301" s="44"/>
      <c r="H301" s="44"/>
      <c r="I301" s="44"/>
      <c r="J301" s="44"/>
      <c r="K301" s="44"/>
      <c r="L301" s="44"/>
      <c r="M301" s="44"/>
      <c r="N301" s="44"/>
      <c r="O301" s="78"/>
      <c r="P301" s="78"/>
      <c r="Q301" s="44"/>
      <c r="R301" s="44"/>
      <c r="S301" s="44"/>
      <c r="T301" s="44"/>
      <c r="U301" s="44"/>
      <c r="V301" s="44"/>
      <c r="W301" s="44"/>
    </row>
    <row r="302">
      <c r="A302" s="44"/>
      <c r="B302" s="44"/>
      <c r="C302" s="44"/>
      <c r="D302" s="44"/>
      <c r="E302" s="44"/>
      <c r="F302" s="44"/>
      <c r="G302" s="44"/>
      <c r="H302" s="44"/>
      <c r="I302" s="44"/>
      <c r="J302" s="44"/>
      <c r="K302" s="44"/>
      <c r="L302" s="44"/>
      <c r="M302" s="44"/>
      <c r="N302" s="44"/>
      <c r="O302" s="78"/>
      <c r="P302" s="78"/>
      <c r="Q302" s="44"/>
      <c r="R302" s="44"/>
      <c r="S302" s="44"/>
      <c r="T302" s="44"/>
      <c r="U302" s="44"/>
      <c r="V302" s="44"/>
      <c r="W302" s="44"/>
    </row>
    <row r="303">
      <c r="A303" s="44"/>
      <c r="B303" s="44"/>
      <c r="C303" s="44"/>
      <c r="D303" s="44"/>
      <c r="E303" s="44"/>
      <c r="F303" s="44"/>
      <c r="G303" s="44"/>
      <c r="H303" s="44"/>
      <c r="I303" s="44"/>
      <c r="J303" s="44"/>
      <c r="K303" s="44"/>
      <c r="L303" s="44"/>
      <c r="M303" s="44"/>
      <c r="N303" s="44"/>
      <c r="O303" s="78"/>
      <c r="P303" s="78"/>
      <c r="Q303" s="44"/>
      <c r="R303" s="44"/>
      <c r="S303" s="44"/>
      <c r="T303" s="44"/>
      <c r="U303" s="44"/>
      <c r="V303" s="44"/>
      <c r="W303" s="44"/>
    </row>
    <row r="304">
      <c r="A304" s="44"/>
      <c r="B304" s="44"/>
      <c r="C304" s="44"/>
      <c r="D304" s="44"/>
      <c r="E304" s="44"/>
      <c r="F304" s="44"/>
      <c r="G304" s="44"/>
      <c r="H304" s="44"/>
      <c r="I304" s="44"/>
      <c r="J304" s="44"/>
      <c r="K304" s="44"/>
      <c r="L304" s="44"/>
      <c r="M304" s="44"/>
      <c r="N304" s="44"/>
      <c r="O304" s="78"/>
      <c r="P304" s="78"/>
      <c r="Q304" s="44"/>
      <c r="R304" s="44"/>
      <c r="S304" s="44"/>
      <c r="T304" s="44"/>
      <c r="U304" s="44"/>
      <c r="V304" s="44"/>
      <c r="W304" s="44"/>
    </row>
    <row r="305">
      <c r="A305" s="44"/>
      <c r="B305" s="44"/>
      <c r="C305" s="44"/>
      <c r="D305" s="44"/>
      <c r="E305" s="44"/>
      <c r="F305" s="44"/>
      <c r="G305" s="44"/>
      <c r="H305" s="44"/>
      <c r="I305" s="44"/>
      <c r="J305" s="44"/>
      <c r="K305" s="44"/>
      <c r="L305" s="44"/>
      <c r="M305" s="44"/>
      <c r="N305" s="44"/>
      <c r="O305" s="78"/>
      <c r="P305" s="78"/>
      <c r="Q305" s="44"/>
      <c r="R305" s="44"/>
      <c r="S305" s="44"/>
      <c r="T305" s="44"/>
      <c r="U305" s="44"/>
      <c r="V305" s="44"/>
      <c r="W305" s="44"/>
    </row>
    <row r="306">
      <c r="A306" s="44"/>
      <c r="B306" s="44"/>
      <c r="C306" s="44"/>
      <c r="D306" s="44"/>
      <c r="E306" s="44"/>
      <c r="F306" s="44"/>
      <c r="G306" s="44"/>
      <c r="H306" s="44"/>
      <c r="I306" s="44"/>
      <c r="J306" s="44"/>
      <c r="K306" s="44"/>
      <c r="L306" s="44"/>
      <c r="M306" s="44"/>
      <c r="N306" s="44"/>
      <c r="O306" s="78"/>
      <c r="P306" s="78"/>
      <c r="Q306" s="44"/>
      <c r="R306" s="44"/>
      <c r="S306" s="44"/>
      <c r="T306" s="44"/>
      <c r="U306" s="44"/>
      <c r="V306" s="44"/>
      <c r="W306" s="44"/>
    </row>
    <row r="307">
      <c r="A307" s="44"/>
      <c r="B307" s="44"/>
      <c r="C307" s="44"/>
      <c r="D307" s="44"/>
      <c r="E307" s="44"/>
      <c r="F307" s="44"/>
      <c r="G307" s="44"/>
      <c r="H307" s="44"/>
      <c r="I307" s="44"/>
      <c r="J307" s="44"/>
      <c r="K307" s="44"/>
      <c r="L307" s="44"/>
      <c r="M307" s="44"/>
      <c r="N307" s="44"/>
      <c r="O307" s="78"/>
      <c r="P307" s="78"/>
      <c r="Q307" s="44"/>
      <c r="R307" s="44"/>
      <c r="S307" s="44"/>
      <c r="T307" s="44"/>
      <c r="U307" s="44"/>
      <c r="V307" s="44"/>
      <c r="W307" s="44"/>
    </row>
    <row r="308">
      <c r="A308" s="44"/>
      <c r="B308" s="44"/>
      <c r="C308" s="44"/>
      <c r="D308" s="44"/>
      <c r="E308" s="44"/>
      <c r="F308" s="44"/>
      <c r="G308" s="44"/>
      <c r="H308" s="44"/>
      <c r="I308" s="44"/>
      <c r="J308" s="44"/>
      <c r="K308" s="44"/>
      <c r="L308" s="44"/>
      <c r="M308" s="44"/>
      <c r="N308" s="44"/>
      <c r="O308" s="78"/>
      <c r="P308" s="78"/>
      <c r="Q308" s="44"/>
      <c r="R308" s="44"/>
      <c r="S308" s="44"/>
      <c r="T308" s="44"/>
      <c r="U308" s="44"/>
      <c r="V308" s="44"/>
      <c r="W308" s="44"/>
    </row>
    <row r="309">
      <c r="A309" s="44"/>
      <c r="B309" s="44"/>
      <c r="C309" s="44"/>
      <c r="D309" s="44"/>
      <c r="E309" s="44"/>
      <c r="F309" s="44"/>
      <c r="G309" s="44"/>
      <c r="H309" s="44"/>
      <c r="I309" s="44"/>
      <c r="J309" s="44"/>
      <c r="K309" s="44"/>
      <c r="L309" s="44"/>
      <c r="M309" s="44"/>
      <c r="N309" s="44"/>
      <c r="O309" s="78"/>
      <c r="P309" s="78"/>
      <c r="Q309" s="44"/>
      <c r="R309" s="44"/>
      <c r="S309" s="44"/>
      <c r="T309" s="44"/>
      <c r="U309" s="44"/>
      <c r="V309" s="44"/>
      <c r="W309" s="44"/>
    </row>
    <row r="310">
      <c r="A310" s="44"/>
      <c r="B310" s="44"/>
      <c r="C310" s="44"/>
      <c r="D310" s="44"/>
      <c r="E310" s="44"/>
      <c r="F310" s="44"/>
      <c r="G310" s="44"/>
      <c r="H310" s="44"/>
      <c r="I310" s="44"/>
      <c r="J310" s="44"/>
      <c r="K310" s="44"/>
      <c r="L310" s="44"/>
      <c r="M310" s="44"/>
      <c r="N310" s="44"/>
      <c r="O310" s="78"/>
      <c r="P310" s="78"/>
      <c r="Q310" s="44"/>
      <c r="R310" s="44"/>
      <c r="S310" s="44"/>
      <c r="T310" s="44"/>
      <c r="U310" s="44"/>
      <c r="V310" s="44"/>
      <c r="W310" s="44"/>
    </row>
    <row r="311">
      <c r="A311" s="44"/>
      <c r="B311" s="44"/>
      <c r="C311" s="44"/>
      <c r="D311" s="44"/>
      <c r="E311" s="44"/>
      <c r="F311" s="44"/>
      <c r="G311" s="44"/>
      <c r="H311" s="44"/>
      <c r="I311" s="44"/>
      <c r="J311" s="44"/>
      <c r="K311" s="44"/>
      <c r="L311" s="44"/>
      <c r="M311" s="44"/>
      <c r="N311" s="44"/>
      <c r="O311" s="78"/>
      <c r="P311" s="78"/>
      <c r="Q311" s="44"/>
      <c r="R311" s="44"/>
      <c r="S311" s="44"/>
      <c r="T311" s="44"/>
      <c r="U311" s="44"/>
      <c r="V311" s="44"/>
      <c r="W311" s="44"/>
    </row>
    <row r="312">
      <c r="A312" s="44"/>
      <c r="B312" s="44"/>
      <c r="C312" s="44"/>
      <c r="D312" s="44"/>
      <c r="E312" s="44"/>
      <c r="F312" s="44"/>
      <c r="G312" s="44"/>
      <c r="H312" s="44"/>
      <c r="I312" s="44"/>
      <c r="J312" s="44"/>
      <c r="K312" s="44"/>
      <c r="L312" s="44"/>
      <c r="M312" s="44"/>
      <c r="N312" s="44"/>
      <c r="O312" s="78"/>
      <c r="P312" s="78"/>
      <c r="Q312" s="44"/>
      <c r="R312" s="44"/>
      <c r="S312" s="44"/>
      <c r="T312" s="44"/>
      <c r="U312" s="44"/>
      <c r="V312" s="44"/>
      <c r="W312" s="44"/>
    </row>
    <row r="313">
      <c r="A313" s="44"/>
      <c r="B313" s="44"/>
      <c r="C313" s="44"/>
      <c r="D313" s="44"/>
      <c r="E313" s="44"/>
      <c r="F313" s="44"/>
      <c r="G313" s="44"/>
      <c r="H313" s="44"/>
      <c r="I313" s="44"/>
      <c r="J313" s="44"/>
      <c r="K313" s="44"/>
      <c r="L313" s="44"/>
      <c r="M313" s="44"/>
      <c r="N313" s="44"/>
      <c r="O313" s="78"/>
      <c r="P313" s="78"/>
      <c r="Q313" s="44"/>
      <c r="R313" s="44"/>
      <c r="S313" s="44"/>
      <c r="T313" s="44"/>
      <c r="U313" s="44"/>
      <c r="V313" s="44"/>
      <c r="W313" s="44"/>
    </row>
    <row r="314">
      <c r="A314" s="44"/>
      <c r="B314" s="44"/>
      <c r="C314" s="44"/>
      <c r="D314" s="44"/>
      <c r="E314" s="44"/>
      <c r="F314" s="44"/>
      <c r="G314" s="44"/>
      <c r="H314" s="44"/>
      <c r="I314" s="44"/>
      <c r="J314" s="44"/>
      <c r="K314" s="44"/>
      <c r="L314" s="44"/>
      <c r="M314" s="44"/>
      <c r="N314" s="44"/>
      <c r="O314" s="78"/>
      <c r="P314" s="78"/>
      <c r="Q314" s="44"/>
      <c r="R314" s="44"/>
      <c r="S314" s="44"/>
      <c r="T314" s="44"/>
      <c r="U314" s="44"/>
      <c r="V314" s="44"/>
      <c r="W314" s="44"/>
    </row>
    <row r="315">
      <c r="A315" s="44"/>
      <c r="B315" s="44"/>
      <c r="C315" s="44"/>
      <c r="D315" s="44"/>
      <c r="E315" s="44"/>
      <c r="F315" s="44"/>
      <c r="G315" s="44"/>
      <c r="H315" s="44"/>
      <c r="I315" s="44"/>
      <c r="J315" s="44"/>
      <c r="K315" s="44"/>
      <c r="L315" s="44"/>
      <c r="M315" s="44"/>
      <c r="N315" s="44"/>
      <c r="O315" s="78"/>
      <c r="P315" s="78"/>
      <c r="Q315" s="44"/>
      <c r="R315" s="44"/>
      <c r="S315" s="44"/>
      <c r="T315" s="44"/>
      <c r="U315" s="44"/>
      <c r="V315" s="44"/>
      <c r="W315" s="44"/>
    </row>
    <row r="316">
      <c r="A316" s="44"/>
      <c r="B316" s="44"/>
      <c r="C316" s="44"/>
      <c r="D316" s="44"/>
      <c r="E316" s="44"/>
      <c r="F316" s="44"/>
      <c r="G316" s="44"/>
      <c r="H316" s="44"/>
      <c r="I316" s="44"/>
      <c r="J316" s="44"/>
      <c r="K316" s="44"/>
      <c r="L316" s="44"/>
      <c r="M316" s="44"/>
      <c r="N316" s="44"/>
      <c r="O316" s="78"/>
      <c r="P316" s="78"/>
      <c r="Q316" s="44"/>
      <c r="R316" s="44"/>
      <c r="S316" s="44"/>
      <c r="T316" s="44"/>
      <c r="U316" s="44"/>
      <c r="V316" s="44"/>
      <c r="W316" s="44"/>
    </row>
    <row r="317">
      <c r="A317" s="44"/>
      <c r="B317" s="44"/>
      <c r="C317" s="44"/>
      <c r="D317" s="44"/>
      <c r="E317" s="44"/>
      <c r="F317" s="44"/>
      <c r="G317" s="44"/>
      <c r="H317" s="44"/>
      <c r="I317" s="44"/>
      <c r="J317" s="44"/>
      <c r="K317" s="44"/>
      <c r="L317" s="44"/>
      <c r="M317" s="44"/>
      <c r="N317" s="44"/>
      <c r="O317" s="78"/>
      <c r="P317" s="78"/>
      <c r="Q317" s="44"/>
      <c r="R317" s="44"/>
      <c r="S317" s="44"/>
      <c r="T317" s="44"/>
      <c r="U317" s="44"/>
      <c r="V317" s="44"/>
      <c r="W317" s="44"/>
    </row>
    <row r="318">
      <c r="A318" s="44"/>
      <c r="B318" s="44"/>
      <c r="C318" s="44"/>
      <c r="D318" s="44"/>
      <c r="E318" s="44"/>
      <c r="F318" s="44"/>
      <c r="G318" s="44"/>
      <c r="H318" s="44"/>
      <c r="I318" s="44"/>
      <c r="J318" s="44"/>
      <c r="K318" s="44"/>
      <c r="L318" s="44"/>
      <c r="M318" s="44"/>
      <c r="N318" s="44"/>
      <c r="O318" s="78"/>
      <c r="P318" s="78"/>
      <c r="Q318" s="44"/>
      <c r="R318" s="44"/>
      <c r="S318" s="44"/>
      <c r="T318" s="44"/>
      <c r="U318" s="44"/>
      <c r="V318" s="44"/>
      <c r="W318" s="44"/>
    </row>
    <row r="319">
      <c r="A319" s="44"/>
      <c r="B319" s="44"/>
      <c r="C319" s="44"/>
      <c r="D319" s="44"/>
      <c r="E319" s="44"/>
      <c r="F319" s="44"/>
      <c r="G319" s="44"/>
      <c r="H319" s="44"/>
      <c r="I319" s="44"/>
      <c r="J319" s="44"/>
      <c r="K319" s="44"/>
      <c r="L319" s="44"/>
      <c r="M319" s="44"/>
      <c r="N319" s="44"/>
      <c r="O319" s="78"/>
      <c r="P319" s="78"/>
      <c r="Q319" s="44"/>
      <c r="R319" s="44"/>
      <c r="S319" s="44"/>
      <c r="T319" s="44"/>
      <c r="U319" s="44"/>
      <c r="V319" s="44"/>
      <c r="W319" s="44"/>
    </row>
    <row r="320">
      <c r="A320" s="44"/>
      <c r="B320" s="44"/>
      <c r="C320" s="44"/>
      <c r="D320" s="44"/>
      <c r="E320" s="44"/>
      <c r="F320" s="44"/>
      <c r="G320" s="44"/>
      <c r="H320" s="44"/>
      <c r="I320" s="44"/>
      <c r="J320" s="44"/>
      <c r="K320" s="44"/>
      <c r="L320" s="44"/>
      <c r="M320" s="44"/>
      <c r="N320" s="44"/>
      <c r="O320" s="78"/>
      <c r="P320" s="78"/>
      <c r="Q320" s="44"/>
      <c r="R320" s="44"/>
      <c r="S320" s="44"/>
      <c r="T320" s="44"/>
      <c r="U320" s="44"/>
      <c r="V320" s="44"/>
      <c r="W320" s="44"/>
    </row>
    <row r="321">
      <c r="A321" s="44"/>
      <c r="B321" s="44"/>
      <c r="C321" s="44"/>
      <c r="D321" s="44"/>
      <c r="E321" s="44"/>
      <c r="F321" s="44"/>
      <c r="G321" s="44"/>
      <c r="H321" s="44"/>
      <c r="I321" s="44"/>
      <c r="J321" s="44"/>
      <c r="K321" s="44"/>
      <c r="L321" s="44"/>
      <c r="M321" s="44"/>
      <c r="N321" s="44"/>
      <c r="O321" s="78"/>
      <c r="P321" s="78"/>
      <c r="Q321" s="44"/>
      <c r="R321" s="44"/>
      <c r="S321" s="44"/>
      <c r="T321" s="44"/>
      <c r="U321" s="44"/>
      <c r="V321" s="44"/>
      <c r="W321" s="44"/>
    </row>
    <row r="322">
      <c r="A322" s="44"/>
      <c r="B322" s="44"/>
      <c r="C322" s="44"/>
      <c r="D322" s="44"/>
      <c r="E322" s="44"/>
      <c r="F322" s="44"/>
      <c r="G322" s="44"/>
      <c r="H322" s="44"/>
      <c r="I322" s="44"/>
      <c r="J322" s="44"/>
      <c r="K322" s="44"/>
      <c r="L322" s="44"/>
      <c r="M322" s="44"/>
      <c r="N322" s="44"/>
      <c r="O322" s="78"/>
      <c r="P322" s="78"/>
      <c r="Q322" s="44"/>
      <c r="R322" s="44"/>
      <c r="S322" s="44"/>
      <c r="T322" s="44"/>
      <c r="U322" s="44"/>
      <c r="V322" s="44"/>
      <c r="W322" s="44"/>
    </row>
    <row r="323">
      <c r="A323" s="44"/>
      <c r="B323" s="44"/>
      <c r="C323" s="44"/>
      <c r="D323" s="44"/>
      <c r="E323" s="44"/>
      <c r="F323" s="44"/>
      <c r="G323" s="44"/>
      <c r="H323" s="44"/>
      <c r="I323" s="44"/>
      <c r="J323" s="44"/>
      <c r="K323" s="44"/>
      <c r="L323" s="44"/>
      <c r="M323" s="44"/>
      <c r="N323" s="44"/>
      <c r="O323" s="78"/>
      <c r="P323" s="78"/>
      <c r="Q323" s="44"/>
      <c r="R323" s="44"/>
      <c r="S323" s="44"/>
      <c r="T323" s="44"/>
      <c r="U323" s="44"/>
      <c r="V323" s="44"/>
      <c r="W323" s="44"/>
    </row>
    <row r="324">
      <c r="A324" s="44"/>
      <c r="B324" s="44"/>
      <c r="C324" s="44"/>
      <c r="D324" s="44"/>
      <c r="E324" s="44"/>
      <c r="F324" s="44"/>
      <c r="G324" s="44"/>
      <c r="H324" s="44"/>
      <c r="I324" s="44"/>
      <c r="J324" s="44"/>
      <c r="K324" s="44"/>
      <c r="L324" s="44"/>
      <c r="M324" s="44"/>
      <c r="N324" s="44"/>
      <c r="O324" s="78"/>
      <c r="P324" s="78"/>
      <c r="Q324" s="44"/>
      <c r="R324" s="44"/>
      <c r="S324" s="44"/>
      <c r="T324" s="44"/>
      <c r="U324" s="44"/>
      <c r="V324" s="44"/>
      <c r="W324" s="44"/>
    </row>
    <row r="325">
      <c r="A325" s="44"/>
      <c r="B325" s="44"/>
      <c r="C325" s="44"/>
      <c r="D325" s="44"/>
      <c r="E325" s="44"/>
      <c r="F325" s="44"/>
      <c r="G325" s="44"/>
      <c r="H325" s="44"/>
      <c r="I325" s="44"/>
      <c r="J325" s="44"/>
      <c r="K325" s="44"/>
      <c r="L325" s="44"/>
      <c r="M325" s="44"/>
      <c r="N325" s="44"/>
      <c r="O325" s="78"/>
      <c r="P325" s="78"/>
      <c r="Q325" s="44"/>
      <c r="R325" s="44"/>
      <c r="S325" s="44"/>
      <c r="T325" s="44"/>
      <c r="U325" s="44"/>
      <c r="V325" s="44"/>
      <c r="W325" s="44"/>
    </row>
    <row r="326">
      <c r="A326" s="44"/>
      <c r="B326" s="44"/>
      <c r="C326" s="44"/>
      <c r="D326" s="44"/>
      <c r="E326" s="44"/>
      <c r="F326" s="44"/>
      <c r="G326" s="44"/>
      <c r="H326" s="44"/>
      <c r="I326" s="44"/>
      <c r="J326" s="44"/>
      <c r="K326" s="44"/>
      <c r="L326" s="44"/>
      <c r="M326" s="44"/>
      <c r="N326" s="44"/>
      <c r="O326" s="78"/>
      <c r="P326" s="78"/>
      <c r="Q326" s="44"/>
      <c r="R326" s="44"/>
      <c r="S326" s="44"/>
      <c r="T326" s="44"/>
      <c r="U326" s="44"/>
      <c r="V326" s="44"/>
      <c r="W326" s="44"/>
    </row>
    <row r="327">
      <c r="A327" s="44"/>
      <c r="B327" s="44"/>
      <c r="C327" s="44"/>
      <c r="D327" s="44"/>
      <c r="E327" s="44"/>
      <c r="F327" s="44"/>
      <c r="G327" s="44"/>
      <c r="H327" s="44"/>
      <c r="I327" s="44"/>
      <c r="J327" s="44"/>
      <c r="K327" s="44"/>
      <c r="L327" s="44"/>
      <c r="M327" s="44"/>
      <c r="N327" s="44"/>
      <c r="O327" s="78"/>
      <c r="P327" s="78"/>
      <c r="Q327" s="44"/>
      <c r="R327" s="44"/>
      <c r="S327" s="44"/>
      <c r="T327" s="44"/>
      <c r="U327" s="44"/>
      <c r="V327" s="44"/>
      <c r="W327" s="44"/>
    </row>
    <row r="328">
      <c r="A328" s="44"/>
      <c r="B328" s="44"/>
      <c r="C328" s="44"/>
      <c r="D328" s="44"/>
      <c r="E328" s="44"/>
      <c r="F328" s="44"/>
      <c r="G328" s="44"/>
      <c r="H328" s="44"/>
      <c r="I328" s="44"/>
      <c r="J328" s="44"/>
      <c r="K328" s="44"/>
      <c r="L328" s="44"/>
      <c r="M328" s="44"/>
      <c r="N328" s="44"/>
      <c r="O328" s="78"/>
      <c r="P328" s="78"/>
      <c r="Q328" s="44"/>
      <c r="R328" s="44"/>
      <c r="S328" s="44"/>
      <c r="T328" s="44"/>
      <c r="U328" s="44"/>
      <c r="V328" s="44"/>
      <c r="W328" s="44"/>
    </row>
    <row r="329">
      <c r="A329" s="44"/>
      <c r="B329" s="44"/>
      <c r="C329" s="44"/>
      <c r="D329" s="44"/>
      <c r="E329" s="44"/>
      <c r="F329" s="44"/>
      <c r="G329" s="44"/>
      <c r="H329" s="44"/>
      <c r="I329" s="44"/>
      <c r="J329" s="44"/>
      <c r="K329" s="44"/>
      <c r="L329" s="44"/>
      <c r="M329" s="44"/>
      <c r="N329" s="44"/>
      <c r="O329" s="78"/>
      <c r="P329" s="78"/>
      <c r="Q329" s="44"/>
      <c r="R329" s="44"/>
      <c r="S329" s="44"/>
      <c r="T329" s="44"/>
      <c r="U329" s="44"/>
      <c r="V329" s="44"/>
      <c r="W329" s="44"/>
    </row>
    <row r="330">
      <c r="A330" s="44"/>
      <c r="B330" s="44"/>
      <c r="C330" s="44"/>
      <c r="D330" s="44"/>
      <c r="E330" s="44"/>
      <c r="F330" s="44"/>
      <c r="G330" s="44"/>
      <c r="H330" s="44"/>
      <c r="I330" s="44"/>
      <c r="J330" s="44"/>
      <c r="K330" s="44"/>
      <c r="L330" s="44"/>
      <c r="M330" s="44"/>
      <c r="N330" s="44"/>
      <c r="O330" s="78"/>
      <c r="P330" s="78"/>
      <c r="Q330" s="44"/>
      <c r="R330" s="44"/>
      <c r="S330" s="44"/>
      <c r="T330" s="44"/>
      <c r="U330" s="44"/>
      <c r="V330" s="44"/>
      <c r="W330" s="44"/>
    </row>
    <row r="331">
      <c r="A331" s="44"/>
      <c r="B331" s="44"/>
      <c r="C331" s="44"/>
      <c r="D331" s="44"/>
      <c r="E331" s="44"/>
      <c r="F331" s="44"/>
      <c r="G331" s="44"/>
      <c r="H331" s="44"/>
      <c r="I331" s="44"/>
      <c r="J331" s="44"/>
      <c r="K331" s="44"/>
      <c r="L331" s="44"/>
      <c r="M331" s="44"/>
      <c r="N331" s="44"/>
      <c r="O331" s="78"/>
      <c r="P331" s="78"/>
      <c r="Q331" s="44"/>
      <c r="R331" s="44"/>
      <c r="S331" s="44"/>
      <c r="T331" s="44"/>
      <c r="U331" s="44"/>
      <c r="V331" s="44"/>
      <c r="W331" s="44"/>
    </row>
    <row r="332">
      <c r="A332" s="44"/>
      <c r="B332" s="44"/>
      <c r="C332" s="44"/>
      <c r="D332" s="44"/>
      <c r="E332" s="44"/>
      <c r="F332" s="44"/>
      <c r="G332" s="44"/>
      <c r="H332" s="44"/>
      <c r="I332" s="44"/>
      <c r="J332" s="44"/>
      <c r="K332" s="44"/>
      <c r="L332" s="44"/>
      <c r="M332" s="44"/>
      <c r="N332" s="44"/>
      <c r="O332" s="78"/>
      <c r="P332" s="78"/>
      <c r="Q332" s="44"/>
      <c r="R332" s="44"/>
      <c r="S332" s="44"/>
      <c r="T332" s="44"/>
      <c r="U332" s="44"/>
      <c r="V332" s="44"/>
      <c r="W332" s="44"/>
    </row>
    <row r="333">
      <c r="A333" s="44"/>
      <c r="B333" s="44"/>
      <c r="C333" s="44"/>
      <c r="D333" s="44"/>
      <c r="E333" s="44"/>
      <c r="F333" s="44"/>
      <c r="G333" s="44"/>
      <c r="H333" s="44"/>
      <c r="I333" s="44"/>
      <c r="J333" s="44"/>
      <c r="K333" s="44"/>
      <c r="L333" s="44"/>
      <c r="M333" s="44"/>
      <c r="N333" s="44"/>
      <c r="O333" s="78"/>
      <c r="P333" s="78"/>
      <c r="Q333" s="44"/>
      <c r="R333" s="44"/>
      <c r="S333" s="44"/>
      <c r="T333" s="44"/>
      <c r="U333" s="44"/>
      <c r="V333" s="44"/>
      <c r="W333" s="44"/>
    </row>
    <row r="334">
      <c r="A334" s="44"/>
      <c r="B334" s="44"/>
      <c r="C334" s="44"/>
      <c r="D334" s="44"/>
      <c r="E334" s="44"/>
      <c r="F334" s="44"/>
      <c r="G334" s="44"/>
      <c r="H334" s="44"/>
      <c r="I334" s="44"/>
      <c r="J334" s="44"/>
      <c r="K334" s="44"/>
      <c r="L334" s="44"/>
      <c r="M334" s="44"/>
      <c r="N334" s="44"/>
      <c r="O334" s="78"/>
      <c r="P334" s="78"/>
      <c r="Q334" s="44"/>
      <c r="R334" s="44"/>
      <c r="S334" s="44"/>
      <c r="T334" s="44"/>
      <c r="U334" s="44"/>
      <c r="V334" s="44"/>
      <c r="W334" s="44"/>
    </row>
    <row r="335">
      <c r="A335" s="44"/>
      <c r="B335" s="44"/>
      <c r="C335" s="44"/>
      <c r="D335" s="44"/>
      <c r="E335" s="44"/>
      <c r="F335" s="44"/>
      <c r="G335" s="44"/>
      <c r="H335" s="44"/>
      <c r="I335" s="44"/>
      <c r="J335" s="44"/>
      <c r="K335" s="44"/>
      <c r="L335" s="44"/>
      <c r="M335" s="44"/>
      <c r="N335" s="44"/>
      <c r="O335" s="78"/>
      <c r="P335" s="78"/>
      <c r="Q335" s="44"/>
      <c r="R335" s="44"/>
      <c r="S335" s="44"/>
      <c r="T335" s="44"/>
      <c r="U335" s="44"/>
      <c r="V335" s="44"/>
      <c r="W335" s="44"/>
    </row>
    <row r="336">
      <c r="A336" s="44"/>
      <c r="B336" s="44"/>
      <c r="C336" s="44"/>
      <c r="D336" s="44"/>
      <c r="E336" s="44"/>
      <c r="F336" s="44"/>
      <c r="G336" s="44"/>
      <c r="H336" s="44"/>
      <c r="I336" s="44"/>
      <c r="J336" s="44"/>
      <c r="K336" s="44"/>
      <c r="L336" s="44"/>
      <c r="M336" s="44"/>
      <c r="N336" s="44"/>
      <c r="O336" s="78"/>
      <c r="P336" s="78"/>
      <c r="Q336" s="44"/>
      <c r="R336" s="44"/>
      <c r="S336" s="44"/>
      <c r="T336" s="44"/>
      <c r="U336" s="44"/>
      <c r="V336" s="44"/>
      <c r="W336" s="44"/>
    </row>
    <row r="337">
      <c r="A337" s="44"/>
      <c r="B337" s="44"/>
      <c r="C337" s="44"/>
      <c r="D337" s="44"/>
      <c r="E337" s="44"/>
      <c r="F337" s="44"/>
      <c r="G337" s="44"/>
      <c r="H337" s="44"/>
      <c r="I337" s="44"/>
      <c r="J337" s="44"/>
      <c r="K337" s="44"/>
      <c r="L337" s="44"/>
      <c r="M337" s="44"/>
      <c r="N337" s="44"/>
      <c r="O337" s="78"/>
      <c r="P337" s="78"/>
      <c r="Q337" s="44"/>
      <c r="R337" s="44"/>
      <c r="S337" s="44"/>
      <c r="T337" s="44"/>
      <c r="U337" s="44"/>
      <c r="V337" s="44"/>
      <c r="W337" s="44"/>
    </row>
    <row r="338">
      <c r="A338" s="44"/>
      <c r="B338" s="44"/>
      <c r="C338" s="44"/>
      <c r="D338" s="44"/>
      <c r="E338" s="44"/>
      <c r="F338" s="44"/>
      <c r="G338" s="44"/>
      <c r="H338" s="44"/>
      <c r="I338" s="44"/>
      <c r="J338" s="44"/>
      <c r="K338" s="44"/>
      <c r="L338" s="44"/>
      <c r="M338" s="44"/>
      <c r="N338" s="44"/>
      <c r="O338" s="78"/>
      <c r="P338" s="78"/>
      <c r="Q338" s="44"/>
      <c r="R338" s="44"/>
      <c r="S338" s="44"/>
      <c r="T338" s="44"/>
      <c r="U338" s="44"/>
      <c r="V338" s="44"/>
      <c r="W338" s="44"/>
    </row>
    <row r="339">
      <c r="A339" s="44"/>
      <c r="B339" s="44"/>
      <c r="C339" s="44"/>
      <c r="D339" s="44"/>
      <c r="E339" s="44"/>
      <c r="F339" s="44"/>
      <c r="G339" s="44"/>
      <c r="H339" s="44"/>
      <c r="I339" s="44"/>
      <c r="J339" s="44"/>
      <c r="K339" s="44"/>
      <c r="L339" s="44"/>
      <c r="M339" s="44"/>
      <c r="N339" s="44"/>
      <c r="O339" s="78"/>
      <c r="P339" s="78"/>
      <c r="Q339" s="44"/>
      <c r="R339" s="44"/>
      <c r="S339" s="44"/>
      <c r="T339" s="44"/>
      <c r="U339" s="44"/>
      <c r="V339" s="44"/>
      <c r="W339" s="44"/>
    </row>
    <row r="340">
      <c r="A340" s="44"/>
      <c r="B340" s="44"/>
      <c r="C340" s="44"/>
      <c r="D340" s="44"/>
      <c r="E340" s="44"/>
      <c r="F340" s="44"/>
      <c r="G340" s="44"/>
      <c r="H340" s="44"/>
      <c r="I340" s="44"/>
      <c r="J340" s="44"/>
      <c r="K340" s="44"/>
      <c r="L340" s="44"/>
      <c r="M340" s="44"/>
      <c r="N340" s="44"/>
      <c r="O340" s="78"/>
      <c r="P340" s="78"/>
      <c r="Q340" s="44"/>
      <c r="R340" s="44"/>
      <c r="S340" s="44"/>
      <c r="T340" s="44"/>
      <c r="U340" s="44"/>
      <c r="V340" s="44"/>
      <c r="W340" s="44"/>
    </row>
    <row r="341">
      <c r="A341" s="44"/>
      <c r="B341" s="44"/>
      <c r="C341" s="44"/>
      <c r="D341" s="44"/>
      <c r="E341" s="44"/>
      <c r="F341" s="44"/>
      <c r="G341" s="44"/>
      <c r="H341" s="44"/>
      <c r="I341" s="44"/>
      <c r="J341" s="44"/>
      <c r="K341" s="44"/>
      <c r="L341" s="44"/>
      <c r="M341" s="44"/>
      <c r="N341" s="44"/>
      <c r="O341" s="78"/>
      <c r="P341" s="78"/>
      <c r="Q341" s="44"/>
      <c r="R341" s="44"/>
      <c r="S341" s="44"/>
      <c r="T341" s="44"/>
      <c r="U341" s="44"/>
      <c r="V341" s="44"/>
      <c r="W341" s="44"/>
    </row>
    <row r="342">
      <c r="A342" s="44"/>
      <c r="B342" s="44"/>
      <c r="C342" s="44"/>
      <c r="D342" s="44"/>
      <c r="E342" s="44"/>
      <c r="F342" s="44"/>
      <c r="G342" s="44"/>
      <c r="H342" s="44"/>
      <c r="I342" s="44"/>
      <c r="J342" s="44"/>
      <c r="K342" s="44"/>
      <c r="L342" s="44"/>
      <c r="M342" s="44"/>
      <c r="N342" s="44"/>
      <c r="O342" s="78"/>
      <c r="P342" s="78"/>
      <c r="Q342" s="44"/>
      <c r="R342" s="44"/>
      <c r="S342" s="44"/>
      <c r="T342" s="44"/>
      <c r="U342" s="44"/>
      <c r="V342" s="44"/>
      <c r="W342" s="44"/>
    </row>
    <row r="343">
      <c r="A343" s="44"/>
      <c r="B343" s="44"/>
      <c r="C343" s="44"/>
      <c r="D343" s="44"/>
      <c r="E343" s="44"/>
      <c r="F343" s="44"/>
      <c r="G343" s="44"/>
      <c r="H343" s="44"/>
      <c r="I343" s="44"/>
      <c r="J343" s="44"/>
      <c r="K343" s="44"/>
      <c r="L343" s="44"/>
      <c r="M343" s="44"/>
      <c r="N343" s="44"/>
      <c r="O343" s="78"/>
      <c r="P343" s="78"/>
      <c r="Q343" s="44"/>
      <c r="R343" s="44"/>
      <c r="S343" s="44"/>
      <c r="T343" s="44"/>
      <c r="U343" s="44"/>
      <c r="V343" s="44"/>
      <c r="W343" s="44"/>
    </row>
    <row r="344">
      <c r="A344" s="44"/>
      <c r="B344" s="44"/>
      <c r="C344" s="44"/>
      <c r="D344" s="44"/>
      <c r="E344" s="44"/>
      <c r="F344" s="44"/>
      <c r="G344" s="44"/>
      <c r="H344" s="44"/>
      <c r="I344" s="44"/>
      <c r="J344" s="44"/>
      <c r="K344" s="44"/>
      <c r="L344" s="44"/>
      <c r="M344" s="44"/>
      <c r="N344" s="44"/>
      <c r="O344" s="78"/>
      <c r="P344" s="78"/>
      <c r="Q344" s="44"/>
      <c r="R344" s="44"/>
      <c r="S344" s="44"/>
      <c r="T344" s="44"/>
      <c r="U344" s="44"/>
      <c r="V344" s="44"/>
      <c r="W344" s="44"/>
    </row>
    <row r="345">
      <c r="A345" s="44"/>
      <c r="B345" s="44"/>
      <c r="C345" s="44"/>
      <c r="D345" s="44"/>
      <c r="E345" s="44"/>
      <c r="F345" s="44"/>
      <c r="G345" s="44"/>
      <c r="H345" s="44"/>
      <c r="I345" s="44"/>
      <c r="J345" s="44"/>
      <c r="K345" s="44"/>
      <c r="L345" s="44"/>
      <c r="M345" s="44"/>
      <c r="N345" s="44"/>
      <c r="O345" s="78"/>
      <c r="P345" s="78"/>
      <c r="Q345" s="44"/>
      <c r="R345" s="44"/>
      <c r="S345" s="44"/>
      <c r="T345" s="44"/>
      <c r="U345" s="44"/>
      <c r="V345" s="44"/>
      <c r="W345" s="44"/>
    </row>
    <row r="346">
      <c r="A346" s="44"/>
      <c r="B346" s="44"/>
      <c r="C346" s="44"/>
      <c r="D346" s="44"/>
      <c r="E346" s="44"/>
      <c r="F346" s="44"/>
      <c r="G346" s="44"/>
      <c r="H346" s="44"/>
      <c r="I346" s="44"/>
      <c r="J346" s="44"/>
      <c r="K346" s="44"/>
      <c r="L346" s="44"/>
      <c r="M346" s="44"/>
      <c r="N346" s="44"/>
      <c r="O346" s="78"/>
      <c r="P346" s="78"/>
      <c r="Q346" s="44"/>
      <c r="R346" s="44"/>
      <c r="S346" s="44"/>
      <c r="T346" s="44"/>
      <c r="U346" s="44"/>
      <c r="V346" s="44"/>
      <c r="W346" s="44"/>
    </row>
    <row r="347">
      <c r="A347" s="44"/>
      <c r="B347" s="44"/>
      <c r="C347" s="44"/>
      <c r="D347" s="44"/>
      <c r="E347" s="44"/>
      <c r="F347" s="44"/>
      <c r="G347" s="44"/>
      <c r="H347" s="44"/>
      <c r="I347" s="44"/>
      <c r="J347" s="44"/>
      <c r="K347" s="44"/>
      <c r="L347" s="44"/>
      <c r="M347" s="44"/>
      <c r="N347" s="44"/>
      <c r="O347" s="78"/>
      <c r="P347" s="78"/>
      <c r="Q347" s="44"/>
      <c r="R347" s="44"/>
      <c r="S347" s="44"/>
      <c r="T347" s="44"/>
      <c r="U347" s="44"/>
      <c r="V347" s="44"/>
      <c r="W347" s="44"/>
    </row>
    <row r="348">
      <c r="A348" s="44"/>
      <c r="B348" s="44"/>
      <c r="C348" s="44"/>
      <c r="D348" s="44"/>
      <c r="E348" s="44"/>
      <c r="F348" s="44"/>
      <c r="G348" s="44"/>
      <c r="H348" s="44"/>
      <c r="I348" s="44"/>
      <c r="J348" s="44"/>
      <c r="K348" s="44"/>
      <c r="L348" s="44"/>
      <c r="M348" s="44"/>
      <c r="N348" s="44"/>
      <c r="O348" s="78"/>
      <c r="P348" s="78"/>
      <c r="Q348" s="44"/>
      <c r="R348" s="44"/>
      <c r="S348" s="44"/>
      <c r="T348" s="44"/>
      <c r="U348" s="44"/>
      <c r="V348" s="44"/>
      <c r="W348" s="44"/>
    </row>
    <row r="349">
      <c r="A349" s="44"/>
      <c r="B349" s="44"/>
      <c r="C349" s="44"/>
      <c r="D349" s="44"/>
      <c r="E349" s="44"/>
      <c r="F349" s="44"/>
      <c r="G349" s="44"/>
      <c r="H349" s="44"/>
      <c r="I349" s="44"/>
      <c r="J349" s="44"/>
      <c r="K349" s="44"/>
      <c r="L349" s="44"/>
      <c r="M349" s="44"/>
      <c r="N349" s="44"/>
      <c r="O349" s="78"/>
      <c r="P349" s="78"/>
      <c r="Q349" s="44"/>
      <c r="R349" s="44"/>
      <c r="S349" s="44"/>
      <c r="T349" s="44"/>
      <c r="U349" s="44"/>
      <c r="V349" s="44"/>
      <c r="W349" s="44"/>
    </row>
    <row r="350">
      <c r="A350" s="44"/>
      <c r="B350" s="44"/>
      <c r="C350" s="44"/>
      <c r="D350" s="44"/>
      <c r="E350" s="44"/>
      <c r="F350" s="44"/>
      <c r="G350" s="44"/>
      <c r="H350" s="44"/>
      <c r="I350" s="44"/>
      <c r="J350" s="44"/>
      <c r="K350" s="44"/>
      <c r="L350" s="44"/>
      <c r="M350" s="44"/>
      <c r="N350" s="44"/>
      <c r="O350" s="78"/>
      <c r="P350" s="78"/>
      <c r="Q350" s="44"/>
      <c r="R350" s="44"/>
      <c r="S350" s="44"/>
      <c r="T350" s="44"/>
      <c r="U350" s="44"/>
      <c r="V350" s="44"/>
      <c r="W350" s="44"/>
    </row>
    <row r="351">
      <c r="A351" s="44"/>
      <c r="B351" s="44"/>
      <c r="C351" s="44"/>
      <c r="D351" s="44"/>
      <c r="E351" s="44"/>
      <c r="F351" s="44"/>
      <c r="G351" s="44"/>
      <c r="H351" s="44"/>
      <c r="I351" s="44"/>
      <c r="J351" s="44"/>
      <c r="K351" s="44"/>
      <c r="L351" s="44"/>
      <c r="M351" s="44"/>
      <c r="N351" s="44"/>
      <c r="O351" s="78"/>
      <c r="P351" s="78"/>
      <c r="Q351" s="44"/>
      <c r="R351" s="44"/>
      <c r="S351" s="44"/>
      <c r="T351" s="44"/>
      <c r="U351" s="44"/>
      <c r="V351" s="44"/>
      <c r="W351" s="44"/>
    </row>
    <row r="352">
      <c r="A352" s="44"/>
      <c r="B352" s="44"/>
      <c r="C352" s="44"/>
      <c r="D352" s="44"/>
      <c r="E352" s="44"/>
      <c r="F352" s="44"/>
      <c r="G352" s="44"/>
      <c r="H352" s="44"/>
      <c r="I352" s="44"/>
      <c r="J352" s="44"/>
      <c r="K352" s="44"/>
      <c r="L352" s="44"/>
      <c r="M352" s="44"/>
      <c r="N352" s="44"/>
      <c r="O352" s="78"/>
      <c r="P352" s="78"/>
      <c r="Q352" s="44"/>
      <c r="R352" s="44"/>
      <c r="S352" s="44"/>
      <c r="T352" s="44"/>
      <c r="U352" s="44"/>
      <c r="V352" s="44"/>
      <c r="W352" s="44"/>
    </row>
    <row r="353">
      <c r="A353" s="44"/>
      <c r="B353" s="44"/>
      <c r="C353" s="44"/>
      <c r="D353" s="44"/>
      <c r="E353" s="44"/>
      <c r="F353" s="44"/>
      <c r="G353" s="44"/>
      <c r="H353" s="44"/>
      <c r="I353" s="44"/>
      <c r="J353" s="44"/>
      <c r="K353" s="44"/>
      <c r="L353" s="44"/>
      <c r="M353" s="44"/>
      <c r="N353" s="44"/>
      <c r="O353" s="78"/>
      <c r="P353" s="78"/>
      <c r="Q353" s="44"/>
      <c r="R353" s="44"/>
      <c r="S353" s="44"/>
      <c r="T353" s="44"/>
      <c r="U353" s="44"/>
      <c r="V353" s="44"/>
      <c r="W353" s="44"/>
    </row>
    <row r="354">
      <c r="A354" s="44"/>
      <c r="B354" s="44"/>
      <c r="C354" s="44"/>
      <c r="D354" s="44"/>
      <c r="E354" s="44"/>
      <c r="F354" s="44"/>
      <c r="G354" s="44"/>
      <c r="H354" s="44"/>
      <c r="I354" s="44"/>
      <c r="J354" s="44"/>
      <c r="K354" s="44"/>
      <c r="L354" s="44"/>
      <c r="M354" s="44"/>
      <c r="N354" s="44"/>
      <c r="O354" s="78"/>
      <c r="P354" s="78"/>
      <c r="Q354" s="44"/>
      <c r="R354" s="44"/>
      <c r="S354" s="44"/>
      <c r="T354" s="44"/>
      <c r="U354" s="44"/>
      <c r="V354" s="44"/>
      <c r="W354" s="44"/>
    </row>
    <row r="355">
      <c r="A355" s="44"/>
      <c r="B355" s="44"/>
      <c r="C355" s="44"/>
      <c r="D355" s="44"/>
      <c r="E355" s="44"/>
      <c r="F355" s="44"/>
      <c r="G355" s="44"/>
      <c r="H355" s="44"/>
      <c r="I355" s="44"/>
      <c r="J355" s="44"/>
      <c r="K355" s="44"/>
      <c r="L355" s="44"/>
      <c r="M355" s="44"/>
      <c r="N355" s="44"/>
      <c r="O355" s="78"/>
      <c r="P355" s="78"/>
      <c r="Q355" s="44"/>
      <c r="R355" s="44"/>
      <c r="S355" s="44"/>
      <c r="T355" s="44"/>
      <c r="U355" s="44"/>
      <c r="V355" s="44"/>
      <c r="W355" s="44"/>
    </row>
    <row r="356">
      <c r="A356" s="44"/>
      <c r="B356" s="44"/>
      <c r="C356" s="44"/>
      <c r="D356" s="44"/>
      <c r="E356" s="44"/>
      <c r="F356" s="44"/>
      <c r="G356" s="44"/>
      <c r="H356" s="44"/>
      <c r="I356" s="44"/>
      <c r="J356" s="44"/>
      <c r="K356" s="44"/>
      <c r="L356" s="44"/>
      <c r="M356" s="44"/>
      <c r="N356" s="44"/>
      <c r="O356" s="78"/>
      <c r="P356" s="78"/>
      <c r="Q356" s="44"/>
      <c r="R356" s="44"/>
      <c r="S356" s="44"/>
      <c r="T356" s="44"/>
      <c r="U356" s="44"/>
      <c r="V356" s="44"/>
      <c r="W356" s="44"/>
    </row>
    <row r="357">
      <c r="A357" s="44"/>
      <c r="B357" s="44"/>
      <c r="C357" s="44"/>
      <c r="D357" s="44"/>
      <c r="E357" s="44"/>
      <c r="F357" s="44"/>
      <c r="G357" s="44"/>
      <c r="H357" s="44"/>
      <c r="I357" s="44"/>
      <c r="J357" s="44"/>
      <c r="K357" s="44"/>
      <c r="L357" s="44"/>
      <c r="M357" s="44"/>
      <c r="N357" s="44"/>
      <c r="O357" s="78"/>
      <c r="P357" s="78"/>
      <c r="Q357" s="44"/>
      <c r="R357" s="44"/>
      <c r="S357" s="44"/>
      <c r="T357" s="44"/>
      <c r="U357" s="44"/>
      <c r="V357" s="44"/>
      <c r="W357" s="44"/>
    </row>
    <row r="358">
      <c r="A358" s="44"/>
      <c r="B358" s="44"/>
      <c r="C358" s="44"/>
      <c r="D358" s="44"/>
      <c r="E358" s="44"/>
      <c r="F358" s="44"/>
      <c r="G358" s="44"/>
      <c r="H358" s="44"/>
      <c r="I358" s="44"/>
      <c r="J358" s="44"/>
      <c r="K358" s="44"/>
      <c r="L358" s="44"/>
      <c r="M358" s="44"/>
      <c r="N358" s="44"/>
      <c r="O358" s="78"/>
      <c r="P358" s="78"/>
      <c r="Q358" s="44"/>
      <c r="R358" s="44"/>
      <c r="S358" s="44"/>
      <c r="T358" s="44"/>
      <c r="U358" s="44"/>
      <c r="V358" s="44"/>
      <c r="W358" s="44"/>
    </row>
    <row r="359">
      <c r="A359" s="44"/>
      <c r="B359" s="44"/>
      <c r="C359" s="44"/>
      <c r="D359" s="44"/>
      <c r="E359" s="44"/>
      <c r="F359" s="44"/>
      <c r="G359" s="44"/>
      <c r="H359" s="44"/>
      <c r="I359" s="44"/>
      <c r="J359" s="44"/>
      <c r="K359" s="44"/>
      <c r="L359" s="44"/>
      <c r="M359" s="44"/>
      <c r="N359" s="44"/>
      <c r="O359" s="78"/>
      <c r="P359" s="78"/>
      <c r="Q359" s="44"/>
      <c r="R359" s="44"/>
      <c r="S359" s="44"/>
      <c r="T359" s="44"/>
      <c r="U359" s="44"/>
      <c r="V359" s="44"/>
      <c r="W359" s="44"/>
    </row>
    <row r="360">
      <c r="A360" s="44"/>
      <c r="B360" s="44"/>
      <c r="C360" s="44"/>
      <c r="D360" s="44"/>
      <c r="E360" s="44"/>
      <c r="F360" s="44"/>
      <c r="G360" s="44"/>
      <c r="H360" s="44"/>
      <c r="I360" s="44"/>
      <c r="J360" s="44"/>
      <c r="K360" s="44"/>
      <c r="L360" s="44"/>
      <c r="M360" s="44"/>
      <c r="N360" s="44"/>
      <c r="O360" s="78"/>
      <c r="P360" s="78"/>
      <c r="Q360" s="44"/>
      <c r="R360" s="44"/>
      <c r="S360" s="44"/>
      <c r="T360" s="44"/>
      <c r="U360" s="44"/>
      <c r="V360" s="44"/>
      <c r="W360" s="44"/>
    </row>
    <row r="361">
      <c r="A361" s="44"/>
      <c r="B361" s="44"/>
      <c r="C361" s="44"/>
      <c r="D361" s="44"/>
      <c r="E361" s="44"/>
      <c r="F361" s="44"/>
      <c r="G361" s="44"/>
      <c r="H361" s="44"/>
      <c r="I361" s="44"/>
      <c r="J361" s="44"/>
      <c r="K361" s="44"/>
      <c r="L361" s="44"/>
      <c r="M361" s="44"/>
      <c r="N361" s="44"/>
      <c r="O361" s="78"/>
      <c r="P361" s="78"/>
      <c r="Q361" s="44"/>
      <c r="R361" s="44"/>
      <c r="S361" s="44"/>
      <c r="T361" s="44"/>
      <c r="U361" s="44"/>
      <c r="V361" s="44"/>
      <c r="W361" s="44"/>
    </row>
    <row r="362">
      <c r="A362" s="44"/>
      <c r="B362" s="44"/>
      <c r="C362" s="44"/>
      <c r="D362" s="44"/>
      <c r="E362" s="44"/>
      <c r="F362" s="44"/>
      <c r="G362" s="44"/>
      <c r="H362" s="44"/>
      <c r="I362" s="44"/>
      <c r="J362" s="44"/>
      <c r="K362" s="44"/>
      <c r="L362" s="44"/>
      <c r="M362" s="44"/>
      <c r="N362" s="44"/>
      <c r="O362" s="78"/>
      <c r="P362" s="78"/>
      <c r="Q362" s="44"/>
      <c r="R362" s="44"/>
      <c r="S362" s="44"/>
      <c r="T362" s="44"/>
      <c r="U362" s="44"/>
      <c r="V362" s="44"/>
      <c r="W362" s="44"/>
    </row>
    <row r="363">
      <c r="A363" s="44"/>
      <c r="B363" s="44"/>
      <c r="C363" s="44"/>
      <c r="D363" s="44"/>
      <c r="E363" s="44"/>
      <c r="F363" s="44"/>
      <c r="G363" s="44"/>
      <c r="H363" s="44"/>
      <c r="I363" s="44"/>
      <c r="J363" s="44"/>
      <c r="K363" s="44"/>
      <c r="L363" s="44"/>
      <c r="M363" s="44"/>
      <c r="N363" s="44"/>
      <c r="O363" s="78"/>
      <c r="P363" s="78"/>
      <c r="Q363" s="44"/>
      <c r="R363" s="44"/>
      <c r="S363" s="44"/>
      <c r="T363" s="44"/>
      <c r="U363" s="44"/>
      <c r="V363" s="44"/>
      <c r="W363" s="44"/>
    </row>
    <row r="364">
      <c r="A364" s="44"/>
      <c r="B364" s="44"/>
      <c r="C364" s="44"/>
      <c r="D364" s="44"/>
      <c r="E364" s="44"/>
      <c r="F364" s="44"/>
      <c r="G364" s="44"/>
      <c r="H364" s="44"/>
      <c r="I364" s="44"/>
      <c r="J364" s="44"/>
      <c r="K364" s="44"/>
      <c r="L364" s="44"/>
      <c r="M364" s="44"/>
      <c r="N364" s="44"/>
      <c r="O364" s="78"/>
      <c r="P364" s="78"/>
      <c r="Q364" s="44"/>
      <c r="R364" s="44"/>
      <c r="S364" s="44"/>
      <c r="T364" s="44"/>
      <c r="U364" s="44"/>
      <c r="V364" s="44"/>
      <c r="W364" s="44"/>
    </row>
    <row r="365">
      <c r="A365" s="44"/>
      <c r="B365" s="44"/>
      <c r="C365" s="44"/>
      <c r="D365" s="44"/>
      <c r="E365" s="44"/>
      <c r="F365" s="44"/>
      <c r="G365" s="44"/>
      <c r="H365" s="44"/>
      <c r="I365" s="44"/>
      <c r="J365" s="44"/>
      <c r="K365" s="44"/>
      <c r="L365" s="44"/>
      <c r="M365" s="44"/>
      <c r="N365" s="44"/>
      <c r="O365" s="78"/>
      <c r="P365" s="78"/>
      <c r="Q365" s="44"/>
      <c r="R365" s="44"/>
      <c r="S365" s="44"/>
      <c r="T365" s="44"/>
      <c r="U365" s="44"/>
      <c r="V365" s="44"/>
      <c r="W365" s="44"/>
    </row>
    <row r="366">
      <c r="A366" s="44"/>
      <c r="B366" s="44"/>
      <c r="C366" s="44"/>
      <c r="D366" s="44"/>
      <c r="E366" s="44"/>
      <c r="F366" s="44"/>
      <c r="G366" s="44"/>
      <c r="H366" s="44"/>
      <c r="I366" s="44"/>
      <c r="J366" s="44"/>
      <c r="K366" s="44"/>
      <c r="L366" s="44"/>
      <c r="M366" s="44"/>
      <c r="N366" s="44"/>
      <c r="O366" s="78"/>
      <c r="P366" s="78"/>
      <c r="Q366" s="44"/>
      <c r="R366" s="44"/>
      <c r="S366" s="44"/>
      <c r="T366" s="44"/>
      <c r="U366" s="44"/>
      <c r="V366" s="44"/>
      <c r="W366" s="44"/>
    </row>
    <row r="367">
      <c r="A367" s="44"/>
      <c r="B367" s="44"/>
      <c r="C367" s="44"/>
      <c r="D367" s="44"/>
      <c r="E367" s="44"/>
      <c r="F367" s="44"/>
      <c r="G367" s="44"/>
      <c r="H367" s="44"/>
      <c r="I367" s="44"/>
      <c r="J367" s="44"/>
      <c r="K367" s="44"/>
      <c r="L367" s="44"/>
      <c r="M367" s="44"/>
      <c r="N367" s="44"/>
      <c r="O367" s="78"/>
      <c r="P367" s="78"/>
      <c r="Q367" s="44"/>
      <c r="R367" s="44"/>
      <c r="S367" s="44"/>
      <c r="T367" s="44"/>
      <c r="U367" s="44"/>
      <c r="V367" s="44"/>
      <c r="W367" s="44"/>
    </row>
    <row r="368">
      <c r="A368" s="44"/>
      <c r="B368" s="44"/>
      <c r="C368" s="44"/>
      <c r="D368" s="44"/>
      <c r="E368" s="44"/>
      <c r="F368" s="44"/>
      <c r="G368" s="44"/>
      <c r="H368" s="44"/>
      <c r="I368" s="44"/>
      <c r="J368" s="44"/>
      <c r="K368" s="44"/>
      <c r="L368" s="44"/>
      <c r="M368" s="44"/>
      <c r="N368" s="44"/>
      <c r="O368" s="78"/>
      <c r="P368" s="78"/>
      <c r="Q368" s="44"/>
      <c r="R368" s="44"/>
      <c r="S368" s="44"/>
      <c r="T368" s="44"/>
      <c r="U368" s="44"/>
      <c r="V368" s="44"/>
      <c r="W368" s="44"/>
    </row>
    <row r="369">
      <c r="A369" s="44"/>
      <c r="B369" s="44"/>
      <c r="C369" s="44"/>
      <c r="D369" s="44"/>
      <c r="E369" s="44"/>
      <c r="F369" s="44"/>
      <c r="G369" s="44"/>
      <c r="H369" s="44"/>
      <c r="I369" s="44"/>
      <c r="J369" s="44"/>
      <c r="K369" s="44"/>
      <c r="L369" s="44"/>
      <c r="M369" s="44"/>
      <c r="N369" s="44"/>
      <c r="O369" s="78"/>
      <c r="P369" s="78"/>
      <c r="Q369" s="44"/>
      <c r="R369" s="44"/>
      <c r="S369" s="44"/>
      <c r="T369" s="44"/>
      <c r="U369" s="44"/>
      <c r="V369" s="44"/>
      <c r="W369" s="44"/>
    </row>
    <row r="370">
      <c r="A370" s="44"/>
      <c r="B370" s="44"/>
      <c r="C370" s="44"/>
      <c r="D370" s="44"/>
      <c r="E370" s="44"/>
      <c r="F370" s="44"/>
      <c r="G370" s="44"/>
      <c r="H370" s="44"/>
      <c r="I370" s="44"/>
      <c r="J370" s="44"/>
      <c r="K370" s="44"/>
      <c r="L370" s="44"/>
      <c r="M370" s="44"/>
      <c r="N370" s="44"/>
      <c r="O370" s="78"/>
      <c r="P370" s="78"/>
      <c r="Q370" s="44"/>
      <c r="R370" s="44"/>
      <c r="S370" s="44"/>
      <c r="T370" s="44"/>
      <c r="U370" s="44"/>
      <c r="V370" s="44"/>
      <c r="W370" s="44"/>
    </row>
    <row r="371">
      <c r="A371" s="44"/>
      <c r="B371" s="44"/>
      <c r="C371" s="44"/>
      <c r="D371" s="44"/>
      <c r="E371" s="44"/>
      <c r="F371" s="44"/>
      <c r="G371" s="44"/>
      <c r="H371" s="44"/>
      <c r="I371" s="44"/>
      <c r="J371" s="44"/>
      <c r="K371" s="44"/>
      <c r="L371" s="44"/>
      <c r="M371" s="44"/>
      <c r="N371" s="44"/>
      <c r="O371" s="78"/>
      <c r="P371" s="78"/>
      <c r="Q371" s="44"/>
      <c r="R371" s="44"/>
      <c r="S371" s="44"/>
      <c r="T371" s="44"/>
      <c r="U371" s="44"/>
      <c r="V371" s="44"/>
      <c r="W371" s="44"/>
    </row>
    <row r="372">
      <c r="A372" s="44"/>
      <c r="B372" s="44"/>
      <c r="C372" s="44"/>
      <c r="D372" s="44"/>
      <c r="E372" s="44"/>
      <c r="F372" s="44"/>
      <c r="G372" s="44"/>
      <c r="H372" s="44"/>
      <c r="I372" s="44"/>
      <c r="J372" s="44"/>
      <c r="K372" s="44"/>
      <c r="L372" s="44"/>
      <c r="M372" s="44"/>
      <c r="N372" s="44"/>
      <c r="O372" s="78"/>
      <c r="P372" s="78"/>
      <c r="Q372" s="44"/>
      <c r="R372" s="44"/>
      <c r="S372" s="44"/>
      <c r="T372" s="44"/>
      <c r="U372" s="44"/>
      <c r="V372" s="44"/>
      <c r="W372" s="44"/>
    </row>
    <row r="373">
      <c r="A373" s="44"/>
      <c r="B373" s="44"/>
      <c r="C373" s="44"/>
      <c r="D373" s="44"/>
      <c r="E373" s="44"/>
      <c r="F373" s="44"/>
      <c r="G373" s="44"/>
      <c r="H373" s="44"/>
      <c r="I373" s="44"/>
      <c r="J373" s="44"/>
      <c r="K373" s="44"/>
      <c r="L373" s="44"/>
      <c r="M373" s="44"/>
      <c r="N373" s="44"/>
      <c r="O373" s="78"/>
      <c r="P373" s="78"/>
      <c r="Q373" s="44"/>
      <c r="R373" s="44"/>
      <c r="S373" s="44"/>
      <c r="T373" s="44"/>
      <c r="U373" s="44"/>
      <c r="V373" s="44"/>
      <c r="W373" s="44"/>
    </row>
    <row r="374">
      <c r="A374" s="44"/>
      <c r="B374" s="44"/>
      <c r="C374" s="44"/>
      <c r="D374" s="44"/>
      <c r="E374" s="44"/>
      <c r="F374" s="44"/>
      <c r="G374" s="44"/>
      <c r="H374" s="44"/>
      <c r="I374" s="44"/>
      <c r="J374" s="44"/>
      <c r="K374" s="44"/>
      <c r="L374" s="44"/>
      <c r="M374" s="44"/>
      <c r="N374" s="44"/>
      <c r="O374" s="78"/>
      <c r="P374" s="78"/>
      <c r="Q374" s="44"/>
      <c r="R374" s="44"/>
      <c r="S374" s="44"/>
      <c r="T374" s="44"/>
      <c r="U374" s="44"/>
      <c r="V374" s="44"/>
      <c r="W374" s="44"/>
    </row>
    <row r="375">
      <c r="A375" s="44"/>
      <c r="B375" s="44"/>
      <c r="C375" s="44"/>
      <c r="D375" s="44"/>
      <c r="E375" s="44"/>
      <c r="F375" s="44"/>
      <c r="G375" s="44"/>
      <c r="H375" s="44"/>
      <c r="I375" s="44"/>
      <c r="J375" s="44"/>
      <c r="K375" s="44"/>
      <c r="L375" s="44"/>
      <c r="M375" s="44"/>
      <c r="N375" s="44"/>
      <c r="O375" s="78"/>
      <c r="P375" s="78"/>
      <c r="Q375" s="44"/>
      <c r="R375" s="44"/>
      <c r="S375" s="44"/>
      <c r="T375" s="44"/>
      <c r="U375" s="44"/>
      <c r="V375" s="44"/>
      <c r="W375" s="44"/>
    </row>
    <row r="376">
      <c r="A376" s="44"/>
      <c r="B376" s="44"/>
      <c r="C376" s="44"/>
      <c r="D376" s="44"/>
      <c r="E376" s="44"/>
      <c r="F376" s="44"/>
      <c r="G376" s="44"/>
      <c r="H376" s="44"/>
      <c r="I376" s="44"/>
      <c r="J376" s="44"/>
      <c r="K376" s="44"/>
      <c r="L376" s="44"/>
      <c r="M376" s="44"/>
      <c r="N376" s="44"/>
      <c r="O376" s="78"/>
      <c r="P376" s="78"/>
      <c r="Q376" s="44"/>
      <c r="R376" s="44"/>
      <c r="S376" s="44"/>
      <c r="T376" s="44"/>
      <c r="U376" s="44"/>
      <c r="V376" s="44"/>
      <c r="W376" s="44"/>
    </row>
    <row r="377">
      <c r="A377" s="44"/>
      <c r="B377" s="44"/>
      <c r="C377" s="44"/>
      <c r="D377" s="44"/>
      <c r="E377" s="44"/>
      <c r="F377" s="44"/>
      <c r="G377" s="44"/>
      <c r="H377" s="44"/>
      <c r="I377" s="44"/>
      <c r="J377" s="44"/>
      <c r="K377" s="44"/>
      <c r="L377" s="44"/>
      <c r="M377" s="44"/>
      <c r="N377" s="44"/>
      <c r="O377" s="78"/>
      <c r="P377" s="78"/>
      <c r="Q377" s="44"/>
      <c r="R377" s="44"/>
      <c r="S377" s="44"/>
      <c r="T377" s="44"/>
      <c r="U377" s="44"/>
      <c r="V377" s="44"/>
      <c r="W377" s="44"/>
    </row>
    <row r="378">
      <c r="A378" s="44"/>
      <c r="B378" s="44"/>
      <c r="C378" s="44"/>
      <c r="D378" s="44"/>
      <c r="E378" s="44"/>
      <c r="F378" s="44"/>
      <c r="G378" s="44"/>
      <c r="H378" s="44"/>
      <c r="I378" s="44"/>
      <c r="J378" s="44"/>
      <c r="K378" s="44"/>
      <c r="L378" s="44"/>
      <c r="M378" s="44"/>
      <c r="N378" s="44"/>
      <c r="O378" s="78"/>
      <c r="P378" s="78"/>
      <c r="Q378" s="44"/>
      <c r="R378" s="44"/>
      <c r="S378" s="44"/>
      <c r="T378" s="44"/>
      <c r="U378" s="44"/>
      <c r="V378" s="44"/>
      <c r="W378" s="44"/>
    </row>
    <row r="379">
      <c r="A379" s="44"/>
      <c r="B379" s="44"/>
      <c r="C379" s="44"/>
      <c r="D379" s="44"/>
      <c r="E379" s="44"/>
      <c r="F379" s="44"/>
      <c r="G379" s="44"/>
      <c r="H379" s="44"/>
      <c r="I379" s="44"/>
      <c r="J379" s="44"/>
      <c r="K379" s="44"/>
      <c r="L379" s="44"/>
      <c r="M379" s="44"/>
      <c r="N379" s="44"/>
      <c r="O379" s="78"/>
      <c r="P379" s="78"/>
      <c r="Q379" s="44"/>
      <c r="R379" s="44"/>
      <c r="S379" s="44"/>
      <c r="T379" s="44"/>
      <c r="U379" s="44"/>
      <c r="V379" s="44"/>
      <c r="W379" s="44"/>
    </row>
    <row r="380">
      <c r="A380" s="44"/>
      <c r="B380" s="44"/>
      <c r="C380" s="44"/>
      <c r="D380" s="44"/>
      <c r="E380" s="44"/>
      <c r="F380" s="44"/>
      <c r="G380" s="44"/>
      <c r="H380" s="44"/>
      <c r="I380" s="44"/>
      <c r="J380" s="44"/>
      <c r="K380" s="44"/>
      <c r="L380" s="44"/>
      <c r="M380" s="44"/>
      <c r="N380" s="44"/>
      <c r="O380" s="78"/>
      <c r="P380" s="78"/>
      <c r="Q380" s="44"/>
      <c r="R380" s="44"/>
      <c r="S380" s="44"/>
      <c r="T380" s="44"/>
      <c r="U380" s="44"/>
      <c r="V380" s="44"/>
      <c r="W380" s="44"/>
    </row>
    <row r="381">
      <c r="A381" s="44"/>
      <c r="B381" s="44"/>
      <c r="C381" s="44"/>
      <c r="D381" s="44"/>
      <c r="E381" s="44"/>
      <c r="F381" s="44"/>
      <c r="G381" s="44"/>
      <c r="H381" s="44"/>
      <c r="I381" s="44"/>
      <c r="J381" s="44"/>
      <c r="K381" s="44"/>
      <c r="L381" s="44"/>
      <c r="M381" s="44"/>
      <c r="N381" s="44"/>
      <c r="O381" s="78"/>
      <c r="P381" s="78"/>
      <c r="Q381" s="44"/>
      <c r="R381" s="44"/>
      <c r="S381" s="44"/>
      <c r="T381" s="44"/>
      <c r="U381" s="44"/>
      <c r="V381" s="44"/>
      <c r="W381" s="44"/>
    </row>
    <row r="382">
      <c r="A382" s="44"/>
      <c r="B382" s="44"/>
      <c r="C382" s="44"/>
      <c r="D382" s="44"/>
      <c r="E382" s="44"/>
      <c r="F382" s="44"/>
      <c r="G382" s="44"/>
      <c r="H382" s="44"/>
      <c r="I382" s="44"/>
      <c r="J382" s="44"/>
      <c r="K382" s="44"/>
      <c r="L382" s="44"/>
      <c r="M382" s="44"/>
      <c r="N382" s="44"/>
      <c r="O382" s="78"/>
      <c r="P382" s="78"/>
      <c r="Q382" s="44"/>
      <c r="R382" s="44"/>
      <c r="S382" s="44"/>
      <c r="T382" s="44"/>
      <c r="U382" s="44"/>
      <c r="V382" s="44"/>
      <c r="W382" s="44"/>
    </row>
    <row r="383">
      <c r="A383" s="44"/>
      <c r="B383" s="44"/>
      <c r="C383" s="44"/>
      <c r="D383" s="44"/>
      <c r="E383" s="44"/>
      <c r="F383" s="44"/>
      <c r="G383" s="44"/>
      <c r="H383" s="44"/>
      <c r="I383" s="44"/>
      <c r="J383" s="44"/>
      <c r="K383" s="44"/>
      <c r="L383" s="44"/>
      <c r="M383" s="44"/>
      <c r="N383" s="44"/>
      <c r="O383" s="78"/>
      <c r="P383" s="78"/>
      <c r="Q383" s="44"/>
      <c r="R383" s="44"/>
      <c r="S383" s="44"/>
      <c r="T383" s="44"/>
      <c r="U383" s="44"/>
      <c r="V383" s="44"/>
      <c r="W383" s="44"/>
    </row>
    <row r="384">
      <c r="A384" s="44"/>
      <c r="B384" s="44"/>
      <c r="C384" s="44"/>
      <c r="D384" s="44"/>
      <c r="E384" s="44"/>
      <c r="F384" s="44"/>
      <c r="G384" s="44"/>
      <c r="H384" s="44"/>
      <c r="I384" s="44"/>
      <c r="J384" s="44"/>
      <c r="K384" s="44"/>
      <c r="L384" s="44"/>
      <c r="M384" s="44"/>
      <c r="N384" s="44"/>
      <c r="O384" s="78"/>
      <c r="P384" s="78"/>
      <c r="Q384" s="44"/>
      <c r="R384" s="44"/>
      <c r="S384" s="44"/>
      <c r="T384" s="44"/>
      <c r="U384" s="44"/>
      <c r="V384" s="44"/>
      <c r="W384" s="44"/>
    </row>
    <row r="385">
      <c r="A385" s="44"/>
      <c r="B385" s="44"/>
      <c r="C385" s="44"/>
      <c r="D385" s="44"/>
      <c r="E385" s="44"/>
      <c r="F385" s="44"/>
      <c r="G385" s="44"/>
      <c r="H385" s="44"/>
      <c r="I385" s="44"/>
      <c r="J385" s="44"/>
      <c r="K385" s="44"/>
      <c r="L385" s="44"/>
      <c r="M385" s="44"/>
      <c r="N385" s="44"/>
      <c r="O385" s="78"/>
      <c r="P385" s="78"/>
      <c r="Q385" s="44"/>
      <c r="R385" s="44"/>
      <c r="S385" s="44"/>
      <c r="T385" s="44"/>
      <c r="U385" s="44"/>
      <c r="V385" s="44"/>
      <c r="W385" s="44"/>
    </row>
    <row r="386">
      <c r="A386" s="44"/>
      <c r="B386" s="44"/>
      <c r="C386" s="44"/>
      <c r="D386" s="44"/>
      <c r="E386" s="44"/>
      <c r="F386" s="44"/>
      <c r="G386" s="44"/>
      <c r="H386" s="44"/>
      <c r="I386" s="44"/>
      <c r="J386" s="44"/>
      <c r="K386" s="44"/>
      <c r="L386" s="44"/>
      <c r="M386" s="44"/>
      <c r="N386" s="44"/>
      <c r="O386" s="78"/>
      <c r="P386" s="78"/>
      <c r="Q386" s="44"/>
      <c r="R386" s="44"/>
      <c r="S386" s="44"/>
      <c r="T386" s="44"/>
      <c r="U386" s="44"/>
      <c r="V386" s="44"/>
      <c r="W386" s="44"/>
    </row>
    <row r="387">
      <c r="A387" s="44"/>
      <c r="B387" s="44"/>
      <c r="C387" s="44"/>
      <c r="D387" s="44"/>
      <c r="E387" s="44"/>
      <c r="F387" s="44"/>
      <c r="G387" s="44"/>
      <c r="H387" s="44"/>
      <c r="I387" s="44"/>
      <c r="J387" s="44"/>
      <c r="K387" s="44"/>
      <c r="L387" s="44"/>
      <c r="M387" s="44"/>
      <c r="N387" s="44"/>
      <c r="O387" s="78"/>
      <c r="P387" s="78"/>
      <c r="Q387" s="44"/>
      <c r="R387" s="44"/>
      <c r="S387" s="44"/>
      <c r="T387" s="44"/>
      <c r="U387" s="44"/>
      <c r="V387" s="44"/>
      <c r="W387" s="44"/>
    </row>
    <row r="388">
      <c r="A388" s="44"/>
      <c r="B388" s="44"/>
      <c r="C388" s="44"/>
      <c r="D388" s="44"/>
      <c r="E388" s="44"/>
      <c r="F388" s="44"/>
      <c r="G388" s="44"/>
      <c r="H388" s="44"/>
      <c r="I388" s="44"/>
      <c r="J388" s="44"/>
      <c r="K388" s="44"/>
      <c r="L388" s="44"/>
      <c r="M388" s="44"/>
      <c r="N388" s="44"/>
      <c r="O388" s="78"/>
      <c r="P388" s="78"/>
      <c r="Q388" s="44"/>
      <c r="R388" s="44"/>
      <c r="S388" s="44"/>
      <c r="T388" s="44"/>
      <c r="U388" s="44"/>
      <c r="V388" s="44"/>
      <c r="W388" s="44"/>
    </row>
    <row r="389">
      <c r="A389" s="44"/>
      <c r="B389" s="44"/>
      <c r="C389" s="44"/>
      <c r="D389" s="44"/>
      <c r="E389" s="44"/>
      <c r="F389" s="44"/>
      <c r="G389" s="44"/>
      <c r="H389" s="44"/>
      <c r="I389" s="44"/>
      <c r="J389" s="44"/>
      <c r="K389" s="44"/>
      <c r="L389" s="44"/>
      <c r="M389" s="44"/>
      <c r="N389" s="44"/>
      <c r="O389" s="78"/>
      <c r="P389" s="78"/>
      <c r="Q389" s="44"/>
      <c r="R389" s="44"/>
      <c r="S389" s="44"/>
      <c r="T389" s="44"/>
      <c r="U389" s="44"/>
      <c r="V389" s="44"/>
      <c r="W389" s="44"/>
    </row>
    <row r="390">
      <c r="A390" s="44"/>
      <c r="B390" s="44"/>
      <c r="C390" s="44"/>
      <c r="D390" s="44"/>
      <c r="E390" s="44"/>
      <c r="F390" s="44"/>
      <c r="G390" s="44"/>
      <c r="H390" s="44"/>
      <c r="I390" s="44"/>
      <c r="J390" s="44"/>
      <c r="K390" s="44"/>
      <c r="L390" s="44"/>
      <c r="M390" s="44"/>
      <c r="N390" s="44"/>
      <c r="O390" s="78"/>
      <c r="P390" s="78"/>
      <c r="Q390" s="44"/>
      <c r="R390" s="44"/>
      <c r="S390" s="44"/>
      <c r="T390" s="44"/>
      <c r="U390" s="44"/>
      <c r="V390" s="44"/>
      <c r="W390" s="44"/>
    </row>
    <row r="391">
      <c r="A391" s="44"/>
      <c r="B391" s="44"/>
      <c r="C391" s="44"/>
      <c r="D391" s="44"/>
      <c r="E391" s="44"/>
      <c r="F391" s="44"/>
      <c r="G391" s="44"/>
      <c r="H391" s="44"/>
      <c r="I391" s="44"/>
      <c r="J391" s="44"/>
      <c r="K391" s="44"/>
      <c r="L391" s="44"/>
      <c r="M391" s="44"/>
      <c r="N391" s="44"/>
      <c r="O391" s="78"/>
      <c r="P391" s="78"/>
      <c r="Q391" s="44"/>
      <c r="R391" s="44"/>
      <c r="S391" s="44"/>
      <c r="T391" s="44"/>
      <c r="U391" s="44"/>
      <c r="V391" s="44"/>
      <c r="W391" s="44"/>
    </row>
    <row r="392">
      <c r="A392" s="44"/>
      <c r="B392" s="44"/>
      <c r="C392" s="44"/>
      <c r="D392" s="44"/>
      <c r="E392" s="44"/>
      <c r="F392" s="44"/>
      <c r="G392" s="44"/>
      <c r="H392" s="44"/>
      <c r="I392" s="44"/>
      <c r="J392" s="44"/>
      <c r="K392" s="44"/>
      <c r="L392" s="44"/>
      <c r="M392" s="44"/>
      <c r="N392" s="44"/>
      <c r="O392" s="78"/>
      <c r="P392" s="78"/>
      <c r="Q392" s="44"/>
      <c r="R392" s="44"/>
      <c r="S392" s="44"/>
      <c r="T392" s="44"/>
      <c r="U392" s="44"/>
      <c r="V392" s="44"/>
      <c r="W392" s="44"/>
    </row>
    <row r="393">
      <c r="A393" s="44"/>
      <c r="B393" s="44"/>
      <c r="C393" s="44"/>
      <c r="D393" s="44"/>
      <c r="E393" s="44"/>
      <c r="F393" s="44"/>
      <c r="G393" s="44"/>
      <c r="H393" s="44"/>
      <c r="I393" s="44"/>
      <c r="J393" s="44"/>
      <c r="K393" s="44"/>
      <c r="L393" s="44"/>
      <c r="M393" s="44"/>
      <c r="N393" s="44"/>
      <c r="O393" s="78"/>
      <c r="P393" s="78"/>
      <c r="Q393" s="44"/>
      <c r="R393" s="44"/>
      <c r="S393" s="44"/>
      <c r="T393" s="44"/>
      <c r="U393" s="44"/>
      <c r="V393" s="44"/>
      <c r="W393" s="44"/>
    </row>
    <row r="394">
      <c r="A394" s="44"/>
      <c r="B394" s="44"/>
      <c r="C394" s="44"/>
      <c r="D394" s="44"/>
      <c r="E394" s="44"/>
      <c r="F394" s="44"/>
      <c r="G394" s="44"/>
      <c r="H394" s="44"/>
      <c r="I394" s="44"/>
      <c r="J394" s="44"/>
      <c r="K394" s="44"/>
      <c r="L394" s="44"/>
      <c r="M394" s="44"/>
      <c r="N394" s="44"/>
      <c r="O394" s="78"/>
      <c r="P394" s="78"/>
      <c r="Q394" s="44"/>
      <c r="R394" s="44"/>
      <c r="S394" s="44"/>
      <c r="T394" s="44"/>
      <c r="U394" s="44"/>
      <c r="V394" s="44"/>
      <c r="W394" s="44"/>
    </row>
    <row r="395">
      <c r="A395" s="44"/>
      <c r="B395" s="44"/>
      <c r="C395" s="44"/>
      <c r="D395" s="44"/>
      <c r="E395" s="44"/>
      <c r="F395" s="44"/>
      <c r="G395" s="44"/>
      <c r="H395" s="44"/>
      <c r="I395" s="44"/>
      <c r="J395" s="44"/>
      <c r="K395" s="44"/>
      <c r="L395" s="44"/>
      <c r="M395" s="44"/>
      <c r="N395" s="44"/>
      <c r="O395" s="78"/>
      <c r="P395" s="78"/>
      <c r="Q395" s="44"/>
      <c r="R395" s="44"/>
      <c r="S395" s="44"/>
      <c r="T395" s="44"/>
      <c r="U395" s="44"/>
      <c r="V395" s="44"/>
      <c r="W395" s="44"/>
    </row>
    <row r="396">
      <c r="A396" s="44"/>
      <c r="B396" s="44"/>
      <c r="C396" s="44"/>
      <c r="D396" s="44"/>
      <c r="E396" s="44"/>
      <c r="F396" s="44"/>
      <c r="G396" s="44"/>
      <c r="H396" s="44"/>
      <c r="I396" s="44"/>
      <c r="J396" s="44"/>
      <c r="K396" s="44"/>
      <c r="L396" s="44"/>
      <c r="M396" s="44"/>
      <c r="N396" s="44"/>
      <c r="O396" s="78"/>
      <c r="P396" s="78"/>
      <c r="Q396" s="44"/>
      <c r="R396" s="44"/>
      <c r="S396" s="44"/>
      <c r="T396" s="44"/>
      <c r="U396" s="44"/>
      <c r="V396" s="44"/>
      <c r="W396" s="44"/>
    </row>
    <row r="397">
      <c r="A397" s="44"/>
      <c r="B397" s="44"/>
      <c r="C397" s="44"/>
      <c r="D397" s="44"/>
      <c r="E397" s="44"/>
      <c r="F397" s="44"/>
      <c r="G397" s="44"/>
      <c r="H397" s="44"/>
      <c r="I397" s="44"/>
      <c r="J397" s="44"/>
      <c r="K397" s="44"/>
      <c r="L397" s="44"/>
      <c r="M397" s="44"/>
      <c r="N397" s="44"/>
      <c r="O397" s="78"/>
      <c r="P397" s="78"/>
      <c r="Q397" s="44"/>
      <c r="R397" s="44"/>
      <c r="S397" s="44"/>
      <c r="T397" s="44"/>
      <c r="U397" s="44"/>
      <c r="V397" s="44"/>
      <c r="W397" s="44"/>
    </row>
    <row r="398">
      <c r="A398" s="44"/>
      <c r="B398" s="44"/>
      <c r="C398" s="44"/>
      <c r="D398" s="44"/>
      <c r="E398" s="44"/>
      <c r="F398" s="44"/>
      <c r="G398" s="44"/>
      <c r="H398" s="44"/>
      <c r="I398" s="44"/>
      <c r="J398" s="44"/>
      <c r="K398" s="44"/>
      <c r="L398" s="44"/>
      <c r="M398" s="44"/>
      <c r="N398" s="44"/>
      <c r="O398" s="78"/>
      <c r="P398" s="78"/>
      <c r="Q398" s="44"/>
      <c r="R398" s="44"/>
      <c r="S398" s="44"/>
      <c r="T398" s="44"/>
      <c r="U398" s="44"/>
      <c r="V398" s="44"/>
      <c r="W398" s="44"/>
    </row>
    <row r="399">
      <c r="A399" s="44"/>
      <c r="B399" s="44"/>
      <c r="C399" s="44"/>
      <c r="D399" s="44"/>
      <c r="E399" s="44"/>
      <c r="F399" s="44"/>
      <c r="G399" s="44"/>
      <c r="H399" s="44"/>
      <c r="I399" s="44"/>
      <c r="J399" s="44"/>
      <c r="K399" s="44"/>
      <c r="L399" s="44"/>
      <c r="M399" s="44"/>
      <c r="N399" s="44"/>
      <c r="O399" s="78"/>
      <c r="P399" s="78"/>
      <c r="Q399" s="44"/>
      <c r="R399" s="44"/>
      <c r="S399" s="44"/>
      <c r="T399" s="44"/>
      <c r="U399" s="44"/>
      <c r="V399" s="44"/>
      <c r="W399" s="44"/>
    </row>
    <row r="400">
      <c r="A400" s="44"/>
      <c r="B400" s="44"/>
      <c r="C400" s="44"/>
      <c r="D400" s="44"/>
      <c r="E400" s="44"/>
      <c r="F400" s="44"/>
      <c r="G400" s="44"/>
      <c r="H400" s="44"/>
      <c r="I400" s="44"/>
      <c r="J400" s="44"/>
      <c r="K400" s="44"/>
      <c r="L400" s="44"/>
      <c r="M400" s="44"/>
      <c r="N400" s="44"/>
      <c r="O400" s="78"/>
      <c r="P400" s="78"/>
      <c r="Q400" s="44"/>
      <c r="R400" s="44"/>
      <c r="S400" s="44"/>
      <c r="T400" s="44"/>
      <c r="U400" s="44"/>
      <c r="V400" s="44"/>
      <c r="W400" s="44"/>
    </row>
    <row r="401">
      <c r="A401" s="44"/>
      <c r="B401" s="44"/>
      <c r="C401" s="44"/>
      <c r="D401" s="44"/>
      <c r="E401" s="44"/>
      <c r="F401" s="44"/>
      <c r="G401" s="44"/>
      <c r="H401" s="44"/>
      <c r="I401" s="44"/>
      <c r="J401" s="44"/>
      <c r="K401" s="44"/>
      <c r="L401" s="44"/>
      <c r="M401" s="44"/>
      <c r="N401" s="44"/>
      <c r="O401" s="78"/>
      <c r="P401" s="78"/>
      <c r="Q401" s="44"/>
      <c r="R401" s="44"/>
      <c r="S401" s="44"/>
      <c r="T401" s="44"/>
      <c r="U401" s="44"/>
      <c r="V401" s="44"/>
      <c r="W401" s="44"/>
    </row>
    <row r="402">
      <c r="A402" s="44"/>
      <c r="B402" s="44"/>
      <c r="C402" s="44"/>
      <c r="D402" s="44"/>
      <c r="E402" s="44"/>
      <c r="F402" s="44"/>
      <c r="G402" s="44"/>
      <c r="H402" s="44"/>
      <c r="I402" s="44"/>
      <c r="J402" s="44"/>
      <c r="K402" s="44"/>
      <c r="L402" s="44"/>
      <c r="M402" s="44"/>
      <c r="N402" s="44"/>
      <c r="O402" s="78"/>
      <c r="P402" s="78"/>
      <c r="Q402" s="44"/>
      <c r="R402" s="44"/>
      <c r="S402" s="44"/>
      <c r="T402" s="44"/>
      <c r="U402" s="44"/>
      <c r="V402" s="44"/>
      <c r="W402" s="44"/>
    </row>
    <row r="403">
      <c r="A403" s="44"/>
      <c r="B403" s="44"/>
      <c r="C403" s="44"/>
      <c r="D403" s="44"/>
      <c r="E403" s="44"/>
      <c r="F403" s="44"/>
      <c r="G403" s="44"/>
      <c r="H403" s="44"/>
      <c r="I403" s="44"/>
      <c r="J403" s="44"/>
      <c r="K403" s="44"/>
      <c r="L403" s="44"/>
      <c r="M403" s="44"/>
      <c r="N403" s="44"/>
      <c r="O403" s="78"/>
      <c r="P403" s="78"/>
      <c r="Q403" s="44"/>
      <c r="R403" s="44"/>
      <c r="S403" s="44"/>
      <c r="T403" s="44"/>
      <c r="U403" s="44"/>
      <c r="V403" s="44"/>
      <c r="W403" s="44"/>
    </row>
    <row r="404">
      <c r="A404" s="44"/>
      <c r="B404" s="44"/>
      <c r="C404" s="44"/>
      <c r="D404" s="44"/>
      <c r="E404" s="44"/>
      <c r="F404" s="44"/>
      <c r="G404" s="44"/>
      <c r="H404" s="44"/>
      <c r="I404" s="44"/>
      <c r="J404" s="44"/>
      <c r="K404" s="44"/>
      <c r="L404" s="44"/>
      <c r="M404" s="44"/>
      <c r="N404" s="44"/>
      <c r="O404" s="78"/>
      <c r="P404" s="78"/>
      <c r="Q404" s="44"/>
      <c r="R404" s="44"/>
      <c r="S404" s="44"/>
      <c r="T404" s="44"/>
      <c r="U404" s="44"/>
      <c r="V404" s="44"/>
      <c r="W404" s="44"/>
    </row>
    <row r="405">
      <c r="A405" s="44"/>
      <c r="B405" s="44"/>
      <c r="C405" s="44"/>
      <c r="D405" s="44"/>
      <c r="E405" s="44"/>
      <c r="F405" s="44"/>
      <c r="G405" s="44"/>
      <c r="H405" s="44"/>
      <c r="I405" s="44"/>
      <c r="J405" s="44"/>
      <c r="K405" s="44"/>
      <c r="L405" s="44"/>
      <c r="M405" s="44"/>
      <c r="N405" s="44"/>
      <c r="O405" s="78"/>
      <c r="P405" s="78"/>
      <c r="Q405" s="44"/>
      <c r="R405" s="44"/>
      <c r="S405" s="44"/>
      <c r="T405" s="44"/>
      <c r="U405" s="44"/>
      <c r="V405" s="44"/>
      <c r="W405" s="44"/>
    </row>
    <row r="406">
      <c r="A406" s="44"/>
      <c r="B406" s="44"/>
      <c r="C406" s="44"/>
      <c r="D406" s="44"/>
      <c r="E406" s="44"/>
      <c r="F406" s="44"/>
      <c r="G406" s="44"/>
      <c r="H406" s="44"/>
      <c r="I406" s="44"/>
      <c r="J406" s="44"/>
      <c r="K406" s="44"/>
      <c r="L406" s="44"/>
      <c r="M406" s="44"/>
      <c r="N406" s="44"/>
      <c r="O406" s="78"/>
      <c r="P406" s="78"/>
      <c r="Q406" s="44"/>
      <c r="R406" s="44"/>
      <c r="S406" s="44"/>
      <c r="T406" s="44"/>
      <c r="U406" s="44"/>
      <c r="V406" s="44"/>
      <c r="W406" s="44"/>
    </row>
    <row r="407">
      <c r="A407" s="44"/>
      <c r="B407" s="44"/>
      <c r="C407" s="44"/>
      <c r="D407" s="44"/>
      <c r="E407" s="44"/>
      <c r="F407" s="44"/>
      <c r="G407" s="44"/>
      <c r="H407" s="44"/>
      <c r="I407" s="44"/>
      <c r="J407" s="44"/>
      <c r="K407" s="44"/>
      <c r="L407" s="44"/>
      <c r="M407" s="44"/>
      <c r="N407" s="44"/>
      <c r="O407" s="78"/>
      <c r="P407" s="78"/>
      <c r="Q407" s="44"/>
      <c r="R407" s="44"/>
      <c r="S407" s="44"/>
      <c r="T407" s="44"/>
      <c r="U407" s="44"/>
      <c r="V407" s="44"/>
      <c r="W407" s="44"/>
    </row>
    <row r="408">
      <c r="A408" s="44"/>
      <c r="B408" s="44"/>
      <c r="C408" s="44"/>
      <c r="D408" s="44"/>
      <c r="E408" s="44"/>
      <c r="F408" s="44"/>
      <c r="G408" s="44"/>
      <c r="H408" s="44"/>
      <c r="I408" s="44"/>
      <c r="J408" s="44"/>
      <c r="K408" s="44"/>
      <c r="L408" s="44"/>
      <c r="M408" s="44"/>
      <c r="N408" s="44"/>
      <c r="O408" s="78"/>
      <c r="P408" s="78"/>
      <c r="Q408" s="44"/>
      <c r="R408" s="44"/>
      <c r="S408" s="44"/>
      <c r="T408" s="44"/>
      <c r="U408" s="44"/>
      <c r="V408" s="44"/>
      <c r="W408" s="44"/>
    </row>
    <row r="409">
      <c r="A409" s="44"/>
      <c r="B409" s="44"/>
      <c r="C409" s="44"/>
      <c r="D409" s="44"/>
      <c r="E409" s="44"/>
      <c r="F409" s="44"/>
      <c r="G409" s="44"/>
      <c r="H409" s="44"/>
      <c r="I409" s="44"/>
      <c r="J409" s="44"/>
      <c r="K409" s="44"/>
      <c r="L409" s="44"/>
      <c r="M409" s="44"/>
      <c r="N409" s="44"/>
      <c r="O409" s="78"/>
      <c r="P409" s="78"/>
      <c r="Q409" s="44"/>
      <c r="R409" s="44"/>
      <c r="S409" s="44"/>
      <c r="T409" s="44"/>
      <c r="U409" s="44"/>
      <c r="V409" s="44"/>
      <c r="W409" s="44"/>
    </row>
    <row r="410">
      <c r="A410" s="44"/>
      <c r="B410" s="44"/>
      <c r="C410" s="44"/>
      <c r="D410" s="44"/>
      <c r="E410" s="44"/>
      <c r="F410" s="44"/>
      <c r="G410" s="44"/>
      <c r="H410" s="44"/>
      <c r="I410" s="44"/>
      <c r="J410" s="44"/>
      <c r="K410" s="44"/>
      <c r="L410" s="44"/>
      <c r="M410" s="44"/>
      <c r="N410" s="44"/>
      <c r="O410" s="78"/>
      <c r="P410" s="78"/>
      <c r="Q410" s="44"/>
      <c r="R410" s="44"/>
      <c r="S410" s="44"/>
      <c r="T410" s="44"/>
      <c r="U410" s="44"/>
      <c r="V410" s="44"/>
      <c r="W410" s="44"/>
    </row>
    <row r="411">
      <c r="A411" s="44"/>
      <c r="B411" s="44"/>
      <c r="C411" s="44"/>
      <c r="D411" s="44"/>
      <c r="E411" s="44"/>
      <c r="F411" s="44"/>
      <c r="G411" s="44"/>
      <c r="H411" s="44"/>
      <c r="I411" s="44"/>
      <c r="J411" s="44"/>
      <c r="K411" s="44"/>
      <c r="L411" s="44"/>
      <c r="M411" s="44"/>
      <c r="N411" s="44"/>
      <c r="O411" s="78"/>
      <c r="P411" s="78"/>
      <c r="Q411" s="44"/>
      <c r="R411" s="44"/>
      <c r="S411" s="44"/>
      <c r="T411" s="44"/>
      <c r="U411" s="44"/>
      <c r="V411" s="44"/>
      <c r="W411" s="44"/>
    </row>
    <row r="412">
      <c r="A412" s="44"/>
      <c r="B412" s="44"/>
      <c r="C412" s="44"/>
      <c r="D412" s="44"/>
      <c r="E412" s="44"/>
      <c r="F412" s="44"/>
      <c r="G412" s="44"/>
      <c r="H412" s="44"/>
      <c r="I412" s="44"/>
      <c r="J412" s="44"/>
      <c r="K412" s="44"/>
      <c r="L412" s="44"/>
      <c r="M412" s="44"/>
      <c r="N412" s="44"/>
      <c r="O412" s="78"/>
      <c r="P412" s="78"/>
      <c r="Q412" s="44"/>
      <c r="R412" s="44"/>
      <c r="S412" s="44"/>
      <c r="T412" s="44"/>
      <c r="U412" s="44"/>
      <c r="V412" s="44"/>
      <c r="W412" s="44"/>
    </row>
    <row r="413">
      <c r="A413" s="44"/>
      <c r="B413" s="44"/>
      <c r="C413" s="44"/>
      <c r="D413" s="44"/>
      <c r="E413" s="44"/>
      <c r="F413" s="44"/>
      <c r="G413" s="44"/>
      <c r="H413" s="44"/>
      <c r="I413" s="44"/>
      <c r="J413" s="44"/>
      <c r="K413" s="44"/>
      <c r="L413" s="44"/>
      <c r="M413" s="44"/>
      <c r="N413" s="44"/>
      <c r="O413" s="78"/>
      <c r="P413" s="78"/>
      <c r="Q413" s="44"/>
      <c r="R413" s="44"/>
      <c r="S413" s="44"/>
      <c r="T413" s="44"/>
      <c r="U413" s="44"/>
      <c r="V413" s="44"/>
      <c r="W413" s="44"/>
    </row>
    <row r="414">
      <c r="A414" s="44"/>
      <c r="B414" s="44"/>
      <c r="C414" s="44"/>
      <c r="D414" s="44"/>
      <c r="E414" s="44"/>
      <c r="F414" s="44"/>
      <c r="G414" s="44"/>
      <c r="H414" s="44"/>
      <c r="I414" s="44"/>
      <c r="J414" s="44"/>
      <c r="K414" s="44"/>
      <c r="L414" s="44"/>
      <c r="M414" s="44"/>
      <c r="N414" s="44"/>
      <c r="O414" s="78"/>
      <c r="P414" s="78"/>
      <c r="Q414" s="44"/>
      <c r="R414" s="44"/>
      <c r="S414" s="44"/>
      <c r="T414" s="44"/>
      <c r="U414" s="44"/>
      <c r="V414" s="44"/>
      <c r="W414" s="44"/>
    </row>
    <row r="415">
      <c r="A415" s="44"/>
      <c r="B415" s="44"/>
      <c r="C415" s="44"/>
      <c r="D415" s="44"/>
      <c r="E415" s="44"/>
      <c r="F415" s="44"/>
      <c r="G415" s="44"/>
      <c r="H415" s="44"/>
      <c r="I415" s="44"/>
      <c r="J415" s="44"/>
      <c r="K415" s="44"/>
      <c r="L415" s="44"/>
      <c r="M415" s="44"/>
      <c r="N415" s="44"/>
      <c r="O415" s="78"/>
      <c r="P415" s="78"/>
      <c r="Q415" s="44"/>
      <c r="R415" s="44"/>
      <c r="S415" s="44"/>
      <c r="T415" s="44"/>
      <c r="U415" s="44"/>
      <c r="V415" s="44"/>
      <c r="W415" s="44"/>
    </row>
    <row r="416">
      <c r="A416" s="44"/>
      <c r="B416" s="44"/>
      <c r="C416" s="44"/>
      <c r="D416" s="44"/>
      <c r="E416" s="44"/>
      <c r="F416" s="44"/>
      <c r="G416" s="44"/>
      <c r="H416" s="44"/>
      <c r="I416" s="44"/>
      <c r="J416" s="44"/>
      <c r="K416" s="44"/>
      <c r="L416" s="44"/>
      <c r="M416" s="44"/>
      <c r="N416" s="44"/>
      <c r="O416" s="78"/>
      <c r="P416" s="78"/>
      <c r="Q416" s="44"/>
      <c r="R416" s="44"/>
      <c r="S416" s="44"/>
      <c r="T416" s="44"/>
      <c r="U416" s="44"/>
      <c r="V416" s="44"/>
      <c r="W416" s="44"/>
    </row>
    <row r="417">
      <c r="A417" s="44"/>
      <c r="B417" s="44"/>
      <c r="C417" s="44"/>
      <c r="D417" s="44"/>
      <c r="E417" s="44"/>
      <c r="F417" s="44"/>
      <c r="G417" s="44"/>
      <c r="H417" s="44"/>
      <c r="I417" s="44"/>
      <c r="J417" s="44"/>
      <c r="K417" s="44"/>
      <c r="L417" s="44"/>
      <c r="M417" s="44"/>
      <c r="N417" s="44"/>
      <c r="O417" s="78"/>
      <c r="P417" s="78"/>
      <c r="Q417" s="44"/>
      <c r="R417" s="44"/>
      <c r="S417" s="44"/>
      <c r="T417" s="44"/>
      <c r="U417" s="44"/>
      <c r="V417" s="44"/>
      <c r="W417" s="44"/>
    </row>
    <row r="418">
      <c r="A418" s="44"/>
      <c r="B418" s="44"/>
      <c r="C418" s="44"/>
      <c r="D418" s="44"/>
      <c r="E418" s="44"/>
      <c r="F418" s="44"/>
      <c r="G418" s="44"/>
      <c r="H418" s="44"/>
      <c r="I418" s="44"/>
      <c r="J418" s="44"/>
      <c r="K418" s="44"/>
      <c r="L418" s="44"/>
      <c r="M418" s="44"/>
      <c r="N418" s="44"/>
      <c r="O418" s="78"/>
      <c r="P418" s="78"/>
      <c r="Q418" s="44"/>
      <c r="R418" s="44"/>
      <c r="S418" s="44"/>
      <c r="T418" s="44"/>
      <c r="U418" s="44"/>
      <c r="V418" s="44"/>
      <c r="W418" s="44"/>
    </row>
    <row r="419">
      <c r="A419" s="44"/>
      <c r="B419" s="44"/>
      <c r="C419" s="44"/>
      <c r="D419" s="44"/>
      <c r="E419" s="44"/>
      <c r="F419" s="44"/>
      <c r="G419" s="44"/>
      <c r="H419" s="44"/>
      <c r="I419" s="44"/>
      <c r="J419" s="44"/>
      <c r="K419" s="44"/>
      <c r="L419" s="44"/>
      <c r="M419" s="44"/>
      <c r="N419" s="44"/>
      <c r="O419" s="78"/>
      <c r="P419" s="78"/>
      <c r="Q419" s="44"/>
      <c r="R419" s="44"/>
      <c r="S419" s="44"/>
      <c r="T419" s="44"/>
      <c r="U419" s="44"/>
      <c r="V419" s="44"/>
      <c r="W419" s="44"/>
    </row>
    <row r="420">
      <c r="A420" s="44"/>
      <c r="B420" s="44"/>
      <c r="C420" s="44"/>
      <c r="D420" s="44"/>
      <c r="E420" s="44"/>
      <c r="F420" s="44"/>
      <c r="G420" s="44"/>
      <c r="H420" s="44"/>
      <c r="I420" s="44"/>
      <c r="J420" s="44"/>
      <c r="K420" s="44"/>
      <c r="L420" s="44"/>
      <c r="M420" s="44"/>
      <c r="N420" s="44"/>
      <c r="O420" s="78"/>
      <c r="P420" s="78"/>
      <c r="Q420" s="44"/>
      <c r="R420" s="44"/>
      <c r="S420" s="44"/>
      <c r="T420" s="44"/>
      <c r="U420" s="44"/>
      <c r="V420" s="44"/>
      <c r="W420" s="44"/>
    </row>
    <row r="421">
      <c r="A421" s="44"/>
      <c r="B421" s="44"/>
      <c r="C421" s="44"/>
      <c r="D421" s="44"/>
      <c r="E421" s="44"/>
      <c r="F421" s="44"/>
      <c r="G421" s="44"/>
      <c r="H421" s="44"/>
      <c r="I421" s="44"/>
      <c r="J421" s="44"/>
      <c r="K421" s="44"/>
      <c r="L421" s="44"/>
      <c r="M421" s="44"/>
      <c r="N421" s="44"/>
      <c r="O421" s="78"/>
      <c r="P421" s="78"/>
      <c r="Q421" s="44"/>
      <c r="R421" s="44"/>
      <c r="S421" s="44"/>
      <c r="T421" s="44"/>
      <c r="U421" s="44"/>
      <c r="V421" s="44"/>
      <c r="W421" s="44"/>
    </row>
    <row r="422">
      <c r="A422" s="44"/>
      <c r="B422" s="44"/>
      <c r="C422" s="44"/>
      <c r="D422" s="44"/>
      <c r="E422" s="44"/>
      <c r="F422" s="44"/>
      <c r="G422" s="44"/>
      <c r="H422" s="44"/>
      <c r="I422" s="44"/>
      <c r="J422" s="44"/>
      <c r="K422" s="44"/>
      <c r="L422" s="44"/>
      <c r="M422" s="44"/>
      <c r="N422" s="44"/>
      <c r="O422" s="78"/>
      <c r="P422" s="78"/>
      <c r="Q422" s="44"/>
      <c r="R422" s="44"/>
      <c r="S422" s="44"/>
      <c r="T422" s="44"/>
      <c r="U422" s="44"/>
      <c r="V422" s="44"/>
      <c r="W422" s="44"/>
    </row>
    <row r="423">
      <c r="A423" s="44"/>
      <c r="B423" s="44"/>
      <c r="C423" s="44"/>
      <c r="D423" s="44"/>
      <c r="E423" s="44"/>
      <c r="F423" s="44"/>
      <c r="G423" s="44"/>
      <c r="H423" s="44"/>
      <c r="I423" s="44"/>
      <c r="J423" s="44"/>
      <c r="K423" s="44"/>
      <c r="L423" s="44"/>
      <c r="M423" s="44"/>
      <c r="N423" s="44"/>
      <c r="O423" s="78"/>
      <c r="P423" s="78"/>
      <c r="Q423" s="44"/>
      <c r="R423" s="44"/>
      <c r="S423" s="44"/>
      <c r="T423" s="44"/>
      <c r="U423" s="44"/>
      <c r="V423" s="44"/>
      <c r="W423" s="44"/>
    </row>
    <row r="424">
      <c r="A424" s="44"/>
      <c r="B424" s="44"/>
      <c r="C424" s="44"/>
      <c r="D424" s="44"/>
      <c r="E424" s="44"/>
      <c r="F424" s="44"/>
      <c r="G424" s="44"/>
      <c r="H424" s="44"/>
      <c r="I424" s="44"/>
      <c r="J424" s="44"/>
      <c r="K424" s="44"/>
      <c r="L424" s="44"/>
      <c r="M424" s="44"/>
      <c r="N424" s="44"/>
      <c r="O424" s="78"/>
      <c r="P424" s="78"/>
      <c r="Q424" s="44"/>
      <c r="R424" s="44"/>
      <c r="S424" s="44"/>
      <c r="T424" s="44"/>
      <c r="U424" s="44"/>
      <c r="V424" s="44"/>
      <c r="W424" s="44"/>
    </row>
    <row r="425">
      <c r="A425" s="44"/>
      <c r="B425" s="44"/>
      <c r="C425" s="44"/>
      <c r="D425" s="44"/>
      <c r="E425" s="44"/>
      <c r="F425" s="44"/>
      <c r="G425" s="44"/>
      <c r="H425" s="44"/>
      <c r="I425" s="44"/>
      <c r="J425" s="44"/>
      <c r="K425" s="44"/>
      <c r="L425" s="44"/>
      <c r="M425" s="44"/>
      <c r="N425" s="44"/>
      <c r="O425" s="78"/>
      <c r="P425" s="78"/>
      <c r="Q425" s="44"/>
      <c r="R425" s="44"/>
      <c r="S425" s="44"/>
      <c r="T425" s="44"/>
      <c r="U425" s="44"/>
      <c r="V425" s="44"/>
      <c r="W425" s="44"/>
    </row>
    <row r="426">
      <c r="A426" s="44"/>
      <c r="B426" s="44"/>
      <c r="C426" s="44"/>
      <c r="D426" s="44"/>
      <c r="E426" s="44"/>
      <c r="F426" s="44"/>
      <c r="G426" s="44"/>
      <c r="H426" s="44"/>
      <c r="I426" s="44"/>
      <c r="J426" s="44"/>
      <c r="K426" s="44"/>
      <c r="L426" s="44"/>
      <c r="M426" s="44"/>
      <c r="N426" s="44"/>
      <c r="O426" s="78"/>
      <c r="P426" s="78"/>
      <c r="Q426" s="44"/>
      <c r="R426" s="44"/>
      <c r="S426" s="44"/>
      <c r="T426" s="44"/>
      <c r="U426" s="44"/>
      <c r="V426" s="44"/>
      <c r="W426" s="44"/>
    </row>
    <row r="427">
      <c r="A427" s="44"/>
      <c r="B427" s="44"/>
      <c r="C427" s="44"/>
      <c r="D427" s="44"/>
      <c r="E427" s="44"/>
      <c r="F427" s="44"/>
      <c r="G427" s="44"/>
      <c r="H427" s="44"/>
      <c r="I427" s="44"/>
      <c r="J427" s="44"/>
      <c r="K427" s="44"/>
      <c r="L427" s="44"/>
      <c r="M427" s="44"/>
      <c r="N427" s="44"/>
      <c r="O427" s="78"/>
      <c r="P427" s="78"/>
      <c r="Q427" s="44"/>
      <c r="R427" s="44"/>
      <c r="S427" s="44"/>
      <c r="T427" s="44"/>
      <c r="U427" s="44"/>
      <c r="V427" s="44"/>
      <c r="W427" s="44"/>
    </row>
    <row r="428">
      <c r="A428" s="44"/>
      <c r="B428" s="44"/>
      <c r="C428" s="44"/>
      <c r="D428" s="44"/>
      <c r="E428" s="44"/>
      <c r="F428" s="44"/>
      <c r="G428" s="44"/>
      <c r="H428" s="44"/>
      <c r="I428" s="44"/>
      <c r="J428" s="44"/>
      <c r="K428" s="44"/>
      <c r="L428" s="44"/>
      <c r="M428" s="44"/>
      <c r="N428" s="44"/>
      <c r="O428" s="78"/>
      <c r="P428" s="78"/>
      <c r="Q428" s="44"/>
      <c r="R428" s="44"/>
      <c r="S428" s="44"/>
      <c r="T428" s="44"/>
      <c r="U428" s="44"/>
      <c r="V428" s="44"/>
      <c r="W428" s="44"/>
    </row>
    <row r="429">
      <c r="A429" s="44"/>
      <c r="B429" s="44"/>
      <c r="C429" s="44"/>
      <c r="D429" s="44"/>
      <c r="E429" s="44"/>
      <c r="F429" s="44"/>
      <c r="G429" s="44"/>
      <c r="H429" s="44"/>
      <c r="I429" s="44"/>
      <c r="J429" s="44"/>
      <c r="K429" s="44"/>
      <c r="L429" s="44"/>
      <c r="M429" s="44"/>
      <c r="N429" s="44"/>
      <c r="O429" s="78"/>
      <c r="P429" s="78"/>
      <c r="Q429" s="44"/>
      <c r="R429" s="44"/>
      <c r="S429" s="44"/>
      <c r="T429" s="44"/>
      <c r="U429" s="44"/>
      <c r="V429" s="44"/>
      <c r="W429" s="44"/>
    </row>
    <row r="430">
      <c r="A430" s="44"/>
      <c r="B430" s="44"/>
      <c r="C430" s="44"/>
      <c r="D430" s="44"/>
      <c r="E430" s="44"/>
      <c r="F430" s="44"/>
      <c r="G430" s="44"/>
      <c r="H430" s="44"/>
      <c r="I430" s="44"/>
      <c r="J430" s="44"/>
      <c r="K430" s="44"/>
      <c r="L430" s="44"/>
      <c r="M430" s="44"/>
      <c r="N430" s="44"/>
      <c r="O430" s="78"/>
      <c r="P430" s="78"/>
      <c r="Q430" s="44"/>
      <c r="R430" s="44"/>
      <c r="S430" s="44"/>
      <c r="T430" s="44"/>
      <c r="U430" s="44"/>
      <c r="V430" s="44"/>
      <c r="W430" s="44"/>
    </row>
    <row r="431">
      <c r="A431" s="44"/>
      <c r="B431" s="44"/>
      <c r="C431" s="44"/>
      <c r="D431" s="44"/>
      <c r="E431" s="44"/>
      <c r="F431" s="44"/>
      <c r="G431" s="44"/>
      <c r="H431" s="44"/>
      <c r="I431" s="44"/>
      <c r="J431" s="44"/>
      <c r="K431" s="44"/>
      <c r="L431" s="44"/>
      <c r="M431" s="44"/>
      <c r="N431" s="44"/>
      <c r="O431" s="78"/>
      <c r="P431" s="78"/>
      <c r="Q431" s="44"/>
      <c r="R431" s="44"/>
      <c r="S431" s="44"/>
      <c r="T431" s="44"/>
      <c r="U431" s="44"/>
      <c r="V431" s="44"/>
      <c r="W431" s="44"/>
    </row>
    <row r="432">
      <c r="A432" s="44"/>
      <c r="B432" s="44"/>
      <c r="C432" s="44"/>
      <c r="D432" s="44"/>
      <c r="E432" s="44"/>
      <c r="F432" s="44"/>
      <c r="G432" s="44"/>
      <c r="H432" s="44"/>
      <c r="I432" s="44"/>
      <c r="J432" s="44"/>
      <c r="K432" s="44"/>
      <c r="L432" s="44"/>
      <c r="M432" s="44"/>
      <c r="N432" s="44"/>
      <c r="O432" s="78"/>
      <c r="P432" s="78"/>
      <c r="Q432" s="44"/>
      <c r="R432" s="44"/>
      <c r="S432" s="44"/>
      <c r="T432" s="44"/>
      <c r="U432" s="44"/>
      <c r="V432" s="44"/>
      <c r="W432" s="44"/>
    </row>
    <row r="433">
      <c r="A433" s="44"/>
      <c r="B433" s="44"/>
      <c r="C433" s="44"/>
      <c r="D433" s="44"/>
      <c r="E433" s="44"/>
      <c r="F433" s="44"/>
      <c r="G433" s="44"/>
      <c r="H433" s="44"/>
      <c r="I433" s="44"/>
      <c r="J433" s="44"/>
      <c r="K433" s="44"/>
      <c r="L433" s="44"/>
      <c r="M433" s="44"/>
      <c r="N433" s="44"/>
      <c r="O433" s="78"/>
      <c r="P433" s="78"/>
      <c r="Q433" s="44"/>
      <c r="R433" s="44"/>
      <c r="S433" s="44"/>
      <c r="T433" s="44"/>
      <c r="U433" s="44"/>
      <c r="V433" s="44"/>
      <c r="W433" s="44"/>
    </row>
    <row r="434">
      <c r="A434" s="44"/>
      <c r="B434" s="44"/>
      <c r="C434" s="44"/>
      <c r="D434" s="44"/>
      <c r="E434" s="44"/>
      <c r="F434" s="44"/>
      <c r="G434" s="44"/>
      <c r="H434" s="44"/>
      <c r="I434" s="44"/>
      <c r="J434" s="44"/>
      <c r="K434" s="44"/>
      <c r="L434" s="44"/>
      <c r="M434" s="44"/>
      <c r="N434" s="44"/>
      <c r="O434" s="78"/>
      <c r="P434" s="78"/>
      <c r="Q434" s="44"/>
      <c r="R434" s="44"/>
      <c r="S434" s="44"/>
      <c r="T434" s="44"/>
      <c r="U434" s="44"/>
      <c r="V434" s="44"/>
      <c r="W434" s="44"/>
    </row>
    <row r="435">
      <c r="A435" s="44"/>
      <c r="B435" s="44"/>
      <c r="C435" s="44"/>
      <c r="D435" s="44"/>
      <c r="E435" s="44"/>
      <c r="F435" s="44"/>
      <c r="G435" s="44"/>
      <c r="H435" s="44"/>
      <c r="I435" s="44"/>
      <c r="J435" s="44"/>
      <c r="K435" s="44"/>
      <c r="L435" s="44"/>
      <c r="M435" s="44"/>
      <c r="N435" s="44"/>
      <c r="O435" s="78"/>
      <c r="P435" s="78"/>
      <c r="Q435" s="44"/>
      <c r="R435" s="44"/>
      <c r="S435" s="44"/>
      <c r="T435" s="44"/>
      <c r="U435" s="44"/>
      <c r="V435" s="44"/>
      <c r="W435" s="44"/>
    </row>
    <row r="436">
      <c r="A436" s="44"/>
      <c r="B436" s="44"/>
      <c r="C436" s="44"/>
      <c r="D436" s="44"/>
      <c r="E436" s="44"/>
      <c r="F436" s="44"/>
      <c r="G436" s="44"/>
      <c r="H436" s="44"/>
      <c r="I436" s="44"/>
      <c r="J436" s="44"/>
      <c r="K436" s="44"/>
      <c r="L436" s="44"/>
      <c r="M436" s="44"/>
      <c r="N436" s="44"/>
      <c r="O436" s="78"/>
      <c r="P436" s="78"/>
      <c r="Q436" s="44"/>
      <c r="R436" s="44"/>
      <c r="S436" s="44"/>
      <c r="T436" s="44"/>
      <c r="U436" s="44"/>
      <c r="V436" s="44"/>
      <c r="W436" s="44"/>
    </row>
    <row r="437">
      <c r="A437" s="44"/>
      <c r="B437" s="44"/>
      <c r="C437" s="44"/>
      <c r="D437" s="44"/>
      <c r="E437" s="44"/>
      <c r="F437" s="44"/>
      <c r="G437" s="44"/>
      <c r="H437" s="44"/>
      <c r="I437" s="44"/>
      <c r="J437" s="44"/>
      <c r="K437" s="44"/>
      <c r="L437" s="44"/>
      <c r="M437" s="44"/>
      <c r="N437" s="44"/>
      <c r="O437" s="78"/>
      <c r="P437" s="78"/>
      <c r="Q437" s="44"/>
      <c r="R437" s="44"/>
      <c r="S437" s="44"/>
      <c r="T437" s="44"/>
      <c r="U437" s="44"/>
      <c r="V437" s="44"/>
      <c r="W437" s="44"/>
    </row>
    <row r="438">
      <c r="A438" s="44"/>
      <c r="B438" s="44"/>
      <c r="C438" s="44"/>
      <c r="D438" s="44"/>
      <c r="E438" s="44"/>
      <c r="F438" s="44"/>
      <c r="G438" s="44"/>
      <c r="H438" s="44"/>
      <c r="I438" s="44"/>
      <c r="J438" s="44"/>
      <c r="K438" s="44"/>
      <c r="L438" s="44"/>
      <c r="M438" s="44"/>
      <c r="N438" s="44"/>
      <c r="O438" s="78"/>
      <c r="P438" s="78"/>
      <c r="Q438" s="44"/>
      <c r="R438" s="44"/>
      <c r="S438" s="44"/>
      <c r="T438" s="44"/>
      <c r="U438" s="44"/>
      <c r="V438" s="44"/>
      <c r="W438" s="44"/>
    </row>
    <row r="439">
      <c r="A439" s="44"/>
      <c r="B439" s="44"/>
      <c r="C439" s="44"/>
      <c r="D439" s="44"/>
      <c r="E439" s="44"/>
      <c r="F439" s="44"/>
      <c r="G439" s="44"/>
      <c r="H439" s="44"/>
      <c r="I439" s="44"/>
      <c r="J439" s="44"/>
      <c r="K439" s="44"/>
      <c r="L439" s="44"/>
      <c r="M439" s="44"/>
      <c r="N439" s="44"/>
      <c r="O439" s="78"/>
      <c r="P439" s="78"/>
      <c r="Q439" s="44"/>
      <c r="R439" s="44"/>
      <c r="S439" s="44"/>
      <c r="T439" s="44"/>
      <c r="U439" s="44"/>
      <c r="V439" s="44"/>
      <c r="W439" s="44"/>
    </row>
    <row r="440">
      <c r="A440" s="44"/>
      <c r="B440" s="44"/>
      <c r="C440" s="44"/>
      <c r="D440" s="44"/>
      <c r="E440" s="44"/>
      <c r="F440" s="44"/>
      <c r="G440" s="44"/>
      <c r="H440" s="44"/>
      <c r="I440" s="44"/>
      <c r="J440" s="44"/>
      <c r="K440" s="44"/>
      <c r="L440" s="44"/>
      <c r="M440" s="44"/>
      <c r="N440" s="44"/>
      <c r="O440" s="78"/>
      <c r="P440" s="78"/>
      <c r="Q440" s="44"/>
      <c r="R440" s="44"/>
      <c r="S440" s="44"/>
      <c r="T440" s="44"/>
      <c r="U440" s="44"/>
      <c r="V440" s="44"/>
      <c r="W440" s="44"/>
    </row>
    <row r="441">
      <c r="A441" s="44"/>
      <c r="B441" s="44"/>
      <c r="C441" s="44"/>
      <c r="D441" s="44"/>
      <c r="E441" s="44"/>
      <c r="F441" s="44"/>
      <c r="G441" s="44"/>
      <c r="H441" s="44"/>
      <c r="I441" s="44"/>
      <c r="J441" s="44"/>
      <c r="K441" s="44"/>
      <c r="L441" s="44"/>
      <c r="M441" s="44"/>
      <c r="N441" s="44"/>
      <c r="O441" s="78"/>
      <c r="P441" s="78"/>
      <c r="Q441" s="44"/>
      <c r="R441" s="44"/>
      <c r="S441" s="44"/>
      <c r="T441" s="44"/>
      <c r="U441" s="44"/>
      <c r="V441" s="44"/>
      <c r="W441" s="44"/>
    </row>
    <row r="442">
      <c r="A442" s="44"/>
      <c r="B442" s="44"/>
      <c r="C442" s="44"/>
      <c r="D442" s="44"/>
      <c r="E442" s="44"/>
      <c r="F442" s="44"/>
      <c r="G442" s="44"/>
      <c r="H442" s="44"/>
      <c r="I442" s="44"/>
      <c r="J442" s="44"/>
      <c r="K442" s="44"/>
      <c r="L442" s="44"/>
      <c r="M442" s="44"/>
      <c r="N442" s="44"/>
      <c r="O442" s="78"/>
      <c r="P442" s="78"/>
      <c r="Q442" s="44"/>
      <c r="R442" s="44"/>
      <c r="S442" s="44"/>
      <c r="T442" s="44"/>
      <c r="U442" s="44"/>
      <c r="V442" s="44"/>
      <c r="W442" s="44"/>
    </row>
    <row r="443">
      <c r="A443" s="44"/>
      <c r="B443" s="44"/>
      <c r="C443" s="44"/>
      <c r="D443" s="44"/>
      <c r="E443" s="44"/>
      <c r="F443" s="44"/>
      <c r="G443" s="44"/>
      <c r="H443" s="44"/>
      <c r="I443" s="44"/>
      <c r="J443" s="44"/>
      <c r="K443" s="44"/>
      <c r="L443" s="44"/>
      <c r="M443" s="44"/>
      <c r="N443" s="44"/>
      <c r="O443" s="78"/>
      <c r="P443" s="78"/>
      <c r="Q443" s="44"/>
      <c r="R443" s="44"/>
      <c r="S443" s="44"/>
      <c r="T443" s="44"/>
      <c r="U443" s="44"/>
      <c r="V443" s="44"/>
      <c r="W443" s="44"/>
    </row>
    <row r="444">
      <c r="A444" s="44"/>
      <c r="B444" s="44"/>
      <c r="C444" s="44"/>
      <c r="D444" s="44"/>
      <c r="E444" s="44"/>
      <c r="F444" s="44"/>
      <c r="G444" s="44"/>
      <c r="H444" s="44"/>
      <c r="I444" s="44"/>
      <c r="J444" s="44"/>
      <c r="K444" s="44"/>
      <c r="L444" s="44"/>
      <c r="M444" s="44"/>
      <c r="N444" s="44"/>
      <c r="O444" s="78"/>
      <c r="P444" s="78"/>
      <c r="Q444" s="44"/>
      <c r="R444" s="44"/>
      <c r="S444" s="44"/>
      <c r="T444" s="44"/>
      <c r="U444" s="44"/>
      <c r="V444" s="44"/>
      <c r="W444" s="44"/>
    </row>
    <row r="445">
      <c r="A445" s="44"/>
      <c r="B445" s="44"/>
      <c r="C445" s="44"/>
      <c r="D445" s="44"/>
      <c r="E445" s="44"/>
      <c r="F445" s="44"/>
      <c r="G445" s="44"/>
      <c r="H445" s="44"/>
      <c r="I445" s="44"/>
      <c r="J445" s="44"/>
      <c r="K445" s="44"/>
      <c r="L445" s="44"/>
      <c r="M445" s="44"/>
      <c r="N445" s="44"/>
      <c r="O445" s="78"/>
      <c r="P445" s="78"/>
      <c r="Q445" s="44"/>
      <c r="R445" s="44"/>
      <c r="S445" s="44"/>
      <c r="T445" s="44"/>
      <c r="U445" s="44"/>
      <c r="V445" s="44"/>
      <c r="W445" s="44"/>
    </row>
    <row r="446">
      <c r="A446" s="44"/>
      <c r="B446" s="44"/>
      <c r="C446" s="44"/>
      <c r="D446" s="44"/>
      <c r="E446" s="44"/>
      <c r="F446" s="44"/>
      <c r="G446" s="44"/>
      <c r="H446" s="44"/>
      <c r="I446" s="44"/>
      <c r="J446" s="44"/>
      <c r="K446" s="44"/>
      <c r="L446" s="44"/>
      <c r="M446" s="44"/>
      <c r="N446" s="44"/>
      <c r="O446" s="78"/>
      <c r="P446" s="78"/>
      <c r="Q446" s="44"/>
      <c r="R446" s="44"/>
      <c r="S446" s="44"/>
      <c r="T446" s="44"/>
      <c r="U446" s="44"/>
      <c r="V446" s="44"/>
      <c r="W446" s="44"/>
    </row>
    <row r="447">
      <c r="A447" s="44"/>
      <c r="B447" s="44"/>
      <c r="C447" s="44"/>
      <c r="D447" s="44"/>
      <c r="E447" s="44"/>
      <c r="F447" s="44"/>
      <c r="G447" s="44"/>
      <c r="H447" s="44"/>
      <c r="I447" s="44"/>
      <c r="J447" s="44"/>
      <c r="K447" s="44"/>
      <c r="L447" s="44"/>
      <c r="M447" s="44"/>
      <c r="N447" s="44"/>
      <c r="O447" s="78"/>
      <c r="P447" s="78"/>
      <c r="Q447" s="44"/>
      <c r="R447" s="44"/>
      <c r="S447" s="44"/>
      <c r="T447" s="44"/>
      <c r="U447" s="44"/>
      <c r="V447" s="44"/>
      <c r="W447" s="44"/>
    </row>
    <row r="448">
      <c r="A448" s="44"/>
      <c r="B448" s="44"/>
      <c r="C448" s="44"/>
      <c r="D448" s="44"/>
      <c r="E448" s="44"/>
      <c r="F448" s="44"/>
      <c r="G448" s="44"/>
      <c r="H448" s="44"/>
      <c r="I448" s="44"/>
      <c r="J448" s="44"/>
      <c r="K448" s="44"/>
      <c r="L448" s="44"/>
      <c r="M448" s="44"/>
      <c r="N448" s="44"/>
      <c r="O448" s="78"/>
      <c r="P448" s="78"/>
      <c r="Q448" s="44"/>
      <c r="R448" s="44"/>
      <c r="S448" s="44"/>
      <c r="T448" s="44"/>
      <c r="U448" s="44"/>
      <c r="V448" s="44"/>
      <c r="W448" s="44"/>
    </row>
    <row r="449">
      <c r="A449" s="44"/>
      <c r="B449" s="44"/>
      <c r="C449" s="44"/>
      <c r="D449" s="44"/>
      <c r="E449" s="44"/>
      <c r="F449" s="44"/>
      <c r="G449" s="44"/>
      <c r="H449" s="44"/>
      <c r="I449" s="44"/>
      <c r="J449" s="44"/>
      <c r="K449" s="44"/>
      <c r="L449" s="44"/>
      <c r="M449" s="44"/>
      <c r="N449" s="44"/>
      <c r="O449" s="78"/>
      <c r="P449" s="78"/>
      <c r="Q449" s="44"/>
      <c r="R449" s="44"/>
      <c r="S449" s="44"/>
      <c r="T449" s="44"/>
      <c r="U449" s="44"/>
      <c r="V449" s="44"/>
      <c r="W449" s="44"/>
    </row>
    <row r="450">
      <c r="A450" s="44"/>
      <c r="B450" s="44"/>
      <c r="C450" s="44"/>
      <c r="D450" s="44"/>
      <c r="E450" s="44"/>
      <c r="F450" s="44"/>
      <c r="G450" s="44"/>
      <c r="H450" s="44"/>
      <c r="I450" s="44"/>
      <c r="J450" s="44"/>
      <c r="K450" s="44"/>
      <c r="L450" s="44"/>
      <c r="M450" s="44"/>
      <c r="N450" s="44"/>
      <c r="O450" s="78"/>
      <c r="P450" s="78"/>
      <c r="Q450" s="44"/>
      <c r="R450" s="44"/>
      <c r="S450" s="44"/>
      <c r="T450" s="44"/>
      <c r="U450" s="44"/>
      <c r="V450" s="44"/>
      <c r="W450" s="44"/>
    </row>
    <row r="451">
      <c r="A451" s="44"/>
      <c r="B451" s="44"/>
      <c r="C451" s="44"/>
      <c r="D451" s="44"/>
      <c r="E451" s="44"/>
      <c r="F451" s="44"/>
      <c r="G451" s="44"/>
      <c r="H451" s="44"/>
      <c r="I451" s="44"/>
      <c r="J451" s="44"/>
      <c r="K451" s="44"/>
      <c r="L451" s="44"/>
      <c r="M451" s="44"/>
      <c r="N451" s="44"/>
      <c r="O451" s="78"/>
      <c r="P451" s="78"/>
      <c r="Q451" s="44"/>
      <c r="R451" s="44"/>
      <c r="S451" s="44"/>
      <c r="T451" s="44"/>
      <c r="U451" s="44"/>
      <c r="V451" s="44"/>
      <c r="W451" s="44"/>
    </row>
    <row r="452">
      <c r="A452" s="44"/>
      <c r="B452" s="44"/>
      <c r="C452" s="44"/>
      <c r="D452" s="44"/>
      <c r="E452" s="44"/>
      <c r="F452" s="44"/>
      <c r="G452" s="44"/>
      <c r="H452" s="44"/>
      <c r="I452" s="44"/>
      <c r="J452" s="44"/>
      <c r="K452" s="44"/>
      <c r="L452" s="44"/>
      <c r="M452" s="44"/>
      <c r="N452" s="44"/>
      <c r="O452" s="78"/>
      <c r="P452" s="78"/>
      <c r="Q452" s="44"/>
      <c r="R452" s="44"/>
      <c r="S452" s="44"/>
      <c r="T452" s="44"/>
      <c r="U452" s="44"/>
      <c r="V452" s="44"/>
      <c r="W452" s="44"/>
    </row>
    <row r="453">
      <c r="A453" s="44"/>
      <c r="B453" s="44"/>
      <c r="C453" s="44"/>
      <c r="D453" s="44"/>
      <c r="E453" s="44"/>
      <c r="F453" s="44"/>
      <c r="G453" s="44"/>
      <c r="H453" s="44"/>
      <c r="I453" s="44"/>
      <c r="J453" s="44"/>
      <c r="K453" s="44"/>
      <c r="L453" s="44"/>
      <c r="M453" s="44"/>
      <c r="N453" s="44"/>
      <c r="O453" s="78"/>
      <c r="P453" s="78"/>
      <c r="Q453" s="44"/>
      <c r="R453" s="44"/>
      <c r="S453" s="44"/>
      <c r="T453" s="44"/>
      <c r="U453" s="44"/>
      <c r="V453" s="44"/>
      <c r="W453" s="44"/>
    </row>
    <row r="454">
      <c r="A454" s="44"/>
      <c r="B454" s="44"/>
      <c r="C454" s="44"/>
      <c r="D454" s="44"/>
      <c r="E454" s="44"/>
      <c r="F454" s="44"/>
      <c r="G454" s="44"/>
      <c r="H454" s="44"/>
      <c r="I454" s="44"/>
      <c r="J454" s="44"/>
      <c r="K454" s="44"/>
      <c r="L454" s="44"/>
      <c r="M454" s="44"/>
      <c r="N454" s="44"/>
      <c r="O454" s="78"/>
      <c r="P454" s="78"/>
      <c r="Q454" s="44"/>
      <c r="R454" s="44"/>
      <c r="S454" s="44"/>
      <c r="T454" s="44"/>
      <c r="U454" s="44"/>
      <c r="V454" s="44"/>
      <c r="W454" s="44"/>
    </row>
    <row r="455">
      <c r="A455" s="44"/>
      <c r="B455" s="44"/>
      <c r="C455" s="44"/>
      <c r="D455" s="44"/>
      <c r="E455" s="44"/>
      <c r="F455" s="44"/>
      <c r="G455" s="44"/>
      <c r="H455" s="44"/>
      <c r="I455" s="44"/>
      <c r="J455" s="44"/>
      <c r="K455" s="44"/>
      <c r="L455" s="44"/>
      <c r="M455" s="44"/>
      <c r="N455" s="44"/>
      <c r="O455" s="78"/>
      <c r="P455" s="78"/>
      <c r="Q455" s="44"/>
      <c r="R455" s="44"/>
      <c r="S455" s="44"/>
      <c r="T455" s="44"/>
      <c r="U455" s="44"/>
      <c r="V455" s="44"/>
      <c r="W455" s="44"/>
    </row>
    <row r="456">
      <c r="A456" s="44"/>
      <c r="B456" s="44"/>
      <c r="C456" s="44"/>
      <c r="D456" s="44"/>
      <c r="E456" s="44"/>
      <c r="F456" s="44"/>
      <c r="G456" s="44"/>
      <c r="H456" s="44"/>
      <c r="I456" s="44"/>
      <c r="J456" s="44"/>
      <c r="K456" s="44"/>
      <c r="L456" s="44"/>
      <c r="M456" s="44"/>
      <c r="N456" s="44"/>
      <c r="O456" s="78"/>
      <c r="P456" s="78"/>
      <c r="Q456" s="44"/>
      <c r="R456" s="44"/>
      <c r="S456" s="44"/>
      <c r="T456" s="44"/>
      <c r="U456" s="44"/>
      <c r="V456" s="44"/>
      <c r="W456" s="44"/>
    </row>
    <row r="457">
      <c r="A457" s="44"/>
      <c r="B457" s="44"/>
      <c r="C457" s="44"/>
      <c r="D457" s="44"/>
      <c r="E457" s="44"/>
      <c r="F457" s="44"/>
      <c r="G457" s="44"/>
      <c r="H457" s="44"/>
      <c r="I457" s="44"/>
      <c r="J457" s="44"/>
      <c r="K457" s="44"/>
      <c r="L457" s="44"/>
      <c r="M457" s="44"/>
      <c r="N457" s="44"/>
      <c r="O457" s="78"/>
      <c r="P457" s="78"/>
      <c r="Q457" s="44"/>
      <c r="R457" s="44"/>
      <c r="S457" s="44"/>
      <c r="T457" s="44"/>
      <c r="U457" s="44"/>
      <c r="V457" s="44"/>
      <c r="W457" s="44"/>
    </row>
    <row r="458">
      <c r="A458" s="44"/>
      <c r="B458" s="44"/>
      <c r="C458" s="44"/>
      <c r="D458" s="44"/>
      <c r="E458" s="44"/>
      <c r="F458" s="44"/>
      <c r="G458" s="44"/>
      <c r="H458" s="44"/>
      <c r="I458" s="44"/>
      <c r="J458" s="44"/>
      <c r="K458" s="44"/>
      <c r="L458" s="44"/>
      <c r="M458" s="44"/>
      <c r="N458" s="44"/>
      <c r="O458" s="78"/>
      <c r="P458" s="78"/>
      <c r="Q458" s="44"/>
      <c r="R458" s="44"/>
      <c r="S458" s="44"/>
      <c r="T458" s="44"/>
      <c r="U458" s="44"/>
      <c r="V458" s="44"/>
      <c r="W458" s="44"/>
    </row>
    <row r="459">
      <c r="A459" s="44"/>
      <c r="B459" s="44"/>
      <c r="C459" s="44"/>
      <c r="D459" s="44"/>
      <c r="E459" s="44"/>
      <c r="F459" s="44"/>
      <c r="G459" s="44"/>
      <c r="H459" s="44"/>
      <c r="I459" s="44"/>
      <c r="J459" s="44"/>
      <c r="K459" s="44"/>
      <c r="L459" s="44"/>
      <c r="M459" s="44"/>
      <c r="N459" s="44"/>
      <c r="O459" s="78"/>
      <c r="P459" s="78"/>
      <c r="Q459" s="44"/>
      <c r="R459" s="44"/>
      <c r="S459" s="44"/>
      <c r="T459" s="44"/>
      <c r="U459" s="44"/>
      <c r="V459" s="44"/>
      <c r="W459" s="44"/>
    </row>
    <row r="460">
      <c r="A460" s="44"/>
      <c r="B460" s="44"/>
      <c r="C460" s="44"/>
      <c r="D460" s="44"/>
      <c r="E460" s="44"/>
      <c r="F460" s="44"/>
      <c r="G460" s="44"/>
      <c r="H460" s="44"/>
      <c r="I460" s="44"/>
      <c r="J460" s="44"/>
      <c r="K460" s="44"/>
      <c r="L460" s="44"/>
      <c r="M460" s="44"/>
      <c r="N460" s="44"/>
      <c r="O460" s="78"/>
      <c r="P460" s="78"/>
      <c r="Q460" s="44"/>
      <c r="R460" s="44"/>
      <c r="S460" s="44"/>
      <c r="T460" s="44"/>
      <c r="U460" s="44"/>
      <c r="V460" s="44"/>
      <c r="W460" s="44"/>
    </row>
    <row r="461">
      <c r="A461" s="44"/>
      <c r="B461" s="44"/>
      <c r="C461" s="44"/>
      <c r="D461" s="44"/>
      <c r="E461" s="44"/>
      <c r="F461" s="44"/>
      <c r="G461" s="44"/>
      <c r="H461" s="44"/>
      <c r="I461" s="44"/>
      <c r="J461" s="44"/>
      <c r="K461" s="44"/>
      <c r="L461" s="44"/>
      <c r="M461" s="44"/>
      <c r="N461" s="44"/>
      <c r="O461" s="78"/>
      <c r="P461" s="78"/>
      <c r="Q461" s="44"/>
      <c r="R461" s="44"/>
      <c r="S461" s="44"/>
      <c r="T461" s="44"/>
      <c r="U461" s="44"/>
      <c r="V461" s="44"/>
      <c r="W461" s="44"/>
    </row>
    <row r="462">
      <c r="A462" s="44"/>
      <c r="B462" s="44"/>
      <c r="C462" s="44"/>
      <c r="D462" s="44"/>
      <c r="E462" s="44"/>
      <c r="F462" s="44"/>
      <c r="G462" s="44"/>
      <c r="H462" s="44"/>
      <c r="I462" s="44"/>
      <c r="J462" s="44"/>
      <c r="K462" s="44"/>
      <c r="L462" s="44"/>
      <c r="M462" s="44"/>
      <c r="N462" s="44"/>
      <c r="O462" s="78"/>
      <c r="P462" s="78"/>
      <c r="Q462" s="44"/>
      <c r="R462" s="44"/>
      <c r="S462" s="44"/>
      <c r="T462" s="44"/>
      <c r="U462" s="44"/>
      <c r="V462" s="44"/>
      <c r="W462" s="44"/>
    </row>
    <row r="463">
      <c r="A463" s="44"/>
      <c r="B463" s="44"/>
      <c r="C463" s="44"/>
      <c r="D463" s="44"/>
      <c r="E463" s="44"/>
      <c r="F463" s="44"/>
      <c r="G463" s="44"/>
      <c r="H463" s="44"/>
      <c r="I463" s="44"/>
      <c r="J463" s="44"/>
      <c r="K463" s="44"/>
      <c r="L463" s="44"/>
      <c r="M463" s="44"/>
      <c r="N463" s="44"/>
      <c r="O463" s="78"/>
      <c r="P463" s="78"/>
      <c r="Q463" s="44"/>
      <c r="R463" s="44"/>
      <c r="S463" s="44"/>
      <c r="T463" s="44"/>
      <c r="U463" s="44"/>
      <c r="V463" s="44"/>
      <c r="W463" s="44"/>
    </row>
    <row r="464">
      <c r="A464" s="44"/>
      <c r="B464" s="44"/>
      <c r="C464" s="44"/>
      <c r="D464" s="44"/>
      <c r="E464" s="44"/>
      <c r="F464" s="44"/>
      <c r="G464" s="44"/>
      <c r="H464" s="44"/>
      <c r="I464" s="44"/>
      <c r="J464" s="44"/>
      <c r="K464" s="44"/>
      <c r="L464" s="44"/>
      <c r="M464" s="44"/>
      <c r="N464" s="44"/>
      <c r="O464" s="78"/>
      <c r="P464" s="78"/>
      <c r="Q464" s="44"/>
      <c r="R464" s="44"/>
      <c r="S464" s="44"/>
      <c r="T464" s="44"/>
      <c r="U464" s="44"/>
      <c r="V464" s="44"/>
      <c r="W464" s="44"/>
    </row>
    <row r="465">
      <c r="A465" s="44"/>
      <c r="B465" s="44"/>
      <c r="C465" s="44"/>
      <c r="D465" s="44"/>
      <c r="E465" s="44"/>
      <c r="F465" s="44"/>
      <c r="G465" s="44"/>
      <c r="H465" s="44"/>
      <c r="I465" s="44"/>
      <c r="J465" s="44"/>
      <c r="K465" s="44"/>
      <c r="L465" s="44"/>
      <c r="M465" s="44"/>
      <c r="N465" s="44"/>
      <c r="O465" s="78"/>
      <c r="P465" s="78"/>
      <c r="Q465" s="44"/>
      <c r="R465" s="44"/>
      <c r="S465" s="44"/>
      <c r="T465" s="44"/>
      <c r="U465" s="44"/>
      <c r="V465" s="44"/>
      <c r="W465" s="44"/>
    </row>
    <row r="466">
      <c r="A466" s="44"/>
      <c r="B466" s="44"/>
      <c r="C466" s="44"/>
      <c r="D466" s="44"/>
      <c r="E466" s="44"/>
      <c r="F466" s="44"/>
      <c r="G466" s="44"/>
      <c r="H466" s="44"/>
      <c r="I466" s="44"/>
      <c r="J466" s="44"/>
      <c r="K466" s="44"/>
      <c r="L466" s="44"/>
      <c r="M466" s="44"/>
      <c r="N466" s="44"/>
      <c r="O466" s="78"/>
      <c r="P466" s="78"/>
      <c r="Q466" s="44"/>
      <c r="R466" s="44"/>
      <c r="S466" s="44"/>
      <c r="T466" s="44"/>
      <c r="U466" s="44"/>
      <c r="V466" s="44"/>
      <c r="W466" s="44"/>
    </row>
    <row r="467">
      <c r="A467" s="44"/>
      <c r="B467" s="44"/>
      <c r="C467" s="44"/>
      <c r="D467" s="44"/>
      <c r="E467" s="44"/>
      <c r="F467" s="44"/>
      <c r="G467" s="44"/>
      <c r="H467" s="44"/>
      <c r="I467" s="44"/>
      <c r="J467" s="44"/>
      <c r="K467" s="44"/>
      <c r="L467" s="44"/>
      <c r="M467" s="44"/>
      <c r="N467" s="44"/>
      <c r="O467" s="78"/>
      <c r="P467" s="78"/>
      <c r="Q467" s="44"/>
      <c r="R467" s="44"/>
      <c r="S467" s="44"/>
      <c r="T467" s="44"/>
      <c r="U467" s="44"/>
      <c r="V467" s="44"/>
      <c r="W467" s="44"/>
    </row>
    <row r="468">
      <c r="A468" s="44"/>
      <c r="B468" s="44"/>
      <c r="C468" s="44"/>
      <c r="D468" s="44"/>
      <c r="E468" s="44"/>
      <c r="F468" s="44"/>
      <c r="G468" s="44"/>
      <c r="H468" s="44"/>
      <c r="I468" s="44"/>
      <c r="J468" s="44"/>
      <c r="K468" s="44"/>
      <c r="L468" s="44"/>
      <c r="M468" s="44"/>
      <c r="N468" s="44"/>
      <c r="O468" s="78"/>
      <c r="P468" s="78"/>
      <c r="Q468" s="44"/>
      <c r="R468" s="44"/>
      <c r="S468" s="44"/>
      <c r="T468" s="44"/>
      <c r="U468" s="44"/>
      <c r="V468" s="44"/>
      <c r="W468" s="44"/>
    </row>
    <row r="469">
      <c r="A469" s="44"/>
      <c r="B469" s="44"/>
      <c r="C469" s="44"/>
      <c r="D469" s="44"/>
      <c r="E469" s="44"/>
      <c r="F469" s="44"/>
      <c r="G469" s="44"/>
      <c r="H469" s="44"/>
      <c r="I469" s="44"/>
      <c r="J469" s="44"/>
      <c r="K469" s="44"/>
      <c r="L469" s="44"/>
      <c r="M469" s="44"/>
      <c r="N469" s="44"/>
      <c r="O469" s="78"/>
      <c r="P469" s="78"/>
      <c r="Q469" s="44"/>
      <c r="R469" s="44"/>
      <c r="S469" s="44"/>
      <c r="T469" s="44"/>
      <c r="U469" s="44"/>
      <c r="V469" s="44"/>
      <c r="W469" s="44"/>
    </row>
    <row r="470">
      <c r="A470" s="44"/>
      <c r="B470" s="44"/>
      <c r="C470" s="44"/>
      <c r="D470" s="44"/>
      <c r="E470" s="44"/>
      <c r="F470" s="44"/>
      <c r="G470" s="44"/>
      <c r="H470" s="44"/>
      <c r="I470" s="44"/>
      <c r="J470" s="44"/>
      <c r="K470" s="44"/>
      <c r="L470" s="44"/>
      <c r="M470" s="44"/>
      <c r="N470" s="44"/>
      <c r="O470" s="78"/>
      <c r="P470" s="78"/>
      <c r="Q470" s="44"/>
      <c r="R470" s="44"/>
      <c r="S470" s="44"/>
      <c r="T470" s="44"/>
      <c r="U470" s="44"/>
      <c r="V470" s="44"/>
      <c r="W470" s="44"/>
    </row>
    <row r="471">
      <c r="A471" s="44"/>
      <c r="B471" s="44"/>
      <c r="C471" s="44"/>
      <c r="D471" s="44"/>
      <c r="E471" s="44"/>
      <c r="F471" s="44"/>
      <c r="G471" s="44"/>
      <c r="H471" s="44"/>
      <c r="I471" s="44"/>
      <c r="J471" s="44"/>
      <c r="K471" s="44"/>
      <c r="L471" s="44"/>
      <c r="M471" s="44"/>
      <c r="N471" s="44"/>
      <c r="O471" s="78"/>
      <c r="P471" s="78"/>
      <c r="Q471" s="44"/>
      <c r="R471" s="44"/>
      <c r="S471" s="44"/>
      <c r="T471" s="44"/>
      <c r="U471" s="44"/>
      <c r="V471" s="44"/>
      <c r="W471" s="44"/>
    </row>
    <row r="472">
      <c r="A472" s="44"/>
      <c r="B472" s="44"/>
      <c r="C472" s="44"/>
      <c r="D472" s="44"/>
      <c r="E472" s="44"/>
      <c r="F472" s="44"/>
      <c r="G472" s="44"/>
      <c r="H472" s="44"/>
      <c r="I472" s="44"/>
      <c r="J472" s="44"/>
      <c r="K472" s="44"/>
      <c r="L472" s="44"/>
      <c r="M472" s="44"/>
      <c r="N472" s="44"/>
      <c r="O472" s="78"/>
      <c r="P472" s="78"/>
      <c r="Q472" s="44"/>
      <c r="R472" s="44"/>
      <c r="S472" s="44"/>
      <c r="T472" s="44"/>
      <c r="U472" s="44"/>
      <c r="V472" s="44"/>
      <c r="W472" s="44"/>
    </row>
    <row r="473">
      <c r="A473" s="44"/>
      <c r="B473" s="44"/>
      <c r="C473" s="44"/>
      <c r="D473" s="44"/>
      <c r="E473" s="44"/>
      <c r="F473" s="44"/>
      <c r="G473" s="44"/>
      <c r="H473" s="44"/>
      <c r="I473" s="44"/>
      <c r="J473" s="44"/>
      <c r="K473" s="44"/>
      <c r="L473" s="44"/>
      <c r="M473" s="44"/>
      <c r="N473" s="44"/>
      <c r="O473" s="78"/>
      <c r="P473" s="78"/>
      <c r="Q473" s="44"/>
      <c r="R473" s="44"/>
      <c r="S473" s="44"/>
      <c r="T473" s="44"/>
      <c r="U473" s="44"/>
      <c r="V473" s="44"/>
      <c r="W473" s="44"/>
    </row>
    <row r="474">
      <c r="A474" s="44"/>
      <c r="B474" s="44"/>
      <c r="C474" s="44"/>
      <c r="D474" s="44"/>
      <c r="E474" s="44"/>
      <c r="F474" s="44"/>
      <c r="G474" s="44"/>
      <c r="H474" s="44"/>
      <c r="I474" s="44"/>
      <c r="J474" s="44"/>
      <c r="K474" s="44"/>
      <c r="L474" s="44"/>
      <c r="M474" s="44"/>
      <c r="N474" s="44"/>
      <c r="O474" s="78"/>
      <c r="P474" s="78"/>
      <c r="Q474" s="44"/>
      <c r="R474" s="44"/>
      <c r="S474" s="44"/>
      <c r="T474" s="44"/>
      <c r="U474" s="44"/>
      <c r="V474" s="44"/>
      <c r="W474" s="44"/>
    </row>
    <row r="475">
      <c r="A475" s="44"/>
      <c r="B475" s="44"/>
      <c r="C475" s="44"/>
      <c r="D475" s="44"/>
      <c r="E475" s="44"/>
      <c r="F475" s="44"/>
      <c r="G475" s="44"/>
      <c r="H475" s="44"/>
      <c r="I475" s="44"/>
      <c r="J475" s="44"/>
      <c r="K475" s="44"/>
      <c r="L475" s="44"/>
      <c r="M475" s="44"/>
      <c r="N475" s="44"/>
      <c r="O475" s="78"/>
      <c r="P475" s="78"/>
      <c r="Q475" s="44"/>
      <c r="R475" s="44"/>
      <c r="S475" s="44"/>
      <c r="T475" s="44"/>
      <c r="U475" s="44"/>
      <c r="V475" s="44"/>
      <c r="W475" s="44"/>
    </row>
    <row r="476">
      <c r="A476" s="44"/>
      <c r="B476" s="44"/>
      <c r="C476" s="44"/>
      <c r="D476" s="44"/>
      <c r="E476" s="44"/>
      <c r="F476" s="44"/>
      <c r="G476" s="44"/>
      <c r="H476" s="44"/>
      <c r="I476" s="44"/>
      <c r="J476" s="44"/>
      <c r="K476" s="44"/>
      <c r="L476" s="44"/>
      <c r="M476" s="44"/>
      <c r="N476" s="44"/>
      <c r="O476" s="78"/>
      <c r="P476" s="78"/>
      <c r="Q476" s="44"/>
      <c r="R476" s="44"/>
      <c r="S476" s="44"/>
      <c r="T476" s="44"/>
      <c r="U476" s="44"/>
      <c r="V476" s="44"/>
      <c r="W476" s="44"/>
    </row>
    <row r="477">
      <c r="A477" s="44"/>
      <c r="B477" s="44"/>
      <c r="C477" s="44"/>
      <c r="D477" s="44"/>
      <c r="E477" s="44"/>
      <c r="F477" s="44"/>
      <c r="G477" s="44"/>
      <c r="H477" s="44"/>
      <c r="I477" s="44"/>
      <c r="J477" s="44"/>
      <c r="K477" s="44"/>
      <c r="L477" s="44"/>
      <c r="M477" s="44"/>
      <c r="N477" s="44"/>
      <c r="O477" s="78"/>
      <c r="P477" s="78"/>
      <c r="Q477" s="44"/>
      <c r="R477" s="44"/>
      <c r="S477" s="44"/>
      <c r="T477" s="44"/>
      <c r="U477" s="44"/>
      <c r="V477" s="44"/>
      <c r="W477" s="44"/>
    </row>
    <row r="478">
      <c r="A478" s="44"/>
      <c r="B478" s="44"/>
      <c r="C478" s="44"/>
      <c r="D478" s="44"/>
      <c r="E478" s="44"/>
      <c r="F478" s="44"/>
      <c r="G478" s="44"/>
      <c r="H478" s="44"/>
      <c r="I478" s="44"/>
      <c r="J478" s="44"/>
      <c r="K478" s="44"/>
      <c r="L478" s="44"/>
      <c r="M478" s="44"/>
      <c r="N478" s="44"/>
      <c r="O478" s="78"/>
      <c r="P478" s="78"/>
      <c r="Q478" s="44"/>
      <c r="R478" s="44"/>
      <c r="S478" s="44"/>
      <c r="T478" s="44"/>
      <c r="U478" s="44"/>
      <c r="V478" s="44"/>
      <c r="W478" s="44"/>
    </row>
    <row r="479">
      <c r="A479" s="44"/>
      <c r="B479" s="44"/>
      <c r="C479" s="44"/>
      <c r="D479" s="44"/>
      <c r="E479" s="44"/>
      <c r="F479" s="44"/>
      <c r="G479" s="44"/>
      <c r="H479" s="44"/>
      <c r="I479" s="44"/>
      <c r="J479" s="44"/>
      <c r="K479" s="44"/>
      <c r="L479" s="44"/>
      <c r="M479" s="44"/>
      <c r="N479" s="44"/>
      <c r="O479" s="78"/>
      <c r="P479" s="78"/>
      <c r="Q479" s="44"/>
      <c r="R479" s="44"/>
      <c r="S479" s="44"/>
      <c r="T479" s="44"/>
      <c r="U479" s="44"/>
      <c r="V479" s="44"/>
      <c r="W479" s="44"/>
    </row>
    <row r="480">
      <c r="A480" s="44"/>
      <c r="B480" s="44"/>
      <c r="C480" s="44"/>
      <c r="D480" s="44"/>
      <c r="E480" s="44"/>
      <c r="F480" s="44"/>
      <c r="G480" s="44"/>
      <c r="H480" s="44"/>
      <c r="I480" s="44"/>
      <c r="J480" s="44"/>
      <c r="K480" s="44"/>
      <c r="L480" s="44"/>
      <c r="M480" s="44"/>
      <c r="N480" s="44"/>
      <c r="O480" s="78"/>
      <c r="P480" s="78"/>
      <c r="Q480" s="44"/>
      <c r="R480" s="44"/>
      <c r="S480" s="44"/>
      <c r="T480" s="44"/>
      <c r="U480" s="44"/>
      <c r="V480" s="44"/>
      <c r="W480" s="44"/>
    </row>
    <row r="481">
      <c r="A481" s="44"/>
      <c r="B481" s="44"/>
      <c r="C481" s="44"/>
      <c r="D481" s="44"/>
      <c r="E481" s="44"/>
      <c r="F481" s="44"/>
      <c r="G481" s="44"/>
      <c r="H481" s="44"/>
      <c r="I481" s="44"/>
      <c r="J481" s="44"/>
      <c r="K481" s="44"/>
      <c r="L481" s="44"/>
      <c r="M481" s="44"/>
      <c r="N481" s="44"/>
      <c r="O481" s="78"/>
      <c r="P481" s="78"/>
      <c r="Q481" s="44"/>
      <c r="R481" s="44"/>
      <c r="S481" s="44"/>
      <c r="T481" s="44"/>
      <c r="U481" s="44"/>
      <c r="V481" s="44"/>
      <c r="W481" s="44"/>
    </row>
    <row r="482">
      <c r="A482" s="44"/>
      <c r="B482" s="44"/>
      <c r="C482" s="44"/>
      <c r="D482" s="44"/>
      <c r="E482" s="44"/>
      <c r="F482" s="44"/>
      <c r="G482" s="44"/>
      <c r="H482" s="44"/>
      <c r="I482" s="44"/>
      <c r="J482" s="44"/>
      <c r="K482" s="44"/>
      <c r="L482" s="44"/>
      <c r="M482" s="44"/>
      <c r="N482" s="44"/>
      <c r="O482" s="78"/>
      <c r="P482" s="78"/>
      <c r="Q482" s="44"/>
      <c r="R482" s="44"/>
      <c r="S482" s="44"/>
      <c r="T482" s="44"/>
      <c r="U482" s="44"/>
      <c r="V482" s="44"/>
      <c r="W482" s="44"/>
    </row>
    <row r="483">
      <c r="A483" s="44"/>
      <c r="B483" s="44"/>
      <c r="C483" s="44"/>
      <c r="D483" s="44"/>
      <c r="E483" s="44"/>
      <c r="F483" s="44"/>
      <c r="G483" s="44"/>
      <c r="H483" s="44"/>
      <c r="I483" s="44"/>
      <c r="J483" s="44"/>
      <c r="K483" s="44"/>
      <c r="L483" s="44"/>
      <c r="M483" s="44"/>
      <c r="N483" s="44"/>
      <c r="O483" s="78"/>
      <c r="P483" s="78"/>
      <c r="Q483" s="44"/>
      <c r="R483" s="44"/>
      <c r="S483" s="44"/>
      <c r="T483" s="44"/>
      <c r="U483" s="44"/>
      <c r="V483" s="44"/>
      <c r="W483" s="44"/>
    </row>
    <row r="484">
      <c r="A484" s="44"/>
      <c r="B484" s="44"/>
      <c r="C484" s="44"/>
      <c r="D484" s="44"/>
      <c r="E484" s="44"/>
      <c r="F484" s="44"/>
      <c r="G484" s="44"/>
      <c r="H484" s="44"/>
      <c r="I484" s="44"/>
      <c r="J484" s="44"/>
      <c r="K484" s="44"/>
      <c r="L484" s="44"/>
      <c r="M484" s="44"/>
      <c r="N484" s="44"/>
      <c r="O484" s="78"/>
      <c r="P484" s="78"/>
      <c r="Q484" s="44"/>
      <c r="R484" s="44"/>
      <c r="S484" s="44"/>
      <c r="T484" s="44"/>
      <c r="U484" s="44"/>
      <c r="V484" s="44"/>
      <c r="W484" s="44"/>
    </row>
    <row r="485">
      <c r="A485" s="44"/>
      <c r="B485" s="44"/>
      <c r="C485" s="44"/>
      <c r="D485" s="44"/>
      <c r="E485" s="44"/>
      <c r="F485" s="44"/>
      <c r="G485" s="44"/>
      <c r="H485" s="44"/>
      <c r="I485" s="44"/>
      <c r="J485" s="44"/>
      <c r="K485" s="44"/>
      <c r="L485" s="44"/>
      <c r="M485" s="44"/>
      <c r="N485" s="44"/>
      <c r="O485" s="78"/>
      <c r="P485" s="78"/>
      <c r="Q485" s="44"/>
      <c r="R485" s="44"/>
      <c r="S485" s="44"/>
      <c r="T485" s="44"/>
      <c r="U485" s="44"/>
      <c r="V485" s="44"/>
      <c r="W485" s="44"/>
    </row>
    <row r="486">
      <c r="A486" s="44"/>
      <c r="B486" s="44"/>
      <c r="C486" s="44"/>
      <c r="D486" s="44"/>
      <c r="E486" s="44"/>
      <c r="F486" s="44"/>
      <c r="G486" s="44"/>
      <c r="H486" s="44"/>
      <c r="I486" s="44"/>
      <c r="J486" s="44"/>
      <c r="K486" s="44"/>
      <c r="L486" s="44"/>
      <c r="M486" s="44"/>
      <c r="N486" s="44"/>
      <c r="O486" s="78"/>
      <c r="P486" s="78"/>
      <c r="Q486" s="44"/>
      <c r="R486" s="44"/>
      <c r="S486" s="44"/>
      <c r="T486" s="44"/>
      <c r="U486" s="44"/>
      <c r="V486" s="44"/>
      <c r="W486" s="44"/>
    </row>
    <row r="487">
      <c r="A487" s="44"/>
      <c r="B487" s="44"/>
      <c r="C487" s="44"/>
      <c r="D487" s="44"/>
      <c r="E487" s="44"/>
      <c r="F487" s="44"/>
      <c r="G487" s="44"/>
      <c r="H487" s="44"/>
      <c r="I487" s="44"/>
      <c r="J487" s="44"/>
      <c r="K487" s="44"/>
      <c r="L487" s="44"/>
      <c r="M487" s="44"/>
      <c r="N487" s="44"/>
      <c r="O487" s="78"/>
      <c r="P487" s="78"/>
      <c r="Q487" s="44"/>
      <c r="R487" s="44"/>
      <c r="S487" s="44"/>
      <c r="T487" s="44"/>
      <c r="U487" s="44"/>
      <c r="V487" s="44"/>
      <c r="W487" s="44"/>
    </row>
    <row r="488">
      <c r="A488" s="44"/>
      <c r="B488" s="44"/>
      <c r="C488" s="44"/>
      <c r="D488" s="44"/>
      <c r="E488" s="44"/>
      <c r="F488" s="44"/>
      <c r="G488" s="44"/>
      <c r="H488" s="44"/>
      <c r="I488" s="44"/>
      <c r="J488" s="44"/>
      <c r="K488" s="44"/>
      <c r="L488" s="44"/>
      <c r="M488" s="44"/>
      <c r="N488" s="44"/>
      <c r="O488" s="78"/>
      <c r="P488" s="78"/>
      <c r="Q488" s="44"/>
      <c r="R488" s="44"/>
      <c r="S488" s="44"/>
      <c r="T488" s="44"/>
      <c r="U488" s="44"/>
      <c r="V488" s="44"/>
      <c r="W488" s="44"/>
    </row>
    <row r="489">
      <c r="A489" s="44"/>
      <c r="B489" s="44"/>
      <c r="C489" s="44"/>
      <c r="D489" s="44"/>
      <c r="E489" s="44"/>
      <c r="F489" s="44"/>
      <c r="G489" s="44"/>
      <c r="H489" s="44"/>
      <c r="I489" s="44"/>
      <c r="J489" s="44"/>
      <c r="K489" s="44"/>
      <c r="L489" s="44"/>
      <c r="M489" s="44"/>
      <c r="N489" s="44"/>
      <c r="O489" s="78"/>
      <c r="P489" s="78"/>
      <c r="Q489" s="44"/>
      <c r="R489" s="44"/>
      <c r="S489" s="44"/>
      <c r="T489" s="44"/>
      <c r="U489" s="44"/>
      <c r="V489" s="44"/>
      <c r="W489" s="44"/>
    </row>
    <row r="490">
      <c r="A490" s="44"/>
      <c r="B490" s="44"/>
      <c r="C490" s="44"/>
      <c r="D490" s="44"/>
      <c r="E490" s="44"/>
      <c r="F490" s="44"/>
      <c r="G490" s="44"/>
      <c r="H490" s="44"/>
      <c r="I490" s="44"/>
      <c r="J490" s="44"/>
      <c r="K490" s="44"/>
      <c r="L490" s="44"/>
      <c r="M490" s="44"/>
      <c r="N490" s="44"/>
      <c r="O490" s="78"/>
      <c r="P490" s="78"/>
      <c r="Q490" s="44"/>
      <c r="R490" s="44"/>
      <c r="S490" s="44"/>
      <c r="T490" s="44"/>
      <c r="U490" s="44"/>
      <c r="V490" s="44"/>
      <c r="W490" s="44"/>
    </row>
    <row r="491">
      <c r="A491" s="44"/>
      <c r="B491" s="44"/>
      <c r="C491" s="44"/>
      <c r="D491" s="44"/>
      <c r="E491" s="44"/>
      <c r="F491" s="44"/>
      <c r="G491" s="44"/>
      <c r="H491" s="44"/>
      <c r="I491" s="44"/>
      <c r="J491" s="44"/>
      <c r="K491" s="44"/>
      <c r="L491" s="44"/>
      <c r="M491" s="44"/>
      <c r="N491" s="44"/>
      <c r="O491" s="78"/>
      <c r="P491" s="78"/>
      <c r="Q491" s="44"/>
      <c r="R491" s="44"/>
      <c r="S491" s="44"/>
      <c r="T491" s="44"/>
      <c r="U491" s="44"/>
      <c r="V491" s="44"/>
      <c r="W491" s="44"/>
    </row>
    <row r="492">
      <c r="A492" s="44"/>
      <c r="B492" s="44"/>
      <c r="C492" s="44"/>
      <c r="D492" s="44"/>
      <c r="E492" s="44"/>
      <c r="F492" s="44"/>
      <c r="G492" s="44"/>
      <c r="H492" s="44"/>
      <c r="I492" s="44"/>
      <c r="J492" s="44"/>
      <c r="K492" s="44"/>
      <c r="L492" s="44"/>
      <c r="M492" s="44"/>
      <c r="N492" s="44"/>
      <c r="O492" s="78"/>
      <c r="P492" s="78"/>
      <c r="Q492" s="44"/>
      <c r="R492" s="44"/>
      <c r="S492" s="44"/>
      <c r="T492" s="44"/>
      <c r="U492" s="44"/>
      <c r="V492" s="44"/>
      <c r="W492" s="44"/>
    </row>
    <row r="493">
      <c r="A493" s="44"/>
      <c r="B493" s="44"/>
      <c r="C493" s="44"/>
      <c r="D493" s="44"/>
      <c r="E493" s="44"/>
      <c r="F493" s="44"/>
      <c r="G493" s="44"/>
      <c r="H493" s="44"/>
      <c r="I493" s="44"/>
      <c r="J493" s="44"/>
      <c r="K493" s="44"/>
      <c r="L493" s="44"/>
      <c r="M493" s="44"/>
      <c r="N493" s="44"/>
      <c r="O493" s="78"/>
      <c r="P493" s="78"/>
      <c r="Q493" s="44"/>
      <c r="R493" s="44"/>
      <c r="S493" s="44"/>
      <c r="T493" s="44"/>
      <c r="U493" s="44"/>
      <c r="V493" s="44"/>
      <c r="W493" s="44"/>
    </row>
    <row r="494">
      <c r="A494" s="44"/>
      <c r="B494" s="44"/>
      <c r="C494" s="44"/>
      <c r="D494" s="44"/>
      <c r="E494" s="44"/>
      <c r="F494" s="44"/>
      <c r="G494" s="44"/>
      <c r="H494" s="44"/>
      <c r="I494" s="44"/>
      <c r="J494" s="44"/>
      <c r="K494" s="44"/>
      <c r="L494" s="44"/>
      <c r="M494" s="44"/>
      <c r="N494" s="44"/>
      <c r="O494" s="78"/>
      <c r="P494" s="78"/>
      <c r="Q494" s="44"/>
      <c r="R494" s="44"/>
      <c r="S494" s="44"/>
      <c r="T494" s="44"/>
      <c r="U494" s="44"/>
      <c r="V494" s="44"/>
      <c r="W494" s="44"/>
    </row>
    <row r="495">
      <c r="A495" s="44"/>
      <c r="B495" s="44"/>
      <c r="C495" s="44"/>
      <c r="D495" s="44"/>
      <c r="E495" s="44"/>
      <c r="F495" s="44"/>
      <c r="G495" s="44"/>
      <c r="H495" s="44"/>
      <c r="I495" s="44"/>
      <c r="J495" s="44"/>
      <c r="K495" s="44"/>
      <c r="L495" s="44"/>
      <c r="M495" s="44"/>
      <c r="N495" s="44"/>
      <c r="O495" s="78"/>
      <c r="P495" s="78"/>
      <c r="Q495" s="44"/>
      <c r="R495" s="44"/>
      <c r="S495" s="44"/>
      <c r="T495" s="44"/>
      <c r="U495" s="44"/>
      <c r="V495" s="44"/>
      <c r="W495" s="44"/>
    </row>
    <row r="496">
      <c r="A496" s="44"/>
      <c r="B496" s="44"/>
      <c r="C496" s="44"/>
      <c r="D496" s="44"/>
      <c r="E496" s="44"/>
      <c r="F496" s="44"/>
      <c r="G496" s="44"/>
      <c r="H496" s="44"/>
      <c r="I496" s="44"/>
      <c r="J496" s="44"/>
      <c r="K496" s="44"/>
      <c r="L496" s="44"/>
      <c r="M496" s="44"/>
      <c r="N496" s="44"/>
      <c r="O496" s="78"/>
      <c r="P496" s="78"/>
      <c r="Q496" s="44"/>
      <c r="R496" s="44"/>
      <c r="S496" s="44"/>
      <c r="T496" s="44"/>
      <c r="U496" s="44"/>
      <c r="V496" s="44"/>
      <c r="W496" s="44"/>
    </row>
    <row r="497">
      <c r="A497" s="44"/>
      <c r="B497" s="44"/>
      <c r="C497" s="44"/>
      <c r="D497" s="44"/>
      <c r="E497" s="44"/>
      <c r="F497" s="44"/>
      <c r="G497" s="44"/>
      <c r="H497" s="44"/>
      <c r="I497" s="44"/>
      <c r="J497" s="44"/>
      <c r="K497" s="44"/>
      <c r="L497" s="44"/>
      <c r="M497" s="44"/>
      <c r="N497" s="44"/>
      <c r="O497" s="78"/>
      <c r="P497" s="78"/>
      <c r="Q497" s="44"/>
      <c r="R497" s="44"/>
      <c r="S497" s="44"/>
      <c r="T497" s="44"/>
      <c r="U497" s="44"/>
      <c r="V497" s="44"/>
      <c r="W497" s="44"/>
    </row>
    <row r="498">
      <c r="A498" s="44"/>
      <c r="B498" s="44"/>
      <c r="C498" s="44"/>
      <c r="D498" s="44"/>
      <c r="E498" s="44"/>
      <c r="F498" s="44"/>
      <c r="G498" s="44"/>
      <c r="H498" s="44"/>
      <c r="I498" s="44"/>
      <c r="J498" s="44"/>
      <c r="K498" s="44"/>
      <c r="L498" s="44"/>
      <c r="M498" s="44"/>
      <c r="N498" s="44"/>
      <c r="O498" s="78"/>
      <c r="P498" s="78"/>
      <c r="Q498" s="44"/>
      <c r="R498" s="44"/>
      <c r="S498" s="44"/>
      <c r="T498" s="44"/>
      <c r="U498" s="44"/>
      <c r="V498" s="44"/>
      <c r="W498" s="44"/>
    </row>
    <row r="499">
      <c r="A499" s="44"/>
      <c r="B499" s="44"/>
      <c r="C499" s="44"/>
      <c r="D499" s="44"/>
      <c r="E499" s="44"/>
      <c r="F499" s="44"/>
      <c r="G499" s="44"/>
      <c r="H499" s="44"/>
      <c r="I499" s="44"/>
      <c r="J499" s="44"/>
      <c r="K499" s="44"/>
      <c r="L499" s="44"/>
      <c r="M499" s="44"/>
      <c r="N499" s="44"/>
      <c r="O499" s="78"/>
      <c r="P499" s="78"/>
      <c r="Q499" s="44"/>
      <c r="R499" s="44"/>
      <c r="S499" s="44"/>
      <c r="T499" s="44"/>
      <c r="U499" s="44"/>
      <c r="V499" s="44"/>
      <c r="W499" s="44"/>
    </row>
    <row r="500">
      <c r="A500" s="44"/>
      <c r="B500" s="44"/>
      <c r="C500" s="44"/>
      <c r="D500" s="44"/>
      <c r="E500" s="44"/>
      <c r="F500" s="44"/>
      <c r="G500" s="44"/>
      <c r="H500" s="44"/>
      <c r="I500" s="44"/>
      <c r="J500" s="44"/>
      <c r="K500" s="44"/>
      <c r="L500" s="44"/>
      <c r="M500" s="44"/>
      <c r="N500" s="44"/>
      <c r="O500" s="78"/>
      <c r="P500" s="78"/>
      <c r="Q500" s="44"/>
      <c r="R500" s="44"/>
      <c r="S500" s="44"/>
      <c r="T500" s="44"/>
      <c r="U500" s="44"/>
      <c r="V500" s="44"/>
      <c r="W500" s="44"/>
    </row>
    <row r="501">
      <c r="A501" s="44"/>
      <c r="B501" s="44"/>
      <c r="C501" s="44"/>
      <c r="D501" s="44"/>
      <c r="E501" s="44"/>
      <c r="F501" s="44"/>
      <c r="G501" s="44"/>
      <c r="H501" s="44"/>
      <c r="I501" s="44"/>
      <c r="J501" s="44"/>
      <c r="K501" s="44"/>
      <c r="L501" s="44"/>
      <c r="M501" s="44"/>
      <c r="N501" s="44"/>
      <c r="O501" s="78"/>
      <c r="P501" s="78"/>
      <c r="Q501" s="44"/>
      <c r="R501" s="44"/>
      <c r="S501" s="44"/>
      <c r="T501" s="44"/>
      <c r="U501" s="44"/>
      <c r="V501" s="44"/>
      <c r="W501" s="44"/>
    </row>
    <row r="502">
      <c r="A502" s="44"/>
      <c r="B502" s="44"/>
      <c r="C502" s="44"/>
      <c r="D502" s="44"/>
      <c r="E502" s="44"/>
      <c r="F502" s="44"/>
      <c r="G502" s="44"/>
      <c r="H502" s="44"/>
      <c r="I502" s="44"/>
      <c r="J502" s="44"/>
      <c r="K502" s="44"/>
      <c r="L502" s="44"/>
      <c r="M502" s="44"/>
      <c r="N502" s="44"/>
      <c r="O502" s="78"/>
      <c r="P502" s="78"/>
      <c r="Q502" s="44"/>
      <c r="R502" s="44"/>
      <c r="S502" s="44"/>
      <c r="T502" s="44"/>
      <c r="U502" s="44"/>
      <c r="V502" s="44"/>
      <c r="W502" s="44"/>
    </row>
    <row r="503">
      <c r="A503" s="44"/>
      <c r="B503" s="44"/>
      <c r="C503" s="44"/>
      <c r="D503" s="44"/>
      <c r="E503" s="44"/>
      <c r="F503" s="44"/>
      <c r="G503" s="44"/>
      <c r="H503" s="44"/>
      <c r="I503" s="44"/>
      <c r="J503" s="44"/>
      <c r="K503" s="44"/>
      <c r="L503" s="44"/>
      <c r="M503" s="44"/>
      <c r="N503" s="44"/>
      <c r="O503" s="78"/>
      <c r="P503" s="78"/>
      <c r="Q503" s="44"/>
      <c r="R503" s="44"/>
      <c r="S503" s="44"/>
      <c r="T503" s="44"/>
      <c r="U503" s="44"/>
      <c r="V503" s="44"/>
      <c r="W503" s="44"/>
    </row>
    <row r="504">
      <c r="A504" s="44"/>
      <c r="B504" s="44"/>
      <c r="C504" s="44"/>
      <c r="D504" s="44"/>
      <c r="E504" s="44"/>
      <c r="F504" s="44"/>
      <c r="G504" s="44"/>
      <c r="H504" s="44"/>
      <c r="I504" s="44"/>
      <c r="J504" s="44"/>
      <c r="K504" s="44"/>
      <c r="L504" s="44"/>
      <c r="M504" s="44"/>
      <c r="N504" s="44"/>
      <c r="O504" s="78"/>
      <c r="P504" s="78"/>
      <c r="Q504" s="44"/>
      <c r="R504" s="44"/>
      <c r="S504" s="44"/>
      <c r="T504" s="44"/>
      <c r="U504" s="44"/>
      <c r="V504" s="44"/>
      <c r="W504" s="44"/>
    </row>
    <row r="505">
      <c r="A505" s="44"/>
      <c r="B505" s="44"/>
      <c r="C505" s="44"/>
      <c r="D505" s="44"/>
      <c r="E505" s="44"/>
      <c r="F505" s="44"/>
      <c r="G505" s="44"/>
      <c r="H505" s="44"/>
      <c r="I505" s="44"/>
      <c r="J505" s="44"/>
      <c r="K505" s="44"/>
      <c r="L505" s="44"/>
      <c r="M505" s="44"/>
      <c r="N505" s="44"/>
      <c r="O505" s="78"/>
      <c r="P505" s="78"/>
      <c r="Q505" s="44"/>
      <c r="R505" s="44"/>
      <c r="S505" s="44"/>
      <c r="T505" s="44"/>
      <c r="U505" s="44"/>
      <c r="V505" s="44"/>
      <c r="W505" s="44"/>
    </row>
    <row r="506">
      <c r="A506" s="44"/>
      <c r="B506" s="44"/>
      <c r="C506" s="44"/>
      <c r="D506" s="44"/>
      <c r="E506" s="44"/>
      <c r="F506" s="44"/>
      <c r="G506" s="44"/>
      <c r="H506" s="44"/>
      <c r="I506" s="44"/>
      <c r="J506" s="44"/>
      <c r="K506" s="44"/>
      <c r="L506" s="44"/>
      <c r="M506" s="44"/>
      <c r="N506" s="44"/>
      <c r="O506" s="78"/>
      <c r="P506" s="78"/>
      <c r="Q506" s="44"/>
      <c r="R506" s="44"/>
      <c r="S506" s="44"/>
      <c r="T506" s="44"/>
      <c r="U506" s="44"/>
      <c r="V506" s="44"/>
      <c r="W506" s="44"/>
    </row>
    <row r="507">
      <c r="A507" s="44"/>
      <c r="B507" s="44"/>
      <c r="C507" s="44"/>
      <c r="D507" s="44"/>
      <c r="E507" s="44"/>
      <c r="F507" s="44"/>
      <c r="G507" s="44"/>
      <c r="H507" s="44"/>
      <c r="I507" s="44"/>
      <c r="J507" s="44"/>
      <c r="K507" s="44"/>
      <c r="L507" s="44"/>
      <c r="M507" s="44"/>
      <c r="N507" s="44"/>
      <c r="O507" s="78"/>
      <c r="P507" s="78"/>
      <c r="Q507" s="44"/>
      <c r="R507" s="44"/>
      <c r="S507" s="44"/>
      <c r="T507" s="44"/>
      <c r="U507" s="44"/>
      <c r="V507" s="44"/>
      <c r="W507" s="44"/>
    </row>
    <row r="508">
      <c r="A508" s="44"/>
      <c r="B508" s="44"/>
      <c r="C508" s="44"/>
      <c r="D508" s="44"/>
      <c r="E508" s="44"/>
      <c r="F508" s="44"/>
      <c r="G508" s="44"/>
      <c r="H508" s="44"/>
      <c r="I508" s="44"/>
      <c r="J508" s="44"/>
      <c r="K508" s="44"/>
      <c r="L508" s="44"/>
      <c r="M508" s="44"/>
      <c r="N508" s="44"/>
      <c r="O508" s="78"/>
      <c r="P508" s="78"/>
      <c r="Q508" s="44"/>
      <c r="R508" s="44"/>
      <c r="S508" s="44"/>
      <c r="T508" s="44"/>
      <c r="U508" s="44"/>
      <c r="V508" s="44"/>
      <c r="W508" s="44"/>
    </row>
    <row r="509">
      <c r="A509" s="44"/>
      <c r="B509" s="44"/>
      <c r="C509" s="44"/>
      <c r="D509" s="44"/>
      <c r="E509" s="44"/>
      <c r="F509" s="44"/>
      <c r="G509" s="44"/>
      <c r="H509" s="44"/>
      <c r="I509" s="44"/>
      <c r="J509" s="44"/>
      <c r="K509" s="44"/>
      <c r="L509" s="44"/>
      <c r="M509" s="44"/>
      <c r="N509" s="44"/>
      <c r="O509" s="78"/>
      <c r="P509" s="78"/>
      <c r="Q509" s="44"/>
      <c r="R509" s="44"/>
      <c r="S509" s="44"/>
      <c r="T509" s="44"/>
      <c r="U509" s="44"/>
      <c r="V509" s="44"/>
      <c r="W509" s="44"/>
    </row>
    <row r="510">
      <c r="A510" s="44"/>
      <c r="B510" s="44"/>
      <c r="C510" s="44"/>
      <c r="D510" s="44"/>
      <c r="E510" s="44"/>
      <c r="F510" s="44"/>
      <c r="G510" s="44"/>
      <c r="H510" s="44"/>
      <c r="I510" s="44"/>
      <c r="J510" s="44"/>
      <c r="K510" s="44"/>
      <c r="L510" s="44"/>
      <c r="M510" s="44"/>
      <c r="N510" s="44"/>
      <c r="O510" s="78"/>
      <c r="P510" s="78"/>
      <c r="Q510" s="44"/>
      <c r="R510" s="44"/>
      <c r="S510" s="44"/>
      <c r="T510" s="44"/>
      <c r="U510" s="44"/>
      <c r="V510" s="44"/>
      <c r="W510" s="44"/>
    </row>
    <row r="511">
      <c r="A511" s="44"/>
      <c r="B511" s="44"/>
      <c r="C511" s="44"/>
      <c r="D511" s="44"/>
      <c r="E511" s="44"/>
      <c r="F511" s="44"/>
      <c r="G511" s="44"/>
      <c r="H511" s="44"/>
      <c r="I511" s="44"/>
      <c r="J511" s="44"/>
      <c r="K511" s="44"/>
      <c r="L511" s="44"/>
      <c r="M511" s="44"/>
      <c r="N511" s="44"/>
      <c r="O511" s="78"/>
      <c r="P511" s="78"/>
      <c r="Q511" s="44"/>
      <c r="R511" s="44"/>
      <c r="S511" s="44"/>
      <c r="T511" s="44"/>
      <c r="U511" s="44"/>
      <c r="V511" s="44"/>
      <c r="W511" s="44"/>
    </row>
    <row r="512">
      <c r="A512" s="44"/>
      <c r="B512" s="44"/>
      <c r="C512" s="44"/>
      <c r="D512" s="44"/>
      <c r="E512" s="44"/>
      <c r="F512" s="44"/>
      <c r="G512" s="44"/>
      <c r="H512" s="44"/>
      <c r="I512" s="44"/>
      <c r="J512" s="44"/>
      <c r="K512" s="44"/>
      <c r="L512" s="44"/>
      <c r="M512" s="44"/>
      <c r="N512" s="44"/>
      <c r="O512" s="78"/>
      <c r="P512" s="78"/>
      <c r="Q512" s="44"/>
      <c r="R512" s="44"/>
      <c r="S512" s="44"/>
      <c r="T512" s="44"/>
      <c r="U512" s="44"/>
      <c r="V512" s="44"/>
      <c r="W512" s="44"/>
    </row>
    <row r="513">
      <c r="A513" s="44"/>
      <c r="B513" s="44"/>
      <c r="C513" s="44"/>
      <c r="D513" s="44"/>
      <c r="E513" s="44"/>
      <c r="F513" s="44"/>
      <c r="G513" s="44"/>
      <c r="H513" s="44"/>
      <c r="I513" s="44"/>
      <c r="J513" s="44"/>
      <c r="K513" s="44"/>
      <c r="L513" s="44"/>
      <c r="M513" s="44"/>
      <c r="N513" s="44"/>
      <c r="O513" s="78"/>
      <c r="P513" s="78"/>
      <c r="Q513" s="44"/>
      <c r="R513" s="44"/>
      <c r="S513" s="44"/>
      <c r="T513" s="44"/>
      <c r="U513" s="44"/>
      <c r="V513" s="44"/>
      <c r="W513" s="44"/>
    </row>
    <row r="514">
      <c r="A514" s="44"/>
      <c r="B514" s="44"/>
      <c r="C514" s="44"/>
      <c r="D514" s="44"/>
      <c r="E514" s="44"/>
      <c r="F514" s="44"/>
      <c r="G514" s="44"/>
      <c r="H514" s="44"/>
      <c r="I514" s="44"/>
      <c r="J514" s="44"/>
      <c r="K514" s="44"/>
      <c r="L514" s="44"/>
      <c r="M514" s="44"/>
      <c r="N514" s="44"/>
      <c r="O514" s="78"/>
      <c r="P514" s="78"/>
      <c r="Q514" s="44"/>
      <c r="R514" s="44"/>
      <c r="S514" s="44"/>
      <c r="T514" s="44"/>
      <c r="U514" s="44"/>
      <c r="V514" s="44"/>
      <c r="W514" s="44"/>
    </row>
    <row r="515">
      <c r="A515" s="44"/>
      <c r="B515" s="44"/>
      <c r="C515" s="44"/>
      <c r="D515" s="44"/>
      <c r="E515" s="44"/>
      <c r="F515" s="44"/>
      <c r="G515" s="44"/>
      <c r="H515" s="44"/>
      <c r="I515" s="44"/>
      <c r="J515" s="44"/>
      <c r="K515" s="44"/>
      <c r="L515" s="44"/>
      <c r="M515" s="44"/>
      <c r="N515" s="44"/>
      <c r="O515" s="78"/>
      <c r="P515" s="78"/>
      <c r="Q515" s="44"/>
      <c r="R515" s="44"/>
      <c r="S515" s="44"/>
      <c r="T515" s="44"/>
      <c r="U515" s="44"/>
      <c r="V515" s="44"/>
      <c r="W515" s="44"/>
    </row>
    <row r="516">
      <c r="A516" s="44"/>
      <c r="B516" s="44"/>
      <c r="C516" s="44"/>
      <c r="D516" s="44"/>
      <c r="E516" s="44"/>
      <c r="F516" s="44"/>
      <c r="G516" s="44"/>
      <c r="H516" s="44"/>
      <c r="I516" s="44"/>
      <c r="J516" s="44"/>
      <c r="K516" s="44"/>
      <c r="L516" s="44"/>
      <c r="M516" s="44"/>
      <c r="N516" s="44"/>
      <c r="O516" s="78"/>
      <c r="P516" s="78"/>
      <c r="Q516" s="44"/>
      <c r="R516" s="44"/>
      <c r="S516" s="44"/>
      <c r="T516" s="44"/>
      <c r="U516" s="44"/>
      <c r="V516" s="44"/>
      <c r="W516" s="44"/>
    </row>
    <row r="517">
      <c r="A517" s="44"/>
      <c r="B517" s="44"/>
      <c r="C517" s="44"/>
      <c r="D517" s="44"/>
      <c r="E517" s="44"/>
      <c r="F517" s="44"/>
      <c r="G517" s="44"/>
      <c r="H517" s="44"/>
      <c r="I517" s="44"/>
      <c r="J517" s="44"/>
      <c r="K517" s="44"/>
      <c r="L517" s="44"/>
      <c r="M517" s="44"/>
      <c r="N517" s="44"/>
      <c r="O517" s="78"/>
      <c r="P517" s="78"/>
      <c r="Q517" s="44"/>
      <c r="R517" s="44"/>
      <c r="S517" s="44"/>
      <c r="T517" s="44"/>
      <c r="U517" s="44"/>
      <c r="V517" s="44"/>
      <c r="W517" s="44"/>
    </row>
    <row r="518">
      <c r="A518" s="44"/>
      <c r="B518" s="44"/>
      <c r="C518" s="44"/>
      <c r="D518" s="44"/>
      <c r="E518" s="44"/>
      <c r="F518" s="44"/>
      <c r="G518" s="44"/>
      <c r="H518" s="44"/>
      <c r="I518" s="44"/>
      <c r="J518" s="44"/>
      <c r="K518" s="44"/>
      <c r="L518" s="44"/>
      <c r="M518" s="44"/>
      <c r="N518" s="44"/>
      <c r="O518" s="78"/>
      <c r="P518" s="78"/>
      <c r="Q518" s="44"/>
      <c r="R518" s="44"/>
      <c r="S518" s="44"/>
      <c r="T518" s="44"/>
      <c r="U518" s="44"/>
      <c r="V518" s="44"/>
      <c r="W518" s="44"/>
    </row>
    <row r="519">
      <c r="A519" s="44"/>
      <c r="B519" s="44"/>
      <c r="C519" s="44"/>
      <c r="D519" s="44"/>
      <c r="E519" s="44"/>
      <c r="F519" s="44"/>
      <c r="G519" s="44"/>
      <c r="H519" s="44"/>
      <c r="I519" s="44"/>
      <c r="J519" s="44"/>
      <c r="K519" s="44"/>
      <c r="L519" s="44"/>
      <c r="M519" s="44"/>
      <c r="N519" s="44"/>
      <c r="O519" s="78"/>
      <c r="P519" s="78"/>
      <c r="Q519" s="44"/>
      <c r="R519" s="44"/>
      <c r="S519" s="44"/>
      <c r="T519" s="44"/>
      <c r="U519" s="44"/>
      <c r="V519" s="44"/>
      <c r="W519" s="44"/>
    </row>
    <row r="520">
      <c r="A520" s="44"/>
      <c r="B520" s="44"/>
      <c r="C520" s="44"/>
      <c r="D520" s="44"/>
      <c r="E520" s="44"/>
      <c r="F520" s="44"/>
      <c r="G520" s="44"/>
      <c r="H520" s="44"/>
      <c r="I520" s="44"/>
      <c r="J520" s="44"/>
      <c r="K520" s="44"/>
      <c r="L520" s="44"/>
      <c r="M520" s="44"/>
      <c r="N520" s="44"/>
      <c r="O520" s="78"/>
      <c r="P520" s="78"/>
      <c r="Q520" s="44"/>
      <c r="R520" s="44"/>
      <c r="S520" s="44"/>
      <c r="T520" s="44"/>
      <c r="U520" s="44"/>
      <c r="V520" s="44"/>
      <c r="W520" s="44"/>
    </row>
    <row r="521">
      <c r="A521" s="44"/>
      <c r="B521" s="44"/>
      <c r="C521" s="44"/>
      <c r="D521" s="44"/>
      <c r="E521" s="44"/>
      <c r="F521" s="44"/>
      <c r="G521" s="44"/>
      <c r="H521" s="44"/>
      <c r="I521" s="44"/>
      <c r="J521" s="44"/>
      <c r="K521" s="44"/>
      <c r="L521" s="44"/>
      <c r="M521" s="44"/>
      <c r="N521" s="44"/>
      <c r="O521" s="78"/>
      <c r="P521" s="78"/>
      <c r="Q521" s="44"/>
      <c r="R521" s="44"/>
      <c r="S521" s="44"/>
      <c r="T521" s="44"/>
      <c r="U521" s="44"/>
      <c r="V521" s="44"/>
      <c r="W521" s="44"/>
    </row>
    <row r="522">
      <c r="A522" s="44"/>
      <c r="B522" s="44"/>
      <c r="C522" s="44"/>
      <c r="D522" s="44"/>
      <c r="E522" s="44"/>
      <c r="F522" s="44"/>
      <c r="G522" s="44"/>
      <c r="H522" s="44"/>
      <c r="I522" s="44"/>
      <c r="J522" s="44"/>
      <c r="K522" s="44"/>
      <c r="L522" s="44"/>
      <c r="M522" s="44"/>
      <c r="N522" s="44"/>
      <c r="O522" s="78"/>
      <c r="P522" s="78"/>
      <c r="Q522" s="44"/>
      <c r="R522" s="44"/>
      <c r="S522" s="44"/>
      <c r="T522" s="44"/>
      <c r="U522" s="44"/>
      <c r="V522" s="44"/>
      <c r="W522" s="44"/>
    </row>
    <row r="523">
      <c r="A523" s="44"/>
      <c r="B523" s="44"/>
      <c r="C523" s="44"/>
      <c r="D523" s="44"/>
      <c r="E523" s="44"/>
      <c r="F523" s="44"/>
      <c r="G523" s="44"/>
      <c r="H523" s="44"/>
      <c r="I523" s="44"/>
      <c r="J523" s="44"/>
      <c r="K523" s="44"/>
      <c r="L523" s="44"/>
      <c r="M523" s="44"/>
      <c r="N523" s="44"/>
      <c r="O523" s="78"/>
      <c r="P523" s="78"/>
      <c r="Q523" s="44"/>
      <c r="R523" s="44"/>
      <c r="S523" s="44"/>
      <c r="T523" s="44"/>
      <c r="U523" s="44"/>
      <c r="V523" s="44"/>
      <c r="W523" s="44"/>
    </row>
    <row r="524">
      <c r="A524" s="44"/>
      <c r="B524" s="44"/>
      <c r="C524" s="44"/>
      <c r="D524" s="44"/>
      <c r="E524" s="44"/>
      <c r="F524" s="44"/>
      <c r="G524" s="44"/>
      <c r="H524" s="44"/>
      <c r="I524" s="44"/>
      <c r="J524" s="44"/>
      <c r="K524" s="44"/>
      <c r="L524" s="44"/>
      <c r="M524" s="44"/>
      <c r="N524" s="44"/>
      <c r="O524" s="78"/>
      <c r="P524" s="78"/>
      <c r="Q524" s="44"/>
      <c r="R524" s="44"/>
      <c r="S524" s="44"/>
      <c r="T524" s="44"/>
      <c r="U524" s="44"/>
      <c r="V524" s="44"/>
      <c r="W524" s="44"/>
    </row>
    <row r="525">
      <c r="A525" s="44"/>
      <c r="B525" s="44"/>
      <c r="C525" s="44"/>
      <c r="D525" s="44"/>
      <c r="E525" s="44"/>
      <c r="F525" s="44"/>
      <c r="G525" s="44"/>
      <c r="H525" s="44"/>
      <c r="I525" s="44"/>
      <c r="J525" s="44"/>
      <c r="K525" s="44"/>
      <c r="L525" s="44"/>
      <c r="M525" s="44"/>
      <c r="N525" s="44"/>
      <c r="O525" s="78"/>
      <c r="P525" s="78"/>
      <c r="Q525" s="44"/>
      <c r="R525" s="44"/>
      <c r="S525" s="44"/>
      <c r="T525" s="44"/>
      <c r="U525" s="44"/>
      <c r="V525" s="44"/>
      <c r="W525" s="44"/>
    </row>
    <row r="526">
      <c r="A526" s="44"/>
      <c r="B526" s="44"/>
      <c r="C526" s="44"/>
      <c r="D526" s="44"/>
      <c r="E526" s="44"/>
      <c r="F526" s="44"/>
      <c r="G526" s="44"/>
      <c r="H526" s="44"/>
      <c r="I526" s="44"/>
      <c r="J526" s="44"/>
      <c r="K526" s="44"/>
      <c r="L526" s="44"/>
      <c r="M526" s="44"/>
      <c r="N526" s="44"/>
      <c r="O526" s="78"/>
      <c r="P526" s="78"/>
      <c r="Q526" s="44"/>
      <c r="R526" s="44"/>
      <c r="S526" s="44"/>
      <c r="T526" s="44"/>
      <c r="U526" s="44"/>
      <c r="V526" s="44"/>
      <c r="W526" s="44"/>
    </row>
    <row r="527">
      <c r="A527" s="44"/>
      <c r="B527" s="44"/>
      <c r="C527" s="44"/>
      <c r="D527" s="44"/>
      <c r="E527" s="44"/>
      <c r="F527" s="44"/>
      <c r="G527" s="44"/>
      <c r="H527" s="44"/>
      <c r="I527" s="44"/>
      <c r="J527" s="44"/>
      <c r="K527" s="44"/>
      <c r="L527" s="44"/>
      <c r="M527" s="44"/>
      <c r="N527" s="44"/>
      <c r="O527" s="78"/>
      <c r="P527" s="78"/>
      <c r="Q527" s="44"/>
      <c r="R527" s="44"/>
      <c r="S527" s="44"/>
      <c r="T527" s="44"/>
      <c r="U527" s="44"/>
      <c r="V527" s="44"/>
      <c r="W527" s="44"/>
    </row>
    <row r="528">
      <c r="A528" s="44"/>
      <c r="B528" s="44"/>
      <c r="C528" s="44"/>
      <c r="D528" s="44"/>
      <c r="E528" s="44"/>
      <c r="F528" s="44"/>
      <c r="G528" s="44"/>
      <c r="H528" s="44"/>
      <c r="I528" s="44"/>
      <c r="J528" s="44"/>
      <c r="K528" s="44"/>
      <c r="L528" s="44"/>
      <c r="M528" s="44"/>
      <c r="N528" s="44"/>
      <c r="O528" s="78"/>
      <c r="P528" s="78"/>
      <c r="Q528" s="44"/>
      <c r="R528" s="44"/>
      <c r="S528" s="44"/>
      <c r="T528" s="44"/>
      <c r="U528" s="44"/>
      <c r="V528" s="44"/>
      <c r="W528" s="44"/>
    </row>
    <row r="529">
      <c r="A529" s="44"/>
      <c r="B529" s="44"/>
      <c r="C529" s="44"/>
      <c r="D529" s="44"/>
      <c r="E529" s="44"/>
      <c r="F529" s="44"/>
      <c r="G529" s="44"/>
      <c r="H529" s="44"/>
      <c r="I529" s="44"/>
      <c r="J529" s="44"/>
      <c r="K529" s="44"/>
      <c r="L529" s="44"/>
      <c r="M529" s="44"/>
      <c r="N529" s="44"/>
      <c r="O529" s="78"/>
      <c r="P529" s="78"/>
      <c r="Q529" s="44"/>
      <c r="R529" s="44"/>
      <c r="S529" s="44"/>
      <c r="T529" s="44"/>
      <c r="U529" s="44"/>
      <c r="V529" s="44"/>
      <c r="W529" s="44"/>
    </row>
    <row r="530">
      <c r="A530" s="44"/>
      <c r="B530" s="44"/>
      <c r="C530" s="44"/>
      <c r="D530" s="44"/>
      <c r="E530" s="44"/>
      <c r="F530" s="44"/>
      <c r="G530" s="44"/>
      <c r="H530" s="44"/>
      <c r="I530" s="44"/>
      <c r="J530" s="44"/>
      <c r="K530" s="44"/>
      <c r="L530" s="44"/>
      <c r="M530" s="44"/>
      <c r="N530" s="44"/>
      <c r="O530" s="78"/>
      <c r="P530" s="78"/>
      <c r="Q530" s="44"/>
      <c r="R530" s="44"/>
      <c r="S530" s="44"/>
      <c r="T530" s="44"/>
      <c r="U530" s="44"/>
      <c r="V530" s="44"/>
      <c r="W530" s="44"/>
    </row>
    <row r="531">
      <c r="A531" s="44"/>
      <c r="B531" s="44"/>
      <c r="C531" s="44"/>
      <c r="D531" s="44"/>
      <c r="E531" s="44"/>
      <c r="F531" s="44"/>
      <c r="G531" s="44"/>
      <c r="H531" s="44"/>
      <c r="I531" s="44"/>
      <c r="J531" s="44"/>
      <c r="K531" s="44"/>
      <c r="L531" s="44"/>
      <c r="M531" s="44"/>
      <c r="N531" s="44"/>
      <c r="O531" s="78"/>
      <c r="P531" s="78"/>
      <c r="Q531" s="44"/>
      <c r="R531" s="44"/>
      <c r="S531" s="44"/>
      <c r="T531" s="44"/>
      <c r="U531" s="44"/>
      <c r="V531" s="44"/>
      <c r="W531" s="44"/>
    </row>
    <row r="532">
      <c r="A532" s="44"/>
      <c r="B532" s="44"/>
      <c r="C532" s="44"/>
      <c r="D532" s="44"/>
      <c r="E532" s="44"/>
      <c r="F532" s="44"/>
      <c r="G532" s="44"/>
      <c r="H532" s="44"/>
      <c r="I532" s="44"/>
      <c r="J532" s="44"/>
      <c r="K532" s="44"/>
      <c r="L532" s="44"/>
      <c r="M532" s="44"/>
      <c r="N532" s="44"/>
      <c r="O532" s="78"/>
      <c r="P532" s="78"/>
      <c r="Q532" s="44"/>
      <c r="R532" s="44"/>
      <c r="S532" s="44"/>
      <c r="T532" s="44"/>
      <c r="U532" s="44"/>
      <c r="V532" s="44"/>
      <c r="W532" s="44"/>
    </row>
    <row r="533">
      <c r="A533" s="44"/>
      <c r="B533" s="44"/>
      <c r="C533" s="44"/>
      <c r="D533" s="44"/>
      <c r="E533" s="44"/>
      <c r="F533" s="44"/>
      <c r="G533" s="44"/>
      <c r="H533" s="44"/>
      <c r="I533" s="44"/>
      <c r="J533" s="44"/>
      <c r="K533" s="44"/>
      <c r="L533" s="44"/>
      <c r="M533" s="44"/>
      <c r="N533" s="44"/>
      <c r="O533" s="78"/>
      <c r="P533" s="78"/>
      <c r="Q533" s="44"/>
      <c r="R533" s="44"/>
      <c r="S533" s="44"/>
      <c r="T533" s="44"/>
      <c r="U533" s="44"/>
      <c r="V533" s="44"/>
      <c r="W533" s="44"/>
    </row>
    <row r="534">
      <c r="A534" s="44"/>
      <c r="B534" s="44"/>
      <c r="C534" s="44"/>
      <c r="D534" s="44"/>
      <c r="E534" s="44"/>
      <c r="F534" s="44"/>
      <c r="G534" s="44"/>
      <c r="H534" s="44"/>
      <c r="I534" s="44"/>
      <c r="J534" s="44"/>
      <c r="K534" s="44"/>
      <c r="L534" s="44"/>
      <c r="M534" s="44"/>
      <c r="N534" s="44"/>
      <c r="O534" s="78"/>
      <c r="P534" s="78"/>
      <c r="Q534" s="44"/>
      <c r="R534" s="44"/>
      <c r="S534" s="44"/>
      <c r="T534" s="44"/>
      <c r="U534" s="44"/>
      <c r="V534" s="44"/>
      <c r="W534" s="44"/>
    </row>
    <row r="535">
      <c r="A535" s="44"/>
      <c r="B535" s="44"/>
      <c r="C535" s="44"/>
      <c r="D535" s="44"/>
      <c r="E535" s="44"/>
      <c r="F535" s="44"/>
      <c r="G535" s="44"/>
      <c r="H535" s="44"/>
      <c r="I535" s="44"/>
      <c r="J535" s="44"/>
      <c r="K535" s="44"/>
      <c r="L535" s="44"/>
      <c r="M535" s="44"/>
      <c r="N535" s="44"/>
      <c r="O535" s="78"/>
      <c r="P535" s="78"/>
      <c r="Q535" s="44"/>
      <c r="R535" s="44"/>
      <c r="S535" s="44"/>
      <c r="T535" s="44"/>
      <c r="U535" s="44"/>
      <c r="V535" s="44"/>
      <c r="W535" s="44"/>
    </row>
    <row r="536">
      <c r="A536" s="44"/>
      <c r="B536" s="44"/>
      <c r="C536" s="44"/>
      <c r="D536" s="44"/>
      <c r="E536" s="44"/>
      <c r="F536" s="44"/>
      <c r="G536" s="44"/>
      <c r="H536" s="44"/>
      <c r="I536" s="44"/>
      <c r="J536" s="44"/>
      <c r="K536" s="44"/>
      <c r="L536" s="44"/>
      <c r="M536" s="44"/>
      <c r="N536" s="44"/>
      <c r="O536" s="78"/>
      <c r="P536" s="78"/>
      <c r="Q536" s="44"/>
      <c r="R536" s="44"/>
      <c r="S536" s="44"/>
      <c r="T536" s="44"/>
      <c r="U536" s="44"/>
      <c r="V536" s="44"/>
      <c r="W536" s="44"/>
    </row>
    <row r="537">
      <c r="A537" s="44"/>
      <c r="B537" s="44"/>
      <c r="C537" s="44"/>
      <c r="D537" s="44"/>
      <c r="E537" s="44"/>
      <c r="F537" s="44"/>
      <c r="G537" s="44"/>
      <c r="H537" s="44"/>
      <c r="I537" s="44"/>
      <c r="J537" s="44"/>
      <c r="K537" s="44"/>
      <c r="L537" s="44"/>
      <c r="M537" s="44"/>
      <c r="N537" s="44"/>
      <c r="O537" s="78"/>
      <c r="P537" s="78"/>
      <c r="Q537" s="44"/>
      <c r="R537" s="44"/>
      <c r="S537" s="44"/>
      <c r="T537" s="44"/>
      <c r="U537" s="44"/>
      <c r="V537" s="44"/>
      <c r="W537" s="44"/>
    </row>
    <row r="538">
      <c r="A538" s="44"/>
      <c r="B538" s="44"/>
      <c r="C538" s="44"/>
      <c r="D538" s="44"/>
      <c r="E538" s="44"/>
      <c r="F538" s="44"/>
      <c r="G538" s="44"/>
      <c r="H538" s="44"/>
      <c r="I538" s="44"/>
      <c r="J538" s="44"/>
      <c r="K538" s="44"/>
      <c r="L538" s="44"/>
      <c r="M538" s="44"/>
      <c r="N538" s="44"/>
      <c r="O538" s="78"/>
      <c r="P538" s="78"/>
      <c r="Q538" s="44"/>
      <c r="R538" s="44"/>
      <c r="S538" s="44"/>
      <c r="T538" s="44"/>
      <c r="U538" s="44"/>
      <c r="V538" s="44"/>
      <c r="W538" s="44"/>
    </row>
    <row r="539">
      <c r="A539" s="44"/>
      <c r="B539" s="44"/>
      <c r="C539" s="44"/>
      <c r="D539" s="44"/>
      <c r="E539" s="44"/>
      <c r="F539" s="44"/>
      <c r="G539" s="44"/>
      <c r="H539" s="44"/>
      <c r="I539" s="44"/>
      <c r="J539" s="44"/>
      <c r="K539" s="44"/>
      <c r="L539" s="44"/>
      <c r="M539" s="44"/>
      <c r="N539" s="44"/>
      <c r="O539" s="78"/>
      <c r="P539" s="78"/>
      <c r="Q539" s="44"/>
      <c r="R539" s="44"/>
      <c r="S539" s="44"/>
      <c r="T539" s="44"/>
      <c r="U539" s="44"/>
      <c r="V539" s="44"/>
      <c r="W539" s="44"/>
    </row>
    <row r="540">
      <c r="A540" s="44"/>
      <c r="B540" s="44"/>
      <c r="C540" s="44"/>
      <c r="D540" s="44"/>
      <c r="E540" s="44"/>
      <c r="F540" s="44"/>
      <c r="G540" s="44"/>
      <c r="H540" s="44"/>
      <c r="I540" s="44"/>
      <c r="J540" s="44"/>
      <c r="K540" s="44"/>
      <c r="L540" s="44"/>
      <c r="M540" s="44"/>
      <c r="N540" s="44"/>
      <c r="O540" s="78"/>
      <c r="P540" s="78"/>
      <c r="Q540" s="44"/>
      <c r="R540" s="44"/>
      <c r="S540" s="44"/>
      <c r="T540" s="44"/>
      <c r="U540" s="44"/>
      <c r="V540" s="44"/>
      <c r="W540" s="44"/>
    </row>
    <row r="541">
      <c r="A541" s="44"/>
      <c r="B541" s="44"/>
      <c r="C541" s="44"/>
      <c r="D541" s="44"/>
      <c r="E541" s="44"/>
      <c r="F541" s="44"/>
      <c r="G541" s="44"/>
      <c r="H541" s="44"/>
      <c r="I541" s="44"/>
      <c r="J541" s="44"/>
      <c r="K541" s="44"/>
      <c r="L541" s="44"/>
      <c r="M541" s="44"/>
      <c r="N541" s="44"/>
      <c r="O541" s="78"/>
      <c r="P541" s="78"/>
      <c r="Q541" s="44"/>
      <c r="R541" s="44"/>
      <c r="S541" s="44"/>
      <c r="T541" s="44"/>
      <c r="U541" s="44"/>
      <c r="V541" s="44"/>
      <c r="W541" s="44"/>
    </row>
    <row r="542">
      <c r="A542" s="44"/>
      <c r="B542" s="44"/>
      <c r="C542" s="44"/>
      <c r="D542" s="44"/>
      <c r="E542" s="44"/>
      <c r="F542" s="44"/>
      <c r="G542" s="44"/>
      <c r="H542" s="44"/>
      <c r="I542" s="44"/>
      <c r="J542" s="44"/>
      <c r="K542" s="44"/>
      <c r="L542" s="44"/>
      <c r="M542" s="44"/>
      <c r="N542" s="44"/>
      <c r="O542" s="78"/>
      <c r="P542" s="78"/>
      <c r="Q542" s="44"/>
      <c r="R542" s="44"/>
      <c r="S542" s="44"/>
      <c r="T542" s="44"/>
      <c r="U542" s="44"/>
      <c r="V542" s="44"/>
      <c r="W542" s="44"/>
    </row>
    <row r="543">
      <c r="A543" s="44"/>
      <c r="B543" s="44"/>
      <c r="C543" s="44"/>
      <c r="D543" s="44"/>
      <c r="E543" s="44"/>
      <c r="F543" s="44"/>
      <c r="G543" s="44"/>
      <c r="H543" s="44"/>
      <c r="I543" s="44"/>
      <c r="J543" s="44"/>
      <c r="K543" s="44"/>
      <c r="L543" s="44"/>
      <c r="M543" s="44"/>
      <c r="N543" s="44"/>
      <c r="O543" s="78"/>
      <c r="P543" s="78"/>
      <c r="Q543" s="44"/>
      <c r="R543" s="44"/>
      <c r="S543" s="44"/>
      <c r="T543" s="44"/>
      <c r="U543" s="44"/>
      <c r="V543" s="44"/>
      <c r="W543" s="44"/>
    </row>
    <row r="544">
      <c r="A544" s="44"/>
      <c r="B544" s="44"/>
      <c r="C544" s="44"/>
      <c r="D544" s="44"/>
      <c r="E544" s="44"/>
      <c r="F544" s="44"/>
      <c r="G544" s="44"/>
      <c r="H544" s="44"/>
      <c r="I544" s="44"/>
      <c r="J544" s="44"/>
      <c r="K544" s="44"/>
      <c r="L544" s="44"/>
      <c r="M544" s="44"/>
      <c r="N544" s="44"/>
      <c r="O544" s="78"/>
      <c r="P544" s="78"/>
      <c r="Q544" s="44"/>
      <c r="R544" s="44"/>
      <c r="S544" s="44"/>
      <c r="T544" s="44"/>
      <c r="U544" s="44"/>
      <c r="V544" s="44"/>
      <c r="W544" s="44"/>
    </row>
    <row r="545">
      <c r="A545" s="44"/>
      <c r="B545" s="44"/>
      <c r="C545" s="44"/>
      <c r="D545" s="44"/>
      <c r="E545" s="44"/>
      <c r="F545" s="44"/>
      <c r="G545" s="44"/>
      <c r="H545" s="44"/>
      <c r="I545" s="44"/>
      <c r="J545" s="44"/>
      <c r="K545" s="44"/>
      <c r="L545" s="44"/>
      <c r="M545" s="44"/>
      <c r="N545" s="44"/>
      <c r="O545" s="78"/>
      <c r="P545" s="78"/>
      <c r="Q545" s="44"/>
      <c r="R545" s="44"/>
      <c r="S545" s="44"/>
      <c r="T545" s="44"/>
      <c r="U545" s="44"/>
      <c r="V545" s="44"/>
      <c r="W545" s="44"/>
    </row>
    <row r="546">
      <c r="A546" s="44"/>
      <c r="B546" s="44"/>
      <c r="C546" s="44"/>
      <c r="D546" s="44"/>
      <c r="E546" s="44"/>
      <c r="F546" s="44"/>
      <c r="G546" s="44"/>
      <c r="H546" s="44"/>
      <c r="I546" s="44"/>
      <c r="J546" s="44"/>
      <c r="K546" s="44"/>
      <c r="L546" s="44"/>
      <c r="M546" s="44"/>
      <c r="N546" s="44"/>
      <c r="O546" s="78"/>
      <c r="P546" s="78"/>
      <c r="Q546" s="44"/>
      <c r="R546" s="44"/>
      <c r="S546" s="44"/>
      <c r="T546" s="44"/>
      <c r="U546" s="44"/>
      <c r="V546" s="44"/>
      <c r="W546" s="44"/>
    </row>
    <row r="547">
      <c r="A547" s="44"/>
      <c r="B547" s="44"/>
      <c r="C547" s="44"/>
      <c r="D547" s="44"/>
      <c r="E547" s="44"/>
      <c r="F547" s="44"/>
      <c r="G547" s="44"/>
      <c r="H547" s="44"/>
      <c r="I547" s="44"/>
      <c r="J547" s="44"/>
      <c r="K547" s="44"/>
      <c r="L547" s="44"/>
      <c r="M547" s="44"/>
      <c r="N547" s="44"/>
      <c r="O547" s="78"/>
      <c r="P547" s="78"/>
      <c r="Q547" s="44"/>
      <c r="R547" s="44"/>
      <c r="S547" s="44"/>
      <c r="T547" s="44"/>
      <c r="U547" s="44"/>
      <c r="V547" s="44"/>
      <c r="W547" s="44"/>
    </row>
    <row r="548">
      <c r="A548" s="44"/>
      <c r="B548" s="44"/>
      <c r="C548" s="44"/>
      <c r="D548" s="44"/>
      <c r="E548" s="44"/>
      <c r="F548" s="44"/>
      <c r="G548" s="44"/>
      <c r="H548" s="44"/>
      <c r="I548" s="44"/>
      <c r="J548" s="44"/>
      <c r="K548" s="44"/>
      <c r="L548" s="44"/>
      <c r="M548" s="44"/>
      <c r="N548" s="44"/>
      <c r="O548" s="78"/>
      <c r="P548" s="78"/>
      <c r="Q548" s="44"/>
      <c r="R548" s="44"/>
      <c r="S548" s="44"/>
      <c r="T548" s="44"/>
      <c r="U548" s="44"/>
      <c r="V548" s="44"/>
      <c r="W548" s="44"/>
    </row>
    <row r="549">
      <c r="A549" s="44"/>
      <c r="B549" s="44"/>
      <c r="C549" s="44"/>
      <c r="D549" s="44"/>
      <c r="E549" s="44"/>
      <c r="F549" s="44"/>
      <c r="G549" s="44"/>
      <c r="H549" s="44"/>
      <c r="I549" s="44"/>
      <c r="J549" s="44"/>
      <c r="K549" s="44"/>
      <c r="L549" s="44"/>
      <c r="M549" s="44"/>
      <c r="N549" s="44"/>
      <c r="O549" s="78"/>
      <c r="P549" s="78"/>
      <c r="Q549" s="44"/>
      <c r="R549" s="44"/>
      <c r="S549" s="44"/>
      <c r="T549" s="44"/>
      <c r="U549" s="44"/>
      <c r="V549" s="44"/>
      <c r="W549" s="44"/>
    </row>
    <row r="550">
      <c r="A550" s="44"/>
      <c r="B550" s="44"/>
      <c r="C550" s="44"/>
      <c r="D550" s="44"/>
      <c r="E550" s="44"/>
      <c r="F550" s="44"/>
      <c r="G550" s="44"/>
      <c r="H550" s="44"/>
      <c r="I550" s="44"/>
      <c r="J550" s="44"/>
      <c r="K550" s="44"/>
      <c r="L550" s="44"/>
      <c r="M550" s="44"/>
      <c r="N550" s="44"/>
      <c r="O550" s="78"/>
      <c r="P550" s="78"/>
      <c r="Q550" s="44"/>
      <c r="R550" s="44"/>
      <c r="S550" s="44"/>
      <c r="T550" s="44"/>
      <c r="U550" s="44"/>
      <c r="V550" s="44"/>
      <c r="W550" s="44"/>
    </row>
    <row r="551">
      <c r="A551" s="44"/>
      <c r="B551" s="44"/>
      <c r="C551" s="44"/>
      <c r="D551" s="44"/>
      <c r="E551" s="44"/>
      <c r="F551" s="44"/>
      <c r="G551" s="44"/>
      <c r="H551" s="44"/>
      <c r="I551" s="44"/>
      <c r="J551" s="44"/>
      <c r="K551" s="44"/>
      <c r="L551" s="44"/>
      <c r="M551" s="44"/>
      <c r="N551" s="44"/>
      <c r="O551" s="78"/>
      <c r="P551" s="78"/>
      <c r="Q551" s="44"/>
      <c r="R551" s="44"/>
      <c r="S551" s="44"/>
      <c r="T551" s="44"/>
      <c r="U551" s="44"/>
      <c r="V551" s="44"/>
      <c r="W551" s="44"/>
    </row>
    <row r="552">
      <c r="A552" s="44"/>
      <c r="B552" s="44"/>
      <c r="C552" s="44"/>
      <c r="D552" s="44"/>
      <c r="E552" s="44"/>
      <c r="F552" s="44"/>
      <c r="G552" s="44"/>
      <c r="H552" s="44"/>
      <c r="I552" s="44"/>
      <c r="J552" s="44"/>
      <c r="K552" s="44"/>
      <c r="L552" s="44"/>
      <c r="M552" s="44"/>
      <c r="N552" s="44"/>
      <c r="O552" s="78"/>
      <c r="P552" s="78"/>
      <c r="Q552" s="44"/>
      <c r="R552" s="44"/>
      <c r="S552" s="44"/>
      <c r="T552" s="44"/>
      <c r="U552" s="44"/>
      <c r="V552" s="44"/>
      <c r="W552" s="44"/>
    </row>
    <row r="553">
      <c r="A553" s="44"/>
      <c r="B553" s="44"/>
      <c r="C553" s="44"/>
      <c r="D553" s="44"/>
      <c r="E553" s="44"/>
      <c r="F553" s="44"/>
      <c r="G553" s="44"/>
      <c r="H553" s="44"/>
      <c r="I553" s="44"/>
      <c r="J553" s="44"/>
      <c r="K553" s="44"/>
      <c r="L553" s="44"/>
      <c r="M553" s="44"/>
      <c r="N553" s="44"/>
      <c r="O553" s="78"/>
      <c r="P553" s="78"/>
      <c r="Q553" s="44"/>
      <c r="R553" s="44"/>
      <c r="S553" s="44"/>
      <c r="T553" s="44"/>
      <c r="U553" s="44"/>
      <c r="V553" s="44"/>
      <c r="W553" s="44"/>
    </row>
    <row r="554">
      <c r="A554" s="44"/>
      <c r="B554" s="44"/>
      <c r="C554" s="44"/>
      <c r="D554" s="44"/>
      <c r="E554" s="44"/>
      <c r="F554" s="44"/>
      <c r="G554" s="44"/>
      <c r="H554" s="44"/>
      <c r="I554" s="44"/>
      <c r="J554" s="44"/>
      <c r="K554" s="44"/>
      <c r="L554" s="44"/>
      <c r="M554" s="44"/>
      <c r="N554" s="44"/>
      <c r="O554" s="78"/>
      <c r="P554" s="78"/>
      <c r="Q554" s="44"/>
      <c r="R554" s="44"/>
      <c r="S554" s="44"/>
      <c r="T554" s="44"/>
      <c r="U554" s="44"/>
      <c r="V554" s="44"/>
      <c r="W554" s="44"/>
    </row>
    <row r="555">
      <c r="A555" s="44"/>
      <c r="B555" s="44"/>
      <c r="C555" s="44"/>
      <c r="D555" s="44"/>
      <c r="E555" s="44"/>
      <c r="F555" s="44"/>
      <c r="G555" s="44"/>
      <c r="H555" s="44"/>
      <c r="I555" s="44"/>
      <c r="J555" s="44"/>
      <c r="K555" s="44"/>
      <c r="L555" s="44"/>
      <c r="M555" s="44"/>
      <c r="N555" s="44"/>
      <c r="O555" s="78"/>
      <c r="P555" s="78"/>
      <c r="Q555" s="44"/>
      <c r="R555" s="44"/>
      <c r="S555" s="44"/>
      <c r="T555" s="44"/>
      <c r="U555" s="44"/>
      <c r="V555" s="44"/>
      <c r="W555" s="44"/>
    </row>
    <row r="556">
      <c r="A556" s="44"/>
      <c r="B556" s="44"/>
      <c r="C556" s="44"/>
      <c r="D556" s="44"/>
      <c r="E556" s="44"/>
      <c r="F556" s="44"/>
      <c r="G556" s="44"/>
      <c r="H556" s="44"/>
      <c r="I556" s="44"/>
      <c r="J556" s="44"/>
      <c r="K556" s="44"/>
      <c r="L556" s="44"/>
      <c r="M556" s="44"/>
      <c r="N556" s="44"/>
      <c r="O556" s="78"/>
      <c r="P556" s="78"/>
      <c r="Q556" s="44"/>
      <c r="R556" s="44"/>
      <c r="S556" s="44"/>
      <c r="T556" s="44"/>
      <c r="U556" s="44"/>
      <c r="V556" s="44"/>
      <c r="W556" s="44"/>
    </row>
    <row r="557">
      <c r="A557" s="44"/>
      <c r="B557" s="44"/>
      <c r="C557" s="44"/>
      <c r="D557" s="44"/>
      <c r="E557" s="44"/>
      <c r="F557" s="44"/>
      <c r="G557" s="44"/>
      <c r="H557" s="44"/>
      <c r="I557" s="44"/>
      <c r="J557" s="44"/>
      <c r="K557" s="44"/>
      <c r="L557" s="44"/>
      <c r="M557" s="44"/>
      <c r="N557" s="44"/>
      <c r="O557" s="78"/>
      <c r="P557" s="78"/>
      <c r="Q557" s="44"/>
      <c r="R557" s="44"/>
      <c r="S557" s="44"/>
      <c r="T557" s="44"/>
      <c r="U557" s="44"/>
      <c r="V557" s="44"/>
      <c r="W557" s="44"/>
    </row>
    <row r="558">
      <c r="A558" s="44"/>
      <c r="B558" s="44"/>
      <c r="C558" s="44"/>
      <c r="D558" s="44"/>
      <c r="E558" s="44"/>
      <c r="F558" s="44"/>
      <c r="G558" s="44"/>
      <c r="H558" s="44"/>
      <c r="I558" s="44"/>
      <c r="J558" s="44"/>
      <c r="K558" s="44"/>
      <c r="L558" s="44"/>
      <c r="M558" s="44"/>
      <c r="N558" s="44"/>
      <c r="O558" s="78"/>
      <c r="P558" s="78"/>
      <c r="Q558" s="44"/>
      <c r="R558" s="44"/>
      <c r="S558" s="44"/>
      <c r="T558" s="44"/>
      <c r="U558" s="44"/>
      <c r="V558" s="44"/>
      <c r="W558" s="44"/>
    </row>
    <row r="559">
      <c r="A559" s="44"/>
      <c r="B559" s="44"/>
      <c r="C559" s="44"/>
      <c r="D559" s="44"/>
      <c r="E559" s="44"/>
      <c r="F559" s="44"/>
      <c r="G559" s="44"/>
      <c r="H559" s="44"/>
      <c r="I559" s="44"/>
      <c r="J559" s="44"/>
      <c r="K559" s="44"/>
      <c r="L559" s="44"/>
      <c r="M559" s="44"/>
      <c r="N559" s="44"/>
      <c r="O559" s="78"/>
      <c r="P559" s="78"/>
      <c r="Q559" s="44"/>
      <c r="R559" s="44"/>
      <c r="S559" s="44"/>
      <c r="T559" s="44"/>
      <c r="U559" s="44"/>
      <c r="V559" s="44"/>
      <c r="W559" s="44"/>
    </row>
    <row r="560">
      <c r="A560" s="44"/>
      <c r="B560" s="44"/>
      <c r="C560" s="44"/>
      <c r="D560" s="44"/>
      <c r="E560" s="44"/>
      <c r="F560" s="44"/>
      <c r="G560" s="44"/>
      <c r="H560" s="44"/>
      <c r="I560" s="44"/>
      <c r="J560" s="44"/>
      <c r="K560" s="44"/>
      <c r="L560" s="44"/>
      <c r="M560" s="44"/>
      <c r="N560" s="44"/>
      <c r="O560" s="78"/>
      <c r="P560" s="78"/>
      <c r="Q560" s="44"/>
      <c r="R560" s="44"/>
      <c r="S560" s="44"/>
      <c r="T560" s="44"/>
      <c r="U560" s="44"/>
      <c r="V560" s="44"/>
      <c r="W560" s="44"/>
    </row>
    <row r="561">
      <c r="A561" s="44"/>
      <c r="B561" s="44"/>
      <c r="C561" s="44"/>
      <c r="D561" s="44"/>
      <c r="E561" s="44"/>
      <c r="F561" s="44"/>
      <c r="G561" s="44"/>
      <c r="H561" s="44"/>
      <c r="I561" s="44"/>
      <c r="J561" s="44"/>
      <c r="K561" s="44"/>
      <c r="L561" s="44"/>
      <c r="M561" s="44"/>
      <c r="N561" s="44"/>
      <c r="O561" s="78"/>
      <c r="P561" s="78"/>
      <c r="Q561" s="44"/>
      <c r="R561" s="44"/>
      <c r="S561" s="44"/>
      <c r="T561" s="44"/>
      <c r="U561" s="44"/>
      <c r="V561" s="44"/>
      <c r="W561" s="44"/>
    </row>
    <row r="562">
      <c r="A562" s="44"/>
      <c r="B562" s="44"/>
      <c r="C562" s="44"/>
      <c r="D562" s="44"/>
      <c r="E562" s="44"/>
      <c r="F562" s="44"/>
      <c r="G562" s="44"/>
      <c r="H562" s="44"/>
      <c r="I562" s="44"/>
      <c r="J562" s="44"/>
      <c r="K562" s="44"/>
      <c r="L562" s="44"/>
      <c r="M562" s="44"/>
      <c r="N562" s="44"/>
      <c r="O562" s="78"/>
      <c r="P562" s="78"/>
      <c r="Q562" s="44"/>
      <c r="R562" s="44"/>
      <c r="S562" s="44"/>
      <c r="T562" s="44"/>
      <c r="U562" s="44"/>
      <c r="V562" s="44"/>
      <c r="W562" s="44"/>
    </row>
    <row r="563">
      <c r="A563" s="44"/>
      <c r="B563" s="44"/>
      <c r="C563" s="44"/>
      <c r="D563" s="44"/>
      <c r="E563" s="44"/>
      <c r="F563" s="44"/>
      <c r="G563" s="44"/>
      <c r="H563" s="44"/>
      <c r="I563" s="44"/>
      <c r="J563" s="44"/>
      <c r="K563" s="44"/>
      <c r="L563" s="44"/>
      <c r="M563" s="44"/>
      <c r="N563" s="44"/>
      <c r="O563" s="78"/>
      <c r="P563" s="78"/>
      <c r="Q563" s="44"/>
      <c r="R563" s="44"/>
      <c r="S563" s="44"/>
      <c r="T563" s="44"/>
      <c r="U563" s="44"/>
      <c r="V563" s="44"/>
      <c r="W563" s="44"/>
    </row>
    <row r="564">
      <c r="A564" s="44"/>
      <c r="B564" s="44"/>
      <c r="C564" s="44"/>
      <c r="D564" s="44"/>
      <c r="E564" s="44"/>
      <c r="F564" s="44"/>
      <c r="G564" s="44"/>
      <c r="H564" s="44"/>
      <c r="I564" s="44"/>
      <c r="J564" s="44"/>
      <c r="K564" s="44"/>
      <c r="L564" s="44"/>
      <c r="M564" s="44"/>
      <c r="N564" s="44"/>
      <c r="O564" s="78"/>
      <c r="P564" s="78"/>
      <c r="Q564" s="44"/>
      <c r="R564" s="44"/>
      <c r="S564" s="44"/>
      <c r="T564" s="44"/>
      <c r="U564" s="44"/>
      <c r="V564" s="44"/>
      <c r="W564" s="44"/>
    </row>
    <row r="565">
      <c r="A565" s="44"/>
      <c r="B565" s="44"/>
      <c r="C565" s="44"/>
      <c r="D565" s="44"/>
      <c r="E565" s="44"/>
      <c r="F565" s="44"/>
      <c r="G565" s="44"/>
      <c r="H565" s="44"/>
      <c r="I565" s="44"/>
      <c r="J565" s="44"/>
      <c r="K565" s="44"/>
      <c r="L565" s="44"/>
      <c r="M565" s="44"/>
      <c r="N565" s="44"/>
      <c r="O565" s="78"/>
      <c r="P565" s="78"/>
      <c r="Q565" s="44"/>
      <c r="R565" s="44"/>
      <c r="S565" s="44"/>
      <c r="T565" s="44"/>
      <c r="U565" s="44"/>
      <c r="V565" s="44"/>
      <c r="W565" s="44"/>
    </row>
    <row r="566">
      <c r="A566" s="44"/>
      <c r="B566" s="44"/>
      <c r="C566" s="44"/>
      <c r="D566" s="44"/>
      <c r="E566" s="44"/>
      <c r="F566" s="44"/>
      <c r="G566" s="44"/>
      <c r="H566" s="44"/>
      <c r="I566" s="44"/>
      <c r="J566" s="44"/>
      <c r="K566" s="44"/>
      <c r="L566" s="44"/>
      <c r="M566" s="44"/>
      <c r="N566" s="44"/>
      <c r="O566" s="78"/>
      <c r="P566" s="78"/>
      <c r="Q566" s="44"/>
      <c r="R566" s="44"/>
      <c r="S566" s="44"/>
      <c r="T566" s="44"/>
      <c r="U566" s="44"/>
      <c r="V566" s="44"/>
      <c r="W566" s="44"/>
    </row>
    <row r="567">
      <c r="A567" s="44"/>
      <c r="B567" s="44"/>
      <c r="C567" s="44"/>
      <c r="D567" s="44"/>
      <c r="E567" s="44"/>
      <c r="F567" s="44"/>
      <c r="G567" s="44"/>
      <c r="H567" s="44"/>
      <c r="I567" s="44"/>
      <c r="J567" s="44"/>
      <c r="K567" s="44"/>
      <c r="L567" s="44"/>
      <c r="M567" s="44"/>
      <c r="N567" s="44"/>
      <c r="O567" s="78"/>
      <c r="P567" s="78"/>
      <c r="Q567" s="44"/>
      <c r="R567" s="44"/>
      <c r="S567" s="44"/>
      <c r="T567" s="44"/>
      <c r="U567" s="44"/>
      <c r="V567" s="44"/>
      <c r="W567" s="44"/>
    </row>
    <row r="568">
      <c r="A568" s="44"/>
      <c r="B568" s="44"/>
      <c r="C568" s="44"/>
      <c r="D568" s="44"/>
      <c r="E568" s="44"/>
      <c r="F568" s="44"/>
      <c r="G568" s="44"/>
      <c r="H568" s="44"/>
      <c r="I568" s="44"/>
      <c r="J568" s="44"/>
      <c r="K568" s="44"/>
      <c r="L568" s="44"/>
      <c r="M568" s="44"/>
      <c r="N568" s="44"/>
      <c r="O568" s="78"/>
      <c r="P568" s="78"/>
      <c r="Q568" s="44"/>
      <c r="R568" s="44"/>
      <c r="S568" s="44"/>
      <c r="T568" s="44"/>
      <c r="U568" s="44"/>
      <c r="V568" s="44"/>
      <c r="W568" s="44"/>
    </row>
    <row r="569">
      <c r="A569" s="44"/>
      <c r="B569" s="44"/>
      <c r="C569" s="44"/>
      <c r="D569" s="44"/>
      <c r="E569" s="44"/>
      <c r="F569" s="44"/>
      <c r="G569" s="44"/>
      <c r="H569" s="44"/>
      <c r="I569" s="44"/>
      <c r="J569" s="44"/>
      <c r="K569" s="44"/>
      <c r="L569" s="44"/>
      <c r="M569" s="44"/>
      <c r="N569" s="44"/>
      <c r="O569" s="78"/>
      <c r="P569" s="78"/>
      <c r="Q569" s="44"/>
      <c r="R569" s="44"/>
      <c r="S569" s="44"/>
      <c r="T569" s="44"/>
      <c r="U569" s="44"/>
      <c r="V569" s="44"/>
      <c r="W569" s="44"/>
    </row>
    <row r="570">
      <c r="A570" s="44"/>
      <c r="B570" s="44"/>
      <c r="C570" s="44"/>
      <c r="D570" s="44"/>
      <c r="E570" s="44"/>
      <c r="F570" s="44"/>
      <c r="G570" s="44"/>
      <c r="H570" s="44"/>
      <c r="I570" s="44"/>
      <c r="J570" s="44"/>
      <c r="K570" s="44"/>
      <c r="L570" s="44"/>
      <c r="M570" s="44"/>
      <c r="N570" s="44"/>
      <c r="O570" s="78"/>
      <c r="P570" s="78"/>
      <c r="Q570" s="44"/>
      <c r="R570" s="44"/>
      <c r="S570" s="44"/>
      <c r="T570" s="44"/>
      <c r="U570" s="44"/>
      <c r="V570" s="44"/>
      <c r="W570" s="44"/>
    </row>
    <row r="571">
      <c r="A571" s="44"/>
      <c r="B571" s="44"/>
      <c r="C571" s="44"/>
      <c r="D571" s="44"/>
      <c r="E571" s="44"/>
      <c r="F571" s="44"/>
      <c r="G571" s="44"/>
      <c r="H571" s="44"/>
      <c r="I571" s="44"/>
      <c r="J571" s="44"/>
      <c r="K571" s="44"/>
      <c r="L571" s="44"/>
      <c r="M571" s="44"/>
      <c r="N571" s="44"/>
      <c r="O571" s="78"/>
      <c r="P571" s="78"/>
      <c r="Q571" s="44"/>
      <c r="R571" s="44"/>
      <c r="S571" s="44"/>
      <c r="T571" s="44"/>
      <c r="U571" s="44"/>
      <c r="V571" s="44"/>
      <c r="W571" s="44"/>
    </row>
    <row r="572">
      <c r="A572" s="44"/>
      <c r="B572" s="44"/>
      <c r="C572" s="44"/>
      <c r="D572" s="44"/>
      <c r="E572" s="44"/>
      <c r="F572" s="44"/>
      <c r="G572" s="44"/>
      <c r="H572" s="44"/>
      <c r="I572" s="44"/>
      <c r="J572" s="44"/>
      <c r="K572" s="44"/>
      <c r="L572" s="44"/>
      <c r="M572" s="44"/>
      <c r="N572" s="44"/>
      <c r="O572" s="78"/>
      <c r="P572" s="78"/>
      <c r="Q572" s="44"/>
      <c r="R572" s="44"/>
      <c r="S572" s="44"/>
      <c r="T572" s="44"/>
      <c r="U572" s="44"/>
      <c r="V572" s="44"/>
      <c r="W572" s="44"/>
    </row>
    <row r="573">
      <c r="A573" s="44"/>
      <c r="B573" s="44"/>
      <c r="C573" s="44"/>
      <c r="D573" s="44"/>
      <c r="E573" s="44"/>
      <c r="F573" s="44"/>
      <c r="G573" s="44"/>
      <c r="H573" s="44"/>
      <c r="I573" s="44"/>
      <c r="J573" s="44"/>
      <c r="K573" s="44"/>
      <c r="L573" s="44"/>
      <c r="M573" s="44"/>
      <c r="N573" s="44"/>
      <c r="O573" s="78"/>
      <c r="P573" s="78"/>
      <c r="Q573" s="44"/>
      <c r="R573" s="44"/>
      <c r="S573" s="44"/>
      <c r="T573" s="44"/>
      <c r="U573" s="44"/>
      <c r="V573" s="44"/>
      <c r="W573" s="44"/>
    </row>
    <row r="574">
      <c r="A574" s="44"/>
      <c r="B574" s="44"/>
      <c r="C574" s="44"/>
      <c r="D574" s="44"/>
      <c r="E574" s="44"/>
      <c r="F574" s="44"/>
      <c r="G574" s="44"/>
      <c r="H574" s="44"/>
      <c r="I574" s="44"/>
      <c r="J574" s="44"/>
      <c r="K574" s="44"/>
      <c r="L574" s="44"/>
      <c r="M574" s="44"/>
      <c r="N574" s="44"/>
      <c r="O574" s="78"/>
      <c r="P574" s="78"/>
      <c r="Q574" s="44"/>
      <c r="R574" s="44"/>
      <c r="S574" s="44"/>
      <c r="T574" s="44"/>
      <c r="U574" s="44"/>
      <c r="V574" s="44"/>
      <c r="W574" s="44"/>
    </row>
    <row r="575">
      <c r="A575" s="44"/>
      <c r="B575" s="44"/>
      <c r="C575" s="44"/>
      <c r="D575" s="44"/>
      <c r="E575" s="44"/>
      <c r="F575" s="44"/>
      <c r="G575" s="44"/>
      <c r="H575" s="44"/>
      <c r="I575" s="44"/>
      <c r="J575" s="44"/>
      <c r="K575" s="44"/>
      <c r="L575" s="44"/>
      <c r="M575" s="44"/>
      <c r="N575" s="44"/>
      <c r="O575" s="78"/>
      <c r="P575" s="78"/>
      <c r="Q575" s="44"/>
      <c r="R575" s="44"/>
      <c r="S575" s="44"/>
      <c r="T575" s="44"/>
      <c r="U575" s="44"/>
      <c r="V575" s="44"/>
      <c r="W575" s="44"/>
    </row>
    <row r="576">
      <c r="A576" s="44"/>
      <c r="B576" s="44"/>
      <c r="C576" s="44"/>
      <c r="D576" s="44"/>
      <c r="E576" s="44"/>
      <c r="F576" s="44"/>
      <c r="G576" s="44"/>
      <c r="H576" s="44"/>
      <c r="I576" s="44"/>
      <c r="J576" s="44"/>
      <c r="K576" s="44"/>
      <c r="L576" s="44"/>
      <c r="M576" s="44"/>
      <c r="N576" s="44"/>
      <c r="O576" s="78"/>
      <c r="P576" s="78"/>
      <c r="Q576" s="44"/>
      <c r="R576" s="44"/>
      <c r="S576" s="44"/>
      <c r="T576" s="44"/>
      <c r="U576" s="44"/>
      <c r="V576" s="44"/>
      <c r="W576" s="44"/>
    </row>
    <row r="577">
      <c r="A577" s="44"/>
      <c r="B577" s="44"/>
      <c r="C577" s="44"/>
      <c r="D577" s="44"/>
      <c r="E577" s="44"/>
      <c r="F577" s="44"/>
      <c r="G577" s="44"/>
      <c r="H577" s="44"/>
      <c r="I577" s="44"/>
      <c r="J577" s="44"/>
      <c r="K577" s="44"/>
      <c r="L577" s="44"/>
      <c r="M577" s="44"/>
      <c r="N577" s="44"/>
      <c r="O577" s="78"/>
      <c r="P577" s="78"/>
      <c r="Q577" s="44"/>
      <c r="R577" s="44"/>
      <c r="S577" s="44"/>
      <c r="T577" s="44"/>
      <c r="U577" s="44"/>
      <c r="V577" s="44"/>
      <c r="W577" s="44"/>
    </row>
    <row r="578">
      <c r="A578" s="44"/>
      <c r="B578" s="44"/>
      <c r="C578" s="44"/>
      <c r="D578" s="44"/>
      <c r="E578" s="44"/>
      <c r="F578" s="44"/>
      <c r="G578" s="44"/>
      <c r="H578" s="44"/>
      <c r="I578" s="44"/>
      <c r="J578" s="44"/>
      <c r="K578" s="44"/>
      <c r="L578" s="44"/>
      <c r="M578" s="44"/>
      <c r="N578" s="44"/>
      <c r="O578" s="78"/>
      <c r="P578" s="78"/>
      <c r="Q578" s="44"/>
      <c r="R578" s="44"/>
      <c r="S578" s="44"/>
      <c r="T578" s="44"/>
      <c r="U578" s="44"/>
      <c r="V578" s="44"/>
      <c r="W578" s="44"/>
    </row>
    <row r="579">
      <c r="A579" s="44"/>
      <c r="B579" s="44"/>
      <c r="C579" s="44"/>
      <c r="D579" s="44"/>
      <c r="E579" s="44"/>
      <c r="F579" s="44"/>
      <c r="G579" s="44"/>
      <c r="H579" s="44"/>
      <c r="I579" s="44"/>
      <c r="J579" s="44"/>
      <c r="K579" s="44"/>
      <c r="L579" s="44"/>
      <c r="M579" s="44"/>
      <c r="N579" s="44"/>
      <c r="O579" s="78"/>
      <c r="P579" s="78"/>
      <c r="Q579" s="44"/>
      <c r="R579" s="44"/>
      <c r="S579" s="44"/>
      <c r="T579" s="44"/>
      <c r="U579" s="44"/>
      <c r="V579" s="44"/>
      <c r="W579" s="44"/>
    </row>
    <row r="580">
      <c r="A580" s="44"/>
      <c r="B580" s="44"/>
      <c r="C580" s="44"/>
      <c r="D580" s="44"/>
      <c r="E580" s="44"/>
      <c r="F580" s="44"/>
      <c r="G580" s="44"/>
      <c r="H580" s="44"/>
      <c r="I580" s="44"/>
      <c r="J580" s="44"/>
      <c r="K580" s="44"/>
      <c r="L580" s="44"/>
      <c r="M580" s="44"/>
      <c r="N580" s="44"/>
      <c r="O580" s="78"/>
      <c r="P580" s="78"/>
      <c r="Q580" s="44"/>
      <c r="R580" s="44"/>
      <c r="S580" s="44"/>
      <c r="T580" s="44"/>
      <c r="U580" s="44"/>
      <c r="V580" s="44"/>
      <c r="W580" s="44"/>
    </row>
    <row r="581">
      <c r="A581" s="44"/>
      <c r="B581" s="44"/>
      <c r="C581" s="44"/>
      <c r="D581" s="44"/>
      <c r="E581" s="44"/>
      <c r="F581" s="44"/>
      <c r="G581" s="44"/>
      <c r="H581" s="44"/>
      <c r="I581" s="44"/>
      <c r="J581" s="44"/>
      <c r="K581" s="44"/>
      <c r="L581" s="44"/>
      <c r="M581" s="44"/>
      <c r="N581" s="44"/>
      <c r="O581" s="78"/>
      <c r="P581" s="78"/>
      <c r="Q581" s="44"/>
      <c r="R581" s="44"/>
      <c r="S581" s="44"/>
      <c r="T581" s="44"/>
      <c r="U581" s="44"/>
      <c r="V581" s="44"/>
      <c r="W581" s="44"/>
    </row>
    <row r="582">
      <c r="A582" s="44"/>
      <c r="B582" s="44"/>
      <c r="C582" s="44"/>
      <c r="D582" s="44"/>
      <c r="E582" s="44"/>
      <c r="F582" s="44"/>
      <c r="G582" s="44"/>
      <c r="H582" s="44"/>
      <c r="I582" s="44"/>
      <c r="J582" s="44"/>
      <c r="K582" s="44"/>
      <c r="L582" s="44"/>
      <c r="M582" s="44"/>
      <c r="N582" s="44"/>
      <c r="O582" s="78"/>
      <c r="P582" s="78"/>
      <c r="Q582" s="44"/>
      <c r="R582" s="44"/>
      <c r="S582" s="44"/>
      <c r="T582" s="44"/>
      <c r="U582" s="44"/>
      <c r="V582" s="44"/>
      <c r="W582" s="44"/>
    </row>
    <row r="583">
      <c r="A583" s="44"/>
      <c r="B583" s="44"/>
      <c r="C583" s="44"/>
      <c r="D583" s="44"/>
      <c r="E583" s="44"/>
      <c r="F583" s="44"/>
      <c r="G583" s="44"/>
      <c r="H583" s="44"/>
      <c r="I583" s="44"/>
      <c r="J583" s="44"/>
      <c r="K583" s="44"/>
      <c r="L583" s="44"/>
      <c r="M583" s="44"/>
      <c r="N583" s="44"/>
      <c r="O583" s="78"/>
      <c r="P583" s="78"/>
      <c r="Q583" s="44"/>
      <c r="R583" s="44"/>
      <c r="S583" s="44"/>
      <c r="T583" s="44"/>
      <c r="U583" s="44"/>
      <c r="V583" s="44"/>
      <c r="W583" s="44"/>
    </row>
    <row r="584">
      <c r="A584" s="44"/>
      <c r="B584" s="44"/>
      <c r="C584" s="44"/>
      <c r="D584" s="44"/>
      <c r="E584" s="44"/>
      <c r="F584" s="44"/>
      <c r="G584" s="44"/>
      <c r="H584" s="44"/>
      <c r="I584" s="44"/>
      <c r="J584" s="44"/>
      <c r="K584" s="44"/>
      <c r="L584" s="44"/>
      <c r="M584" s="44"/>
      <c r="N584" s="44"/>
      <c r="O584" s="78"/>
      <c r="P584" s="78"/>
      <c r="Q584" s="44"/>
      <c r="R584" s="44"/>
      <c r="S584" s="44"/>
      <c r="T584" s="44"/>
      <c r="U584" s="44"/>
      <c r="V584" s="44"/>
      <c r="W584" s="44"/>
    </row>
    <row r="585">
      <c r="A585" s="44"/>
      <c r="B585" s="44"/>
      <c r="C585" s="44"/>
      <c r="D585" s="44"/>
      <c r="E585" s="44"/>
      <c r="F585" s="44"/>
      <c r="G585" s="44"/>
      <c r="H585" s="44"/>
      <c r="I585" s="44"/>
      <c r="J585" s="44"/>
      <c r="K585" s="44"/>
      <c r="L585" s="44"/>
      <c r="M585" s="44"/>
      <c r="N585" s="44"/>
      <c r="O585" s="78"/>
      <c r="P585" s="78"/>
      <c r="Q585" s="44"/>
      <c r="R585" s="44"/>
      <c r="S585" s="44"/>
      <c r="T585" s="44"/>
      <c r="U585" s="44"/>
      <c r="V585" s="44"/>
      <c r="W585" s="44"/>
    </row>
    <row r="586">
      <c r="A586" s="44"/>
      <c r="B586" s="44"/>
      <c r="C586" s="44"/>
      <c r="D586" s="44"/>
      <c r="E586" s="44"/>
      <c r="F586" s="44"/>
      <c r="G586" s="44"/>
      <c r="H586" s="44"/>
      <c r="I586" s="44"/>
      <c r="J586" s="44"/>
      <c r="K586" s="44"/>
      <c r="L586" s="44"/>
      <c r="M586" s="44"/>
      <c r="N586" s="44"/>
      <c r="O586" s="78"/>
      <c r="P586" s="78"/>
      <c r="Q586" s="44"/>
      <c r="R586" s="44"/>
      <c r="S586" s="44"/>
      <c r="T586" s="44"/>
      <c r="U586" s="44"/>
      <c r="V586" s="44"/>
      <c r="W586" s="44"/>
    </row>
    <row r="587">
      <c r="A587" s="44"/>
      <c r="B587" s="44"/>
      <c r="C587" s="44"/>
      <c r="D587" s="44"/>
      <c r="E587" s="44"/>
      <c r="F587" s="44"/>
      <c r="G587" s="44"/>
      <c r="H587" s="44"/>
      <c r="I587" s="44"/>
      <c r="J587" s="44"/>
      <c r="K587" s="44"/>
      <c r="L587" s="44"/>
      <c r="M587" s="44"/>
      <c r="N587" s="44"/>
      <c r="O587" s="78"/>
      <c r="P587" s="78"/>
      <c r="Q587" s="44"/>
      <c r="R587" s="44"/>
      <c r="S587" s="44"/>
      <c r="T587" s="44"/>
      <c r="U587" s="44"/>
      <c r="V587" s="44"/>
      <c r="W587" s="44"/>
    </row>
    <row r="588">
      <c r="A588" s="44"/>
      <c r="B588" s="44"/>
      <c r="C588" s="44"/>
      <c r="D588" s="44"/>
      <c r="E588" s="44"/>
      <c r="F588" s="44"/>
      <c r="G588" s="44"/>
      <c r="H588" s="44"/>
      <c r="I588" s="44"/>
      <c r="J588" s="44"/>
      <c r="K588" s="44"/>
      <c r="L588" s="44"/>
      <c r="M588" s="44"/>
      <c r="N588" s="44"/>
      <c r="O588" s="78"/>
      <c r="P588" s="78"/>
      <c r="Q588" s="44"/>
      <c r="R588" s="44"/>
      <c r="S588" s="44"/>
      <c r="T588" s="44"/>
      <c r="U588" s="44"/>
      <c r="V588" s="44"/>
      <c r="W588" s="44"/>
    </row>
    <row r="589">
      <c r="A589" s="44"/>
      <c r="B589" s="44"/>
      <c r="C589" s="44"/>
      <c r="D589" s="44"/>
      <c r="E589" s="44"/>
      <c r="F589" s="44"/>
      <c r="G589" s="44"/>
      <c r="H589" s="44"/>
      <c r="I589" s="44"/>
      <c r="J589" s="44"/>
      <c r="K589" s="44"/>
      <c r="L589" s="44"/>
      <c r="M589" s="44"/>
      <c r="N589" s="44"/>
      <c r="O589" s="78"/>
      <c r="P589" s="78"/>
      <c r="Q589" s="44"/>
      <c r="R589" s="44"/>
      <c r="S589" s="44"/>
      <c r="T589" s="44"/>
      <c r="U589" s="44"/>
      <c r="V589" s="44"/>
      <c r="W589" s="44"/>
    </row>
    <row r="590">
      <c r="A590" s="44"/>
      <c r="B590" s="44"/>
      <c r="C590" s="44"/>
      <c r="D590" s="44"/>
      <c r="E590" s="44"/>
      <c r="F590" s="44"/>
      <c r="G590" s="44"/>
      <c r="H590" s="44"/>
      <c r="I590" s="44"/>
      <c r="J590" s="44"/>
      <c r="K590" s="44"/>
      <c r="L590" s="44"/>
      <c r="M590" s="44"/>
      <c r="N590" s="44"/>
      <c r="O590" s="78"/>
      <c r="P590" s="78"/>
      <c r="Q590" s="44"/>
      <c r="R590" s="44"/>
      <c r="S590" s="44"/>
      <c r="T590" s="44"/>
      <c r="U590" s="44"/>
      <c r="V590" s="44"/>
      <c r="W590" s="44"/>
    </row>
    <row r="591">
      <c r="A591" s="44"/>
      <c r="B591" s="44"/>
      <c r="C591" s="44"/>
      <c r="D591" s="44"/>
      <c r="E591" s="44"/>
      <c r="F591" s="44"/>
      <c r="G591" s="44"/>
      <c r="H591" s="44"/>
      <c r="I591" s="44"/>
      <c r="J591" s="44"/>
      <c r="K591" s="44"/>
      <c r="L591" s="44"/>
      <c r="M591" s="44"/>
      <c r="N591" s="44"/>
      <c r="O591" s="78"/>
      <c r="P591" s="78"/>
      <c r="Q591" s="44"/>
      <c r="R591" s="44"/>
      <c r="S591" s="44"/>
      <c r="T591" s="44"/>
      <c r="U591" s="44"/>
      <c r="V591" s="44"/>
      <c r="W591" s="44"/>
    </row>
    <row r="592">
      <c r="A592" s="44"/>
      <c r="B592" s="44"/>
      <c r="C592" s="44"/>
      <c r="D592" s="44"/>
      <c r="E592" s="44"/>
      <c r="F592" s="44"/>
      <c r="G592" s="44"/>
      <c r="H592" s="44"/>
      <c r="I592" s="44"/>
      <c r="J592" s="44"/>
      <c r="K592" s="44"/>
      <c r="L592" s="44"/>
      <c r="M592" s="44"/>
      <c r="N592" s="44"/>
      <c r="O592" s="78"/>
      <c r="P592" s="78"/>
      <c r="Q592" s="44"/>
      <c r="R592" s="44"/>
      <c r="S592" s="44"/>
      <c r="T592" s="44"/>
      <c r="U592" s="44"/>
      <c r="V592" s="44"/>
      <c r="W592" s="44"/>
    </row>
    <row r="593">
      <c r="A593" s="44"/>
      <c r="B593" s="44"/>
      <c r="C593" s="44"/>
      <c r="D593" s="44"/>
      <c r="E593" s="44"/>
      <c r="F593" s="44"/>
      <c r="G593" s="44"/>
      <c r="H593" s="44"/>
      <c r="I593" s="44"/>
      <c r="J593" s="44"/>
      <c r="K593" s="44"/>
      <c r="L593" s="44"/>
      <c r="M593" s="44"/>
      <c r="N593" s="44"/>
      <c r="O593" s="78"/>
      <c r="P593" s="78"/>
      <c r="Q593" s="44"/>
      <c r="R593" s="44"/>
      <c r="S593" s="44"/>
      <c r="T593" s="44"/>
      <c r="U593" s="44"/>
      <c r="V593" s="44"/>
      <c r="W593" s="44"/>
    </row>
    <row r="594">
      <c r="A594" s="44"/>
      <c r="B594" s="44"/>
      <c r="C594" s="44"/>
      <c r="D594" s="44"/>
      <c r="E594" s="44"/>
      <c r="F594" s="44"/>
      <c r="G594" s="44"/>
      <c r="H594" s="44"/>
      <c r="I594" s="44"/>
      <c r="J594" s="44"/>
      <c r="K594" s="44"/>
      <c r="L594" s="44"/>
      <c r="M594" s="44"/>
      <c r="N594" s="44"/>
      <c r="O594" s="78"/>
      <c r="P594" s="78"/>
      <c r="Q594" s="44"/>
      <c r="R594" s="44"/>
      <c r="S594" s="44"/>
      <c r="T594" s="44"/>
      <c r="U594" s="44"/>
      <c r="V594" s="44"/>
      <c r="W594" s="44"/>
    </row>
    <row r="595">
      <c r="A595" s="44"/>
      <c r="B595" s="44"/>
      <c r="C595" s="44"/>
      <c r="D595" s="44"/>
      <c r="E595" s="44"/>
      <c r="F595" s="44"/>
      <c r="G595" s="44"/>
      <c r="H595" s="44"/>
      <c r="I595" s="44"/>
      <c r="J595" s="44"/>
      <c r="K595" s="44"/>
      <c r="L595" s="44"/>
      <c r="M595" s="44"/>
      <c r="N595" s="44"/>
      <c r="O595" s="78"/>
      <c r="P595" s="78"/>
      <c r="Q595" s="44"/>
      <c r="R595" s="44"/>
      <c r="S595" s="44"/>
      <c r="T595" s="44"/>
      <c r="U595" s="44"/>
      <c r="V595" s="44"/>
      <c r="W595" s="44"/>
    </row>
    <row r="596">
      <c r="A596" s="44"/>
      <c r="B596" s="44"/>
      <c r="C596" s="44"/>
      <c r="D596" s="44"/>
      <c r="E596" s="44"/>
      <c r="F596" s="44"/>
      <c r="G596" s="44"/>
      <c r="H596" s="44"/>
      <c r="I596" s="44"/>
      <c r="J596" s="44"/>
      <c r="K596" s="44"/>
      <c r="L596" s="44"/>
      <c r="M596" s="44"/>
      <c r="N596" s="44"/>
      <c r="O596" s="78"/>
      <c r="P596" s="78"/>
      <c r="Q596" s="44"/>
      <c r="R596" s="44"/>
      <c r="S596" s="44"/>
      <c r="T596" s="44"/>
      <c r="U596" s="44"/>
      <c r="V596" s="44"/>
      <c r="W596" s="44"/>
    </row>
    <row r="597">
      <c r="A597" s="44"/>
      <c r="B597" s="44"/>
      <c r="C597" s="44"/>
      <c r="D597" s="44"/>
      <c r="E597" s="44"/>
      <c r="F597" s="44"/>
      <c r="G597" s="44"/>
      <c r="H597" s="44"/>
      <c r="I597" s="44"/>
      <c r="J597" s="44"/>
      <c r="K597" s="44"/>
      <c r="L597" s="44"/>
      <c r="M597" s="44"/>
      <c r="N597" s="44"/>
      <c r="O597" s="78"/>
      <c r="P597" s="78"/>
      <c r="Q597" s="44"/>
      <c r="R597" s="44"/>
      <c r="S597" s="44"/>
      <c r="T597" s="44"/>
      <c r="U597" s="44"/>
      <c r="V597" s="44"/>
      <c r="W597" s="44"/>
    </row>
    <row r="598">
      <c r="A598" s="44"/>
      <c r="B598" s="44"/>
      <c r="C598" s="44"/>
      <c r="D598" s="44"/>
      <c r="E598" s="44"/>
      <c r="F598" s="44"/>
      <c r="G598" s="44"/>
      <c r="H598" s="44"/>
      <c r="I598" s="44"/>
      <c r="J598" s="44"/>
      <c r="K598" s="44"/>
      <c r="L598" s="44"/>
      <c r="M598" s="44"/>
      <c r="N598" s="44"/>
      <c r="O598" s="78"/>
      <c r="P598" s="78"/>
      <c r="Q598" s="44"/>
      <c r="R598" s="44"/>
      <c r="S598" s="44"/>
      <c r="T598" s="44"/>
      <c r="U598" s="44"/>
      <c r="V598" s="44"/>
      <c r="W598" s="44"/>
    </row>
    <row r="599">
      <c r="A599" s="44"/>
      <c r="B599" s="44"/>
      <c r="C599" s="44"/>
      <c r="D599" s="44"/>
      <c r="E599" s="44"/>
      <c r="F599" s="44"/>
      <c r="G599" s="44"/>
      <c r="H599" s="44"/>
      <c r="I599" s="44"/>
      <c r="J599" s="44"/>
      <c r="K599" s="44"/>
      <c r="L599" s="44"/>
      <c r="M599" s="44"/>
      <c r="N599" s="44"/>
      <c r="O599" s="78"/>
      <c r="P599" s="78"/>
      <c r="Q599" s="44"/>
      <c r="R599" s="44"/>
      <c r="S599" s="44"/>
      <c r="T599" s="44"/>
      <c r="U599" s="44"/>
      <c r="V599" s="44"/>
      <c r="W599" s="44"/>
    </row>
    <row r="600">
      <c r="A600" s="44"/>
      <c r="B600" s="44"/>
      <c r="C600" s="44"/>
      <c r="D600" s="44"/>
      <c r="E600" s="44"/>
      <c r="F600" s="44"/>
      <c r="G600" s="44"/>
      <c r="H600" s="44"/>
      <c r="I600" s="44"/>
      <c r="J600" s="44"/>
      <c r="K600" s="44"/>
      <c r="L600" s="44"/>
      <c r="M600" s="44"/>
      <c r="N600" s="44"/>
      <c r="O600" s="78"/>
      <c r="P600" s="78"/>
      <c r="Q600" s="44"/>
      <c r="R600" s="44"/>
      <c r="S600" s="44"/>
      <c r="T600" s="44"/>
      <c r="U600" s="44"/>
      <c r="V600" s="44"/>
      <c r="W600" s="44"/>
    </row>
    <row r="601">
      <c r="A601" s="44"/>
      <c r="B601" s="44"/>
      <c r="C601" s="44"/>
      <c r="D601" s="44"/>
      <c r="E601" s="44"/>
      <c r="F601" s="44"/>
      <c r="G601" s="44"/>
      <c r="H601" s="44"/>
      <c r="I601" s="44"/>
      <c r="J601" s="44"/>
      <c r="K601" s="44"/>
      <c r="L601" s="44"/>
      <c r="M601" s="44"/>
      <c r="N601" s="44"/>
      <c r="O601" s="78"/>
      <c r="P601" s="78"/>
      <c r="Q601" s="44"/>
      <c r="R601" s="44"/>
      <c r="S601" s="44"/>
      <c r="T601" s="44"/>
      <c r="U601" s="44"/>
      <c r="V601" s="44"/>
      <c r="W601" s="44"/>
    </row>
    <row r="602">
      <c r="A602" s="44"/>
      <c r="B602" s="44"/>
      <c r="C602" s="44"/>
      <c r="D602" s="44"/>
      <c r="E602" s="44"/>
      <c r="F602" s="44"/>
      <c r="G602" s="44"/>
      <c r="H602" s="44"/>
      <c r="I602" s="44"/>
      <c r="J602" s="44"/>
      <c r="K602" s="44"/>
      <c r="L602" s="44"/>
      <c r="M602" s="44"/>
      <c r="N602" s="44"/>
      <c r="O602" s="78"/>
      <c r="P602" s="78"/>
      <c r="Q602" s="44"/>
      <c r="R602" s="44"/>
      <c r="S602" s="44"/>
      <c r="T602" s="44"/>
      <c r="U602" s="44"/>
      <c r="V602" s="44"/>
      <c r="W602" s="44"/>
    </row>
    <row r="603">
      <c r="A603" s="44"/>
      <c r="B603" s="44"/>
      <c r="C603" s="44"/>
      <c r="D603" s="44"/>
      <c r="E603" s="44"/>
      <c r="F603" s="44"/>
      <c r="G603" s="44"/>
      <c r="H603" s="44"/>
      <c r="I603" s="44"/>
      <c r="J603" s="44"/>
      <c r="K603" s="44"/>
      <c r="L603" s="44"/>
      <c r="M603" s="44"/>
      <c r="N603" s="44"/>
      <c r="O603" s="78"/>
      <c r="P603" s="78"/>
      <c r="Q603" s="44"/>
      <c r="R603" s="44"/>
      <c r="S603" s="44"/>
      <c r="T603" s="44"/>
      <c r="U603" s="44"/>
      <c r="V603" s="44"/>
      <c r="W603" s="44"/>
    </row>
    <row r="604">
      <c r="A604" s="44"/>
      <c r="B604" s="44"/>
      <c r="C604" s="44"/>
      <c r="D604" s="44"/>
      <c r="E604" s="44"/>
      <c r="F604" s="44"/>
      <c r="G604" s="44"/>
      <c r="H604" s="44"/>
      <c r="I604" s="44"/>
      <c r="J604" s="44"/>
      <c r="K604" s="44"/>
      <c r="L604" s="44"/>
      <c r="M604" s="44"/>
      <c r="N604" s="44"/>
      <c r="O604" s="78"/>
      <c r="P604" s="78"/>
      <c r="Q604" s="44"/>
      <c r="R604" s="44"/>
      <c r="S604" s="44"/>
      <c r="T604" s="44"/>
      <c r="U604" s="44"/>
      <c r="V604" s="44"/>
      <c r="W604" s="44"/>
    </row>
    <row r="605">
      <c r="A605" s="44"/>
      <c r="B605" s="44"/>
      <c r="C605" s="44"/>
      <c r="D605" s="44"/>
      <c r="E605" s="44"/>
      <c r="F605" s="44"/>
      <c r="G605" s="44"/>
      <c r="H605" s="44"/>
      <c r="I605" s="44"/>
      <c r="J605" s="44"/>
      <c r="K605" s="44"/>
      <c r="L605" s="44"/>
      <c r="M605" s="44"/>
      <c r="N605" s="44"/>
      <c r="O605" s="78"/>
      <c r="P605" s="78"/>
      <c r="Q605" s="44"/>
      <c r="R605" s="44"/>
      <c r="S605" s="44"/>
      <c r="T605" s="44"/>
      <c r="U605" s="44"/>
      <c r="V605" s="44"/>
      <c r="W605" s="44"/>
    </row>
    <row r="606">
      <c r="A606" s="44"/>
      <c r="B606" s="44"/>
      <c r="C606" s="44"/>
      <c r="D606" s="44"/>
      <c r="E606" s="44"/>
      <c r="F606" s="44"/>
      <c r="G606" s="44"/>
      <c r="H606" s="44"/>
      <c r="I606" s="44"/>
      <c r="J606" s="44"/>
      <c r="K606" s="44"/>
      <c r="L606" s="44"/>
      <c r="M606" s="44"/>
      <c r="N606" s="44"/>
      <c r="O606" s="78"/>
      <c r="P606" s="78"/>
      <c r="Q606" s="44"/>
      <c r="R606" s="44"/>
      <c r="S606" s="44"/>
      <c r="T606" s="44"/>
      <c r="U606" s="44"/>
      <c r="V606" s="44"/>
      <c r="W606" s="44"/>
    </row>
    <row r="607">
      <c r="A607" s="44"/>
      <c r="B607" s="44"/>
      <c r="C607" s="44"/>
      <c r="D607" s="44"/>
      <c r="E607" s="44"/>
      <c r="F607" s="44"/>
      <c r="G607" s="44"/>
      <c r="H607" s="44"/>
      <c r="I607" s="44"/>
      <c r="J607" s="44"/>
      <c r="K607" s="44"/>
      <c r="L607" s="44"/>
      <c r="M607" s="44"/>
      <c r="N607" s="44"/>
      <c r="O607" s="78"/>
      <c r="P607" s="78"/>
      <c r="Q607" s="44"/>
      <c r="R607" s="44"/>
      <c r="S607" s="44"/>
      <c r="T607" s="44"/>
      <c r="U607" s="44"/>
      <c r="V607" s="44"/>
      <c r="W607" s="44"/>
    </row>
    <row r="608">
      <c r="A608" s="44"/>
      <c r="B608" s="44"/>
      <c r="C608" s="44"/>
      <c r="D608" s="44"/>
      <c r="E608" s="44"/>
      <c r="F608" s="44"/>
      <c r="G608" s="44"/>
      <c r="H608" s="44"/>
      <c r="I608" s="44"/>
      <c r="J608" s="44"/>
      <c r="K608" s="44"/>
      <c r="L608" s="44"/>
      <c r="M608" s="44"/>
      <c r="N608" s="44"/>
      <c r="O608" s="78"/>
      <c r="P608" s="78"/>
      <c r="Q608" s="44"/>
      <c r="R608" s="44"/>
      <c r="S608" s="44"/>
      <c r="T608" s="44"/>
      <c r="U608" s="44"/>
      <c r="V608" s="44"/>
      <c r="W608" s="44"/>
    </row>
    <row r="609">
      <c r="A609" s="44"/>
      <c r="B609" s="44"/>
      <c r="C609" s="44"/>
      <c r="D609" s="44"/>
      <c r="E609" s="44"/>
      <c r="F609" s="44"/>
      <c r="G609" s="44"/>
      <c r="H609" s="44"/>
      <c r="I609" s="44"/>
      <c r="J609" s="44"/>
      <c r="K609" s="44"/>
      <c r="L609" s="44"/>
      <c r="M609" s="44"/>
      <c r="N609" s="44"/>
      <c r="O609" s="78"/>
      <c r="P609" s="78"/>
      <c r="Q609" s="44"/>
      <c r="R609" s="44"/>
      <c r="S609" s="44"/>
      <c r="T609" s="44"/>
      <c r="U609" s="44"/>
      <c r="V609" s="44"/>
      <c r="W609" s="44"/>
    </row>
    <row r="610">
      <c r="A610" s="44"/>
      <c r="B610" s="44"/>
      <c r="C610" s="44"/>
      <c r="D610" s="44"/>
      <c r="E610" s="44"/>
      <c r="F610" s="44"/>
      <c r="G610" s="44"/>
      <c r="H610" s="44"/>
      <c r="I610" s="44"/>
      <c r="J610" s="44"/>
      <c r="K610" s="44"/>
      <c r="L610" s="44"/>
      <c r="M610" s="44"/>
      <c r="N610" s="44"/>
      <c r="O610" s="78"/>
      <c r="P610" s="78"/>
      <c r="Q610" s="44"/>
      <c r="R610" s="44"/>
      <c r="S610" s="44"/>
      <c r="T610" s="44"/>
      <c r="U610" s="44"/>
      <c r="V610" s="44"/>
      <c r="W610" s="44"/>
    </row>
    <row r="611">
      <c r="A611" s="44"/>
      <c r="B611" s="44"/>
      <c r="C611" s="44"/>
      <c r="D611" s="44"/>
      <c r="E611" s="44"/>
      <c r="F611" s="44"/>
      <c r="G611" s="44"/>
      <c r="H611" s="44"/>
      <c r="I611" s="44"/>
      <c r="J611" s="44"/>
      <c r="K611" s="44"/>
      <c r="L611" s="44"/>
      <c r="M611" s="44"/>
      <c r="N611" s="44"/>
      <c r="O611" s="78"/>
      <c r="P611" s="78"/>
      <c r="Q611" s="44"/>
      <c r="R611" s="44"/>
      <c r="S611" s="44"/>
      <c r="T611" s="44"/>
      <c r="U611" s="44"/>
      <c r="V611" s="44"/>
      <c r="W611" s="44"/>
    </row>
    <row r="612">
      <c r="A612" s="44"/>
      <c r="B612" s="44"/>
      <c r="C612" s="44"/>
      <c r="D612" s="44"/>
      <c r="E612" s="44"/>
      <c r="F612" s="44"/>
      <c r="G612" s="44"/>
      <c r="H612" s="44"/>
      <c r="I612" s="44"/>
      <c r="J612" s="44"/>
      <c r="K612" s="44"/>
      <c r="L612" s="44"/>
      <c r="M612" s="44"/>
      <c r="N612" s="44"/>
      <c r="O612" s="78"/>
      <c r="P612" s="78"/>
      <c r="Q612" s="44"/>
      <c r="R612" s="44"/>
      <c r="S612" s="44"/>
      <c r="T612" s="44"/>
      <c r="U612" s="44"/>
      <c r="V612" s="44"/>
      <c r="W612" s="44"/>
    </row>
    <row r="613">
      <c r="A613" s="44"/>
      <c r="B613" s="44"/>
      <c r="C613" s="44"/>
      <c r="D613" s="44"/>
      <c r="E613" s="44"/>
      <c r="F613" s="44"/>
      <c r="G613" s="44"/>
      <c r="H613" s="44"/>
      <c r="I613" s="44"/>
      <c r="J613" s="44"/>
      <c r="K613" s="44"/>
      <c r="L613" s="44"/>
      <c r="M613" s="44"/>
      <c r="N613" s="44"/>
      <c r="O613" s="78"/>
      <c r="P613" s="78"/>
      <c r="Q613" s="44"/>
      <c r="R613" s="44"/>
      <c r="S613" s="44"/>
      <c r="T613" s="44"/>
      <c r="U613" s="44"/>
      <c r="V613" s="44"/>
      <c r="W613" s="44"/>
    </row>
    <row r="614">
      <c r="A614" s="44"/>
      <c r="B614" s="44"/>
      <c r="C614" s="44"/>
      <c r="D614" s="44"/>
      <c r="E614" s="44"/>
      <c r="F614" s="44"/>
      <c r="G614" s="44"/>
      <c r="H614" s="44"/>
      <c r="I614" s="44"/>
      <c r="J614" s="44"/>
      <c r="K614" s="44"/>
      <c r="L614" s="44"/>
      <c r="M614" s="44"/>
      <c r="N614" s="44"/>
      <c r="O614" s="78"/>
      <c r="P614" s="78"/>
      <c r="Q614" s="44"/>
      <c r="R614" s="44"/>
      <c r="S614" s="44"/>
      <c r="T614" s="44"/>
      <c r="U614" s="44"/>
      <c r="V614" s="44"/>
      <c r="W614" s="44"/>
    </row>
    <row r="615">
      <c r="A615" s="44"/>
      <c r="B615" s="44"/>
      <c r="C615" s="44"/>
      <c r="D615" s="44"/>
      <c r="E615" s="44"/>
      <c r="F615" s="44"/>
      <c r="G615" s="44"/>
      <c r="H615" s="44"/>
      <c r="I615" s="44"/>
      <c r="J615" s="44"/>
      <c r="K615" s="44"/>
      <c r="L615" s="44"/>
      <c r="M615" s="44"/>
      <c r="N615" s="44"/>
      <c r="O615" s="78"/>
      <c r="P615" s="78"/>
      <c r="Q615" s="44"/>
      <c r="R615" s="44"/>
      <c r="S615" s="44"/>
      <c r="T615" s="44"/>
      <c r="U615" s="44"/>
      <c r="V615" s="44"/>
      <c r="W615" s="44"/>
    </row>
    <row r="616">
      <c r="A616" s="44"/>
      <c r="B616" s="44"/>
      <c r="C616" s="44"/>
      <c r="D616" s="44"/>
      <c r="E616" s="44"/>
      <c r="F616" s="44"/>
      <c r="G616" s="44"/>
      <c r="H616" s="44"/>
      <c r="I616" s="44"/>
      <c r="J616" s="44"/>
      <c r="K616" s="44"/>
      <c r="L616" s="44"/>
      <c r="M616" s="44"/>
      <c r="N616" s="44"/>
      <c r="O616" s="78"/>
      <c r="P616" s="78"/>
      <c r="Q616" s="44"/>
      <c r="R616" s="44"/>
      <c r="S616" s="44"/>
      <c r="T616" s="44"/>
      <c r="U616" s="44"/>
      <c r="V616" s="44"/>
      <c r="W616" s="44"/>
    </row>
    <row r="617">
      <c r="A617" s="44"/>
      <c r="B617" s="44"/>
      <c r="C617" s="44"/>
      <c r="D617" s="44"/>
      <c r="E617" s="44"/>
      <c r="F617" s="44"/>
      <c r="G617" s="44"/>
      <c r="H617" s="44"/>
      <c r="I617" s="44"/>
      <c r="J617" s="44"/>
      <c r="K617" s="44"/>
      <c r="L617" s="44"/>
      <c r="M617" s="44"/>
      <c r="N617" s="44"/>
      <c r="O617" s="78"/>
      <c r="P617" s="78"/>
      <c r="Q617" s="44"/>
      <c r="R617" s="44"/>
      <c r="S617" s="44"/>
      <c r="T617" s="44"/>
      <c r="U617" s="44"/>
      <c r="V617" s="44"/>
      <c r="W617" s="44"/>
    </row>
    <row r="618">
      <c r="A618" s="44"/>
      <c r="B618" s="44"/>
      <c r="C618" s="44"/>
      <c r="D618" s="44"/>
      <c r="E618" s="44"/>
      <c r="F618" s="44"/>
      <c r="G618" s="44"/>
      <c r="H618" s="44"/>
      <c r="I618" s="44"/>
      <c r="J618" s="44"/>
      <c r="K618" s="44"/>
      <c r="L618" s="44"/>
      <c r="M618" s="44"/>
      <c r="N618" s="44"/>
      <c r="O618" s="78"/>
      <c r="P618" s="78"/>
      <c r="Q618" s="44"/>
      <c r="R618" s="44"/>
      <c r="S618" s="44"/>
      <c r="T618" s="44"/>
      <c r="U618" s="44"/>
      <c r="V618" s="44"/>
      <c r="W618" s="44"/>
    </row>
    <row r="619">
      <c r="A619" s="44"/>
      <c r="B619" s="44"/>
      <c r="C619" s="44"/>
      <c r="D619" s="44"/>
      <c r="E619" s="44"/>
      <c r="F619" s="44"/>
      <c r="G619" s="44"/>
      <c r="H619" s="44"/>
      <c r="I619" s="44"/>
      <c r="J619" s="44"/>
      <c r="K619" s="44"/>
      <c r="L619" s="44"/>
      <c r="M619" s="44"/>
      <c r="N619" s="44"/>
      <c r="O619" s="78"/>
      <c r="P619" s="78"/>
      <c r="Q619" s="44"/>
      <c r="R619" s="44"/>
      <c r="S619" s="44"/>
      <c r="T619" s="44"/>
      <c r="U619" s="44"/>
      <c r="V619" s="44"/>
      <c r="W619" s="44"/>
    </row>
    <row r="620">
      <c r="A620" s="44"/>
      <c r="B620" s="44"/>
      <c r="C620" s="44"/>
      <c r="D620" s="44"/>
      <c r="E620" s="44"/>
      <c r="F620" s="44"/>
      <c r="G620" s="44"/>
      <c r="H620" s="44"/>
      <c r="I620" s="44"/>
      <c r="J620" s="44"/>
      <c r="K620" s="44"/>
      <c r="L620" s="44"/>
      <c r="M620" s="44"/>
      <c r="N620" s="44"/>
      <c r="O620" s="78"/>
      <c r="P620" s="78"/>
      <c r="Q620" s="44"/>
      <c r="R620" s="44"/>
      <c r="S620" s="44"/>
      <c r="T620" s="44"/>
      <c r="U620" s="44"/>
      <c r="V620" s="44"/>
      <c r="W620" s="44"/>
    </row>
    <row r="621">
      <c r="A621" s="44"/>
      <c r="B621" s="44"/>
      <c r="C621" s="44"/>
      <c r="D621" s="44"/>
      <c r="E621" s="44"/>
      <c r="F621" s="44"/>
      <c r="G621" s="44"/>
      <c r="H621" s="44"/>
      <c r="I621" s="44"/>
      <c r="J621" s="44"/>
      <c r="K621" s="44"/>
      <c r="L621" s="44"/>
      <c r="M621" s="44"/>
      <c r="N621" s="44"/>
      <c r="O621" s="78"/>
      <c r="P621" s="78"/>
      <c r="Q621" s="44"/>
      <c r="R621" s="44"/>
      <c r="S621" s="44"/>
      <c r="T621" s="44"/>
      <c r="U621" s="44"/>
      <c r="V621" s="44"/>
      <c r="W621" s="44"/>
    </row>
    <row r="622">
      <c r="A622" s="44"/>
      <c r="B622" s="44"/>
      <c r="C622" s="44"/>
      <c r="D622" s="44"/>
      <c r="E622" s="44"/>
      <c r="F622" s="44"/>
      <c r="G622" s="44"/>
      <c r="H622" s="44"/>
      <c r="I622" s="44"/>
      <c r="J622" s="44"/>
      <c r="K622" s="44"/>
      <c r="L622" s="44"/>
      <c r="M622" s="44"/>
      <c r="N622" s="44"/>
      <c r="O622" s="78"/>
      <c r="P622" s="78"/>
      <c r="Q622" s="44"/>
      <c r="R622" s="44"/>
      <c r="S622" s="44"/>
      <c r="T622" s="44"/>
      <c r="U622" s="44"/>
      <c r="V622" s="44"/>
      <c r="W622" s="44"/>
    </row>
    <row r="623">
      <c r="A623" s="44"/>
      <c r="B623" s="44"/>
      <c r="C623" s="44"/>
      <c r="D623" s="44"/>
      <c r="E623" s="44"/>
      <c r="F623" s="44"/>
      <c r="G623" s="44"/>
      <c r="H623" s="44"/>
      <c r="I623" s="44"/>
      <c r="J623" s="44"/>
      <c r="K623" s="44"/>
      <c r="L623" s="44"/>
      <c r="M623" s="44"/>
      <c r="N623" s="44"/>
      <c r="O623" s="78"/>
      <c r="P623" s="78"/>
      <c r="Q623" s="44"/>
      <c r="R623" s="44"/>
      <c r="S623" s="44"/>
      <c r="T623" s="44"/>
      <c r="U623" s="44"/>
      <c r="V623" s="44"/>
      <c r="W623" s="44"/>
    </row>
    <row r="624">
      <c r="A624" s="44"/>
      <c r="B624" s="44"/>
      <c r="C624" s="44"/>
      <c r="D624" s="44"/>
      <c r="E624" s="44"/>
      <c r="F624" s="44"/>
      <c r="G624" s="44"/>
      <c r="H624" s="44"/>
      <c r="I624" s="44"/>
      <c r="J624" s="44"/>
      <c r="K624" s="44"/>
      <c r="L624" s="44"/>
      <c r="M624" s="44"/>
      <c r="N624" s="44"/>
      <c r="O624" s="78"/>
      <c r="P624" s="78"/>
      <c r="Q624" s="44"/>
      <c r="R624" s="44"/>
      <c r="S624" s="44"/>
      <c r="T624" s="44"/>
      <c r="U624" s="44"/>
      <c r="V624" s="44"/>
      <c r="W624" s="44"/>
    </row>
    <row r="625">
      <c r="A625" s="44"/>
      <c r="B625" s="44"/>
      <c r="C625" s="44"/>
      <c r="D625" s="44"/>
      <c r="E625" s="44"/>
      <c r="F625" s="44"/>
      <c r="G625" s="44"/>
      <c r="H625" s="44"/>
      <c r="I625" s="44"/>
      <c r="J625" s="44"/>
      <c r="K625" s="44"/>
      <c r="L625" s="44"/>
      <c r="M625" s="44"/>
      <c r="N625" s="44"/>
      <c r="O625" s="78"/>
      <c r="P625" s="78"/>
      <c r="Q625" s="44"/>
      <c r="R625" s="44"/>
      <c r="S625" s="44"/>
      <c r="T625" s="44"/>
      <c r="U625" s="44"/>
      <c r="V625" s="44"/>
      <c r="W625" s="44"/>
    </row>
    <row r="626">
      <c r="A626" s="44"/>
      <c r="B626" s="44"/>
      <c r="C626" s="44"/>
      <c r="D626" s="44"/>
      <c r="E626" s="44"/>
      <c r="F626" s="44"/>
      <c r="G626" s="44"/>
      <c r="H626" s="44"/>
      <c r="I626" s="44"/>
      <c r="J626" s="44"/>
      <c r="K626" s="44"/>
      <c r="L626" s="44"/>
      <c r="M626" s="44"/>
      <c r="N626" s="44"/>
      <c r="O626" s="78"/>
      <c r="P626" s="78"/>
      <c r="Q626" s="44"/>
      <c r="R626" s="44"/>
      <c r="S626" s="44"/>
      <c r="T626" s="44"/>
      <c r="U626" s="44"/>
      <c r="V626" s="44"/>
      <c r="W626" s="44"/>
    </row>
    <row r="627">
      <c r="A627" s="44"/>
      <c r="B627" s="44"/>
      <c r="C627" s="44"/>
      <c r="D627" s="44"/>
      <c r="E627" s="44"/>
      <c r="F627" s="44"/>
      <c r="G627" s="44"/>
      <c r="H627" s="44"/>
      <c r="I627" s="44"/>
      <c r="J627" s="44"/>
      <c r="K627" s="44"/>
      <c r="L627" s="44"/>
      <c r="M627" s="44"/>
      <c r="N627" s="44"/>
      <c r="O627" s="78"/>
      <c r="P627" s="78"/>
      <c r="Q627" s="44"/>
      <c r="R627" s="44"/>
      <c r="S627" s="44"/>
      <c r="T627" s="44"/>
      <c r="U627" s="44"/>
      <c r="V627" s="44"/>
      <c r="W627" s="44"/>
    </row>
    <row r="628">
      <c r="A628" s="44"/>
      <c r="B628" s="44"/>
      <c r="C628" s="44"/>
      <c r="D628" s="44"/>
      <c r="E628" s="44"/>
      <c r="F628" s="44"/>
      <c r="G628" s="44"/>
      <c r="H628" s="44"/>
      <c r="I628" s="44"/>
      <c r="J628" s="44"/>
      <c r="K628" s="44"/>
      <c r="L628" s="44"/>
      <c r="M628" s="44"/>
      <c r="N628" s="44"/>
      <c r="O628" s="78"/>
      <c r="P628" s="78"/>
      <c r="Q628" s="44"/>
      <c r="R628" s="44"/>
      <c r="S628" s="44"/>
      <c r="T628" s="44"/>
      <c r="U628" s="44"/>
      <c r="V628" s="44"/>
      <c r="W628" s="44"/>
    </row>
    <row r="629">
      <c r="A629" s="44"/>
      <c r="B629" s="44"/>
      <c r="C629" s="44"/>
      <c r="D629" s="44"/>
      <c r="E629" s="44"/>
      <c r="F629" s="44"/>
      <c r="G629" s="44"/>
      <c r="H629" s="44"/>
      <c r="I629" s="44"/>
      <c r="J629" s="44"/>
      <c r="K629" s="44"/>
      <c r="L629" s="44"/>
      <c r="M629" s="44"/>
      <c r="N629" s="44"/>
      <c r="O629" s="78"/>
      <c r="P629" s="78"/>
      <c r="Q629" s="44"/>
      <c r="R629" s="44"/>
      <c r="S629" s="44"/>
      <c r="T629" s="44"/>
      <c r="U629" s="44"/>
      <c r="V629" s="44"/>
      <c r="W629" s="44"/>
    </row>
    <row r="630">
      <c r="A630" s="44"/>
      <c r="B630" s="44"/>
      <c r="C630" s="44"/>
      <c r="D630" s="44"/>
      <c r="E630" s="44"/>
      <c r="F630" s="44"/>
      <c r="G630" s="44"/>
      <c r="H630" s="44"/>
      <c r="I630" s="44"/>
      <c r="J630" s="44"/>
      <c r="K630" s="44"/>
      <c r="L630" s="44"/>
      <c r="M630" s="44"/>
      <c r="N630" s="44"/>
      <c r="O630" s="78"/>
      <c r="P630" s="78"/>
      <c r="Q630" s="44"/>
      <c r="R630" s="44"/>
      <c r="S630" s="44"/>
      <c r="T630" s="44"/>
      <c r="U630" s="44"/>
      <c r="V630" s="44"/>
      <c r="W630" s="44"/>
    </row>
    <row r="631">
      <c r="A631" s="44"/>
      <c r="B631" s="44"/>
      <c r="C631" s="44"/>
      <c r="D631" s="44"/>
      <c r="E631" s="44"/>
      <c r="F631" s="44"/>
      <c r="G631" s="44"/>
      <c r="H631" s="44"/>
      <c r="I631" s="44"/>
      <c r="J631" s="44"/>
      <c r="K631" s="44"/>
      <c r="L631" s="44"/>
      <c r="M631" s="44"/>
      <c r="N631" s="44"/>
      <c r="O631" s="78"/>
      <c r="P631" s="78"/>
      <c r="Q631" s="44"/>
      <c r="R631" s="44"/>
      <c r="S631" s="44"/>
      <c r="T631" s="44"/>
      <c r="U631" s="44"/>
      <c r="V631" s="44"/>
      <c r="W631" s="44"/>
    </row>
    <row r="632">
      <c r="A632" s="44"/>
      <c r="B632" s="44"/>
      <c r="C632" s="44"/>
      <c r="D632" s="44"/>
      <c r="E632" s="44"/>
      <c r="F632" s="44"/>
      <c r="G632" s="44"/>
      <c r="H632" s="44"/>
      <c r="I632" s="44"/>
      <c r="J632" s="44"/>
      <c r="K632" s="44"/>
      <c r="L632" s="44"/>
      <c r="M632" s="44"/>
      <c r="N632" s="44"/>
      <c r="O632" s="78"/>
      <c r="P632" s="78"/>
      <c r="Q632" s="44"/>
      <c r="R632" s="44"/>
      <c r="S632" s="44"/>
      <c r="T632" s="44"/>
      <c r="U632" s="44"/>
      <c r="V632" s="44"/>
      <c r="W632" s="44"/>
    </row>
    <row r="633">
      <c r="A633" s="44"/>
      <c r="B633" s="44"/>
      <c r="C633" s="44"/>
      <c r="D633" s="44"/>
      <c r="E633" s="44"/>
      <c r="F633" s="44"/>
      <c r="G633" s="44"/>
      <c r="H633" s="44"/>
      <c r="I633" s="44"/>
      <c r="J633" s="44"/>
      <c r="K633" s="44"/>
      <c r="L633" s="44"/>
      <c r="M633" s="44"/>
      <c r="N633" s="44"/>
      <c r="O633" s="78"/>
      <c r="P633" s="78"/>
      <c r="Q633" s="44"/>
      <c r="R633" s="44"/>
      <c r="S633" s="44"/>
      <c r="T633" s="44"/>
      <c r="U633" s="44"/>
      <c r="V633" s="44"/>
      <c r="W633" s="44"/>
    </row>
    <row r="634">
      <c r="A634" s="44"/>
      <c r="B634" s="44"/>
      <c r="C634" s="44"/>
      <c r="D634" s="44"/>
      <c r="E634" s="44"/>
      <c r="F634" s="44"/>
      <c r="G634" s="44"/>
      <c r="H634" s="44"/>
      <c r="I634" s="44"/>
      <c r="J634" s="44"/>
      <c r="K634" s="44"/>
      <c r="L634" s="44"/>
      <c r="M634" s="44"/>
      <c r="N634" s="44"/>
      <c r="O634" s="78"/>
      <c r="P634" s="78"/>
      <c r="Q634" s="44"/>
      <c r="R634" s="44"/>
      <c r="S634" s="44"/>
      <c r="T634" s="44"/>
      <c r="U634" s="44"/>
      <c r="V634" s="44"/>
      <c r="W634" s="44"/>
    </row>
    <row r="635">
      <c r="A635" s="44"/>
      <c r="B635" s="44"/>
      <c r="C635" s="44"/>
      <c r="D635" s="44"/>
      <c r="E635" s="44"/>
      <c r="F635" s="44"/>
      <c r="G635" s="44"/>
      <c r="H635" s="44"/>
      <c r="I635" s="44"/>
      <c r="J635" s="44"/>
      <c r="K635" s="44"/>
      <c r="L635" s="44"/>
      <c r="M635" s="44"/>
      <c r="N635" s="44"/>
      <c r="O635" s="78"/>
      <c r="P635" s="78"/>
      <c r="Q635" s="44"/>
      <c r="R635" s="44"/>
      <c r="S635" s="44"/>
      <c r="T635" s="44"/>
      <c r="U635" s="44"/>
      <c r="V635" s="44"/>
      <c r="W635" s="44"/>
    </row>
    <row r="636">
      <c r="A636" s="44"/>
      <c r="B636" s="44"/>
      <c r="C636" s="44"/>
      <c r="D636" s="44"/>
      <c r="E636" s="44"/>
      <c r="F636" s="44"/>
      <c r="G636" s="44"/>
      <c r="H636" s="44"/>
      <c r="I636" s="44"/>
      <c r="J636" s="44"/>
      <c r="K636" s="44"/>
      <c r="L636" s="44"/>
      <c r="M636" s="44"/>
      <c r="N636" s="44"/>
      <c r="O636" s="78"/>
      <c r="P636" s="78"/>
      <c r="Q636" s="44"/>
      <c r="R636" s="44"/>
      <c r="S636" s="44"/>
      <c r="T636" s="44"/>
      <c r="U636" s="44"/>
      <c r="V636" s="44"/>
      <c r="W636" s="44"/>
    </row>
    <row r="637">
      <c r="A637" s="44"/>
      <c r="B637" s="44"/>
      <c r="C637" s="44"/>
      <c r="D637" s="44"/>
      <c r="E637" s="44"/>
      <c r="F637" s="44"/>
      <c r="G637" s="44"/>
      <c r="H637" s="44"/>
      <c r="I637" s="44"/>
      <c r="J637" s="44"/>
      <c r="K637" s="44"/>
      <c r="L637" s="44"/>
      <c r="M637" s="44"/>
      <c r="N637" s="44"/>
      <c r="O637" s="78"/>
      <c r="P637" s="78"/>
      <c r="Q637" s="44"/>
      <c r="R637" s="44"/>
      <c r="S637" s="44"/>
      <c r="T637" s="44"/>
      <c r="U637" s="44"/>
      <c r="V637" s="44"/>
      <c r="W637" s="44"/>
    </row>
    <row r="638">
      <c r="A638" s="44"/>
      <c r="B638" s="44"/>
      <c r="C638" s="44"/>
      <c r="D638" s="44"/>
      <c r="E638" s="44"/>
      <c r="F638" s="44"/>
      <c r="G638" s="44"/>
      <c r="H638" s="44"/>
      <c r="I638" s="44"/>
      <c r="J638" s="44"/>
      <c r="K638" s="44"/>
      <c r="L638" s="44"/>
      <c r="M638" s="44"/>
      <c r="N638" s="44"/>
      <c r="O638" s="78"/>
      <c r="P638" s="78"/>
      <c r="Q638" s="44"/>
      <c r="R638" s="44"/>
      <c r="S638" s="44"/>
      <c r="T638" s="44"/>
      <c r="U638" s="44"/>
      <c r="V638" s="44"/>
      <c r="W638" s="44"/>
    </row>
    <row r="639">
      <c r="A639" s="44"/>
      <c r="B639" s="44"/>
      <c r="C639" s="44"/>
      <c r="D639" s="44"/>
      <c r="E639" s="44"/>
      <c r="F639" s="44"/>
      <c r="G639" s="44"/>
      <c r="H639" s="44"/>
      <c r="I639" s="44"/>
      <c r="J639" s="44"/>
      <c r="K639" s="44"/>
      <c r="L639" s="44"/>
      <c r="M639" s="44"/>
      <c r="N639" s="44"/>
      <c r="O639" s="78"/>
      <c r="P639" s="78"/>
      <c r="Q639" s="44"/>
      <c r="R639" s="44"/>
      <c r="S639" s="44"/>
      <c r="T639" s="44"/>
      <c r="U639" s="44"/>
      <c r="V639" s="44"/>
      <c r="W639" s="44"/>
    </row>
    <row r="640">
      <c r="A640" s="44"/>
      <c r="B640" s="44"/>
      <c r="C640" s="44"/>
      <c r="D640" s="44"/>
      <c r="E640" s="44"/>
      <c r="F640" s="44"/>
      <c r="G640" s="44"/>
      <c r="H640" s="44"/>
      <c r="I640" s="44"/>
      <c r="J640" s="44"/>
      <c r="K640" s="44"/>
      <c r="L640" s="44"/>
      <c r="M640" s="44"/>
      <c r="N640" s="44"/>
      <c r="O640" s="78"/>
      <c r="P640" s="78"/>
      <c r="Q640" s="44"/>
      <c r="R640" s="44"/>
      <c r="S640" s="44"/>
      <c r="T640" s="44"/>
      <c r="U640" s="44"/>
      <c r="V640" s="44"/>
      <c r="W640" s="44"/>
    </row>
    <row r="641">
      <c r="A641" s="44"/>
      <c r="B641" s="44"/>
      <c r="C641" s="44"/>
      <c r="D641" s="44"/>
      <c r="E641" s="44"/>
      <c r="F641" s="44"/>
      <c r="G641" s="44"/>
      <c r="H641" s="44"/>
      <c r="I641" s="44"/>
      <c r="J641" s="44"/>
      <c r="K641" s="44"/>
      <c r="L641" s="44"/>
      <c r="M641" s="44"/>
      <c r="N641" s="44"/>
      <c r="O641" s="78"/>
      <c r="P641" s="78"/>
      <c r="Q641" s="44"/>
      <c r="R641" s="44"/>
      <c r="S641" s="44"/>
      <c r="T641" s="44"/>
      <c r="U641" s="44"/>
      <c r="V641" s="44"/>
      <c r="W641" s="44"/>
    </row>
    <row r="642">
      <c r="A642" s="44"/>
      <c r="B642" s="44"/>
      <c r="C642" s="44"/>
      <c r="D642" s="44"/>
      <c r="E642" s="44"/>
      <c r="F642" s="44"/>
      <c r="G642" s="44"/>
      <c r="H642" s="44"/>
      <c r="I642" s="44"/>
      <c r="J642" s="44"/>
      <c r="K642" s="44"/>
      <c r="L642" s="44"/>
      <c r="M642" s="44"/>
      <c r="N642" s="44"/>
      <c r="O642" s="78"/>
      <c r="P642" s="78"/>
      <c r="Q642" s="44"/>
      <c r="R642" s="44"/>
      <c r="S642" s="44"/>
      <c r="T642" s="44"/>
      <c r="U642" s="44"/>
      <c r="V642" s="44"/>
      <c r="W642" s="44"/>
    </row>
    <row r="643">
      <c r="A643" s="44"/>
      <c r="B643" s="44"/>
      <c r="C643" s="44"/>
      <c r="D643" s="44"/>
      <c r="E643" s="44"/>
      <c r="F643" s="44"/>
      <c r="G643" s="44"/>
      <c r="H643" s="44"/>
      <c r="I643" s="44"/>
      <c r="J643" s="44"/>
      <c r="K643" s="44"/>
      <c r="L643" s="44"/>
      <c r="M643" s="44"/>
      <c r="N643" s="44"/>
      <c r="O643" s="78"/>
      <c r="P643" s="78"/>
      <c r="Q643" s="44"/>
      <c r="R643" s="44"/>
      <c r="S643" s="44"/>
      <c r="T643" s="44"/>
      <c r="U643" s="44"/>
      <c r="V643" s="44"/>
      <c r="W643" s="44"/>
    </row>
    <row r="644">
      <c r="A644" s="44"/>
      <c r="B644" s="44"/>
      <c r="C644" s="44"/>
      <c r="D644" s="44"/>
      <c r="E644" s="44"/>
      <c r="F644" s="44"/>
      <c r="G644" s="44"/>
      <c r="H644" s="44"/>
      <c r="I644" s="44"/>
      <c r="J644" s="44"/>
      <c r="K644" s="44"/>
      <c r="L644" s="44"/>
      <c r="M644" s="44"/>
      <c r="N644" s="44"/>
      <c r="O644" s="78"/>
      <c r="P644" s="78"/>
      <c r="Q644" s="44"/>
      <c r="R644" s="44"/>
      <c r="S644" s="44"/>
      <c r="T644" s="44"/>
      <c r="U644" s="44"/>
      <c r="V644" s="44"/>
      <c r="W644" s="44"/>
    </row>
    <row r="645">
      <c r="A645" s="44"/>
      <c r="B645" s="44"/>
      <c r="C645" s="44"/>
      <c r="D645" s="44"/>
      <c r="E645" s="44"/>
      <c r="F645" s="44"/>
      <c r="G645" s="44"/>
      <c r="H645" s="44"/>
      <c r="I645" s="44"/>
      <c r="J645" s="44"/>
      <c r="K645" s="44"/>
      <c r="L645" s="44"/>
      <c r="M645" s="44"/>
      <c r="N645" s="44"/>
      <c r="O645" s="78"/>
      <c r="P645" s="78"/>
      <c r="Q645" s="44"/>
      <c r="R645" s="44"/>
      <c r="S645" s="44"/>
      <c r="T645" s="44"/>
      <c r="U645" s="44"/>
      <c r="V645" s="44"/>
      <c r="W645" s="44"/>
    </row>
    <row r="646">
      <c r="A646" s="44"/>
      <c r="B646" s="44"/>
      <c r="C646" s="44"/>
      <c r="D646" s="44"/>
      <c r="E646" s="44"/>
      <c r="F646" s="44"/>
      <c r="G646" s="44"/>
      <c r="H646" s="44"/>
      <c r="I646" s="44"/>
      <c r="J646" s="44"/>
      <c r="K646" s="44"/>
      <c r="L646" s="44"/>
      <c r="M646" s="44"/>
      <c r="N646" s="44"/>
      <c r="O646" s="78"/>
      <c r="P646" s="78"/>
      <c r="Q646" s="44"/>
      <c r="R646" s="44"/>
      <c r="S646" s="44"/>
      <c r="T646" s="44"/>
      <c r="U646" s="44"/>
      <c r="V646" s="44"/>
      <c r="W646" s="44"/>
    </row>
    <row r="647">
      <c r="A647" s="44"/>
      <c r="B647" s="44"/>
      <c r="C647" s="44"/>
      <c r="D647" s="44"/>
      <c r="E647" s="44"/>
      <c r="F647" s="44"/>
      <c r="G647" s="44"/>
      <c r="H647" s="44"/>
      <c r="I647" s="44"/>
      <c r="J647" s="44"/>
      <c r="K647" s="44"/>
      <c r="L647" s="44"/>
      <c r="M647" s="44"/>
      <c r="N647" s="44"/>
      <c r="O647" s="78"/>
      <c r="P647" s="78"/>
      <c r="Q647" s="44"/>
      <c r="R647" s="44"/>
      <c r="S647" s="44"/>
      <c r="T647" s="44"/>
      <c r="U647" s="44"/>
      <c r="V647" s="44"/>
      <c r="W647" s="44"/>
    </row>
    <row r="648">
      <c r="A648" s="44"/>
      <c r="B648" s="44"/>
      <c r="C648" s="44"/>
      <c r="D648" s="44"/>
      <c r="E648" s="44"/>
      <c r="F648" s="44"/>
      <c r="G648" s="44"/>
      <c r="H648" s="44"/>
      <c r="I648" s="44"/>
      <c r="J648" s="44"/>
      <c r="K648" s="44"/>
      <c r="L648" s="44"/>
      <c r="M648" s="44"/>
      <c r="N648" s="44"/>
      <c r="O648" s="78"/>
      <c r="P648" s="78"/>
      <c r="Q648" s="44"/>
      <c r="R648" s="44"/>
      <c r="S648" s="44"/>
      <c r="T648" s="44"/>
      <c r="U648" s="44"/>
      <c r="V648" s="44"/>
      <c r="W648" s="44"/>
    </row>
    <row r="649">
      <c r="A649" s="44"/>
      <c r="B649" s="44"/>
      <c r="C649" s="44"/>
      <c r="D649" s="44"/>
      <c r="E649" s="44"/>
      <c r="F649" s="44"/>
      <c r="G649" s="44"/>
      <c r="H649" s="44"/>
      <c r="I649" s="44"/>
      <c r="J649" s="44"/>
      <c r="K649" s="44"/>
      <c r="L649" s="44"/>
      <c r="M649" s="44"/>
      <c r="N649" s="44"/>
      <c r="O649" s="78"/>
      <c r="P649" s="78"/>
      <c r="Q649" s="44"/>
      <c r="R649" s="44"/>
      <c r="S649" s="44"/>
      <c r="T649" s="44"/>
      <c r="U649" s="44"/>
      <c r="V649" s="44"/>
      <c r="W649" s="44"/>
    </row>
    <row r="650">
      <c r="A650" s="44"/>
      <c r="B650" s="44"/>
      <c r="C650" s="44"/>
      <c r="D650" s="44"/>
      <c r="E650" s="44"/>
      <c r="F650" s="44"/>
      <c r="G650" s="44"/>
      <c r="H650" s="44"/>
      <c r="I650" s="44"/>
      <c r="J650" s="44"/>
      <c r="K650" s="44"/>
      <c r="L650" s="44"/>
      <c r="M650" s="44"/>
      <c r="N650" s="44"/>
      <c r="O650" s="78"/>
      <c r="P650" s="78"/>
      <c r="Q650" s="44"/>
      <c r="R650" s="44"/>
      <c r="S650" s="44"/>
      <c r="T650" s="44"/>
      <c r="U650" s="44"/>
      <c r="V650" s="44"/>
      <c r="W650" s="44"/>
    </row>
    <row r="651">
      <c r="A651" s="44"/>
      <c r="B651" s="44"/>
      <c r="C651" s="44"/>
      <c r="D651" s="44"/>
      <c r="E651" s="44"/>
      <c r="F651" s="44"/>
      <c r="G651" s="44"/>
      <c r="H651" s="44"/>
      <c r="I651" s="44"/>
      <c r="J651" s="44"/>
      <c r="K651" s="44"/>
      <c r="L651" s="44"/>
      <c r="M651" s="44"/>
      <c r="N651" s="44"/>
      <c r="O651" s="78"/>
      <c r="P651" s="78"/>
      <c r="Q651" s="44"/>
      <c r="R651" s="44"/>
      <c r="S651" s="44"/>
      <c r="T651" s="44"/>
      <c r="U651" s="44"/>
      <c r="V651" s="44"/>
      <c r="W651" s="44"/>
    </row>
    <row r="652">
      <c r="A652" s="44"/>
      <c r="B652" s="44"/>
      <c r="C652" s="44"/>
      <c r="D652" s="44"/>
      <c r="E652" s="44"/>
      <c r="F652" s="44"/>
      <c r="G652" s="44"/>
      <c r="H652" s="44"/>
      <c r="I652" s="44"/>
      <c r="J652" s="44"/>
      <c r="K652" s="44"/>
      <c r="L652" s="44"/>
      <c r="M652" s="44"/>
      <c r="N652" s="44"/>
      <c r="O652" s="78"/>
      <c r="P652" s="78"/>
      <c r="Q652" s="44"/>
      <c r="R652" s="44"/>
      <c r="S652" s="44"/>
      <c r="T652" s="44"/>
      <c r="U652" s="44"/>
      <c r="V652" s="44"/>
      <c r="W652" s="44"/>
    </row>
    <row r="653">
      <c r="A653" s="44"/>
      <c r="B653" s="44"/>
      <c r="C653" s="44"/>
      <c r="D653" s="44"/>
      <c r="E653" s="44"/>
      <c r="F653" s="44"/>
      <c r="G653" s="44"/>
      <c r="H653" s="44"/>
      <c r="I653" s="44"/>
      <c r="J653" s="44"/>
      <c r="K653" s="44"/>
      <c r="L653" s="44"/>
      <c r="M653" s="44"/>
      <c r="N653" s="44"/>
      <c r="O653" s="78"/>
      <c r="P653" s="78"/>
      <c r="Q653" s="44"/>
      <c r="R653" s="44"/>
      <c r="S653" s="44"/>
      <c r="T653" s="44"/>
      <c r="U653" s="44"/>
      <c r="V653" s="44"/>
      <c r="W653" s="44"/>
    </row>
    <row r="654">
      <c r="A654" s="44"/>
      <c r="B654" s="44"/>
      <c r="C654" s="44"/>
      <c r="D654" s="44"/>
      <c r="E654" s="44"/>
      <c r="F654" s="44"/>
      <c r="G654" s="44"/>
      <c r="H654" s="44"/>
      <c r="I654" s="44"/>
      <c r="J654" s="44"/>
      <c r="K654" s="44"/>
      <c r="L654" s="44"/>
      <c r="M654" s="44"/>
      <c r="N654" s="44"/>
      <c r="O654" s="78"/>
      <c r="P654" s="78"/>
      <c r="Q654" s="44"/>
      <c r="R654" s="44"/>
      <c r="S654" s="44"/>
      <c r="T654" s="44"/>
      <c r="U654" s="44"/>
      <c r="V654" s="44"/>
      <c r="W654" s="44"/>
    </row>
    <row r="655">
      <c r="A655" s="44"/>
      <c r="B655" s="44"/>
      <c r="C655" s="44"/>
      <c r="D655" s="44"/>
      <c r="E655" s="44"/>
      <c r="F655" s="44"/>
      <c r="G655" s="44"/>
      <c r="H655" s="44"/>
      <c r="I655" s="44"/>
      <c r="J655" s="44"/>
      <c r="K655" s="44"/>
      <c r="L655" s="44"/>
      <c r="M655" s="44"/>
      <c r="N655" s="44"/>
      <c r="O655" s="78"/>
      <c r="P655" s="78"/>
      <c r="Q655" s="44"/>
      <c r="R655" s="44"/>
      <c r="S655" s="44"/>
      <c r="T655" s="44"/>
      <c r="U655" s="44"/>
      <c r="V655" s="44"/>
      <c r="W655" s="44"/>
    </row>
    <row r="656">
      <c r="A656" s="44"/>
      <c r="B656" s="44"/>
      <c r="C656" s="44"/>
      <c r="D656" s="44"/>
      <c r="E656" s="44"/>
      <c r="F656" s="44"/>
      <c r="G656" s="44"/>
      <c r="H656" s="44"/>
      <c r="I656" s="44"/>
      <c r="J656" s="44"/>
      <c r="K656" s="44"/>
      <c r="L656" s="44"/>
      <c r="M656" s="44"/>
      <c r="N656" s="44"/>
      <c r="O656" s="78"/>
      <c r="P656" s="78"/>
      <c r="Q656" s="44"/>
      <c r="R656" s="44"/>
      <c r="S656" s="44"/>
      <c r="T656" s="44"/>
      <c r="U656" s="44"/>
      <c r="V656" s="44"/>
      <c r="W656" s="44"/>
    </row>
    <row r="657">
      <c r="A657" s="44"/>
      <c r="B657" s="44"/>
      <c r="C657" s="44"/>
      <c r="D657" s="44"/>
      <c r="E657" s="44"/>
      <c r="F657" s="44"/>
      <c r="G657" s="44"/>
      <c r="H657" s="44"/>
      <c r="I657" s="44"/>
      <c r="J657" s="44"/>
      <c r="K657" s="44"/>
      <c r="L657" s="44"/>
      <c r="M657" s="44"/>
      <c r="N657" s="44"/>
      <c r="O657" s="78"/>
      <c r="P657" s="78"/>
      <c r="Q657" s="44"/>
      <c r="R657" s="44"/>
      <c r="S657" s="44"/>
      <c r="T657" s="44"/>
      <c r="U657" s="44"/>
      <c r="V657" s="44"/>
      <c r="W657" s="44"/>
    </row>
    <row r="658">
      <c r="A658" s="44"/>
      <c r="B658" s="44"/>
      <c r="C658" s="44"/>
      <c r="D658" s="44"/>
      <c r="E658" s="44"/>
      <c r="F658" s="44"/>
      <c r="G658" s="44"/>
      <c r="H658" s="44"/>
      <c r="I658" s="44"/>
      <c r="J658" s="44"/>
      <c r="K658" s="44"/>
      <c r="L658" s="44"/>
      <c r="M658" s="44"/>
      <c r="N658" s="44"/>
      <c r="O658" s="78"/>
      <c r="P658" s="78"/>
      <c r="Q658" s="44"/>
      <c r="R658" s="44"/>
      <c r="S658" s="44"/>
      <c r="T658" s="44"/>
      <c r="U658" s="44"/>
      <c r="V658" s="44"/>
      <c r="W658" s="44"/>
    </row>
    <row r="659">
      <c r="A659" s="44"/>
      <c r="B659" s="44"/>
      <c r="C659" s="44"/>
      <c r="D659" s="44"/>
      <c r="E659" s="44"/>
      <c r="F659" s="44"/>
      <c r="G659" s="44"/>
      <c r="H659" s="44"/>
      <c r="I659" s="44"/>
      <c r="J659" s="44"/>
      <c r="K659" s="44"/>
      <c r="L659" s="44"/>
      <c r="M659" s="44"/>
      <c r="N659" s="44"/>
      <c r="O659" s="78"/>
      <c r="P659" s="78"/>
      <c r="Q659" s="44"/>
      <c r="R659" s="44"/>
      <c r="S659" s="44"/>
      <c r="T659" s="44"/>
      <c r="U659" s="44"/>
      <c r="V659" s="44"/>
      <c r="W659" s="44"/>
    </row>
    <row r="660">
      <c r="A660" s="44"/>
      <c r="B660" s="44"/>
      <c r="C660" s="44"/>
      <c r="D660" s="44"/>
      <c r="E660" s="44"/>
      <c r="F660" s="44"/>
      <c r="G660" s="44"/>
      <c r="H660" s="44"/>
      <c r="I660" s="44"/>
      <c r="J660" s="44"/>
      <c r="K660" s="44"/>
      <c r="L660" s="44"/>
      <c r="M660" s="44"/>
      <c r="N660" s="44"/>
      <c r="O660" s="78"/>
      <c r="P660" s="78"/>
      <c r="Q660" s="44"/>
      <c r="R660" s="44"/>
      <c r="S660" s="44"/>
      <c r="T660" s="44"/>
      <c r="U660" s="44"/>
      <c r="V660" s="44"/>
      <c r="W660" s="44"/>
    </row>
    <row r="661">
      <c r="A661" s="44"/>
      <c r="B661" s="44"/>
      <c r="C661" s="44"/>
      <c r="D661" s="44"/>
      <c r="E661" s="44"/>
      <c r="F661" s="44"/>
      <c r="G661" s="44"/>
      <c r="H661" s="44"/>
      <c r="I661" s="44"/>
      <c r="J661" s="44"/>
      <c r="K661" s="44"/>
      <c r="L661" s="44"/>
      <c r="M661" s="44"/>
      <c r="N661" s="44"/>
      <c r="O661" s="78"/>
      <c r="P661" s="78"/>
      <c r="Q661" s="44"/>
      <c r="R661" s="44"/>
      <c r="S661" s="44"/>
      <c r="T661" s="44"/>
      <c r="U661" s="44"/>
      <c r="V661" s="44"/>
      <c r="W661" s="44"/>
    </row>
    <row r="662">
      <c r="A662" s="44"/>
      <c r="B662" s="44"/>
      <c r="C662" s="44"/>
      <c r="D662" s="44"/>
      <c r="E662" s="44"/>
      <c r="F662" s="44"/>
      <c r="G662" s="44"/>
      <c r="H662" s="44"/>
      <c r="I662" s="44"/>
      <c r="J662" s="44"/>
      <c r="K662" s="44"/>
      <c r="L662" s="44"/>
      <c r="M662" s="44"/>
      <c r="N662" s="44"/>
      <c r="O662" s="78"/>
      <c r="P662" s="78"/>
      <c r="Q662" s="44"/>
      <c r="R662" s="44"/>
      <c r="S662" s="44"/>
      <c r="T662" s="44"/>
      <c r="U662" s="44"/>
      <c r="V662" s="44"/>
      <c r="W662" s="44"/>
    </row>
    <row r="663">
      <c r="A663" s="44"/>
      <c r="B663" s="44"/>
      <c r="C663" s="44"/>
      <c r="D663" s="44"/>
      <c r="E663" s="44"/>
      <c r="F663" s="44"/>
      <c r="G663" s="44"/>
      <c r="H663" s="44"/>
      <c r="I663" s="44"/>
      <c r="J663" s="44"/>
      <c r="K663" s="44"/>
      <c r="L663" s="44"/>
      <c r="M663" s="44"/>
      <c r="N663" s="44"/>
      <c r="O663" s="78"/>
      <c r="P663" s="78"/>
      <c r="Q663" s="44"/>
      <c r="R663" s="44"/>
      <c r="S663" s="44"/>
      <c r="T663" s="44"/>
      <c r="U663" s="44"/>
      <c r="V663" s="44"/>
      <c r="W663" s="44"/>
    </row>
    <row r="664">
      <c r="A664" s="44"/>
      <c r="B664" s="44"/>
      <c r="C664" s="44"/>
      <c r="D664" s="44"/>
      <c r="E664" s="44"/>
      <c r="F664" s="44"/>
      <c r="G664" s="44"/>
      <c r="H664" s="44"/>
      <c r="I664" s="44"/>
      <c r="J664" s="44"/>
      <c r="K664" s="44"/>
      <c r="L664" s="44"/>
      <c r="M664" s="44"/>
      <c r="N664" s="44"/>
      <c r="O664" s="78"/>
      <c r="P664" s="78"/>
      <c r="Q664" s="44"/>
      <c r="R664" s="44"/>
      <c r="S664" s="44"/>
      <c r="T664" s="44"/>
      <c r="U664" s="44"/>
      <c r="V664" s="44"/>
      <c r="W664" s="44"/>
    </row>
    <row r="665">
      <c r="A665" s="44"/>
      <c r="B665" s="44"/>
      <c r="C665" s="44"/>
      <c r="D665" s="44"/>
      <c r="E665" s="44"/>
      <c r="F665" s="44"/>
      <c r="G665" s="44"/>
      <c r="H665" s="44"/>
      <c r="I665" s="44"/>
      <c r="J665" s="44"/>
      <c r="K665" s="44"/>
      <c r="L665" s="44"/>
      <c r="M665" s="44"/>
      <c r="N665" s="44"/>
      <c r="O665" s="78"/>
      <c r="P665" s="78"/>
      <c r="Q665" s="44"/>
      <c r="R665" s="44"/>
      <c r="S665" s="44"/>
      <c r="T665" s="44"/>
      <c r="U665" s="44"/>
      <c r="V665" s="44"/>
      <c r="W665" s="44"/>
    </row>
    <row r="666">
      <c r="A666" s="44"/>
      <c r="B666" s="44"/>
      <c r="C666" s="44"/>
      <c r="D666" s="44"/>
      <c r="E666" s="44"/>
      <c r="F666" s="44"/>
      <c r="G666" s="44"/>
      <c r="H666" s="44"/>
      <c r="I666" s="44"/>
      <c r="J666" s="44"/>
      <c r="K666" s="44"/>
      <c r="L666" s="44"/>
      <c r="M666" s="44"/>
      <c r="N666" s="44"/>
      <c r="O666" s="78"/>
      <c r="P666" s="78"/>
      <c r="Q666" s="44"/>
      <c r="R666" s="44"/>
      <c r="S666" s="44"/>
      <c r="T666" s="44"/>
      <c r="U666" s="44"/>
      <c r="V666" s="44"/>
      <c r="W666" s="44"/>
    </row>
    <row r="667">
      <c r="A667" s="44"/>
      <c r="B667" s="44"/>
      <c r="C667" s="44"/>
      <c r="D667" s="44"/>
      <c r="E667" s="44"/>
      <c r="F667" s="44"/>
      <c r="G667" s="44"/>
      <c r="H667" s="44"/>
      <c r="I667" s="44"/>
      <c r="J667" s="44"/>
      <c r="K667" s="44"/>
      <c r="L667" s="44"/>
      <c r="M667" s="44"/>
      <c r="N667" s="44"/>
      <c r="O667" s="78"/>
      <c r="P667" s="78"/>
      <c r="Q667" s="44"/>
      <c r="R667" s="44"/>
      <c r="S667" s="44"/>
      <c r="T667" s="44"/>
      <c r="U667" s="44"/>
      <c r="V667" s="44"/>
      <c r="W667" s="44"/>
    </row>
    <row r="668">
      <c r="A668" s="44"/>
      <c r="B668" s="44"/>
      <c r="C668" s="44"/>
      <c r="D668" s="44"/>
      <c r="E668" s="44"/>
      <c r="F668" s="44"/>
      <c r="G668" s="44"/>
      <c r="H668" s="44"/>
      <c r="I668" s="44"/>
      <c r="J668" s="44"/>
      <c r="K668" s="44"/>
      <c r="L668" s="44"/>
      <c r="M668" s="44"/>
      <c r="N668" s="44"/>
      <c r="O668" s="78"/>
      <c r="P668" s="78"/>
      <c r="Q668" s="44"/>
      <c r="R668" s="44"/>
      <c r="S668" s="44"/>
      <c r="T668" s="44"/>
      <c r="U668" s="44"/>
      <c r="V668" s="44"/>
      <c r="W668" s="44"/>
    </row>
    <row r="669">
      <c r="A669" s="44"/>
      <c r="B669" s="44"/>
      <c r="C669" s="44"/>
      <c r="D669" s="44"/>
      <c r="E669" s="44"/>
      <c r="F669" s="44"/>
      <c r="G669" s="44"/>
      <c r="H669" s="44"/>
      <c r="I669" s="44"/>
      <c r="J669" s="44"/>
      <c r="K669" s="44"/>
      <c r="L669" s="44"/>
      <c r="M669" s="44"/>
      <c r="N669" s="44"/>
      <c r="O669" s="78"/>
      <c r="P669" s="78"/>
      <c r="Q669" s="44"/>
      <c r="R669" s="44"/>
      <c r="S669" s="44"/>
      <c r="T669" s="44"/>
      <c r="U669" s="44"/>
      <c r="V669" s="44"/>
      <c r="W669" s="44"/>
    </row>
    <row r="670">
      <c r="A670" s="44"/>
      <c r="B670" s="44"/>
      <c r="C670" s="44"/>
      <c r="D670" s="44"/>
      <c r="E670" s="44"/>
      <c r="F670" s="44"/>
      <c r="G670" s="44"/>
      <c r="H670" s="44"/>
      <c r="I670" s="44"/>
      <c r="J670" s="44"/>
      <c r="K670" s="44"/>
      <c r="L670" s="44"/>
      <c r="M670" s="44"/>
      <c r="N670" s="44"/>
      <c r="O670" s="78"/>
      <c r="P670" s="78"/>
      <c r="Q670" s="44"/>
      <c r="R670" s="44"/>
      <c r="S670" s="44"/>
      <c r="T670" s="44"/>
      <c r="U670" s="44"/>
      <c r="V670" s="44"/>
      <c r="W670" s="44"/>
    </row>
    <row r="671">
      <c r="A671" s="44"/>
      <c r="B671" s="44"/>
      <c r="C671" s="44"/>
      <c r="D671" s="44"/>
      <c r="E671" s="44"/>
      <c r="F671" s="44"/>
      <c r="G671" s="44"/>
      <c r="H671" s="44"/>
      <c r="I671" s="44"/>
      <c r="J671" s="44"/>
      <c r="K671" s="44"/>
      <c r="L671" s="44"/>
      <c r="M671" s="44"/>
      <c r="N671" s="44"/>
      <c r="O671" s="78"/>
      <c r="P671" s="78"/>
      <c r="Q671" s="44"/>
      <c r="R671" s="44"/>
      <c r="S671" s="44"/>
      <c r="T671" s="44"/>
      <c r="U671" s="44"/>
      <c r="V671" s="44"/>
      <c r="W671" s="44"/>
    </row>
    <row r="672">
      <c r="A672" s="44"/>
      <c r="B672" s="44"/>
      <c r="C672" s="44"/>
      <c r="D672" s="44"/>
      <c r="E672" s="44"/>
      <c r="F672" s="44"/>
      <c r="G672" s="44"/>
      <c r="H672" s="44"/>
      <c r="I672" s="44"/>
      <c r="J672" s="44"/>
      <c r="K672" s="44"/>
      <c r="L672" s="44"/>
      <c r="M672" s="44"/>
      <c r="N672" s="44"/>
      <c r="O672" s="78"/>
      <c r="P672" s="78"/>
      <c r="Q672" s="44"/>
      <c r="R672" s="44"/>
      <c r="S672" s="44"/>
      <c r="T672" s="44"/>
      <c r="U672" s="44"/>
      <c r="V672" s="44"/>
      <c r="W672" s="44"/>
    </row>
    <row r="673">
      <c r="A673" s="44"/>
      <c r="B673" s="44"/>
      <c r="C673" s="44"/>
      <c r="D673" s="44"/>
      <c r="E673" s="44"/>
      <c r="F673" s="44"/>
      <c r="G673" s="44"/>
      <c r="H673" s="44"/>
      <c r="I673" s="44"/>
      <c r="J673" s="44"/>
      <c r="K673" s="44"/>
      <c r="L673" s="44"/>
      <c r="M673" s="44"/>
      <c r="N673" s="44"/>
      <c r="O673" s="78"/>
      <c r="P673" s="78"/>
      <c r="Q673" s="44"/>
      <c r="R673" s="44"/>
      <c r="S673" s="44"/>
      <c r="T673" s="44"/>
      <c r="U673" s="44"/>
      <c r="V673" s="44"/>
      <c r="W673" s="44"/>
    </row>
    <row r="674">
      <c r="A674" s="44"/>
      <c r="B674" s="44"/>
      <c r="C674" s="44"/>
      <c r="D674" s="44"/>
      <c r="E674" s="44"/>
      <c r="F674" s="44"/>
      <c r="G674" s="44"/>
      <c r="H674" s="44"/>
      <c r="I674" s="44"/>
      <c r="J674" s="44"/>
      <c r="K674" s="44"/>
      <c r="L674" s="44"/>
      <c r="M674" s="44"/>
      <c r="N674" s="44"/>
      <c r="O674" s="78"/>
      <c r="P674" s="78"/>
      <c r="Q674" s="44"/>
      <c r="R674" s="44"/>
      <c r="S674" s="44"/>
      <c r="T674" s="44"/>
      <c r="U674" s="44"/>
      <c r="V674" s="44"/>
      <c r="W674" s="44"/>
    </row>
    <row r="675">
      <c r="A675" s="44"/>
      <c r="B675" s="44"/>
      <c r="C675" s="44"/>
      <c r="D675" s="44"/>
      <c r="E675" s="44"/>
      <c r="F675" s="44"/>
      <c r="G675" s="44"/>
      <c r="H675" s="44"/>
      <c r="I675" s="44"/>
      <c r="J675" s="44"/>
      <c r="K675" s="44"/>
      <c r="L675" s="44"/>
      <c r="M675" s="44"/>
      <c r="N675" s="44"/>
      <c r="O675" s="78"/>
      <c r="P675" s="78"/>
      <c r="Q675" s="44"/>
      <c r="R675" s="44"/>
      <c r="S675" s="44"/>
      <c r="T675" s="44"/>
      <c r="U675" s="44"/>
      <c r="V675" s="44"/>
      <c r="W675" s="44"/>
    </row>
    <row r="676">
      <c r="A676" s="44"/>
      <c r="B676" s="44"/>
      <c r="C676" s="44"/>
      <c r="D676" s="44"/>
      <c r="E676" s="44"/>
      <c r="F676" s="44"/>
      <c r="G676" s="44"/>
      <c r="H676" s="44"/>
      <c r="I676" s="44"/>
      <c r="J676" s="44"/>
      <c r="K676" s="44"/>
      <c r="L676" s="44"/>
      <c r="M676" s="44"/>
      <c r="N676" s="44"/>
      <c r="O676" s="78"/>
      <c r="P676" s="78"/>
      <c r="Q676" s="44"/>
      <c r="R676" s="44"/>
      <c r="S676" s="44"/>
      <c r="T676" s="44"/>
      <c r="U676" s="44"/>
      <c r="V676" s="44"/>
      <c r="W676" s="44"/>
    </row>
    <row r="677">
      <c r="A677" s="44"/>
      <c r="B677" s="44"/>
      <c r="C677" s="44"/>
      <c r="D677" s="44"/>
      <c r="E677" s="44"/>
      <c r="F677" s="44"/>
      <c r="G677" s="44"/>
      <c r="H677" s="44"/>
      <c r="I677" s="44"/>
      <c r="J677" s="44"/>
      <c r="K677" s="44"/>
      <c r="L677" s="44"/>
      <c r="M677" s="44"/>
      <c r="N677" s="44"/>
      <c r="O677" s="78"/>
      <c r="P677" s="78"/>
      <c r="Q677" s="44"/>
      <c r="R677" s="44"/>
      <c r="S677" s="44"/>
      <c r="T677" s="44"/>
      <c r="U677" s="44"/>
      <c r="V677" s="44"/>
      <c r="W677" s="44"/>
    </row>
    <row r="678">
      <c r="A678" s="44"/>
      <c r="B678" s="44"/>
      <c r="C678" s="44"/>
      <c r="D678" s="44"/>
      <c r="E678" s="44"/>
      <c r="F678" s="44"/>
      <c r="G678" s="44"/>
      <c r="H678" s="44"/>
      <c r="I678" s="44"/>
      <c r="J678" s="44"/>
      <c r="K678" s="44"/>
      <c r="L678" s="44"/>
      <c r="M678" s="44"/>
      <c r="N678" s="44"/>
      <c r="O678" s="78"/>
      <c r="P678" s="78"/>
      <c r="Q678" s="44"/>
      <c r="R678" s="44"/>
      <c r="S678" s="44"/>
      <c r="T678" s="44"/>
      <c r="U678" s="44"/>
      <c r="V678" s="44"/>
      <c r="W678" s="44"/>
    </row>
    <row r="679">
      <c r="A679" s="44"/>
      <c r="B679" s="44"/>
      <c r="C679" s="44"/>
      <c r="D679" s="44"/>
      <c r="E679" s="44"/>
      <c r="F679" s="44"/>
      <c r="G679" s="44"/>
      <c r="H679" s="44"/>
      <c r="I679" s="44"/>
      <c r="J679" s="44"/>
      <c r="K679" s="44"/>
      <c r="L679" s="44"/>
      <c r="M679" s="44"/>
      <c r="N679" s="44"/>
      <c r="O679" s="78"/>
      <c r="P679" s="78"/>
      <c r="Q679" s="44"/>
      <c r="R679" s="44"/>
      <c r="S679" s="44"/>
      <c r="T679" s="44"/>
      <c r="U679" s="44"/>
      <c r="V679" s="44"/>
      <c r="W679" s="44"/>
    </row>
    <row r="680">
      <c r="A680" s="44"/>
      <c r="B680" s="44"/>
      <c r="C680" s="44"/>
      <c r="D680" s="44"/>
      <c r="E680" s="44"/>
      <c r="F680" s="44"/>
      <c r="G680" s="44"/>
      <c r="H680" s="44"/>
      <c r="I680" s="44"/>
      <c r="J680" s="44"/>
      <c r="K680" s="44"/>
      <c r="L680" s="44"/>
      <c r="M680" s="44"/>
      <c r="N680" s="44"/>
      <c r="O680" s="78"/>
      <c r="P680" s="78"/>
      <c r="Q680" s="44"/>
      <c r="R680" s="44"/>
      <c r="S680" s="44"/>
      <c r="T680" s="44"/>
      <c r="U680" s="44"/>
      <c r="V680" s="44"/>
      <c r="W680" s="44"/>
    </row>
    <row r="681">
      <c r="A681" s="44"/>
      <c r="B681" s="44"/>
      <c r="C681" s="44"/>
      <c r="D681" s="44"/>
      <c r="E681" s="44"/>
      <c r="F681" s="44"/>
      <c r="G681" s="44"/>
      <c r="H681" s="44"/>
      <c r="I681" s="44"/>
      <c r="J681" s="44"/>
      <c r="K681" s="44"/>
      <c r="L681" s="44"/>
      <c r="M681" s="44"/>
      <c r="N681" s="44"/>
      <c r="O681" s="78"/>
      <c r="P681" s="78"/>
      <c r="Q681" s="44"/>
      <c r="R681" s="44"/>
      <c r="S681" s="44"/>
      <c r="T681" s="44"/>
      <c r="U681" s="44"/>
      <c r="V681" s="44"/>
      <c r="W681" s="44"/>
    </row>
    <row r="682">
      <c r="A682" s="44"/>
      <c r="B682" s="44"/>
      <c r="C682" s="44"/>
      <c r="D682" s="44"/>
      <c r="E682" s="44"/>
      <c r="F682" s="44"/>
      <c r="G682" s="44"/>
      <c r="H682" s="44"/>
      <c r="I682" s="44"/>
      <c r="J682" s="44"/>
      <c r="K682" s="44"/>
      <c r="L682" s="44"/>
      <c r="M682" s="44"/>
      <c r="N682" s="44"/>
      <c r="O682" s="78"/>
      <c r="P682" s="78"/>
      <c r="Q682" s="44"/>
      <c r="R682" s="44"/>
      <c r="S682" s="44"/>
      <c r="T682" s="44"/>
      <c r="U682" s="44"/>
      <c r="V682" s="44"/>
      <c r="W682" s="44"/>
    </row>
    <row r="683">
      <c r="A683" s="44"/>
      <c r="B683" s="44"/>
      <c r="C683" s="44"/>
      <c r="D683" s="44"/>
      <c r="E683" s="44"/>
      <c r="F683" s="44"/>
      <c r="G683" s="44"/>
      <c r="H683" s="44"/>
      <c r="I683" s="44"/>
      <c r="J683" s="44"/>
      <c r="K683" s="44"/>
      <c r="L683" s="44"/>
      <c r="M683" s="44"/>
      <c r="N683" s="44"/>
      <c r="O683" s="78"/>
      <c r="P683" s="78"/>
      <c r="Q683" s="44"/>
      <c r="R683" s="44"/>
      <c r="S683" s="44"/>
      <c r="T683" s="44"/>
      <c r="U683" s="44"/>
      <c r="V683" s="44"/>
      <c r="W683" s="44"/>
    </row>
    <row r="684">
      <c r="A684" s="44"/>
      <c r="B684" s="44"/>
      <c r="C684" s="44"/>
      <c r="D684" s="44"/>
      <c r="E684" s="44"/>
      <c r="F684" s="44"/>
      <c r="G684" s="44"/>
      <c r="H684" s="44"/>
      <c r="I684" s="44"/>
      <c r="J684" s="44"/>
      <c r="K684" s="44"/>
      <c r="L684" s="44"/>
      <c r="M684" s="44"/>
      <c r="N684" s="44"/>
      <c r="O684" s="78"/>
      <c r="P684" s="78"/>
      <c r="Q684" s="44"/>
      <c r="R684" s="44"/>
      <c r="S684" s="44"/>
      <c r="T684" s="44"/>
      <c r="U684" s="44"/>
      <c r="V684" s="44"/>
      <c r="W684" s="44"/>
    </row>
    <row r="685">
      <c r="A685" s="44"/>
      <c r="B685" s="44"/>
      <c r="C685" s="44"/>
      <c r="D685" s="44"/>
      <c r="E685" s="44"/>
      <c r="F685" s="44"/>
      <c r="G685" s="44"/>
      <c r="H685" s="44"/>
      <c r="I685" s="44"/>
      <c r="J685" s="44"/>
      <c r="K685" s="44"/>
      <c r="L685" s="44"/>
      <c r="M685" s="44"/>
      <c r="N685" s="44"/>
      <c r="O685" s="78"/>
      <c r="P685" s="78"/>
      <c r="Q685" s="44"/>
      <c r="R685" s="44"/>
      <c r="S685" s="44"/>
      <c r="T685" s="44"/>
      <c r="U685" s="44"/>
      <c r="V685" s="44"/>
      <c r="W685" s="44"/>
    </row>
    <row r="686">
      <c r="A686" s="44"/>
      <c r="B686" s="44"/>
      <c r="C686" s="44"/>
      <c r="D686" s="44"/>
      <c r="E686" s="44"/>
      <c r="F686" s="44"/>
      <c r="G686" s="44"/>
      <c r="H686" s="44"/>
      <c r="I686" s="44"/>
      <c r="J686" s="44"/>
      <c r="K686" s="44"/>
      <c r="L686" s="44"/>
      <c r="M686" s="44"/>
      <c r="N686" s="44"/>
      <c r="O686" s="78"/>
      <c r="P686" s="78"/>
      <c r="Q686" s="44"/>
      <c r="R686" s="44"/>
      <c r="S686" s="44"/>
      <c r="T686" s="44"/>
      <c r="U686" s="44"/>
      <c r="V686" s="44"/>
      <c r="W686" s="44"/>
    </row>
    <row r="687">
      <c r="A687" s="44"/>
      <c r="B687" s="44"/>
      <c r="C687" s="44"/>
      <c r="D687" s="44"/>
      <c r="E687" s="44"/>
      <c r="F687" s="44"/>
      <c r="G687" s="44"/>
      <c r="H687" s="44"/>
      <c r="I687" s="44"/>
      <c r="J687" s="44"/>
      <c r="K687" s="44"/>
      <c r="L687" s="44"/>
      <c r="M687" s="44"/>
      <c r="N687" s="44"/>
      <c r="O687" s="78"/>
      <c r="P687" s="78"/>
      <c r="Q687" s="44"/>
      <c r="R687" s="44"/>
      <c r="S687" s="44"/>
      <c r="T687" s="44"/>
      <c r="U687" s="44"/>
      <c r="V687" s="44"/>
      <c r="W687" s="44"/>
    </row>
    <row r="688">
      <c r="A688" s="44"/>
      <c r="B688" s="44"/>
      <c r="C688" s="44"/>
      <c r="D688" s="44"/>
      <c r="E688" s="44"/>
      <c r="F688" s="44"/>
      <c r="G688" s="44"/>
      <c r="H688" s="44"/>
      <c r="I688" s="44"/>
      <c r="J688" s="44"/>
      <c r="K688" s="44"/>
      <c r="L688" s="44"/>
      <c r="M688" s="44"/>
      <c r="N688" s="44"/>
      <c r="O688" s="78"/>
      <c r="P688" s="78"/>
      <c r="Q688" s="44"/>
      <c r="R688" s="44"/>
      <c r="S688" s="44"/>
      <c r="T688" s="44"/>
      <c r="U688" s="44"/>
      <c r="V688" s="44"/>
      <c r="W688" s="44"/>
    </row>
    <row r="689">
      <c r="A689" s="44"/>
      <c r="B689" s="44"/>
      <c r="C689" s="44"/>
      <c r="D689" s="44"/>
      <c r="E689" s="44"/>
      <c r="F689" s="44"/>
      <c r="G689" s="44"/>
      <c r="H689" s="44"/>
      <c r="I689" s="44"/>
      <c r="J689" s="44"/>
      <c r="K689" s="44"/>
      <c r="L689" s="44"/>
      <c r="M689" s="44"/>
      <c r="N689" s="44"/>
      <c r="O689" s="78"/>
      <c r="P689" s="78"/>
      <c r="Q689" s="44"/>
      <c r="R689" s="44"/>
      <c r="S689" s="44"/>
      <c r="T689" s="44"/>
      <c r="U689" s="44"/>
      <c r="V689" s="44"/>
      <c r="W689" s="44"/>
    </row>
    <row r="690">
      <c r="A690" s="44"/>
      <c r="B690" s="44"/>
      <c r="C690" s="44"/>
      <c r="D690" s="44"/>
      <c r="E690" s="44"/>
      <c r="F690" s="44"/>
      <c r="G690" s="44"/>
      <c r="H690" s="44"/>
      <c r="I690" s="44"/>
      <c r="J690" s="44"/>
      <c r="K690" s="44"/>
      <c r="L690" s="44"/>
      <c r="M690" s="44"/>
      <c r="N690" s="44"/>
      <c r="O690" s="78"/>
      <c r="P690" s="78"/>
      <c r="Q690" s="44"/>
      <c r="R690" s="44"/>
      <c r="S690" s="44"/>
      <c r="T690" s="44"/>
      <c r="U690" s="44"/>
      <c r="V690" s="44"/>
      <c r="W690" s="44"/>
    </row>
    <row r="691">
      <c r="A691" s="44"/>
      <c r="B691" s="44"/>
      <c r="C691" s="44"/>
      <c r="D691" s="44"/>
      <c r="E691" s="44"/>
      <c r="F691" s="44"/>
      <c r="G691" s="44"/>
      <c r="H691" s="44"/>
      <c r="I691" s="44"/>
      <c r="J691" s="44"/>
      <c r="K691" s="44"/>
      <c r="L691" s="44"/>
      <c r="M691" s="44"/>
      <c r="N691" s="44"/>
      <c r="O691" s="78"/>
      <c r="P691" s="78"/>
      <c r="Q691" s="44"/>
      <c r="R691" s="44"/>
      <c r="S691" s="44"/>
      <c r="T691" s="44"/>
      <c r="U691" s="44"/>
      <c r="V691" s="44"/>
      <c r="W691" s="44"/>
    </row>
    <row r="692">
      <c r="A692" s="44"/>
      <c r="B692" s="44"/>
      <c r="C692" s="44"/>
      <c r="D692" s="44"/>
      <c r="E692" s="44"/>
      <c r="F692" s="44"/>
      <c r="G692" s="44"/>
      <c r="H692" s="44"/>
      <c r="I692" s="44"/>
      <c r="J692" s="44"/>
      <c r="K692" s="44"/>
      <c r="L692" s="44"/>
      <c r="M692" s="44"/>
      <c r="N692" s="44"/>
      <c r="O692" s="78"/>
      <c r="P692" s="78"/>
      <c r="Q692" s="44"/>
      <c r="R692" s="44"/>
      <c r="S692" s="44"/>
      <c r="T692" s="44"/>
      <c r="U692" s="44"/>
      <c r="V692" s="44"/>
      <c r="W692" s="44"/>
    </row>
    <row r="693">
      <c r="A693" s="44"/>
      <c r="B693" s="44"/>
      <c r="C693" s="44"/>
      <c r="D693" s="44"/>
      <c r="E693" s="44"/>
      <c r="F693" s="44"/>
      <c r="G693" s="44"/>
      <c r="H693" s="44"/>
      <c r="I693" s="44"/>
      <c r="J693" s="44"/>
      <c r="K693" s="44"/>
      <c r="L693" s="44"/>
      <c r="M693" s="44"/>
      <c r="N693" s="44"/>
      <c r="O693" s="78"/>
      <c r="P693" s="78"/>
      <c r="Q693" s="44"/>
      <c r="R693" s="44"/>
      <c r="S693" s="44"/>
      <c r="T693" s="44"/>
      <c r="U693" s="44"/>
      <c r="V693" s="44"/>
      <c r="W693" s="44"/>
    </row>
    <row r="694">
      <c r="A694" s="44"/>
      <c r="B694" s="44"/>
      <c r="C694" s="44"/>
      <c r="D694" s="44"/>
      <c r="E694" s="44"/>
      <c r="F694" s="44"/>
      <c r="G694" s="44"/>
      <c r="H694" s="44"/>
      <c r="I694" s="44"/>
      <c r="J694" s="44"/>
      <c r="K694" s="44"/>
      <c r="L694" s="44"/>
      <c r="M694" s="44"/>
      <c r="N694" s="44"/>
      <c r="O694" s="78"/>
      <c r="P694" s="78"/>
      <c r="Q694" s="44"/>
      <c r="R694" s="44"/>
      <c r="S694" s="44"/>
      <c r="T694" s="44"/>
      <c r="U694" s="44"/>
      <c r="V694" s="44"/>
      <c r="W694" s="44"/>
    </row>
    <row r="695">
      <c r="A695" s="44"/>
      <c r="B695" s="44"/>
      <c r="C695" s="44"/>
      <c r="D695" s="44"/>
      <c r="E695" s="44"/>
      <c r="F695" s="44"/>
      <c r="G695" s="44"/>
      <c r="H695" s="44"/>
      <c r="I695" s="44"/>
      <c r="J695" s="44"/>
      <c r="K695" s="44"/>
      <c r="L695" s="44"/>
      <c r="M695" s="44"/>
      <c r="N695" s="44"/>
      <c r="O695" s="78"/>
      <c r="P695" s="78"/>
      <c r="Q695" s="44"/>
      <c r="R695" s="44"/>
      <c r="S695" s="44"/>
      <c r="T695" s="44"/>
      <c r="U695" s="44"/>
      <c r="V695" s="44"/>
      <c r="W695" s="44"/>
    </row>
    <row r="696">
      <c r="A696" s="44"/>
      <c r="B696" s="44"/>
      <c r="C696" s="44"/>
      <c r="D696" s="44"/>
      <c r="E696" s="44"/>
      <c r="F696" s="44"/>
      <c r="G696" s="44"/>
      <c r="H696" s="44"/>
      <c r="I696" s="44"/>
      <c r="J696" s="44"/>
      <c r="K696" s="44"/>
      <c r="L696" s="44"/>
      <c r="M696" s="44"/>
      <c r="N696" s="44"/>
      <c r="O696" s="78"/>
      <c r="P696" s="78"/>
      <c r="Q696" s="44"/>
      <c r="R696" s="44"/>
      <c r="S696" s="44"/>
      <c r="T696" s="44"/>
      <c r="U696" s="44"/>
      <c r="V696" s="44"/>
      <c r="W696" s="44"/>
    </row>
    <row r="697">
      <c r="A697" s="44"/>
      <c r="B697" s="44"/>
      <c r="C697" s="44"/>
      <c r="D697" s="44"/>
      <c r="E697" s="44"/>
      <c r="F697" s="44"/>
      <c r="G697" s="44"/>
      <c r="H697" s="44"/>
      <c r="I697" s="44"/>
      <c r="J697" s="44"/>
      <c r="K697" s="44"/>
      <c r="L697" s="44"/>
      <c r="M697" s="44"/>
      <c r="N697" s="44"/>
      <c r="O697" s="78"/>
      <c r="P697" s="78"/>
      <c r="Q697" s="44"/>
      <c r="R697" s="44"/>
      <c r="S697" s="44"/>
      <c r="T697" s="44"/>
      <c r="U697" s="44"/>
      <c r="V697" s="44"/>
      <c r="W697" s="44"/>
    </row>
    <row r="698">
      <c r="A698" s="44"/>
      <c r="B698" s="44"/>
      <c r="C698" s="44"/>
      <c r="D698" s="44"/>
      <c r="E698" s="44"/>
      <c r="F698" s="44"/>
      <c r="G698" s="44"/>
      <c r="H698" s="44"/>
      <c r="I698" s="44"/>
      <c r="J698" s="44"/>
      <c r="K698" s="44"/>
      <c r="L698" s="44"/>
      <c r="M698" s="44"/>
      <c r="N698" s="44"/>
      <c r="O698" s="78"/>
      <c r="P698" s="78"/>
      <c r="Q698" s="44"/>
      <c r="R698" s="44"/>
      <c r="S698" s="44"/>
      <c r="T698" s="44"/>
      <c r="U698" s="44"/>
      <c r="V698" s="44"/>
      <c r="W698" s="44"/>
    </row>
    <row r="699">
      <c r="A699" s="44"/>
      <c r="B699" s="44"/>
      <c r="C699" s="44"/>
      <c r="D699" s="44"/>
      <c r="E699" s="44"/>
      <c r="F699" s="44"/>
      <c r="G699" s="44"/>
      <c r="H699" s="44"/>
      <c r="I699" s="44"/>
      <c r="J699" s="44"/>
      <c r="K699" s="44"/>
      <c r="L699" s="44"/>
      <c r="M699" s="44"/>
      <c r="N699" s="44"/>
      <c r="O699" s="78"/>
      <c r="P699" s="78"/>
      <c r="Q699" s="44"/>
      <c r="R699" s="44"/>
      <c r="S699" s="44"/>
      <c r="T699" s="44"/>
      <c r="U699" s="44"/>
      <c r="V699" s="44"/>
      <c r="W699" s="44"/>
    </row>
    <row r="700">
      <c r="A700" s="44"/>
      <c r="B700" s="44"/>
      <c r="C700" s="44"/>
      <c r="D700" s="44"/>
      <c r="E700" s="44"/>
      <c r="F700" s="44"/>
      <c r="G700" s="44"/>
      <c r="H700" s="44"/>
      <c r="I700" s="44"/>
      <c r="J700" s="44"/>
      <c r="K700" s="44"/>
      <c r="L700" s="44"/>
      <c r="M700" s="44"/>
      <c r="N700" s="44"/>
      <c r="O700" s="78"/>
      <c r="P700" s="78"/>
      <c r="Q700" s="44"/>
      <c r="R700" s="44"/>
      <c r="S700" s="44"/>
      <c r="T700" s="44"/>
      <c r="U700" s="44"/>
      <c r="V700" s="44"/>
      <c r="W700" s="44"/>
    </row>
    <row r="701">
      <c r="A701" s="44"/>
      <c r="B701" s="44"/>
      <c r="C701" s="44"/>
      <c r="D701" s="44"/>
      <c r="E701" s="44"/>
      <c r="F701" s="44"/>
      <c r="G701" s="44"/>
      <c r="H701" s="44"/>
      <c r="I701" s="44"/>
      <c r="J701" s="44"/>
      <c r="K701" s="44"/>
      <c r="L701" s="44"/>
      <c r="M701" s="44"/>
      <c r="N701" s="44"/>
      <c r="O701" s="78"/>
      <c r="P701" s="78"/>
      <c r="Q701" s="44"/>
      <c r="R701" s="44"/>
      <c r="S701" s="44"/>
      <c r="T701" s="44"/>
      <c r="U701" s="44"/>
      <c r="V701" s="44"/>
      <c r="W701" s="44"/>
    </row>
    <row r="702">
      <c r="A702" s="44"/>
      <c r="B702" s="44"/>
      <c r="C702" s="44"/>
      <c r="D702" s="44"/>
      <c r="E702" s="44"/>
      <c r="F702" s="44"/>
      <c r="G702" s="44"/>
      <c r="H702" s="44"/>
      <c r="I702" s="44"/>
      <c r="J702" s="44"/>
      <c r="K702" s="44"/>
      <c r="L702" s="44"/>
      <c r="M702" s="44"/>
      <c r="N702" s="44"/>
      <c r="O702" s="78"/>
      <c r="P702" s="78"/>
      <c r="Q702" s="44"/>
      <c r="R702" s="44"/>
      <c r="S702" s="44"/>
      <c r="T702" s="44"/>
      <c r="U702" s="44"/>
      <c r="V702" s="44"/>
      <c r="W702" s="44"/>
    </row>
    <row r="703">
      <c r="A703" s="44"/>
      <c r="B703" s="44"/>
      <c r="C703" s="44"/>
      <c r="D703" s="44"/>
      <c r="E703" s="44"/>
      <c r="F703" s="44"/>
      <c r="G703" s="44"/>
      <c r="H703" s="44"/>
      <c r="I703" s="44"/>
      <c r="J703" s="44"/>
      <c r="K703" s="44"/>
      <c r="L703" s="44"/>
      <c r="M703" s="44"/>
      <c r="N703" s="44"/>
      <c r="O703" s="78"/>
      <c r="P703" s="78"/>
      <c r="Q703" s="44"/>
      <c r="R703" s="44"/>
      <c r="S703" s="44"/>
      <c r="T703" s="44"/>
      <c r="U703" s="44"/>
      <c r="V703" s="44"/>
      <c r="W703" s="44"/>
    </row>
    <row r="704">
      <c r="A704" s="44"/>
      <c r="B704" s="44"/>
      <c r="C704" s="44"/>
      <c r="D704" s="44"/>
      <c r="E704" s="44"/>
      <c r="F704" s="44"/>
      <c r="G704" s="44"/>
      <c r="H704" s="44"/>
      <c r="I704" s="44"/>
      <c r="J704" s="44"/>
      <c r="K704" s="44"/>
      <c r="L704" s="44"/>
      <c r="M704" s="44"/>
      <c r="N704" s="44"/>
      <c r="O704" s="78"/>
      <c r="P704" s="78"/>
      <c r="Q704" s="44"/>
      <c r="R704" s="44"/>
      <c r="S704" s="44"/>
      <c r="T704" s="44"/>
      <c r="U704" s="44"/>
      <c r="V704" s="44"/>
      <c r="W704" s="44"/>
    </row>
    <row r="705">
      <c r="A705" s="44"/>
      <c r="B705" s="44"/>
      <c r="C705" s="44"/>
      <c r="D705" s="44"/>
      <c r="E705" s="44"/>
      <c r="F705" s="44"/>
      <c r="G705" s="44"/>
      <c r="H705" s="44"/>
      <c r="I705" s="44"/>
      <c r="J705" s="44"/>
      <c r="K705" s="44"/>
      <c r="L705" s="44"/>
      <c r="M705" s="44"/>
      <c r="N705" s="44"/>
      <c r="O705" s="78"/>
      <c r="P705" s="78"/>
      <c r="Q705" s="44"/>
      <c r="R705" s="44"/>
      <c r="S705" s="44"/>
      <c r="T705" s="44"/>
      <c r="U705" s="44"/>
      <c r="V705" s="44"/>
      <c r="W705" s="44"/>
    </row>
    <row r="706">
      <c r="A706" s="44"/>
      <c r="B706" s="44"/>
      <c r="C706" s="44"/>
      <c r="D706" s="44"/>
      <c r="E706" s="44"/>
      <c r="F706" s="44"/>
      <c r="G706" s="44"/>
      <c r="H706" s="44"/>
      <c r="I706" s="44"/>
      <c r="J706" s="44"/>
      <c r="K706" s="44"/>
      <c r="L706" s="44"/>
      <c r="M706" s="44"/>
      <c r="N706" s="44"/>
      <c r="O706" s="78"/>
      <c r="P706" s="78"/>
      <c r="Q706" s="44"/>
      <c r="R706" s="44"/>
      <c r="S706" s="44"/>
      <c r="T706" s="44"/>
      <c r="U706" s="44"/>
      <c r="V706" s="44"/>
      <c r="W706" s="44"/>
    </row>
    <row r="707">
      <c r="A707" s="44"/>
      <c r="B707" s="44"/>
      <c r="C707" s="44"/>
      <c r="D707" s="44"/>
      <c r="E707" s="44"/>
      <c r="F707" s="44"/>
      <c r="G707" s="44"/>
      <c r="H707" s="44"/>
      <c r="I707" s="44"/>
      <c r="J707" s="44"/>
      <c r="K707" s="44"/>
      <c r="L707" s="44"/>
      <c r="M707" s="44"/>
      <c r="N707" s="44"/>
      <c r="O707" s="78"/>
      <c r="P707" s="78"/>
      <c r="Q707" s="44"/>
      <c r="R707" s="44"/>
      <c r="S707" s="44"/>
      <c r="T707" s="44"/>
      <c r="U707" s="44"/>
      <c r="V707" s="44"/>
      <c r="W707" s="44"/>
    </row>
    <row r="708">
      <c r="A708" s="44"/>
      <c r="B708" s="44"/>
      <c r="C708" s="44"/>
      <c r="D708" s="44"/>
      <c r="E708" s="44"/>
      <c r="F708" s="44"/>
      <c r="G708" s="44"/>
      <c r="H708" s="44"/>
      <c r="I708" s="44"/>
      <c r="J708" s="44"/>
      <c r="K708" s="44"/>
      <c r="L708" s="44"/>
      <c r="M708" s="44"/>
      <c r="N708" s="44"/>
      <c r="O708" s="78"/>
      <c r="P708" s="78"/>
      <c r="Q708" s="44"/>
      <c r="R708" s="44"/>
      <c r="S708" s="44"/>
      <c r="T708" s="44"/>
      <c r="U708" s="44"/>
      <c r="V708" s="44"/>
      <c r="W708" s="44"/>
    </row>
    <row r="709">
      <c r="A709" s="44"/>
      <c r="B709" s="44"/>
      <c r="C709" s="44"/>
      <c r="D709" s="44"/>
      <c r="E709" s="44"/>
      <c r="F709" s="44"/>
      <c r="G709" s="44"/>
      <c r="H709" s="44"/>
      <c r="I709" s="44"/>
      <c r="J709" s="44"/>
      <c r="K709" s="44"/>
      <c r="L709" s="44"/>
      <c r="M709" s="44"/>
      <c r="N709" s="44"/>
      <c r="O709" s="78"/>
      <c r="P709" s="78"/>
      <c r="Q709" s="44"/>
      <c r="R709" s="44"/>
      <c r="S709" s="44"/>
      <c r="T709" s="44"/>
      <c r="U709" s="44"/>
      <c r="V709" s="44"/>
      <c r="W709" s="44"/>
    </row>
    <row r="710">
      <c r="A710" s="44"/>
      <c r="B710" s="44"/>
      <c r="C710" s="44"/>
      <c r="D710" s="44"/>
      <c r="E710" s="44"/>
      <c r="F710" s="44"/>
      <c r="G710" s="44"/>
      <c r="H710" s="44"/>
      <c r="I710" s="44"/>
      <c r="J710" s="44"/>
      <c r="K710" s="44"/>
      <c r="L710" s="44"/>
      <c r="M710" s="44"/>
      <c r="N710" s="44"/>
      <c r="O710" s="78"/>
      <c r="P710" s="78"/>
      <c r="Q710" s="44"/>
      <c r="R710" s="44"/>
      <c r="S710" s="44"/>
      <c r="T710" s="44"/>
      <c r="U710" s="44"/>
      <c r="V710" s="44"/>
      <c r="W710" s="44"/>
    </row>
    <row r="711">
      <c r="A711" s="44"/>
      <c r="B711" s="44"/>
      <c r="C711" s="44"/>
      <c r="D711" s="44"/>
      <c r="E711" s="44"/>
      <c r="F711" s="44"/>
      <c r="G711" s="44"/>
      <c r="H711" s="44"/>
      <c r="I711" s="44"/>
      <c r="J711" s="44"/>
      <c r="K711" s="44"/>
      <c r="L711" s="44"/>
      <c r="M711" s="44"/>
      <c r="N711" s="44"/>
      <c r="O711" s="78"/>
      <c r="P711" s="78"/>
      <c r="Q711" s="44"/>
      <c r="R711" s="44"/>
      <c r="S711" s="44"/>
      <c r="T711" s="44"/>
      <c r="U711" s="44"/>
      <c r="V711" s="44"/>
      <c r="W711" s="44"/>
    </row>
    <row r="712">
      <c r="A712" s="44"/>
      <c r="B712" s="44"/>
      <c r="C712" s="44"/>
      <c r="D712" s="44"/>
      <c r="E712" s="44"/>
      <c r="F712" s="44"/>
      <c r="G712" s="44"/>
      <c r="H712" s="44"/>
      <c r="I712" s="44"/>
      <c r="J712" s="44"/>
      <c r="K712" s="44"/>
      <c r="L712" s="44"/>
      <c r="M712" s="44"/>
      <c r="N712" s="44"/>
      <c r="O712" s="78"/>
      <c r="P712" s="78"/>
      <c r="Q712" s="44"/>
      <c r="R712" s="44"/>
      <c r="S712" s="44"/>
      <c r="T712" s="44"/>
      <c r="U712" s="44"/>
      <c r="V712" s="44"/>
      <c r="W712" s="44"/>
    </row>
    <row r="713">
      <c r="A713" s="44"/>
      <c r="B713" s="44"/>
      <c r="C713" s="44"/>
      <c r="D713" s="44"/>
      <c r="E713" s="44"/>
      <c r="F713" s="44"/>
      <c r="G713" s="44"/>
      <c r="H713" s="44"/>
      <c r="I713" s="44"/>
      <c r="J713" s="44"/>
      <c r="K713" s="44"/>
      <c r="L713" s="44"/>
      <c r="M713" s="44"/>
      <c r="N713" s="44"/>
      <c r="O713" s="78"/>
      <c r="P713" s="78"/>
      <c r="Q713" s="44"/>
      <c r="R713" s="44"/>
      <c r="S713" s="44"/>
      <c r="T713" s="44"/>
      <c r="U713" s="44"/>
      <c r="V713" s="44"/>
      <c r="W713" s="44"/>
    </row>
    <row r="714">
      <c r="A714" s="44"/>
      <c r="B714" s="44"/>
      <c r="C714" s="44"/>
      <c r="D714" s="44"/>
      <c r="E714" s="44"/>
      <c r="F714" s="44"/>
      <c r="G714" s="44"/>
      <c r="H714" s="44"/>
      <c r="I714" s="44"/>
      <c r="J714" s="44"/>
      <c r="K714" s="44"/>
      <c r="L714" s="44"/>
      <c r="M714" s="44"/>
      <c r="N714" s="44"/>
      <c r="O714" s="78"/>
      <c r="P714" s="78"/>
      <c r="Q714" s="44"/>
      <c r="R714" s="44"/>
      <c r="S714" s="44"/>
      <c r="T714" s="44"/>
      <c r="U714" s="44"/>
      <c r="V714" s="44"/>
      <c r="W714" s="44"/>
    </row>
    <row r="715">
      <c r="A715" s="44"/>
      <c r="B715" s="44"/>
      <c r="C715" s="44"/>
      <c r="D715" s="44"/>
      <c r="E715" s="44"/>
      <c r="F715" s="44"/>
      <c r="G715" s="44"/>
      <c r="H715" s="44"/>
      <c r="I715" s="44"/>
      <c r="J715" s="44"/>
      <c r="K715" s="44"/>
      <c r="L715" s="44"/>
      <c r="M715" s="44"/>
      <c r="N715" s="44"/>
      <c r="O715" s="78"/>
      <c r="P715" s="78"/>
      <c r="Q715" s="44"/>
      <c r="R715" s="44"/>
      <c r="S715" s="44"/>
      <c r="T715" s="44"/>
      <c r="U715" s="44"/>
      <c r="V715" s="44"/>
      <c r="W715" s="44"/>
    </row>
    <row r="716">
      <c r="A716" s="44"/>
      <c r="B716" s="44"/>
      <c r="C716" s="44"/>
      <c r="D716" s="44"/>
      <c r="E716" s="44"/>
      <c r="F716" s="44"/>
      <c r="G716" s="44"/>
      <c r="H716" s="44"/>
      <c r="I716" s="44"/>
      <c r="J716" s="44"/>
      <c r="K716" s="44"/>
      <c r="L716" s="44"/>
      <c r="M716" s="44"/>
      <c r="N716" s="44"/>
      <c r="O716" s="78"/>
      <c r="P716" s="78"/>
      <c r="Q716" s="44"/>
      <c r="R716" s="44"/>
      <c r="S716" s="44"/>
      <c r="T716" s="44"/>
      <c r="U716" s="44"/>
      <c r="V716" s="44"/>
      <c r="W716" s="44"/>
    </row>
    <row r="717">
      <c r="A717" s="44"/>
      <c r="B717" s="44"/>
      <c r="C717" s="44"/>
      <c r="D717" s="44"/>
      <c r="E717" s="44"/>
      <c r="F717" s="44"/>
      <c r="G717" s="44"/>
      <c r="H717" s="44"/>
      <c r="I717" s="44"/>
      <c r="J717" s="44"/>
      <c r="K717" s="44"/>
      <c r="L717" s="44"/>
      <c r="M717" s="44"/>
      <c r="N717" s="44"/>
      <c r="O717" s="78"/>
      <c r="P717" s="78"/>
      <c r="Q717" s="44"/>
      <c r="R717" s="44"/>
      <c r="S717" s="44"/>
      <c r="T717" s="44"/>
      <c r="U717" s="44"/>
      <c r="V717" s="44"/>
      <c r="W717" s="44"/>
    </row>
    <row r="718">
      <c r="A718" s="44"/>
      <c r="B718" s="44"/>
      <c r="C718" s="44"/>
      <c r="D718" s="44"/>
      <c r="E718" s="44"/>
      <c r="F718" s="44"/>
      <c r="G718" s="44"/>
      <c r="H718" s="44"/>
      <c r="I718" s="44"/>
      <c r="J718" s="44"/>
      <c r="K718" s="44"/>
      <c r="L718" s="44"/>
      <c r="M718" s="44"/>
      <c r="N718" s="44"/>
      <c r="O718" s="78"/>
      <c r="P718" s="78"/>
      <c r="Q718" s="44"/>
      <c r="R718" s="44"/>
      <c r="S718" s="44"/>
      <c r="T718" s="44"/>
      <c r="U718" s="44"/>
      <c r="V718" s="44"/>
      <c r="W718" s="44"/>
    </row>
    <row r="719">
      <c r="A719" s="44"/>
      <c r="B719" s="44"/>
      <c r="C719" s="44"/>
      <c r="D719" s="44"/>
      <c r="E719" s="44"/>
      <c r="F719" s="44"/>
      <c r="G719" s="44"/>
      <c r="H719" s="44"/>
      <c r="I719" s="44"/>
      <c r="J719" s="44"/>
      <c r="K719" s="44"/>
      <c r="L719" s="44"/>
      <c r="M719" s="44"/>
      <c r="N719" s="44"/>
      <c r="O719" s="78"/>
      <c r="P719" s="78"/>
      <c r="Q719" s="44"/>
      <c r="R719" s="44"/>
      <c r="S719" s="44"/>
      <c r="T719" s="44"/>
      <c r="U719" s="44"/>
      <c r="V719" s="44"/>
      <c r="W719" s="44"/>
    </row>
    <row r="720">
      <c r="A720" s="44"/>
      <c r="B720" s="44"/>
      <c r="C720" s="44"/>
      <c r="D720" s="44"/>
      <c r="E720" s="44"/>
      <c r="F720" s="44"/>
      <c r="G720" s="44"/>
      <c r="H720" s="44"/>
      <c r="I720" s="44"/>
      <c r="J720" s="44"/>
      <c r="K720" s="44"/>
      <c r="L720" s="44"/>
      <c r="M720" s="44"/>
      <c r="N720" s="44"/>
      <c r="O720" s="78"/>
      <c r="P720" s="78"/>
      <c r="Q720" s="44"/>
      <c r="R720" s="44"/>
      <c r="S720" s="44"/>
      <c r="T720" s="44"/>
      <c r="U720" s="44"/>
      <c r="V720" s="44"/>
      <c r="W720" s="44"/>
    </row>
    <row r="721">
      <c r="A721" s="44"/>
      <c r="B721" s="44"/>
      <c r="C721" s="44"/>
      <c r="D721" s="44"/>
      <c r="E721" s="44"/>
      <c r="F721" s="44"/>
      <c r="G721" s="44"/>
      <c r="H721" s="44"/>
      <c r="I721" s="44"/>
      <c r="J721" s="44"/>
      <c r="K721" s="44"/>
      <c r="L721" s="44"/>
      <c r="M721" s="44"/>
      <c r="N721" s="44"/>
      <c r="O721" s="78"/>
      <c r="P721" s="78"/>
      <c r="Q721" s="44"/>
      <c r="R721" s="44"/>
      <c r="S721" s="44"/>
      <c r="T721" s="44"/>
      <c r="U721" s="44"/>
      <c r="V721" s="44"/>
      <c r="W721" s="44"/>
    </row>
    <row r="722">
      <c r="A722" s="44"/>
      <c r="B722" s="44"/>
      <c r="C722" s="44"/>
      <c r="D722" s="44"/>
      <c r="E722" s="44"/>
      <c r="F722" s="44"/>
      <c r="G722" s="44"/>
      <c r="H722" s="44"/>
      <c r="I722" s="44"/>
      <c r="J722" s="44"/>
      <c r="K722" s="44"/>
      <c r="L722" s="44"/>
      <c r="M722" s="44"/>
      <c r="N722" s="44"/>
      <c r="O722" s="78"/>
      <c r="P722" s="78"/>
      <c r="Q722" s="44"/>
      <c r="R722" s="44"/>
      <c r="S722" s="44"/>
      <c r="T722" s="44"/>
      <c r="U722" s="44"/>
      <c r="V722" s="44"/>
      <c r="W722" s="44"/>
    </row>
    <row r="723">
      <c r="A723" s="44"/>
      <c r="B723" s="44"/>
      <c r="C723" s="44"/>
      <c r="D723" s="44"/>
      <c r="E723" s="44"/>
      <c r="F723" s="44"/>
      <c r="G723" s="44"/>
      <c r="H723" s="44"/>
      <c r="I723" s="44"/>
      <c r="J723" s="44"/>
      <c r="K723" s="44"/>
      <c r="L723" s="44"/>
      <c r="M723" s="44"/>
      <c r="N723" s="44"/>
      <c r="O723" s="78"/>
      <c r="P723" s="78"/>
      <c r="Q723" s="44"/>
      <c r="R723" s="44"/>
      <c r="S723" s="44"/>
      <c r="T723" s="44"/>
      <c r="U723" s="44"/>
      <c r="V723" s="44"/>
      <c r="W723" s="44"/>
    </row>
    <row r="724">
      <c r="A724" s="44"/>
      <c r="B724" s="44"/>
      <c r="C724" s="44"/>
      <c r="D724" s="44"/>
      <c r="E724" s="44"/>
      <c r="F724" s="44"/>
      <c r="G724" s="44"/>
      <c r="H724" s="44"/>
      <c r="I724" s="44"/>
      <c r="J724" s="44"/>
      <c r="K724" s="44"/>
      <c r="L724" s="44"/>
      <c r="M724" s="44"/>
      <c r="N724" s="44"/>
      <c r="O724" s="78"/>
      <c r="P724" s="78"/>
      <c r="Q724" s="44"/>
      <c r="R724" s="44"/>
      <c r="S724" s="44"/>
      <c r="T724" s="44"/>
      <c r="U724" s="44"/>
      <c r="V724" s="44"/>
      <c r="W724" s="44"/>
    </row>
    <row r="725">
      <c r="A725" s="44"/>
      <c r="B725" s="44"/>
      <c r="C725" s="44"/>
      <c r="D725" s="44"/>
      <c r="E725" s="44"/>
      <c r="F725" s="44"/>
      <c r="G725" s="44"/>
      <c r="H725" s="44"/>
      <c r="I725" s="44"/>
      <c r="J725" s="44"/>
      <c r="K725" s="44"/>
      <c r="L725" s="44"/>
      <c r="M725" s="44"/>
      <c r="N725" s="44"/>
      <c r="O725" s="78"/>
      <c r="P725" s="78"/>
      <c r="Q725" s="44"/>
      <c r="R725" s="44"/>
      <c r="S725" s="44"/>
      <c r="T725" s="44"/>
      <c r="U725" s="44"/>
      <c r="V725" s="44"/>
      <c r="W725" s="44"/>
    </row>
    <row r="726">
      <c r="A726" s="44"/>
      <c r="B726" s="44"/>
      <c r="C726" s="44"/>
      <c r="D726" s="44"/>
      <c r="E726" s="44"/>
      <c r="F726" s="44"/>
      <c r="G726" s="44"/>
      <c r="H726" s="44"/>
      <c r="I726" s="44"/>
      <c r="J726" s="44"/>
      <c r="K726" s="44"/>
      <c r="L726" s="44"/>
      <c r="M726" s="44"/>
      <c r="N726" s="44"/>
      <c r="O726" s="78"/>
      <c r="P726" s="78"/>
      <c r="Q726" s="44"/>
      <c r="R726" s="44"/>
      <c r="S726" s="44"/>
      <c r="T726" s="44"/>
      <c r="U726" s="44"/>
      <c r="V726" s="44"/>
      <c r="W726" s="44"/>
    </row>
    <row r="727">
      <c r="A727" s="44"/>
      <c r="B727" s="44"/>
      <c r="C727" s="44"/>
      <c r="D727" s="44"/>
      <c r="E727" s="44"/>
      <c r="F727" s="44"/>
      <c r="G727" s="44"/>
      <c r="H727" s="44"/>
      <c r="I727" s="44"/>
      <c r="J727" s="44"/>
      <c r="K727" s="44"/>
      <c r="L727" s="44"/>
      <c r="M727" s="44"/>
      <c r="N727" s="44"/>
      <c r="O727" s="78"/>
      <c r="P727" s="78"/>
      <c r="Q727" s="44"/>
      <c r="R727" s="44"/>
      <c r="S727" s="44"/>
      <c r="T727" s="44"/>
      <c r="U727" s="44"/>
      <c r="V727" s="44"/>
      <c r="W727" s="44"/>
    </row>
    <row r="728">
      <c r="A728" s="44"/>
      <c r="B728" s="44"/>
      <c r="C728" s="44"/>
      <c r="D728" s="44"/>
      <c r="E728" s="44"/>
      <c r="F728" s="44"/>
      <c r="G728" s="44"/>
      <c r="H728" s="44"/>
      <c r="I728" s="44"/>
      <c r="J728" s="44"/>
      <c r="K728" s="44"/>
      <c r="L728" s="44"/>
      <c r="M728" s="44"/>
      <c r="N728" s="44"/>
      <c r="O728" s="78"/>
      <c r="P728" s="78"/>
      <c r="Q728" s="44"/>
      <c r="R728" s="44"/>
      <c r="S728" s="44"/>
      <c r="T728" s="44"/>
      <c r="U728" s="44"/>
      <c r="V728" s="44"/>
      <c r="W728" s="44"/>
    </row>
    <row r="729">
      <c r="A729" s="44"/>
      <c r="B729" s="44"/>
      <c r="C729" s="44"/>
      <c r="D729" s="44"/>
      <c r="E729" s="44"/>
      <c r="F729" s="44"/>
      <c r="G729" s="44"/>
      <c r="H729" s="44"/>
      <c r="I729" s="44"/>
      <c r="J729" s="44"/>
      <c r="K729" s="44"/>
      <c r="L729" s="44"/>
      <c r="M729" s="44"/>
      <c r="N729" s="44"/>
      <c r="O729" s="78"/>
      <c r="P729" s="78"/>
      <c r="Q729" s="44"/>
      <c r="R729" s="44"/>
      <c r="S729" s="44"/>
      <c r="T729" s="44"/>
      <c r="U729" s="44"/>
      <c r="V729" s="44"/>
      <c r="W729" s="44"/>
    </row>
    <row r="730">
      <c r="A730" s="44"/>
      <c r="B730" s="44"/>
      <c r="C730" s="44"/>
      <c r="D730" s="44"/>
      <c r="E730" s="44"/>
      <c r="F730" s="44"/>
      <c r="G730" s="44"/>
      <c r="H730" s="44"/>
      <c r="I730" s="44"/>
      <c r="J730" s="44"/>
      <c r="K730" s="44"/>
      <c r="L730" s="44"/>
      <c r="M730" s="44"/>
      <c r="N730" s="44"/>
      <c r="O730" s="78"/>
      <c r="P730" s="78"/>
      <c r="Q730" s="44"/>
      <c r="R730" s="44"/>
      <c r="S730" s="44"/>
      <c r="T730" s="44"/>
      <c r="U730" s="44"/>
      <c r="V730" s="44"/>
      <c r="W730" s="44"/>
    </row>
    <row r="731">
      <c r="A731" s="44"/>
      <c r="B731" s="44"/>
      <c r="C731" s="44"/>
      <c r="D731" s="44"/>
      <c r="E731" s="44"/>
      <c r="F731" s="44"/>
      <c r="G731" s="44"/>
      <c r="H731" s="44"/>
      <c r="I731" s="44"/>
      <c r="J731" s="44"/>
      <c r="K731" s="44"/>
      <c r="L731" s="44"/>
      <c r="M731" s="44"/>
      <c r="N731" s="44"/>
      <c r="O731" s="78"/>
      <c r="P731" s="78"/>
      <c r="Q731" s="44"/>
      <c r="R731" s="44"/>
      <c r="S731" s="44"/>
      <c r="T731" s="44"/>
      <c r="U731" s="44"/>
      <c r="V731" s="44"/>
      <c r="W731" s="44"/>
    </row>
    <row r="732">
      <c r="A732" s="44"/>
      <c r="B732" s="44"/>
      <c r="C732" s="44"/>
      <c r="D732" s="44"/>
      <c r="E732" s="44"/>
      <c r="F732" s="44"/>
      <c r="G732" s="44"/>
      <c r="H732" s="44"/>
      <c r="I732" s="44"/>
      <c r="J732" s="44"/>
      <c r="K732" s="44"/>
      <c r="L732" s="44"/>
      <c r="M732" s="44"/>
      <c r="N732" s="44"/>
      <c r="O732" s="78"/>
      <c r="P732" s="78"/>
      <c r="Q732" s="44"/>
      <c r="R732" s="44"/>
      <c r="S732" s="44"/>
      <c r="T732" s="44"/>
      <c r="U732" s="44"/>
      <c r="V732" s="44"/>
      <c r="W732" s="44"/>
    </row>
    <row r="733">
      <c r="A733" s="44"/>
      <c r="B733" s="44"/>
      <c r="C733" s="44"/>
      <c r="D733" s="44"/>
      <c r="E733" s="44"/>
      <c r="F733" s="44"/>
      <c r="G733" s="44"/>
      <c r="H733" s="44"/>
      <c r="I733" s="44"/>
      <c r="J733" s="44"/>
      <c r="K733" s="44"/>
      <c r="L733" s="44"/>
      <c r="M733" s="44"/>
      <c r="N733" s="44"/>
      <c r="O733" s="78"/>
      <c r="P733" s="78"/>
      <c r="Q733" s="44"/>
      <c r="R733" s="44"/>
      <c r="S733" s="44"/>
      <c r="T733" s="44"/>
      <c r="U733" s="44"/>
      <c r="V733" s="44"/>
      <c r="W733" s="44"/>
    </row>
    <row r="734">
      <c r="A734" s="44"/>
      <c r="B734" s="44"/>
      <c r="C734" s="44"/>
      <c r="D734" s="44"/>
      <c r="E734" s="44"/>
      <c r="F734" s="44"/>
      <c r="G734" s="44"/>
      <c r="H734" s="44"/>
      <c r="I734" s="44"/>
      <c r="J734" s="44"/>
      <c r="K734" s="44"/>
      <c r="L734" s="44"/>
      <c r="M734" s="44"/>
      <c r="N734" s="44"/>
      <c r="O734" s="78"/>
      <c r="P734" s="78"/>
      <c r="Q734" s="44"/>
      <c r="R734" s="44"/>
      <c r="S734" s="44"/>
      <c r="T734" s="44"/>
      <c r="U734" s="44"/>
      <c r="V734" s="44"/>
      <c r="W734" s="44"/>
    </row>
    <row r="735">
      <c r="A735" s="44"/>
      <c r="B735" s="44"/>
      <c r="C735" s="44"/>
      <c r="D735" s="44"/>
      <c r="E735" s="44"/>
      <c r="F735" s="44"/>
      <c r="G735" s="44"/>
      <c r="H735" s="44"/>
      <c r="I735" s="44"/>
      <c r="J735" s="44"/>
      <c r="K735" s="44"/>
      <c r="L735" s="44"/>
      <c r="M735" s="44"/>
      <c r="N735" s="44"/>
      <c r="O735" s="78"/>
      <c r="P735" s="78"/>
      <c r="Q735" s="44"/>
      <c r="R735" s="44"/>
      <c r="S735" s="44"/>
      <c r="T735" s="44"/>
      <c r="U735" s="44"/>
      <c r="V735" s="44"/>
      <c r="W735" s="44"/>
    </row>
    <row r="736">
      <c r="A736" s="44"/>
      <c r="B736" s="44"/>
      <c r="C736" s="44"/>
      <c r="D736" s="44"/>
      <c r="E736" s="44"/>
      <c r="F736" s="44"/>
      <c r="G736" s="44"/>
      <c r="H736" s="44"/>
      <c r="I736" s="44"/>
      <c r="J736" s="44"/>
      <c r="K736" s="44"/>
      <c r="L736" s="44"/>
      <c r="M736" s="44"/>
      <c r="N736" s="44"/>
      <c r="O736" s="78"/>
      <c r="P736" s="78"/>
      <c r="Q736" s="44"/>
      <c r="R736" s="44"/>
      <c r="S736" s="44"/>
      <c r="T736" s="44"/>
      <c r="U736" s="44"/>
      <c r="V736" s="44"/>
      <c r="W736" s="44"/>
    </row>
    <row r="737">
      <c r="A737" s="44"/>
      <c r="B737" s="44"/>
      <c r="C737" s="44"/>
      <c r="D737" s="44"/>
      <c r="E737" s="44"/>
      <c r="F737" s="44"/>
      <c r="G737" s="44"/>
      <c r="H737" s="44"/>
      <c r="I737" s="44"/>
      <c r="J737" s="44"/>
      <c r="K737" s="44"/>
      <c r="L737" s="44"/>
      <c r="M737" s="44"/>
      <c r="N737" s="44"/>
      <c r="O737" s="78"/>
      <c r="P737" s="78"/>
      <c r="Q737" s="44"/>
      <c r="R737" s="44"/>
      <c r="S737" s="44"/>
      <c r="T737" s="44"/>
      <c r="U737" s="44"/>
      <c r="V737" s="44"/>
      <c r="W737" s="44"/>
    </row>
    <row r="738">
      <c r="A738" s="44"/>
      <c r="B738" s="44"/>
      <c r="C738" s="44"/>
      <c r="D738" s="44"/>
      <c r="E738" s="44"/>
      <c r="F738" s="44"/>
      <c r="G738" s="44"/>
      <c r="H738" s="44"/>
      <c r="I738" s="44"/>
      <c r="J738" s="44"/>
      <c r="K738" s="44"/>
      <c r="L738" s="44"/>
      <c r="M738" s="44"/>
      <c r="N738" s="44"/>
      <c r="O738" s="78"/>
      <c r="P738" s="78"/>
      <c r="Q738" s="44"/>
      <c r="R738" s="44"/>
      <c r="S738" s="44"/>
      <c r="T738" s="44"/>
      <c r="U738" s="44"/>
      <c r="V738" s="44"/>
      <c r="W738" s="44"/>
    </row>
    <row r="739">
      <c r="A739" s="44"/>
      <c r="B739" s="44"/>
      <c r="C739" s="44"/>
      <c r="D739" s="44"/>
      <c r="E739" s="44"/>
      <c r="F739" s="44"/>
      <c r="G739" s="44"/>
      <c r="H739" s="44"/>
      <c r="I739" s="44"/>
      <c r="J739" s="44"/>
      <c r="K739" s="44"/>
      <c r="L739" s="44"/>
      <c r="M739" s="44"/>
      <c r="N739" s="44"/>
      <c r="O739" s="78"/>
      <c r="P739" s="78"/>
      <c r="Q739" s="44"/>
      <c r="R739" s="44"/>
      <c r="S739" s="44"/>
      <c r="T739" s="44"/>
      <c r="U739" s="44"/>
      <c r="V739" s="44"/>
      <c r="W739" s="44"/>
    </row>
    <row r="740">
      <c r="A740" s="44"/>
      <c r="B740" s="44"/>
      <c r="C740" s="44"/>
      <c r="D740" s="44"/>
      <c r="E740" s="44"/>
      <c r="F740" s="44"/>
      <c r="G740" s="44"/>
      <c r="H740" s="44"/>
      <c r="I740" s="44"/>
      <c r="J740" s="44"/>
      <c r="K740" s="44"/>
      <c r="L740" s="44"/>
      <c r="M740" s="44"/>
      <c r="N740" s="44"/>
      <c r="O740" s="78"/>
      <c r="P740" s="78"/>
      <c r="Q740" s="44"/>
      <c r="R740" s="44"/>
      <c r="S740" s="44"/>
      <c r="T740" s="44"/>
      <c r="U740" s="44"/>
      <c r="V740" s="44"/>
      <c r="W740" s="44"/>
    </row>
    <row r="741">
      <c r="A741" s="44"/>
      <c r="B741" s="44"/>
      <c r="C741" s="44"/>
      <c r="D741" s="44"/>
      <c r="E741" s="44"/>
      <c r="F741" s="44"/>
      <c r="G741" s="44"/>
      <c r="H741" s="44"/>
      <c r="I741" s="44"/>
      <c r="J741" s="44"/>
      <c r="K741" s="44"/>
      <c r="L741" s="44"/>
      <c r="M741" s="44"/>
      <c r="N741" s="44"/>
      <c r="O741" s="78"/>
      <c r="P741" s="78"/>
      <c r="Q741" s="44"/>
      <c r="R741" s="44"/>
      <c r="S741" s="44"/>
      <c r="T741" s="44"/>
      <c r="U741" s="44"/>
      <c r="V741" s="44"/>
      <c r="W741" s="44"/>
    </row>
    <row r="742">
      <c r="A742" s="44"/>
      <c r="B742" s="44"/>
      <c r="C742" s="44"/>
      <c r="D742" s="44"/>
      <c r="E742" s="44"/>
      <c r="F742" s="44"/>
      <c r="G742" s="44"/>
      <c r="H742" s="44"/>
      <c r="I742" s="44"/>
      <c r="J742" s="44"/>
      <c r="K742" s="44"/>
      <c r="L742" s="44"/>
      <c r="M742" s="44"/>
      <c r="N742" s="44"/>
      <c r="O742" s="78"/>
      <c r="P742" s="78"/>
      <c r="Q742" s="44"/>
      <c r="R742" s="44"/>
      <c r="S742" s="44"/>
      <c r="T742" s="44"/>
      <c r="U742" s="44"/>
      <c r="V742" s="44"/>
      <c r="W742" s="44"/>
    </row>
    <row r="743">
      <c r="A743" s="44"/>
      <c r="B743" s="44"/>
      <c r="C743" s="44"/>
      <c r="D743" s="44"/>
      <c r="E743" s="44"/>
      <c r="F743" s="44"/>
      <c r="G743" s="44"/>
      <c r="H743" s="44"/>
      <c r="I743" s="44"/>
      <c r="J743" s="44"/>
      <c r="K743" s="44"/>
      <c r="L743" s="44"/>
      <c r="M743" s="44"/>
      <c r="N743" s="44"/>
      <c r="O743" s="78"/>
      <c r="P743" s="78"/>
      <c r="Q743" s="44"/>
      <c r="R743" s="44"/>
      <c r="S743" s="44"/>
      <c r="T743" s="44"/>
      <c r="U743" s="44"/>
      <c r="V743" s="44"/>
      <c r="W743" s="44"/>
    </row>
    <row r="744">
      <c r="A744" s="44"/>
      <c r="B744" s="44"/>
      <c r="C744" s="44"/>
      <c r="D744" s="44"/>
      <c r="E744" s="44"/>
      <c r="F744" s="44"/>
      <c r="G744" s="44"/>
      <c r="H744" s="44"/>
      <c r="I744" s="44"/>
      <c r="J744" s="44"/>
      <c r="K744" s="44"/>
      <c r="L744" s="44"/>
      <c r="M744" s="44"/>
      <c r="N744" s="44"/>
      <c r="O744" s="78"/>
      <c r="P744" s="78"/>
      <c r="Q744" s="44"/>
      <c r="R744" s="44"/>
      <c r="S744" s="44"/>
      <c r="T744" s="44"/>
      <c r="U744" s="44"/>
      <c r="V744" s="44"/>
      <c r="W744" s="44"/>
    </row>
    <row r="745">
      <c r="A745" s="44"/>
      <c r="B745" s="44"/>
      <c r="C745" s="44"/>
      <c r="D745" s="44"/>
      <c r="E745" s="44"/>
      <c r="F745" s="44"/>
      <c r="G745" s="44"/>
      <c r="H745" s="44"/>
      <c r="I745" s="44"/>
      <c r="J745" s="44"/>
      <c r="K745" s="44"/>
      <c r="L745" s="44"/>
      <c r="M745" s="44"/>
      <c r="N745" s="44"/>
      <c r="O745" s="78"/>
      <c r="P745" s="78"/>
      <c r="Q745" s="44"/>
      <c r="R745" s="44"/>
      <c r="S745" s="44"/>
      <c r="T745" s="44"/>
      <c r="U745" s="44"/>
      <c r="V745" s="44"/>
      <c r="W745" s="44"/>
    </row>
    <row r="746">
      <c r="A746" s="44"/>
      <c r="B746" s="44"/>
      <c r="C746" s="44"/>
      <c r="D746" s="44"/>
      <c r="E746" s="44"/>
      <c r="F746" s="44"/>
      <c r="G746" s="44"/>
      <c r="H746" s="44"/>
      <c r="I746" s="44"/>
      <c r="J746" s="44"/>
      <c r="K746" s="44"/>
      <c r="L746" s="44"/>
      <c r="M746" s="44"/>
      <c r="N746" s="44"/>
      <c r="O746" s="78"/>
      <c r="P746" s="78"/>
      <c r="Q746" s="44"/>
      <c r="R746" s="44"/>
      <c r="S746" s="44"/>
      <c r="T746" s="44"/>
      <c r="U746" s="44"/>
      <c r="V746" s="44"/>
      <c r="W746" s="44"/>
    </row>
    <row r="747">
      <c r="A747" s="44"/>
      <c r="B747" s="44"/>
      <c r="C747" s="44"/>
      <c r="D747" s="44"/>
      <c r="E747" s="44"/>
      <c r="F747" s="44"/>
      <c r="G747" s="44"/>
      <c r="H747" s="44"/>
      <c r="I747" s="44"/>
      <c r="J747" s="44"/>
      <c r="K747" s="44"/>
      <c r="L747" s="44"/>
      <c r="M747" s="44"/>
      <c r="N747" s="44"/>
      <c r="O747" s="78"/>
      <c r="P747" s="78"/>
      <c r="Q747" s="44"/>
      <c r="R747" s="44"/>
      <c r="S747" s="44"/>
      <c r="T747" s="44"/>
      <c r="U747" s="44"/>
      <c r="V747" s="44"/>
      <c r="W747" s="44"/>
    </row>
    <row r="748">
      <c r="A748" s="44"/>
      <c r="B748" s="44"/>
      <c r="C748" s="44"/>
      <c r="D748" s="44"/>
      <c r="E748" s="44"/>
      <c r="F748" s="44"/>
      <c r="G748" s="44"/>
      <c r="H748" s="44"/>
      <c r="I748" s="44"/>
      <c r="J748" s="44"/>
      <c r="K748" s="44"/>
      <c r="L748" s="44"/>
      <c r="M748" s="44"/>
      <c r="N748" s="44"/>
      <c r="O748" s="78"/>
      <c r="P748" s="78"/>
      <c r="Q748" s="44"/>
      <c r="R748" s="44"/>
      <c r="S748" s="44"/>
      <c r="T748" s="44"/>
      <c r="U748" s="44"/>
      <c r="V748" s="44"/>
      <c r="W748" s="44"/>
    </row>
    <row r="749">
      <c r="A749" s="44"/>
      <c r="B749" s="44"/>
      <c r="C749" s="44"/>
      <c r="D749" s="44"/>
      <c r="E749" s="44"/>
      <c r="F749" s="44"/>
      <c r="G749" s="44"/>
      <c r="H749" s="44"/>
      <c r="I749" s="44"/>
      <c r="J749" s="44"/>
      <c r="K749" s="44"/>
      <c r="L749" s="44"/>
      <c r="M749" s="44"/>
      <c r="N749" s="44"/>
      <c r="O749" s="78"/>
      <c r="P749" s="78"/>
      <c r="Q749" s="44"/>
      <c r="R749" s="44"/>
      <c r="S749" s="44"/>
      <c r="T749" s="44"/>
      <c r="U749" s="44"/>
      <c r="V749" s="44"/>
      <c r="W749" s="44"/>
    </row>
    <row r="750">
      <c r="A750" s="44"/>
      <c r="B750" s="44"/>
      <c r="C750" s="44"/>
      <c r="D750" s="44"/>
      <c r="E750" s="44"/>
      <c r="F750" s="44"/>
      <c r="G750" s="44"/>
      <c r="H750" s="44"/>
      <c r="I750" s="44"/>
      <c r="J750" s="44"/>
      <c r="K750" s="44"/>
      <c r="L750" s="44"/>
      <c r="M750" s="44"/>
      <c r="N750" s="44"/>
      <c r="O750" s="78"/>
      <c r="P750" s="78"/>
      <c r="Q750" s="44"/>
      <c r="R750" s="44"/>
      <c r="S750" s="44"/>
      <c r="T750" s="44"/>
      <c r="U750" s="44"/>
      <c r="V750" s="44"/>
      <c r="W750" s="44"/>
    </row>
    <row r="751">
      <c r="A751" s="44"/>
      <c r="B751" s="44"/>
      <c r="C751" s="44"/>
      <c r="D751" s="44"/>
      <c r="E751" s="44"/>
      <c r="F751" s="44"/>
      <c r="G751" s="44"/>
      <c r="H751" s="44"/>
      <c r="I751" s="44"/>
      <c r="J751" s="44"/>
      <c r="K751" s="44"/>
      <c r="L751" s="44"/>
      <c r="M751" s="44"/>
      <c r="N751" s="44"/>
      <c r="O751" s="78"/>
      <c r="P751" s="78"/>
      <c r="Q751" s="44"/>
      <c r="R751" s="44"/>
      <c r="S751" s="44"/>
      <c r="T751" s="44"/>
      <c r="U751" s="44"/>
      <c r="V751" s="44"/>
      <c r="W751" s="44"/>
    </row>
    <row r="752">
      <c r="A752" s="44"/>
      <c r="B752" s="44"/>
      <c r="C752" s="44"/>
      <c r="D752" s="44"/>
      <c r="E752" s="44"/>
      <c r="F752" s="44"/>
      <c r="G752" s="44"/>
      <c r="H752" s="44"/>
      <c r="I752" s="44"/>
      <c r="J752" s="44"/>
      <c r="K752" s="44"/>
      <c r="L752" s="44"/>
      <c r="M752" s="44"/>
      <c r="N752" s="44"/>
      <c r="O752" s="78"/>
      <c r="P752" s="78"/>
      <c r="Q752" s="44"/>
      <c r="R752" s="44"/>
      <c r="S752" s="44"/>
      <c r="T752" s="44"/>
      <c r="U752" s="44"/>
      <c r="V752" s="44"/>
      <c r="W752" s="44"/>
    </row>
    <row r="753">
      <c r="A753" s="44"/>
      <c r="B753" s="44"/>
      <c r="C753" s="44"/>
      <c r="D753" s="44"/>
      <c r="E753" s="44"/>
      <c r="F753" s="44"/>
      <c r="G753" s="44"/>
      <c r="H753" s="44"/>
      <c r="I753" s="44"/>
      <c r="J753" s="44"/>
      <c r="K753" s="44"/>
      <c r="L753" s="44"/>
      <c r="M753" s="44"/>
      <c r="N753" s="44"/>
      <c r="O753" s="78"/>
      <c r="P753" s="78"/>
      <c r="Q753" s="44"/>
      <c r="R753" s="44"/>
      <c r="S753" s="44"/>
      <c r="T753" s="44"/>
      <c r="U753" s="44"/>
      <c r="V753" s="44"/>
      <c r="W753" s="44"/>
    </row>
    <row r="754">
      <c r="A754" s="44"/>
      <c r="B754" s="44"/>
      <c r="C754" s="44"/>
      <c r="D754" s="44"/>
      <c r="E754" s="44"/>
      <c r="F754" s="44"/>
      <c r="G754" s="44"/>
      <c r="H754" s="44"/>
      <c r="I754" s="44"/>
      <c r="J754" s="44"/>
      <c r="K754" s="44"/>
      <c r="L754" s="44"/>
      <c r="M754" s="44"/>
      <c r="N754" s="44"/>
      <c r="O754" s="78"/>
      <c r="P754" s="78"/>
      <c r="Q754" s="44"/>
      <c r="R754" s="44"/>
      <c r="S754" s="44"/>
      <c r="T754" s="44"/>
      <c r="U754" s="44"/>
      <c r="V754" s="44"/>
      <c r="W754" s="44"/>
    </row>
    <row r="755">
      <c r="A755" s="44"/>
      <c r="B755" s="44"/>
      <c r="C755" s="44"/>
      <c r="D755" s="44"/>
      <c r="E755" s="44"/>
      <c r="F755" s="44"/>
      <c r="G755" s="44"/>
      <c r="H755" s="44"/>
      <c r="I755" s="44"/>
      <c r="J755" s="44"/>
      <c r="K755" s="44"/>
      <c r="L755" s="44"/>
      <c r="M755" s="44"/>
      <c r="N755" s="44"/>
      <c r="O755" s="78"/>
      <c r="P755" s="78"/>
      <c r="Q755" s="44"/>
      <c r="R755" s="44"/>
      <c r="S755" s="44"/>
      <c r="T755" s="44"/>
      <c r="U755" s="44"/>
      <c r="V755" s="44"/>
      <c r="W755" s="44"/>
    </row>
    <row r="756">
      <c r="A756" s="44"/>
      <c r="B756" s="44"/>
      <c r="C756" s="44"/>
      <c r="D756" s="44"/>
      <c r="E756" s="44"/>
      <c r="F756" s="44"/>
      <c r="G756" s="44"/>
      <c r="H756" s="44"/>
      <c r="I756" s="44"/>
      <c r="J756" s="44"/>
      <c r="K756" s="44"/>
      <c r="L756" s="44"/>
      <c r="M756" s="44"/>
      <c r="N756" s="44"/>
      <c r="O756" s="78"/>
      <c r="P756" s="78"/>
      <c r="Q756" s="44"/>
      <c r="R756" s="44"/>
      <c r="S756" s="44"/>
      <c r="T756" s="44"/>
      <c r="U756" s="44"/>
      <c r="V756" s="44"/>
      <c r="W756" s="44"/>
    </row>
    <row r="757">
      <c r="A757" s="44"/>
      <c r="B757" s="44"/>
      <c r="C757" s="44"/>
      <c r="D757" s="44"/>
      <c r="E757" s="44"/>
      <c r="F757" s="44"/>
      <c r="G757" s="44"/>
      <c r="H757" s="44"/>
      <c r="I757" s="44"/>
      <c r="J757" s="44"/>
      <c r="K757" s="44"/>
      <c r="L757" s="44"/>
      <c r="M757" s="44"/>
      <c r="N757" s="44"/>
      <c r="O757" s="78"/>
      <c r="P757" s="78"/>
      <c r="Q757" s="44"/>
      <c r="R757" s="44"/>
      <c r="S757" s="44"/>
      <c r="T757" s="44"/>
      <c r="U757" s="44"/>
      <c r="V757" s="44"/>
      <c r="W757" s="44"/>
    </row>
    <row r="758">
      <c r="A758" s="44"/>
      <c r="B758" s="44"/>
      <c r="C758" s="44"/>
      <c r="D758" s="44"/>
      <c r="E758" s="44"/>
      <c r="F758" s="44"/>
      <c r="G758" s="44"/>
      <c r="H758" s="44"/>
      <c r="I758" s="44"/>
      <c r="J758" s="44"/>
      <c r="K758" s="44"/>
      <c r="L758" s="44"/>
      <c r="M758" s="44"/>
      <c r="N758" s="44"/>
      <c r="O758" s="78"/>
      <c r="P758" s="78"/>
      <c r="Q758" s="44"/>
      <c r="R758" s="44"/>
      <c r="S758" s="44"/>
      <c r="T758" s="44"/>
      <c r="U758" s="44"/>
      <c r="V758" s="44"/>
      <c r="W758" s="44"/>
    </row>
    <row r="759">
      <c r="A759" s="44"/>
      <c r="B759" s="44"/>
      <c r="C759" s="44"/>
      <c r="D759" s="44"/>
      <c r="E759" s="44"/>
      <c r="F759" s="44"/>
      <c r="G759" s="44"/>
      <c r="H759" s="44"/>
      <c r="I759" s="44"/>
      <c r="J759" s="44"/>
      <c r="K759" s="44"/>
      <c r="L759" s="44"/>
      <c r="M759" s="44"/>
      <c r="N759" s="44"/>
      <c r="O759" s="78"/>
      <c r="P759" s="78"/>
      <c r="Q759" s="44"/>
      <c r="R759" s="44"/>
      <c r="S759" s="44"/>
      <c r="T759" s="44"/>
      <c r="U759" s="44"/>
      <c r="V759" s="44"/>
      <c r="W759" s="44"/>
    </row>
    <row r="760">
      <c r="A760" s="44"/>
      <c r="B760" s="44"/>
      <c r="C760" s="44"/>
      <c r="D760" s="44"/>
      <c r="E760" s="44"/>
      <c r="F760" s="44"/>
      <c r="G760" s="44"/>
      <c r="H760" s="44"/>
      <c r="I760" s="44"/>
      <c r="J760" s="44"/>
      <c r="K760" s="44"/>
      <c r="L760" s="44"/>
      <c r="M760" s="44"/>
      <c r="N760" s="44"/>
      <c r="O760" s="78"/>
      <c r="P760" s="78"/>
      <c r="Q760" s="44"/>
      <c r="R760" s="44"/>
      <c r="S760" s="44"/>
      <c r="T760" s="44"/>
      <c r="U760" s="44"/>
      <c r="V760" s="44"/>
      <c r="W760" s="44"/>
    </row>
    <row r="761">
      <c r="A761" s="44"/>
      <c r="B761" s="44"/>
      <c r="C761" s="44"/>
      <c r="D761" s="44"/>
      <c r="E761" s="44"/>
      <c r="F761" s="44"/>
      <c r="G761" s="44"/>
      <c r="H761" s="44"/>
      <c r="I761" s="44"/>
      <c r="J761" s="44"/>
      <c r="K761" s="44"/>
      <c r="L761" s="44"/>
      <c r="M761" s="44"/>
      <c r="N761" s="44"/>
      <c r="O761" s="78"/>
      <c r="P761" s="78"/>
      <c r="Q761" s="44"/>
      <c r="R761" s="44"/>
      <c r="S761" s="44"/>
      <c r="T761" s="44"/>
      <c r="U761" s="44"/>
      <c r="V761" s="44"/>
      <c r="W761" s="44"/>
    </row>
    <row r="762">
      <c r="A762" s="44"/>
      <c r="B762" s="44"/>
      <c r="C762" s="44"/>
      <c r="D762" s="44"/>
      <c r="E762" s="44"/>
      <c r="F762" s="44"/>
      <c r="G762" s="44"/>
      <c r="H762" s="44"/>
      <c r="I762" s="44"/>
      <c r="J762" s="44"/>
      <c r="K762" s="44"/>
      <c r="L762" s="44"/>
      <c r="M762" s="44"/>
      <c r="N762" s="44"/>
      <c r="O762" s="78"/>
      <c r="P762" s="78"/>
      <c r="Q762" s="44"/>
      <c r="R762" s="44"/>
      <c r="S762" s="44"/>
      <c r="T762" s="44"/>
      <c r="U762" s="44"/>
      <c r="V762" s="44"/>
      <c r="W762" s="44"/>
    </row>
    <row r="763">
      <c r="A763" s="44"/>
      <c r="B763" s="44"/>
      <c r="C763" s="44"/>
      <c r="D763" s="44"/>
      <c r="E763" s="44"/>
      <c r="F763" s="44"/>
      <c r="G763" s="44"/>
      <c r="H763" s="44"/>
      <c r="I763" s="44"/>
      <c r="J763" s="44"/>
      <c r="K763" s="44"/>
      <c r="L763" s="44"/>
      <c r="M763" s="44"/>
      <c r="N763" s="44"/>
      <c r="O763" s="78"/>
      <c r="P763" s="78"/>
      <c r="Q763" s="44"/>
      <c r="R763" s="44"/>
      <c r="S763" s="44"/>
      <c r="T763" s="44"/>
      <c r="U763" s="44"/>
      <c r="V763" s="44"/>
      <c r="W763" s="44"/>
    </row>
    <row r="764">
      <c r="A764" s="44"/>
      <c r="B764" s="44"/>
      <c r="C764" s="44"/>
      <c r="D764" s="44"/>
      <c r="E764" s="44"/>
      <c r="F764" s="44"/>
      <c r="G764" s="44"/>
      <c r="H764" s="44"/>
      <c r="I764" s="44"/>
      <c r="J764" s="44"/>
      <c r="K764" s="44"/>
      <c r="L764" s="44"/>
      <c r="M764" s="44"/>
      <c r="N764" s="44"/>
      <c r="O764" s="78"/>
      <c r="P764" s="78"/>
      <c r="Q764" s="44"/>
      <c r="R764" s="44"/>
      <c r="S764" s="44"/>
      <c r="T764" s="44"/>
      <c r="U764" s="44"/>
      <c r="V764" s="44"/>
      <c r="W764" s="44"/>
    </row>
    <row r="765">
      <c r="A765" s="44"/>
      <c r="B765" s="44"/>
      <c r="C765" s="44"/>
      <c r="D765" s="44"/>
      <c r="E765" s="44"/>
      <c r="F765" s="44"/>
      <c r="G765" s="44"/>
      <c r="H765" s="44"/>
      <c r="I765" s="44"/>
      <c r="J765" s="44"/>
      <c r="K765" s="44"/>
      <c r="L765" s="44"/>
      <c r="M765" s="44"/>
      <c r="N765" s="44"/>
      <c r="O765" s="78"/>
      <c r="P765" s="78"/>
      <c r="Q765" s="44"/>
      <c r="R765" s="44"/>
      <c r="S765" s="44"/>
      <c r="T765" s="44"/>
      <c r="U765" s="44"/>
      <c r="V765" s="44"/>
      <c r="W765" s="44"/>
    </row>
    <row r="766">
      <c r="A766" s="44"/>
      <c r="B766" s="44"/>
      <c r="C766" s="44"/>
      <c r="D766" s="44"/>
      <c r="E766" s="44"/>
      <c r="F766" s="44"/>
      <c r="G766" s="44"/>
      <c r="H766" s="44"/>
      <c r="I766" s="44"/>
      <c r="J766" s="44"/>
      <c r="K766" s="44"/>
      <c r="L766" s="44"/>
      <c r="M766" s="44"/>
      <c r="N766" s="44"/>
      <c r="O766" s="78"/>
      <c r="P766" s="78"/>
      <c r="Q766" s="44"/>
      <c r="R766" s="44"/>
      <c r="S766" s="44"/>
      <c r="T766" s="44"/>
      <c r="U766" s="44"/>
      <c r="V766" s="44"/>
      <c r="W766" s="44"/>
    </row>
    <row r="767">
      <c r="A767" s="44"/>
      <c r="B767" s="44"/>
      <c r="C767" s="44"/>
      <c r="D767" s="44"/>
      <c r="E767" s="44"/>
      <c r="F767" s="44"/>
      <c r="G767" s="44"/>
      <c r="H767" s="44"/>
      <c r="I767" s="44"/>
      <c r="J767" s="44"/>
      <c r="K767" s="44"/>
      <c r="L767" s="44"/>
      <c r="M767" s="44"/>
      <c r="N767" s="44"/>
      <c r="O767" s="78"/>
      <c r="P767" s="78"/>
      <c r="Q767" s="44"/>
      <c r="R767" s="44"/>
      <c r="S767" s="44"/>
      <c r="T767" s="44"/>
      <c r="U767" s="44"/>
      <c r="V767" s="44"/>
      <c r="W767" s="44"/>
    </row>
    <row r="768">
      <c r="A768" s="44"/>
      <c r="B768" s="44"/>
      <c r="C768" s="44"/>
      <c r="D768" s="44"/>
      <c r="E768" s="44"/>
      <c r="F768" s="44"/>
      <c r="G768" s="44"/>
      <c r="H768" s="44"/>
      <c r="I768" s="44"/>
      <c r="J768" s="44"/>
      <c r="K768" s="44"/>
      <c r="L768" s="44"/>
      <c r="M768" s="44"/>
      <c r="N768" s="44"/>
      <c r="O768" s="78"/>
      <c r="P768" s="78"/>
      <c r="Q768" s="44"/>
      <c r="R768" s="44"/>
      <c r="S768" s="44"/>
      <c r="T768" s="44"/>
      <c r="U768" s="44"/>
      <c r="V768" s="44"/>
      <c r="W768" s="44"/>
    </row>
    <row r="769">
      <c r="A769" s="44"/>
      <c r="B769" s="44"/>
      <c r="C769" s="44"/>
      <c r="D769" s="44"/>
      <c r="E769" s="44"/>
      <c r="F769" s="44"/>
      <c r="G769" s="44"/>
      <c r="H769" s="44"/>
      <c r="I769" s="44"/>
      <c r="J769" s="44"/>
      <c r="K769" s="44"/>
      <c r="L769" s="44"/>
      <c r="M769" s="44"/>
      <c r="N769" s="44"/>
      <c r="O769" s="78"/>
      <c r="P769" s="78"/>
      <c r="Q769" s="44"/>
      <c r="R769" s="44"/>
      <c r="S769" s="44"/>
      <c r="T769" s="44"/>
      <c r="U769" s="44"/>
      <c r="V769" s="44"/>
      <c r="W769" s="44"/>
    </row>
    <row r="770">
      <c r="A770" s="44"/>
      <c r="B770" s="44"/>
      <c r="C770" s="44"/>
      <c r="D770" s="44"/>
      <c r="E770" s="44"/>
      <c r="F770" s="44"/>
      <c r="G770" s="44"/>
      <c r="H770" s="44"/>
      <c r="I770" s="44"/>
      <c r="J770" s="44"/>
      <c r="K770" s="44"/>
      <c r="L770" s="44"/>
      <c r="M770" s="44"/>
      <c r="N770" s="44"/>
      <c r="O770" s="78"/>
      <c r="P770" s="78"/>
      <c r="Q770" s="44"/>
      <c r="R770" s="44"/>
      <c r="S770" s="44"/>
      <c r="T770" s="44"/>
      <c r="U770" s="44"/>
      <c r="V770" s="44"/>
      <c r="W770" s="44"/>
    </row>
    <row r="771">
      <c r="A771" s="44"/>
      <c r="B771" s="44"/>
      <c r="C771" s="44"/>
      <c r="D771" s="44"/>
      <c r="E771" s="44"/>
      <c r="F771" s="44"/>
      <c r="G771" s="44"/>
      <c r="H771" s="44"/>
      <c r="I771" s="44"/>
      <c r="J771" s="44"/>
      <c r="K771" s="44"/>
      <c r="L771" s="44"/>
      <c r="M771" s="44"/>
      <c r="N771" s="44"/>
      <c r="O771" s="78"/>
      <c r="P771" s="78"/>
      <c r="Q771" s="44"/>
      <c r="R771" s="44"/>
      <c r="S771" s="44"/>
      <c r="T771" s="44"/>
      <c r="U771" s="44"/>
      <c r="V771" s="44"/>
      <c r="W771" s="44"/>
    </row>
    <row r="772">
      <c r="A772" s="44"/>
      <c r="B772" s="44"/>
      <c r="C772" s="44"/>
      <c r="D772" s="44"/>
      <c r="E772" s="44"/>
      <c r="F772" s="44"/>
      <c r="G772" s="44"/>
      <c r="H772" s="44"/>
      <c r="I772" s="44"/>
      <c r="J772" s="44"/>
      <c r="K772" s="44"/>
      <c r="L772" s="44"/>
      <c r="M772" s="44"/>
      <c r="N772" s="44"/>
      <c r="O772" s="78"/>
      <c r="P772" s="78"/>
      <c r="Q772" s="44"/>
      <c r="R772" s="44"/>
      <c r="S772" s="44"/>
      <c r="T772" s="44"/>
      <c r="U772" s="44"/>
      <c r="V772" s="44"/>
      <c r="W772" s="44"/>
    </row>
    <row r="773">
      <c r="A773" s="44"/>
      <c r="B773" s="44"/>
      <c r="C773" s="44"/>
      <c r="D773" s="44"/>
      <c r="E773" s="44"/>
      <c r="F773" s="44"/>
      <c r="G773" s="44"/>
      <c r="H773" s="44"/>
      <c r="I773" s="44"/>
      <c r="J773" s="44"/>
      <c r="K773" s="44"/>
      <c r="L773" s="44"/>
      <c r="M773" s="44"/>
      <c r="N773" s="44"/>
      <c r="O773" s="78"/>
      <c r="P773" s="78"/>
      <c r="Q773" s="44"/>
      <c r="R773" s="44"/>
      <c r="S773" s="44"/>
      <c r="T773" s="44"/>
      <c r="U773" s="44"/>
      <c r="V773" s="44"/>
      <c r="W773" s="44"/>
    </row>
    <row r="774">
      <c r="A774" s="44"/>
      <c r="B774" s="44"/>
      <c r="C774" s="44"/>
      <c r="D774" s="44"/>
      <c r="E774" s="44"/>
      <c r="F774" s="44"/>
      <c r="G774" s="44"/>
      <c r="H774" s="44"/>
      <c r="I774" s="44"/>
      <c r="J774" s="44"/>
      <c r="K774" s="44"/>
      <c r="L774" s="44"/>
      <c r="M774" s="44"/>
      <c r="N774" s="44"/>
      <c r="O774" s="78"/>
      <c r="P774" s="78"/>
      <c r="Q774" s="44"/>
      <c r="R774" s="44"/>
      <c r="S774" s="44"/>
      <c r="T774" s="44"/>
      <c r="U774" s="44"/>
      <c r="V774" s="44"/>
      <c r="W774" s="44"/>
    </row>
    <row r="775">
      <c r="A775" s="44"/>
      <c r="B775" s="44"/>
      <c r="C775" s="44"/>
      <c r="D775" s="44"/>
      <c r="E775" s="44"/>
      <c r="F775" s="44"/>
      <c r="G775" s="44"/>
      <c r="H775" s="44"/>
      <c r="I775" s="44"/>
      <c r="J775" s="44"/>
      <c r="K775" s="44"/>
      <c r="L775" s="44"/>
      <c r="M775" s="44"/>
      <c r="N775" s="44"/>
      <c r="O775" s="78"/>
      <c r="P775" s="78"/>
      <c r="Q775" s="44"/>
      <c r="R775" s="44"/>
      <c r="S775" s="44"/>
      <c r="T775" s="44"/>
      <c r="U775" s="44"/>
      <c r="V775" s="44"/>
      <c r="W775" s="44"/>
    </row>
    <row r="776">
      <c r="A776" s="44"/>
      <c r="B776" s="44"/>
      <c r="C776" s="44"/>
      <c r="D776" s="44"/>
      <c r="E776" s="44"/>
      <c r="F776" s="44"/>
      <c r="G776" s="44"/>
      <c r="H776" s="44"/>
      <c r="I776" s="44"/>
      <c r="J776" s="44"/>
      <c r="K776" s="44"/>
      <c r="L776" s="44"/>
      <c r="M776" s="44"/>
      <c r="N776" s="44"/>
      <c r="O776" s="78"/>
      <c r="P776" s="78"/>
      <c r="Q776" s="44"/>
      <c r="R776" s="44"/>
      <c r="S776" s="44"/>
      <c r="T776" s="44"/>
      <c r="U776" s="44"/>
      <c r="V776" s="44"/>
      <c r="W776" s="44"/>
    </row>
    <row r="777">
      <c r="A777" s="44"/>
      <c r="B777" s="44"/>
      <c r="C777" s="44"/>
      <c r="D777" s="44"/>
      <c r="E777" s="44"/>
      <c r="F777" s="44"/>
      <c r="G777" s="44"/>
      <c r="H777" s="44"/>
      <c r="I777" s="44"/>
      <c r="J777" s="44"/>
      <c r="K777" s="44"/>
      <c r="L777" s="44"/>
      <c r="M777" s="44"/>
      <c r="N777" s="44"/>
      <c r="O777" s="78"/>
      <c r="P777" s="78"/>
      <c r="Q777" s="44"/>
      <c r="R777" s="44"/>
      <c r="S777" s="44"/>
      <c r="T777" s="44"/>
      <c r="U777" s="44"/>
      <c r="V777" s="44"/>
      <c r="W777" s="44"/>
    </row>
    <row r="778">
      <c r="A778" s="44"/>
      <c r="B778" s="44"/>
      <c r="C778" s="44"/>
      <c r="D778" s="44"/>
      <c r="E778" s="44"/>
      <c r="F778" s="44"/>
      <c r="G778" s="44"/>
      <c r="H778" s="44"/>
      <c r="I778" s="44"/>
      <c r="J778" s="44"/>
      <c r="K778" s="44"/>
      <c r="L778" s="44"/>
      <c r="M778" s="44"/>
      <c r="N778" s="44"/>
      <c r="O778" s="78"/>
      <c r="P778" s="78"/>
      <c r="Q778" s="44"/>
      <c r="R778" s="44"/>
      <c r="S778" s="44"/>
      <c r="T778" s="44"/>
      <c r="U778" s="44"/>
      <c r="V778" s="44"/>
      <c r="W778" s="44"/>
    </row>
    <row r="779">
      <c r="A779" s="44"/>
      <c r="B779" s="44"/>
      <c r="C779" s="44"/>
      <c r="D779" s="44"/>
      <c r="E779" s="44"/>
      <c r="F779" s="44"/>
      <c r="G779" s="44"/>
      <c r="H779" s="44"/>
      <c r="I779" s="44"/>
      <c r="J779" s="44"/>
      <c r="K779" s="44"/>
      <c r="L779" s="44"/>
      <c r="M779" s="44"/>
      <c r="N779" s="44"/>
      <c r="O779" s="78"/>
      <c r="P779" s="78"/>
      <c r="Q779" s="44"/>
      <c r="R779" s="44"/>
      <c r="S779" s="44"/>
      <c r="T779" s="44"/>
      <c r="U779" s="44"/>
      <c r="V779" s="44"/>
      <c r="W779" s="44"/>
    </row>
    <row r="780">
      <c r="A780" s="44"/>
      <c r="B780" s="44"/>
      <c r="C780" s="44"/>
      <c r="D780" s="44"/>
      <c r="E780" s="44"/>
      <c r="F780" s="44"/>
      <c r="G780" s="44"/>
      <c r="H780" s="44"/>
      <c r="I780" s="44"/>
      <c r="J780" s="44"/>
      <c r="K780" s="44"/>
      <c r="L780" s="44"/>
      <c r="M780" s="44"/>
      <c r="N780" s="44"/>
      <c r="O780" s="78"/>
      <c r="P780" s="78"/>
      <c r="Q780" s="44"/>
      <c r="R780" s="44"/>
      <c r="S780" s="44"/>
      <c r="T780" s="44"/>
      <c r="U780" s="44"/>
      <c r="V780" s="44"/>
      <c r="W780" s="44"/>
    </row>
    <row r="781">
      <c r="A781" s="44"/>
      <c r="B781" s="44"/>
      <c r="C781" s="44"/>
      <c r="D781" s="44"/>
      <c r="E781" s="44"/>
      <c r="F781" s="44"/>
      <c r="G781" s="44"/>
      <c r="H781" s="44"/>
      <c r="I781" s="44"/>
      <c r="J781" s="44"/>
      <c r="K781" s="44"/>
      <c r="L781" s="44"/>
      <c r="M781" s="44"/>
      <c r="N781" s="44"/>
      <c r="O781" s="78"/>
      <c r="P781" s="78"/>
      <c r="Q781" s="44"/>
      <c r="R781" s="44"/>
      <c r="S781" s="44"/>
      <c r="T781" s="44"/>
      <c r="U781" s="44"/>
      <c r="V781" s="44"/>
      <c r="W781" s="44"/>
    </row>
    <row r="782">
      <c r="A782" s="44"/>
      <c r="B782" s="44"/>
      <c r="C782" s="44"/>
      <c r="D782" s="44"/>
      <c r="E782" s="44"/>
      <c r="F782" s="44"/>
      <c r="G782" s="44"/>
      <c r="H782" s="44"/>
      <c r="I782" s="44"/>
      <c r="J782" s="44"/>
      <c r="K782" s="44"/>
      <c r="L782" s="44"/>
      <c r="M782" s="44"/>
      <c r="N782" s="44"/>
      <c r="O782" s="78"/>
      <c r="P782" s="78"/>
      <c r="Q782" s="44"/>
      <c r="R782" s="44"/>
      <c r="S782" s="44"/>
      <c r="T782" s="44"/>
      <c r="U782" s="44"/>
      <c r="V782" s="44"/>
      <c r="W782" s="44"/>
    </row>
    <row r="783">
      <c r="A783" s="44"/>
      <c r="B783" s="44"/>
      <c r="C783" s="44"/>
      <c r="D783" s="44"/>
      <c r="E783" s="44"/>
      <c r="F783" s="44"/>
      <c r="G783" s="44"/>
      <c r="H783" s="44"/>
      <c r="I783" s="44"/>
      <c r="J783" s="44"/>
      <c r="K783" s="44"/>
      <c r="L783" s="44"/>
      <c r="M783" s="44"/>
      <c r="N783" s="44"/>
      <c r="O783" s="78"/>
      <c r="P783" s="78"/>
      <c r="Q783" s="44"/>
      <c r="R783" s="44"/>
      <c r="S783" s="44"/>
      <c r="T783" s="44"/>
      <c r="U783" s="44"/>
      <c r="V783" s="44"/>
      <c r="W783" s="44"/>
    </row>
    <row r="784">
      <c r="A784" s="44"/>
      <c r="B784" s="44"/>
      <c r="C784" s="44"/>
      <c r="D784" s="44"/>
      <c r="E784" s="44"/>
      <c r="F784" s="44"/>
      <c r="G784" s="44"/>
      <c r="H784" s="44"/>
      <c r="I784" s="44"/>
      <c r="J784" s="44"/>
      <c r="K784" s="44"/>
      <c r="L784" s="44"/>
      <c r="M784" s="44"/>
      <c r="N784" s="44"/>
      <c r="O784" s="78"/>
      <c r="P784" s="78"/>
      <c r="Q784" s="44"/>
      <c r="R784" s="44"/>
      <c r="S784" s="44"/>
      <c r="T784" s="44"/>
      <c r="U784" s="44"/>
      <c r="V784" s="44"/>
      <c r="W784" s="44"/>
    </row>
    <row r="785">
      <c r="A785" s="44"/>
      <c r="B785" s="44"/>
      <c r="C785" s="44"/>
      <c r="D785" s="44"/>
      <c r="E785" s="44"/>
      <c r="F785" s="44"/>
      <c r="G785" s="44"/>
      <c r="H785" s="44"/>
      <c r="I785" s="44"/>
      <c r="J785" s="44"/>
      <c r="K785" s="44"/>
      <c r="L785" s="44"/>
      <c r="M785" s="44"/>
      <c r="N785" s="44"/>
      <c r="O785" s="78"/>
      <c r="P785" s="78"/>
      <c r="Q785" s="44"/>
      <c r="R785" s="44"/>
      <c r="S785" s="44"/>
      <c r="T785" s="44"/>
      <c r="U785" s="44"/>
      <c r="V785" s="44"/>
      <c r="W785" s="44"/>
    </row>
    <row r="786">
      <c r="A786" s="44"/>
      <c r="B786" s="44"/>
      <c r="C786" s="44"/>
      <c r="D786" s="44"/>
      <c r="E786" s="44"/>
      <c r="F786" s="44"/>
      <c r="G786" s="44"/>
      <c r="H786" s="44"/>
      <c r="I786" s="44"/>
      <c r="J786" s="44"/>
      <c r="K786" s="44"/>
      <c r="L786" s="44"/>
      <c r="M786" s="44"/>
      <c r="N786" s="44"/>
      <c r="O786" s="78"/>
      <c r="P786" s="78"/>
      <c r="Q786" s="44"/>
      <c r="R786" s="44"/>
      <c r="S786" s="44"/>
      <c r="T786" s="44"/>
      <c r="U786" s="44"/>
      <c r="V786" s="44"/>
      <c r="W786" s="44"/>
    </row>
    <row r="787">
      <c r="A787" s="44"/>
      <c r="B787" s="44"/>
      <c r="C787" s="44"/>
      <c r="D787" s="44"/>
      <c r="E787" s="44"/>
      <c r="F787" s="44"/>
      <c r="G787" s="44"/>
      <c r="H787" s="44"/>
      <c r="I787" s="44"/>
      <c r="J787" s="44"/>
      <c r="K787" s="44"/>
      <c r="L787" s="44"/>
      <c r="M787" s="44"/>
      <c r="N787" s="44"/>
      <c r="O787" s="78"/>
      <c r="P787" s="78"/>
      <c r="Q787" s="44"/>
      <c r="R787" s="44"/>
      <c r="S787" s="44"/>
      <c r="T787" s="44"/>
      <c r="U787" s="44"/>
      <c r="V787" s="44"/>
      <c r="W787" s="44"/>
    </row>
    <row r="788">
      <c r="A788" s="44"/>
      <c r="B788" s="44"/>
      <c r="C788" s="44"/>
      <c r="D788" s="44"/>
      <c r="E788" s="44"/>
      <c r="F788" s="44"/>
      <c r="G788" s="44"/>
      <c r="H788" s="44"/>
      <c r="I788" s="44"/>
      <c r="J788" s="44"/>
      <c r="K788" s="44"/>
      <c r="L788" s="44"/>
      <c r="M788" s="44"/>
      <c r="N788" s="44"/>
      <c r="O788" s="78"/>
      <c r="P788" s="78"/>
      <c r="Q788" s="44"/>
      <c r="R788" s="44"/>
      <c r="S788" s="44"/>
      <c r="T788" s="44"/>
      <c r="U788" s="44"/>
      <c r="V788" s="44"/>
      <c r="W788" s="44"/>
    </row>
    <row r="789">
      <c r="A789" s="44"/>
      <c r="B789" s="44"/>
      <c r="C789" s="44"/>
      <c r="D789" s="44"/>
      <c r="E789" s="44"/>
      <c r="F789" s="44"/>
      <c r="G789" s="44"/>
      <c r="H789" s="44"/>
      <c r="I789" s="44"/>
      <c r="J789" s="44"/>
      <c r="K789" s="44"/>
      <c r="L789" s="44"/>
      <c r="M789" s="44"/>
      <c r="N789" s="44"/>
      <c r="O789" s="78"/>
      <c r="P789" s="78"/>
      <c r="Q789" s="44"/>
      <c r="R789" s="44"/>
      <c r="S789" s="44"/>
      <c r="T789" s="44"/>
      <c r="U789" s="44"/>
      <c r="V789" s="44"/>
      <c r="W789" s="44"/>
    </row>
    <row r="790">
      <c r="A790" s="44"/>
      <c r="B790" s="44"/>
      <c r="C790" s="44"/>
      <c r="D790" s="44"/>
      <c r="E790" s="44"/>
      <c r="F790" s="44"/>
      <c r="G790" s="44"/>
      <c r="H790" s="44"/>
      <c r="I790" s="44"/>
      <c r="J790" s="44"/>
      <c r="K790" s="44"/>
      <c r="L790" s="44"/>
      <c r="M790" s="44"/>
      <c r="N790" s="44"/>
      <c r="O790" s="78"/>
      <c r="P790" s="78"/>
      <c r="Q790" s="44"/>
      <c r="R790" s="44"/>
      <c r="S790" s="44"/>
      <c r="T790" s="44"/>
      <c r="U790" s="44"/>
      <c r="V790" s="44"/>
      <c r="W790" s="44"/>
    </row>
    <row r="791">
      <c r="A791" s="44"/>
      <c r="B791" s="44"/>
      <c r="C791" s="44"/>
      <c r="D791" s="44"/>
      <c r="E791" s="44"/>
      <c r="F791" s="44"/>
      <c r="G791" s="44"/>
      <c r="H791" s="44"/>
      <c r="I791" s="44"/>
      <c r="J791" s="44"/>
      <c r="K791" s="44"/>
      <c r="L791" s="44"/>
      <c r="M791" s="44"/>
      <c r="N791" s="44"/>
      <c r="O791" s="78"/>
      <c r="P791" s="78"/>
      <c r="Q791" s="44"/>
      <c r="R791" s="44"/>
      <c r="S791" s="44"/>
      <c r="T791" s="44"/>
      <c r="U791" s="44"/>
      <c r="V791" s="44"/>
      <c r="W791" s="44"/>
    </row>
    <row r="792">
      <c r="A792" s="44"/>
      <c r="B792" s="44"/>
      <c r="C792" s="44"/>
      <c r="D792" s="44"/>
      <c r="E792" s="44"/>
      <c r="F792" s="44"/>
      <c r="G792" s="44"/>
      <c r="H792" s="44"/>
      <c r="I792" s="44"/>
      <c r="J792" s="44"/>
      <c r="K792" s="44"/>
      <c r="L792" s="44"/>
      <c r="M792" s="44"/>
      <c r="N792" s="44"/>
      <c r="O792" s="78"/>
      <c r="P792" s="78"/>
      <c r="Q792" s="44"/>
      <c r="R792" s="44"/>
      <c r="S792" s="44"/>
      <c r="T792" s="44"/>
      <c r="U792" s="44"/>
      <c r="V792" s="44"/>
      <c r="W792" s="44"/>
    </row>
    <row r="793">
      <c r="A793" s="44"/>
      <c r="B793" s="44"/>
      <c r="C793" s="44"/>
      <c r="D793" s="44"/>
      <c r="E793" s="44"/>
      <c r="F793" s="44"/>
      <c r="G793" s="44"/>
      <c r="H793" s="44"/>
      <c r="I793" s="44"/>
      <c r="J793" s="44"/>
      <c r="K793" s="44"/>
      <c r="L793" s="44"/>
      <c r="M793" s="44"/>
      <c r="N793" s="44"/>
      <c r="O793" s="78"/>
      <c r="P793" s="78"/>
      <c r="Q793" s="44"/>
      <c r="R793" s="44"/>
      <c r="S793" s="44"/>
      <c r="T793" s="44"/>
      <c r="U793" s="44"/>
      <c r="V793" s="44"/>
      <c r="W793" s="44"/>
    </row>
    <row r="794">
      <c r="A794" s="44"/>
      <c r="B794" s="44"/>
      <c r="C794" s="44"/>
      <c r="D794" s="44"/>
      <c r="E794" s="44"/>
      <c r="F794" s="44"/>
      <c r="G794" s="44"/>
      <c r="H794" s="44"/>
      <c r="I794" s="44"/>
      <c r="J794" s="44"/>
      <c r="K794" s="44"/>
      <c r="L794" s="44"/>
      <c r="M794" s="44"/>
      <c r="N794" s="44"/>
      <c r="O794" s="78"/>
      <c r="P794" s="78"/>
      <c r="Q794" s="44"/>
      <c r="R794" s="44"/>
      <c r="S794" s="44"/>
      <c r="T794" s="44"/>
      <c r="U794" s="44"/>
      <c r="V794" s="44"/>
      <c r="W794" s="44"/>
    </row>
    <row r="795">
      <c r="A795" s="44"/>
      <c r="B795" s="44"/>
      <c r="C795" s="44"/>
      <c r="D795" s="44"/>
      <c r="E795" s="44"/>
      <c r="F795" s="44"/>
      <c r="G795" s="44"/>
      <c r="H795" s="44"/>
      <c r="I795" s="44"/>
      <c r="J795" s="44"/>
      <c r="K795" s="44"/>
      <c r="L795" s="44"/>
      <c r="M795" s="44"/>
      <c r="N795" s="44"/>
      <c r="O795" s="78"/>
      <c r="P795" s="78"/>
      <c r="Q795" s="44"/>
      <c r="R795" s="44"/>
      <c r="S795" s="44"/>
      <c r="T795" s="44"/>
      <c r="U795" s="44"/>
      <c r="V795" s="44"/>
      <c r="W795" s="44"/>
    </row>
    <row r="796">
      <c r="A796" s="44"/>
      <c r="B796" s="44"/>
      <c r="C796" s="44"/>
      <c r="D796" s="44"/>
      <c r="E796" s="44"/>
      <c r="F796" s="44"/>
      <c r="G796" s="44"/>
      <c r="H796" s="44"/>
      <c r="I796" s="44"/>
      <c r="J796" s="44"/>
      <c r="K796" s="44"/>
      <c r="L796" s="44"/>
      <c r="M796" s="44"/>
      <c r="N796" s="44"/>
      <c r="O796" s="78"/>
      <c r="P796" s="78"/>
      <c r="Q796" s="44"/>
      <c r="R796" s="44"/>
      <c r="S796" s="44"/>
      <c r="T796" s="44"/>
      <c r="U796" s="44"/>
      <c r="V796" s="44"/>
      <c r="W796" s="44"/>
    </row>
    <row r="797">
      <c r="A797" s="44"/>
      <c r="B797" s="44"/>
      <c r="C797" s="44"/>
      <c r="D797" s="44"/>
      <c r="E797" s="44"/>
      <c r="F797" s="44"/>
      <c r="G797" s="44"/>
      <c r="H797" s="44"/>
      <c r="I797" s="44"/>
      <c r="J797" s="44"/>
      <c r="K797" s="44"/>
      <c r="L797" s="44"/>
      <c r="M797" s="44"/>
      <c r="N797" s="44"/>
      <c r="O797" s="78"/>
      <c r="P797" s="78"/>
      <c r="Q797" s="44"/>
      <c r="R797" s="44"/>
      <c r="S797" s="44"/>
      <c r="T797" s="44"/>
      <c r="U797" s="44"/>
      <c r="V797" s="44"/>
      <c r="W797" s="44"/>
    </row>
    <row r="798">
      <c r="A798" s="44"/>
      <c r="B798" s="44"/>
      <c r="C798" s="44"/>
      <c r="D798" s="44"/>
      <c r="E798" s="44"/>
      <c r="F798" s="44"/>
      <c r="G798" s="44"/>
      <c r="H798" s="44"/>
      <c r="I798" s="44"/>
      <c r="J798" s="44"/>
      <c r="K798" s="44"/>
      <c r="L798" s="44"/>
      <c r="M798" s="44"/>
      <c r="N798" s="44"/>
      <c r="O798" s="78"/>
      <c r="P798" s="78"/>
      <c r="Q798" s="44"/>
      <c r="R798" s="44"/>
      <c r="S798" s="44"/>
      <c r="T798" s="44"/>
      <c r="U798" s="44"/>
      <c r="V798" s="44"/>
      <c r="W798" s="44"/>
    </row>
    <row r="799">
      <c r="A799" s="44"/>
      <c r="B799" s="44"/>
      <c r="C799" s="44"/>
      <c r="D799" s="44"/>
      <c r="E799" s="44"/>
      <c r="F799" s="44"/>
      <c r="G799" s="44"/>
      <c r="H799" s="44"/>
      <c r="I799" s="44"/>
      <c r="J799" s="44"/>
      <c r="K799" s="44"/>
      <c r="L799" s="44"/>
      <c r="M799" s="44"/>
      <c r="N799" s="44"/>
      <c r="O799" s="78"/>
      <c r="P799" s="78"/>
      <c r="Q799" s="44"/>
      <c r="R799" s="44"/>
      <c r="S799" s="44"/>
      <c r="T799" s="44"/>
      <c r="U799" s="44"/>
      <c r="V799" s="44"/>
      <c r="W799" s="44"/>
    </row>
    <row r="800">
      <c r="A800" s="44"/>
      <c r="B800" s="44"/>
      <c r="C800" s="44"/>
      <c r="D800" s="44"/>
      <c r="E800" s="44"/>
      <c r="F800" s="44"/>
      <c r="G800" s="44"/>
      <c r="H800" s="44"/>
      <c r="I800" s="44"/>
      <c r="J800" s="44"/>
      <c r="K800" s="44"/>
      <c r="L800" s="44"/>
      <c r="M800" s="44"/>
      <c r="N800" s="44"/>
      <c r="O800" s="78"/>
      <c r="P800" s="78"/>
      <c r="Q800" s="44"/>
      <c r="R800" s="44"/>
      <c r="S800" s="44"/>
      <c r="T800" s="44"/>
      <c r="U800" s="44"/>
      <c r="V800" s="44"/>
      <c r="W800" s="44"/>
    </row>
    <row r="801">
      <c r="A801" s="44"/>
      <c r="B801" s="44"/>
      <c r="C801" s="44"/>
      <c r="D801" s="44"/>
      <c r="E801" s="44"/>
      <c r="F801" s="44"/>
      <c r="G801" s="44"/>
      <c r="H801" s="44"/>
      <c r="I801" s="44"/>
      <c r="J801" s="44"/>
      <c r="K801" s="44"/>
      <c r="L801" s="44"/>
      <c r="M801" s="44"/>
      <c r="N801" s="44"/>
      <c r="O801" s="78"/>
      <c r="P801" s="78"/>
      <c r="Q801" s="44"/>
      <c r="R801" s="44"/>
      <c r="S801" s="44"/>
      <c r="T801" s="44"/>
      <c r="U801" s="44"/>
      <c r="V801" s="44"/>
      <c r="W801" s="44"/>
    </row>
    <row r="802">
      <c r="A802" s="44"/>
      <c r="B802" s="44"/>
      <c r="C802" s="44"/>
      <c r="D802" s="44"/>
      <c r="E802" s="44"/>
      <c r="F802" s="44"/>
      <c r="G802" s="44"/>
      <c r="H802" s="44"/>
      <c r="I802" s="44"/>
      <c r="J802" s="44"/>
      <c r="K802" s="44"/>
      <c r="L802" s="44"/>
      <c r="M802" s="44"/>
      <c r="N802" s="44"/>
      <c r="O802" s="78"/>
      <c r="P802" s="78"/>
      <c r="Q802" s="44"/>
      <c r="R802" s="44"/>
      <c r="S802" s="44"/>
      <c r="T802" s="44"/>
      <c r="U802" s="44"/>
      <c r="V802" s="44"/>
      <c r="W802" s="44"/>
    </row>
    <row r="803">
      <c r="A803" s="44"/>
      <c r="B803" s="44"/>
      <c r="C803" s="44"/>
      <c r="D803" s="44"/>
      <c r="E803" s="44"/>
      <c r="F803" s="44"/>
      <c r="G803" s="44"/>
      <c r="H803" s="44"/>
      <c r="I803" s="44"/>
      <c r="J803" s="44"/>
      <c r="K803" s="44"/>
      <c r="L803" s="44"/>
      <c r="M803" s="44"/>
      <c r="N803" s="44"/>
      <c r="O803" s="78"/>
      <c r="P803" s="78"/>
      <c r="Q803" s="44"/>
      <c r="R803" s="44"/>
      <c r="S803" s="44"/>
      <c r="T803" s="44"/>
      <c r="U803" s="44"/>
      <c r="V803" s="44"/>
      <c r="W803" s="44"/>
    </row>
    <row r="804">
      <c r="A804" s="44"/>
      <c r="B804" s="44"/>
      <c r="C804" s="44"/>
      <c r="D804" s="44"/>
      <c r="E804" s="44"/>
      <c r="F804" s="44"/>
      <c r="G804" s="44"/>
      <c r="H804" s="44"/>
      <c r="I804" s="44"/>
      <c r="J804" s="44"/>
      <c r="K804" s="44"/>
      <c r="L804" s="44"/>
      <c r="M804" s="44"/>
      <c r="N804" s="44"/>
      <c r="O804" s="78"/>
      <c r="P804" s="78"/>
      <c r="Q804" s="44"/>
      <c r="R804" s="44"/>
      <c r="S804" s="44"/>
      <c r="T804" s="44"/>
      <c r="U804" s="44"/>
      <c r="V804" s="44"/>
      <c r="W804" s="44"/>
    </row>
    <row r="805">
      <c r="A805" s="44"/>
      <c r="B805" s="44"/>
      <c r="C805" s="44"/>
      <c r="D805" s="44"/>
      <c r="E805" s="44"/>
      <c r="F805" s="44"/>
      <c r="G805" s="44"/>
      <c r="H805" s="44"/>
      <c r="I805" s="44"/>
      <c r="J805" s="44"/>
      <c r="K805" s="44"/>
      <c r="L805" s="44"/>
      <c r="M805" s="44"/>
      <c r="N805" s="44"/>
      <c r="O805" s="78"/>
      <c r="P805" s="78"/>
      <c r="Q805" s="44"/>
      <c r="R805" s="44"/>
      <c r="S805" s="44"/>
      <c r="T805" s="44"/>
      <c r="U805" s="44"/>
      <c r="V805" s="44"/>
      <c r="W805" s="44"/>
    </row>
    <row r="806">
      <c r="A806" s="44"/>
      <c r="B806" s="44"/>
      <c r="C806" s="44"/>
      <c r="D806" s="44"/>
      <c r="E806" s="44"/>
      <c r="F806" s="44"/>
      <c r="G806" s="44"/>
      <c r="H806" s="44"/>
      <c r="I806" s="44"/>
      <c r="J806" s="44"/>
      <c r="K806" s="44"/>
      <c r="L806" s="44"/>
      <c r="M806" s="44"/>
      <c r="N806" s="44"/>
      <c r="O806" s="78"/>
      <c r="P806" s="78"/>
      <c r="Q806" s="44"/>
      <c r="R806" s="44"/>
      <c r="S806" s="44"/>
      <c r="T806" s="44"/>
      <c r="U806" s="44"/>
      <c r="V806" s="44"/>
      <c r="W806" s="44"/>
    </row>
    <row r="807">
      <c r="A807" s="44"/>
      <c r="B807" s="44"/>
      <c r="C807" s="44"/>
      <c r="D807" s="44"/>
      <c r="E807" s="44"/>
      <c r="F807" s="44"/>
      <c r="G807" s="44"/>
      <c r="H807" s="44"/>
      <c r="I807" s="44"/>
      <c r="J807" s="44"/>
      <c r="K807" s="44"/>
      <c r="L807" s="44"/>
      <c r="M807" s="44"/>
      <c r="N807" s="44"/>
      <c r="O807" s="78"/>
      <c r="P807" s="78"/>
      <c r="Q807" s="44"/>
      <c r="R807" s="44"/>
      <c r="S807" s="44"/>
      <c r="T807" s="44"/>
      <c r="U807" s="44"/>
      <c r="V807" s="44"/>
      <c r="W807" s="44"/>
    </row>
    <row r="808">
      <c r="A808" s="44"/>
      <c r="B808" s="44"/>
      <c r="C808" s="44"/>
      <c r="D808" s="44"/>
      <c r="E808" s="44"/>
      <c r="F808" s="44"/>
      <c r="G808" s="44"/>
      <c r="H808" s="44"/>
      <c r="I808" s="44"/>
      <c r="J808" s="44"/>
      <c r="K808" s="44"/>
      <c r="L808" s="44"/>
      <c r="M808" s="44"/>
      <c r="N808" s="44"/>
      <c r="O808" s="78"/>
      <c r="P808" s="78"/>
      <c r="Q808" s="44"/>
      <c r="R808" s="44"/>
      <c r="S808" s="44"/>
      <c r="T808" s="44"/>
      <c r="U808" s="44"/>
      <c r="V808" s="44"/>
      <c r="W808" s="44"/>
    </row>
    <row r="809">
      <c r="A809" s="44"/>
      <c r="B809" s="44"/>
      <c r="C809" s="44"/>
      <c r="D809" s="44"/>
      <c r="E809" s="44"/>
      <c r="F809" s="44"/>
      <c r="G809" s="44"/>
      <c r="H809" s="44"/>
      <c r="I809" s="44"/>
      <c r="J809" s="44"/>
      <c r="K809" s="44"/>
      <c r="L809" s="44"/>
      <c r="M809" s="44"/>
      <c r="N809" s="44"/>
      <c r="O809" s="78"/>
      <c r="P809" s="78"/>
      <c r="Q809" s="44"/>
      <c r="R809" s="44"/>
      <c r="S809" s="44"/>
      <c r="T809" s="44"/>
      <c r="U809" s="44"/>
      <c r="V809" s="44"/>
      <c r="W809" s="44"/>
    </row>
    <row r="810">
      <c r="A810" s="44"/>
      <c r="B810" s="44"/>
      <c r="C810" s="44"/>
      <c r="D810" s="44"/>
      <c r="E810" s="44"/>
      <c r="F810" s="44"/>
      <c r="G810" s="44"/>
      <c r="H810" s="44"/>
      <c r="I810" s="44"/>
      <c r="J810" s="44"/>
      <c r="K810" s="44"/>
      <c r="L810" s="44"/>
      <c r="M810" s="44"/>
      <c r="N810" s="44"/>
      <c r="O810" s="78"/>
      <c r="P810" s="78"/>
      <c r="Q810" s="44"/>
      <c r="R810" s="44"/>
      <c r="S810" s="44"/>
      <c r="T810" s="44"/>
      <c r="U810" s="44"/>
      <c r="V810" s="44"/>
      <c r="W810" s="44"/>
    </row>
    <row r="811">
      <c r="A811" s="44"/>
      <c r="B811" s="44"/>
      <c r="C811" s="44"/>
      <c r="D811" s="44"/>
      <c r="E811" s="44"/>
      <c r="F811" s="44"/>
      <c r="G811" s="44"/>
      <c r="H811" s="44"/>
      <c r="I811" s="44"/>
      <c r="J811" s="44"/>
      <c r="K811" s="44"/>
      <c r="L811" s="44"/>
      <c r="M811" s="44"/>
      <c r="N811" s="44"/>
      <c r="O811" s="78"/>
      <c r="P811" s="78"/>
      <c r="Q811" s="44"/>
      <c r="R811" s="44"/>
      <c r="S811" s="44"/>
      <c r="T811" s="44"/>
      <c r="U811" s="44"/>
      <c r="V811" s="44"/>
      <c r="W811" s="44"/>
    </row>
    <row r="812">
      <c r="A812" s="44"/>
      <c r="B812" s="44"/>
      <c r="C812" s="44"/>
      <c r="D812" s="44"/>
      <c r="E812" s="44"/>
      <c r="F812" s="44"/>
      <c r="G812" s="44"/>
      <c r="H812" s="44"/>
      <c r="I812" s="44"/>
      <c r="J812" s="44"/>
      <c r="K812" s="44"/>
      <c r="L812" s="44"/>
      <c r="M812" s="44"/>
      <c r="N812" s="44"/>
      <c r="O812" s="78"/>
      <c r="P812" s="78"/>
      <c r="Q812" s="44"/>
      <c r="R812" s="44"/>
      <c r="S812" s="44"/>
      <c r="T812" s="44"/>
      <c r="U812" s="44"/>
      <c r="V812" s="44"/>
      <c r="W812" s="44"/>
    </row>
    <row r="813">
      <c r="A813" s="44"/>
      <c r="B813" s="44"/>
      <c r="C813" s="44"/>
      <c r="D813" s="44"/>
      <c r="E813" s="44"/>
      <c r="F813" s="44"/>
      <c r="G813" s="44"/>
      <c r="H813" s="44"/>
      <c r="I813" s="44"/>
      <c r="J813" s="44"/>
      <c r="K813" s="44"/>
      <c r="L813" s="44"/>
      <c r="M813" s="44"/>
      <c r="N813" s="44"/>
      <c r="O813" s="78"/>
      <c r="P813" s="78"/>
      <c r="Q813" s="44"/>
      <c r="R813" s="44"/>
      <c r="S813" s="44"/>
      <c r="T813" s="44"/>
      <c r="U813" s="44"/>
      <c r="V813" s="44"/>
      <c r="W813" s="44"/>
    </row>
    <row r="814">
      <c r="A814" s="44"/>
      <c r="B814" s="44"/>
      <c r="C814" s="44"/>
      <c r="D814" s="44"/>
      <c r="E814" s="44"/>
      <c r="F814" s="44"/>
      <c r="G814" s="44"/>
      <c r="H814" s="44"/>
      <c r="I814" s="44"/>
      <c r="J814" s="44"/>
      <c r="K814" s="44"/>
      <c r="L814" s="44"/>
      <c r="M814" s="44"/>
      <c r="N814" s="44"/>
      <c r="O814" s="78"/>
      <c r="P814" s="78"/>
      <c r="Q814" s="44"/>
      <c r="R814" s="44"/>
      <c r="S814" s="44"/>
      <c r="T814" s="44"/>
      <c r="U814" s="44"/>
      <c r="V814" s="44"/>
      <c r="W814" s="44"/>
    </row>
    <row r="815">
      <c r="A815" s="44"/>
      <c r="B815" s="44"/>
      <c r="C815" s="44"/>
      <c r="D815" s="44"/>
      <c r="E815" s="44"/>
      <c r="F815" s="44"/>
      <c r="G815" s="44"/>
      <c r="H815" s="44"/>
      <c r="I815" s="44"/>
      <c r="J815" s="44"/>
      <c r="K815" s="44"/>
      <c r="L815" s="44"/>
      <c r="M815" s="44"/>
      <c r="N815" s="44"/>
      <c r="O815" s="78"/>
      <c r="P815" s="78"/>
      <c r="Q815" s="44"/>
      <c r="R815" s="44"/>
      <c r="S815" s="44"/>
      <c r="T815" s="44"/>
      <c r="U815" s="44"/>
      <c r="V815" s="44"/>
      <c r="W815" s="44"/>
    </row>
    <row r="816">
      <c r="A816" s="44"/>
      <c r="B816" s="44"/>
      <c r="C816" s="44"/>
      <c r="D816" s="44"/>
      <c r="E816" s="44"/>
      <c r="F816" s="44"/>
      <c r="G816" s="44"/>
      <c r="H816" s="44"/>
      <c r="I816" s="44"/>
      <c r="J816" s="44"/>
      <c r="K816" s="44"/>
      <c r="L816" s="44"/>
      <c r="M816" s="44"/>
      <c r="N816" s="44"/>
      <c r="O816" s="78"/>
      <c r="P816" s="78"/>
      <c r="Q816" s="44"/>
      <c r="R816" s="44"/>
      <c r="S816" s="44"/>
      <c r="T816" s="44"/>
      <c r="U816" s="44"/>
      <c r="V816" s="44"/>
      <c r="W816" s="44"/>
    </row>
    <row r="817">
      <c r="A817" s="44"/>
      <c r="B817" s="44"/>
      <c r="C817" s="44"/>
      <c r="D817" s="44"/>
      <c r="E817" s="44"/>
      <c r="F817" s="44"/>
      <c r="G817" s="44"/>
      <c r="H817" s="44"/>
      <c r="I817" s="44"/>
      <c r="J817" s="44"/>
      <c r="K817" s="44"/>
      <c r="L817" s="44"/>
      <c r="M817" s="44"/>
      <c r="N817" s="44"/>
      <c r="O817" s="78"/>
      <c r="P817" s="78"/>
      <c r="Q817" s="44"/>
      <c r="R817" s="44"/>
      <c r="S817" s="44"/>
      <c r="T817" s="44"/>
      <c r="U817" s="44"/>
      <c r="V817" s="44"/>
      <c r="W817" s="44"/>
    </row>
    <row r="818">
      <c r="A818" s="44"/>
      <c r="B818" s="44"/>
      <c r="C818" s="44"/>
      <c r="D818" s="44"/>
      <c r="E818" s="44"/>
      <c r="F818" s="44"/>
      <c r="G818" s="44"/>
      <c r="H818" s="44"/>
      <c r="I818" s="44"/>
      <c r="J818" s="44"/>
      <c r="K818" s="44"/>
      <c r="L818" s="44"/>
      <c r="M818" s="44"/>
      <c r="N818" s="44"/>
      <c r="O818" s="78"/>
      <c r="P818" s="78"/>
      <c r="Q818" s="44"/>
      <c r="R818" s="44"/>
      <c r="S818" s="44"/>
      <c r="T818" s="44"/>
      <c r="U818" s="44"/>
      <c r="V818" s="44"/>
      <c r="W818" s="44"/>
    </row>
    <row r="819">
      <c r="A819" s="44"/>
      <c r="B819" s="44"/>
      <c r="C819" s="44"/>
      <c r="D819" s="44"/>
      <c r="E819" s="44"/>
      <c r="F819" s="44"/>
      <c r="G819" s="44"/>
      <c r="H819" s="44"/>
      <c r="I819" s="44"/>
      <c r="J819" s="44"/>
      <c r="K819" s="44"/>
      <c r="L819" s="44"/>
      <c r="M819" s="44"/>
      <c r="N819" s="44"/>
      <c r="O819" s="78"/>
      <c r="P819" s="78"/>
      <c r="Q819" s="44"/>
      <c r="R819" s="44"/>
      <c r="S819" s="44"/>
      <c r="T819" s="44"/>
      <c r="U819" s="44"/>
      <c r="V819" s="44"/>
      <c r="W819" s="44"/>
    </row>
    <row r="820">
      <c r="A820" s="44"/>
      <c r="B820" s="44"/>
      <c r="C820" s="44"/>
      <c r="D820" s="44"/>
      <c r="E820" s="44"/>
      <c r="F820" s="44"/>
      <c r="G820" s="44"/>
      <c r="H820" s="44"/>
      <c r="I820" s="44"/>
      <c r="J820" s="44"/>
      <c r="K820" s="44"/>
      <c r="L820" s="44"/>
      <c r="M820" s="44"/>
      <c r="N820" s="44"/>
      <c r="O820" s="78"/>
      <c r="P820" s="78"/>
      <c r="Q820" s="44"/>
      <c r="R820" s="44"/>
      <c r="S820" s="44"/>
      <c r="T820" s="44"/>
      <c r="U820" s="44"/>
      <c r="V820" s="44"/>
      <c r="W820" s="44"/>
    </row>
    <row r="821">
      <c r="A821" s="44"/>
      <c r="B821" s="44"/>
      <c r="C821" s="44"/>
      <c r="D821" s="44"/>
      <c r="E821" s="44"/>
      <c r="F821" s="44"/>
      <c r="G821" s="44"/>
      <c r="H821" s="44"/>
      <c r="I821" s="44"/>
      <c r="J821" s="44"/>
      <c r="K821" s="44"/>
      <c r="L821" s="44"/>
      <c r="M821" s="44"/>
      <c r="N821" s="44"/>
      <c r="O821" s="78"/>
      <c r="P821" s="78"/>
      <c r="Q821" s="44"/>
      <c r="R821" s="44"/>
      <c r="S821" s="44"/>
      <c r="T821" s="44"/>
      <c r="U821" s="44"/>
      <c r="V821" s="44"/>
      <c r="W821" s="44"/>
    </row>
    <row r="822">
      <c r="A822" s="44"/>
      <c r="B822" s="44"/>
      <c r="C822" s="44"/>
      <c r="D822" s="44"/>
      <c r="E822" s="44"/>
      <c r="F822" s="44"/>
      <c r="G822" s="44"/>
      <c r="H822" s="44"/>
      <c r="I822" s="44"/>
      <c r="J822" s="44"/>
      <c r="K822" s="44"/>
      <c r="L822" s="44"/>
      <c r="M822" s="44"/>
      <c r="N822" s="44"/>
      <c r="O822" s="78"/>
      <c r="P822" s="78"/>
      <c r="Q822" s="44"/>
      <c r="R822" s="44"/>
      <c r="S822" s="44"/>
      <c r="T822" s="44"/>
      <c r="U822" s="44"/>
      <c r="V822" s="44"/>
      <c r="W822" s="44"/>
    </row>
    <row r="823">
      <c r="A823" s="44"/>
      <c r="B823" s="44"/>
      <c r="C823" s="44"/>
      <c r="D823" s="44"/>
      <c r="E823" s="44"/>
      <c r="F823" s="44"/>
      <c r="G823" s="44"/>
      <c r="H823" s="44"/>
      <c r="I823" s="44"/>
      <c r="J823" s="44"/>
      <c r="K823" s="44"/>
      <c r="L823" s="44"/>
      <c r="M823" s="44"/>
      <c r="N823" s="44"/>
      <c r="O823" s="78"/>
      <c r="P823" s="78"/>
      <c r="Q823" s="44"/>
      <c r="R823" s="44"/>
      <c r="S823" s="44"/>
      <c r="T823" s="44"/>
      <c r="U823" s="44"/>
      <c r="V823" s="44"/>
      <c r="W823" s="44"/>
    </row>
    <row r="824">
      <c r="A824" s="44"/>
      <c r="B824" s="44"/>
      <c r="C824" s="44"/>
      <c r="D824" s="44"/>
      <c r="E824" s="44"/>
      <c r="F824" s="44"/>
      <c r="G824" s="44"/>
      <c r="H824" s="44"/>
      <c r="I824" s="44"/>
      <c r="J824" s="44"/>
      <c r="K824" s="44"/>
      <c r="L824" s="44"/>
      <c r="M824" s="44"/>
      <c r="N824" s="44"/>
      <c r="O824" s="78"/>
      <c r="P824" s="78"/>
      <c r="Q824" s="44"/>
      <c r="R824" s="44"/>
      <c r="S824" s="44"/>
      <c r="T824" s="44"/>
      <c r="U824" s="44"/>
      <c r="V824" s="44"/>
      <c r="W824" s="44"/>
    </row>
    <row r="825">
      <c r="A825" s="44"/>
      <c r="B825" s="44"/>
      <c r="C825" s="44"/>
      <c r="D825" s="44"/>
      <c r="E825" s="44"/>
      <c r="F825" s="44"/>
      <c r="G825" s="44"/>
      <c r="H825" s="44"/>
      <c r="I825" s="44"/>
      <c r="J825" s="44"/>
      <c r="K825" s="44"/>
      <c r="L825" s="44"/>
      <c r="M825" s="44"/>
      <c r="N825" s="44"/>
      <c r="O825" s="78"/>
      <c r="P825" s="78"/>
      <c r="Q825" s="44"/>
      <c r="R825" s="44"/>
      <c r="S825" s="44"/>
      <c r="T825" s="44"/>
      <c r="U825" s="44"/>
      <c r="V825" s="44"/>
      <c r="W825" s="44"/>
    </row>
    <row r="826">
      <c r="A826" s="44"/>
      <c r="B826" s="44"/>
      <c r="C826" s="44"/>
      <c r="D826" s="44"/>
      <c r="E826" s="44"/>
      <c r="F826" s="44"/>
      <c r="G826" s="44"/>
      <c r="H826" s="44"/>
      <c r="I826" s="44"/>
      <c r="J826" s="44"/>
      <c r="K826" s="44"/>
      <c r="L826" s="44"/>
      <c r="M826" s="44"/>
      <c r="N826" s="44"/>
      <c r="O826" s="78"/>
      <c r="P826" s="78"/>
      <c r="Q826" s="44"/>
      <c r="R826" s="44"/>
      <c r="S826" s="44"/>
      <c r="T826" s="44"/>
      <c r="U826" s="44"/>
      <c r="V826" s="44"/>
      <c r="W826" s="44"/>
    </row>
    <row r="827">
      <c r="A827" s="44"/>
      <c r="B827" s="44"/>
      <c r="C827" s="44"/>
      <c r="D827" s="44"/>
      <c r="E827" s="44"/>
      <c r="F827" s="44"/>
      <c r="G827" s="44"/>
      <c r="H827" s="44"/>
      <c r="I827" s="44"/>
      <c r="J827" s="44"/>
      <c r="K827" s="44"/>
      <c r="L827" s="44"/>
      <c r="M827" s="44"/>
      <c r="N827" s="44"/>
      <c r="O827" s="78"/>
      <c r="P827" s="78"/>
      <c r="Q827" s="44"/>
      <c r="R827" s="44"/>
      <c r="S827" s="44"/>
      <c r="T827" s="44"/>
      <c r="U827" s="44"/>
      <c r="V827" s="44"/>
      <c r="W827" s="44"/>
    </row>
    <row r="828">
      <c r="A828" s="44"/>
      <c r="B828" s="44"/>
      <c r="C828" s="44"/>
      <c r="D828" s="44"/>
      <c r="E828" s="44"/>
      <c r="F828" s="44"/>
      <c r="G828" s="44"/>
      <c r="H828" s="44"/>
      <c r="I828" s="44"/>
      <c r="J828" s="44"/>
      <c r="K828" s="44"/>
      <c r="L828" s="44"/>
      <c r="M828" s="44"/>
      <c r="N828" s="44"/>
      <c r="O828" s="78"/>
      <c r="P828" s="78"/>
      <c r="Q828" s="44"/>
      <c r="R828" s="44"/>
      <c r="S828" s="44"/>
      <c r="T828" s="44"/>
      <c r="U828" s="44"/>
      <c r="V828" s="44"/>
      <c r="W828" s="44"/>
    </row>
    <row r="829">
      <c r="A829" s="44"/>
      <c r="B829" s="44"/>
      <c r="C829" s="44"/>
      <c r="D829" s="44"/>
      <c r="E829" s="44"/>
      <c r="F829" s="44"/>
      <c r="G829" s="44"/>
      <c r="H829" s="44"/>
      <c r="I829" s="44"/>
      <c r="J829" s="44"/>
      <c r="K829" s="44"/>
      <c r="L829" s="44"/>
      <c r="M829" s="44"/>
      <c r="N829" s="44"/>
      <c r="O829" s="78"/>
      <c r="P829" s="78"/>
      <c r="Q829" s="44"/>
      <c r="R829" s="44"/>
      <c r="S829" s="44"/>
      <c r="T829" s="44"/>
      <c r="U829" s="44"/>
      <c r="V829" s="44"/>
      <c r="W829" s="44"/>
    </row>
    <row r="830">
      <c r="A830" s="44"/>
      <c r="B830" s="44"/>
      <c r="C830" s="44"/>
      <c r="D830" s="44"/>
      <c r="E830" s="44"/>
      <c r="F830" s="44"/>
      <c r="G830" s="44"/>
      <c r="H830" s="44"/>
      <c r="I830" s="44"/>
      <c r="J830" s="44"/>
      <c r="K830" s="44"/>
      <c r="L830" s="44"/>
      <c r="M830" s="44"/>
      <c r="N830" s="44"/>
      <c r="O830" s="78"/>
      <c r="P830" s="78"/>
      <c r="Q830" s="44"/>
      <c r="R830" s="44"/>
      <c r="S830" s="44"/>
      <c r="T830" s="44"/>
      <c r="U830" s="44"/>
      <c r="V830" s="44"/>
      <c r="W830" s="44"/>
    </row>
    <row r="831">
      <c r="A831" s="44"/>
      <c r="B831" s="44"/>
      <c r="C831" s="44"/>
      <c r="D831" s="44"/>
      <c r="E831" s="44"/>
      <c r="F831" s="44"/>
      <c r="G831" s="44"/>
      <c r="H831" s="44"/>
      <c r="I831" s="44"/>
      <c r="J831" s="44"/>
      <c r="K831" s="44"/>
      <c r="L831" s="44"/>
      <c r="M831" s="44"/>
      <c r="N831" s="44"/>
      <c r="O831" s="78"/>
      <c r="P831" s="78"/>
      <c r="Q831" s="44"/>
      <c r="R831" s="44"/>
      <c r="S831" s="44"/>
      <c r="T831" s="44"/>
      <c r="U831" s="44"/>
      <c r="V831" s="44"/>
      <c r="W831" s="44"/>
    </row>
    <row r="832">
      <c r="A832" s="44"/>
      <c r="B832" s="44"/>
      <c r="C832" s="44"/>
      <c r="D832" s="44"/>
      <c r="E832" s="44"/>
      <c r="F832" s="44"/>
      <c r="G832" s="44"/>
      <c r="H832" s="44"/>
      <c r="I832" s="44"/>
      <c r="J832" s="44"/>
      <c r="K832" s="44"/>
      <c r="L832" s="44"/>
      <c r="M832" s="44"/>
      <c r="N832" s="44"/>
      <c r="O832" s="78"/>
      <c r="P832" s="78"/>
      <c r="Q832" s="44"/>
      <c r="R832" s="44"/>
      <c r="S832" s="44"/>
      <c r="T832" s="44"/>
      <c r="U832" s="44"/>
      <c r="V832" s="44"/>
      <c r="W832" s="44"/>
    </row>
    <row r="833">
      <c r="A833" s="44"/>
      <c r="B833" s="44"/>
      <c r="C833" s="44"/>
      <c r="D833" s="44"/>
      <c r="E833" s="44"/>
      <c r="F833" s="44"/>
      <c r="G833" s="44"/>
      <c r="H833" s="44"/>
      <c r="I833" s="44"/>
      <c r="J833" s="44"/>
      <c r="K833" s="44"/>
      <c r="L833" s="44"/>
      <c r="M833" s="44"/>
      <c r="N833" s="44"/>
      <c r="O833" s="78"/>
      <c r="P833" s="78"/>
      <c r="Q833" s="44"/>
      <c r="R833" s="44"/>
      <c r="S833" s="44"/>
      <c r="T833" s="44"/>
      <c r="U833" s="44"/>
      <c r="V833" s="44"/>
      <c r="W833" s="44"/>
    </row>
    <row r="834">
      <c r="A834" s="44"/>
      <c r="B834" s="44"/>
      <c r="C834" s="44"/>
      <c r="D834" s="44"/>
      <c r="E834" s="44"/>
      <c r="F834" s="44"/>
      <c r="G834" s="44"/>
      <c r="H834" s="44"/>
      <c r="I834" s="44"/>
      <c r="J834" s="44"/>
      <c r="K834" s="44"/>
      <c r="L834" s="44"/>
      <c r="M834" s="44"/>
      <c r="N834" s="44"/>
      <c r="O834" s="78"/>
      <c r="P834" s="78"/>
      <c r="Q834" s="44"/>
      <c r="R834" s="44"/>
      <c r="S834" s="44"/>
      <c r="T834" s="44"/>
      <c r="U834" s="44"/>
      <c r="V834" s="44"/>
      <c r="W834" s="44"/>
    </row>
    <row r="835">
      <c r="A835" s="44"/>
      <c r="B835" s="44"/>
      <c r="C835" s="44"/>
      <c r="D835" s="44"/>
      <c r="E835" s="44"/>
      <c r="F835" s="44"/>
      <c r="G835" s="44"/>
      <c r="H835" s="44"/>
      <c r="I835" s="44"/>
      <c r="J835" s="44"/>
      <c r="K835" s="44"/>
      <c r="L835" s="44"/>
      <c r="M835" s="44"/>
      <c r="N835" s="44"/>
      <c r="O835" s="78"/>
      <c r="P835" s="78"/>
      <c r="Q835" s="44"/>
      <c r="R835" s="44"/>
      <c r="S835" s="44"/>
      <c r="T835" s="44"/>
      <c r="U835" s="44"/>
      <c r="V835" s="44"/>
      <c r="W835" s="44"/>
    </row>
    <row r="836">
      <c r="A836" s="44"/>
      <c r="B836" s="44"/>
      <c r="C836" s="44"/>
      <c r="D836" s="44"/>
      <c r="E836" s="44"/>
      <c r="F836" s="44"/>
      <c r="G836" s="44"/>
      <c r="H836" s="44"/>
      <c r="I836" s="44"/>
      <c r="J836" s="44"/>
      <c r="K836" s="44"/>
      <c r="L836" s="44"/>
      <c r="M836" s="44"/>
      <c r="N836" s="44"/>
      <c r="O836" s="78"/>
      <c r="P836" s="78"/>
      <c r="Q836" s="44"/>
      <c r="R836" s="44"/>
      <c r="S836" s="44"/>
      <c r="T836" s="44"/>
      <c r="U836" s="44"/>
      <c r="V836" s="44"/>
      <c r="W836" s="44"/>
    </row>
    <row r="837">
      <c r="A837" s="44"/>
      <c r="B837" s="44"/>
      <c r="C837" s="44"/>
      <c r="D837" s="44"/>
      <c r="E837" s="44"/>
      <c r="F837" s="44"/>
      <c r="G837" s="44"/>
      <c r="H837" s="44"/>
      <c r="I837" s="44"/>
      <c r="J837" s="44"/>
      <c r="K837" s="44"/>
      <c r="L837" s="44"/>
      <c r="M837" s="44"/>
      <c r="N837" s="44"/>
      <c r="O837" s="78"/>
      <c r="P837" s="78"/>
      <c r="Q837" s="44"/>
      <c r="R837" s="44"/>
      <c r="S837" s="44"/>
      <c r="T837" s="44"/>
      <c r="U837" s="44"/>
      <c r="V837" s="44"/>
      <c r="W837" s="44"/>
    </row>
    <row r="838">
      <c r="A838" s="44"/>
      <c r="B838" s="44"/>
      <c r="C838" s="44"/>
      <c r="D838" s="44"/>
      <c r="E838" s="44"/>
      <c r="F838" s="44"/>
      <c r="G838" s="44"/>
      <c r="H838" s="44"/>
      <c r="I838" s="44"/>
      <c r="J838" s="44"/>
      <c r="K838" s="44"/>
      <c r="L838" s="44"/>
      <c r="M838" s="44"/>
      <c r="N838" s="44"/>
      <c r="O838" s="78"/>
      <c r="P838" s="78"/>
      <c r="Q838" s="44"/>
      <c r="R838" s="44"/>
      <c r="S838" s="44"/>
      <c r="T838" s="44"/>
      <c r="U838" s="44"/>
      <c r="V838" s="44"/>
      <c r="W838" s="44"/>
    </row>
    <row r="839">
      <c r="A839" s="44"/>
      <c r="B839" s="44"/>
      <c r="C839" s="44"/>
      <c r="D839" s="44"/>
      <c r="E839" s="44"/>
      <c r="F839" s="44"/>
      <c r="G839" s="44"/>
      <c r="H839" s="44"/>
      <c r="I839" s="44"/>
      <c r="J839" s="44"/>
      <c r="K839" s="44"/>
      <c r="L839" s="44"/>
      <c r="M839" s="44"/>
      <c r="N839" s="44"/>
      <c r="O839" s="78"/>
      <c r="P839" s="78"/>
      <c r="Q839" s="44"/>
      <c r="R839" s="44"/>
      <c r="S839" s="44"/>
      <c r="T839" s="44"/>
      <c r="U839" s="44"/>
      <c r="V839" s="44"/>
      <c r="W839" s="44"/>
    </row>
    <row r="840">
      <c r="A840" s="44"/>
      <c r="B840" s="44"/>
      <c r="C840" s="44"/>
      <c r="D840" s="44"/>
      <c r="E840" s="44"/>
      <c r="F840" s="44"/>
      <c r="G840" s="44"/>
      <c r="H840" s="44"/>
      <c r="I840" s="44"/>
      <c r="J840" s="44"/>
      <c r="K840" s="44"/>
      <c r="L840" s="44"/>
      <c r="M840" s="44"/>
      <c r="N840" s="44"/>
      <c r="O840" s="78"/>
      <c r="P840" s="78"/>
      <c r="Q840" s="44"/>
      <c r="R840" s="44"/>
      <c r="S840" s="44"/>
      <c r="T840" s="44"/>
      <c r="U840" s="44"/>
      <c r="V840" s="44"/>
      <c r="W840" s="44"/>
    </row>
    <row r="841">
      <c r="A841" s="44"/>
      <c r="B841" s="44"/>
      <c r="C841" s="44"/>
      <c r="D841" s="44"/>
      <c r="E841" s="44"/>
      <c r="F841" s="44"/>
      <c r="G841" s="44"/>
      <c r="H841" s="44"/>
      <c r="I841" s="44"/>
      <c r="J841" s="44"/>
      <c r="K841" s="44"/>
      <c r="L841" s="44"/>
      <c r="M841" s="44"/>
      <c r="N841" s="44"/>
      <c r="O841" s="78"/>
      <c r="P841" s="78"/>
      <c r="Q841" s="44"/>
      <c r="R841" s="44"/>
      <c r="S841" s="44"/>
      <c r="T841" s="44"/>
      <c r="U841" s="44"/>
      <c r="V841" s="44"/>
      <c r="W841" s="44"/>
    </row>
    <row r="842">
      <c r="A842" s="44"/>
      <c r="B842" s="44"/>
      <c r="C842" s="44"/>
      <c r="D842" s="44"/>
      <c r="E842" s="44"/>
      <c r="F842" s="44"/>
      <c r="G842" s="44"/>
      <c r="H842" s="44"/>
      <c r="I842" s="44"/>
      <c r="J842" s="44"/>
      <c r="K842" s="44"/>
      <c r="L842" s="44"/>
      <c r="M842" s="44"/>
      <c r="N842" s="44"/>
      <c r="O842" s="78"/>
      <c r="P842" s="78"/>
      <c r="Q842" s="44"/>
      <c r="R842" s="44"/>
      <c r="S842" s="44"/>
      <c r="T842" s="44"/>
      <c r="U842" s="44"/>
      <c r="V842" s="44"/>
      <c r="W842" s="44"/>
    </row>
    <row r="843">
      <c r="A843" s="44"/>
      <c r="B843" s="44"/>
      <c r="C843" s="44"/>
      <c r="D843" s="44"/>
      <c r="E843" s="44"/>
      <c r="F843" s="44"/>
      <c r="G843" s="44"/>
      <c r="H843" s="44"/>
      <c r="I843" s="44"/>
      <c r="J843" s="44"/>
      <c r="K843" s="44"/>
      <c r="L843" s="44"/>
      <c r="M843" s="44"/>
      <c r="N843" s="44"/>
      <c r="O843" s="78"/>
      <c r="P843" s="78"/>
      <c r="Q843" s="44"/>
      <c r="R843" s="44"/>
      <c r="S843" s="44"/>
      <c r="T843" s="44"/>
      <c r="U843" s="44"/>
      <c r="V843" s="44"/>
      <c r="W843" s="44"/>
    </row>
    <row r="844">
      <c r="A844" s="44"/>
      <c r="B844" s="44"/>
      <c r="C844" s="44"/>
      <c r="D844" s="44"/>
      <c r="E844" s="44"/>
      <c r="F844" s="44"/>
      <c r="G844" s="44"/>
      <c r="H844" s="44"/>
      <c r="I844" s="44"/>
      <c r="J844" s="44"/>
      <c r="K844" s="44"/>
      <c r="L844" s="44"/>
      <c r="M844" s="44"/>
      <c r="N844" s="44"/>
      <c r="O844" s="78"/>
      <c r="P844" s="78"/>
      <c r="Q844" s="44"/>
      <c r="R844" s="44"/>
      <c r="S844" s="44"/>
      <c r="T844" s="44"/>
      <c r="U844" s="44"/>
      <c r="V844" s="44"/>
      <c r="W844" s="44"/>
    </row>
    <row r="845">
      <c r="A845" s="44"/>
      <c r="B845" s="44"/>
      <c r="C845" s="44"/>
      <c r="D845" s="44"/>
      <c r="E845" s="44"/>
      <c r="F845" s="44"/>
      <c r="G845" s="44"/>
      <c r="H845" s="44"/>
      <c r="I845" s="44"/>
      <c r="J845" s="44"/>
      <c r="K845" s="44"/>
      <c r="L845" s="44"/>
      <c r="M845" s="44"/>
      <c r="N845" s="44"/>
      <c r="O845" s="78"/>
      <c r="P845" s="78"/>
      <c r="Q845" s="44"/>
      <c r="R845" s="44"/>
      <c r="S845" s="44"/>
      <c r="T845" s="44"/>
      <c r="U845" s="44"/>
      <c r="V845" s="44"/>
      <c r="W845" s="44"/>
    </row>
    <row r="846">
      <c r="A846" s="44"/>
      <c r="B846" s="44"/>
      <c r="C846" s="44"/>
      <c r="D846" s="44"/>
      <c r="E846" s="44"/>
      <c r="F846" s="44"/>
      <c r="G846" s="44"/>
      <c r="H846" s="44"/>
      <c r="I846" s="44"/>
      <c r="J846" s="44"/>
      <c r="K846" s="44"/>
      <c r="L846" s="44"/>
      <c r="M846" s="44"/>
      <c r="N846" s="44"/>
      <c r="O846" s="78"/>
      <c r="P846" s="78"/>
      <c r="Q846" s="44"/>
      <c r="R846" s="44"/>
      <c r="S846" s="44"/>
      <c r="T846" s="44"/>
      <c r="U846" s="44"/>
      <c r="V846" s="44"/>
      <c r="W846" s="44"/>
    </row>
    <row r="847">
      <c r="A847" s="44"/>
      <c r="B847" s="44"/>
      <c r="C847" s="44"/>
      <c r="D847" s="44"/>
      <c r="E847" s="44"/>
      <c r="F847" s="44"/>
      <c r="G847" s="44"/>
      <c r="H847" s="44"/>
      <c r="I847" s="44"/>
      <c r="J847" s="44"/>
      <c r="K847" s="44"/>
      <c r="L847" s="44"/>
      <c r="M847" s="44"/>
      <c r="N847" s="44"/>
      <c r="O847" s="78"/>
      <c r="P847" s="78"/>
      <c r="Q847" s="44"/>
      <c r="R847" s="44"/>
      <c r="S847" s="44"/>
      <c r="T847" s="44"/>
      <c r="U847" s="44"/>
      <c r="V847" s="44"/>
      <c r="W847" s="44"/>
    </row>
    <row r="848">
      <c r="A848" s="44"/>
      <c r="B848" s="44"/>
      <c r="C848" s="44"/>
      <c r="D848" s="44"/>
      <c r="E848" s="44"/>
      <c r="F848" s="44"/>
      <c r="G848" s="44"/>
      <c r="H848" s="44"/>
      <c r="I848" s="44"/>
      <c r="J848" s="44"/>
      <c r="K848" s="44"/>
      <c r="L848" s="44"/>
      <c r="M848" s="44"/>
      <c r="N848" s="44"/>
      <c r="O848" s="78"/>
      <c r="P848" s="78"/>
      <c r="Q848" s="44"/>
      <c r="R848" s="44"/>
      <c r="S848" s="44"/>
      <c r="T848" s="44"/>
      <c r="U848" s="44"/>
      <c r="V848" s="44"/>
      <c r="W848" s="44"/>
    </row>
    <row r="849">
      <c r="A849" s="44"/>
      <c r="B849" s="44"/>
      <c r="C849" s="44"/>
      <c r="D849" s="44"/>
      <c r="E849" s="44"/>
      <c r="F849" s="44"/>
      <c r="G849" s="44"/>
      <c r="H849" s="44"/>
      <c r="I849" s="44"/>
      <c r="J849" s="44"/>
      <c r="K849" s="44"/>
      <c r="L849" s="44"/>
      <c r="M849" s="44"/>
      <c r="N849" s="44"/>
      <c r="O849" s="78"/>
      <c r="P849" s="78"/>
      <c r="Q849" s="44"/>
      <c r="R849" s="44"/>
      <c r="S849" s="44"/>
      <c r="T849" s="44"/>
      <c r="U849" s="44"/>
      <c r="V849" s="44"/>
      <c r="W849" s="44"/>
    </row>
    <row r="850">
      <c r="A850" s="44"/>
      <c r="B850" s="44"/>
      <c r="C850" s="44"/>
      <c r="D850" s="44"/>
      <c r="E850" s="44"/>
      <c r="F850" s="44"/>
      <c r="G850" s="44"/>
      <c r="H850" s="44"/>
      <c r="I850" s="44"/>
      <c r="J850" s="44"/>
      <c r="K850" s="44"/>
      <c r="L850" s="44"/>
      <c r="M850" s="44"/>
      <c r="N850" s="44"/>
      <c r="O850" s="78"/>
      <c r="P850" s="78"/>
      <c r="Q850" s="44"/>
      <c r="R850" s="44"/>
      <c r="S850" s="44"/>
      <c r="T850" s="44"/>
      <c r="U850" s="44"/>
      <c r="V850" s="44"/>
      <c r="W850" s="44"/>
    </row>
    <row r="851">
      <c r="A851" s="44"/>
      <c r="B851" s="44"/>
      <c r="C851" s="44"/>
      <c r="D851" s="44"/>
      <c r="E851" s="44"/>
      <c r="F851" s="44"/>
      <c r="G851" s="44"/>
      <c r="H851" s="44"/>
      <c r="I851" s="44"/>
      <c r="J851" s="44"/>
      <c r="K851" s="44"/>
      <c r="L851" s="44"/>
      <c r="M851" s="44"/>
      <c r="N851" s="44"/>
      <c r="O851" s="78"/>
      <c r="P851" s="78"/>
      <c r="Q851" s="44"/>
      <c r="R851" s="44"/>
      <c r="S851" s="44"/>
      <c r="T851" s="44"/>
      <c r="U851" s="44"/>
      <c r="V851" s="44"/>
      <c r="W851" s="44"/>
    </row>
    <row r="852">
      <c r="A852" s="44"/>
      <c r="B852" s="44"/>
      <c r="C852" s="44"/>
      <c r="D852" s="44"/>
      <c r="E852" s="44"/>
      <c r="F852" s="44"/>
      <c r="G852" s="44"/>
      <c r="H852" s="44"/>
      <c r="I852" s="44"/>
      <c r="J852" s="44"/>
      <c r="K852" s="44"/>
      <c r="L852" s="44"/>
      <c r="M852" s="44"/>
      <c r="N852" s="44"/>
      <c r="O852" s="78"/>
      <c r="P852" s="78"/>
      <c r="Q852" s="44"/>
      <c r="R852" s="44"/>
      <c r="S852" s="44"/>
      <c r="T852" s="44"/>
      <c r="U852" s="44"/>
      <c r="V852" s="44"/>
      <c r="W852" s="44"/>
    </row>
    <row r="853">
      <c r="A853" s="44"/>
      <c r="B853" s="44"/>
      <c r="C853" s="44"/>
      <c r="D853" s="44"/>
      <c r="E853" s="44"/>
      <c r="F853" s="44"/>
      <c r="G853" s="44"/>
      <c r="H853" s="44"/>
      <c r="I853" s="44"/>
      <c r="J853" s="44"/>
      <c r="K853" s="44"/>
      <c r="L853" s="44"/>
      <c r="M853" s="44"/>
      <c r="N853" s="44"/>
      <c r="O853" s="78"/>
      <c r="P853" s="78"/>
      <c r="Q853" s="44"/>
      <c r="R853" s="44"/>
      <c r="S853" s="44"/>
      <c r="T853" s="44"/>
      <c r="U853" s="44"/>
      <c r="V853" s="44"/>
      <c r="W853" s="44"/>
    </row>
    <row r="854">
      <c r="A854" s="44"/>
      <c r="B854" s="44"/>
      <c r="C854" s="44"/>
      <c r="D854" s="44"/>
      <c r="E854" s="44"/>
      <c r="F854" s="44"/>
      <c r="G854" s="44"/>
      <c r="H854" s="44"/>
      <c r="I854" s="44"/>
      <c r="J854" s="44"/>
      <c r="K854" s="44"/>
      <c r="L854" s="44"/>
      <c r="M854" s="44"/>
      <c r="N854" s="44"/>
      <c r="O854" s="78"/>
      <c r="P854" s="78"/>
      <c r="Q854" s="44"/>
      <c r="R854" s="44"/>
      <c r="S854" s="44"/>
      <c r="T854" s="44"/>
      <c r="U854" s="44"/>
      <c r="V854" s="44"/>
      <c r="W854" s="44"/>
    </row>
    <row r="855">
      <c r="A855" s="44"/>
      <c r="B855" s="44"/>
      <c r="C855" s="44"/>
      <c r="D855" s="44"/>
      <c r="E855" s="44"/>
      <c r="F855" s="44"/>
      <c r="G855" s="44"/>
      <c r="H855" s="44"/>
      <c r="I855" s="44"/>
      <c r="J855" s="44"/>
      <c r="K855" s="44"/>
      <c r="L855" s="44"/>
      <c r="M855" s="44"/>
      <c r="N855" s="44"/>
      <c r="O855" s="78"/>
      <c r="P855" s="78"/>
      <c r="Q855" s="44"/>
      <c r="R855" s="44"/>
      <c r="S855" s="44"/>
      <c r="T855" s="44"/>
      <c r="U855" s="44"/>
      <c r="V855" s="44"/>
      <c r="W855" s="44"/>
    </row>
    <row r="856">
      <c r="A856" s="44"/>
      <c r="B856" s="44"/>
      <c r="C856" s="44"/>
      <c r="D856" s="44"/>
      <c r="E856" s="44"/>
      <c r="F856" s="44"/>
      <c r="G856" s="44"/>
      <c r="H856" s="44"/>
      <c r="I856" s="44"/>
      <c r="J856" s="44"/>
      <c r="K856" s="44"/>
      <c r="L856" s="44"/>
      <c r="M856" s="44"/>
      <c r="N856" s="44"/>
      <c r="O856" s="78"/>
      <c r="P856" s="78"/>
      <c r="Q856" s="44"/>
      <c r="R856" s="44"/>
      <c r="S856" s="44"/>
      <c r="T856" s="44"/>
      <c r="U856" s="44"/>
      <c r="V856" s="44"/>
      <c r="W856" s="44"/>
    </row>
    <row r="857">
      <c r="A857" s="44"/>
      <c r="B857" s="44"/>
      <c r="C857" s="44"/>
      <c r="D857" s="44"/>
      <c r="E857" s="44"/>
      <c r="F857" s="44"/>
      <c r="G857" s="44"/>
      <c r="H857" s="44"/>
      <c r="I857" s="44"/>
      <c r="J857" s="44"/>
      <c r="K857" s="44"/>
      <c r="L857" s="44"/>
      <c r="M857" s="44"/>
      <c r="N857" s="44"/>
      <c r="O857" s="78"/>
      <c r="P857" s="78"/>
      <c r="Q857" s="44"/>
      <c r="R857" s="44"/>
      <c r="S857" s="44"/>
      <c r="T857" s="44"/>
      <c r="U857" s="44"/>
      <c r="V857" s="44"/>
      <c r="W857" s="44"/>
    </row>
    <row r="858">
      <c r="A858" s="44"/>
      <c r="B858" s="44"/>
      <c r="C858" s="44"/>
      <c r="D858" s="44"/>
      <c r="E858" s="44"/>
      <c r="F858" s="44"/>
      <c r="G858" s="44"/>
      <c r="H858" s="44"/>
      <c r="I858" s="44"/>
      <c r="J858" s="44"/>
      <c r="K858" s="44"/>
      <c r="L858" s="44"/>
      <c r="M858" s="44"/>
      <c r="N858" s="44"/>
      <c r="O858" s="78"/>
      <c r="P858" s="78"/>
      <c r="Q858" s="44"/>
      <c r="R858" s="44"/>
      <c r="S858" s="44"/>
      <c r="T858" s="44"/>
      <c r="U858" s="44"/>
      <c r="V858" s="44"/>
      <c r="W858" s="44"/>
    </row>
    <row r="859">
      <c r="A859" s="44"/>
      <c r="B859" s="44"/>
      <c r="C859" s="44"/>
      <c r="D859" s="44"/>
      <c r="E859" s="44"/>
      <c r="F859" s="44"/>
      <c r="G859" s="44"/>
      <c r="H859" s="44"/>
      <c r="I859" s="44"/>
      <c r="J859" s="44"/>
      <c r="K859" s="44"/>
      <c r="L859" s="44"/>
      <c r="M859" s="44"/>
      <c r="N859" s="44"/>
      <c r="O859" s="78"/>
      <c r="P859" s="78"/>
      <c r="Q859" s="44"/>
      <c r="R859" s="44"/>
      <c r="S859" s="44"/>
      <c r="T859" s="44"/>
      <c r="U859" s="44"/>
      <c r="V859" s="44"/>
      <c r="W859" s="44"/>
    </row>
    <row r="860">
      <c r="A860" s="44"/>
      <c r="B860" s="44"/>
      <c r="C860" s="44"/>
      <c r="D860" s="44"/>
      <c r="E860" s="44"/>
      <c r="F860" s="44"/>
      <c r="G860" s="44"/>
      <c r="H860" s="44"/>
      <c r="I860" s="44"/>
      <c r="J860" s="44"/>
      <c r="K860" s="44"/>
      <c r="L860" s="44"/>
      <c r="M860" s="44"/>
      <c r="N860" s="44"/>
      <c r="O860" s="78"/>
      <c r="P860" s="78"/>
      <c r="Q860" s="44"/>
      <c r="R860" s="44"/>
      <c r="S860" s="44"/>
      <c r="T860" s="44"/>
      <c r="U860" s="44"/>
      <c r="V860" s="44"/>
      <c r="W860" s="44"/>
    </row>
    <row r="861">
      <c r="A861" s="44"/>
      <c r="B861" s="44"/>
      <c r="C861" s="44"/>
      <c r="D861" s="44"/>
      <c r="E861" s="44"/>
      <c r="F861" s="44"/>
      <c r="G861" s="44"/>
      <c r="H861" s="44"/>
      <c r="I861" s="44"/>
      <c r="J861" s="44"/>
      <c r="K861" s="44"/>
      <c r="L861" s="44"/>
      <c r="M861" s="44"/>
      <c r="N861" s="44"/>
      <c r="O861" s="78"/>
      <c r="P861" s="78"/>
      <c r="Q861" s="44"/>
      <c r="R861" s="44"/>
      <c r="S861" s="44"/>
      <c r="T861" s="44"/>
      <c r="U861" s="44"/>
      <c r="V861" s="44"/>
      <c r="W861" s="44"/>
    </row>
    <row r="862">
      <c r="A862" s="44"/>
      <c r="B862" s="44"/>
      <c r="C862" s="44"/>
      <c r="D862" s="44"/>
      <c r="E862" s="44"/>
      <c r="F862" s="44"/>
      <c r="G862" s="44"/>
      <c r="H862" s="44"/>
      <c r="I862" s="44"/>
      <c r="J862" s="44"/>
      <c r="K862" s="44"/>
      <c r="L862" s="44"/>
      <c r="M862" s="44"/>
      <c r="N862" s="44"/>
      <c r="O862" s="78"/>
      <c r="P862" s="78"/>
      <c r="Q862" s="44"/>
      <c r="R862" s="44"/>
      <c r="S862" s="44"/>
      <c r="T862" s="44"/>
      <c r="U862" s="44"/>
      <c r="V862" s="44"/>
      <c r="W862" s="44"/>
    </row>
    <row r="863">
      <c r="A863" s="44"/>
      <c r="B863" s="44"/>
      <c r="C863" s="44"/>
      <c r="D863" s="44"/>
      <c r="E863" s="44"/>
      <c r="F863" s="44"/>
      <c r="G863" s="44"/>
      <c r="H863" s="44"/>
      <c r="I863" s="44"/>
      <c r="J863" s="44"/>
      <c r="K863" s="44"/>
      <c r="L863" s="44"/>
      <c r="M863" s="44"/>
      <c r="N863" s="44"/>
      <c r="O863" s="78"/>
      <c r="P863" s="78"/>
      <c r="Q863" s="44"/>
      <c r="R863" s="44"/>
      <c r="S863" s="44"/>
      <c r="T863" s="44"/>
      <c r="U863" s="44"/>
      <c r="V863" s="44"/>
      <c r="W863" s="44"/>
    </row>
    <row r="864">
      <c r="A864" s="44"/>
      <c r="B864" s="44"/>
      <c r="C864" s="44"/>
      <c r="D864" s="44"/>
      <c r="E864" s="44"/>
      <c r="F864" s="44"/>
      <c r="G864" s="44"/>
      <c r="H864" s="44"/>
      <c r="I864" s="44"/>
      <c r="J864" s="44"/>
      <c r="K864" s="44"/>
      <c r="L864" s="44"/>
      <c r="M864" s="44"/>
      <c r="N864" s="44"/>
      <c r="O864" s="78"/>
      <c r="P864" s="78"/>
      <c r="Q864" s="44"/>
      <c r="R864" s="44"/>
      <c r="S864" s="44"/>
      <c r="T864" s="44"/>
      <c r="U864" s="44"/>
      <c r="V864" s="44"/>
      <c r="W864" s="44"/>
    </row>
    <row r="865">
      <c r="A865" s="44"/>
      <c r="B865" s="44"/>
      <c r="C865" s="44"/>
      <c r="D865" s="44"/>
      <c r="E865" s="44"/>
      <c r="F865" s="44"/>
      <c r="G865" s="44"/>
      <c r="H865" s="44"/>
      <c r="I865" s="44"/>
      <c r="J865" s="44"/>
      <c r="K865" s="44"/>
      <c r="L865" s="44"/>
      <c r="M865" s="44"/>
      <c r="N865" s="44"/>
      <c r="O865" s="78"/>
      <c r="P865" s="78"/>
      <c r="Q865" s="44"/>
      <c r="R865" s="44"/>
      <c r="S865" s="44"/>
      <c r="T865" s="44"/>
      <c r="U865" s="44"/>
      <c r="V865" s="44"/>
      <c r="W865" s="44"/>
    </row>
    <row r="866">
      <c r="A866" s="44"/>
      <c r="B866" s="44"/>
      <c r="C866" s="44"/>
      <c r="D866" s="44"/>
      <c r="E866" s="44"/>
      <c r="F866" s="44"/>
      <c r="G866" s="44"/>
      <c r="H866" s="44"/>
      <c r="I866" s="44"/>
      <c r="J866" s="44"/>
      <c r="K866" s="44"/>
      <c r="L866" s="44"/>
      <c r="M866" s="44"/>
      <c r="N866" s="44"/>
      <c r="O866" s="78"/>
      <c r="P866" s="78"/>
      <c r="Q866" s="44"/>
      <c r="R866" s="44"/>
      <c r="S866" s="44"/>
      <c r="T866" s="44"/>
      <c r="U866" s="44"/>
      <c r="V866" s="44"/>
      <c r="W866" s="44"/>
    </row>
    <row r="867">
      <c r="A867" s="44"/>
      <c r="B867" s="44"/>
      <c r="C867" s="44"/>
      <c r="D867" s="44"/>
      <c r="E867" s="44"/>
      <c r="F867" s="44"/>
      <c r="G867" s="44"/>
      <c r="H867" s="44"/>
      <c r="I867" s="44"/>
      <c r="J867" s="44"/>
      <c r="K867" s="44"/>
      <c r="L867" s="44"/>
      <c r="M867" s="44"/>
      <c r="N867" s="44"/>
      <c r="O867" s="78"/>
      <c r="P867" s="78"/>
      <c r="Q867" s="44"/>
      <c r="R867" s="44"/>
      <c r="S867" s="44"/>
      <c r="T867" s="44"/>
      <c r="U867" s="44"/>
      <c r="V867" s="44"/>
      <c r="W867" s="44"/>
    </row>
    <row r="868">
      <c r="A868" s="44"/>
      <c r="B868" s="44"/>
      <c r="C868" s="44"/>
      <c r="D868" s="44"/>
      <c r="E868" s="44"/>
      <c r="F868" s="44"/>
      <c r="G868" s="44"/>
      <c r="H868" s="44"/>
      <c r="I868" s="44"/>
      <c r="J868" s="44"/>
      <c r="K868" s="44"/>
      <c r="L868" s="44"/>
      <c r="M868" s="44"/>
      <c r="N868" s="44"/>
      <c r="O868" s="78"/>
      <c r="P868" s="78"/>
      <c r="Q868" s="44"/>
      <c r="R868" s="44"/>
      <c r="S868" s="44"/>
      <c r="T868" s="44"/>
      <c r="U868" s="44"/>
      <c r="V868" s="44"/>
      <c r="W868" s="44"/>
    </row>
    <row r="869">
      <c r="A869" s="44"/>
      <c r="B869" s="44"/>
      <c r="C869" s="44"/>
      <c r="D869" s="44"/>
      <c r="E869" s="44"/>
      <c r="F869" s="44"/>
      <c r="G869" s="44"/>
      <c r="H869" s="44"/>
      <c r="I869" s="44"/>
      <c r="J869" s="44"/>
      <c r="K869" s="44"/>
      <c r="L869" s="44"/>
      <c r="M869" s="44"/>
      <c r="N869" s="44"/>
      <c r="O869" s="78"/>
      <c r="P869" s="78"/>
      <c r="Q869" s="44"/>
      <c r="R869" s="44"/>
      <c r="S869" s="44"/>
      <c r="T869" s="44"/>
      <c r="U869" s="44"/>
      <c r="V869" s="44"/>
      <c r="W869" s="44"/>
    </row>
    <row r="870">
      <c r="A870" s="44"/>
      <c r="B870" s="44"/>
      <c r="C870" s="44"/>
      <c r="D870" s="44"/>
      <c r="E870" s="44"/>
      <c r="F870" s="44"/>
      <c r="G870" s="44"/>
      <c r="H870" s="44"/>
      <c r="I870" s="44"/>
      <c r="J870" s="44"/>
      <c r="K870" s="44"/>
      <c r="L870" s="44"/>
      <c r="M870" s="44"/>
      <c r="N870" s="44"/>
      <c r="O870" s="78"/>
      <c r="P870" s="78"/>
      <c r="Q870" s="44"/>
      <c r="R870" s="44"/>
      <c r="S870" s="44"/>
      <c r="T870" s="44"/>
      <c r="U870" s="44"/>
      <c r="V870" s="44"/>
      <c r="W870" s="44"/>
    </row>
    <row r="871">
      <c r="A871" s="44"/>
      <c r="B871" s="44"/>
      <c r="C871" s="44"/>
      <c r="D871" s="44"/>
      <c r="E871" s="44"/>
      <c r="F871" s="44"/>
      <c r="G871" s="44"/>
      <c r="H871" s="44"/>
      <c r="I871" s="44"/>
      <c r="J871" s="44"/>
      <c r="K871" s="44"/>
      <c r="L871" s="44"/>
      <c r="M871" s="44"/>
      <c r="N871" s="44"/>
      <c r="O871" s="78"/>
      <c r="P871" s="78"/>
      <c r="Q871" s="44"/>
      <c r="R871" s="44"/>
      <c r="S871" s="44"/>
      <c r="T871" s="44"/>
      <c r="U871" s="44"/>
      <c r="V871" s="44"/>
      <c r="W871" s="44"/>
    </row>
    <row r="872">
      <c r="A872" s="44"/>
      <c r="B872" s="44"/>
      <c r="C872" s="44"/>
      <c r="D872" s="44"/>
      <c r="E872" s="44"/>
      <c r="F872" s="44"/>
      <c r="G872" s="44"/>
      <c r="H872" s="44"/>
      <c r="I872" s="44"/>
      <c r="J872" s="44"/>
      <c r="K872" s="44"/>
      <c r="L872" s="44"/>
      <c r="M872" s="44"/>
      <c r="N872" s="44"/>
      <c r="O872" s="78"/>
      <c r="P872" s="78"/>
      <c r="Q872" s="44"/>
      <c r="R872" s="44"/>
      <c r="S872" s="44"/>
      <c r="T872" s="44"/>
      <c r="U872" s="44"/>
      <c r="V872" s="44"/>
      <c r="W872" s="44"/>
    </row>
    <row r="873">
      <c r="A873" s="44"/>
      <c r="B873" s="44"/>
      <c r="C873" s="44"/>
      <c r="D873" s="44"/>
      <c r="E873" s="44"/>
      <c r="F873" s="44"/>
      <c r="G873" s="44"/>
      <c r="H873" s="44"/>
      <c r="I873" s="44"/>
      <c r="J873" s="44"/>
      <c r="K873" s="44"/>
      <c r="L873" s="44"/>
      <c r="M873" s="44"/>
      <c r="N873" s="44"/>
      <c r="O873" s="78"/>
      <c r="P873" s="78"/>
      <c r="Q873" s="44"/>
      <c r="R873" s="44"/>
      <c r="S873" s="44"/>
      <c r="T873" s="44"/>
      <c r="U873" s="44"/>
      <c r="V873" s="44"/>
      <c r="W873" s="44"/>
    </row>
    <row r="874">
      <c r="A874" s="44"/>
      <c r="B874" s="44"/>
      <c r="C874" s="44"/>
      <c r="D874" s="44"/>
      <c r="E874" s="44"/>
      <c r="F874" s="44"/>
      <c r="G874" s="44"/>
      <c r="H874" s="44"/>
      <c r="I874" s="44"/>
      <c r="J874" s="44"/>
      <c r="K874" s="44"/>
      <c r="L874" s="44"/>
      <c r="M874" s="44"/>
      <c r="N874" s="44"/>
      <c r="O874" s="78"/>
      <c r="P874" s="78"/>
      <c r="Q874" s="44"/>
      <c r="R874" s="44"/>
      <c r="S874" s="44"/>
      <c r="T874" s="44"/>
      <c r="U874" s="44"/>
      <c r="V874" s="44"/>
      <c r="W874" s="44"/>
    </row>
    <row r="875">
      <c r="A875" s="44"/>
      <c r="B875" s="44"/>
      <c r="C875" s="44"/>
      <c r="D875" s="44"/>
      <c r="E875" s="44"/>
      <c r="F875" s="44"/>
      <c r="G875" s="44"/>
      <c r="H875" s="44"/>
      <c r="I875" s="44"/>
      <c r="J875" s="44"/>
      <c r="K875" s="44"/>
      <c r="L875" s="44"/>
      <c r="M875" s="44"/>
      <c r="N875" s="44"/>
      <c r="O875" s="78"/>
      <c r="P875" s="78"/>
      <c r="Q875" s="44"/>
      <c r="R875" s="44"/>
      <c r="S875" s="44"/>
      <c r="T875" s="44"/>
      <c r="U875" s="44"/>
      <c r="V875" s="44"/>
      <c r="W875" s="44"/>
    </row>
    <row r="876">
      <c r="A876" s="44"/>
      <c r="B876" s="44"/>
      <c r="C876" s="44"/>
      <c r="D876" s="44"/>
      <c r="E876" s="44"/>
      <c r="F876" s="44"/>
      <c r="G876" s="44"/>
      <c r="H876" s="44"/>
      <c r="I876" s="44"/>
      <c r="J876" s="44"/>
      <c r="K876" s="44"/>
      <c r="L876" s="44"/>
      <c r="M876" s="44"/>
      <c r="N876" s="44"/>
      <c r="O876" s="78"/>
      <c r="P876" s="78"/>
      <c r="Q876" s="44"/>
      <c r="R876" s="44"/>
      <c r="S876" s="44"/>
      <c r="T876" s="44"/>
      <c r="U876" s="44"/>
      <c r="V876" s="44"/>
      <c r="W876" s="44"/>
    </row>
    <row r="877">
      <c r="A877" s="44"/>
      <c r="B877" s="44"/>
      <c r="C877" s="44"/>
      <c r="D877" s="44"/>
      <c r="E877" s="44"/>
      <c r="F877" s="44"/>
      <c r="G877" s="44"/>
      <c r="H877" s="44"/>
      <c r="I877" s="44"/>
      <c r="J877" s="44"/>
      <c r="K877" s="44"/>
      <c r="L877" s="44"/>
      <c r="M877" s="44"/>
      <c r="N877" s="44"/>
      <c r="O877" s="78"/>
      <c r="P877" s="78"/>
      <c r="Q877" s="44"/>
      <c r="R877" s="44"/>
      <c r="S877" s="44"/>
      <c r="T877" s="44"/>
      <c r="U877" s="44"/>
      <c r="V877" s="44"/>
      <c r="W877" s="44"/>
    </row>
    <row r="878">
      <c r="A878" s="44"/>
      <c r="B878" s="44"/>
      <c r="C878" s="44"/>
      <c r="D878" s="44"/>
      <c r="E878" s="44"/>
      <c r="F878" s="44"/>
      <c r="G878" s="44"/>
      <c r="H878" s="44"/>
      <c r="I878" s="44"/>
      <c r="J878" s="44"/>
      <c r="K878" s="44"/>
      <c r="L878" s="44"/>
      <c r="M878" s="44"/>
      <c r="N878" s="44"/>
      <c r="O878" s="78"/>
      <c r="P878" s="78"/>
      <c r="Q878" s="44"/>
      <c r="R878" s="44"/>
      <c r="S878" s="44"/>
      <c r="T878" s="44"/>
      <c r="U878" s="44"/>
      <c r="V878" s="44"/>
      <c r="W878" s="44"/>
    </row>
    <row r="879">
      <c r="A879" s="44"/>
      <c r="B879" s="44"/>
      <c r="C879" s="44"/>
      <c r="D879" s="44"/>
      <c r="E879" s="44"/>
      <c r="F879" s="44"/>
      <c r="G879" s="44"/>
      <c r="H879" s="44"/>
      <c r="I879" s="44"/>
      <c r="J879" s="44"/>
      <c r="K879" s="44"/>
      <c r="L879" s="44"/>
      <c r="M879" s="44"/>
      <c r="N879" s="44"/>
      <c r="O879" s="78"/>
      <c r="P879" s="78"/>
      <c r="Q879" s="44"/>
      <c r="R879" s="44"/>
      <c r="S879" s="44"/>
      <c r="T879" s="44"/>
      <c r="U879" s="44"/>
      <c r="V879" s="44"/>
      <c r="W879" s="44"/>
    </row>
    <row r="880">
      <c r="A880" s="44"/>
      <c r="B880" s="44"/>
      <c r="C880" s="44"/>
      <c r="D880" s="44"/>
      <c r="E880" s="44"/>
      <c r="F880" s="44"/>
      <c r="G880" s="44"/>
      <c r="H880" s="44"/>
      <c r="I880" s="44"/>
      <c r="J880" s="44"/>
      <c r="K880" s="44"/>
      <c r="L880" s="44"/>
      <c r="M880" s="44"/>
      <c r="N880" s="44"/>
      <c r="O880" s="78"/>
      <c r="P880" s="78"/>
      <c r="Q880" s="44"/>
      <c r="R880" s="44"/>
      <c r="S880" s="44"/>
      <c r="T880" s="44"/>
      <c r="U880" s="44"/>
      <c r="V880" s="44"/>
      <c r="W880" s="44"/>
    </row>
    <row r="881">
      <c r="A881" s="44"/>
      <c r="B881" s="44"/>
      <c r="C881" s="44"/>
      <c r="D881" s="44"/>
      <c r="E881" s="44"/>
      <c r="F881" s="44"/>
      <c r="G881" s="44"/>
      <c r="H881" s="44"/>
      <c r="I881" s="44"/>
      <c r="J881" s="44"/>
      <c r="K881" s="44"/>
      <c r="L881" s="44"/>
      <c r="M881" s="44"/>
      <c r="N881" s="44"/>
      <c r="O881" s="78"/>
      <c r="P881" s="78"/>
      <c r="Q881" s="44"/>
      <c r="R881" s="44"/>
      <c r="S881" s="44"/>
      <c r="T881" s="44"/>
      <c r="U881" s="44"/>
      <c r="V881" s="44"/>
      <c r="W881" s="44"/>
    </row>
    <row r="882">
      <c r="A882" s="44"/>
      <c r="B882" s="44"/>
      <c r="C882" s="44"/>
      <c r="D882" s="44"/>
      <c r="E882" s="44"/>
      <c r="F882" s="44"/>
      <c r="G882" s="44"/>
      <c r="H882" s="44"/>
      <c r="I882" s="44"/>
      <c r="J882" s="44"/>
      <c r="K882" s="44"/>
      <c r="L882" s="44"/>
      <c r="M882" s="44"/>
      <c r="N882" s="44"/>
      <c r="O882" s="78"/>
      <c r="P882" s="78"/>
      <c r="Q882" s="44"/>
      <c r="R882" s="44"/>
      <c r="S882" s="44"/>
      <c r="T882" s="44"/>
      <c r="U882" s="44"/>
      <c r="V882" s="44"/>
      <c r="W882" s="44"/>
    </row>
    <row r="883">
      <c r="A883" s="44"/>
      <c r="B883" s="44"/>
      <c r="C883" s="44"/>
      <c r="D883" s="44"/>
      <c r="E883" s="44"/>
      <c r="F883" s="44"/>
      <c r="G883" s="44"/>
      <c r="H883" s="44"/>
      <c r="I883" s="44"/>
      <c r="J883" s="44"/>
      <c r="K883" s="44"/>
      <c r="L883" s="44"/>
      <c r="M883" s="44"/>
      <c r="N883" s="44"/>
      <c r="O883" s="78"/>
      <c r="P883" s="78"/>
      <c r="Q883" s="44"/>
      <c r="R883" s="44"/>
      <c r="S883" s="44"/>
      <c r="T883" s="44"/>
      <c r="U883" s="44"/>
      <c r="V883" s="44"/>
      <c r="W883" s="44"/>
    </row>
    <row r="884">
      <c r="A884" s="44"/>
      <c r="B884" s="44"/>
      <c r="C884" s="44"/>
      <c r="D884" s="44"/>
      <c r="E884" s="44"/>
      <c r="F884" s="44"/>
      <c r="G884" s="44"/>
      <c r="H884" s="44"/>
      <c r="I884" s="44"/>
      <c r="J884" s="44"/>
      <c r="K884" s="44"/>
      <c r="L884" s="44"/>
      <c r="M884" s="44"/>
      <c r="N884" s="44"/>
      <c r="O884" s="78"/>
      <c r="P884" s="78"/>
      <c r="Q884" s="44"/>
      <c r="R884" s="44"/>
      <c r="S884" s="44"/>
      <c r="T884" s="44"/>
      <c r="U884" s="44"/>
      <c r="V884" s="44"/>
      <c r="W884" s="44"/>
    </row>
    <row r="885">
      <c r="A885" s="44"/>
      <c r="B885" s="44"/>
      <c r="C885" s="44"/>
      <c r="D885" s="44"/>
      <c r="E885" s="44"/>
      <c r="F885" s="44"/>
      <c r="G885" s="44"/>
      <c r="H885" s="44"/>
      <c r="I885" s="44"/>
      <c r="J885" s="44"/>
      <c r="K885" s="44"/>
      <c r="L885" s="44"/>
      <c r="M885" s="44"/>
      <c r="N885" s="44"/>
      <c r="O885" s="78"/>
      <c r="P885" s="78"/>
      <c r="Q885" s="44"/>
      <c r="R885" s="44"/>
      <c r="S885" s="44"/>
      <c r="T885" s="44"/>
      <c r="U885" s="44"/>
      <c r="V885" s="44"/>
      <c r="W885" s="44"/>
    </row>
    <row r="886">
      <c r="A886" s="44"/>
      <c r="B886" s="44"/>
      <c r="C886" s="44"/>
      <c r="D886" s="44"/>
      <c r="E886" s="44"/>
      <c r="F886" s="44"/>
      <c r="G886" s="44"/>
      <c r="H886" s="44"/>
      <c r="I886" s="44"/>
      <c r="J886" s="44"/>
      <c r="K886" s="44"/>
      <c r="L886" s="44"/>
      <c r="M886" s="44"/>
      <c r="N886" s="44"/>
      <c r="O886" s="78"/>
      <c r="P886" s="78"/>
      <c r="Q886" s="44"/>
      <c r="R886" s="44"/>
      <c r="S886" s="44"/>
      <c r="T886" s="44"/>
      <c r="U886" s="44"/>
      <c r="V886" s="44"/>
      <c r="W886" s="44"/>
    </row>
    <row r="887">
      <c r="A887" s="44"/>
      <c r="B887" s="44"/>
      <c r="C887" s="44"/>
      <c r="D887" s="44"/>
      <c r="E887" s="44"/>
      <c r="F887" s="44"/>
      <c r="G887" s="44"/>
      <c r="H887" s="44"/>
      <c r="I887" s="44"/>
      <c r="J887" s="44"/>
      <c r="K887" s="44"/>
      <c r="L887" s="44"/>
      <c r="M887" s="44"/>
      <c r="N887" s="44"/>
      <c r="O887" s="78"/>
      <c r="P887" s="78"/>
      <c r="Q887" s="44"/>
      <c r="R887" s="44"/>
      <c r="S887" s="44"/>
      <c r="T887" s="44"/>
      <c r="U887" s="44"/>
      <c r="V887" s="44"/>
      <c r="W887" s="44"/>
    </row>
    <row r="888">
      <c r="A888" s="44"/>
      <c r="B888" s="44"/>
      <c r="C888" s="44"/>
      <c r="D888" s="44"/>
      <c r="E888" s="44"/>
      <c r="F888" s="44"/>
      <c r="G888" s="44"/>
      <c r="H888" s="44"/>
      <c r="I888" s="44"/>
      <c r="J888" s="44"/>
      <c r="K888" s="44"/>
      <c r="L888" s="44"/>
      <c r="M888" s="44"/>
      <c r="N888" s="44"/>
      <c r="O888" s="78"/>
      <c r="P888" s="78"/>
      <c r="Q888" s="44"/>
      <c r="R888" s="44"/>
      <c r="S888" s="44"/>
      <c r="T888" s="44"/>
      <c r="U888" s="44"/>
      <c r="V888" s="44"/>
      <c r="W888" s="44"/>
    </row>
    <row r="889">
      <c r="A889" s="44"/>
      <c r="B889" s="44"/>
      <c r="C889" s="44"/>
      <c r="D889" s="44"/>
      <c r="E889" s="44"/>
      <c r="F889" s="44"/>
      <c r="G889" s="44"/>
      <c r="H889" s="44"/>
      <c r="I889" s="44"/>
      <c r="J889" s="44"/>
      <c r="K889" s="44"/>
      <c r="L889" s="44"/>
      <c r="M889" s="44"/>
      <c r="N889" s="44"/>
      <c r="O889" s="78"/>
      <c r="P889" s="78"/>
      <c r="Q889" s="44"/>
      <c r="R889" s="44"/>
      <c r="S889" s="44"/>
      <c r="T889" s="44"/>
      <c r="U889" s="44"/>
      <c r="V889" s="44"/>
      <c r="W889" s="44"/>
    </row>
    <row r="890">
      <c r="A890" s="44"/>
      <c r="B890" s="44"/>
      <c r="C890" s="44"/>
      <c r="D890" s="44"/>
      <c r="E890" s="44"/>
      <c r="F890" s="44"/>
      <c r="G890" s="44"/>
      <c r="H890" s="44"/>
      <c r="I890" s="44"/>
      <c r="J890" s="44"/>
      <c r="K890" s="44"/>
      <c r="L890" s="44"/>
      <c r="M890" s="44"/>
      <c r="N890" s="44"/>
      <c r="O890" s="78"/>
      <c r="P890" s="78"/>
      <c r="Q890" s="44"/>
      <c r="R890" s="44"/>
      <c r="S890" s="44"/>
      <c r="T890" s="44"/>
      <c r="U890" s="44"/>
      <c r="V890" s="44"/>
      <c r="W890" s="44"/>
    </row>
    <row r="891">
      <c r="A891" s="44"/>
      <c r="B891" s="44"/>
      <c r="C891" s="44"/>
      <c r="D891" s="44"/>
      <c r="E891" s="44"/>
      <c r="F891" s="44"/>
      <c r="G891" s="44"/>
      <c r="H891" s="44"/>
      <c r="I891" s="44"/>
      <c r="J891" s="44"/>
      <c r="K891" s="44"/>
      <c r="L891" s="44"/>
      <c r="M891" s="44"/>
      <c r="N891" s="44"/>
      <c r="O891" s="78"/>
      <c r="P891" s="78"/>
      <c r="Q891" s="44"/>
      <c r="R891" s="44"/>
      <c r="S891" s="44"/>
      <c r="T891" s="44"/>
      <c r="U891" s="44"/>
      <c r="V891" s="44"/>
      <c r="W891" s="44"/>
    </row>
    <row r="892">
      <c r="A892" s="44"/>
      <c r="B892" s="44"/>
      <c r="C892" s="44"/>
      <c r="D892" s="44"/>
      <c r="E892" s="44"/>
      <c r="F892" s="44"/>
      <c r="G892" s="44"/>
      <c r="H892" s="44"/>
      <c r="I892" s="44"/>
      <c r="J892" s="44"/>
      <c r="K892" s="44"/>
      <c r="L892" s="44"/>
      <c r="M892" s="44"/>
      <c r="N892" s="44"/>
      <c r="O892" s="78"/>
      <c r="P892" s="78"/>
      <c r="Q892" s="44"/>
      <c r="R892" s="44"/>
      <c r="S892" s="44"/>
      <c r="T892" s="44"/>
      <c r="U892" s="44"/>
      <c r="V892" s="44"/>
      <c r="W892" s="44"/>
    </row>
    <row r="893">
      <c r="A893" s="44"/>
      <c r="B893" s="44"/>
      <c r="C893" s="44"/>
      <c r="D893" s="44"/>
      <c r="E893" s="44"/>
      <c r="F893" s="44"/>
      <c r="G893" s="44"/>
      <c r="H893" s="44"/>
      <c r="I893" s="44"/>
      <c r="J893" s="44"/>
      <c r="K893" s="44"/>
      <c r="L893" s="44"/>
      <c r="M893" s="44"/>
      <c r="N893" s="44"/>
      <c r="O893" s="78"/>
      <c r="P893" s="78"/>
      <c r="Q893" s="44"/>
      <c r="R893" s="44"/>
      <c r="S893" s="44"/>
      <c r="T893" s="44"/>
      <c r="U893" s="44"/>
      <c r="V893" s="44"/>
      <c r="W893" s="44"/>
    </row>
    <row r="894">
      <c r="A894" s="44"/>
      <c r="B894" s="44"/>
      <c r="C894" s="44"/>
      <c r="D894" s="44"/>
      <c r="E894" s="44"/>
      <c r="F894" s="44"/>
      <c r="G894" s="44"/>
      <c r="H894" s="44"/>
      <c r="I894" s="44"/>
      <c r="J894" s="44"/>
      <c r="K894" s="44"/>
      <c r="L894" s="44"/>
      <c r="M894" s="44"/>
      <c r="N894" s="44"/>
      <c r="O894" s="78"/>
      <c r="P894" s="78"/>
      <c r="Q894" s="44"/>
      <c r="R894" s="44"/>
      <c r="S894" s="44"/>
      <c r="T894" s="44"/>
      <c r="U894" s="44"/>
      <c r="V894" s="44"/>
      <c r="W894" s="44"/>
    </row>
    <row r="895">
      <c r="A895" s="44"/>
      <c r="B895" s="44"/>
      <c r="C895" s="44"/>
      <c r="D895" s="44"/>
      <c r="E895" s="44"/>
      <c r="F895" s="44"/>
      <c r="G895" s="44"/>
      <c r="H895" s="44"/>
      <c r="I895" s="44"/>
      <c r="J895" s="44"/>
      <c r="K895" s="44"/>
      <c r="L895" s="44"/>
      <c r="M895" s="44"/>
      <c r="N895" s="44"/>
      <c r="O895" s="78"/>
      <c r="P895" s="78"/>
      <c r="Q895" s="44"/>
      <c r="R895" s="44"/>
      <c r="S895" s="44"/>
      <c r="T895" s="44"/>
      <c r="U895" s="44"/>
      <c r="V895" s="44"/>
      <c r="W895" s="44"/>
    </row>
    <row r="896">
      <c r="A896" s="44"/>
      <c r="B896" s="44"/>
      <c r="C896" s="44"/>
      <c r="D896" s="44"/>
      <c r="E896" s="44"/>
      <c r="F896" s="44"/>
      <c r="G896" s="44"/>
      <c r="H896" s="44"/>
      <c r="I896" s="44"/>
      <c r="J896" s="44"/>
      <c r="K896" s="44"/>
      <c r="L896" s="44"/>
      <c r="M896" s="44"/>
      <c r="N896" s="44"/>
      <c r="O896" s="78"/>
      <c r="P896" s="78"/>
      <c r="Q896" s="44"/>
      <c r="R896" s="44"/>
      <c r="S896" s="44"/>
      <c r="T896" s="44"/>
      <c r="U896" s="44"/>
      <c r="V896" s="44"/>
      <c r="W896" s="44"/>
    </row>
    <row r="897">
      <c r="A897" s="44"/>
      <c r="B897" s="44"/>
      <c r="C897" s="44"/>
      <c r="D897" s="44"/>
      <c r="E897" s="44"/>
      <c r="F897" s="44"/>
      <c r="G897" s="44"/>
      <c r="H897" s="44"/>
      <c r="I897" s="44"/>
      <c r="J897" s="44"/>
      <c r="K897" s="44"/>
      <c r="L897" s="44"/>
      <c r="M897" s="44"/>
      <c r="N897" s="44"/>
      <c r="O897" s="78"/>
      <c r="P897" s="78"/>
      <c r="Q897" s="44"/>
      <c r="R897" s="44"/>
      <c r="S897" s="44"/>
      <c r="T897" s="44"/>
      <c r="U897" s="44"/>
      <c r="V897" s="44"/>
      <c r="W897" s="44"/>
    </row>
    <row r="898">
      <c r="A898" s="44"/>
      <c r="B898" s="44"/>
      <c r="C898" s="44"/>
      <c r="D898" s="44"/>
      <c r="E898" s="44"/>
      <c r="F898" s="44"/>
      <c r="G898" s="44"/>
      <c r="H898" s="44"/>
      <c r="I898" s="44"/>
      <c r="J898" s="44"/>
      <c r="K898" s="44"/>
      <c r="L898" s="44"/>
      <c r="M898" s="44"/>
      <c r="N898" s="44"/>
      <c r="O898" s="78"/>
      <c r="P898" s="78"/>
      <c r="Q898" s="44"/>
      <c r="R898" s="44"/>
      <c r="S898" s="44"/>
      <c r="T898" s="44"/>
      <c r="U898" s="44"/>
      <c r="V898" s="44"/>
      <c r="W898" s="44"/>
    </row>
    <row r="899">
      <c r="A899" s="44"/>
      <c r="B899" s="44"/>
      <c r="C899" s="44"/>
      <c r="D899" s="44"/>
      <c r="E899" s="44"/>
      <c r="F899" s="44"/>
      <c r="G899" s="44"/>
      <c r="H899" s="44"/>
      <c r="I899" s="44"/>
      <c r="J899" s="44"/>
      <c r="K899" s="44"/>
      <c r="L899" s="44"/>
      <c r="M899" s="44"/>
      <c r="N899" s="44"/>
      <c r="O899" s="78"/>
      <c r="P899" s="78"/>
      <c r="Q899" s="44"/>
      <c r="R899" s="44"/>
      <c r="S899" s="44"/>
      <c r="T899" s="44"/>
      <c r="U899" s="44"/>
      <c r="V899" s="44"/>
      <c r="W899" s="44"/>
    </row>
    <row r="900">
      <c r="A900" s="44"/>
      <c r="B900" s="44"/>
      <c r="C900" s="44"/>
      <c r="D900" s="44"/>
      <c r="E900" s="44"/>
      <c r="F900" s="44"/>
      <c r="G900" s="44"/>
      <c r="H900" s="44"/>
      <c r="I900" s="44"/>
      <c r="J900" s="44"/>
      <c r="K900" s="44"/>
      <c r="L900" s="44"/>
      <c r="M900" s="44"/>
      <c r="N900" s="44"/>
      <c r="O900" s="78"/>
      <c r="P900" s="78"/>
      <c r="Q900" s="44"/>
      <c r="R900" s="44"/>
      <c r="S900" s="44"/>
      <c r="T900" s="44"/>
      <c r="U900" s="44"/>
      <c r="V900" s="44"/>
      <c r="W900" s="44"/>
    </row>
    <row r="901">
      <c r="A901" s="44"/>
      <c r="B901" s="44"/>
      <c r="C901" s="44"/>
      <c r="D901" s="44"/>
      <c r="E901" s="44"/>
      <c r="F901" s="44"/>
      <c r="G901" s="44"/>
      <c r="H901" s="44"/>
      <c r="I901" s="44"/>
      <c r="J901" s="44"/>
      <c r="K901" s="44"/>
      <c r="L901" s="44"/>
      <c r="M901" s="44"/>
      <c r="N901" s="44"/>
      <c r="O901" s="78"/>
      <c r="P901" s="78"/>
      <c r="Q901" s="44"/>
      <c r="R901" s="44"/>
      <c r="S901" s="44"/>
      <c r="T901" s="44"/>
      <c r="U901" s="44"/>
      <c r="V901" s="44"/>
      <c r="W901" s="44"/>
    </row>
    <row r="902">
      <c r="A902" s="44"/>
      <c r="B902" s="44"/>
      <c r="C902" s="44"/>
      <c r="D902" s="44"/>
      <c r="E902" s="44"/>
      <c r="F902" s="44"/>
      <c r="G902" s="44"/>
      <c r="H902" s="44"/>
      <c r="I902" s="44"/>
      <c r="J902" s="44"/>
      <c r="K902" s="44"/>
      <c r="L902" s="44"/>
      <c r="M902" s="44"/>
      <c r="N902" s="44"/>
      <c r="O902" s="78"/>
      <c r="P902" s="78"/>
      <c r="Q902" s="44"/>
      <c r="R902" s="44"/>
      <c r="S902" s="44"/>
      <c r="T902" s="44"/>
      <c r="U902" s="44"/>
      <c r="V902" s="44"/>
      <c r="W902" s="44"/>
    </row>
    <row r="903">
      <c r="A903" s="44"/>
      <c r="B903" s="44"/>
      <c r="C903" s="44"/>
      <c r="D903" s="44"/>
      <c r="E903" s="44"/>
      <c r="F903" s="44"/>
      <c r="G903" s="44"/>
      <c r="H903" s="44"/>
      <c r="I903" s="44"/>
      <c r="J903" s="44"/>
      <c r="K903" s="44"/>
      <c r="L903" s="44"/>
      <c r="M903" s="44"/>
      <c r="N903" s="44"/>
      <c r="O903" s="78"/>
      <c r="P903" s="78"/>
      <c r="Q903" s="44"/>
      <c r="R903" s="44"/>
      <c r="S903" s="44"/>
      <c r="T903" s="44"/>
      <c r="U903" s="44"/>
      <c r="V903" s="44"/>
      <c r="W903" s="44"/>
    </row>
    <row r="904">
      <c r="A904" s="44"/>
      <c r="B904" s="44"/>
      <c r="C904" s="44"/>
      <c r="D904" s="44"/>
      <c r="E904" s="44"/>
      <c r="F904" s="44"/>
      <c r="G904" s="44"/>
      <c r="H904" s="44"/>
      <c r="I904" s="44"/>
      <c r="J904" s="44"/>
      <c r="K904" s="44"/>
      <c r="L904" s="44"/>
      <c r="M904" s="44"/>
      <c r="N904" s="44"/>
      <c r="O904" s="78"/>
      <c r="P904" s="78"/>
      <c r="Q904" s="44"/>
      <c r="R904" s="44"/>
      <c r="S904" s="44"/>
      <c r="T904" s="44"/>
      <c r="U904" s="44"/>
      <c r="V904" s="44"/>
      <c r="W904" s="44"/>
    </row>
    <row r="905">
      <c r="A905" s="44"/>
      <c r="B905" s="44"/>
      <c r="C905" s="44"/>
      <c r="D905" s="44"/>
      <c r="E905" s="44"/>
      <c r="F905" s="44"/>
      <c r="G905" s="44"/>
      <c r="H905" s="44"/>
      <c r="I905" s="44"/>
      <c r="J905" s="44"/>
      <c r="K905" s="44"/>
      <c r="L905" s="44"/>
      <c r="M905" s="44"/>
      <c r="N905" s="44"/>
      <c r="O905" s="78"/>
      <c r="P905" s="78"/>
      <c r="Q905" s="44"/>
      <c r="R905" s="44"/>
      <c r="S905" s="44"/>
      <c r="T905" s="44"/>
      <c r="U905" s="44"/>
      <c r="V905" s="44"/>
      <c r="W905" s="44"/>
    </row>
    <row r="906">
      <c r="A906" s="44"/>
      <c r="B906" s="44"/>
      <c r="C906" s="44"/>
      <c r="D906" s="44"/>
      <c r="E906" s="44"/>
      <c r="F906" s="44"/>
      <c r="G906" s="44"/>
      <c r="H906" s="44"/>
      <c r="I906" s="44"/>
      <c r="J906" s="44"/>
      <c r="K906" s="44"/>
      <c r="L906" s="44"/>
      <c r="M906" s="44"/>
      <c r="N906" s="44"/>
      <c r="O906" s="78"/>
      <c r="P906" s="78"/>
      <c r="Q906" s="44"/>
      <c r="R906" s="44"/>
      <c r="S906" s="44"/>
      <c r="T906" s="44"/>
      <c r="U906" s="44"/>
      <c r="V906" s="44"/>
      <c r="W906" s="44"/>
    </row>
    <row r="907">
      <c r="A907" s="44"/>
      <c r="B907" s="44"/>
      <c r="C907" s="44"/>
      <c r="D907" s="44"/>
      <c r="E907" s="44"/>
      <c r="F907" s="44"/>
      <c r="G907" s="44"/>
      <c r="H907" s="44"/>
      <c r="I907" s="44"/>
      <c r="J907" s="44"/>
      <c r="K907" s="44"/>
      <c r="L907" s="44"/>
      <c r="M907" s="44"/>
      <c r="N907" s="44"/>
      <c r="O907" s="78"/>
      <c r="P907" s="78"/>
      <c r="Q907" s="44"/>
      <c r="R907" s="44"/>
      <c r="S907" s="44"/>
      <c r="T907" s="44"/>
      <c r="U907" s="44"/>
      <c r="V907" s="44"/>
      <c r="W907" s="44"/>
    </row>
    <row r="908">
      <c r="A908" s="44"/>
      <c r="B908" s="44"/>
      <c r="C908" s="44"/>
      <c r="D908" s="44"/>
      <c r="E908" s="44"/>
      <c r="F908" s="44"/>
      <c r="G908" s="44"/>
      <c r="H908" s="44"/>
      <c r="I908" s="44"/>
      <c r="J908" s="44"/>
      <c r="K908" s="44"/>
      <c r="L908" s="44"/>
      <c r="M908" s="44"/>
      <c r="N908" s="44"/>
      <c r="O908" s="78"/>
      <c r="P908" s="78"/>
      <c r="Q908" s="44"/>
      <c r="R908" s="44"/>
      <c r="S908" s="44"/>
      <c r="T908" s="44"/>
      <c r="U908" s="44"/>
      <c r="V908" s="44"/>
      <c r="W908" s="44"/>
    </row>
    <row r="909">
      <c r="A909" s="44"/>
      <c r="B909" s="44"/>
      <c r="C909" s="44"/>
      <c r="D909" s="44"/>
      <c r="E909" s="44"/>
      <c r="F909" s="44"/>
      <c r="G909" s="44"/>
      <c r="H909" s="44"/>
      <c r="I909" s="44"/>
      <c r="J909" s="44"/>
      <c r="K909" s="44"/>
      <c r="L909" s="44"/>
      <c r="M909" s="44"/>
      <c r="N909" s="44"/>
      <c r="O909" s="78"/>
      <c r="P909" s="78"/>
      <c r="Q909" s="44"/>
      <c r="R909" s="44"/>
      <c r="S909" s="44"/>
      <c r="T909" s="44"/>
      <c r="U909" s="44"/>
      <c r="V909" s="44"/>
      <c r="W909" s="44"/>
    </row>
    <row r="910">
      <c r="A910" s="44"/>
      <c r="B910" s="44"/>
      <c r="C910" s="44"/>
      <c r="D910" s="44"/>
      <c r="E910" s="44"/>
      <c r="F910" s="44"/>
      <c r="G910" s="44"/>
      <c r="H910" s="44"/>
      <c r="I910" s="44"/>
      <c r="J910" s="44"/>
      <c r="K910" s="44"/>
      <c r="L910" s="44"/>
      <c r="M910" s="44"/>
      <c r="N910" s="44"/>
      <c r="O910" s="78"/>
      <c r="P910" s="78"/>
      <c r="Q910" s="44"/>
      <c r="R910" s="44"/>
      <c r="S910" s="44"/>
      <c r="T910" s="44"/>
      <c r="U910" s="44"/>
      <c r="V910" s="44"/>
      <c r="W910" s="44"/>
    </row>
    <row r="911">
      <c r="A911" s="44"/>
      <c r="B911" s="44"/>
      <c r="C911" s="44"/>
      <c r="D911" s="44"/>
      <c r="E911" s="44"/>
      <c r="F911" s="44"/>
      <c r="G911" s="44"/>
      <c r="H911" s="44"/>
      <c r="I911" s="44"/>
      <c r="J911" s="44"/>
      <c r="K911" s="44"/>
      <c r="L911" s="44"/>
      <c r="M911" s="44"/>
      <c r="N911" s="44"/>
      <c r="O911" s="78"/>
      <c r="P911" s="78"/>
      <c r="Q911" s="44"/>
      <c r="R911" s="44"/>
      <c r="S911" s="44"/>
      <c r="T911" s="44"/>
      <c r="U911" s="44"/>
      <c r="V911" s="44"/>
      <c r="W911" s="44"/>
    </row>
    <row r="912">
      <c r="A912" s="44"/>
      <c r="B912" s="44"/>
      <c r="C912" s="44"/>
      <c r="D912" s="44"/>
      <c r="E912" s="44"/>
      <c r="F912" s="44"/>
      <c r="G912" s="44"/>
      <c r="H912" s="44"/>
      <c r="I912" s="44"/>
      <c r="J912" s="44"/>
      <c r="K912" s="44"/>
      <c r="L912" s="44"/>
      <c r="M912" s="44"/>
      <c r="N912" s="44"/>
      <c r="O912" s="78"/>
      <c r="P912" s="78"/>
      <c r="Q912" s="44"/>
      <c r="R912" s="44"/>
      <c r="S912" s="44"/>
      <c r="T912" s="44"/>
      <c r="U912" s="44"/>
      <c r="V912" s="44"/>
      <c r="W912" s="44"/>
    </row>
    <row r="913">
      <c r="A913" s="44"/>
      <c r="B913" s="44"/>
      <c r="C913" s="44"/>
      <c r="D913" s="44"/>
      <c r="E913" s="44"/>
      <c r="F913" s="44"/>
      <c r="G913" s="44"/>
      <c r="H913" s="44"/>
      <c r="I913" s="44"/>
      <c r="J913" s="44"/>
      <c r="K913" s="44"/>
      <c r="L913" s="44"/>
      <c r="M913" s="44"/>
      <c r="N913" s="44"/>
      <c r="O913" s="78"/>
      <c r="P913" s="78"/>
      <c r="Q913" s="44"/>
      <c r="R913" s="44"/>
      <c r="S913" s="44"/>
      <c r="T913" s="44"/>
      <c r="U913" s="44"/>
      <c r="V913" s="44"/>
      <c r="W913" s="44"/>
    </row>
    <row r="914">
      <c r="A914" s="44"/>
      <c r="B914" s="44"/>
      <c r="C914" s="44"/>
      <c r="D914" s="44"/>
      <c r="E914" s="44"/>
      <c r="F914" s="44"/>
      <c r="G914" s="44"/>
      <c r="H914" s="44"/>
      <c r="I914" s="44"/>
      <c r="J914" s="44"/>
      <c r="K914" s="44"/>
      <c r="L914" s="44"/>
      <c r="M914" s="44"/>
      <c r="N914" s="44"/>
      <c r="O914" s="78"/>
      <c r="P914" s="78"/>
      <c r="Q914" s="44"/>
      <c r="R914" s="44"/>
      <c r="S914" s="44"/>
      <c r="T914" s="44"/>
      <c r="U914" s="44"/>
      <c r="V914" s="44"/>
      <c r="W914" s="44"/>
    </row>
    <row r="915">
      <c r="A915" s="44"/>
      <c r="B915" s="44"/>
      <c r="C915" s="44"/>
      <c r="D915" s="44"/>
      <c r="E915" s="44"/>
      <c r="F915" s="44"/>
      <c r="G915" s="44"/>
      <c r="H915" s="44"/>
      <c r="I915" s="44"/>
      <c r="J915" s="44"/>
      <c r="K915" s="44"/>
      <c r="L915" s="44"/>
      <c r="M915" s="44"/>
      <c r="N915" s="44"/>
      <c r="O915" s="78"/>
      <c r="P915" s="78"/>
      <c r="Q915" s="44"/>
      <c r="R915" s="44"/>
      <c r="S915" s="44"/>
      <c r="T915" s="44"/>
      <c r="U915" s="44"/>
      <c r="V915" s="44"/>
      <c r="W915" s="44"/>
    </row>
    <row r="916">
      <c r="A916" s="44"/>
      <c r="B916" s="44"/>
      <c r="C916" s="44"/>
      <c r="D916" s="44"/>
      <c r="E916" s="44"/>
      <c r="F916" s="44"/>
      <c r="G916" s="44"/>
      <c r="H916" s="44"/>
      <c r="I916" s="44"/>
      <c r="J916" s="44"/>
      <c r="K916" s="44"/>
      <c r="L916" s="44"/>
      <c r="M916" s="44"/>
      <c r="N916" s="44"/>
      <c r="O916" s="78"/>
      <c r="P916" s="78"/>
      <c r="Q916" s="44"/>
      <c r="R916" s="44"/>
      <c r="S916" s="44"/>
      <c r="T916" s="44"/>
      <c r="U916" s="44"/>
      <c r="V916" s="44"/>
      <c r="W916" s="44"/>
    </row>
    <row r="917">
      <c r="A917" s="44"/>
      <c r="B917" s="44"/>
      <c r="C917" s="44"/>
      <c r="D917" s="44"/>
      <c r="E917" s="44"/>
      <c r="F917" s="44"/>
      <c r="G917" s="44"/>
      <c r="H917" s="44"/>
      <c r="I917" s="44"/>
      <c r="J917" s="44"/>
      <c r="K917" s="44"/>
      <c r="L917" s="44"/>
      <c r="M917" s="44"/>
      <c r="N917" s="44"/>
      <c r="O917" s="78"/>
      <c r="P917" s="78"/>
      <c r="Q917" s="44"/>
      <c r="R917" s="44"/>
      <c r="S917" s="44"/>
      <c r="T917" s="44"/>
      <c r="U917" s="44"/>
      <c r="V917" s="44"/>
      <c r="W917" s="44"/>
    </row>
    <row r="918">
      <c r="A918" s="44"/>
      <c r="B918" s="44"/>
      <c r="C918" s="44"/>
      <c r="D918" s="44"/>
      <c r="E918" s="44"/>
      <c r="F918" s="44"/>
      <c r="G918" s="44"/>
      <c r="H918" s="44"/>
      <c r="I918" s="44"/>
      <c r="J918" s="44"/>
      <c r="K918" s="44"/>
      <c r="L918" s="44"/>
      <c r="M918" s="44"/>
      <c r="N918" s="44"/>
      <c r="O918" s="78"/>
      <c r="P918" s="78"/>
      <c r="Q918" s="44"/>
      <c r="R918" s="44"/>
      <c r="S918" s="44"/>
      <c r="T918" s="44"/>
      <c r="U918" s="44"/>
      <c r="V918" s="44"/>
      <c r="W918" s="44"/>
    </row>
    <row r="919">
      <c r="A919" s="44"/>
      <c r="B919" s="44"/>
      <c r="C919" s="44"/>
      <c r="D919" s="44"/>
      <c r="E919" s="44"/>
      <c r="F919" s="44"/>
      <c r="G919" s="44"/>
      <c r="H919" s="44"/>
      <c r="I919" s="44"/>
      <c r="J919" s="44"/>
      <c r="K919" s="44"/>
      <c r="L919" s="44"/>
      <c r="M919" s="44"/>
      <c r="N919" s="44"/>
      <c r="O919" s="78"/>
      <c r="P919" s="78"/>
      <c r="Q919" s="44"/>
      <c r="R919" s="44"/>
      <c r="S919" s="44"/>
      <c r="T919" s="44"/>
      <c r="U919" s="44"/>
      <c r="V919" s="44"/>
      <c r="W919" s="44"/>
    </row>
    <row r="920">
      <c r="A920" s="44"/>
      <c r="B920" s="44"/>
      <c r="C920" s="44"/>
      <c r="D920" s="44"/>
      <c r="E920" s="44"/>
      <c r="F920" s="44"/>
      <c r="G920" s="44"/>
      <c r="H920" s="44"/>
      <c r="I920" s="44"/>
      <c r="J920" s="44"/>
      <c r="K920" s="44"/>
      <c r="L920" s="44"/>
      <c r="M920" s="44"/>
      <c r="N920" s="44"/>
      <c r="O920" s="78"/>
      <c r="P920" s="78"/>
      <c r="Q920" s="44"/>
      <c r="R920" s="44"/>
      <c r="S920" s="44"/>
      <c r="T920" s="44"/>
      <c r="U920" s="44"/>
      <c r="V920" s="44"/>
      <c r="W920" s="44"/>
    </row>
    <row r="921">
      <c r="A921" s="44"/>
      <c r="B921" s="44"/>
      <c r="C921" s="44"/>
      <c r="D921" s="44"/>
      <c r="E921" s="44"/>
      <c r="F921" s="44"/>
      <c r="G921" s="44"/>
      <c r="H921" s="44"/>
      <c r="I921" s="44"/>
      <c r="J921" s="44"/>
      <c r="K921" s="44"/>
      <c r="L921" s="44"/>
      <c r="M921" s="44"/>
      <c r="N921" s="44"/>
      <c r="O921" s="78"/>
      <c r="P921" s="78"/>
      <c r="Q921" s="44"/>
      <c r="R921" s="44"/>
      <c r="S921" s="44"/>
      <c r="T921" s="44"/>
      <c r="U921" s="44"/>
      <c r="V921" s="44"/>
      <c r="W921" s="44"/>
    </row>
    <row r="922">
      <c r="A922" s="44"/>
      <c r="B922" s="44"/>
      <c r="C922" s="44"/>
      <c r="D922" s="44"/>
      <c r="E922" s="44"/>
      <c r="F922" s="44"/>
      <c r="G922" s="44"/>
      <c r="H922" s="44"/>
      <c r="I922" s="44"/>
      <c r="J922" s="44"/>
      <c r="K922" s="44"/>
      <c r="L922" s="44"/>
      <c r="M922" s="44"/>
      <c r="N922" s="44"/>
      <c r="O922" s="78"/>
      <c r="P922" s="78"/>
      <c r="Q922" s="44"/>
      <c r="R922" s="44"/>
      <c r="S922" s="44"/>
      <c r="T922" s="44"/>
      <c r="U922" s="44"/>
      <c r="V922" s="44"/>
      <c r="W922" s="44"/>
    </row>
    <row r="923">
      <c r="A923" s="44"/>
      <c r="B923" s="44"/>
      <c r="C923" s="44"/>
      <c r="D923" s="44"/>
      <c r="E923" s="44"/>
      <c r="F923" s="44"/>
      <c r="G923" s="44"/>
      <c r="H923" s="44"/>
      <c r="I923" s="44"/>
      <c r="J923" s="44"/>
      <c r="K923" s="44"/>
      <c r="L923" s="44"/>
      <c r="M923" s="44"/>
      <c r="N923" s="44"/>
      <c r="O923" s="78"/>
      <c r="P923" s="78"/>
      <c r="Q923" s="44"/>
      <c r="R923" s="44"/>
      <c r="S923" s="44"/>
      <c r="T923" s="44"/>
      <c r="U923" s="44"/>
      <c r="V923" s="44"/>
      <c r="W923" s="44"/>
    </row>
    <row r="924">
      <c r="A924" s="44"/>
      <c r="B924" s="44"/>
      <c r="C924" s="44"/>
      <c r="D924" s="44"/>
      <c r="E924" s="44"/>
      <c r="F924" s="44"/>
      <c r="G924" s="44"/>
      <c r="H924" s="44"/>
      <c r="I924" s="44"/>
      <c r="J924" s="44"/>
      <c r="K924" s="44"/>
      <c r="L924" s="44"/>
      <c r="M924" s="44"/>
      <c r="N924" s="44"/>
      <c r="O924" s="78"/>
      <c r="P924" s="78"/>
      <c r="Q924" s="44"/>
      <c r="R924" s="44"/>
      <c r="S924" s="44"/>
      <c r="T924" s="44"/>
      <c r="U924" s="44"/>
      <c r="V924" s="44"/>
      <c r="W924" s="44"/>
    </row>
    <row r="925">
      <c r="A925" s="44"/>
      <c r="B925" s="44"/>
      <c r="C925" s="44"/>
      <c r="D925" s="44"/>
      <c r="E925" s="44"/>
      <c r="F925" s="44"/>
      <c r="G925" s="44"/>
      <c r="H925" s="44"/>
      <c r="I925" s="44"/>
      <c r="J925" s="44"/>
      <c r="K925" s="44"/>
      <c r="L925" s="44"/>
      <c r="M925" s="44"/>
      <c r="N925" s="44"/>
      <c r="O925" s="78"/>
      <c r="P925" s="78"/>
      <c r="Q925" s="44"/>
      <c r="R925" s="44"/>
      <c r="S925" s="44"/>
      <c r="T925" s="44"/>
      <c r="U925" s="44"/>
      <c r="V925" s="44"/>
      <c r="W925" s="44"/>
    </row>
    <row r="926">
      <c r="A926" s="44"/>
      <c r="B926" s="44"/>
      <c r="C926" s="44"/>
      <c r="D926" s="44"/>
      <c r="E926" s="44"/>
      <c r="F926" s="44"/>
      <c r="G926" s="44"/>
      <c r="H926" s="44"/>
      <c r="I926" s="44"/>
      <c r="J926" s="44"/>
      <c r="K926" s="44"/>
      <c r="L926" s="44"/>
      <c r="M926" s="44"/>
      <c r="N926" s="44"/>
      <c r="O926" s="78"/>
      <c r="P926" s="78"/>
      <c r="Q926" s="44"/>
      <c r="R926" s="44"/>
      <c r="S926" s="44"/>
      <c r="T926" s="44"/>
      <c r="U926" s="44"/>
      <c r="V926" s="44"/>
      <c r="W926" s="44"/>
    </row>
    <row r="927">
      <c r="A927" s="44"/>
      <c r="B927" s="44"/>
      <c r="C927" s="44"/>
      <c r="D927" s="44"/>
      <c r="E927" s="44"/>
      <c r="F927" s="44"/>
      <c r="G927" s="44"/>
      <c r="H927" s="44"/>
      <c r="I927" s="44"/>
      <c r="J927" s="44"/>
      <c r="K927" s="44"/>
      <c r="L927" s="44"/>
      <c r="M927" s="44"/>
      <c r="N927" s="44"/>
      <c r="O927" s="78"/>
      <c r="P927" s="78"/>
      <c r="Q927" s="44"/>
      <c r="R927" s="44"/>
      <c r="S927" s="44"/>
      <c r="T927" s="44"/>
      <c r="U927" s="44"/>
      <c r="V927" s="44"/>
      <c r="W927" s="44"/>
    </row>
    <row r="928">
      <c r="A928" s="44"/>
      <c r="B928" s="44"/>
      <c r="C928" s="44"/>
      <c r="D928" s="44"/>
      <c r="E928" s="44"/>
      <c r="F928" s="44"/>
      <c r="G928" s="44"/>
      <c r="H928" s="44"/>
      <c r="I928" s="44"/>
      <c r="J928" s="44"/>
      <c r="K928" s="44"/>
      <c r="L928" s="44"/>
      <c r="M928" s="44"/>
      <c r="N928" s="44"/>
      <c r="O928" s="78"/>
      <c r="P928" s="78"/>
      <c r="Q928" s="44"/>
      <c r="R928" s="44"/>
      <c r="S928" s="44"/>
      <c r="T928" s="44"/>
      <c r="U928" s="44"/>
      <c r="V928" s="44"/>
      <c r="W928" s="44"/>
    </row>
    <row r="929">
      <c r="A929" s="44"/>
      <c r="B929" s="44"/>
      <c r="C929" s="44"/>
      <c r="D929" s="44"/>
      <c r="E929" s="44"/>
      <c r="F929" s="44"/>
      <c r="G929" s="44"/>
      <c r="H929" s="44"/>
      <c r="I929" s="44"/>
      <c r="J929" s="44"/>
      <c r="K929" s="44"/>
      <c r="L929" s="44"/>
      <c r="M929" s="44"/>
      <c r="N929" s="44"/>
      <c r="O929" s="78"/>
      <c r="P929" s="78"/>
      <c r="Q929" s="44"/>
      <c r="R929" s="44"/>
      <c r="S929" s="44"/>
      <c r="T929" s="44"/>
      <c r="U929" s="44"/>
      <c r="V929" s="44"/>
      <c r="W929" s="44"/>
    </row>
    <row r="930">
      <c r="A930" s="44"/>
      <c r="B930" s="44"/>
      <c r="C930" s="44"/>
      <c r="D930" s="44"/>
      <c r="E930" s="44"/>
      <c r="F930" s="44"/>
      <c r="G930" s="44"/>
      <c r="H930" s="44"/>
      <c r="I930" s="44"/>
      <c r="J930" s="44"/>
      <c r="K930" s="44"/>
      <c r="L930" s="44"/>
      <c r="M930" s="44"/>
      <c r="N930" s="44"/>
      <c r="O930" s="78"/>
      <c r="P930" s="78"/>
      <c r="Q930" s="44"/>
      <c r="R930" s="44"/>
      <c r="S930" s="44"/>
      <c r="T930" s="44"/>
      <c r="U930" s="44"/>
      <c r="V930" s="44"/>
      <c r="W930" s="44"/>
    </row>
    <row r="931">
      <c r="A931" s="44"/>
      <c r="B931" s="44"/>
      <c r="C931" s="44"/>
      <c r="D931" s="44"/>
      <c r="E931" s="44"/>
      <c r="F931" s="44"/>
      <c r="G931" s="44"/>
      <c r="H931" s="44"/>
      <c r="I931" s="44"/>
      <c r="J931" s="44"/>
      <c r="K931" s="44"/>
      <c r="L931" s="44"/>
      <c r="M931" s="44"/>
      <c r="N931" s="44"/>
      <c r="O931" s="78"/>
      <c r="P931" s="78"/>
      <c r="Q931" s="44"/>
      <c r="R931" s="44"/>
      <c r="S931" s="44"/>
      <c r="T931" s="44"/>
      <c r="U931" s="44"/>
      <c r="V931" s="44"/>
      <c r="W931" s="44"/>
    </row>
    <row r="932">
      <c r="A932" s="44"/>
      <c r="B932" s="44"/>
      <c r="C932" s="44"/>
      <c r="D932" s="44"/>
      <c r="E932" s="44"/>
      <c r="F932" s="44"/>
      <c r="G932" s="44"/>
      <c r="H932" s="44"/>
      <c r="I932" s="44"/>
      <c r="J932" s="44"/>
      <c r="K932" s="44"/>
      <c r="L932" s="44"/>
      <c r="M932" s="44"/>
      <c r="N932" s="44"/>
      <c r="O932" s="78"/>
      <c r="P932" s="78"/>
      <c r="Q932" s="44"/>
      <c r="R932" s="44"/>
      <c r="S932" s="44"/>
      <c r="T932" s="44"/>
      <c r="U932" s="44"/>
      <c r="V932" s="44"/>
      <c r="W932" s="44"/>
    </row>
    <row r="933">
      <c r="A933" s="44"/>
      <c r="B933" s="44"/>
      <c r="C933" s="44"/>
      <c r="D933" s="44"/>
      <c r="E933" s="44"/>
      <c r="F933" s="44"/>
      <c r="G933" s="44"/>
      <c r="H933" s="44"/>
      <c r="I933" s="44"/>
      <c r="J933" s="44"/>
      <c r="K933" s="44"/>
      <c r="L933" s="44"/>
      <c r="M933" s="44"/>
      <c r="N933" s="44"/>
      <c r="O933" s="78"/>
      <c r="P933" s="78"/>
      <c r="Q933" s="44"/>
      <c r="R933" s="44"/>
      <c r="S933" s="44"/>
      <c r="T933" s="44"/>
      <c r="U933" s="44"/>
      <c r="V933" s="44"/>
      <c r="W933" s="44"/>
    </row>
    <row r="934">
      <c r="A934" s="44"/>
      <c r="B934" s="44"/>
      <c r="C934" s="44"/>
      <c r="D934" s="44"/>
      <c r="E934" s="44"/>
      <c r="F934" s="44"/>
      <c r="G934" s="44"/>
      <c r="H934" s="44"/>
      <c r="I934" s="44"/>
      <c r="J934" s="44"/>
      <c r="K934" s="44"/>
      <c r="L934" s="44"/>
      <c r="M934" s="44"/>
      <c r="N934" s="44"/>
      <c r="O934" s="78"/>
      <c r="P934" s="78"/>
      <c r="Q934" s="44"/>
      <c r="R934" s="44"/>
      <c r="S934" s="44"/>
      <c r="T934" s="44"/>
      <c r="U934" s="44"/>
      <c r="V934" s="44"/>
      <c r="W934" s="44"/>
    </row>
    <row r="935">
      <c r="A935" s="44"/>
      <c r="B935" s="44"/>
      <c r="C935" s="44"/>
      <c r="D935" s="44"/>
      <c r="E935" s="44"/>
      <c r="F935" s="44"/>
      <c r="G935" s="44"/>
      <c r="H935" s="44"/>
      <c r="I935" s="44"/>
      <c r="J935" s="44"/>
      <c r="K935" s="44"/>
      <c r="L935" s="44"/>
      <c r="M935" s="44"/>
      <c r="N935" s="44"/>
      <c r="O935" s="78"/>
      <c r="P935" s="78"/>
      <c r="Q935" s="44"/>
      <c r="R935" s="44"/>
      <c r="S935" s="44"/>
      <c r="T935" s="44"/>
      <c r="U935" s="44"/>
      <c r="V935" s="44"/>
      <c r="W935" s="44"/>
    </row>
    <row r="936">
      <c r="A936" s="44"/>
      <c r="B936" s="44"/>
      <c r="C936" s="44"/>
      <c r="D936" s="44"/>
      <c r="E936" s="44"/>
      <c r="F936" s="44"/>
      <c r="G936" s="44"/>
      <c r="H936" s="44"/>
      <c r="I936" s="44"/>
      <c r="J936" s="44"/>
      <c r="K936" s="44"/>
      <c r="L936" s="44"/>
      <c r="M936" s="44"/>
      <c r="N936" s="44"/>
      <c r="O936" s="78"/>
      <c r="P936" s="78"/>
      <c r="Q936" s="44"/>
      <c r="R936" s="44"/>
      <c r="S936" s="44"/>
      <c r="T936" s="44"/>
      <c r="U936" s="44"/>
      <c r="V936" s="44"/>
      <c r="W936" s="44"/>
    </row>
    <row r="937">
      <c r="A937" s="44"/>
      <c r="B937" s="44"/>
      <c r="C937" s="44"/>
      <c r="D937" s="44"/>
      <c r="E937" s="44"/>
      <c r="F937" s="44"/>
      <c r="G937" s="44"/>
      <c r="H937" s="44"/>
      <c r="I937" s="44"/>
      <c r="J937" s="44"/>
      <c r="K937" s="44"/>
      <c r="L937" s="44"/>
      <c r="M937" s="44"/>
      <c r="N937" s="44"/>
      <c r="O937" s="78"/>
      <c r="P937" s="78"/>
      <c r="Q937" s="44"/>
      <c r="R937" s="44"/>
      <c r="S937" s="44"/>
      <c r="T937" s="44"/>
      <c r="U937" s="44"/>
      <c r="V937" s="44"/>
      <c r="W937" s="44"/>
    </row>
    <row r="938">
      <c r="A938" s="44"/>
      <c r="B938" s="44"/>
      <c r="C938" s="44"/>
      <c r="D938" s="44"/>
      <c r="E938" s="44"/>
      <c r="F938" s="44"/>
      <c r="G938" s="44"/>
      <c r="H938" s="44"/>
      <c r="I938" s="44"/>
      <c r="J938" s="44"/>
      <c r="K938" s="44"/>
      <c r="L938" s="44"/>
      <c r="M938" s="44"/>
      <c r="N938" s="44"/>
      <c r="O938" s="78"/>
      <c r="P938" s="78"/>
      <c r="Q938" s="44"/>
      <c r="R938" s="44"/>
      <c r="S938" s="44"/>
      <c r="T938" s="44"/>
      <c r="U938" s="44"/>
      <c r="V938" s="44"/>
      <c r="W938" s="44"/>
    </row>
    <row r="939">
      <c r="A939" s="44"/>
      <c r="B939" s="44"/>
      <c r="C939" s="44"/>
      <c r="D939" s="44"/>
      <c r="E939" s="44"/>
      <c r="F939" s="44"/>
      <c r="G939" s="44"/>
      <c r="H939" s="44"/>
      <c r="I939" s="44"/>
      <c r="J939" s="44"/>
      <c r="K939" s="44"/>
      <c r="L939" s="44"/>
      <c r="M939" s="44"/>
      <c r="N939" s="44"/>
      <c r="O939" s="78"/>
      <c r="P939" s="78"/>
      <c r="Q939" s="44"/>
      <c r="R939" s="44"/>
      <c r="S939" s="44"/>
      <c r="T939" s="44"/>
      <c r="U939" s="44"/>
      <c r="V939" s="44"/>
      <c r="W939" s="44"/>
    </row>
    <row r="940">
      <c r="A940" s="44"/>
      <c r="B940" s="44"/>
      <c r="C940" s="44"/>
      <c r="D940" s="44"/>
      <c r="E940" s="44"/>
      <c r="F940" s="44"/>
      <c r="G940" s="44"/>
      <c r="H940" s="44"/>
      <c r="I940" s="44"/>
      <c r="J940" s="44"/>
      <c r="K940" s="44"/>
      <c r="L940" s="44"/>
      <c r="M940" s="44"/>
      <c r="N940" s="44"/>
      <c r="O940" s="78"/>
      <c r="P940" s="78"/>
      <c r="Q940" s="44"/>
      <c r="R940" s="44"/>
      <c r="S940" s="44"/>
      <c r="T940" s="44"/>
      <c r="U940" s="44"/>
      <c r="V940" s="44"/>
      <c r="W940" s="44"/>
    </row>
    <row r="941">
      <c r="A941" s="44"/>
      <c r="B941" s="44"/>
      <c r="C941" s="44"/>
      <c r="D941" s="44"/>
      <c r="E941" s="44"/>
      <c r="F941" s="44"/>
      <c r="G941" s="44"/>
      <c r="H941" s="44"/>
      <c r="I941" s="44"/>
      <c r="J941" s="44"/>
      <c r="K941" s="44"/>
      <c r="L941" s="44"/>
      <c r="M941" s="44"/>
      <c r="N941" s="44"/>
      <c r="O941" s="78"/>
      <c r="P941" s="78"/>
      <c r="Q941" s="44"/>
      <c r="R941" s="44"/>
      <c r="S941" s="44"/>
      <c r="T941" s="44"/>
      <c r="U941" s="44"/>
      <c r="V941" s="44"/>
      <c r="W941" s="44"/>
    </row>
    <row r="942">
      <c r="A942" s="44"/>
      <c r="B942" s="44"/>
      <c r="C942" s="44"/>
      <c r="D942" s="44"/>
      <c r="E942" s="44"/>
      <c r="F942" s="44"/>
      <c r="G942" s="44"/>
      <c r="H942" s="44"/>
      <c r="I942" s="44"/>
      <c r="J942" s="44"/>
      <c r="K942" s="44"/>
      <c r="L942" s="44"/>
      <c r="M942" s="44"/>
      <c r="N942" s="44"/>
      <c r="O942" s="78"/>
      <c r="P942" s="78"/>
      <c r="Q942" s="44"/>
      <c r="R942" s="44"/>
      <c r="S942" s="44"/>
      <c r="T942" s="44"/>
      <c r="U942" s="44"/>
      <c r="V942" s="44"/>
      <c r="W942" s="44"/>
    </row>
    <row r="943">
      <c r="A943" s="44"/>
      <c r="B943" s="44"/>
      <c r="C943" s="44"/>
      <c r="D943" s="44"/>
      <c r="E943" s="44"/>
      <c r="F943" s="44"/>
      <c r="G943" s="44"/>
      <c r="H943" s="44"/>
      <c r="I943" s="44"/>
      <c r="J943" s="44"/>
      <c r="K943" s="44"/>
      <c r="L943" s="44"/>
      <c r="M943" s="44"/>
      <c r="N943" s="44"/>
      <c r="O943" s="78"/>
      <c r="P943" s="78"/>
      <c r="Q943" s="44"/>
      <c r="R943" s="44"/>
      <c r="S943" s="44"/>
      <c r="T943" s="44"/>
      <c r="U943" s="44"/>
      <c r="V943" s="44"/>
      <c r="W943" s="44"/>
    </row>
    <row r="944">
      <c r="A944" s="44"/>
      <c r="B944" s="44"/>
      <c r="C944" s="44"/>
      <c r="D944" s="44"/>
      <c r="E944" s="44"/>
      <c r="F944" s="44"/>
      <c r="G944" s="44"/>
      <c r="H944" s="44"/>
      <c r="I944" s="44"/>
      <c r="J944" s="44"/>
      <c r="K944" s="44"/>
      <c r="L944" s="44"/>
      <c r="M944" s="44"/>
      <c r="N944" s="44"/>
      <c r="O944" s="78"/>
      <c r="P944" s="78"/>
      <c r="Q944" s="44"/>
      <c r="R944" s="44"/>
      <c r="S944" s="44"/>
      <c r="T944" s="44"/>
      <c r="U944" s="44"/>
      <c r="V944" s="44"/>
      <c r="W944" s="44"/>
    </row>
    <row r="945">
      <c r="A945" s="44"/>
      <c r="B945" s="44"/>
      <c r="C945" s="44"/>
      <c r="D945" s="44"/>
      <c r="E945" s="44"/>
      <c r="F945" s="44"/>
      <c r="G945" s="44"/>
      <c r="H945" s="44"/>
      <c r="I945" s="44"/>
      <c r="J945" s="44"/>
      <c r="K945" s="44"/>
      <c r="L945" s="44"/>
      <c r="M945" s="44"/>
      <c r="N945" s="44"/>
      <c r="O945" s="78"/>
      <c r="P945" s="78"/>
      <c r="Q945" s="44"/>
      <c r="R945" s="44"/>
      <c r="S945" s="44"/>
      <c r="T945" s="44"/>
      <c r="U945" s="44"/>
      <c r="V945" s="44"/>
      <c r="W945" s="44"/>
    </row>
    <row r="946">
      <c r="A946" s="44"/>
      <c r="B946" s="44"/>
      <c r="C946" s="44"/>
      <c r="D946" s="44"/>
      <c r="E946" s="44"/>
      <c r="F946" s="44"/>
      <c r="G946" s="44"/>
      <c r="H946" s="44"/>
      <c r="I946" s="44"/>
      <c r="J946" s="44"/>
      <c r="K946" s="44"/>
      <c r="L946" s="44"/>
      <c r="M946" s="44"/>
      <c r="N946" s="44"/>
      <c r="O946" s="78"/>
      <c r="P946" s="78"/>
      <c r="Q946" s="44"/>
      <c r="R946" s="44"/>
      <c r="S946" s="44"/>
      <c r="T946" s="44"/>
      <c r="U946" s="44"/>
      <c r="V946" s="44"/>
      <c r="W946" s="44"/>
    </row>
    <row r="947">
      <c r="A947" s="44"/>
      <c r="B947" s="44"/>
      <c r="C947" s="44"/>
      <c r="D947" s="44"/>
      <c r="E947" s="44"/>
      <c r="F947" s="44"/>
      <c r="G947" s="44"/>
      <c r="H947" s="44"/>
      <c r="I947" s="44"/>
      <c r="J947" s="44"/>
      <c r="K947" s="44"/>
      <c r="L947" s="44"/>
      <c r="M947" s="44"/>
      <c r="N947" s="44"/>
      <c r="O947" s="78"/>
      <c r="P947" s="78"/>
      <c r="Q947" s="44"/>
      <c r="R947" s="44"/>
      <c r="S947" s="44"/>
      <c r="T947" s="44"/>
      <c r="U947" s="44"/>
      <c r="V947" s="44"/>
      <c r="W947" s="44"/>
    </row>
    <row r="948">
      <c r="A948" s="44"/>
      <c r="B948" s="44"/>
      <c r="C948" s="44"/>
      <c r="D948" s="44"/>
      <c r="E948" s="44"/>
      <c r="F948" s="44"/>
      <c r="G948" s="44"/>
      <c r="H948" s="44"/>
      <c r="I948" s="44"/>
      <c r="J948" s="44"/>
      <c r="K948" s="44"/>
      <c r="L948" s="44"/>
      <c r="M948" s="44"/>
      <c r="N948" s="44"/>
      <c r="O948" s="78"/>
      <c r="P948" s="78"/>
      <c r="Q948" s="44"/>
      <c r="R948" s="44"/>
      <c r="S948" s="44"/>
      <c r="T948" s="44"/>
      <c r="U948" s="44"/>
      <c r="V948" s="44"/>
      <c r="W948" s="44"/>
    </row>
    <row r="949">
      <c r="A949" s="44"/>
      <c r="B949" s="44"/>
      <c r="C949" s="44"/>
      <c r="D949" s="44"/>
      <c r="E949" s="44"/>
      <c r="F949" s="44"/>
      <c r="G949" s="44"/>
      <c r="H949" s="44"/>
      <c r="I949" s="44"/>
      <c r="J949" s="44"/>
      <c r="K949" s="44"/>
      <c r="L949" s="44"/>
      <c r="M949" s="44"/>
      <c r="N949" s="44"/>
      <c r="O949" s="78"/>
      <c r="P949" s="78"/>
      <c r="Q949" s="44"/>
      <c r="R949" s="44"/>
      <c r="S949" s="44"/>
      <c r="T949" s="44"/>
      <c r="U949" s="44"/>
      <c r="V949" s="44"/>
      <c r="W949" s="44"/>
    </row>
    <row r="950">
      <c r="A950" s="44"/>
      <c r="B950" s="44"/>
      <c r="C950" s="44"/>
      <c r="D950" s="44"/>
      <c r="E950" s="44"/>
      <c r="F950" s="44"/>
      <c r="G950" s="44"/>
      <c r="H950" s="44"/>
      <c r="I950" s="44"/>
      <c r="J950" s="44"/>
      <c r="K950" s="44"/>
      <c r="L950" s="44"/>
      <c r="M950" s="44"/>
      <c r="N950" s="44"/>
      <c r="O950" s="78"/>
      <c r="P950" s="78"/>
      <c r="Q950" s="44"/>
      <c r="R950" s="44"/>
      <c r="S950" s="44"/>
      <c r="T950" s="44"/>
      <c r="U950" s="44"/>
      <c r="V950" s="44"/>
      <c r="W950" s="44"/>
    </row>
    <row r="951">
      <c r="A951" s="44"/>
      <c r="B951" s="44"/>
      <c r="C951" s="44"/>
      <c r="D951" s="44"/>
      <c r="E951" s="44"/>
      <c r="F951" s="44"/>
      <c r="G951" s="44"/>
      <c r="H951" s="44"/>
      <c r="I951" s="44"/>
      <c r="J951" s="44"/>
      <c r="K951" s="44"/>
      <c r="L951" s="44"/>
      <c r="M951" s="44"/>
      <c r="N951" s="44"/>
      <c r="O951" s="78"/>
      <c r="P951" s="78"/>
      <c r="Q951" s="44"/>
      <c r="R951" s="44"/>
      <c r="S951" s="44"/>
      <c r="T951" s="44"/>
      <c r="U951" s="44"/>
      <c r="V951" s="44"/>
      <c r="W951" s="44"/>
    </row>
    <row r="952">
      <c r="A952" s="44"/>
      <c r="B952" s="44"/>
      <c r="C952" s="44"/>
      <c r="D952" s="44"/>
      <c r="E952" s="44"/>
      <c r="F952" s="44"/>
      <c r="G952" s="44"/>
      <c r="H952" s="44"/>
      <c r="I952" s="44"/>
      <c r="J952" s="44"/>
      <c r="K952" s="44"/>
      <c r="L952" s="44"/>
      <c r="M952" s="44"/>
      <c r="N952" s="44"/>
      <c r="O952" s="78"/>
      <c r="P952" s="78"/>
      <c r="Q952" s="44"/>
      <c r="R952" s="44"/>
      <c r="S952" s="44"/>
      <c r="T952" s="44"/>
      <c r="U952" s="44"/>
      <c r="V952" s="44"/>
      <c r="W952" s="44"/>
    </row>
    <row r="953">
      <c r="A953" s="44"/>
      <c r="B953" s="44"/>
      <c r="C953" s="44"/>
      <c r="D953" s="44"/>
      <c r="E953" s="44"/>
      <c r="F953" s="44"/>
      <c r="G953" s="44"/>
      <c r="H953" s="44"/>
      <c r="I953" s="44"/>
      <c r="J953" s="44"/>
      <c r="K953" s="44"/>
      <c r="L953" s="44"/>
      <c r="M953" s="44"/>
      <c r="N953" s="44"/>
      <c r="O953" s="78"/>
      <c r="P953" s="78"/>
      <c r="Q953" s="44"/>
      <c r="R953" s="44"/>
      <c r="S953" s="44"/>
      <c r="T953" s="44"/>
      <c r="U953" s="44"/>
      <c r="V953" s="44"/>
      <c r="W953" s="44"/>
    </row>
    <row r="954">
      <c r="A954" s="44"/>
      <c r="B954" s="44"/>
      <c r="C954" s="44"/>
      <c r="D954" s="44"/>
      <c r="E954" s="44"/>
      <c r="F954" s="44"/>
      <c r="G954" s="44"/>
      <c r="H954" s="44"/>
      <c r="I954" s="44"/>
      <c r="J954" s="44"/>
      <c r="K954" s="44"/>
      <c r="L954" s="44"/>
      <c r="M954" s="44"/>
      <c r="N954" s="44"/>
      <c r="O954" s="78"/>
      <c r="P954" s="78"/>
      <c r="Q954" s="44"/>
      <c r="R954" s="44"/>
      <c r="S954" s="44"/>
      <c r="T954" s="44"/>
      <c r="U954" s="44"/>
      <c r="V954" s="44"/>
      <c r="W954" s="44"/>
    </row>
    <row r="955">
      <c r="A955" s="44"/>
      <c r="B955" s="44"/>
      <c r="C955" s="44"/>
      <c r="D955" s="44"/>
      <c r="E955" s="44"/>
      <c r="F955" s="44"/>
      <c r="G955" s="44"/>
      <c r="H955" s="44"/>
      <c r="I955" s="44"/>
      <c r="J955" s="44"/>
      <c r="K955" s="44"/>
      <c r="L955" s="44"/>
      <c r="M955" s="44"/>
      <c r="N955" s="44"/>
      <c r="O955" s="78"/>
      <c r="P955" s="78"/>
      <c r="Q955" s="44"/>
      <c r="R955" s="44"/>
      <c r="S955" s="44"/>
      <c r="T955" s="44"/>
      <c r="U955" s="44"/>
      <c r="V955" s="44"/>
      <c r="W955" s="44"/>
    </row>
    <row r="956">
      <c r="A956" s="44"/>
      <c r="B956" s="44"/>
      <c r="C956" s="44"/>
      <c r="D956" s="44"/>
      <c r="E956" s="44"/>
      <c r="F956" s="44"/>
      <c r="G956" s="44"/>
      <c r="H956" s="44"/>
      <c r="I956" s="44"/>
      <c r="J956" s="44"/>
      <c r="K956" s="44"/>
      <c r="L956" s="44"/>
      <c r="M956" s="44"/>
      <c r="N956" s="44"/>
      <c r="O956" s="78"/>
      <c r="P956" s="78"/>
      <c r="Q956" s="44"/>
      <c r="R956" s="44"/>
      <c r="S956" s="44"/>
      <c r="T956" s="44"/>
      <c r="U956" s="44"/>
      <c r="V956" s="44"/>
      <c r="W956" s="44"/>
    </row>
    <row r="957">
      <c r="A957" s="44"/>
      <c r="B957" s="44"/>
      <c r="C957" s="44"/>
      <c r="D957" s="44"/>
      <c r="E957" s="44"/>
      <c r="F957" s="44"/>
      <c r="G957" s="44"/>
      <c r="H957" s="44"/>
      <c r="I957" s="44"/>
      <c r="J957" s="44"/>
      <c r="K957" s="44"/>
      <c r="L957" s="44"/>
      <c r="M957" s="44"/>
      <c r="N957" s="44"/>
      <c r="O957" s="78"/>
      <c r="P957" s="78"/>
      <c r="Q957" s="44"/>
      <c r="R957" s="44"/>
      <c r="S957" s="44"/>
      <c r="T957" s="44"/>
      <c r="U957" s="44"/>
      <c r="V957" s="44"/>
      <c r="W957" s="44"/>
    </row>
    <row r="958">
      <c r="A958" s="44"/>
      <c r="B958" s="44"/>
      <c r="C958" s="44"/>
      <c r="D958" s="44"/>
      <c r="E958" s="44"/>
      <c r="F958" s="44"/>
      <c r="G958" s="44"/>
      <c r="H958" s="44"/>
      <c r="I958" s="44"/>
      <c r="J958" s="44"/>
      <c r="K958" s="44"/>
      <c r="L958" s="44"/>
      <c r="M958" s="44"/>
      <c r="N958" s="44"/>
      <c r="O958" s="78"/>
      <c r="P958" s="78"/>
      <c r="Q958" s="44"/>
      <c r="R958" s="44"/>
      <c r="S958" s="44"/>
      <c r="T958" s="44"/>
      <c r="U958" s="44"/>
      <c r="V958" s="44"/>
      <c r="W958" s="44"/>
    </row>
    <row r="959">
      <c r="A959" s="44"/>
      <c r="B959" s="44"/>
      <c r="C959" s="44"/>
      <c r="D959" s="44"/>
      <c r="E959" s="44"/>
      <c r="F959" s="44"/>
      <c r="G959" s="44"/>
      <c r="H959" s="44"/>
      <c r="I959" s="44"/>
      <c r="J959" s="44"/>
      <c r="K959" s="44"/>
      <c r="L959" s="44"/>
      <c r="M959" s="44"/>
      <c r="N959" s="44"/>
      <c r="O959" s="78"/>
      <c r="P959" s="78"/>
      <c r="Q959" s="44"/>
      <c r="R959" s="44"/>
      <c r="S959" s="44"/>
      <c r="T959" s="44"/>
      <c r="U959" s="44"/>
      <c r="V959" s="44"/>
      <c r="W959" s="44"/>
    </row>
    <row r="960">
      <c r="A960" s="44"/>
      <c r="B960" s="44"/>
      <c r="C960" s="44"/>
      <c r="D960" s="44"/>
      <c r="E960" s="44"/>
      <c r="F960" s="44"/>
      <c r="G960" s="44"/>
      <c r="H960" s="44"/>
      <c r="I960" s="44"/>
      <c r="J960" s="44"/>
      <c r="K960" s="44"/>
      <c r="L960" s="44"/>
      <c r="M960" s="44"/>
      <c r="N960" s="44"/>
      <c r="O960" s="78"/>
      <c r="P960" s="78"/>
      <c r="Q960" s="44"/>
      <c r="R960" s="44"/>
      <c r="S960" s="44"/>
      <c r="T960" s="44"/>
      <c r="U960" s="44"/>
      <c r="V960" s="44"/>
      <c r="W960" s="44"/>
    </row>
    <row r="961">
      <c r="A961" s="44"/>
      <c r="B961" s="44"/>
      <c r="C961" s="44"/>
      <c r="D961" s="44"/>
      <c r="E961" s="44"/>
      <c r="F961" s="44"/>
      <c r="G961" s="44"/>
      <c r="H961" s="44"/>
      <c r="I961" s="44"/>
      <c r="J961" s="44"/>
      <c r="K961" s="44"/>
      <c r="L961" s="44"/>
      <c r="M961" s="44"/>
      <c r="N961" s="44"/>
      <c r="O961" s="78"/>
      <c r="P961" s="78"/>
      <c r="Q961" s="44"/>
      <c r="R961" s="44"/>
      <c r="S961" s="44"/>
      <c r="T961" s="44"/>
      <c r="U961" s="44"/>
      <c r="V961" s="44"/>
      <c r="W961" s="44"/>
    </row>
    <row r="962">
      <c r="A962" s="44"/>
      <c r="B962" s="44"/>
      <c r="C962" s="44"/>
      <c r="D962" s="44"/>
      <c r="E962" s="44"/>
      <c r="F962" s="44"/>
      <c r="G962" s="44"/>
      <c r="H962" s="44"/>
      <c r="I962" s="44"/>
      <c r="J962" s="44"/>
      <c r="K962" s="44"/>
      <c r="L962" s="44"/>
      <c r="M962" s="44"/>
      <c r="N962" s="44"/>
      <c r="O962" s="78"/>
      <c r="P962" s="78"/>
      <c r="Q962" s="44"/>
      <c r="R962" s="44"/>
      <c r="S962" s="44"/>
      <c r="T962" s="44"/>
      <c r="U962" s="44"/>
      <c r="V962" s="44"/>
      <c r="W962" s="44"/>
    </row>
    <row r="963">
      <c r="A963" s="44"/>
      <c r="B963" s="44"/>
      <c r="C963" s="44"/>
      <c r="D963" s="44"/>
      <c r="E963" s="44"/>
      <c r="F963" s="44"/>
      <c r="G963" s="44"/>
      <c r="H963" s="44"/>
      <c r="I963" s="44"/>
      <c r="J963" s="44"/>
      <c r="K963" s="44"/>
      <c r="L963" s="44"/>
      <c r="M963" s="44"/>
      <c r="N963" s="44"/>
      <c r="O963" s="78"/>
      <c r="P963" s="78"/>
      <c r="Q963" s="44"/>
      <c r="R963" s="44"/>
      <c r="S963" s="44"/>
      <c r="T963" s="44"/>
      <c r="U963" s="44"/>
      <c r="V963" s="44"/>
      <c r="W963" s="44"/>
    </row>
    <row r="964">
      <c r="A964" s="44"/>
      <c r="B964" s="44"/>
      <c r="C964" s="44"/>
      <c r="D964" s="44"/>
      <c r="E964" s="44"/>
      <c r="F964" s="44"/>
      <c r="G964" s="44"/>
      <c r="H964" s="44"/>
      <c r="I964" s="44"/>
      <c r="J964" s="44"/>
      <c r="K964" s="44"/>
      <c r="L964" s="44"/>
      <c r="M964" s="44"/>
      <c r="N964" s="44"/>
      <c r="O964" s="78"/>
      <c r="P964" s="78"/>
      <c r="Q964" s="44"/>
      <c r="R964" s="44"/>
      <c r="S964" s="44"/>
      <c r="T964" s="44"/>
      <c r="U964" s="44"/>
      <c r="V964" s="44"/>
      <c r="W964" s="44"/>
    </row>
    <row r="965">
      <c r="A965" s="44"/>
      <c r="B965" s="44"/>
      <c r="C965" s="44"/>
      <c r="D965" s="44"/>
      <c r="E965" s="44"/>
      <c r="F965" s="44"/>
      <c r="G965" s="44"/>
      <c r="H965" s="44"/>
      <c r="I965" s="44"/>
      <c r="J965" s="44"/>
      <c r="K965" s="44"/>
      <c r="L965" s="44"/>
      <c r="M965" s="44"/>
      <c r="N965" s="44"/>
      <c r="O965" s="78"/>
      <c r="P965" s="78"/>
      <c r="Q965" s="44"/>
      <c r="R965" s="44"/>
      <c r="S965" s="44"/>
      <c r="T965" s="44"/>
      <c r="U965" s="44"/>
      <c r="V965" s="44"/>
      <c r="W965" s="44"/>
    </row>
    <row r="966">
      <c r="A966" s="44"/>
      <c r="B966" s="44"/>
      <c r="C966" s="44"/>
      <c r="D966" s="44"/>
      <c r="E966" s="44"/>
      <c r="F966" s="44"/>
      <c r="G966" s="44"/>
      <c r="H966" s="44"/>
      <c r="I966" s="44"/>
      <c r="J966" s="44"/>
      <c r="K966" s="44"/>
      <c r="L966" s="44"/>
      <c r="M966" s="44"/>
      <c r="N966" s="44"/>
      <c r="O966" s="78"/>
      <c r="P966" s="78"/>
      <c r="Q966" s="44"/>
      <c r="R966" s="44"/>
      <c r="S966" s="44"/>
      <c r="T966" s="44"/>
      <c r="U966" s="44"/>
      <c r="V966" s="44"/>
      <c r="W966" s="44"/>
    </row>
    <row r="967">
      <c r="A967" s="44"/>
      <c r="B967" s="44"/>
      <c r="C967" s="44"/>
      <c r="D967" s="44"/>
      <c r="E967" s="44"/>
      <c r="F967" s="44"/>
      <c r="G967" s="44"/>
      <c r="H967" s="44"/>
      <c r="I967" s="44"/>
      <c r="J967" s="44"/>
      <c r="K967" s="44"/>
      <c r="L967" s="44"/>
      <c r="M967" s="44"/>
      <c r="N967" s="44"/>
      <c r="O967" s="78"/>
      <c r="P967" s="78"/>
      <c r="Q967" s="44"/>
      <c r="R967" s="44"/>
      <c r="S967" s="44"/>
      <c r="T967" s="44"/>
      <c r="U967" s="44"/>
      <c r="V967" s="44"/>
      <c r="W967" s="44"/>
    </row>
    <row r="968">
      <c r="A968" s="44"/>
      <c r="B968" s="44"/>
      <c r="C968" s="44"/>
      <c r="D968" s="44"/>
      <c r="E968" s="44"/>
      <c r="F968" s="44"/>
      <c r="G968" s="44"/>
      <c r="H968" s="44"/>
      <c r="I968" s="44"/>
      <c r="J968" s="44"/>
      <c r="K968" s="44"/>
      <c r="L968" s="44"/>
      <c r="M968" s="44"/>
      <c r="N968" s="44"/>
      <c r="O968" s="78"/>
      <c r="P968" s="78"/>
      <c r="Q968" s="44"/>
      <c r="R968" s="44"/>
      <c r="S968" s="44"/>
      <c r="T968" s="44"/>
      <c r="U968" s="44"/>
      <c r="V968" s="44"/>
      <c r="W968" s="44"/>
    </row>
    <row r="969">
      <c r="A969" s="44"/>
      <c r="B969" s="44"/>
      <c r="C969" s="44"/>
      <c r="D969" s="44"/>
      <c r="E969" s="44"/>
      <c r="F969" s="44"/>
      <c r="G969" s="44"/>
      <c r="H969" s="44"/>
      <c r="I969" s="44"/>
      <c r="J969" s="44"/>
      <c r="K969" s="44"/>
      <c r="L969" s="44"/>
      <c r="M969" s="44"/>
      <c r="N969" s="44"/>
      <c r="O969" s="78"/>
      <c r="P969" s="78"/>
      <c r="Q969" s="44"/>
      <c r="R969" s="44"/>
      <c r="S969" s="44"/>
      <c r="T969" s="44"/>
      <c r="U969" s="44"/>
      <c r="V969" s="44"/>
      <c r="W969" s="44"/>
    </row>
    <row r="970">
      <c r="A970" s="44"/>
      <c r="B970" s="44"/>
      <c r="C970" s="44"/>
      <c r="D970" s="44"/>
      <c r="E970" s="44"/>
      <c r="F970" s="44"/>
      <c r="G970" s="44"/>
      <c r="H970" s="44"/>
      <c r="I970" s="44"/>
      <c r="J970" s="44"/>
      <c r="K970" s="44"/>
      <c r="L970" s="44"/>
      <c r="M970" s="44"/>
      <c r="N970" s="44"/>
      <c r="O970" s="78"/>
      <c r="P970" s="78"/>
      <c r="Q970" s="44"/>
      <c r="R970" s="44"/>
      <c r="S970" s="44"/>
      <c r="T970" s="44"/>
      <c r="U970" s="44"/>
      <c r="V970" s="44"/>
      <c r="W970" s="44"/>
    </row>
    <row r="971">
      <c r="A971" s="44"/>
      <c r="B971" s="44"/>
      <c r="C971" s="44"/>
      <c r="D971" s="44"/>
      <c r="E971" s="44"/>
      <c r="F971" s="44"/>
      <c r="G971" s="44"/>
      <c r="H971" s="44"/>
      <c r="I971" s="44"/>
      <c r="J971" s="44"/>
      <c r="K971" s="44"/>
      <c r="L971" s="44"/>
      <c r="M971" s="44"/>
      <c r="N971" s="44"/>
      <c r="O971" s="78"/>
      <c r="P971" s="78"/>
      <c r="Q971" s="44"/>
      <c r="R971" s="44"/>
      <c r="S971" s="44"/>
      <c r="T971" s="44"/>
      <c r="U971" s="44"/>
      <c r="V971" s="44"/>
      <c r="W971" s="44"/>
    </row>
    <row r="972">
      <c r="A972" s="44"/>
      <c r="B972" s="44"/>
      <c r="C972" s="44"/>
      <c r="D972" s="44"/>
      <c r="E972" s="44"/>
      <c r="F972" s="44"/>
      <c r="G972" s="44"/>
      <c r="H972" s="44"/>
      <c r="I972" s="44"/>
      <c r="J972" s="44"/>
      <c r="K972" s="44"/>
      <c r="L972" s="44"/>
      <c r="M972" s="44"/>
      <c r="N972" s="44"/>
      <c r="O972" s="78"/>
      <c r="P972" s="78"/>
      <c r="Q972" s="44"/>
      <c r="R972" s="44"/>
      <c r="S972" s="44"/>
      <c r="T972" s="44"/>
      <c r="U972" s="44"/>
      <c r="V972" s="44"/>
      <c r="W972" s="44"/>
    </row>
    <row r="973">
      <c r="A973" s="44"/>
      <c r="B973" s="44"/>
      <c r="C973" s="44"/>
      <c r="D973" s="44"/>
      <c r="E973" s="44"/>
      <c r="F973" s="44"/>
      <c r="G973" s="44"/>
      <c r="H973" s="44"/>
      <c r="I973" s="44"/>
      <c r="J973" s="44"/>
      <c r="K973" s="44"/>
      <c r="L973" s="44"/>
      <c r="M973" s="44"/>
      <c r="N973" s="44"/>
      <c r="O973" s="78"/>
      <c r="P973" s="78"/>
      <c r="Q973" s="44"/>
      <c r="R973" s="44"/>
      <c r="S973" s="44"/>
      <c r="T973" s="44"/>
      <c r="U973" s="44"/>
      <c r="V973" s="44"/>
      <c r="W973" s="44"/>
    </row>
    <row r="974">
      <c r="A974" s="44"/>
      <c r="B974" s="44"/>
      <c r="C974" s="44"/>
      <c r="D974" s="44"/>
      <c r="E974" s="44"/>
      <c r="F974" s="44"/>
      <c r="G974" s="44"/>
      <c r="H974" s="44"/>
      <c r="I974" s="44"/>
      <c r="J974" s="44"/>
      <c r="K974" s="44"/>
      <c r="L974" s="44"/>
      <c r="M974" s="44"/>
      <c r="N974" s="44"/>
      <c r="O974" s="78"/>
      <c r="P974" s="78"/>
      <c r="Q974" s="44"/>
      <c r="R974" s="44"/>
      <c r="S974" s="44"/>
      <c r="T974" s="44"/>
      <c r="U974" s="44"/>
      <c r="V974" s="44"/>
      <c r="W974" s="44"/>
    </row>
    <row r="975">
      <c r="A975" s="44"/>
      <c r="B975" s="44"/>
      <c r="C975" s="44"/>
      <c r="D975" s="44"/>
      <c r="E975" s="44"/>
      <c r="F975" s="44"/>
      <c r="G975" s="44"/>
      <c r="H975" s="44"/>
      <c r="I975" s="44"/>
      <c r="J975" s="44"/>
      <c r="K975" s="44"/>
      <c r="L975" s="44"/>
      <c r="M975" s="44"/>
      <c r="N975" s="44"/>
      <c r="O975" s="78"/>
      <c r="P975" s="78"/>
      <c r="Q975" s="44"/>
      <c r="R975" s="44"/>
      <c r="S975" s="44"/>
      <c r="T975" s="44"/>
      <c r="U975" s="44"/>
      <c r="V975" s="44"/>
      <c r="W975" s="44"/>
    </row>
    <row r="976">
      <c r="A976" s="44"/>
      <c r="B976" s="44"/>
      <c r="C976" s="44"/>
      <c r="D976" s="44"/>
      <c r="E976" s="44"/>
      <c r="F976" s="44"/>
      <c r="G976" s="44"/>
      <c r="H976" s="44"/>
      <c r="I976" s="44"/>
      <c r="J976" s="44"/>
      <c r="K976" s="44"/>
      <c r="L976" s="44"/>
      <c r="M976" s="44"/>
      <c r="N976" s="44"/>
      <c r="O976" s="78"/>
      <c r="P976" s="78"/>
      <c r="Q976" s="44"/>
      <c r="R976" s="44"/>
      <c r="S976" s="44"/>
      <c r="T976" s="44"/>
      <c r="U976" s="44"/>
      <c r="V976" s="44"/>
      <c r="W976" s="44"/>
    </row>
    <row r="977">
      <c r="A977" s="44"/>
      <c r="B977" s="44"/>
      <c r="C977" s="44"/>
      <c r="D977" s="44"/>
      <c r="E977" s="44"/>
      <c r="F977" s="44"/>
      <c r="G977" s="44"/>
      <c r="H977" s="44"/>
      <c r="I977" s="44"/>
      <c r="J977" s="44"/>
      <c r="K977" s="44"/>
      <c r="L977" s="44"/>
      <c r="M977" s="44"/>
      <c r="N977" s="44"/>
      <c r="O977" s="78"/>
      <c r="P977" s="78"/>
      <c r="Q977" s="44"/>
      <c r="R977" s="44"/>
      <c r="S977" s="44"/>
      <c r="T977" s="44"/>
      <c r="U977" s="44"/>
      <c r="V977" s="44"/>
      <c r="W977" s="44"/>
    </row>
    <row r="978">
      <c r="A978" s="44"/>
      <c r="B978" s="44"/>
      <c r="C978" s="44"/>
      <c r="D978" s="44"/>
      <c r="E978" s="44"/>
      <c r="F978" s="44"/>
      <c r="G978" s="44"/>
      <c r="H978" s="44"/>
      <c r="I978" s="44"/>
      <c r="J978" s="44"/>
      <c r="K978" s="44"/>
      <c r="L978" s="44"/>
      <c r="M978" s="44"/>
      <c r="N978" s="44"/>
      <c r="O978" s="78"/>
      <c r="P978" s="78"/>
      <c r="Q978" s="44"/>
      <c r="R978" s="44"/>
      <c r="S978" s="44"/>
      <c r="T978" s="44"/>
      <c r="U978" s="44"/>
      <c r="V978" s="44"/>
      <c r="W978" s="44"/>
    </row>
    <row r="979">
      <c r="A979" s="44"/>
      <c r="B979" s="44"/>
      <c r="C979" s="44"/>
      <c r="D979" s="44"/>
      <c r="E979" s="44"/>
      <c r="F979" s="44"/>
      <c r="G979" s="44"/>
      <c r="H979" s="44"/>
      <c r="I979" s="44"/>
      <c r="J979" s="44"/>
      <c r="K979" s="44"/>
      <c r="L979" s="44"/>
      <c r="M979" s="44"/>
      <c r="N979" s="44"/>
      <c r="O979" s="78"/>
      <c r="P979" s="78"/>
      <c r="Q979" s="44"/>
      <c r="R979" s="44"/>
      <c r="S979" s="44"/>
      <c r="T979" s="44"/>
      <c r="U979" s="44"/>
      <c r="V979" s="44"/>
      <c r="W979" s="44"/>
    </row>
    <row r="980">
      <c r="A980" s="44"/>
      <c r="B980" s="44"/>
      <c r="C980" s="44"/>
      <c r="D980" s="44"/>
      <c r="E980" s="44"/>
      <c r="F980" s="44"/>
      <c r="G980" s="44"/>
      <c r="H980" s="44"/>
      <c r="I980" s="44"/>
      <c r="J980" s="44"/>
      <c r="K980" s="44"/>
      <c r="L980" s="44"/>
      <c r="M980" s="44"/>
      <c r="N980" s="44"/>
      <c r="O980" s="78"/>
      <c r="P980" s="78"/>
      <c r="Q980" s="44"/>
      <c r="R980" s="44"/>
      <c r="S980" s="44"/>
      <c r="T980" s="44"/>
      <c r="U980" s="44"/>
      <c r="V980" s="44"/>
      <c r="W980" s="44"/>
    </row>
    <row r="981">
      <c r="A981" s="44"/>
      <c r="B981" s="44"/>
      <c r="C981" s="44"/>
      <c r="D981" s="44"/>
      <c r="E981" s="44"/>
      <c r="F981" s="44"/>
      <c r="G981" s="44"/>
      <c r="H981" s="44"/>
      <c r="I981" s="44"/>
      <c r="J981" s="44"/>
      <c r="K981" s="44"/>
      <c r="L981" s="44"/>
      <c r="M981" s="44"/>
      <c r="N981" s="44"/>
      <c r="O981" s="78"/>
      <c r="P981" s="78"/>
      <c r="Q981" s="44"/>
      <c r="R981" s="44"/>
      <c r="S981" s="44"/>
      <c r="T981" s="44"/>
      <c r="U981" s="44"/>
      <c r="V981" s="44"/>
      <c r="W981" s="44"/>
    </row>
    <row r="982">
      <c r="A982" s="44"/>
      <c r="B982" s="44"/>
      <c r="C982" s="44"/>
      <c r="D982" s="44"/>
      <c r="E982" s="44"/>
      <c r="F982" s="44"/>
      <c r="G982" s="44"/>
      <c r="H982" s="44"/>
      <c r="I982" s="44"/>
      <c r="J982" s="44"/>
      <c r="K982" s="44"/>
      <c r="L982" s="44"/>
      <c r="M982" s="44"/>
      <c r="N982" s="44"/>
      <c r="O982" s="78"/>
      <c r="P982" s="78"/>
      <c r="Q982" s="44"/>
      <c r="R982" s="44"/>
      <c r="S982" s="44"/>
      <c r="T982" s="44"/>
      <c r="U982" s="44"/>
      <c r="V982" s="44"/>
      <c r="W982" s="44"/>
    </row>
    <row r="983">
      <c r="A983" s="44"/>
      <c r="B983" s="44"/>
      <c r="C983" s="44"/>
      <c r="D983" s="44"/>
      <c r="E983" s="44"/>
      <c r="F983" s="44"/>
      <c r="G983" s="44"/>
      <c r="H983" s="44"/>
      <c r="I983" s="44"/>
      <c r="J983" s="44"/>
      <c r="K983" s="44"/>
      <c r="L983" s="44"/>
      <c r="M983" s="44"/>
      <c r="N983" s="44"/>
      <c r="O983" s="78"/>
      <c r="P983" s="78"/>
      <c r="Q983" s="44"/>
      <c r="R983" s="44"/>
      <c r="S983" s="44"/>
      <c r="T983" s="44"/>
      <c r="U983" s="44"/>
      <c r="V983" s="44"/>
      <c r="W983" s="44"/>
    </row>
    <row r="984">
      <c r="A984" s="44"/>
      <c r="B984" s="44"/>
      <c r="C984" s="44"/>
      <c r="D984" s="44"/>
      <c r="E984" s="44"/>
      <c r="F984" s="44"/>
      <c r="G984" s="44"/>
      <c r="H984" s="44"/>
      <c r="I984" s="44"/>
      <c r="J984" s="44"/>
      <c r="K984" s="44"/>
      <c r="L984" s="44"/>
      <c r="M984" s="44"/>
      <c r="N984" s="44"/>
      <c r="O984" s="78"/>
      <c r="P984" s="78"/>
      <c r="Q984" s="44"/>
      <c r="R984" s="44"/>
      <c r="S984" s="44"/>
      <c r="T984" s="44"/>
      <c r="U984" s="44"/>
      <c r="V984" s="44"/>
      <c r="W984" s="44"/>
    </row>
    <row r="985">
      <c r="A985" s="44"/>
      <c r="B985" s="44"/>
      <c r="C985" s="44"/>
      <c r="D985" s="44"/>
      <c r="E985" s="44"/>
      <c r="F985" s="44"/>
      <c r="G985" s="44"/>
      <c r="H985" s="44"/>
      <c r="I985" s="44"/>
      <c r="J985" s="44"/>
      <c r="K985" s="44"/>
      <c r="L985" s="44"/>
      <c r="M985" s="44"/>
      <c r="N985" s="44"/>
      <c r="O985" s="78"/>
      <c r="P985" s="78"/>
      <c r="Q985" s="44"/>
      <c r="R985" s="44"/>
      <c r="S985" s="44"/>
      <c r="T985" s="44"/>
      <c r="U985" s="44"/>
      <c r="V985" s="44"/>
      <c r="W985" s="44"/>
    </row>
    <row r="986">
      <c r="A986" s="44"/>
      <c r="B986" s="44"/>
      <c r="C986" s="44"/>
      <c r="D986" s="44"/>
      <c r="E986" s="44"/>
      <c r="F986" s="44"/>
      <c r="G986" s="44"/>
      <c r="H986" s="44"/>
      <c r="I986" s="44"/>
      <c r="J986" s="44"/>
      <c r="K986" s="44"/>
      <c r="L986" s="44"/>
      <c r="M986" s="44"/>
      <c r="N986" s="44"/>
      <c r="O986" s="78"/>
      <c r="P986" s="78"/>
      <c r="Q986" s="44"/>
      <c r="R986" s="44"/>
      <c r="S986" s="44"/>
      <c r="T986" s="44"/>
      <c r="U986" s="44"/>
      <c r="V986" s="44"/>
      <c r="W986" s="44"/>
    </row>
    <row r="987">
      <c r="A987" s="44"/>
      <c r="B987" s="44"/>
      <c r="C987" s="44"/>
      <c r="D987" s="44"/>
      <c r="E987" s="44"/>
      <c r="F987" s="44"/>
      <c r="G987" s="44"/>
      <c r="H987" s="44"/>
      <c r="I987" s="44"/>
      <c r="J987" s="44"/>
      <c r="K987" s="44"/>
      <c r="L987" s="44"/>
      <c r="M987" s="44"/>
      <c r="N987" s="44"/>
      <c r="O987" s="78"/>
      <c r="P987" s="78"/>
      <c r="Q987" s="44"/>
      <c r="R987" s="44"/>
      <c r="S987" s="44"/>
      <c r="T987" s="44"/>
      <c r="U987" s="44"/>
      <c r="V987" s="44"/>
      <c r="W987" s="44"/>
    </row>
    <row r="988">
      <c r="A988" s="44"/>
      <c r="B988" s="44"/>
      <c r="C988" s="44"/>
      <c r="D988" s="44"/>
      <c r="E988" s="44"/>
      <c r="F988" s="44"/>
      <c r="G988" s="44"/>
      <c r="H988" s="44"/>
      <c r="I988" s="44"/>
      <c r="J988" s="44"/>
      <c r="K988" s="44"/>
      <c r="L988" s="44"/>
      <c r="M988" s="44"/>
      <c r="N988" s="44"/>
      <c r="O988" s="78"/>
      <c r="P988" s="78"/>
      <c r="Q988" s="44"/>
      <c r="R988" s="44"/>
      <c r="S988" s="44"/>
      <c r="T988" s="44"/>
      <c r="U988" s="44"/>
      <c r="V988" s="44"/>
      <c r="W988" s="44"/>
    </row>
    <row r="989">
      <c r="A989" s="44"/>
      <c r="B989" s="44"/>
      <c r="C989" s="44"/>
      <c r="D989" s="44"/>
      <c r="E989" s="44"/>
      <c r="F989" s="44"/>
      <c r="G989" s="44"/>
      <c r="H989" s="44"/>
      <c r="I989" s="44"/>
      <c r="J989" s="44"/>
      <c r="K989" s="44"/>
      <c r="L989" s="44"/>
      <c r="M989" s="44"/>
      <c r="N989" s="44"/>
      <c r="O989" s="78"/>
      <c r="P989" s="78"/>
      <c r="Q989" s="44"/>
      <c r="R989" s="44"/>
      <c r="S989" s="44"/>
      <c r="T989" s="44"/>
      <c r="U989" s="44"/>
      <c r="V989" s="44"/>
      <c r="W989" s="44"/>
    </row>
    <row r="990">
      <c r="A990" s="44"/>
      <c r="B990" s="44"/>
      <c r="C990" s="44"/>
      <c r="D990" s="44"/>
      <c r="E990" s="44"/>
      <c r="F990" s="44"/>
      <c r="G990" s="44"/>
      <c r="H990" s="44"/>
      <c r="I990" s="44"/>
      <c r="J990" s="44"/>
      <c r="K990" s="44"/>
      <c r="L990" s="44"/>
      <c r="M990" s="44"/>
      <c r="N990" s="44"/>
      <c r="O990" s="78"/>
      <c r="P990" s="78"/>
      <c r="Q990" s="44"/>
      <c r="R990" s="44"/>
      <c r="S990" s="44"/>
      <c r="T990" s="44"/>
      <c r="U990" s="44"/>
      <c r="V990" s="44"/>
      <c r="W990" s="44"/>
    </row>
    <row r="991">
      <c r="A991" s="44"/>
      <c r="B991" s="44"/>
      <c r="C991" s="44"/>
      <c r="D991" s="44"/>
      <c r="E991" s="44"/>
      <c r="F991" s="44"/>
      <c r="G991" s="44"/>
      <c r="H991" s="44"/>
      <c r="I991" s="44"/>
      <c r="J991" s="44"/>
      <c r="K991" s="44"/>
      <c r="L991" s="44"/>
      <c r="M991" s="44"/>
      <c r="N991" s="44"/>
      <c r="O991" s="78"/>
      <c r="P991" s="78"/>
      <c r="Q991" s="44"/>
      <c r="R991" s="44"/>
      <c r="S991" s="44"/>
      <c r="T991" s="44"/>
      <c r="U991" s="44"/>
      <c r="V991" s="44"/>
      <c r="W991" s="44"/>
    </row>
    <row r="992">
      <c r="A992" s="44"/>
      <c r="B992" s="44"/>
      <c r="C992" s="44"/>
      <c r="D992" s="44"/>
      <c r="E992" s="44"/>
      <c r="F992" s="44"/>
      <c r="G992" s="44"/>
      <c r="H992" s="44"/>
      <c r="I992" s="44"/>
      <c r="J992" s="44"/>
      <c r="K992" s="44"/>
      <c r="L992" s="44"/>
      <c r="M992" s="44"/>
      <c r="N992" s="44"/>
      <c r="O992" s="78"/>
      <c r="P992" s="78"/>
      <c r="Q992" s="44"/>
      <c r="R992" s="44"/>
      <c r="S992" s="44"/>
      <c r="T992" s="44"/>
      <c r="U992" s="44"/>
      <c r="V992" s="44"/>
      <c r="W992" s="44"/>
    </row>
    <row r="993">
      <c r="A993" s="44"/>
      <c r="B993" s="44"/>
      <c r="C993" s="44"/>
      <c r="D993" s="44"/>
      <c r="E993" s="44"/>
      <c r="F993" s="44"/>
      <c r="G993" s="44"/>
      <c r="H993" s="44"/>
      <c r="I993" s="44"/>
      <c r="J993" s="44"/>
      <c r="K993" s="44"/>
      <c r="L993" s="44"/>
      <c r="M993" s="44"/>
      <c r="N993" s="44"/>
      <c r="O993" s="78"/>
      <c r="P993" s="78"/>
      <c r="Q993" s="44"/>
      <c r="R993" s="44"/>
      <c r="S993" s="44"/>
      <c r="T993" s="44"/>
      <c r="U993" s="44"/>
      <c r="V993" s="44"/>
      <c r="W993" s="44"/>
    </row>
    <row r="994">
      <c r="A994" s="44"/>
      <c r="B994" s="44"/>
      <c r="C994" s="44"/>
      <c r="D994" s="44"/>
      <c r="E994" s="44"/>
      <c r="F994" s="44"/>
      <c r="G994" s="44"/>
      <c r="H994" s="44"/>
      <c r="I994" s="44"/>
      <c r="J994" s="44"/>
      <c r="K994" s="44"/>
      <c r="L994" s="44"/>
      <c r="M994" s="44"/>
      <c r="N994" s="44"/>
      <c r="O994" s="78"/>
      <c r="P994" s="78"/>
      <c r="Q994" s="44"/>
      <c r="R994" s="44"/>
      <c r="S994" s="44"/>
      <c r="T994" s="44"/>
      <c r="U994" s="44"/>
      <c r="V994" s="44"/>
      <c r="W994" s="44"/>
    </row>
    <row r="995">
      <c r="A995" s="44"/>
      <c r="B995" s="44"/>
      <c r="C995" s="44"/>
      <c r="D995" s="44"/>
      <c r="E995" s="44"/>
      <c r="F995" s="44"/>
      <c r="G995" s="44"/>
      <c r="H995" s="44"/>
      <c r="I995" s="44"/>
      <c r="J995" s="44"/>
      <c r="K995" s="44"/>
      <c r="L995" s="44"/>
      <c r="M995" s="44"/>
      <c r="N995" s="44"/>
      <c r="O995" s="78"/>
      <c r="P995" s="78"/>
      <c r="Q995" s="44"/>
      <c r="R995" s="44"/>
      <c r="S995" s="44"/>
      <c r="T995" s="44"/>
      <c r="U995" s="44"/>
      <c r="V995" s="44"/>
      <c r="W995" s="44"/>
    </row>
    <row r="996">
      <c r="A996" s="44"/>
      <c r="B996" s="44"/>
      <c r="C996" s="44"/>
      <c r="D996" s="44"/>
      <c r="E996" s="44"/>
      <c r="F996" s="44"/>
      <c r="G996" s="44"/>
      <c r="H996" s="44"/>
      <c r="I996" s="44"/>
      <c r="J996" s="44"/>
      <c r="K996" s="44"/>
      <c r="L996" s="44"/>
      <c r="M996" s="44"/>
      <c r="N996" s="44"/>
      <c r="O996" s="78"/>
      <c r="P996" s="78"/>
      <c r="Q996" s="44"/>
      <c r="R996" s="44"/>
      <c r="S996" s="44"/>
      <c r="T996" s="44"/>
      <c r="U996" s="44"/>
      <c r="V996" s="44"/>
      <c r="W996" s="44"/>
    </row>
    <row r="997">
      <c r="A997" s="44"/>
      <c r="B997" s="44"/>
      <c r="C997" s="44"/>
      <c r="D997" s="44"/>
      <c r="E997" s="44"/>
      <c r="F997" s="44"/>
      <c r="G997" s="44"/>
      <c r="H997" s="44"/>
      <c r="I997" s="44"/>
      <c r="J997" s="44"/>
      <c r="K997" s="44"/>
      <c r="L997" s="44"/>
      <c r="M997" s="44"/>
      <c r="N997" s="44"/>
      <c r="O997" s="78"/>
      <c r="P997" s="78"/>
      <c r="Q997" s="44"/>
      <c r="R997" s="44"/>
      <c r="S997" s="44"/>
      <c r="T997" s="44"/>
      <c r="U997" s="44"/>
      <c r="V997" s="44"/>
      <c r="W997" s="44"/>
    </row>
    <row r="998">
      <c r="A998" s="44"/>
      <c r="B998" s="44"/>
      <c r="C998" s="44"/>
      <c r="D998" s="44"/>
      <c r="E998" s="44"/>
      <c r="F998" s="44"/>
      <c r="G998" s="44"/>
      <c r="H998" s="44"/>
      <c r="I998" s="44"/>
      <c r="J998" s="44"/>
      <c r="K998" s="44"/>
      <c r="L998" s="44"/>
      <c r="M998" s="44"/>
      <c r="N998" s="44"/>
      <c r="O998" s="78"/>
      <c r="P998" s="78"/>
      <c r="Q998" s="44"/>
      <c r="R998" s="44"/>
      <c r="S998" s="44"/>
      <c r="T998" s="44"/>
      <c r="U998" s="44"/>
      <c r="V998" s="44"/>
      <c r="W998" s="44"/>
    </row>
  </sheetData>
  <conditionalFormatting sqref="H2:H127">
    <cfRule type="cellIs" dxfId="1" priority="1" operator="greaterThanOrEqual">
      <formula>"60%"</formula>
    </cfRule>
  </conditionalFormatting>
  <conditionalFormatting sqref="H2:H127">
    <cfRule type="cellIs" dxfId="2" priority="2" operator="lessThan">
      <formula>"60%"</formula>
    </cfRule>
  </conditionalFormatting>
  <conditionalFormatting sqref="O1:O127">
    <cfRule type="cellIs" dxfId="1" priority="3" operator="greaterThan">
      <formula>"2%"</formula>
    </cfRule>
  </conditionalFormatting>
  <conditionalFormatting sqref="P1:P998">
    <cfRule type="cellIs" dxfId="6" priority="4" operator="lessThan">
      <formula>"1%"</formula>
    </cfRule>
  </conditionalFormatting>
  <conditionalFormatting sqref="P1:P998">
    <cfRule type="cellIs" dxfId="1" priority="5" operator="greaterThan">
      <formula>"2%"</formula>
    </cfRule>
  </conditionalFormatting>
  <conditionalFormatting sqref="P1:P998">
    <cfRule type="cellIs" dxfId="7" priority="6" operator="lessThan">
      <formula>"2%"</formula>
    </cfRule>
  </conditionalFormatting>
  <conditionalFormatting sqref="O1:O998">
    <cfRule type="cellIs" dxfId="7" priority="7" operator="between">
      <formula>"2%"</formula>
      <formula>"1%"</formula>
    </cfRule>
  </conditionalFormatting>
  <conditionalFormatting sqref="O1:O998">
    <cfRule type="cellIs" dxfId="2" priority="8" operator="lessThan">
      <formula>"1%"</formula>
    </cfRule>
  </conditionalFormatting>
  <dataValidations>
    <dataValidation type="list" allowBlank="1" sqref="C2:C127">
      <formula1>"Yes,No"</formula1>
    </dataValidation>
  </dataValidations>
  <drawing r:id="rId2"/>
  <legacyDrawing r:id="rId3"/>
  <tableParts count="1">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4.14"/>
    <col customWidth="1" min="3" max="4" width="16.57"/>
    <col customWidth="1" min="5" max="5" width="17.0"/>
    <col customWidth="1" min="6" max="6" width="13.0"/>
    <col customWidth="1" min="7" max="7" width="17.43"/>
    <col customWidth="1" min="8" max="8" width="17.29"/>
    <col customWidth="1" min="9" max="11" width="17.0"/>
    <col customWidth="1" min="12" max="12" width="14.43"/>
    <col customWidth="1" min="13" max="13" width="17.14"/>
    <col customWidth="1" min="14" max="14" width="10.86"/>
    <col customWidth="1" min="15" max="15" width="8.71"/>
    <col customWidth="1" min="16" max="16" width="13.14"/>
    <col customWidth="1" min="17" max="17" width="12.57"/>
    <col customWidth="1" min="18" max="29" width="8.71"/>
  </cols>
  <sheetData>
    <row r="1">
      <c r="A1" s="79" t="s">
        <v>1557</v>
      </c>
      <c r="B1" s="1" t="s">
        <v>1</v>
      </c>
      <c r="C1" s="79" t="s">
        <v>318</v>
      </c>
      <c r="D1" s="1" t="s">
        <v>2</v>
      </c>
      <c r="E1" s="1" t="s">
        <v>3</v>
      </c>
      <c r="F1" s="1" t="s">
        <v>4</v>
      </c>
      <c r="G1" s="79" t="s">
        <v>319</v>
      </c>
      <c r="H1" s="79" t="s">
        <v>320</v>
      </c>
      <c r="I1" s="80" t="s">
        <v>1563</v>
      </c>
      <c r="J1" s="80" t="s">
        <v>1564</v>
      </c>
      <c r="K1" s="79" t="s">
        <v>1565</v>
      </c>
      <c r="L1" s="1" t="s">
        <v>8</v>
      </c>
      <c r="M1" s="1" t="s">
        <v>9</v>
      </c>
      <c r="N1" s="1" t="s">
        <v>10</v>
      </c>
      <c r="O1" s="1" t="s">
        <v>11</v>
      </c>
      <c r="P1" s="1" t="s">
        <v>12</v>
      </c>
      <c r="Q1" s="1" t="s">
        <v>13</v>
      </c>
      <c r="R1" s="2"/>
      <c r="S1" s="2"/>
      <c r="T1" s="2"/>
      <c r="U1" s="2"/>
      <c r="V1" s="2"/>
      <c r="W1" s="2"/>
      <c r="X1" s="2"/>
      <c r="Y1" s="2"/>
      <c r="Z1" s="2"/>
      <c r="AA1" s="2"/>
      <c r="AB1" s="2"/>
      <c r="AC1" s="2"/>
    </row>
    <row r="2">
      <c r="A2" s="3" t="s">
        <v>20</v>
      </c>
      <c r="B2" s="3" t="s">
        <v>36</v>
      </c>
      <c r="C2" s="23" t="s">
        <v>322</v>
      </c>
      <c r="D2" s="4">
        <v>1.0</v>
      </c>
      <c r="E2" s="24">
        <v>80.0</v>
      </c>
      <c r="F2" s="24">
        <v>43.0</v>
      </c>
      <c r="G2" s="24">
        <v>37.0</v>
      </c>
      <c r="H2" s="6">
        <f t="shared" ref="H2:H127" si="1">G2/F2</f>
        <v>0.8604651163</v>
      </c>
      <c r="I2" s="81">
        <v>0.0</v>
      </c>
      <c r="J2" s="81">
        <v>0.0</v>
      </c>
      <c r="K2" s="7">
        <v>0.0</v>
      </c>
      <c r="L2" s="4">
        <v>98.0</v>
      </c>
      <c r="M2" s="8">
        <v>0.0</v>
      </c>
      <c r="N2" s="4">
        <v>-1.0</v>
      </c>
      <c r="O2" s="8">
        <v>34.0</v>
      </c>
      <c r="P2" s="4">
        <v>6.0</v>
      </c>
      <c r="Q2" s="4">
        <v>-1.0</v>
      </c>
    </row>
    <row r="3">
      <c r="A3" s="9" t="s">
        <v>68</v>
      </c>
      <c r="B3" s="9" t="s">
        <v>69</v>
      </c>
      <c r="C3" s="82" t="s">
        <v>323</v>
      </c>
      <c r="D3" s="10">
        <v>1.0</v>
      </c>
      <c r="E3" s="83">
        <v>74.0</v>
      </c>
      <c r="F3" s="83">
        <v>37.5</v>
      </c>
      <c r="G3" s="83">
        <v>36.5</v>
      </c>
      <c r="H3" s="12">
        <f t="shared" si="1"/>
        <v>0.9733333333</v>
      </c>
      <c r="I3" s="84">
        <v>0.002803582216072872</v>
      </c>
      <c r="J3" s="84">
        <v>0.0013837716113990278</v>
      </c>
      <c r="K3" s="13">
        <v>31.025</v>
      </c>
      <c r="L3" s="10">
        <v>2.0</v>
      </c>
      <c r="M3" s="14">
        <v>11.0</v>
      </c>
      <c r="N3" s="10">
        <v>52.0</v>
      </c>
      <c r="O3" s="14">
        <v>31.0</v>
      </c>
      <c r="P3" s="10">
        <v>1.0</v>
      </c>
      <c r="Q3" s="10">
        <v>2.0</v>
      </c>
    </row>
    <row r="4">
      <c r="A4" s="3" t="s">
        <v>28</v>
      </c>
      <c r="B4" s="3" t="s">
        <v>46</v>
      </c>
      <c r="C4" s="23" t="s">
        <v>322</v>
      </c>
      <c r="D4" s="4">
        <v>1.0</v>
      </c>
      <c r="E4" s="24">
        <v>78.0</v>
      </c>
      <c r="F4" s="24">
        <v>41.5</v>
      </c>
      <c r="G4" s="24">
        <v>36.5</v>
      </c>
      <c r="H4" s="6">
        <f t="shared" si="1"/>
        <v>0.8795180723</v>
      </c>
      <c r="I4" s="81">
        <v>0.0019085925086342246</v>
      </c>
      <c r="J4" s="81">
        <v>0.0</v>
      </c>
      <c r="K4" s="7">
        <v>0.0</v>
      </c>
      <c r="L4" s="4">
        <v>98.0</v>
      </c>
      <c r="M4" s="8">
        <v>0.0</v>
      </c>
      <c r="N4" s="4">
        <v>-1.0</v>
      </c>
      <c r="O4" s="8">
        <v>78.0</v>
      </c>
      <c r="P4" s="4">
        <v>6.0</v>
      </c>
      <c r="Q4" s="4">
        <v>6.0</v>
      </c>
    </row>
    <row r="5">
      <c r="A5" s="9" t="s">
        <v>18</v>
      </c>
      <c r="B5" s="9" t="s">
        <v>19</v>
      </c>
      <c r="C5" s="82" t="s">
        <v>322</v>
      </c>
      <c r="D5" s="10">
        <v>1.0</v>
      </c>
      <c r="E5" s="83">
        <v>82.0</v>
      </c>
      <c r="F5" s="83">
        <v>46.0</v>
      </c>
      <c r="G5" s="83">
        <v>36.0</v>
      </c>
      <c r="H5" s="12">
        <f t="shared" si="1"/>
        <v>0.7826086957</v>
      </c>
      <c r="I5" s="84">
        <v>0.0</v>
      </c>
      <c r="J5" s="84">
        <v>0.0</v>
      </c>
      <c r="K5" s="13">
        <v>0.0</v>
      </c>
      <c r="L5" s="10">
        <v>98.0</v>
      </c>
      <c r="M5" s="14">
        <v>0.0</v>
      </c>
      <c r="N5" s="10">
        <v>-1.0</v>
      </c>
      <c r="O5" s="14">
        <v>46.0</v>
      </c>
      <c r="P5" s="10">
        <v>6.0</v>
      </c>
      <c r="Q5" s="10">
        <v>-1.0</v>
      </c>
    </row>
    <row r="6">
      <c r="A6" s="3" t="s">
        <v>24</v>
      </c>
      <c r="B6" s="3" t="s">
        <v>25</v>
      </c>
      <c r="C6" s="23" t="s">
        <v>322</v>
      </c>
      <c r="D6" s="4">
        <v>1.0</v>
      </c>
      <c r="E6" s="24">
        <v>80.0</v>
      </c>
      <c r="F6" s="24">
        <v>44.5</v>
      </c>
      <c r="G6" s="24">
        <v>35.5</v>
      </c>
      <c r="H6" s="6">
        <f t="shared" si="1"/>
        <v>0.797752809</v>
      </c>
      <c r="I6" s="81">
        <v>0.0</v>
      </c>
      <c r="J6" s="81">
        <v>0.0</v>
      </c>
      <c r="K6" s="7">
        <v>0.0</v>
      </c>
      <c r="L6" s="4">
        <v>98.0</v>
      </c>
      <c r="M6" s="8">
        <v>0.0</v>
      </c>
      <c r="N6" s="4">
        <v>-1.0</v>
      </c>
      <c r="O6" s="8">
        <v>44.0</v>
      </c>
      <c r="P6" s="4">
        <v>6.0</v>
      </c>
      <c r="Q6" s="4">
        <v>6.0</v>
      </c>
    </row>
    <row r="7">
      <c r="A7" s="9" t="s">
        <v>26</v>
      </c>
      <c r="B7" s="9" t="s">
        <v>27</v>
      </c>
      <c r="C7" s="82" t="s">
        <v>322</v>
      </c>
      <c r="D7" s="10">
        <v>1.0</v>
      </c>
      <c r="E7" s="83">
        <v>80.0</v>
      </c>
      <c r="F7" s="83">
        <v>44.5</v>
      </c>
      <c r="G7" s="83">
        <v>35.5</v>
      </c>
      <c r="H7" s="12">
        <f t="shared" si="1"/>
        <v>0.797752809</v>
      </c>
      <c r="I7" s="84">
        <v>0.0</v>
      </c>
      <c r="J7" s="84">
        <v>0.0</v>
      </c>
      <c r="K7" s="13">
        <v>0.0</v>
      </c>
      <c r="L7" s="10">
        <v>98.0</v>
      </c>
      <c r="M7" s="14">
        <v>0.0</v>
      </c>
      <c r="N7" s="10">
        <v>-1.0</v>
      </c>
      <c r="O7" s="14">
        <v>92.0</v>
      </c>
      <c r="P7" s="10">
        <v>6.0</v>
      </c>
      <c r="Q7" s="10">
        <v>-1.0</v>
      </c>
    </row>
    <row r="8">
      <c r="A8" s="3" t="s">
        <v>14</v>
      </c>
      <c r="B8" s="3" t="s">
        <v>15</v>
      </c>
      <c r="C8" s="23" t="s">
        <v>322</v>
      </c>
      <c r="D8" s="4">
        <v>1.0</v>
      </c>
      <c r="E8" s="24">
        <v>85.0</v>
      </c>
      <c r="F8" s="24">
        <v>49.51</v>
      </c>
      <c r="G8" s="24">
        <v>35.49</v>
      </c>
      <c r="H8" s="6">
        <f t="shared" si="1"/>
        <v>0.7168248839</v>
      </c>
      <c r="I8" s="81">
        <v>0.0</v>
      </c>
      <c r="J8" s="81">
        <v>0.005856799407176165</v>
      </c>
      <c r="K8" s="7">
        <v>131.313</v>
      </c>
      <c r="L8" s="4">
        <v>10.0</v>
      </c>
      <c r="M8" s="8">
        <v>48.0</v>
      </c>
      <c r="N8" s="4">
        <v>52.0</v>
      </c>
      <c r="O8" s="8">
        <v>24.0</v>
      </c>
      <c r="P8" s="4">
        <v>1.0</v>
      </c>
      <c r="Q8" s="4">
        <v>-1.0</v>
      </c>
    </row>
    <row r="9">
      <c r="A9" s="9" t="s">
        <v>51</v>
      </c>
      <c r="B9" s="9" t="s">
        <v>52</v>
      </c>
      <c r="C9" s="82" t="s">
        <v>322</v>
      </c>
      <c r="D9" s="10">
        <v>1.0</v>
      </c>
      <c r="E9" s="83">
        <v>76.0</v>
      </c>
      <c r="F9" s="83">
        <v>41.0</v>
      </c>
      <c r="G9" s="83">
        <v>35.0</v>
      </c>
      <c r="H9" s="12">
        <f t="shared" si="1"/>
        <v>0.8536585366</v>
      </c>
      <c r="I9" s="84">
        <v>0.0</v>
      </c>
      <c r="J9" s="84">
        <v>0.0</v>
      </c>
      <c r="K9" s="13">
        <v>0.0</v>
      </c>
      <c r="L9" s="10">
        <v>98.0</v>
      </c>
      <c r="M9" s="14">
        <v>0.0</v>
      </c>
      <c r="N9" s="10">
        <v>-1.0</v>
      </c>
      <c r="O9" s="14">
        <v>76.0</v>
      </c>
      <c r="P9" s="10">
        <v>6.0</v>
      </c>
      <c r="Q9" s="10">
        <v>-1.0</v>
      </c>
    </row>
    <row r="10">
      <c r="A10" s="3" t="s">
        <v>37</v>
      </c>
      <c r="B10" s="3" t="s">
        <v>38</v>
      </c>
      <c r="C10" s="23" t="s">
        <v>322</v>
      </c>
      <c r="D10" s="4">
        <v>1.0</v>
      </c>
      <c r="E10" s="24">
        <v>78.0</v>
      </c>
      <c r="F10" s="24">
        <v>43.0</v>
      </c>
      <c r="G10" s="24">
        <v>35.0</v>
      </c>
      <c r="H10" s="6">
        <f t="shared" si="1"/>
        <v>0.8139534884</v>
      </c>
      <c r="I10" s="81">
        <v>0.0</v>
      </c>
      <c r="J10" s="81">
        <v>0.0</v>
      </c>
      <c r="K10" s="7">
        <v>0.0</v>
      </c>
      <c r="L10" s="4">
        <v>98.0</v>
      </c>
      <c r="M10" s="8">
        <v>0.0</v>
      </c>
      <c r="N10" s="4">
        <v>-1.0</v>
      </c>
      <c r="O10" s="8">
        <v>67.0</v>
      </c>
      <c r="P10" s="4">
        <v>6.0</v>
      </c>
      <c r="Q10" s="4">
        <v>6.0</v>
      </c>
    </row>
    <row r="11">
      <c r="A11" s="9" t="s">
        <v>20</v>
      </c>
      <c r="B11" s="9" t="s">
        <v>21</v>
      </c>
      <c r="C11" s="82" t="s">
        <v>322</v>
      </c>
      <c r="D11" s="10">
        <v>1.0</v>
      </c>
      <c r="E11" s="83">
        <v>80.0</v>
      </c>
      <c r="F11" s="83">
        <v>46.0</v>
      </c>
      <c r="G11" s="83">
        <v>34.0</v>
      </c>
      <c r="H11" s="12">
        <f t="shared" si="1"/>
        <v>0.7391304348</v>
      </c>
      <c r="I11" s="84">
        <v>0.0</v>
      </c>
      <c r="J11" s="84">
        <v>0.0</v>
      </c>
      <c r="K11" s="13">
        <v>0.0</v>
      </c>
      <c r="L11" s="10">
        <v>98.0</v>
      </c>
      <c r="M11" s="14">
        <v>0.0</v>
      </c>
      <c r="N11" s="10">
        <v>-1.0</v>
      </c>
      <c r="O11" s="14">
        <v>14.0</v>
      </c>
      <c r="P11" s="10">
        <v>6.0</v>
      </c>
      <c r="Q11" s="10">
        <v>6.0</v>
      </c>
    </row>
    <row r="12">
      <c r="A12" s="3" t="s">
        <v>16</v>
      </c>
      <c r="B12" s="3" t="s">
        <v>17</v>
      </c>
      <c r="C12" s="23" t="s">
        <v>322</v>
      </c>
      <c r="D12" s="4">
        <v>1.0</v>
      </c>
      <c r="E12" s="24">
        <v>82.0</v>
      </c>
      <c r="F12" s="24">
        <v>48.32</v>
      </c>
      <c r="G12" s="24">
        <v>33.68</v>
      </c>
      <c r="H12" s="6">
        <f t="shared" si="1"/>
        <v>0.6970198675</v>
      </c>
      <c r="I12" s="81">
        <v>3.92285850079735E-4</v>
      </c>
      <c r="J12" s="81">
        <v>0.008096801167756481</v>
      </c>
      <c r="K12" s="7">
        <v>181.5352</v>
      </c>
      <c r="L12" s="4">
        <v>14.0</v>
      </c>
      <c r="M12" s="8">
        <v>70.0</v>
      </c>
      <c r="N12" s="4">
        <v>52.0</v>
      </c>
      <c r="O12" s="8">
        <v>32.0</v>
      </c>
      <c r="P12" s="4">
        <v>2.0</v>
      </c>
      <c r="Q12" s="4">
        <v>3.0</v>
      </c>
    </row>
    <row r="13">
      <c r="A13" s="9" t="s">
        <v>43</v>
      </c>
      <c r="B13" s="9" t="s">
        <v>44</v>
      </c>
      <c r="C13" s="82" t="s">
        <v>322</v>
      </c>
      <c r="D13" s="10">
        <v>1.0</v>
      </c>
      <c r="E13" s="83">
        <v>76.0</v>
      </c>
      <c r="F13" s="83">
        <v>42.5</v>
      </c>
      <c r="G13" s="83">
        <v>33.5</v>
      </c>
      <c r="H13" s="12">
        <f t="shared" si="1"/>
        <v>0.7882352941</v>
      </c>
      <c r="I13" s="84">
        <v>0.07999982315866022</v>
      </c>
      <c r="J13" s="84">
        <v>0.05494030465957343</v>
      </c>
      <c r="K13" s="13">
        <v>1231.795</v>
      </c>
      <c r="L13" s="10">
        <v>92.0</v>
      </c>
      <c r="M13" s="14">
        <v>478.0</v>
      </c>
      <c r="N13" s="10">
        <v>52.0</v>
      </c>
      <c r="O13" s="14">
        <v>28.0</v>
      </c>
      <c r="P13" s="10">
        <v>5.0</v>
      </c>
      <c r="Q13" s="10">
        <v>4.0</v>
      </c>
    </row>
    <row r="14">
      <c r="A14" s="3" t="s">
        <v>32</v>
      </c>
      <c r="B14" s="3" t="s">
        <v>33</v>
      </c>
      <c r="C14" s="23" t="s">
        <v>322</v>
      </c>
      <c r="D14" s="4">
        <v>1.0</v>
      </c>
      <c r="E14" s="24">
        <v>77.0</v>
      </c>
      <c r="F14" s="24">
        <v>43.5</v>
      </c>
      <c r="G14" s="24">
        <v>33.5</v>
      </c>
      <c r="H14" s="6">
        <f t="shared" si="1"/>
        <v>0.7701149425</v>
      </c>
      <c r="I14" s="81">
        <v>0.0</v>
      </c>
      <c r="J14" s="81">
        <v>0.012536011860044086</v>
      </c>
      <c r="K14" s="7">
        <v>281.065</v>
      </c>
      <c r="L14" s="4">
        <v>21.0</v>
      </c>
      <c r="M14" s="8">
        <v>109.0</v>
      </c>
      <c r="N14" s="4">
        <v>52.0</v>
      </c>
      <c r="O14" s="8">
        <v>57.0</v>
      </c>
      <c r="P14" s="4">
        <v>2.0</v>
      </c>
      <c r="Q14" s="4">
        <v>6.0</v>
      </c>
    </row>
    <row r="15">
      <c r="A15" s="9" t="s">
        <v>28</v>
      </c>
      <c r="B15" s="9" t="s">
        <v>29</v>
      </c>
      <c r="C15" s="82" t="s">
        <v>322</v>
      </c>
      <c r="D15" s="10">
        <v>1.0</v>
      </c>
      <c r="E15" s="83">
        <v>78.0</v>
      </c>
      <c r="F15" s="83">
        <v>44.5</v>
      </c>
      <c r="G15" s="83">
        <v>33.5</v>
      </c>
      <c r="H15" s="12">
        <f t="shared" si="1"/>
        <v>0.7528089888</v>
      </c>
      <c r="I15" s="84">
        <v>0.0</v>
      </c>
      <c r="J15" s="84">
        <v>0.0</v>
      </c>
      <c r="K15" s="13">
        <v>0.0</v>
      </c>
      <c r="L15" s="10">
        <v>98.0</v>
      </c>
      <c r="M15" s="14">
        <v>0.0</v>
      </c>
      <c r="N15" s="10">
        <v>-1.0</v>
      </c>
      <c r="O15" s="14">
        <v>19.0</v>
      </c>
      <c r="P15" s="10">
        <v>6.0</v>
      </c>
      <c r="Q15" s="10">
        <v>-1.0</v>
      </c>
    </row>
    <row r="16">
      <c r="A16" s="3" t="s">
        <v>53</v>
      </c>
      <c r="B16" s="3" t="s">
        <v>54</v>
      </c>
      <c r="C16" s="23" t="s">
        <v>322</v>
      </c>
      <c r="D16" s="4">
        <v>1.0</v>
      </c>
      <c r="E16" s="24">
        <v>74.0</v>
      </c>
      <c r="F16" s="24">
        <v>41.0</v>
      </c>
      <c r="G16" s="24">
        <v>33.0</v>
      </c>
      <c r="H16" s="6">
        <f t="shared" si="1"/>
        <v>0.8048780488</v>
      </c>
      <c r="I16" s="81">
        <v>0.056020173427439285</v>
      </c>
      <c r="J16" s="81">
        <v>0.03918091892827043</v>
      </c>
      <c r="K16" s="7">
        <v>878.46</v>
      </c>
      <c r="L16" s="4">
        <v>66.0</v>
      </c>
      <c r="M16" s="8">
        <v>346.0</v>
      </c>
      <c r="N16" s="4">
        <v>52.0</v>
      </c>
      <c r="O16" s="8">
        <v>263.0</v>
      </c>
      <c r="P16" s="4">
        <v>5.0</v>
      </c>
      <c r="Q16" s="4">
        <v>5.0</v>
      </c>
    </row>
    <row r="17">
      <c r="A17" s="9" t="s">
        <v>22</v>
      </c>
      <c r="B17" s="9" t="s">
        <v>23</v>
      </c>
      <c r="C17" s="82" t="s">
        <v>322</v>
      </c>
      <c r="D17" s="10">
        <v>1.0</v>
      </c>
      <c r="E17" s="83">
        <v>78.0</v>
      </c>
      <c r="F17" s="83">
        <v>45.5</v>
      </c>
      <c r="G17" s="83">
        <v>32.5</v>
      </c>
      <c r="H17" s="12">
        <f t="shared" si="1"/>
        <v>0.7142857143</v>
      </c>
      <c r="I17" s="84">
        <v>0.06578192321354932</v>
      </c>
      <c r="J17" s="84">
        <v>0.05921449752082625</v>
      </c>
      <c r="K17" s="13">
        <v>1327.625</v>
      </c>
      <c r="L17" s="10">
        <v>99.0</v>
      </c>
      <c r="M17" s="14">
        <v>531.0</v>
      </c>
      <c r="N17" s="10">
        <v>52.0</v>
      </c>
      <c r="O17" s="14">
        <v>67.0</v>
      </c>
      <c r="P17" s="10">
        <v>5.0</v>
      </c>
      <c r="Q17" s="10">
        <v>4.0</v>
      </c>
    </row>
    <row r="18">
      <c r="A18" s="3" t="s">
        <v>30</v>
      </c>
      <c r="B18" s="3" t="s">
        <v>31</v>
      </c>
      <c r="C18" s="23" t="s">
        <v>322</v>
      </c>
      <c r="D18" s="4">
        <v>1.0</v>
      </c>
      <c r="E18" s="24">
        <v>76.0</v>
      </c>
      <c r="F18" s="24">
        <v>44.0</v>
      </c>
      <c r="G18" s="24">
        <v>32.0</v>
      </c>
      <c r="H18" s="6">
        <f t="shared" si="1"/>
        <v>0.7272727273</v>
      </c>
      <c r="I18" s="81">
        <v>0.008971463091433192</v>
      </c>
      <c r="J18" s="81">
        <v>0.02636146247224114</v>
      </c>
      <c r="K18" s="7">
        <v>591.04</v>
      </c>
      <c r="L18" s="4">
        <v>44.0</v>
      </c>
      <c r="M18" s="8">
        <v>240.0</v>
      </c>
      <c r="N18" s="4">
        <v>52.0</v>
      </c>
      <c r="O18" s="8">
        <v>154.0</v>
      </c>
      <c r="P18" s="4">
        <v>5.0</v>
      </c>
      <c r="Q18" s="4">
        <v>3.0</v>
      </c>
    </row>
    <row r="19">
      <c r="A19" s="9" t="s">
        <v>34</v>
      </c>
      <c r="B19" s="9" t="s">
        <v>35</v>
      </c>
      <c r="C19" s="82" t="s">
        <v>322</v>
      </c>
      <c r="D19" s="10">
        <v>1.0</v>
      </c>
      <c r="E19" s="83">
        <v>75.5</v>
      </c>
      <c r="F19" s="83">
        <v>43.5</v>
      </c>
      <c r="G19" s="83">
        <v>32.0</v>
      </c>
      <c r="H19" s="12">
        <f t="shared" si="1"/>
        <v>0.7356321839</v>
      </c>
      <c r="I19" s="84">
        <v>0.045930763955666164</v>
      </c>
      <c r="J19" s="84">
        <v>0.016913011927236467</v>
      </c>
      <c r="K19" s="13">
        <v>379.2</v>
      </c>
      <c r="L19" s="10">
        <v>28.0</v>
      </c>
      <c r="M19" s="14">
        <v>154.0</v>
      </c>
      <c r="N19" s="10">
        <v>52.0</v>
      </c>
      <c r="O19" s="14">
        <v>59.0</v>
      </c>
      <c r="P19" s="10">
        <v>3.0</v>
      </c>
      <c r="Q19" s="10">
        <v>6.0</v>
      </c>
    </row>
    <row r="20">
      <c r="A20" s="3" t="s">
        <v>60</v>
      </c>
      <c r="B20" s="3" t="s">
        <v>61</v>
      </c>
      <c r="C20" s="23" t="s">
        <v>323</v>
      </c>
      <c r="D20" s="4">
        <v>1.0</v>
      </c>
      <c r="E20" s="24">
        <v>69.0</v>
      </c>
      <c r="F20" s="24">
        <v>39.0</v>
      </c>
      <c r="G20" s="24">
        <v>30.0</v>
      </c>
      <c r="H20" s="6">
        <f t="shared" si="1"/>
        <v>0.7692307692</v>
      </c>
      <c r="I20" s="81">
        <v>5.211787452955981E-4</v>
      </c>
      <c r="J20" s="81">
        <v>0.004121208602522811</v>
      </c>
      <c r="K20" s="7">
        <v>92.4</v>
      </c>
      <c r="L20" s="4">
        <v>7.0</v>
      </c>
      <c r="M20" s="8">
        <v>40.0</v>
      </c>
      <c r="N20" s="4">
        <v>52.0</v>
      </c>
      <c r="O20" s="8">
        <v>25.0</v>
      </c>
      <c r="P20" s="4">
        <v>1.0</v>
      </c>
      <c r="Q20" s="4">
        <v>6.0</v>
      </c>
    </row>
    <row r="21">
      <c r="A21" s="9" t="s">
        <v>73</v>
      </c>
      <c r="B21" s="9" t="s">
        <v>74</v>
      </c>
      <c r="C21" s="82" t="s">
        <v>323</v>
      </c>
      <c r="D21" s="10">
        <v>1.0</v>
      </c>
      <c r="E21" s="83">
        <v>67.0</v>
      </c>
      <c r="F21" s="83">
        <v>37.5</v>
      </c>
      <c r="G21" s="83">
        <v>29.5</v>
      </c>
      <c r="H21" s="12">
        <f t="shared" si="1"/>
        <v>0.7866666667</v>
      </c>
      <c r="I21" s="84">
        <v>0.001087969616644997</v>
      </c>
      <c r="J21" s="84">
        <v>0.0025394048894441146</v>
      </c>
      <c r="K21" s="13">
        <v>56.935</v>
      </c>
      <c r="L21" s="10">
        <v>4.0</v>
      </c>
      <c r="M21" s="14">
        <v>25.0</v>
      </c>
      <c r="N21" s="10">
        <v>52.0</v>
      </c>
      <c r="O21" s="14">
        <v>3.0</v>
      </c>
      <c r="P21" s="10">
        <v>1.0</v>
      </c>
      <c r="Q21" s="10">
        <v>0.0</v>
      </c>
    </row>
    <row r="22">
      <c r="A22" s="3" t="s">
        <v>47</v>
      </c>
      <c r="B22" s="3" t="s">
        <v>48</v>
      </c>
      <c r="C22" s="23" t="s">
        <v>322</v>
      </c>
      <c r="D22" s="4">
        <v>1.0</v>
      </c>
      <c r="E22" s="24">
        <v>69.0</v>
      </c>
      <c r="F22" s="24">
        <v>41.5</v>
      </c>
      <c r="G22" s="24">
        <v>27.5</v>
      </c>
      <c r="H22" s="6">
        <f t="shared" si="1"/>
        <v>0.6626506024</v>
      </c>
      <c r="I22" s="81">
        <v>0.0</v>
      </c>
      <c r="J22" s="81">
        <v>0.00962841890767978</v>
      </c>
      <c r="K22" s="7">
        <v>215.875</v>
      </c>
      <c r="L22" s="4">
        <v>16.0</v>
      </c>
      <c r="M22" s="8">
        <v>102.0</v>
      </c>
      <c r="N22" s="4">
        <v>52.0</v>
      </c>
      <c r="O22" s="8">
        <v>32.0</v>
      </c>
      <c r="P22" s="4">
        <v>2.0</v>
      </c>
      <c r="Q22" s="4">
        <v>6.0</v>
      </c>
    </row>
    <row r="23">
      <c r="A23" s="9" t="s">
        <v>131</v>
      </c>
      <c r="B23" s="9" t="s">
        <v>132</v>
      </c>
      <c r="C23" s="82" t="s">
        <v>322</v>
      </c>
      <c r="D23" s="10">
        <v>1.0</v>
      </c>
      <c r="E23" s="83">
        <v>59.5</v>
      </c>
      <c r="F23" s="83">
        <v>32.5</v>
      </c>
      <c r="G23" s="83">
        <v>27.0</v>
      </c>
      <c r="H23" s="12">
        <f t="shared" si="1"/>
        <v>0.8307692308</v>
      </c>
      <c r="I23" s="84">
        <v>0.06388824720003908</v>
      </c>
      <c r="J23" s="84">
        <v>0.03762074710017251</v>
      </c>
      <c r="K23" s="13">
        <v>843.48</v>
      </c>
      <c r="L23" s="10">
        <v>63.0</v>
      </c>
      <c r="M23" s="14">
        <v>406.0</v>
      </c>
      <c r="N23" s="10">
        <v>52.0</v>
      </c>
      <c r="O23" s="14">
        <v>212.0</v>
      </c>
      <c r="P23" s="10">
        <v>5.0</v>
      </c>
      <c r="Q23" s="10">
        <v>5.0</v>
      </c>
    </row>
    <row r="24">
      <c r="A24" s="3" t="s">
        <v>112</v>
      </c>
      <c r="B24" s="3" t="s">
        <v>113</v>
      </c>
      <c r="C24" s="23" t="s">
        <v>322</v>
      </c>
      <c r="D24" s="4">
        <v>1.0</v>
      </c>
      <c r="E24" s="24">
        <v>60.5</v>
      </c>
      <c r="F24" s="24">
        <v>33.5</v>
      </c>
      <c r="G24" s="24">
        <v>27.0</v>
      </c>
      <c r="H24" s="6">
        <f t="shared" si="1"/>
        <v>0.8059701493</v>
      </c>
      <c r="I24" s="81">
        <v>0.008823088894151798</v>
      </c>
      <c r="J24" s="81">
        <v>0.03371897947518663</v>
      </c>
      <c r="K24" s="7">
        <v>756.0</v>
      </c>
      <c r="L24" s="4">
        <v>56.0</v>
      </c>
      <c r="M24" s="8">
        <v>364.0</v>
      </c>
      <c r="N24" s="4">
        <v>52.0</v>
      </c>
      <c r="O24" s="8">
        <v>131.0</v>
      </c>
      <c r="P24" s="4">
        <v>5.0</v>
      </c>
      <c r="Q24" s="4">
        <v>3.0</v>
      </c>
    </row>
    <row r="25">
      <c r="A25" s="9" t="s">
        <v>114</v>
      </c>
      <c r="B25" s="9" t="s">
        <v>115</v>
      </c>
      <c r="C25" s="82" t="s">
        <v>322</v>
      </c>
      <c r="D25" s="10">
        <v>1.0</v>
      </c>
      <c r="E25" s="83">
        <v>60.5</v>
      </c>
      <c r="F25" s="83">
        <v>33.5</v>
      </c>
      <c r="G25" s="83">
        <v>27.0</v>
      </c>
      <c r="H25" s="12">
        <f t="shared" si="1"/>
        <v>0.8059701493</v>
      </c>
      <c r="I25" s="84">
        <v>0.019747282942441487</v>
      </c>
      <c r="J25" s="84">
        <v>0.027143778477525235</v>
      </c>
      <c r="K25" s="13">
        <v>608.58</v>
      </c>
      <c r="L25" s="10">
        <v>45.0</v>
      </c>
      <c r="M25" s="14">
        <v>293.0</v>
      </c>
      <c r="N25" s="10">
        <v>52.0</v>
      </c>
      <c r="O25" s="14">
        <v>24.0</v>
      </c>
      <c r="P25" s="10">
        <v>5.0</v>
      </c>
      <c r="Q25" s="10">
        <v>6.0</v>
      </c>
    </row>
    <row r="26">
      <c r="A26" s="3" t="s">
        <v>58</v>
      </c>
      <c r="B26" s="3" t="s">
        <v>59</v>
      </c>
      <c r="C26" s="23" t="s">
        <v>322</v>
      </c>
      <c r="D26" s="4">
        <v>1.0</v>
      </c>
      <c r="E26" s="24">
        <v>67.0</v>
      </c>
      <c r="F26" s="24">
        <v>40.0</v>
      </c>
      <c r="G26" s="24">
        <v>27.0</v>
      </c>
      <c r="H26" s="6">
        <f t="shared" si="1"/>
        <v>0.675</v>
      </c>
      <c r="I26" s="81">
        <v>0.00422866462251976</v>
      </c>
      <c r="J26" s="81">
        <v>0.016305535074786676</v>
      </c>
      <c r="K26" s="7">
        <v>365.58</v>
      </c>
      <c r="L26" s="4">
        <v>27.0</v>
      </c>
      <c r="M26" s="8">
        <v>176.0</v>
      </c>
      <c r="N26" s="4">
        <v>52.0</v>
      </c>
      <c r="O26" s="8">
        <v>48.0</v>
      </c>
      <c r="P26" s="4">
        <v>3.0</v>
      </c>
      <c r="Q26" s="4">
        <v>3.0</v>
      </c>
    </row>
    <row r="27">
      <c r="A27" s="9" t="s">
        <v>133</v>
      </c>
      <c r="B27" s="9" t="s">
        <v>134</v>
      </c>
      <c r="C27" s="82" t="s">
        <v>322</v>
      </c>
      <c r="D27" s="10">
        <v>1.0</v>
      </c>
      <c r="E27" s="83">
        <v>59.5</v>
      </c>
      <c r="F27" s="83">
        <v>32.5</v>
      </c>
      <c r="G27" s="83">
        <v>27.0</v>
      </c>
      <c r="H27" s="12">
        <f t="shared" si="1"/>
        <v>0.8307692308</v>
      </c>
      <c r="I27" s="84">
        <v>0.005410086979700519</v>
      </c>
      <c r="J27" s="84">
        <v>0.01474001102772444</v>
      </c>
      <c r="K27" s="13">
        <v>330.48</v>
      </c>
      <c r="L27" s="10">
        <v>25.0</v>
      </c>
      <c r="M27" s="14">
        <v>159.0</v>
      </c>
      <c r="N27" s="10">
        <v>52.0</v>
      </c>
      <c r="O27" s="14">
        <v>77.0</v>
      </c>
      <c r="P27" s="10">
        <v>3.0</v>
      </c>
      <c r="Q27" s="10">
        <v>6.0</v>
      </c>
    </row>
    <row r="28">
      <c r="A28" s="3" t="s">
        <v>135</v>
      </c>
      <c r="B28" s="3" t="s">
        <v>136</v>
      </c>
      <c r="C28" s="23" t="s">
        <v>322</v>
      </c>
      <c r="D28" s="4">
        <v>1.0</v>
      </c>
      <c r="E28" s="24">
        <v>59.5</v>
      </c>
      <c r="F28" s="24">
        <v>32.5</v>
      </c>
      <c r="G28" s="24">
        <v>27.0</v>
      </c>
      <c r="H28" s="6">
        <f t="shared" si="1"/>
        <v>0.8307692308</v>
      </c>
      <c r="I28" s="81">
        <v>0.004817524717980297</v>
      </c>
      <c r="J28" s="81">
        <v>0.008429744868796657</v>
      </c>
      <c r="K28" s="7">
        <v>189.0</v>
      </c>
      <c r="L28" s="4">
        <v>14.0</v>
      </c>
      <c r="M28" s="8">
        <v>91.0</v>
      </c>
      <c r="N28" s="4">
        <v>52.0</v>
      </c>
      <c r="O28" s="8">
        <v>66.0</v>
      </c>
      <c r="P28" s="4">
        <v>2.0</v>
      </c>
      <c r="Q28" s="4">
        <v>2.0</v>
      </c>
    </row>
    <row r="29">
      <c r="A29" s="9" t="s">
        <v>116</v>
      </c>
      <c r="B29" s="9" t="s">
        <v>117</v>
      </c>
      <c r="C29" s="82" t="s">
        <v>322</v>
      </c>
      <c r="D29" s="10">
        <v>1.0</v>
      </c>
      <c r="E29" s="83">
        <v>60.5</v>
      </c>
      <c r="F29" s="83">
        <v>33.5</v>
      </c>
      <c r="G29" s="83">
        <v>27.0</v>
      </c>
      <c r="H29" s="12">
        <f t="shared" si="1"/>
        <v>0.8059701493</v>
      </c>
      <c r="I29" s="84">
        <v>0.0024082052368831082</v>
      </c>
      <c r="J29" s="84">
        <v>0.007972130147347696</v>
      </c>
      <c r="K29" s="13">
        <v>178.74</v>
      </c>
      <c r="L29" s="10">
        <v>13.0</v>
      </c>
      <c r="M29" s="14">
        <v>86.0</v>
      </c>
      <c r="N29" s="10">
        <v>52.0</v>
      </c>
      <c r="O29" s="14">
        <v>52.0</v>
      </c>
      <c r="P29" s="10">
        <v>2.0</v>
      </c>
      <c r="Q29" s="10">
        <v>6.0</v>
      </c>
    </row>
    <row r="30">
      <c r="A30" s="3" t="s">
        <v>137</v>
      </c>
      <c r="B30" s="3" t="s">
        <v>138</v>
      </c>
      <c r="C30" s="23" t="s">
        <v>322</v>
      </c>
      <c r="D30" s="4">
        <v>1.0</v>
      </c>
      <c r="E30" s="24">
        <v>59.5</v>
      </c>
      <c r="F30" s="24">
        <v>32.5</v>
      </c>
      <c r="G30" s="24">
        <v>27.0</v>
      </c>
      <c r="H30" s="6">
        <f t="shared" si="1"/>
        <v>0.8307692308</v>
      </c>
      <c r="I30" s="81">
        <v>0.026851596221331892</v>
      </c>
      <c r="J30" s="81">
        <v>0.007418175484541057</v>
      </c>
      <c r="K30" s="7">
        <v>166.32</v>
      </c>
      <c r="L30" s="4">
        <v>12.0</v>
      </c>
      <c r="M30" s="8">
        <v>80.0</v>
      </c>
      <c r="N30" s="4">
        <v>52.0</v>
      </c>
      <c r="O30" s="8">
        <v>43.0</v>
      </c>
      <c r="P30" s="4">
        <v>2.0</v>
      </c>
      <c r="Q30" s="4">
        <v>6.0</v>
      </c>
    </row>
    <row r="31">
      <c r="A31" s="9" t="s">
        <v>307</v>
      </c>
      <c r="B31" s="9" t="s">
        <v>308</v>
      </c>
      <c r="C31" s="85" t="s">
        <v>322</v>
      </c>
      <c r="D31" s="85">
        <v>1.0</v>
      </c>
      <c r="E31" s="86">
        <v>60.5</v>
      </c>
      <c r="F31" s="86">
        <v>33.5</v>
      </c>
      <c r="G31" s="86">
        <v>27.0</v>
      </c>
      <c r="H31" s="87">
        <f t="shared" si="1"/>
        <v>0.8059701493</v>
      </c>
      <c r="I31" s="88">
        <v>5.03207064423336E-4</v>
      </c>
      <c r="J31" s="88">
        <v>0.006479753092797769</v>
      </c>
      <c r="K31" s="89">
        <v>145.28</v>
      </c>
      <c r="L31" s="85">
        <v>11.0</v>
      </c>
      <c r="M31" s="90">
        <v>118.0</v>
      </c>
      <c r="N31" s="85">
        <v>52.0</v>
      </c>
      <c r="O31" s="90">
        <v>103.0</v>
      </c>
      <c r="P31" s="85">
        <v>2.0</v>
      </c>
      <c r="Q31" s="85">
        <v>1.0</v>
      </c>
    </row>
    <row r="32">
      <c r="A32" s="3" t="s">
        <v>309</v>
      </c>
      <c r="B32" s="3" t="s">
        <v>310</v>
      </c>
      <c r="C32" s="32" t="s">
        <v>322</v>
      </c>
      <c r="D32" s="32">
        <v>1.0</v>
      </c>
      <c r="E32" s="33">
        <v>60.5</v>
      </c>
      <c r="F32" s="33">
        <v>33.5</v>
      </c>
      <c r="G32" s="33">
        <v>27.0</v>
      </c>
      <c r="H32" s="34">
        <f t="shared" si="1"/>
        <v>0.8059701493</v>
      </c>
      <c r="I32" s="91">
        <v>0.0</v>
      </c>
      <c r="J32" s="91">
        <v>0.00570903356193636</v>
      </c>
      <c r="K32" s="35">
        <v>128.0</v>
      </c>
      <c r="L32" s="32">
        <v>10.0</v>
      </c>
      <c r="M32" s="36">
        <v>104.0</v>
      </c>
      <c r="N32" s="32">
        <v>52.0</v>
      </c>
      <c r="O32" s="36">
        <v>179.0</v>
      </c>
      <c r="P32" s="32">
        <v>1.0</v>
      </c>
      <c r="Q32" s="32">
        <v>-1.0</v>
      </c>
    </row>
    <row r="33">
      <c r="A33" s="9" t="s">
        <v>316</v>
      </c>
      <c r="B33" s="9" t="s">
        <v>317</v>
      </c>
      <c r="C33" s="85" t="s">
        <v>322</v>
      </c>
      <c r="D33" s="85">
        <v>1.0</v>
      </c>
      <c r="E33" s="86">
        <v>60.5</v>
      </c>
      <c r="F33" s="86">
        <v>33.5</v>
      </c>
      <c r="G33" s="86">
        <v>27.0</v>
      </c>
      <c r="H33" s="87">
        <f t="shared" si="1"/>
        <v>0.8059701493</v>
      </c>
      <c r="I33" s="88">
        <v>0.0025160353221166804</v>
      </c>
      <c r="J33" s="88">
        <v>0.0043640655380286185</v>
      </c>
      <c r="K33" s="89">
        <v>97.845</v>
      </c>
      <c r="L33" s="85">
        <v>7.0</v>
      </c>
      <c r="M33" s="90">
        <v>77.0</v>
      </c>
      <c r="N33" s="85">
        <v>52.0</v>
      </c>
      <c r="O33" s="90">
        <v>112.0</v>
      </c>
      <c r="P33" s="85">
        <v>1.0</v>
      </c>
      <c r="Q33" s="85">
        <v>1.0</v>
      </c>
    </row>
    <row r="34">
      <c r="A34" s="3" t="s">
        <v>313</v>
      </c>
      <c r="B34" s="3" t="s">
        <v>314</v>
      </c>
      <c r="C34" s="32" t="s">
        <v>322</v>
      </c>
      <c r="D34" s="32">
        <v>1.0</v>
      </c>
      <c r="E34" s="33">
        <v>60.5</v>
      </c>
      <c r="F34" s="33">
        <v>33.5</v>
      </c>
      <c r="G34" s="33">
        <v>27.0</v>
      </c>
      <c r="H34" s="34">
        <f t="shared" si="1"/>
        <v>0.8059701493</v>
      </c>
      <c r="I34" s="91">
        <v>0.0027676388543283483</v>
      </c>
      <c r="J34" s="91">
        <v>0.004174730792165963</v>
      </c>
      <c r="K34" s="35">
        <v>93.6</v>
      </c>
      <c r="L34" s="32">
        <v>7.0</v>
      </c>
      <c r="M34" s="36">
        <v>76.0</v>
      </c>
      <c r="N34" s="32">
        <v>52.0</v>
      </c>
      <c r="O34" s="36">
        <v>53.0</v>
      </c>
      <c r="P34" s="32">
        <v>1.0</v>
      </c>
      <c r="Q34" s="32">
        <v>1.0</v>
      </c>
    </row>
    <row r="35">
      <c r="A35" s="9" t="s">
        <v>195</v>
      </c>
      <c r="B35" s="9" t="s">
        <v>196</v>
      </c>
      <c r="C35" s="82" t="s">
        <v>322</v>
      </c>
      <c r="D35" s="10">
        <v>1.0</v>
      </c>
      <c r="E35" s="83">
        <v>56.0</v>
      </c>
      <c r="F35" s="83">
        <v>29.5</v>
      </c>
      <c r="G35" s="83">
        <v>26.5</v>
      </c>
      <c r="H35" s="12">
        <f t="shared" si="1"/>
        <v>0.8983050847</v>
      </c>
      <c r="I35" s="84">
        <v>0.011048989400266678</v>
      </c>
      <c r="J35" s="84">
        <v>0.013367835890748095</v>
      </c>
      <c r="K35" s="13">
        <v>299.715</v>
      </c>
      <c r="L35" s="10">
        <v>22.0</v>
      </c>
      <c r="M35" s="14">
        <v>147.0</v>
      </c>
      <c r="N35" s="10">
        <v>52.0</v>
      </c>
      <c r="O35" s="14">
        <v>22.0</v>
      </c>
      <c r="P35" s="10">
        <v>3.0</v>
      </c>
      <c r="Q35" s="10">
        <v>0.0</v>
      </c>
    </row>
    <row r="36">
      <c r="A36" s="3" t="s">
        <v>56</v>
      </c>
      <c r="B36" s="3" t="s">
        <v>57</v>
      </c>
      <c r="C36" s="23" t="s">
        <v>322</v>
      </c>
      <c r="D36" s="4">
        <v>1.0</v>
      </c>
      <c r="E36" s="24">
        <v>67.0</v>
      </c>
      <c r="F36" s="24">
        <v>40.5</v>
      </c>
      <c r="G36" s="24">
        <v>26.5</v>
      </c>
      <c r="H36" s="6">
        <f t="shared" si="1"/>
        <v>0.6543209877</v>
      </c>
      <c r="I36" s="81">
        <v>0.0</v>
      </c>
      <c r="J36" s="81">
        <v>0.002647564314347987</v>
      </c>
      <c r="K36" s="7">
        <v>59.36</v>
      </c>
      <c r="L36" s="4">
        <v>4.0</v>
      </c>
      <c r="M36" s="8">
        <v>29.0</v>
      </c>
      <c r="N36" s="4">
        <v>52.0</v>
      </c>
      <c r="O36" s="8">
        <v>3.0</v>
      </c>
      <c r="P36" s="4">
        <v>1.0</v>
      </c>
      <c r="Q36" s="4">
        <v>-1.0</v>
      </c>
    </row>
    <row r="37">
      <c r="A37" s="9" t="s">
        <v>62</v>
      </c>
      <c r="B37" s="9" t="s">
        <v>63</v>
      </c>
      <c r="C37" s="82" t="s">
        <v>322</v>
      </c>
      <c r="D37" s="10">
        <v>1.0</v>
      </c>
      <c r="E37" s="83">
        <v>65.0</v>
      </c>
      <c r="F37" s="83">
        <v>39.0</v>
      </c>
      <c r="G37" s="83">
        <v>26.0</v>
      </c>
      <c r="H37" s="12">
        <f t="shared" si="1"/>
        <v>0.6666666667</v>
      </c>
      <c r="I37" s="84">
        <v>0.0017935737510517478</v>
      </c>
      <c r="J37" s="84">
        <v>0.0038384330339081498</v>
      </c>
      <c r="K37" s="13">
        <v>86.06</v>
      </c>
      <c r="L37" s="10">
        <v>6.0</v>
      </c>
      <c r="M37" s="14">
        <v>43.0</v>
      </c>
      <c r="N37" s="10">
        <v>52.0</v>
      </c>
      <c r="O37" s="14">
        <v>17.0</v>
      </c>
      <c r="P37" s="10">
        <v>1.0</v>
      </c>
      <c r="Q37" s="10">
        <v>0.0</v>
      </c>
    </row>
    <row r="38">
      <c r="A38" s="3" t="s">
        <v>66</v>
      </c>
      <c r="B38" s="3" t="s">
        <v>67</v>
      </c>
      <c r="C38" s="23" t="s">
        <v>322</v>
      </c>
      <c r="D38" s="4">
        <v>1.0</v>
      </c>
      <c r="E38" s="24">
        <v>64.0</v>
      </c>
      <c r="F38" s="24">
        <v>38.5</v>
      </c>
      <c r="G38" s="24">
        <v>25.5</v>
      </c>
      <c r="H38" s="6">
        <f t="shared" si="1"/>
        <v>0.6623376623</v>
      </c>
      <c r="I38" s="81">
        <v>0.0</v>
      </c>
      <c r="J38" s="81">
        <v>0.0</v>
      </c>
      <c r="K38" s="7">
        <v>0.0</v>
      </c>
      <c r="L38" s="4">
        <v>98.0</v>
      </c>
      <c r="M38" s="8">
        <v>0.0</v>
      </c>
      <c r="N38" s="4">
        <v>-1.0</v>
      </c>
      <c r="O38" s="8">
        <v>73.0</v>
      </c>
      <c r="P38" s="4">
        <v>6.0</v>
      </c>
      <c r="Q38" s="4">
        <v>-1.0</v>
      </c>
    </row>
    <row r="39">
      <c r="A39" s="9" t="s">
        <v>139</v>
      </c>
      <c r="B39" s="9" t="s">
        <v>140</v>
      </c>
      <c r="C39" s="82" t="s">
        <v>322</v>
      </c>
      <c r="D39" s="10">
        <v>1.0</v>
      </c>
      <c r="E39" s="83">
        <v>57.5</v>
      </c>
      <c r="F39" s="83">
        <v>32.5</v>
      </c>
      <c r="G39" s="83">
        <v>25.0</v>
      </c>
      <c r="H39" s="12">
        <f t="shared" si="1"/>
        <v>0.7692307692</v>
      </c>
      <c r="I39" s="84">
        <v>0.003817185017268449</v>
      </c>
      <c r="J39" s="84">
        <v>0.018532058163941857</v>
      </c>
      <c r="K39" s="13">
        <v>415.5</v>
      </c>
      <c r="L39" s="10">
        <v>31.0</v>
      </c>
      <c r="M39" s="14">
        <v>216.0</v>
      </c>
      <c r="N39" s="10">
        <v>52.0</v>
      </c>
      <c r="O39" s="14">
        <v>152.0</v>
      </c>
      <c r="P39" s="10">
        <v>3.0</v>
      </c>
      <c r="Q39" s="10">
        <v>5.0</v>
      </c>
    </row>
    <row r="40">
      <c r="A40" s="3" t="s">
        <v>118</v>
      </c>
      <c r="B40" s="3" t="s">
        <v>119</v>
      </c>
      <c r="C40" s="23" t="s">
        <v>322</v>
      </c>
      <c r="D40" s="4">
        <v>1.0</v>
      </c>
      <c r="E40" s="24">
        <v>58.5</v>
      </c>
      <c r="F40" s="24">
        <v>33.5</v>
      </c>
      <c r="G40" s="24">
        <v>25.0</v>
      </c>
      <c r="H40" s="6">
        <f t="shared" si="1"/>
        <v>0.7462686567</v>
      </c>
      <c r="I40" s="81">
        <v>8.913953712641953E-4</v>
      </c>
      <c r="J40" s="81">
        <v>0.01672568426348543</v>
      </c>
      <c r="K40" s="7">
        <v>375.0</v>
      </c>
      <c r="L40" s="4">
        <v>28.0</v>
      </c>
      <c r="M40" s="8">
        <v>195.0</v>
      </c>
      <c r="N40" s="4">
        <v>52.0</v>
      </c>
      <c r="O40" s="8">
        <v>126.0</v>
      </c>
      <c r="P40" s="4">
        <v>3.0</v>
      </c>
      <c r="Q40" s="4">
        <v>4.0</v>
      </c>
    </row>
    <row r="41">
      <c r="A41" s="9" t="s">
        <v>201</v>
      </c>
      <c r="B41" s="9" t="s">
        <v>202</v>
      </c>
      <c r="C41" s="82" t="s">
        <v>322</v>
      </c>
      <c r="D41" s="10">
        <v>1.0</v>
      </c>
      <c r="E41" s="83">
        <v>54.0</v>
      </c>
      <c r="F41" s="83">
        <v>29.0</v>
      </c>
      <c r="G41" s="83">
        <v>25.0</v>
      </c>
      <c r="H41" s="12">
        <f t="shared" si="1"/>
        <v>0.8620689655</v>
      </c>
      <c r="I41" s="84">
        <v>0.0029329783183531587</v>
      </c>
      <c r="J41" s="84">
        <v>0.009355232731376183</v>
      </c>
      <c r="K41" s="13">
        <v>209.75</v>
      </c>
      <c r="L41" s="10">
        <v>16.0</v>
      </c>
      <c r="M41" s="14">
        <v>109.0</v>
      </c>
      <c r="N41" s="10">
        <v>52.0</v>
      </c>
      <c r="O41" s="14">
        <v>58.0</v>
      </c>
      <c r="P41" s="10">
        <v>2.0</v>
      </c>
      <c r="Q41" s="10">
        <v>0.0</v>
      </c>
    </row>
    <row r="42">
      <c r="A42" s="3" t="s">
        <v>169</v>
      </c>
      <c r="B42" s="3" t="s">
        <v>170</v>
      </c>
      <c r="C42" s="23" t="s">
        <v>322</v>
      </c>
      <c r="D42" s="4">
        <v>1.0</v>
      </c>
      <c r="E42" s="24">
        <v>56.0</v>
      </c>
      <c r="F42" s="24">
        <v>31.5</v>
      </c>
      <c r="G42" s="24">
        <v>24.5</v>
      </c>
      <c r="H42" s="6">
        <f t="shared" si="1"/>
        <v>0.7777777778</v>
      </c>
      <c r="I42" s="81">
        <v>0.11072090198859884</v>
      </c>
      <c r="J42" s="81">
        <v>0.01529842587300134</v>
      </c>
      <c r="K42" s="7">
        <v>343.0</v>
      </c>
      <c r="L42" s="4">
        <v>26.0</v>
      </c>
      <c r="M42" s="8">
        <v>182.0</v>
      </c>
      <c r="N42" s="4">
        <v>52.0</v>
      </c>
      <c r="O42" s="8">
        <v>10.0</v>
      </c>
      <c r="P42" s="4">
        <v>3.0</v>
      </c>
      <c r="Q42" s="4">
        <v>1.0</v>
      </c>
    </row>
    <row r="43">
      <c r="A43" s="9" t="s">
        <v>171</v>
      </c>
      <c r="B43" s="9" t="s">
        <v>172</v>
      </c>
      <c r="C43" s="82" t="s">
        <v>322</v>
      </c>
      <c r="D43" s="10">
        <v>1.0</v>
      </c>
      <c r="E43" s="83">
        <v>56.0</v>
      </c>
      <c r="F43" s="83">
        <v>31.5</v>
      </c>
      <c r="G43" s="83">
        <v>24.5</v>
      </c>
      <c r="H43" s="12">
        <f t="shared" si="1"/>
        <v>0.7777777778</v>
      </c>
      <c r="I43" s="84">
        <v>0.0</v>
      </c>
      <c r="J43" s="84">
        <v>0.013626526474023336</v>
      </c>
      <c r="K43" s="13">
        <v>305.515</v>
      </c>
      <c r="L43" s="10">
        <v>23.0</v>
      </c>
      <c r="M43" s="14">
        <v>162.0</v>
      </c>
      <c r="N43" s="10">
        <v>52.0</v>
      </c>
      <c r="O43" s="14">
        <v>41.0</v>
      </c>
      <c r="P43" s="10">
        <v>3.0</v>
      </c>
      <c r="Q43" s="10">
        <v>0.0</v>
      </c>
    </row>
    <row r="44">
      <c r="A44" s="3" t="s">
        <v>219</v>
      </c>
      <c r="B44" s="3" t="s">
        <v>220</v>
      </c>
      <c r="C44" s="23" t="s">
        <v>323</v>
      </c>
      <c r="D44" s="4">
        <v>1.0</v>
      </c>
      <c r="E44" s="24">
        <v>52.0</v>
      </c>
      <c r="F44" s="24">
        <v>27.5</v>
      </c>
      <c r="G44" s="24">
        <v>24.5</v>
      </c>
      <c r="H44" s="6">
        <f t="shared" si="1"/>
        <v>0.8909090909</v>
      </c>
      <c r="I44" s="81">
        <v>3.6662228979414483E-4</v>
      </c>
      <c r="J44" s="81">
        <v>0.0014314955638308395</v>
      </c>
      <c r="K44" s="7">
        <v>32.095</v>
      </c>
      <c r="L44" s="4">
        <v>2.0</v>
      </c>
      <c r="M44" s="8">
        <v>17.0</v>
      </c>
      <c r="N44" s="4">
        <v>52.0</v>
      </c>
      <c r="O44" s="8">
        <v>23.0</v>
      </c>
      <c r="P44" s="4">
        <v>1.0</v>
      </c>
      <c r="Q44" s="4">
        <v>6.0</v>
      </c>
    </row>
    <row r="45">
      <c r="A45" s="9" t="s">
        <v>173</v>
      </c>
      <c r="B45" s="9" t="s">
        <v>174</v>
      </c>
      <c r="C45" s="82" t="s">
        <v>323</v>
      </c>
      <c r="D45" s="10">
        <v>1.0</v>
      </c>
      <c r="E45" s="83">
        <v>56.0</v>
      </c>
      <c r="F45" s="83">
        <v>31.5</v>
      </c>
      <c r="G45" s="83">
        <v>24.5</v>
      </c>
      <c r="H45" s="12">
        <f t="shared" si="1"/>
        <v>0.7777777778</v>
      </c>
      <c r="I45" s="84">
        <v>0.0</v>
      </c>
      <c r="J45" s="84">
        <v>0.0</v>
      </c>
      <c r="K45" s="13">
        <v>0.0</v>
      </c>
      <c r="L45" s="10">
        <v>0.0</v>
      </c>
      <c r="M45" s="14">
        <v>0.0</v>
      </c>
      <c r="N45" s="10">
        <v>-1.0</v>
      </c>
      <c r="O45" s="14">
        <v>0.0</v>
      </c>
      <c r="P45" s="10">
        <v>6.0</v>
      </c>
      <c r="Q45" s="10">
        <v>-1.0</v>
      </c>
    </row>
    <row r="46">
      <c r="A46" s="3" t="s">
        <v>87</v>
      </c>
      <c r="B46" s="3" t="s">
        <v>88</v>
      </c>
      <c r="C46" s="23" t="s">
        <v>322</v>
      </c>
      <c r="D46" s="4">
        <v>1.0</v>
      </c>
      <c r="E46" s="24">
        <v>59.0</v>
      </c>
      <c r="F46" s="24">
        <v>35.0</v>
      </c>
      <c r="G46" s="24">
        <v>24.0</v>
      </c>
      <c r="H46" s="6">
        <f t="shared" si="1"/>
        <v>0.6857142857</v>
      </c>
      <c r="I46" s="81">
        <v>4.8164104737662166E-4</v>
      </c>
      <c r="J46" s="81">
        <v>0.011614315152564282</v>
      </c>
      <c r="K46" s="7">
        <v>260.4</v>
      </c>
      <c r="L46" s="4">
        <v>19.0</v>
      </c>
      <c r="M46" s="8">
        <v>141.0</v>
      </c>
      <c r="N46" s="4">
        <v>51.0</v>
      </c>
      <c r="O46" s="8">
        <v>119.0</v>
      </c>
      <c r="P46" s="4">
        <v>2.0</v>
      </c>
      <c r="Q46" s="4">
        <v>1.0</v>
      </c>
    </row>
    <row r="47">
      <c r="A47" s="9" t="s">
        <v>104</v>
      </c>
      <c r="B47" s="9" t="s">
        <v>105</v>
      </c>
      <c r="C47" s="82" t="s">
        <v>323</v>
      </c>
      <c r="D47" s="10">
        <v>1.0</v>
      </c>
      <c r="E47" s="83">
        <v>58.0</v>
      </c>
      <c r="F47" s="83">
        <v>34.0</v>
      </c>
      <c r="G47" s="83">
        <v>24.0</v>
      </c>
      <c r="H47" s="12">
        <f t="shared" si="1"/>
        <v>0.7058823529</v>
      </c>
      <c r="I47" s="84">
        <v>0.0</v>
      </c>
      <c r="J47" s="84">
        <v>0.0061764606848198995</v>
      </c>
      <c r="K47" s="13">
        <v>138.48</v>
      </c>
      <c r="L47" s="10">
        <v>10.0</v>
      </c>
      <c r="M47" s="14">
        <v>75.0</v>
      </c>
      <c r="N47" s="10">
        <v>52.0</v>
      </c>
      <c r="O47" s="14">
        <v>15.0</v>
      </c>
      <c r="P47" s="10">
        <v>1.0</v>
      </c>
      <c r="Q47" s="10">
        <v>0.0</v>
      </c>
    </row>
    <row r="48">
      <c r="A48" s="3" t="s">
        <v>81</v>
      </c>
      <c r="B48" s="3" t="s">
        <v>82</v>
      </c>
      <c r="C48" s="23" t="s">
        <v>323</v>
      </c>
      <c r="D48" s="4">
        <v>1.0</v>
      </c>
      <c r="E48" s="24">
        <v>60.0</v>
      </c>
      <c r="F48" s="24">
        <v>36.0</v>
      </c>
      <c r="G48" s="24">
        <v>24.0</v>
      </c>
      <c r="H48" s="6">
        <f t="shared" si="1"/>
        <v>0.6666666667</v>
      </c>
      <c r="I48" s="81">
        <v>0.0</v>
      </c>
      <c r="J48" s="81">
        <v>0.0</v>
      </c>
      <c r="K48" s="7">
        <v>0.0</v>
      </c>
      <c r="L48" s="4">
        <v>0.0</v>
      </c>
      <c r="M48" s="8">
        <v>0.0</v>
      </c>
      <c r="N48" s="4">
        <v>52.0</v>
      </c>
      <c r="O48" s="8">
        <v>0.0</v>
      </c>
      <c r="P48" s="4">
        <v>0.0</v>
      </c>
      <c r="Q48" s="4">
        <v>-1.0</v>
      </c>
    </row>
    <row r="49">
      <c r="A49" s="9" t="s">
        <v>185</v>
      </c>
      <c r="B49" s="9" t="s">
        <v>186</v>
      </c>
      <c r="C49" s="82" t="s">
        <v>322</v>
      </c>
      <c r="D49" s="10">
        <v>1.0</v>
      </c>
      <c r="E49" s="83">
        <v>54.0</v>
      </c>
      <c r="F49" s="83">
        <v>30.5</v>
      </c>
      <c r="G49" s="83">
        <v>23.5</v>
      </c>
      <c r="H49" s="12">
        <f t="shared" si="1"/>
        <v>0.7704918033</v>
      </c>
      <c r="I49" s="84">
        <v>0.0</v>
      </c>
      <c r="J49" s="84">
        <v>0.012095568841105636</v>
      </c>
      <c r="K49" s="13">
        <v>271.19</v>
      </c>
      <c r="L49" s="10">
        <v>20.0</v>
      </c>
      <c r="M49" s="14">
        <v>150.0</v>
      </c>
      <c r="N49" s="10">
        <v>52.0</v>
      </c>
      <c r="O49" s="14">
        <v>11.0</v>
      </c>
      <c r="P49" s="10">
        <v>2.0</v>
      </c>
      <c r="Q49" s="10">
        <v>3.0</v>
      </c>
    </row>
    <row r="50">
      <c r="A50" s="3" t="s">
        <v>187</v>
      </c>
      <c r="B50" s="3" t="s">
        <v>188</v>
      </c>
      <c r="C50" s="23" t="s">
        <v>322</v>
      </c>
      <c r="D50" s="4">
        <v>1.0</v>
      </c>
      <c r="E50" s="24">
        <v>54.0</v>
      </c>
      <c r="F50" s="24">
        <v>30.5</v>
      </c>
      <c r="G50" s="24">
        <v>23.5</v>
      </c>
      <c r="H50" s="6">
        <f t="shared" si="1"/>
        <v>0.7704918033</v>
      </c>
      <c r="I50" s="81">
        <v>0.0</v>
      </c>
      <c r="J50" s="81">
        <v>0.007179778731505512</v>
      </c>
      <c r="K50" s="7">
        <v>160.975</v>
      </c>
      <c r="L50" s="4">
        <v>12.0</v>
      </c>
      <c r="M50" s="8">
        <v>89.0</v>
      </c>
      <c r="N50" s="4">
        <v>52.0</v>
      </c>
      <c r="O50" s="8">
        <v>116.0</v>
      </c>
      <c r="P50" s="4">
        <v>2.0</v>
      </c>
      <c r="Q50" s="4">
        <v>0.0</v>
      </c>
    </row>
    <row r="51">
      <c r="A51" s="9" t="s">
        <v>142</v>
      </c>
      <c r="B51" s="9" t="s">
        <v>143</v>
      </c>
      <c r="C51" s="82" t="s">
        <v>323</v>
      </c>
      <c r="D51" s="10">
        <v>1.0</v>
      </c>
      <c r="E51" s="83">
        <v>56.0</v>
      </c>
      <c r="F51" s="83">
        <v>32.5</v>
      </c>
      <c r="G51" s="83">
        <v>23.5</v>
      </c>
      <c r="H51" s="12">
        <f t="shared" si="1"/>
        <v>0.7230769231</v>
      </c>
      <c r="I51" s="84">
        <v>0.0</v>
      </c>
      <c r="J51" s="84">
        <v>0.004601347245446598</v>
      </c>
      <c r="K51" s="13">
        <v>103.165</v>
      </c>
      <c r="L51" s="10">
        <v>8.0</v>
      </c>
      <c r="M51" s="14">
        <v>57.0</v>
      </c>
      <c r="N51" s="10">
        <v>52.0</v>
      </c>
      <c r="O51" s="14">
        <v>7.0</v>
      </c>
      <c r="P51" s="10">
        <v>1.0</v>
      </c>
      <c r="Q51" s="10">
        <v>0.0</v>
      </c>
    </row>
    <row r="52">
      <c r="A52" s="3" t="s">
        <v>89</v>
      </c>
      <c r="B52" s="3" t="s">
        <v>90</v>
      </c>
      <c r="C52" s="23" t="s">
        <v>322</v>
      </c>
      <c r="D52" s="4">
        <v>1.0</v>
      </c>
      <c r="E52" s="24">
        <v>58.5</v>
      </c>
      <c r="F52" s="24">
        <v>35.0</v>
      </c>
      <c r="G52" s="24">
        <v>23.5</v>
      </c>
      <c r="H52" s="6">
        <f t="shared" si="1"/>
        <v>0.6714285714</v>
      </c>
      <c r="I52" s="81">
        <v>0.0</v>
      </c>
      <c r="J52" s="81">
        <v>8.385143044094029E-5</v>
      </c>
      <c r="K52" s="7">
        <v>1.88</v>
      </c>
      <c r="L52" s="4">
        <v>0.0</v>
      </c>
      <c r="M52" s="8">
        <v>1.0</v>
      </c>
      <c r="N52" s="4">
        <v>52.0</v>
      </c>
      <c r="O52" s="8">
        <v>0.0</v>
      </c>
      <c r="P52" s="4">
        <v>1.0</v>
      </c>
      <c r="Q52" s="4">
        <v>2.0</v>
      </c>
    </row>
    <row r="53">
      <c r="A53" s="9" t="s">
        <v>94</v>
      </c>
      <c r="B53" s="9" t="s">
        <v>95</v>
      </c>
      <c r="C53" s="82" t="s">
        <v>323</v>
      </c>
      <c r="D53" s="10">
        <v>1.0</v>
      </c>
      <c r="E53" s="83">
        <v>58.0</v>
      </c>
      <c r="F53" s="83">
        <v>34.5</v>
      </c>
      <c r="G53" s="83">
        <v>23.5</v>
      </c>
      <c r="H53" s="12">
        <f t="shared" si="1"/>
        <v>0.6811594203</v>
      </c>
      <c r="I53" s="84">
        <v>0.0</v>
      </c>
      <c r="J53" s="84">
        <v>0.0</v>
      </c>
      <c r="K53" s="13">
        <v>0.0</v>
      </c>
      <c r="L53" s="10">
        <v>0.0</v>
      </c>
      <c r="M53" s="14">
        <v>0.0</v>
      </c>
      <c r="N53" s="10">
        <v>52.0</v>
      </c>
      <c r="O53" s="14">
        <v>8.0</v>
      </c>
      <c r="P53" s="10">
        <v>0.0</v>
      </c>
      <c r="Q53" s="10">
        <v>6.0</v>
      </c>
    </row>
    <row r="54">
      <c r="A54" s="3" t="s">
        <v>123</v>
      </c>
      <c r="B54" s="3" t="s">
        <v>124</v>
      </c>
      <c r="C54" s="23" t="s">
        <v>322</v>
      </c>
      <c r="D54" s="4">
        <v>1.0</v>
      </c>
      <c r="E54" s="24">
        <v>56.0</v>
      </c>
      <c r="F54" s="24">
        <v>33.0</v>
      </c>
      <c r="G54" s="24">
        <v>23.0</v>
      </c>
      <c r="H54" s="6">
        <f t="shared" si="1"/>
        <v>0.696969697</v>
      </c>
      <c r="I54" s="81">
        <v>0.0013694420824663645</v>
      </c>
      <c r="J54" s="81">
        <v>0.013500080300991387</v>
      </c>
      <c r="K54" s="7">
        <v>302.68</v>
      </c>
      <c r="L54" s="4">
        <v>23.0</v>
      </c>
      <c r="M54" s="8">
        <v>171.0</v>
      </c>
      <c r="N54" s="4">
        <v>52.0</v>
      </c>
      <c r="O54" s="8">
        <v>116.0</v>
      </c>
      <c r="P54" s="4">
        <v>3.0</v>
      </c>
      <c r="Q54" s="4">
        <v>1.0</v>
      </c>
    </row>
    <row r="55">
      <c r="A55" s="9" t="s">
        <v>106</v>
      </c>
      <c r="B55" s="9" t="s">
        <v>107</v>
      </c>
      <c r="C55" s="82" t="s">
        <v>322</v>
      </c>
      <c r="D55" s="10">
        <v>1.0</v>
      </c>
      <c r="E55" s="83">
        <v>57.0</v>
      </c>
      <c r="F55" s="83">
        <v>34.0</v>
      </c>
      <c r="G55" s="83">
        <v>23.0</v>
      </c>
      <c r="H55" s="12">
        <f t="shared" si="1"/>
        <v>0.6764705882</v>
      </c>
      <c r="I55" s="84">
        <v>0.003783542030675574</v>
      </c>
      <c r="J55" s="84">
        <v>0.011838216312571474</v>
      </c>
      <c r="K55" s="13">
        <v>265.42</v>
      </c>
      <c r="L55" s="10">
        <v>20.0</v>
      </c>
      <c r="M55" s="14">
        <v>150.0</v>
      </c>
      <c r="N55" s="10">
        <v>52.0</v>
      </c>
      <c r="O55" s="14">
        <v>70.0</v>
      </c>
      <c r="P55" s="10">
        <v>2.0</v>
      </c>
      <c r="Q55" s="10">
        <v>1.0</v>
      </c>
    </row>
    <row r="56">
      <c r="A56" s="3" t="s">
        <v>96</v>
      </c>
      <c r="B56" s="3" t="s">
        <v>97</v>
      </c>
      <c r="C56" s="23" t="s">
        <v>322</v>
      </c>
      <c r="D56" s="4">
        <v>1.0</v>
      </c>
      <c r="E56" s="24">
        <v>57.0</v>
      </c>
      <c r="F56" s="24">
        <v>34.5</v>
      </c>
      <c r="G56" s="24">
        <v>22.5</v>
      </c>
      <c r="H56" s="6">
        <f t="shared" si="1"/>
        <v>0.652173913</v>
      </c>
      <c r="I56" s="81">
        <v>0.006830748352652831</v>
      </c>
      <c r="J56" s="81">
        <v>8.53009897437757E-4</v>
      </c>
      <c r="K56" s="7">
        <v>19.125</v>
      </c>
      <c r="L56" s="4">
        <v>1.0</v>
      </c>
      <c r="M56" s="8">
        <v>11.0</v>
      </c>
      <c r="N56" s="4">
        <v>43.0</v>
      </c>
      <c r="O56" s="8">
        <v>53.0</v>
      </c>
      <c r="P56" s="4">
        <v>6.0</v>
      </c>
      <c r="Q56" s="4">
        <v>-1.0</v>
      </c>
    </row>
    <row r="57">
      <c r="A57" s="9" t="s">
        <v>121</v>
      </c>
      <c r="B57" s="9" t="s">
        <v>122</v>
      </c>
      <c r="C57" s="82" t="s">
        <v>323</v>
      </c>
      <c r="D57" s="10">
        <v>1.0</v>
      </c>
      <c r="E57" s="83">
        <v>56.0</v>
      </c>
      <c r="F57" s="83">
        <v>33.5</v>
      </c>
      <c r="G57" s="83">
        <v>22.5</v>
      </c>
      <c r="H57" s="12">
        <f t="shared" si="1"/>
        <v>0.671641791</v>
      </c>
      <c r="I57" s="84">
        <v>0.0</v>
      </c>
      <c r="J57" s="84">
        <v>8.028328446473007E-5</v>
      </c>
      <c r="K57" s="13">
        <v>1.8</v>
      </c>
      <c r="L57" s="10">
        <v>0.0</v>
      </c>
      <c r="M57" s="14">
        <v>1.0</v>
      </c>
      <c r="N57" s="10">
        <v>52.0</v>
      </c>
      <c r="O57" s="14">
        <v>6.0</v>
      </c>
      <c r="P57" s="10">
        <v>1.0</v>
      </c>
      <c r="Q57" s="10">
        <v>6.0</v>
      </c>
    </row>
    <row r="58">
      <c r="A58" s="3" t="s">
        <v>75</v>
      </c>
      <c r="B58" s="3" t="s">
        <v>76</v>
      </c>
      <c r="C58" s="23" t="s">
        <v>323</v>
      </c>
      <c r="D58" s="4">
        <v>1.0</v>
      </c>
      <c r="E58" s="24">
        <v>60.0</v>
      </c>
      <c r="F58" s="24">
        <v>37.5</v>
      </c>
      <c r="G58" s="24">
        <v>22.5</v>
      </c>
      <c r="H58" s="6">
        <f t="shared" si="1"/>
        <v>0.6</v>
      </c>
      <c r="I58" s="81">
        <v>0.0</v>
      </c>
      <c r="J58" s="81">
        <v>0.0</v>
      </c>
      <c r="K58" s="7">
        <v>0.0</v>
      </c>
      <c r="L58" s="4">
        <v>0.0</v>
      </c>
      <c r="M58" s="8">
        <v>0.0</v>
      </c>
      <c r="N58" s="4">
        <v>52.0</v>
      </c>
      <c r="O58" s="8">
        <v>1.0</v>
      </c>
      <c r="P58" s="4">
        <v>0.0</v>
      </c>
      <c r="Q58" s="4">
        <v>6.0</v>
      </c>
    </row>
    <row r="59">
      <c r="A59" s="9" t="s">
        <v>126</v>
      </c>
      <c r="B59" s="9" t="s">
        <v>127</v>
      </c>
      <c r="C59" s="82" t="s">
        <v>322</v>
      </c>
      <c r="D59" s="10">
        <v>1.0</v>
      </c>
      <c r="E59" s="83">
        <v>55.0</v>
      </c>
      <c r="F59" s="83">
        <v>33.0</v>
      </c>
      <c r="G59" s="83">
        <v>22.0</v>
      </c>
      <c r="H59" s="12">
        <f t="shared" si="1"/>
        <v>0.6666666667</v>
      </c>
      <c r="I59" s="84">
        <v>0.09797222289815712</v>
      </c>
      <c r="J59" s="84">
        <v>0.015248471829334396</v>
      </c>
      <c r="K59" s="13">
        <v>341.88</v>
      </c>
      <c r="L59" s="10">
        <v>25.0</v>
      </c>
      <c r="M59" s="14">
        <v>202.0</v>
      </c>
      <c r="N59" s="10">
        <v>52.0</v>
      </c>
      <c r="O59" s="14">
        <v>38.0</v>
      </c>
      <c r="P59" s="10">
        <v>3.0</v>
      </c>
      <c r="Q59" s="10">
        <v>3.0</v>
      </c>
    </row>
    <row r="60">
      <c r="A60" s="3" t="s">
        <v>223</v>
      </c>
      <c r="B60" s="3" t="s">
        <v>224</v>
      </c>
      <c r="C60" s="23" t="s">
        <v>323</v>
      </c>
      <c r="D60" s="4">
        <v>1.0</v>
      </c>
      <c r="E60" s="24">
        <v>49.5</v>
      </c>
      <c r="F60" s="24">
        <v>27.5</v>
      </c>
      <c r="G60" s="24">
        <v>22.0</v>
      </c>
      <c r="H60" s="6">
        <f t="shared" si="1"/>
        <v>0.8</v>
      </c>
      <c r="I60" s="81">
        <v>0.0</v>
      </c>
      <c r="J60" s="81">
        <v>0.0</v>
      </c>
      <c r="K60" s="7">
        <v>0.0</v>
      </c>
      <c r="L60" s="4">
        <v>0.0</v>
      </c>
      <c r="M60" s="8">
        <v>0.0</v>
      </c>
      <c r="N60" s="4">
        <v>-1.0</v>
      </c>
      <c r="O60" s="8">
        <v>0.0</v>
      </c>
      <c r="P60" s="4">
        <v>6.0</v>
      </c>
      <c r="Q60" s="4">
        <v>6.0</v>
      </c>
    </row>
    <row r="61">
      <c r="A61" s="9" t="s">
        <v>144</v>
      </c>
      <c r="B61" s="9" t="s">
        <v>145</v>
      </c>
      <c r="C61" s="82" t="s">
        <v>322</v>
      </c>
      <c r="D61" s="10">
        <v>1.0</v>
      </c>
      <c r="E61" s="83">
        <v>54.0</v>
      </c>
      <c r="F61" s="83">
        <v>32.5</v>
      </c>
      <c r="G61" s="83">
        <v>21.5</v>
      </c>
      <c r="H61" s="12">
        <f t="shared" si="1"/>
        <v>0.6615384615</v>
      </c>
      <c r="I61" s="84">
        <v>0.0</v>
      </c>
      <c r="J61" s="84">
        <v>0.0</v>
      </c>
      <c r="K61" s="13">
        <v>0.0</v>
      </c>
      <c r="L61" s="10">
        <v>98.0</v>
      </c>
      <c r="M61" s="14">
        <v>0.0</v>
      </c>
      <c r="N61" s="10">
        <v>-1.0</v>
      </c>
      <c r="O61" s="14">
        <v>18.0</v>
      </c>
      <c r="P61" s="10">
        <v>6.0</v>
      </c>
      <c r="Q61" s="10">
        <v>-1.0</v>
      </c>
    </row>
    <row r="62">
      <c r="A62" s="3" t="s">
        <v>146</v>
      </c>
      <c r="B62" s="3" t="s">
        <v>147</v>
      </c>
      <c r="C62" s="23" t="s">
        <v>322</v>
      </c>
      <c r="D62" s="4">
        <v>1.0</v>
      </c>
      <c r="E62" s="24">
        <v>54.0</v>
      </c>
      <c r="F62" s="24">
        <v>32.5</v>
      </c>
      <c r="G62" s="24">
        <v>21.5</v>
      </c>
      <c r="H62" s="6">
        <f t="shared" si="1"/>
        <v>0.6615384615</v>
      </c>
      <c r="I62" s="81">
        <v>0.0</v>
      </c>
      <c r="J62" s="81">
        <v>0.0</v>
      </c>
      <c r="K62" s="7">
        <v>0.0</v>
      </c>
      <c r="L62" s="4">
        <v>98.0</v>
      </c>
      <c r="M62" s="8">
        <v>0.0</v>
      </c>
      <c r="N62" s="4">
        <v>-1.0</v>
      </c>
      <c r="O62" s="8">
        <v>9.0</v>
      </c>
      <c r="P62" s="4">
        <v>6.0</v>
      </c>
      <c r="Q62" s="4">
        <v>-1.0</v>
      </c>
    </row>
    <row r="63">
      <c r="A63" s="9" t="s">
        <v>151</v>
      </c>
      <c r="B63" s="9" t="s">
        <v>152</v>
      </c>
      <c r="C63" s="82" t="s">
        <v>322</v>
      </c>
      <c r="D63" s="10">
        <v>1.0</v>
      </c>
      <c r="E63" s="83">
        <v>54.0</v>
      </c>
      <c r="F63" s="83">
        <v>32.5</v>
      </c>
      <c r="G63" s="83">
        <v>21.5</v>
      </c>
      <c r="H63" s="12">
        <f t="shared" si="1"/>
        <v>0.6615384615</v>
      </c>
      <c r="I63" s="84">
        <v>0.0</v>
      </c>
      <c r="J63" s="84">
        <v>0.0</v>
      </c>
      <c r="K63" s="13">
        <v>0.0</v>
      </c>
      <c r="L63" s="10">
        <v>98.0</v>
      </c>
      <c r="M63" s="14">
        <v>0.0</v>
      </c>
      <c r="N63" s="10">
        <v>-1.0</v>
      </c>
      <c r="O63" s="14">
        <v>7.0</v>
      </c>
      <c r="P63" s="10">
        <v>6.0</v>
      </c>
      <c r="Q63" s="10">
        <v>-1.0</v>
      </c>
    </row>
    <row r="64">
      <c r="A64" s="3" t="s">
        <v>206</v>
      </c>
      <c r="B64" s="3" t="s">
        <v>207</v>
      </c>
      <c r="C64" s="23" t="s">
        <v>322</v>
      </c>
      <c r="D64" s="4">
        <v>1.0</v>
      </c>
      <c r="E64" s="24">
        <v>49.5</v>
      </c>
      <c r="F64" s="24">
        <v>28.5</v>
      </c>
      <c r="G64" s="24">
        <v>21.0</v>
      </c>
      <c r="H64" s="6">
        <f t="shared" si="1"/>
        <v>0.7368421053</v>
      </c>
      <c r="I64" s="81">
        <v>0.09025798671382387</v>
      </c>
      <c r="J64" s="81">
        <v>0.03905781789209118</v>
      </c>
      <c r="K64" s="7">
        <v>875.7</v>
      </c>
      <c r="L64" s="4">
        <v>65.0</v>
      </c>
      <c r="M64" s="8">
        <v>542.0</v>
      </c>
      <c r="N64" s="4">
        <v>52.0</v>
      </c>
      <c r="O64" s="8">
        <v>212.0</v>
      </c>
      <c r="P64" s="4">
        <v>5.0</v>
      </c>
      <c r="Q64" s="4">
        <v>6.0</v>
      </c>
    </row>
    <row r="65">
      <c r="A65" s="9" t="s">
        <v>234</v>
      </c>
      <c r="B65" s="9" t="s">
        <v>235</v>
      </c>
      <c r="C65" s="82" t="s">
        <v>322</v>
      </c>
      <c r="D65" s="10">
        <v>1.0</v>
      </c>
      <c r="E65" s="83">
        <v>47.5</v>
      </c>
      <c r="F65" s="83">
        <v>26.5</v>
      </c>
      <c r="G65" s="83">
        <v>21.0</v>
      </c>
      <c r="H65" s="12">
        <f t="shared" si="1"/>
        <v>0.7924528302</v>
      </c>
      <c r="I65" s="84">
        <v>0.006739919477524419</v>
      </c>
      <c r="J65" s="84">
        <v>0.01888262850610451</v>
      </c>
      <c r="K65" s="13">
        <v>423.36</v>
      </c>
      <c r="L65" s="10">
        <v>32.0</v>
      </c>
      <c r="M65" s="14">
        <v>262.0</v>
      </c>
      <c r="N65" s="10">
        <v>52.0</v>
      </c>
      <c r="O65" s="14">
        <v>190.0</v>
      </c>
      <c r="P65" s="10">
        <v>3.0</v>
      </c>
      <c r="Q65" s="10">
        <v>4.0</v>
      </c>
    </row>
    <row r="66">
      <c r="A66" s="3" t="s">
        <v>210</v>
      </c>
      <c r="B66" s="3" t="s">
        <v>211</v>
      </c>
      <c r="C66" s="23" t="s">
        <v>322</v>
      </c>
      <c r="D66" s="4">
        <v>1.0</v>
      </c>
      <c r="E66" s="24">
        <v>49.5</v>
      </c>
      <c r="F66" s="24">
        <v>28.5</v>
      </c>
      <c r="G66" s="24">
        <v>21.0</v>
      </c>
      <c r="H66" s="6">
        <f t="shared" si="1"/>
        <v>0.7368421053</v>
      </c>
      <c r="I66" s="81">
        <v>0.0</v>
      </c>
      <c r="J66" s="81">
        <v>0.012035802396004117</v>
      </c>
      <c r="K66" s="7">
        <v>269.85</v>
      </c>
      <c r="L66" s="4">
        <v>20.0</v>
      </c>
      <c r="M66" s="8">
        <v>167.0</v>
      </c>
      <c r="N66" s="4">
        <v>52.0</v>
      </c>
      <c r="O66" s="8">
        <v>88.0</v>
      </c>
      <c r="P66" s="4">
        <v>2.0</v>
      </c>
      <c r="Q66" s="4">
        <v>3.0</v>
      </c>
    </row>
    <row r="67">
      <c r="A67" s="9" t="s">
        <v>212</v>
      </c>
      <c r="B67" s="9" t="s">
        <v>213</v>
      </c>
      <c r="C67" s="82" t="s">
        <v>322</v>
      </c>
      <c r="D67" s="10">
        <v>1.0</v>
      </c>
      <c r="E67" s="83">
        <v>49.5</v>
      </c>
      <c r="F67" s="83">
        <v>28.5</v>
      </c>
      <c r="G67" s="83">
        <v>21.0</v>
      </c>
      <c r="H67" s="12">
        <f t="shared" si="1"/>
        <v>0.7368421053</v>
      </c>
      <c r="I67" s="84">
        <v>0.0011744493450023218</v>
      </c>
      <c r="J67" s="84">
        <v>0.008795033813111178</v>
      </c>
      <c r="K67" s="13">
        <v>197.19</v>
      </c>
      <c r="L67" s="10">
        <v>15.0</v>
      </c>
      <c r="M67" s="14">
        <v>122.0</v>
      </c>
      <c r="N67" s="10">
        <v>52.0</v>
      </c>
      <c r="O67" s="14">
        <v>99.0</v>
      </c>
      <c r="P67" s="10">
        <v>2.0</v>
      </c>
      <c r="Q67" s="10">
        <v>6.0</v>
      </c>
    </row>
    <row r="68">
      <c r="A68" s="3" t="s">
        <v>236</v>
      </c>
      <c r="B68" s="3" t="s">
        <v>237</v>
      </c>
      <c r="C68" s="23" t="s">
        <v>322</v>
      </c>
      <c r="D68" s="4">
        <v>1.0</v>
      </c>
      <c r="E68" s="24">
        <v>47.5</v>
      </c>
      <c r="F68" s="24">
        <v>26.5</v>
      </c>
      <c r="G68" s="24">
        <v>21.0</v>
      </c>
      <c r="H68" s="6">
        <f t="shared" si="1"/>
        <v>0.7924528302</v>
      </c>
      <c r="I68" s="81">
        <v>0.0</v>
      </c>
      <c r="J68" s="81">
        <v>0.0059101877913452115</v>
      </c>
      <c r="K68" s="7">
        <v>132.51</v>
      </c>
      <c r="L68" s="4">
        <v>10.0</v>
      </c>
      <c r="M68" s="8">
        <v>82.0</v>
      </c>
      <c r="N68" s="4">
        <v>52.0</v>
      </c>
      <c r="O68" s="8">
        <v>155.0</v>
      </c>
      <c r="P68" s="4">
        <v>1.0</v>
      </c>
      <c r="Q68" s="4">
        <v>4.0</v>
      </c>
    </row>
    <row r="69">
      <c r="A69" s="9" t="s">
        <v>64</v>
      </c>
      <c r="B69" s="9" t="s">
        <v>65</v>
      </c>
      <c r="C69" s="82" t="s">
        <v>323</v>
      </c>
      <c r="D69" s="10">
        <v>1.0</v>
      </c>
      <c r="E69" s="83">
        <v>60.0</v>
      </c>
      <c r="F69" s="83">
        <v>39.0</v>
      </c>
      <c r="G69" s="83">
        <v>21.0</v>
      </c>
      <c r="H69" s="12">
        <f t="shared" si="1"/>
        <v>0.5384615385</v>
      </c>
      <c r="I69" s="84">
        <v>0.0</v>
      </c>
      <c r="J69" s="84">
        <v>0.003250134966080489</v>
      </c>
      <c r="K69" s="13">
        <v>72.87</v>
      </c>
      <c r="L69" s="10">
        <v>5.0</v>
      </c>
      <c r="M69" s="14">
        <v>45.0</v>
      </c>
      <c r="N69" s="10">
        <v>52.0</v>
      </c>
      <c r="O69" s="14">
        <v>10.0</v>
      </c>
      <c r="P69" s="10">
        <v>1.0</v>
      </c>
      <c r="Q69" s="10">
        <v>0.0</v>
      </c>
    </row>
    <row r="70">
      <c r="A70" s="3" t="s">
        <v>77</v>
      </c>
      <c r="B70" s="3" t="s">
        <v>78</v>
      </c>
      <c r="C70" s="23" t="s">
        <v>323</v>
      </c>
      <c r="D70" s="4">
        <v>1.0</v>
      </c>
      <c r="E70" s="24">
        <v>58.0</v>
      </c>
      <c r="F70" s="24">
        <v>37.0</v>
      </c>
      <c r="G70" s="24">
        <v>21.0</v>
      </c>
      <c r="H70" s="6">
        <f t="shared" si="1"/>
        <v>0.5675675676</v>
      </c>
      <c r="I70" s="81">
        <v>0.0</v>
      </c>
      <c r="J70" s="81">
        <v>0.0028848460217659674</v>
      </c>
      <c r="K70" s="7">
        <v>64.68</v>
      </c>
      <c r="L70" s="4">
        <v>5.0</v>
      </c>
      <c r="M70" s="8">
        <v>40.0</v>
      </c>
      <c r="N70" s="4">
        <v>52.0</v>
      </c>
      <c r="O70" s="8">
        <v>20.0</v>
      </c>
      <c r="P70" s="4">
        <v>1.0</v>
      </c>
      <c r="Q70" s="4">
        <v>2.0</v>
      </c>
    </row>
    <row r="71">
      <c r="A71" s="9" t="s">
        <v>83</v>
      </c>
      <c r="B71" s="9" t="s">
        <v>84</v>
      </c>
      <c r="C71" s="82" t="s">
        <v>322</v>
      </c>
      <c r="D71" s="10">
        <v>1.0</v>
      </c>
      <c r="E71" s="83">
        <v>57.0</v>
      </c>
      <c r="F71" s="83">
        <v>36.0</v>
      </c>
      <c r="G71" s="83">
        <v>21.0</v>
      </c>
      <c r="H71" s="12">
        <f t="shared" si="1"/>
        <v>0.5833333333</v>
      </c>
      <c r="I71" s="84">
        <v>0.0013716346275327806</v>
      </c>
      <c r="J71" s="84">
        <v>0.0</v>
      </c>
      <c r="K71" s="13">
        <v>0.0</v>
      </c>
      <c r="L71" s="10">
        <v>98.0</v>
      </c>
      <c r="M71" s="14">
        <v>0.0</v>
      </c>
      <c r="N71" s="10">
        <v>-1.0</v>
      </c>
      <c r="O71" s="14">
        <v>93.0</v>
      </c>
      <c r="P71" s="10">
        <v>6.0</v>
      </c>
      <c r="Q71" s="10">
        <v>6.0</v>
      </c>
    </row>
    <row r="72">
      <c r="A72" s="3" t="s">
        <v>203</v>
      </c>
      <c r="B72" s="3" t="s">
        <v>204</v>
      </c>
      <c r="C72" s="23" t="s">
        <v>322</v>
      </c>
      <c r="D72" s="4">
        <v>1.0</v>
      </c>
      <c r="E72" s="24">
        <v>49.5</v>
      </c>
      <c r="F72" s="24">
        <v>29.0</v>
      </c>
      <c r="G72" s="24">
        <v>20.5</v>
      </c>
      <c r="H72" s="6">
        <f t="shared" si="1"/>
        <v>0.7068965517</v>
      </c>
      <c r="I72" s="81">
        <v>0.004241101025683366</v>
      </c>
      <c r="J72" s="81">
        <v>0.030392575388864643</v>
      </c>
      <c r="K72" s="7">
        <v>681.42</v>
      </c>
      <c r="L72" s="4">
        <v>51.0</v>
      </c>
      <c r="M72" s="8">
        <v>432.0</v>
      </c>
      <c r="N72" s="4">
        <v>52.0</v>
      </c>
      <c r="O72" s="8">
        <v>178.0</v>
      </c>
      <c r="P72" s="4">
        <v>5.0</v>
      </c>
      <c r="Q72" s="4">
        <v>5.0</v>
      </c>
    </row>
    <row r="73">
      <c r="A73" s="9" t="s">
        <v>191</v>
      </c>
      <c r="B73" s="9" t="s">
        <v>192</v>
      </c>
      <c r="C73" s="82" t="s">
        <v>322</v>
      </c>
      <c r="D73" s="10">
        <v>1.0</v>
      </c>
      <c r="E73" s="83">
        <v>50.5</v>
      </c>
      <c r="F73" s="83">
        <v>30.0</v>
      </c>
      <c r="G73" s="83">
        <v>20.5</v>
      </c>
      <c r="H73" s="12">
        <f t="shared" si="1"/>
        <v>0.6833333333</v>
      </c>
      <c r="I73" s="84">
        <v>0.0019768848959488203</v>
      </c>
      <c r="J73" s="84">
        <v>0.019767974726451674</v>
      </c>
      <c r="K73" s="13">
        <v>443.21</v>
      </c>
      <c r="L73" s="10">
        <v>33.0</v>
      </c>
      <c r="M73" s="14">
        <v>281.0</v>
      </c>
      <c r="N73" s="10">
        <v>52.0</v>
      </c>
      <c r="O73" s="14">
        <v>74.0</v>
      </c>
      <c r="P73" s="10">
        <v>4.0</v>
      </c>
      <c r="Q73" s="10">
        <v>3.0</v>
      </c>
    </row>
    <row r="74">
      <c r="A74" s="3" t="s">
        <v>217</v>
      </c>
      <c r="B74" s="3" t="s">
        <v>218</v>
      </c>
      <c r="C74" s="23" t="s">
        <v>323</v>
      </c>
      <c r="D74" s="4">
        <v>1.0</v>
      </c>
      <c r="E74" s="24">
        <v>48.5</v>
      </c>
      <c r="F74" s="24">
        <v>28.0</v>
      </c>
      <c r="G74" s="24">
        <v>20.5</v>
      </c>
      <c r="H74" s="6">
        <f t="shared" si="1"/>
        <v>0.7321428571</v>
      </c>
      <c r="I74" s="81">
        <v>0.0</v>
      </c>
      <c r="J74" s="81">
        <v>7.314699251230961E-5</v>
      </c>
      <c r="K74" s="7">
        <v>1.64</v>
      </c>
      <c r="L74" s="4">
        <v>0.0</v>
      </c>
      <c r="M74" s="8">
        <v>1.0</v>
      </c>
      <c r="N74" s="4">
        <v>52.0</v>
      </c>
      <c r="O74" s="8">
        <v>0.0</v>
      </c>
      <c r="P74" s="4">
        <v>1.0</v>
      </c>
      <c r="Q74" s="4">
        <v>1.0</v>
      </c>
    </row>
    <row r="75">
      <c r="A75" s="9" t="s">
        <v>99</v>
      </c>
      <c r="B75" s="9" t="s">
        <v>100</v>
      </c>
      <c r="C75" s="82" t="s">
        <v>322</v>
      </c>
      <c r="D75" s="10">
        <v>1.0</v>
      </c>
      <c r="E75" s="83">
        <v>55.0</v>
      </c>
      <c r="F75" s="83">
        <v>34.5</v>
      </c>
      <c r="G75" s="83">
        <v>20.5</v>
      </c>
      <c r="H75" s="12">
        <f t="shared" si="1"/>
        <v>0.5942028986</v>
      </c>
      <c r="I75" s="84">
        <v>0.0012184799631393638</v>
      </c>
      <c r="J75" s="84">
        <v>0.0</v>
      </c>
      <c r="K75" s="13">
        <v>0.0</v>
      </c>
      <c r="L75" s="10">
        <v>0.0</v>
      </c>
      <c r="M75" s="14">
        <v>0.0</v>
      </c>
      <c r="N75" s="10">
        <v>-1.0</v>
      </c>
      <c r="O75" s="14">
        <v>0.0</v>
      </c>
      <c r="P75" s="10">
        <v>6.0</v>
      </c>
      <c r="Q75" s="10">
        <v>6.0</v>
      </c>
    </row>
    <row r="76">
      <c r="A76" s="3" t="s">
        <v>225</v>
      </c>
      <c r="B76" s="3" t="s">
        <v>226</v>
      </c>
      <c r="C76" s="23" t="s">
        <v>322</v>
      </c>
      <c r="D76" s="4">
        <v>1.0</v>
      </c>
      <c r="E76" s="24">
        <v>47.5</v>
      </c>
      <c r="F76" s="24">
        <v>27.5</v>
      </c>
      <c r="G76" s="24">
        <v>20.0</v>
      </c>
      <c r="H76" s="6">
        <f t="shared" si="1"/>
        <v>0.7272727273</v>
      </c>
      <c r="I76" s="81">
        <v>0.07539838993148801</v>
      </c>
      <c r="J76" s="81">
        <v>0.0432370088667274</v>
      </c>
      <c r="K76" s="7">
        <v>969.4</v>
      </c>
      <c r="L76" s="4">
        <v>72.0</v>
      </c>
      <c r="M76" s="8">
        <v>630.0</v>
      </c>
      <c r="N76" s="4">
        <v>52.0</v>
      </c>
      <c r="O76" s="8">
        <v>326.0</v>
      </c>
      <c r="P76" s="4">
        <v>5.0</v>
      </c>
      <c r="Q76" s="4">
        <v>5.0</v>
      </c>
    </row>
    <row r="77">
      <c r="A77" s="9" t="s">
        <v>197</v>
      </c>
      <c r="B77" s="9" t="s">
        <v>198</v>
      </c>
      <c r="C77" s="82" t="s">
        <v>322</v>
      </c>
      <c r="D77" s="10">
        <v>1.0</v>
      </c>
      <c r="E77" s="83">
        <v>49.5</v>
      </c>
      <c r="F77" s="83">
        <v>29.5</v>
      </c>
      <c r="G77" s="83">
        <v>20.0</v>
      </c>
      <c r="H77" s="12">
        <f t="shared" si="1"/>
        <v>0.6779661017</v>
      </c>
      <c r="I77" s="84">
        <v>0.02459539546126637</v>
      </c>
      <c r="J77" s="84">
        <v>0.03280018188631249</v>
      </c>
      <c r="K77" s="13">
        <v>735.4</v>
      </c>
      <c r="L77" s="10">
        <v>55.0</v>
      </c>
      <c r="M77" s="14">
        <v>478.0</v>
      </c>
      <c r="N77" s="10">
        <v>52.0</v>
      </c>
      <c r="O77" s="14">
        <v>166.0</v>
      </c>
      <c r="P77" s="10">
        <v>5.0</v>
      </c>
      <c r="Q77" s="10">
        <v>2.0</v>
      </c>
    </row>
    <row r="78">
      <c r="A78" s="3" t="s">
        <v>228</v>
      </c>
      <c r="B78" s="3" t="s">
        <v>229</v>
      </c>
      <c r="C78" s="23" t="s">
        <v>322</v>
      </c>
      <c r="D78" s="4">
        <v>1.0</v>
      </c>
      <c r="E78" s="24">
        <v>47.5</v>
      </c>
      <c r="F78" s="24">
        <v>27.5</v>
      </c>
      <c r="G78" s="24">
        <v>20.0</v>
      </c>
      <c r="H78" s="6">
        <f t="shared" si="1"/>
        <v>0.7272727273</v>
      </c>
      <c r="I78" s="81">
        <v>0.0</v>
      </c>
      <c r="J78" s="81">
        <v>0.024566685046207397</v>
      </c>
      <c r="K78" s="7">
        <v>550.8</v>
      </c>
      <c r="L78" s="4">
        <v>41.0</v>
      </c>
      <c r="M78" s="8">
        <v>358.0</v>
      </c>
      <c r="N78" s="4">
        <v>52.0</v>
      </c>
      <c r="O78" s="8">
        <v>297.0</v>
      </c>
      <c r="P78" s="4">
        <v>4.0</v>
      </c>
      <c r="Q78" s="4">
        <v>5.0</v>
      </c>
    </row>
    <row r="79">
      <c r="A79" s="9" t="s">
        <v>230</v>
      </c>
      <c r="B79" s="9" t="s">
        <v>231</v>
      </c>
      <c r="C79" s="82" t="s">
        <v>322</v>
      </c>
      <c r="D79" s="10">
        <v>1.0</v>
      </c>
      <c r="E79" s="83">
        <v>47.5</v>
      </c>
      <c r="F79" s="83">
        <v>27.5</v>
      </c>
      <c r="G79" s="83">
        <v>20.0</v>
      </c>
      <c r="H79" s="12">
        <f t="shared" si="1"/>
        <v>0.7272727273</v>
      </c>
      <c r="I79" s="84">
        <v>0.04412295663336358</v>
      </c>
      <c r="J79" s="84">
        <v>0.020864733595889293</v>
      </c>
      <c r="K79" s="13">
        <v>467.8</v>
      </c>
      <c r="L79" s="10">
        <v>35.0</v>
      </c>
      <c r="M79" s="14">
        <v>304.0</v>
      </c>
      <c r="N79" s="10">
        <v>52.0</v>
      </c>
      <c r="O79" s="14">
        <v>53.0</v>
      </c>
      <c r="P79" s="10">
        <v>4.0</v>
      </c>
      <c r="Q79" s="10">
        <v>6.0</v>
      </c>
    </row>
    <row r="80">
      <c r="A80" s="3" t="s">
        <v>281</v>
      </c>
      <c r="B80" s="3" t="s">
        <v>282</v>
      </c>
      <c r="C80" s="23" t="s">
        <v>323</v>
      </c>
      <c r="D80" s="4">
        <v>1.0</v>
      </c>
      <c r="E80" s="24">
        <v>39.0</v>
      </c>
      <c r="F80" s="24">
        <v>19.0</v>
      </c>
      <c r="G80" s="24">
        <v>20.0</v>
      </c>
      <c r="H80" s="6">
        <f t="shared" si="1"/>
        <v>1.052631579</v>
      </c>
      <c r="I80" s="81">
        <v>0.0</v>
      </c>
      <c r="J80" s="81">
        <v>0.008242417205045621</v>
      </c>
      <c r="K80" s="7">
        <v>184.8</v>
      </c>
      <c r="L80" s="4">
        <v>14.0</v>
      </c>
      <c r="M80" s="8">
        <v>120.0</v>
      </c>
      <c r="N80" s="4">
        <v>48.0</v>
      </c>
      <c r="O80" s="8">
        <v>29.0</v>
      </c>
      <c r="P80" s="4">
        <v>6.0</v>
      </c>
      <c r="Q80" s="4">
        <v>1.0</v>
      </c>
    </row>
    <row r="81">
      <c r="A81" s="9" t="s">
        <v>283</v>
      </c>
      <c r="B81" s="9" t="s">
        <v>284</v>
      </c>
      <c r="C81" s="82" t="s">
        <v>323</v>
      </c>
      <c r="D81" s="10">
        <v>1.0</v>
      </c>
      <c r="E81" s="83">
        <v>39.0</v>
      </c>
      <c r="F81" s="83">
        <v>19.0</v>
      </c>
      <c r="G81" s="83">
        <v>20.0</v>
      </c>
      <c r="H81" s="12">
        <f t="shared" si="1"/>
        <v>1.052631579</v>
      </c>
      <c r="I81" s="84">
        <v>0.0</v>
      </c>
      <c r="J81" s="84">
        <v>0.006458344216940508</v>
      </c>
      <c r="K81" s="13">
        <v>144.8</v>
      </c>
      <c r="L81" s="10">
        <v>11.0</v>
      </c>
      <c r="M81" s="14">
        <v>94.0</v>
      </c>
      <c r="N81" s="10">
        <v>48.0</v>
      </c>
      <c r="O81" s="14">
        <v>101.0</v>
      </c>
      <c r="P81" s="10">
        <v>6.0</v>
      </c>
      <c r="Q81" s="10">
        <v>6.0</v>
      </c>
    </row>
    <row r="82">
      <c r="A82" s="3" t="s">
        <v>162</v>
      </c>
      <c r="B82" s="3" t="s">
        <v>163</v>
      </c>
      <c r="C82" s="23" t="s">
        <v>322</v>
      </c>
      <c r="D82" s="4">
        <v>1.0</v>
      </c>
      <c r="E82" s="24">
        <v>52.0</v>
      </c>
      <c r="F82" s="24">
        <v>32.0</v>
      </c>
      <c r="G82" s="24">
        <v>20.0</v>
      </c>
      <c r="H82" s="6">
        <f t="shared" si="1"/>
        <v>0.625</v>
      </c>
      <c r="I82" s="81">
        <v>0.0</v>
      </c>
      <c r="J82" s="81">
        <v>0.0</v>
      </c>
      <c r="K82" s="7">
        <v>0.0</v>
      </c>
      <c r="L82" s="4">
        <v>98.0</v>
      </c>
      <c r="M82" s="8">
        <v>0.0</v>
      </c>
      <c r="N82" s="4">
        <v>-1.0</v>
      </c>
      <c r="O82" s="8">
        <v>105.0</v>
      </c>
      <c r="P82" s="4">
        <v>6.0</v>
      </c>
      <c r="Q82" s="4">
        <v>-1.0</v>
      </c>
    </row>
    <row r="83">
      <c r="A83" s="9" t="s">
        <v>108</v>
      </c>
      <c r="B83" s="9" t="s">
        <v>109</v>
      </c>
      <c r="C83" s="82" t="s">
        <v>322</v>
      </c>
      <c r="D83" s="10">
        <v>1.0</v>
      </c>
      <c r="E83" s="83">
        <v>54.0</v>
      </c>
      <c r="F83" s="83">
        <v>34.0</v>
      </c>
      <c r="G83" s="83">
        <v>20.0</v>
      </c>
      <c r="H83" s="12">
        <f t="shared" si="1"/>
        <v>0.5882352941</v>
      </c>
      <c r="I83" s="84">
        <v>0.0</v>
      </c>
      <c r="J83" s="84">
        <v>0.0</v>
      </c>
      <c r="K83" s="13">
        <v>0.0</v>
      </c>
      <c r="L83" s="10">
        <v>98.0</v>
      </c>
      <c r="M83" s="14">
        <v>0.0</v>
      </c>
      <c r="N83" s="10">
        <v>-1.0</v>
      </c>
      <c r="O83" s="14">
        <v>77.0</v>
      </c>
      <c r="P83" s="10">
        <v>6.0</v>
      </c>
      <c r="Q83" s="10">
        <v>6.0</v>
      </c>
    </row>
    <row r="84">
      <c r="A84" s="3" t="s">
        <v>193</v>
      </c>
      <c r="B84" s="3" t="s">
        <v>194</v>
      </c>
      <c r="C84" s="23" t="s">
        <v>322</v>
      </c>
      <c r="D84" s="4">
        <v>1.0</v>
      </c>
      <c r="E84" s="24">
        <v>49.5</v>
      </c>
      <c r="F84" s="24">
        <v>30.0</v>
      </c>
      <c r="G84" s="24">
        <v>19.5</v>
      </c>
      <c r="H84" s="6">
        <f t="shared" si="1"/>
        <v>0.65</v>
      </c>
      <c r="I84" s="81">
        <v>0.0</v>
      </c>
      <c r="J84" s="81">
        <v>0.008906092356620722</v>
      </c>
      <c r="K84" s="7">
        <v>199.68</v>
      </c>
      <c r="L84" s="4">
        <v>15.0</v>
      </c>
      <c r="M84" s="8">
        <v>133.0</v>
      </c>
      <c r="N84" s="4">
        <v>52.0</v>
      </c>
      <c r="O84" s="8">
        <v>142.0</v>
      </c>
      <c r="P84" s="4">
        <v>2.0</v>
      </c>
      <c r="Q84" s="4">
        <v>4.0</v>
      </c>
    </row>
    <row r="85">
      <c r="A85" s="9" t="s">
        <v>153</v>
      </c>
      <c r="B85" s="9" t="s">
        <v>154</v>
      </c>
      <c r="C85" s="82" t="s">
        <v>322</v>
      </c>
      <c r="D85" s="10">
        <v>1.0</v>
      </c>
      <c r="E85" s="83">
        <v>52.0</v>
      </c>
      <c r="F85" s="83">
        <v>32.5</v>
      </c>
      <c r="G85" s="83">
        <v>19.5</v>
      </c>
      <c r="H85" s="12">
        <f t="shared" si="1"/>
        <v>0.6</v>
      </c>
      <c r="I85" s="84">
        <v>0.0</v>
      </c>
      <c r="J85" s="84">
        <v>0.0</v>
      </c>
      <c r="K85" s="13">
        <v>0.0</v>
      </c>
      <c r="L85" s="10">
        <v>98.0</v>
      </c>
      <c r="M85" s="14">
        <v>0.0</v>
      </c>
      <c r="N85" s="10">
        <v>-1.0</v>
      </c>
      <c r="O85" s="14">
        <v>46.0</v>
      </c>
      <c r="P85" s="10">
        <v>6.0</v>
      </c>
      <c r="Q85" s="10">
        <v>6.0</v>
      </c>
    </row>
    <row r="86">
      <c r="A86" s="3" t="s">
        <v>215</v>
      </c>
      <c r="B86" s="3" t="s">
        <v>216</v>
      </c>
      <c r="C86" s="23" t="s">
        <v>322</v>
      </c>
      <c r="D86" s="4">
        <v>1.0</v>
      </c>
      <c r="E86" s="24">
        <v>47.5</v>
      </c>
      <c r="F86" s="24">
        <v>28.5</v>
      </c>
      <c r="G86" s="24">
        <v>19.0</v>
      </c>
      <c r="H86" s="6">
        <f t="shared" si="1"/>
        <v>0.6666666667</v>
      </c>
      <c r="I86" s="81">
        <v>0.0044211413246616855</v>
      </c>
      <c r="J86" s="81">
        <v>0.01969438171569234</v>
      </c>
      <c r="K86" s="7">
        <v>441.56</v>
      </c>
      <c r="L86" s="4">
        <v>33.0</v>
      </c>
      <c r="M86" s="8">
        <v>302.0</v>
      </c>
      <c r="N86" s="4">
        <v>52.0</v>
      </c>
      <c r="O86" s="8">
        <v>67.0</v>
      </c>
      <c r="P86" s="4">
        <v>4.0</v>
      </c>
      <c r="Q86" s="4">
        <v>5.0</v>
      </c>
    </row>
    <row r="87">
      <c r="A87" s="9" t="s">
        <v>199</v>
      </c>
      <c r="B87" s="9" t="s">
        <v>200</v>
      </c>
      <c r="C87" s="82" t="s">
        <v>322</v>
      </c>
      <c r="D87" s="10">
        <v>1.0</v>
      </c>
      <c r="E87" s="83">
        <v>48.5</v>
      </c>
      <c r="F87" s="83">
        <v>29.5</v>
      </c>
      <c r="G87" s="83">
        <v>19.0</v>
      </c>
      <c r="H87" s="12">
        <f t="shared" si="1"/>
        <v>0.6440677966</v>
      </c>
      <c r="I87" s="84">
        <v>0.008295656003912652</v>
      </c>
      <c r="J87" s="84">
        <v>0.008347231493096796</v>
      </c>
      <c r="K87" s="13">
        <v>187.15</v>
      </c>
      <c r="L87" s="10">
        <v>14.0</v>
      </c>
      <c r="M87" s="14">
        <v>128.0</v>
      </c>
      <c r="N87" s="10">
        <v>52.0</v>
      </c>
      <c r="O87" s="14">
        <v>98.0</v>
      </c>
      <c r="P87" s="10">
        <v>2.0</v>
      </c>
      <c r="Q87" s="10">
        <v>2.0</v>
      </c>
    </row>
    <row r="88">
      <c r="A88" s="3" t="s">
        <v>276</v>
      </c>
      <c r="B88" s="3" t="s">
        <v>277</v>
      </c>
      <c r="C88" s="23" t="s">
        <v>323</v>
      </c>
      <c r="D88" s="4">
        <v>1.0</v>
      </c>
      <c r="E88" s="24">
        <v>39.0</v>
      </c>
      <c r="F88" s="24">
        <v>20.0</v>
      </c>
      <c r="G88" s="24">
        <v>19.0</v>
      </c>
      <c r="H88" s="6">
        <f t="shared" si="1"/>
        <v>0.95</v>
      </c>
      <c r="I88" s="81">
        <v>0.0</v>
      </c>
      <c r="J88" s="81">
        <v>0.0</v>
      </c>
      <c r="K88" s="7">
        <v>0.0</v>
      </c>
      <c r="L88" s="4">
        <v>98.0</v>
      </c>
      <c r="M88" s="8">
        <v>0.0</v>
      </c>
      <c r="N88" s="4">
        <v>-1.0</v>
      </c>
      <c r="O88" s="8">
        <v>109.0</v>
      </c>
      <c r="P88" s="4">
        <v>6.0</v>
      </c>
      <c r="Q88" s="4">
        <v>6.0</v>
      </c>
    </row>
    <row r="89">
      <c r="A89" s="9" t="s">
        <v>85</v>
      </c>
      <c r="B89" s="9" t="s">
        <v>86</v>
      </c>
      <c r="C89" s="82" t="s">
        <v>323</v>
      </c>
      <c r="D89" s="10">
        <v>1.0</v>
      </c>
      <c r="E89" s="83">
        <v>55.0</v>
      </c>
      <c r="F89" s="83">
        <v>36.0</v>
      </c>
      <c r="G89" s="83">
        <v>19.0</v>
      </c>
      <c r="H89" s="12">
        <f t="shared" si="1"/>
        <v>0.5277777778</v>
      </c>
      <c r="I89" s="84">
        <v>0.0</v>
      </c>
      <c r="J89" s="84">
        <v>0.0</v>
      </c>
      <c r="K89" s="13">
        <v>0.0</v>
      </c>
      <c r="L89" s="10">
        <v>0.0</v>
      </c>
      <c r="M89" s="14">
        <v>0.0</v>
      </c>
      <c r="N89" s="10">
        <v>-1.0</v>
      </c>
      <c r="O89" s="14">
        <v>0.0</v>
      </c>
      <c r="P89" s="10">
        <v>6.0</v>
      </c>
      <c r="Q89" s="10">
        <v>1.0</v>
      </c>
    </row>
    <row r="90">
      <c r="A90" s="3" t="s">
        <v>79</v>
      </c>
      <c r="B90" s="3" t="s">
        <v>80</v>
      </c>
      <c r="C90" s="23" t="s">
        <v>323</v>
      </c>
      <c r="D90" s="4">
        <v>1.0</v>
      </c>
      <c r="E90" s="24">
        <v>56.0</v>
      </c>
      <c r="F90" s="24">
        <v>37.0</v>
      </c>
      <c r="G90" s="24">
        <v>19.0</v>
      </c>
      <c r="H90" s="6">
        <f t="shared" si="1"/>
        <v>0.5135135135</v>
      </c>
      <c r="I90" s="81">
        <v>0.0</v>
      </c>
      <c r="J90" s="81">
        <v>0.0</v>
      </c>
      <c r="K90" s="7">
        <v>0.0</v>
      </c>
      <c r="L90" s="4">
        <v>0.0</v>
      </c>
      <c r="M90" s="8">
        <v>0.0</v>
      </c>
      <c r="N90" s="4">
        <v>-1.0</v>
      </c>
      <c r="O90" s="8">
        <v>0.0</v>
      </c>
      <c r="P90" s="4">
        <v>6.0</v>
      </c>
      <c r="Q90" s="4">
        <v>6.0</v>
      </c>
    </row>
    <row r="91">
      <c r="A91" s="9" t="s">
        <v>181</v>
      </c>
      <c r="B91" s="9" t="s">
        <v>182</v>
      </c>
      <c r="C91" s="82" t="s">
        <v>322</v>
      </c>
      <c r="D91" s="10">
        <v>1.0</v>
      </c>
      <c r="E91" s="83">
        <v>49.5</v>
      </c>
      <c r="F91" s="83">
        <v>31.0</v>
      </c>
      <c r="G91" s="83">
        <v>18.5</v>
      </c>
      <c r="H91" s="12">
        <f t="shared" si="1"/>
        <v>0.5967741935</v>
      </c>
      <c r="I91" s="84">
        <v>0.0</v>
      </c>
      <c r="J91" s="84">
        <v>0.013837493104866766</v>
      </c>
      <c r="K91" s="13">
        <v>310.245</v>
      </c>
      <c r="L91" s="10">
        <v>23.0</v>
      </c>
      <c r="M91" s="14">
        <v>218.0</v>
      </c>
      <c r="N91" s="10">
        <v>52.0</v>
      </c>
      <c r="O91" s="14">
        <v>91.0</v>
      </c>
      <c r="P91" s="10">
        <v>3.0</v>
      </c>
      <c r="Q91" s="10">
        <v>5.0</v>
      </c>
    </row>
    <row r="92">
      <c r="A92" s="3" t="s">
        <v>183</v>
      </c>
      <c r="B92" s="3" t="s">
        <v>184</v>
      </c>
      <c r="C92" s="23" t="s">
        <v>322</v>
      </c>
      <c r="D92" s="4">
        <v>1.0</v>
      </c>
      <c r="E92" s="24">
        <v>49.5</v>
      </c>
      <c r="F92" s="24">
        <v>31.0</v>
      </c>
      <c r="G92" s="24">
        <v>18.5</v>
      </c>
      <c r="H92" s="6">
        <f t="shared" si="1"/>
        <v>0.5967741935</v>
      </c>
      <c r="I92" s="81">
        <v>0.0</v>
      </c>
      <c r="J92" s="81">
        <v>0.004125668784993073</v>
      </c>
      <c r="K92" s="7">
        <v>92.5</v>
      </c>
      <c r="L92" s="4">
        <v>7.0</v>
      </c>
      <c r="M92" s="8">
        <v>65.0</v>
      </c>
      <c r="N92" s="4">
        <v>52.0</v>
      </c>
      <c r="O92" s="8">
        <v>73.0</v>
      </c>
      <c r="P92" s="4">
        <v>1.0</v>
      </c>
      <c r="Q92" s="4">
        <v>1.0</v>
      </c>
    </row>
    <row r="93">
      <c r="A93" s="9" t="s">
        <v>167</v>
      </c>
      <c r="B93" s="9" t="s">
        <v>168</v>
      </c>
      <c r="C93" s="82" t="s">
        <v>322</v>
      </c>
      <c r="D93" s="10">
        <v>1.0</v>
      </c>
      <c r="E93" s="83">
        <v>50.5</v>
      </c>
      <c r="F93" s="83">
        <v>32.0</v>
      </c>
      <c r="G93" s="83">
        <v>18.5</v>
      </c>
      <c r="H93" s="12">
        <f t="shared" si="1"/>
        <v>0.578125</v>
      </c>
      <c r="I93" s="84">
        <v>4.061599877131212E-4</v>
      </c>
      <c r="J93" s="84">
        <v>0.0</v>
      </c>
      <c r="K93" s="13">
        <v>0.0</v>
      </c>
      <c r="L93" s="10">
        <v>98.0</v>
      </c>
      <c r="M93" s="14">
        <v>0.0</v>
      </c>
      <c r="N93" s="10">
        <v>-1.0</v>
      </c>
      <c r="O93" s="14">
        <v>35.0</v>
      </c>
      <c r="P93" s="10">
        <v>6.0</v>
      </c>
      <c r="Q93" s="10">
        <v>6.0</v>
      </c>
    </row>
    <row r="94">
      <c r="A94" s="3" t="s">
        <v>175</v>
      </c>
      <c r="B94" s="3" t="s">
        <v>176</v>
      </c>
      <c r="C94" s="23" t="s">
        <v>322</v>
      </c>
      <c r="D94" s="4">
        <v>1.0</v>
      </c>
      <c r="E94" s="24">
        <v>49.5</v>
      </c>
      <c r="F94" s="24">
        <v>31.5</v>
      </c>
      <c r="G94" s="24">
        <v>18.0</v>
      </c>
      <c r="H94" s="6">
        <f t="shared" si="1"/>
        <v>0.5714285714</v>
      </c>
      <c r="I94" s="81">
        <v>0.022772815417286794</v>
      </c>
      <c r="J94" s="81">
        <v>0.005065875249724467</v>
      </c>
      <c r="K94" s="7">
        <v>113.58</v>
      </c>
      <c r="L94" s="4">
        <v>8.0</v>
      </c>
      <c r="M94" s="8">
        <v>82.0</v>
      </c>
      <c r="N94" s="4">
        <v>52.0</v>
      </c>
      <c r="O94" s="8">
        <v>34.0</v>
      </c>
      <c r="P94" s="4">
        <v>1.0</v>
      </c>
      <c r="Q94" s="4">
        <v>2.0</v>
      </c>
    </row>
    <row r="95">
      <c r="A95" s="9" t="s">
        <v>189</v>
      </c>
      <c r="B95" s="9" t="s">
        <v>190</v>
      </c>
      <c r="C95" s="82" t="s">
        <v>322</v>
      </c>
      <c r="D95" s="10">
        <v>1.0</v>
      </c>
      <c r="E95" s="83">
        <v>48.5</v>
      </c>
      <c r="F95" s="83">
        <v>30.5</v>
      </c>
      <c r="G95" s="83">
        <v>18.0</v>
      </c>
      <c r="H95" s="12">
        <f t="shared" si="1"/>
        <v>0.5901639344</v>
      </c>
      <c r="I95" s="84">
        <v>0.0045468352606822865</v>
      </c>
      <c r="J95" s="84">
        <v>0.0</v>
      </c>
      <c r="K95" s="13">
        <v>0.0</v>
      </c>
      <c r="L95" s="10">
        <v>98.0</v>
      </c>
      <c r="M95" s="14">
        <v>0.0</v>
      </c>
      <c r="N95" s="10">
        <v>-1.0</v>
      </c>
      <c r="O95" s="14">
        <v>37.0</v>
      </c>
      <c r="P95" s="10">
        <v>6.0</v>
      </c>
      <c r="Q95" s="10">
        <v>6.0</v>
      </c>
    </row>
    <row r="96">
      <c r="A96" s="3" t="s">
        <v>155</v>
      </c>
      <c r="B96" s="3" t="s">
        <v>156</v>
      </c>
      <c r="C96" s="32" t="s">
        <v>322</v>
      </c>
      <c r="D96" s="32">
        <v>1.0</v>
      </c>
      <c r="E96" s="33">
        <v>49.5</v>
      </c>
      <c r="F96" s="33">
        <v>32.5</v>
      </c>
      <c r="G96" s="33">
        <v>17.0</v>
      </c>
      <c r="H96" s="34">
        <f t="shared" si="1"/>
        <v>0.5230769231</v>
      </c>
      <c r="I96" s="91">
        <v>3.8099963449195445E-4</v>
      </c>
      <c r="J96" s="91">
        <v>0.006012771988161256</v>
      </c>
      <c r="K96" s="35">
        <v>134.81</v>
      </c>
      <c r="L96" s="32">
        <v>10.0</v>
      </c>
      <c r="M96" s="36">
        <v>103.0</v>
      </c>
      <c r="N96" s="32">
        <v>52.0</v>
      </c>
      <c r="O96" s="36">
        <v>39.0</v>
      </c>
      <c r="P96" s="32">
        <v>1.0</v>
      </c>
      <c r="Q96" s="32">
        <v>2.0</v>
      </c>
    </row>
    <row r="97">
      <c r="A97" s="9" t="s">
        <v>285</v>
      </c>
      <c r="B97" s="9" t="s">
        <v>286</v>
      </c>
      <c r="C97" s="82" t="s">
        <v>322</v>
      </c>
      <c r="D97" s="10">
        <v>1.0</v>
      </c>
      <c r="E97" s="83">
        <v>36.0</v>
      </c>
      <c r="F97" s="83">
        <v>19.0</v>
      </c>
      <c r="G97" s="83">
        <v>17.0</v>
      </c>
      <c r="H97" s="12">
        <f t="shared" si="1"/>
        <v>0.8947368421</v>
      </c>
      <c r="I97" s="84">
        <v>0.0</v>
      </c>
      <c r="J97" s="84">
        <v>0.001925906790659469</v>
      </c>
      <c r="K97" s="13">
        <v>43.18</v>
      </c>
      <c r="L97" s="10">
        <v>3.0</v>
      </c>
      <c r="M97" s="14">
        <v>33.0</v>
      </c>
      <c r="N97" s="10">
        <v>52.0</v>
      </c>
      <c r="O97" s="14">
        <v>44.0</v>
      </c>
      <c r="P97" s="10">
        <v>1.0</v>
      </c>
      <c r="Q97" s="10">
        <v>0.0</v>
      </c>
    </row>
    <row r="98">
      <c r="A98" s="3" t="s">
        <v>279</v>
      </c>
      <c r="B98" s="3" t="s">
        <v>280</v>
      </c>
      <c r="C98" s="23" t="s">
        <v>322</v>
      </c>
      <c r="D98" s="4">
        <v>1.0</v>
      </c>
      <c r="E98" s="24">
        <v>37.0</v>
      </c>
      <c r="F98" s="24">
        <v>20.0</v>
      </c>
      <c r="G98" s="24">
        <v>17.0</v>
      </c>
      <c r="H98" s="6">
        <f t="shared" si="1"/>
        <v>0.85</v>
      </c>
      <c r="I98" s="81">
        <v>0.0</v>
      </c>
      <c r="J98" s="81">
        <v>0.0012889927339059437</v>
      </c>
      <c r="K98" s="7">
        <v>28.9</v>
      </c>
      <c r="L98" s="4">
        <v>2.0</v>
      </c>
      <c r="M98" s="8">
        <v>22.0</v>
      </c>
      <c r="N98" s="4">
        <v>52.0</v>
      </c>
      <c r="O98" s="8">
        <v>77.0</v>
      </c>
      <c r="P98" s="4">
        <v>1.0</v>
      </c>
      <c r="Q98" s="4">
        <v>0.0</v>
      </c>
    </row>
    <row r="99">
      <c r="A99" s="9" t="s">
        <v>287</v>
      </c>
      <c r="B99" s="9" t="s">
        <v>288</v>
      </c>
      <c r="C99" s="82" t="s">
        <v>323</v>
      </c>
      <c r="D99" s="10">
        <v>1.0</v>
      </c>
      <c r="E99" s="83">
        <v>35.0</v>
      </c>
      <c r="F99" s="83">
        <v>18.0</v>
      </c>
      <c r="G99" s="83">
        <v>17.0</v>
      </c>
      <c r="H99" s="12">
        <f t="shared" si="1"/>
        <v>0.9444444444</v>
      </c>
      <c r="I99" s="84">
        <v>0.0</v>
      </c>
      <c r="J99" s="84">
        <v>0.0</v>
      </c>
      <c r="K99" s="13">
        <v>0.0</v>
      </c>
      <c r="L99" s="10">
        <v>98.0</v>
      </c>
      <c r="M99" s="14">
        <v>0.0</v>
      </c>
      <c r="N99" s="10">
        <v>-1.0</v>
      </c>
      <c r="O99" s="14">
        <v>138.0</v>
      </c>
      <c r="P99" s="10">
        <v>6.0</v>
      </c>
      <c r="Q99" s="10">
        <v>6.0</v>
      </c>
    </row>
    <row r="100">
      <c r="A100" s="3" t="s">
        <v>290</v>
      </c>
      <c r="B100" s="3" t="s">
        <v>291</v>
      </c>
      <c r="C100" s="32" t="s">
        <v>323</v>
      </c>
      <c r="D100" s="32">
        <v>1.0</v>
      </c>
      <c r="E100" s="33">
        <v>34.0</v>
      </c>
      <c r="F100" s="33">
        <v>18.0</v>
      </c>
      <c r="G100" s="33">
        <v>16.0</v>
      </c>
      <c r="H100" s="34">
        <f t="shared" si="1"/>
        <v>0.8888888889</v>
      </c>
      <c r="I100" s="91">
        <v>0.0</v>
      </c>
      <c r="J100" s="91">
        <v>0.004338865507071634</v>
      </c>
      <c r="K100" s="35">
        <v>97.28</v>
      </c>
      <c r="L100" s="32">
        <v>7.0</v>
      </c>
      <c r="M100" s="36">
        <v>79.0</v>
      </c>
      <c r="N100" s="32">
        <v>47.0</v>
      </c>
      <c r="O100" s="36">
        <v>74.0</v>
      </c>
      <c r="P100" s="32">
        <v>6.0</v>
      </c>
      <c r="Q100" s="32">
        <v>1.0</v>
      </c>
    </row>
    <row r="101">
      <c r="A101" s="9" t="s">
        <v>292</v>
      </c>
      <c r="B101" s="9" t="s">
        <v>293</v>
      </c>
      <c r="C101" s="85" t="s">
        <v>323</v>
      </c>
      <c r="D101" s="85">
        <v>1.0</v>
      </c>
      <c r="E101" s="86">
        <v>34.0</v>
      </c>
      <c r="F101" s="86">
        <v>18.0</v>
      </c>
      <c r="G101" s="86">
        <v>16.0</v>
      </c>
      <c r="H101" s="87">
        <f t="shared" si="1"/>
        <v>0.8888888889</v>
      </c>
      <c r="I101" s="88">
        <v>0.0</v>
      </c>
      <c r="J101" s="88">
        <v>0.003682326647448952</v>
      </c>
      <c r="K101" s="89">
        <v>82.56</v>
      </c>
      <c r="L101" s="85">
        <v>6.0</v>
      </c>
      <c r="M101" s="90">
        <v>67.0</v>
      </c>
      <c r="N101" s="85">
        <v>47.0</v>
      </c>
      <c r="O101" s="90">
        <v>12.0</v>
      </c>
      <c r="P101" s="85">
        <v>6.0</v>
      </c>
      <c r="Q101" s="85">
        <v>6.0</v>
      </c>
    </row>
    <row r="102">
      <c r="A102" s="3" t="s">
        <v>256</v>
      </c>
      <c r="B102" s="3" t="s">
        <v>257</v>
      </c>
      <c r="C102" s="32" t="s">
        <v>322</v>
      </c>
      <c r="D102" s="32">
        <v>1.0</v>
      </c>
      <c r="E102" s="33">
        <v>38.0</v>
      </c>
      <c r="F102" s="33">
        <v>22.0</v>
      </c>
      <c r="G102" s="33">
        <v>16.0</v>
      </c>
      <c r="H102" s="34">
        <f t="shared" si="1"/>
        <v>0.7272727273</v>
      </c>
      <c r="I102" s="91">
        <v>0.008749045568958076</v>
      </c>
      <c r="J102" s="91">
        <v>0.003189922502731941</v>
      </c>
      <c r="K102" s="35">
        <v>71.52</v>
      </c>
      <c r="L102" s="32">
        <v>5.0</v>
      </c>
      <c r="M102" s="36">
        <v>58.0</v>
      </c>
      <c r="N102" s="32">
        <v>52.0</v>
      </c>
      <c r="O102" s="36">
        <v>68.0</v>
      </c>
      <c r="P102" s="32">
        <v>1.0</v>
      </c>
      <c r="Q102" s="32">
        <v>4.0</v>
      </c>
    </row>
    <row r="103">
      <c r="A103" s="9" t="s">
        <v>294</v>
      </c>
      <c r="B103" s="9" t="s">
        <v>295</v>
      </c>
      <c r="C103" s="85" t="s">
        <v>322</v>
      </c>
      <c r="D103" s="85">
        <v>1.0</v>
      </c>
      <c r="E103" s="86">
        <v>34.0</v>
      </c>
      <c r="F103" s="86">
        <v>18.0</v>
      </c>
      <c r="G103" s="86">
        <v>16.0</v>
      </c>
      <c r="H103" s="87">
        <f t="shared" si="1"/>
        <v>0.8888888889</v>
      </c>
      <c r="I103" s="88">
        <v>0.0</v>
      </c>
      <c r="J103" s="88">
        <v>8.849002021001358E-4</v>
      </c>
      <c r="K103" s="89">
        <v>19.84</v>
      </c>
      <c r="L103" s="85">
        <v>1.0</v>
      </c>
      <c r="M103" s="90">
        <v>16.0</v>
      </c>
      <c r="N103" s="85">
        <v>47.0</v>
      </c>
      <c r="O103" s="90">
        <v>149.0</v>
      </c>
      <c r="P103" s="85">
        <v>6.0</v>
      </c>
      <c r="Q103" s="85">
        <v>1.0</v>
      </c>
    </row>
    <row r="104">
      <c r="A104" s="3" t="s">
        <v>251</v>
      </c>
      <c r="B104" s="3" t="s">
        <v>252</v>
      </c>
      <c r="C104" s="23" t="s">
        <v>322</v>
      </c>
      <c r="D104" s="4">
        <v>1.0</v>
      </c>
      <c r="E104" s="24">
        <v>39.0</v>
      </c>
      <c r="F104" s="24">
        <v>24.0</v>
      </c>
      <c r="G104" s="24">
        <v>15.0</v>
      </c>
      <c r="H104" s="6">
        <f t="shared" si="1"/>
        <v>0.625</v>
      </c>
      <c r="I104" s="81">
        <v>7.548105966350041E-4</v>
      </c>
      <c r="J104" s="81">
        <v>0.004375439003327789</v>
      </c>
      <c r="K104" s="7">
        <v>98.1</v>
      </c>
      <c r="L104" s="4">
        <v>7.0</v>
      </c>
      <c r="M104" s="8">
        <v>85.0</v>
      </c>
      <c r="N104" s="4">
        <v>52.0</v>
      </c>
      <c r="O104" s="8">
        <v>45.0</v>
      </c>
      <c r="P104" s="4">
        <v>1.0</v>
      </c>
      <c r="Q104" s="4">
        <v>4.0</v>
      </c>
    </row>
    <row r="105">
      <c r="A105" s="9" t="s">
        <v>261</v>
      </c>
      <c r="B105" s="9" t="s">
        <v>262</v>
      </c>
      <c r="C105" s="82" t="s">
        <v>322</v>
      </c>
      <c r="D105" s="10">
        <v>1.0</v>
      </c>
      <c r="E105" s="83">
        <v>37.0</v>
      </c>
      <c r="F105" s="83">
        <v>22.0</v>
      </c>
      <c r="G105" s="83">
        <v>15.0</v>
      </c>
      <c r="H105" s="12">
        <f t="shared" si="1"/>
        <v>0.6818181818</v>
      </c>
      <c r="I105" s="84">
        <v>2.4082052368831083E-4</v>
      </c>
      <c r="J105" s="84">
        <v>6.690273705394172E-4</v>
      </c>
      <c r="K105" s="13">
        <v>15.0</v>
      </c>
      <c r="L105" s="10">
        <v>1.0</v>
      </c>
      <c r="M105" s="14">
        <v>13.0</v>
      </c>
      <c r="N105" s="10">
        <v>52.0</v>
      </c>
      <c r="O105" s="14">
        <v>15.0</v>
      </c>
      <c r="P105" s="10">
        <v>1.0</v>
      </c>
      <c r="Q105" s="10">
        <v>2.0</v>
      </c>
    </row>
    <row r="106">
      <c r="A106" s="3" t="s">
        <v>254</v>
      </c>
      <c r="B106" s="3" t="s">
        <v>255</v>
      </c>
      <c r="C106" s="23" t="s">
        <v>322</v>
      </c>
      <c r="D106" s="4">
        <v>1.0</v>
      </c>
      <c r="E106" s="24">
        <v>38.0</v>
      </c>
      <c r="F106" s="24">
        <v>23.0</v>
      </c>
      <c r="G106" s="24">
        <v>15.0</v>
      </c>
      <c r="H106" s="6">
        <f t="shared" si="1"/>
        <v>0.652173913</v>
      </c>
      <c r="I106" s="81">
        <v>0.027465652613375337</v>
      </c>
      <c r="J106" s="81">
        <v>4.6831915937759204E-4</v>
      </c>
      <c r="K106" s="7">
        <v>10.5</v>
      </c>
      <c r="L106" s="4">
        <v>1.0</v>
      </c>
      <c r="M106" s="8">
        <v>9.0</v>
      </c>
      <c r="N106" s="4">
        <v>52.0</v>
      </c>
      <c r="O106" s="8">
        <v>1.0</v>
      </c>
      <c r="P106" s="4">
        <v>1.0</v>
      </c>
      <c r="Q106" s="4">
        <v>2.0</v>
      </c>
    </row>
    <row r="107">
      <c r="A107" s="9" t="s">
        <v>298</v>
      </c>
      <c r="B107" s="9" t="s">
        <v>299</v>
      </c>
      <c r="C107" s="85" t="s">
        <v>322</v>
      </c>
      <c r="D107" s="85">
        <v>1.0</v>
      </c>
      <c r="E107" s="86">
        <v>32.0</v>
      </c>
      <c r="F107" s="86">
        <v>17.0</v>
      </c>
      <c r="G107" s="86">
        <v>15.0</v>
      </c>
      <c r="H107" s="87">
        <f t="shared" si="1"/>
        <v>0.8823529412</v>
      </c>
      <c r="I107" s="88">
        <v>0.0</v>
      </c>
      <c r="J107" s="88">
        <v>0.0</v>
      </c>
      <c r="K107" s="89">
        <v>0.0</v>
      </c>
      <c r="L107" s="85">
        <v>98.0</v>
      </c>
      <c r="M107" s="90">
        <v>0.0</v>
      </c>
      <c r="N107" s="85">
        <v>-1.0</v>
      </c>
      <c r="O107" s="90">
        <v>33.0</v>
      </c>
      <c r="P107" s="85">
        <v>6.0</v>
      </c>
      <c r="Q107" s="85">
        <v>-1.0</v>
      </c>
    </row>
    <row r="108">
      <c r="A108" s="3" t="s">
        <v>296</v>
      </c>
      <c r="B108" s="3" t="s">
        <v>297</v>
      </c>
      <c r="C108" s="23" t="s">
        <v>322</v>
      </c>
      <c r="D108" s="4">
        <v>1.0</v>
      </c>
      <c r="E108" s="24">
        <v>33.0</v>
      </c>
      <c r="F108" s="24">
        <v>18.0</v>
      </c>
      <c r="G108" s="24">
        <v>15.0</v>
      </c>
      <c r="H108" s="6">
        <f t="shared" si="1"/>
        <v>0.8333333333</v>
      </c>
      <c r="I108" s="81">
        <v>0.0</v>
      </c>
      <c r="J108" s="81">
        <v>0.0</v>
      </c>
      <c r="K108" s="7">
        <v>0.0</v>
      </c>
      <c r="L108" s="4">
        <v>98.0</v>
      </c>
      <c r="M108" s="8">
        <v>0.0</v>
      </c>
      <c r="N108" s="4">
        <v>-1.0</v>
      </c>
      <c r="O108" s="8">
        <v>8.0</v>
      </c>
      <c r="P108" s="4">
        <v>6.0</v>
      </c>
      <c r="Q108" s="4">
        <v>-1.0</v>
      </c>
    </row>
    <row r="109">
      <c r="A109" s="9" t="s">
        <v>274</v>
      </c>
      <c r="B109" s="9" t="s">
        <v>275</v>
      </c>
      <c r="C109" s="82" t="s">
        <v>322</v>
      </c>
      <c r="D109" s="10">
        <v>1.0</v>
      </c>
      <c r="E109" s="83">
        <v>36.0</v>
      </c>
      <c r="F109" s="83">
        <v>21.0</v>
      </c>
      <c r="G109" s="83">
        <v>15.0</v>
      </c>
      <c r="H109" s="12">
        <f t="shared" si="1"/>
        <v>0.7142857143</v>
      </c>
      <c r="I109" s="84">
        <v>0.0</v>
      </c>
      <c r="J109" s="84">
        <v>0.0</v>
      </c>
      <c r="K109" s="13">
        <v>0.0</v>
      </c>
      <c r="L109" s="10">
        <v>0.0</v>
      </c>
      <c r="M109" s="14">
        <v>0.0</v>
      </c>
      <c r="N109" s="10">
        <v>52.0</v>
      </c>
      <c r="O109" s="14">
        <v>14.0</v>
      </c>
      <c r="P109" s="10">
        <v>0.0</v>
      </c>
      <c r="Q109" s="10">
        <v>1.0</v>
      </c>
    </row>
    <row r="110">
      <c r="A110" s="3" t="s">
        <v>110</v>
      </c>
      <c r="B110" s="3" t="s">
        <v>111</v>
      </c>
      <c r="C110" s="23" t="s">
        <v>322</v>
      </c>
      <c r="D110" s="4">
        <v>1.0</v>
      </c>
      <c r="E110" s="24">
        <v>48.5</v>
      </c>
      <c r="F110" s="24">
        <v>34.0</v>
      </c>
      <c r="G110" s="24">
        <v>14.5</v>
      </c>
      <c r="H110" s="6">
        <f t="shared" si="1"/>
        <v>0.4264705882</v>
      </c>
      <c r="I110" s="81">
        <v>0.0</v>
      </c>
      <c r="J110" s="81">
        <v>0.003136623322212301</v>
      </c>
      <c r="K110" s="7">
        <v>70.325</v>
      </c>
      <c r="L110" s="4">
        <v>5.0</v>
      </c>
      <c r="M110" s="8">
        <v>63.0</v>
      </c>
      <c r="N110" s="4">
        <v>52.0</v>
      </c>
      <c r="O110" s="8">
        <v>3.0</v>
      </c>
      <c r="P110" s="4">
        <v>1.0</v>
      </c>
      <c r="Q110" s="4">
        <v>2.0</v>
      </c>
    </row>
    <row r="111">
      <c r="A111" s="9" t="s">
        <v>302</v>
      </c>
      <c r="B111" s="9" t="s">
        <v>303</v>
      </c>
      <c r="C111" s="82" t="s">
        <v>322</v>
      </c>
      <c r="D111" s="10">
        <v>1.0</v>
      </c>
      <c r="E111" s="83">
        <v>29.5</v>
      </c>
      <c r="F111" s="83">
        <v>15.0543</v>
      </c>
      <c r="G111" s="83">
        <v>14.4457</v>
      </c>
      <c r="H111" s="12">
        <f t="shared" si="1"/>
        <v>0.9595730124</v>
      </c>
      <c r="I111" s="84">
        <v>0.002120658342926916</v>
      </c>
      <c r="J111" s="84">
        <v>0.0035694473682513985</v>
      </c>
      <c r="K111" s="13">
        <v>80.029178</v>
      </c>
      <c r="L111" s="10">
        <v>6.0</v>
      </c>
      <c r="M111" s="14">
        <v>72.0</v>
      </c>
      <c r="N111" s="10">
        <v>52.0</v>
      </c>
      <c r="O111" s="14">
        <v>77.0</v>
      </c>
      <c r="P111" s="10">
        <v>1.0</v>
      </c>
      <c r="Q111" s="10">
        <v>1.0</v>
      </c>
    </row>
    <row r="112">
      <c r="A112" s="3" t="s">
        <v>263</v>
      </c>
      <c r="B112" s="3" t="s">
        <v>264</v>
      </c>
      <c r="C112" s="23" t="s">
        <v>322</v>
      </c>
      <c r="D112" s="4">
        <v>1.0</v>
      </c>
      <c r="E112" s="24">
        <v>36.0</v>
      </c>
      <c r="F112" s="24">
        <v>22.0</v>
      </c>
      <c r="G112" s="24">
        <v>14.0</v>
      </c>
      <c r="H112" s="6">
        <f t="shared" si="1"/>
        <v>0.6363636364</v>
      </c>
      <c r="I112" s="81">
        <v>0.014212005233784792</v>
      </c>
      <c r="J112" s="81">
        <v>0.004227360945315064</v>
      </c>
      <c r="K112" s="7">
        <v>94.78</v>
      </c>
      <c r="L112" s="4">
        <v>7.0</v>
      </c>
      <c r="M112" s="8">
        <v>88.0</v>
      </c>
      <c r="N112" s="4">
        <v>52.0</v>
      </c>
      <c r="O112" s="8">
        <v>40.0</v>
      </c>
      <c r="P112" s="4">
        <v>1.0</v>
      </c>
      <c r="Q112" s="4">
        <v>2.0</v>
      </c>
    </row>
    <row r="113">
      <c r="A113" s="9" t="s">
        <v>265</v>
      </c>
      <c r="B113" s="9" t="s">
        <v>266</v>
      </c>
      <c r="C113" s="82" t="s">
        <v>322</v>
      </c>
      <c r="D113" s="10">
        <v>1.0</v>
      </c>
      <c r="E113" s="83">
        <v>36.0</v>
      </c>
      <c r="F113" s="83">
        <v>22.0</v>
      </c>
      <c r="G113" s="83">
        <v>14.0</v>
      </c>
      <c r="H113" s="12">
        <f t="shared" si="1"/>
        <v>0.6363636364</v>
      </c>
      <c r="I113" s="84">
        <v>0.0011862747110162703</v>
      </c>
      <c r="J113" s="84">
        <v>0.0038464613623546222</v>
      </c>
      <c r="K113" s="13">
        <v>86.24</v>
      </c>
      <c r="L113" s="10">
        <v>6.0</v>
      </c>
      <c r="M113" s="14">
        <v>80.0</v>
      </c>
      <c r="N113" s="10">
        <v>52.0</v>
      </c>
      <c r="O113" s="14">
        <v>51.0</v>
      </c>
      <c r="P113" s="10">
        <v>1.0</v>
      </c>
      <c r="Q113" s="10">
        <v>2.0</v>
      </c>
    </row>
    <row r="114">
      <c r="A114" s="3" t="s">
        <v>238</v>
      </c>
      <c r="B114" s="3" t="s">
        <v>239</v>
      </c>
      <c r="C114" s="23" t="s">
        <v>323</v>
      </c>
      <c r="D114" s="4">
        <v>1.0</v>
      </c>
      <c r="E114" s="24">
        <v>39.5</v>
      </c>
      <c r="F114" s="24">
        <v>25.5</v>
      </c>
      <c r="G114" s="24">
        <v>14.0</v>
      </c>
      <c r="H114" s="6">
        <f t="shared" si="1"/>
        <v>0.5490196078</v>
      </c>
      <c r="I114" s="81">
        <v>0.0</v>
      </c>
      <c r="J114" s="81">
        <v>9.179055523800804E-4</v>
      </c>
      <c r="K114" s="7">
        <v>20.58</v>
      </c>
      <c r="L114" s="4">
        <v>2.0</v>
      </c>
      <c r="M114" s="8">
        <v>19.0</v>
      </c>
      <c r="N114" s="4">
        <v>52.0</v>
      </c>
      <c r="O114" s="8">
        <v>17.0</v>
      </c>
      <c r="P114" s="4">
        <v>1.0</v>
      </c>
      <c r="Q114" s="4">
        <v>6.0</v>
      </c>
    </row>
    <row r="115">
      <c r="A115" s="9" t="s">
        <v>267</v>
      </c>
      <c r="B115" s="9" t="s">
        <v>268</v>
      </c>
      <c r="C115" s="82" t="s">
        <v>322</v>
      </c>
      <c r="D115" s="10">
        <v>1.0</v>
      </c>
      <c r="E115" s="83">
        <v>36.0</v>
      </c>
      <c r="F115" s="83">
        <v>22.0</v>
      </c>
      <c r="G115" s="83">
        <v>14.0</v>
      </c>
      <c r="H115" s="12">
        <f t="shared" si="1"/>
        <v>0.6363636364</v>
      </c>
      <c r="I115" s="84">
        <v>0.0</v>
      </c>
      <c r="J115" s="84">
        <v>2.4352596287634785E-4</v>
      </c>
      <c r="K115" s="13">
        <v>5.46</v>
      </c>
      <c r="L115" s="10">
        <v>0.0</v>
      </c>
      <c r="M115" s="14">
        <v>5.0</v>
      </c>
      <c r="N115" s="10">
        <v>52.0</v>
      </c>
      <c r="O115" s="14">
        <v>35.0</v>
      </c>
      <c r="P115" s="10">
        <v>1.0</v>
      </c>
      <c r="Q115" s="10">
        <v>2.0</v>
      </c>
    </row>
    <row r="116">
      <c r="A116" s="3" t="s">
        <v>269</v>
      </c>
      <c r="B116" s="3" t="s">
        <v>270</v>
      </c>
      <c r="C116" s="23" t="s">
        <v>323</v>
      </c>
      <c r="D116" s="4">
        <v>1.0</v>
      </c>
      <c r="E116" s="24">
        <v>36.0</v>
      </c>
      <c r="F116" s="24">
        <v>22.0</v>
      </c>
      <c r="G116" s="24">
        <v>14.0</v>
      </c>
      <c r="H116" s="6">
        <f t="shared" si="1"/>
        <v>0.6363636364</v>
      </c>
      <c r="I116" s="81">
        <v>0.0</v>
      </c>
      <c r="J116" s="81">
        <v>4.995404366694316E-5</v>
      </c>
      <c r="K116" s="7">
        <v>1.12</v>
      </c>
      <c r="L116" s="4">
        <v>0.0</v>
      </c>
      <c r="M116" s="8">
        <v>1.0</v>
      </c>
      <c r="N116" s="4">
        <v>52.0</v>
      </c>
      <c r="O116" s="8">
        <v>85.0</v>
      </c>
      <c r="P116" s="4">
        <v>1.0</v>
      </c>
      <c r="Q116" s="4">
        <v>2.0</v>
      </c>
    </row>
    <row r="117">
      <c r="A117" s="9" t="s">
        <v>92</v>
      </c>
      <c r="B117" s="9" t="s">
        <v>93</v>
      </c>
      <c r="C117" s="82" t="s">
        <v>322</v>
      </c>
      <c r="D117" s="10">
        <v>1.0</v>
      </c>
      <c r="E117" s="83">
        <v>48.5</v>
      </c>
      <c r="F117" s="83">
        <v>35.0</v>
      </c>
      <c r="G117" s="83">
        <v>13.5</v>
      </c>
      <c r="H117" s="12">
        <f t="shared" si="1"/>
        <v>0.3857142857</v>
      </c>
      <c r="I117" s="84">
        <v>0.0</v>
      </c>
      <c r="J117" s="84">
        <v>0.0029684744430833942</v>
      </c>
      <c r="K117" s="13">
        <v>66.555</v>
      </c>
      <c r="L117" s="10">
        <v>5.0</v>
      </c>
      <c r="M117" s="14">
        <v>64.0</v>
      </c>
      <c r="N117" s="10">
        <v>52.0</v>
      </c>
      <c r="O117" s="14">
        <v>2.0</v>
      </c>
      <c r="P117" s="10">
        <v>1.0</v>
      </c>
      <c r="Q117" s="10">
        <v>2.0</v>
      </c>
    </row>
    <row r="118">
      <c r="A118" s="3" t="s">
        <v>271</v>
      </c>
      <c r="B118" s="3" t="s">
        <v>272</v>
      </c>
      <c r="C118" s="23" t="s">
        <v>322</v>
      </c>
      <c r="D118" s="4">
        <v>1.0</v>
      </c>
      <c r="E118" s="24">
        <v>33.0</v>
      </c>
      <c r="F118" s="24">
        <v>21.3</v>
      </c>
      <c r="G118" s="24">
        <v>11.7</v>
      </c>
      <c r="H118" s="6">
        <f t="shared" si="1"/>
        <v>0.5492957746</v>
      </c>
      <c r="I118" s="81">
        <v>0.0</v>
      </c>
      <c r="J118" s="81">
        <v>0.0</v>
      </c>
      <c r="K118" s="7">
        <v>0.0</v>
      </c>
      <c r="L118" s="4">
        <v>98.0</v>
      </c>
      <c r="M118" s="8">
        <v>0.0</v>
      </c>
      <c r="N118" s="4">
        <v>-1.0</v>
      </c>
      <c r="O118" s="8">
        <v>4.0</v>
      </c>
      <c r="P118" s="4">
        <v>6.0</v>
      </c>
      <c r="Q118" s="4">
        <v>-1.0</v>
      </c>
    </row>
    <row r="119">
      <c r="A119" s="9" t="s">
        <v>242</v>
      </c>
      <c r="B119" s="9" t="s">
        <v>243</v>
      </c>
      <c r="C119" s="82" t="s">
        <v>322</v>
      </c>
      <c r="D119" s="10">
        <v>1.0</v>
      </c>
      <c r="E119" s="83">
        <v>37.0</v>
      </c>
      <c r="F119" s="83">
        <v>25.5</v>
      </c>
      <c r="G119" s="83">
        <v>11.5</v>
      </c>
      <c r="H119" s="12">
        <f t="shared" si="1"/>
        <v>0.4509803922</v>
      </c>
      <c r="I119" s="84">
        <v>0.0027545554706533415</v>
      </c>
      <c r="J119" s="84">
        <v>0.0057241981823352535</v>
      </c>
      <c r="K119" s="13">
        <v>128.34</v>
      </c>
      <c r="L119" s="10">
        <v>10.0</v>
      </c>
      <c r="M119" s="14">
        <v>145.0</v>
      </c>
      <c r="N119" s="10">
        <v>52.0</v>
      </c>
      <c r="O119" s="14">
        <v>7.0</v>
      </c>
      <c r="P119" s="10">
        <v>1.0</v>
      </c>
      <c r="Q119" s="10">
        <v>6.0</v>
      </c>
    </row>
    <row r="120">
      <c r="A120" s="3" t="s">
        <v>245</v>
      </c>
      <c r="B120" s="3" t="s">
        <v>246</v>
      </c>
      <c r="C120" s="23" t="s">
        <v>322</v>
      </c>
      <c r="D120" s="4">
        <v>1.0</v>
      </c>
      <c r="E120" s="24">
        <v>35.0</v>
      </c>
      <c r="F120" s="24">
        <v>24.5</v>
      </c>
      <c r="G120" s="24">
        <v>10.5</v>
      </c>
      <c r="H120" s="6">
        <f t="shared" si="1"/>
        <v>0.4285714286</v>
      </c>
      <c r="I120" s="81">
        <v>0.002473550268534653</v>
      </c>
      <c r="J120" s="81">
        <v>0.01268208283594519</v>
      </c>
      <c r="K120" s="7">
        <v>284.34</v>
      </c>
      <c r="L120" s="4">
        <v>21.0</v>
      </c>
      <c r="M120" s="8">
        <v>352.0</v>
      </c>
      <c r="N120" s="4">
        <v>52.0</v>
      </c>
      <c r="O120" s="8">
        <v>52.0</v>
      </c>
      <c r="P120" s="4">
        <v>2.0</v>
      </c>
      <c r="Q120" s="4">
        <v>6.0</v>
      </c>
    </row>
    <row r="121">
      <c r="A121" s="9" t="s">
        <v>247</v>
      </c>
      <c r="B121" s="9" t="s">
        <v>248</v>
      </c>
      <c r="C121" s="82" t="s">
        <v>322</v>
      </c>
      <c r="D121" s="10">
        <v>1.0</v>
      </c>
      <c r="E121" s="83">
        <v>35.0</v>
      </c>
      <c r="F121" s="83">
        <v>24.5</v>
      </c>
      <c r="G121" s="83">
        <v>10.5</v>
      </c>
      <c r="H121" s="12">
        <f t="shared" si="1"/>
        <v>0.4285714286</v>
      </c>
      <c r="I121" s="84">
        <v>0.0</v>
      </c>
      <c r="J121" s="84">
        <v>0.005657295445281312</v>
      </c>
      <c r="K121" s="13">
        <v>126.84</v>
      </c>
      <c r="L121" s="10">
        <v>9.0</v>
      </c>
      <c r="M121" s="14">
        <v>157.0</v>
      </c>
      <c r="N121" s="10">
        <v>52.0</v>
      </c>
      <c r="O121" s="14">
        <v>50.0</v>
      </c>
      <c r="P121" s="10">
        <v>1.0</v>
      </c>
      <c r="Q121" s="10">
        <v>6.0</v>
      </c>
    </row>
    <row r="122">
      <c r="A122" s="3" t="s">
        <v>177</v>
      </c>
      <c r="B122" s="3" t="s">
        <v>178</v>
      </c>
      <c r="C122" s="23" t="s">
        <v>322</v>
      </c>
      <c r="D122" s="4">
        <v>1.0</v>
      </c>
      <c r="E122" s="24">
        <v>42.0</v>
      </c>
      <c r="F122" s="24">
        <v>31.5</v>
      </c>
      <c r="G122" s="24">
        <v>10.5</v>
      </c>
      <c r="H122" s="6">
        <f t="shared" si="1"/>
        <v>0.3333333333</v>
      </c>
      <c r="I122" s="81">
        <v>0.0</v>
      </c>
      <c r="J122" s="81">
        <v>0.0</v>
      </c>
      <c r="K122" s="7">
        <v>0.0</v>
      </c>
      <c r="L122" s="4">
        <v>98.0</v>
      </c>
      <c r="M122" s="8">
        <v>0.0</v>
      </c>
      <c r="N122" s="4">
        <v>-1.0</v>
      </c>
      <c r="O122" s="8">
        <v>5.0</v>
      </c>
      <c r="P122" s="4">
        <v>6.0</v>
      </c>
      <c r="Q122" s="4">
        <v>-1.0</v>
      </c>
    </row>
    <row r="123">
      <c r="A123" s="9" t="s">
        <v>179</v>
      </c>
      <c r="B123" s="9" t="s">
        <v>180</v>
      </c>
      <c r="C123" s="82" t="s">
        <v>322</v>
      </c>
      <c r="D123" s="10">
        <v>1.0</v>
      </c>
      <c r="E123" s="83">
        <v>42.0</v>
      </c>
      <c r="F123" s="83">
        <v>31.5</v>
      </c>
      <c r="G123" s="83">
        <v>10.5</v>
      </c>
      <c r="H123" s="12">
        <f t="shared" si="1"/>
        <v>0.3333333333</v>
      </c>
      <c r="I123" s="84">
        <v>0.0</v>
      </c>
      <c r="J123" s="84">
        <v>0.0</v>
      </c>
      <c r="K123" s="13">
        <v>0.0</v>
      </c>
      <c r="L123" s="10">
        <v>98.0</v>
      </c>
      <c r="M123" s="14">
        <v>0.0</v>
      </c>
      <c r="N123" s="10">
        <v>-1.0</v>
      </c>
      <c r="O123" s="14">
        <v>4.0</v>
      </c>
      <c r="P123" s="10">
        <v>6.0</v>
      </c>
      <c r="Q123" s="10">
        <v>-1.0</v>
      </c>
    </row>
    <row r="124">
      <c r="A124" s="3" t="s">
        <v>157</v>
      </c>
      <c r="B124" s="3" t="s">
        <v>158</v>
      </c>
      <c r="C124" s="23" t="s">
        <v>322</v>
      </c>
      <c r="D124" s="4">
        <v>1.0</v>
      </c>
      <c r="E124" s="24">
        <v>43.0</v>
      </c>
      <c r="F124" s="24">
        <v>32.5</v>
      </c>
      <c r="G124" s="24">
        <v>10.5</v>
      </c>
      <c r="H124" s="6">
        <f t="shared" si="1"/>
        <v>0.3230769231</v>
      </c>
      <c r="I124" s="81">
        <v>0.0</v>
      </c>
      <c r="J124" s="81">
        <v>0.0</v>
      </c>
      <c r="K124" s="7">
        <v>0.0</v>
      </c>
      <c r="L124" s="4">
        <v>98.0</v>
      </c>
      <c r="M124" s="8">
        <v>0.0</v>
      </c>
      <c r="N124" s="4">
        <v>-1.0</v>
      </c>
      <c r="O124" s="8">
        <v>12.0</v>
      </c>
      <c r="P124" s="4">
        <v>6.0</v>
      </c>
      <c r="Q124" s="4">
        <v>-1.0</v>
      </c>
    </row>
    <row r="125">
      <c r="A125" s="9" t="s">
        <v>160</v>
      </c>
      <c r="B125" s="9" t="s">
        <v>161</v>
      </c>
      <c r="C125" s="82" t="s">
        <v>322</v>
      </c>
      <c r="D125" s="10">
        <v>1.0</v>
      </c>
      <c r="E125" s="83">
        <v>43.0</v>
      </c>
      <c r="F125" s="83">
        <v>32.5</v>
      </c>
      <c r="G125" s="83">
        <v>10.5</v>
      </c>
      <c r="H125" s="12">
        <f t="shared" si="1"/>
        <v>0.3230769231</v>
      </c>
      <c r="I125" s="84">
        <v>0.0</v>
      </c>
      <c r="J125" s="84">
        <v>0.0</v>
      </c>
      <c r="K125" s="13">
        <v>0.0</v>
      </c>
      <c r="L125" s="10">
        <v>98.0</v>
      </c>
      <c r="M125" s="14">
        <v>0.0</v>
      </c>
      <c r="N125" s="10">
        <v>-1.0</v>
      </c>
      <c r="O125" s="14">
        <v>5.0</v>
      </c>
      <c r="P125" s="10">
        <v>6.0</v>
      </c>
      <c r="Q125" s="10">
        <v>-1.0</v>
      </c>
    </row>
    <row r="126">
      <c r="A126" s="3" t="s">
        <v>39</v>
      </c>
      <c r="B126" s="3" t="s">
        <v>40</v>
      </c>
      <c r="C126" s="23" t="s">
        <v>322</v>
      </c>
      <c r="D126" s="4">
        <v>1.0</v>
      </c>
      <c r="E126" s="24">
        <v>52.0</v>
      </c>
      <c r="F126" s="24">
        <v>43.0</v>
      </c>
      <c r="G126" s="24">
        <v>9.0</v>
      </c>
      <c r="H126" s="6">
        <f t="shared" si="1"/>
        <v>0.2093023256</v>
      </c>
      <c r="I126" s="81">
        <v>0.0</v>
      </c>
      <c r="J126" s="81">
        <v>0.0</v>
      </c>
      <c r="K126" s="7">
        <v>0.0</v>
      </c>
      <c r="L126" s="4">
        <v>98.0</v>
      </c>
      <c r="M126" s="8">
        <v>0.0</v>
      </c>
      <c r="N126" s="4">
        <v>-1.0</v>
      </c>
      <c r="O126" s="8">
        <v>31.0</v>
      </c>
      <c r="P126" s="4">
        <v>6.0</v>
      </c>
      <c r="Q126" s="4">
        <v>6.0</v>
      </c>
    </row>
    <row r="127">
      <c r="A127" s="9" t="s">
        <v>41</v>
      </c>
      <c r="B127" s="9" t="s">
        <v>42</v>
      </c>
      <c r="C127" s="82" t="s">
        <v>322</v>
      </c>
      <c r="D127" s="10">
        <v>1.0</v>
      </c>
      <c r="E127" s="83">
        <v>52.0</v>
      </c>
      <c r="F127" s="83">
        <v>43.0</v>
      </c>
      <c r="G127" s="83">
        <v>9.0</v>
      </c>
      <c r="H127" s="12">
        <f t="shared" si="1"/>
        <v>0.2093023256</v>
      </c>
      <c r="I127" s="84">
        <v>7.332445795882897E-4</v>
      </c>
      <c r="J127" s="84">
        <v>0.0</v>
      </c>
      <c r="K127" s="13">
        <v>0.0</v>
      </c>
      <c r="L127" s="10">
        <v>98.0</v>
      </c>
      <c r="M127" s="14">
        <v>0.0</v>
      </c>
      <c r="N127" s="10">
        <v>-1.0</v>
      </c>
      <c r="O127" s="14">
        <v>18.0</v>
      </c>
      <c r="P127" s="10">
        <v>6.0</v>
      </c>
      <c r="Q127" s="10">
        <v>-1.0</v>
      </c>
    </row>
    <row r="128">
      <c r="I128" s="91">
        <v>1.0</v>
      </c>
      <c r="J128" s="91"/>
      <c r="K128" s="35">
        <f>SUM(K2:K127)</f>
        <v>22420.60738</v>
      </c>
    </row>
    <row r="129">
      <c r="I129" s="88"/>
      <c r="J129" s="88"/>
    </row>
    <row r="130">
      <c r="I130" s="91"/>
      <c r="J130" s="91"/>
    </row>
    <row r="131">
      <c r="I131" s="88"/>
      <c r="J131" s="88"/>
    </row>
    <row r="132">
      <c r="I132" s="91"/>
      <c r="J132" s="91"/>
    </row>
    <row r="133">
      <c r="I133" s="88"/>
      <c r="J133" s="88"/>
    </row>
    <row r="134">
      <c r="I134" s="91"/>
      <c r="J134" s="91"/>
    </row>
    <row r="135">
      <c r="I135" s="88"/>
      <c r="J135" s="88"/>
    </row>
    <row r="136">
      <c r="I136" s="91"/>
      <c r="J136" s="91"/>
    </row>
    <row r="137">
      <c r="I137" s="88"/>
      <c r="J137" s="88"/>
    </row>
    <row r="138">
      <c r="I138" s="91"/>
      <c r="J138" s="91"/>
    </row>
    <row r="139">
      <c r="I139" s="88"/>
      <c r="J139" s="88"/>
    </row>
    <row r="140">
      <c r="I140" s="91"/>
      <c r="J140" s="91"/>
    </row>
    <row r="141">
      <c r="I141" s="88"/>
      <c r="J141" s="88"/>
    </row>
    <row r="142">
      <c r="I142" s="91"/>
      <c r="J142" s="91"/>
    </row>
    <row r="143">
      <c r="I143" s="88"/>
      <c r="J143" s="88"/>
    </row>
    <row r="144">
      <c r="I144" s="91"/>
      <c r="J144" s="91"/>
    </row>
    <row r="145">
      <c r="I145" s="88"/>
      <c r="J145" s="88"/>
    </row>
    <row r="146">
      <c r="I146" s="91"/>
      <c r="J146" s="91"/>
    </row>
    <row r="147">
      <c r="I147" s="88"/>
      <c r="J147" s="88"/>
    </row>
    <row r="148">
      <c r="I148" s="91"/>
      <c r="J148" s="91"/>
    </row>
    <row r="149">
      <c r="I149" s="88"/>
      <c r="J149" s="88"/>
    </row>
    <row r="150">
      <c r="I150" s="91"/>
      <c r="J150" s="91"/>
    </row>
    <row r="151">
      <c r="I151" s="88"/>
      <c r="J151" s="88"/>
    </row>
    <row r="152">
      <c r="I152" s="91"/>
      <c r="J152" s="91"/>
    </row>
    <row r="153">
      <c r="I153" s="88"/>
      <c r="J153" s="88"/>
    </row>
    <row r="154">
      <c r="I154" s="91"/>
      <c r="J154" s="91"/>
    </row>
    <row r="155">
      <c r="I155" s="88"/>
      <c r="J155" s="88"/>
    </row>
    <row r="156">
      <c r="I156" s="91"/>
      <c r="J156" s="91"/>
    </row>
    <row r="157">
      <c r="I157" s="88"/>
      <c r="J157" s="88"/>
    </row>
    <row r="158">
      <c r="I158" s="91"/>
      <c r="J158" s="91"/>
    </row>
    <row r="159">
      <c r="I159" s="88"/>
      <c r="J159" s="88"/>
    </row>
    <row r="160">
      <c r="I160" s="91"/>
      <c r="J160" s="91"/>
    </row>
    <row r="161">
      <c r="I161" s="88"/>
      <c r="J161" s="88"/>
    </row>
    <row r="162">
      <c r="I162" s="91"/>
      <c r="J162" s="91"/>
    </row>
    <row r="163">
      <c r="I163" s="88"/>
      <c r="J163" s="88"/>
    </row>
    <row r="164">
      <c r="I164" s="91"/>
      <c r="J164" s="91"/>
    </row>
    <row r="165">
      <c r="I165" s="88"/>
      <c r="J165" s="88"/>
    </row>
    <row r="166">
      <c r="I166" s="91"/>
      <c r="J166" s="91"/>
    </row>
    <row r="167">
      <c r="I167" s="88"/>
      <c r="J167" s="88"/>
    </row>
    <row r="168">
      <c r="I168" s="91"/>
      <c r="J168" s="91"/>
    </row>
    <row r="169">
      <c r="I169" s="88"/>
      <c r="J169" s="88"/>
    </row>
    <row r="170">
      <c r="I170" s="91"/>
      <c r="J170" s="91"/>
    </row>
    <row r="171">
      <c r="I171" s="88"/>
      <c r="J171" s="88"/>
    </row>
    <row r="172">
      <c r="I172" s="91"/>
      <c r="J172" s="91"/>
    </row>
    <row r="173">
      <c r="A173" s="9"/>
      <c r="B173" s="9"/>
      <c r="C173" s="9"/>
      <c r="D173" s="9"/>
      <c r="E173" s="9"/>
      <c r="F173" s="9"/>
      <c r="G173" s="9"/>
      <c r="H173" s="9"/>
      <c r="I173" s="88"/>
      <c r="J173" s="88"/>
      <c r="K173" s="9"/>
      <c r="L173" s="9"/>
      <c r="M173" s="9"/>
      <c r="N173" s="9"/>
      <c r="O173" s="9"/>
      <c r="P173" s="9"/>
      <c r="Q173" s="9"/>
    </row>
    <row r="174">
      <c r="A174" s="3"/>
      <c r="B174" s="3"/>
      <c r="C174" s="3"/>
      <c r="D174" s="3"/>
      <c r="E174" s="3"/>
      <c r="F174" s="3"/>
      <c r="G174" s="3"/>
      <c r="H174" s="3"/>
      <c r="I174" s="91"/>
      <c r="J174" s="91"/>
      <c r="K174" s="3"/>
      <c r="L174" s="3"/>
      <c r="M174" s="3"/>
      <c r="N174" s="3"/>
      <c r="O174" s="3"/>
      <c r="P174" s="3"/>
      <c r="Q174" s="3"/>
    </row>
    <row r="175">
      <c r="A175" s="9"/>
      <c r="B175" s="9"/>
      <c r="C175" s="9"/>
      <c r="D175" s="9"/>
      <c r="E175" s="9"/>
      <c r="F175" s="9"/>
      <c r="G175" s="9"/>
      <c r="H175" s="9"/>
      <c r="I175" s="88"/>
      <c r="J175" s="88"/>
      <c r="K175" s="9"/>
      <c r="L175" s="9"/>
      <c r="M175" s="9"/>
      <c r="N175" s="9"/>
      <c r="O175" s="9"/>
      <c r="P175" s="9"/>
      <c r="Q175" s="9"/>
    </row>
    <row r="176">
      <c r="A176" s="3"/>
      <c r="B176" s="3"/>
      <c r="C176" s="3"/>
      <c r="D176" s="3"/>
      <c r="E176" s="3"/>
      <c r="F176" s="3"/>
      <c r="G176" s="3"/>
      <c r="H176" s="3"/>
      <c r="I176" s="91"/>
      <c r="J176" s="91"/>
      <c r="K176" s="3"/>
      <c r="L176" s="3"/>
      <c r="M176" s="3"/>
      <c r="N176" s="3"/>
      <c r="O176" s="3"/>
      <c r="P176" s="3"/>
      <c r="Q176" s="3"/>
    </row>
    <row r="177">
      <c r="A177" s="9"/>
      <c r="B177" s="9"/>
      <c r="C177" s="9"/>
      <c r="D177" s="9"/>
      <c r="E177" s="9"/>
      <c r="F177" s="9"/>
      <c r="G177" s="9"/>
      <c r="H177" s="9"/>
      <c r="I177" s="88"/>
      <c r="J177" s="88"/>
      <c r="K177" s="9"/>
      <c r="L177" s="9"/>
      <c r="M177" s="9"/>
      <c r="N177" s="9"/>
      <c r="O177" s="9"/>
      <c r="P177" s="9"/>
      <c r="Q177" s="9"/>
    </row>
    <row r="178">
      <c r="A178" s="3"/>
      <c r="B178" s="3"/>
      <c r="C178" s="3"/>
      <c r="D178" s="3"/>
      <c r="E178" s="3"/>
      <c r="F178" s="3"/>
      <c r="G178" s="3"/>
      <c r="H178" s="3"/>
      <c r="I178" s="91"/>
      <c r="J178" s="91"/>
      <c r="K178" s="3"/>
      <c r="L178" s="3"/>
      <c r="M178" s="3"/>
      <c r="N178" s="3"/>
      <c r="O178" s="3"/>
      <c r="P178" s="3"/>
      <c r="Q178" s="3"/>
    </row>
    <row r="179">
      <c r="A179" s="9"/>
      <c r="B179" s="9"/>
      <c r="C179" s="9"/>
      <c r="D179" s="9"/>
      <c r="E179" s="9"/>
      <c r="F179" s="9"/>
      <c r="G179" s="9"/>
      <c r="H179" s="9"/>
      <c r="I179" s="88"/>
      <c r="J179" s="88"/>
      <c r="K179" s="9"/>
      <c r="L179" s="9"/>
      <c r="M179" s="9"/>
      <c r="N179" s="9"/>
      <c r="O179" s="9"/>
      <c r="P179" s="9"/>
      <c r="Q179" s="9"/>
    </row>
    <row r="180">
      <c r="A180" s="3"/>
      <c r="B180" s="3"/>
      <c r="C180" s="3"/>
      <c r="D180" s="3"/>
      <c r="E180" s="3"/>
      <c r="F180" s="3"/>
      <c r="G180" s="3"/>
      <c r="H180" s="3"/>
      <c r="I180" s="91"/>
      <c r="J180" s="91"/>
      <c r="K180" s="3"/>
      <c r="L180" s="3"/>
      <c r="M180" s="3"/>
      <c r="N180" s="3"/>
      <c r="O180" s="3"/>
      <c r="P180" s="3"/>
      <c r="Q180" s="3"/>
    </row>
    <row r="181">
      <c r="A181" s="9"/>
      <c r="B181" s="9"/>
      <c r="C181" s="9"/>
      <c r="D181" s="9"/>
      <c r="E181" s="9"/>
      <c r="F181" s="9"/>
      <c r="G181" s="9"/>
      <c r="H181" s="9"/>
      <c r="I181" s="88"/>
      <c r="J181" s="88"/>
      <c r="K181" s="9"/>
      <c r="L181" s="9"/>
      <c r="M181" s="9"/>
      <c r="N181" s="9"/>
      <c r="O181" s="9"/>
      <c r="P181" s="9"/>
      <c r="Q181" s="9"/>
    </row>
    <row r="182">
      <c r="A182" s="3"/>
      <c r="B182" s="3"/>
      <c r="C182" s="3"/>
      <c r="D182" s="3"/>
      <c r="E182" s="3"/>
      <c r="F182" s="3"/>
      <c r="G182" s="3"/>
      <c r="H182" s="3"/>
      <c r="I182" s="91"/>
      <c r="J182" s="91"/>
      <c r="K182" s="3"/>
      <c r="L182" s="3"/>
      <c r="M182" s="3"/>
      <c r="N182" s="3"/>
      <c r="O182" s="3"/>
      <c r="P182" s="3"/>
      <c r="Q182" s="3"/>
    </row>
    <row r="183">
      <c r="A183" s="9"/>
      <c r="B183" s="9"/>
      <c r="C183" s="9"/>
      <c r="D183" s="9"/>
      <c r="E183" s="9"/>
      <c r="F183" s="9"/>
      <c r="G183" s="9"/>
      <c r="H183" s="9"/>
      <c r="I183" s="88"/>
      <c r="J183" s="88"/>
      <c r="K183" s="9"/>
      <c r="L183" s="9"/>
      <c r="M183" s="9"/>
      <c r="N183" s="9"/>
      <c r="O183" s="9"/>
      <c r="P183" s="9"/>
      <c r="Q183" s="9"/>
    </row>
    <row r="184">
      <c r="A184" s="3"/>
      <c r="B184" s="3"/>
      <c r="C184" s="3"/>
      <c r="D184" s="3"/>
      <c r="E184" s="3"/>
      <c r="F184" s="3"/>
      <c r="G184" s="3"/>
      <c r="H184" s="3"/>
      <c r="I184" s="91"/>
      <c r="J184" s="91"/>
      <c r="K184" s="3"/>
      <c r="L184" s="3"/>
      <c r="M184" s="3"/>
      <c r="N184" s="3"/>
      <c r="O184" s="3"/>
      <c r="P184" s="3"/>
      <c r="Q184" s="3"/>
    </row>
    <row r="185">
      <c r="A185" s="9"/>
      <c r="B185" s="9"/>
      <c r="C185" s="9"/>
      <c r="D185" s="9"/>
      <c r="E185" s="9"/>
      <c r="F185" s="9"/>
      <c r="G185" s="9"/>
      <c r="H185" s="9"/>
      <c r="I185" s="88"/>
      <c r="J185" s="88"/>
      <c r="K185" s="9"/>
      <c r="L185" s="9"/>
      <c r="M185" s="9"/>
      <c r="N185" s="9"/>
      <c r="O185" s="9"/>
      <c r="P185" s="9"/>
      <c r="Q185" s="9"/>
    </row>
    <row r="186">
      <c r="A186" s="3"/>
      <c r="B186" s="3"/>
      <c r="C186" s="3"/>
      <c r="D186" s="3"/>
      <c r="E186" s="3"/>
      <c r="F186" s="3"/>
      <c r="G186" s="3"/>
      <c r="H186" s="3"/>
      <c r="I186" s="91"/>
      <c r="J186" s="91"/>
      <c r="K186" s="3"/>
      <c r="L186" s="3"/>
      <c r="M186" s="3"/>
      <c r="N186" s="3"/>
      <c r="O186" s="3"/>
      <c r="P186" s="3"/>
      <c r="Q186" s="3"/>
    </row>
    <row r="187">
      <c r="A187" s="9"/>
      <c r="B187" s="9"/>
      <c r="C187" s="9"/>
      <c r="D187" s="9"/>
      <c r="E187" s="9"/>
      <c r="F187" s="9"/>
      <c r="G187" s="9"/>
      <c r="H187" s="9"/>
      <c r="I187" s="88"/>
      <c r="J187" s="88"/>
      <c r="K187" s="9"/>
      <c r="L187" s="9"/>
      <c r="M187" s="9"/>
      <c r="N187" s="9"/>
      <c r="O187" s="9"/>
      <c r="P187" s="9"/>
      <c r="Q187" s="9"/>
    </row>
    <row r="188">
      <c r="A188" s="3"/>
      <c r="B188" s="3"/>
      <c r="C188" s="3"/>
      <c r="D188" s="3"/>
      <c r="E188" s="3"/>
      <c r="F188" s="3"/>
      <c r="G188" s="3"/>
      <c r="H188" s="3"/>
      <c r="I188" s="91"/>
      <c r="J188" s="91"/>
      <c r="K188" s="3"/>
      <c r="L188" s="3"/>
      <c r="M188" s="3"/>
      <c r="N188" s="3"/>
      <c r="O188" s="3"/>
      <c r="P188" s="3"/>
      <c r="Q188" s="3"/>
    </row>
    <row r="189">
      <c r="A189" s="9"/>
      <c r="B189" s="9"/>
      <c r="C189" s="9"/>
      <c r="D189" s="9"/>
      <c r="E189" s="9"/>
      <c r="F189" s="9"/>
      <c r="G189" s="9"/>
      <c r="H189" s="9"/>
      <c r="I189" s="88"/>
      <c r="J189" s="88"/>
      <c r="K189" s="9"/>
      <c r="L189" s="9"/>
      <c r="M189" s="9"/>
      <c r="N189" s="9"/>
      <c r="O189" s="9"/>
      <c r="P189" s="9"/>
      <c r="Q189" s="9"/>
    </row>
    <row r="190">
      <c r="A190" s="3"/>
      <c r="B190" s="3"/>
      <c r="C190" s="3"/>
      <c r="D190" s="3"/>
      <c r="E190" s="3"/>
      <c r="F190" s="3"/>
      <c r="G190" s="3"/>
      <c r="H190" s="3"/>
      <c r="I190" s="91"/>
      <c r="J190" s="91"/>
      <c r="K190" s="3"/>
      <c r="L190" s="3"/>
      <c r="M190" s="3"/>
      <c r="N190" s="3"/>
      <c r="O190" s="3"/>
      <c r="P190" s="3"/>
      <c r="Q190" s="3"/>
    </row>
    <row r="191">
      <c r="A191" s="9"/>
      <c r="B191" s="9"/>
      <c r="C191" s="9"/>
      <c r="D191" s="9"/>
      <c r="E191" s="9"/>
      <c r="F191" s="9"/>
      <c r="G191" s="9"/>
      <c r="H191" s="9"/>
      <c r="I191" s="88"/>
      <c r="J191" s="88"/>
      <c r="K191" s="9"/>
      <c r="L191" s="9"/>
      <c r="M191" s="9"/>
      <c r="N191" s="9"/>
      <c r="O191" s="9"/>
      <c r="P191" s="9"/>
      <c r="Q191" s="9"/>
    </row>
    <row r="192">
      <c r="A192" s="3"/>
      <c r="B192" s="3"/>
      <c r="C192" s="3"/>
      <c r="D192" s="3"/>
      <c r="E192" s="3"/>
      <c r="F192" s="3"/>
      <c r="G192" s="3"/>
      <c r="H192" s="3"/>
      <c r="I192" s="91"/>
      <c r="J192" s="91"/>
      <c r="K192" s="3"/>
      <c r="L192" s="3"/>
      <c r="M192" s="3"/>
      <c r="N192" s="3"/>
      <c r="O192" s="3"/>
      <c r="P192" s="3"/>
      <c r="Q192" s="3"/>
    </row>
    <row r="193">
      <c r="A193" s="9"/>
      <c r="B193" s="9"/>
      <c r="C193" s="9"/>
      <c r="D193" s="9"/>
      <c r="E193" s="9"/>
      <c r="F193" s="9"/>
      <c r="G193" s="9"/>
      <c r="H193" s="9"/>
      <c r="I193" s="88"/>
      <c r="J193" s="88"/>
      <c r="K193" s="9"/>
      <c r="L193" s="9"/>
      <c r="M193" s="9"/>
      <c r="N193" s="9"/>
      <c r="O193" s="9"/>
      <c r="P193" s="9"/>
      <c r="Q193" s="9"/>
    </row>
    <row r="194">
      <c r="A194" s="3"/>
      <c r="B194" s="3"/>
      <c r="C194" s="3"/>
      <c r="D194" s="3"/>
      <c r="E194" s="3"/>
      <c r="F194" s="3"/>
      <c r="G194" s="3"/>
      <c r="H194" s="3"/>
      <c r="I194" s="91"/>
      <c r="J194" s="91"/>
      <c r="K194" s="3"/>
      <c r="L194" s="3"/>
      <c r="M194" s="3"/>
      <c r="N194" s="3"/>
      <c r="O194" s="3"/>
      <c r="P194" s="3"/>
      <c r="Q194" s="3"/>
    </row>
    <row r="195">
      <c r="A195" s="9"/>
      <c r="B195" s="9"/>
      <c r="C195" s="9"/>
      <c r="D195" s="9"/>
      <c r="E195" s="9"/>
      <c r="F195" s="9"/>
      <c r="G195" s="9"/>
      <c r="H195" s="9"/>
      <c r="I195" s="88"/>
      <c r="J195" s="88"/>
      <c r="K195" s="9"/>
      <c r="L195" s="9"/>
      <c r="M195" s="9"/>
      <c r="N195" s="9"/>
      <c r="O195" s="9"/>
      <c r="P195" s="9"/>
      <c r="Q195" s="9"/>
    </row>
    <row r="196">
      <c r="A196" s="3"/>
      <c r="B196" s="3"/>
      <c r="C196" s="3"/>
      <c r="D196" s="3"/>
      <c r="E196" s="3"/>
      <c r="F196" s="3"/>
      <c r="G196" s="3"/>
      <c r="H196" s="3"/>
      <c r="I196" s="91"/>
      <c r="J196" s="91"/>
      <c r="K196" s="3"/>
      <c r="L196" s="3"/>
      <c r="M196" s="3"/>
      <c r="N196" s="3"/>
      <c r="O196" s="3"/>
      <c r="P196" s="3"/>
      <c r="Q196" s="3"/>
    </row>
    <row r="197">
      <c r="A197" s="9"/>
      <c r="B197" s="9"/>
      <c r="C197" s="9"/>
      <c r="D197" s="9"/>
      <c r="E197" s="9"/>
      <c r="F197" s="9"/>
      <c r="G197" s="9"/>
      <c r="H197" s="9"/>
      <c r="I197" s="88"/>
      <c r="J197" s="88"/>
      <c r="K197" s="9"/>
      <c r="L197" s="9"/>
      <c r="M197" s="9"/>
      <c r="N197" s="9"/>
      <c r="O197" s="9"/>
      <c r="P197" s="9"/>
      <c r="Q197" s="9"/>
    </row>
    <row r="198">
      <c r="A198" s="3"/>
      <c r="B198" s="3"/>
      <c r="C198" s="3"/>
      <c r="D198" s="3"/>
      <c r="E198" s="3"/>
      <c r="F198" s="3"/>
      <c r="G198" s="3"/>
      <c r="H198" s="3"/>
      <c r="I198" s="91"/>
      <c r="J198" s="91"/>
      <c r="K198" s="3"/>
      <c r="L198" s="3"/>
      <c r="M198" s="3"/>
      <c r="N198" s="3"/>
      <c r="O198" s="3"/>
      <c r="P198" s="3"/>
      <c r="Q198" s="3"/>
    </row>
    <row r="199">
      <c r="A199" s="9"/>
      <c r="B199" s="9"/>
      <c r="C199" s="9"/>
      <c r="D199" s="9"/>
      <c r="E199" s="9"/>
      <c r="F199" s="9"/>
      <c r="G199" s="9"/>
      <c r="H199" s="9"/>
      <c r="I199" s="88"/>
      <c r="J199" s="88"/>
      <c r="K199" s="9"/>
      <c r="L199" s="9"/>
      <c r="M199" s="9"/>
      <c r="N199" s="9"/>
      <c r="O199" s="9"/>
      <c r="P199" s="9"/>
      <c r="Q199" s="9"/>
    </row>
    <row r="200">
      <c r="A200" s="3"/>
      <c r="B200" s="3"/>
      <c r="C200" s="3"/>
      <c r="D200" s="3"/>
      <c r="E200" s="3"/>
      <c r="F200" s="3"/>
      <c r="G200" s="3"/>
      <c r="H200" s="3"/>
      <c r="I200" s="91"/>
      <c r="J200" s="91"/>
      <c r="K200" s="3"/>
      <c r="L200" s="3"/>
      <c r="M200" s="3"/>
      <c r="N200" s="3"/>
      <c r="O200" s="3"/>
      <c r="P200" s="3"/>
      <c r="Q200" s="3"/>
    </row>
    <row r="201">
      <c r="A201" s="9"/>
      <c r="B201" s="9"/>
      <c r="C201" s="9"/>
      <c r="D201" s="9"/>
      <c r="E201" s="9"/>
      <c r="F201" s="9"/>
      <c r="G201" s="9"/>
      <c r="H201" s="9"/>
      <c r="I201" s="88"/>
      <c r="J201" s="88"/>
      <c r="K201" s="9"/>
      <c r="L201" s="9"/>
      <c r="M201" s="9"/>
      <c r="N201" s="9"/>
      <c r="O201" s="9"/>
      <c r="P201" s="9"/>
      <c r="Q201" s="9"/>
    </row>
    <row r="202">
      <c r="A202" s="3"/>
      <c r="B202" s="3"/>
      <c r="C202" s="3"/>
      <c r="D202" s="3"/>
      <c r="E202" s="3"/>
      <c r="F202" s="3"/>
      <c r="G202" s="3"/>
      <c r="H202" s="3"/>
      <c r="I202" s="91"/>
      <c r="J202" s="91"/>
      <c r="K202" s="3"/>
      <c r="L202" s="3"/>
      <c r="M202" s="3"/>
      <c r="N202" s="3"/>
      <c r="O202" s="3"/>
      <c r="P202" s="3"/>
      <c r="Q202" s="3"/>
    </row>
    <row r="203">
      <c r="A203" s="9"/>
      <c r="B203" s="9"/>
      <c r="C203" s="9"/>
      <c r="D203" s="9"/>
      <c r="E203" s="9"/>
      <c r="F203" s="9"/>
      <c r="G203" s="9"/>
      <c r="H203" s="9"/>
      <c r="I203" s="88"/>
      <c r="J203" s="88"/>
      <c r="K203" s="9"/>
      <c r="L203" s="9"/>
      <c r="M203" s="9"/>
      <c r="N203" s="9"/>
      <c r="O203" s="9"/>
      <c r="P203" s="9"/>
      <c r="Q203" s="9"/>
    </row>
    <row r="204">
      <c r="A204" s="3"/>
      <c r="B204" s="3"/>
      <c r="C204" s="3"/>
      <c r="D204" s="3"/>
      <c r="E204" s="3"/>
      <c r="F204" s="3"/>
      <c r="G204" s="3"/>
      <c r="H204" s="3"/>
      <c r="I204" s="91"/>
      <c r="J204" s="91"/>
      <c r="K204" s="3"/>
      <c r="L204" s="3"/>
      <c r="M204" s="3"/>
      <c r="N204" s="3"/>
      <c r="O204" s="3"/>
      <c r="P204" s="3"/>
      <c r="Q204" s="3"/>
    </row>
    <row r="205">
      <c r="A205" s="9"/>
      <c r="B205" s="9"/>
      <c r="C205" s="9"/>
      <c r="D205" s="9"/>
      <c r="E205" s="9"/>
      <c r="F205" s="9"/>
      <c r="G205" s="9"/>
      <c r="H205" s="9"/>
      <c r="I205" s="88"/>
      <c r="J205" s="88"/>
      <c r="K205" s="9"/>
      <c r="L205" s="9"/>
      <c r="M205" s="9"/>
      <c r="N205" s="9"/>
      <c r="O205" s="9"/>
      <c r="P205" s="9"/>
      <c r="Q205" s="9"/>
    </row>
    <row r="206">
      <c r="A206" s="3"/>
      <c r="B206" s="3"/>
      <c r="C206" s="3"/>
      <c r="D206" s="3"/>
      <c r="E206" s="3"/>
      <c r="F206" s="3"/>
      <c r="G206" s="3"/>
      <c r="H206" s="3"/>
      <c r="I206" s="91"/>
      <c r="J206" s="91"/>
      <c r="K206" s="3"/>
      <c r="L206" s="3"/>
      <c r="M206" s="3"/>
      <c r="N206" s="3"/>
      <c r="O206" s="3"/>
      <c r="P206" s="3"/>
      <c r="Q206" s="3"/>
    </row>
    <row r="207">
      <c r="A207" s="9"/>
      <c r="B207" s="9"/>
      <c r="C207" s="9"/>
      <c r="D207" s="9"/>
      <c r="E207" s="9"/>
      <c r="F207" s="9"/>
      <c r="G207" s="9"/>
      <c r="H207" s="9"/>
      <c r="I207" s="88"/>
      <c r="J207" s="88"/>
      <c r="K207" s="9"/>
      <c r="L207" s="9"/>
      <c r="M207" s="9"/>
      <c r="N207" s="9"/>
      <c r="O207" s="9"/>
      <c r="P207" s="9"/>
      <c r="Q207" s="9"/>
    </row>
    <row r="208">
      <c r="A208" s="3"/>
      <c r="B208" s="3"/>
      <c r="C208" s="3"/>
      <c r="D208" s="3"/>
      <c r="E208" s="3"/>
      <c r="F208" s="3"/>
      <c r="G208" s="3"/>
      <c r="H208" s="3"/>
      <c r="I208" s="91"/>
      <c r="J208" s="91"/>
      <c r="K208" s="3"/>
      <c r="L208" s="3"/>
      <c r="M208" s="3"/>
      <c r="N208" s="3"/>
      <c r="O208" s="3"/>
      <c r="P208" s="3"/>
      <c r="Q208" s="3"/>
    </row>
    <row r="209">
      <c r="A209" s="9"/>
      <c r="B209" s="9"/>
      <c r="C209" s="9"/>
      <c r="D209" s="9"/>
      <c r="E209" s="9"/>
      <c r="F209" s="9"/>
      <c r="G209" s="9"/>
      <c r="H209" s="9"/>
      <c r="I209" s="88"/>
      <c r="J209" s="88"/>
      <c r="K209" s="9"/>
      <c r="L209" s="9"/>
      <c r="M209" s="9"/>
      <c r="N209" s="9"/>
      <c r="O209" s="9"/>
      <c r="P209" s="9"/>
      <c r="Q209" s="9"/>
    </row>
    <row r="210">
      <c r="A210" s="3"/>
      <c r="B210" s="3"/>
      <c r="C210" s="3"/>
      <c r="D210" s="3"/>
      <c r="E210" s="3"/>
      <c r="F210" s="3"/>
      <c r="G210" s="3"/>
      <c r="H210" s="3"/>
      <c r="I210" s="91"/>
      <c r="J210" s="91"/>
      <c r="K210" s="3"/>
      <c r="L210" s="3"/>
      <c r="M210" s="3"/>
      <c r="N210" s="3"/>
      <c r="O210" s="3"/>
      <c r="P210" s="3"/>
      <c r="Q210" s="3"/>
    </row>
    <row r="211">
      <c r="A211" s="9"/>
      <c r="B211" s="9"/>
      <c r="C211" s="9"/>
      <c r="D211" s="9"/>
      <c r="E211" s="9"/>
      <c r="F211" s="9"/>
      <c r="G211" s="9"/>
      <c r="H211" s="9"/>
      <c r="I211" s="88"/>
      <c r="J211" s="88"/>
      <c r="K211" s="9"/>
      <c r="L211" s="9"/>
      <c r="M211" s="9"/>
      <c r="N211" s="9"/>
      <c r="O211" s="9"/>
      <c r="P211" s="9"/>
      <c r="Q211" s="9"/>
    </row>
    <row r="212">
      <c r="A212" s="3"/>
      <c r="B212" s="3"/>
      <c r="C212" s="3"/>
      <c r="D212" s="3"/>
      <c r="E212" s="3"/>
      <c r="F212" s="3"/>
      <c r="G212" s="3"/>
      <c r="H212" s="3"/>
      <c r="I212" s="91"/>
      <c r="J212" s="91"/>
      <c r="K212" s="3"/>
      <c r="L212" s="3"/>
      <c r="M212" s="3"/>
      <c r="N212" s="3"/>
      <c r="O212" s="3"/>
      <c r="P212" s="3"/>
      <c r="Q212" s="3"/>
    </row>
    <row r="213">
      <c r="A213" s="9"/>
      <c r="B213" s="9"/>
      <c r="C213" s="9"/>
      <c r="D213" s="9"/>
      <c r="E213" s="9"/>
      <c r="F213" s="9"/>
      <c r="G213" s="9"/>
      <c r="H213" s="9"/>
      <c r="I213" s="88"/>
      <c r="J213" s="88"/>
      <c r="K213" s="9"/>
      <c r="L213" s="9"/>
      <c r="M213" s="9"/>
      <c r="N213" s="9"/>
      <c r="O213" s="9"/>
      <c r="P213" s="9"/>
      <c r="Q213" s="9"/>
    </row>
    <row r="214">
      <c r="A214" s="3"/>
      <c r="B214" s="3"/>
      <c r="C214" s="3"/>
      <c r="D214" s="3"/>
      <c r="E214" s="3"/>
      <c r="F214" s="3"/>
      <c r="G214" s="3"/>
      <c r="H214" s="3"/>
      <c r="I214" s="91"/>
      <c r="J214" s="91"/>
      <c r="K214" s="3"/>
      <c r="L214" s="3"/>
      <c r="M214" s="3"/>
      <c r="N214" s="3"/>
      <c r="O214" s="3"/>
      <c r="P214" s="3"/>
      <c r="Q214" s="3"/>
    </row>
    <row r="215">
      <c r="A215" s="9"/>
      <c r="B215" s="9"/>
      <c r="C215" s="9"/>
      <c r="D215" s="9"/>
      <c r="E215" s="9"/>
      <c r="F215" s="9"/>
      <c r="G215" s="9"/>
      <c r="H215" s="9"/>
      <c r="I215" s="88"/>
      <c r="J215" s="88"/>
      <c r="K215" s="9"/>
      <c r="L215" s="9"/>
      <c r="M215" s="9"/>
      <c r="N215" s="9"/>
      <c r="O215" s="9"/>
      <c r="P215" s="9"/>
      <c r="Q215" s="9"/>
    </row>
    <row r="216">
      <c r="A216" s="3"/>
      <c r="B216" s="3"/>
      <c r="C216" s="3"/>
      <c r="D216" s="3"/>
      <c r="E216" s="3"/>
      <c r="F216" s="3"/>
      <c r="G216" s="3"/>
      <c r="H216" s="3"/>
      <c r="I216" s="91"/>
      <c r="J216" s="91"/>
      <c r="K216" s="3"/>
      <c r="L216" s="3"/>
      <c r="M216" s="3"/>
      <c r="N216" s="3"/>
      <c r="O216" s="3"/>
      <c r="P216" s="3"/>
      <c r="Q216" s="3"/>
    </row>
    <row r="217">
      <c r="A217" s="9"/>
      <c r="B217" s="9"/>
      <c r="C217" s="9"/>
      <c r="D217" s="9"/>
      <c r="E217" s="9"/>
      <c r="F217" s="9"/>
      <c r="G217" s="9"/>
      <c r="H217" s="9"/>
      <c r="I217" s="88"/>
      <c r="J217" s="88"/>
      <c r="K217" s="9"/>
      <c r="L217" s="9"/>
      <c r="M217" s="9"/>
      <c r="N217" s="9"/>
      <c r="O217" s="9"/>
      <c r="P217" s="9"/>
      <c r="Q217" s="9"/>
    </row>
    <row r="218">
      <c r="A218" s="3"/>
      <c r="B218" s="3"/>
      <c r="C218" s="3"/>
      <c r="D218" s="3"/>
      <c r="E218" s="3"/>
      <c r="F218" s="3"/>
      <c r="G218" s="3"/>
      <c r="H218" s="3"/>
      <c r="I218" s="91"/>
      <c r="J218" s="91"/>
      <c r="K218" s="3"/>
      <c r="L218" s="3"/>
      <c r="M218" s="3"/>
      <c r="N218" s="3"/>
      <c r="O218" s="3"/>
      <c r="P218" s="3"/>
      <c r="Q218" s="3"/>
    </row>
    <row r="219">
      <c r="A219" s="9"/>
      <c r="B219" s="9"/>
      <c r="C219" s="9"/>
      <c r="D219" s="9"/>
      <c r="E219" s="9"/>
      <c r="F219" s="9"/>
      <c r="G219" s="9"/>
      <c r="H219" s="9"/>
      <c r="I219" s="88"/>
      <c r="J219" s="88"/>
      <c r="K219" s="9"/>
      <c r="L219" s="9"/>
      <c r="M219" s="9"/>
      <c r="N219" s="9"/>
      <c r="O219" s="9"/>
      <c r="P219" s="9"/>
      <c r="Q219" s="9"/>
    </row>
    <row r="220">
      <c r="A220" s="3"/>
      <c r="B220" s="3"/>
      <c r="C220" s="3"/>
      <c r="D220" s="3"/>
      <c r="E220" s="3"/>
      <c r="F220" s="3"/>
      <c r="G220" s="3"/>
      <c r="H220" s="3"/>
      <c r="I220" s="91"/>
      <c r="J220" s="91"/>
      <c r="K220" s="3"/>
      <c r="L220" s="3"/>
      <c r="M220" s="3"/>
      <c r="N220" s="3"/>
      <c r="O220" s="3"/>
      <c r="P220" s="3"/>
      <c r="Q220" s="3"/>
    </row>
    <row r="221">
      <c r="A221" s="9"/>
      <c r="B221" s="9"/>
      <c r="C221" s="9"/>
      <c r="D221" s="9"/>
      <c r="E221" s="9"/>
      <c r="F221" s="9"/>
      <c r="G221" s="9"/>
      <c r="H221" s="9"/>
      <c r="I221" s="88"/>
      <c r="J221" s="88"/>
      <c r="K221" s="9"/>
      <c r="L221" s="9"/>
      <c r="M221" s="9"/>
      <c r="N221" s="9"/>
      <c r="O221" s="9"/>
      <c r="P221" s="9"/>
      <c r="Q221" s="9"/>
    </row>
    <row r="222">
      <c r="A222" s="3"/>
      <c r="B222" s="3"/>
      <c r="C222" s="3"/>
      <c r="D222" s="3"/>
      <c r="E222" s="3"/>
      <c r="F222" s="3"/>
      <c r="G222" s="3"/>
      <c r="H222" s="3"/>
      <c r="I222" s="91"/>
      <c r="J222" s="91"/>
      <c r="K222" s="3"/>
      <c r="L222" s="3"/>
      <c r="M222" s="3"/>
      <c r="N222" s="3"/>
      <c r="O222" s="3"/>
      <c r="P222" s="3"/>
      <c r="Q222" s="3"/>
    </row>
    <row r="223">
      <c r="A223" s="9"/>
      <c r="B223" s="9"/>
      <c r="C223" s="9"/>
      <c r="D223" s="9"/>
      <c r="E223" s="9"/>
      <c r="F223" s="9"/>
      <c r="G223" s="9"/>
      <c r="H223" s="9"/>
      <c r="I223" s="88"/>
      <c r="J223" s="88"/>
      <c r="K223" s="9"/>
      <c r="L223" s="9"/>
      <c r="M223" s="9"/>
      <c r="N223" s="9"/>
      <c r="O223" s="9"/>
      <c r="P223" s="9"/>
      <c r="Q223" s="9"/>
    </row>
    <row r="224">
      <c r="A224" s="3"/>
      <c r="B224" s="3"/>
      <c r="C224" s="3"/>
      <c r="D224" s="3"/>
      <c r="E224" s="3"/>
      <c r="F224" s="3"/>
      <c r="G224" s="3"/>
      <c r="H224" s="3"/>
      <c r="I224" s="91"/>
      <c r="J224" s="91"/>
      <c r="K224" s="3"/>
      <c r="L224" s="3"/>
      <c r="M224" s="3"/>
      <c r="N224" s="3"/>
      <c r="O224" s="3"/>
      <c r="P224" s="3"/>
      <c r="Q224" s="3"/>
    </row>
    <row r="225">
      <c r="A225" s="9"/>
      <c r="B225" s="9"/>
      <c r="C225" s="9"/>
      <c r="D225" s="9"/>
      <c r="E225" s="9"/>
      <c r="F225" s="9"/>
      <c r="G225" s="9"/>
      <c r="H225" s="9"/>
      <c r="I225" s="88"/>
      <c r="J225" s="88"/>
      <c r="K225" s="9"/>
      <c r="L225" s="9"/>
      <c r="M225" s="9"/>
      <c r="N225" s="9"/>
      <c r="O225" s="9"/>
      <c r="P225" s="9"/>
      <c r="Q225" s="9"/>
    </row>
    <row r="226">
      <c r="A226" s="3"/>
      <c r="B226" s="3"/>
      <c r="C226" s="3"/>
      <c r="D226" s="3"/>
      <c r="E226" s="3"/>
      <c r="F226" s="3"/>
      <c r="G226" s="3"/>
      <c r="H226" s="3"/>
      <c r="I226" s="91"/>
      <c r="J226" s="91"/>
      <c r="K226" s="3"/>
      <c r="L226" s="3"/>
      <c r="M226" s="3"/>
      <c r="N226" s="3"/>
      <c r="O226" s="3"/>
      <c r="P226" s="3"/>
      <c r="Q226" s="3"/>
    </row>
    <row r="227">
      <c r="A227" s="9"/>
      <c r="B227" s="9"/>
      <c r="C227" s="9"/>
      <c r="D227" s="9"/>
      <c r="E227" s="9"/>
      <c r="F227" s="9"/>
      <c r="G227" s="9"/>
      <c r="H227" s="9"/>
      <c r="I227" s="88"/>
      <c r="J227" s="88"/>
      <c r="K227" s="9"/>
      <c r="L227" s="9"/>
      <c r="M227" s="9"/>
      <c r="N227" s="9"/>
      <c r="O227" s="9"/>
      <c r="P227" s="9"/>
      <c r="Q227" s="9"/>
    </row>
    <row r="228">
      <c r="A228" s="3"/>
      <c r="B228" s="3"/>
      <c r="C228" s="3"/>
      <c r="D228" s="3"/>
      <c r="E228" s="3"/>
      <c r="F228" s="3"/>
      <c r="G228" s="3"/>
      <c r="H228" s="3"/>
      <c r="I228" s="91"/>
      <c r="J228" s="91"/>
      <c r="K228" s="3"/>
      <c r="L228" s="3"/>
      <c r="M228" s="3"/>
      <c r="N228" s="3"/>
      <c r="O228" s="3"/>
      <c r="P228" s="3"/>
      <c r="Q228" s="3"/>
    </row>
    <row r="229">
      <c r="A229" s="9"/>
      <c r="B229" s="9"/>
      <c r="C229" s="9"/>
      <c r="D229" s="9"/>
      <c r="E229" s="9"/>
      <c r="F229" s="9"/>
      <c r="G229" s="9"/>
      <c r="H229" s="9"/>
      <c r="I229" s="88"/>
      <c r="J229" s="88"/>
      <c r="K229" s="9"/>
      <c r="L229" s="9"/>
      <c r="M229" s="9"/>
      <c r="N229" s="9"/>
      <c r="O229" s="9"/>
      <c r="P229" s="9"/>
      <c r="Q229" s="9"/>
    </row>
    <row r="230">
      <c r="A230" s="3"/>
      <c r="B230" s="3"/>
      <c r="C230" s="3"/>
      <c r="D230" s="3"/>
      <c r="E230" s="3"/>
      <c r="F230" s="3"/>
      <c r="G230" s="3"/>
      <c r="H230" s="3"/>
      <c r="I230" s="91"/>
      <c r="J230" s="91"/>
      <c r="K230" s="3"/>
      <c r="L230" s="3"/>
      <c r="M230" s="3"/>
      <c r="N230" s="3"/>
      <c r="O230" s="3"/>
      <c r="P230" s="3"/>
      <c r="Q230" s="3"/>
    </row>
    <row r="231">
      <c r="A231" s="9"/>
      <c r="B231" s="9"/>
      <c r="C231" s="9"/>
      <c r="D231" s="9"/>
      <c r="E231" s="9"/>
      <c r="F231" s="9"/>
      <c r="G231" s="9"/>
      <c r="H231" s="9"/>
      <c r="I231" s="88"/>
      <c r="J231" s="88"/>
      <c r="K231" s="9"/>
      <c r="L231" s="9"/>
      <c r="M231" s="9"/>
      <c r="N231" s="9"/>
      <c r="O231" s="9"/>
      <c r="P231" s="9"/>
      <c r="Q231" s="9"/>
    </row>
    <row r="232">
      <c r="A232" s="3"/>
      <c r="B232" s="3"/>
      <c r="C232" s="3"/>
      <c r="D232" s="3"/>
      <c r="E232" s="3"/>
      <c r="F232" s="3"/>
      <c r="G232" s="3"/>
      <c r="H232" s="3"/>
      <c r="I232" s="91"/>
      <c r="J232" s="91"/>
      <c r="K232" s="3"/>
      <c r="L232" s="3"/>
      <c r="M232" s="3"/>
      <c r="N232" s="3"/>
      <c r="O232" s="3"/>
      <c r="P232" s="3"/>
      <c r="Q232" s="3"/>
    </row>
    <row r="233">
      <c r="A233" s="9"/>
      <c r="B233" s="9"/>
      <c r="C233" s="9"/>
      <c r="D233" s="9"/>
      <c r="E233" s="9"/>
      <c r="F233" s="9"/>
      <c r="G233" s="9"/>
      <c r="H233" s="9"/>
      <c r="I233" s="88"/>
      <c r="J233" s="88"/>
      <c r="K233" s="9"/>
      <c r="L233" s="9"/>
      <c r="M233" s="9"/>
      <c r="N233" s="9"/>
      <c r="O233" s="9"/>
      <c r="P233" s="9"/>
      <c r="Q233" s="9"/>
    </row>
    <row r="234">
      <c r="A234" s="3"/>
      <c r="B234" s="3"/>
      <c r="C234" s="3"/>
      <c r="D234" s="3"/>
      <c r="E234" s="3"/>
      <c r="F234" s="3"/>
      <c r="G234" s="3"/>
      <c r="H234" s="3"/>
      <c r="I234" s="91"/>
      <c r="J234" s="91"/>
      <c r="K234" s="3"/>
      <c r="L234" s="3"/>
      <c r="M234" s="3"/>
      <c r="N234" s="3"/>
      <c r="O234" s="3"/>
      <c r="P234" s="3"/>
      <c r="Q234" s="3"/>
    </row>
    <row r="235">
      <c r="A235" s="9"/>
      <c r="B235" s="9"/>
      <c r="C235" s="9"/>
      <c r="D235" s="9"/>
      <c r="E235" s="9"/>
      <c r="F235" s="9"/>
      <c r="G235" s="9"/>
      <c r="H235" s="9"/>
      <c r="I235" s="88"/>
      <c r="J235" s="88"/>
      <c r="K235" s="9"/>
      <c r="L235" s="9"/>
      <c r="M235" s="9"/>
      <c r="N235" s="9"/>
      <c r="O235" s="9"/>
      <c r="P235" s="9"/>
      <c r="Q235" s="9"/>
    </row>
    <row r="236">
      <c r="A236" s="3"/>
      <c r="B236" s="3"/>
      <c r="C236" s="3"/>
      <c r="D236" s="3"/>
      <c r="E236" s="3"/>
      <c r="F236" s="3"/>
      <c r="G236" s="3"/>
      <c r="H236" s="3"/>
      <c r="I236" s="91"/>
      <c r="J236" s="91"/>
      <c r="K236" s="3"/>
      <c r="L236" s="3"/>
      <c r="M236" s="3"/>
      <c r="N236" s="3"/>
      <c r="O236" s="3"/>
      <c r="P236" s="3"/>
      <c r="Q236" s="3"/>
    </row>
    <row r="237">
      <c r="A237" s="9"/>
      <c r="B237" s="9"/>
      <c r="C237" s="9"/>
      <c r="D237" s="9"/>
      <c r="E237" s="9"/>
      <c r="F237" s="9"/>
      <c r="G237" s="9"/>
      <c r="H237" s="9"/>
      <c r="I237" s="88"/>
      <c r="J237" s="88"/>
      <c r="K237" s="9"/>
      <c r="L237" s="9"/>
      <c r="M237" s="9"/>
      <c r="N237" s="9"/>
      <c r="O237" s="9"/>
      <c r="P237" s="9"/>
      <c r="Q237" s="9"/>
    </row>
    <row r="238">
      <c r="A238" s="3"/>
      <c r="B238" s="3"/>
      <c r="C238" s="3"/>
      <c r="D238" s="3"/>
      <c r="E238" s="3"/>
      <c r="F238" s="3"/>
      <c r="G238" s="3"/>
      <c r="H238" s="3"/>
      <c r="I238" s="91"/>
      <c r="J238" s="91"/>
      <c r="K238" s="3"/>
      <c r="L238" s="3"/>
      <c r="M238" s="3"/>
      <c r="N238" s="3"/>
      <c r="O238" s="3"/>
      <c r="P238" s="3"/>
      <c r="Q238" s="3"/>
    </row>
    <row r="239">
      <c r="A239" s="9"/>
      <c r="B239" s="9"/>
      <c r="C239" s="9"/>
      <c r="D239" s="9"/>
      <c r="E239" s="9"/>
      <c r="F239" s="9"/>
      <c r="G239" s="9"/>
      <c r="H239" s="9"/>
      <c r="I239" s="88"/>
      <c r="J239" s="88"/>
      <c r="K239" s="9"/>
      <c r="L239" s="9"/>
      <c r="M239" s="9"/>
      <c r="N239" s="9"/>
      <c r="O239" s="9"/>
      <c r="P239" s="9"/>
      <c r="Q239" s="9"/>
    </row>
    <row r="240">
      <c r="A240" s="3"/>
      <c r="B240" s="3"/>
      <c r="C240" s="3"/>
      <c r="D240" s="3"/>
      <c r="E240" s="3"/>
      <c r="F240" s="3"/>
      <c r="G240" s="3"/>
      <c r="H240" s="3"/>
      <c r="I240" s="91"/>
      <c r="J240" s="91"/>
      <c r="K240" s="3"/>
      <c r="L240" s="3"/>
      <c r="M240" s="3"/>
      <c r="N240" s="3"/>
      <c r="O240" s="3"/>
      <c r="P240" s="3"/>
      <c r="Q240" s="3"/>
    </row>
    <row r="241">
      <c r="A241" s="9"/>
      <c r="B241" s="9"/>
      <c r="C241" s="9"/>
      <c r="D241" s="9"/>
      <c r="E241" s="9"/>
      <c r="F241" s="9"/>
      <c r="G241" s="9"/>
      <c r="H241" s="9"/>
      <c r="I241" s="88"/>
      <c r="J241" s="88"/>
      <c r="K241" s="9"/>
      <c r="L241" s="9"/>
      <c r="M241" s="9"/>
      <c r="N241" s="9"/>
      <c r="O241" s="9"/>
      <c r="P241" s="9"/>
      <c r="Q241" s="9"/>
    </row>
    <row r="242">
      <c r="A242" s="3"/>
      <c r="B242" s="3"/>
      <c r="C242" s="3"/>
      <c r="D242" s="3"/>
      <c r="E242" s="3"/>
      <c r="F242" s="3"/>
      <c r="G242" s="3"/>
      <c r="H242" s="3"/>
      <c r="I242" s="91"/>
      <c r="J242" s="91"/>
      <c r="K242" s="3"/>
      <c r="L242" s="3"/>
      <c r="M242" s="3"/>
      <c r="N242" s="3"/>
      <c r="O242" s="3"/>
      <c r="P242" s="3"/>
      <c r="Q242" s="3"/>
    </row>
    <row r="243">
      <c r="A243" s="9"/>
      <c r="B243" s="9"/>
      <c r="C243" s="9"/>
      <c r="D243" s="9"/>
      <c r="E243" s="9"/>
      <c r="F243" s="9"/>
      <c r="G243" s="9"/>
      <c r="H243" s="9"/>
      <c r="I243" s="88"/>
      <c r="J243" s="88"/>
      <c r="K243" s="9"/>
      <c r="L243" s="9"/>
      <c r="M243" s="9"/>
      <c r="N243" s="9"/>
      <c r="O243" s="9"/>
      <c r="P243" s="9"/>
      <c r="Q243" s="9"/>
    </row>
    <row r="244">
      <c r="A244" s="3"/>
      <c r="B244" s="3"/>
      <c r="C244" s="3"/>
      <c r="D244" s="3"/>
      <c r="E244" s="3"/>
      <c r="F244" s="3"/>
      <c r="G244" s="3"/>
      <c r="H244" s="3"/>
      <c r="I244" s="91"/>
      <c r="J244" s="91"/>
      <c r="K244" s="3"/>
      <c r="L244" s="3"/>
      <c r="M244" s="3"/>
      <c r="N244" s="3"/>
      <c r="O244" s="3"/>
      <c r="P244" s="3"/>
      <c r="Q244" s="3"/>
    </row>
    <row r="245">
      <c r="A245" s="9"/>
      <c r="B245" s="9"/>
      <c r="C245" s="9"/>
      <c r="D245" s="9"/>
      <c r="E245" s="9"/>
      <c r="F245" s="9"/>
      <c r="G245" s="9"/>
      <c r="H245" s="9"/>
      <c r="I245" s="88"/>
      <c r="J245" s="88"/>
      <c r="K245" s="9"/>
      <c r="L245" s="9"/>
      <c r="M245" s="9"/>
      <c r="N245" s="9"/>
      <c r="O245" s="9"/>
      <c r="P245" s="9"/>
      <c r="Q245" s="9"/>
    </row>
    <row r="246">
      <c r="A246" s="3"/>
      <c r="B246" s="3"/>
      <c r="C246" s="3"/>
      <c r="D246" s="3"/>
      <c r="E246" s="3"/>
      <c r="F246" s="3"/>
      <c r="G246" s="3"/>
      <c r="H246" s="3"/>
      <c r="I246" s="91"/>
      <c r="J246" s="91"/>
      <c r="K246" s="3"/>
      <c r="L246" s="3"/>
      <c r="M246" s="3"/>
      <c r="N246" s="3"/>
      <c r="O246" s="3"/>
      <c r="P246" s="3"/>
      <c r="Q246" s="3"/>
    </row>
    <row r="247">
      <c r="A247" s="9"/>
      <c r="B247" s="9"/>
      <c r="C247" s="9"/>
      <c r="D247" s="9"/>
      <c r="E247" s="9"/>
      <c r="F247" s="9"/>
      <c r="G247" s="9"/>
      <c r="H247" s="9"/>
      <c r="I247" s="88"/>
      <c r="J247" s="88"/>
      <c r="K247" s="9"/>
      <c r="L247" s="9"/>
      <c r="M247" s="9"/>
      <c r="N247" s="9"/>
      <c r="O247" s="9"/>
      <c r="P247" s="9"/>
      <c r="Q247" s="9"/>
    </row>
    <row r="248">
      <c r="A248" s="3"/>
      <c r="B248" s="3"/>
      <c r="C248" s="3"/>
      <c r="D248" s="3"/>
      <c r="E248" s="3"/>
      <c r="F248" s="3"/>
      <c r="G248" s="3"/>
      <c r="H248" s="3"/>
      <c r="I248" s="91"/>
      <c r="J248" s="91"/>
      <c r="K248" s="3"/>
      <c r="L248" s="3"/>
      <c r="M248" s="3"/>
      <c r="N248" s="3"/>
      <c r="O248" s="3"/>
      <c r="P248" s="3"/>
      <c r="Q248" s="3"/>
    </row>
    <row r="249">
      <c r="A249" s="9"/>
      <c r="B249" s="9"/>
      <c r="C249" s="9"/>
      <c r="D249" s="9"/>
      <c r="E249" s="9"/>
      <c r="F249" s="9"/>
      <c r="G249" s="9"/>
      <c r="H249" s="9"/>
      <c r="I249" s="88"/>
      <c r="J249" s="88"/>
      <c r="K249" s="9"/>
      <c r="L249" s="9"/>
      <c r="M249" s="9"/>
      <c r="N249" s="9"/>
      <c r="O249" s="9"/>
      <c r="P249" s="9"/>
      <c r="Q249" s="9"/>
    </row>
    <row r="250">
      <c r="A250" s="3"/>
      <c r="B250" s="3"/>
      <c r="C250" s="3"/>
      <c r="D250" s="3"/>
      <c r="E250" s="3"/>
      <c r="F250" s="3"/>
      <c r="G250" s="3"/>
      <c r="H250" s="3"/>
      <c r="I250" s="91"/>
      <c r="J250" s="91"/>
      <c r="K250" s="3"/>
      <c r="L250" s="3"/>
      <c r="M250" s="3"/>
      <c r="N250" s="3"/>
      <c r="O250" s="3"/>
      <c r="P250" s="3"/>
      <c r="Q250" s="3"/>
    </row>
    <row r="251">
      <c r="A251" s="9"/>
      <c r="B251" s="9"/>
      <c r="C251" s="9"/>
      <c r="D251" s="9"/>
      <c r="E251" s="9"/>
      <c r="F251" s="9"/>
      <c r="G251" s="9"/>
      <c r="H251" s="9"/>
      <c r="I251" s="88"/>
      <c r="J251" s="88"/>
      <c r="K251" s="9"/>
      <c r="L251" s="9"/>
      <c r="M251" s="9"/>
      <c r="N251" s="9"/>
      <c r="O251" s="9"/>
      <c r="P251" s="9"/>
      <c r="Q251" s="9"/>
    </row>
    <row r="252">
      <c r="A252" s="3"/>
      <c r="B252" s="3"/>
      <c r="C252" s="3"/>
      <c r="D252" s="3"/>
      <c r="E252" s="3"/>
      <c r="F252" s="3"/>
      <c r="G252" s="3"/>
      <c r="H252" s="3"/>
      <c r="I252" s="91"/>
      <c r="J252" s="91"/>
      <c r="K252" s="3"/>
      <c r="L252" s="3"/>
      <c r="M252" s="3"/>
      <c r="N252" s="3"/>
      <c r="O252" s="3"/>
      <c r="P252" s="3"/>
      <c r="Q252" s="3"/>
    </row>
    <row r="253">
      <c r="A253" s="9"/>
      <c r="B253" s="9"/>
      <c r="C253" s="9"/>
      <c r="D253" s="9"/>
      <c r="E253" s="9"/>
      <c r="F253" s="9"/>
      <c r="G253" s="9"/>
      <c r="H253" s="9"/>
      <c r="I253" s="88"/>
      <c r="J253" s="88"/>
      <c r="K253" s="9"/>
      <c r="L253" s="9"/>
      <c r="M253" s="9"/>
      <c r="N253" s="9"/>
      <c r="O253" s="9"/>
      <c r="P253" s="9"/>
      <c r="Q253" s="9"/>
    </row>
    <row r="254">
      <c r="A254" s="3"/>
      <c r="B254" s="3"/>
      <c r="C254" s="3"/>
      <c r="D254" s="3"/>
      <c r="E254" s="3"/>
      <c r="F254" s="3"/>
      <c r="G254" s="3"/>
      <c r="H254" s="3"/>
      <c r="I254" s="91"/>
      <c r="J254" s="91"/>
      <c r="K254" s="3"/>
      <c r="L254" s="3"/>
      <c r="M254" s="3"/>
      <c r="N254" s="3"/>
      <c r="O254" s="3"/>
      <c r="P254" s="3"/>
      <c r="Q254" s="3"/>
    </row>
    <row r="255">
      <c r="A255" s="9"/>
      <c r="B255" s="9"/>
      <c r="C255" s="9"/>
      <c r="D255" s="9"/>
      <c r="E255" s="9"/>
      <c r="F255" s="9"/>
      <c r="G255" s="9"/>
      <c r="H255" s="9"/>
      <c r="I255" s="88"/>
      <c r="J255" s="88"/>
      <c r="K255" s="9"/>
      <c r="L255" s="9"/>
      <c r="M255" s="9"/>
      <c r="N255" s="9"/>
      <c r="O255" s="9"/>
      <c r="P255" s="9"/>
      <c r="Q255" s="9"/>
    </row>
    <row r="256">
      <c r="A256" s="3"/>
      <c r="B256" s="3"/>
      <c r="C256" s="3"/>
      <c r="D256" s="3"/>
      <c r="E256" s="3"/>
      <c r="F256" s="3"/>
      <c r="G256" s="3"/>
      <c r="H256" s="3"/>
      <c r="I256" s="91"/>
      <c r="J256" s="91"/>
      <c r="K256" s="3"/>
      <c r="L256" s="3"/>
      <c r="M256" s="3"/>
      <c r="N256" s="3"/>
      <c r="O256" s="3"/>
      <c r="P256" s="3"/>
      <c r="Q256" s="3"/>
    </row>
    <row r="257">
      <c r="A257" s="9"/>
      <c r="B257" s="9"/>
      <c r="C257" s="9"/>
      <c r="D257" s="9"/>
      <c r="E257" s="9"/>
      <c r="F257" s="9"/>
      <c r="G257" s="9"/>
      <c r="H257" s="9"/>
      <c r="I257" s="88"/>
      <c r="J257" s="88"/>
      <c r="K257" s="9"/>
      <c r="L257" s="9"/>
      <c r="M257" s="9"/>
      <c r="N257" s="9"/>
      <c r="O257" s="9"/>
      <c r="P257" s="9"/>
      <c r="Q257" s="9"/>
    </row>
    <row r="258">
      <c r="A258" s="3"/>
      <c r="B258" s="3"/>
      <c r="C258" s="3"/>
      <c r="D258" s="3"/>
      <c r="E258" s="3"/>
      <c r="F258" s="3"/>
      <c r="G258" s="3"/>
      <c r="H258" s="3"/>
      <c r="I258" s="91"/>
      <c r="J258" s="91"/>
      <c r="K258" s="3"/>
      <c r="L258" s="3"/>
      <c r="M258" s="3"/>
      <c r="N258" s="3"/>
      <c r="O258" s="3"/>
      <c r="P258" s="3"/>
      <c r="Q258" s="3"/>
    </row>
    <row r="259">
      <c r="A259" s="9"/>
      <c r="B259" s="9"/>
      <c r="C259" s="9"/>
      <c r="D259" s="9"/>
      <c r="E259" s="9"/>
      <c r="F259" s="9"/>
      <c r="G259" s="9"/>
      <c r="H259" s="9"/>
      <c r="I259" s="88"/>
      <c r="J259" s="88"/>
      <c r="K259" s="9"/>
      <c r="L259" s="9"/>
      <c r="M259" s="9"/>
      <c r="N259" s="9"/>
      <c r="O259" s="9"/>
      <c r="P259" s="9"/>
      <c r="Q259" s="9"/>
    </row>
    <row r="260">
      <c r="A260" s="3"/>
      <c r="B260" s="3"/>
      <c r="C260" s="3"/>
      <c r="D260" s="3"/>
      <c r="E260" s="3"/>
      <c r="F260" s="3"/>
      <c r="G260" s="3"/>
      <c r="H260" s="3"/>
      <c r="I260" s="91"/>
      <c r="J260" s="91"/>
      <c r="K260" s="3"/>
      <c r="L260" s="3"/>
      <c r="M260" s="3"/>
      <c r="N260" s="3"/>
      <c r="O260" s="3"/>
      <c r="P260" s="3"/>
      <c r="Q260" s="3"/>
    </row>
    <row r="261">
      <c r="A261" s="9"/>
      <c r="B261" s="9"/>
      <c r="C261" s="9"/>
      <c r="D261" s="9"/>
      <c r="E261" s="9"/>
      <c r="F261" s="9"/>
      <c r="G261" s="9"/>
      <c r="H261" s="9"/>
      <c r="I261" s="88"/>
      <c r="J261" s="88"/>
      <c r="K261" s="9"/>
      <c r="L261" s="9"/>
      <c r="M261" s="9"/>
      <c r="N261" s="9"/>
      <c r="O261" s="9"/>
      <c r="P261" s="9"/>
      <c r="Q261" s="9"/>
    </row>
    <row r="262">
      <c r="A262" s="3"/>
      <c r="B262" s="3"/>
      <c r="C262" s="3"/>
      <c r="D262" s="3"/>
      <c r="E262" s="3"/>
      <c r="F262" s="3"/>
      <c r="G262" s="3"/>
      <c r="H262" s="3"/>
      <c r="I262" s="91"/>
      <c r="J262" s="91"/>
      <c r="K262" s="3"/>
      <c r="L262" s="3"/>
      <c r="M262" s="3"/>
      <c r="N262" s="3"/>
      <c r="O262" s="3"/>
      <c r="P262" s="3"/>
      <c r="Q262" s="3"/>
    </row>
    <row r="263">
      <c r="A263" s="9"/>
      <c r="B263" s="9"/>
      <c r="C263" s="9"/>
      <c r="D263" s="9"/>
      <c r="E263" s="9"/>
      <c r="F263" s="9"/>
      <c r="G263" s="9"/>
      <c r="H263" s="9"/>
      <c r="I263" s="88"/>
      <c r="J263" s="88"/>
      <c r="K263" s="9"/>
      <c r="L263" s="9"/>
      <c r="M263" s="9"/>
      <c r="N263" s="9"/>
      <c r="O263" s="9"/>
      <c r="P263" s="9"/>
      <c r="Q263" s="9"/>
    </row>
    <row r="264">
      <c r="A264" s="3"/>
      <c r="B264" s="3"/>
      <c r="C264" s="3"/>
      <c r="D264" s="3"/>
      <c r="E264" s="3"/>
      <c r="F264" s="3"/>
      <c r="G264" s="3"/>
      <c r="H264" s="3"/>
      <c r="I264" s="91"/>
      <c r="J264" s="91"/>
      <c r="K264" s="3"/>
      <c r="L264" s="3"/>
      <c r="M264" s="3"/>
      <c r="N264" s="3"/>
      <c r="O264" s="3"/>
      <c r="P264" s="3"/>
      <c r="Q264" s="3"/>
    </row>
    <row r="265">
      <c r="A265" s="9"/>
      <c r="B265" s="9"/>
      <c r="C265" s="9"/>
      <c r="D265" s="9"/>
      <c r="E265" s="9"/>
      <c r="F265" s="9"/>
      <c r="G265" s="9"/>
      <c r="H265" s="9"/>
      <c r="I265" s="88"/>
      <c r="J265" s="88"/>
      <c r="K265" s="9"/>
      <c r="L265" s="9"/>
      <c r="M265" s="9"/>
      <c r="N265" s="9"/>
      <c r="O265" s="9"/>
      <c r="P265" s="9"/>
      <c r="Q265" s="9"/>
    </row>
    <row r="266">
      <c r="A266" s="3"/>
      <c r="B266" s="3"/>
      <c r="C266" s="3"/>
      <c r="D266" s="3"/>
      <c r="E266" s="3"/>
      <c r="F266" s="3"/>
      <c r="G266" s="3"/>
      <c r="H266" s="3"/>
      <c r="I266" s="91"/>
      <c r="J266" s="91"/>
      <c r="K266" s="3"/>
      <c r="L266" s="3"/>
      <c r="M266" s="3"/>
      <c r="N266" s="3"/>
      <c r="O266" s="3"/>
      <c r="P266" s="3"/>
      <c r="Q266" s="3"/>
    </row>
    <row r="267">
      <c r="A267" s="9"/>
      <c r="B267" s="9"/>
      <c r="C267" s="9"/>
      <c r="D267" s="9"/>
      <c r="E267" s="9"/>
      <c r="F267" s="9"/>
      <c r="G267" s="9"/>
      <c r="H267" s="9"/>
      <c r="I267" s="88"/>
      <c r="J267" s="88"/>
      <c r="K267" s="9"/>
      <c r="L267" s="9"/>
      <c r="M267" s="9"/>
      <c r="N267" s="9"/>
      <c r="O267" s="9"/>
      <c r="P267" s="9"/>
      <c r="Q267" s="9"/>
    </row>
    <row r="268">
      <c r="A268" s="3"/>
      <c r="B268" s="3"/>
      <c r="C268" s="3"/>
      <c r="D268" s="3"/>
      <c r="E268" s="3"/>
      <c r="F268" s="3"/>
      <c r="G268" s="3"/>
      <c r="H268" s="3"/>
      <c r="I268" s="91"/>
      <c r="J268" s="91"/>
      <c r="K268" s="3"/>
      <c r="L268" s="3"/>
      <c r="M268" s="3"/>
      <c r="N268" s="3"/>
      <c r="O268" s="3"/>
      <c r="P268" s="3"/>
      <c r="Q268" s="3"/>
    </row>
    <row r="269">
      <c r="A269" s="9"/>
      <c r="B269" s="9"/>
      <c r="C269" s="9"/>
      <c r="D269" s="9"/>
      <c r="E269" s="9"/>
      <c r="F269" s="9"/>
      <c r="G269" s="9"/>
      <c r="H269" s="9"/>
      <c r="I269" s="88"/>
      <c r="J269" s="88"/>
      <c r="K269" s="9"/>
      <c r="L269" s="9"/>
      <c r="M269" s="9"/>
      <c r="N269" s="9"/>
      <c r="O269" s="9"/>
      <c r="P269" s="9"/>
      <c r="Q269" s="9"/>
    </row>
    <row r="270">
      <c r="A270" s="3"/>
      <c r="B270" s="3"/>
      <c r="C270" s="3"/>
      <c r="D270" s="3"/>
      <c r="E270" s="3"/>
      <c r="F270" s="3"/>
      <c r="G270" s="3"/>
      <c r="H270" s="3"/>
      <c r="I270" s="91"/>
      <c r="J270" s="91"/>
      <c r="K270" s="3"/>
      <c r="L270" s="3"/>
      <c r="M270" s="3"/>
      <c r="N270" s="3"/>
      <c r="O270" s="3"/>
      <c r="P270" s="3"/>
      <c r="Q270" s="3"/>
    </row>
    <row r="271">
      <c r="A271" s="9"/>
      <c r="B271" s="9"/>
      <c r="C271" s="9"/>
      <c r="D271" s="9"/>
      <c r="E271" s="9"/>
      <c r="F271" s="9"/>
      <c r="G271" s="9"/>
      <c r="H271" s="9"/>
      <c r="I271" s="88"/>
      <c r="J271" s="88"/>
      <c r="K271" s="9"/>
      <c r="L271" s="9"/>
      <c r="M271" s="9"/>
      <c r="N271" s="9"/>
      <c r="O271" s="9"/>
      <c r="P271" s="9"/>
      <c r="Q271" s="9"/>
    </row>
    <row r="272">
      <c r="A272" s="3"/>
      <c r="B272" s="3"/>
      <c r="C272" s="3"/>
      <c r="D272" s="3"/>
      <c r="E272" s="3"/>
      <c r="F272" s="3"/>
      <c r="G272" s="3"/>
      <c r="H272" s="3"/>
      <c r="I272" s="91"/>
      <c r="J272" s="91"/>
      <c r="K272" s="3"/>
      <c r="L272" s="3"/>
      <c r="M272" s="3"/>
      <c r="N272" s="3"/>
      <c r="O272" s="3"/>
      <c r="P272" s="3"/>
      <c r="Q272" s="3"/>
    </row>
    <row r="273">
      <c r="A273" s="9"/>
      <c r="B273" s="9"/>
      <c r="C273" s="9"/>
      <c r="D273" s="9"/>
      <c r="E273" s="9"/>
      <c r="F273" s="9"/>
      <c r="G273" s="9"/>
      <c r="H273" s="9"/>
      <c r="I273" s="88"/>
      <c r="J273" s="88"/>
      <c r="K273" s="9"/>
      <c r="L273" s="9"/>
      <c r="M273" s="9"/>
      <c r="N273" s="9"/>
      <c r="O273" s="9"/>
      <c r="P273" s="9"/>
      <c r="Q273" s="9"/>
    </row>
    <row r="274">
      <c r="A274" s="3"/>
      <c r="B274" s="3"/>
      <c r="C274" s="3"/>
      <c r="D274" s="3"/>
      <c r="E274" s="3"/>
      <c r="F274" s="3"/>
      <c r="G274" s="3"/>
      <c r="H274" s="3"/>
      <c r="I274" s="91"/>
      <c r="J274" s="91"/>
      <c r="K274" s="3"/>
      <c r="L274" s="3"/>
      <c r="M274" s="3"/>
      <c r="N274" s="3"/>
      <c r="O274" s="3"/>
      <c r="P274" s="3"/>
      <c r="Q274" s="3"/>
    </row>
    <row r="275">
      <c r="A275" s="9"/>
      <c r="B275" s="9"/>
      <c r="C275" s="9"/>
      <c r="D275" s="9"/>
      <c r="E275" s="9"/>
      <c r="F275" s="9"/>
      <c r="G275" s="9"/>
      <c r="H275" s="9"/>
      <c r="I275" s="88"/>
      <c r="J275" s="88"/>
      <c r="K275" s="9"/>
      <c r="L275" s="9"/>
      <c r="M275" s="9"/>
      <c r="N275" s="9"/>
      <c r="O275" s="9"/>
      <c r="P275" s="9"/>
      <c r="Q275" s="9"/>
    </row>
    <row r="276">
      <c r="A276" s="3"/>
      <c r="B276" s="3"/>
      <c r="C276" s="3"/>
      <c r="D276" s="3"/>
      <c r="E276" s="3"/>
      <c r="F276" s="3"/>
      <c r="G276" s="3"/>
      <c r="H276" s="3"/>
      <c r="I276" s="91"/>
      <c r="J276" s="91"/>
      <c r="K276" s="3"/>
      <c r="L276" s="3"/>
      <c r="M276" s="3"/>
      <c r="N276" s="3"/>
      <c r="O276" s="3"/>
      <c r="P276" s="3"/>
      <c r="Q276" s="3"/>
    </row>
    <row r="277">
      <c r="A277" s="9"/>
      <c r="B277" s="9"/>
      <c r="C277" s="9"/>
      <c r="D277" s="9"/>
      <c r="E277" s="9"/>
      <c r="F277" s="9"/>
      <c r="G277" s="9"/>
      <c r="H277" s="9"/>
      <c r="I277" s="88"/>
      <c r="J277" s="88"/>
      <c r="K277" s="9"/>
      <c r="L277" s="9"/>
      <c r="M277" s="9"/>
      <c r="N277" s="9"/>
      <c r="O277" s="9"/>
      <c r="P277" s="9"/>
      <c r="Q277" s="9"/>
    </row>
    <row r="278">
      <c r="A278" s="3"/>
      <c r="B278" s="3"/>
      <c r="C278" s="3"/>
      <c r="D278" s="3"/>
      <c r="E278" s="3"/>
      <c r="F278" s="3"/>
      <c r="G278" s="3"/>
      <c r="H278" s="3"/>
      <c r="I278" s="91"/>
      <c r="J278" s="91"/>
      <c r="K278" s="3"/>
      <c r="L278" s="3"/>
      <c r="M278" s="3"/>
      <c r="N278" s="3"/>
      <c r="O278" s="3"/>
      <c r="P278" s="3"/>
      <c r="Q278" s="3"/>
    </row>
    <row r="279">
      <c r="A279" s="9"/>
      <c r="B279" s="9"/>
      <c r="C279" s="9"/>
      <c r="D279" s="9"/>
      <c r="E279" s="9"/>
      <c r="F279" s="9"/>
      <c r="G279" s="9"/>
      <c r="H279" s="9"/>
      <c r="I279" s="88"/>
      <c r="J279" s="88"/>
      <c r="K279" s="9"/>
      <c r="L279" s="9"/>
      <c r="M279" s="9"/>
      <c r="N279" s="9"/>
      <c r="O279" s="9"/>
      <c r="P279" s="9"/>
      <c r="Q279" s="9"/>
    </row>
    <row r="280">
      <c r="A280" s="3"/>
      <c r="B280" s="3"/>
      <c r="C280" s="3"/>
      <c r="D280" s="3"/>
      <c r="E280" s="3"/>
      <c r="F280" s="3"/>
      <c r="G280" s="3"/>
      <c r="H280" s="3"/>
      <c r="I280" s="91"/>
      <c r="J280" s="91"/>
      <c r="K280" s="3"/>
      <c r="L280" s="3"/>
      <c r="M280" s="3"/>
      <c r="N280" s="3"/>
      <c r="O280" s="3"/>
      <c r="P280" s="3"/>
      <c r="Q280" s="3"/>
    </row>
    <row r="281">
      <c r="A281" s="9"/>
      <c r="B281" s="9"/>
      <c r="C281" s="9"/>
      <c r="D281" s="9"/>
      <c r="E281" s="9"/>
      <c r="F281" s="9"/>
      <c r="G281" s="9"/>
      <c r="H281" s="9"/>
      <c r="I281" s="88"/>
      <c r="J281" s="88"/>
      <c r="K281" s="9"/>
      <c r="L281" s="9"/>
      <c r="M281" s="9"/>
      <c r="N281" s="9"/>
      <c r="O281" s="9"/>
      <c r="P281" s="9"/>
      <c r="Q281" s="9"/>
    </row>
    <row r="282">
      <c r="A282" s="3"/>
      <c r="B282" s="3"/>
      <c r="C282" s="3"/>
      <c r="D282" s="3"/>
      <c r="E282" s="3"/>
      <c r="F282" s="3"/>
      <c r="G282" s="3"/>
      <c r="H282" s="3"/>
      <c r="I282" s="91"/>
      <c r="J282" s="91"/>
      <c r="K282" s="3"/>
      <c r="L282" s="3"/>
      <c r="M282" s="3"/>
      <c r="N282" s="3"/>
      <c r="O282" s="3"/>
      <c r="P282" s="3"/>
      <c r="Q282" s="3"/>
    </row>
    <row r="283">
      <c r="A283" s="9"/>
      <c r="B283" s="9"/>
      <c r="C283" s="9"/>
      <c r="D283" s="9"/>
      <c r="E283" s="9"/>
      <c r="F283" s="9"/>
      <c r="G283" s="9"/>
      <c r="H283" s="9"/>
      <c r="I283" s="88"/>
      <c r="J283" s="88"/>
      <c r="K283" s="9"/>
      <c r="L283" s="9"/>
      <c r="M283" s="9"/>
      <c r="N283" s="9"/>
      <c r="O283" s="9"/>
      <c r="P283" s="9"/>
      <c r="Q283" s="9"/>
    </row>
    <row r="284">
      <c r="A284" s="3"/>
      <c r="B284" s="3"/>
      <c r="C284" s="3"/>
      <c r="D284" s="3"/>
      <c r="E284" s="3"/>
      <c r="F284" s="3"/>
      <c r="G284" s="3"/>
      <c r="H284" s="3"/>
      <c r="I284" s="91"/>
      <c r="J284" s="91"/>
      <c r="K284" s="3"/>
      <c r="L284" s="3"/>
      <c r="M284" s="3"/>
      <c r="N284" s="3"/>
      <c r="O284" s="3"/>
      <c r="P284" s="3"/>
      <c r="Q284" s="3"/>
    </row>
    <row r="285">
      <c r="A285" s="9"/>
      <c r="B285" s="9"/>
      <c r="C285" s="9"/>
      <c r="D285" s="9"/>
      <c r="E285" s="9"/>
      <c r="F285" s="9"/>
      <c r="G285" s="9"/>
      <c r="H285" s="9"/>
      <c r="I285" s="88"/>
      <c r="J285" s="88"/>
      <c r="K285" s="9"/>
      <c r="L285" s="9"/>
      <c r="M285" s="9"/>
      <c r="N285" s="9"/>
      <c r="O285" s="9"/>
      <c r="P285" s="9"/>
      <c r="Q285" s="9"/>
    </row>
    <row r="286">
      <c r="A286" s="3"/>
      <c r="B286" s="3"/>
      <c r="C286" s="3"/>
      <c r="D286" s="3"/>
      <c r="E286" s="3"/>
      <c r="F286" s="3"/>
      <c r="G286" s="3"/>
      <c r="H286" s="3"/>
      <c r="I286" s="91"/>
      <c r="J286" s="91"/>
      <c r="K286" s="3"/>
      <c r="L286" s="3"/>
      <c r="M286" s="3"/>
      <c r="N286" s="3"/>
      <c r="O286" s="3"/>
      <c r="P286" s="3"/>
      <c r="Q286" s="3"/>
    </row>
    <row r="287">
      <c r="A287" s="9"/>
      <c r="B287" s="9"/>
      <c r="C287" s="9"/>
      <c r="D287" s="9"/>
      <c r="E287" s="9"/>
      <c r="F287" s="9"/>
      <c r="G287" s="9"/>
      <c r="H287" s="9"/>
      <c r="I287" s="88"/>
      <c r="J287" s="88"/>
      <c r="K287" s="9"/>
      <c r="L287" s="9"/>
      <c r="M287" s="9"/>
      <c r="N287" s="9"/>
      <c r="O287" s="9"/>
      <c r="P287" s="9"/>
      <c r="Q287" s="9"/>
    </row>
    <row r="288">
      <c r="A288" s="3"/>
      <c r="B288" s="3"/>
      <c r="C288" s="3"/>
      <c r="D288" s="3"/>
      <c r="E288" s="3"/>
      <c r="F288" s="3"/>
      <c r="G288" s="3"/>
      <c r="H288" s="3"/>
      <c r="I288" s="91"/>
      <c r="J288" s="91"/>
      <c r="K288" s="3"/>
      <c r="L288" s="3"/>
      <c r="M288" s="3"/>
      <c r="N288" s="3"/>
      <c r="O288" s="3"/>
      <c r="P288" s="3"/>
      <c r="Q288" s="3"/>
    </row>
    <row r="289">
      <c r="A289" s="9"/>
      <c r="B289" s="9"/>
      <c r="C289" s="9"/>
      <c r="D289" s="9"/>
      <c r="E289" s="9"/>
      <c r="F289" s="9"/>
      <c r="G289" s="9"/>
      <c r="H289" s="9"/>
      <c r="I289" s="88"/>
      <c r="J289" s="88"/>
      <c r="K289" s="9"/>
      <c r="L289" s="9"/>
      <c r="M289" s="9"/>
      <c r="N289" s="9"/>
      <c r="O289" s="9"/>
      <c r="P289" s="9"/>
      <c r="Q289" s="9"/>
    </row>
    <row r="290">
      <c r="A290" s="3"/>
      <c r="B290" s="3"/>
      <c r="C290" s="3"/>
      <c r="D290" s="3"/>
      <c r="E290" s="3"/>
      <c r="F290" s="3"/>
      <c r="G290" s="3"/>
      <c r="H290" s="3"/>
      <c r="I290" s="91"/>
      <c r="J290" s="91"/>
      <c r="K290" s="3"/>
      <c r="L290" s="3"/>
      <c r="M290" s="3"/>
      <c r="N290" s="3"/>
      <c r="O290" s="3"/>
      <c r="P290" s="3"/>
      <c r="Q290" s="3"/>
    </row>
    <row r="291">
      <c r="A291" s="9"/>
      <c r="B291" s="9"/>
      <c r="C291" s="9"/>
      <c r="D291" s="9"/>
      <c r="E291" s="9"/>
      <c r="F291" s="9"/>
      <c r="G291" s="9"/>
      <c r="H291" s="9"/>
      <c r="I291" s="88"/>
      <c r="J291" s="88"/>
      <c r="K291" s="9"/>
      <c r="L291" s="9"/>
      <c r="M291" s="9"/>
      <c r="N291" s="9"/>
      <c r="O291" s="9"/>
      <c r="P291" s="9"/>
      <c r="Q291" s="9"/>
    </row>
    <row r="292">
      <c r="A292" s="3"/>
      <c r="B292" s="3"/>
      <c r="C292" s="3"/>
      <c r="D292" s="3"/>
      <c r="E292" s="3"/>
      <c r="F292" s="3"/>
      <c r="G292" s="3"/>
      <c r="H292" s="3"/>
      <c r="I292" s="91"/>
      <c r="J292" s="91"/>
      <c r="K292" s="3"/>
      <c r="L292" s="3"/>
      <c r="M292" s="3"/>
      <c r="N292" s="3"/>
      <c r="O292" s="3"/>
      <c r="P292" s="3"/>
      <c r="Q292" s="3"/>
    </row>
    <row r="293">
      <c r="A293" s="9"/>
      <c r="B293" s="9"/>
      <c r="C293" s="9"/>
      <c r="D293" s="9"/>
      <c r="E293" s="9"/>
      <c r="F293" s="9"/>
      <c r="G293" s="9"/>
      <c r="H293" s="9"/>
      <c r="I293" s="88"/>
      <c r="J293" s="88"/>
      <c r="K293" s="9"/>
      <c r="L293" s="9"/>
      <c r="M293" s="9"/>
      <c r="N293" s="9"/>
      <c r="O293" s="9"/>
      <c r="P293" s="9"/>
      <c r="Q293" s="9"/>
    </row>
    <row r="294">
      <c r="A294" s="3"/>
      <c r="B294" s="3"/>
      <c r="C294" s="3"/>
      <c r="D294" s="3"/>
      <c r="E294" s="3"/>
      <c r="F294" s="3"/>
      <c r="G294" s="3"/>
      <c r="H294" s="3"/>
      <c r="I294" s="91"/>
      <c r="J294" s="91"/>
      <c r="K294" s="3"/>
      <c r="L294" s="3"/>
      <c r="M294" s="3"/>
      <c r="N294" s="3"/>
      <c r="O294" s="3"/>
      <c r="P294" s="3"/>
      <c r="Q294" s="3"/>
    </row>
    <row r="295">
      <c r="A295" s="9"/>
      <c r="B295" s="9"/>
      <c r="C295" s="9"/>
      <c r="D295" s="9"/>
      <c r="E295" s="9"/>
      <c r="F295" s="9"/>
      <c r="G295" s="9"/>
      <c r="H295" s="9"/>
      <c r="I295" s="88"/>
      <c r="J295" s="88"/>
      <c r="K295" s="9"/>
      <c r="L295" s="9"/>
      <c r="M295" s="9"/>
      <c r="N295" s="9"/>
      <c r="O295" s="9"/>
      <c r="P295" s="9"/>
      <c r="Q295" s="9"/>
    </row>
    <row r="296">
      <c r="A296" s="3"/>
      <c r="B296" s="3"/>
      <c r="C296" s="3"/>
      <c r="D296" s="3"/>
      <c r="E296" s="3"/>
      <c r="F296" s="3"/>
      <c r="G296" s="3"/>
      <c r="H296" s="3"/>
      <c r="I296" s="91"/>
      <c r="J296" s="91"/>
      <c r="K296" s="3"/>
      <c r="L296" s="3"/>
      <c r="M296" s="3"/>
      <c r="N296" s="3"/>
      <c r="O296" s="3"/>
      <c r="P296" s="3"/>
      <c r="Q296" s="3"/>
    </row>
    <row r="297">
      <c r="A297" s="9"/>
      <c r="B297" s="9"/>
      <c r="C297" s="9"/>
      <c r="D297" s="9"/>
      <c r="E297" s="9"/>
      <c r="F297" s="9"/>
      <c r="G297" s="9"/>
      <c r="H297" s="9"/>
      <c r="I297" s="88"/>
      <c r="J297" s="88"/>
      <c r="K297" s="9"/>
      <c r="L297" s="9"/>
      <c r="M297" s="9"/>
      <c r="N297" s="9"/>
      <c r="O297" s="9"/>
      <c r="P297" s="9"/>
      <c r="Q297" s="9"/>
    </row>
    <row r="298">
      <c r="A298" s="3"/>
      <c r="B298" s="3"/>
      <c r="C298" s="3"/>
      <c r="D298" s="3"/>
      <c r="E298" s="3"/>
      <c r="F298" s="3"/>
      <c r="G298" s="3"/>
      <c r="H298" s="3"/>
      <c r="I298" s="91"/>
      <c r="J298" s="91"/>
      <c r="K298" s="3"/>
      <c r="L298" s="3"/>
      <c r="M298" s="3"/>
      <c r="N298" s="3"/>
      <c r="O298" s="3"/>
      <c r="P298" s="3"/>
      <c r="Q298" s="3"/>
    </row>
    <row r="299">
      <c r="A299" s="9"/>
      <c r="B299" s="9"/>
      <c r="C299" s="9"/>
      <c r="D299" s="9"/>
      <c r="E299" s="9"/>
      <c r="F299" s="9"/>
      <c r="G299" s="9"/>
      <c r="H299" s="9"/>
      <c r="I299" s="88"/>
      <c r="J299" s="88"/>
      <c r="K299" s="9"/>
      <c r="L299" s="9"/>
      <c r="M299" s="9"/>
      <c r="N299" s="9"/>
      <c r="O299" s="9"/>
      <c r="P299" s="9"/>
      <c r="Q299" s="9"/>
    </row>
    <row r="300">
      <c r="A300" s="3"/>
      <c r="B300" s="3"/>
      <c r="C300" s="3"/>
      <c r="D300" s="3"/>
      <c r="E300" s="3"/>
      <c r="F300" s="3"/>
      <c r="G300" s="3"/>
      <c r="H300" s="3"/>
      <c r="I300" s="91"/>
      <c r="J300" s="91"/>
      <c r="K300" s="3"/>
      <c r="L300" s="3"/>
      <c r="M300" s="3"/>
      <c r="N300" s="3"/>
      <c r="O300" s="3"/>
      <c r="P300" s="3"/>
      <c r="Q300" s="3"/>
    </row>
    <row r="301">
      <c r="A301" s="9"/>
      <c r="B301" s="9"/>
      <c r="C301" s="9"/>
      <c r="D301" s="9"/>
      <c r="E301" s="9"/>
      <c r="F301" s="9"/>
      <c r="G301" s="9"/>
      <c r="H301" s="9"/>
      <c r="I301" s="88"/>
      <c r="J301" s="88"/>
      <c r="K301" s="9"/>
      <c r="L301" s="9"/>
      <c r="M301" s="9"/>
      <c r="N301" s="9"/>
      <c r="O301" s="9"/>
      <c r="P301" s="9"/>
      <c r="Q301" s="9"/>
    </row>
    <row r="302">
      <c r="A302" s="3"/>
      <c r="B302" s="3"/>
      <c r="C302" s="3"/>
      <c r="D302" s="3"/>
      <c r="E302" s="3"/>
      <c r="F302" s="3"/>
      <c r="G302" s="3"/>
      <c r="H302" s="3"/>
      <c r="I302" s="91"/>
      <c r="J302" s="91"/>
      <c r="K302" s="3"/>
      <c r="L302" s="3"/>
      <c r="M302" s="3"/>
      <c r="N302" s="3"/>
      <c r="O302" s="3"/>
      <c r="P302" s="3"/>
      <c r="Q302" s="3"/>
    </row>
    <row r="303">
      <c r="A303" s="9"/>
      <c r="B303" s="9"/>
      <c r="C303" s="9"/>
      <c r="D303" s="9"/>
      <c r="E303" s="9"/>
      <c r="F303" s="9"/>
      <c r="G303" s="9"/>
      <c r="H303" s="9"/>
      <c r="I303" s="88"/>
      <c r="J303" s="88"/>
      <c r="K303" s="9"/>
      <c r="L303" s="9"/>
      <c r="M303" s="9"/>
      <c r="N303" s="9"/>
      <c r="O303" s="9"/>
      <c r="P303" s="9"/>
      <c r="Q303" s="9"/>
    </row>
    <row r="304">
      <c r="A304" s="3"/>
      <c r="B304" s="3"/>
      <c r="C304" s="3"/>
      <c r="D304" s="3"/>
      <c r="E304" s="3"/>
      <c r="F304" s="3"/>
      <c r="G304" s="3"/>
      <c r="H304" s="3"/>
      <c r="I304" s="91"/>
      <c r="J304" s="91"/>
      <c r="K304" s="3"/>
      <c r="L304" s="3"/>
      <c r="M304" s="3"/>
      <c r="N304" s="3"/>
      <c r="O304" s="3"/>
      <c r="P304" s="3"/>
      <c r="Q304" s="3"/>
    </row>
    <row r="305">
      <c r="A305" s="9"/>
      <c r="B305" s="9"/>
      <c r="C305" s="9"/>
      <c r="D305" s="9"/>
      <c r="E305" s="9"/>
      <c r="F305" s="9"/>
      <c r="G305" s="9"/>
      <c r="H305" s="9"/>
      <c r="I305" s="88"/>
      <c r="J305" s="88"/>
      <c r="K305" s="9"/>
      <c r="L305" s="9"/>
      <c r="M305" s="9"/>
      <c r="N305" s="9"/>
      <c r="O305" s="9"/>
      <c r="P305" s="9"/>
      <c r="Q305" s="9"/>
    </row>
    <row r="306">
      <c r="A306" s="3"/>
      <c r="B306" s="3"/>
      <c r="C306" s="3"/>
      <c r="D306" s="3"/>
      <c r="E306" s="3"/>
      <c r="F306" s="3"/>
      <c r="G306" s="3"/>
      <c r="H306" s="3"/>
      <c r="I306" s="91"/>
      <c r="J306" s="91"/>
      <c r="K306" s="3"/>
      <c r="L306" s="3"/>
      <c r="M306" s="3"/>
      <c r="N306" s="3"/>
      <c r="O306" s="3"/>
      <c r="P306" s="3"/>
      <c r="Q306" s="3"/>
    </row>
    <row r="307">
      <c r="A307" s="9"/>
      <c r="B307" s="9"/>
      <c r="C307" s="9"/>
      <c r="D307" s="9"/>
      <c r="E307" s="9"/>
      <c r="F307" s="9"/>
      <c r="G307" s="9"/>
      <c r="H307" s="9"/>
      <c r="I307" s="88"/>
      <c r="J307" s="88"/>
      <c r="K307" s="9"/>
      <c r="L307" s="9"/>
      <c r="M307" s="9"/>
      <c r="N307" s="9"/>
      <c r="O307" s="9"/>
      <c r="P307" s="9"/>
      <c r="Q307" s="9"/>
    </row>
    <row r="308">
      <c r="A308" s="3"/>
      <c r="B308" s="3"/>
      <c r="C308" s="3"/>
      <c r="D308" s="3"/>
      <c r="E308" s="3"/>
      <c r="F308" s="3"/>
      <c r="G308" s="3"/>
      <c r="H308" s="3"/>
      <c r="I308" s="91"/>
      <c r="J308" s="91"/>
      <c r="K308" s="3"/>
      <c r="L308" s="3"/>
      <c r="M308" s="3"/>
      <c r="N308" s="3"/>
      <c r="O308" s="3"/>
      <c r="P308" s="3"/>
      <c r="Q308" s="3"/>
    </row>
    <row r="309">
      <c r="A309" s="9"/>
      <c r="B309" s="9"/>
      <c r="C309" s="9"/>
      <c r="D309" s="9"/>
      <c r="E309" s="9"/>
      <c r="F309" s="9"/>
      <c r="G309" s="9"/>
      <c r="H309" s="9"/>
      <c r="I309" s="88"/>
      <c r="J309" s="88"/>
      <c r="K309" s="9"/>
      <c r="L309" s="9"/>
      <c r="M309" s="9"/>
      <c r="N309" s="9"/>
      <c r="O309" s="9"/>
      <c r="P309" s="9"/>
      <c r="Q309" s="9"/>
    </row>
    <row r="310">
      <c r="A310" s="3"/>
      <c r="B310" s="3"/>
      <c r="C310" s="3"/>
      <c r="D310" s="3"/>
      <c r="E310" s="3"/>
      <c r="F310" s="3"/>
      <c r="G310" s="3"/>
      <c r="H310" s="3"/>
      <c r="I310" s="91"/>
      <c r="J310" s="91"/>
      <c r="K310" s="3"/>
      <c r="L310" s="3"/>
      <c r="M310" s="3"/>
      <c r="N310" s="3"/>
      <c r="O310" s="3"/>
      <c r="P310" s="3"/>
      <c r="Q310" s="3"/>
    </row>
    <row r="311">
      <c r="A311" s="9"/>
      <c r="B311" s="9"/>
      <c r="C311" s="9"/>
      <c r="D311" s="9"/>
      <c r="E311" s="9"/>
      <c r="F311" s="9"/>
      <c r="G311" s="9"/>
      <c r="H311" s="9"/>
      <c r="I311" s="88"/>
      <c r="J311" s="88"/>
      <c r="K311" s="9"/>
      <c r="L311" s="9"/>
      <c r="M311" s="9"/>
      <c r="N311" s="9"/>
      <c r="O311" s="9"/>
      <c r="P311" s="9"/>
      <c r="Q311" s="9"/>
    </row>
    <row r="312">
      <c r="A312" s="3"/>
      <c r="B312" s="3"/>
      <c r="C312" s="3"/>
      <c r="D312" s="3"/>
      <c r="E312" s="3"/>
      <c r="F312" s="3"/>
      <c r="G312" s="3"/>
      <c r="H312" s="3"/>
      <c r="I312" s="91"/>
      <c r="J312" s="91"/>
      <c r="K312" s="3"/>
      <c r="L312" s="3"/>
      <c r="M312" s="3"/>
      <c r="N312" s="3"/>
      <c r="O312" s="3"/>
      <c r="P312" s="3"/>
      <c r="Q312" s="3"/>
    </row>
    <row r="313">
      <c r="A313" s="9"/>
      <c r="B313" s="9"/>
      <c r="C313" s="9"/>
      <c r="D313" s="9"/>
      <c r="E313" s="9"/>
      <c r="F313" s="9"/>
      <c r="G313" s="9"/>
      <c r="H313" s="9"/>
      <c r="I313" s="88"/>
      <c r="J313" s="88"/>
      <c r="K313" s="9"/>
      <c r="L313" s="9"/>
      <c r="M313" s="9"/>
      <c r="N313" s="9"/>
      <c r="O313" s="9"/>
      <c r="P313" s="9"/>
      <c r="Q313" s="9"/>
    </row>
    <row r="314">
      <c r="A314" s="3"/>
      <c r="B314" s="3"/>
      <c r="C314" s="3"/>
      <c r="D314" s="3"/>
      <c r="E314" s="3"/>
      <c r="F314" s="3"/>
      <c r="G314" s="3"/>
      <c r="H314" s="3"/>
      <c r="I314" s="91"/>
      <c r="J314" s="91"/>
      <c r="K314" s="3"/>
      <c r="L314" s="3"/>
      <c r="M314" s="3"/>
      <c r="N314" s="3"/>
      <c r="O314" s="3"/>
      <c r="P314" s="3"/>
      <c r="Q314" s="3"/>
    </row>
    <row r="315">
      <c r="A315" s="9"/>
      <c r="B315" s="9"/>
      <c r="C315" s="9"/>
      <c r="D315" s="9"/>
      <c r="E315" s="9"/>
      <c r="F315" s="9"/>
      <c r="G315" s="9"/>
      <c r="H315" s="9"/>
      <c r="I315" s="88"/>
      <c r="J315" s="88"/>
      <c r="K315" s="9"/>
      <c r="L315" s="9"/>
      <c r="M315" s="9"/>
      <c r="N315" s="9"/>
      <c r="O315" s="9"/>
      <c r="P315" s="9"/>
      <c r="Q315" s="9"/>
    </row>
    <row r="316">
      <c r="A316" s="3"/>
      <c r="B316" s="3"/>
      <c r="C316" s="3"/>
      <c r="D316" s="3"/>
      <c r="E316" s="3"/>
      <c r="F316" s="3"/>
      <c r="G316" s="3"/>
      <c r="H316" s="3"/>
      <c r="I316" s="91"/>
      <c r="J316" s="91"/>
      <c r="K316" s="3"/>
      <c r="L316" s="3"/>
      <c r="M316" s="3"/>
      <c r="N316" s="3"/>
      <c r="O316" s="3"/>
      <c r="P316" s="3"/>
      <c r="Q316" s="3"/>
    </row>
    <row r="317">
      <c r="A317" s="9"/>
      <c r="B317" s="9"/>
      <c r="C317" s="9"/>
      <c r="D317" s="9"/>
      <c r="E317" s="9"/>
      <c r="F317" s="9"/>
      <c r="G317" s="9"/>
      <c r="H317" s="9"/>
      <c r="I317" s="88"/>
      <c r="J317" s="88"/>
      <c r="K317" s="9"/>
      <c r="L317" s="9"/>
      <c r="M317" s="9"/>
      <c r="N317" s="9"/>
      <c r="O317" s="9"/>
      <c r="P317" s="9"/>
      <c r="Q317" s="9"/>
    </row>
    <row r="318">
      <c r="A318" s="3"/>
      <c r="B318" s="3"/>
      <c r="C318" s="3"/>
      <c r="D318" s="3"/>
      <c r="E318" s="3"/>
      <c r="F318" s="3"/>
      <c r="G318" s="3"/>
      <c r="H318" s="3"/>
      <c r="I318" s="91"/>
      <c r="J318" s="91"/>
      <c r="K318" s="3"/>
      <c r="L318" s="3"/>
      <c r="M318" s="3"/>
      <c r="N318" s="3"/>
      <c r="O318" s="3"/>
      <c r="P318" s="3"/>
      <c r="Q318" s="3"/>
    </row>
    <row r="319">
      <c r="A319" s="9"/>
      <c r="B319" s="9"/>
      <c r="C319" s="9"/>
      <c r="D319" s="9"/>
      <c r="E319" s="9"/>
      <c r="F319" s="9"/>
      <c r="G319" s="9"/>
      <c r="H319" s="9"/>
      <c r="I319" s="88"/>
      <c r="J319" s="88"/>
      <c r="K319" s="9"/>
      <c r="L319" s="9"/>
      <c r="M319" s="9"/>
      <c r="N319" s="9"/>
      <c r="O319" s="9"/>
      <c r="P319" s="9"/>
      <c r="Q319" s="9"/>
    </row>
    <row r="320">
      <c r="A320" s="3"/>
      <c r="B320" s="3"/>
      <c r="C320" s="3"/>
      <c r="D320" s="3"/>
      <c r="E320" s="3"/>
      <c r="F320" s="3"/>
      <c r="G320" s="3"/>
      <c r="H320" s="3"/>
      <c r="I320" s="91"/>
      <c r="J320" s="91"/>
      <c r="K320" s="3"/>
      <c r="L320" s="3"/>
      <c r="M320" s="3"/>
      <c r="N320" s="3"/>
      <c r="O320" s="3"/>
      <c r="P320" s="3"/>
      <c r="Q320" s="3"/>
    </row>
    <row r="321">
      <c r="A321" s="9"/>
      <c r="B321" s="9"/>
      <c r="C321" s="9"/>
      <c r="D321" s="9"/>
      <c r="E321" s="9"/>
      <c r="F321" s="9"/>
      <c r="G321" s="9"/>
      <c r="H321" s="9"/>
      <c r="I321" s="88"/>
      <c r="J321" s="88"/>
      <c r="K321" s="9"/>
      <c r="L321" s="9"/>
      <c r="M321" s="9"/>
      <c r="N321" s="9"/>
      <c r="O321" s="9"/>
      <c r="P321" s="9"/>
      <c r="Q321" s="9"/>
    </row>
    <row r="322">
      <c r="A322" s="3"/>
      <c r="B322" s="3"/>
      <c r="C322" s="3"/>
      <c r="D322" s="3"/>
      <c r="E322" s="3"/>
      <c r="F322" s="3"/>
      <c r="G322" s="3"/>
      <c r="H322" s="3"/>
      <c r="I322" s="91"/>
      <c r="J322" s="91"/>
      <c r="K322" s="3"/>
      <c r="L322" s="3"/>
      <c r="M322" s="3"/>
      <c r="N322" s="3"/>
      <c r="O322" s="3"/>
      <c r="P322" s="3"/>
      <c r="Q322" s="3"/>
    </row>
    <row r="323">
      <c r="A323" s="9"/>
      <c r="B323" s="9"/>
      <c r="C323" s="9"/>
      <c r="D323" s="9"/>
      <c r="E323" s="9"/>
      <c r="F323" s="9"/>
      <c r="G323" s="9"/>
      <c r="H323" s="9"/>
      <c r="I323" s="88"/>
      <c r="J323" s="88"/>
      <c r="K323" s="9"/>
      <c r="L323" s="9"/>
      <c r="M323" s="9"/>
      <c r="N323" s="9"/>
      <c r="O323" s="9"/>
      <c r="P323" s="9"/>
      <c r="Q323" s="9"/>
    </row>
    <row r="324">
      <c r="A324" s="3"/>
      <c r="B324" s="3"/>
      <c r="C324" s="3"/>
      <c r="D324" s="3"/>
      <c r="E324" s="3"/>
      <c r="F324" s="3"/>
      <c r="G324" s="3"/>
      <c r="H324" s="3"/>
      <c r="I324" s="91"/>
      <c r="J324" s="91"/>
      <c r="K324" s="3"/>
      <c r="L324" s="3"/>
      <c r="M324" s="3"/>
      <c r="N324" s="3"/>
      <c r="O324" s="3"/>
      <c r="P324" s="3"/>
      <c r="Q324" s="3"/>
    </row>
    <row r="325">
      <c r="A325" s="9"/>
      <c r="B325" s="9"/>
      <c r="C325" s="9"/>
      <c r="D325" s="9"/>
      <c r="E325" s="9"/>
      <c r="F325" s="9"/>
      <c r="G325" s="9"/>
      <c r="H325" s="9"/>
      <c r="I325" s="88"/>
      <c r="J325" s="88"/>
      <c r="K325" s="9"/>
      <c r="L325" s="9"/>
      <c r="M325" s="9"/>
      <c r="N325" s="9"/>
      <c r="O325" s="9"/>
      <c r="P325" s="9"/>
      <c r="Q325" s="9"/>
    </row>
    <row r="326">
      <c r="A326" s="3"/>
      <c r="B326" s="3"/>
      <c r="C326" s="3"/>
      <c r="D326" s="3"/>
      <c r="E326" s="3"/>
      <c r="F326" s="3"/>
      <c r="G326" s="3"/>
      <c r="H326" s="3"/>
      <c r="I326" s="91"/>
      <c r="J326" s="91"/>
      <c r="K326" s="3"/>
      <c r="L326" s="3"/>
      <c r="M326" s="3"/>
      <c r="N326" s="3"/>
      <c r="O326" s="3"/>
      <c r="P326" s="3"/>
      <c r="Q326" s="3"/>
    </row>
    <row r="327">
      <c r="A327" s="9"/>
      <c r="B327" s="9"/>
      <c r="C327" s="9"/>
      <c r="D327" s="9"/>
      <c r="E327" s="9"/>
      <c r="F327" s="9"/>
      <c r="G327" s="9"/>
      <c r="H327" s="9"/>
      <c r="I327" s="88"/>
      <c r="J327" s="88"/>
      <c r="K327" s="9"/>
      <c r="L327" s="9"/>
      <c r="M327" s="9"/>
      <c r="N327" s="9"/>
      <c r="O327" s="9"/>
      <c r="P327" s="9"/>
      <c r="Q327" s="9"/>
    </row>
    <row r="328">
      <c r="A328" s="3"/>
      <c r="B328" s="3"/>
      <c r="C328" s="3"/>
      <c r="D328" s="3"/>
      <c r="E328" s="3"/>
      <c r="F328" s="3"/>
      <c r="G328" s="3"/>
      <c r="H328" s="3"/>
      <c r="I328" s="91"/>
      <c r="J328" s="91"/>
      <c r="K328" s="3"/>
      <c r="L328" s="3"/>
      <c r="M328" s="3"/>
      <c r="N328" s="3"/>
      <c r="O328" s="3"/>
      <c r="P328" s="3"/>
      <c r="Q328" s="3"/>
    </row>
    <row r="329">
      <c r="A329" s="9"/>
      <c r="B329" s="9"/>
      <c r="C329" s="9"/>
      <c r="D329" s="9"/>
      <c r="E329" s="9"/>
      <c r="F329" s="9"/>
      <c r="G329" s="9"/>
      <c r="H329" s="9"/>
      <c r="I329" s="88"/>
      <c r="J329" s="88"/>
      <c r="K329" s="9"/>
      <c r="L329" s="9"/>
      <c r="M329" s="9"/>
      <c r="N329" s="9"/>
      <c r="O329" s="9"/>
      <c r="P329" s="9"/>
      <c r="Q329" s="9"/>
    </row>
    <row r="330">
      <c r="A330" s="3"/>
      <c r="B330" s="3"/>
      <c r="C330" s="3"/>
      <c r="D330" s="3"/>
      <c r="E330" s="3"/>
      <c r="F330" s="3"/>
      <c r="G330" s="3"/>
      <c r="H330" s="3"/>
      <c r="I330" s="91"/>
      <c r="J330" s="91"/>
      <c r="K330" s="3"/>
      <c r="L330" s="3"/>
      <c r="M330" s="3"/>
      <c r="N330" s="3"/>
      <c r="O330" s="3"/>
      <c r="P330" s="3"/>
      <c r="Q330" s="3"/>
    </row>
    <row r="331">
      <c r="A331" s="9"/>
      <c r="B331" s="9"/>
      <c r="C331" s="9"/>
      <c r="D331" s="9"/>
      <c r="E331" s="9"/>
      <c r="F331" s="9"/>
      <c r="G331" s="9"/>
      <c r="H331" s="9"/>
      <c r="I331" s="88"/>
      <c r="J331" s="88"/>
      <c r="K331" s="9"/>
      <c r="L331" s="9"/>
      <c r="M331" s="9"/>
      <c r="N331" s="9"/>
      <c r="O331" s="9"/>
      <c r="P331" s="9"/>
      <c r="Q331" s="9"/>
    </row>
    <row r="332">
      <c r="A332" s="3"/>
      <c r="B332" s="3"/>
      <c r="C332" s="3"/>
      <c r="D332" s="3"/>
      <c r="E332" s="3"/>
      <c r="F332" s="3"/>
      <c r="G332" s="3"/>
      <c r="H332" s="3"/>
      <c r="I332" s="91"/>
      <c r="J332" s="91"/>
      <c r="K332" s="3"/>
      <c r="L332" s="3"/>
      <c r="M332" s="3"/>
      <c r="N332" s="3"/>
      <c r="O332" s="3"/>
      <c r="P332" s="3"/>
      <c r="Q332" s="3"/>
    </row>
    <row r="333">
      <c r="A333" s="9"/>
      <c r="B333" s="9"/>
      <c r="C333" s="9"/>
      <c r="D333" s="9"/>
      <c r="E333" s="9"/>
      <c r="F333" s="9"/>
      <c r="G333" s="9"/>
      <c r="H333" s="9"/>
      <c r="I333" s="88"/>
      <c r="J333" s="88"/>
      <c r="K333" s="9"/>
      <c r="L333" s="9"/>
      <c r="M333" s="9"/>
      <c r="N333" s="9"/>
      <c r="O333" s="9"/>
      <c r="P333" s="9"/>
      <c r="Q333" s="9"/>
    </row>
    <row r="334">
      <c r="A334" s="3"/>
      <c r="B334" s="3"/>
      <c r="C334" s="3"/>
      <c r="D334" s="3"/>
      <c r="E334" s="3"/>
      <c r="F334" s="3"/>
      <c r="G334" s="3"/>
      <c r="H334" s="3"/>
      <c r="I334" s="91"/>
      <c r="J334" s="91"/>
      <c r="K334" s="3"/>
      <c r="L334" s="3"/>
      <c r="M334" s="3"/>
      <c r="N334" s="3"/>
      <c r="O334" s="3"/>
      <c r="P334" s="3"/>
      <c r="Q334" s="3"/>
    </row>
    <row r="335">
      <c r="A335" s="9"/>
      <c r="B335" s="9"/>
      <c r="C335" s="9"/>
      <c r="D335" s="9"/>
      <c r="E335" s="9"/>
      <c r="F335" s="9"/>
      <c r="G335" s="9"/>
      <c r="H335" s="9"/>
      <c r="I335" s="88"/>
      <c r="J335" s="88"/>
      <c r="K335" s="9"/>
      <c r="L335" s="9"/>
      <c r="M335" s="9"/>
      <c r="N335" s="9"/>
      <c r="O335" s="9"/>
      <c r="P335" s="9"/>
      <c r="Q335" s="9"/>
    </row>
    <row r="336">
      <c r="A336" s="3"/>
      <c r="B336" s="3"/>
      <c r="C336" s="3"/>
      <c r="D336" s="3"/>
      <c r="E336" s="3"/>
      <c r="F336" s="3"/>
      <c r="G336" s="3"/>
      <c r="H336" s="3"/>
      <c r="I336" s="91"/>
      <c r="J336" s="91"/>
      <c r="K336" s="3"/>
      <c r="L336" s="3"/>
      <c r="M336" s="3"/>
      <c r="N336" s="3"/>
      <c r="O336" s="3"/>
      <c r="P336" s="3"/>
      <c r="Q336" s="3"/>
    </row>
    <row r="337">
      <c r="A337" s="9"/>
      <c r="B337" s="9"/>
      <c r="C337" s="9"/>
      <c r="D337" s="9"/>
      <c r="E337" s="9"/>
      <c r="F337" s="9"/>
      <c r="G337" s="9"/>
      <c r="H337" s="9"/>
      <c r="I337" s="88"/>
      <c r="J337" s="88"/>
      <c r="K337" s="9"/>
      <c r="L337" s="9"/>
      <c r="M337" s="9"/>
      <c r="N337" s="9"/>
      <c r="O337" s="9"/>
      <c r="P337" s="9"/>
      <c r="Q337" s="9"/>
    </row>
    <row r="338">
      <c r="A338" s="3"/>
      <c r="B338" s="3"/>
      <c r="C338" s="3"/>
      <c r="D338" s="3"/>
      <c r="E338" s="3"/>
      <c r="F338" s="3"/>
      <c r="G338" s="3"/>
      <c r="H338" s="3"/>
      <c r="I338" s="91"/>
      <c r="J338" s="91"/>
      <c r="K338" s="3"/>
      <c r="L338" s="3"/>
      <c r="M338" s="3"/>
      <c r="N338" s="3"/>
      <c r="O338" s="3"/>
      <c r="P338" s="3"/>
      <c r="Q338" s="3"/>
    </row>
    <row r="339">
      <c r="A339" s="9"/>
      <c r="B339" s="9"/>
      <c r="C339" s="9"/>
      <c r="D339" s="9"/>
      <c r="E339" s="9"/>
      <c r="F339" s="9"/>
      <c r="G339" s="9"/>
      <c r="H339" s="9"/>
      <c r="I339" s="88"/>
      <c r="J339" s="88"/>
      <c r="K339" s="9"/>
      <c r="L339" s="9"/>
      <c r="M339" s="9"/>
      <c r="N339" s="9"/>
      <c r="O339" s="9"/>
      <c r="P339" s="9"/>
      <c r="Q339" s="9"/>
    </row>
    <row r="340">
      <c r="A340" s="3"/>
      <c r="B340" s="3"/>
      <c r="C340" s="3"/>
      <c r="D340" s="3"/>
      <c r="E340" s="3"/>
      <c r="F340" s="3"/>
      <c r="G340" s="3"/>
      <c r="H340" s="3"/>
      <c r="I340" s="91"/>
      <c r="J340" s="91"/>
      <c r="K340" s="3"/>
      <c r="L340" s="3"/>
      <c r="M340" s="3"/>
      <c r="N340" s="3"/>
      <c r="O340" s="3"/>
      <c r="P340" s="3"/>
      <c r="Q340" s="3"/>
    </row>
    <row r="341">
      <c r="A341" s="9"/>
      <c r="B341" s="9"/>
      <c r="C341" s="9"/>
      <c r="D341" s="9"/>
      <c r="E341" s="9"/>
      <c r="F341" s="9"/>
      <c r="G341" s="9"/>
      <c r="H341" s="9"/>
      <c r="I341" s="88"/>
      <c r="J341" s="88"/>
      <c r="K341" s="9"/>
      <c r="L341" s="9"/>
      <c r="M341" s="9"/>
      <c r="N341" s="9"/>
      <c r="O341" s="9"/>
      <c r="P341" s="9"/>
      <c r="Q341" s="9"/>
    </row>
    <row r="342">
      <c r="A342" s="3"/>
      <c r="B342" s="3"/>
      <c r="C342" s="3"/>
      <c r="D342" s="3"/>
      <c r="E342" s="3"/>
      <c r="F342" s="3"/>
      <c r="G342" s="3"/>
      <c r="H342" s="3"/>
      <c r="I342" s="91"/>
      <c r="J342" s="91"/>
      <c r="K342" s="3"/>
      <c r="L342" s="3"/>
      <c r="M342" s="3"/>
      <c r="N342" s="3"/>
      <c r="O342" s="3"/>
      <c r="P342" s="3"/>
      <c r="Q342" s="3"/>
    </row>
    <row r="343">
      <c r="A343" s="9"/>
      <c r="B343" s="9"/>
      <c r="C343" s="9"/>
      <c r="D343" s="9"/>
      <c r="E343" s="9"/>
      <c r="F343" s="9"/>
      <c r="G343" s="9"/>
      <c r="H343" s="9"/>
      <c r="I343" s="88"/>
      <c r="J343" s="88"/>
      <c r="K343" s="9"/>
      <c r="L343" s="9"/>
      <c r="M343" s="9"/>
      <c r="N343" s="9"/>
      <c r="O343" s="9"/>
      <c r="P343" s="9"/>
      <c r="Q343" s="9"/>
    </row>
    <row r="344">
      <c r="A344" s="3"/>
      <c r="B344" s="3"/>
      <c r="C344" s="3"/>
      <c r="D344" s="3"/>
      <c r="E344" s="3"/>
      <c r="F344" s="3"/>
      <c r="G344" s="3"/>
      <c r="H344" s="3"/>
      <c r="I344" s="91"/>
      <c r="J344" s="91"/>
      <c r="K344" s="3"/>
      <c r="L344" s="3"/>
      <c r="M344" s="3"/>
      <c r="N344" s="3"/>
      <c r="O344" s="3"/>
      <c r="P344" s="3"/>
      <c r="Q344" s="3"/>
    </row>
    <row r="345">
      <c r="A345" s="9"/>
      <c r="B345" s="9"/>
      <c r="C345" s="9"/>
      <c r="D345" s="9"/>
      <c r="E345" s="9"/>
      <c r="F345" s="9"/>
      <c r="G345" s="9"/>
      <c r="H345" s="9"/>
      <c r="I345" s="88"/>
      <c r="J345" s="88"/>
      <c r="K345" s="9"/>
      <c r="L345" s="9"/>
      <c r="M345" s="9"/>
      <c r="N345" s="9"/>
      <c r="O345" s="9"/>
      <c r="P345" s="9"/>
      <c r="Q345" s="9"/>
    </row>
    <row r="346">
      <c r="A346" s="3"/>
      <c r="B346" s="3"/>
      <c r="C346" s="3"/>
      <c r="D346" s="3"/>
      <c r="E346" s="3"/>
      <c r="F346" s="3"/>
      <c r="G346" s="3"/>
      <c r="H346" s="3"/>
      <c r="I346" s="91"/>
      <c r="J346" s="91"/>
      <c r="K346" s="3"/>
      <c r="L346" s="3"/>
      <c r="M346" s="3"/>
      <c r="N346" s="3"/>
      <c r="O346" s="3"/>
      <c r="P346" s="3"/>
      <c r="Q346" s="3"/>
    </row>
    <row r="347">
      <c r="A347" s="9"/>
      <c r="B347" s="9"/>
      <c r="C347" s="9"/>
      <c r="D347" s="9"/>
      <c r="E347" s="9"/>
      <c r="F347" s="9"/>
      <c r="G347" s="9"/>
      <c r="H347" s="9"/>
      <c r="I347" s="88"/>
      <c r="J347" s="88"/>
      <c r="K347" s="9"/>
      <c r="L347" s="9"/>
      <c r="M347" s="9"/>
      <c r="N347" s="9"/>
      <c r="O347" s="9"/>
      <c r="P347" s="9"/>
      <c r="Q347" s="9"/>
    </row>
    <row r="348">
      <c r="A348" s="3"/>
      <c r="B348" s="3"/>
      <c r="C348" s="3"/>
      <c r="D348" s="3"/>
      <c r="E348" s="3"/>
      <c r="F348" s="3"/>
      <c r="G348" s="3"/>
      <c r="H348" s="3"/>
      <c r="I348" s="91"/>
      <c r="J348" s="91"/>
      <c r="K348" s="3"/>
      <c r="L348" s="3"/>
      <c r="M348" s="3"/>
      <c r="N348" s="3"/>
      <c r="O348" s="3"/>
      <c r="P348" s="3"/>
      <c r="Q348" s="3"/>
    </row>
    <row r="349">
      <c r="A349" s="9"/>
      <c r="B349" s="9"/>
      <c r="C349" s="9"/>
      <c r="D349" s="9"/>
      <c r="E349" s="9"/>
      <c r="F349" s="9"/>
      <c r="G349" s="9"/>
      <c r="H349" s="9"/>
      <c r="I349" s="88"/>
      <c r="J349" s="88"/>
      <c r="K349" s="9"/>
      <c r="L349" s="9"/>
      <c r="M349" s="9"/>
      <c r="N349" s="9"/>
      <c r="O349" s="9"/>
      <c r="P349" s="9"/>
      <c r="Q349" s="9"/>
    </row>
    <row r="350">
      <c r="A350" s="3"/>
      <c r="B350" s="3"/>
      <c r="C350" s="3"/>
      <c r="D350" s="3"/>
      <c r="E350" s="3"/>
      <c r="F350" s="3"/>
      <c r="G350" s="3"/>
      <c r="H350" s="3"/>
      <c r="I350" s="91"/>
      <c r="J350" s="91"/>
      <c r="K350" s="3"/>
      <c r="L350" s="3"/>
      <c r="M350" s="3"/>
      <c r="N350" s="3"/>
      <c r="O350" s="3"/>
      <c r="P350" s="3"/>
      <c r="Q350" s="3"/>
    </row>
    <row r="351">
      <c r="A351" s="9"/>
      <c r="B351" s="9"/>
      <c r="C351" s="9"/>
      <c r="D351" s="9"/>
      <c r="E351" s="9"/>
      <c r="F351" s="9"/>
      <c r="G351" s="9"/>
      <c r="H351" s="9"/>
      <c r="I351" s="88"/>
      <c r="J351" s="88"/>
      <c r="K351" s="9"/>
      <c r="L351" s="9"/>
      <c r="M351" s="9"/>
      <c r="N351" s="9"/>
      <c r="O351" s="9"/>
      <c r="P351" s="9"/>
      <c r="Q351" s="9"/>
    </row>
    <row r="352">
      <c r="A352" s="3"/>
      <c r="B352" s="3"/>
      <c r="C352" s="3"/>
      <c r="D352" s="3"/>
      <c r="E352" s="3"/>
      <c r="F352" s="3"/>
      <c r="G352" s="3"/>
      <c r="H352" s="3"/>
      <c r="I352" s="91"/>
      <c r="J352" s="91"/>
      <c r="K352" s="3"/>
      <c r="L352" s="3"/>
      <c r="M352" s="3"/>
      <c r="N352" s="3"/>
      <c r="O352" s="3"/>
      <c r="P352" s="3"/>
      <c r="Q352" s="3"/>
    </row>
    <row r="353">
      <c r="A353" s="9"/>
      <c r="B353" s="9"/>
      <c r="C353" s="9"/>
      <c r="D353" s="9"/>
      <c r="E353" s="9"/>
      <c r="F353" s="9"/>
      <c r="G353" s="9"/>
      <c r="H353" s="9"/>
      <c r="I353" s="88"/>
      <c r="J353" s="88"/>
      <c r="K353" s="9"/>
      <c r="L353" s="9"/>
      <c r="M353" s="9"/>
      <c r="N353" s="9"/>
      <c r="O353" s="9"/>
      <c r="P353" s="9"/>
      <c r="Q353" s="9"/>
    </row>
    <row r="354">
      <c r="A354" s="3"/>
      <c r="B354" s="3"/>
      <c r="C354" s="3"/>
      <c r="D354" s="3"/>
      <c r="E354" s="3"/>
      <c r="F354" s="3"/>
      <c r="G354" s="3"/>
      <c r="H354" s="3"/>
      <c r="I354" s="91"/>
      <c r="J354" s="91"/>
      <c r="K354" s="3"/>
      <c r="L354" s="3"/>
      <c r="M354" s="3"/>
      <c r="N354" s="3"/>
      <c r="O354" s="3"/>
      <c r="P354" s="3"/>
      <c r="Q354" s="3"/>
    </row>
    <row r="355">
      <c r="A355" s="9"/>
      <c r="B355" s="9"/>
      <c r="C355" s="9"/>
      <c r="D355" s="9"/>
      <c r="E355" s="9"/>
      <c r="F355" s="9"/>
      <c r="G355" s="9"/>
      <c r="H355" s="9"/>
      <c r="I355" s="88"/>
      <c r="J355" s="88"/>
      <c r="K355" s="9"/>
      <c r="L355" s="9"/>
      <c r="M355" s="9"/>
      <c r="N355" s="9"/>
      <c r="O355" s="9"/>
      <c r="P355" s="9"/>
      <c r="Q355" s="9"/>
    </row>
    <row r="356">
      <c r="A356" s="3"/>
      <c r="B356" s="3"/>
      <c r="C356" s="3"/>
      <c r="D356" s="3"/>
      <c r="E356" s="3"/>
      <c r="F356" s="3"/>
      <c r="G356" s="3"/>
      <c r="H356" s="3"/>
      <c r="I356" s="91"/>
      <c r="J356" s="91"/>
      <c r="K356" s="3"/>
      <c r="L356" s="3"/>
      <c r="M356" s="3"/>
      <c r="N356" s="3"/>
      <c r="O356" s="3"/>
      <c r="P356" s="3"/>
      <c r="Q356" s="3"/>
    </row>
    <row r="357">
      <c r="A357" s="9"/>
      <c r="B357" s="9"/>
      <c r="C357" s="9"/>
      <c r="D357" s="9"/>
      <c r="E357" s="9"/>
      <c r="F357" s="9"/>
      <c r="G357" s="9"/>
      <c r="H357" s="9"/>
      <c r="I357" s="88"/>
      <c r="J357" s="88"/>
      <c r="K357" s="9"/>
      <c r="L357" s="9"/>
      <c r="M357" s="9"/>
      <c r="N357" s="9"/>
      <c r="O357" s="9"/>
      <c r="P357" s="9"/>
      <c r="Q357" s="9"/>
    </row>
    <row r="358">
      <c r="A358" s="3"/>
      <c r="B358" s="3"/>
      <c r="C358" s="3"/>
      <c r="D358" s="3"/>
      <c r="E358" s="3"/>
      <c r="F358" s="3"/>
      <c r="G358" s="3"/>
      <c r="H358" s="3"/>
      <c r="I358" s="91"/>
      <c r="J358" s="91"/>
      <c r="K358" s="3"/>
      <c r="L358" s="3"/>
      <c r="M358" s="3"/>
      <c r="N358" s="3"/>
      <c r="O358" s="3"/>
      <c r="P358" s="3"/>
      <c r="Q358" s="3"/>
    </row>
    <row r="359">
      <c r="A359" s="9"/>
      <c r="B359" s="9"/>
      <c r="C359" s="9"/>
      <c r="D359" s="9"/>
      <c r="E359" s="9"/>
      <c r="F359" s="9"/>
      <c r="G359" s="9"/>
      <c r="H359" s="9"/>
      <c r="I359" s="88"/>
      <c r="J359" s="88"/>
      <c r="K359" s="9"/>
      <c r="L359" s="9"/>
      <c r="M359" s="9"/>
      <c r="N359" s="9"/>
      <c r="O359" s="9"/>
      <c r="P359" s="9"/>
      <c r="Q359" s="9"/>
    </row>
    <row r="360">
      <c r="A360" s="3"/>
      <c r="B360" s="3"/>
      <c r="C360" s="3"/>
      <c r="D360" s="3"/>
      <c r="E360" s="3"/>
      <c r="F360" s="3"/>
      <c r="G360" s="3"/>
      <c r="H360" s="3"/>
      <c r="I360" s="91"/>
      <c r="J360" s="91"/>
      <c r="K360" s="3"/>
      <c r="L360" s="3"/>
      <c r="M360" s="3"/>
      <c r="N360" s="3"/>
      <c r="O360" s="3"/>
      <c r="P360" s="3"/>
      <c r="Q360" s="3"/>
    </row>
    <row r="361">
      <c r="A361" s="9"/>
      <c r="B361" s="9"/>
      <c r="C361" s="9"/>
      <c r="D361" s="9"/>
      <c r="E361" s="9"/>
      <c r="F361" s="9"/>
      <c r="G361" s="9"/>
      <c r="H361" s="9"/>
      <c r="I361" s="88"/>
      <c r="J361" s="88"/>
      <c r="K361" s="9"/>
      <c r="L361" s="9"/>
      <c r="M361" s="9"/>
      <c r="N361" s="9"/>
      <c r="O361" s="9"/>
      <c r="P361" s="9"/>
      <c r="Q361" s="9"/>
    </row>
    <row r="362">
      <c r="A362" s="3"/>
      <c r="B362" s="3"/>
      <c r="C362" s="3"/>
      <c r="D362" s="3"/>
      <c r="E362" s="3"/>
      <c r="F362" s="3"/>
      <c r="G362" s="3"/>
      <c r="H362" s="3"/>
      <c r="I362" s="91"/>
      <c r="J362" s="91"/>
      <c r="K362" s="3"/>
      <c r="L362" s="3"/>
      <c r="M362" s="3"/>
      <c r="N362" s="3"/>
      <c r="O362" s="3"/>
      <c r="P362" s="3"/>
      <c r="Q362" s="3"/>
    </row>
    <row r="363">
      <c r="A363" s="9"/>
      <c r="B363" s="9"/>
      <c r="C363" s="9"/>
      <c r="D363" s="9"/>
      <c r="E363" s="9"/>
      <c r="F363" s="9"/>
      <c r="G363" s="9"/>
      <c r="H363" s="9"/>
      <c r="I363" s="88"/>
      <c r="J363" s="88"/>
      <c r="K363" s="9"/>
      <c r="L363" s="9"/>
      <c r="M363" s="9"/>
      <c r="N363" s="9"/>
      <c r="O363" s="9"/>
      <c r="P363" s="9"/>
      <c r="Q363" s="9"/>
    </row>
    <row r="364">
      <c r="A364" s="3"/>
      <c r="B364" s="3"/>
      <c r="C364" s="3"/>
      <c r="D364" s="3"/>
      <c r="E364" s="3"/>
      <c r="F364" s="3"/>
      <c r="G364" s="3"/>
      <c r="H364" s="3"/>
      <c r="I364" s="91"/>
      <c r="J364" s="91"/>
      <c r="K364" s="3"/>
      <c r="L364" s="3"/>
      <c r="M364" s="3"/>
      <c r="N364" s="3"/>
      <c r="O364" s="3"/>
      <c r="P364" s="3"/>
      <c r="Q364" s="3"/>
    </row>
    <row r="365">
      <c r="A365" s="9"/>
      <c r="B365" s="9"/>
      <c r="C365" s="9"/>
      <c r="D365" s="9"/>
      <c r="E365" s="9"/>
      <c r="F365" s="9"/>
      <c r="G365" s="9"/>
      <c r="H365" s="9"/>
      <c r="I365" s="88"/>
      <c r="J365" s="88"/>
      <c r="K365" s="9"/>
      <c r="L365" s="9"/>
      <c r="M365" s="9"/>
      <c r="N365" s="9"/>
      <c r="O365" s="9"/>
      <c r="P365" s="9"/>
      <c r="Q365" s="9"/>
    </row>
    <row r="366">
      <c r="A366" s="3"/>
      <c r="B366" s="3"/>
      <c r="C366" s="3"/>
      <c r="D366" s="3"/>
      <c r="E366" s="3"/>
      <c r="F366" s="3"/>
      <c r="G366" s="3"/>
      <c r="H366" s="3"/>
      <c r="I366" s="91"/>
      <c r="J366" s="91"/>
      <c r="K366" s="3"/>
      <c r="L366" s="3"/>
      <c r="M366" s="3"/>
      <c r="N366" s="3"/>
      <c r="O366" s="3"/>
      <c r="P366" s="3"/>
      <c r="Q366" s="3"/>
    </row>
    <row r="367">
      <c r="A367" s="9"/>
      <c r="B367" s="9"/>
      <c r="C367" s="9"/>
      <c r="D367" s="9"/>
      <c r="E367" s="9"/>
      <c r="F367" s="9"/>
      <c r="G367" s="9"/>
      <c r="H367" s="9"/>
      <c r="I367" s="88"/>
      <c r="J367" s="88"/>
      <c r="K367" s="9"/>
      <c r="L367" s="9"/>
      <c r="M367" s="9"/>
      <c r="N367" s="9"/>
      <c r="O367" s="9"/>
      <c r="P367" s="9"/>
      <c r="Q367" s="9"/>
    </row>
    <row r="368">
      <c r="A368" s="3"/>
      <c r="B368" s="3"/>
      <c r="C368" s="3"/>
      <c r="D368" s="3"/>
      <c r="E368" s="3"/>
      <c r="F368" s="3"/>
      <c r="G368" s="3"/>
      <c r="H368" s="3"/>
      <c r="I368" s="91"/>
      <c r="J368" s="91"/>
      <c r="K368" s="3"/>
      <c r="L368" s="3"/>
      <c r="M368" s="3"/>
      <c r="N368" s="3"/>
      <c r="O368" s="3"/>
      <c r="P368" s="3"/>
      <c r="Q368" s="3"/>
    </row>
    <row r="369">
      <c r="A369" s="9"/>
      <c r="B369" s="9"/>
      <c r="C369" s="9"/>
      <c r="D369" s="9"/>
      <c r="E369" s="9"/>
      <c r="F369" s="9"/>
      <c r="G369" s="9"/>
      <c r="H369" s="9"/>
      <c r="I369" s="88"/>
      <c r="J369" s="88"/>
      <c r="K369" s="9"/>
      <c r="L369" s="9"/>
      <c r="M369" s="9"/>
      <c r="N369" s="9"/>
      <c r="O369" s="9"/>
      <c r="P369" s="9"/>
      <c r="Q369" s="9"/>
    </row>
    <row r="370">
      <c r="A370" s="3"/>
      <c r="B370" s="3"/>
      <c r="C370" s="3"/>
      <c r="D370" s="3"/>
      <c r="E370" s="3"/>
      <c r="F370" s="3"/>
      <c r="G370" s="3"/>
      <c r="H370" s="3"/>
      <c r="I370" s="91"/>
      <c r="J370" s="91"/>
      <c r="K370" s="3"/>
      <c r="L370" s="3"/>
      <c r="M370" s="3"/>
      <c r="N370" s="3"/>
      <c r="O370" s="3"/>
      <c r="P370" s="3"/>
      <c r="Q370" s="3"/>
    </row>
    <row r="371">
      <c r="A371" s="9"/>
      <c r="B371" s="9"/>
      <c r="C371" s="9"/>
      <c r="D371" s="9"/>
      <c r="E371" s="9"/>
      <c r="F371" s="9"/>
      <c r="G371" s="9"/>
      <c r="H371" s="9"/>
      <c r="I371" s="88"/>
      <c r="J371" s="88"/>
      <c r="K371" s="9"/>
      <c r="L371" s="9"/>
      <c r="M371" s="9"/>
      <c r="N371" s="9"/>
      <c r="O371" s="9"/>
      <c r="P371" s="9"/>
      <c r="Q371" s="9"/>
    </row>
    <row r="372">
      <c r="A372" s="3"/>
      <c r="B372" s="3"/>
      <c r="C372" s="3"/>
      <c r="D372" s="3"/>
      <c r="E372" s="3"/>
      <c r="F372" s="3"/>
      <c r="G372" s="3"/>
      <c r="H372" s="3"/>
      <c r="I372" s="91"/>
      <c r="J372" s="91"/>
      <c r="K372" s="3"/>
      <c r="L372" s="3"/>
      <c r="M372" s="3"/>
      <c r="N372" s="3"/>
      <c r="O372" s="3"/>
      <c r="P372" s="3"/>
      <c r="Q372" s="3"/>
    </row>
    <row r="373">
      <c r="A373" s="9"/>
      <c r="B373" s="9"/>
      <c r="C373" s="9"/>
      <c r="D373" s="9"/>
      <c r="E373" s="9"/>
      <c r="F373" s="9"/>
      <c r="G373" s="9"/>
      <c r="H373" s="9"/>
      <c r="I373" s="88"/>
      <c r="J373" s="88"/>
      <c r="K373" s="9"/>
      <c r="L373" s="9"/>
      <c r="M373" s="9"/>
      <c r="N373" s="9"/>
      <c r="O373" s="9"/>
      <c r="P373" s="9"/>
      <c r="Q373" s="9"/>
    </row>
    <row r="374">
      <c r="A374" s="3"/>
      <c r="B374" s="3"/>
      <c r="C374" s="3"/>
      <c r="D374" s="3"/>
      <c r="E374" s="3"/>
      <c r="F374" s="3"/>
      <c r="G374" s="3"/>
      <c r="H374" s="3"/>
      <c r="I374" s="91"/>
      <c r="J374" s="91"/>
      <c r="K374" s="3"/>
      <c r="L374" s="3"/>
      <c r="M374" s="3"/>
      <c r="N374" s="3"/>
      <c r="O374" s="3"/>
      <c r="P374" s="3"/>
      <c r="Q374" s="3"/>
    </row>
    <row r="375">
      <c r="A375" s="9"/>
      <c r="B375" s="9"/>
      <c r="C375" s="9"/>
      <c r="D375" s="9"/>
      <c r="E375" s="9"/>
      <c r="F375" s="9"/>
      <c r="G375" s="9"/>
      <c r="H375" s="9"/>
      <c r="I375" s="88"/>
      <c r="J375" s="88"/>
      <c r="K375" s="9"/>
      <c r="L375" s="9"/>
      <c r="M375" s="9"/>
      <c r="N375" s="9"/>
      <c r="O375" s="9"/>
      <c r="P375" s="9"/>
      <c r="Q375" s="9"/>
    </row>
    <row r="376">
      <c r="A376" s="3"/>
      <c r="B376" s="3"/>
      <c r="C376" s="3"/>
      <c r="D376" s="3"/>
      <c r="E376" s="3"/>
      <c r="F376" s="3"/>
      <c r="G376" s="3"/>
      <c r="H376" s="3"/>
      <c r="I376" s="91"/>
      <c r="J376" s="91"/>
      <c r="K376" s="3"/>
      <c r="L376" s="3"/>
      <c r="M376" s="3"/>
      <c r="N376" s="3"/>
      <c r="O376" s="3"/>
      <c r="P376" s="3"/>
      <c r="Q376" s="3"/>
    </row>
    <row r="377">
      <c r="A377" s="9"/>
      <c r="B377" s="9"/>
      <c r="C377" s="9"/>
      <c r="D377" s="9"/>
      <c r="E377" s="9"/>
      <c r="F377" s="9"/>
      <c r="G377" s="9"/>
      <c r="H377" s="9"/>
      <c r="I377" s="88"/>
      <c r="J377" s="88"/>
      <c r="K377" s="9"/>
      <c r="L377" s="9"/>
      <c r="M377" s="9"/>
      <c r="N377" s="9"/>
      <c r="O377" s="9"/>
      <c r="P377" s="9"/>
      <c r="Q377" s="9"/>
    </row>
    <row r="378">
      <c r="A378" s="3"/>
      <c r="B378" s="3"/>
      <c r="C378" s="3"/>
      <c r="D378" s="3"/>
      <c r="E378" s="3"/>
      <c r="F378" s="3"/>
      <c r="G378" s="3"/>
      <c r="H378" s="3"/>
      <c r="I378" s="91"/>
      <c r="J378" s="91"/>
      <c r="K378" s="3"/>
      <c r="L378" s="3"/>
      <c r="M378" s="3"/>
      <c r="N378" s="3"/>
      <c r="O378" s="3"/>
      <c r="P378" s="3"/>
      <c r="Q378" s="3"/>
    </row>
    <row r="379">
      <c r="A379" s="9"/>
      <c r="B379" s="9"/>
      <c r="C379" s="9"/>
      <c r="D379" s="9"/>
      <c r="E379" s="9"/>
      <c r="F379" s="9"/>
      <c r="G379" s="9"/>
      <c r="H379" s="9"/>
      <c r="I379" s="88"/>
      <c r="J379" s="88"/>
      <c r="K379" s="9"/>
      <c r="L379" s="9"/>
      <c r="M379" s="9"/>
      <c r="N379" s="9"/>
      <c r="O379" s="9"/>
      <c r="P379" s="9"/>
      <c r="Q379" s="9"/>
    </row>
    <row r="380">
      <c r="A380" s="3"/>
      <c r="B380" s="3"/>
      <c r="C380" s="3"/>
      <c r="D380" s="3"/>
      <c r="E380" s="3"/>
      <c r="F380" s="3"/>
      <c r="G380" s="3"/>
      <c r="H380" s="3"/>
      <c r="I380" s="91"/>
      <c r="J380" s="91"/>
      <c r="K380" s="3"/>
      <c r="L380" s="3"/>
      <c r="M380" s="3"/>
      <c r="N380" s="3"/>
      <c r="O380" s="3"/>
      <c r="P380" s="3"/>
      <c r="Q380" s="3"/>
    </row>
    <row r="381">
      <c r="A381" s="9"/>
      <c r="B381" s="9"/>
      <c r="C381" s="9"/>
      <c r="D381" s="9"/>
      <c r="E381" s="9"/>
      <c r="F381" s="9"/>
      <c r="G381" s="9"/>
      <c r="H381" s="9"/>
      <c r="I381" s="88"/>
      <c r="J381" s="88"/>
      <c r="K381" s="9"/>
      <c r="L381" s="9"/>
      <c r="M381" s="9"/>
      <c r="N381" s="9"/>
      <c r="O381" s="9"/>
      <c r="P381" s="9"/>
      <c r="Q381" s="9"/>
    </row>
    <row r="382">
      <c r="A382" s="3"/>
      <c r="B382" s="3"/>
      <c r="C382" s="3"/>
      <c r="D382" s="3"/>
      <c r="E382" s="3"/>
      <c r="F382" s="3"/>
      <c r="G382" s="3"/>
      <c r="H382" s="3"/>
      <c r="I382" s="91"/>
      <c r="J382" s="91"/>
      <c r="K382" s="3"/>
      <c r="L382" s="3"/>
      <c r="M382" s="3"/>
      <c r="N382" s="3"/>
      <c r="O382" s="3"/>
      <c r="P382" s="3"/>
      <c r="Q382" s="3"/>
    </row>
    <row r="383">
      <c r="A383" s="9"/>
      <c r="B383" s="9"/>
      <c r="C383" s="9"/>
      <c r="D383" s="9"/>
      <c r="E383" s="9"/>
      <c r="F383" s="9"/>
      <c r="G383" s="9"/>
      <c r="H383" s="9"/>
      <c r="I383" s="88"/>
      <c r="J383" s="88"/>
      <c r="K383" s="9"/>
      <c r="L383" s="9"/>
      <c r="M383" s="9"/>
      <c r="N383" s="9"/>
      <c r="O383" s="9"/>
      <c r="P383" s="9"/>
      <c r="Q383" s="9"/>
    </row>
    <row r="384">
      <c r="A384" s="3"/>
      <c r="B384" s="3"/>
      <c r="C384" s="3"/>
      <c r="D384" s="3"/>
      <c r="E384" s="3"/>
      <c r="F384" s="3"/>
      <c r="G384" s="3"/>
      <c r="H384" s="3"/>
      <c r="I384" s="91"/>
      <c r="J384" s="91"/>
      <c r="K384" s="3"/>
      <c r="L384" s="3"/>
      <c r="M384" s="3"/>
      <c r="N384" s="3"/>
      <c r="O384" s="3"/>
      <c r="P384" s="3"/>
      <c r="Q384" s="3"/>
    </row>
    <row r="385">
      <c r="A385" s="9"/>
      <c r="B385" s="9"/>
      <c r="C385" s="9"/>
      <c r="D385" s="9"/>
      <c r="E385" s="9"/>
      <c r="F385" s="9"/>
      <c r="G385" s="9"/>
      <c r="H385" s="9"/>
      <c r="I385" s="88"/>
      <c r="J385" s="88"/>
      <c r="K385" s="9"/>
      <c r="L385" s="9"/>
      <c r="M385" s="9"/>
      <c r="N385" s="9"/>
      <c r="O385" s="9"/>
      <c r="P385" s="9"/>
      <c r="Q385" s="9"/>
    </row>
    <row r="386">
      <c r="A386" s="3"/>
      <c r="B386" s="3"/>
      <c r="C386" s="3"/>
      <c r="D386" s="3"/>
      <c r="E386" s="3"/>
      <c r="F386" s="3"/>
      <c r="G386" s="3"/>
      <c r="H386" s="3"/>
      <c r="I386" s="91"/>
      <c r="J386" s="91"/>
      <c r="K386" s="3"/>
      <c r="L386" s="3"/>
      <c r="M386" s="3"/>
      <c r="N386" s="3"/>
      <c r="O386" s="3"/>
      <c r="P386" s="3"/>
      <c r="Q386" s="3"/>
    </row>
    <row r="387">
      <c r="A387" s="9"/>
      <c r="B387" s="9"/>
      <c r="C387" s="9"/>
      <c r="D387" s="9"/>
      <c r="E387" s="9"/>
      <c r="F387" s="9"/>
      <c r="G387" s="9"/>
      <c r="H387" s="9"/>
      <c r="I387" s="88"/>
      <c r="J387" s="88"/>
      <c r="K387" s="9"/>
      <c r="L387" s="9"/>
      <c r="M387" s="9"/>
      <c r="N387" s="9"/>
      <c r="O387" s="9"/>
      <c r="P387" s="9"/>
      <c r="Q387" s="9"/>
    </row>
    <row r="388">
      <c r="A388" s="3"/>
      <c r="B388" s="3"/>
      <c r="C388" s="3"/>
      <c r="D388" s="3"/>
      <c r="E388" s="3"/>
      <c r="F388" s="3"/>
      <c r="G388" s="3"/>
      <c r="H388" s="3"/>
      <c r="I388" s="91"/>
      <c r="J388" s="91"/>
      <c r="K388" s="3"/>
      <c r="L388" s="3"/>
      <c r="M388" s="3"/>
      <c r="N388" s="3"/>
      <c r="O388" s="3"/>
      <c r="P388" s="3"/>
      <c r="Q388" s="3"/>
    </row>
    <row r="389">
      <c r="A389" s="9"/>
      <c r="B389" s="9"/>
      <c r="C389" s="9"/>
      <c r="D389" s="9"/>
      <c r="E389" s="9"/>
      <c r="F389" s="9"/>
      <c r="G389" s="9"/>
      <c r="H389" s="9"/>
      <c r="I389" s="88"/>
      <c r="J389" s="88"/>
      <c r="K389" s="9"/>
      <c r="L389" s="9"/>
      <c r="M389" s="9"/>
      <c r="N389" s="9"/>
      <c r="O389" s="9"/>
      <c r="P389" s="9"/>
      <c r="Q389" s="9"/>
    </row>
    <row r="390">
      <c r="A390" s="3"/>
      <c r="B390" s="3"/>
      <c r="C390" s="3"/>
      <c r="D390" s="3"/>
      <c r="E390" s="3"/>
      <c r="F390" s="3"/>
      <c r="G390" s="3"/>
      <c r="H390" s="3"/>
      <c r="I390" s="91"/>
      <c r="J390" s="91"/>
      <c r="K390" s="3"/>
      <c r="L390" s="3"/>
      <c r="M390" s="3"/>
      <c r="N390" s="3"/>
      <c r="O390" s="3"/>
      <c r="P390" s="3"/>
      <c r="Q390" s="3"/>
    </row>
    <row r="391">
      <c r="A391" s="9"/>
      <c r="B391" s="9"/>
      <c r="C391" s="9"/>
      <c r="D391" s="9"/>
      <c r="E391" s="9"/>
      <c r="F391" s="9"/>
      <c r="G391" s="9"/>
      <c r="H391" s="9"/>
      <c r="I391" s="88"/>
      <c r="J391" s="88"/>
      <c r="K391" s="9"/>
      <c r="L391" s="9"/>
      <c r="M391" s="9"/>
      <c r="N391" s="9"/>
      <c r="O391" s="9"/>
      <c r="P391" s="9"/>
      <c r="Q391" s="9"/>
    </row>
    <row r="392">
      <c r="A392" s="3"/>
      <c r="B392" s="3"/>
      <c r="C392" s="3"/>
      <c r="D392" s="3"/>
      <c r="E392" s="3"/>
      <c r="F392" s="3"/>
      <c r="G392" s="3"/>
      <c r="H392" s="3"/>
      <c r="I392" s="91"/>
      <c r="J392" s="91"/>
      <c r="K392" s="3"/>
      <c r="L392" s="3"/>
      <c r="M392" s="3"/>
      <c r="N392" s="3"/>
      <c r="O392" s="3"/>
      <c r="P392" s="3"/>
      <c r="Q392" s="3"/>
    </row>
    <row r="393">
      <c r="A393" s="9"/>
      <c r="B393" s="9"/>
      <c r="C393" s="9"/>
      <c r="D393" s="9"/>
      <c r="E393" s="9"/>
      <c r="F393" s="9"/>
      <c r="G393" s="9"/>
      <c r="H393" s="9"/>
      <c r="I393" s="88"/>
      <c r="J393" s="88"/>
      <c r="K393" s="9"/>
      <c r="L393" s="9"/>
      <c r="M393" s="9"/>
      <c r="N393" s="9"/>
      <c r="O393" s="9"/>
      <c r="P393" s="9"/>
      <c r="Q393" s="9"/>
    </row>
    <row r="394">
      <c r="A394" s="3"/>
      <c r="B394" s="3"/>
      <c r="C394" s="3"/>
      <c r="D394" s="3"/>
      <c r="E394" s="3"/>
      <c r="F394" s="3"/>
      <c r="G394" s="3"/>
      <c r="H394" s="3"/>
      <c r="I394" s="91"/>
      <c r="J394" s="91"/>
      <c r="K394" s="3"/>
      <c r="L394" s="3"/>
      <c r="M394" s="3"/>
      <c r="N394" s="3"/>
      <c r="O394" s="3"/>
      <c r="P394" s="3"/>
      <c r="Q394" s="3"/>
    </row>
    <row r="395">
      <c r="A395" s="9"/>
      <c r="B395" s="9"/>
      <c r="C395" s="9"/>
      <c r="D395" s="9"/>
      <c r="E395" s="9"/>
      <c r="F395" s="9"/>
      <c r="G395" s="9"/>
      <c r="H395" s="9"/>
      <c r="I395" s="88"/>
      <c r="J395" s="88"/>
      <c r="K395" s="9"/>
      <c r="L395" s="9"/>
      <c r="M395" s="9"/>
      <c r="N395" s="9"/>
      <c r="O395" s="9"/>
      <c r="P395" s="9"/>
      <c r="Q395" s="9"/>
    </row>
    <row r="396">
      <c r="A396" s="3"/>
      <c r="B396" s="3"/>
      <c r="C396" s="3"/>
      <c r="D396" s="3"/>
      <c r="E396" s="3"/>
      <c r="F396" s="3"/>
      <c r="G396" s="3"/>
      <c r="H396" s="3"/>
      <c r="I396" s="91"/>
      <c r="J396" s="91"/>
      <c r="K396" s="3"/>
      <c r="L396" s="3"/>
      <c r="M396" s="3"/>
      <c r="N396" s="3"/>
      <c r="O396" s="3"/>
      <c r="P396" s="3"/>
      <c r="Q396" s="3"/>
    </row>
    <row r="397">
      <c r="A397" s="9"/>
      <c r="B397" s="9"/>
      <c r="C397" s="9"/>
      <c r="D397" s="9"/>
      <c r="E397" s="9"/>
      <c r="F397" s="9"/>
      <c r="G397" s="9"/>
      <c r="H397" s="9"/>
      <c r="I397" s="88"/>
      <c r="J397" s="88"/>
      <c r="K397" s="9"/>
      <c r="L397" s="9"/>
      <c r="M397" s="9"/>
      <c r="N397" s="9"/>
      <c r="O397" s="9"/>
      <c r="P397" s="9"/>
      <c r="Q397" s="9"/>
    </row>
    <row r="398">
      <c r="A398" s="3"/>
      <c r="B398" s="3"/>
      <c r="C398" s="3"/>
      <c r="D398" s="3"/>
      <c r="E398" s="3"/>
      <c r="F398" s="3"/>
      <c r="G398" s="3"/>
      <c r="H398" s="3"/>
      <c r="I398" s="91"/>
      <c r="J398" s="91"/>
      <c r="K398" s="3"/>
      <c r="L398" s="3"/>
      <c r="M398" s="3"/>
      <c r="N398" s="3"/>
      <c r="O398" s="3"/>
      <c r="P398" s="3"/>
      <c r="Q398" s="3"/>
    </row>
    <row r="399">
      <c r="A399" s="9"/>
      <c r="B399" s="9"/>
      <c r="C399" s="9"/>
      <c r="D399" s="9"/>
      <c r="E399" s="9"/>
      <c r="F399" s="9"/>
      <c r="G399" s="9"/>
      <c r="H399" s="9"/>
      <c r="I399" s="88"/>
      <c r="J399" s="88"/>
      <c r="K399" s="9"/>
      <c r="L399" s="9"/>
      <c r="M399" s="9"/>
      <c r="N399" s="9"/>
      <c r="O399" s="9"/>
      <c r="P399" s="9"/>
      <c r="Q399" s="9"/>
    </row>
    <row r="400">
      <c r="A400" s="3"/>
      <c r="B400" s="3"/>
      <c r="C400" s="3"/>
      <c r="D400" s="3"/>
      <c r="E400" s="3"/>
      <c r="F400" s="3"/>
      <c r="G400" s="3"/>
      <c r="H400" s="3"/>
      <c r="I400" s="91"/>
      <c r="J400" s="91"/>
      <c r="K400" s="3"/>
      <c r="L400" s="3"/>
      <c r="M400" s="3"/>
      <c r="N400" s="3"/>
      <c r="O400" s="3"/>
      <c r="P400" s="3"/>
      <c r="Q400" s="3"/>
    </row>
    <row r="401">
      <c r="A401" s="9"/>
      <c r="B401" s="9"/>
      <c r="C401" s="9"/>
      <c r="D401" s="9"/>
      <c r="E401" s="9"/>
      <c r="F401" s="9"/>
      <c r="G401" s="9"/>
      <c r="H401" s="9"/>
      <c r="I401" s="88"/>
      <c r="J401" s="88"/>
      <c r="K401" s="9"/>
      <c r="L401" s="9"/>
      <c r="M401" s="9"/>
      <c r="N401" s="9"/>
      <c r="O401" s="9"/>
      <c r="P401" s="9"/>
      <c r="Q401" s="9"/>
    </row>
    <row r="402">
      <c r="A402" s="3"/>
      <c r="B402" s="3"/>
      <c r="C402" s="3"/>
      <c r="D402" s="3"/>
      <c r="E402" s="3"/>
      <c r="F402" s="3"/>
      <c r="G402" s="3"/>
      <c r="H402" s="3"/>
      <c r="I402" s="91"/>
      <c r="J402" s="91"/>
      <c r="K402" s="3"/>
      <c r="L402" s="3"/>
      <c r="M402" s="3"/>
      <c r="N402" s="3"/>
      <c r="O402" s="3"/>
      <c r="P402" s="3"/>
      <c r="Q402" s="3"/>
    </row>
    <row r="403">
      <c r="A403" s="9"/>
      <c r="B403" s="9"/>
      <c r="C403" s="9"/>
      <c r="D403" s="9"/>
      <c r="E403" s="9"/>
      <c r="F403" s="9"/>
      <c r="G403" s="9"/>
      <c r="H403" s="9"/>
      <c r="I403" s="88"/>
      <c r="J403" s="88"/>
      <c r="K403" s="9"/>
      <c r="L403" s="9"/>
      <c r="M403" s="9"/>
      <c r="N403" s="9"/>
      <c r="O403" s="9"/>
      <c r="P403" s="9"/>
      <c r="Q403" s="9"/>
    </row>
    <row r="404">
      <c r="A404" s="3"/>
      <c r="B404" s="3"/>
      <c r="C404" s="3"/>
      <c r="D404" s="3"/>
      <c r="E404" s="3"/>
      <c r="F404" s="3"/>
      <c r="G404" s="3"/>
      <c r="H404" s="3"/>
      <c r="I404" s="91"/>
      <c r="J404" s="91"/>
      <c r="K404" s="3"/>
      <c r="L404" s="3"/>
      <c r="M404" s="3"/>
      <c r="N404" s="3"/>
      <c r="O404" s="3"/>
      <c r="P404" s="3"/>
      <c r="Q404" s="3"/>
    </row>
    <row r="405">
      <c r="A405" s="9"/>
      <c r="B405" s="9"/>
      <c r="C405" s="9"/>
      <c r="D405" s="9"/>
      <c r="E405" s="9"/>
      <c r="F405" s="9"/>
      <c r="G405" s="9"/>
      <c r="H405" s="9"/>
      <c r="I405" s="88"/>
      <c r="J405" s="88"/>
      <c r="K405" s="9"/>
      <c r="L405" s="9"/>
      <c r="M405" s="9"/>
      <c r="N405" s="9"/>
      <c r="O405" s="9"/>
      <c r="P405" s="9"/>
      <c r="Q405" s="9"/>
    </row>
    <row r="406">
      <c r="A406" s="3"/>
      <c r="B406" s="3"/>
      <c r="C406" s="3"/>
      <c r="D406" s="3"/>
      <c r="E406" s="3"/>
      <c r="F406" s="3"/>
      <c r="G406" s="3"/>
      <c r="H406" s="3"/>
      <c r="I406" s="91"/>
      <c r="J406" s="91"/>
      <c r="K406" s="3"/>
      <c r="L406" s="3"/>
      <c r="M406" s="3"/>
      <c r="N406" s="3"/>
      <c r="O406" s="3"/>
      <c r="P406" s="3"/>
      <c r="Q406" s="3"/>
    </row>
    <row r="407">
      <c r="A407" s="9"/>
      <c r="B407" s="9"/>
      <c r="C407" s="9"/>
      <c r="D407" s="9"/>
      <c r="E407" s="9"/>
      <c r="F407" s="9"/>
      <c r="G407" s="9"/>
      <c r="H407" s="9"/>
      <c r="I407" s="88"/>
      <c r="J407" s="88"/>
      <c r="K407" s="9"/>
      <c r="L407" s="9"/>
      <c r="M407" s="9"/>
      <c r="N407" s="9"/>
      <c r="O407" s="9"/>
      <c r="P407" s="9"/>
      <c r="Q407" s="9"/>
    </row>
    <row r="408">
      <c r="A408" s="3"/>
      <c r="B408" s="3"/>
      <c r="C408" s="3"/>
      <c r="D408" s="3"/>
      <c r="E408" s="3"/>
      <c r="F408" s="3"/>
      <c r="G408" s="3"/>
      <c r="H408" s="3"/>
      <c r="I408" s="91"/>
      <c r="J408" s="91"/>
      <c r="K408" s="3"/>
      <c r="L408" s="3"/>
      <c r="M408" s="3"/>
      <c r="N408" s="3"/>
      <c r="O408" s="3"/>
      <c r="P408" s="3"/>
      <c r="Q408" s="3"/>
    </row>
    <row r="409">
      <c r="A409" s="9"/>
      <c r="B409" s="9"/>
      <c r="C409" s="9"/>
      <c r="D409" s="9"/>
      <c r="E409" s="9"/>
      <c r="F409" s="9"/>
      <c r="G409" s="9"/>
      <c r="H409" s="9"/>
      <c r="I409" s="88"/>
      <c r="J409" s="88"/>
      <c r="K409" s="9"/>
      <c r="L409" s="9"/>
      <c r="M409" s="9"/>
      <c r="N409" s="9"/>
      <c r="O409" s="9"/>
      <c r="P409" s="9"/>
      <c r="Q409" s="9"/>
    </row>
    <row r="410">
      <c r="A410" s="3"/>
      <c r="B410" s="3"/>
      <c r="C410" s="3"/>
      <c r="D410" s="3"/>
      <c r="E410" s="3"/>
      <c r="F410" s="3"/>
      <c r="G410" s="3"/>
      <c r="H410" s="3"/>
      <c r="I410" s="91"/>
      <c r="J410" s="91"/>
      <c r="K410" s="3"/>
      <c r="L410" s="3"/>
      <c r="M410" s="3"/>
      <c r="N410" s="3"/>
      <c r="O410" s="3"/>
      <c r="P410" s="3"/>
      <c r="Q410" s="3"/>
    </row>
    <row r="411">
      <c r="A411" s="9"/>
      <c r="B411" s="9"/>
      <c r="C411" s="9"/>
      <c r="D411" s="9"/>
      <c r="E411" s="9"/>
      <c r="F411" s="9"/>
      <c r="G411" s="9"/>
      <c r="H411" s="9"/>
      <c r="I411" s="88"/>
      <c r="J411" s="88"/>
      <c r="K411" s="9"/>
      <c r="L411" s="9"/>
      <c r="M411" s="9"/>
      <c r="N411" s="9"/>
      <c r="O411" s="9"/>
      <c r="P411" s="9"/>
      <c r="Q411" s="9"/>
    </row>
    <row r="412">
      <c r="A412" s="3"/>
      <c r="B412" s="3"/>
      <c r="C412" s="3"/>
      <c r="D412" s="3"/>
      <c r="E412" s="3"/>
      <c r="F412" s="3"/>
      <c r="G412" s="3"/>
      <c r="H412" s="3"/>
      <c r="I412" s="91"/>
      <c r="J412" s="91"/>
      <c r="K412" s="3"/>
      <c r="L412" s="3"/>
      <c r="M412" s="3"/>
      <c r="N412" s="3"/>
      <c r="O412" s="3"/>
      <c r="P412" s="3"/>
      <c r="Q412" s="3"/>
    </row>
    <row r="413">
      <c r="A413" s="9"/>
      <c r="B413" s="9"/>
      <c r="C413" s="9"/>
      <c r="D413" s="9"/>
      <c r="E413" s="9"/>
      <c r="F413" s="9"/>
      <c r="G413" s="9"/>
      <c r="H413" s="9"/>
      <c r="I413" s="88"/>
      <c r="J413" s="88"/>
      <c r="K413" s="9"/>
      <c r="L413" s="9"/>
      <c r="M413" s="9"/>
      <c r="N413" s="9"/>
      <c r="O413" s="9"/>
      <c r="P413" s="9"/>
      <c r="Q413" s="9"/>
    </row>
    <row r="414">
      <c r="A414" s="3"/>
      <c r="B414" s="3"/>
      <c r="C414" s="3"/>
      <c r="D414" s="3"/>
      <c r="E414" s="3"/>
      <c r="F414" s="3"/>
      <c r="G414" s="3"/>
      <c r="H414" s="3"/>
      <c r="I414" s="91"/>
      <c r="J414" s="91"/>
      <c r="K414" s="3"/>
      <c r="L414" s="3"/>
      <c r="M414" s="3"/>
      <c r="N414" s="3"/>
      <c r="O414" s="3"/>
      <c r="P414" s="3"/>
      <c r="Q414" s="3"/>
    </row>
    <row r="415">
      <c r="A415" s="9"/>
      <c r="B415" s="9"/>
      <c r="C415" s="9"/>
      <c r="D415" s="9"/>
      <c r="E415" s="9"/>
      <c r="F415" s="9"/>
      <c r="G415" s="9"/>
      <c r="H415" s="9"/>
      <c r="I415" s="88"/>
      <c r="J415" s="88"/>
      <c r="K415" s="9"/>
      <c r="L415" s="9"/>
      <c r="M415" s="9"/>
      <c r="N415" s="9"/>
      <c r="O415" s="9"/>
      <c r="P415" s="9"/>
      <c r="Q415" s="9"/>
    </row>
    <row r="416">
      <c r="A416" s="3"/>
      <c r="B416" s="3"/>
      <c r="C416" s="3"/>
      <c r="D416" s="3"/>
      <c r="E416" s="3"/>
      <c r="F416" s="3"/>
      <c r="G416" s="3"/>
      <c r="H416" s="3"/>
      <c r="I416" s="91"/>
      <c r="J416" s="91"/>
      <c r="K416" s="3"/>
      <c r="L416" s="3"/>
      <c r="M416" s="3"/>
      <c r="N416" s="3"/>
      <c r="O416" s="3"/>
      <c r="P416" s="3"/>
      <c r="Q416" s="3"/>
    </row>
    <row r="417">
      <c r="A417" s="9"/>
      <c r="B417" s="9"/>
      <c r="C417" s="9"/>
      <c r="D417" s="9"/>
      <c r="E417" s="9"/>
      <c r="F417" s="9"/>
      <c r="G417" s="9"/>
      <c r="H417" s="9"/>
      <c r="I417" s="88"/>
      <c r="J417" s="88"/>
      <c r="K417" s="9"/>
      <c r="L417" s="9"/>
      <c r="M417" s="9"/>
      <c r="N417" s="9"/>
      <c r="O417" s="9"/>
      <c r="P417" s="9"/>
      <c r="Q417" s="9"/>
    </row>
    <row r="418">
      <c r="A418" s="3"/>
      <c r="B418" s="3"/>
      <c r="C418" s="3"/>
      <c r="D418" s="3"/>
      <c r="E418" s="3"/>
      <c r="F418" s="3"/>
      <c r="G418" s="3"/>
      <c r="H418" s="3"/>
      <c r="I418" s="91"/>
      <c r="J418" s="91"/>
      <c r="K418" s="3"/>
      <c r="L418" s="3"/>
      <c r="M418" s="3"/>
      <c r="N418" s="3"/>
      <c r="O418" s="3"/>
      <c r="P418" s="3"/>
      <c r="Q418" s="3"/>
    </row>
    <row r="419">
      <c r="A419" s="9"/>
      <c r="B419" s="9"/>
      <c r="C419" s="9"/>
      <c r="D419" s="9"/>
      <c r="E419" s="9"/>
      <c r="F419" s="9"/>
      <c r="G419" s="9"/>
      <c r="H419" s="9"/>
      <c r="I419" s="88"/>
      <c r="J419" s="88"/>
      <c r="K419" s="9"/>
      <c r="L419" s="9"/>
      <c r="M419" s="9"/>
      <c r="N419" s="9"/>
      <c r="O419" s="9"/>
      <c r="P419" s="9"/>
      <c r="Q419" s="9"/>
    </row>
    <row r="420">
      <c r="A420" s="3"/>
      <c r="B420" s="3"/>
      <c r="C420" s="3"/>
      <c r="D420" s="3"/>
      <c r="E420" s="3"/>
      <c r="F420" s="3"/>
      <c r="G420" s="3"/>
      <c r="H420" s="3"/>
      <c r="I420" s="91"/>
      <c r="J420" s="91"/>
      <c r="K420" s="3"/>
      <c r="L420" s="3"/>
      <c r="M420" s="3"/>
      <c r="N420" s="3"/>
      <c r="O420" s="3"/>
      <c r="P420" s="3"/>
      <c r="Q420" s="3"/>
    </row>
    <row r="421">
      <c r="A421" s="9"/>
      <c r="B421" s="9"/>
      <c r="C421" s="9"/>
      <c r="D421" s="9"/>
      <c r="E421" s="9"/>
      <c r="F421" s="9"/>
      <c r="G421" s="9"/>
      <c r="H421" s="9"/>
      <c r="I421" s="88"/>
      <c r="J421" s="88"/>
      <c r="K421" s="9"/>
      <c r="L421" s="9"/>
      <c r="M421" s="9"/>
      <c r="N421" s="9"/>
      <c r="O421" s="9"/>
      <c r="P421" s="9"/>
      <c r="Q421" s="9"/>
    </row>
    <row r="422">
      <c r="A422" s="3"/>
      <c r="B422" s="3"/>
      <c r="C422" s="3"/>
      <c r="D422" s="3"/>
      <c r="E422" s="3"/>
      <c r="F422" s="3"/>
      <c r="G422" s="3"/>
      <c r="H422" s="3"/>
      <c r="I422" s="91"/>
      <c r="J422" s="91"/>
      <c r="K422" s="3"/>
      <c r="L422" s="3"/>
      <c r="M422" s="3"/>
      <c r="N422" s="3"/>
      <c r="O422" s="3"/>
      <c r="P422" s="3"/>
      <c r="Q422" s="3"/>
    </row>
    <row r="423">
      <c r="A423" s="9"/>
      <c r="B423" s="9"/>
      <c r="C423" s="9"/>
      <c r="D423" s="9"/>
      <c r="E423" s="9"/>
      <c r="F423" s="9"/>
      <c r="G423" s="9"/>
      <c r="H423" s="9"/>
      <c r="I423" s="88"/>
      <c r="J423" s="88"/>
      <c r="K423" s="9"/>
      <c r="L423" s="9"/>
      <c r="M423" s="9"/>
      <c r="N423" s="9"/>
      <c r="O423" s="9"/>
      <c r="P423" s="9"/>
      <c r="Q423" s="9"/>
    </row>
    <row r="424">
      <c r="A424" s="3"/>
      <c r="B424" s="3"/>
      <c r="C424" s="3"/>
      <c r="D424" s="3"/>
      <c r="E424" s="3"/>
      <c r="F424" s="3"/>
      <c r="G424" s="3"/>
      <c r="H424" s="3"/>
      <c r="I424" s="91"/>
      <c r="J424" s="91"/>
      <c r="K424" s="3"/>
      <c r="L424" s="3"/>
      <c r="M424" s="3"/>
      <c r="N424" s="3"/>
      <c r="O424" s="3"/>
      <c r="P424" s="3"/>
      <c r="Q424" s="3"/>
    </row>
    <row r="425">
      <c r="A425" s="9"/>
      <c r="B425" s="9"/>
      <c r="C425" s="9"/>
      <c r="D425" s="9"/>
      <c r="E425" s="9"/>
      <c r="F425" s="9"/>
      <c r="G425" s="9"/>
      <c r="H425" s="9"/>
      <c r="I425" s="88"/>
      <c r="J425" s="88"/>
      <c r="K425" s="9"/>
      <c r="L425" s="9"/>
      <c r="M425" s="9"/>
      <c r="N425" s="9"/>
      <c r="O425" s="9"/>
      <c r="P425" s="9"/>
      <c r="Q425" s="9"/>
    </row>
    <row r="426">
      <c r="A426" s="3"/>
      <c r="B426" s="3"/>
      <c r="C426" s="3"/>
      <c r="D426" s="3"/>
      <c r="E426" s="3"/>
      <c r="F426" s="3"/>
      <c r="G426" s="3"/>
      <c r="H426" s="3"/>
      <c r="I426" s="91"/>
      <c r="J426" s="91"/>
      <c r="K426" s="3"/>
      <c r="L426" s="3"/>
      <c r="M426" s="3"/>
      <c r="N426" s="3"/>
      <c r="O426" s="3"/>
      <c r="P426" s="3"/>
      <c r="Q426" s="3"/>
    </row>
    <row r="427">
      <c r="A427" s="9"/>
      <c r="B427" s="9"/>
      <c r="C427" s="9"/>
      <c r="D427" s="9"/>
      <c r="E427" s="9"/>
      <c r="F427" s="9"/>
      <c r="G427" s="9"/>
      <c r="H427" s="9"/>
      <c r="I427" s="88"/>
      <c r="J427" s="88"/>
      <c r="K427" s="9"/>
      <c r="L427" s="9"/>
      <c r="M427" s="9"/>
      <c r="N427" s="9"/>
      <c r="O427" s="9"/>
      <c r="P427" s="9"/>
      <c r="Q427" s="9"/>
    </row>
    <row r="428">
      <c r="A428" s="3"/>
      <c r="B428" s="3"/>
      <c r="C428" s="3"/>
      <c r="D428" s="3"/>
      <c r="E428" s="3"/>
      <c r="F428" s="3"/>
      <c r="G428" s="3"/>
      <c r="H428" s="3"/>
      <c r="I428" s="91"/>
      <c r="J428" s="91"/>
      <c r="K428" s="3"/>
      <c r="L428" s="3"/>
      <c r="M428" s="3"/>
      <c r="N428" s="3"/>
      <c r="O428" s="3"/>
      <c r="P428" s="3"/>
      <c r="Q428" s="3"/>
    </row>
    <row r="429">
      <c r="A429" s="9"/>
      <c r="B429" s="9"/>
      <c r="C429" s="9"/>
      <c r="D429" s="9"/>
      <c r="E429" s="9"/>
      <c r="F429" s="9"/>
      <c r="G429" s="9"/>
      <c r="H429" s="9"/>
      <c r="I429" s="88"/>
      <c r="J429" s="88"/>
      <c r="K429" s="9"/>
      <c r="L429" s="9"/>
      <c r="M429" s="9"/>
      <c r="N429" s="9"/>
      <c r="O429" s="9"/>
      <c r="P429" s="9"/>
      <c r="Q429" s="9"/>
    </row>
    <row r="430">
      <c r="A430" s="3"/>
      <c r="B430" s="3"/>
      <c r="C430" s="3"/>
      <c r="D430" s="3"/>
      <c r="E430" s="3"/>
      <c r="F430" s="3"/>
      <c r="G430" s="3"/>
      <c r="H430" s="3"/>
      <c r="I430" s="91"/>
      <c r="J430" s="91"/>
      <c r="K430" s="3"/>
      <c r="L430" s="3"/>
      <c r="M430" s="3"/>
      <c r="N430" s="3"/>
      <c r="O430" s="3"/>
      <c r="P430" s="3"/>
      <c r="Q430" s="3"/>
    </row>
    <row r="431">
      <c r="A431" s="9"/>
      <c r="B431" s="9"/>
      <c r="C431" s="9"/>
      <c r="D431" s="9"/>
      <c r="E431" s="9"/>
      <c r="F431" s="9"/>
      <c r="G431" s="9"/>
      <c r="H431" s="9"/>
      <c r="I431" s="88"/>
      <c r="J431" s="88"/>
      <c r="K431" s="9"/>
      <c r="L431" s="9"/>
      <c r="M431" s="9"/>
      <c r="N431" s="9"/>
      <c r="O431" s="9"/>
      <c r="P431" s="9"/>
      <c r="Q431" s="9"/>
    </row>
    <row r="432">
      <c r="A432" s="3"/>
      <c r="B432" s="3"/>
      <c r="C432" s="3"/>
      <c r="D432" s="3"/>
      <c r="E432" s="3"/>
      <c r="F432" s="3"/>
      <c r="G432" s="3"/>
      <c r="H432" s="3"/>
      <c r="I432" s="91"/>
      <c r="J432" s="91"/>
      <c r="K432" s="3"/>
      <c r="L432" s="3"/>
      <c r="M432" s="3"/>
      <c r="N432" s="3"/>
      <c r="O432" s="3"/>
      <c r="P432" s="3"/>
      <c r="Q432" s="3"/>
    </row>
    <row r="433">
      <c r="A433" s="9"/>
      <c r="B433" s="9"/>
      <c r="C433" s="9"/>
      <c r="D433" s="9"/>
      <c r="E433" s="9"/>
      <c r="F433" s="9"/>
      <c r="G433" s="9"/>
      <c r="H433" s="9"/>
      <c r="I433" s="88"/>
      <c r="J433" s="88"/>
      <c r="K433" s="9"/>
      <c r="L433" s="9"/>
      <c r="M433" s="9"/>
      <c r="N433" s="9"/>
      <c r="O433" s="9"/>
      <c r="P433" s="9"/>
      <c r="Q433" s="9"/>
    </row>
    <row r="434">
      <c r="A434" s="3"/>
      <c r="B434" s="3"/>
      <c r="C434" s="3"/>
      <c r="D434" s="3"/>
      <c r="E434" s="3"/>
      <c r="F434" s="3"/>
      <c r="G434" s="3"/>
      <c r="H434" s="3"/>
      <c r="I434" s="91"/>
      <c r="J434" s="91"/>
      <c r="K434" s="3"/>
      <c r="L434" s="3"/>
      <c r="M434" s="3"/>
      <c r="N434" s="3"/>
      <c r="O434" s="3"/>
      <c r="P434" s="3"/>
      <c r="Q434" s="3"/>
    </row>
    <row r="435">
      <c r="A435" s="9"/>
      <c r="B435" s="9"/>
      <c r="C435" s="9"/>
      <c r="D435" s="9"/>
      <c r="E435" s="9"/>
      <c r="F435" s="9"/>
      <c r="G435" s="9"/>
      <c r="H435" s="9"/>
      <c r="I435" s="88"/>
      <c r="J435" s="88"/>
      <c r="K435" s="9"/>
      <c r="L435" s="9"/>
      <c r="M435" s="9"/>
      <c r="N435" s="9"/>
      <c r="O435" s="9"/>
      <c r="P435" s="9"/>
      <c r="Q435" s="9"/>
    </row>
    <row r="436">
      <c r="A436" s="3"/>
      <c r="B436" s="3"/>
      <c r="C436" s="3"/>
      <c r="D436" s="3"/>
      <c r="E436" s="3"/>
      <c r="F436" s="3"/>
      <c r="G436" s="3"/>
      <c r="H436" s="3"/>
      <c r="I436" s="91"/>
      <c r="J436" s="91"/>
      <c r="K436" s="3"/>
      <c r="L436" s="3"/>
      <c r="M436" s="3"/>
      <c r="N436" s="3"/>
      <c r="O436" s="3"/>
      <c r="P436" s="3"/>
      <c r="Q436" s="3"/>
    </row>
    <row r="437">
      <c r="A437" s="9"/>
      <c r="B437" s="9"/>
      <c r="C437" s="9"/>
      <c r="D437" s="9"/>
      <c r="E437" s="9"/>
      <c r="F437" s="9"/>
      <c r="G437" s="9"/>
      <c r="H437" s="9"/>
      <c r="I437" s="88"/>
      <c r="J437" s="88"/>
      <c r="K437" s="9"/>
      <c r="L437" s="9"/>
      <c r="M437" s="9"/>
      <c r="N437" s="9"/>
      <c r="O437" s="9"/>
      <c r="P437" s="9"/>
      <c r="Q437" s="9"/>
    </row>
    <row r="438">
      <c r="A438" s="3"/>
      <c r="B438" s="3"/>
      <c r="C438" s="3"/>
      <c r="D438" s="3"/>
      <c r="E438" s="3"/>
      <c r="F438" s="3"/>
      <c r="G438" s="3"/>
      <c r="H438" s="3"/>
      <c r="I438" s="91"/>
      <c r="J438" s="91"/>
      <c r="K438" s="3"/>
      <c r="L438" s="3"/>
      <c r="M438" s="3"/>
      <c r="N438" s="3"/>
      <c r="O438" s="3"/>
      <c r="P438" s="3"/>
      <c r="Q438" s="3"/>
    </row>
    <row r="439">
      <c r="A439" s="9"/>
      <c r="B439" s="9"/>
      <c r="C439" s="9"/>
      <c r="D439" s="9"/>
      <c r="E439" s="9"/>
      <c r="F439" s="9"/>
      <c r="G439" s="9"/>
      <c r="H439" s="9"/>
      <c r="I439" s="88"/>
      <c r="J439" s="88"/>
      <c r="K439" s="9"/>
      <c r="L439" s="9"/>
      <c r="M439" s="9"/>
      <c r="N439" s="9"/>
      <c r="O439" s="9"/>
      <c r="P439" s="9"/>
      <c r="Q439" s="9"/>
    </row>
    <row r="440">
      <c r="A440" s="3"/>
      <c r="B440" s="3"/>
      <c r="C440" s="3"/>
      <c r="D440" s="3"/>
      <c r="E440" s="3"/>
      <c r="F440" s="3"/>
      <c r="G440" s="3"/>
      <c r="H440" s="3"/>
      <c r="I440" s="91"/>
      <c r="J440" s="91"/>
      <c r="K440" s="3"/>
      <c r="L440" s="3"/>
      <c r="M440" s="3"/>
      <c r="N440" s="3"/>
      <c r="O440" s="3"/>
      <c r="P440" s="3"/>
      <c r="Q440" s="3"/>
    </row>
    <row r="441">
      <c r="A441" s="9"/>
      <c r="B441" s="9"/>
      <c r="C441" s="9"/>
      <c r="D441" s="9"/>
      <c r="E441" s="9"/>
      <c r="F441" s="9"/>
      <c r="G441" s="9"/>
      <c r="H441" s="9"/>
      <c r="I441" s="88"/>
      <c r="J441" s="88"/>
      <c r="K441" s="9"/>
      <c r="L441" s="9"/>
      <c r="M441" s="9"/>
      <c r="N441" s="9"/>
      <c r="O441" s="9"/>
      <c r="P441" s="9"/>
      <c r="Q441" s="9"/>
    </row>
    <row r="442">
      <c r="A442" s="3"/>
      <c r="B442" s="3"/>
      <c r="C442" s="3"/>
      <c r="D442" s="3"/>
      <c r="E442" s="3"/>
      <c r="F442" s="3"/>
      <c r="G442" s="3"/>
      <c r="H442" s="3"/>
      <c r="I442" s="91"/>
      <c r="J442" s="91"/>
      <c r="K442" s="3"/>
      <c r="L442" s="3"/>
      <c r="M442" s="3"/>
      <c r="N442" s="3"/>
      <c r="O442" s="3"/>
      <c r="P442" s="3"/>
      <c r="Q442" s="3"/>
    </row>
    <row r="443">
      <c r="A443" s="9"/>
      <c r="B443" s="9"/>
      <c r="C443" s="9"/>
      <c r="D443" s="9"/>
      <c r="E443" s="9"/>
      <c r="F443" s="9"/>
      <c r="G443" s="9"/>
      <c r="H443" s="9"/>
      <c r="I443" s="88"/>
      <c r="J443" s="88"/>
      <c r="K443" s="9"/>
      <c r="L443" s="9"/>
      <c r="M443" s="9"/>
      <c r="N443" s="9"/>
      <c r="O443" s="9"/>
      <c r="P443" s="9"/>
      <c r="Q443" s="9"/>
    </row>
    <row r="444">
      <c r="A444" s="3"/>
      <c r="B444" s="3"/>
      <c r="C444" s="3"/>
      <c r="D444" s="3"/>
      <c r="E444" s="3"/>
      <c r="F444" s="3"/>
      <c r="G444" s="3"/>
      <c r="H444" s="3"/>
      <c r="I444" s="91"/>
      <c r="J444" s="91"/>
      <c r="K444" s="3"/>
      <c r="L444" s="3"/>
      <c r="M444" s="3"/>
      <c r="N444" s="3"/>
      <c r="O444" s="3"/>
      <c r="P444" s="3"/>
      <c r="Q444" s="3"/>
    </row>
    <row r="445">
      <c r="A445" s="9"/>
      <c r="B445" s="9"/>
      <c r="C445" s="9"/>
      <c r="D445" s="9"/>
      <c r="E445" s="9"/>
      <c r="F445" s="9"/>
      <c r="G445" s="9"/>
      <c r="H445" s="9"/>
      <c r="I445" s="88"/>
      <c r="J445" s="88"/>
      <c r="K445" s="9"/>
      <c r="L445" s="9"/>
      <c r="M445" s="9"/>
      <c r="N445" s="9"/>
      <c r="O445" s="9"/>
      <c r="P445" s="9"/>
      <c r="Q445" s="9"/>
    </row>
    <row r="446">
      <c r="A446" s="3"/>
      <c r="B446" s="3"/>
      <c r="C446" s="3"/>
      <c r="D446" s="3"/>
      <c r="E446" s="3"/>
      <c r="F446" s="3"/>
      <c r="G446" s="3"/>
      <c r="H446" s="3"/>
      <c r="I446" s="91"/>
      <c r="J446" s="91"/>
      <c r="K446" s="3"/>
      <c r="L446" s="3"/>
      <c r="M446" s="3"/>
      <c r="N446" s="3"/>
      <c r="O446" s="3"/>
      <c r="P446" s="3"/>
      <c r="Q446" s="3"/>
    </row>
    <row r="447">
      <c r="A447" s="9"/>
      <c r="B447" s="9"/>
      <c r="C447" s="9"/>
      <c r="D447" s="9"/>
      <c r="E447" s="9"/>
      <c r="F447" s="9"/>
      <c r="G447" s="9"/>
      <c r="H447" s="9"/>
      <c r="I447" s="88"/>
      <c r="J447" s="88"/>
      <c r="K447" s="9"/>
      <c r="L447" s="9"/>
      <c r="M447" s="9"/>
      <c r="N447" s="9"/>
      <c r="O447" s="9"/>
      <c r="P447" s="9"/>
      <c r="Q447" s="9"/>
    </row>
    <row r="448">
      <c r="A448" s="3"/>
      <c r="B448" s="3"/>
      <c r="C448" s="3"/>
      <c r="D448" s="3"/>
      <c r="E448" s="3"/>
      <c r="F448" s="3"/>
      <c r="G448" s="3"/>
      <c r="H448" s="3"/>
      <c r="I448" s="91"/>
      <c r="J448" s="91"/>
      <c r="K448" s="3"/>
      <c r="L448" s="3"/>
      <c r="M448" s="3"/>
      <c r="N448" s="3"/>
      <c r="O448" s="3"/>
      <c r="P448" s="3"/>
      <c r="Q448" s="3"/>
    </row>
    <row r="449">
      <c r="A449" s="9"/>
      <c r="B449" s="9"/>
      <c r="C449" s="9"/>
      <c r="D449" s="9"/>
      <c r="E449" s="9"/>
      <c r="F449" s="9"/>
      <c r="G449" s="9"/>
      <c r="H449" s="9"/>
      <c r="I449" s="88"/>
      <c r="J449" s="88"/>
      <c r="K449" s="9"/>
      <c r="L449" s="9"/>
      <c r="M449" s="9"/>
      <c r="N449" s="9"/>
      <c r="O449" s="9"/>
      <c r="P449" s="9"/>
      <c r="Q449" s="9"/>
    </row>
    <row r="450">
      <c r="A450" s="3"/>
      <c r="B450" s="3"/>
      <c r="C450" s="3"/>
      <c r="D450" s="3"/>
      <c r="E450" s="3"/>
      <c r="F450" s="3"/>
      <c r="G450" s="3"/>
      <c r="H450" s="3"/>
      <c r="I450" s="91"/>
      <c r="J450" s="91"/>
      <c r="K450" s="3"/>
      <c r="L450" s="3"/>
      <c r="M450" s="3"/>
      <c r="N450" s="3"/>
      <c r="O450" s="3"/>
      <c r="P450" s="3"/>
      <c r="Q450" s="3"/>
    </row>
    <row r="451">
      <c r="A451" s="9"/>
      <c r="B451" s="9"/>
      <c r="C451" s="9"/>
      <c r="D451" s="9"/>
      <c r="E451" s="9"/>
      <c r="F451" s="9"/>
      <c r="G451" s="9"/>
      <c r="H451" s="9"/>
      <c r="I451" s="88"/>
      <c r="J451" s="88"/>
      <c r="K451" s="9"/>
      <c r="L451" s="9"/>
      <c r="M451" s="9"/>
      <c r="N451" s="9"/>
      <c r="O451" s="9"/>
      <c r="P451" s="9"/>
      <c r="Q451" s="9"/>
    </row>
    <row r="452">
      <c r="A452" s="3"/>
      <c r="B452" s="3"/>
      <c r="C452" s="3"/>
      <c r="D452" s="3"/>
      <c r="E452" s="3"/>
      <c r="F452" s="3"/>
      <c r="G452" s="3"/>
      <c r="H452" s="3"/>
      <c r="I452" s="91"/>
      <c r="J452" s="91"/>
      <c r="K452" s="3"/>
      <c r="L452" s="3"/>
      <c r="M452" s="3"/>
      <c r="N452" s="3"/>
      <c r="O452" s="3"/>
      <c r="P452" s="3"/>
      <c r="Q452" s="3"/>
    </row>
    <row r="453">
      <c r="A453" s="9"/>
      <c r="B453" s="9"/>
      <c r="C453" s="9"/>
      <c r="D453" s="9"/>
      <c r="E453" s="9"/>
      <c r="F453" s="9"/>
      <c r="G453" s="9"/>
      <c r="H453" s="9"/>
      <c r="I453" s="88"/>
      <c r="J453" s="88"/>
      <c r="K453" s="9"/>
      <c r="L453" s="9"/>
      <c r="M453" s="9"/>
      <c r="N453" s="9"/>
      <c r="O453" s="9"/>
      <c r="P453" s="9"/>
      <c r="Q453" s="9"/>
    </row>
    <row r="454">
      <c r="A454" s="3"/>
      <c r="B454" s="3"/>
      <c r="C454" s="3"/>
      <c r="D454" s="3"/>
      <c r="E454" s="3"/>
      <c r="F454" s="3"/>
      <c r="G454" s="3"/>
      <c r="H454" s="3"/>
      <c r="I454" s="91"/>
      <c r="J454" s="91"/>
      <c r="K454" s="3"/>
      <c r="L454" s="3"/>
      <c r="M454" s="3"/>
      <c r="N454" s="3"/>
      <c r="O454" s="3"/>
      <c r="P454" s="3"/>
      <c r="Q454" s="3"/>
    </row>
    <row r="455">
      <c r="A455" s="9"/>
      <c r="B455" s="9"/>
      <c r="C455" s="9"/>
      <c r="D455" s="9"/>
      <c r="E455" s="9"/>
      <c r="F455" s="9"/>
      <c r="G455" s="9"/>
      <c r="H455" s="9"/>
      <c r="I455" s="88"/>
      <c r="J455" s="88"/>
      <c r="K455" s="9"/>
      <c r="L455" s="9"/>
      <c r="M455" s="9"/>
      <c r="N455" s="9"/>
      <c r="O455" s="9"/>
      <c r="P455" s="9"/>
      <c r="Q455" s="9"/>
    </row>
    <row r="456">
      <c r="A456" s="3"/>
      <c r="B456" s="3"/>
      <c r="C456" s="3"/>
      <c r="D456" s="3"/>
      <c r="E456" s="3"/>
      <c r="F456" s="3"/>
      <c r="G456" s="3"/>
      <c r="H456" s="3"/>
      <c r="I456" s="91"/>
      <c r="J456" s="91"/>
      <c r="K456" s="3"/>
      <c r="L456" s="3"/>
      <c r="M456" s="3"/>
      <c r="N456" s="3"/>
      <c r="O456" s="3"/>
      <c r="P456" s="3"/>
      <c r="Q456" s="3"/>
    </row>
    <row r="457">
      <c r="A457" s="9"/>
      <c r="B457" s="9"/>
      <c r="C457" s="9"/>
      <c r="D457" s="9"/>
      <c r="E457" s="9"/>
      <c r="F457" s="9"/>
      <c r="G457" s="9"/>
      <c r="H457" s="9"/>
      <c r="I457" s="88"/>
      <c r="J457" s="88"/>
      <c r="K457" s="9"/>
      <c r="L457" s="9"/>
      <c r="M457" s="9"/>
      <c r="N457" s="9"/>
      <c r="O457" s="9"/>
      <c r="P457" s="9"/>
      <c r="Q457" s="9"/>
    </row>
    <row r="458">
      <c r="A458" s="3"/>
      <c r="B458" s="3"/>
      <c r="C458" s="3"/>
      <c r="D458" s="3"/>
      <c r="E458" s="3"/>
      <c r="F458" s="3"/>
      <c r="G458" s="3"/>
      <c r="H458" s="3"/>
      <c r="I458" s="91"/>
      <c r="J458" s="91"/>
      <c r="K458" s="3"/>
      <c r="L458" s="3"/>
      <c r="M458" s="3"/>
      <c r="N458" s="3"/>
      <c r="O458" s="3"/>
      <c r="P458" s="3"/>
      <c r="Q458" s="3"/>
    </row>
    <row r="459">
      <c r="A459" s="9"/>
      <c r="B459" s="9"/>
      <c r="C459" s="9"/>
      <c r="D459" s="9"/>
      <c r="E459" s="9"/>
      <c r="F459" s="9"/>
      <c r="G459" s="9"/>
      <c r="H459" s="9"/>
      <c r="I459" s="88"/>
      <c r="J459" s="88"/>
      <c r="K459" s="9"/>
      <c r="L459" s="9"/>
      <c r="M459" s="9"/>
      <c r="N459" s="9"/>
      <c r="O459" s="9"/>
      <c r="P459" s="9"/>
      <c r="Q459" s="9"/>
    </row>
    <row r="460">
      <c r="A460" s="3"/>
      <c r="B460" s="3"/>
      <c r="C460" s="3"/>
      <c r="D460" s="3"/>
      <c r="E460" s="3"/>
      <c r="F460" s="3"/>
      <c r="G460" s="3"/>
      <c r="H460" s="3"/>
      <c r="I460" s="91"/>
      <c r="J460" s="91"/>
      <c r="K460" s="3"/>
      <c r="L460" s="3"/>
      <c r="M460" s="3"/>
      <c r="N460" s="3"/>
      <c r="O460" s="3"/>
      <c r="P460" s="3"/>
      <c r="Q460" s="3"/>
    </row>
    <row r="461">
      <c r="A461" s="9"/>
      <c r="B461" s="9"/>
      <c r="C461" s="9"/>
      <c r="D461" s="9"/>
      <c r="E461" s="9"/>
      <c r="F461" s="9"/>
      <c r="G461" s="9"/>
      <c r="H461" s="9"/>
      <c r="I461" s="88"/>
      <c r="J461" s="88"/>
      <c r="K461" s="9"/>
      <c r="L461" s="9"/>
      <c r="M461" s="9"/>
      <c r="N461" s="9"/>
      <c r="O461" s="9"/>
      <c r="P461" s="9"/>
      <c r="Q461" s="9"/>
    </row>
    <row r="462">
      <c r="A462" s="3"/>
      <c r="B462" s="3"/>
      <c r="C462" s="3"/>
      <c r="D462" s="3"/>
      <c r="E462" s="3"/>
      <c r="F462" s="3"/>
      <c r="G462" s="3"/>
      <c r="H462" s="3"/>
      <c r="I462" s="91"/>
      <c r="J462" s="91"/>
      <c r="K462" s="3"/>
      <c r="L462" s="3"/>
      <c r="M462" s="3"/>
      <c r="N462" s="3"/>
      <c r="O462" s="3"/>
      <c r="P462" s="3"/>
      <c r="Q462" s="3"/>
    </row>
    <row r="463">
      <c r="A463" s="9"/>
      <c r="B463" s="9"/>
      <c r="C463" s="9"/>
      <c r="D463" s="9"/>
      <c r="E463" s="9"/>
      <c r="F463" s="9"/>
      <c r="G463" s="9"/>
      <c r="H463" s="9"/>
      <c r="I463" s="88"/>
      <c r="J463" s="88"/>
      <c r="K463" s="9"/>
      <c r="L463" s="9"/>
      <c r="M463" s="9"/>
      <c r="N463" s="9"/>
      <c r="O463" s="9"/>
      <c r="P463" s="9"/>
      <c r="Q463" s="9"/>
    </row>
    <row r="464">
      <c r="A464" s="3"/>
      <c r="B464" s="3"/>
      <c r="C464" s="3"/>
      <c r="D464" s="3"/>
      <c r="E464" s="3"/>
      <c r="F464" s="3"/>
      <c r="G464" s="3"/>
      <c r="H464" s="3"/>
      <c r="I464" s="91"/>
      <c r="J464" s="91"/>
      <c r="K464" s="3"/>
      <c r="L464" s="3"/>
      <c r="M464" s="3"/>
      <c r="N464" s="3"/>
      <c r="O464" s="3"/>
      <c r="P464" s="3"/>
      <c r="Q464" s="3"/>
    </row>
    <row r="465">
      <c r="A465" s="9"/>
      <c r="B465" s="9"/>
      <c r="C465" s="9"/>
      <c r="D465" s="9"/>
      <c r="E465" s="9"/>
      <c r="F465" s="9"/>
      <c r="G465" s="9"/>
      <c r="H465" s="9"/>
      <c r="I465" s="88"/>
      <c r="J465" s="88"/>
      <c r="K465" s="9"/>
      <c r="L465" s="9"/>
      <c r="M465" s="9"/>
      <c r="N465" s="9"/>
      <c r="O465" s="9"/>
      <c r="P465" s="9"/>
      <c r="Q465" s="9"/>
    </row>
    <row r="466">
      <c r="A466" s="3"/>
      <c r="B466" s="3"/>
      <c r="C466" s="3"/>
      <c r="D466" s="3"/>
      <c r="E466" s="3"/>
      <c r="F466" s="3"/>
      <c r="G466" s="3"/>
      <c r="H466" s="3"/>
      <c r="I466" s="91"/>
      <c r="J466" s="91"/>
      <c r="K466" s="3"/>
      <c r="L466" s="3"/>
      <c r="M466" s="3"/>
      <c r="N466" s="3"/>
      <c r="O466" s="3"/>
      <c r="P466" s="3"/>
      <c r="Q466" s="3"/>
    </row>
    <row r="467">
      <c r="A467" s="9"/>
      <c r="B467" s="9"/>
      <c r="C467" s="9"/>
      <c r="D467" s="9"/>
      <c r="E467" s="9"/>
      <c r="F467" s="9"/>
      <c r="G467" s="9"/>
      <c r="H467" s="9"/>
      <c r="I467" s="88"/>
      <c r="J467" s="88"/>
      <c r="K467" s="9"/>
      <c r="L467" s="9"/>
      <c r="M467" s="9"/>
      <c r="N467" s="9"/>
      <c r="O467" s="9"/>
      <c r="P467" s="9"/>
      <c r="Q467" s="9"/>
    </row>
    <row r="468">
      <c r="A468" s="3"/>
      <c r="B468" s="3"/>
      <c r="C468" s="3"/>
      <c r="D468" s="3"/>
      <c r="E468" s="3"/>
      <c r="F468" s="3"/>
      <c r="G468" s="3"/>
      <c r="H468" s="3"/>
      <c r="I468" s="91"/>
      <c r="J468" s="91"/>
      <c r="K468" s="3"/>
      <c r="L468" s="3"/>
      <c r="M468" s="3"/>
      <c r="N468" s="3"/>
      <c r="O468" s="3"/>
      <c r="P468" s="3"/>
      <c r="Q468" s="3"/>
    </row>
    <row r="469">
      <c r="A469" s="9"/>
      <c r="B469" s="9"/>
      <c r="C469" s="9"/>
      <c r="D469" s="9"/>
      <c r="E469" s="9"/>
      <c r="F469" s="9"/>
      <c r="G469" s="9"/>
      <c r="H469" s="9"/>
      <c r="I469" s="88"/>
      <c r="J469" s="88"/>
      <c r="K469" s="9"/>
      <c r="L469" s="9"/>
      <c r="M469" s="9"/>
      <c r="N469" s="9"/>
      <c r="O469" s="9"/>
      <c r="P469" s="9"/>
      <c r="Q469" s="9"/>
    </row>
    <row r="470">
      <c r="A470" s="3"/>
      <c r="B470" s="3"/>
      <c r="C470" s="3"/>
      <c r="D470" s="3"/>
      <c r="E470" s="3"/>
      <c r="F470" s="3"/>
      <c r="G470" s="3"/>
      <c r="H470" s="3"/>
      <c r="I470" s="91"/>
      <c r="J470" s="91"/>
      <c r="K470" s="3"/>
      <c r="L470" s="3"/>
      <c r="M470" s="3"/>
      <c r="N470" s="3"/>
      <c r="O470" s="3"/>
      <c r="P470" s="3"/>
      <c r="Q470" s="3"/>
    </row>
    <row r="471">
      <c r="A471" s="9"/>
      <c r="B471" s="9"/>
      <c r="C471" s="9"/>
      <c r="D471" s="9"/>
      <c r="E471" s="9"/>
      <c r="F471" s="9"/>
      <c r="G471" s="9"/>
      <c r="H471" s="9"/>
      <c r="I471" s="88"/>
      <c r="J471" s="88"/>
      <c r="K471" s="9"/>
      <c r="L471" s="9"/>
      <c r="M471" s="9"/>
      <c r="N471" s="9"/>
      <c r="O471" s="9"/>
      <c r="P471" s="9"/>
      <c r="Q471" s="9"/>
    </row>
    <row r="472">
      <c r="A472" s="3"/>
      <c r="B472" s="3"/>
      <c r="C472" s="3"/>
      <c r="D472" s="3"/>
      <c r="E472" s="3"/>
      <c r="F472" s="3"/>
      <c r="G472" s="3"/>
      <c r="H472" s="3"/>
      <c r="I472" s="91"/>
      <c r="J472" s="91"/>
      <c r="K472" s="3"/>
      <c r="L472" s="3"/>
      <c r="M472" s="3"/>
      <c r="N472" s="3"/>
      <c r="O472" s="3"/>
      <c r="P472" s="3"/>
      <c r="Q472" s="3"/>
    </row>
    <row r="473">
      <c r="A473" s="9"/>
      <c r="B473" s="9"/>
      <c r="C473" s="9"/>
      <c r="D473" s="9"/>
      <c r="E473" s="9"/>
      <c r="F473" s="9"/>
      <c r="G473" s="9"/>
      <c r="H473" s="9"/>
      <c r="I473" s="88"/>
      <c r="J473" s="88"/>
      <c r="K473" s="9"/>
      <c r="L473" s="9"/>
      <c r="M473" s="9"/>
      <c r="N473" s="9"/>
      <c r="O473" s="9"/>
      <c r="P473" s="9"/>
      <c r="Q473" s="9"/>
    </row>
    <row r="474">
      <c r="A474" s="3"/>
      <c r="B474" s="3"/>
      <c r="C474" s="3"/>
      <c r="D474" s="3"/>
      <c r="E474" s="3"/>
      <c r="F474" s="3"/>
      <c r="G474" s="3"/>
      <c r="H474" s="3"/>
      <c r="I474" s="91"/>
      <c r="J474" s="91"/>
      <c r="K474" s="3"/>
      <c r="L474" s="3"/>
      <c r="M474" s="3"/>
      <c r="N474" s="3"/>
      <c r="O474" s="3"/>
      <c r="P474" s="3"/>
      <c r="Q474" s="3"/>
    </row>
    <row r="475">
      <c r="A475" s="9"/>
      <c r="B475" s="9"/>
      <c r="C475" s="9"/>
      <c r="D475" s="9"/>
      <c r="E475" s="9"/>
      <c r="F475" s="9"/>
      <c r="G475" s="9"/>
      <c r="H475" s="9"/>
      <c r="I475" s="88"/>
      <c r="J475" s="88"/>
      <c r="K475" s="9"/>
      <c r="L475" s="9"/>
      <c r="M475" s="9"/>
      <c r="N475" s="9"/>
      <c r="O475" s="9"/>
      <c r="P475" s="9"/>
      <c r="Q475" s="9"/>
    </row>
    <row r="476">
      <c r="A476" s="3"/>
      <c r="B476" s="3"/>
      <c r="C476" s="3"/>
      <c r="D476" s="3"/>
      <c r="E476" s="3"/>
      <c r="F476" s="3"/>
      <c r="G476" s="3"/>
      <c r="H476" s="3"/>
      <c r="I476" s="91"/>
      <c r="J476" s="91"/>
      <c r="K476" s="3"/>
      <c r="L476" s="3"/>
      <c r="M476" s="3"/>
      <c r="N476" s="3"/>
      <c r="O476" s="3"/>
      <c r="P476" s="3"/>
      <c r="Q476" s="3"/>
    </row>
    <row r="477">
      <c r="A477" s="9"/>
      <c r="B477" s="9"/>
      <c r="C477" s="9"/>
      <c r="D477" s="9"/>
      <c r="E477" s="9"/>
      <c r="F477" s="9"/>
      <c r="G477" s="9"/>
      <c r="H477" s="9"/>
      <c r="I477" s="88"/>
      <c r="J477" s="88"/>
      <c r="K477" s="9"/>
      <c r="L477" s="9"/>
      <c r="M477" s="9"/>
      <c r="N477" s="9"/>
      <c r="O477" s="9"/>
      <c r="P477" s="9"/>
      <c r="Q477" s="9"/>
    </row>
    <row r="478">
      <c r="A478" s="3"/>
      <c r="B478" s="3"/>
      <c r="C478" s="3"/>
      <c r="D478" s="3"/>
      <c r="E478" s="3"/>
      <c r="F478" s="3"/>
      <c r="G478" s="3"/>
      <c r="H478" s="3"/>
      <c r="I478" s="91"/>
      <c r="J478" s="91"/>
      <c r="K478" s="3"/>
      <c r="L478" s="3"/>
      <c r="M478" s="3"/>
      <c r="N478" s="3"/>
      <c r="O478" s="3"/>
      <c r="P478" s="3"/>
      <c r="Q478" s="3"/>
    </row>
    <row r="479">
      <c r="A479" s="9"/>
      <c r="B479" s="9"/>
      <c r="C479" s="9"/>
      <c r="D479" s="9"/>
      <c r="E479" s="9"/>
      <c r="F479" s="9"/>
      <c r="G479" s="9"/>
      <c r="H479" s="9"/>
      <c r="I479" s="88"/>
      <c r="J479" s="88"/>
      <c r="K479" s="9"/>
      <c r="L479" s="9"/>
      <c r="M479" s="9"/>
      <c r="N479" s="9"/>
      <c r="O479" s="9"/>
      <c r="P479" s="9"/>
      <c r="Q479" s="9"/>
    </row>
    <row r="480">
      <c r="A480" s="3"/>
      <c r="B480" s="3"/>
      <c r="C480" s="3"/>
      <c r="D480" s="3"/>
      <c r="E480" s="3"/>
      <c r="F480" s="3"/>
      <c r="G480" s="3"/>
      <c r="H480" s="3"/>
      <c r="I480" s="91"/>
      <c r="J480" s="91"/>
      <c r="K480" s="3"/>
      <c r="L480" s="3"/>
      <c r="M480" s="3"/>
      <c r="N480" s="3"/>
      <c r="O480" s="3"/>
      <c r="P480" s="3"/>
      <c r="Q480" s="3"/>
    </row>
    <row r="481">
      <c r="A481" s="9"/>
      <c r="B481" s="9"/>
      <c r="C481" s="9"/>
      <c r="D481" s="9"/>
      <c r="E481" s="9"/>
      <c r="F481" s="9"/>
      <c r="G481" s="9"/>
      <c r="H481" s="9"/>
      <c r="I481" s="88"/>
      <c r="J481" s="88"/>
      <c r="K481" s="9"/>
      <c r="L481" s="9"/>
      <c r="M481" s="9"/>
      <c r="N481" s="9"/>
      <c r="O481" s="9"/>
      <c r="P481" s="9"/>
      <c r="Q481" s="9"/>
    </row>
    <row r="482">
      <c r="A482" s="3"/>
      <c r="B482" s="3"/>
      <c r="C482" s="3"/>
      <c r="D482" s="3"/>
      <c r="E482" s="3"/>
      <c r="F482" s="3"/>
      <c r="G482" s="3"/>
      <c r="H482" s="3"/>
      <c r="I482" s="91"/>
      <c r="J482" s="91"/>
      <c r="K482" s="3"/>
      <c r="L482" s="3"/>
      <c r="M482" s="3"/>
      <c r="N482" s="3"/>
      <c r="O482" s="3"/>
      <c r="P482" s="3"/>
      <c r="Q482" s="3"/>
    </row>
    <row r="483">
      <c r="A483" s="9"/>
      <c r="B483" s="9"/>
      <c r="C483" s="9"/>
      <c r="D483" s="9"/>
      <c r="E483" s="9"/>
      <c r="F483" s="9"/>
      <c r="G483" s="9"/>
      <c r="H483" s="9"/>
      <c r="I483" s="88"/>
      <c r="J483" s="88"/>
      <c r="K483" s="9"/>
      <c r="L483" s="9"/>
      <c r="M483" s="9"/>
      <c r="N483" s="9"/>
      <c r="O483" s="9"/>
      <c r="P483" s="9"/>
      <c r="Q483" s="9"/>
    </row>
    <row r="484">
      <c r="A484" s="3"/>
      <c r="B484" s="3"/>
      <c r="C484" s="3"/>
      <c r="D484" s="3"/>
      <c r="E484" s="3"/>
      <c r="F484" s="3"/>
      <c r="G484" s="3"/>
      <c r="H484" s="3"/>
      <c r="I484" s="91"/>
      <c r="J484" s="91"/>
      <c r="K484" s="3"/>
      <c r="L484" s="3"/>
      <c r="M484" s="3"/>
      <c r="N484" s="3"/>
      <c r="O484" s="3"/>
      <c r="P484" s="3"/>
      <c r="Q484" s="3"/>
    </row>
    <row r="485">
      <c r="A485" s="9"/>
      <c r="B485" s="9"/>
      <c r="C485" s="9"/>
      <c r="D485" s="9"/>
      <c r="E485" s="9"/>
      <c r="F485" s="9"/>
      <c r="G485" s="9"/>
      <c r="H485" s="9"/>
      <c r="I485" s="88"/>
      <c r="J485" s="88"/>
      <c r="K485" s="9"/>
      <c r="L485" s="9"/>
      <c r="M485" s="9"/>
      <c r="N485" s="9"/>
      <c r="O485" s="9"/>
      <c r="P485" s="9"/>
      <c r="Q485" s="9"/>
    </row>
    <row r="486">
      <c r="A486" s="3"/>
      <c r="B486" s="3"/>
      <c r="C486" s="3"/>
      <c r="D486" s="3"/>
      <c r="E486" s="3"/>
      <c r="F486" s="3"/>
      <c r="G486" s="3"/>
      <c r="H486" s="3"/>
      <c r="I486" s="91"/>
      <c r="J486" s="91"/>
      <c r="K486" s="3"/>
      <c r="L486" s="3"/>
      <c r="M486" s="3"/>
      <c r="N486" s="3"/>
      <c r="O486" s="3"/>
      <c r="P486" s="3"/>
      <c r="Q486" s="3"/>
    </row>
    <row r="487">
      <c r="A487" s="9"/>
      <c r="B487" s="9"/>
      <c r="C487" s="9"/>
      <c r="D487" s="9"/>
      <c r="E487" s="9"/>
      <c r="F487" s="9"/>
      <c r="G487" s="9"/>
      <c r="H487" s="9"/>
      <c r="I487" s="88"/>
      <c r="J487" s="88"/>
      <c r="K487" s="9"/>
      <c r="L487" s="9"/>
      <c r="M487" s="9"/>
      <c r="N487" s="9"/>
      <c r="O487" s="9"/>
      <c r="P487" s="9"/>
      <c r="Q487" s="9"/>
    </row>
    <row r="488">
      <c r="A488" s="3"/>
      <c r="B488" s="3"/>
      <c r="C488" s="3"/>
      <c r="D488" s="3"/>
      <c r="E488" s="3"/>
      <c r="F488" s="3"/>
      <c r="G488" s="3"/>
      <c r="H488" s="3"/>
      <c r="I488" s="91"/>
      <c r="J488" s="91"/>
      <c r="K488" s="3"/>
      <c r="L488" s="3"/>
      <c r="M488" s="3"/>
      <c r="N488" s="3"/>
      <c r="O488" s="3"/>
      <c r="P488" s="3"/>
      <c r="Q488" s="3"/>
    </row>
    <row r="489">
      <c r="A489" s="9"/>
      <c r="B489" s="9"/>
      <c r="C489" s="9"/>
      <c r="D489" s="9"/>
      <c r="E489" s="9"/>
      <c r="F489" s="9"/>
      <c r="G489" s="9"/>
      <c r="H489" s="9"/>
      <c r="I489" s="88"/>
      <c r="J489" s="88"/>
      <c r="K489" s="9"/>
      <c r="L489" s="9"/>
      <c r="M489" s="9"/>
      <c r="N489" s="9"/>
      <c r="O489" s="9"/>
      <c r="P489" s="9"/>
      <c r="Q489" s="9"/>
    </row>
    <row r="490">
      <c r="A490" s="3"/>
      <c r="B490" s="3"/>
      <c r="C490" s="3"/>
      <c r="D490" s="3"/>
      <c r="E490" s="3"/>
      <c r="F490" s="3"/>
      <c r="G490" s="3"/>
      <c r="H490" s="3"/>
      <c r="I490" s="91"/>
      <c r="J490" s="91"/>
      <c r="K490" s="3"/>
      <c r="L490" s="3"/>
      <c r="M490" s="3"/>
      <c r="N490" s="3"/>
      <c r="O490" s="3"/>
      <c r="P490" s="3"/>
      <c r="Q490" s="3"/>
    </row>
    <row r="491">
      <c r="A491" s="9"/>
      <c r="B491" s="9"/>
      <c r="C491" s="9"/>
      <c r="D491" s="9"/>
      <c r="E491" s="9"/>
      <c r="F491" s="9"/>
      <c r="G491" s="9"/>
      <c r="H491" s="9"/>
      <c r="I491" s="88"/>
      <c r="J491" s="88"/>
      <c r="K491" s="9"/>
      <c r="L491" s="9"/>
      <c r="M491" s="9"/>
      <c r="N491" s="9"/>
      <c r="O491" s="9"/>
      <c r="P491" s="9"/>
      <c r="Q491" s="9"/>
    </row>
    <row r="492">
      <c r="A492" s="3"/>
      <c r="B492" s="3"/>
      <c r="C492" s="3"/>
      <c r="D492" s="3"/>
      <c r="E492" s="3"/>
      <c r="F492" s="3"/>
      <c r="G492" s="3"/>
      <c r="H492" s="3"/>
      <c r="I492" s="91"/>
      <c r="J492" s="91"/>
      <c r="K492" s="3"/>
      <c r="L492" s="3"/>
      <c r="M492" s="3"/>
      <c r="N492" s="3"/>
      <c r="O492" s="3"/>
      <c r="P492" s="3"/>
      <c r="Q492" s="3"/>
    </row>
    <row r="493">
      <c r="A493" s="9"/>
      <c r="B493" s="9"/>
      <c r="C493" s="9"/>
      <c r="D493" s="9"/>
      <c r="E493" s="9"/>
      <c r="F493" s="9"/>
      <c r="G493" s="9"/>
      <c r="H493" s="9"/>
      <c r="I493" s="88"/>
      <c r="J493" s="88"/>
      <c r="K493" s="9"/>
      <c r="L493" s="9"/>
      <c r="M493" s="9"/>
      <c r="N493" s="9"/>
      <c r="O493" s="9"/>
      <c r="P493" s="9"/>
      <c r="Q493" s="9"/>
    </row>
    <row r="494">
      <c r="A494" s="3"/>
      <c r="B494" s="3"/>
      <c r="C494" s="3"/>
      <c r="D494" s="3"/>
      <c r="E494" s="3"/>
      <c r="F494" s="3"/>
      <c r="G494" s="3"/>
      <c r="H494" s="3"/>
      <c r="I494" s="91"/>
      <c r="J494" s="91"/>
      <c r="K494" s="3"/>
      <c r="L494" s="3"/>
      <c r="M494" s="3"/>
      <c r="N494" s="3"/>
      <c r="O494" s="3"/>
      <c r="P494" s="3"/>
      <c r="Q494" s="3"/>
    </row>
    <row r="495">
      <c r="A495" s="9"/>
      <c r="B495" s="9"/>
      <c r="C495" s="9"/>
      <c r="D495" s="9"/>
      <c r="E495" s="9"/>
      <c r="F495" s="9"/>
      <c r="G495" s="9"/>
      <c r="H495" s="9"/>
      <c r="I495" s="88"/>
      <c r="J495" s="88"/>
      <c r="K495" s="9"/>
      <c r="L495" s="9"/>
      <c r="M495" s="9"/>
      <c r="N495" s="9"/>
      <c r="O495" s="9"/>
      <c r="P495" s="9"/>
      <c r="Q495" s="9"/>
    </row>
    <row r="496">
      <c r="A496" s="3"/>
      <c r="B496" s="3"/>
      <c r="C496" s="3"/>
      <c r="D496" s="3"/>
      <c r="E496" s="3"/>
      <c r="F496" s="3"/>
      <c r="G496" s="3"/>
      <c r="H496" s="3"/>
      <c r="I496" s="91"/>
      <c r="J496" s="91"/>
      <c r="K496" s="3"/>
      <c r="L496" s="3"/>
      <c r="M496" s="3"/>
      <c r="N496" s="3"/>
      <c r="O496" s="3"/>
      <c r="P496" s="3"/>
      <c r="Q496" s="3"/>
    </row>
    <row r="497">
      <c r="A497" s="9"/>
      <c r="B497" s="9"/>
      <c r="C497" s="9"/>
      <c r="D497" s="9"/>
      <c r="E497" s="9"/>
      <c r="F497" s="9"/>
      <c r="G497" s="9"/>
      <c r="H497" s="9"/>
      <c r="I497" s="88"/>
      <c r="J497" s="88"/>
      <c r="K497" s="9"/>
      <c r="L497" s="9"/>
      <c r="M497" s="9"/>
      <c r="N497" s="9"/>
      <c r="O497" s="9"/>
      <c r="P497" s="9"/>
      <c r="Q497" s="9"/>
    </row>
    <row r="498">
      <c r="A498" s="3"/>
      <c r="B498" s="3"/>
      <c r="C498" s="3"/>
      <c r="D498" s="3"/>
      <c r="E498" s="3"/>
      <c r="F498" s="3"/>
      <c r="G498" s="3"/>
      <c r="H498" s="3"/>
      <c r="I498" s="91"/>
      <c r="J498" s="91"/>
      <c r="K498" s="3"/>
      <c r="L498" s="3"/>
      <c r="M498" s="3"/>
      <c r="N498" s="3"/>
      <c r="O498" s="3"/>
      <c r="P498" s="3"/>
      <c r="Q498" s="3"/>
    </row>
    <row r="499">
      <c r="A499" s="9"/>
      <c r="B499" s="9"/>
      <c r="C499" s="9"/>
      <c r="D499" s="9"/>
      <c r="E499" s="9"/>
      <c r="F499" s="9"/>
      <c r="G499" s="9"/>
      <c r="H499" s="9"/>
      <c r="I499" s="88"/>
      <c r="J499" s="88"/>
      <c r="K499" s="9"/>
      <c r="L499" s="9"/>
      <c r="M499" s="9"/>
      <c r="N499" s="9"/>
      <c r="O499" s="9"/>
      <c r="P499" s="9"/>
      <c r="Q499" s="9"/>
    </row>
    <row r="500">
      <c r="A500" s="3"/>
      <c r="B500" s="3"/>
      <c r="C500" s="3"/>
      <c r="D500" s="3"/>
      <c r="E500" s="3"/>
      <c r="F500" s="3"/>
      <c r="G500" s="3"/>
      <c r="H500" s="3"/>
      <c r="I500" s="91"/>
      <c r="J500" s="91"/>
      <c r="K500" s="3"/>
      <c r="L500" s="3"/>
      <c r="M500" s="3"/>
      <c r="N500" s="3"/>
      <c r="O500" s="3"/>
      <c r="P500" s="3"/>
      <c r="Q500" s="3"/>
    </row>
    <row r="501">
      <c r="A501" s="9"/>
      <c r="B501" s="9"/>
      <c r="C501" s="9"/>
      <c r="D501" s="9"/>
      <c r="E501" s="9"/>
      <c r="F501" s="9"/>
      <c r="G501" s="9"/>
      <c r="H501" s="9"/>
      <c r="I501" s="88"/>
      <c r="J501" s="88"/>
      <c r="K501" s="9"/>
      <c r="L501" s="9"/>
      <c r="M501" s="9"/>
      <c r="N501" s="9"/>
      <c r="O501" s="9"/>
      <c r="P501" s="9"/>
      <c r="Q501" s="9"/>
    </row>
    <row r="502">
      <c r="A502" s="3"/>
      <c r="B502" s="3"/>
      <c r="C502" s="3"/>
      <c r="D502" s="3"/>
      <c r="E502" s="3"/>
      <c r="F502" s="3"/>
      <c r="G502" s="3"/>
      <c r="H502" s="3"/>
      <c r="I502" s="91"/>
      <c r="J502" s="91"/>
      <c r="K502" s="3"/>
      <c r="L502" s="3"/>
      <c r="M502" s="3"/>
      <c r="N502" s="3"/>
      <c r="O502" s="3"/>
      <c r="P502" s="3"/>
      <c r="Q502" s="3"/>
    </row>
    <row r="503">
      <c r="A503" s="9"/>
      <c r="B503" s="9"/>
      <c r="C503" s="9"/>
      <c r="D503" s="9"/>
      <c r="E503" s="9"/>
      <c r="F503" s="9"/>
      <c r="G503" s="9"/>
      <c r="H503" s="9"/>
      <c r="I503" s="88"/>
      <c r="J503" s="88"/>
      <c r="K503" s="9"/>
      <c r="L503" s="9"/>
      <c r="M503" s="9"/>
      <c r="N503" s="9"/>
      <c r="O503" s="9"/>
      <c r="P503" s="9"/>
      <c r="Q503" s="9"/>
    </row>
    <row r="504">
      <c r="A504" s="3"/>
      <c r="B504" s="3"/>
      <c r="C504" s="3"/>
      <c r="D504" s="3"/>
      <c r="E504" s="3"/>
      <c r="F504" s="3"/>
      <c r="G504" s="3"/>
      <c r="H504" s="3"/>
      <c r="I504" s="91"/>
      <c r="J504" s="91"/>
      <c r="K504" s="3"/>
      <c r="L504" s="3"/>
      <c r="M504" s="3"/>
      <c r="N504" s="3"/>
      <c r="O504" s="3"/>
      <c r="P504" s="3"/>
      <c r="Q504" s="3"/>
    </row>
    <row r="505">
      <c r="A505" s="9"/>
      <c r="B505" s="9"/>
      <c r="C505" s="9"/>
      <c r="D505" s="9"/>
      <c r="E505" s="9"/>
      <c r="F505" s="9"/>
      <c r="G505" s="9"/>
      <c r="H505" s="9"/>
      <c r="I505" s="88"/>
      <c r="J505" s="88"/>
      <c r="K505" s="9"/>
      <c r="L505" s="9"/>
      <c r="M505" s="9"/>
      <c r="N505" s="9"/>
      <c r="O505" s="9"/>
      <c r="P505" s="9"/>
      <c r="Q505" s="9"/>
    </row>
    <row r="506">
      <c r="A506" s="3"/>
      <c r="B506" s="3"/>
      <c r="C506" s="3"/>
      <c r="D506" s="3"/>
      <c r="E506" s="3"/>
      <c r="F506" s="3"/>
      <c r="G506" s="3"/>
      <c r="H506" s="3"/>
      <c r="I506" s="91"/>
      <c r="J506" s="91"/>
      <c r="K506" s="3"/>
      <c r="L506" s="3"/>
      <c r="M506" s="3"/>
      <c r="N506" s="3"/>
      <c r="O506" s="3"/>
      <c r="P506" s="3"/>
      <c r="Q506" s="3"/>
    </row>
    <row r="507">
      <c r="A507" s="9"/>
      <c r="B507" s="9"/>
      <c r="C507" s="9"/>
      <c r="D507" s="9"/>
      <c r="E507" s="9"/>
      <c r="F507" s="9"/>
      <c r="G507" s="9"/>
      <c r="H507" s="9"/>
      <c r="I507" s="88"/>
      <c r="J507" s="88"/>
      <c r="K507" s="9"/>
      <c r="L507" s="9"/>
      <c r="M507" s="9"/>
      <c r="N507" s="9"/>
      <c r="O507" s="9"/>
      <c r="P507" s="9"/>
      <c r="Q507" s="9"/>
    </row>
    <row r="508">
      <c r="A508" s="3"/>
      <c r="B508" s="3"/>
      <c r="C508" s="3"/>
      <c r="D508" s="3"/>
      <c r="E508" s="3"/>
      <c r="F508" s="3"/>
      <c r="G508" s="3"/>
      <c r="H508" s="3"/>
      <c r="I508" s="91"/>
      <c r="J508" s="91"/>
      <c r="K508" s="3"/>
      <c r="L508" s="3"/>
      <c r="M508" s="3"/>
      <c r="N508" s="3"/>
      <c r="O508" s="3"/>
      <c r="P508" s="3"/>
      <c r="Q508" s="3"/>
    </row>
    <row r="509">
      <c r="A509" s="9"/>
      <c r="B509" s="9"/>
      <c r="C509" s="9"/>
      <c r="D509" s="9"/>
      <c r="E509" s="9"/>
      <c r="F509" s="9"/>
      <c r="G509" s="9"/>
      <c r="H509" s="9"/>
      <c r="I509" s="88"/>
      <c r="J509" s="88"/>
      <c r="K509" s="9"/>
      <c r="L509" s="9"/>
      <c r="M509" s="9"/>
      <c r="N509" s="9"/>
      <c r="O509" s="9"/>
      <c r="P509" s="9"/>
      <c r="Q509" s="9"/>
    </row>
    <row r="510">
      <c r="A510" s="3"/>
      <c r="B510" s="3"/>
      <c r="C510" s="3"/>
      <c r="D510" s="3"/>
      <c r="E510" s="3"/>
      <c r="F510" s="3"/>
      <c r="G510" s="3"/>
      <c r="H510" s="3"/>
      <c r="I510" s="91"/>
      <c r="J510" s="91"/>
      <c r="K510" s="3"/>
      <c r="L510" s="3"/>
      <c r="M510" s="3"/>
      <c r="N510" s="3"/>
      <c r="O510" s="3"/>
      <c r="P510" s="3"/>
      <c r="Q510" s="3"/>
    </row>
    <row r="511">
      <c r="A511" s="9"/>
      <c r="B511" s="9"/>
      <c r="C511" s="9"/>
      <c r="D511" s="9"/>
      <c r="E511" s="9"/>
      <c r="F511" s="9"/>
      <c r="G511" s="9"/>
      <c r="H511" s="9"/>
      <c r="I511" s="88"/>
      <c r="J511" s="88"/>
      <c r="K511" s="9"/>
      <c r="L511" s="9"/>
      <c r="M511" s="9"/>
      <c r="N511" s="9"/>
      <c r="O511" s="9"/>
      <c r="P511" s="9"/>
      <c r="Q511" s="9"/>
    </row>
    <row r="512">
      <c r="A512" s="3"/>
      <c r="B512" s="3"/>
      <c r="C512" s="3"/>
      <c r="D512" s="3"/>
      <c r="E512" s="3"/>
      <c r="F512" s="3"/>
      <c r="G512" s="3"/>
      <c r="H512" s="3"/>
      <c r="I512" s="91"/>
      <c r="J512" s="91"/>
      <c r="K512" s="3"/>
      <c r="L512" s="3"/>
      <c r="M512" s="3"/>
      <c r="N512" s="3"/>
      <c r="O512" s="3"/>
      <c r="P512" s="3"/>
      <c r="Q512" s="3"/>
    </row>
    <row r="513">
      <c r="A513" s="9"/>
      <c r="B513" s="9"/>
      <c r="C513" s="9"/>
      <c r="D513" s="9"/>
      <c r="E513" s="9"/>
      <c r="F513" s="9"/>
      <c r="G513" s="9"/>
      <c r="H513" s="9"/>
      <c r="I513" s="88"/>
      <c r="J513" s="88"/>
      <c r="K513" s="9"/>
      <c r="L513" s="9"/>
      <c r="M513" s="9"/>
      <c r="N513" s="9"/>
      <c r="O513" s="9"/>
      <c r="P513" s="9"/>
      <c r="Q513" s="9"/>
    </row>
    <row r="514">
      <c r="A514" s="3"/>
      <c r="B514" s="3"/>
      <c r="C514" s="3"/>
      <c r="D514" s="3"/>
      <c r="E514" s="3"/>
      <c r="F514" s="3"/>
      <c r="G514" s="3"/>
      <c r="H514" s="3"/>
      <c r="I514" s="91"/>
      <c r="J514" s="91"/>
      <c r="K514" s="3"/>
      <c r="L514" s="3"/>
      <c r="M514" s="3"/>
      <c r="N514" s="3"/>
      <c r="O514" s="3"/>
      <c r="P514" s="3"/>
      <c r="Q514" s="3"/>
    </row>
    <row r="515">
      <c r="A515" s="9"/>
      <c r="B515" s="9"/>
      <c r="C515" s="9"/>
      <c r="D515" s="9"/>
      <c r="E515" s="9"/>
      <c r="F515" s="9"/>
      <c r="G515" s="9"/>
      <c r="H515" s="9"/>
      <c r="I515" s="88"/>
      <c r="J515" s="88"/>
      <c r="K515" s="9"/>
      <c r="L515" s="9"/>
      <c r="M515" s="9"/>
      <c r="N515" s="9"/>
      <c r="O515" s="9"/>
      <c r="P515" s="9"/>
      <c r="Q515" s="9"/>
    </row>
    <row r="516">
      <c r="A516" s="3"/>
      <c r="B516" s="3"/>
      <c r="C516" s="3"/>
      <c r="D516" s="3"/>
      <c r="E516" s="3"/>
      <c r="F516" s="3"/>
      <c r="G516" s="3"/>
      <c r="H516" s="3"/>
      <c r="I516" s="91"/>
      <c r="J516" s="91"/>
      <c r="K516" s="3"/>
      <c r="L516" s="3"/>
      <c r="M516" s="3"/>
      <c r="N516" s="3"/>
      <c r="O516" s="3"/>
      <c r="P516" s="3"/>
      <c r="Q516" s="3"/>
    </row>
    <row r="517">
      <c r="A517" s="9"/>
      <c r="B517" s="9"/>
      <c r="C517" s="9"/>
      <c r="D517" s="9"/>
      <c r="E517" s="9"/>
      <c r="F517" s="9"/>
      <c r="G517" s="9"/>
      <c r="H517" s="9"/>
      <c r="I517" s="88"/>
      <c r="J517" s="88"/>
      <c r="K517" s="9"/>
      <c r="L517" s="9"/>
      <c r="M517" s="9"/>
      <c r="N517" s="9"/>
      <c r="O517" s="9"/>
      <c r="P517" s="9"/>
      <c r="Q517" s="9"/>
    </row>
    <row r="518">
      <c r="A518" s="3"/>
      <c r="B518" s="3"/>
      <c r="C518" s="3"/>
      <c r="D518" s="3"/>
      <c r="E518" s="3"/>
      <c r="F518" s="3"/>
      <c r="G518" s="3"/>
      <c r="H518" s="3"/>
      <c r="I518" s="91"/>
      <c r="J518" s="91"/>
      <c r="K518" s="3"/>
      <c r="L518" s="3"/>
      <c r="M518" s="3"/>
      <c r="N518" s="3"/>
      <c r="O518" s="3"/>
      <c r="P518" s="3"/>
      <c r="Q518" s="3"/>
    </row>
    <row r="519">
      <c r="A519" s="9"/>
      <c r="B519" s="9"/>
      <c r="C519" s="9"/>
      <c r="D519" s="9"/>
      <c r="E519" s="9"/>
      <c r="F519" s="9"/>
      <c r="G519" s="9"/>
      <c r="H519" s="9"/>
      <c r="I519" s="88"/>
      <c r="J519" s="88"/>
      <c r="K519" s="9"/>
      <c r="L519" s="9"/>
      <c r="M519" s="9"/>
      <c r="N519" s="9"/>
      <c r="O519" s="9"/>
      <c r="P519" s="9"/>
      <c r="Q519" s="9"/>
    </row>
    <row r="520">
      <c r="A520" s="3"/>
      <c r="B520" s="3"/>
      <c r="C520" s="3"/>
      <c r="D520" s="3"/>
      <c r="E520" s="3"/>
      <c r="F520" s="3"/>
      <c r="G520" s="3"/>
      <c r="H520" s="3"/>
      <c r="I520" s="91"/>
      <c r="J520" s="91"/>
      <c r="K520" s="3"/>
      <c r="L520" s="3"/>
      <c r="M520" s="3"/>
      <c r="N520" s="3"/>
      <c r="O520" s="3"/>
      <c r="P520" s="3"/>
      <c r="Q520" s="3"/>
    </row>
    <row r="521">
      <c r="A521" s="9"/>
      <c r="B521" s="9"/>
      <c r="C521" s="9"/>
      <c r="D521" s="9"/>
      <c r="E521" s="9"/>
      <c r="F521" s="9"/>
      <c r="G521" s="9"/>
      <c r="H521" s="9"/>
      <c r="I521" s="88"/>
      <c r="J521" s="88"/>
      <c r="K521" s="9"/>
      <c r="L521" s="9"/>
      <c r="M521" s="9"/>
      <c r="N521" s="9"/>
      <c r="O521" s="9"/>
      <c r="P521" s="9"/>
      <c r="Q521" s="9"/>
    </row>
    <row r="522">
      <c r="A522" s="3"/>
      <c r="B522" s="3"/>
      <c r="C522" s="3"/>
      <c r="D522" s="3"/>
      <c r="E522" s="3"/>
      <c r="F522" s="3"/>
      <c r="G522" s="3"/>
      <c r="H522" s="3"/>
      <c r="I522" s="91"/>
      <c r="J522" s="91"/>
      <c r="K522" s="3"/>
      <c r="L522" s="3"/>
      <c r="M522" s="3"/>
      <c r="N522" s="3"/>
      <c r="O522" s="3"/>
      <c r="P522" s="3"/>
      <c r="Q522" s="3"/>
    </row>
    <row r="523">
      <c r="A523" s="9"/>
      <c r="B523" s="9"/>
      <c r="C523" s="9"/>
      <c r="D523" s="9"/>
      <c r="E523" s="9"/>
      <c r="F523" s="9"/>
      <c r="G523" s="9"/>
      <c r="H523" s="9"/>
      <c r="I523" s="88"/>
      <c r="J523" s="88"/>
      <c r="K523" s="9"/>
      <c r="L523" s="9"/>
      <c r="M523" s="9"/>
      <c r="N523" s="9"/>
      <c r="O523" s="9"/>
      <c r="P523" s="9"/>
      <c r="Q523" s="9"/>
    </row>
    <row r="524">
      <c r="A524" s="3"/>
      <c r="B524" s="3"/>
      <c r="C524" s="3"/>
      <c r="D524" s="3"/>
      <c r="E524" s="3"/>
      <c r="F524" s="3"/>
      <c r="G524" s="3"/>
      <c r="H524" s="3"/>
      <c r="I524" s="91"/>
      <c r="J524" s="91"/>
      <c r="K524" s="3"/>
      <c r="L524" s="3"/>
      <c r="M524" s="3"/>
      <c r="N524" s="3"/>
      <c r="O524" s="3"/>
      <c r="P524" s="3"/>
      <c r="Q524" s="3"/>
    </row>
    <row r="525">
      <c r="A525" s="9"/>
      <c r="B525" s="9"/>
      <c r="C525" s="9"/>
      <c r="D525" s="9"/>
      <c r="E525" s="9"/>
      <c r="F525" s="9"/>
      <c r="G525" s="9"/>
      <c r="H525" s="9"/>
      <c r="I525" s="88"/>
      <c r="J525" s="88"/>
      <c r="K525" s="9"/>
      <c r="L525" s="9"/>
      <c r="M525" s="9"/>
      <c r="N525" s="9"/>
      <c r="O525" s="9"/>
      <c r="P525" s="9"/>
      <c r="Q525" s="9"/>
    </row>
    <row r="526">
      <c r="A526" s="3"/>
      <c r="B526" s="3"/>
      <c r="C526" s="3"/>
      <c r="D526" s="3"/>
      <c r="E526" s="3"/>
      <c r="F526" s="3"/>
      <c r="G526" s="3"/>
      <c r="H526" s="3"/>
      <c r="I526" s="91"/>
      <c r="J526" s="91"/>
      <c r="K526" s="3"/>
      <c r="L526" s="3"/>
      <c r="M526" s="3"/>
      <c r="N526" s="3"/>
      <c r="O526" s="3"/>
      <c r="P526" s="3"/>
      <c r="Q526" s="3"/>
    </row>
    <row r="527">
      <c r="A527" s="9"/>
      <c r="B527" s="9"/>
      <c r="C527" s="9"/>
      <c r="D527" s="9"/>
      <c r="E527" s="9"/>
      <c r="F527" s="9"/>
      <c r="G527" s="9"/>
      <c r="H527" s="9"/>
      <c r="I527" s="88"/>
      <c r="J527" s="88"/>
      <c r="K527" s="9"/>
      <c r="L527" s="9"/>
      <c r="M527" s="9"/>
      <c r="N527" s="9"/>
      <c r="O527" s="9"/>
      <c r="P527" s="9"/>
      <c r="Q527" s="9"/>
    </row>
    <row r="528">
      <c r="A528" s="3"/>
      <c r="B528" s="3"/>
      <c r="C528" s="3"/>
      <c r="D528" s="3"/>
      <c r="E528" s="3"/>
      <c r="F528" s="3"/>
      <c r="G528" s="3"/>
      <c r="H528" s="3"/>
      <c r="I528" s="91"/>
      <c r="J528" s="91"/>
      <c r="K528" s="3"/>
      <c r="L528" s="3"/>
      <c r="M528" s="3"/>
      <c r="N528" s="3"/>
      <c r="O528" s="3"/>
      <c r="P528" s="3"/>
      <c r="Q528" s="3"/>
    </row>
    <row r="529">
      <c r="A529" s="9"/>
      <c r="B529" s="9"/>
      <c r="C529" s="9"/>
      <c r="D529" s="9"/>
      <c r="E529" s="9"/>
      <c r="F529" s="9"/>
      <c r="G529" s="9"/>
      <c r="H529" s="9"/>
      <c r="I529" s="88"/>
      <c r="J529" s="88"/>
      <c r="K529" s="9"/>
      <c r="L529" s="9"/>
      <c r="M529" s="9"/>
      <c r="N529" s="9"/>
      <c r="O529" s="9"/>
      <c r="P529" s="9"/>
      <c r="Q529" s="9"/>
    </row>
    <row r="530">
      <c r="A530" s="3"/>
      <c r="B530" s="3"/>
      <c r="C530" s="3"/>
      <c r="D530" s="3"/>
      <c r="E530" s="3"/>
      <c r="F530" s="3"/>
      <c r="G530" s="3"/>
      <c r="H530" s="3"/>
      <c r="I530" s="91"/>
      <c r="J530" s="91"/>
      <c r="K530" s="3"/>
      <c r="L530" s="3"/>
      <c r="M530" s="3"/>
      <c r="N530" s="3"/>
      <c r="O530" s="3"/>
      <c r="P530" s="3"/>
      <c r="Q530" s="3"/>
    </row>
    <row r="531">
      <c r="A531" s="9"/>
      <c r="B531" s="9"/>
      <c r="C531" s="9"/>
      <c r="D531" s="9"/>
      <c r="E531" s="9"/>
      <c r="F531" s="9"/>
      <c r="G531" s="9"/>
      <c r="H531" s="9"/>
      <c r="I531" s="88"/>
      <c r="J531" s="88"/>
      <c r="K531" s="9"/>
      <c r="L531" s="9"/>
      <c r="M531" s="9"/>
      <c r="N531" s="9"/>
      <c r="O531" s="9"/>
      <c r="P531" s="9"/>
      <c r="Q531" s="9"/>
    </row>
    <row r="532">
      <c r="A532" s="3"/>
      <c r="B532" s="3"/>
      <c r="C532" s="3"/>
      <c r="D532" s="3"/>
      <c r="E532" s="3"/>
      <c r="F532" s="3"/>
      <c r="G532" s="3"/>
      <c r="H532" s="3"/>
      <c r="I532" s="91"/>
      <c r="J532" s="91"/>
      <c r="K532" s="3"/>
      <c r="L532" s="3"/>
      <c r="M532" s="3"/>
      <c r="N532" s="3"/>
      <c r="O532" s="3"/>
      <c r="P532" s="3"/>
      <c r="Q532" s="3"/>
    </row>
    <row r="533">
      <c r="A533" s="9"/>
      <c r="B533" s="9"/>
      <c r="C533" s="9"/>
      <c r="D533" s="9"/>
      <c r="E533" s="9"/>
      <c r="F533" s="9"/>
      <c r="G533" s="9"/>
      <c r="H533" s="9"/>
      <c r="I533" s="88"/>
      <c r="J533" s="88"/>
      <c r="K533" s="9"/>
      <c r="L533" s="9"/>
      <c r="M533" s="9"/>
      <c r="N533" s="9"/>
      <c r="O533" s="9"/>
      <c r="P533" s="9"/>
      <c r="Q533" s="9"/>
    </row>
    <row r="534">
      <c r="A534" s="3"/>
      <c r="B534" s="3"/>
      <c r="C534" s="3"/>
      <c r="D534" s="3"/>
      <c r="E534" s="3"/>
      <c r="F534" s="3"/>
      <c r="G534" s="3"/>
      <c r="H534" s="3"/>
      <c r="I534" s="91"/>
      <c r="J534" s="91"/>
      <c r="K534" s="3"/>
      <c r="L534" s="3"/>
      <c r="M534" s="3"/>
      <c r="N534" s="3"/>
      <c r="O534" s="3"/>
      <c r="P534" s="3"/>
      <c r="Q534" s="3"/>
    </row>
    <row r="535">
      <c r="A535" s="9"/>
      <c r="B535" s="9"/>
      <c r="C535" s="9"/>
      <c r="D535" s="9"/>
      <c r="E535" s="9"/>
      <c r="F535" s="9"/>
      <c r="G535" s="9"/>
      <c r="H535" s="9"/>
      <c r="I535" s="88"/>
      <c r="J535" s="88"/>
      <c r="K535" s="9"/>
      <c r="L535" s="9"/>
      <c r="M535" s="9"/>
      <c r="N535" s="9"/>
      <c r="O535" s="9"/>
      <c r="P535" s="9"/>
      <c r="Q535" s="9"/>
    </row>
    <row r="536">
      <c r="A536" s="3"/>
      <c r="B536" s="3"/>
      <c r="C536" s="3"/>
      <c r="D536" s="3"/>
      <c r="E536" s="3"/>
      <c r="F536" s="3"/>
      <c r="G536" s="3"/>
      <c r="H536" s="3"/>
      <c r="I536" s="91"/>
      <c r="J536" s="91"/>
      <c r="K536" s="3"/>
      <c r="L536" s="3"/>
      <c r="M536" s="3"/>
      <c r="N536" s="3"/>
      <c r="O536" s="3"/>
      <c r="P536" s="3"/>
      <c r="Q536" s="3"/>
    </row>
    <row r="537">
      <c r="A537" s="9"/>
      <c r="B537" s="9"/>
      <c r="C537" s="9"/>
      <c r="D537" s="9"/>
      <c r="E537" s="9"/>
      <c r="F537" s="9"/>
      <c r="G537" s="9"/>
      <c r="H537" s="9"/>
      <c r="I537" s="88"/>
      <c r="J537" s="88"/>
      <c r="K537" s="9"/>
      <c r="L537" s="9"/>
      <c r="M537" s="9"/>
      <c r="N537" s="9"/>
      <c r="O537" s="9"/>
      <c r="P537" s="9"/>
      <c r="Q537" s="9"/>
    </row>
    <row r="538">
      <c r="A538" s="3"/>
      <c r="B538" s="3"/>
      <c r="C538" s="3"/>
      <c r="D538" s="3"/>
      <c r="E538" s="3"/>
      <c r="F538" s="3"/>
      <c r="G538" s="3"/>
      <c r="H538" s="3"/>
      <c r="I538" s="91"/>
      <c r="J538" s="91"/>
      <c r="K538" s="3"/>
      <c r="L538" s="3"/>
      <c r="M538" s="3"/>
      <c r="N538" s="3"/>
      <c r="O538" s="3"/>
      <c r="P538" s="3"/>
      <c r="Q538" s="3"/>
    </row>
    <row r="539">
      <c r="A539" s="9"/>
      <c r="B539" s="9"/>
      <c r="C539" s="9"/>
      <c r="D539" s="9"/>
      <c r="E539" s="9"/>
      <c r="F539" s="9"/>
      <c r="G539" s="9"/>
      <c r="H539" s="9"/>
      <c r="I539" s="88"/>
      <c r="J539" s="88"/>
      <c r="K539" s="9"/>
      <c r="L539" s="9"/>
      <c r="M539" s="9"/>
      <c r="N539" s="9"/>
      <c r="O539" s="9"/>
      <c r="P539" s="9"/>
      <c r="Q539" s="9"/>
    </row>
    <row r="540">
      <c r="A540" s="3"/>
      <c r="B540" s="3"/>
      <c r="C540" s="3"/>
      <c r="D540" s="3"/>
      <c r="E540" s="3"/>
      <c r="F540" s="3"/>
      <c r="G540" s="3"/>
      <c r="H540" s="3"/>
      <c r="I540" s="91"/>
      <c r="J540" s="91"/>
      <c r="K540" s="3"/>
      <c r="L540" s="3"/>
      <c r="M540" s="3"/>
      <c r="N540" s="3"/>
      <c r="O540" s="3"/>
      <c r="P540" s="3"/>
      <c r="Q540" s="3"/>
    </row>
    <row r="541">
      <c r="A541" s="9"/>
      <c r="B541" s="9"/>
      <c r="C541" s="9"/>
      <c r="D541" s="9"/>
      <c r="E541" s="9"/>
      <c r="F541" s="9"/>
      <c r="G541" s="9"/>
      <c r="H541" s="9"/>
      <c r="I541" s="88"/>
      <c r="J541" s="88"/>
      <c r="K541" s="9"/>
      <c r="L541" s="9"/>
      <c r="M541" s="9"/>
      <c r="N541" s="9"/>
      <c r="O541" s="9"/>
      <c r="P541" s="9"/>
      <c r="Q541" s="9"/>
    </row>
    <row r="542">
      <c r="A542" s="3"/>
      <c r="B542" s="3"/>
      <c r="C542" s="3"/>
      <c r="D542" s="3"/>
      <c r="E542" s="3"/>
      <c r="F542" s="3"/>
      <c r="G542" s="3"/>
      <c r="H542" s="3"/>
      <c r="I542" s="91"/>
      <c r="J542" s="91"/>
      <c r="K542" s="3"/>
      <c r="L542" s="3"/>
      <c r="M542" s="3"/>
      <c r="N542" s="3"/>
      <c r="O542" s="3"/>
      <c r="P542" s="3"/>
      <c r="Q542" s="3"/>
    </row>
    <row r="543">
      <c r="A543" s="9"/>
      <c r="B543" s="9"/>
      <c r="C543" s="9"/>
      <c r="D543" s="9"/>
      <c r="E543" s="9"/>
      <c r="F543" s="9"/>
      <c r="G543" s="9"/>
      <c r="H543" s="9"/>
      <c r="I543" s="88"/>
      <c r="J543" s="88"/>
      <c r="K543" s="9"/>
      <c r="L543" s="9"/>
      <c r="M543" s="9"/>
      <c r="N543" s="9"/>
      <c r="O543" s="9"/>
      <c r="P543" s="9"/>
      <c r="Q543" s="9"/>
    </row>
    <row r="544">
      <c r="A544" s="3"/>
      <c r="B544" s="3"/>
      <c r="C544" s="3"/>
      <c r="D544" s="3"/>
      <c r="E544" s="3"/>
      <c r="F544" s="3"/>
      <c r="G544" s="3"/>
      <c r="H544" s="3"/>
      <c r="I544" s="91"/>
      <c r="J544" s="91"/>
      <c r="K544" s="3"/>
      <c r="L544" s="3"/>
      <c r="M544" s="3"/>
      <c r="N544" s="3"/>
      <c r="O544" s="3"/>
      <c r="P544" s="3"/>
      <c r="Q544" s="3"/>
    </row>
    <row r="545">
      <c r="A545" s="9"/>
      <c r="B545" s="9"/>
      <c r="C545" s="9"/>
      <c r="D545" s="9"/>
      <c r="E545" s="9"/>
      <c r="F545" s="9"/>
      <c r="G545" s="9"/>
      <c r="H545" s="9"/>
      <c r="I545" s="88"/>
      <c r="J545" s="88"/>
      <c r="K545" s="9"/>
      <c r="L545" s="9"/>
      <c r="M545" s="9"/>
      <c r="N545" s="9"/>
      <c r="O545" s="9"/>
      <c r="P545" s="9"/>
      <c r="Q545" s="9"/>
    </row>
    <row r="546">
      <c r="A546" s="3"/>
      <c r="B546" s="3"/>
      <c r="C546" s="3"/>
      <c r="D546" s="3"/>
      <c r="E546" s="3"/>
      <c r="F546" s="3"/>
      <c r="G546" s="3"/>
      <c r="H546" s="3"/>
      <c r="I546" s="91"/>
      <c r="J546" s="91"/>
      <c r="K546" s="3"/>
      <c r="L546" s="3"/>
      <c r="M546" s="3"/>
      <c r="N546" s="3"/>
      <c r="O546" s="3"/>
      <c r="P546" s="3"/>
      <c r="Q546" s="3"/>
    </row>
    <row r="547">
      <c r="A547" s="9"/>
      <c r="B547" s="9"/>
      <c r="C547" s="9"/>
      <c r="D547" s="9"/>
      <c r="E547" s="9"/>
      <c r="F547" s="9"/>
      <c r="G547" s="9"/>
      <c r="H547" s="9"/>
      <c r="I547" s="88"/>
      <c r="J547" s="88"/>
      <c r="K547" s="9"/>
      <c r="L547" s="9"/>
      <c r="M547" s="9"/>
      <c r="N547" s="9"/>
      <c r="O547" s="9"/>
      <c r="P547" s="9"/>
      <c r="Q547" s="9"/>
    </row>
    <row r="548">
      <c r="A548" s="3"/>
      <c r="B548" s="3"/>
      <c r="C548" s="3"/>
      <c r="D548" s="3"/>
      <c r="E548" s="3"/>
      <c r="F548" s="3"/>
      <c r="G548" s="3"/>
      <c r="H548" s="3"/>
      <c r="I548" s="91"/>
      <c r="J548" s="91"/>
      <c r="K548" s="3"/>
      <c r="L548" s="3"/>
      <c r="M548" s="3"/>
      <c r="N548" s="3"/>
      <c r="O548" s="3"/>
      <c r="P548" s="3"/>
      <c r="Q548" s="3"/>
    </row>
    <row r="549">
      <c r="A549" s="9"/>
      <c r="B549" s="9"/>
      <c r="C549" s="9"/>
      <c r="D549" s="9"/>
      <c r="E549" s="9"/>
      <c r="F549" s="9"/>
      <c r="G549" s="9"/>
      <c r="H549" s="9"/>
      <c r="I549" s="88"/>
      <c r="J549" s="88"/>
      <c r="K549" s="9"/>
      <c r="L549" s="9"/>
      <c r="M549" s="9"/>
      <c r="N549" s="9"/>
      <c r="O549" s="9"/>
      <c r="P549" s="9"/>
      <c r="Q549" s="9"/>
    </row>
    <row r="550">
      <c r="A550" s="3"/>
      <c r="B550" s="3"/>
      <c r="C550" s="3"/>
      <c r="D550" s="3"/>
      <c r="E550" s="3"/>
      <c r="F550" s="3"/>
      <c r="G550" s="3"/>
      <c r="H550" s="3"/>
      <c r="I550" s="91"/>
      <c r="J550" s="91"/>
      <c r="K550" s="3"/>
      <c r="L550" s="3"/>
      <c r="M550" s="3"/>
      <c r="N550" s="3"/>
      <c r="O550" s="3"/>
      <c r="P550" s="3"/>
      <c r="Q550" s="3"/>
    </row>
    <row r="551">
      <c r="A551" s="9"/>
      <c r="B551" s="9"/>
      <c r="C551" s="9"/>
      <c r="D551" s="9"/>
      <c r="E551" s="9"/>
      <c r="F551" s="9"/>
      <c r="G551" s="9"/>
      <c r="H551" s="9"/>
      <c r="I551" s="88"/>
      <c r="J551" s="88"/>
      <c r="K551" s="9"/>
      <c r="L551" s="9"/>
      <c r="M551" s="9"/>
      <c r="N551" s="9"/>
      <c r="O551" s="9"/>
      <c r="P551" s="9"/>
      <c r="Q551" s="9"/>
    </row>
    <row r="552">
      <c r="A552" s="3"/>
      <c r="B552" s="3"/>
      <c r="C552" s="3"/>
      <c r="D552" s="3"/>
      <c r="E552" s="3"/>
      <c r="F552" s="3"/>
      <c r="G552" s="3"/>
      <c r="H552" s="3"/>
      <c r="I552" s="91"/>
      <c r="J552" s="91"/>
      <c r="K552" s="3"/>
      <c r="L552" s="3"/>
      <c r="M552" s="3"/>
      <c r="N552" s="3"/>
      <c r="O552" s="3"/>
      <c r="P552" s="3"/>
      <c r="Q552" s="3"/>
    </row>
    <row r="553">
      <c r="A553" s="9"/>
      <c r="B553" s="9"/>
      <c r="C553" s="9"/>
      <c r="D553" s="9"/>
      <c r="E553" s="9"/>
      <c r="F553" s="9"/>
      <c r="G553" s="9"/>
      <c r="H553" s="9"/>
      <c r="I553" s="88"/>
      <c r="J553" s="88"/>
      <c r="K553" s="9"/>
      <c r="L553" s="9"/>
      <c r="M553" s="9"/>
      <c r="N553" s="9"/>
      <c r="O553" s="9"/>
      <c r="P553" s="9"/>
      <c r="Q553" s="9"/>
    </row>
    <row r="554">
      <c r="A554" s="3"/>
      <c r="B554" s="3"/>
      <c r="C554" s="3"/>
      <c r="D554" s="3"/>
      <c r="E554" s="3"/>
      <c r="F554" s="3"/>
      <c r="G554" s="3"/>
      <c r="H554" s="3"/>
      <c r="I554" s="91"/>
      <c r="J554" s="91"/>
      <c r="K554" s="3"/>
      <c r="L554" s="3"/>
      <c r="M554" s="3"/>
      <c r="N554" s="3"/>
      <c r="O554" s="3"/>
      <c r="P554" s="3"/>
      <c r="Q554" s="3"/>
    </row>
    <row r="555">
      <c r="A555" s="9"/>
      <c r="B555" s="9"/>
      <c r="C555" s="9"/>
      <c r="D555" s="9"/>
      <c r="E555" s="9"/>
      <c r="F555" s="9"/>
      <c r="G555" s="9"/>
      <c r="H555" s="9"/>
      <c r="I555" s="88"/>
      <c r="J555" s="88"/>
      <c r="K555" s="9"/>
      <c r="L555" s="9"/>
      <c r="M555" s="9"/>
      <c r="N555" s="9"/>
      <c r="O555" s="9"/>
      <c r="P555" s="9"/>
      <c r="Q555" s="9"/>
    </row>
    <row r="556">
      <c r="A556" s="3"/>
      <c r="B556" s="3"/>
      <c r="C556" s="3"/>
      <c r="D556" s="3"/>
      <c r="E556" s="3"/>
      <c r="F556" s="3"/>
      <c r="G556" s="3"/>
      <c r="H556" s="3"/>
      <c r="I556" s="91"/>
      <c r="J556" s="91"/>
      <c r="K556" s="3"/>
      <c r="L556" s="3"/>
      <c r="M556" s="3"/>
      <c r="N556" s="3"/>
      <c r="O556" s="3"/>
      <c r="P556" s="3"/>
      <c r="Q556" s="3"/>
    </row>
    <row r="557">
      <c r="A557" s="9"/>
      <c r="B557" s="9"/>
      <c r="C557" s="9"/>
      <c r="D557" s="9"/>
      <c r="E557" s="9"/>
      <c r="F557" s="9"/>
      <c r="G557" s="9"/>
      <c r="H557" s="9"/>
      <c r="I557" s="88"/>
      <c r="J557" s="88"/>
      <c r="K557" s="9"/>
      <c r="L557" s="9"/>
      <c r="M557" s="9"/>
      <c r="N557" s="9"/>
      <c r="O557" s="9"/>
      <c r="P557" s="9"/>
      <c r="Q557" s="9"/>
    </row>
    <row r="558">
      <c r="A558" s="3"/>
      <c r="B558" s="3"/>
      <c r="C558" s="3"/>
      <c r="D558" s="3"/>
      <c r="E558" s="3"/>
      <c r="F558" s="3"/>
      <c r="G558" s="3"/>
      <c r="H558" s="3"/>
      <c r="I558" s="91"/>
      <c r="J558" s="91"/>
      <c r="K558" s="3"/>
      <c r="L558" s="3"/>
      <c r="M558" s="3"/>
      <c r="N558" s="3"/>
      <c r="O558" s="3"/>
      <c r="P558" s="3"/>
      <c r="Q558" s="3"/>
    </row>
    <row r="559">
      <c r="A559" s="9"/>
      <c r="B559" s="9"/>
      <c r="C559" s="9"/>
      <c r="D559" s="9"/>
      <c r="E559" s="9"/>
      <c r="F559" s="9"/>
      <c r="G559" s="9"/>
      <c r="H559" s="9"/>
      <c r="I559" s="88"/>
      <c r="J559" s="88"/>
      <c r="K559" s="9"/>
      <c r="L559" s="9"/>
      <c r="M559" s="9"/>
      <c r="N559" s="9"/>
      <c r="O559" s="9"/>
      <c r="P559" s="9"/>
      <c r="Q559" s="9"/>
    </row>
    <row r="560">
      <c r="A560" s="3"/>
      <c r="B560" s="3"/>
      <c r="C560" s="3"/>
      <c r="D560" s="3"/>
      <c r="E560" s="3"/>
      <c r="F560" s="3"/>
      <c r="G560" s="3"/>
      <c r="H560" s="3"/>
      <c r="I560" s="91"/>
      <c r="J560" s="91"/>
      <c r="K560" s="3"/>
      <c r="L560" s="3"/>
      <c r="M560" s="3"/>
      <c r="N560" s="3"/>
      <c r="O560" s="3"/>
      <c r="P560" s="3"/>
      <c r="Q560" s="3"/>
    </row>
    <row r="561">
      <c r="A561" s="9"/>
      <c r="B561" s="9"/>
      <c r="C561" s="9"/>
      <c r="D561" s="9"/>
      <c r="E561" s="9"/>
      <c r="F561" s="9"/>
      <c r="G561" s="9"/>
      <c r="H561" s="9"/>
      <c r="I561" s="88"/>
      <c r="J561" s="88"/>
      <c r="K561" s="9"/>
      <c r="L561" s="9"/>
      <c r="M561" s="9"/>
      <c r="N561" s="9"/>
      <c r="O561" s="9"/>
      <c r="P561" s="9"/>
      <c r="Q561" s="9"/>
    </row>
    <row r="562">
      <c r="A562" s="3"/>
      <c r="B562" s="3"/>
      <c r="C562" s="3"/>
      <c r="D562" s="3"/>
      <c r="E562" s="3"/>
      <c r="F562" s="3"/>
      <c r="G562" s="3"/>
      <c r="H562" s="3"/>
      <c r="I562" s="91"/>
      <c r="J562" s="91"/>
      <c r="K562" s="3"/>
      <c r="L562" s="3"/>
      <c r="M562" s="3"/>
      <c r="N562" s="3"/>
      <c r="O562" s="3"/>
      <c r="P562" s="3"/>
      <c r="Q562" s="3"/>
    </row>
    <row r="563">
      <c r="A563" s="9"/>
      <c r="B563" s="9"/>
      <c r="C563" s="9"/>
      <c r="D563" s="9"/>
      <c r="E563" s="9"/>
      <c r="F563" s="9"/>
      <c r="G563" s="9"/>
      <c r="H563" s="9"/>
      <c r="I563" s="88"/>
      <c r="J563" s="88"/>
      <c r="K563" s="9"/>
      <c r="L563" s="9"/>
      <c r="M563" s="9"/>
      <c r="N563" s="9"/>
      <c r="O563" s="9"/>
      <c r="P563" s="9"/>
      <c r="Q563" s="9"/>
    </row>
    <row r="564">
      <c r="A564" s="3"/>
      <c r="B564" s="3"/>
      <c r="C564" s="3"/>
      <c r="D564" s="3"/>
      <c r="E564" s="3"/>
      <c r="F564" s="3"/>
      <c r="G564" s="3"/>
      <c r="H564" s="3"/>
      <c r="I564" s="91"/>
      <c r="J564" s="91"/>
      <c r="K564" s="3"/>
      <c r="L564" s="3"/>
      <c r="M564" s="3"/>
      <c r="N564" s="3"/>
      <c r="O564" s="3"/>
      <c r="P564" s="3"/>
      <c r="Q564" s="3"/>
    </row>
    <row r="565">
      <c r="A565" s="9"/>
      <c r="B565" s="9"/>
      <c r="C565" s="9"/>
      <c r="D565" s="9"/>
      <c r="E565" s="9"/>
      <c r="F565" s="9"/>
      <c r="G565" s="9"/>
      <c r="H565" s="9"/>
      <c r="I565" s="88"/>
      <c r="J565" s="88"/>
      <c r="K565" s="9"/>
      <c r="L565" s="9"/>
      <c r="M565" s="9"/>
      <c r="N565" s="9"/>
      <c r="O565" s="9"/>
      <c r="P565" s="9"/>
      <c r="Q565" s="9"/>
    </row>
    <row r="566">
      <c r="A566" s="3"/>
      <c r="B566" s="3"/>
      <c r="C566" s="3"/>
      <c r="D566" s="3"/>
      <c r="E566" s="3"/>
      <c r="F566" s="3"/>
      <c r="G566" s="3"/>
      <c r="H566" s="3"/>
      <c r="I566" s="91"/>
      <c r="J566" s="91"/>
      <c r="K566" s="3"/>
      <c r="L566" s="3"/>
      <c r="M566" s="3"/>
      <c r="N566" s="3"/>
      <c r="O566" s="3"/>
      <c r="P566" s="3"/>
      <c r="Q566" s="3"/>
    </row>
    <row r="567">
      <c r="A567" s="9"/>
      <c r="B567" s="9"/>
      <c r="C567" s="9"/>
      <c r="D567" s="9"/>
      <c r="E567" s="9"/>
      <c r="F567" s="9"/>
      <c r="G567" s="9"/>
      <c r="H567" s="9"/>
      <c r="I567" s="88"/>
      <c r="J567" s="88"/>
      <c r="K567" s="9"/>
      <c r="L567" s="9"/>
      <c r="M567" s="9"/>
      <c r="N567" s="9"/>
      <c r="O567" s="9"/>
      <c r="P567" s="9"/>
      <c r="Q567" s="9"/>
    </row>
    <row r="568">
      <c r="A568" s="3"/>
      <c r="B568" s="3"/>
      <c r="C568" s="3"/>
      <c r="D568" s="3"/>
      <c r="E568" s="3"/>
      <c r="F568" s="3"/>
      <c r="G568" s="3"/>
      <c r="H568" s="3"/>
      <c r="I568" s="91"/>
      <c r="J568" s="91"/>
      <c r="K568" s="3"/>
      <c r="L568" s="3"/>
      <c r="M568" s="3"/>
      <c r="N568" s="3"/>
      <c r="O568" s="3"/>
      <c r="P568" s="3"/>
      <c r="Q568" s="3"/>
    </row>
    <row r="569">
      <c r="A569" s="9"/>
      <c r="B569" s="9"/>
      <c r="C569" s="9"/>
      <c r="D569" s="9"/>
      <c r="E569" s="9"/>
      <c r="F569" s="9"/>
      <c r="G569" s="9"/>
      <c r="H569" s="9"/>
      <c r="I569" s="88"/>
      <c r="J569" s="88"/>
      <c r="K569" s="9"/>
      <c r="L569" s="9"/>
      <c r="M569" s="9"/>
      <c r="N569" s="9"/>
      <c r="O569" s="9"/>
      <c r="P569" s="9"/>
      <c r="Q569" s="9"/>
    </row>
    <row r="570">
      <c r="A570" s="3"/>
      <c r="B570" s="3"/>
      <c r="C570" s="3"/>
      <c r="D570" s="3"/>
      <c r="E570" s="3"/>
      <c r="F570" s="3"/>
      <c r="G570" s="3"/>
      <c r="H570" s="3"/>
      <c r="I570" s="91"/>
      <c r="J570" s="91"/>
      <c r="K570" s="3"/>
      <c r="L570" s="3"/>
      <c r="M570" s="3"/>
      <c r="N570" s="3"/>
      <c r="O570" s="3"/>
      <c r="P570" s="3"/>
      <c r="Q570" s="3"/>
    </row>
    <row r="571">
      <c r="A571" s="9"/>
      <c r="B571" s="9"/>
      <c r="C571" s="9"/>
      <c r="D571" s="9"/>
      <c r="E571" s="9"/>
      <c r="F571" s="9"/>
      <c r="G571" s="9"/>
      <c r="H571" s="9"/>
      <c r="I571" s="88"/>
      <c r="J571" s="88"/>
      <c r="K571" s="9"/>
      <c r="L571" s="9"/>
      <c r="M571" s="9"/>
      <c r="N571" s="9"/>
      <c r="O571" s="9"/>
      <c r="P571" s="9"/>
      <c r="Q571" s="9"/>
    </row>
    <row r="572">
      <c r="A572" s="3"/>
      <c r="B572" s="3"/>
      <c r="C572" s="3"/>
      <c r="D572" s="3"/>
      <c r="E572" s="3"/>
      <c r="F572" s="3"/>
      <c r="G572" s="3"/>
      <c r="H572" s="3"/>
      <c r="I572" s="91"/>
      <c r="J572" s="91"/>
      <c r="K572" s="3"/>
      <c r="L572" s="3"/>
      <c r="M572" s="3"/>
      <c r="N572" s="3"/>
      <c r="O572" s="3"/>
      <c r="P572" s="3"/>
      <c r="Q572" s="3"/>
    </row>
    <row r="573">
      <c r="A573" s="9"/>
      <c r="B573" s="9"/>
      <c r="C573" s="9"/>
      <c r="D573" s="9"/>
      <c r="E573" s="9"/>
      <c r="F573" s="9"/>
      <c r="G573" s="9"/>
      <c r="H573" s="9"/>
      <c r="I573" s="88"/>
      <c r="J573" s="88"/>
      <c r="K573" s="9"/>
      <c r="L573" s="9"/>
      <c r="M573" s="9"/>
      <c r="N573" s="9"/>
      <c r="O573" s="9"/>
      <c r="P573" s="9"/>
      <c r="Q573" s="9"/>
    </row>
    <row r="574">
      <c r="A574" s="3"/>
      <c r="B574" s="3"/>
      <c r="C574" s="3"/>
      <c r="D574" s="3"/>
      <c r="E574" s="3"/>
      <c r="F574" s="3"/>
      <c r="G574" s="3"/>
      <c r="H574" s="3"/>
      <c r="I574" s="91"/>
      <c r="J574" s="91"/>
      <c r="K574" s="3"/>
      <c r="L574" s="3"/>
      <c r="M574" s="3"/>
      <c r="N574" s="3"/>
      <c r="O574" s="3"/>
      <c r="P574" s="3"/>
      <c r="Q574" s="3"/>
    </row>
    <row r="575">
      <c r="A575" s="9"/>
      <c r="B575" s="9"/>
      <c r="C575" s="9"/>
      <c r="D575" s="9"/>
      <c r="E575" s="9"/>
      <c r="F575" s="9"/>
      <c r="G575" s="9"/>
      <c r="H575" s="9"/>
      <c r="I575" s="88"/>
      <c r="J575" s="88"/>
      <c r="K575" s="9"/>
      <c r="L575" s="9"/>
      <c r="M575" s="9"/>
      <c r="N575" s="9"/>
      <c r="O575" s="9"/>
      <c r="P575" s="9"/>
      <c r="Q575" s="9"/>
    </row>
    <row r="576">
      <c r="A576" s="3"/>
      <c r="B576" s="3"/>
      <c r="C576" s="3"/>
      <c r="D576" s="3"/>
      <c r="E576" s="3"/>
      <c r="F576" s="3"/>
      <c r="G576" s="3"/>
      <c r="H576" s="3"/>
      <c r="I576" s="91"/>
      <c r="J576" s="91"/>
      <c r="K576" s="3"/>
      <c r="L576" s="3"/>
      <c r="M576" s="3"/>
      <c r="N576" s="3"/>
      <c r="O576" s="3"/>
      <c r="P576" s="3"/>
      <c r="Q576" s="3"/>
    </row>
    <row r="577">
      <c r="A577" s="9"/>
      <c r="B577" s="9"/>
      <c r="C577" s="9"/>
      <c r="D577" s="9"/>
      <c r="E577" s="9"/>
      <c r="F577" s="9"/>
      <c r="G577" s="9"/>
      <c r="H577" s="9"/>
      <c r="I577" s="88"/>
      <c r="J577" s="88"/>
      <c r="K577" s="9"/>
      <c r="L577" s="9"/>
      <c r="M577" s="9"/>
      <c r="N577" s="9"/>
      <c r="O577" s="9"/>
      <c r="P577" s="9"/>
      <c r="Q577" s="9"/>
    </row>
    <row r="578">
      <c r="A578" s="3"/>
      <c r="B578" s="3"/>
      <c r="C578" s="3"/>
      <c r="D578" s="3"/>
      <c r="E578" s="3"/>
      <c r="F578" s="3"/>
      <c r="G578" s="3"/>
      <c r="H578" s="3"/>
      <c r="I578" s="91"/>
      <c r="J578" s="91"/>
      <c r="K578" s="3"/>
      <c r="L578" s="3"/>
      <c r="M578" s="3"/>
      <c r="N578" s="3"/>
      <c r="O578" s="3"/>
      <c r="P578" s="3"/>
      <c r="Q578" s="3"/>
    </row>
    <row r="579">
      <c r="A579" s="9"/>
      <c r="B579" s="9"/>
      <c r="C579" s="9"/>
      <c r="D579" s="9"/>
      <c r="E579" s="9"/>
      <c r="F579" s="9"/>
      <c r="G579" s="9"/>
      <c r="H579" s="9"/>
      <c r="I579" s="88"/>
      <c r="J579" s="88"/>
      <c r="K579" s="9"/>
      <c r="L579" s="9"/>
      <c r="M579" s="9"/>
      <c r="N579" s="9"/>
      <c r="O579" s="9"/>
      <c r="P579" s="9"/>
      <c r="Q579" s="9"/>
    </row>
    <row r="580">
      <c r="A580" s="3"/>
      <c r="B580" s="3"/>
      <c r="C580" s="3"/>
      <c r="D580" s="3"/>
      <c r="E580" s="3"/>
      <c r="F580" s="3"/>
      <c r="G580" s="3"/>
      <c r="H580" s="3"/>
      <c r="I580" s="91"/>
      <c r="J580" s="91"/>
      <c r="K580" s="3"/>
      <c r="L580" s="3"/>
      <c r="M580" s="3"/>
      <c r="N580" s="3"/>
      <c r="O580" s="3"/>
      <c r="P580" s="3"/>
      <c r="Q580" s="3"/>
    </row>
    <row r="581">
      <c r="A581" s="9"/>
      <c r="B581" s="9"/>
      <c r="C581" s="9"/>
      <c r="D581" s="9"/>
      <c r="E581" s="9"/>
      <c r="F581" s="9"/>
      <c r="G581" s="9"/>
      <c r="H581" s="9"/>
      <c r="I581" s="88"/>
      <c r="J581" s="88"/>
      <c r="K581" s="9"/>
      <c r="L581" s="9"/>
      <c r="M581" s="9"/>
      <c r="N581" s="9"/>
      <c r="O581" s="9"/>
      <c r="P581" s="9"/>
      <c r="Q581" s="9"/>
    </row>
    <row r="582">
      <c r="A582" s="3"/>
      <c r="B582" s="3"/>
      <c r="C582" s="3"/>
      <c r="D582" s="3"/>
      <c r="E582" s="3"/>
      <c r="F582" s="3"/>
      <c r="G582" s="3"/>
      <c r="H582" s="3"/>
      <c r="I582" s="91"/>
      <c r="J582" s="91"/>
      <c r="K582" s="3"/>
      <c r="L582" s="3"/>
      <c r="M582" s="3"/>
      <c r="N582" s="3"/>
      <c r="O582" s="3"/>
      <c r="P582" s="3"/>
      <c r="Q582" s="3"/>
    </row>
    <row r="583">
      <c r="A583" s="9"/>
      <c r="B583" s="9"/>
      <c r="C583" s="9"/>
      <c r="D583" s="9"/>
      <c r="E583" s="9"/>
      <c r="F583" s="9"/>
      <c r="G583" s="9"/>
      <c r="H583" s="9"/>
      <c r="I583" s="88"/>
      <c r="J583" s="88"/>
      <c r="K583" s="9"/>
      <c r="L583" s="9"/>
      <c r="M583" s="9"/>
      <c r="N583" s="9"/>
      <c r="O583" s="9"/>
      <c r="P583" s="9"/>
      <c r="Q583" s="9"/>
    </row>
    <row r="584">
      <c r="A584" s="3"/>
      <c r="B584" s="3"/>
      <c r="C584" s="3"/>
      <c r="D584" s="3"/>
      <c r="E584" s="3"/>
      <c r="F584" s="3"/>
      <c r="G584" s="3"/>
      <c r="H584" s="3"/>
      <c r="I584" s="91"/>
      <c r="J584" s="91"/>
      <c r="K584" s="3"/>
      <c r="L584" s="3"/>
      <c r="M584" s="3"/>
      <c r="N584" s="3"/>
      <c r="O584" s="3"/>
      <c r="P584" s="3"/>
      <c r="Q584" s="3"/>
    </row>
    <row r="585">
      <c r="A585" s="9"/>
      <c r="B585" s="9"/>
      <c r="C585" s="9"/>
      <c r="D585" s="9"/>
      <c r="E585" s="9"/>
      <c r="F585" s="9"/>
      <c r="G585" s="9"/>
      <c r="H585" s="9"/>
      <c r="I585" s="88"/>
      <c r="J585" s="88"/>
      <c r="K585" s="9"/>
      <c r="L585" s="9"/>
      <c r="M585" s="9"/>
      <c r="N585" s="9"/>
      <c r="O585" s="9"/>
      <c r="P585" s="9"/>
      <c r="Q585" s="9"/>
    </row>
    <row r="586">
      <c r="A586" s="3"/>
      <c r="B586" s="3"/>
      <c r="C586" s="3"/>
      <c r="D586" s="3"/>
      <c r="E586" s="3"/>
      <c r="F586" s="3"/>
      <c r="G586" s="3"/>
      <c r="H586" s="3"/>
      <c r="I586" s="91"/>
      <c r="J586" s="91"/>
      <c r="K586" s="3"/>
      <c r="L586" s="3"/>
      <c r="M586" s="3"/>
      <c r="N586" s="3"/>
      <c r="O586" s="3"/>
      <c r="P586" s="3"/>
      <c r="Q586" s="3"/>
    </row>
    <row r="587">
      <c r="A587" s="9"/>
      <c r="B587" s="9"/>
      <c r="C587" s="9"/>
      <c r="D587" s="9"/>
      <c r="E587" s="9"/>
      <c r="F587" s="9"/>
      <c r="G587" s="9"/>
      <c r="H587" s="9"/>
      <c r="I587" s="88"/>
      <c r="J587" s="88"/>
      <c r="K587" s="9"/>
      <c r="L587" s="9"/>
      <c r="M587" s="9"/>
      <c r="N587" s="9"/>
      <c r="O587" s="9"/>
      <c r="P587" s="9"/>
      <c r="Q587" s="9"/>
    </row>
    <row r="588">
      <c r="A588" s="3"/>
      <c r="B588" s="3"/>
      <c r="C588" s="3"/>
      <c r="D588" s="3"/>
      <c r="E588" s="3"/>
      <c r="F588" s="3"/>
      <c r="G588" s="3"/>
      <c r="H588" s="3"/>
      <c r="I588" s="91"/>
      <c r="J588" s="91"/>
      <c r="K588" s="3"/>
      <c r="L588" s="3"/>
      <c r="M588" s="3"/>
      <c r="N588" s="3"/>
      <c r="O588" s="3"/>
      <c r="P588" s="3"/>
      <c r="Q588" s="3"/>
    </row>
    <row r="589">
      <c r="A589" s="9"/>
      <c r="B589" s="9"/>
      <c r="C589" s="9"/>
      <c r="D589" s="9"/>
      <c r="E589" s="9"/>
      <c r="F589" s="9"/>
      <c r="G589" s="9"/>
      <c r="H589" s="9"/>
      <c r="I589" s="88"/>
      <c r="J589" s="88"/>
      <c r="K589" s="9"/>
      <c r="L589" s="9"/>
      <c r="M589" s="9"/>
      <c r="N589" s="9"/>
      <c r="O589" s="9"/>
      <c r="P589" s="9"/>
      <c r="Q589" s="9"/>
    </row>
    <row r="590">
      <c r="A590" s="3"/>
      <c r="B590" s="3"/>
      <c r="C590" s="3"/>
      <c r="D590" s="3"/>
      <c r="E590" s="3"/>
      <c r="F590" s="3"/>
      <c r="G590" s="3"/>
      <c r="H590" s="3"/>
      <c r="I590" s="91"/>
      <c r="J590" s="91"/>
      <c r="K590" s="3"/>
      <c r="L590" s="3"/>
      <c r="M590" s="3"/>
      <c r="N590" s="3"/>
      <c r="O590" s="3"/>
      <c r="P590" s="3"/>
      <c r="Q590" s="3"/>
    </row>
    <row r="591">
      <c r="A591" s="9"/>
      <c r="B591" s="9"/>
      <c r="C591" s="9"/>
      <c r="D591" s="9"/>
      <c r="E591" s="9"/>
      <c r="F591" s="9"/>
      <c r="G591" s="9"/>
      <c r="H591" s="9"/>
      <c r="I591" s="88"/>
      <c r="J591" s="88"/>
      <c r="K591" s="9"/>
      <c r="L591" s="9"/>
      <c r="M591" s="9"/>
      <c r="N591" s="9"/>
      <c r="O591" s="9"/>
      <c r="P591" s="9"/>
      <c r="Q591" s="9"/>
    </row>
    <row r="592">
      <c r="A592" s="3"/>
      <c r="B592" s="3"/>
      <c r="C592" s="3"/>
      <c r="D592" s="3"/>
      <c r="E592" s="3"/>
      <c r="F592" s="3"/>
      <c r="G592" s="3"/>
      <c r="H592" s="3"/>
      <c r="I592" s="91"/>
      <c r="J592" s="91"/>
      <c r="K592" s="3"/>
      <c r="L592" s="3"/>
      <c r="M592" s="3"/>
      <c r="N592" s="3"/>
      <c r="O592" s="3"/>
      <c r="P592" s="3"/>
      <c r="Q592" s="3"/>
    </row>
    <row r="593">
      <c r="A593" s="9"/>
      <c r="B593" s="9"/>
      <c r="C593" s="9"/>
      <c r="D593" s="9"/>
      <c r="E593" s="9"/>
      <c r="F593" s="9"/>
      <c r="G593" s="9"/>
      <c r="H593" s="9"/>
      <c r="I593" s="88"/>
      <c r="J593" s="88"/>
      <c r="K593" s="9"/>
      <c r="L593" s="9"/>
      <c r="M593" s="9"/>
      <c r="N593" s="9"/>
      <c r="O593" s="9"/>
      <c r="P593" s="9"/>
      <c r="Q593" s="9"/>
    </row>
    <row r="594">
      <c r="A594" s="3"/>
      <c r="B594" s="3"/>
      <c r="C594" s="3"/>
      <c r="D594" s="3"/>
      <c r="E594" s="3"/>
      <c r="F594" s="3"/>
      <c r="G594" s="3"/>
      <c r="H594" s="3"/>
      <c r="I594" s="91"/>
      <c r="J594" s="91"/>
      <c r="K594" s="3"/>
      <c r="L594" s="3"/>
      <c r="M594" s="3"/>
      <c r="N594" s="3"/>
      <c r="O594" s="3"/>
      <c r="P594" s="3"/>
      <c r="Q594" s="3"/>
    </row>
    <row r="595">
      <c r="A595" s="9"/>
      <c r="B595" s="9"/>
      <c r="C595" s="9"/>
      <c r="D595" s="9"/>
      <c r="E595" s="9"/>
      <c r="F595" s="9"/>
      <c r="G595" s="9"/>
      <c r="H595" s="9"/>
      <c r="I595" s="88"/>
      <c r="J595" s="88"/>
      <c r="K595" s="9"/>
      <c r="L595" s="9"/>
      <c r="M595" s="9"/>
      <c r="N595" s="9"/>
      <c r="O595" s="9"/>
      <c r="P595" s="9"/>
      <c r="Q595" s="9"/>
    </row>
    <row r="596">
      <c r="A596" s="3"/>
      <c r="B596" s="3"/>
      <c r="C596" s="3"/>
      <c r="D596" s="3"/>
      <c r="E596" s="3"/>
      <c r="F596" s="3"/>
      <c r="G596" s="3"/>
      <c r="H596" s="3"/>
      <c r="I596" s="91"/>
      <c r="J596" s="91"/>
      <c r="K596" s="3"/>
      <c r="L596" s="3"/>
      <c r="M596" s="3"/>
      <c r="N596" s="3"/>
      <c r="O596" s="3"/>
      <c r="P596" s="3"/>
      <c r="Q596" s="3"/>
    </row>
    <row r="597">
      <c r="A597" s="9"/>
      <c r="B597" s="9"/>
      <c r="C597" s="9"/>
      <c r="D597" s="9"/>
      <c r="E597" s="9"/>
      <c r="F597" s="9"/>
      <c r="G597" s="9"/>
      <c r="H597" s="9"/>
      <c r="I597" s="88"/>
      <c r="J597" s="88"/>
      <c r="K597" s="9"/>
      <c r="L597" s="9"/>
      <c r="M597" s="9"/>
      <c r="N597" s="9"/>
      <c r="O597" s="9"/>
      <c r="P597" s="9"/>
      <c r="Q597" s="9"/>
    </row>
    <row r="598">
      <c r="A598" s="3"/>
      <c r="B598" s="3"/>
      <c r="C598" s="3"/>
      <c r="D598" s="3"/>
      <c r="E598" s="3"/>
      <c r="F598" s="3"/>
      <c r="G598" s="3"/>
      <c r="H598" s="3"/>
      <c r="I598" s="91"/>
      <c r="J598" s="91"/>
      <c r="K598" s="3"/>
      <c r="L598" s="3"/>
      <c r="M598" s="3"/>
      <c r="N598" s="3"/>
      <c r="O598" s="3"/>
      <c r="P598" s="3"/>
      <c r="Q598" s="3"/>
    </row>
    <row r="599">
      <c r="A599" s="9"/>
      <c r="B599" s="9"/>
      <c r="C599" s="9"/>
      <c r="D599" s="9"/>
      <c r="E599" s="9"/>
      <c r="F599" s="9"/>
      <c r="G599" s="9"/>
      <c r="H599" s="9"/>
      <c r="I599" s="88"/>
      <c r="J599" s="88"/>
      <c r="K599" s="9"/>
      <c r="L599" s="9"/>
      <c r="M599" s="9"/>
      <c r="N599" s="9"/>
      <c r="O599" s="9"/>
      <c r="P599" s="9"/>
      <c r="Q599" s="9"/>
    </row>
    <row r="600">
      <c r="A600" s="3"/>
      <c r="B600" s="3"/>
      <c r="C600" s="3"/>
      <c r="D600" s="3"/>
      <c r="E600" s="3"/>
      <c r="F600" s="3"/>
      <c r="G600" s="3"/>
      <c r="H600" s="3"/>
      <c r="I600" s="91"/>
      <c r="J600" s="91"/>
      <c r="K600" s="3"/>
      <c r="L600" s="3"/>
      <c r="M600" s="3"/>
      <c r="N600" s="3"/>
      <c r="O600" s="3"/>
      <c r="P600" s="3"/>
      <c r="Q600" s="3"/>
    </row>
    <row r="601">
      <c r="A601" s="9"/>
      <c r="B601" s="9"/>
      <c r="C601" s="9"/>
      <c r="D601" s="9"/>
      <c r="E601" s="9"/>
      <c r="F601" s="9"/>
      <c r="G601" s="9"/>
      <c r="H601" s="9"/>
      <c r="I601" s="88"/>
      <c r="J601" s="88"/>
      <c r="K601" s="9"/>
      <c r="L601" s="9"/>
      <c r="M601" s="9"/>
      <c r="N601" s="9"/>
      <c r="O601" s="9"/>
      <c r="P601" s="9"/>
      <c r="Q601" s="9"/>
    </row>
    <row r="602">
      <c r="A602" s="3"/>
      <c r="B602" s="3"/>
      <c r="C602" s="3"/>
      <c r="D602" s="3"/>
      <c r="E602" s="3"/>
      <c r="F602" s="3"/>
      <c r="G602" s="3"/>
      <c r="H602" s="3"/>
      <c r="I602" s="91"/>
      <c r="J602" s="91"/>
      <c r="K602" s="3"/>
      <c r="L602" s="3"/>
      <c r="M602" s="3"/>
      <c r="N602" s="3"/>
      <c r="O602" s="3"/>
      <c r="P602" s="3"/>
      <c r="Q602" s="3"/>
    </row>
    <row r="603">
      <c r="A603" s="9"/>
      <c r="B603" s="9"/>
      <c r="C603" s="9"/>
      <c r="D603" s="9"/>
      <c r="E603" s="9"/>
      <c r="F603" s="9"/>
      <c r="G603" s="9"/>
      <c r="H603" s="9"/>
      <c r="I603" s="88"/>
      <c r="J603" s="88"/>
      <c r="K603" s="9"/>
      <c r="L603" s="9"/>
      <c r="M603" s="9"/>
      <c r="N603" s="9"/>
      <c r="O603" s="9"/>
      <c r="P603" s="9"/>
      <c r="Q603" s="9"/>
    </row>
    <row r="604">
      <c r="A604" s="3"/>
      <c r="B604" s="3"/>
      <c r="C604" s="3"/>
      <c r="D604" s="3"/>
      <c r="E604" s="3"/>
      <c r="F604" s="3"/>
      <c r="G604" s="3"/>
      <c r="H604" s="3"/>
      <c r="I604" s="91"/>
      <c r="J604" s="91"/>
      <c r="K604" s="3"/>
      <c r="L604" s="3"/>
      <c r="M604" s="3"/>
      <c r="N604" s="3"/>
      <c r="O604" s="3"/>
      <c r="P604" s="3"/>
      <c r="Q604" s="3"/>
    </row>
    <row r="605">
      <c r="A605" s="9"/>
      <c r="B605" s="9"/>
      <c r="C605" s="9"/>
      <c r="D605" s="9"/>
      <c r="E605" s="9"/>
      <c r="F605" s="9"/>
      <c r="G605" s="9"/>
      <c r="H605" s="9"/>
      <c r="I605" s="88"/>
      <c r="J605" s="88"/>
      <c r="K605" s="9"/>
      <c r="L605" s="9"/>
      <c r="M605" s="9"/>
      <c r="N605" s="9"/>
      <c r="O605" s="9"/>
      <c r="P605" s="9"/>
      <c r="Q605" s="9"/>
    </row>
    <row r="606">
      <c r="A606" s="3"/>
      <c r="B606" s="3"/>
      <c r="C606" s="3"/>
      <c r="D606" s="3"/>
      <c r="E606" s="3"/>
      <c r="F606" s="3"/>
      <c r="G606" s="3"/>
      <c r="H606" s="3"/>
      <c r="I606" s="91"/>
      <c r="J606" s="91"/>
      <c r="K606" s="3"/>
      <c r="L606" s="3"/>
      <c r="M606" s="3"/>
      <c r="N606" s="3"/>
      <c r="O606" s="3"/>
      <c r="P606" s="3"/>
      <c r="Q606" s="3"/>
    </row>
    <row r="607">
      <c r="A607" s="9"/>
      <c r="B607" s="9"/>
      <c r="C607" s="9"/>
      <c r="D607" s="9"/>
      <c r="E607" s="9"/>
      <c r="F607" s="9"/>
      <c r="G607" s="9"/>
      <c r="H607" s="9"/>
      <c r="I607" s="88"/>
      <c r="J607" s="88"/>
      <c r="K607" s="9"/>
      <c r="L607" s="9"/>
      <c r="M607" s="9"/>
      <c r="N607" s="9"/>
      <c r="O607" s="9"/>
      <c r="P607" s="9"/>
      <c r="Q607" s="9"/>
    </row>
    <row r="608">
      <c r="A608" s="3"/>
      <c r="B608" s="3"/>
      <c r="C608" s="3"/>
      <c r="D608" s="3"/>
      <c r="E608" s="3"/>
      <c r="F608" s="3"/>
      <c r="G608" s="3"/>
      <c r="H608" s="3"/>
      <c r="I608" s="91"/>
      <c r="J608" s="91"/>
      <c r="K608" s="3"/>
      <c r="L608" s="3"/>
      <c r="M608" s="3"/>
      <c r="N608" s="3"/>
      <c r="O608" s="3"/>
      <c r="P608" s="3"/>
      <c r="Q608" s="3"/>
    </row>
    <row r="609">
      <c r="A609" s="9"/>
      <c r="B609" s="9"/>
      <c r="C609" s="9"/>
      <c r="D609" s="9"/>
      <c r="E609" s="9"/>
      <c r="F609" s="9"/>
      <c r="G609" s="9"/>
      <c r="H609" s="9"/>
      <c r="I609" s="88"/>
      <c r="J609" s="88"/>
      <c r="K609" s="9"/>
      <c r="L609" s="9"/>
      <c r="M609" s="9"/>
      <c r="N609" s="9"/>
      <c r="O609" s="9"/>
      <c r="P609" s="9"/>
      <c r="Q609" s="9"/>
    </row>
    <row r="610">
      <c r="A610" s="3"/>
      <c r="B610" s="3"/>
      <c r="C610" s="3"/>
      <c r="D610" s="3"/>
      <c r="E610" s="3"/>
      <c r="F610" s="3"/>
      <c r="G610" s="3"/>
      <c r="H610" s="3"/>
      <c r="I610" s="91"/>
      <c r="J610" s="91"/>
      <c r="K610" s="3"/>
      <c r="L610" s="3"/>
      <c r="M610" s="3"/>
      <c r="N610" s="3"/>
      <c r="O610" s="3"/>
      <c r="P610" s="3"/>
      <c r="Q610" s="3"/>
    </row>
    <row r="611">
      <c r="A611" s="9"/>
      <c r="B611" s="9"/>
      <c r="C611" s="9"/>
      <c r="D611" s="9"/>
      <c r="E611" s="9"/>
      <c r="F611" s="9"/>
      <c r="G611" s="9"/>
      <c r="H611" s="9"/>
      <c r="I611" s="88"/>
      <c r="J611" s="88"/>
      <c r="K611" s="9"/>
      <c r="L611" s="9"/>
      <c r="M611" s="9"/>
      <c r="N611" s="9"/>
      <c r="O611" s="9"/>
      <c r="P611" s="9"/>
      <c r="Q611" s="9"/>
    </row>
    <row r="612">
      <c r="A612" s="3"/>
      <c r="B612" s="3"/>
      <c r="C612" s="3"/>
      <c r="D612" s="3"/>
      <c r="E612" s="3"/>
      <c r="F612" s="3"/>
      <c r="G612" s="3"/>
      <c r="H612" s="3"/>
      <c r="I612" s="91"/>
      <c r="J612" s="91"/>
      <c r="K612" s="3"/>
      <c r="L612" s="3"/>
      <c r="M612" s="3"/>
      <c r="N612" s="3"/>
      <c r="O612" s="3"/>
      <c r="P612" s="3"/>
      <c r="Q612" s="3"/>
    </row>
    <row r="613">
      <c r="A613" s="9"/>
      <c r="B613" s="9"/>
      <c r="C613" s="9"/>
      <c r="D613" s="9"/>
      <c r="E613" s="9"/>
      <c r="F613" s="9"/>
      <c r="G613" s="9"/>
      <c r="H613" s="9"/>
      <c r="I613" s="88"/>
      <c r="J613" s="88"/>
      <c r="K613" s="9"/>
      <c r="L613" s="9"/>
      <c r="M613" s="9"/>
      <c r="N613" s="9"/>
      <c r="O613" s="9"/>
      <c r="P613" s="9"/>
      <c r="Q613" s="9"/>
    </row>
    <row r="614">
      <c r="A614" s="3"/>
      <c r="B614" s="3"/>
      <c r="C614" s="3"/>
      <c r="D614" s="3"/>
      <c r="E614" s="3"/>
      <c r="F614" s="3"/>
      <c r="G614" s="3"/>
      <c r="H614" s="3"/>
      <c r="I614" s="91"/>
      <c r="J614" s="91"/>
      <c r="K614" s="3"/>
      <c r="L614" s="3"/>
      <c r="M614" s="3"/>
      <c r="N614" s="3"/>
      <c r="O614" s="3"/>
      <c r="P614" s="3"/>
      <c r="Q614" s="3"/>
    </row>
    <row r="615">
      <c r="A615" s="9"/>
      <c r="B615" s="9"/>
      <c r="C615" s="9"/>
      <c r="D615" s="9"/>
      <c r="E615" s="9"/>
      <c r="F615" s="9"/>
      <c r="G615" s="9"/>
      <c r="H615" s="9"/>
      <c r="I615" s="88"/>
      <c r="J615" s="88"/>
      <c r="K615" s="9"/>
      <c r="L615" s="9"/>
      <c r="M615" s="9"/>
      <c r="N615" s="9"/>
      <c r="O615" s="9"/>
      <c r="P615" s="9"/>
      <c r="Q615" s="9"/>
    </row>
    <row r="616">
      <c r="A616" s="3"/>
      <c r="B616" s="3"/>
      <c r="C616" s="3"/>
      <c r="D616" s="3"/>
      <c r="E616" s="3"/>
      <c r="F616" s="3"/>
      <c r="G616" s="3"/>
      <c r="H616" s="3"/>
      <c r="I616" s="91"/>
      <c r="J616" s="91"/>
      <c r="K616" s="3"/>
      <c r="L616" s="3"/>
      <c r="M616" s="3"/>
      <c r="N616" s="3"/>
      <c r="O616" s="3"/>
      <c r="P616" s="3"/>
      <c r="Q616" s="3"/>
    </row>
    <row r="617">
      <c r="A617" s="9"/>
      <c r="B617" s="9"/>
      <c r="C617" s="9"/>
      <c r="D617" s="9"/>
      <c r="E617" s="9"/>
      <c r="F617" s="9"/>
      <c r="G617" s="9"/>
      <c r="H617" s="9"/>
      <c r="I617" s="88"/>
      <c r="J617" s="88"/>
      <c r="K617" s="9"/>
      <c r="L617" s="9"/>
      <c r="M617" s="9"/>
      <c r="N617" s="9"/>
      <c r="O617" s="9"/>
      <c r="P617" s="9"/>
      <c r="Q617" s="9"/>
    </row>
    <row r="618">
      <c r="A618" s="3"/>
      <c r="B618" s="3"/>
      <c r="C618" s="3"/>
      <c r="D618" s="3"/>
      <c r="E618" s="3"/>
      <c r="F618" s="3"/>
      <c r="G618" s="3"/>
      <c r="H618" s="3"/>
      <c r="I618" s="91"/>
      <c r="J618" s="91"/>
      <c r="K618" s="3"/>
      <c r="L618" s="3"/>
      <c r="M618" s="3"/>
      <c r="N618" s="3"/>
      <c r="O618" s="3"/>
      <c r="P618" s="3"/>
      <c r="Q618" s="3"/>
    </row>
    <row r="619">
      <c r="A619" s="9"/>
      <c r="B619" s="9"/>
      <c r="C619" s="9"/>
      <c r="D619" s="9"/>
      <c r="E619" s="9"/>
      <c r="F619" s="9"/>
      <c r="G619" s="9"/>
      <c r="H619" s="9"/>
      <c r="I619" s="88"/>
      <c r="J619" s="88"/>
      <c r="K619" s="9"/>
      <c r="L619" s="9"/>
      <c r="M619" s="9"/>
      <c r="N619" s="9"/>
      <c r="O619" s="9"/>
      <c r="P619" s="9"/>
      <c r="Q619" s="9"/>
    </row>
    <row r="620">
      <c r="A620" s="3"/>
      <c r="B620" s="3"/>
      <c r="C620" s="3"/>
      <c r="D620" s="3"/>
      <c r="E620" s="3"/>
      <c r="F620" s="3"/>
      <c r="G620" s="3"/>
      <c r="H620" s="3"/>
      <c r="I620" s="91"/>
      <c r="J620" s="91"/>
      <c r="K620" s="3"/>
      <c r="L620" s="3"/>
      <c r="M620" s="3"/>
      <c r="N620" s="3"/>
      <c r="O620" s="3"/>
      <c r="P620" s="3"/>
      <c r="Q620" s="3"/>
    </row>
    <row r="621">
      <c r="A621" s="9"/>
      <c r="B621" s="9"/>
      <c r="C621" s="9"/>
      <c r="D621" s="9"/>
      <c r="E621" s="9"/>
      <c r="F621" s="9"/>
      <c r="G621" s="9"/>
      <c r="H621" s="9"/>
      <c r="I621" s="88"/>
      <c r="J621" s="88"/>
      <c r="K621" s="9"/>
      <c r="L621" s="9"/>
      <c r="M621" s="9"/>
      <c r="N621" s="9"/>
      <c r="O621" s="9"/>
      <c r="P621" s="9"/>
      <c r="Q621" s="9"/>
    </row>
    <row r="622">
      <c r="A622" s="3"/>
      <c r="B622" s="3"/>
      <c r="C622" s="3"/>
      <c r="D622" s="3"/>
      <c r="E622" s="3"/>
      <c r="F622" s="3"/>
      <c r="G622" s="3"/>
      <c r="H622" s="3"/>
      <c r="I622" s="91"/>
      <c r="J622" s="91"/>
      <c r="K622" s="3"/>
      <c r="L622" s="3"/>
      <c r="M622" s="3"/>
      <c r="N622" s="3"/>
      <c r="O622" s="3"/>
      <c r="P622" s="3"/>
      <c r="Q622" s="3"/>
    </row>
    <row r="623">
      <c r="A623" s="9"/>
      <c r="B623" s="9"/>
      <c r="C623" s="9"/>
      <c r="D623" s="9"/>
      <c r="E623" s="9"/>
      <c r="F623" s="9"/>
      <c r="G623" s="9"/>
      <c r="H623" s="9"/>
      <c r="I623" s="88"/>
      <c r="J623" s="88"/>
      <c r="K623" s="9"/>
      <c r="L623" s="9"/>
      <c r="M623" s="9"/>
      <c r="N623" s="9"/>
      <c r="O623" s="9"/>
      <c r="P623" s="9"/>
      <c r="Q623" s="9"/>
    </row>
    <row r="624">
      <c r="A624" s="3"/>
      <c r="B624" s="3"/>
      <c r="C624" s="3"/>
      <c r="D624" s="3"/>
      <c r="E624" s="3"/>
      <c r="F624" s="3"/>
      <c r="G624" s="3"/>
      <c r="H624" s="3"/>
      <c r="I624" s="91"/>
      <c r="J624" s="91"/>
      <c r="K624" s="3"/>
      <c r="L624" s="3"/>
      <c r="M624" s="3"/>
      <c r="N624" s="3"/>
      <c r="O624" s="3"/>
      <c r="P624" s="3"/>
      <c r="Q624" s="3"/>
    </row>
    <row r="625">
      <c r="A625" s="9"/>
      <c r="B625" s="9"/>
      <c r="C625" s="9"/>
      <c r="D625" s="9"/>
      <c r="E625" s="9"/>
      <c r="F625" s="9"/>
      <c r="G625" s="9"/>
      <c r="H625" s="9"/>
      <c r="I625" s="88"/>
      <c r="J625" s="88"/>
      <c r="K625" s="9"/>
      <c r="L625" s="9"/>
      <c r="M625" s="9"/>
      <c r="N625" s="9"/>
      <c r="O625" s="9"/>
      <c r="P625" s="9"/>
      <c r="Q625" s="9"/>
    </row>
    <row r="626">
      <c r="A626" s="3"/>
      <c r="B626" s="3"/>
      <c r="C626" s="3"/>
      <c r="D626" s="3"/>
      <c r="E626" s="3"/>
      <c r="F626" s="3"/>
      <c r="G626" s="3"/>
      <c r="H626" s="3"/>
      <c r="I626" s="91"/>
      <c r="J626" s="91"/>
      <c r="K626" s="3"/>
      <c r="L626" s="3"/>
      <c r="M626" s="3"/>
      <c r="N626" s="3"/>
      <c r="O626" s="3"/>
      <c r="P626" s="3"/>
      <c r="Q626" s="3"/>
    </row>
    <row r="627">
      <c r="A627" s="9"/>
      <c r="B627" s="9"/>
      <c r="C627" s="9"/>
      <c r="D627" s="9"/>
      <c r="E627" s="9"/>
      <c r="F627" s="9"/>
      <c r="G627" s="9"/>
      <c r="H627" s="9"/>
      <c r="I627" s="88"/>
      <c r="J627" s="88"/>
      <c r="K627" s="9"/>
      <c r="L627" s="9"/>
      <c r="M627" s="9"/>
      <c r="N627" s="9"/>
      <c r="O627" s="9"/>
      <c r="P627" s="9"/>
      <c r="Q627" s="9"/>
    </row>
    <row r="628">
      <c r="A628" s="3"/>
      <c r="B628" s="3"/>
      <c r="C628" s="3"/>
      <c r="D628" s="3"/>
      <c r="E628" s="3"/>
      <c r="F628" s="3"/>
      <c r="G628" s="3"/>
      <c r="H628" s="3"/>
      <c r="I628" s="91"/>
      <c r="J628" s="91"/>
      <c r="K628" s="3"/>
      <c r="L628" s="3"/>
      <c r="M628" s="3"/>
      <c r="N628" s="3"/>
      <c r="O628" s="3"/>
      <c r="P628" s="3"/>
      <c r="Q628" s="3"/>
    </row>
    <row r="629">
      <c r="A629" s="9"/>
      <c r="B629" s="9"/>
      <c r="C629" s="9"/>
      <c r="D629" s="9"/>
      <c r="E629" s="9"/>
      <c r="F629" s="9"/>
      <c r="G629" s="9"/>
      <c r="H629" s="9"/>
      <c r="I629" s="88"/>
      <c r="J629" s="88"/>
      <c r="K629" s="9"/>
      <c r="L629" s="9"/>
      <c r="M629" s="9"/>
      <c r="N629" s="9"/>
      <c r="O629" s="9"/>
      <c r="P629" s="9"/>
      <c r="Q629" s="9"/>
    </row>
    <row r="630">
      <c r="A630" s="3"/>
      <c r="B630" s="3"/>
      <c r="C630" s="3"/>
      <c r="D630" s="3"/>
      <c r="E630" s="3"/>
      <c r="F630" s="3"/>
      <c r="G630" s="3"/>
      <c r="H630" s="3"/>
      <c r="I630" s="91"/>
      <c r="J630" s="91"/>
      <c r="K630" s="3"/>
      <c r="L630" s="3"/>
      <c r="M630" s="3"/>
      <c r="N630" s="3"/>
      <c r="O630" s="3"/>
      <c r="P630" s="3"/>
      <c r="Q630" s="3"/>
    </row>
    <row r="631">
      <c r="A631" s="9"/>
      <c r="B631" s="9"/>
      <c r="C631" s="9"/>
      <c r="D631" s="9"/>
      <c r="E631" s="9"/>
      <c r="F631" s="9"/>
      <c r="G631" s="9"/>
      <c r="H631" s="9"/>
      <c r="I631" s="88"/>
      <c r="J631" s="88"/>
      <c r="K631" s="9"/>
      <c r="L631" s="9"/>
      <c r="M631" s="9"/>
      <c r="N631" s="9"/>
      <c r="O631" s="9"/>
      <c r="P631" s="9"/>
      <c r="Q631" s="9"/>
    </row>
    <row r="632">
      <c r="A632" s="3"/>
      <c r="B632" s="3"/>
      <c r="C632" s="3"/>
      <c r="D632" s="3"/>
      <c r="E632" s="3"/>
      <c r="F632" s="3"/>
      <c r="G632" s="3"/>
      <c r="H632" s="3"/>
      <c r="I632" s="91"/>
      <c r="J632" s="91"/>
      <c r="K632" s="3"/>
      <c r="L632" s="3"/>
      <c r="M632" s="3"/>
      <c r="N632" s="3"/>
      <c r="O632" s="3"/>
      <c r="P632" s="3"/>
      <c r="Q632" s="3"/>
    </row>
    <row r="633">
      <c r="A633" s="9"/>
      <c r="B633" s="9"/>
      <c r="C633" s="9"/>
      <c r="D633" s="9"/>
      <c r="E633" s="9"/>
      <c r="F633" s="9"/>
      <c r="G633" s="9"/>
      <c r="H633" s="9"/>
      <c r="I633" s="88"/>
      <c r="J633" s="88"/>
      <c r="K633" s="9"/>
      <c r="L633" s="9"/>
      <c r="M633" s="9"/>
      <c r="N633" s="9"/>
      <c r="O633" s="9"/>
      <c r="P633" s="9"/>
      <c r="Q633" s="9"/>
    </row>
    <row r="634">
      <c r="A634" s="3"/>
      <c r="B634" s="3"/>
      <c r="C634" s="3"/>
      <c r="D634" s="3"/>
      <c r="E634" s="3"/>
      <c r="F634" s="3"/>
      <c r="G634" s="3"/>
      <c r="H634" s="3"/>
      <c r="I634" s="91"/>
      <c r="J634" s="91"/>
      <c r="K634" s="3"/>
      <c r="L634" s="3"/>
      <c r="M634" s="3"/>
      <c r="N634" s="3"/>
      <c r="O634" s="3"/>
      <c r="P634" s="3"/>
      <c r="Q634" s="3"/>
    </row>
    <row r="635">
      <c r="A635" s="9"/>
      <c r="B635" s="9"/>
      <c r="C635" s="9"/>
      <c r="D635" s="9"/>
      <c r="E635" s="9"/>
      <c r="F635" s="9"/>
      <c r="G635" s="9"/>
      <c r="H635" s="9"/>
      <c r="I635" s="88"/>
      <c r="J635" s="88"/>
      <c r="K635" s="9"/>
      <c r="L635" s="9"/>
      <c r="M635" s="9"/>
      <c r="N635" s="9"/>
      <c r="O635" s="9"/>
      <c r="P635" s="9"/>
      <c r="Q635" s="9"/>
    </row>
    <row r="636">
      <c r="A636" s="3"/>
      <c r="B636" s="3"/>
      <c r="C636" s="3"/>
      <c r="D636" s="3"/>
      <c r="E636" s="3"/>
      <c r="F636" s="3"/>
      <c r="G636" s="3"/>
      <c r="H636" s="3"/>
      <c r="I636" s="91"/>
      <c r="J636" s="91"/>
      <c r="K636" s="3"/>
      <c r="L636" s="3"/>
      <c r="M636" s="3"/>
      <c r="N636" s="3"/>
      <c r="O636" s="3"/>
      <c r="P636" s="3"/>
      <c r="Q636" s="3"/>
    </row>
    <row r="637">
      <c r="A637" s="9"/>
      <c r="B637" s="9"/>
      <c r="C637" s="9"/>
      <c r="D637" s="9"/>
      <c r="E637" s="9"/>
      <c r="F637" s="9"/>
      <c r="G637" s="9"/>
      <c r="H637" s="9"/>
      <c r="I637" s="88"/>
      <c r="J637" s="88"/>
      <c r="K637" s="9"/>
      <c r="L637" s="9"/>
      <c r="M637" s="9"/>
      <c r="N637" s="9"/>
      <c r="O637" s="9"/>
      <c r="P637" s="9"/>
      <c r="Q637" s="9"/>
    </row>
    <row r="638">
      <c r="A638" s="3"/>
      <c r="B638" s="3"/>
      <c r="C638" s="3"/>
      <c r="D638" s="3"/>
      <c r="E638" s="3"/>
      <c r="F638" s="3"/>
      <c r="G638" s="3"/>
      <c r="H638" s="3"/>
      <c r="I638" s="91"/>
      <c r="J638" s="91"/>
      <c r="K638" s="3"/>
      <c r="L638" s="3"/>
      <c r="M638" s="3"/>
      <c r="N638" s="3"/>
      <c r="O638" s="3"/>
      <c r="P638" s="3"/>
      <c r="Q638" s="3"/>
    </row>
    <row r="639">
      <c r="A639" s="9"/>
      <c r="B639" s="9"/>
      <c r="C639" s="9"/>
      <c r="D639" s="9"/>
      <c r="E639" s="9"/>
      <c r="F639" s="9"/>
      <c r="G639" s="9"/>
      <c r="H639" s="9"/>
      <c r="I639" s="88"/>
      <c r="J639" s="88"/>
      <c r="K639" s="9"/>
      <c r="L639" s="9"/>
      <c r="M639" s="9"/>
      <c r="N639" s="9"/>
      <c r="O639" s="9"/>
      <c r="P639" s="9"/>
      <c r="Q639" s="9"/>
    </row>
    <row r="640">
      <c r="A640" s="3"/>
      <c r="B640" s="3"/>
      <c r="C640" s="3"/>
      <c r="D640" s="3"/>
      <c r="E640" s="3"/>
      <c r="F640" s="3"/>
      <c r="G640" s="3"/>
      <c r="H640" s="3"/>
      <c r="I640" s="91"/>
      <c r="J640" s="91"/>
      <c r="K640" s="3"/>
      <c r="L640" s="3"/>
      <c r="M640" s="3"/>
      <c r="N640" s="3"/>
      <c r="O640" s="3"/>
      <c r="P640" s="3"/>
      <c r="Q640" s="3"/>
    </row>
    <row r="641">
      <c r="A641" s="9"/>
      <c r="B641" s="9"/>
      <c r="C641" s="9"/>
      <c r="D641" s="9"/>
      <c r="E641" s="9"/>
      <c r="F641" s="9"/>
      <c r="G641" s="9"/>
      <c r="H641" s="9"/>
      <c r="I641" s="88"/>
      <c r="J641" s="88"/>
      <c r="K641" s="9"/>
      <c r="L641" s="9"/>
      <c r="M641" s="9"/>
      <c r="N641" s="9"/>
      <c r="O641" s="9"/>
      <c r="P641" s="9"/>
      <c r="Q641" s="9"/>
    </row>
    <row r="642">
      <c r="A642" s="3"/>
      <c r="B642" s="3"/>
      <c r="C642" s="3"/>
      <c r="D642" s="3"/>
      <c r="E642" s="3"/>
      <c r="F642" s="3"/>
      <c r="G642" s="3"/>
      <c r="H642" s="3"/>
      <c r="I642" s="91"/>
      <c r="J642" s="91"/>
      <c r="K642" s="3"/>
      <c r="L642" s="3"/>
      <c r="M642" s="3"/>
      <c r="N642" s="3"/>
      <c r="O642" s="3"/>
      <c r="P642" s="3"/>
      <c r="Q642" s="3"/>
    </row>
    <row r="643">
      <c r="A643" s="9"/>
      <c r="B643" s="9"/>
      <c r="C643" s="9"/>
      <c r="D643" s="9"/>
      <c r="E643" s="9"/>
      <c r="F643" s="9"/>
      <c r="G643" s="9"/>
      <c r="H643" s="9"/>
      <c r="I643" s="88"/>
      <c r="J643" s="88"/>
      <c r="K643" s="9"/>
      <c r="L643" s="9"/>
      <c r="M643" s="9"/>
      <c r="N643" s="9"/>
      <c r="O643" s="9"/>
      <c r="P643" s="9"/>
      <c r="Q643" s="9"/>
    </row>
    <row r="644">
      <c r="A644" s="3"/>
      <c r="B644" s="3"/>
      <c r="C644" s="3"/>
      <c r="D644" s="3"/>
      <c r="E644" s="3"/>
      <c r="F644" s="3"/>
      <c r="G644" s="3"/>
      <c r="H644" s="3"/>
      <c r="I644" s="91"/>
      <c r="J644" s="91"/>
      <c r="K644" s="3"/>
      <c r="L644" s="3"/>
      <c r="M644" s="3"/>
      <c r="N644" s="3"/>
      <c r="O644" s="3"/>
      <c r="P644" s="3"/>
      <c r="Q644" s="3"/>
    </row>
    <row r="645">
      <c r="A645" s="9"/>
      <c r="B645" s="9"/>
      <c r="C645" s="9"/>
      <c r="D645" s="9"/>
      <c r="E645" s="9"/>
      <c r="F645" s="9"/>
      <c r="G645" s="9"/>
      <c r="H645" s="9"/>
      <c r="I645" s="88"/>
      <c r="J645" s="88"/>
      <c r="K645" s="9"/>
      <c r="L645" s="9"/>
      <c r="M645" s="9"/>
      <c r="N645" s="9"/>
      <c r="O645" s="9"/>
      <c r="P645" s="9"/>
      <c r="Q645" s="9"/>
    </row>
    <row r="646">
      <c r="A646" s="3"/>
      <c r="B646" s="3"/>
      <c r="C646" s="3"/>
      <c r="D646" s="3"/>
      <c r="E646" s="3"/>
      <c r="F646" s="3"/>
      <c r="G646" s="3"/>
      <c r="H646" s="3"/>
      <c r="I646" s="91"/>
      <c r="J646" s="91"/>
      <c r="K646" s="3"/>
      <c r="L646" s="3"/>
      <c r="M646" s="3"/>
      <c r="N646" s="3"/>
      <c r="O646" s="3"/>
      <c r="P646" s="3"/>
      <c r="Q646" s="3"/>
    </row>
    <row r="647">
      <c r="A647" s="9"/>
      <c r="B647" s="9"/>
      <c r="C647" s="9"/>
      <c r="D647" s="9"/>
      <c r="E647" s="9"/>
      <c r="F647" s="9"/>
      <c r="G647" s="9"/>
      <c r="H647" s="9"/>
      <c r="I647" s="88"/>
      <c r="J647" s="88"/>
      <c r="K647" s="9"/>
      <c r="L647" s="9"/>
      <c r="M647" s="9"/>
      <c r="N647" s="9"/>
      <c r="O647" s="9"/>
      <c r="P647" s="9"/>
      <c r="Q647" s="9"/>
    </row>
    <row r="648">
      <c r="A648" s="3"/>
      <c r="B648" s="3"/>
      <c r="C648" s="3"/>
      <c r="D648" s="3"/>
      <c r="E648" s="3"/>
      <c r="F648" s="3"/>
      <c r="G648" s="3"/>
      <c r="H648" s="3"/>
      <c r="I648" s="91"/>
      <c r="J648" s="91"/>
      <c r="K648" s="3"/>
      <c r="L648" s="3"/>
      <c r="M648" s="3"/>
      <c r="N648" s="3"/>
      <c r="O648" s="3"/>
      <c r="P648" s="3"/>
      <c r="Q648" s="3"/>
    </row>
    <row r="649">
      <c r="A649" s="9"/>
      <c r="B649" s="9"/>
      <c r="C649" s="9"/>
      <c r="D649" s="9"/>
      <c r="E649" s="9"/>
      <c r="F649" s="9"/>
      <c r="G649" s="9"/>
      <c r="H649" s="9"/>
      <c r="I649" s="88"/>
      <c r="J649" s="88"/>
      <c r="K649" s="9"/>
      <c r="L649" s="9"/>
      <c r="M649" s="9"/>
      <c r="N649" s="9"/>
      <c r="O649" s="9"/>
      <c r="P649" s="9"/>
      <c r="Q649" s="9"/>
    </row>
    <row r="650">
      <c r="A650" s="3"/>
      <c r="B650" s="3"/>
      <c r="C650" s="3"/>
      <c r="D650" s="3"/>
      <c r="E650" s="3"/>
      <c r="F650" s="3"/>
      <c r="G650" s="3"/>
      <c r="H650" s="3"/>
      <c r="I650" s="91"/>
      <c r="J650" s="91"/>
      <c r="K650" s="3"/>
      <c r="L650" s="3"/>
      <c r="M650" s="3"/>
      <c r="N650" s="3"/>
      <c r="O650" s="3"/>
      <c r="P650" s="3"/>
      <c r="Q650" s="3"/>
    </row>
    <row r="651">
      <c r="A651" s="9"/>
      <c r="B651" s="9"/>
      <c r="C651" s="9"/>
      <c r="D651" s="9"/>
      <c r="E651" s="9"/>
      <c r="F651" s="9"/>
      <c r="G651" s="9"/>
      <c r="H651" s="9"/>
      <c r="I651" s="88"/>
      <c r="J651" s="88"/>
      <c r="K651" s="9"/>
      <c r="L651" s="9"/>
      <c r="M651" s="9"/>
      <c r="N651" s="9"/>
      <c r="O651" s="9"/>
      <c r="P651" s="9"/>
      <c r="Q651" s="9"/>
    </row>
    <row r="652">
      <c r="A652" s="3"/>
      <c r="B652" s="3"/>
      <c r="C652" s="3"/>
      <c r="D652" s="3"/>
      <c r="E652" s="3"/>
      <c r="F652" s="3"/>
      <c r="G652" s="3"/>
      <c r="H652" s="3"/>
      <c r="I652" s="91"/>
      <c r="J652" s="91"/>
      <c r="K652" s="3"/>
      <c r="L652" s="3"/>
      <c r="M652" s="3"/>
      <c r="N652" s="3"/>
      <c r="O652" s="3"/>
      <c r="P652" s="3"/>
      <c r="Q652" s="3"/>
    </row>
    <row r="653">
      <c r="A653" s="9"/>
      <c r="B653" s="9"/>
      <c r="C653" s="9"/>
      <c r="D653" s="9"/>
      <c r="E653" s="9"/>
      <c r="F653" s="9"/>
      <c r="G653" s="9"/>
      <c r="H653" s="9"/>
      <c r="I653" s="88"/>
      <c r="J653" s="88"/>
      <c r="K653" s="9"/>
      <c r="L653" s="9"/>
      <c r="M653" s="9"/>
      <c r="N653" s="9"/>
      <c r="O653" s="9"/>
      <c r="P653" s="9"/>
      <c r="Q653" s="9"/>
    </row>
    <row r="654">
      <c r="A654" s="3"/>
      <c r="B654" s="3"/>
      <c r="C654" s="3"/>
      <c r="D654" s="3"/>
      <c r="E654" s="3"/>
      <c r="F654" s="3"/>
      <c r="G654" s="3"/>
      <c r="H654" s="3"/>
      <c r="I654" s="91"/>
      <c r="J654" s="91"/>
      <c r="K654" s="3"/>
      <c r="L654" s="3"/>
      <c r="M654" s="3"/>
      <c r="N654" s="3"/>
      <c r="O654" s="3"/>
      <c r="P654" s="3"/>
      <c r="Q654" s="3"/>
    </row>
    <row r="655">
      <c r="A655" s="9"/>
      <c r="B655" s="9"/>
      <c r="C655" s="9"/>
      <c r="D655" s="9"/>
      <c r="E655" s="9"/>
      <c r="F655" s="9"/>
      <c r="G655" s="9"/>
      <c r="H655" s="9"/>
      <c r="I655" s="88"/>
      <c r="J655" s="88"/>
      <c r="K655" s="9"/>
      <c r="L655" s="9"/>
      <c r="M655" s="9"/>
      <c r="N655" s="9"/>
      <c r="O655" s="9"/>
      <c r="P655" s="9"/>
      <c r="Q655" s="9"/>
    </row>
    <row r="656">
      <c r="A656" s="3"/>
      <c r="B656" s="3"/>
      <c r="C656" s="3"/>
      <c r="D656" s="3"/>
      <c r="E656" s="3"/>
      <c r="F656" s="3"/>
      <c r="G656" s="3"/>
      <c r="H656" s="3"/>
      <c r="I656" s="91"/>
      <c r="J656" s="91"/>
      <c r="K656" s="3"/>
      <c r="L656" s="3"/>
      <c r="M656" s="3"/>
      <c r="N656" s="3"/>
      <c r="O656" s="3"/>
      <c r="P656" s="3"/>
      <c r="Q656" s="3"/>
    </row>
    <row r="657">
      <c r="A657" s="9"/>
      <c r="B657" s="9"/>
      <c r="C657" s="9"/>
      <c r="D657" s="9"/>
      <c r="E657" s="9"/>
      <c r="F657" s="9"/>
      <c r="G657" s="9"/>
      <c r="H657" s="9"/>
      <c r="I657" s="88"/>
      <c r="J657" s="88"/>
      <c r="K657" s="9"/>
      <c r="L657" s="9"/>
      <c r="M657" s="9"/>
      <c r="N657" s="9"/>
      <c r="O657" s="9"/>
      <c r="P657" s="9"/>
      <c r="Q657" s="9"/>
    </row>
    <row r="658">
      <c r="A658" s="3"/>
      <c r="B658" s="3"/>
      <c r="C658" s="3"/>
      <c r="D658" s="3"/>
      <c r="E658" s="3"/>
      <c r="F658" s="3"/>
      <c r="G658" s="3"/>
      <c r="H658" s="3"/>
      <c r="I658" s="91"/>
      <c r="J658" s="91"/>
      <c r="K658" s="3"/>
      <c r="L658" s="3"/>
      <c r="M658" s="3"/>
      <c r="N658" s="3"/>
      <c r="O658" s="3"/>
      <c r="P658" s="3"/>
      <c r="Q658" s="3"/>
    </row>
    <row r="659">
      <c r="A659" s="9"/>
      <c r="B659" s="9"/>
      <c r="C659" s="9"/>
      <c r="D659" s="9"/>
      <c r="E659" s="9"/>
      <c r="F659" s="9"/>
      <c r="G659" s="9"/>
      <c r="H659" s="9"/>
      <c r="I659" s="88"/>
      <c r="J659" s="88"/>
      <c r="K659" s="9"/>
      <c r="L659" s="9"/>
      <c r="M659" s="9"/>
      <c r="N659" s="9"/>
      <c r="O659" s="9"/>
      <c r="P659" s="9"/>
      <c r="Q659" s="9"/>
    </row>
    <row r="660">
      <c r="A660" s="3"/>
      <c r="B660" s="3"/>
      <c r="C660" s="3"/>
      <c r="D660" s="3"/>
      <c r="E660" s="3"/>
      <c r="F660" s="3"/>
      <c r="G660" s="3"/>
      <c r="H660" s="3"/>
      <c r="I660" s="91"/>
      <c r="J660" s="91"/>
      <c r="K660" s="3"/>
      <c r="L660" s="3"/>
      <c r="M660" s="3"/>
      <c r="N660" s="3"/>
      <c r="O660" s="3"/>
      <c r="P660" s="3"/>
      <c r="Q660" s="3"/>
    </row>
    <row r="661">
      <c r="A661" s="9"/>
      <c r="B661" s="9"/>
      <c r="C661" s="9"/>
      <c r="D661" s="9"/>
      <c r="E661" s="9"/>
      <c r="F661" s="9"/>
      <c r="G661" s="9"/>
      <c r="H661" s="9"/>
      <c r="I661" s="88"/>
      <c r="J661" s="88"/>
      <c r="K661" s="9"/>
      <c r="L661" s="9"/>
      <c r="M661" s="9"/>
      <c r="N661" s="9"/>
      <c r="O661" s="9"/>
      <c r="P661" s="9"/>
      <c r="Q661" s="9"/>
    </row>
    <row r="662">
      <c r="A662" s="3"/>
      <c r="B662" s="3"/>
      <c r="C662" s="3"/>
      <c r="D662" s="3"/>
      <c r="E662" s="3"/>
      <c r="F662" s="3"/>
      <c r="G662" s="3"/>
      <c r="H662" s="3"/>
      <c r="I662" s="91"/>
      <c r="J662" s="91"/>
      <c r="K662" s="3"/>
      <c r="L662" s="3"/>
      <c r="M662" s="3"/>
      <c r="N662" s="3"/>
      <c r="O662" s="3"/>
      <c r="P662" s="3"/>
      <c r="Q662" s="3"/>
    </row>
    <row r="663">
      <c r="A663" s="9"/>
      <c r="B663" s="9"/>
      <c r="C663" s="9"/>
      <c r="D663" s="9"/>
      <c r="E663" s="9"/>
      <c r="F663" s="9"/>
      <c r="G663" s="9"/>
      <c r="H663" s="9"/>
      <c r="I663" s="88"/>
      <c r="J663" s="88"/>
      <c r="K663" s="9"/>
      <c r="L663" s="9"/>
      <c r="M663" s="9"/>
      <c r="N663" s="9"/>
      <c r="O663" s="9"/>
      <c r="P663" s="9"/>
      <c r="Q663" s="9"/>
    </row>
    <row r="664">
      <c r="A664" s="3"/>
      <c r="B664" s="3"/>
      <c r="C664" s="3"/>
      <c r="D664" s="3"/>
      <c r="E664" s="3"/>
      <c r="F664" s="3"/>
      <c r="G664" s="3"/>
      <c r="H664" s="3"/>
      <c r="I664" s="91"/>
      <c r="J664" s="91"/>
      <c r="K664" s="3"/>
      <c r="L664" s="3"/>
      <c r="M664" s="3"/>
      <c r="N664" s="3"/>
      <c r="O664" s="3"/>
      <c r="P664" s="3"/>
      <c r="Q664" s="3"/>
    </row>
    <row r="665">
      <c r="A665" s="9"/>
      <c r="B665" s="9"/>
      <c r="C665" s="9"/>
      <c r="D665" s="9"/>
      <c r="E665" s="9"/>
      <c r="F665" s="9"/>
      <c r="G665" s="9"/>
      <c r="H665" s="9"/>
      <c r="I665" s="88"/>
      <c r="J665" s="88"/>
      <c r="K665" s="9"/>
      <c r="L665" s="9"/>
      <c r="M665" s="9"/>
      <c r="N665" s="9"/>
      <c r="O665" s="9"/>
      <c r="P665" s="9"/>
      <c r="Q665" s="9"/>
    </row>
    <row r="666">
      <c r="A666" s="3"/>
      <c r="B666" s="3"/>
      <c r="C666" s="3"/>
      <c r="D666" s="3"/>
      <c r="E666" s="3"/>
      <c r="F666" s="3"/>
      <c r="G666" s="3"/>
      <c r="H666" s="3"/>
      <c r="I666" s="91"/>
      <c r="J666" s="91"/>
      <c r="K666" s="3"/>
      <c r="L666" s="3"/>
      <c r="M666" s="3"/>
      <c r="N666" s="3"/>
      <c r="O666" s="3"/>
      <c r="P666" s="3"/>
      <c r="Q666" s="3"/>
    </row>
    <row r="667">
      <c r="A667" s="9"/>
      <c r="B667" s="9"/>
      <c r="C667" s="9"/>
      <c r="D667" s="9"/>
      <c r="E667" s="9"/>
      <c r="F667" s="9"/>
      <c r="G667" s="9"/>
      <c r="H667" s="9"/>
      <c r="I667" s="88"/>
      <c r="J667" s="88"/>
      <c r="K667" s="9"/>
      <c r="L667" s="9"/>
      <c r="M667" s="9"/>
      <c r="N667" s="9"/>
      <c r="O667" s="9"/>
      <c r="P667" s="9"/>
      <c r="Q667" s="9"/>
    </row>
    <row r="668">
      <c r="A668" s="3"/>
      <c r="B668" s="3"/>
      <c r="C668" s="3"/>
      <c r="D668" s="3"/>
      <c r="E668" s="3"/>
      <c r="F668" s="3"/>
      <c r="G668" s="3"/>
      <c r="H668" s="3"/>
      <c r="I668" s="91"/>
      <c r="J668" s="91"/>
      <c r="K668" s="3"/>
      <c r="L668" s="3"/>
      <c r="M668" s="3"/>
      <c r="N668" s="3"/>
      <c r="O668" s="3"/>
      <c r="P668" s="3"/>
      <c r="Q668" s="3"/>
    </row>
    <row r="669">
      <c r="A669" s="9"/>
      <c r="B669" s="9"/>
      <c r="C669" s="9"/>
      <c r="D669" s="9"/>
      <c r="E669" s="9"/>
      <c r="F669" s="9"/>
      <c r="G669" s="9"/>
      <c r="H669" s="9"/>
      <c r="I669" s="88"/>
      <c r="J669" s="88"/>
      <c r="K669" s="9"/>
      <c r="L669" s="9"/>
      <c r="M669" s="9"/>
      <c r="N669" s="9"/>
      <c r="O669" s="9"/>
      <c r="P669" s="9"/>
      <c r="Q669" s="9"/>
    </row>
    <row r="670">
      <c r="A670" s="3"/>
      <c r="B670" s="3"/>
      <c r="C670" s="3"/>
      <c r="D670" s="3"/>
      <c r="E670" s="3"/>
      <c r="F670" s="3"/>
      <c r="G670" s="3"/>
      <c r="H670" s="3"/>
      <c r="I670" s="91"/>
      <c r="J670" s="91"/>
      <c r="K670" s="3"/>
      <c r="L670" s="3"/>
      <c r="M670" s="3"/>
      <c r="N670" s="3"/>
      <c r="O670" s="3"/>
      <c r="P670" s="3"/>
      <c r="Q670" s="3"/>
    </row>
    <row r="671">
      <c r="A671" s="9"/>
      <c r="B671" s="9"/>
      <c r="C671" s="9"/>
      <c r="D671" s="9"/>
      <c r="E671" s="9"/>
      <c r="F671" s="9"/>
      <c r="G671" s="9"/>
      <c r="H671" s="9"/>
      <c r="I671" s="88"/>
      <c r="J671" s="88"/>
      <c r="K671" s="9"/>
      <c r="L671" s="9"/>
      <c r="M671" s="9"/>
      <c r="N671" s="9"/>
      <c r="O671" s="9"/>
      <c r="P671" s="9"/>
      <c r="Q671" s="9"/>
    </row>
    <row r="672">
      <c r="A672" s="3"/>
      <c r="B672" s="3"/>
      <c r="C672" s="3"/>
      <c r="D672" s="3"/>
      <c r="E672" s="3"/>
      <c r="F672" s="3"/>
      <c r="G672" s="3"/>
      <c r="H672" s="3"/>
      <c r="I672" s="91"/>
      <c r="J672" s="91"/>
      <c r="K672" s="3"/>
      <c r="L672" s="3"/>
      <c r="M672" s="3"/>
      <c r="N672" s="3"/>
      <c r="O672" s="3"/>
      <c r="P672" s="3"/>
      <c r="Q672" s="3"/>
    </row>
    <row r="673">
      <c r="A673" s="9"/>
      <c r="B673" s="9"/>
      <c r="C673" s="9"/>
      <c r="D673" s="9"/>
      <c r="E673" s="9"/>
      <c r="F673" s="9"/>
      <c r="G673" s="9"/>
      <c r="H673" s="9"/>
      <c r="I673" s="88"/>
      <c r="J673" s="88"/>
      <c r="K673" s="9"/>
      <c r="L673" s="9"/>
      <c r="M673" s="9"/>
      <c r="N673" s="9"/>
      <c r="O673" s="9"/>
      <c r="P673" s="9"/>
      <c r="Q673" s="9"/>
    </row>
    <row r="674">
      <c r="A674" s="3"/>
      <c r="B674" s="3"/>
      <c r="C674" s="3"/>
      <c r="D674" s="3"/>
      <c r="E674" s="3"/>
      <c r="F674" s="3"/>
      <c r="G674" s="3"/>
      <c r="H674" s="3"/>
      <c r="I674" s="91"/>
      <c r="J674" s="91"/>
      <c r="K674" s="3"/>
      <c r="L674" s="3"/>
      <c r="M674" s="3"/>
      <c r="N674" s="3"/>
      <c r="O674" s="3"/>
      <c r="P674" s="3"/>
      <c r="Q674" s="3"/>
    </row>
    <row r="675">
      <c r="A675" s="9"/>
      <c r="B675" s="9"/>
      <c r="C675" s="9"/>
      <c r="D675" s="9"/>
      <c r="E675" s="9"/>
      <c r="F675" s="9"/>
      <c r="G675" s="9"/>
      <c r="H675" s="9"/>
      <c r="I675" s="88"/>
      <c r="J675" s="88"/>
      <c r="K675" s="9"/>
      <c r="L675" s="9"/>
      <c r="M675" s="9"/>
      <c r="N675" s="9"/>
      <c r="O675" s="9"/>
      <c r="P675" s="9"/>
      <c r="Q675" s="9"/>
    </row>
    <row r="676">
      <c r="A676" s="3"/>
      <c r="B676" s="3"/>
      <c r="C676" s="3"/>
      <c r="D676" s="3"/>
      <c r="E676" s="3"/>
      <c r="F676" s="3"/>
      <c r="G676" s="3"/>
      <c r="H676" s="3"/>
      <c r="I676" s="91"/>
      <c r="J676" s="91"/>
      <c r="K676" s="3"/>
      <c r="L676" s="3"/>
      <c r="M676" s="3"/>
      <c r="N676" s="3"/>
      <c r="O676" s="3"/>
      <c r="P676" s="3"/>
      <c r="Q676" s="3"/>
    </row>
    <row r="677">
      <c r="A677" s="9"/>
      <c r="B677" s="9"/>
      <c r="C677" s="9"/>
      <c r="D677" s="9"/>
      <c r="E677" s="9"/>
      <c r="F677" s="9"/>
      <c r="G677" s="9"/>
      <c r="H677" s="9"/>
      <c r="I677" s="88"/>
      <c r="J677" s="88"/>
      <c r="K677" s="9"/>
      <c r="L677" s="9"/>
      <c r="M677" s="9"/>
      <c r="N677" s="9"/>
      <c r="O677" s="9"/>
      <c r="P677" s="9"/>
      <c r="Q677" s="9"/>
    </row>
    <row r="678">
      <c r="A678" s="3"/>
      <c r="B678" s="3"/>
      <c r="C678" s="3"/>
      <c r="D678" s="3"/>
      <c r="E678" s="3"/>
      <c r="F678" s="3"/>
      <c r="G678" s="3"/>
      <c r="H678" s="3"/>
      <c r="I678" s="91"/>
      <c r="J678" s="91"/>
      <c r="K678" s="3"/>
      <c r="L678" s="3"/>
      <c r="M678" s="3"/>
      <c r="N678" s="3"/>
      <c r="O678" s="3"/>
      <c r="P678" s="3"/>
      <c r="Q678" s="3"/>
    </row>
    <row r="679">
      <c r="A679" s="9"/>
      <c r="B679" s="9"/>
      <c r="C679" s="9"/>
      <c r="D679" s="9"/>
      <c r="E679" s="9"/>
      <c r="F679" s="9"/>
      <c r="G679" s="9"/>
      <c r="H679" s="9"/>
      <c r="I679" s="88"/>
      <c r="J679" s="88"/>
      <c r="K679" s="9"/>
      <c r="L679" s="9"/>
      <c r="M679" s="9"/>
      <c r="N679" s="9"/>
      <c r="O679" s="9"/>
      <c r="P679" s="9"/>
      <c r="Q679" s="9"/>
    </row>
    <row r="680">
      <c r="A680" s="3"/>
      <c r="B680" s="3"/>
      <c r="C680" s="3"/>
      <c r="D680" s="3"/>
      <c r="E680" s="3"/>
      <c r="F680" s="3"/>
      <c r="G680" s="3"/>
      <c r="H680" s="3"/>
      <c r="I680" s="91"/>
      <c r="J680" s="91"/>
      <c r="K680" s="3"/>
      <c r="L680" s="3"/>
      <c r="M680" s="3"/>
      <c r="N680" s="3"/>
      <c r="O680" s="3"/>
      <c r="P680" s="3"/>
      <c r="Q680" s="3"/>
    </row>
    <row r="681">
      <c r="A681" s="9"/>
      <c r="B681" s="9"/>
      <c r="C681" s="9"/>
      <c r="D681" s="9"/>
      <c r="E681" s="9"/>
      <c r="F681" s="9"/>
      <c r="G681" s="9"/>
      <c r="H681" s="9"/>
      <c r="I681" s="88"/>
      <c r="J681" s="88"/>
      <c r="K681" s="9"/>
      <c r="L681" s="9"/>
      <c r="M681" s="9"/>
      <c r="N681" s="9"/>
      <c r="O681" s="9"/>
      <c r="P681" s="9"/>
      <c r="Q681" s="9"/>
    </row>
    <row r="682">
      <c r="A682" s="3"/>
      <c r="B682" s="3"/>
      <c r="C682" s="3"/>
      <c r="D682" s="3"/>
      <c r="E682" s="3"/>
      <c r="F682" s="3"/>
      <c r="G682" s="3"/>
      <c r="H682" s="3"/>
      <c r="I682" s="91"/>
      <c r="J682" s="91"/>
      <c r="K682" s="3"/>
      <c r="L682" s="3"/>
      <c r="M682" s="3"/>
      <c r="N682" s="3"/>
      <c r="O682" s="3"/>
      <c r="P682" s="3"/>
      <c r="Q682" s="3"/>
    </row>
    <row r="683">
      <c r="A683" s="9"/>
      <c r="B683" s="9"/>
      <c r="C683" s="9"/>
      <c r="D683" s="9"/>
      <c r="E683" s="9"/>
      <c r="F683" s="9"/>
      <c r="G683" s="9"/>
      <c r="H683" s="9"/>
      <c r="I683" s="88"/>
      <c r="J683" s="88"/>
      <c r="K683" s="9"/>
      <c r="L683" s="9"/>
      <c r="M683" s="9"/>
      <c r="N683" s="9"/>
      <c r="O683" s="9"/>
      <c r="P683" s="9"/>
      <c r="Q683" s="9"/>
    </row>
    <row r="684">
      <c r="A684" s="3"/>
      <c r="B684" s="3"/>
      <c r="C684" s="3"/>
      <c r="D684" s="3"/>
      <c r="E684" s="3"/>
      <c r="F684" s="3"/>
      <c r="G684" s="3"/>
      <c r="H684" s="3"/>
      <c r="I684" s="91"/>
      <c r="J684" s="91"/>
      <c r="K684" s="3"/>
      <c r="L684" s="3"/>
      <c r="M684" s="3"/>
      <c r="N684" s="3"/>
      <c r="O684" s="3"/>
      <c r="P684" s="3"/>
      <c r="Q684" s="3"/>
    </row>
    <row r="685">
      <c r="A685" s="9"/>
      <c r="B685" s="9"/>
      <c r="C685" s="9"/>
      <c r="D685" s="9"/>
      <c r="E685" s="9"/>
      <c r="F685" s="9"/>
      <c r="G685" s="9"/>
      <c r="H685" s="9"/>
      <c r="I685" s="88"/>
      <c r="J685" s="88"/>
      <c r="K685" s="9"/>
      <c r="L685" s="9"/>
      <c r="M685" s="9"/>
      <c r="N685" s="9"/>
      <c r="O685" s="9"/>
      <c r="P685" s="9"/>
      <c r="Q685" s="9"/>
    </row>
    <row r="686">
      <c r="A686" s="3"/>
      <c r="B686" s="3"/>
      <c r="C686" s="3"/>
      <c r="D686" s="3"/>
      <c r="E686" s="3"/>
      <c r="F686" s="3"/>
      <c r="G686" s="3"/>
      <c r="H686" s="3"/>
      <c r="I686" s="91"/>
      <c r="J686" s="91"/>
      <c r="K686" s="3"/>
      <c r="L686" s="3"/>
      <c r="M686" s="3"/>
      <c r="N686" s="3"/>
      <c r="O686" s="3"/>
      <c r="P686" s="3"/>
      <c r="Q686" s="3"/>
    </row>
    <row r="687">
      <c r="A687" s="9"/>
      <c r="B687" s="9"/>
      <c r="C687" s="9"/>
      <c r="D687" s="9"/>
      <c r="E687" s="9"/>
      <c r="F687" s="9"/>
      <c r="G687" s="9"/>
      <c r="H687" s="9"/>
      <c r="I687" s="88"/>
      <c r="J687" s="88"/>
      <c r="K687" s="9"/>
      <c r="L687" s="9"/>
      <c r="M687" s="9"/>
      <c r="N687" s="9"/>
      <c r="O687" s="9"/>
      <c r="P687" s="9"/>
      <c r="Q687" s="9"/>
    </row>
    <row r="688">
      <c r="A688" s="3"/>
      <c r="B688" s="3"/>
      <c r="C688" s="3"/>
      <c r="D688" s="3"/>
      <c r="E688" s="3"/>
      <c r="F688" s="3"/>
      <c r="G688" s="3"/>
      <c r="H688" s="3"/>
      <c r="I688" s="91"/>
      <c r="J688" s="91"/>
      <c r="K688" s="3"/>
      <c r="L688" s="3"/>
      <c r="M688" s="3"/>
      <c r="N688" s="3"/>
      <c r="O688" s="3"/>
      <c r="P688" s="3"/>
      <c r="Q688" s="3"/>
    </row>
    <row r="689">
      <c r="A689" s="9"/>
      <c r="B689" s="9"/>
      <c r="C689" s="9"/>
      <c r="D689" s="9"/>
      <c r="E689" s="9"/>
      <c r="F689" s="9"/>
      <c r="G689" s="9"/>
      <c r="H689" s="9"/>
      <c r="I689" s="88"/>
      <c r="J689" s="88"/>
      <c r="K689" s="9"/>
      <c r="L689" s="9"/>
      <c r="M689" s="9"/>
      <c r="N689" s="9"/>
      <c r="O689" s="9"/>
      <c r="P689" s="9"/>
      <c r="Q689" s="9"/>
    </row>
    <row r="690">
      <c r="A690" s="3"/>
      <c r="B690" s="3"/>
      <c r="C690" s="3"/>
      <c r="D690" s="3"/>
      <c r="E690" s="3"/>
      <c r="F690" s="3"/>
      <c r="G690" s="3"/>
      <c r="H690" s="3"/>
      <c r="I690" s="91"/>
      <c r="J690" s="91"/>
      <c r="K690" s="3"/>
      <c r="L690" s="3"/>
      <c r="M690" s="3"/>
      <c r="N690" s="3"/>
      <c r="O690" s="3"/>
      <c r="P690" s="3"/>
      <c r="Q690" s="3"/>
    </row>
    <row r="691">
      <c r="A691" s="9"/>
      <c r="B691" s="9"/>
      <c r="C691" s="9"/>
      <c r="D691" s="9"/>
      <c r="E691" s="9"/>
      <c r="F691" s="9"/>
      <c r="G691" s="9"/>
      <c r="H691" s="9"/>
      <c r="I691" s="88"/>
      <c r="J691" s="88"/>
      <c r="K691" s="9"/>
      <c r="L691" s="9"/>
      <c r="M691" s="9"/>
      <c r="N691" s="9"/>
      <c r="O691" s="9"/>
      <c r="P691" s="9"/>
      <c r="Q691" s="9"/>
    </row>
    <row r="692">
      <c r="A692" s="3"/>
      <c r="B692" s="3"/>
      <c r="C692" s="3"/>
      <c r="D692" s="3"/>
      <c r="E692" s="3"/>
      <c r="F692" s="3"/>
      <c r="G692" s="3"/>
      <c r="H692" s="3"/>
      <c r="I692" s="91"/>
      <c r="J692" s="91"/>
      <c r="K692" s="3"/>
      <c r="L692" s="3"/>
      <c r="M692" s="3"/>
      <c r="N692" s="3"/>
      <c r="O692" s="3"/>
      <c r="P692" s="3"/>
      <c r="Q692" s="3"/>
    </row>
    <row r="693">
      <c r="A693" s="9"/>
      <c r="B693" s="9"/>
      <c r="C693" s="9"/>
      <c r="D693" s="9"/>
      <c r="E693" s="9"/>
      <c r="F693" s="9"/>
      <c r="G693" s="9"/>
      <c r="H693" s="9"/>
      <c r="I693" s="88"/>
      <c r="J693" s="88"/>
      <c r="K693" s="9"/>
      <c r="L693" s="9"/>
      <c r="M693" s="9"/>
      <c r="N693" s="9"/>
      <c r="O693" s="9"/>
      <c r="P693" s="9"/>
      <c r="Q693" s="9"/>
    </row>
    <row r="694">
      <c r="A694" s="3"/>
      <c r="B694" s="3"/>
      <c r="C694" s="3"/>
      <c r="D694" s="3"/>
      <c r="E694" s="3"/>
      <c r="F694" s="3"/>
      <c r="G694" s="3"/>
      <c r="H694" s="3"/>
      <c r="I694" s="91"/>
      <c r="J694" s="91"/>
      <c r="K694" s="3"/>
      <c r="L694" s="3"/>
      <c r="M694" s="3"/>
      <c r="N694" s="3"/>
      <c r="O694" s="3"/>
      <c r="P694" s="3"/>
      <c r="Q694" s="3"/>
    </row>
    <row r="695">
      <c r="A695" s="9"/>
      <c r="B695" s="9"/>
      <c r="C695" s="9"/>
      <c r="D695" s="9"/>
      <c r="E695" s="9"/>
      <c r="F695" s="9"/>
      <c r="G695" s="9"/>
      <c r="H695" s="9"/>
      <c r="I695" s="88"/>
      <c r="J695" s="88"/>
      <c r="K695" s="9"/>
      <c r="L695" s="9"/>
      <c r="M695" s="9"/>
      <c r="N695" s="9"/>
      <c r="O695" s="9"/>
      <c r="P695" s="9"/>
      <c r="Q695" s="9"/>
    </row>
    <row r="696">
      <c r="A696" s="3"/>
      <c r="B696" s="3"/>
      <c r="C696" s="3"/>
      <c r="D696" s="3"/>
      <c r="E696" s="3"/>
      <c r="F696" s="3"/>
      <c r="G696" s="3"/>
      <c r="H696" s="3"/>
      <c r="I696" s="91"/>
      <c r="J696" s="91"/>
      <c r="K696" s="3"/>
      <c r="L696" s="3"/>
      <c r="M696" s="3"/>
      <c r="N696" s="3"/>
      <c r="O696" s="3"/>
      <c r="P696" s="3"/>
      <c r="Q696" s="3"/>
    </row>
    <row r="697">
      <c r="A697" s="9"/>
      <c r="B697" s="9"/>
      <c r="C697" s="9"/>
      <c r="D697" s="9"/>
      <c r="E697" s="9"/>
      <c r="F697" s="9"/>
      <c r="G697" s="9"/>
      <c r="H697" s="9"/>
      <c r="I697" s="88"/>
      <c r="J697" s="88"/>
      <c r="K697" s="9"/>
      <c r="L697" s="9"/>
      <c r="M697" s="9"/>
      <c r="N697" s="9"/>
      <c r="O697" s="9"/>
      <c r="P697" s="9"/>
      <c r="Q697" s="9"/>
    </row>
    <row r="698">
      <c r="A698" s="3"/>
      <c r="B698" s="3"/>
      <c r="C698" s="3"/>
      <c r="D698" s="3"/>
      <c r="E698" s="3"/>
      <c r="F698" s="3"/>
      <c r="G698" s="3"/>
      <c r="H698" s="3"/>
      <c r="I698" s="91"/>
      <c r="J698" s="91"/>
      <c r="K698" s="3"/>
      <c r="L698" s="3"/>
      <c r="M698" s="3"/>
      <c r="N698" s="3"/>
      <c r="O698" s="3"/>
      <c r="P698" s="3"/>
      <c r="Q698" s="3"/>
    </row>
    <row r="699">
      <c r="A699" s="9"/>
      <c r="B699" s="9"/>
      <c r="C699" s="9"/>
      <c r="D699" s="9"/>
      <c r="E699" s="9"/>
      <c r="F699" s="9"/>
      <c r="G699" s="9"/>
      <c r="H699" s="9"/>
      <c r="I699" s="88"/>
      <c r="J699" s="88"/>
      <c r="K699" s="9"/>
      <c r="L699" s="9"/>
      <c r="M699" s="9"/>
      <c r="N699" s="9"/>
      <c r="O699" s="9"/>
      <c r="P699" s="9"/>
      <c r="Q699" s="9"/>
    </row>
    <row r="700">
      <c r="A700" s="3"/>
      <c r="B700" s="3"/>
      <c r="C700" s="3"/>
      <c r="D700" s="3"/>
      <c r="E700" s="3"/>
      <c r="F700" s="3"/>
      <c r="G700" s="3"/>
      <c r="H700" s="3"/>
      <c r="I700" s="91"/>
      <c r="J700" s="91"/>
      <c r="K700" s="3"/>
      <c r="L700" s="3"/>
      <c r="M700" s="3"/>
      <c r="N700" s="3"/>
      <c r="O700" s="3"/>
      <c r="P700" s="3"/>
      <c r="Q700" s="3"/>
    </row>
    <row r="701">
      <c r="A701" s="9"/>
      <c r="B701" s="9"/>
      <c r="C701" s="9"/>
      <c r="D701" s="9"/>
      <c r="E701" s="9"/>
      <c r="F701" s="9"/>
      <c r="G701" s="9"/>
      <c r="H701" s="9"/>
      <c r="I701" s="88"/>
      <c r="J701" s="88"/>
      <c r="K701" s="9"/>
      <c r="L701" s="9"/>
      <c r="M701" s="9"/>
      <c r="N701" s="9"/>
      <c r="O701" s="9"/>
      <c r="P701" s="9"/>
      <c r="Q701" s="9"/>
    </row>
    <row r="702">
      <c r="A702" s="3"/>
      <c r="B702" s="3"/>
      <c r="C702" s="3"/>
      <c r="D702" s="3"/>
      <c r="E702" s="3"/>
      <c r="F702" s="3"/>
      <c r="G702" s="3"/>
      <c r="H702" s="3"/>
      <c r="I702" s="91"/>
      <c r="J702" s="91"/>
      <c r="K702" s="3"/>
      <c r="L702" s="3"/>
      <c r="M702" s="3"/>
      <c r="N702" s="3"/>
      <c r="O702" s="3"/>
      <c r="P702" s="3"/>
      <c r="Q702" s="3"/>
    </row>
    <row r="703">
      <c r="A703" s="9"/>
      <c r="B703" s="9"/>
      <c r="C703" s="9"/>
      <c r="D703" s="9"/>
      <c r="E703" s="9"/>
      <c r="F703" s="9"/>
      <c r="G703" s="9"/>
      <c r="H703" s="9"/>
      <c r="I703" s="88"/>
      <c r="J703" s="88"/>
      <c r="K703" s="9"/>
      <c r="L703" s="9"/>
      <c r="M703" s="9"/>
      <c r="N703" s="9"/>
      <c r="O703" s="9"/>
      <c r="P703" s="9"/>
      <c r="Q703" s="9"/>
    </row>
    <row r="704">
      <c r="A704" s="3"/>
      <c r="B704" s="3"/>
      <c r="C704" s="3"/>
      <c r="D704" s="3"/>
      <c r="E704" s="3"/>
      <c r="F704" s="3"/>
      <c r="G704" s="3"/>
      <c r="H704" s="3"/>
      <c r="I704" s="91"/>
      <c r="J704" s="91"/>
      <c r="K704" s="3"/>
      <c r="L704" s="3"/>
      <c r="M704" s="3"/>
      <c r="N704" s="3"/>
      <c r="O704" s="3"/>
      <c r="P704" s="3"/>
      <c r="Q704" s="3"/>
    </row>
    <row r="705">
      <c r="A705" s="9"/>
      <c r="B705" s="9"/>
      <c r="C705" s="9"/>
      <c r="D705" s="9"/>
      <c r="E705" s="9"/>
      <c r="F705" s="9"/>
      <c r="G705" s="9"/>
      <c r="H705" s="9"/>
      <c r="I705" s="88"/>
      <c r="J705" s="88"/>
      <c r="K705" s="9"/>
      <c r="L705" s="9"/>
      <c r="M705" s="9"/>
      <c r="N705" s="9"/>
      <c r="O705" s="9"/>
      <c r="P705" s="9"/>
      <c r="Q705" s="9"/>
    </row>
    <row r="706">
      <c r="A706" s="3"/>
      <c r="B706" s="3"/>
      <c r="C706" s="3"/>
      <c r="D706" s="3"/>
      <c r="E706" s="3"/>
      <c r="F706" s="3"/>
      <c r="G706" s="3"/>
      <c r="H706" s="3"/>
      <c r="I706" s="91"/>
      <c r="J706" s="91"/>
      <c r="K706" s="3"/>
      <c r="L706" s="3"/>
      <c r="M706" s="3"/>
      <c r="N706" s="3"/>
      <c r="O706" s="3"/>
      <c r="P706" s="3"/>
      <c r="Q706" s="3"/>
    </row>
    <row r="707">
      <c r="A707" s="9"/>
      <c r="B707" s="9"/>
      <c r="C707" s="9"/>
      <c r="D707" s="9"/>
      <c r="E707" s="9"/>
      <c r="F707" s="9"/>
      <c r="G707" s="9"/>
      <c r="H707" s="9"/>
      <c r="I707" s="88"/>
      <c r="J707" s="88"/>
      <c r="K707" s="9"/>
      <c r="L707" s="9"/>
      <c r="M707" s="9"/>
      <c r="N707" s="9"/>
      <c r="O707" s="9"/>
      <c r="P707" s="9"/>
      <c r="Q707" s="9"/>
    </row>
    <row r="708">
      <c r="A708" s="3"/>
      <c r="B708" s="3"/>
      <c r="C708" s="3"/>
      <c r="D708" s="3"/>
      <c r="E708" s="3"/>
      <c r="F708" s="3"/>
      <c r="G708" s="3"/>
      <c r="H708" s="3"/>
      <c r="I708" s="91"/>
      <c r="J708" s="91"/>
      <c r="K708" s="3"/>
      <c r="L708" s="3"/>
      <c r="M708" s="3"/>
      <c r="N708" s="3"/>
      <c r="O708" s="3"/>
      <c r="P708" s="3"/>
      <c r="Q708" s="3"/>
    </row>
    <row r="709">
      <c r="A709" s="9"/>
      <c r="B709" s="9"/>
      <c r="C709" s="9"/>
      <c r="D709" s="9"/>
      <c r="E709" s="9"/>
      <c r="F709" s="9"/>
      <c r="G709" s="9"/>
      <c r="H709" s="9"/>
      <c r="I709" s="88"/>
      <c r="J709" s="88"/>
      <c r="K709" s="9"/>
      <c r="L709" s="9"/>
      <c r="M709" s="9"/>
      <c r="N709" s="9"/>
      <c r="O709" s="9"/>
      <c r="P709" s="9"/>
      <c r="Q709" s="9"/>
    </row>
    <row r="710">
      <c r="A710" s="3"/>
      <c r="B710" s="3"/>
      <c r="C710" s="3"/>
      <c r="D710" s="3"/>
      <c r="E710" s="3"/>
      <c r="F710" s="3"/>
      <c r="G710" s="3"/>
      <c r="H710" s="3"/>
      <c r="I710" s="91"/>
      <c r="J710" s="91"/>
      <c r="K710" s="3"/>
      <c r="L710" s="3"/>
      <c r="M710" s="3"/>
      <c r="N710" s="3"/>
      <c r="O710" s="3"/>
      <c r="P710" s="3"/>
      <c r="Q710" s="3"/>
    </row>
    <row r="711">
      <c r="A711" s="9"/>
      <c r="B711" s="9"/>
      <c r="C711" s="9"/>
      <c r="D711" s="9"/>
      <c r="E711" s="9"/>
      <c r="F711" s="9"/>
      <c r="G711" s="9"/>
      <c r="H711" s="9"/>
      <c r="I711" s="88"/>
      <c r="J711" s="88"/>
      <c r="K711" s="9"/>
      <c r="L711" s="9"/>
      <c r="M711" s="9"/>
      <c r="N711" s="9"/>
      <c r="O711" s="9"/>
      <c r="P711" s="9"/>
      <c r="Q711" s="9"/>
    </row>
    <row r="712">
      <c r="A712" s="3"/>
      <c r="B712" s="3"/>
      <c r="C712" s="3"/>
      <c r="D712" s="3"/>
      <c r="E712" s="3"/>
      <c r="F712" s="3"/>
      <c r="G712" s="3"/>
      <c r="H712" s="3"/>
      <c r="I712" s="91"/>
      <c r="J712" s="91"/>
      <c r="K712" s="3"/>
      <c r="L712" s="3"/>
      <c r="M712" s="3"/>
      <c r="N712" s="3"/>
      <c r="O712" s="3"/>
      <c r="P712" s="3"/>
      <c r="Q712" s="3"/>
    </row>
    <row r="713">
      <c r="A713" s="9"/>
      <c r="B713" s="9"/>
      <c r="C713" s="9"/>
      <c r="D713" s="9"/>
      <c r="E713" s="9"/>
      <c r="F713" s="9"/>
      <c r="G713" s="9"/>
      <c r="H713" s="9"/>
      <c r="I713" s="88"/>
      <c r="J713" s="88"/>
      <c r="K713" s="9"/>
      <c r="L713" s="9"/>
      <c r="M713" s="9"/>
      <c r="N713" s="9"/>
      <c r="O713" s="9"/>
      <c r="P713" s="9"/>
      <c r="Q713" s="9"/>
    </row>
    <row r="714">
      <c r="A714" s="3"/>
      <c r="B714" s="3"/>
      <c r="C714" s="3"/>
      <c r="D714" s="3"/>
      <c r="E714" s="3"/>
      <c r="F714" s="3"/>
      <c r="G714" s="3"/>
      <c r="H714" s="3"/>
      <c r="I714" s="91"/>
      <c r="J714" s="91"/>
      <c r="K714" s="3"/>
      <c r="L714" s="3"/>
      <c r="M714" s="3"/>
      <c r="N714" s="3"/>
      <c r="O714" s="3"/>
      <c r="P714" s="3"/>
      <c r="Q714" s="3"/>
    </row>
    <row r="715">
      <c r="A715" s="9"/>
      <c r="B715" s="9"/>
      <c r="C715" s="9"/>
      <c r="D715" s="9"/>
      <c r="E715" s="9"/>
      <c r="F715" s="9"/>
      <c r="G715" s="9"/>
      <c r="H715" s="9"/>
      <c r="I715" s="88"/>
      <c r="J715" s="88"/>
      <c r="K715" s="9"/>
      <c r="L715" s="9"/>
      <c r="M715" s="9"/>
      <c r="N715" s="9"/>
      <c r="O715" s="9"/>
      <c r="P715" s="9"/>
      <c r="Q715" s="9"/>
    </row>
    <row r="716">
      <c r="A716" s="3"/>
      <c r="B716" s="3"/>
      <c r="C716" s="3"/>
      <c r="D716" s="3"/>
      <c r="E716" s="3"/>
      <c r="F716" s="3"/>
      <c r="G716" s="3"/>
      <c r="H716" s="3"/>
      <c r="I716" s="91"/>
      <c r="J716" s="91"/>
      <c r="K716" s="3"/>
      <c r="L716" s="3"/>
      <c r="M716" s="3"/>
      <c r="N716" s="3"/>
      <c r="O716" s="3"/>
      <c r="P716" s="3"/>
      <c r="Q716" s="3"/>
    </row>
    <row r="717">
      <c r="A717" s="9"/>
      <c r="B717" s="9"/>
      <c r="C717" s="9"/>
      <c r="D717" s="9"/>
      <c r="E717" s="9"/>
      <c r="F717" s="9"/>
      <c r="G717" s="9"/>
      <c r="H717" s="9"/>
      <c r="I717" s="88"/>
      <c r="J717" s="88"/>
      <c r="K717" s="9"/>
      <c r="L717" s="9"/>
      <c r="M717" s="9"/>
      <c r="N717" s="9"/>
      <c r="O717" s="9"/>
      <c r="P717" s="9"/>
      <c r="Q717" s="9"/>
    </row>
    <row r="718">
      <c r="A718" s="3"/>
      <c r="B718" s="3"/>
      <c r="C718" s="3"/>
      <c r="D718" s="3"/>
      <c r="E718" s="3"/>
      <c r="F718" s="3"/>
      <c r="G718" s="3"/>
      <c r="H718" s="3"/>
      <c r="I718" s="91"/>
      <c r="J718" s="91"/>
      <c r="K718" s="3"/>
      <c r="L718" s="3"/>
      <c r="M718" s="3"/>
      <c r="N718" s="3"/>
      <c r="O718" s="3"/>
      <c r="P718" s="3"/>
      <c r="Q718" s="3"/>
    </row>
    <row r="719">
      <c r="A719" s="9"/>
      <c r="B719" s="9"/>
      <c r="C719" s="9"/>
      <c r="D719" s="9"/>
      <c r="E719" s="9"/>
      <c r="F719" s="9"/>
      <c r="G719" s="9"/>
      <c r="H719" s="9"/>
      <c r="I719" s="88"/>
      <c r="J719" s="88"/>
      <c r="K719" s="9"/>
      <c r="L719" s="9"/>
      <c r="M719" s="9"/>
      <c r="N719" s="9"/>
      <c r="O719" s="9"/>
      <c r="P719" s="9"/>
      <c r="Q719" s="9"/>
    </row>
    <row r="720">
      <c r="A720" s="3"/>
      <c r="B720" s="3"/>
      <c r="C720" s="3"/>
      <c r="D720" s="3"/>
      <c r="E720" s="3"/>
      <c r="F720" s="3"/>
      <c r="G720" s="3"/>
      <c r="H720" s="3"/>
      <c r="I720" s="91"/>
      <c r="J720" s="91"/>
      <c r="K720" s="3"/>
      <c r="L720" s="3"/>
      <c r="M720" s="3"/>
      <c r="N720" s="3"/>
      <c r="O720" s="3"/>
      <c r="P720" s="3"/>
      <c r="Q720" s="3"/>
    </row>
    <row r="721">
      <c r="A721" s="9"/>
      <c r="B721" s="9"/>
      <c r="C721" s="9"/>
      <c r="D721" s="9"/>
      <c r="E721" s="9"/>
      <c r="F721" s="9"/>
      <c r="G721" s="9"/>
      <c r="H721" s="9"/>
      <c r="I721" s="88"/>
      <c r="J721" s="88"/>
      <c r="K721" s="9"/>
      <c r="L721" s="9"/>
      <c r="M721" s="9"/>
      <c r="N721" s="9"/>
      <c r="O721" s="9"/>
      <c r="P721" s="9"/>
      <c r="Q721" s="9"/>
    </row>
    <row r="722">
      <c r="A722" s="3"/>
      <c r="B722" s="3"/>
      <c r="C722" s="3"/>
      <c r="D722" s="3"/>
      <c r="E722" s="3"/>
      <c r="F722" s="3"/>
      <c r="G722" s="3"/>
      <c r="H722" s="3"/>
      <c r="I722" s="91"/>
      <c r="J722" s="91"/>
      <c r="K722" s="3"/>
      <c r="L722" s="3"/>
      <c r="M722" s="3"/>
      <c r="N722" s="3"/>
      <c r="O722" s="3"/>
      <c r="P722" s="3"/>
      <c r="Q722" s="3"/>
    </row>
    <row r="723">
      <c r="A723" s="9"/>
      <c r="B723" s="9"/>
      <c r="C723" s="9"/>
      <c r="D723" s="9"/>
      <c r="E723" s="9"/>
      <c r="F723" s="9"/>
      <c r="G723" s="9"/>
      <c r="H723" s="9"/>
      <c r="I723" s="88"/>
      <c r="J723" s="88"/>
      <c r="K723" s="9"/>
      <c r="L723" s="9"/>
      <c r="M723" s="9"/>
      <c r="N723" s="9"/>
      <c r="O723" s="9"/>
      <c r="P723" s="9"/>
      <c r="Q723" s="9"/>
    </row>
    <row r="724">
      <c r="A724" s="3"/>
      <c r="B724" s="3"/>
      <c r="C724" s="3"/>
      <c r="D724" s="3"/>
      <c r="E724" s="3"/>
      <c r="F724" s="3"/>
      <c r="G724" s="3"/>
      <c r="H724" s="3"/>
      <c r="I724" s="91"/>
      <c r="J724" s="91"/>
      <c r="K724" s="3"/>
      <c r="L724" s="3"/>
      <c r="M724" s="3"/>
      <c r="N724" s="3"/>
      <c r="O724" s="3"/>
      <c r="P724" s="3"/>
      <c r="Q724" s="3"/>
    </row>
    <row r="725">
      <c r="A725" s="9"/>
      <c r="B725" s="9"/>
      <c r="C725" s="9"/>
      <c r="D725" s="9"/>
      <c r="E725" s="9"/>
      <c r="F725" s="9"/>
      <c r="G725" s="9"/>
      <c r="H725" s="9"/>
      <c r="I725" s="88"/>
      <c r="J725" s="88"/>
      <c r="K725" s="9"/>
      <c r="L725" s="9"/>
      <c r="M725" s="9"/>
      <c r="N725" s="9"/>
      <c r="O725" s="9"/>
      <c r="P725" s="9"/>
      <c r="Q725" s="9"/>
    </row>
    <row r="726">
      <c r="A726" s="3"/>
      <c r="B726" s="3"/>
      <c r="C726" s="3"/>
      <c r="D726" s="3"/>
      <c r="E726" s="3"/>
      <c r="F726" s="3"/>
      <c r="G726" s="3"/>
      <c r="H726" s="3"/>
      <c r="I726" s="91"/>
      <c r="J726" s="91"/>
      <c r="K726" s="3"/>
      <c r="L726" s="3"/>
      <c r="M726" s="3"/>
      <c r="N726" s="3"/>
      <c r="O726" s="3"/>
      <c r="P726" s="3"/>
      <c r="Q726" s="3"/>
    </row>
    <row r="727">
      <c r="A727" s="9"/>
      <c r="B727" s="9"/>
      <c r="C727" s="9"/>
      <c r="D727" s="9"/>
      <c r="E727" s="9"/>
      <c r="F727" s="9"/>
      <c r="G727" s="9"/>
      <c r="H727" s="9"/>
      <c r="I727" s="88"/>
      <c r="J727" s="88"/>
      <c r="K727" s="9"/>
      <c r="L727" s="9"/>
      <c r="M727" s="9"/>
      <c r="N727" s="9"/>
      <c r="O727" s="9"/>
      <c r="P727" s="9"/>
      <c r="Q727" s="9"/>
    </row>
    <row r="728">
      <c r="A728" s="3"/>
      <c r="B728" s="3"/>
      <c r="C728" s="3"/>
      <c r="D728" s="3"/>
      <c r="E728" s="3"/>
      <c r="F728" s="3"/>
      <c r="G728" s="3"/>
      <c r="H728" s="3"/>
      <c r="I728" s="91"/>
      <c r="J728" s="91"/>
      <c r="K728" s="3"/>
      <c r="L728" s="3"/>
      <c r="M728" s="3"/>
      <c r="N728" s="3"/>
      <c r="O728" s="3"/>
      <c r="P728" s="3"/>
      <c r="Q728" s="3"/>
    </row>
    <row r="729">
      <c r="A729" s="9"/>
      <c r="B729" s="9"/>
      <c r="C729" s="9"/>
      <c r="D729" s="9"/>
      <c r="E729" s="9"/>
      <c r="F729" s="9"/>
      <c r="G729" s="9"/>
      <c r="H729" s="9"/>
      <c r="I729" s="88"/>
      <c r="J729" s="88"/>
      <c r="K729" s="9"/>
      <c r="L729" s="9"/>
      <c r="M729" s="9"/>
      <c r="N729" s="9"/>
      <c r="O729" s="9"/>
      <c r="P729" s="9"/>
      <c r="Q729" s="9"/>
    </row>
    <row r="730">
      <c r="A730" s="3"/>
      <c r="B730" s="3"/>
      <c r="C730" s="3"/>
      <c r="D730" s="3"/>
      <c r="E730" s="3"/>
      <c r="F730" s="3"/>
      <c r="G730" s="3"/>
      <c r="H730" s="3"/>
      <c r="I730" s="91"/>
      <c r="J730" s="91"/>
      <c r="K730" s="3"/>
      <c r="L730" s="3"/>
      <c r="M730" s="3"/>
      <c r="N730" s="3"/>
      <c r="O730" s="3"/>
      <c r="P730" s="3"/>
      <c r="Q730" s="3"/>
    </row>
    <row r="731">
      <c r="A731" s="9"/>
      <c r="B731" s="9"/>
      <c r="C731" s="9"/>
      <c r="D731" s="9"/>
      <c r="E731" s="9"/>
      <c r="F731" s="9"/>
      <c r="G731" s="9"/>
      <c r="H731" s="9"/>
      <c r="I731" s="88"/>
      <c r="J731" s="88"/>
      <c r="K731" s="9"/>
      <c r="L731" s="9"/>
      <c r="M731" s="9"/>
      <c r="N731" s="9"/>
      <c r="O731" s="9"/>
      <c r="P731" s="9"/>
      <c r="Q731" s="9"/>
    </row>
    <row r="732">
      <c r="A732" s="3"/>
      <c r="B732" s="3"/>
      <c r="C732" s="3"/>
      <c r="D732" s="3"/>
      <c r="E732" s="3"/>
      <c r="F732" s="3"/>
      <c r="G732" s="3"/>
      <c r="H732" s="3"/>
      <c r="I732" s="91"/>
      <c r="J732" s="91"/>
      <c r="K732" s="3"/>
      <c r="L732" s="3"/>
      <c r="M732" s="3"/>
      <c r="N732" s="3"/>
      <c r="O732" s="3"/>
      <c r="P732" s="3"/>
      <c r="Q732" s="3"/>
    </row>
    <row r="733">
      <c r="A733" s="9"/>
      <c r="B733" s="9"/>
      <c r="C733" s="9"/>
      <c r="D733" s="9"/>
      <c r="E733" s="9"/>
      <c r="F733" s="9"/>
      <c r="G733" s="9"/>
      <c r="H733" s="9"/>
      <c r="I733" s="88"/>
      <c r="J733" s="88"/>
      <c r="K733" s="9"/>
      <c r="L733" s="9"/>
      <c r="M733" s="9"/>
      <c r="N733" s="9"/>
      <c r="O733" s="9"/>
      <c r="P733" s="9"/>
      <c r="Q733" s="9"/>
    </row>
    <row r="734">
      <c r="A734" s="3"/>
      <c r="B734" s="3"/>
      <c r="C734" s="3"/>
      <c r="D734" s="3"/>
      <c r="E734" s="3"/>
      <c r="F734" s="3"/>
      <c r="G734" s="3"/>
      <c r="H734" s="3"/>
      <c r="I734" s="91"/>
      <c r="J734" s="91"/>
      <c r="K734" s="3"/>
      <c r="L734" s="3"/>
      <c r="M734" s="3"/>
      <c r="N734" s="3"/>
      <c r="O734" s="3"/>
      <c r="P734" s="3"/>
      <c r="Q734" s="3"/>
    </row>
    <row r="735">
      <c r="A735" s="9"/>
      <c r="B735" s="9"/>
      <c r="C735" s="9"/>
      <c r="D735" s="9"/>
      <c r="E735" s="9"/>
      <c r="F735" s="9"/>
      <c r="G735" s="9"/>
      <c r="H735" s="9"/>
      <c r="I735" s="88"/>
      <c r="J735" s="88"/>
      <c r="K735" s="9"/>
      <c r="L735" s="9"/>
      <c r="M735" s="9"/>
      <c r="N735" s="9"/>
      <c r="O735" s="9"/>
      <c r="P735" s="9"/>
      <c r="Q735" s="9"/>
    </row>
    <row r="736">
      <c r="A736" s="3"/>
      <c r="B736" s="3"/>
      <c r="C736" s="3"/>
      <c r="D736" s="3"/>
      <c r="E736" s="3"/>
      <c r="F736" s="3"/>
      <c r="G736" s="3"/>
      <c r="H736" s="3"/>
      <c r="I736" s="91"/>
      <c r="J736" s="91"/>
      <c r="K736" s="3"/>
      <c r="L736" s="3"/>
      <c r="M736" s="3"/>
      <c r="N736" s="3"/>
      <c r="O736" s="3"/>
      <c r="P736" s="3"/>
      <c r="Q736" s="3"/>
    </row>
    <row r="737">
      <c r="A737" s="9"/>
      <c r="B737" s="9"/>
      <c r="C737" s="9"/>
      <c r="D737" s="9"/>
      <c r="E737" s="9"/>
      <c r="F737" s="9"/>
      <c r="G737" s="9"/>
      <c r="H737" s="9"/>
      <c r="I737" s="88"/>
      <c r="J737" s="88"/>
      <c r="K737" s="9"/>
      <c r="L737" s="9"/>
      <c r="M737" s="9"/>
      <c r="N737" s="9"/>
      <c r="O737" s="9"/>
      <c r="P737" s="9"/>
      <c r="Q737" s="9"/>
    </row>
    <row r="738">
      <c r="A738" s="3"/>
      <c r="B738" s="3"/>
      <c r="C738" s="3"/>
      <c r="D738" s="3"/>
      <c r="E738" s="3"/>
      <c r="F738" s="3"/>
      <c r="G738" s="3"/>
      <c r="H738" s="3"/>
      <c r="I738" s="91"/>
      <c r="J738" s="91"/>
      <c r="K738" s="3"/>
      <c r="L738" s="3"/>
      <c r="M738" s="3"/>
      <c r="N738" s="3"/>
      <c r="O738" s="3"/>
      <c r="P738" s="3"/>
      <c r="Q738" s="3"/>
    </row>
    <row r="739">
      <c r="A739" s="9"/>
      <c r="B739" s="9"/>
      <c r="C739" s="9"/>
      <c r="D739" s="9"/>
      <c r="E739" s="9"/>
      <c r="F739" s="9"/>
      <c r="G739" s="9"/>
      <c r="H739" s="9"/>
      <c r="I739" s="88"/>
      <c r="J739" s="88"/>
      <c r="K739" s="9"/>
      <c r="L739" s="9"/>
      <c r="M739" s="9"/>
      <c r="N739" s="9"/>
      <c r="O739" s="9"/>
      <c r="P739" s="9"/>
      <c r="Q739" s="9"/>
    </row>
    <row r="740">
      <c r="A740" s="3"/>
      <c r="B740" s="3"/>
      <c r="C740" s="3"/>
      <c r="D740" s="3"/>
      <c r="E740" s="3"/>
      <c r="F740" s="3"/>
      <c r="G740" s="3"/>
      <c r="H740" s="3"/>
      <c r="I740" s="91"/>
      <c r="J740" s="91"/>
      <c r="K740" s="3"/>
      <c r="L740" s="3"/>
      <c r="M740" s="3"/>
      <c r="N740" s="3"/>
      <c r="O740" s="3"/>
      <c r="P740" s="3"/>
      <c r="Q740" s="3"/>
    </row>
    <row r="741">
      <c r="A741" s="9"/>
      <c r="B741" s="9"/>
      <c r="C741" s="9"/>
      <c r="D741" s="9"/>
      <c r="E741" s="9"/>
      <c r="F741" s="9"/>
      <c r="G741" s="9"/>
      <c r="H741" s="9"/>
      <c r="I741" s="88"/>
      <c r="J741" s="88"/>
      <c r="K741" s="9"/>
      <c r="L741" s="9"/>
      <c r="M741" s="9"/>
      <c r="N741" s="9"/>
      <c r="O741" s="9"/>
      <c r="P741" s="9"/>
      <c r="Q741" s="9"/>
    </row>
    <row r="742">
      <c r="A742" s="3"/>
      <c r="B742" s="3"/>
      <c r="C742" s="3"/>
      <c r="D742" s="3"/>
      <c r="E742" s="3"/>
      <c r="F742" s="3"/>
      <c r="G742" s="3"/>
      <c r="H742" s="3"/>
      <c r="I742" s="91"/>
      <c r="J742" s="91"/>
      <c r="K742" s="3"/>
      <c r="L742" s="3"/>
      <c r="M742" s="3"/>
      <c r="N742" s="3"/>
      <c r="O742" s="3"/>
      <c r="P742" s="3"/>
      <c r="Q742" s="3"/>
    </row>
    <row r="743">
      <c r="A743" s="9"/>
      <c r="B743" s="9"/>
      <c r="C743" s="9"/>
      <c r="D743" s="9"/>
      <c r="E743" s="9"/>
      <c r="F743" s="9"/>
      <c r="G743" s="9"/>
      <c r="H743" s="9"/>
      <c r="I743" s="88"/>
      <c r="J743" s="88"/>
      <c r="K743" s="9"/>
      <c r="L743" s="9"/>
      <c r="M743" s="9"/>
      <c r="N743" s="9"/>
      <c r="O743" s="9"/>
      <c r="P743" s="9"/>
      <c r="Q743" s="9"/>
    </row>
    <row r="744">
      <c r="A744" s="3"/>
      <c r="B744" s="3"/>
      <c r="C744" s="3"/>
      <c r="D744" s="3"/>
      <c r="E744" s="3"/>
      <c r="F744" s="3"/>
      <c r="G744" s="3"/>
      <c r="H744" s="3"/>
      <c r="I744" s="91"/>
      <c r="J744" s="91"/>
      <c r="K744" s="3"/>
      <c r="L744" s="3"/>
      <c r="M744" s="3"/>
      <c r="N744" s="3"/>
      <c r="O744" s="3"/>
      <c r="P744" s="3"/>
      <c r="Q744" s="3"/>
    </row>
    <row r="745">
      <c r="A745" s="9"/>
      <c r="B745" s="9"/>
      <c r="C745" s="9"/>
      <c r="D745" s="9"/>
      <c r="E745" s="9"/>
      <c r="F745" s="9"/>
      <c r="G745" s="9"/>
      <c r="H745" s="9"/>
      <c r="I745" s="88"/>
      <c r="J745" s="88"/>
      <c r="K745" s="9"/>
      <c r="L745" s="9"/>
      <c r="M745" s="9"/>
      <c r="N745" s="9"/>
      <c r="O745" s="9"/>
      <c r="P745" s="9"/>
      <c r="Q745" s="9"/>
    </row>
    <row r="746">
      <c r="A746" s="3"/>
      <c r="B746" s="3"/>
      <c r="C746" s="3"/>
      <c r="D746" s="3"/>
      <c r="E746" s="3"/>
      <c r="F746" s="3"/>
      <c r="G746" s="3"/>
      <c r="H746" s="3"/>
      <c r="I746" s="91"/>
      <c r="J746" s="91"/>
      <c r="K746" s="3"/>
      <c r="L746" s="3"/>
      <c r="M746" s="3"/>
      <c r="N746" s="3"/>
      <c r="O746" s="3"/>
      <c r="P746" s="3"/>
      <c r="Q746" s="3"/>
    </row>
    <row r="747">
      <c r="A747" s="9"/>
      <c r="B747" s="9"/>
      <c r="C747" s="9"/>
      <c r="D747" s="9"/>
      <c r="E747" s="9"/>
      <c r="F747" s="9"/>
      <c r="G747" s="9"/>
      <c r="H747" s="9"/>
      <c r="I747" s="88"/>
      <c r="J747" s="88"/>
      <c r="K747" s="9"/>
      <c r="L747" s="9"/>
      <c r="M747" s="9"/>
      <c r="N747" s="9"/>
      <c r="O747" s="9"/>
      <c r="P747" s="9"/>
      <c r="Q747" s="9"/>
    </row>
    <row r="748">
      <c r="A748" s="3"/>
      <c r="B748" s="3"/>
      <c r="C748" s="3"/>
      <c r="D748" s="3"/>
      <c r="E748" s="3"/>
      <c r="F748" s="3"/>
      <c r="G748" s="3"/>
      <c r="H748" s="3"/>
      <c r="I748" s="91"/>
      <c r="J748" s="91"/>
      <c r="K748" s="3"/>
      <c r="L748" s="3"/>
      <c r="M748" s="3"/>
      <c r="N748" s="3"/>
      <c r="O748" s="3"/>
      <c r="P748" s="3"/>
      <c r="Q748" s="3"/>
    </row>
    <row r="749">
      <c r="A749" s="9"/>
      <c r="B749" s="9"/>
      <c r="C749" s="9"/>
      <c r="D749" s="9"/>
      <c r="E749" s="9"/>
      <c r="F749" s="9"/>
      <c r="G749" s="9"/>
      <c r="H749" s="9"/>
      <c r="I749" s="88"/>
      <c r="J749" s="88"/>
      <c r="K749" s="9"/>
      <c r="L749" s="9"/>
      <c r="M749" s="9"/>
      <c r="N749" s="9"/>
      <c r="O749" s="9"/>
      <c r="P749" s="9"/>
      <c r="Q749" s="9"/>
    </row>
    <row r="750">
      <c r="A750" s="3"/>
      <c r="B750" s="3"/>
      <c r="C750" s="3"/>
      <c r="D750" s="3"/>
      <c r="E750" s="3"/>
      <c r="F750" s="3"/>
      <c r="G750" s="3"/>
      <c r="H750" s="3"/>
      <c r="I750" s="91"/>
      <c r="J750" s="91"/>
      <c r="K750" s="3"/>
      <c r="L750" s="3"/>
      <c r="M750" s="3"/>
      <c r="N750" s="3"/>
      <c r="O750" s="3"/>
      <c r="P750" s="3"/>
      <c r="Q750" s="3"/>
    </row>
    <row r="751">
      <c r="A751" s="9"/>
      <c r="B751" s="9"/>
      <c r="C751" s="9"/>
      <c r="D751" s="9"/>
      <c r="E751" s="9"/>
      <c r="F751" s="9"/>
      <c r="G751" s="9"/>
      <c r="H751" s="9"/>
      <c r="I751" s="88"/>
      <c r="J751" s="88"/>
      <c r="K751" s="9"/>
      <c r="L751" s="9"/>
      <c r="M751" s="9"/>
      <c r="N751" s="9"/>
      <c r="O751" s="9"/>
      <c r="P751" s="9"/>
      <c r="Q751" s="9"/>
    </row>
    <row r="752">
      <c r="A752" s="3"/>
      <c r="B752" s="3"/>
      <c r="C752" s="3"/>
      <c r="D752" s="3"/>
      <c r="E752" s="3"/>
      <c r="F752" s="3"/>
      <c r="G752" s="3"/>
      <c r="H752" s="3"/>
      <c r="I752" s="91"/>
      <c r="J752" s="91"/>
      <c r="K752" s="3"/>
      <c r="L752" s="3"/>
      <c r="M752" s="3"/>
      <c r="N752" s="3"/>
      <c r="O752" s="3"/>
      <c r="P752" s="3"/>
      <c r="Q752" s="3"/>
    </row>
    <row r="753">
      <c r="A753" s="9"/>
      <c r="B753" s="9"/>
      <c r="C753" s="9"/>
      <c r="D753" s="9"/>
      <c r="E753" s="9"/>
      <c r="F753" s="9"/>
      <c r="G753" s="9"/>
      <c r="H753" s="9"/>
      <c r="I753" s="88"/>
      <c r="J753" s="88"/>
      <c r="K753" s="9"/>
      <c r="L753" s="9"/>
      <c r="M753" s="9"/>
      <c r="N753" s="9"/>
      <c r="O753" s="9"/>
      <c r="P753" s="9"/>
      <c r="Q753" s="9"/>
    </row>
    <row r="754">
      <c r="A754" s="3"/>
      <c r="B754" s="3"/>
      <c r="C754" s="3"/>
      <c r="D754" s="3"/>
      <c r="E754" s="3"/>
      <c r="F754" s="3"/>
      <c r="G754" s="3"/>
      <c r="H754" s="3"/>
      <c r="I754" s="91"/>
      <c r="J754" s="91"/>
      <c r="K754" s="3"/>
      <c r="L754" s="3"/>
      <c r="M754" s="3"/>
      <c r="N754" s="3"/>
      <c r="O754" s="3"/>
      <c r="P754" s="3"/>
      <c r="Q754" s="3"/>
    </row>
    <row r="755">
      <c r="A755" s="9"/>
      <c r="B755" s="9"/>
      <c r="C755" s="9"/>
      <c r="D755" s="9"/>
      <c r="E755" s="9"/>
      <c r="F755" s="9"/>
      <c r="G755" s="9"/>
      <c r="H755" s="9"/>
      <c r="I755" s="88"/>
      <c r="J755" s="88"/>
      <c r="K755" s="9"/>
      <c r="L755" s="9"/>
      <c r="M755" s="9"/>
      <c r="N755" s="9"/>
      <c r="O755" s="9"/>
      <c r="P755" s="9"/>
      <c r="Q755" s="9"/>
    </row>
    <row r="756">
      <c r="A756" s="3"/>
      <c r="B756" s="3"/>
      <c r="C756" s="3"/>
      <c r="D756" s="3"/>
      <c r="E756" s="3"/>
      <c r="F756" s="3"/>
      <c r="G756" s="3"/>
      <c r="H756" s="3"/>
      <c r="I756" s="91"/>
      <c r="J756" s="91"/>
      <c r="K756" s="3"/>
      <c r="L756" s="3"/>
      <c r="M756" s="3"/>
      <c r="N756" s="3"/>
      <c r="O756" s="3"/>
      <c r="P756" s="3"/>
      <c r="Q756" s="3"/>
    </row>
    <row r="757">
      <c r="A757" s="9"/>
      <c r="B757" s="9"/>
      <c r="C757" s="9"/>
      <c r="D757" s="9"/>
      <c r="E757" s="9"/>
      <c r="F757" s="9"/>
      <c r="G757" s="9"/>
      <c r="H757" s="9"/>
      <c r="I757" s="88"/>
      <c r="J757" s="88"/>
      <c r="K757" s="9"/>
      <c r="L757" s="9"/>
      <c r="M757" s="9"/>
      <c r="N757" s="9"/>
      <c r="O757" s="9"/>
      <c r="P757" s="9"/>
      <c r="Q757" s="9"/>
    </row>
    <row r="758">
      <c r="A758" s="3"/>
      <c r="B758" s="3"/>
      <c r="C758" s="3"/>
      <c r="D758" s="3"/>
      <c r="E758" s="3"/>
      <c r="F758" s="3"/>
      <c r="G758" s="3"/>
      <c r="H758" s="3"/>
      <c r="I758" s="91"/>
      <c r="J758" s="91"/>
      <c r="K758" s="3"/>
      <c r="L758" s="3"/>
      <c r="M758" s="3"/>
      <c r="N758" s="3"/>
      <c r="O758" s="3"/>
      <c r="P758" s="3"/>
      <c r="Q758" s="3"/>
    </row>
    <row r="759">
      <c r="A759" s="9"/>
      <c r="B759" s="9"/>
      <c r="C759" s="9"/>
      <c r="D759" s="9"/>
      <c r="E759" s="9"/>
      <c r="F759" s="9"/>
      <c r="G759" s="9"/>
      <c r="H759" s="9"/>
      <c r="I759" s="88"/>
      <c r="J759" s="88"/>
      <c r="K759" s="9"/>
      <c r="L759" s="9"/>
      <c r="M759" s="9"/>
      <c r="N759" s="9"/>
      <c r="O759" s="9"/>
      <c r="P759" s="9"/>
      <c r="Q759" s="9"/>
    </row>
    <row r="760">
      <c r="A760" s="3"/>
      <c r="B760" s="3"/>
      <c r="C760" s="3"/>
      <c r="D760" s="3"/>
      <c r="E760" s="3"/>
      <c r="F760" s="3"/>
      <c r="G760" s="3"/>
      <c r="H760" s="3"/>
      <c r="I760" s="91"/>
      <c r="J760" s="91"/>
      <c r="K760" s="3"/>
      <c r="L760" s="3"/>
      <c r="M760" s="3"/>
      <c r="N760" s="3"/>
      <c r="O760" s="3"/>
      <c r="P760" s="3"/>
      <c r="Q760" s="3"/>
    </row>
    <row r="761">
      <c r="A761" s="9"/>
      <c r="B761" s="9"/>
      <c r="C761" s="9"/>
      <c r="D761" s="9"/>
      <c r="E761" s="9"/>
      <c r="F761" s="9"/>
      <c r="G761" s="9"/>
      <c r="H761" s="9"/>
      <c r="I761" s="88"/>
      <c r="J761" s="88"/>
      <c r="K761" s="9"/>
      <c r="L761" s="9"/>
      <c r="M761" s="9"/>
      <c r="N761" s="9"/>
      <c r="O761" s="9"/>
      <c r="P761" s="9"/>
      <c r="Q761" s="9"/>
    </row>
    <row r="762">
      <c r="A762" s="3"/>
      <c r="B762" s="3"/>
      <c r="C762" s="3"/>
      <c r="D762" s="3"/>
      <c r="E762" s="3"/>
      <c r="F762" s="3"/>
      <c r="G762" s="3"/>
      <c r="H762" s="3"/>
      <c r="I762" s="91"/>
      <c r="J762" s="91"/>
      <c r="K762" s="3"/>
      <c r="L762" s="3"/>
      <c r="M762" s="3"/>
      <c r="N762" s="3"/>
      <c r="O762" s="3"/>
      <c r="P762" s="3"/>
      <c r="Q762" s="3"/>
    </row>
    <row r="763">
      <c r="A763" s="9"/>
      <c r="B763" s="9"/>
      <c r="C763" s="9"/>
      <c r="D763" s="9"/>
      <c r="E763" s="9"/>
      <c r="F763" s="9"/>
      <c r="G763" s="9"/>
      <c r="H763" s="9"/>
      <c r="I763" s="88"/>
      <c r="J763" s="88"/>
      <c r="K763" s="9"/>
      <c r="L763" s="9"/>
      <c r="M763" s="9"/>
      <c r="N763" s="9"/>
      <c r="O763" s="9"/>
      <c r="P763" s="9"/>
      <c r="Q763" s="9"/>
    </row>
    <row r="764">
      <c r="A764" s="3"/>
      <c r="B764" s="3"/>
      <c r="C764" s="3"/>
      <c r="D764" s="3"/>
      <c r="E764" s="3"/>
      <c r="F764" s="3"/>
      <c r="G764" s="3"/>
      <c r="H764" s="3"/>
      <c r="I764" s="91"/>
      <c r="J764" s="91"/>
      <c r="K764" s="3"/>
      <c r="L764" s="3"/>
      <c r="M764" s="3"/>
      <c r="N764" s="3"/>
      <c r="O764" s="3"/>
      <c r="P764" s="3"/>
      <c r="Q764" s="3"/>
    </row>
    <row r="765">
      <c r="A765" s="9"/>
      <c r="B765" s="9"/>
      <c r="C765" s="9"/>
      <c r="D765" s="9"/>
      <c r="E765" s="9"/>
      <c r="F765" s="9"/>
      <c r="G765" s="9"/>
      <c r="H765" s="9"/>
      <c r="I765" s="88"/>
      <c r="J765" s="88"/>
      <c r="K765" s="9"/>
      <c r="L765" s="9"/>
      <c r="M765" s="9"/>
      <c r="N765" s="9"/>
      <c r="O765" s="9"/>
      <c r="P765" s="9"/>
      <c r="Q765" s="9"/>
    </row>
    <row r="766">
      <c r="A766" s="3"/>
      <c r="B766" s="3"/>
      <c r="C766" s="3"/>
      <c r="D766" s="3"/>
      <c r="E766" s="3"/>
      <c r="F766" s="3"/>
      <c r="G766" s="3"/>
      <c r="H766" s="3"/>
      <c r="I766" s="91"/>
      <c r="J766" s="91"/>
      <c r="K766" s="3"/>
      <c r="L766" s="3"/>
      <c r="M766" s="3"/>
      <c r="N766" s="3"/>
      <c r="O766" s="3"/>
      <c r="P766" s="3"/>
      <c r="Q766" s="3"/>
    </row>
    <row r="767">
      <c r="A767" s="9"/>
      <c r="B767" s="9"/>
      <c r="C767" s="9"/>
      <c r="D767" s="9"/>
      <c r="E767" s="9"/>
      <c r="F767" s="9"/>
      <c r="G767" s="9"/>
      <c r="H767" s="9"/>
      <c r="I767" s="88"/>
      <c r="J767" s="88"/>
      <c r="K767" s="9"/>
      <c r="L767" s="9"/>
      <c r="M767" s="9"/>
      <c r="N767" s="9"/>
      <c r="O767" s="9"/>
      <c r="P767" s="9"/>
      <c r="Q767" s="9"/>
    </row>
    <row r="768">
      <c r="A768" s="3"/>
      <c r="B768" s="3"/>
      <c r="C768" s="3"/>
      <c r="D768" s="3"/>
      <c r="E768" s="3"/>
      <c r="F768" s="3"/>
      <c r="G768" s="3"/>
      <c r="H768" s="3"/>
      <c r="I768" s="91"/>
      <c r="J768" s="91"/>
      <c r="K768" s="3"/>
      <c r="L768" s="3"/>
      <c r="M768" s="3"/>
      <c r="N768" s="3"/>
      <c r="O768" s="3"/>
      <c r="P768" s="3"/>
      <c r="Q768" s="3"/>
    </row>
    <row r="769">
      <c r="A769" s="9"/>
      <c r="B769" s="9"/>
      <c r="C769" s="9"/>
      <c r="D769" s="9"/>
      <c r="E769" s="9"/>
      <c r="F769" s="9"/>
      <c r="G769" s="9"/>
      <c r="H769" s="9"/>
      <c r="I769" s="88"/>
      <c r="J769" s="88"/>
      <c r="K769" s="9"/>
      <c r="L769" s="9"/>
      <c r="M769" s="9"/>
      <c r="N769" s="9"/>
      <c r="O769" s="9"/>
      <c r="P769" s="9"/>
      <c r="Q769" s="9"/>
    </row>
    <row r="770">
      <c r="A770" s="3"/>
      <c r="B770" s="3"/>
      <c r="C770" s="3"/>
      <c r="D770" s="3"/>
      <c r="E770" s="3"/>
      <c r="F770" s="3"/>
      <c r="G770" s="3"/>
      <c r="H770" s="3"/>
      <c r="I770" s="91"/>
      <c r="J770" s="91"/>
      <c r="K770" s="3"/>
      <c r="L770" s="3"/>
      <c r="M770" s="3"/>
      <c r="N770" s="3"/>
      <c r="O770" s="3"/>
      <c r="P770" s="3"/>
      <c r="Q770" s="3"/>
    </row>
    <row r="771">
      <c r="A771" s="9"/>
      <c r="B771" s="9"/>
      <c r="C771" s="9"/>
      <c r="D771" s="9"/>
      <c r="E771" s="9"/>
      <c r="F771" s="9"/>
      <c r="G771" s="9"/>
      <c r="H771" s="9"/>
      <c r="I771" s="88"/>
      <c r="J771" s="88"/>
      <c r="K771" s="9"/>
      <c r="L771" s="9"/>
      <c r="M771" s="9"/>
      <c r="N771" s="9"/>
      <c r="O771" s="9"/>
      <c r="P771" s="9"/>
      <c r="Q771" s="9"/>
    </row>
    <row r="772">
      <c r="A772" s="3"/>
      <c r="B772" s="3"/>
      <c r="C772" s="3"/>
      <c r="D772" s="3"/>
      <c r="E772" s="3"/>
      <c r="F772" s="3"/>
      <c r="G772" s="3"/>
      <c r="H772" s="3"/>
      <c r="I772" s="91"/>
      <c r="J772" s="91"/>
      <c r="K772" s="3"/>
      <c r="L772" s="3"/>
      <c r="M772" s="3"/>
      <c r="N772" s="3"/>
      <c r="O772" s="3"/>
      <c r="P772" s="3"/>
      <c r="Q772" s="3"/>
    </row>
    <row r="773">
      <c r="A773" s="9"/>
      <c r="B773" s="9"/>
      <c r="C773" s="9"/>
      <c r="D773" s="9"/>
      <c r="E773" s="9"/>
      <c r="F773" s="9"/>
      <c r="G773" s="9"/>
      <c r="H773" s="9"/>
      <c r="I773" s="88"/>
      <c r="J773" s="88"/>
      <c r="K773" s="9"/>
      <c r="L773" s="9"/>
      <c r="M773" s="9"/>
      <c r="N773" s="9"/>
      <c r="O773" s="9"/>
      <c r="P773" s="9"/>
      <c r="Q773" s="9"/>
    </row>
    <row r="774">
      <c r="A774" s="3"/>
      <c r="B774" s="3"/>
      <c r="C774" s="3"/>
      <c r="D774" s="3"/>
      <c r="E774" s="3"/>
      <c r="F774" s="3"/>
      <c r="G774" s="3"/>
      <c r="H774" s="3"/>
      <c r="I774" s="91"/>
      <c r="J774" s="91"/>
      <c r="K774" s="3"/>
      <c r="L774" s="3"/>
      <c r="M774" s="3"/>
      <c r="N774" s="3"/>
      <c r="O774" s="3"/>
      <c r="P774" s="3"/>
      <c r="Q774" s="3"/>
    </row>
    <row r="775">
      <c r="A775" s="9"/>
      <c r="B775" s="9"/>
      <c r="C775" s="9"/>
      <c r="D775" s="9"/>
      <c r="E775" s="9"/>
      <c r="F775" s="9"/>
      <c r="G775" s="9"/>
      <c r="H775" s="9"/>
      <c r="I775" s="88"/>
      <c r="J775" s="88"/>
      <c r="K775" s="9"/>
      <c r="L775" s="9"/>
      <c r="M775" s="9"/>
      <c r="N775" s="9"/>
      <c r="O775" s="9"/>
      <c r="P775" s="9"/>
      <c r="Q775" s="9"/>
    </row>
    <row r="776">
      <c r="A776" s="3"/>
      <c r="B776" s="3"/>
      <c r="C776" s="3"/>
      <c r="D776" s="3"/>
      <c r="E776" s="3"/>
      <c r="F776" s="3"/>
      <c r="G776" s="3"/>
      <c r="H776" s="3"/>
      <c r="I776" s="91"/>
      <c r="J776" s="91"/>
      <c r="K776" s="3"/>
      <c r="L776" s="3"/>
      <c r="M776" s="3"/>
      <c r="N776" s="3"/>
      <c r="O776" s="3"/>
      <c r="P776" s="3"/>
      <c r="Q776" s="3"/>
    </row>
    <row r="777">
      <c r="A777" s="9"/>
      <c r="B777" s="9"/>
      <c r="C777" s="9"/>
      <c r="D777" s="9"/>
      <c r="E777" s="9"/>
      <c r="F777" s="9"/>
      <c r="G777" s="9"/>
      <c r="H777" s="9"/>
      <c r="I777" s="88"/>
      <c r="J777" s="88"/>
      <c r="K777" s="9"/>
      <c r="L777" s="9"/>
      <c r="M777" s="9"/>
      <c r="N777" s="9"/>
      <c r="O777" s="9"/>
      <c r="P777" s="9"/>
      <c r="Q777" s="9"/>
    </row>
    <row r="778">
      <c r="A778" s="3"/>
      <c r="B778" s="3"/>
      <c r="C778" s="3"/>
      <c r="D778" s="3"/>
      <c r="E778" s="3"/>
      <c r="F778" s="3"/>
      <c r="G778" s="3"/>
      <c r="H778" s="3"/>
      <c r="I778" s="91"/>
      <c r="J778" s="91"/>
      <c r="K778" s="3"/>
      <c r="L778" s="3"/>
      <c r="M778" s="3"/>
      <c r="N778" s="3"/>
      <c r="O778" s="3"/>
      <c r="P778" s="3"/>
      <c r="Q778" s="3"/>
    </row>
    <row r="779">
      <c r="A779" s="9"/>
      <c r="B779" s="9"/>
      <c r="C779" s="9"/>
      <c r="D779" s="9"/>
      <c r="E779" s="9"/>
      <c r="F779" s="9"/>
      <c r="G779" s="9"/>
      <c r="H779" s="9"/>
      <c r="I779" s="88"/>
      <c r="J779" s="88"/>
      <c r="K779" s="9"/>
      <c r="L779" s="9"/>
      <c r="M779" s="9"/>
      <c r="N779" s="9"/>
      <c r="O779" s="9"/>
      <c r="P779" s="9"/>
      <c r="Q779" s="9"/>
    </row>
    <row r="780">
      <c r="A780" s="3"/>
      <c r="B780" s="3"/>
      <c r="C780" s="3"/>
      <c r="D780" s="3"/>
      <c r="E780" s="3"/>
      <c r="F780" s="3"/>
      <c r="G780" s="3"/>
      <c r="H780" s="3"/>
      <c r="I780" s="91"/>
      <c r="J780" s="91"/>
      <c r="K780" s="3"/>
      <c r="L780" s="3"/>
      <c r="M780" s="3"/>
      <c r="N780" s="3"/>
      <c r="O780" s="3"/>
      <c r="P780" s="3"/>
      <c r="Q780" s="3"/>
    </row>
    <row r="781">
      <c r="A781" s="9"/>
      <c r="B781" s="9"/>
      <c r="C781" s="9"/>
      <c r="D781" s="9"/>
      <c r="E781" s="9"/>
      <c r="F781" s="9"/>
      <c r="G781" s="9"/>
      <c r="H781" s="9"/>
      <c r="I781" s="88"/>
      <c r="J781" s="88"/>
      <c r="K781" s="9"/>
      <c r="L781" s="9"/>
      <c r="M781" s="9"/>
      <c r="N781" s="9"/>
      <c r="O781" s="9"/>
      <c r="P781" s="9"/>
      <c r="Q781" s="9"/>
    </row>
    <row r="782">
      <c r="A782" s="3"/>
      <c r="B782" s="3"/>
      <c r="C782" s="3"/>
      <c r="D782" s="3"/>
      <c r="E782" s="3"/>
      <c r="F782" s="3"/>
      <c r="G782" s="3"/>
      <c r="H782" s="3"/>
      <c r="I782" s="91"/>
      <c r="J782" s="91"/>
      <c r="K782" s="3"/>
      <c r="L782" s="3"/>
      <c r="M782" s="3"/>
      <c r="N782" s="3"/>
      <c r="O782" s="3"/>
      <c r="P782" s="3"/>
      <c r="Q782" s="3"/>
    </row>
    <row r="783">
      <c r="A783" s="9"/>
      <c r="B783" s="9"/>
      <c r="C783" s="9"/>
      <c r="D783" s="9"/>
      <c r="E783" s="9"/>
      <c r="F783" s="9"/>
      <c r="G783" s="9"/>
      <c r="H783" s="9"/>
      <c r="I783" s="88"/>
      <c r="J783" s="88"/>
      <c r="K783" s="9"/>
      <c r="L783" s="9"/>
      <c r="M783" s="9"/>
      <c r="N783" s="9"/>
      <c r="O783" s="9"/>
      <c r="P783" s="9"/>
      <c r="Q783" s="9"/>
    </row>
    <row r="784">
      <c r="A784" s="3"/>
      <c r="B784" s="3"/>
      <c r="C784" s="3"/>
      <c r="D784" s="3"/>
      <c r="E784" s="3"/>
      <c r="F784" s="3"/>
      <c r="G784" s="3"/>
      <c r="H784" s="3"/>
      <c r="I784" s="91"/>
      <c r="J784" s="91"/>
      <c r="K784" s="3"/>
      <c r="L784" s="3"/>
      <c r="M784" s="3"/>
      <c r="N784" s="3"/>
      <c r="O784" s="3"/>
      <c r="P784" s="3"/>
      <c r="Q784" s="3"/>
    </row>
    <row r="785">
      <c r="A785" s="9"/>
      <c r="B785" s="9"/>
      <c r="C785" s="9"/>
      <c r="D785" s="9"/>
      <c r="E785" s="9"/>
      <c r="F785" s="9"/>
      <c r="G785" s="9"/>
      <c r="H785" s="9"/>
      <c r="I785" s="88"/>
      <c r="J785" s="88"/>
      <c r="K785" s="9"/>
      <c r="L785" s="9"/>
      <c r="M785" s="9"/>
      <c r="N785" s="9"/>
      <c r="O785" s="9"/>
      <c r="P785" s="9"/>
      <c r="Q785" s="9"/>
    </row>
    <row r="786">
      <c r="A786" s="3"/>
      <c r="B786" s="3"/>
      <c r="C786" s="3"/>
      <c r="D786" s="3"/>
      <c r="E786" s="3"/>
      <c r="F786" s="3"/>
      <c r="G786" s="3"/>
      <c r="H786" s="3"/>
      <c r="I786" s="91"/>
      <c r="J786" s="91"/>
      <c r="K786" s="3"/>
      <c r="L786" s="3"/>
      <c r="M786" s="3"/>
      <c r="N786" s="3"/>
      <c r="O786" s="3"/>
      <c r="P786" s="3"/>
      <c r="Q786" s="3"/>
    </row>
    <row r="787">
      <c r="A787" s="9"/>
      <c r="B787" s="9"/>
      <c r="C787" s="9"/>
      <c r="D787" s="9"/>
      <c r="E787" s="9"/>
      <c r="F787" s="9"/>
      <c r="G787" s="9"/>
      <c r="H787" s="9"/>
      <c r="I787" s="88"/>
      <c r="J787" s="88"/>
      <c r="K787" s="9"/>
      <c r="L787" s="9"/>
      <c r="M787" s="9"/>
      <c r="N787" s="9"/>
      <c r="O787" s="9"/>
      <c r="P787" s="9"/>
      <c r="Q787" s="9"/>
    </row>
    <row r="788">
      <c r="A788" s="3"/>
      <c r="B788" s="3"/>
      <c r="C788" s="3"/>
      <c r="D788" s="3"/>
      <c r="E788" s="3"/>
      <c r="F788" s="3"/>
      <c r="G788" s="3"/>
      <c r="H788" s="3"/>
      <c r="I788" s="91"/>
      <c r="J788" s="91"/>
      <c r="K788" s="3"/>
      <c r="L788" s="3"/>
      <c r="M788" s="3"/>
      <c r="N788" s="3"/>
      <c r="O788" s="3"/>
      <c r="P788" s="3"/>
      <c r="Q788" s="3"/>
    </row>
    <row r="789">
      <c r="A789" s="9"/>
      <c r="B789" s="9"/>
      <c r="C789" s="9"/>
      <c r="D789" s="9"/>
      <c r="E789" s="9"/>
      <c r="F789" s="9"/>
      <c r="G789" s="9"/>
      <c r="H789" s="9"/>
      <c r="I789" s="88"/>
      <c r="J789" s="88"/>
      <c r="K789" s="9"/>
      <c r="L789" s="9"/>
      <c r="M789" s="9"/>
      <c r="N789" s="9"/>
      <c r="O789" s="9"/>
      <c r="P789" s="9"/>
      <c r="Q789" s="9"/>
    </row>
    <row r="790">
      <c r="A790" s="3"/>
      <c r="B790" s="3"/>
      <c r="C790" s="3"/>
      <c r="D790" s="3"/>
      <c r="E790" s="3"/>
      <c r="F790" s="3"/>
      <c r="G790" s="3"/>
      <c r="H790" s="3"/>
      <c r="I790" s="91"/>
      <c r="J790" s="91"/>
      <c r="K790" s="3"/>
      <c r="L790" s="3"/>
      <c r="M790" s="3"/>
      <c r="N790" s="3"/>
      <c r="O790" s="3"/>
      <c r="P790" s="3"/>
      <c r="Q790" s="3"/>
    </row>
    <row r="791">
      <c r="A791" s="9"/>
      <c r="B791" s="9"/>
      <c r="C791" s="9"/>
      <c r="D791" s="9"/>
      <c r="E791" s="9"/>
      <c r="F791" s="9"/>
      <c r="G791" s="9"/>
      <c r="H791" s="9"/>
      <c r="I791" s="88"/>
      <c r="J791" s="88"/>
      <c r="K791" s="9"/>
      <c r="L791" s="9"/>
      <c r="M791" s="9"/>
      <c r="N791" s="9"/>
      <c r="O791" s="9"/>
      <c r="P791" s="9"/>
      <c r="Q791" s="9"/>
    </row>
    <row r="792">
      <c r="A792" s="3"/>
      <c r="B792" s="3"/>
      <c r="C792" s="3"/>
      <c r="D792" s="3"/>
      <c r="E792" s="3"/>
      <c r="F792" s="3"/>
      <c r="G792" s="3"/>
      <c r="H792" s="3"/>
      <c r="I792" s="91"/>
      <c r="J792" s="91"/>
      <c r="K792" s="3"/>
      <c r="L792" s="3"/>
      <c r="M792" s="3"/>
      <c r="N792" s="3"/>
      <c r="O792" s="3"/>
      <c r="P792" s="3"/>
      <c r="Q792" s="3"/>
    </row>
    <row r="793">
      <c r="A793" s="9"/>
      <c r="B793" s="9"/>
      <c r="C793" s="9"/>
      <c r="D793" s="9"/>
      <c r="E793" s="9"/>
      <c r="F793" s="9"/>
      <c r="G793" s="9"/>
      <c r="H793" s="9"/>
      <c r="I793" s="88"/>
      <c r="J793" s="88"/>
      <c r="K793" s="9"/>
      <c r="L793" s="9"/>
      <c r="M793" s="9"/>
      <c r="N793" s="9"/>
      <c r="O793" s="9"/>
      <c r="P793" s="9"/>
      <c r="Q793" s="9"/>
    </row>
    <row r="794">
      <c r="A794" s="3"/>
      <c r="B794" s="3"/>
      <c r="C794" s="3"/>
      <c r="D794" s="3"/>
      <c r="E794" s="3"/>
      <c r="F794" s="3"/>
      <c r="G794" s="3"/>
      <c r="H794" s="3"/>
      <c r="I794" s="91"/>
      <c r="J794" s="91"/>
      <c r="K794" s="3"/>
      <c r="L794" s="3"/>
      <c r="M794" s="3"/>
      <c r="N794" s="3"/>
      <c r="O794" s="3"/>
      <c r="P794" s="3"/>
      <c r="Q794" s="3"/>
    </row>
    <row r="795">
      <c r="A795" s="9"/>
      <c r="B795" s="9"/>
      <c r="C795" s="9"/>
      <c r="D795" s="9"/>
      <c r="E795" s="9"/>
      <c r="F795" s="9"/>
      <c r="G795" s="9"/>
      <c r="H795" s="9"/>
      <c r="I795" s="88"/>
      <c r="J795" s="88"/>
      <c r="K795" s="9"/>
      <c r="L795" s="9"/>
      <c r="M795" s="9"/>
      <c r="N795" s="9"/>
      <c r="O795" s="9"/>
      <c r="P795" s="9"/>
      <c r="Q795" s="9"/>
    </row>
    <row r="796">
      <c r="A796" s="3"/>
      <c r="B796" s="3"/>
      <c r="C796" s="3"/>
      <c r="D796" s="3"/>
      <c r="E796" s="3"/>
      <c r="F796" s="3"/>
      <c r="G796" s="3"/>
      <c r="H796" s="3"/>
      <c r="I796" s="91"/>
      <c r="J796" s="91"/>
      <c r="K796" s="3"/>
      <c r="L796" s="3"/>
      <c r="M796" s="3"/>
      <c r="N796" s="3"/>
      <c r="O796" s="3"/>
      <c r="P796" s="3"/>
      <c r="Q796" s="3"/>
    </row>
    <row r="797">
      <c r="A797" s="9"/>
      <c r="B797" s="9"/>
      <c r="C797" s="9"/>
      <c r="D797" s="9"/>
      <c r="E797" s="9"/>
      <c r="F797" s="9"/>
      <c r="G797" s="9"/>
      <c r="H797" s="9"/>
      <c r="I797" s="88"/>
      <c r="J797" s="88"/>
      <c r="K797" s="9"/>
      <c r="L797" s="9"/>
      <c r="M797" s="9"/>
      <c r="N797" s="9"/>
      <c r="O797" s="9"/>
      <c r="P797" s="9"/>
      <c r="Q797" s="9"/>
    </row>
    <row r="798">
      <c r="A798" s="3"/>
      <c r="B798" s="3"/>
      <c r="C798" s="3"/>
      <c r="D798" s="3"/>
      <c r="E798" s="3"/>
      <c r="F798" s="3"/>
      <c r="G798" s="3"/>
      <c r="H798" s="3"/>
      <c r="I798" s="91"/>
      <c r="J798" s="91"/>
      <c r="K798" s="3"/>
      <c r="L798" s="3"/>
      <c r="M798" s="3"/>
      <c r="N798" s="3"/>
      <c r="O798" s="3"/>
      <c r="P798" s="3"/>
      <c r="Q798" s="3"/>
    </row>
    <row r="799">
      <c r="A799" s="9"/>
      <c r="B799" s="9"/>
      <c r="C799" s="9"/>
      <c r="D799" s="9"/>
      <c r="E799" s="9"/>
      <c r="F799" s="9"/>
      <c r="G799" s="9"/>
      <c r="H799" s="9"/>
      <c r="I799" s="88"/>
      <c r="J799" s="88"/>
      <c r="K799" s="9"/>
      <c r="L799" s="9"/>
      <c r="M799" s="9"/>
      <c r="N799" s="9"/>
      <c r="O799" s="9"/>
      <c r="P799" s="9"/>
      <c r="Q799" s="9"/>
    </row>
    <row r="800">
      <c r="A800" s="3"/>
      <c r="B800" s="3"/>
      <c r="C800" s="3"/>
      <c r="D800" s="3"/>
      <c r="E800" s="3"/>
      <c r="F800" s="3"/>
      <c r="G800" s="3"/>
      <c r="H800" s="3"/>
      <c r="I800" s="91"/>
      <c r="J800" s="91"/>
      <c r="K800" s="3"/>
      <c r="L800" s="3"/>
      <c r="M800" s="3"/>
      <c r="N800" s="3"/>
      <c r="O800" s="3"/>
      <c r="P800" s="3"/>
      <c r="Q800" s="3"/>
    </row>
    <row r="801">
      <c r="A801" s="9"/>
      <c r="B801" s="9"/>
      <c r="C801" s="9"/>
      <c r="D801" s="9"/>
      <c r="E801" s="9"/>
      <c r="F801" s="9"/>
      <c r="G801" s="9"/>
      <c r="H801" s="9"/>
      <c r="I801" s="88"/>
      <c r="J801" s="88"/>
      <c r="K801" s="9"/>
      <c r="L801" s="9"/>
      <c r="M801" s="9"/>
      <c r="N801" s="9"/>
      <c r="O801" s="9"/>
      <c r="P801" s="9"/>
      <c r="Q801" s="9"/>
    </row>
    <row r="802">
      <c r="A802" s="3"/>
      <c r="B802" s="3"/>
      <c r="C802" s="3"/>
      <c r="D802" s="3"/>
      <c r="E802" s="3"/>
      <c r="F802" s="3"/>
      <c r="G802" s="3"/>
      <c r="H802" s="3"/>
      <c r="I802" s="91"/>
      <c r="J802" s="91"/>
      <c r="K802" s="3"/>
      <c r="L802" s="3"/>
      <c r="M802" s="3"/>
      <c r="N802" s="3"/>
      <c r="O802" s="3"/>
      <c r="P802" s="3"/>
      <c r="Q802" s="3"/>
    </row>
    <row r="803">
      <c r="A803" s="9"/>
      <c r="B803" s="9"/>
      <c r="C803" s="9"/>
      <c r="D803" s="9"/>
      <c r="E803" s="9"/>
      <c r="F803" s="9"/>
      <c r="G803" s="9"/>
      <c r="H803" s="9"/>
      <c r="I803" s="88"/>
      <c r="J803" s="88"/>
      <c r="K803" s="9"/>
      <c r="L803" s="9"/>
      <c r="M803" s="9"/>
      <c r="N803" s="9"/>
      <c r="O803" s="9"/>
      <c r="P803" s="9"/>
      <c r="Q803" s="9"/>
    </row>
    <row r="804">
      <c r="A804" s="3"/>
      <c r="B804" s="3"/>
      <c r="C804" s="3"/>
      <c r="D804" s="3"/>
      <c r="E804" s="3"/>
      <c r="F804" s="3"/>
      <c r="G804" s="3"/>
      <c r="H804" s="3"/>
      <c r="I804" s="91"/>
      <c r="J804" s="91"/>
      <c r="K804" s="3"/>
      <c r="L804" s="3"/>
      <c r="M804" s="3"/>
      <c r="N804" s="3"/>
      <c r="O804" s="3"/>
      <c r="P804" s="3"/>
      <c r="Q804" s="3"/>
    </row>
    <row r="805">
      <c r="A805" s="9"/>
      <c r="B805" s="9"/>
      <c r="C805" s="9"/>
      <c r="D805" s="9"/>
      <c r="E805" s="9"/>
      <c r="F805" s="9"/>
      <c r="G805" s="9"/>
      <c r="H805" s="9"/>
      <c r="I805" s="88"/>
      <c r="J805" s="88"/>
      <c r="K805" s="9"/>
      <c r="L805" s="9"/>
      <c r="M805" s="9"/>
      <c r="N805" s="9"/>
      <c r="O805" s="9"/>
      <c r="P805" s="9"/>
      <c r="Q805" s="9"/>
    </row>
    <row r="806">
      <c r="A806" s="3"/>
      <c r="B806" s="3"/>
      <c r="C806" s="3"/>
      <c r="D806" s="3"/>
      <c r="E806" s="3"/>
      <c r="F806" s="3"/>
      <c r="G806" s="3"/>
      <c r="H806" s="3"/>
      <c r="I806" s="91"/>
      <c r="J806" s="91"/>
      <c r="K806" s="3"/>
      <c r="L806" s="3"/>
      <c r="M806" s="3"/>
      <c r="N806" s="3"/>
      <c r="O806" s="3"/>
      <c r="P806" s="3"/>
      <c r="Q806" s="3"/>
    </row>
    <row r="807">
      <c r="A807" s="9"/>
      <c r="B807" s="9"/>
      <c r="C807" s="9"/>
      <c r="D807" s="9"/>
      <c r="E807" s="9"/>
      <c r="F807" s="9"/>
      <c r="G807" s="9"/>
      <c r="H807" s="9"/>
      <c r="I807" s="88"/>
      <c r="J807" s="88"/>
      <c r="K807" s="9"/>
      <c r="L807" s="9"/>
      <c r="M807" s="9"/>
      <c r="N807" s="9"/>
      <c r="O807" s="9"/>
      <c r="P807" s="9"/>
      <c r="Q807" s="9"/>
    </row>
    <row r="808">
      <c r="A808" s="3"/>
      <c r="B808" s="3"/>
      <c r="C808" s="3"/>
      <c r="D808" s="3"/>
      <c r="E808" s="3"/>
      <c r="F808" s="3"/>
      <c r="G808" s="3"/>
      <c r="H808" s="3"/>
      <c r="I808" s="91"/>
      <c r="J808" s="91"/>
      <c r="K808" s="3"/>
      <c r="L808" s="3"/>
      <c r="M808" s="3"/>
      <c r="N808" s="3"/>
      <c r="O808" s="3"/>
      <c r="P808" s="3"/>
      <c r="Q808" s="3"/>
    </row>
    <row r="809">
      <c r="A809" s="9"/>
      <c r="B809" s="9"/>
      <c r="C809" s="9"/>
      <c r="D809" s="9"/>
      <c r="E809" s="9"/>
      <c r="F809" s="9"/>
      <c r="G809" s="9"/>
      <c r="H809" s="9"/>
      <c r="I809" s="88"/>
      <c r="J809" s="88"/>
      <c r="K809" s="9"/>
      <c r="L809" s="9"/>
      <c r="M809" s="9"/>
      <c r="N809" s="9"/>
      <c r="O809" s="9"/>
      <c r="P809" s="9"/>
      <c r="Q809" s="9"/>
    </row>
    <row r="810">
      <c r="A810" s="3"/>
      <c r="B810" s="3"/>
      <c r="C810" s="3"/>
      <c r="D810" s="3"/>
      <c r="E810" s="3"/>
      <c r="F810" s="3"/>
      <c r="G810" s="3"/>
      <c r="H810" s="3"/>
      <c r="I810" s="91"/>
      <c r="J810" s="91"/>
      <c r="K810" s="3"/>
      <c r="L810" s="3"/>
      <c r="M810" s="3"/>
      <c r="N810" s="3"/>
      <c r="O810" s="3"/>
      <c r="P810" s="3"/>
      <c r="Q810" s="3"/>
    </row>
    <row r="811">
      <c r="A811" s="9"/>
      <c r="B811" s="9"/>
      <c r="C811" s="9"/>
      <c r="D811" s="9"/>
      <c r="E811" s="9"/>
      <c r="F811" s="9"/>
      <c r="G811" s="9"/>
      <c r="H811" s="9"/>
      <c r="I811" s="88"/>
      <c r="J811" s="88"/>
      <c r="K811" s="9"/>
      <c r="L811" s="9"/>
      <c r="M811" s="9"/>
      <c r="N811" s="9"/>
      <c r="O811" s="9"/>
      <c r="P811" s="9"/>
      <c r="Q811" s="9"/>
    </row>
    <row r="812">
      <c r="A812" s="3"/>
      <c r="B812" s="3"/>
      <c r="C812" s="3"/>
      <c r="D812" s="3"/>
      <c r="E812" s="3"/>
      <c r="F812" s="3"/>
      <c r="G812" s="3"/>
      <c r="H812" s="3"/>
      <c r="I812" s="91"/>
      <c r="J812" s="91"/>
      <c r="K812" s="3"/>
      <c r="L812" s="3"/>
      <c r="M812" s="3"/>
      <c r="N812" s="3"/>
      <c r="O812" s="3"/>
      <c r="P812" s="3"/>
      <c r="Q812" s="3"/>
    </row>
    <row r="813">
      <c r="A813" s="9"/>
      <c r="B813" s="9"/>
      <c r="C813" s="9"/>
      <c r="D813" s="9"/>
      <c r="E813" s="9"/>
      <c r="F813" s="9"/>
      <c r="G813" s="9"/>
      <c r="H813" s="9"/>
      <c r="I813" s="88"/>
      <c r="J813" s="88"/>
      <c r="K813" s="9"/>
      <c r="L813" s="9"/>
      <c r="M813" s="9"/>
      <c r="N813" s="9"/>
      <c r="O813" s="9"/>
      <c r="P813" s="9"/>
      <c r="Q813" s="9"/>
    </row>
    <row r="814">
      <c r="A814" s="3"/>
      <c r="B814" s="3"/>
      <c r="C814" s="3"/>
      <c r="D814" s="3"/>
      <c r="E814" s="3"/>
      <c r="F814" s="3"/>
      <c r="G814" s="3"/>
      <c r="H814" s="3"/>
      <c r="I814" s="91"/>
      <c r="J814" s="91"/>
      <c r="K814" s="3"/>
      <c r="L814" s="3"/>
      <c r="M814" s="3"/>
      <c r="N814" s="3"/>
      <c r="O814" s="3"/>
      <c r="P814" s="3"/>
      <c r="Q814" s="3"/>
    </row>
    <row r="815">
      <c r="A815" s="9"/>
      <c r="B815" s="9"/>
      <c r="C815" s="9"/>
      <c r="D815" s="9"/>
      <c r="E815" s="9"/>
      <c r="F815" s="9"/>
      <c r="G815" s="9"/>
      <c r="H815" s="9"/>
      <c r="I815" s="88"/>
      <c r="J815" s="88"/>
      <c r="K815" s="9"/>
      <c r="L815" s="9"/>
      <c r="M815" s="9"/>
      <c r="N815" s="9"/>
      <c r="O815" s="9"/>
      <c r="P815" s="9"/>
      <c r="Q815" s="9"/>
    </row>
    <row r="816">
      <c r="A816" s="3"/>
      <c r="B816" s="3"/>
      <c r="C816" s="3"/>
      <c r="D816" s="3"/>
      <c r="E816" s="3"/>
      <c r="F816" s="3"/>
      <c r="G816" s="3"/>
      <c r="H816" s="3"/>
      <c r="I816" s="91"/>
      <c r="J816" s="91"/>
      <c r="K816" s="3"/>
      <c r="L816" s="3"/>
      <c r="M816" s="3"/>
      <c r="N816" s="3"/>
      <c r="O816" s="3"/>
      <c r="P816" s="3"/>
      <c r="Q816" s="3"/>
    </row>
    <row r="817">
      <c r="A817" s="9"/>
      <c r="B817" s="9"/>
      <c r="C817" s="9"/>
      <c r="D817" s="9"/>
      <c r="E817" s="9"/>
      <c r="F817" s="9"/>
      <c r="G817" s="9"/>
      <c r="H817" s="9"/>
      <c r="I817" s="88"/>
      <c r="J817" s="88"/>
      <c r="K817" s="9"/>
      <c r="L817" s="9"/>
      <c r="M817" s="9"/>
      <c r="N817" s="9"/>
      <c r="O817" s="9"/>
      <c r="P817" s="9"/>
      <c r="Q817" s="9"/>
    </row>
    <row r="818">
      <c r="A818" s="3"/>
      <c r="B818" s="3"/>
      <c r="C818" s="3"/>
      <c r="D818" s="3"/>
      <c r="E818" s="3"/>
      <c r="F818" s="3"/>
      <c r="G818" s="3"/>
      <c r="H818" s="3"/>
      <c r="I818" s="91"/>
      <c r="J818" s="91"/>
      <c r="K818" s="3"/>
      <c r="L818" s="3"/>
      <c r="M818" s="3"/>
      <c r="N818" s="3"/>
      <c r="O818" s="3"/>
      <c r="P818" s="3"/>
      <c r="Q818" s="3"/>
    </row>
    <row r="819">
      <c r="A819" s="9"/>
      <c r="B819" s="9"/>
      <c r="C819" s="9"/>
      <c r="D819" s="9"/>
      <c r="E819" s="9"/>
      <c r="F819" s="9"/>
      <c r="G819" s="9"/>
      <c r="H819" s="9"/>
      <c r="I819" s="88"/>
      <c r="J819" s="88"/>
      <c r="K819" s="9"/>
      <c r="L819" s="9"/>
      <c r="M819" s="9"/>
      <c r="N819" s="9"/>
      <c r="O819" s="9"/>
      <c r="P819" s="9"/>
      <c r="Q819" s="9"/>
    </row>
    <row r="820">
      <c r="A820" s="3"/>
      <c r="B820" s="3"/>
      <c r="C820" s="3"/>
      <c r="D820" s="3"/>
      <c r="E820" s="3"/>
      <c r="F820" s="3"/>
      <c r="G820" s="3"/>
      <c r="H820" s="3"/>
      <c r="I820" s="91"/>
      <c r="J820" s="91"/>
      <c r="K820" s="3"/>
      <c r="L820" s="3"/>
      <c r="M820" s="3"/>
      <c r="N820" s="3"/>
      <c r="O820" s="3"/>
      <c r="P820" s="3"/>
      <c r="Q820" s="3"/>
    </row>
    <row r="821">
      <c r="A821" s="9"/>
      <c r="B821" s="9"/>
      <c r="C821" s="9"/>
      <c r="D821" s="9"/>
      <c r="E821" s="9"/>
      <c r="F821" s="9"/>
      <c r="G821" s="9"/>
      <c r="H821" s="9"/>
      <c r="I821" s="88"/>
      <c r="J821" s="88"/>
      <c r="K821" s="9"/>
      <c r="L821" s="9"/>
      <c r="M821" s="9"/>
      <c r="N821" s="9"/>
      <c r="O821" s="9"/>
      <c r="P821" s="9"/>
      <c r="Q821" s="9"/>
    </row>
    <row r="822">
      <c r="A822" s="3"/>
      <c r="B822" s="3"/>
      <c r="C822" s="3"/>
      <c r="D822" s="3"/>
      <c r="E822" s="3"/>
      <c r="F822" s="3"/>
      <c r="G822" s="3"/>
      <c r="H822" s="3"/>
      <c r="I822" s="91"/>
      <c r="J822" s="91"/>
      <c r="K822" s="3"/>
      <c r="L822" s="3"/>
      <c r="M822" s="3"/>
      <c r="N822" s="3"/>
      <c r="O822" s="3"/>
      <c r="P822" s="3"/>
      <c r="Q822" s="3"/>
    </row>
    <row r="823">
      <c r="A823" s="9"/>
      <c r="B823" s="9"/>
      <c r="C823" s="9"/>
      <c r="D823" s="9"/>
      <c r="E823" s="9"/>
      <c r="F823" s="9"/>
      <c r="G823" s="9"/>
      <c r="H823" s="9"/>
      <c r="I823" s="88"/>
      <c r="J823" s="88"/>
      <c r="K823" s="9"/>
      <c r="L823" s="9"/>
      <c r="M823" s="9"/>
      <c r="N823" s="9"/>
      <c r="O823" s="9"/>
      <c r="P823" s="9"/>
      <c r="Q823" s="9"/>
    </row>
    <row r="824">
      <c r="A824" s="3"/>
      <c r="B824" s="3"/>
      <c r="C824" s="3"/>
      <c r="D824" s="3"/>
      <c r="E824" s="3"/>
      <c r="F824" s="3"/>
      <c r="G824" s="3"/>
      <c r="H824" s="3"/>
      <c r="I824" s="91"/>
      <c r="J824" s="91"/>
      <c r="K824" s="3"/>
      <c r="L824" s="3"/>
      <c r="M824" s="3"/>
      <c r="N824" s="3"/>
      <c r="O824" s="3"/>
      <c r="P824" s="3"/>
      <c r="Q824" s="3"/>
    </row>
    <row r="825">
      <c r="A825" s="9"/>
      <c r="B825" s="9"/>
      <c r="C825" s="9"/>
      <c r="D825" s="9"/>
      <c r="E825" s="9"/>
      <c r="F825" s="9"/>
      <c r="G825" s="9"/>
      <c r="H825" s="9"/>
      <c r="I825" s="88"/>
      <c r="J825" s="88"/>
      <c r="K825" s="9"/>
      <c r="L825" s="9"/>
      <c r="M825" s="9"/>
      <c r="N825" s="9"/>
      <c r="O825" s="9"/>
      <c r="P825" s="9"/>
      <c r="Q825" s="9"/>
    </row>
    <row r="826">
      <c r="A826" s="3"/>
      <c r="B826" s="3"/>
      <c r="C826" s="3"/>
      <c r="D826" s="3"/>
      <c r="E826" s="3"/>
      <c r="F826" s="3"/>
      <c r="G826" s="3"/>
      <c r="H826" s="3"/>
      <c r="I826" s="91"/>
      <c r="J826" s="91"/>
      <c r="K826" s="3"/>
      <c r="L826" s="3"/>
      <c r="M826" s="3"/>
      <c r="N826" s="3"/>
      <c r="O826" s="3"/>
      <c r="P826" s="3"/>
      <c r="Q826" s="3"/>
    </row>
    <row r="827">
      <c r="A827" s="9"/>
      <c r="B827" s="9"/>
      <c r="C827" s="9"/>
      <c r="D827" s="9"/>
      <c r="E827" s="9"/>
      <c r="F827" s="9"/>
      <c r="G827" s="9"/>
      <c r="H827" s="9"/>
      <c r="I827" s="88"/>
      <c r="J827" s="88"/>
      <c r="K827" s="9"/>
      <c r="L827" s="9"/>
      <c r="M827" s="9"/>
      <c r="N827" s="9"/>
      <c r="O827" s="9"/>
      <c r="P827" s="9"/>
      <c r="Q827" s="9"/>
    </row>
    <row r="828">
      <c r="A828" s="3"/>
      <c r="B828" s="3"/>
      <c r="C828" s="3"/>
      <c r="D828" s="3"/>
      <c r="E828" s="3"/>
      <c r="F828" s="3"/>
      <c r="G828" s="3"/>
      <c r="H828" s="3"/>
      <c r="I828" s="91"/>
      <c r="J828" s="91"/>
      <c r="K828" s="3"/>
      <c r="L828" s="3"/>
      <c r="M828" s="3"/>
      <c r="N828" s="3"/>
      <c r="O828" s="3"/>
      <c r="P828" s="3"/>
      <c r="Q828" s="3"/>
    </row>
    <row r="829">
      <c r="A829" s="9"/>
      <c r="B829" s="9"/>
      <c r="C829" s="9"/>
      <c r="D829" s="9"/>
      <c r="E829" s="9"/>
      <c r="F829" s="9"/>
      <c r="G829" s="9"/>
      <c r="H829" s="9"/>
      <c r="I829" s="88"/>
      <c r="J829" s="88"/>
      <c r="K829" s="9"/>
      <c r="L829" s="9"/>
      <c r="M829" s="9"/>
      <c r="N829" s="9"/>
      <c r="O829" s="9"/>
      <c r="P829" s="9"/>
      <c r="Q829" s="9"/>
    </row>
    <row r="830">
      <c r="A830" s="3"/>
      <c r="B830" s="3"/>
      <c r="C830" s="3"/>
      <c r="D830" s="3"/>
      <c r="E830" s="3"/>
      <c r="F830" s="3"/>
      <c r="G830" s="3"/>
      <c r="H830" s="3"/>
      <c r="I830" s="91"/>
      <c r="J830" s="91"/>
      <c r="K830" s="3"/>
      <c r="L830" s="3"/>
      <c r="M830" s="3"/>
      <c r="N830" s="3"/>
      <c r="O830" s="3"/>
      <c r="P830" s="3"/>
      <c r="Q830" s="3"/>
    </row>
    <row r="831">
      <c r="A831" s="9"/>
      <c r="B831" s="9"/>
      <c r="C831" s="9"/>
      <c r="D831" s="9"/>
      <c r="E831" s="9"/>
      <c r="F831" s="9"/>
      <c r="G831" s="9"/>
      <c r="H831" s="9"/>
      <c r="I831" s="88"/>
      <c r="J831" s="88"/>
      <c r="K831" s="9"/>
      <c r="L831" s="9"/>
      <c r="M831" s="9"/>
      <c r="N831" s="9"/>
      <c r="O831" s="9"/>
      <c r="P831" s="9"/>
      <c r="Q831" s="9"/>
    </row>
    <row r="832">
      <c r="A832" s="3"/>
      <c r="B832" s="3"/>
      <c r="C832" s="3"/>
      <c r="D832" s="3"/>
      <c r="E832" s="3"/>
      <c r="F832" s="3"/>
      <c r="G832" s="3"/>
      <c r="H832" s="3"/>
      <c r="I832" s="91"/>
      <c r="J832" s="91"/>
      <c r="K832" s="3"/>
      <c r="L832" s="3"/>
      <c r="M832" s="3"/>
      <c r="N832" s="3"/>
      <c r="O832" s="3"/>
      <c r="P832" s="3"/>
      <c r="Q832" s="3"/>
    </row>
    <row r="833">
      <c r="A833" s="9"/>
      <c r="B833" s="9"/>
      <c r="C833" s="9"/>
      <c r="D833" s="9"/>
      <c r="E833" s="9"/>
      <c r="F833" s="9"/>
      <c r="G833" s="9"/>
      <c r="H833" s="9"/>
      <c r="I833" s="88"/>
      <c r="J833" s="88"/>
      <c r="K833" s="9"/>
      <c r="L833" s="9"/>
      <c r="M833" s="9"/>
      <c r="N833" s="9"/>
      <c r="O833" s="9"/>
      <c r="P833" s="9"/>
      <c r="Q833" s="9"/>
    </row>
    <row r="834">
      <c r="A834" s="3"/>
      <c r="B834" s="3"/>
      <c r="C834" s="3"/>
      <c r="D834" s="3"/>
      <c r="E834" s="3"/>
      <c r="F834" s="3"/>
      <c r="G834" s="3"/>
      <c r="H834" s="3"/>
      <c r="I834" s="91"/>
      <c r="J834" s="91"/>
      <c r="K834" s="3"/>
      <c r="L834" s="3"/>
      <c r="M834" s="3"/>
      <c r="N834" s="3"/>
      <c r="O834" s="3"/>
      <c r="P834" s="3"/>
      <c r="Q834" s="3"/>
    </row>
    <row r="835">
      <c r="A835" s="9"/>
      <c r="B835" s="9"/>
      <c r="C835" s="9"/>
      <c r="D835" s="9"/>
      <c r="E835" s="9"/>
      <c r="F835" s="9"/>
      <c r="G835" s="9"/>
      <c r="H835" s="9"/>
      <c r="I835" s="88"/>
      <c r="J835" s="88"/>
      <c r="K835" s="9"/>
      <c r="L835" s="9"/>
      <c r="M835" s="9"/>
      <c r="N835" s="9"/>
      <c r="O835" s="9"/>
      <c r="P835" s="9"/>
      <c r="Q835" s="9"/>
    </row>
    <row r="836">
      <c r="A836" s="3"/>
      <c r="B836" s="3"/>
      <c r="C836" s="3"/>
      <c r="D836" s="3"/>
      <c r="E836" s="3"/>
      <c r="F836" s="3"/>
      <c r="G836" s="3"/>
      <c r="H836" s="3"/>
      <c r="I836" s="91"/>
      <c r="J836" s="91"/>
      <c r="K836" s="3"/>
      <c r="L836" s="3"/>
      <c r="M836" s="3"/>
      <c r="N836" s="3"/>
      <c r="O836" s="3"/>
      <c r="P836" s="3"/>
      <c r="Q836" s="3"/>
    </row>
    <row r="837">
      <c r="A837" s="9"/>
      <c r="B837" s="9"/>
      <c r="C837" s="9"/>
      <c r="D837" s="9"/>
      <c r="E837" s="9"/>
      <c r="F837" s="9"/>
      <c r="G837" s="9"/>
      <c r="H837" s="9"/>
      <c r="I837" s="88"/>
      <c r="J837" s="88"/>
      <c r="K837" s="9"/>
      <c r="L837" s="9"/>
      <c r="M837" s="9"/>
      <c r="N837" s="9"/>
      <c r="O837" s="9"/>
      <c r="P837" s="9"/>
      <c r="Q837" s="9"/>
    </row>
    <row r="838">
      <c r="A838" s="3"/>
      <c r="B838" s="3"/>
      <c r="C838" s="3"/>
      <c r="D838" s="3"/>
      <c r="E838" s="3"/>
      <c r="F838" s="3"/>
      <c r="G838" s="3"/>
      <c r="H838" s="3"/>
      <c r="I838" s="91"/>
      <c r="J838" s="91"/>
      <c r="K838" s="3"/>
      <c r="L838" s="3"/>
      <c r="M838" s="3"/>
      <c r="N838" s="3"/>
      <c r="O838" s="3"/>
      <c r="P838" s="3"/>
      <c r="Q838" s="3"/>
    </row>
    <row r="839">
      <c r="A839" s="9"/>
      <c r="B839" s="9"/>
      <c r="C839" s="9"/>
      <c r="D839" s="9"/>
      <c r="E839" s="9"/>
      <c r="F839" s="9"/>
      <c r="G839" s="9"/>
      <c r="H839" s="9"/>
      <c r="I839" s="88"/>
      <c r="J839" s="88"/>
      <c r="K839" s="9"/>
      <c r="L839" s="9"/>
      <c r="M839" s="9"/>
      <c r="N839" s="9"/>
      <c r="O839" s="9"/>
      <c r="P839" s="9"/>
      <c r="Q839" s="9"/>
    </row>
    <row r="840">
      <c r="A840" s="3"/>
      <c r="B840" s="3"/>
      <c r="C840" s="3"/>
      <c r="D840" s="3"/>
      <c r="E840" s="3"/>
      <c r="F840" s="3"/>
      <c r="G840" s="3"/>
      <c r="H840" s="3"/>
      <c r="I840" s="91"/>
      <c r="J840" s="91"/>
      <c r="K840" s="3"/>
      <c r="L840" s="3"/>
      <c r="M840" s="3"/>
      <c r="N840" s="3"/>
      <c r="O840" s="3"/>
      <c r="P840" s="3"/>
      <c r="Q840" s="3"/>
    </row>
    <row r="841">
      <c r="A841" s="9"/>
      <c r="B841" s="9"/>
      <c r="C841" s="9"/>
      <c r="D841" s="9"/>
      <c r="E841" s="9"/>
      <c r="F841" s="9"/>
      <c r="G841" s="9"/>
      <c r="H841" s="9"/>
      <c r="I841" s="88"/>
      <c r="J841" s="88"/>
      <c r="K841" s="9"/>
      <c r="L841" s="9"/>
      <c r="M841" s="9"/>
      <c r="N841" s="9"/>
      <c r="O841" s="9"/>
      <c r="P841" s="9"/>
      <c r="Q841" s="9"/>
    </row>
    <row r="842">
      <c r="A842" s="3"/>
      <c r="B842" s="3"/>
      <c r="C842" s="3"/>
      <c r="D842" s="3"/>
      <c r="E842" s="3"/>
      <c r="F842" s="3"/>
      <c r="G842" s="3"/>
      <c r="H842" s="3"/>
      <c r="I842" s="91"/>
      <c r="J842" s="91"/>
      <c r="K842" s="3"/>
      <c r="L842" s="3"/>
      <c r="M842" s="3"/>
      <c r="N842" s="3"/>
      <c r="O842" s="3"/>
      <c r="P842" s="3"/>
      <c r="Q842" s="3"/>
    </row>
    <row r="843">
      <c r="A843" s="9"/>
      <c r="B843" s="9"/>
      <c r="C843" s="9"/>
      <c r="D843" s="9"/>
      <c r="E843" s="9"/>
      <c r="F843" s="9"/>
      <c r="G843" s="9"/>
      <c r="H843" s="9"/>
      <c r="I843" s="88"/>
      <c r="J843" s="88"/>
      <c r="K843" s="9"/>
      <c r="L843" s="9"/>
      <c r="M843" s="9"/>
      <c r="N843" s="9"/>
      <c r="O843" s="9"/>
      <c r="P843" s="9"/>
      <c r="Q843" s="9"/>
    </row>
    <row r="844">
      <c r="A844" s="3"/>
      <c r="B844" s="3"/>
      <c r="C844" s="3"/>
      <c r="D844" s="3"/>
      <c r="E844" s="3"/>
      <c r="F844" s="3"/>
      <c r="G844" s="3"/>
      <c r="H844" s="3"/>
      <c r="I844" s="91"/>
      <c r="J844" s="91"/>
      <c r="K844" s="3"/>
      <c r="L844" s="3"/>
      <c r="M844" s="3"/>
      <c r="N844" s="3"/>
      <c r="O844" s="3"/>
      <c r="P844" s="3"/>
      <c r="Q844" s="3"/>
    </row>
    <row r="845">
      <c r="A845" s="9"/>
      <c r="B845" s="9"/>
      <c r="C845" s="9"/>
      <c r="D845" s="9"/>
      <c r="E845" s="9"/>
      <c r="F845" s="9"/>
      <c r="G845" s="9"/>
      <c r="H845" s="9"/>
      <c r="I845" s="88"/>
      <c r="J845" s="88"/>
      <c r="K845" s="9"/>
      <c r="L845" s="9"/>
      <c r="M845" s="9"/>
      <c r="N845" s="9"/>
      <c r="O845" s="9"/>
      <c r="P845" s="9"/>
      <c r="Q845" s="9"/>
    </row>
    <row r="846">
      <c r="A846" s="3"/>
      <c r="B846" s="3"/>
      <c r="C846" s="3"/>
      <c r="D846" s="3"/>
      <c r="E846" s="3"/>
      <c r="F846" s="3"/>
      <c r="G846" s="3"/>
      <c r="H846" s="3"/>
      <c r="I846" s="91"/>
      <c r="J846" s="91"/>
      <c r="K846" s="3"/>
      <c r="L846" s="3"/>
      <c r="M846" s="3"/>
      <c r="N846" s="3"/>
      <c r="O846" s="3"/>
      <c r="P846" s="3"/>
      <c r="Q846" s="3"/>
    </row>
    <row r="847">
      <c r="A847" s="9"/>
      <c r="B847" s="9"/>
      <c r="C847" s="9"/>
      <c r="D847" s="9"/>
      <c r="E847" s="9"/>
      <c r="F847" s="9"/>
      <c r="G847" s="9"/>
      <c r="H847" s="9"/>
      <c r="I847" s="88"/>
      <c r="J847" s="88"/>
      <c r="K847" s="9"/>
      <c r="L847" s="9"/>
      <c r="M847" s="9"/>
      <c r="N847" s="9"/>
      <c r="O847" s="9"/>
      <c r="P847" s="9"/>
      <c r="Q847" s="9"/>
    </row>
    <row r="848">
      <c r="A848" s="3"/>
      <c r="B848" s="3"/>
      <c r="C848" s="3"/>
      <c r="D848" s="3"/>
      <c r="E848" s="3"/>
      <c r="F848" s="3"/>
      <c r="G848" s="3"/>
      <c r="H848" s="3"/>
      <c r="I848" s="91"/>
      <c r="J848" s="91"/>
      <c r="K848" s="3"/>
      <c r="L848" s="3"/>
      <c r="M848" s="3"/>
      <c r="N848" s="3"/>
      <c r="O848" s="3"/>
      <c r="P848" s="3"/>
      <c r="Q848" s="3"/>
    </row>
    <row r="849">
      <c r="A849" s="9"/>
      <c r="B849" s="9"/>
      <c r="C849" s="9"/>
      <c r="D849" s="9"/>
      <c r="E849" s="9"/>
      <c r="F849" s="9"/>
      <c r="G849" s="9"/>
      <c r="H849" s="9"/>
      <c r="I849" s="88"/>
      <c r="J849" s="88"/>
      <c r="K849" s="9"/>
      <c r="L849" s="9"/>
      <c r="M849" s="9"/>
      <c r="N849" s="9"/>
      <c r="O849" s="9"/>
      <c r="P849" s="9"/>
      <c r="Q849" s="9"/>
    </row>
    <row r="850">
      <c r="A850" s="3"/>
      <c r="B850" s="3"/>
      <c r="C850" s="3"/>
      <c r="D850" s="3"/>
      <c r="E850" s="3"/>
      <c r="F850" s="3"/>
      <c r="G850" s="3"/>
      <c r="H850" s="3"/>
      <c r="I850" s="91"/>
      <c r="J850" s="91"/>
      <c r="K850" s="3"/>
      <c r="L850" s="3"/>
      <c r="M850" s="3"/>
      <c r="N850" s="3"/>
      <c r="O850" s="3"/>
      <c r="P850" s="3"/>
      <c r="Q850" s="3"/>
    </row>
    <row r="851">
      <c r="A851" s="9"/>
      <c r="B851" s="9"/>
      <c r="C851" s="9"/>
      <c r="D851" s="9"/>
      <c r="E851" s="9"/>
      <c r="F851" s="9"/>
      <c r="G851" s="9"/>
      <c r="H851" s="9"/>
      <c r="I851" s="88"/>
      <c r="J851" s="88"/>
      <c r="K851" s="9"/>
      <c r="L851" s="9"/>
      <c r="M851" s="9"/>
      <c r="N851" s="9"/>
      <c r="O851" s="9"/>
      <c r="P851" s="9"/>
      <c r="Q851" s="9"/>
    </row>
    <row r="852">
      <c r="A852" s="3"/>
      <c r="B852" s="3"/>
      <c r="C852" s="3"/>
      <c r="D852" s="3"/>
      <c r="E852" s="3"/>
      <c r="F852" s="3"/>
      <c r="G852" s="3"/>
      <c r="H852" s="3"/>
      <c r="I852" s="91"/>
      <c r="J852" s="91"/>
      <c r="K852" s="3"/>
      <c r="L852" s="3"/>
      <c r="M852" s="3"/>
      <c r="N852" s="3"/>
      <c r="O852" s="3"/>
      <c r="P852" s="3"/>
      <c r="Q852" s="3"/>
    </row>
    <row r="853">
      <c r="A853" s="9"/>
      <c r="B853" s="9"/>
      <c r="C853" s="9"/>
      <c r="D853" s="9"/>
      <c r="E853" s="9"/>
      <c r="F853" s="9"/>
      <c r="G853" s="9"/>
      <c r="H853" s="9"/>
      <c r="I853" s="88"/>
      <c r="J853" s="88"/>
      <c r="K853" s="9"/>
      <c r="L853" s="9"/>
      <c r="M853" s="9"/>
      <c r="N853" s="9"/>
      <c r="O853" s="9"/>
      <c r="P853" s="9"/>
      <c r="Q853" s="9"/>
    </row>
    <row r="854">
      <c r="A854" s="3"/>
      <c r="B854" s="3"/>
      <c r="C854" s="3"/>
      <c r="D854" s="3"/>
      <c r="E854" s="3"/>
      <c r="F854" s="3"/>
      <c r="G854" s="3"/>
      <c r="H854" s="3"/>
      <c r="I854" s="91"/>
      <c r="J854" s="91"/>
      <c r="K854" s="3"/>
      <c r="L854" s="3"/>
      <c r="M854" s="3"/>
      <c r="N854" s="3"/>
      <c r="O854" s="3"/>
      <c r="P854" s="3"/>
      <c r="Q854" s="3"/>
    </row>
    <row r="855">
      <c r="A855" s="9"/>
      <c r="B855" s="9"/>
      <c r="C855" s="9"/>
      <c r="D855" s="9"/>
      <c r="E855" s="9"/>
      <c r="F855" s="9"/>
      <c r="G855" s="9"/>
      <c r="H855" s="9"/>
      <c r="I855" s="88"/>
      <c r="J855" s="88"/>
      <c r="K855" s="9"/>
      <c r="L855" s="9"/>
      <c r="M855" s="9"/>
      <c r="N855" s="9"/>
      <c r="O855" s="9"/>
      <c r="P855" s="9"/>
      <c r="Q855" s="9"/>
    </row>
    <row r="856">
      <c r="A856" s="3"/>
      <c r="B856" s="3"/>
      <c r="C856" s="3"/>
      <c r="D856" s="3"/>
      <c r="E856" s="3"/>
      <c r="F856" s="3"/>
      <c r="G856" s="3"/>
      <c r="H856" s="3"/>
      <c r="I856" s="91"/>
      <c r="J856" s="91"/>
      <c r="K856" s="3"/>
      <c r="L856" s="3"/>
      <c r="M856" s="3"/>
      <c r="N856" s="3"/>
      <c r="O856" s="3"/>
      <c r="P856" s="3"/>
      <c r="Q856" s="3"/>
    </row>
    <row r="857">
      <c r="A857" s="9"/>
      <c r="B857" s="9"/>
      <c r="C857" s="9"/>
      <c r="D857" s="9"/>
      <c r="E857" s="9"/>
      <c r="F857" s="9"/>
      <c r="G857" s="9"/>
      <c r="H857" s="9"/>
      <c r="I857" s="88"/>
      <c r="J857" s="88"/>
      <c r="K857" s="9"/>
      <c r="L857" s="9"/>
      <c r="M857" s="9"/>
      <c r="N857" s="9"/>
      <c r="O857" s="9"/>
      <c r="P857" s="9"/>
      <c r="Q857" s="9"/>
    </row>
    <row r="858">
      <c r="A858" s="3"/>
      <c r="B858" s="3"/>
      <c r="C858" s="3"/>
      <c r="D858" s="3"/>
      <c r="E858" s="3"/>
      <c r="F858" s="3"/>
      <c r="G858" s="3"/>
      <c r="H858" s="3"/>
      <c r="I858" s="91"/>
      <c r="J858" s="91"/>
      <c r="K858" s="3"/>
      <c r="L858" s="3"/>
      <c r="M858" s="3"/>
      <c r="N858" s="3"/>
      <c r="O858" s="3"/>
      <c r="P858" s="3"/>
      <c r="Q858" s="3"/>
    </row>
    <row r="859">
      <c r="A859" s="9"/>
      <c r="B859" s="9"/>
      <c r="C859" s="9"/>
      <c r="D859" s="9"/>
      <c r="E859" s="9"/>
      <c r="F859" s="9"/>
      <c r="G859" s="9"/>
      <c r="H859" s="9"/>
      <c r="I859" s="88"/>
      <c r="J859" s="88"/>
      <c r="K859" s="9"/>
      <c r="L859" s="9"/>
      <c r="M859" s="9"/>
      <c r="N859" s="9"/>
      <c r="O859" s="9"/>
      <c r="P859" s="9"/>
      <c r="Q859" s="9"/>
    </row>
    <row r="860">
      <c r="A860" s="3"/>
      <c r="B860" s="3"/>
      <c r="C860" s="3"/>
      <c r="D860" s="3"/>
      <c r="E860" s="3"/>
      <c r="F860" s="3"/>
      <c r="G860" s="3"/>
      <c r="H860" s="3"/>
      <c r="I860" s="91"/>
      <c r="J860" s="91"/>
      <c r="K860" s="3"/>
      <c r="L860" s="3"/>
      <c r="M860" s="3"/>
      <c r="N860" s="3"/>
      <c r="O860" s="3"/>
      <c r="P860" s="3"/>
      <c r="Q860" s="3"/>
    </row>
    <row r="861">
      <c r="A861" s="9"/>
      <c r="B861" s="9"/>
      <c r="C861" s="9"/>
      <c r="D861" s="9"/>
      <c r="E861" s="9"/>
      <c r="F861" s="9"/>
      <c r="G861" s="9"/>
      <c r="H861" s="9"/>
      <c r="I861" s="88"/>
      <c r="J861" s="88"/>
      <c r="K861" s="9"/>
      <c r="L861" s="9"/>
      <c r="M861" s="9"/>
      <c r="N861" s="9"/>
      <c r="O861" s="9"/>
      <c r="P861" s="9"/>
      <c r="Q861" s="9"/>
    </row>
    <row r="862">
      <c r="A862" s="3"/>
      <c r="B862" s="3"/>
      <c r="C862" s="3"/>
      <c r="D862" s="3"/>
      <c r="E862" s="3"/>
      <c r="F862" s="3"/>
      <c r="G862" s="3"/>
      <c r="H862" s="3"/>
      <c r="I862" s="91"/>
      <c r="J862" s="91"/>
      <c r="K862" s="3"/>
      <c r="L862" s="3"/>
      <c r="M862" s="3"/>
      <c r="N862" s="3"/>
      <c r="O862" s="3"/>
      <c r="P862" s="3"/>
      <c r="Q862" s="3"/>
    </row>
    <row r="863">
      <c r="A863" s="9"/>
      <c r="B863" s="9"/>
      <c r="C863" s="9"/>
      <c r="D863" s="9"/>
      <c r="E863" s="9"/>
      <c r="F863" s="9"/>
      <c r="G863" s="9"/>
      <c r="H863" s="9"/>
      <c r="I863" s="88"/>
      <c r="J863" s="88"/>
      <c r="K863" s="9"/>
      <c r="L863" s="9"/>
      <c r="M863" s="9"/>
      <c r="N863" s="9"/>
      <c r="O863" s="9"/>
      <c r="P863" s="9"/>
      <c r="Q863" s="9"/>
    </row>
    <row r="864">
      <c r="A864" s="3"/>
      <c r="B864" s="3"/>
      <c r="C864" s="3"/>
      <c r="D864" s="3"/>
      <c r="E864" s="3"/>
      <c r="F864" s="3"/>
      <c r="G864" s="3"/>
      <c r="H864" s="3"/>
      <c r="I864" s="91"/>
      <c r="J864" s="91"/>
      <c r="K864" s="3"/>
      <c r="L864" s="3"/>
      <c r="M864" s="3"/>
      <c r="N864" s="3"/>
      <c r="O864" s="3"/>
      <c r="P864" s="3"/>
      <c r="Q864" s="3"/>
    </row>
    <row r="865">
      <c r="A865" s="9"/>
      <c r="B865" s="9"/>
      <c r="C865" s="9"/>
      <c r="D865" s="9"/>
      <c r="E865" s="9"/>
      <c r="F865" s="9"/>
      <c r="G865" s="9"/>
      <c r="H865" s="9"/>
      <c r="I865" s="88"/>
      <c r="J865" s="88"/>
      <c r="K865" s="9"/>
      <c r="L865" s="9"/>
      <c r="M865" s="9"/>
      <c r="N865" s="9"/>
      <c r="O865" s="9"/>
      <c r="P865" s="9"/>
      <c r="Q865" s="9"/>
    </row>
    <row r="866">
      <c r="A866" s="3"/>
      <c r="B866" s="3"/>
      <c r="C866" s="3"/>
      <c r="D866" s="3"/>
      <c r="E866" s="3"/>
      <c r="F866" s="3"/>
      <c r="G866" s="3"/>
      <c r="H866" s="3"/>
      <c r="I866" s="91"/>
      <c r="J866" s="91"/>
      <c r="K866" s="3"/>
      <c r="L866" s="3"/>
      <c r="M866" s="3"/>
      <c r="N866" s="3"/>
      <c r="O866" s="3"/>
      <c r="P866" s="3"/>
      <c r="Q866" s="3"/>
    </row>
    <row r="867">
      <c r="A867" s="9"/>
      <c r="B867" s="9"/>
      <c r="C867" s="9"/>
      <c r="D867" s="9"/>
      <c r="E867" s="9"/>
      <c r="F867" s="9"/>
      <c r="G867" s="9"/>
      <c r="H867" s="9"/>
      <c r="I867" s="88"/>
      <c r="J867" s="88"/>
      <c r="K867" s="9"/>
      <c r="L867" s="9"/>
      <c r="M867" s="9"/>
      <c r="N867" s="9"/>
      <c r="O867" s="9"/>
      <c r="P867" s="9"/>
      <c r="Q867" s="9"/>
    </row>
    <row r="868">
      <c r="A868" s="3"/>
      <c r="B868" s="3"/>
      <c r="C868" s="3"/>
      <c r="D868" s="3"/>
      <c r="E868" s="3"/>
      <c r="F868" s="3"/>
      <c r="G868" s="3"/>
      <c r="H868" s="3"/>
      <c r="I868" s="91"/>
      <c r="J868" s="91"/>
      <c r="K868" s="3"/>
      <c r="L868" s="3"/>
      <c r="M868" s="3"/>
      <c r="N868" s="3"/>
      <c r="O868" s="3"/>
      <c r="P868" s="3"/>
      <c r="Q868" s="3"/>
    </row>
    <row r="869">
      <c r="A869" s="9"/>
      <c r="B869" s="9"/>
      <c r="C869" s="9"/>
      <c r="D869" s="9"/>
      <c r="E869" s="9"/>
      <c r="F869" s="9"/>
      <c r="G869" s="9"/>
      <c r="H869" s="9"/>
      <c r="I869" s="88"/>
      <c r="J869" s="88"/>
      <c r="K869" s="9"/>
      <c r="L869" s="9"/>
      <c r="M869" s="9"/>
      <c r="N869" s="9"/>
      <c r="O869" s="9"/>
      <c r="P869" s="9"/>
      <c r="Q869" s="9"/>
    </row>
    <row r="870">
      <c r="A870" s="3"/>
      <c r="B870" s="3"/>
      <c r="C870" s="3"/>
      <c r="D870" s="3"/>
      <c r="E870" s="3"/>
      <c r="F870" s="3"/>
      <c r="G870" s="3"/>
      <c r="H870" s="3"/>
      <c r="I870" s="91"/>
      <c r="J870" s="91"/>
      <c r="K870" s="3"/>
      <c r="L870" s="3"/>
      <c r="M870" s="3"/>
      <c r="N870" s="3"/>
      <c r="O870" s="3"/>
      <c r="P870" s="3"/>
      <c r="Q870" s="3"/>
    </row>
    <row r="871">
      <c r="A871" s="9"/>
      <c r="B871" s="9"/>
      <c r="C871" s="9"/>
      <c r="D871" s="9"/>
      <c r="E871" s="9"/>
      <c r="F871" s="9"/>
      <c r="G871" s="9"/>
      <c r="H871" s="9"/>
      <c r="I871" s="88"/>
      <c r="J871" s="88"/>
      <c r="K871" s="9"/>
      <c r="L871" s="9"/>
      <c r="M871" s="9"/>
      <c r="N871" s="9"/>
      <c r="O871" s="9"/>
      <c r="P871" s="9"/>
      <c r="Q871" s="9"/>
    </row>
    <row r="872">
      <c r="A872" s="3"/>
      <c r="B872" s="3"/>
      <c r="C872" s="3"/>
      <c r="D872" s="3"/>
      <c r="E872" s="3"/>
      <c r="F872" s="3"/>
      <c r="G872" s="3"/>
      <c r="H872" s="3"/>
      <c r="I872" s="91"/>
      <c r="J872" s="91"/>
      <c r="K872" s="3"/>
      <c r="L872" s="3"/>
      <c r="M872" s="3"/>
      <c r="N872" s="3"/>
      <c r="O872" s="3"/>
      <c r="P872" s="3"/>
      <c r="Q872" s="3"/>
    </row>
    <row r="873">
      <c r="A873" s="9"/>
      <c r="B873" s="9"/>
      <c r="C873" s="9"/>
      <c r="D873" s="9"/>
      <c r="E873" s="9"/>
      <c r="F873" s="9"/>
      <c r="G873" s="9"/>
      <c r="H873" s="9"/>
      <c r="I873" s="88"/>
      <c r="J873" s="88"/>
      <c r="K873" s="9"/>
      <c r="L873" s="9"/>
      <c r="M873" s="9"/>
      <c r="N873" s="9"/>
      <c r="O873" s="9"/>
      <c r="P873" s="9"/>
      <c r="Q873" s="9"/>
    </row>
    <row r="874">
      <c r="A874" s="3"/>
      <c r="B874" s="3"/>
      <c r="C874" s="3"/>
      <c r="D874" s="3"/>
      <c r="E874" s="3"/>
      <c r="F874" s="3"/>
      <c r="G874" s="3"/>
      <c r="H874" s="3"/>
      <c r="I874" s="91"/>
      <c r="J874" s="91"/>
      <c r="K874" s="3"/>
      <c r="L874" s="3"/>
      <c r="M874" s="3"/>
      <c r="N874" s="3"/>
      <c r="O874" s="3"/>
      <c r="P874" s="3"/>
      <c r="Q874" s="3"/>
    </row>
    <row r="875">
      <c r="A875" s="9"/>
      <c r="B875" s="9"/>
      <c r="C875" s="9"/>
      <c r="D875" s="9"/>
      <c r="E875" s="9"/>
      <c r="F875" s="9"/>
      <c r="G875" s="9"/>
      <c r="H875" s="9"/>
      <c r="I875" s="88"/>
      <c r="J875" s="88"/>
      <c r="K875" s="9"/>
      <c r="L875" s="9"/>
      <c r="M875" s="9"/>
      <c r="N875" s="9"/>
      <c r="O875" s="9"/>
      <c r="P875" s="9"/>
      <c r="Q875" s="9"/>
    </row>
    <row r="876">
      <c r="A876" s="3"/>
      <c r="B876" s="3"/>
      <c r="C876" s="3"/>
      <c r="D876" s="3"/>
      <c r="E876" s="3"/>
      <c r="F876" s="3"/>
      <c r="G876" s="3"/>
      <c r="H876" s="3"/>
      <c r="I876" s="91"/>
      <c r="J876" s="91"/>
      <c r="K876" s="3"/>
      <c r="L876" s="3"/>
      <c r="M876" s="3"/>
      <c r="N876" s="3"/>
      <c r="O876" s="3"/>
      <c r="P876" s="3"/>
      <c r="Q876" s="3"/>
    </row>
    <row r="877">
      <c r="A877" s="9"/>
      <c r="B877" s="9"/>
      <c r="C877" s="9"/>
      <c r="D877" s="9"/>
      <c r="E877" s="9"/>
      <c r="F877" s="9"/>
      <c r="G877" s="9"/>
      <c r="H877" s="9"/>
      <c r="I877" s="88"/>
      <c r="J877" s="88"/>
      <c r="K877" s="9"/>
      <c r="L877" s="9"/>
      <c r="M877" s="9"/>
      <c r="N877" s="9"/>
      <c r="O877" s="9"/>
      <c r="P877" s="9"/>
      <c r="Q877" s="9"/>
    </row>
    <row r="878">
      <c r="A878" s="3"/>
      <c r="B878" s="3"/>
      <c r="C878" s="3"/>
      <c r="D878" s="3"/>
      <c r="E878" s="3"/>
      <c r="F878" s="3"/>
      <c r="G878" s="3"/>
      <c r="H878" s="3"/>
      <c r="I878" s="91"/>
      <c r="J878" s="91"/>
      <c r="K878" s="3"/>
      <c r="L878" s="3"/>
      <c r="M878" s="3"/>
      <c r="N878" s="3"/>
      <c r="O878" s="3"/>
      <c r="P878" s="3"/>
      <c r="Q878" s="3"/>
    </row>
    <row r="879">
      <c r="A879" s="9"/>
      <c r="B879" s="9"/>
      <c r="C879" s="9"/>
      <c r="D879" s="9"/>
      <c r="E879" s="9"/>
      <c r="F879" s="9"/>
      <c r="G879" s="9"/>
      <c r="H879" s="9"/>
      <c r="I879" s="88"/>
      <c r="J879" s="88"/>
      <c r="K879" s="9"/>
      <c r="L879" s="9"/>
      <c r="M879" s="9"/>
      <c r="N879" s="9"/>
      <c r="O879" s="9"/>
      <c r="P879" s="9"/>
      <c r="Q879" s="9"/>
    </row>
    <row r="880">
      <c r="A880" s="3"/>
      <c r="B880" s="3"/>
      <c r="C880" s="3"/>
      <c r="D880" s="3"/>
      <c r="E880" s="3"/>
      <c r="F880" s="3"/>
      <c r="G880" s="3"/>
      <c r="H880" s="3"/>
      <c r="I880" s="91"/>
      <c r="J880" s="91"/>
      <c r="K880" s="3"/>
      <c r="L880" s="3"/>
      <c r="M880" s="3"/>
      <c r="N880" s="3"/>
      <c r="O880" s="3"/>
      <c r="P880" s="3"/>
      <c r="Q880" s="3"/>
    </row>
    <row r="881">
      <c r="A881" s="9"/>
      <c r="B881" s="9"/>
      <c r="C881" s="9"/>
      <c r="D881" s="9"/>
      <c r="E881" s="9"/>
      <c r="F881" s="9"/>
      <c r="G881" s="9"/>
      <c r="H881" s="9"/>
      <c r="I881" s="88"/>
      <c r="J881" s="88"/>
      <c r="K881" s="9"/>
      <c r="L881" s="9"/>
      <c r="M881" s="9"/>
      <c r="N881" s="9"/>
      <c r="O881" s="9"/>
      <c r="P881" s="9"/>
      <c r="Q881" s="9"/>
    </row>
    <row r="882">
      <c r="A882" s="3"/>
      <c r="B882" s="3"/>
      <c r="C882" s="3"/>
      <c r="D882" s="3"/>
      <c r="E882" s="3"/>
      <c r="F882" s="3"/>
      <c r="G882" s="3"/>
      <c r="H882" s="3"/>
      <c r="I882" s="91"/>
      <c r="J882" s="91"/>
      <c r="K882" s="3"/>
      <c r="L882" s="3"/>
      <c r="M882" s="3"/>
      <c r="N882" s="3"/>
      <c r="O882" s="3"/>
      <c r="P882" s="3"/>
      <c r="Q882" s="3"/>
    </row>
    <row r="883">
      <c r="A883" s="9"/>
      <c r="B883" s="9"/>
      <c r="C883" s="9"/>
      <c r="D883" s="9"/>
      <c r="E883" s="9"/>
      <c r="F883" s="9"/>
      <c r="G883" s="9"/>
      <c r="H883" s="9"/>
      <c r="I883" s="88"/>
      <c r="J883" s="88"/>
      <c r="K883" s="9"/>
      <c r="L883" s="9"/>
      <c r="M883" s="9"/>
      <c r="N883" s="9"/>
      <c r="O883" s="9"/>
      <c r="P883" s="9"/>
      <c r="Q883" s="9"/>
    </row>
    <row r="884">
      <c r="A884" s="3"/>
      <c r="B884" s="3"/>
      <c r="C884" s="3"/>
      <c r="D884" s="3"/>
      <c r="E884" s="3"/>
      <c r="F884" s="3"/>
      <c r="G884" s="3"/>
      <c r="H884" s="3"/>
      <c r="I884" s="91"/>
      <c r="J884" s="91"/>
      <c r="K884" s="3"/>
      <c r="L884" s="3"/>
      <c r="M884" s="3"/>
      <c r="N884" s="3"/>
      <c r="O884" s="3"/>
      <c r="P884" s="3"/>
      <c r="Q884" s="3"/>
    </row>
    <row r="885">
      <c r="A885" s="9"/>
      <c r="B885" s="9"/>
      <c r="C885" s="9"/>
      <c r="D885" s="9"/>
      <c r="E885" s="9"/>
      <c r="F885" s="9"/>
      <c r="G885" s="9"/>
      <c r="H885" s="9"/>
      <c r="I885" s="88"/>
      <c r="J885" s="88"/>
      <c r="K885" s="9"/>
      <c r="L885" s="9"/>
      <c r="M885" s="9"/>
      <c r="N885" s="9"/>
      <c r="O885" s="9"/>
      <c r="P885" s="9"/>
      <c r="Q885" s="9"/>
    </row>
    <row r="886">
      <c r="A886" s="3"/>
      <c r="B886" s="3"/>
      <c r="C886" s="3"/>
      <c r="D886" s="3"/>
      <c r="E886" s="3"/>
      <c r="F886" s="3"/>
      <c r="G886" s="3"/>
      <c r="H886" s="3"/>
      <c r="I886" s="91"/>
      <c r="J886" s="91"/>
      <c r="K886" s="3"/>
      <c r="L886" s="3"/>
      <c r="M886" s="3"/>
      <c r="N886" s="3"/>
      <c r="O886" s="3"/>
      <c r="P886" s="3"/>
      <c r="Q886" s="3"/>
    </row>
    <row r="887">
      <c r="A887" s="9"/>
      <c r="B887" s="9"/>
      <c r="C887" s="9"/>
      <c r="D887" s="9"/>
      <c r="E887" s="9"/>
      <c r="F887" s="9"/>
      <c r="G887" s="9"/>
      <c r="H887" s="9"/>
      <c r="I887" s="88"/>
      <c r="J887" s="88"/>
      <c r="K887" s="9"/>
      <c r="L887" s="9"/>
      <c r="M887" s="9"/>
      <c r="N887" s="9"/>
      <c r="O887" s="9"/>
      <c r="P887" s="9"/>
      <c r="Q887" s="9"/>
    </row>
    <row r="888">
      <c r="A888" s="3"/>
      <c r="B888" s="3"/>
      <c r="C888" s="3"/>
      <c r="D888" s="3"/>
      <c r="E888" s="3"/>
      <c r="F888" s="3"/>
      <c r="G888" s="3"/>
      <c r="H888" s="3"/>
      <c r="I888" s="91"/>
      <c r="J888" s="91"/>
      <c r="K888" s="3"/>
      <c r="L888" s="3"/>
      <c r="M888" s="3"/>
      <c r="N888" s="3"/>
      <c r="O888" s="3"/>
      <c r="P888" s="3"/>
      <c r="Q888" s="3"/>
    </row>
    <row r="889">
      <c r="A889" s="9"/>
      <c r="B889" s="9"/>
      <c r="C889" s="9"/>
      <c r="D889" s="9"/>
      <c r="E889" s="9"/>
      <c r="F889" s="9"/>
      <c r="G889" s="9"/>
      <c r="H889" s="9"/>
      <c r="I889" s="88"/>
      <c r="J889" s="88"/>
      <c r="K889" s="9"/>
      <c r="L889" s="9"/>
      <c r="M889" s="9"/>
      <c r="N889" s="9"/>
      <c r="O889" s="9"/>
      <c r="P889" s="9"/>
      <c r="Q889" s="9"/>
    </row>
    <row r="890">
      <c r="A890" s="3"/>
      <c r="B890" s="3"/>
      <c r="C890" s="3"/>
      <c r="D890" s="3"/>
      <c r="E890" s="3"/>
      <c r="F890" s="3"/>
      <c r="G890" s="3"/>
      <c r="H890" s="3"/>
      <c r="I890" s="91"/>
      <c r="J890" s="91"/>
      <c r="K890" s="3"/>
      <c r="L890" s="3"/>
      <c r="M890" s="3"/>
      <c r="N890" s="3"/>
      <c r="O890" s="3"/>
      <c r="P890" s="3"/>
      <c r="Q890" s="3"/>
    </row>
    <row r="891">
      <c r="A891" s="9"/>
      <c r="B891" s="9"/>
      <c r="C891" s="9"/>
      <c r="D891" s="9"/>
      <c r="E891" s="9"/>
      <c r="F891" s="9"/>
      <c r="G891" s="9"/>
      <c r="H891" s="9"/>
      <c r="I891" s="88"/>
      <c r="J891" s="88"/>
      <c r="K891" s="9"/>
      <c r="L891" s="9"/>
      <c r="M891" s="9"/>
      <c r="N891" s="9"/>
      <c r="O891" s="9"/>
      <c r="P891" s="9"/>
      <c r="Q891" s="9"/>
    </row>
    <row r="892">
      <c r="A892" s="3"/>
      <c r="B892" s="3"/>
      <c r="C892" s="3"/>
      <c r="D892" s="3"/>
      <c r="E892" s="3"/>
      <c r="F892" s="3"/>
      <c r="G892" s="3"/>
      <c r="H892" s="3"/>
      <c r="I892" s="91"/>
      <c r="J892" s="91"/>
      <c r="K892" s="3"/>
      <c r="L892" s="3"/>
      <c r="M892" s="3"/>
      <c r="N892" s="3"/>
      <c r="O892" s="3"/>
      <c r="P892" s="3"/>
      <c r="Q892" s="3"/>
    </row>
    <row r="893">
      <c r="A893" s="9"/>
      <c r="B893" s="9"/>
      <c r="C893" s="9"/>
      <c r="D893" s="9"/>
      <c r="E893" s="9"/>
      <c r="F893" s="9"/>
      <c r="G893" s="9"/>
      <c r="H893" s="9"/>
      <c r="I893" s="88"/>
      <c r="J893" s="88"/>
      <c r="K893" s="9"/>
      <c r="L893" s="9"/>
      <c r="M893" s="9"/>
      <c r="N893" s="9"/>
      <c r="O893" s="9"/>
      <c r="P893" s="9"/>
      <c r="Q893" s="9"/>
    </row>
    <row r="894">
      <c r="A894" s="3"/>
      <c r="B894" s="3"/>
      <c r="C894" s="3"/>
      <c r="D894" s="3"/>
      <c r="E894" s="3"/>
      <c r="F894" s="3"/>
      <c r="G894" s="3"/>
      <c r="H894" s="3"/>
      <c r="I894" s="91"/>
      <c r="J894" s="91"/>
      <c r="K894" s="3"/>
      <c r="L894" s="3"/>
      <c r="M894" s="3"/>
      <c r="N894" s="3"/>
      <c r="O894" s="3"/>
      <c r="P894" s="3"/>
      <c r="Q894" s="3"/>
    </row>
    <row r="895">
      <c r="A895" s="9"/>
      <c r="B895" s="9"/>
      <c r="C895" s="9"/>
      <c r="D895" s="9"/>
      <c r="E895" s="9"/>
      <c r="F895" s="9"/>
      <c r="G895" s="9"/>
      <c r="H895" s="9"/>
      <c r="I895" s="88"/>
      <c r="J895" s="88"/>
      <c r="K895" s="9"/>
      <c r="L895" s="9"/>
      <c r="M895" s="9"/>
      <c r="N895" s="9"/>
      <c r="O895" s="9"/>
      <c r="P895" s="9"/>
      <c r="Q895" s="9"/>
    </row>
    <row r="896">
      <c r="A896" s="3"/>
      <c r="B896" s="3"/>
      <c r="C896" s="3"/>
      <c r="D896" s="3"/>
      <c r="E896" s="3"/>
      <c r="F896" s="3"/>
      <c r="G896" s="3"/>
      <c r="H896" s="3"/>
      <c r="I896" s="91"/>
      <c r="J896" s="91"/>
      <c r="K896" s="3"/>
      <c r="L896" s="3"/>
      <c r="M896" s="3"/>
      <c r="N896" s="3"/>
      <c r="O896" s="3"/>
      <c r="P896" s="3"/>
      <c r="Q896" s="3"/>
    </row>
    <row r="897">
      <c r="A897" s="9"/>
      <c r="B897" s="9"/>
      <c r="C897" s="9"/>
      <c r="D897" s="9"/>
      <c r="E897" s="9"/>
      <c r="F897" s="9"/>
      <c r="G897" s="9"/>
      <c r="H897" s="9"/>
      <c r="I897" s="88"/>
      <c r="J897" s="88"/>
      <c r="K897" s="9"/>
      <c r="L897" s="9"/>
      <c r="M897" s="9"/>
      <c r="N897" s="9"/>
      <c r="O897" s="9"/>
      <c r="P897" s="9"/>
      <c r="Q897" s="9"/>
    </row>
    <row r="898">
      <c r="A898" s="3"/>
      <c r="B898" s="3"/>
      <c r="C898" s="3"/>
      <c r="D898" s="3"/>
      <c r="E898" s="3"/>
      <c r="F898" s="3"/>
      <c r="G898" s="3"/>
      <c r="H898" s="3"/>
      <c r="I898" s="91"/>
      <c r="J898" s="91"/>
      <c r="K898" s="3"/>
      <c r="L898" s="3"/>
      <c r="M898" s="3"/>
      <c r="N898" s="3"/>
      <c r="O898" s="3"/>
      <c r="P898" s="3"/>
      <c r="Q898" s="3"/>
    </row>
    <row r="899">
      <c r="A899" s="9"/>
      <c r="B899" s="9"/>
      <c r="C899" s="9"/>
      <c r="D899" s="9"/>
      <c r="E899" s="9"/>
      <c r="F899" s="9"/>
      <c r="G899" s="9"/>
      <c r="H899" s="9"/>
      <c r="I899" s="88"/>
      <c r="J899" s="88"/>
      <c r="K899" s="9"/>
      <c r="L899" s="9"/>
      <c r="M899" s="9"/>
      <c r="N899" s="9"/>
      <c r="O899" s="9"/>
      <c r="P899" s="9"/>
      <c r="Q899" s="9"/>
    </row>
    <row r="900">
      <c r="A900" s="3"/>
      <c r="B900" s="3"/>
      <c r="C900" s="3"/>
      <c r="D900" s="3"/>
      <c r="E900" s="3"/>
      <c r="F900" s="3"/>
      <c r="G900" s="3"/>
      <c r="H900" s="3"/>
      <c r="I900" s="91"/>
      <c r="J900" s="91"/>
      <c r="K900" s="3"/>
      <c r="L900" s="3"/>
      <c r="M900" s="3"/>
      <c r="N900" s="3"/>
      <c r="O900" s="3"/>
      <c r="P900" s="3"/>
      <c r="Q900" s="3"/>
    </row>
    <row r="901">
      <c r="A901" s="9"/>
      <c r="B901" s="9"/>
      <c r="C901" s="9"/>
      <c r="D901" s="9"/>
      <c r="E901" s="9"/>
      <c r="F901" s="9"/>
      <c r="G901" s="9"/>
      <c r="H901" s="9"/>
      <c r="I901" s="88"/>
      <c r="J901" s="88"/>
      <c r="K901" s="9"/>
      <c r="L901" s="9"/>
      <c r="M901" s="9"/>
      <c r="N901" s="9"/>
      <c r="O901" s="9"/>
      <c r="P901" s="9"/>
      <c r="Q901" s="9"/>
    </row>
    <row r="902">
      <c r="A902" s="3"/>
      <c r="B902" s="3"/>
      <c r="C902" s="3"/>
      <c r="D902" s="3"/>
      <c r="E902" s="3"/>
      <c r="F902" s="3"/>
      <c r="G902" s="3"/>
      <c r="H902" s="3"/>
      <c r="I902" s="91"/>
      <c r="J902" s="91"/>
      <c r="K902" s="3"/>
      <c r="L902" s="3"/>
      <c r="M902" s="3"/>
      <c r="N902" s="3"/>
      <c r="O902" s="3"/>
      <c r="P902" s="3"/>
      <c r="Q902" s="3"/>
    </row>
    <row r="903">
      <c r="A903" s="9"/>
      <c r="B903" s="9"/>
      <c r="C903" s="9"/>
      <c r="D903" s="9"/>
      <c r="E903" s="9"/>
      <c r="F903" s="9"/>
      <c r="G903" s="9"/>
      <c r="H903" s="9"/>
      <c r="I903" s="88"/>
      <c r="J903" s="88"/>
      <c r="K903" s="9"/>
      <c r="L903" s="9"/>
      <c r="M903" s="9"/>
      <c r="N903" s="9"/>
      <c r="O903" s="9"/>
      <c r="P903" s="9"/>
      <c r="Q903" s="9"/>
    </row>
    <row r="904">
      <c r="A904" s="3"/>
      <c r="B904" s="3"/>
      <c r="C904" s="3"/>
      <c r="D904" s="3"/>
      <c r="E904" s="3"/>
      <c r="F904" s="3"/>
      <c r="G904" s="3"/>
      <c r="H904" s="3"/>
      <c r="I904" s="91"/>
      <c r="J904" s="91"/>
      <c r="K904" s="3"/>
      <c r="L904" s="3"/>
      <c r="M904" s="3"/>
      <c r="N904" s="3"/>
      <c r="O904" s="3"/>
      <c r="P904" s="3"/>
      <c r="Q904" s="3"/>
    </row>
    <row r="905">
      <c r="A905" s="9"/>
      <c r="B905" s="9"/>
      <c r="C905" s="9"/>
      <c r="D905" s="9"/>
      <c r="E905" s="9"/>
      <c r="F905" s="9"/>
      <c r="G905" s="9"/>
      <c r="H905" s="9"/>
      <c r="I905" s="88"/>
      <c r="J905" s="88"/>
      <c r="K905" s="9"/>
      <c r="L905" s="9"/>
      <c r="M905" s="9"/>
      <c r="N905" s="9"/>
      <c r="O905" s="9"/>
      <c r="P905" s="9"/>
      <c r="Q905" s="9"/>
    </row>
    <row r="906">
      <c r="A906" s="3"/>
      <c r="B906" s="3"/>
      <c r="C906" s="3"/>
      <c r="D906" s="3"/>
      <c r="E906" s="3"/>
      <c r="F906" s="3"/>
      <c r="G906" s="3"/>
      <c r="H906" s="3"/>
      <c r="I906" s="91"/>
      <c r="J906" s="91"/>
      <c r="K906" s="3"/>
      <c r="L906" s="3"/>
      <c r="M906" s="3"/>
      <c r="N906" s="3"/>
      <c r="O906" s="3"/>
      <c r="P906" s="3"/>
      <c r="Q906" s="3"/>
    </row>
    <row r="907">
      <c r="A907" s="9"/>
      <c r="B907" s="9"/>
      <c r="C907" s="9"/>
      <c r="D907" s="9"/>
      <c r="E907" s="9"/>
      <c r="F907" s="9"/>
      <c r="G907" s="9"/>
      <c r="H907" s="9"/>
      <c r="I907" s="88"/>
      <c r="J907" s="88"/>
      <c r="K907" s="9"/>
      <c r="L907" s="9"/>
      <c r="M907" s="9"/>
      <c r="N907" s="9"/>
      <c r="O907" s="9"/>
      <c r="P907" s="9"/>
      <c r="Q907" s="9"/>
    </row>
    <row r="908">
      <c r="A908" s="3"/>
      <c r="B908" s="3"/>
      <c r="C908" s="3"/>
      <c r="D908" s="3"/>
      <c r="E908" s="3"/>
      <c r="F908" s="3"/>
      <c r="G908" s="3"/>
      <c r="H908" s="3"/>
      <c r="I908" s="91"/>
      <c r="J908" s="91"/>
      <c r="K908" s="3"/>
      <c r="L908" s="3"/>
      <c r="M908" s="3"/>
      <c r="N908" s="3"/>
      <c r="O908" s="3"/>
      <c r="P908" s="3"/>
      <c r="Q908" s="3"/>
    </row>
    <row r="909">
      <c r="A909" s="9"/>
      <c r="B909" s="9"/>
      <c r="C909" s="9"/>
      <c r="D909" s="9"/>
      <c r="E909" s="9"/>
      <c r="F909" s="9"/>
      <c r="G909" s="9"/>
      <c r="H909" s="9"/>
      <c r="I909" s="88"/>
      <c r="J909" s="88"/>
      <c r="K909" s="9"/>
      <c r="L909" s="9"/>
      <c r="M909" s="9"/>
      <c r="N909" s="9"/>
      <c r="O909" s="9"/>
      <c r="P909" s="9"/>
      <c r="Q909" s="9"/>
    </row>
    <row r="910">
      <c r="A910" s="3"/>
      <c r="B910" s="3"/>
      <c r="C910" s="3"/>
      <c r="D910" s="3"/>
      <c r="E910" s="3"/>
      <c r="F910" s="3"/>
      <c r="G910" s="3"/>
      <c r="H910" s="3"/>
      <c r="I910" s="91"/>
      <c r="J910" s="91"/>
      <c r="K910" s="3"/>
      <c r="L910" s="3"/>
      <c r="M910" s="3"/>
      <c r="N910" s="3"/>
      <c r="O910" s="3"/>
      <c r="P910" s="3"/>
      <c r="Q910" s="3"/>
    </row>
    <row r="911">
      <c r="A911" s="9"/>
      <c r="B911" s="9"/>
      <c r="C911" s="9"/>
      <c r="D911" s="9"/>
      <c r="E911" s="9"/>
      <c r="F911" s="9"/>
      <c r="G911" s="9"/>
      <c r="H911" s="9"/>
      <c r="I911" s="88"/>
      <c r="J911" s="88"/>
      <c r="K911" s="9"/>
      <c r="L911" s="9"/>
      <c r="M911" s="9"/>
      <c r="N911" s="9"/>
      <c r="O911" s="9"/>
      <c r="P911" s="9"/>
      <c r="Q911" s="9"/>
    </row>
    <row r="912">
      <c r="A912" s="3"/>
      <c r="B912" s="3"/>
      <c r="C912" s="3"/>
      <c r="D912" s="3"/>
      <c r="E912" s="3"/>
      <c r="F912" s="3"/>
      <c r="G912" s="3"/>
      <c r="H912" s="3"/>
      <c r="I912" s="91"/>
      <c r="J912" s="91"/>
      <c r="K912" s="3"/>
      <c r="L912" s="3"/>
      <c r="M912" s="3"/>
      <c r="N912" s="3"/>
      <c r="O912" s="3"/>
      <c r="P912" s="3"/>
      <c r="Q912" s="3"/>
    </row>
    <row r="913">
      <c r="A913" s="9"/>
      <c r="B913" s="9"/>
      <c r="C913" s="9"/>
      <c r="D913" s="9"/>
      <c r="E913" s="9"/>
      <c r="F913" s="9"/>
      <c r="G913" s="9"/>
      <c r="H913" s="9"/>
      <c r="I913" s="88"/>
      <c r="J913" s="88"/>
      <c r="K913" s="9"/>
      <c r="L913" s="9"/>
      <c r="M913" s="9"/>
      <c r="N913" s="9"/>
      <c r="O913" s="9"/>
      <c r="P913" s="9"/>
      <c r="Q913" s="9"/>
    </row>
    <row r="914">
      <c r="A914" s="3"/>
      <c r="B914" s="3"/>
      <c r="C914" s="3"/>
      <c r="D914" s="3"/>
      <c r="E914" s="3"/>
      <c r="F914" s="3"/>
      <c r="G914" s="3"/>
      <c r="H914" s="3"/>
      <c r="I914" s="91"/>
      <c r="J914" s="91"/>
      <c r="K914" s="3"/>
      <c r="L914" s="3"/>
      <c r="M914" s="3"/>
      <c r="N914" s="3"/>
      <c r="O914" s="3"/>
      <c r="P914" s="3"/>
      <c r="Q914" s="3"/>
    </row>
    <row r="915">
      <c r="A915" s="9"/>
      <c r="B915" s="9"/>
      <c r="C915" s="9"/>
      <c r="D915" s="9"/>
      <c r="E915" s="9"/>
      <c r="F915" s="9"/>
      <c r="G915" s="9"/>
      <c r="H915" s="9"/>
      <c r="I915" s="88"/>
      <c r="J915" s="88"/>
      <c r="K915" s="9"/>
      <c r="L915" s="9"/>
      <c r="M915" s="9"/>
      <c r="N915" s="9"/>
      <c r="O915" s="9"/>
      <c r="P915" s="9"/>
      <c r="Q915" s="9"/>
    </row>
    <row r="916">
      <c r="A916" s="3"/>
      <c r="B916" s="3"/>
      <c r="C916" s="3"/>
      <c r="D916" s="3"/>
      <c r="E916" s="3"/>
      <c r="F916" s="3"/>
      <c r="G916" s="3"/>
      <c r="H916" s="3"/>
      <c r="I916" s="91"/>
      <c r="J916" s="91"/>
      <c r="K916" s="3"/>
      <c r="L916" s="3"/>
      <c r="M916" s="3"/>
      <c r="N916" s="3"/>
      <c r="O916" s="3"/>
      <c r="P916" s="3"/>
      <c r="Q916" s="3"/>
    </row>
    <row r="917">
      <c r="A917" s="9"/>
      <c r="B917" s="9"/>
      <c r="C917" s="9"/>
      <c r="D917" s="9"/>
      <c r="E917" s="9"/>
      <c r="F917" s="9"/>
      <c r="G917" s="9"/>
      <c r="H917" s="9"/>
      <c r="I917" s="88"/>
      <c r="J917" s="88"/>
      <c r="K917" s="9"/>
      <c r="L917" s="9"/>
      <c r="M917" s="9"/>
      <c r="N917" s="9"/>
      <c r="O917" s="9"/>
      <c r="P917" s="9"/>
      <c r="Q917" s="9"/>
    </row>
    <row r="918">
      <c r="A918" s="3"/>
      <c r="B918" s="3"/>
      <c r="C918" s="3"/>
      <c r="D918" s="3"/>
      <c r="E918" s="3"/>
      <c r="F918" s="3"/>
      <c r="G918" s="3"/>
      <c r="H918" s="3"/>
      <c r="I918" s="91"/>
      <c r="J918" s="91"/>
      <c r="K918" s="3"/>
      <c r="L918" s="3"/>
      <c r="M918" s="3"/>
      <c r="N918" s="3"/>
      <c r="O918" s="3"/>
      <c r="P918" s="3"/>
      <c r="Q918" s="3"/>
    </row>
    <row r="919">
      <c r="A919" s="9"/>
      <c r="B919" s="9"/>
      <c r="C919" s="9"/>
      <c r="D919" s="9"/>
      <c r="E919" s="9"/>
      <c r="F919" s="9"/>
      <c r="G919" s="9"/>
      <c r="H919" s="9"/>
      <c r="I919" s="88"/>
      <c r="J919" s="88"/>
      <c r="K919" s="9"/>
      <c r="L919" s="9"/>
      <c r="M919" s="9"/>
      <c r="N919" s="9"/>
      <c r="O919" s="9"/>
      <c r="P919" s="9"/>
      <c r="Q919" s="9"/>
    </row>
    <row r="920">
      <c r="A920" s="3"/>
      <c r="B920" s="3"/>
      <c r="C920" s="3"/>
      <c r="D920" s="3"/>
      <c r="E920" s="3"/>
      <c r="F920" s="3"/>
      <c r="G920" s="3"/>
      <c r="H920" s="3"/>
      <c r="I920" s="91"/>
      <c r="J920" s="91"/>
      <c r="K920" s="3"/>
      <c r="L920" s="3"/>
      <c r="M920" s="3"/>
      <c r="N920" s="3"/>
      <c r="O920" s="3"/>
      <c r="P920" s="3"/>
      <c r="Q920" s="3"/>
    </row>
    <row r="921">
      <c r="A921" s="9"/>
      <c r="B921" s="9"/>
      <c r="C921" s="9"/>
      <c r="D921" s="9"/>
      <c r="E921" s="9"/>
      <c r="F921" s="9"/>
      <c r="G921" s="9"/>
      <c r="H921" s="9"/>
      <c r="I921" s="88"/>
      <c r="J921" s="88"/>
      <c r="K921" s="9"/>
      <c r="L921" s="9"/>
      <c r="M921" s="9"/>
      <c r="N921" s="9"/>
      <c r="O921" s="9"/>
      <c r="P921" s="9"/>
      <c r="Q921" s="9"/>
    </row>
    <row r="922">
      <c r="A922" s="3"/>
      <c r="B922" s="3"/>
      <c r="C922" s="3"/>
      <c r="D922" s="3"/>
      <c r="E922" s="3"/>
      <c r="F922" s="3"/>
      <c r="G922" s="3"/>
      <c r="H922" s="3"/>
      <c r="I922" s="91"/>
      <c r="J922" s="91"/>
      <c r="K922" s="3"/>
      <c r="L922" s="3"/>
      <c r="M922" s="3"/>
      <c r="N922" s="3"/>
      <c r="O922" s="3"/>
      <c r="P922" s="3"/>
      <c r="Q922" s="3"/>
    </row>
    <row r="923">
      <c r="A923" s="9"/>
      <c r="B923" s="9"/>
      <c r="C923" s="9"/>
      <c r="D923" s="9"/>
      <c r="E923" s="9"/>
      <c r="F923" s="9"/>
      <c r="G923" s="9"/>
      <c r="H923" s="9"/>
      <c r="I923" s="88"/>
      <c r="J923" s="88"/>
      <c r="K923" s="9"/>
      <c r="L923" s="9"/>
      <c r="M923" s="9"/>
      <c r="N923" s="9"/>
      <c r="O923" s="9"/>
      <c r="P923" s="9"/>
      <c r="Q923" s="9"/>
    </row>
    <row r="924">
      <c r="A924" s="3"/>
      <c r="B924" s="3"/>
      <c r="C924" s="3"/>
      <c r="D924" s="3"/>
      <c r="E924" s="3"/>
      <c r="F924" s="3"/>
      <c r="G924" s="3"/>
      <c r="H924" s="3"/>
      <c r="I924" s="91"/>
      <c r="J924" s="91"/>
      <c r="K924" s="3"/>
      <c r="L924" s="3"/>
      <c r="M924" s="3"/>
      <c r="N924" s="3"/>
      <c r="O924" s="3"/>
      <c r="P924" s="3"/>
      <c r="Q924" s="3"/>
    </row>
    <row r="925">
      <c r="A925" s="9"/>
      <c r="B925" s="9"/>
      <c r="C925" s="9"/>
      <c r="D925" s="9"/>
      <c r="E925" s="9"/>
      <c r="F925" s="9"/>
      <c r="G925" s="9"/>
      <c r="H925" s="9"/>
      <c r="I925" s="88"/>
      <c r="J925" s="88"/>
      <c r="K925" s="9"/>
      <c r="L925" s="9"/>
      <c r="M925" s="9"/>
      <c r="N925" s="9"/>
      <c r="O925" s="9"/>
      <c r="P925" s="9"/>
      <c r="Q925" s="9"/>
    </row>
    <row r="926">
      <c r="A926" s="3"/>
      <c r="B926" s="3"/>
      <c r="C926" s="3"/>
      <c r="D926" s="3"/>
      <c r="E926" s="3"/>
      <c r="F926" s="3"/>
      <c r="G926" s="3"/>
      <c r="H926" s="3"/>
      <c r="I926" s="91"/>
      <c r="J926" s="91"/>
      <c r="K926" s="3"/>
      <c r="L926" s="3"/>
      <c r="M926" s="3"/>
      <c r="N926" s="3"/>
      <c r="O926" s="3"/>
      <c r="P926" s="3"/>
      <c r="Q926" s="3"/>
    </row>
    <row r="927">
      <c r="A927" s="9"/>
      <c r="B927" s="9"/>
      <c r="C927" s="9"/>
      <c r="D927" s="9"/>
      <c r="E927" s="9"/>
      <c r="F927" s="9"/>
      <c r="G927" s="9"/>
      <c r="H927" s="9"/>
      <c r="I927" s="88"/>
      <c r="J927" s="88"/>
      <c r="K927" s="9"/>
      <c r="L927" s="9"/>
      <c r="M927" s="9"/>
      <c r="N927" s="9"/>
      <c r="O927" s="9"/>
      <c r="P927" s="9"/>
      <c r="Q927" s="9"/>
    </row>
    <row r="928">
      <c r="A928" s="3"/>
      <c r="B928" s="3"/>
      <c r="C928" s="3"/>
      <c r="D928" s="3"/>
      <c r="E928" s="3"/>
      <c r="F928" s="3"/>
      <c r="G928" s="3"/>
      <c r="H928" s="3"/>
      <c r="I928" s="91"/>
      <c r="J928" s="91"/>
      <c r="K928" s="3"/>
      <c r="L928" s="3"/>
      <c r="M928" s="3"/>
      <c r="N928" s="3"/>
      <c r="O928" s="3"/>
      <c r="P928" s="3"/>
      <c r="Q928" s="3"/>
    </row>
    <row r="929">
      <c r="A929" s="9"/>
      <c r="B929" s="9"/>
      <c r="C929" s="9"/>
      <c r="D929" s="9"/>
      <c r="E929" s="9"/>
      <c r="F929" s="9"/>
      <c r="G929" s="9"/>
      <c r="H929" s="9"/>
      <c r="I929" s="88"/>
      <c r="J929" s="88"/>
      <c r="K929" s="9"/>
      <c r="L929" s="9"/>
      <c r="M929" s="9"/>
      <c r="N929" s="9"/>
      <c r="O929" s="9"/>
      <c r="P929" s="9"/>
      <c r="Q929" s="9"/>
    </row>
    <row r="930">
      <c r="A930" s="3"/>
      <c r="B930" s="3"/>
      <c r="C930" s="3"/>
      <c r="D930" s="3"/>
      <c r="E930" s="3"/>
      <c r="F930" s="3"/>
      <c r="G930" s="3"/>
      <c r="H930" s="3"/>
      <c r="I930" s="91"/>
      <c r="J930" s="91"/>
      <c r="K930" s="3"/>
      <c r="L930" s="3"/>
      <c r="M930" s="3"/>
      <c r="N930" s="3"/>
      <c r="O930" s="3"/>
      <c r="P930" s="3"/>
      <c r="Q930" s="3"/>
    </row>
    <row r="931">
      <c r="A931" s="9"/>
      <c r="B931" s="9"/>
      <c r="C931" s="9"/>
      <c r="D931" s="9"/>
      <c r="E931" s="9"/>
      <c r="F931" s="9"/>
      <c r="G931" s="9"/>
      <c r="H931" s="9"/>
      <c r="I931" s="88"/>
      <c r="J931" s="88"/>
      <c r="K931" s="9"/>
      <c r="L931" s="9"/>
      <c r="M931" s="9"/>
      <c r="N931" s="9"/>
      <c r="O931" s="9"/>
      <c r="P931" s="9"/>
      <c r="Q931" s="9"/>
    </row>
    <row r="932">
      <c r="A932" s="3"/>
      <c r="B932" s="3"/>
      <c r="C932" s="3"/>
      <c r="D932" s="3"/>
      <c r="E932" s="3"/>
      <c r="F932" s="3"/>
      <c r="G932" s="3"/>
      <c r="H932" s="3"/>
      <c r="I932" s="91"/>
      <c r="J932" s="91"/>
      <c r="K932" s="3"/>
      <c r="L932" s="3"/>
      <c r="M932" s="3"/>
      <c r="N932" s="3"/>
      <c r="O932" s="3"/>
      <c r="P932" s="3"/>
      <c r="Q932" s="3"/>
    </row>
    <row r="933">
      <c r="A933" s="9"/>
      <c r="B933" s="9"/>
      <c r="C933" s="9"/>
      <c r="D933" s="9"/>
      <c r="E933" s="9"/>
      <c r="F933" s="9"/>
      <c r="G933" s="9"/>
      <c r="H933" s="9"/>
      <c r="I933" s="88"/>
      <c r="J933" s="88"/>
      <c r="K933" s="9"/>
      <c r="L933" s="9"/>
      <c r="M933" s="9"/>
      <c r="N933" s="9"/>
      <c r="O933" s="9"/>
      <c r="P933" s="9"/>
      <c r="Q933" s="9"/>
    </row>
    <row r="934">
      <c r="A934" s="3"/>
      <c r="B934" s="3"/>
      <c r="C934" s="3"/>
      <c r="D934" s="3"/>
      <c r="E934" s="3"/>
      <c r="F934" s="3"/>
      <c r="G934" s="3"/>
      <c r="H934" s="3"/>
      <c r="I934" s="91"/>
      <c r="J934" s="91"/>
      <c r="K934" s="3"/>
      <c r="L934" s="3"/>
      <c r="M934" s="3"/>
      <c r="N934" s="3"/>
      <c r="O934" s="3"/>
      <c r="P934" s="3"/>
      <c r="Q934" s="3"/>
    </row>
    <row r="935">
      <c r="A935" s="9"/>
      <c r="B935" s="9"/>
      <c r="C935" s="9"/>
      <c r="D935" s="9"/>
      <c r="E935" s="9"/>
      <c r="F935" s="9"/>
      <c r="G935" s="9"/>
      <c r="H935" s="9"/>
      <c r="I935" s="88"/>
      <c r="J935" s="88"/>
      <c r="K935" s="9"/>
      <c r="L935" s="9"/>
      <c r="M935" s="9"/>
      <c r="N935" s="9"/>
      <c r="O935" s="9"/>
      <c r="P935" s="9"/>
      <c r="Q935" s="9"/>
    </row>
    <row r="936">
      <c r="A936" s="3"/>
      <c r="B936" s="3"/>
      <c r="C936" s="3"/>
      <c r="D936" s="3"/>
      <c r="E936" s="3"/>
      <c r="F936" s="3"/>
      <c r="G936" s="3"/>
      <c r="H936" s="3"/>
      <c r="I936" s="91"/>
      <c r="J936" s="91"/>
      <c r="K936" s="3"/>
      <c r="L936" s="3"/>
      <c r="M936" s="3"/>
      <c r="N936" s="3"/>
      <c r="O936" s="3"/>
      <c r="P936" s="3"/>
      <c r="Q936" s="3"/>
    </row>
    <row r="937">
      <c r="A937" s="9"/>
      <c r="B937" s="9"/>
      <c r="C937" s="9"/>
      <c r="D937" s="9"/>
      <c r="E937" s="9"/>
      <c r="F937" s="9"/>
      <c r="G937" s="9"/>
      <c r="H937" s="9"/>
      <c r="I937" s="88"/>
      <c r="J937" s="88"/>
      <c r="K937" s="9"/>
      <c r="L937" s="9"/>
      <c r="M937" s="9"/>
      <c r="N937" s="9"/>
      <c r="O937" s="9"/>
      <c r="P937" s="9"/>
      <c r="Q937" s="9"/>
    </row>
    <row r="938">
      <c r="A938" s="3"/>
      <c r="B938" s="3"/>
      <c r="C938" s="3"/>
      <c r="D938" s="3"/>
      <c r="E938" s="3"/>
      <c r="F938" s="3"/>
      <c r="G938" s="3"/>
      <c r="H938" s="3"/>
      <c r="I938" s="91"/>
      <c r="J938" s="91"/>
      <c r="K938" s="3"/>
      <c r="L938" s="3"/>
      <c r="M938" s="3"/>
      <c r="N938" s="3"/>
      <c r="O938" s="3"/>
      <c r="P938" s="3"/>
      <c r="Q938" s="3"/>
    </row>
    <row r="939">
      <c r="A939" s="9"/>
      <c r="B939" s="9"/>
      <c r="C939" s="9"/>
      <c r="D939" s="9"/>
      <c r="E939" s="9"/>
      <c r="F939" s="9"/>
      <c r="G939" s="9"/>
      <c r="H939" s="9"/>
      <c r="I939" s="88"/>
      <c r="J939" s="88"/>
      <c r="K939" s="9"/>
      <c r="L939" s="9"/>
      <c r="M939" s="9"/>
      <c r="N939" s="9"/>
      <c r="O939" s="9"/>
      <c r="P939" s="9"/>
      <c r="Q939" s="9"/>
    </row>
    <row r="940">
      <c r="A940" s="3"/>
      <c r="B940" s="3"/>
      <c r="C940" s="3"/>
      <c r="D940" s="3"/>
      <c r="E940" s="3"/>
      <c r="F940" s="3"/>
      <c r="G940" s="3"/>
      <c r="H940" s="3"/>
      <c r="I940" s="91"/>
      <c r="J940" s="91"/>
      <c r="K940" s="3"/>
      <c r="L940" s="3"/>
      <c r="M940" s="3"/>
      <c r="N940" s="3"/>
      <c r="O940" s="3"/>
      <c r="P940" s="3"/>
      <c r="Q940" s="3"/>
    </row>
    <row r="941">
      <c r="A941" s="9"/>
      <c r="B941" s="9"/>
      <c r="C941" s="9"/>
      <c r="D941" s="9"/>
      <c r="E941" s="9"/>
      <c r="F941" s="9"/>
      <c r="G941" s="9"/>
      <c r="H941" s="9"/>
      <c r="I941" s="88"/>
      <c r="J941" s="88"/>
      <c r="K941" s="9"/>
      <c r="L941" s="9"/>
      <c r="M941" s="9"/>
      <c r="N941" s="9"/>
      <c r="O941" s="9"/>
      <c r="P941" s="9"/>
      <c r="Q941" s="9"/>
    </row>
    <row r="942">
      <c r="A942" s="3"/>
      <c r="B942" s="3"/>
      <c r="C942" s="3"/>
      <c r="D942" s="3"/>
      <c r="E942" s="3"/>
      <c r="F942" s="3"/>
      <c r="G942" s="3"/>
      <c r="H942" s="3"/>
      <c r="I942" s="91"/>
      <c r="J942" s="91"/>
      <c r="K942" s="3"/>
      <c r="L942" s="3"/>
      <c r="M942" s="3"/>
      <c r="N942" s="3"/>
      <c r="O942" s="3"/>
      <c r="P942" s="3"/>
      <c r="Q942" s="3"/>
    </row>
    <row r="943">
      <c r="A943" s="9"/>
      <c r="B943" s="9"/>
      <c r="C943" s="9"/>
      <c r="D943" s="9"/>
      <c r="E943" s="9"/>
      <c r="F943" s="9"/>
      <c r="G943" s="9"/>
      <c r="H943" s="9"/>
      <c r="I943" s="88"/>
      <c r="J943" s="88"/>
      <c r="K943" s="9"/>
      <c r="L943" s="9"/>
      <c r="M943" s="9"/>
      <c r="N943" s="9"/>
      <c r="O943" s="9"/>
      <c r="P943" s="9"/>
      <c r="Q943" s="9"/>
    </row>
    <row r="944">
      <c r="A944" s="3"/>
      <c r="B944" s="3"/>
      <c r="C944" s="3"/>
      <c r="D944" s="3"/>
      <c r="E944" s="3"/>
      <c r="F944" s="3"/>
      <c r="G944" s="3"/>
      <c r="H944" s="3"/>
      <c r="I944" s="91"/>
      <c r="J944" s="91"/>
      <c r="K944" s="3"/>
      <c r="L944" s="3"/>
      <c r="M944" s="3"/>
      <c r="N944" s="3"/>
      <c r="O944" s="3"/>
      <c r="P944" s="3"/>
      <c r="Q944" s="3"/>
    </row>
    <row r="945">
      <c r="A945" s="9"/>
      <c r="B945" s="9"/>
      <c r="C945" s="9"/>
      <c r="D945" s="9"/>
      <c r="E945" s="9"/>
      <c r="F945" s="9"/>
      <c r="G945" s="9"/>
      <c r="H945" s="9"/>
      <c r="I945" s="88"/>
      <c r="J945" s="88"/>
      <c r="K945" s="9"/>
      <c r="L945" s="9"/>
      <c r="M945" s="9"/>
      <c r="N945" s="9"/>
      <c r="O945" s="9"/>
      <c r="P945" s="9"/>
      <c r="Q945" s="9"/>
    </row>
    <row r="946">
      <c r="A946" s="3"/>
      <c r="B946" s="3"/>
      <c r="C946" s="3"/>
      <c r="D946" s="3"/>
      <c r="E946" s="3"/>
      <c r="F946" s="3"/>
      <c r="G946" s="3"/>
      <c r="H946" s="3"/>
      <c r="I946" s="91"/>
      <c r="J946" s="91"/>
      <c r="K946" s="3"/>
      <c r="L946" s="3"/>
      <c r="M946" s="3"/>
      <c r="N946" s="3"/>
      <c r="O946" s="3"/>
      <c r="P946" s="3"/>
      <c r="Q946" s="3"/>
    </row>
    <row r="947">
      <c r="A947" s="9"/>
      <c r="B947" s="9"/>
      <c r="C947" s="9"/>
      <c r="D947" s="9"/>
      <c r="E947" s="9"/>
      <c r="F947" s="9"/>
      <c r="G947" s="9"/>
      <c r="H947" s="9"/>
      <c r="I947" s="88"/>
      <c r="J947" s="88"/>
      <c r="K947" s="9"/>
      <c r="L947" s="9"/>
      <c r="M947" s="9"/>
      <c r="N947" s="9"/>
      <c r="O947" s="9"/>
      <c r="P947" s="9"/>
      <c r="Q947" s="9"/>
    </row>
    <row r="948">
      <c r="A948" s="3"/>
      <c r="B948" s="3"/>
      <c r="C948" s="3"/>
      <c r="D948" s="3"/>
      <c r="E948" s="3"/>
      <c r="F948" s="3"/>
      <c r="G948" s="3"/>
      <c r="H948" s="3"/>
      <c r="I948" s="91"/>
      <c r="J948" s="91"/>
      <c r="K948" s="3"/>
      <c r="L948" s="3"/>
      <c r="M948" s="3"/>
      <c r="N948" s="3"/>
      <c r="O948" s="3"/>
      <c r="P948" s="3"/>
      <c r="Q948" s="3"/>
    </row>
    <row r="949">
      <c r="A949" s="9"/>
      <c r="B949" s="9"/>
      <c r="C949" s="9"/>
      <c r="D949" s="9"/>
      <c r="E949" s="9"/>
      <c r="F949" s="9"/>
      <c r="G949" s="9"/>
      <c r="H949" s="9"/>
      <c r="I949" s="88"/>
      <c r="J949" s="88"/>
      <c r="K949" s="9"/>
      <c r="L949" s="9"/>
      <c r="M949" s="9"/>
      <c r="N949" s="9"/>
      <c r="O949" s="9"/>
      <c r="P949" s="9"/>
      <c r="Q949" s="9"/>
    </row>
    <row r="950">
      <c r="A950" s="3"/>
      <c r="B950" s="3"/>
      <c r="C950" s="3"/>
      <c r="D950" s="3"/>
      <c r="E950" s="3"/>
      <c r="F950" s="3"/>
      <c r="G950" s="3"/>
      <c r="H950" s="3"/>
      <c r="I950" s="91"/>
      <c r="J950" s="91"/>
      <c r="K950" s="3"/>
      <c r="L950" s="3"/>
      <c r="M950" s="3"/>
      <c r="N950" s="3"/>
      <c r="O950" s="3"/>
      <c r="P950" s="3"/>
      <c r="Q950" s="3"/>
    </row>
    <row r="951">
      <c r="A951" s="9"/>
      <c r="B951" s="9"/>
      <c r="C951" s="9"/>
      <c r="D951" s="9"/>
      <c r="E951" s="9"/>
      <c r="F951" s="9"/>
      <c r="G951" s="9"/>
      <c r="H951" s="9"/>
      <c r="I951" s="88"/>
      <c r="J951" s="88"/>
      <c r="K951" s="9"/>
      <c r="L951" s="9"/>
      <c r="M951" s="9"/>
      <c r="N951" s="9"/>
      <c r="O951" s="9"/>
      <c r="P951" s="9"/>
      <c r="Q951" s="9"/>
    </row>
    <row r="952">
      <c r="A952" s="3"/>
      <c r="B952" s="3"/>
      <c r="C952" s="3"/>
      <c r="D952" s="3"/>
      <c r="E952" s="3"/>
      <c r="F952" s="3"/>
      <c r="G952" s="3"/>
      <c r="H952" s="3"/>
      <c r="I952" s="91"/>
      <c r="J952" s="91"/>
      <c r="K952" s="3"/>
      <c r="L952" s="3"/>
      <c r="M952" s="3"/>
      <c r="N952" s="3"/>
      <c r="O952" s="3"/>
      <c r="P952" s="3"/>
      <c r="Q952" s="3"/>
    </row>
    <row r="953">
      <c r="A953" s="9"/>
      <c r="B953" s="9"/>
      <c r="C953" s="9"/>
      <c r="D953" s="9"/>
      <c r="E953" s="9"/>
      <c r="F953" s="9"/>
      <c r="G953" s="9"/>
      <c r="H953" s="9"/>
      <c r="I953" s="88"/>
      <c r="J953" s="88"/>
      <c r="K953" s="9"/>
      <c r="L953" s="9"/>
      <c r="M953" s="9"/>
      <c r="N953" s="9"/>
      <c r="O953" s="9"/>
      <c r="P953" s="9"/>
      <c r="Q953" s="9"/>
    </row>
    <row r="954">
      <c r="A954" s="3"/>
      <c r="B954" s="3"/>
      <c r="C954" s="3"/>
      <c r="D954" s="3"/>
      <c r="E954" s="3"/>
      <c r="F954" s="3"/>
      <c r="G954" s="3"/>
      <c r="H954" s="3"/>
      <c r="I954" s="91"/>
      <c r="J954" s="91"/>
      <c r="K954" s="3"/>
      <c r="L954" s="3"/>
      <c r="M954" s="3"/>
      <c r="N954" s="3"/>
      <c r="O954" s="3"/>
      <c r="P954" s="3"/>
      <c r="Q954" s="3"/>
    </row>
    <row r="955">
      <c r="A955" s="9"/>
      <c r="B955" s="9"/>
      <c r="C955" s="9"/>
      <c r="D955" s="9"/>
      <c r="E955" s="9"/>
      <c r="F955" s="9"/>
      <c r="G955" s="9"/>
      <c r="H955" s="9"/>
      <c r="I955" s="88"/>
      <c r="J955" s="88"/>
      <c r="K955" s="9"/>
      <c r="L955" s="9"/>
      <c r="M955" s="9"/>
      <c r="N955" s="9"/>
      <c r="O955" s="9"/>
      <c r="P955" s="9"/>
      <c r="Q955" s="9"/>
    </row>
    <row r="956">
      <c r="A956" s="3"/>
      <c r="B956" s="3"/>
      <c r="C956" s="3"/>
      <c r="D956" s="3"/>
      <c r="E956" s="3"/>
      <c r="F956" s="3"/>
      <c r="G956" s="3"/>
      <c r="H956" s="3"/>
      <c r="I956" s="91"/>
      <c r="J956" s="91"/>
      <c r="K956" s="3"/>
      <c r="L956" s="3"/>
      <c r="M956" s="3"/>
      <c r="N956" s="3"/>
      <c r="O956" s="3"/>
      <c r="P956" s="3"/>
      <c r="Q956" s="3"/>
    </row>
    <row r="957">
      <c r="A957" s="9"/>
      <c r="B957" s="9"/>
      <c r="C957" s="9"/>
      <c r="D957" s="9"/>
      <c r="E957" s="9"/>
      <c r="F957" s="9"/>
      <c r="G957" s="9"/>
      <c r="H957" s="9"/>
      <c r="I957" s="88"/>
      <c r="J957" s="88"/>
      <c r="K957" s="9"/>
      <c r="L957" s="9"/>
      <c r="M957" s="9"/>
      <c r="N957" s="9"/>
      <c r="O957" s="9"/>
      <c r="P957" s="9"/>
      <c r="Q957" s="9"/>
    </row>
    <row r="958">
      <c r="A958" s="3"/>
      <c r="B958" s="3"/>
      <c r="C958" s="3"/>
      <c r="D958" s="3"/>
      <c r="E958" s="3"/>
      <c r="F958" s="3"/>
      <c r="G958" s="3"/>
      <c r="H958" s="3"/>
      <c r="I958" s="91"/>
      <c r="J958" s="91"/>
      <c r="K958" s="3"/>
      <c r="L958" s="3"/>
      <c r="M958" s="3"/>
      <c r="N958" s="3"/>
      <c r="O958" s="3"/>
      <c r="P958" s="3"/>
      <c r="Q958" s="3"/>
    </row>
    <row r="959">
      <c r="A959" s="9"/>
      <c r="B959" s="9"/>
      <c r="C959" s="9"/>
      <c r="D959" s="9"/>
      <c r="E959" s="9"/>
      <c r="F959" s="9"/>
      <c r="G959" s="9"/>
      <c r="H959" s="9"/>
      <c r="I959" s="88"/>
      <c r="J959" s="88"/>
      <c r="K959" s="9"/>
      <c r="L959" s="9"/>
      <c r="M959" s="9"/>
      <c r="N959" s="9"/>
      <c r="O959" s="9"/>
      <c r="P959" s="9"/>
      <c r="Q959" s="9"/>
    </row>
    <row r="960">
      <c r="A960" s="3"/>
      <c r="B960" s="3"/>
      <c r="C960" s="3"/>
      <c r="D960" s="3"/>
      <c r="E960" s="3"/>
      <c r="F960" s="3"/>
      <c r="G960" s="3"/>
      <c r="H960" s="3"/>
      <c r="I960" s="91"/>
      <c r="J960" s="91"/>
      <c r="K960" s="3"/>
      <c r="L960" s="3"/>
      <c r="M960" s="3"/>
      <c r="N960" s="3"/>
      <c r="O960" s="3"/>
      <c r="P960" s="3"/>
      <c r="Q960" s="3"/>
    </row>
    <row r="961">
      <c r="A961" s="9"/>
      <c r="B961" s="9"/>
      <c r="C961" s="9"/>
      <c r="D961" s="9"/>
      <c r="E961" s="9"/>
      <c r="F961" s="9"/>
      <c r="G961" s="9"/>
      <c r="H961" s="9"/>
      <c r="I961" s="88"/>
      <c r="J961" s="88"/>
      <c r="K961" s="9"/>
      <c r="L961" s="9"/>
      <c r="M961" s="9"/>
      <c r="N961" s="9"/>
      <c r="O961" s="9"/>
      <c r="P961" s="9"/>
      <c r="Q961" s="9"/>
    </row>
    <row r="962">
      <c r="A962" s="3"/>
      <c r="B962" s="3"/>
      <c r="C962" s="3"/>
      <c r="D962" s="3"/>
      <c r="E962" s="3"/>
      <c r="F962" s="3"/>
      <c r="G962" s="3"/>
      <c r="H962" s="3"/>
      <c r="I962" s="91"/>
      <c r="J962" s="91"/>
      <c r="K962" s="3"/>
      <c r="L962" s="3"/>
      <c r="M962" s="3"/>
      <c r="N962" s="3"/>
      <c r="O962" s="3"/>
      <c r="P962" s="3"/>
      <c r="Q962" s="3"/>
    </row>
    <row r="963">
      <c r="A963" s="9"/>
      <c r="B963" s="9"/>
      <c r="C963" s="9"/>
      <c r="D963" s="9"/>
      <c r="E963" s="9"/>
      <c r="F963" s="9"/>
      <c r="G963" s="9"/>
      <c r="H963" s="9"/>
      <c r="I963" s="88"/>
      <c r="J963" s="88"/>
      <c r="K963" s="9"/>
      <c r="L963" s="9"/>
      <c r="M963" s="9"/>
      <c r="N963" s="9"/>
      <c r="O963" s="9"/>
      <c r="P963" s="9"/>
      <c r="Q963" s="9"/>
    </row>
    <row r="964">
      <c r="A964" s="3"/>
      <c r="B964" s="3"/>
      <c r="C964" s="3"/>
      <c r="D964" s="3"/>
      <c r="E964" s="3"/>
      <c r="F964" s="3"/>
      <c r="G964" s="3"/>
      <c r="H964" s="3"/>
      <c r="I964" s="91"/>
      <c r="J964" s="91"/>
      <c r="K964" s="3"/>
      <c r="L964" s="3"/>
      <c r="M964" s="3"/>
      <c r="N964" s="3"/>
      <c r="O964" s="3"/>
      <c r="P964" s="3"/>
      <c r="Q964" s="3"/>
    </row>
    <row r="965">
      <c r="A965" s="9"/>
      <c r="B965" s="9"/>
      <c r="C965" s="9"/>
      <c r="D965" s="9"/>
      <c r="E965" s="9"/>
      <c r="F965" s="9"/>
      <c r="G965" s="9"/>
      <c r="H965" s="9"/>
      <c r="I965" s="88"/>
      <c r="J965" s="88"/>
      <c r="K965" s="9"/>
      <c r="L965" s="9"/>
      <c r="M965" s="9"/>
      <c r="N965" s="9"/>
      <c r="O965" s="9"/>
      <c r="P965" s="9"/>
      <c r="Q965" s="9"/>
    </row>
    <row r="966">
      <c r="A966" s="3"/>
      <c r="B966" s="3"/>
      <c r="C966" s="3"/>
      <c r="D966" s="3"/>
      <c r="E966" s="3"/>
      <c r="F966" s="3"/>
      <c r="G966" s="3"/>
      <c r="H966" s="3"/>
      <c r="I966" s="91"/>
      <c r="J966" s="91"/>
      <c r="K966" s="3"/>
      <c r="L966" s="3"/>
      <c r="M966" s="3"/>
      <c r="N966" s="3"/>
      <c r="O966" s="3"/>
      <c r="P966" s="3"/>
      <c r="Q966" s="3"/>
    </row>
    <row r="967">
      <c r="A967" s="9"/>
      <c r="B967" s="9"/>
      <c r="C967" s="9"/>
      <c r="D967" s="9"/>
      <c r="E967" s="9"/>
      <c r="F967" s="9"/>
      <c r="G967" s="9"/>
      <c r="H967" s="9"/>
      <c r="I967" s="88"/>
      <c r="J967" s="88"/>
      <c r="K967" s="9"/>
      <c r="L967" s="9"/>
      <c r="M967" s="9"/>
      <c r="N967" s="9"/>
      <c r="O967" s="9"/>
      <c r="P967" s="9"/>
      <c r="Q967" s="9"/>
    </row>
    <row r="968">
      <c r="A968" s="3"/>
      <c r="B968" s="3"/>
      <c r="C968" s="3"/>
      <c r="D968" s="3"/>
      <c r="E968" s="3"/>
      <c r="F968" s="3"/>
      <c r="G968" s="3"/>
      <c r="H968" s="3"/>
      <c r="I968" s="91"/>
      <c r="J968" s="91"/>
      <c r="K968" s="3"/>
      <c r="L968" s="3"/>
      <c r="M968" s="3"/>
      <c r="N968" s="3"/>
      <c r="O968" s="3"/>
      <c r="P968" s="3"/>
      <c r="Q968" s="3"/>
    </row>
    <row r="969">
      <c r="A969" s="9"/>
      <c r="B969" s="9"/>
      <c r="C969" s="9"/>
      <c r="D969" s="9"/>
      <c r="E969" s="9"/>
      <c r="F969" s="9"/>
      <c r="G969" s="9"/>
      <c r="H969" s="9"/>
      <c r="I969" s="88"/>
      <c r="J969" s="88"/>
      <c r="K969" s="9"/>
      <c r="L969" s="9"/>
      <c r="M969" s="9"/>
      <c r="N969" s="9"/>
      <c r="O969" s="9"/>
      <c r="P969" s="9"/>
      <c r="Q969" s="9"/>
    </row>
    <row r="970">
      <c r="A970" s="3"/>
      <c r="B970" s="3"/>
      <c r="C970" s="3"/>
      <c r="D970" s="3"/>
      <c r="E970" s="3"/>
      <c r="F970" s="3"/>
      <c r="G970" s="3"/>
      <c r="H970" s="3"/>
      <c r="I970" s="91"/>
      <c r="J970" s="91"/>
      <c r="K970" s="3"/>
      <c r="L970" s="3"/>
      <c r="M970" s="3"/>
      <c r="N970" s="3"/>
      <c r="O970" s="3"/>
      <c r="P970" s="3"/>
      <c r="Q970" s="3"/>
    </row>
    <row r="971">
      <c r="A971" s="9"/>
      <c r="B971" s="9"/>
      <c r="C971" s="9"/>
      <c r="D971" s="9"/>
      <c r="E971" s="9"/>
      <c r="F971" s="9"/>
      <c r="G971" s="9"/>
      <c r="H971" s="9"/>
      <c r="I971" s="88"/>
      <c r="J971" s="88"/>
      <c r="K971" s="9"/>
      <c r="L971" s="9"/>
      <c r="M971" s="9"/>
      <c r="N971" s="9"/>
      <c r="O971" s="9"/>
      <c r="P971" s="9"/>
      <c r="Q971" s="9"/>
    </row>
    <row r="972">
      <c r="A972" s="3"/>
      <c r="B972" s="3"/>
      <c r="C972" s="3"/>
      <c r="D972" s="3"/>
      <c r="E972" s="3"/>
      <c r="F972" s="3"/>
      <c r="G972" s="3"/>
      <c r="H972" s="3"/>
      <c r="I972" s="91"/>
      <c r="J972" s="91"/>
      <c r="K972" s="3"/>
      <c r="L972" s="3"/>
      <c r="M972" s="3"/>
      <c r="N972" s="3"/>
      <c r="O972" s="3"/>
      <c r="P972" s="3"/>
      <c r="Q972" s="3"/>
    </row>
    <row r="973">
      <c r="A973" s="9"/>
      <c r="B973" s="9"/>
      <c r="C973" s="9"/>
      <c r="D973" s="9"/>
      <c r="E973" s="9"/>
      <c r="F973" s="9"/>
      <c r="G973" s="9"/>
      <c r="H973" s="9"/>
      <c r="I973" s="88"/>
      <c r="J973" s="88"/>
      <c r="K973" s="9"/>
      <c r="L973" s="9"/>
      <c r="M973" s="9"/>
      <c r="N973" s="9"/>
      <c r="O973" s="9"/>
      <c r="P973" s="9"/>
      <c r="Q973" s="9"/>
    </row>
    <row r="974">
      <c r="A974" s="3"/>
      <c r="B974" s="3"/>
      <c r="C974" s="3"/>
      <c r="D974" s="3"/>
      <c r="E974" s="3"/>
      <c r="F974" s="3"/>
      <c r="G974" s="3"/>
      <c r="H974" s="3"/>
      <c r="I974" s="91"/>
      <c r="J974" s="91"/>
      <c r="K974" s="3"/>
      <c r="L974" s="3"/>
      <c r="M974" s="3"/>
      <c r="N974" s="3"/>
      <c r="O974" s="3"/>
      <c r="P974" s="3"/>
      <c r="Q974" s="3"/>
    </row>
    <row r="975">
      <c r="A975" s="9"/>
      <c r="B975" s="9"/>
      <c r="C975" s="9"/>
      <c r="D975" s="9"/>
      <c r="E975" s="9"/>
      <c r="F975" s="9"/>
      <c r="G975" s="9"/>
      <c r="H975" s="9"/>
      <c r="I975" s="88"/>
      <c r="J975" s="88"/>
      <c r="K975" s="9"/>
      <c r="L975" s="9"/>
      <c r="M975" s="9"/>
      <c r="N975" s="9"/>
      <c r="O975" s="9"/>
      <c r="P975" s="9"/>
      <c r="Q975" s="9"/>
    </row>
    <row r="976">
      <c r="A976" s="3"/>
      <c r="B976" s="3"/>
      <c r="C976" s="3"/>
      <c r="D976" s="3"/>
      <c r="E976" s="3"/>
      <c r="F976" s="3"/>
      <c r="G976" s="3"/>
      <c r="H976" s="3"/>
      <c r="I976" s="91"/>
      <c r="J976" s="91"/>
      <c r="K976" s="3"/>
      <c r="L976" s="3"/>
      <c r="M976" s="3"/>
      <c r="N976" s="3"/>
      <c r="O976" s="3"/>
      <c r="P976" s="3"/>
      <c r="Q976" s="3"/>
    </row>
    <row r="977">
      <c r="A977" s="9"/>
      <c r="B977" s="9"/>
      <c r="C977" s="9"/>
      <c r="D977" s="9"/>
      <c r="E977" s="9"/>
      <c r="F977" s="9"/>
      <c r="G977" s="9"/>
      <c r="H977" s="9"/>
      <c r="I977" s="88"/>
      <c r="J977" s="88"/>
      <c r="K977" s="9"/>
      <c r="L977" s="9"/>
      <c r="M977" s="9"/>
      <c r="N977" s="9"/>
      <c r="O977" s="9"/>
      <c r="P977" s="9"/>
      <c r="Q977" s="9"/>
    </row>
    <row r="978">
      <c r="A978" s="3"/>
      <c r="B978" s="3"/>
      <c r="C978" s="3"/>
      <c r="D978" s="3"/>
      <c r="E978" s="3"/>
      <c r="F978" s="3"/>
      <c r="G978" s="3"/>
      <c r="H978" s="3"/>
      <c r="I978" s="91"/>
      <c r="J978" s="91"/>
      <c r="K978" s="3"/>
      <c r="L978" s="3"/>
      <c r="M978" s="3"/>
      <c r="N978" s="3"/>
      <c r="O978" s="3"/>
      <c r="P978" s="3"/>
      <c r="Q978" s="3"/>
    </row>
    <row r="979">
      <c r="A979" s="9"/>
      <c r="B979" s="9"/>
      <c r="C979" s="9"/>
      <c r="D979" s="9"/>
      <c r="E979" s="9"/>
      <c r="F979" s="9"/>
      <c r="G979" s="9"/>
      <c r="H979" s="9"/>
      <c r="I979" s="88"/>
      <c r="J979" s="88"/>
      <c r="K979" s="9"/>
      <c r="L979" s="9"/>
      <c r="M979" s="9"/>
      <c r="N979" s="9"/>
      <c r="O979" s="9"/>
      <c r="P979" s="9"/>
      <c r="Q979" s="9"/>
    </row>
    <row r="980">
      <c r="A980" s="3"/>
      <c r="B980" s="3"/>
      <c r="C980" s="3"/>
      <c r="D980" s="3"/>
      <c r="E980" s="3"/>
      <c r="F980" s="3"/>
      <c r="G980" s="3"/>
      <c r="H980" s="3"/>
      <c r="I980" s="91"/>
      <c r="J980" s="91"/>
      <c r="K980" s="3"/>
      <c r="L980" s="3"/>
      <c r="M980" s="3"/>
      <c r="N980" s="3"/>
      <c r="O980" s="3"/>
      <c r="P980" s="3"/>
      <c r="Q980" s="3"/>
    </row>
    <row r="981">
      <c r="A981" s="9"/>
      <c r="B981" s="9"/>
      <c r="C981" s="9"/>
      <c r="D981" s="9"/>
      <c r="E981" s="9"/>
      <c r="F981" s="9"/>
      <c r="G981" s="9"/>
      <c r="H981" s="9"/>
      <c r="I981" s="88"/>
      <c r="J981" s="88"/>
      <c r="K981" s="9"/>
      <c r="L981" s="9"/>
      <c r="M981" s="9"/>
      <c r="N981" s="9"/>
      <c r="O981" s="9"/>
      <c r="P981" s="9"/>
      <c r="Q981" s="9"/>
    </row>
    <row r="982">
      <c r="A982" s="3"/>
      <c r="B982" s="3"/>
      <c r="C982" s="3"/>
      <c r="D982" s="3"/>
      <c r="E982" s="3"/>
      <c r="F982" s="3"/>
      <c r="G982" s="3"/>
      <c r="H982" s="3"/>
      <c r="I982" s="91"/>
      <c r="J982" s="91"/>
      <c r="K982" s="3"/>
      <c r="L982" s="3"/>
      <c r="M982" s="3"/>
      <c r="N982" s="3"/>
      <c r="O982" s="3"/>
      <c r="P982" s="3"/>
      <c r="Q982" s="3"/>
    </row>
    <row r="983">
      <c r="A983" s="9"/>
      <c r="B983" s="9"/>
      <c r="C983" s="9"/>
      <c r="D983" s="9"/>
      <c r="E983" s="9"/>
      <c r="F983" s="9"/>
      <c r="G983" s="9"/>
      <c r="H983" s="9"/>
      <c r="I983" s="88"/>
      <c r="J983" s="88"/>
      <c r="K983" s="9"/>
      <c r="L983" s="9"/>
      <c r="M983" s="9"/>
      <c r="N983" s="9"/>
      <c r="O983" s="9"/>
      <c r="P983" s="9"/>
      <c r="Q983" s="9"/>
    </row>
    <row r="984">
      <c r="A984" s="3"/>
      <c r="B984" s="3"/>
      <c r="C984" s="3"/>
      <c r="D984" s="3"/>
      <c r="E984" s="3"/>
      <c r="F984" s="3"/>
      <c r="G984" s="3"/>
      <c r="H984" s="3"/>
      <c r="I984" s="91"/>
      <c r="J984" s="91"/>
      <c r="K984" s="3"/>
      <c r="L984" s="3"/>
      <c r="M984" s="3"/>
      <c r="N984" s="3"/>
      <c r="O984" s="3"/>
      <c r="P984" s="3"/>
      <c r="Q984" s="3"/>
    </row>
    <row r="985">
      <c r="A985" s="9"/>
      <c r="B985" s="9"/>
      <c r="C985" s="9"/>
      <c r="D985" s="9"/>
      <c r="E985" s="9"/>
      <c r="F985" s="9"/>
      <c r="G985" s="9"/>
      <c r="H985" s="9"/>
      <c r="I985" s="88"/>
      <c r="J985" s="88"/>
      <c r="K985" s="9"/>
      <c r="L985" s="9"/>
      <c r="M985" s="9"/>
      <c r="N985" s="9"/>
      <c r="O985" s="9"/>
      <c r="P985" s="9"/>
      <c r="Q985" s="9"/>
    </row>
    <row r="986">
      <c r="A986" s="3"/>
      <c r="B986" s="3"/>
      <c r="C986" s="3"/>
      <c r="D986" s="3"/>
      <c r="E986" s="3"/>
      <c r="F986" s="3"/>
      <c r="G986" s="3"/>
      <c r="H986" s="3"/>
      <c r="I986" s="91"/>
      <c r="J986" s="91"/>
      <c r="K986" s="3"/>
      <c r="L986" s="3"/>
      <c r="M986" s="3"/>
      <c r="N986" s="3"/>
      <c r="O986" s="3"/>
      <c r="P986" s="3"/>
      <c r="Q986" s="3"/>
    </row>
    <row r="987">
      <c r="A987" s="9"/>
      <c r="B987" s="9"/>
      <c r="C987" s="9"/>
      <c r="D987" s="9"/>
      <c r="E987" s="9"/>
      <c r="F987" s="9"/>
      <c r="G987" s="9"/>
      <c r="H987" s="9"/>
      <c r="I987" s="88"/>
      <c r="J987" s="88"/>
      <c r="K987" s="9"/>
      <c r="L987" s="9"/>
      <c r="M987" s="9"/>
      <c r="N987" s="9"/>
      <c r="O987" s="9"/>
      <c r="P987" s="9"/>
      <c r="Q987" s="9"/>
    </row>
    <row r="988">
      <c r="A988" s="3"/>
      <c r="B988" s="3"/>
      <c r="C988" s="3"/>
      <c r="D988" s="3"/>
      <c r="E988" s="3"/>
      <c r="F988" s="3"/>
      <c r="G988" s="3"/>
      <c r="H988" s="3"/>
      <c r="I988" s="91"/>
      <c r="J988" s="91"/>
      <c r="K988" s="3"/>
      <c r="L988" s="3"/>
      <c r="M988" s="3"/>
      <c r="N988" s="3"/>
      <c r="O988" s="3"/>
      <c r="P988" s="3"/>
      <c r="Q988" s="3"/>
    </row>
    <row r="989">
      <c r="A989" s="9"/>
      <c r="B989" s="9"/>
      <c r="C989" s="9"/>
      <c r="D989" s="9"/>
      <c r="E989" s="9"/>
      <c r="F989" s="9"/>
      <c r="G989" s="9"/>
      <c r="H989" s="9"/>
      <c r="I989" s="88"/>
      <c r="J989" s="88"/>
      <c r="K989" s="9"/>
      <c r="L989" s="9"/>
      <c r="M989" s="9"/>
      <c r="N989" s="9"/>
      <c r="O989" s="9"/>
      <c r="P989" s="9"/>
      <c r="Q989" s="9"/>
    </row>
    <row r="990">
      <c r="A990" s="3"/>
      <c r="B990" s="3"/>
      <c r="C990" s="3"/>
      <c r="D990" s="3"/>
      <c r="E990" s="3"/>
      <c r="F990" s="3"/>
      <c r="G990" s="3"/>
      <c r="H990" s="3"/>
      <c r="I990" s="91"/>
      <c r="J990" s="91"/>
      <c r="K990" s="3"/>
      <c r="L990" s="3"/>
      <c r="M990" s="3"/>
      <c r="N990" s="3"/>
      <c r="O990" s="3"/>
      <c r="P990" s="3"/>
      <c r="Q990" s="3"/>
    </row>
    <row r="991">
      <c r="A991" s="9"/>
      <c r="B991" s="9"/>
      <c r="C991" s="9"/>
      <c r="D991" s="9"/>
      <c r="E991" s="9"/>
      <c r="F991" s="9"/>
      <c r="G991" s="9"/>
      <c r="H991" s="9"/>
      <c r="I991" s="88"/>
      <c r="J991" s="88"/>
      <c r="K991" s="9"/>
      <c r="L991" s="9"/>
      <c r="M991" s="9"/>
      <c r="N991" s="9"/>
      <c r="O991" s="9"/>
      <c r="P991" s="9"/>
      <c r="Q991" s="9"/>
    </row>
    <row r="992">
      <c r="A992" s="3"/>
      <c r="B992" s="3"/>
      <c r="C992" s="3"/>
      <c r="D992" s="3"/>
      <c r="E992" s="3"/>
      <c r="F992" s="3"/>
      <c r="G992" s="3"/>
      <c r="H992" s="3"/>
      <c r="I992" s="91"/>
      <c r="J992" s="91"/>
      <c r="K992" s="3"/>
      <c r="L992" s="3"/>
      <c r="M992" s="3"/>
      <c r="N992" s="3"/>
      <c r="O992" s="3"/>
      <c r="P992" s="3"/>
      <c r="Q992" s="3"/>
    </row>
    <row r="993">
      <c r="A993" s="9"/>
      <c r="B993" s="9"/>
      <c r="C993" s="9"/>
      <c r="D993" s="9"/>
      <c r="E993" s="9"/>
      <c r="F993" s="9"/>
      <c r="G993" s="9"/>
      <c r="H993" s="9"/>
      <c r="I993" s="88"/>
      <c r="J993" s="88"/>
      <c r="K993" s="9"/>
      <c r="L993" s="9"/>
      <c r="M993" s="9"/>
      <c r="N993" s="9"/>
      <c r="O993" s="9"/>
      <c r="P993" s="9"/>
      <c r="Q993" s="9"/>
    </row>
    <row r="994">
      <c r="A994" s="3"/>
      <c r="B994" s="3"/>
      <c r="C994" s="3"/>
      <c r="D994" s="3"/>
      <c r="E994" s="3"/>
      <c r="F994" s="3"/>
      <c r="G994" s="3"/>
      <c r="H994" s="3"/>
      <c r="I994" s="91"/>
      <c r="J994" s="91"/>
      <c r="K994" s="3"/>
      <c r="L994" s="3"/>
      <c r="M994" s="3"/>
      <c r="N994" s="3"/>
      <c r="O994" s="3"/>
      <c r="P994" s="3"/>
      <c r="Q994" s="3"/>
    </row>
    <row r="995">
      <c r="A995" s="9"/>
      <c r="B995" s="9"/>
      <c r="C995" s="9"/>
      <c r="D995" s="9"/>
      <c r="E995" s="9"/>
      <c r="F995" s="9"/>
      <c r="G995" s="9"/>
      <c r="H995" s="9"/>
      <c r="I995" s="88"/>
      <c r="J995" s="88"/>
      <c r="K995" s="9"/>
      <c r="L995" s="9"/>
      <c r="M995" s="9"/>
      <c r="N995" s="9"/>
      <c r="O995" s="9"/>
      <c r="P995" s="9"/>
      <c r="Q995" s="9"/>
    </row>
    <row r="996">
      <c r="A996" s="3"/>
      <c r="B996" s="3"/>
      <c r="C996" s="3"/>
      <c r="D996" s="3"/>
      <c r="E996" s="3"/>
      <c r="F996" s="3"/>
      <c r="G996" s="3"/>
      <c r="H996" s="3"/>
      <c r="I996" s="91"/>
      <c r="J996" s="91"/>
      <c r="K996" s="3"/>
      <c r="L996" s="3"/>
      <c r="M996" s="3"/>
      <c r="N996" s="3"/>
      <c r="O996" s="3"/>
      <c r="P996" s="3"/>
      <c r="Q996" s="3"/>
    </row>
    <row r="997">
      <c r="A997" s="9"/>
      <c r="B997" s="9"/>
      <c r="C997" s="9"/>
      <c r="D997" s="9"/>
      <c r="E997" s="9"/>
      <c r="F997" s="9"/>
      <c r="G997" s="9"/>
      <c r="H997" s="9"/>
      <c r="I997" s="88"/>
      <c r="J997" s="88"/>
      <c r="K997" s="9"/>
      <c r="L997" s="9"/>
      <c r="M997" s="9"/>
      <c r="N997" s="9"/>
      <c r="O997" s="9"/>
      <c r="P997" s="9"/>
      <c r="Q997" s="9"/>
    </row>
    <row r="998">
      <c r="A998" s="15"/>
      <c r="B998" s="15"/>
      <c r="C998" s="15"/>
      <c r="D998" s="15"/>
      <c r="E998" s="15"/>
      <c r="F998" s="15"/>
      <c r="G998" s="15"/>
      <c r="H998" s="15"/>
      <c r="I998" s="92"/>
      <c r="J998" s="92"/>
      <c r="K998" s="15"/>
      <c r="L998" s="15"/>
      <c r="M998" s="15"/>
      <c r="N998" s="15"/>
      <c r="O998" s="15"/>
      <c r="P998" s="15"/>
      <c r="Q998" s="15"/>
    </row>
  </sheetData>
  <autoFilter ref="$A$1:$AC$998">
    <sortState ref="A1:AC998">
      <sortCondition descending="1" ref="G1:G998"/>
    </sortState>
  </autoFilter>
  <conditionalFormatting sqref="H2:H127">
    <cfRule type="cellIs" dxfId="1" priority="1" operator="greaterThanOrEqual">
      <formula>"60%"</formula>
    </cfRule>
  </conditionalFormatting>
  <conditionalFormatting sqref="H2:H127">
    <cfRule type="cellIs" dxfId="2" priority="2" operator="lessThan">
      <formula>"60%"</formula>
    </cfRule>
  </conditionalFormatting>
  <conditionalFormatting sqref="I1:I127">
    <cfRule type="cellIs" dxfId="1" priority="3" operator="greaterThan">
      <formula>"2%"</formula>
    </cfRule>
  </conditionalFormatting>
  <conditionalFormatting sqref="J1:J998">
    <cfRule type="cellIs" dxfId="6" priority="4" operator="lessThan">
      <formula>"1%"</formula>
    </cfRule>
  </conditionalFormatting>
  <conditionalFormatting sqref="J1:J998">
    <cfRule type="cellIs" dxfId="1" priority="5" operator="greaterThan">
      <formula>"2%"</formula>
    </cfRule>
  </conditionalFormatting>
  <conditionalFormatting sqref="J1:J998">
    <cfRule type="cellIs" dxfId="7" priority="6" operator="lessThan">
      <formula>"2%"</formula>
    </cfRule>
  </conditionalFormatting>
  <conditionalFormatting sqref="I1:I998">
    <cfRule type="cellIs" dxfId="7" priority="7" operator="between">
      <formula>"2%"</formula>
      <formula>"1%"</formula>
    </cfRule>
  </conditionalFormatting>
  <conditionalFormatting sqref="I1:I998">
    <cfRule type="cellIs" dxfId="2" priority="8" operator="lessThan">
      <formula>"1%"</formula>
    </cfRule>
  </conditionalFormatting>
  <dataValidations>
    <dataValidation type="list" allowBlank="1" sqref="C2:C127">
      <formula1>"Yes,No"</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4.14"/>
    <col customWidth="1" min="3" max="4" width="16.57"/>
    <col customWidth="1" min="5" max="5" width="17.0"/>
    <col customWidth="1" min="6" max="6" width="13.0"/>
    <col customWidth="1" min="7" max="7" width="17.43"/>
    <col customWidth="1" min="8" max="8" width="17.29"/>
    <col customWidth="1" min="9" max="13" width="17.0"/>
    <col customWidth="1" min="14" max="14" width="14.43"/>
    <col customWidth="1" min="15" max="15" width="17.14"/>
    <col customWidth="1" min="16" max="16" width="10.86"/>
    <col customWidth="1" min="17" max="17" width="8.71"/>
    <col customWidth="1" min="18" max="18" width="13.14"/>
    <col customWidth="1" min="19" max="19" width="12.57"/>
    <col customWidth="1" min="20" max="31" width="8.71"/>
  </cols>
  <sheetData>
    <row r="1">
      <c r="A1" s="79" t="s">
        <v>1557</v>
      </c>
      <c r="B1" s="1" t="s">
        <v>1</v>
      </c>
      <c r="C1" s="79" t="s">
        <v>318</v>
      </c>
      <c r="D1" s="1" t="s">
        <v>2</v>
      </c>
      <c r="E1" s="1" t="s">
        <v>3</v>
      </c>
      <c r="F1" s="1" t="s">
        <v>4</v>
      </c>
      <c r="G1" s="93" t="s">
        <v>319</v>
      </c>
      <c r="H1" s="93" t="s">
        <v>320</v>
      </c>
      <c r="I1" s="94" t="s">
        <v>1563</v>
      </c>
      <c r="J1" s="94" t="s">
        <v>1564</v>
      </c>
      <c r="K1" s="79" t="s">
        <v>1566</v>
      </c>
      <c r="L1" s="79"/>
      <c r="M1" s="79" t="s">
        <v>1565</v>
      </c>
      <c r="N1" s="1" t="s">
        <v>8</v>
      </c>
      <c r="O1" s="1" t="s">
        <v>9</v>
      </c>
      <c r="P1" s="1" t="s">
        <v>10</v>
      </c>
      <c r="Q1" s="1" t="s">
        <v>11</v>
      </c>
      <c r="R1" s="1" t="s">
        <v>12</v>
      </c>
      <c r="S1" s="1" t="s">
        <v>13</v>
      </c>
      <c r="T1" s="2"/>
      <c r="U1" s="2"/>
      <c r="V1" s="2"/>
      <c r="W1" s="2"/>
      <c r="X1" s="2"/>
      <c r="Y1" s="2"/>
      <c r="Z1" s="2"/>
      <c r="AA1" s="2"/>
      <c r="AB1" s="2"/>
      <c r="AC1" s="2"/>
      <c r="AD1" s="2"/>
      <c r="AE1" s="2"/>
    </row>
    <row r="2">
      <c r="A2" s="3" t="s">
        <v>20</v>
      </c>
      <c r="B2" s="3" t="s">
        <v>36</v>
      </c>
      <c r="C2" s="23" t="s">
        <v>322</v>
      </c>
      <c r="D2" s="4">
        <v>1.0</v>
      </c>
      <c r="E2" s="24">
        <v>80.0</v>
      </c>
      <c r="F2" s="24">
        <v>43.0</v>
      </c>
      <c r="G2" s="24">
        <v>37.0</v>
      </c>
      <c r="H2" s="6">
        <f t="shared" ref="H2:H127" si="1">G2/F2</f>
        <v>0.8604651163</v>
      </c>
      <c r="I2" s="81">
        <v>0.0</v>
      </c>
      <c r="J2" s="81">
        <v>0.0</v>
      </c>
      <c r="K2" s="95" t="s">
        <v>322</v>
      </c>
      <c r="L2" s="7"/>
      <c r="M2" s="7">
        <v>0.0</v>
      </c>
      <c r="N2" s="4">
        <v>98.0</v>
      </c>
      <c r="O2" s="8">
        <v>0.0</v>
      </c>
      <c r="P2" s="4">
        <v>-1.0</v>
      </c>
      <c r="Q2" s="8">
        <v>34.0</v>
      </c>
      <c r="R2" s="4">
        <v>6.0</v>
      </c>
      <c r="S2" s="4">
        <v>-1.0</v>
      </c>
    </row>
    <row r="3">
      <c r="A3" s="9" t="s">
        <v>28</v>
      </c>
      <c r="B3" s="9" t="s">
        <v>46</v>
      </c>
      <c r="C3" s="82" t="s">
        <v>322</v>
      </c>
      <c r="D3" s="10">
        <v>1.0</v>
      </c>
      <c r="E3" s="83">
        <v>78.0</v>
      </c>
      <c r="F3" s="83">
        <v>41.5</v>
      </c>
      <c r="G3" s="83">
        <v>36.5</v>
      </c>
      <c r="H3" s="12">
        <f t="shared" si="1"/>
        <v>0.8795180723</v>
      </c>
      <c r="I3" s="84">
        <v>0.0019085925086342246</v>
      </c>
      <c r="J3" s="84">
        <v>0.0</v>
      </c>
      <c r="K3" s="96" t="s">
        <v>322</v>
      </c>
      <c r="L3" s="13"/>
      <c r="M3" s="13">
        <v>0.0</v>
      </c>
      <c r="N3" s="10">
        <v>98.0</v>
      </c>
      <c r="O3" s="14">
        <v>0.0</v>
      </c>
      <c r="P3" s="10">
        <v>-1.0</v>
      </c>
      <c r="Q3" s="14">
        <v>78.0</v>
      </c>
      <c r="R3" s="10">
        <v>6.0</v>
      </c>
      <c r="S3" s="10">
        <v>6.0</v>
      </c>
    </row>
    <row r="4">
      <c r="A4" s="3" t="s">
        <v>18</v>
      </c>
      <c r="B4" s="3" t="s">
        <v>19</v>
      </c>
      <c r="C4" s="23" t="s">
        <v>322</v>
      </c>
      <c r="D4" s="4">
        <v>1.0</v>
      </c>
      <c r="E4" s="24">
        <v>82.0</v>
      </c>
      <c r="F4" s="24">
        <v>46.0</v>
      </c>
      <c r="G4" s="24">
        <v>36.0</v>
      </c>
      <c r="H4" s="6">
        <f t="shared" si="1"/>
        <v>0.7826086957</v>
      </c>
      <c r="I4" s="81">
        <v>0.0</v>
      </c>
      <c r="J4" s="81">
        <v>0.0</v>
      </c>
      <c r="K4" s="95" t="s">
        <v>322</v>
      </c>
      <c r="L4" s="7"/>
      <c r="M4" s="7">
        <v>0.0</v>
      </c>
      <c r="N4" s="4">
        <v>98.0</v>
      </c>
      <c r="O4" s="8">
        <v>0.0</v>
      </c>
      <c r="P4" s="4">
        <v>-1.0</v>
      </c>
      <c r="Q4" s="8">
        <v>46.0</v>
      </c>
      <c r="R4" s="4">
        <v>6.0</v>
      </c>
      <c r="S4" s="4">
        <v>-1.0</v>
      </c>
    </row>
    <row r="5">
      <c r="A5" s="9" t="s">
        <v>24</v>
      </c>
      <c r="B5" s="9" t="s">
        <v>25</v>
      </c>
      <c r="C5" s="82" t="s">
        <v>322</v>
      </c>
      <c r="D5" s="10">
        <v>1.0</v>
      </c>
      <c r="E5" s="83">
        <v>80.0</v>
      </c>
      <c r="F5" s="83">
        <v>44.5</v>
      </c>
      <c r="G5" s="83">
        <v>35.5</v>
      </c>
      <c r="H5" s="12">
        <f t="shared" si="1"/>
        <v>0.797752809</v>
      </c>
      <c r="I5" s="84">
        <v>0.0</v>
      </c>
      <c r="J5" s="84">
        <v>0.0</v>
      </c>
      <c r="K5" s="96" t="s">
        <v>322</v>
      </c>
      <c r="L5" s="13"/>
      <c r="M5" s="13">
        <v>0.0</v>
      </c>
      <c r="N5" s="10">
        <v>98.0</v>
      </c>
      <c r="O5" s="14">
        <v>0.0</v>
      </c>
      <c r="P5" s="10">
        <v>-1.0</v>
      </c>
      <c r="Q5" s="14">
        <v>44.0</v>
      </c>
      <c r="R5" s="10">
        <v>6.0</v>
      </c>
      <c r="S5" s="10">
        <v>6.0</v>
      </c>
    </row>
    <row r="6">
      <c r="A6" s="3" t="s">
        <v>26</v>
      </c>
      <c r="B6" s="3" t="s">
        <v>27</v>
      </c>
      <c r="C6" s="23" t="s">
        <v>322</v>
      </c>
      <c r="D6" s="4">
        <v>1.0</v>
      </c>
      <c r="E6" s="24">
        <v>80.0</v>
      </c>
      <c r="F6" s="24">
        <v>44.5</v>
      </c>
      <c r="G6" s="24">
        <v>35.5</v>
      </c>
      <c r="H6" s="6">
        <f t="shared" si="1"/>
        <v>0.797752809</v>
      </c>
      <c r="I6" s="81">
        <v>0.0</v>
      </c>
      <c r="J6" s="81">
        <v>0.0</v>
      </c>
      <c r="K6" s="95" t="s">
        <v>322</v>
      </c>
      <c r="L6" s="7"/>
      <c r="M6" s="7">
        <v>0.0</v>
      </c>
      <c r="N6" s="4">
        <v>98.0</v>
      </c>
      <c r="O6" s="8">
        <v>0.0</v>
      </c>
      <c r="P6" s="4">
        <v>-1.0</v>
      </c>
      <c r="Q6" s="8">
        <v>92.0</v>
      </c>
      <c r="R6" s="4">
        <v>6.0</v>
      </c>
      <c r="S6" s="4">
        <v>-1.0</v>
      </c>
    </row>
    <row r="7">
      <c r="A7" s="9" t="s">
        <v>14</v>
      </c>
      <c r="B7" s="9" t="s">
        <v>15</v>
      </c>
      <c r="C7" s="82" t="s">
        <v>322</v>
      </c>
      <c r="D7" s="10">
        <v>1.0</v>
      </c>
      <c r="E7" s="83">
        <v>85.0</v>
      </c>
      <c r="F7" s="83">
        <v>49.51</v>
      </c>
      <c r="G7" s="83">
        <v>35.49</v>
      </c>
      <c r="H7" s="12">
        <f t="shared" si="1"/>
        <v>0.7168248839</v>
      </c>
      <c r="I7" s="84">
        <v>0.0</v>
      </c>
      <c r="J7" s="84">
        <v>0.005856799407176165</v>
      </c>
      <c r="K7" s="96" t="s">
        <v>322</v>
      </c>
      <c r="L7" s="13"/>
      <c r="M7" s="13">
        <v>131.313</v>
      </c>
      <c r="N7" s="10">
        <v>10.0</v>
      </c>
      <c r="O7" s="14">
        <v>48.0</v>
      </c>
      <c r="P7" s="10">
        <v>52.0</v>
      </c>
      <c r="Q7" s="14">
        <v>24.0</v>
      </c>
      <c r="R7" s="10">
        <v>1.0</v>
      </c>
      <c r="S7" s="10">
        <v>-1.0</v>
      </c>
    </row>
    <row r="8">
      <c r="A8" s="3" t="s">
        <v>51</v>
      </c>
      <c r="B8" s="3" t="s">
        <v>52</v>
      </c>
      <c r="C8" s="23" t="s">
        <v>322</v>
      </c>
      <c r="D8" s="4">
        <v>1.0</v>
      </c>
      <c r="E8" s="24">
        <v>76.0</v>
      </c>
      <c r="F8" s="24">
        <v>41.0</v>
      </c>
      <c r="G8" s="24">
        <v>35.0</v>
      </c>
      <c r="H8" s="6">
        <f t="shared" si="1"/>
        <v>0.8536585366</v>
      </c>
      <c r="I8" s="81">
        <v>0.0</v>
      </c>
      <c r="J8" s="81">
        <v>0.0</v>
      </c>
      <c r="K8" s="95" t="s">
        <v>322</v>
      </c>
      <c r="L8" s="7"/>
      <c r="M8" s="7">
        <v>0.0</v>
      </c>
      <c r="N8" s="4">
        <v>98.0</v>
      </c>
      <c r="O8" s="8">
        <v>0.0</v>
      </c>
      <c r="P8" s="4">
        <v>-1.0</v>
      </c>
      <c r="Q8" s="8">
        <v>76.0</v>
      </c>
      <c r="R8" s="4">
        <v>6.0</v>
      </c>
      <c r="S8" s="4">
        <v>-1.0</v>
      </c>
    </row>
    <row r="9">
      <c r="A9" s="9" t="s">
        <v>37</v>
      </c>
      <c r="B9" s="9" t="s">
        <v>38</v>
      </c>
      <c r="C9" s="82" t="s">
        <v>322</v>
      </c>
      <c r="D9" s="10">
        <v>1.0</v>
      </c>
      <c r="E9" s="83">
        <v>78.0</v>
      </c>
      <c r="F9" s="83">
        <v>43.0</v>
      </c>
      <c r="G9" s="83">
        <v>35.0</v>
      </c>
      <c r="H9" s="12">
        <f t="shared" si="1"/>
        <v>0.8139534884</v>
      </c>
      <c r="I9" s="84">
        <v>0.0</v>
      </c>
      <c r="J9" s="84">
        <v>0.0</v>
      </c>
      <c r="K9" s="96" t="s">
        <v>322</v>
      </c>
      <c r="L9" s="13"/>
      <c r="M9" s="13">
        <v>0.0</v>
      </c>
      <c r="N9" s="10">
        <v>98.0</v>
      </c>
      <c r="O9" s="14">
        <v>0.0</v>
      </c>
      <c r="P9" s="10">
        <v>-1.0</v>
      </c>
      <c r="Q9" s="14">
        <v>67.0</v>
      </c>
      <c r="R9" s="10">
        <v>6.0</v>
      </c>
      <c r="S9" s="10">
        <v>6.0</v>
      </c>
    </row>
    <row r="10">
      <c r="A10" s="3" t="s">
        <v>20</v>
      </c>
      <c r="B10" s="3" t="s">
        <v>21</v>
      </c>
      <c r="C10" s="23" t="s">
        <v>322</v>
      </c>
      <c r="D10" s="4">
        <v>1.0</v>
      </c>
      <c r="E10" s="24">
        <v>80.0</v>
      </c>
      <c r="F10" s="24">
        <v>46.0</v>
      </c>
      <c r="G10" s="24">
        <v>34.0</v>
      </c>
      <c r="H10" s="6">
        <f t="shared" si="1"/>
        <v>0.7391304348</v>
      </c>
      <c r="I10" s="81">
        <v>0.0</v>
      </c>
      <c r="J10" s="81">
        <v>0.0</v>
      </c>
      <c r="K10" s="95" t="s">
        <v>322</v>
      </c>
      <c r="L10" s="7"/>
      <c r="M10" s="7">
        <v>0.0</v>
      </c>
      <c r="N10" s="4">
        <v>98.0</v>
      </c>
      <c r="O10" s="8">
        <v>0.0</v>
      </c>
      <c r="P10" s="4">
        <v>-1.0</v>
      </c>
      <c r="Q10" s="8">
        <v>14.0</v>
      </c>
      <c r="R10" s="4">
        <v>6.0</v>
      </c>
      <c r="S10" s="4">
        <v>6.0</v>
      </c>
    </row>
    <row r="11">
      <c r="A11" s="9" t="s">
        <v>16</v>
      </c>
      <c r="B11" s="9" t="s">
        <v>17</v>
      </c>
      <c r="C11" s="82" t="s">
        <v>322</v>
      </c>
      <c r="D11" s="10">
        <v>1.0</v>
      </c>
      <c r="E11" s="83">
        <v>82.0</v>
      </c>
      <c r="F11" s="83">
        <v>48.32</v>
      </c>
      <c r="G11" s="83">
        <v>33.68</v>
      </c>
      <c r="H11" s="12">
        <f t="shared" si="1"/>
        <v>0.6970198675</v>
      </c>
      <c r="I11" s="84">
        <v>3.92285850079735E-4</v>
      </c>
      <c r="J11" s="84">
        <v>0.008096801167756481</v>
      </c>
      <c r="K11" s="96" t="s">
        <v>322</v>
      </c>
      <c r="L11" s="13"/>
      <c r="M11" s="13">
        <v>181.5352</v>
      </c>
      <c r="N11" s="10">
        <v>14.0</v>
      </c>
      <c r="O11" s="14">
        <v>70.0</v>
      </c>
      <c r="P11" s="10">
        <v>52.0</v>
      </c>
      <c r="Q11" s="14">
        <v>32.0</v>
      </c>
      <c r="R11" s="10">
        <v>2.0</v>
      </c>
      <c r="S11" s="10">
        <v>3.0</v>
      </c>
    </row>
    <row r="12">
      <c r="A12" s="3" t="s">
        <v>43</v>
      </c>
      <c r="B12" s="3" t="s">
        <v>44</v>
      </c>
      <c r="C12" s="23" t="s">
        <v>322</v>
      </c>
      <c r="D12" s="4">
        <v>1.0</v>
      </c>
      <c r="E12" s="24">
        <v>76.0</v>
      </c>
      <c r="F12" s="24">
        <v>42.5</v>
      </c>
      <c r="G12" s="24">
        <v>33.5</v>
      </c>
      <c r="H12" s="6">
        <f t="shared" si="1"/>
        <v>0.7882352941</v>
      </c>
      <c r="I12" s="81">
        <v>0.07999982315866022</v>
      </c>
      <c r="J12" s="81">
        <v>0.05494030465957343</v>
      </c>
      <c r="K12" s="95" t="s">
        <v>322</v>
      </c>
      <c r="L12" s="7"/>
      <c r="M12" s="7">
        <v>1231.795</v>
      </c>
      <c r="N12" s="4">
        <v>92.0</v>
      </c>
      <c r="O12" s="8">
        <v>478.0</v>
      </c>
      <c r="P12" s="4">
        <v>52.0</v>
      </c>
      <c r="Q12" s="8">
        <v>28.0</v>
      </c>
      <c r="R12" s="4">
        <v>5.0</v>
      </c>
      <c r="S12" s="4">
        <v>4.0</v>
      </c>
    </row>
    <row r="13">
      <c r="A13" s="9" t="s">
        <v>32</v>
      </c>
      <c r="B13" s="9" t="s">
        <v>33</v>
      </c>
      <c r="C13" s="82" t="s">
        <v>322</v>
      </c>
      <c r="D13" s="10">
        <v>1.0</v>
      </c>
      <c r="E13" s="83">
        <v>77.0</v>
      </c>
      <c r="F13" s="83">
        <v>43.5</v>
      </c>
      <c r="G13" s="83">
        <v>33.5</v>
      </c>
      <c r="H13" s="12">
        <f t="shared" si="1"/>
        <v>0.7701149425</v>
      </c>
      <c r="I13" s="84">
        <v>0.0</v>
      </c>
      <c r="J13" s="84">
        <v>0.012536011860044086</v>
      </c>
      <c r="K13" s="96" t="s">
        <v>322</v>
      </c>
      <c r="L13" s="13"/>
      <c r="M13" s="13">
        <v>281.065</v>
      </c>
      <c r="N13" s="10">
        <v>21.0</v>
      </c>
      <c r="O13" s="14">
        <v>109.0</v>
      </c>
      <c r="P13" s="10">
        <v>52.0</v>
      </c>
      <c r="Q13" s="14">
        <v>57.0</v>
      </c>
      <c r="R13" s="10">
        <v>2.0</v>
      </c>
      <c r="S13" s="10">
        <v>6.0</v>
      </c>
    </row>
    <row r="14">
      <c r="A14" s="3" t="s">
        <v>28</v>
      </c>
      <c r="B14" s="3" t="s">
        <v>29</v>
      </c>
      <c r="C14" s="23" t="s">
        <v>322</v>
      </c>
      <c r="D14" s="4">
        <v>1.0</v>
      </c>
      <c r="E14" s="24">
        <v>78.0</v>
      </c>
      <c r="F14" s="24">
        <v>44.5</v>
      </c>
      <c r="G14" s="24">
        <v>33.5</v>
      </c>
      <c r="H14" s="6">
        <f t="shared" si="1"/>
        <v>0.7528089888</v>
      </c>
      <c r="I14" s="81">
        <v>0.0</v>
      </c>
      <c r="J14" s="81">
        <v>0.0</v>
      </c>
      <c r="K14" s="95" t="s">
        <v>322</v>
      </c>
      <c r="L14" s="7"/>
      <c r="M14" s="7">
        <v>0.0</v>
      </c>
      <c r="N14" s="4">
        <v>98.0</v>
      </c>
      <c r="O14" s="8">
        <v>0.0</v>
      </c>
      <c r="P14" s="4">
        <v>-1.0</v>
      </c>
      <c r="Q14" s="8">
        <v>19.0</v>
      </c>
      <c r="R14" s="4">
        <v>6.0</v>
      </c>
      <c r="S14" s="4">
        <v>-1.0</v>
      </c>
    </row>
    <row r="15">
      <c r="A15" s="9" t="s">
        <v>53</v>
      </c>
      <c r="B15" s="9" t="s">
        <v>54</v>
      </c>
      <c r="C15" s="82" t="s">
        <v>322</v>
      </c>
      <c r="D15" s="10">
        <v>1.0</v>
      </c>
      <c r="E15" s="83">
        <v>74.0</v>
      </c>
      <c r="F15" s="83">
        <v>41.0</v>
      </c>
      <c r="G15" s="83">
        <v>33.0</v>
      </c>
      <c r="H15" s="12">
        <f t="shared" si="1"/>
        <v>0.8048780488</v>
      </c>
      <c r="I15" s="84">
        <v>0.056020173427439285</v>
      </c>
      <c r="J15" s="84">
        <v>0.03918091892827043</v>
      </c>
      <c r="K15" s="96" t="s">
        <v>322</v>
      </c>
      <c r="L15" s="13"/>
      <c r="M15" s="13">
        <v>878.46</v>
      </c>
      <c r="N15" s="10">
        <v>66.0</v>
      </c>
      <c r="O15" s="14">
        <v>346.0</v>
      </c>
      <c r="P15" s="10">
        <v>52.0</v>
      </c>
      <c r="Q15" s="14">
        <v>263.0</v>
      </c>
      <c r="R15" s="10">
        <v>5.0</v>
      </c>
      <c r="S15" s="10">
        <v>5.0</v>
      </c>
    </row>
    <row r="16">
      <c r="A16" s="3" t="s">
        <v>22</v>
      </c>
      <c r="B16" s="3" t="s">
        <v>23</v>
      </c>
      <c r="C16" s="23" t="s">
        <v>322</v>
      </c>
      <c r="D16" s="4">
        <v>1.0</v>
      </c>
      <c r="E16" s="24">
        <v>78.0</v>
      </c>
      <c r="F16" s="24">
        <v>45.5</v>
      </c>
      <c r="G16" s="24">
        <v>32.5</v>
      </c>
      <c r="H16" s="6">
        <f t="shared" si="1"/>
        <v>0.7142857143</v>
      </c>
      <c r="I16" s="81">
        <v>0.06578192321354932</v>
      </c>
      <c r="J16" s="81">
        <v>0.05921449752082625</v>
      </c>
      <c r="K16" s="95" t="s">
        <v>322</v>
      </c>
      <c r="L16" s="7"/>
      <c r="M16" s="7">
        <v>1327.625</v>
      </c>
      <c r="N16" s="4">
        <v>99.0</v>
      </c>
      <c r="O16" s="8">
        <v>531.0</v>
      </c>
      <c r="P16" s="4">
        <v>52.0</v>
      </c>
      <c r="Q16" s="8">
        <v>67.0</v>
      </c>
      <c r="R16" s="4">
        <v>5.0</v>
      </c>
      <c r="S16" s="4">
        <v>4.0</v>
      </c>
    </row>
    <row r="17">
      <c r="A17" s="9" t="s">
        <v>30</v>
      </c>
      <c r="B17" s="9" t="s">
        <v>31</v>
      </c>
      <c r="C17" s="82" t="s">
        <v>322</v>
      </c>
      <c r="D17" s="10">
        <v>1.0</v>
      </c>
      <c r="E17" s="83">
        <v>76.0</v>
      </c>
      <c r="F17" s="83">
        <v>44.0</v>
      </c>
      <c r="G17" s="83">
        <v>32.0</v>
      </c>
      <c r="H17" s="12">
        <f t="shared" si="1"/>
        <v>0.7272727273</v>
      </c>
      <c r="I17" s="84">
        <v>0.008971463091433192</v>
      </c>
      <c r="J17" s="84">
        <v>0.02636146247224114</v>
      </c>
      <c r="K17" s="96" t="s">
        <v>322</v>
      </c>
      <c r="L17" s="13"/>
      <c r="M17" s="13">
        <v>591.04</v>
      </c>
      <c r="N17" s="10">
        <v>44.0</v>
      </c>
      <c r="O17" s="14">
        <v>240.0</v>
      </c>
      <c r="P17" s="10">
        <v>52.0</v>
      </c>
      <c r="Q17" s="14">
        <v>154.0</v>
      </c>
      <c r="R17" s="10">
        <v>5.0</v>
      </c>
      <c r="S17" s="10">
        <v>3.0</v>
      </c>
    </row>
    <row r="18">
      <c r="A18" s="3" t="s">
        <v>34</v>
      </c>
      <c r="B18" s="3" t="s">
        <v>35</v>
      </c>
      <c r="C18" s="23" t="s">
        <v>322</v>
      </c>
      <c r="D18" s="4">
        <v>1.0</v>
      </c>
      <c r="E18" s="24">
        <v>75.5</v>
      </c>
      <c r="F18" s="24">
        <v>43.5</v>
      </c>
      <c r="G18" s="24">
        <v>32.0</v>
      </c>
      <c r="H18" s="6">
        <f t="shared" si="1"/>
        <v>0.7356321839</v>
      </c>
      <c r="I18" s="81">
        <v>0.045930763955666164</v>
      </c>
      <c r="J18" s="81">
        <v>0.016913011927236467</v>
      </c>
      <c r="K18" s="95" t="s">
        <v>322</v>
      </c>
      <c r="L18" s="7"/>
      <c r="M18" s="7">
        <v>379.2</v>
      </c>
      <c r="N18" s="4">
        <v>28.0</v>
      </c>
      <c r="O18" s="8">
        <v>154.0</v>
      </c>
      <c r="P18" s="4">
        <v>52.0</v>
      </c>
      <c r="Q18" s="8">
        <v>59.0</v>
      </c>
      <c r="R18" s="4">
        <v>3.0</v>
      </c>
      <c r="S18" s="4">
        <v>6.0</v>
      </c>
    </row>
    <row r="19">
      <c r="A19" s="9" t="s">
        <v>131</v>
      </c>
      <c r="B19" s="9" t="s">
        <v>132</v>
      </c>
      <c r="C19" s="82" t="s">
        <v>322</v>
      </c>
      <c r="D19" s="10">
        <v>1.0</v>
      </c>
      <c r="E19" s="83">
        <v>59.5</v>
      </c>
      <c r="F19" s="83">
        <v>32.5</v>
      </c>
      <c r="G19" s="83">
        <v>27.0</v>
      </c>
      <c r="H19" s="12">
        <f t="shared" si="1"/>
        <v>0.8307692308</v>
      </c>
      <c r="I19" s="84">
        <v>0.06388824720003908</v>
      </c>
      <c r="J19" s="84">
        <v>0.03762074710017251</v>
      </c>
      <c r="K19" s="96" t="s">
        <v>322</v>
      </c>
      <c r="L19" s="13"/>
      <c r="M19" s="13">
        <v>843.48</v>
      </c>
      <c r="N19" s="10">
        <v>63.0</v>
      </c>
      <c r="O19" s="14">
        <v>406.0</v>
      </c>
      <c r="P19" s="10">
        <v>52.0</v>
      </c>
      <c r="Q19" s="14">
        <v>212.0</v>
      </c>
      <c r="R19" s="10">
        <v>5.0</v>
      </c>
      <c r="S19" s="10">
        <v>5.0</v>
      </c>
    </row>
    <row r="20">
      <c r="A20" s="3" t="s">
        <v>112</v>
      </c>
      <c r="B20" s="3" t="s">
        <v>113</v>
      </c>
      <c r="C20" s="23" t="s">
        <v>322</v>
      </c>
      <c r="D20" s="4">
        <v>1.0</v>
      </c>
      <c r="E20" s="24">
        <v>60.5</v>
      </c>
      <c r="F20" s="24">
        <v>33.5</v>
      </c>
      <c r="G20" s="24">
        <v>27.0</v>
      </c>
      <c r="H20" s="6">
        <f t="shared" si="1"/>
        <v>0.8059701493</v>
      </c>
      <c r="I20" s="81">
        <v>0.008823088894151798</v>
      </c>
      <c r="J20" s="81">
        <v>0.03371897947518663</v>
      </c>
      <c r="K20" s="95" t="s">
        <v>322</v>
      </c>
      <c r="L20" s="7"/>
      <c r="M20" s="7">
        <v>756.0</v>
      </c>
      <c r="N20" s="4">
        <v>56.0</v>
      </c>
      <c r="O20" s="8">
        <v>364.0</v>
      </c>
      <c r="P20" s="4">
        <v>52.0</v>
      </c>
      <c r="Q20" s="8">
        <v>131.0</v>
      </c>
      <c r="R20" s="4">
        <v>5.0</v>
      </c>
      <c r="S20" s="4">
        <v>3.0</v>
      </c>
    </row>
    <row r="21">
      <c r="A21" s="9" t="s">
        <v>114</v>
      </c>
      <c r="B21" s="9" t="s">
        <v>115</v>
      </c>
      <c r="C21" s="82" t="s">
        <v>322</v>
      </c>
      <c r="D21" s="10">
        <v>1.0</v>
      </c>
      <c r="E21" s="83">
        <v>60.5</v>
      </c>
      <c r="F21" s="83">
        <v>33.5</v>
      </c>
      <c r="G21" s="83">
        <v>27.0</v>
      </c>
      <c r="H21" s="12">
        <f t="shared" si="1"/>
        <v>0.8059701493</v>
      </c>
      <c r="I21" s="84">
        <v>0.019747282942441487</v>
      </c>
      <c r="J21" s="84">
        <v>0.027143778477525235</v>
      </c>
      <c r="K21" s="96" t="s">
        <v>322</v>
      </c>
      <c r="L21" s="96" t="s">
        <v>1567</v>
      </c>
      <c r="M21" s="13">
        <v>608.58</v>
      </c>
      <c r="N21" s="10">
        <v>45.0</v>
      </c>
      <c r="O21" s="14">
        <v>293.0</v>
      </c>
      <c r="P21" s="10">
        <v>52.0</v>
      </c>
      <c r="Q21" s="14">
        <v>24.0</v>
      </c>
      <c r="R21" s="10">
        <v>5.0</v>
      </c>
      <c r="S21" s="10">
        <v>6.0</v>
      </c>
    </row>
    <row r="22">
      <c r="A22" s="3" t="s">
        <v>135</v>
      </c>
      <c r="B22" s="3" t="s">
        <v>136</v>
      </c>
      <c r="C22" s="23" t="s">
        <v>322</v>
      </c>
      <c r="D22" s="4">
        <v>1.0</v>
      </c>
      <c r="E22" s="24">
        <v>59.5</v>
      </c>
      <c r="F22" s="24">
        <v>32.5</v>
      </c>
      <c r="G22" s="24">
        <v>27.0</v>
      </c>
      <c r="H22" s="6">
        <f t="shared" si="1"/>
        <v>0.8307692308</v>
      </c>
      <c r="I22" s="81">
        <v>0.004817524717980297</v>
      </c>
      <c r="J22" s="81">
        <v>0.008429744868796657</v>
      </c>
      <c r="K22" s="95" t="s">
        <v>322</v>
      </c>
      <c r="L22" s="7"/>
      <c r="M22" s="7">
        <v>189.0</v>
      </c>
      <c r="N22" s="4">
        <v>14.0</v>
      </c>
      <c r="O22" s="8">
        <v>91.0</v>
      </c>
      <c r="P22" s="4">
        <v>52.0</v>
      </c>
      <c r="Q22" s="8">
        <v>66.0</v>
      </c>
      <c r="R22" s="4">
        <v>2.0</v>
      </c>
      <c r="S22" s="4">
        <v>2.0</v>
      </c>
    </row>
    <row r="23">
      <c r="A23" s="9" t="s">
        <v>116</v>
      </c>
      <c r="B23" s="9" t="s">
        <v>117</v>
      </c>
      <c r="C23" s="82" t="s">
        <v>322</v>
      </c>
      <c r="D23" s="10">
        <v>1.0</v>
      </c>
      <c r="E23" s="83">
        <v>60.5</v>
      </c>
      <c r="F23" s="83">
        <v>33.5</v>
      </c>
      <c r="G23" s="83">
        <v>27.0</v>
      </c>
      <c r="H23" s="12">
        <f t="shared" si="1"/>
        <v>0.8059701493</v>
      </c>
      <c r="I23" s="84">
        <v>0.0024082052368831082</v>
      </c>
      <c r="J23" s="84">
        <v>0.007972130147347696</v>
      </c>
      <c r="K23" s="96" t="s">
        <v>322</v>
      </c>
      <c r="L23" s="13"/>
      <c r="M23" s="13">
        <v>178.74</v>
      </c>
      <c r="N23" s="10">
        <v>13.0</v>
      </c>
      <c r="O23" s="14">
        <v>86.0</v>
      </c>
      <c r="P23" s="10">
        <v>52.0</v>
      </c>
      <c r="Q23" s="14">
        <v>52.0</v>
      </c>
      <c r="R23" s="10">
        <v>2.0</v>
      </c>
      <c r="S23" s="10">
        <v>6.0</v>
      </c>
    </row>
    <row r="24">
      <c r="A24" s="3" t="s">
        <v>137</v>
      </c>
      <c r="B24" s="3" t="s">
        <v>138</v>
      </c>
      <c r="C24" s="23" t="s">
        <v>322</v>
      </c>
      <c r="D24" s="4">
        <v>1.0</v>
      </c>
      <c r="E24" s="24">
        <v>59.5</v>
      </c>
      <c r="F24" s="24">
        <v>32.5</v>
      </c>
      <c r="G24" s="24">
        <v>27.0</v>
      </c>
      <c r="H24" s="6">
        <f t="shared" si="1"/>
        <v>0.8307692308</v>
      </c>
      <c r="I24" s="81">
        <v>0.026851596221331892</v>
      </c>
      <c r="J24" s="81">
        <v>0.007418175484541057</v>
      </c>
      <c r="K24" s="95" t="s">
        <v>322</v>
      </c>
      <c r="L24" s="7"/>
      <c r="M24" s="7">
        <v>166.32</v>
      </c>
      <c r="N24" s="4">
        <v>12.0</v>
      </c>
      <c r="O24" s="8">
        <v>80.0</v>
      </c>
      <c r="P24" s="4">
        <v>52.0</v>
      </c>
      <c r="Q24" s="8">
        <v>43.0</v>
      </c>
      <c r="R24" s="4">
        <v>2.0</v>
      </c>
      <c r="S24" s="4">
        <v>6.0</v>
      </c>
    </row>
    <row r="25">
      <c r="A25" s="9" t="s">
        <v>56</v>
      </c>
      <c r="B25" s="9" t="s">
        <v>57</v>
      </c>
      <c r="C25" s="82" t="s">
        <v>322</v>
      </c>
      <c r="D25" s="10">
        <v>1.0</v>
      </c>
      <c r="E25" s="83">
        <v>67.0</v>
      </c>
      <c r="F25" s="83">
        <v>40.5</v>
      </c>
      <c r="G25" s="83">
        <v>26.5</v>
      </c>
      <c r="H25" s="12">
        <f t="shared" si="1"/>
        <v>0.6543209877</v>
      </c>
      <c r="I25" s="84">
        <v>0.0</v>
      </c>
      <c r="J25" s="84">
        <v>0.002647564314347987</v>
      </c>
      <c r="K25" s="96" t="s">
        <v>322</v>
      </c>
      <c r="L25" s="13"/>
      <c r="M25" s="13">
        <v>59.36</v>
      </c>
      <c r="N25" s="10">
        <v>4.0</v>
      </c>
      <c r="O25" s="14">
        <v>29.0</v>
      </c>
      <c r="P25" s="10">
        <v>52.0</v>
      </c>
      <c r="Q25" s="14">
        <v>3.0</v>
      </c>
      <c r="R25" s="10">
        <v>1.0</v>
      </c>
      <c r="S25" s="10">
        <v>-1.0</v>
      </c>
    </row>
    <row r="26">
      <c r="A26" s="3" t="s">
        <v>62</v>
      </c>
      <c r="B26" s="3" t="s">
        <v>63</v>
      </c>
      <c r="C26" s="23" t="s">
        <v>322</v>
      </c>
      <c r="D26" s="4">
        <v>1.0</v>
      </c>
      <c r="E26" s="24">
        <v>65.0</v>
      </c>
      <c r="F26" s="24">
        <v>39.0</v>
      </c>
      <c r="G26" s="24">
        <v>26.0</v>
      </c>
      <c r="H26" s="6">
        <f t="shared" si="1"/>
        <v>0.6666666667</v>
      </c>
      <c r="I26" s="81">
        <v>0.0017935737510517478</v>
      </c>
      <c r="J26" s="81">
        <v>0.0038384330339081498</v>
      </c>
      <c r="K26" s="95" t="s">
        <v>322</v>
      </c>
      <c r="L26" s="7"/>
      <c r="M26" s="7">
        <v>86.06</v>
      </c>
      <c r="N26" s="4">
        <v>6.0</v>
      </c>
      <c r="O26" s="8">
        <v>43.0</v>
      </c>
      <c r="P26" s="4">
        <v>52.0</v>
      </c>
      <c r="Q26" s="8">
        <v>17.0</v>
      </c>
      <c r="R26" s="4">
        <v>1.0</v>
      </c>
      <c r="S26" s="4">
        <v>0.0</v>
      </c>
    </row>
    <row r="27">
      <c r="A27" s="9" t="s">
        <v>66</v>
      </c>
      <c r="B27" s="9" t="s">
        <v>67</v>
      </c>
      <c r="C27" s="82" t="s">
        <v>322</v>
      </c>
      <c r="D27" s="10">
        <v>1.0</v>
      </c>
      <c r="E27" s="83">
        <v>64.0</v>
      </c>
      <c r="F27" s="83">
        <v>38.5</v>
      </c>
      <c r="G27" s="83">
        <v>25.5</v>
      </c>
      <c r="H27" s="12">
        <f t="shared" si="1"/>
        <v>0.6623376623</v>
      </c>
      <c r="I27" s="84">
        <v>0.0</v>
      </c>
      <c r="J27" s="84">
        <v>0.0</v>
      </c>
      <c r="K27" s="96" t="s">
        <v>322</v>
      </c>
      <c r="L27" s="13"/>
      <c r="M27" s="13">
        <v>0.0</v>
      </c>
      <c r="N27" s="10">
        <v>98.0</v>
      </c>
      <c r="O27" s="14">
        <v>0.0</v>
      </c>
      <c r="P27" s="10">
        <v>-1.0</v>
      </c>
      <c r="Q27" s="14">
        <v>73.0</v>
      </c>
      <c r="R27" s="10">
        <v>6.0</v>
      </c>
      <c r="S27" s="10">
        <v>-1.0</v>
      </c>
    </row>
    <row r="28">
      <c r="A28" s="3" t="s">
        <v>139</v>
      </c>
      <c r="B28" s="3" t="s">
        <v>140</v>
      </c>
      <c r="C28" s="23" t="s">
        <v>322</v>
      </c>
      <c r="D28" s="4">
        <v>1.0</v>
      </c>
      <c r="E28" s="24">
        <v>57.5</v>
      </c>
      <c r="F28" s="24">
        <v>32.5</v>
      </c>
      <c r="G28" s="24">
        <v>25.0</v>
      </c>
      <c r="H28" s="6">
        <f t="shared" si="1"/>
        <v>0.7692307692</v>
      </c>
      <c r="I28" s="81">
        <v>0.003817185017268449</v>
      </c>
      <c r="J28" s="81">
        <v>0.018532058163941857</v>
      </c>
      <c r="K28" s="95" t="s">
        <v>322</v>
      </c>
      <c r="L28" s="7"/>
      <c r="M28" s="7">
        <v>415.5</v>
      </c>
      <c r="N28" s="4">
        <v>31.0</v>
      </c>
      <c r="O28" s="8">
        <v>216.0</v>
      </c>
      <c r="P28" s="4">
        <v>52.0</v>
      </c>
      <c r="Q28" s="8">
        <v>152.0</v>
      </c>
      <c r="R28" s="4">
        <v>3.0</v>
      </c>
      <c r="S28" s="4">
        <v>5.0</v>
      </c>
    </row>
    <row r="29">
      <c r="A29" s="9" t="s">
        <v>118</v>
      </c>
      <c r="B29" s="9" t="s">
        <v>119</v>
      </c>
      <c r="C29" s="82" t="s">
        <v>322</v>
      </c>
      <c r="D29" s="10">
        <v>1.0</v>
      </c>
      <c r="E29" s="83">
        <v>58.5</v>
      </c>
      <c r="F29" s="83">
        <v>33.5</v>
      </c>
      <c r="G29" s="83">
        <v>25.0</v>
      </c>
      <c r="H29" s="12">
        <f t="shared" si="1"/>
        <v>0.7462686567</v>
      </c>
      <c r="I29" s="84">
        <v>8.913953712641953E-4</v>
      </c>
      <c r="J29" s="84">
        <v>0.01672568426348543</v>
      </c>
      <c r="K29" s="96" t="s">
        <v>322</v>
      </c>
      <c r="L29" s="13"/>
      <c r="M29" s="13">
        <v>375.0</v>
      </c>
      <c r="N29" s="10">
        <v>28.0</v>
      </c>
      <c r="O29" s="14">
        <v>195.0</v>
      </c>
      <c r="P29" s="10">
        <v>52.0</v>
      </c>
      <c r="Q29" s="14">
        <v>126.0</v>
      </c>
      <c r="R29" s="10">
        <v>3.0</v>
      </c>
      <c r="S29" s="10">
        <v>4.0</v>
      </c>
    </row>
    <row r="30">
      <c r="A30" s="3" t="s">
        <v>169</v>
      </c>
      <c r="B30" s="3" t="s">
        <v>170</v>
      </c>
      <c r="C30" s="23" t="s">
        <v>322</v>
      </c>
      <c r="D30" s="4">
        <v>1.0</v>
      </c>
      <c r="E30" s="24">
        <v>56.0</v>
      </c>
      <c r="F30" s="24">
        <v>31.5</v>
      </c>
      <c r="G30" s="24">
        <v>24.5</v>
      </c>
      <c r="H30" s="6">
        <f t="shared" si="1"/>
        <v>0.7777777778</v>
      </c>
      <c r="I30" s="81">
        <v>0.11072090198859884</v>
      </c>
      <c r="J30" s="81">
        <v>0.01529842587300134</v>
      </c>
      <c r="K30" s="95" t="s">
        <v>322</v>
      </c>
      <c r="L30" s="7"/>
      <c r="M30" s="7">
        <v>343.0</v>
      </c>
      <c r="N30" s="4">
        <v>26.0</v>
      </c>
      <c r="O30" s="8">
        <v>182.0</v>
      </c>
      <c r="P30" s="4">
        <v>52.0</v>
      </c>
      <c r="Q30" s="8">
        <v>10.0</v>
      </c>
      <c r="R30" s="4">
        <v>3.0</v>
      </c>
      <c r="S30" s="4">
        <v>1.0</v>
      </c>
    </row>
    <row r="31">
      <c r="A31" s="9" t="s">
        <v>173</v>
      </c>
      <c r="B31" s="9" t="s">
        <v>174</v>
      </c>
      <c r="C31" s="82" t="s">
        <v>323</v>
      </c>
      <c r="D31" s="10">
        <v>1.0</v>
      </c>
      <c r="E31" s="83">
        <v>56.0</v>
      </c>
      <c r="F31" s="83">
        <v>31.5</v>
      </c>
      <c r="G31" s="83">
        <v>24.5</v>
      </c>
      <c r="H31" s="12">
        <f t="shared" si="1"/>
        <v>0.7777777778</v>
      </c>
      <c r="I31" s="84">
        <v>0.0</v>
      </c>
      <c r="J31" s="84">
        <v>0.0</v>
      </c>
      <c r="K31" s="96" t="s">
        <v>322</v>
      </c>
      <c r="L31" s="13"/>
      <c r="M31" s="13">
        <v>0.0</v>
      </c>
      <c r="N31" s="10">
        <v>0.0</v>
      </c>
      <c r="O31" s="14">
        <v>0.0</v>
      </c>
      <c r="P31" s="10">
        <v>-1.0</v>
      </c>
      <c r="Q31" s="14">
        <v>0.0</v>
      </c>
      <c r="R31" s="10">
        <v>6.0</v>
      </c>
      <c r="S31" s="10">
        <v>-1.0</v>
      </c>
    </row>
    <row r="32">
      <c r="A32" s="3" t="s">
        <v>87</v>
      </c>
      <c r="B32" s="3" t="s">
        <v>88</v>
      </c>
      <c r="C32" s="23" t="s">
        <v>322</v>
      </c>
      <c r="D32" s="4">
        <v>1.0</v>
      </c>
      <c r="E32" s="24">
        <v>59.0</v>
      </c>
      <c r="F32" s="24">
        <v>35.0</v>
      </c>
      <c r="G32" s="24">
        <v>24.0</v>
      </c>
      <c r="H32" s="6">
        <f t="shared" si="1"/>
        <v>0.6857142857</v>
      </c>
      <c r="I32" s="81">
        <v>4.8164104737662166E-4</v>
      </c>
      <c r="J32" s="81">
        <v>0.011614315152564282</v>
      </c>
      <c r="K32" s="95" t="s">
        <v>322</v>
      </c>
      <c r="L32" s="7"/>
      <c r="M32" s="7">
        <v>260.4</v>
      </c>
      <c r="N32" s="4">
        <v>19.0</v>
      </c>
      <c r="O32" s="8">
        <v>141.0</v>
      </c>
      <c r="P32" s="4">
        <v>51.0</v>
      </c>
      <c r="Q32" s="8">
        <v>119.0</v>
      </c>
      <c r="R32" s="4">
        <v>2.0</v>
      </c>
      <c r="S32" s="4">
        <v>1.0</v>
      </c>
    </row>
    <row r="33">
      <c r="A33" s="9" t="s">
        <v>185</v>
      </c>
      <c r="B33" s="9" t="s">
        <v>186</v>
      </c>
      <c r="C33" s="82" t="s">
        <v>322</v>
      </c>
      <c r="D33" s="10">
        <v>1.0</v>
      </c>
      <c r="E33" s="83">
        <v>54.0</v>
      </c>
      <c r="F33" s="83">
        <v>30.5</v>
      </c>
      <c r="G33" s="83">
        <v>23.5</v>
      </c>
      <c r="H33" s="12">
        <f t="shared" si="1"/>
        <v>0.7704918033</v>
      </c>
      <c r="I33" s="84">
        <v>0.0</v>
      </c>
      <c r="J33" s="84">
        <v>0.012095568841105636</v>
      </c>
      <c r="K33" s="96" t="s">
        <v>322</v>
      </c>
      <c r="L33" s="13"/>
      <c r="M33" s="13">
        <v>271.19</v>
      </c>
      <c r="N33" s="10">
        <v>20.0</v>
      </c>
      <c r="O33" s="14">
        <v>150.0</v>
      </c>
      <c r="P33" s="10">
        <v>52.0</v>
      </c>
      <c r="Q33" s="14">
        <v>11.0</v>
      </c>
      <c r="R33" s="10">
        <v>2.0</v>
      </c>
      <c r="S33" s="10">
        <v>3.0</v>
      </c>
    </row>
    <row r="34">
      <c r="A34" s="3" t="s">
        <v>123</v>
      </c>
      <c r="B34" s="3" t="s">
        <v>124</v>
      </c>
      <c r="C34" s="23" t="s">
        <v>322</v>
      </c>
      <c r="D34" s="4">
        <v>1.0</v>
      </c>
      <c r="E34" s="24">
        <v>56.0</v>
      </c>
      <c r="F34" s="24">
        <v>33.0</v>
      </c>
      <c r="G34" s="24">
        <v>23.0</v>
      </c>
      <c r="H34" s="6">
        <f t="shared" si="1"/>
        <v>0.696969697</v>
      </c>
      <c r="I34" s="81">
        <v>0.0013694420824663645</v>
      </c>
      <c r="J34" s="81">
        <v>0.013500080300991387</v>
      </c>
      <c r="K34" s="95" t="s">
        <v>322</v>
      </c>
      <c r="L34" s="7"/>
      <c r="M34" s="7">
        <v>302.68</v>
      </c>
      <c r="N34" s="4">
        <v>23.0</v>
      </c>
      <c r="O34" s="8">
        <v>171.0</v>
      </c>
      <c r="P34" s="4">
        <v>52.0</v>
      </c>
      <c r="Q34" s="8">
        <v>116.0</v>
      </c>
      <c r="R34" s="4">
        <v>3.0</v>
      </c>
      <c r="S34" s="4">
        <v>1.0</v>
      </c>
    </row>
    <row r="35">
      <c r="A35" s="9" t="s">
        <v>106</v>
      </c>
      <c r="B35" s="9" t="s">
        <v>107</v>
      </c>
      <c r="C35" s="82" t="s">
        <v>322</v>
      </c>
      <c r="D35" s="10">
        <v>1.0</v>
      </c>
      <c r="E35" s="83">
        <v>57.0</v>
      </c>
      <c r="F35" s="83">
        <v>34.0</v>
      </c>
      <c r="G35" s="83">
        <v>23.0</v>
      </c>
      <c r="H35" s="12">
        <f t="shared" si="1"/>
        <v>0.6764705882</v>
      </c>
      <c r="I35" s="84">
        <v>0.003783542030675574</v>
      </c>
      <c r="J35" s="84">
        <v>0.011838216312571474</v>
      </c>
      <c r="K35" s="96" t="s">
        <v>322</v>
      </c>
      <c r="L35" s="13"/>
      <c r="M35" s="13">
        <v>265.42</v>
      </c>
      <c r="N35" s="10">
        <v>20.0</v>
      </c>
      <c r="O35" s="14">
        <v>150.0</v>
      </c>
      <c r="P35" s="10">
        <v>52.0</v>
      </c>
      <c r="Q35" s="14">
        <v>70.0</v>
      </c>
      <c r="R35" s="10">
        <v>2.0</v>
      </c>
      <c r="S35" s="10">
        <v>1.0</v>
      </c>
    </row>
    <row r="36">
      <c r="A36" s="3" t="s">
        <v>96</v>
      </c>
      <c r="B36" s="3" t="s">
        <v>97</v>
      </c>
      <c r="C36" s="23" t="s">
        <v>322</v>
      </c>
      <c r="D36" s="4">
        <v>1.0</v>
      </c>
      <c r="E36" s="24">
        <v>57.0</v>
      </c>
      <c r="F36" s="24">
        <v>34.5</v>
      </c>
      <c r="G36" s="24">
        <v>22.5</v>
      </c>
      <c r="H36" s="6">
        <f t="shared" si="1"/>
        <v>0.652173913</v>
      </c>
      <c r="I36" s="81">
        <v>0.006830748352652831</v>
      </c>
      <c r="J36" s="81">
        <v>8.53009897437757E-4</v>
      </c>
      <c r="K36" s="95" t="s">
        <v>322</v>
      </c>
      <c r="L36" s="7"/>
      <c r="M36" s="7">
        <v>19.125</v>
      </c>
      <c r="N36" s="4">
        <v>1.0</v>
      </c>
      <c r="O36" s="8">
        <v>11.0</v>
      </c>
      <c r="P36" s="4">
        <v>43.0</v>
      </c>
      <c r="Q36" s="8">
        <v>53.0</v>
      </c>
      <c r="R36" s="4">
        <v>6.0</v>
      </c>
      <c r="S36" s="4">
        <v>-1.0</v>
      </c>
    </row>
    <row r="37">
      <c r="A37" s="9" t="s">
        <v>126</v>
      </c>
      <c r="B37" s="9" t="s">
        <v>127</v>
      </c>
      <c r="C37" s="82" t="s">
        <v>322</v>
      </c>
      <c r="D37" s="10">
        <v>1.0</v>
      </c>
      <c r="E37" s="83">
        <v>55.0</v>
      </c>
      <c r="F37" s="83">
        <v>33.0</v>
      </c>
      <c r="G37" s="83">
        <v>22.0</v>
      </c>
      <c r="H37" s="12">
        <f t="shared" si="1"/>
        <v>0.6666666667</v>
      </c>
      <c r="I37" s="84">
        <v>0.09797222289815712</v>
      </c>
      <c r="J37" s="84">
        <v>0.015248471829334396</v>
      </c>
      <c r="K37" s="96" t="s">
        <v>322</v>
      </c>
      <c r="L37" s="13"/>
      <c r="M37" s="13">
        <v>341.88</v>
      </c>
      <c r="N37" s="10">
        <v>25.0</v>
      </c>
      <c r="O37" s="14">
        <v>202.0</v>
      </c>
      <c r="P37" s="10">
        <v>52.0</v>
      </c>
      <c r="Q37" s="14">
        <v>38.0</v>
      </c>
      <c r="R37" s="10">
        <v>3.0</v>
      </c>
      <c r="S37" s="10">
        <v>3.0</v>
      </c>
    </row>
    <row r="38">
      <c r="A38" s="3" t="s">
        <v>206</v>
      </c>
      <c r="B38" s="3" t="s">
        <v>207</v>
      </c>
      <c r="C38" s="23" t="s">
        <v>322</v>
      </c>
      <c r="D38" s="4">
        <v>1.0</v>
      </c>
      <c r="E38" s="24">
        <v>49.5</v>
      </c>
      <c r="F38" s="24">
        <v>28.5</v>
      </c>
      <c r="G38" s="24">
        <v>21.0</v>
      </c>
      <c r="H38" s="6">
        <f t="shared" si="1"/>
        <v>0.7368421053</v>
      </c>
      <c r="I38" s="81">
        <v>0.09025798671382387</v>
      </c>
      <c r="J38" s="81">
        <v>0.03905781789209118</v>
      </c>
      <c r="K38" s="95" t="s">
        <v>322</v>
      </c>
      <c r="L38" s="7"/>
      <c r="M38" s="7">
        <v>875.7</v>
      </c>
      <c r="N38" s="4">
        <v>65.0</v>
      </c>
      <c r="O38" s="8">
        <v>542.0</v>
      </c>
      <c r="P38" s="4">
        <v>52.0</v>
      </c>
      <c r="Q38" s="8">
        <v>212.0</v>
      </c>
      <c r="R38" s="4">
        <v>5.0</v>
      </c>
      <c r="S38" s="4">
        <v>6.0</v>
      </c>
    </row>
    <row r="39">
      <c r="A39" s="9" t="s">
        <v>234</v>
      </c>
      <c r="B39" s="9" t="s">
        <v>235</v>
      </c>
      <c r="C39" s="82" t="s">
        <v>322</v>
      </c>
      <c r="D39" s="10">
        <v>1.0</v>
      </c>
      <c r="E39" s="83">
        <v>47.5</v>
      </c>
      <c r="F39" s="83">
        <v>26.5</v>
      </c>
      <c r="G39" s="83">
        <v>21.0</v>
      </c>
      <c r="H39" s="12">
        <f t="shared" si="1"/>
        <v>0.7924528302</v>
      </c>
      <c r="I39" s="84">
        <v>0.006739919477524419</v>
      </c>
      <c r="J39" s="84">
        <v>0.01888262850610451</v>
      </c>
      <c r="K39" s="96" t="s">
        <v>322</v>
      </c>
      <c r="L39" s="96" t="s">
        <v>1568</v>
      </c>
      <c r="M39" s="13">
        <v>423.36</v>
      </c>
      <c r="N39" s="10">
        <v>32.0</v>
      </c>
      <c r="O39" s="14">
        <v>262.0</v>
      </c>
      <c r="P39" s="10">
        <v>52.0</v>
      </c>
      <c r="Q39" s="14">
        <v>190.0</v>
      </c>
      <c r="R39" s="10">
        <v>3.0</v>
      </c>
      <c r="S39" s="10">
        <v>4.0</v>
      </c>
    </row>
    <row r="40">
      <c r="A40" s="3" t="s">
        <v>210</v>
      </c>
      <c r="B40" s="3" t="s">
        <v>211</v>
      </c>
      <c r="C40" s="23" t="s">
        <v>322</v>
      </c>
      <c r="D40" s="4">
        <v>1.0</v>
      </c>
      <c r="E40" s="24">
        <v>49.5</v>
      </c>
      <c r="F40" s="24">
        <v>28.5</v>
      </c>
      <c r="G40" s="24">
        <v>21.0</v>
      </c>
      <c r="H40" s="6">
        <f t="shared" si="1"/>
        <v>0.7368421053</v>
      </c>
      <c r="I40" s="81">
        <v>0.0</v>
      </c>
      <c r="J40" s="81">
        <v>0.012035802396004117</v>
      </c>
      <c r="K40" s="95" t="s">
        <v>322</v>
      </c>
      <c r="L40" s="7"/>
      <c r="M40" s="7">
        <v>269.85</v>
      </c>
      <c r="N40" s="4">
        <v>20.0</v>
      </c>
      <c r="O40" s="8">
        <v>167.0</v>
      </c>
      <c r="P40" s="4">
        <v>52.0</v>
      </c>
      <c r="Q40" s="8">
        <v>88.0</v>
      </c>
      <c r="R40" s="4">
        <v>2.0</v>
      </c>
      <c r="S40" s="4">
        <v>3.0</v>
      </c>
    </row>
    <row r="41">
      <c r="A41" s="9" t="s">
        <v>212</v>
      </c>
      <c r="B41" s="9" t="s">
        <v>213</v>
      </c>
      <c r="C41" s="82" t="s">
        <v>322</v>
      </c>
      <c r="D41" s="10">
        <v>1.0</v>
      </c>
      <c r="E41" s="83">
        <v>49.5</v>
      </c>
      <c r="F41" s="83">
        <v>28.5</v>
      </c>
      <c r="G41" s="83">
        <v>21.0</v>
      </c>
      <c r="H41" s="12">
        <f t="shared" si="1"/>
        <v>0.7368421053</v>
      </c>
      <c r="I41" s="84">
        <v>0.0011744493450023218</v>
      </c>
      <c r="J41" s="84">
        <v>0.008795033813111178</v>
      </c>
      <c r="K41" s="96" t="s">
        <v>322</v>
      </c>
      <c r="L41" s="13"/>
      <c r="M41" s="13">
        <v>197.19</v>
      </c>
      <c r="N41" s="10">
        <v>15.0</v>
      </c>
      <c r="O41" s="14">
        <v>122.0</v>
      </c>
      <c r="P41" s="10">
        <v>52.0</v>
      </c>
      <c r="Q41" s="14">
        <v>99.0</v>
      </c>
      <c r="R41" s="10">
        <v>2.0</v>
      </c>
      <c r="S41" s="10">
        <v>6.0</v>
      </c>
    </row>
    <row r="42">
      <c r="A42" s="3" t="s">
        <v>83</v>
      </c>
      <c r="B42" s="3" t="s">
        <v>84</v>
      </c>
      <c r="C42" s="23" t="s">
        <v>322</v>
      </c>
      <c r="D42" s="4">
        <v>1.0</v>
      </c>
      <c r="E42" s="24">
        <v>57.0</v>
      </c>
      <c r="F42" s="24">
        <v>36.0</v>
      </c>
      <c r="G42" s="24">
        <v>21.0</v>
      </c>
      <c r="H42" s="6">
        <f t="shared" si="1"/>
        <v>0.5833333333</v>
      </c>
      <c r="I42" s="81">
        <v>0.0013716346275327806</v>
      </c>
      <c r="J42" s="81">
        <v>0.0</v>
      </c>
      <c r="K42" s="95" t="s">
        <v>322</v>
      </c>
      <c r="L42" s="7"/>
      <c r="M42" s="7">
        <v>0.0</v>
      </c>
      <c r="N42" s="4">
        <v>98.0</v>
      </c>
      <c r="O42" s="8">
        <v>0.0</v>
      </c>
      <c r="P42" s="4">
        <v>-1.0</v>
      </c>
      <c r="Q42" s="8">
        <v>93.0</v>
      </c>
      <c r="R42" s="4">
        <v>6.0</v>
      </c>
      <c r="S42" s="4">
        <v>6.0</v>
      </c>
    </row>
    <row r="43">
      <c r="A43" s="9" t="s">
        <v>203</v>
      </c>
      <c r="B43" s="9" t="s">
        <v>204</v>
      </c>
      <c r="C43" s="82" t="s">
        <v>322</v>
      </c>
      <c r="D43" s="10">
        <v>1.0</v>
      </c>
      <c r="E43" s="83">
        <v>49.5</v>
      </c>
      <c r="F43" s="83">
        <v>29.0</v>
      </c>
      <c r="G43" s="83">
        <v>20.5</v>
      </c>
      <c r="H43" s="12">
        <f t="shared" si="1"/>
        <v>0.7068965517</v>
      </c>
      <c r="I43" s="84">
        <v>0.004241101025683366</v>
      </c>
      <c r="J43" s="84">
        <v>0.030392575388864643</v>
      </c>
      <c r="K43" s="96" t="s">
        <v>322</v>
      </c>
      <c r="L43" s="96" t="s">
        <v>1568</v>
      </c>
      <c r="M43" s="13">
        <v>681.42</v>
      </c>
      <c r="N43" s="10">
        <v>51.0</v>
      </c>
      <c r="O43" s="14">
        <v>432.0</v>
      </c>
      <c r="P43" s="10">
        <v>52.0</v>
      </c>
      <c r="Q43" s="14">
        <v>178.0</v>
      </c>
      <c r="R43" s="10">
        <v>5.0</v>
      </c>
      <c r="S43" s="10">
        <v>5.0</v>
      </c>
    </row>
    <row r="44">
      <c r="A44" s="3" t="s">
        <v>191</v>
      </c>
      <c r="B44" s="3" t="s">
        <v>192</v>
      </c>
      <c r="C44" s="23" t="s">
        <v>322</v>
      </c>
      <c r="D44" s="4">
        <v>1.0</v>
      </c>
      <c r="E44" s="24">
        <v>50.5</v>
      </c>
      <c r="F44" s="24">
        <v>30.0</v>
      </c>
      <c r="G44" s="24">
        <v>20.5</v>
      </c>
      <c r="H44" s="6">
        <f t="shared" si="1"/>
        <v>0.6833333333</v>
      </c>
      <c r="I44" s="81">
        <v>0.0019768848959488203</v>
      </c>
      <c r="J44" s="81">
        <v>0.019767974726451674</v>
      </c>
      <c r="K44" s="95" t="s">
        <v>322</v>
      </c>
      <c r="L44" s="7"/>
      <c r="M44" s="7">
        <v>443.21</v>
      </c>
      <c r="N44" s="4">
        <v>33.0</v>
      </c>
      <c r="O44" s="8">
        <v>281.0</v>
      </c>
      <c r="P44" s="4">
        <v>52.0</v>
      </c>
      <c r="Q44" s="8">
        <v>74.0</v>
      </c>
      <c r="R44" s="4">
        <v>4.0</v>
      </c>
      <c r="S44" s="4">
        <v>3.0</v>
      </c>
    </row>
    <row r="45">
      <c r="A45" s="9" t="s">
        <v>225</v>
      </c>
      <c r="B45" s="9" t="s">
        <v>226</v>
      </c>
      <c r="C45" s="82" t="s">
        <v>322</v>
      </c>
      <c r="D45" s="10">
        <v>1.0</v>
      </c>
      <c r="E45" s="83">
        <v>47.5</v>
      </c>
      <c r="F45" s="83">
        <v>27.5</v>
      </c>
      <c r="G45" s="83">
        <v>20.0</v>
      </c>
      <c r="H45" s="12">
        <f t="shared" si="1"/>
        <v>0.7272727273</v>
      </c>
      <c r="I45" s="84">
        <v>0.07539838993148801</v>
      </c>
      <c r="J45" s="84">
        <v>0.0432370088667274</v>
      </c>
      <c r="K45" s="96" t="s">
        <v>322</v>
      </c>
      <c r="L45" s="13"/>
      <c r="M45" s="13">
        <v>969.4</v>
      </c>
      <c r="N45" s="10">
        <v>72.0</v>
      </c>
      <c r="O45" s="14">
        <v>630.0</v>
      </c>
      <c r="P45" s="10">
        <v>52.0</v>
      </c>
      <c r="Q45" s="14">
        <v>326.0</v>
      </c>
      <c r="R45" s="10">
        <v>5.0</v>
      </c>
      <c r="S45" s="10">
        <v>5.0</v>
      </c>
    </row>
    <row r="46">
      <c r="A46" s="3" t="s">
        <v>197</v>
      </c>
      <c r="B46" s="3" t="s">
        <v>198</v>
      </c>
      <c r="C46" s="23" t="s">
        <v>322</v>
      </c>
      <c r="D46" s="4">
        <v>1.0</v>
      </c>
      <c r="E46" s="24">
        <v>49.5</v>
      </c>
      <c r="F46" s="24">
        <v>29.5</v>
      </c>
      <c r="G46" s="24">
        <v>20.0</v>
      </c>
      <c r="H46" s="6">
        <f t="shared" si="1"/>
        <v>0.6779661017</v>
      </c>
      <c r="I46" s="81">
        <v>0.02459539546126637</v>
      </c>
      <c r="J46" s="81">
        <v>0.03280018188631249</v>
      </c>
      <c r="K46" s="95" t="s">
        <v>322</v>
      </c>
      <c r="L46" s="7"/>
      <c r="M46" s="7">
        <v>735.4</v>
      </c>
      <c r="N46" s="4">
        <v>55.0</v>
      </c>
      <c r="O46" s="8">
        <v>478.0</v>
      </c>
      <c r="P46" s="4">
        <v>52.0</v>
      </c>
      <c r="Q46" s="8">
        <v>166.0</v>
      </c>
      <c r="R46" s="4">
        <v>5.0</v>
      </c>
      <c r="S46" s="4">
        <v>2.0</v>
      </c>
    </row>
    <row r="47">
      <c r="A47" s="9" t="s">
        <v>228</v>
      </c>
      <c r="B47" s="9" t="s">
        <v>229</v>
      </c>
      <c r="C47" s="82" t="s">
        <v>322</v>
      </c>
      <c r="D47" s="10">
        <v>1.0</v>
      </c>
      <c r="E47" s="83">
        <v>47.5</v>
      </c>
      <c r="F47" s="83">
        <v>27.5</v>
      </c>
      <c r="G47" s="83">
        <v>20.0</v>
      </c>
      <c r="H47" s="12">
        <f t="shared" si="1"/>
        <v>0.7272727273</v>
      </c>
      <c r="I47" s="84">
        <v>0.0</v>
      </c>
      <c r="J47" s="84">
        <v>0.024566685046207397</v>
      </c>
      <c r="K47" s="96" t="s">
        <v>322</v>
      </c>
      <c r="L47" s="96" t="s">
        <v>1568</v>
      </c>
      <c r="M47" s="13">
        <v>550.8</v>
      </c>
      <c r="N47" s="10">
        <v>41.0</v>
      </c>
      <c r="O47" s="14">
        <v>358.0</v>
      </c>
      <c r="P47" s="10">
        <v>52.0</v>
      </c>
      <c r="Q47" s="14">
        <v>297.0</v>
      </c>
      <c r="R47" s="10">
        <v>4.0</v>
      </c>
      <c r="S47" s="10">
        <v>5.0</v>
      </c>
    </row>
    <row r="48">
      <c r="A48" s="3" t="s">
        <v>230</v>
      </c>
      <c r="B48" s="3" t="s">
        <v>231</v>
      </c>
      <c r="C48" s="23" t="s">
        <v>322</v>
      </c>
      <c r="D48" s="4">
        <v>1.0</v>
      </c>
      <c r="E48" s="24">
        <v>47.5</v>
      </c>
      <c r="F48" s="24">
        <v>27.5</v>
      </c>
      <c r="G48" s="24">
        <v>20.0</v>
      </c>
      <c r="H48" s="6">
        <f t="shared" si="1"/>
        <v>0.7272727273</v>
      </c>
      <c r="I48" s="81">
        <v>0.04412295663336358</v>
      </c>
      <c r="J48" s="81">
        <v>0.020864733595889293</v>
      </c>
      <c r="K48" s="95" t="s">
        <v>322</v>
      </c>
      <c r="L48" s="7"/>
      <c r="M48" s="7">
        <v>467.8</v>
      </c>
      <c r="N48" s="4">
        <v>35.0</v>
      </c>
      <c r="O48" s="8">
        <v>304.0</v>
      </c>
      <c r="P48" s="4">
        <v>52.0</v>
      </c>
      <c r="Q48" s="8">
        <v>53.0</v>
      </c>
      <c r="R48" s="4">
        <v>4.0</v>
      </c>
      <c r="S48" s="4">
        <v>6.0</v>
      </c>
    </row>
    <row r="49">
      <c r="A49" s="9" t="s">
        <v>108</v>
      </c>
      <c r="B49" s="9" t="s">
        <v>109</v>
      </c>
      <c r="C49" s="82" t="s">
        <v>322</v>
      </c>
      <c r="D49" s="10">
        <v>1.0</v>
      </c>
      <c r="E49" s="83">
        <v>54.0</v>
      </c>
      <c r="F49" s="83">
        <v>34.0</v>
      </c>
      <c r="G49" s="83">
        <v>20.0</v>
      </c>
      <c r="H49" s="12">
        <f t="shared" si="1"/>
        <v>0.5882352941</v>
      </c>
      <c r="I49" s="84">
        <v>0.0</v>
      </c>
      <c r="J49" s="84">
        <v>0.0</v>
      </c>
      <c r="K49" s="96" t="s">
        <v>322</v>
      </c>
      <c r="L49" s="13"/>
      <c r="M49" s="13">
        <v>0.0</v>
      </c>
      <c r="N49" s="10">
        <v>98.0</v>
      </c>
      <c r="O49" s="14">
        <v>0.0</v>
      </c>
      <c r="P49" s="10">
        <v>-1.0</v>
      </c>
      <c r="Q49" s="14">
        <v>77.0</v>
      </c>
      <c r="R49" s="10">
        <v>6.0</v>
      </c>
      <c r="S49" s="10">
        <v>6.0</v>
      </c>
    </row>
    <row r="50">
      <c r="A50" s="3" t="s">
        <v>193</v>
      </c>
      <c r="B50" s="3" t="s">
        <v>194</v>
      </c>
      <c r="C50" s="23" t="s">
        <v>322</v>
      </c>
      <c r="D50" s="4">
        <v>1.0</v>
      </c>
      <c r="E50" s="24">
        <v>49.5</v>
      </c>
      <c r="F50" s="24">
        <v>30.0</v>
      </c>
      <c r="G50" s="24">
        <v>19.5</v>
      </c>
      <c r="H50" s="6">
        <f t="shared" si="1"/>
        <v>0.65</v>
      </c>
      <c r="I50" s="81">
        <v>0.0</v>
      </c>
      <c r="J50" s="81">
        <v>0.008906092356620722</v>
      </c>
      <c r="K50" s="95" t="s">
        <v>322</v>
      </c>
      <c r="L50" s="7"/>
      <c r="M50" s="7">
        <v>199.68</v>
      </c>
      <c r="N50" s="4">
        <v>15.0</v>
      </c>
      <c r="O50" s="8">
        <v>133.0</v>
      </c>
      <c r="P50" s="4">
        <v>52.0</v>
      </c>
      <c r="Q50" s="8">
        <v>142.0</v>
      </c>
      <c r="R50" s="4">
        <v>2.0</v>
      </c>
      <c r="S50" s="4">
        <v>4.0</v>
      </c>
    </row>
    <row r="51">
      <c r="A51" s="9" t="s">
        <v>153</v>
      </c>
      <c r="B51" s="9" t="s">
        <v>154</v>
      </c>
      <c r="C51" s="82" t="s">
        <v>322</v>
      </c>
      <c r="D51" s="10">
        <v>1.0</v>
      </c>
      <c r="E51" s="83">
        <v>52.0</v>
      </c>
      <c r="F51" s="83">
        <v>32.5</v>
      </c>
      <c r="G51" s="83">
        <v>19.5</v>
      </c>
      <c r="H51" s="12">
        <f t="shared" si="1"/>
        <v>0.6</v>
      </c>
      <c r="I51" s="84">
        <v>0.0</v>
      </c>
      <c r="J51" s="84">
        <v>0.0</v>
      </c>
      <c r="K51" s="96" t="s">
        <v>322</v>
      </c>
      <c r="L51" s="13"/>
      <c r="M51" s="13">
        <v>0.0</v>
      </c>
      <c r="N51" s="10">
        <v>98.0</v>
      </c>
      <c r="O51" s="14">
        <v>0.0</v>
      </c>
      <c r="P51" s="10">
        <v>-1.0</v>
      </c>
      <c r="Q51" s="14">
        <v>46.0</v>
      </c>
      <c r="R51" s="10">
        <v>6.0</v>
      </c>
      <c r="S51" s="10">
        <v>6.0</v>
      </c>
    </row>
    <row r="52">
      <c r="A52" s="3" t="s">
        <v>215</v>
      </c>
      <c r="B52" s="3" t="s">
        <v>216</v>
      </c>
      <c r="C52" s="23" t="s">
        <v>322</v>
      </c>
      <c r="D52" s="4">
        <v>1.0</v>
      </c>
      <c r="E52" s="24">
        <v>47.5</v>
      </c>
      <c r="F52" s="24">
        <v>28.5</v>
      </c>
      <c r="G52" s="24">
        <v>19.0</v>
      </c>
      <c r="H52" s="6">
        <f t="shared" si="1"/>
        <v>0.6666666667</v>
      </c>
      <c r="I52" s="81">
        <v>0.0044211413246616855</v>
      </c>
      <c r="J52" s="81">
        <v>0.01969438171569234</v>
      </c>
      <c r="K52" s="95" t="s">
        <v>322</v>
      </c>
      <c r="L52" s="7"/>
      <c r="M52" s="7">
        <v>441.56</v>
      </c>
      <c r="N52" s="4">
        <v>33.0</v>
      </c>
      <c r="O52" s="8">
        <v>302.0</v>
      </c>
      <c r="P52" s="4">
        <v>52.0</v>
      </c>
      <c r="Q52" s="8">
        <v>67.0</v>
      </c>
      <c r="R52" s="4">
        <v>4.0</v>
      </c>
      <c r="S52" s="4">
        <v>5.0</v>
      </c>
    </row>
    <row r="53">
      <c r="A53" s="9" t="s">
        <v>199</v>
      </c>
      <c r="B53" s="9" t="s">
        <v>200</v>
      </c>
      <c r="C53" s="82" t="s">
        <v>322</v>
      </c>
      <c r="D53" s="10">
        <v>1.0</v>
      </c>
      <c r="E53" s="83">
        <v>48.5</v>
      </c>
      <c r="F53" s="83">
        <v>29.5</v>
      </c>
      <c r="G53" s="83">
        <v>19.0</v>
      </c>
      <c r="H53" s="12">
        <f t="shared" si="1"/>
        <v>0.6440677966</v>
      </c>
      <c r="I53" s="84">
        <v>0.008295656003912652</v>
      </c>
      <c r="J53" s="84">
        <v>0.008347231493096796</v>
      </c>
      <c r="K53" s="96" t="s">
        <v>322</v>
      </c>
      <c r="L53" s="13"/>
      <c r="M53" s="13">
        <v>187.15</v>
      </c>
      <c r="N53" s="10">
        <v>14.0</v>
      </c>
      <c r="O53" s="14">
        <v>128.0</v>
      </c>
      <c r="P53" s="10">
        <v>52.0</v>
      </c>
      <c r="Q53" s="14">
        <v>98.0</v>
      </c>
      <c r="R53" s="10">
        <v>2.0</v>
      </c>
      <c r="S53" s="10">
        <v>2.0</v>
      </c>
    </row>
    <row r="54">
      <c r="A54" s="3" t="s">
        <v>181</v>
      </c>
      <c r="B54" s="3" t="s">
        <v>182</v>
      </c>
      <c r="C54" s="23" t="s">
        <v>322</v>
      </c>
      <c r="D54" s="4">
        <v>1.0</v>
      </c>
      <c r="E54" s="24">
        <v>49.5</v>
      </c>
      <c r="F54" s="24">
        <v>31.0</v>
      </c>
      <c r="G54" s="24">
        <v>18.5</v>
      </c>
      <c r="H54" s="6">
        <f t="shared" si="1"/>
        <v>0.5967741935</v>
      </c>
      <c r="I54" s="81">
        <v>0.0</v>
      </c>
      <c r="J54" s="81">
        <v>0.013837493104866766</v>
      </c>
      <c r="K54" s="95" t="s">
        <v>322</v>
      </c>
      <c r="L54" s="7"/>
      <c r="M54" s="7">
        <v>310.245</v>
      </c>
      <c r="N54" s="4">
        <v>23.0</v>
      </c>
      <c r="O54" s="8">
        <v>218.0</v>
      </c>
      <c r="P54" s="4">
        <v>52.0</v>
      </c>
      <c r="Q54" s="8">
        <v>91.0</v>
      </c>
      <c r="R54" s="4">
        <v>3.0</v>
      </c>
      <c r="S54" s="4">
        <v>5.0</v>
      </c>
    </row>
    <row r="55">
      <c r="A55" s="9" t="s">
        <v>167</v>
      </c>
      <c r="B55" s="9" t="s">
        <v>168</v>
      </c>
      <c r="C55" s="82" t="s">
        <v>322</v>
      </c>
      <c r="D55" s="10">
        <v>1.0</v>
      </c>
      <c r="E55" s="83">
        <v>50.5</v>
      </c>
      <c r="F55" s="83">
        <v>32.0</v>
      </c>
      <c r="G55" s="83">
        <v>18.5</v>
      </c>
      <c r="H55" s="12">
        <f t="shared" si="1"/>
        <v>0.578125</v>
      </c>
      <c r="I55" s="84">
        <v>4.061599877131212E-4</v>
      </c>
      <c r="J55" s="84">
        <v>0.0</v>
      </c>
      <c r="K55" s="96" t="s">
        <v>322</v>
      </c>
      <c r="L55" s="13"/>
      <c r="M55" s="13">
        <v>0.0</v>
      </c>
      <c r="N55" s="10">
        <v>98.0</v>
      </c>
      <c r="O55" s="14">
        <v>0.0</v>
      </c>
      <c r="P55" s="10">
        <v>-1.0</v>
      </c>
      <c r="Q55" s="14">
        <v>35.0</v>
      </c>
      <c r="R55" s="10">
        <v>6.0</v>
      </c>
      <c r="S55" s="10">
        <v>6.0</v>
      </c>
    </row>
    <row r="56">
      <c r="A56" s="3" t="s">
        <v>175</v>
      </c>
      <c r="B56" s="3" t="s">
        <v>176</v>
      </c>
      <c r="C56" s="23" t="s">
        <v>322</v>
      </c>
      <c r="D56" s="4">
        <v>1.0</v>
      </c>
      <c r="E56" s="24">
        <v>49.5</v>
      </c>
      <c r="F56" s="24">
        <v>31.5</v>
      </c>
      <c r="G56" s="24">
        <v>18.0</v>
      </c>
      <c r="H56" s="6">
        <f t="shared" si="1"/>
        <v>0.5714285714</v>
      </c>
      <c r="I56" s="81">
        <v>0.022772815417286794</v>
      </c>
      <c r="J56" s="81">
        <v>0.005065875249724467</v>
      </c>
      <c r="K56" s="95" t="s">
        <v>322</v>
      </c>
      <c r="L56" s="7"/>
      <c r="M56" s="7">
        <v>113.58</v>
      </c>
      <c r="N56" s="4">
        <v>8.0</v>
      </c>
      <c r="O56" s="8">
        <v>82.0</v>
      </c>
      <c r="P56" s="4">
        <v>52.0</v>
      </c>
      <c r="Q56" s="8">
        <v>34.0</v>
      </c>
      <c r="R56" s="4">
        <v>1.0</v>
      </c>
      <c r="S56" s="4">
        <v>2.0</v>
      </c>
    </row>
    <row r="57">
      <c r="A57" s="9" t="s">
        <v>189</v>
      </c>
      <c r="B57" s="9" t="s">
        <v>190</v>
      </c>
      <c r="C57" s="82" t="s">
        <v>322</v>
      </c>
      <c r="D57" s="10">
        <v>1.0</v>
      </c>
      <c r="E57" s="83">
        <v>48.5</v>
      </c>
      <c r="F57" s="83">
        <v>30.5</v>
      </c>
      <c r="G57" s="83">
        <v>18.0</v>
      </c>
      <c r="H57" s="12">
        <f t="shared" si="1"/>
        <v>0.5901639344</v>
      </c>
      <c r="I57" s="84">
        <v>0.0045468352606822865</v>
      </c>
      <c r="J57" s="84">
        <v>0.0</v>
      </c>
      <c r="K57" s="96" t="s">
        <v>322</v>
      </c>
      <c r="L57" s="13"/>
      <c r="M57" s="13">
        <v>0.0</v>
      </c>
      <c r="N57" s="10">
        <v>98.0</v>
      </c>
      <c r="O57" s="14">
        <v>0.0</v>
      </c>
      <c r="P57" s="10">
        <v>-1.0</v>
      </c>
      <c r="Q57" s="14">
        <v>37.0</v>
      </c>
      <c r="R57" s="10">
        <v>6.0</v>
      </c>
      <c r="S57" s="10">
        <v>6.0</v>
      </c>
    </row>
    <row r="58">
      <c r="A58" s="3" t="s">
        <v>155</v>
      </c>
      <c r="B58" s="3" t="s">
        <v>156</v>
      </c>
      <c r="C58" s="32" t="s">
        <v>322</v>
      </c>
      <c r="D58" s="32">
        <v>1.0</v>
      </c>
      <c r="E58" s="33">
        <v>49.5</v>
      </c>
      <c r="F58" s="33">
        <v>32.5</v>
      </c>
      <c r="G58" s="24">
        <v>17.0</v>
      </c>
      <c r="H58" s="6">
        <f t="shared" si="1"/>
        <v>0.5230769231</v>
      </c>
      <c r="I58" s="81">
        <v>3.8099963449195445E-4</v>
      </c>
      <c r="J58" s="81">
        <v>0.006012771988161256</v>
      </c>
      <c r="K58" s="97" t="s">
        <v>322</v>
      </c>
      <c r="L58" s="35"/>
      <c r="M58" s="35">
        <v>134.81</v>
      </c>
      <c r="N58" s="32">
        <v>10.0</v>
      </c>
      <c r="O58" s="36">
        <v>103.0</v>
      </c>
      <c r="P58" s="32">
        <v>52.0</v>
      </c>
      <c r="Q58" s="36">
        <v>39.0</v>
      </c>
      <c r="R58" s="32">
        <v>1.0</v>
      </c>
      <c r="S58" s="32">
        <v>2.0</v>
      </c>
    </row>
    <row r="59">
      <c r="A59" s="9" t="s">
        <v>195</v>
      </c>
      <c r="B59" s="9" t="s">
        <v>196</v>
      </c>
      <c r="C59" s="82" t="s">
        <v>322</v>
      </c>
      <c r="D59" s="10">
        <v>1.0</v>
      </c>
      <c r="E59" s="83">
        <v>56.0</v>
      </c>
      <c r="F59" s="83">
        <v>29.5</v>
      </c>
      <c r="G59" s="83">
        <v>26.5</v>
      </c>
      <c r="H59" s="12">
        <f t="shared" si="1"/>
        <v>0.8983050847</v>
      </c>
      <c r="I59" s="84">
        <v>0.011048989400266678</v>
      </c>
      <c r="J59" s="84">
        <v>0.013367835890748095</v>
      </c>
      <c r="K59" s="96" t="s">
        <v>322</v>
      </c>
      <c r="L59" s="13"/>
      <c r="M59" s="13">
        <v>299.715</v>
      </c>
      <c r="N59" s="10">
        <v>22.0</v>
      </c>
      <c r="O59" s="14">
        <v>147.0</v>
      </c>
      <c r="P59" s="10">
        <v>52.0</v>
      </c>
      <c r="Q59" s="14">
        <v>22.0</v>
      </c>
      <c r="R59" s="10">
        <v>3.0</v>
      </c>
      <c r="S59" s="10">
        <v>0.0</v>
      </c>
    </row>
    <row r="60">
      <c r="A60" s="3" t="s">
        <v>201</v>
      </c>
      <c r="B60" s="3" t="s">
        <v>202</v>
      </c>
      <c r="C60" s="23" t="s">
        <v>322</v>
      </c>
      <c r="D60" s="4">
        <v>1.0</v>
      </c>
      <c r="E60" s="24">
        <v>54.0</v>
      </c>
      <c r="F60" s="24">
        <v>29.0</v>
      </c>
      <c r="G60" s="24">
        <v>25.0</v>
      </c>
      <c r="H60" s="6">
        <f t="shared" si="1"/>
        <v>0.8620689655</v>
      </c>
      <c r="I60" s="81">
        <v>0.0029329783183531587</v>
      </c>
      <c r="J60" s="81">
        <v>0.009355232731376183</v>
      </c>
      <c r="K60" s="95" t="s">
        <v>322</v>
      </c>
      <c r="L60" s="7"/>
      <c r="M60" s="7">
        <v>209.75</v>
      </c>
      <c r="N60" s="4">
        <v>16.0</v>
      </c>
      <c r="O60" s="8">
        <v>109.0</v>
      </c>
      <c r="P60" s="4">
        <v>52.0</v>
      </c>
      <c r="Q60" s="8">
        <v>58.0</v>
      </c>
      <c r="R60" s="4">
        <v>2.0</v>
      </c>
      <c r="S60" s="4">
        <v>0.0</v>
      </c>
    </row>
    <row r="61">
      <c r="A61" s="9" t="s">
        <v>171</v>
      </c>
      <c r="B61" s="9" t="s">
        <v>172</v>
      </c>
      <c r="C61" s="82" t="s">
        <v>322</v>
      </c>
      <c r="D61" s="10">
        <v>1.0</v>
      </c>
      <c r="E61" s="83">
        <v>56.0</v>
      </c>
      <c r="F61" s="83">
        <v>31.5</v>
      </c>
      <c r="G61" s="83">
        <v>24.5</v>
      </c>
      <c r="H61" s="12">
        <f t="shared" si="1"/>
        <v>0.7777777778</v>
      </c>
      <c r="I61" s="84">
        <v>0.0</v>
      </c>
      <c r="J61" s="84">
        <v>0.013626526474023336</v>
      </c>
      <c r="K61" s="96" t="s">
        <v>322</v>
      </c>
      <c r="L61" s="13"/>
      <c r="M61" s="13">
        <v>305.515</v>
      </c>
      <c r="N61" s="10">
        <v>23.0</v>
      </c>
      <c r="O61" s="14">
        <v>162.0</v>
      </c>
      <c r="P61" s="10">
        <v>52.0</v>
      </c>
      <c r="Q61" s="14">
        <v>41.0</v>
      </c>
      <c r="R61" s="10">
        <v>3.0</v>
      </c>
      <c r="S61" s="10">
        <v>0.0</v>
      </c>
    </row>
    <row r="62">
      <c r="A62" s="3" t="s">
        <v>236</v>
      </c>
      <c r="B62" s="3" t="s">
        <v>237</v>
      </c>
      <c r="C62" s="23" t="s">
        <v>322</v>
      </c>
      <c r="D62" s="4">
        <v>1.0</v>
      </c>
      <c r="E62" s="24">
        <v>47.5</v>
      </c>
      <c r="F62" s="24">
        <v>26.5</v>
      </c>
      <c r="G62" s="24">
        <v>21.0</v>
      </c>
      <c r="H62" s="6">
        <f t="shared" si="1"/>
        <v>0.7924528302</v>
      </c>
      <c r="I62" s="81">
        <v>0.0</v>
      </c>
      <c r="J62" s="81">
        <v>0.0059101877913452115</v>
      </c>
      <c r="K62" s="95" t="s">
        <v>322</v>
      </c>
      <c r="L62" s="7"/>
      <c r="M62" s="7">
        <v>132.51</v>
      </c>
      <c r="N62" s="4">
        <v>10.0</v>
      </c>
      <c r="O62" s="8">
        <v>82.0</v>
      </c>
      <c r="P62" s="4">
        <v>52.0</v>
      </c>
      <c r="Q62" s="8">
        <v>155.0</v>
      </c>
      <c r="R62" s="4">
        <v>1.0</v>
      </c>
      <c r="S62" s="4">
        <v>4.0</v>
      </c>
    </row>
    <row r="63">
      <c r="A63" s="9" t="s">
        <v>68</v>
      </c>
      <c r="B63" s="9" t="s">
        <v>69</v>
      </c>
      <c r="C63" s="82" t="s">
        <v>323</v>
      </c>
      <c r="D63" s="10">
        <v>1.0</v>
      </c>
      <c r="E63" s="83">
        <v>74.0</v>
      </c>
      <c r="F63" s="83">
        <v>37.5</v>
      </c>
      <c r="G63" s="83">
        <v>36.5</v>
      </c>
      <c r="H63" s="12">
        <f t="shared" si="1"/>
        <v>0.9733333333</v>
      </c>
      <c r="I63" s="84">
        <v>0.002803582216072872</v>
      </c>
      <c r="J63" s="84">
        <v>0.0013837716113990278</v>
      </c>
      <c r="K63" s="96" t="s">
        <v>323</v>
      </c>
      <c r="L63" s="13"/>
      <c r="M63" s="13">
        <v>31.025</v>
      </c>
      <c r="N63" s="10">
        <v>2.0</v>
      </c>
      <c r="O63" s="14">
        <v>11.0</v>
      </c>
      <c r="P63" s="10">
        <v>52.0</v>
      </c>
      <c r="Q63" s="14">
        <v>31.0</v>
      </c>
      <c r="R63" s="10">
        <v>1.0</v>
      </c>
      <c r="S63" s="10">
        <v>2.0</v>
      </c>
    </row>
    <row r="64">
      <c r="A64" s="3" t="s">
        <v>60</v>
      </c>
      <c r="B64" s="3" t="s">
        <v>61</v>
      </c>
      <c r="C64" s="23" t="s">
        <v>323</v>
      </c>
      <c r="D64" s="4">
        <v>1.0</v>
      </c>
      <c r="E64" s="24">
        <v>69.0</v>
      </c>
      <c r="F64" s="24">
        <v>39.0</v>
      </c>
      <c r="G64" s="24">
        <v>30.0</v>
      </c>
      <c r="H64" s="6">
        <f t="shared" si="1"/>
        <v>0.7692307692</v>
      </c>
      <c r="I64" s="81">
        <v>5.211787452955981E-4</v>
      </c>
      <c r="J64" s="81">
        <v>0.004121208602522811</v>
      </c>
      <c r="K64" s="95" t="s">
        <v>323</v>
      </c>
      <c r="L64" s="7"/>
      <c r="M64" s="7">
        <v>92.4</v>
      </c>
      <c r="N64" s="4">
        <v>7.0</v>
      </c>
      <c r="O64" s="8">
        <v>40.0</v>
      </c>
      <c r="P64" s="4">
        <v>52.0</v>
      </c>
      <c r="Q64" s="8">
        <v>25.0</v>
      </c>
      <c r="R64" s="4">
        <v>1.0</v>
      </c>
      <c r="S64" s="4">
        <v>6.0</v>
      </c>
    </row>
    <row r="65">
      <c r="A65" s="9" t="s">
        <v>73</v>
      </c>
      <c r="B65" s="9" t="s">
        <v>74</v>
      </c>
      <c r="C65" s="82" t="s">
        <v>323</v>
      </c>
      <c r="D65" s="10">
        <v>1.0</v>
      </c>
      <c r="E65" s="83">
        <v>67.0</v>
      </c>
      <c r="F65" s="83">
        <v>37.5</v>
      </c>
      <c r="G65" s="83">
        <v>29.5</v>
      </c>
      <c r="H65" s="12">
        <f t="shared" si="1"/>
        <v>0.7866666667</v>
      </c>
      <c r="I65" s="84">
        <v>0.001087969616644997</v>
      </c>
      <c r="J65" s="84">
        <v>0.0025394048894441146</v>
      </c>
      <c r="K65" s="96" t="s">
        <v>323</v>
      </c>
      <c r="L65" s="13"/>
      <c r="M65" s="13">
        <v>56.935</v>
      </c>
      <c r="N65" s="10">
        <v>4.0</v>
      </c>
      <c r="O65" s="14">
        <v>25.0</v>
      </c>
      <c r="P65" s="10">
        <v>52.0</v>
      </c>
      <c r="Q65" s="14">
        <v>3.0</v>
      </c>
      <c r="R65" s="10">
        <v>1.0</v>
      </c>
      <c r="S65" s="10">
        <v>0.0</v>
      </c>
    </row>
    <row r="66">
      <c r="A66" s="3" t="s">
        <v>47</v>
      </c>
      <c r="B66" s="3" t="s">
        <v>48</v>
      </c>
      <c r="C66" s="23" t="s">
        <v>322</v>
      </c>
      <c r="D66" s="4">
        <v>1.0</v>
      </c>
      <c r="E66" s="24">
        <v>69.0</v>
      </c>
      <c r="F66" s="24">
        <v>41.5</v>
      </c>
      <c r="G66" s="24">
        <v>27.5</v>
      </c>
      <c r="H66" s="6">
        <f t="shared" si="1"/>
        <v>0.6626506024</v>
      </c>
      <c r="I66" s="81">
        <v>0.0</v>
      </c>
      <c r="J66" s="81">
        <v>0.00962841890767978</v>
      </c>
      <c r="K66" s="95" t="s">
        <v>323</v>
      </c>
      <c r="L66" s="95"/>
      <c r="M66" s="7">
        <v>215.875</v>
      </c>
      <c r="N66" s="4">
        <v>16.0</v>
      </c>
      <c r="O66" s="8">
        <v>102.0</v>
      </c>
      <c r="P66" s="4">
        <v>52.0</v>
      </c>
      <c r="Q66" s="8">
        <v>32.0</v>
      </c>
      <c r="R66" s="4">
        <v>2.0</v>
      </c>
      <c r="S66" s="4">
        <v>6.0</v>
      </c>
    </row>
    <row r="67">
      <c r="A67" s="9" t="s">
        <v>58</v>
      </c>
      <c r="B67" s="9" t="s">
        <v>59</v>
      </c>
      <c r="C67" s="82" t="s">
        <v>322</v>
      </c>
      <c r="D67" s="10">
        <v>1.0</v>
      </c>
      <c r="E67" s="83">
        <v>67.0</v>
      </c>
      <c r="F67" s="83">
        <v>40.0</v>
      </c>
      <c r="G67" s="83">
        <v>27.0</v>
      </c>
      <c r="H67" s="12">
        <f t="shared" si="1"/>
        <v>0.675</v>
      </c>
      <c r="I67" s="84">
        <v>0.00422866462251976</v>
      </c>
      <c r="J67" s="84">
        <v>0.016305535074786676</v>
      </c>
      <c r="K67" s="96" t="s">
        <v>323</v>
      </c>
      <c r="L67" s="13"/>
      <c r="M67" s="13">
        <v>365.58</v>
      </c>
      <c r="N67" s="10">
        <v>27.0</v>
      </c>
      <c r="O67" s="14">
        <v>176.0</v>
      </c>
      <c r="P67" s="10">
        <v>52.0</v>
      </c>
      <c r="Q67" s="14">
        <v>48.0</v>
      </c>
      <c r="R67" s="10">
        <v>3.0</v>
      </c>
      <c r="S67" s="10">
        <v>3.0</v>
      </c>
    </row>
    <row r="68">
      <c r="A68" s="3" t="s">
        <v>133</v>
      </c>
      <c r="B68" s="3" t="s">
        <v>134</v>
      </c>
      <c r="C68" s="23" t="s">
        <v>322</v>
      </c>
      <c r="D68" s="4">
        <v>1.0</v>
      </c>
      <c r="E68" s="24">
        <v>59.5</v>
      </c>
      <c r="F68" s="24">
        <v>32.5</v>
      </c>
      <c r="G68" s="24">
        <v>27.0</v>
      </c>
      <c r="H68" s="6">
        <f t="shared" si="1"/>
        <v>0.8307692308</v>
      </c>
      <c r="I68" s="81">
        <v>0.005410086979700519</v>
      </c>
      <c r="J68" s="81">
        <v>0.01474001102772444</v>
      </c>
      <c r="K68" s="95" t="s">
        <v>323</v>
      </c>
      <c r="L68" s="7"/>
      <c r="M68" s="7">
        <v>330.48</v>
      </c>
      <c r="N68" s="4">
        <v>25.0</v>
      </c>
      <c r="O68" s="8">
        <v>159.0</v>
      </c>
      <c r="P68" s="4">
        <v>52.0</v>
      </c>
      <c r="Q68" s="8">
        <v>77.0</v>
      </c>
      <c r="R68" s="4">
        <v>3.0</v>
      </c>
      <c r="S68" s="4">
        <v>6.0</v>
      </c>
    </row>
    <row r="69">
      <c r="A69" s="9" t="s">
        <v>307</v>
      </c>
      <c r="B69" s="9" t="s">
        <v>308</v>
      </c>
      <c r="C69" s="85" t="s">
        <v>322</v>
      </c>
      <c r="D69" s="85">
        <v>1.0</v>
      </c>
      <c r="E69" s="86">
        <v>60.5</v>
      </c>
      <c r="F69" s="86">
        <v>33.5</v>
      </c>
      <c r="G69" s="83">
        <v>27.0</v>
      </c>
      <c r="H69" s="12">
        <f t="shared" si="1"/>
        <v>0.8059701493</v>
      </c>
      <c r="I69" s="84">
        <v>5.03207064423336E-4</v>
      </c>
      <c r="J69" s="84">
        <v>0.006479753092797769</v>
      </c>
      <c r="K69" s="98" t="s">
        <v>323</v>
      </c>
      <c r="L69" s="89"/>
      <c r="M69" s="89">
        <v>145.28</v>
      </c>
      <c r="N69" s="85">
        <v>11.0</v>
      </c>
      <c r="O69" s="90">
        <v>118.0</v>
      </c>
      <c r="P69" s="85">
        <v>52.0</v>
      </c>
      <c r="Q69" s="90">
        <v>103.0</v>
      </c>
      <c r="R69" s="85">
        <v>2.0</v>
      </c>
      <c r="S69" s="85">
        <v>1.0</v>
      </c>
    </row>
    <row r="70">
      <c r="A70" s="3" t="s">
        <v>309</v>
      </c>
      <c r="B70" s="3" t="s">
        <v>310</v>
      </c>
      <c r="C70" s="32" t="s">
        <v>322</v>
      </c>
      <c r="D70" s="32">
        <v>1.0</v>
      </c>
      <c r="E70" s="33">
        <v>60.5</v>
      </c>
      <c r="F70" s="33">
        <v>33.5</v>
      </c>
      <c r="G70" s="24">
        <v>27.0</v>
      </c>
      <c r="H70" s="6">
        <f t="shared" si="1"/>
        <v>0.8059701493</v>
      </c>
      <c r="I70" s="81">
        <v>0.0</v>
      </c>
      <c r="J70" s="81">
        <v>0.00570903356193636</v>
      </c>
      <c r="K70" s="97" t="s">
        <v>323</v>
      </c>
      <c r="L70" s="35"/>
      <c r="M70" s="35">
        <v>128.0</v>
      </c>
      <c r="N70" s="32">
        <v>10.0</v>
      </c>
      <c r="O70" s="36">
        <v>104.0</v>
      </c>
      <c r="P70" s="32">
        <v>52.0</v>
      </c>
      <c r="Q70" s="36">
        <v>179.0</v>
      </c>
      <c r="R70" s="32">
        <v>1.0</v>
      </c>
      <c r="S70" s="32">
        <v>-1.0</v>
      </c>
    </row>
    <row r="71">
      <c r="A71" s="9" t="s">
        <v>316</v>
      </c>
      <c r="B71" s="9" t="s">
        <v>317</v>
      </c>
      <c r="C71" s="85" t="s">
        <v>322</v>
      </c>
      <c r="D71" s="85">
        <v>1.0</v>
      </c>
      <c r="E71" s="86">
        <v>60.5</v>
      </c>
      <c r="F71" s="86">
        <v>33.5</v>
      </c>
      <c r="G71" s="83">
        <v>27.0</v>
      </c>
      <c r="H71" s="12">
        <f t="shared" si="1"/>
        <v>0.8059701493</v>
      </c>
      <c r="I71" s="84">
        <v>0.0025160353221166804</v>
      </c>
      <c r="J71" s="84">
        <v>0.0043640655380286185</v>
      </c>
      <c r="K71" s="98" t="s">
        <v>323</v>
      </c>
      <c r="L71" s="89"/>
      <c r="M71" s="89">
        <v>97.845</v>
      </c>
      <c r="N71" s="85">
        <v>7.0</v>
      </c>
      <c r="O71" s="90">
        <v>77.0</v>
      </c>
      <c r="P71" s="85">
        <v>52.0</v>
      </c>
      <c r="Q71" s="90">
        <v>112.0</v>
      </c>
      <c r="R71" s="85">
        <v>1.0</v>
      </c>
      <c r="S71" s="85">
        <v>1.0</v>
      </c>
    </row>
    <row r="72">
      <c r="A72" s="3" t="s">
        <v>313</v>
      </c>
      <c r="B72" s="3" t="s">
        <v>314</v>
      </c>
      <c r="C72" s="32" t="s">
        <v>322</v>
      </c>
      <c r="D72" s="32">
        <v>1.0</v>
      </c>
      <c r="E72" s="33">
        <v>60.5</v>
      </c>
      <c r="F72" s="33">
        <v>33.5</v>
      </c>
      <c r="G72" s="24">
        <v>27.0</v>
      </c>
      <c r="H72" s="6">
        <f t="shared" si="1"/>
        <v>0.8059701493</v>
      </c>
      <c r="I72" s="81">
        <v>0.0027676388543283483</v>
      </c>
      <c r="J72" s="81">
        <v>0.004174730792165963</v>
      </c>
      <c r="K72" s="97" t="s">
        <v>323</v>
      </c>
      <c r="L72" s="35"/>
      <c r="M72" s="35">
        <v>93.6</v>
      </c>
      <c r="N72" s="32">
        <v>7.0</v>
      </c>
      <c r="O72" s="36">
        <v>76.0</v>
      </c>
      <c r="P72" s="32">
        <v>52.0</v>
      </c>
      <c r="Q72" s="36">
        <v>53.0</v>
      </c>
      <c r="R72" s="32">
        <v>1.0</v>
      </c>
      <c r="S72" s="32">
        <v>1.0</v>
      </c>
    </row>
    <row r="73">
      <c r="A73" s="9" t="s">
        <v>219</v>
      </c>
      <c r="B73" s="9" t="s">
        <v>220</v>
      </c>
      <c r="C73" s="82" t="s">
        <v>323</v>
      </c>
      <c r="D73" s="10">
        <v>1.0</v>
      </c>
      <c r="E73" s="83">
        <v>52.0</v>
      </c>
      <c r="F73" s="83">
        <v>27.5</v>
      </c>
      <c r="G73" s="83">
        <v>24.5</v>
      </c>
      <c r="H73" s="12">
        <f t="shared" si="1"/>
        <v>0.8909090909</v>
      </c>
      <c r="I73" s="84">
        <v>3.6662228979414483E-4</v>
      </c>
      <c r="J73" s="84">
        <v>0.0014314955638308395</v>
      </c>
      <c r="K73" s="96" t="s">
        <v>323</v>
      </c>
      <c r="L73" s="13"/>
      <c r="M73" s="13">
        <v>32.095</v>
      </c>
      <c r="N73" s="10">
        <v>2.0</v>
      </c>
      <c r="O73" s="14">
        <v>17.0</v>
      </c>
      <c r="P73" s="10">
        <v>52.0</v>
      </c>
      <c r="Q73" s="14">
        <v>23.0</v>
      </c>
      <c r="R73" s="10">
        <v>1.0</v>
      </c>
      <c r="S73" s="10">
        <v>6.0</v>
      </c>
    </row>
    <row r="74">
      <c r="A74" s="3" t="s">
        <v>104</v>
      </c>
      <c r="B74" s="3" t="s">
        <v>105</v>
      </c>
      <c r="C74" s="23" t="s">
        <v>323</v>
      </c>
      <c r="D74" s="4">
        <v>1.0</v>
      </c>
      <c r="E74" s="24">
        <v>58.0</v>
      </c>
      <c r="F74" s="24">
        <v>34.0</v>
      </c>
      <c r="G74" s="24">
        <v>24.0</v>
      </c>
      <c r="H74" s="6">
        <f t="shared" si="1"/>
        <v>0.7058823529</v>
      </c>
      <c r="I74" s="81">
        <v>0.0</v>
      </c>
      <c r="J74" s="81">
        <v>0.0061764606848198995</v>
      </c>
      <c r="K74" s="95" t="s">
        <v>323</v>
      </c>
      <c r="L74" s="7"/>
      <c r="M74" s="7">
        <v>138.48</v>
      </c>
      <c r="N74" s="4">
        <v>10.0</v>
      </c>
      <c r="O74" s="8">
        <v>75.0</v>
      </c>
      <c r="P74" s="4">
        <v>52.0</v>
      </c>
      <c r="Q74" s="8">
        <v>15.0</v>
      </c>
      <c r="R74" s="4">
        <v>1.0</v>
      </c>
      <c r="S74" s="4">
        <v>0.0</v>
      </c>
    </row>
    <row r="75">
      <c r="A75" s="9" t="s">
        <v>81</v>
      </c>
      <c r="B75" s="9" t="s">
        <v>82</v>
      </c>
      <c r="C75" s="82" t="s">
        <v>323</v>
      </c>
      <c r="D75" s="10">
        <v>1.0</v>
      </c>
      <c r="E75" s="83">
        <v>60.0</v>
      </c>
      <c r="F75" s="83">
        <v>36.0</v>
      </c>
      <c r="G75" s="83">
        <v>24.0</v>
      </c>
      <c r="H75" s="12">
        <f t="shared" si="1"/>
        <v>0.6666666667</v>
      </c>
      <c r="I75" s="84">
        <v>0.0</v>
      </c>
      <c r="J75" s="84">
        <v>0.0</v>
      </c>
      <c r="K75" s="96" t="s">
        <v>323</v>
      </c>
      <c r="L75" s="13"/>
      <c r="M75" s="13">
        <v>0.0</v>
      </c>
      <c r="N75" s="10">
        <v>0.0</v>
      </c>
      <c r="O75" s="14">
        <v>0.0</v>
      </c>
      <c r="P75" s="10">
        <v>52.0</v>
      </c>
      <c r="Q75" s="14">
        <v>0.0</v>
      </c>
      <c r="R75" s="10">
        <v>0.0</v>
      </c>
      <c r="S75" s="10">
        <v>-1.0</v>
      </c>
    </row>
    <row r="76">
      <c r="A76" s="3" t="s">
        <v>187</v>
      </c>
      <c r="B76" s="3" t="s">
        <v>188</v>
      </c>
      <c r="C76" s="23" t="s">
        <v>322</v>
      </c>
      <c r="D76" s="4">
        <v>1.0</v>
      </c>
      <c r="E76" s="24">
        <v>54.0</v>
      </c>
      <c r="F76" s="24">
        <v>30.5</v>
      </c>
      <c r="G76" s="24">
        <v>23.5</v>
      </c>
      <c r="H76" s="6">
        <f t="shared" si="1"/>
        <v>0.7704918033</v>
      </c>
      <c r="I76" s="81">
        <v>0.0</v>
      </c>
      <c r="J76" s="81">
        <v>0.007179778731505512</v>
      </c>
      <c r="K76" s="95" t="s">
        <v>323</v>
      </c>
      <c r="L76" s="7"/>
      <c r="M76" s="7">
        <v>160.975</v>
      </c>
      <c r="N76" s="4">
        <v>12.0</v>
      </c>
      <c r="O76" s="8">
        <v>89.0</v>
      </c>
      <c r="P76" s="4">
        <v>52.0</v>
      </c>
      <c r="Q76" s="8">
        <v>116.0</v>
      </c>
      <c r="R76" s="4">
        <v>2.0</v>
      </c>
      <c r="S76" s="4">
        <v>0.0</v>
      </c>
    </row>
    <row r="77">
      <c r="A77" s="9" t="s">
        <v>142</v>
      </c>
      <c r="B77" s="9" t="s">
        <v>143</v>
      </c>
      <c r="C77" s="82" t="s">
        <v>323</v>
      </c>
      <c r="D77" s="10">
        <v>1.0</v>
      </c>
      <c r="E77" s="83">
        <v>56.0</v>
      </c>
      <c r="F77" s="83">
        <v>32.5</v>
      </c>
      <c r="G77" s="83">
        <v>23.5</v>
      </c>
      <c r="H77" s="12">
        <f t="shared" si="1"/>
        <v>0.7230769231</v>
      </c>
      <c r="I77" s="84">
        <v>0.0</v>
      </c>
      <c r="J77" s="84">
        <v>0.004601347245446598</v>
      </c>
      <c r="K77" s="96" t="s">
        <v>323</v>
      </c>
      <c r="L77" s="13"/>
      <c r="M77" s="13">
        <v>103.165</v>
      </c>
      <c r="N77" s="10">
        <v>8.0</v>
      </c>
      <c r="O77" s="14">
        <v>57.0</v>
      </c>
      <c r="P77" s="10">
        <v>52.0</v>
      </c>
      <c r="Q77" s="14">
        <v>7.0</v>
      </c>
      <c r="R77" s="10">
        <v>1.0</v>
      </c>
      <c r="S77" s="10">
        <v>0.0</v>
      </c>
    </row>
    <row r="78">
      <c r="A78" s="3" t="s">
        <v>89</v>
      </c>
      <c r="B78" s="3" t="s">
        <v>90</v>
      </c>
      <c r="C78" s="23" t="s">
        <v>322</v>
      </c>
      <c r="D78" s="4">
        <v>1.0</v>
      </c>
      <c r="E78" s="24">
        <v>58.5</v>
      </c>
      <c r="F78" s="24">
        <v>35.0</v>
      </c>
      <c r="G78" s="24">
        <v>23.5</v>
      </c>
      <c r="H78" s="6">
        <f t="shared" si="1"/>
        <v>0.6714285714</v>
      </c>
      <c r="I78" s="81">
        <v>0.0</v>
      </c>
      <c r="J78" s="81">
        <v>8.385143044094029E-5</v>
      </c>
      <c r="K78" s="95" t="s">
        <v>323</v>
      </c>
      <c r="L78" s="7"/>
      <c r="M78" s="7">
        <v>1.88</v>
      </c>
      <c r="N78" s="4">
        <v>0.0</v>
      </c>
      <c r="O78" s="8">
        <v>1.0</v>
      </c>
      <c r="P78" s="4">
        <v>52.0</v>
      </c>
      <c r="Q78" s="8">
        <v>0.0</v>
      </c>
      <c r="R78" s="4">
        <v>1.0</v>
      </c>
      <c r="S78" s="4">
        <v>2.0</v>
      </c>
    </row>
    <row r="79">
      <c r="A79" s="9" t="s">
        <v>94</v>
      </c>
      <c r="B79" s="9" t="s">
        <v>95</v>
      </c>
      <c r="C79" s="82" t="s">
        <v>323</v>
      </c>
      <c r="D79" s="10">
        <v>1.0</v>
      </c>
      <c r="E79" s="83">
        <v>58.0</v>
      </c>
      <c r="F79" s="83">
        <v>34.5</v>
      </c>
      <c r="G79" s="83">
        <v>23.5</v>
      </c>
      <c r="H79" s="12">
        <f t="shared" si="1"/>
        <v>0.6811594203</v>
      </c>
      <c r="I79" s="84">
        <v>0.0</v>
      </c>
      <c r="J79" s="84">
        <v>0.0</v>
      </c>
      <c r="K79" s="96" t="s">
        <v>323</v>
      </c>
      <c r="L79" s="13"/>
      <c r="M79" s="13">
        <v>0.0</v>
      </c>
      <c r="N79" s="10">
        <v>0.0</v>
      </c>
      <c r="O79" s="14">
        <v>0.0</v>
      </c>
      <c r="P79" s="10">
        <v>52.0</v>
      </c>
      <c r="Q79" s="14">
        <v>8.0</v>
      </c>
      <c r="R79" s="10">
        <v>0.0</v>
      </c>
      <c r="S79" s="10">
        <v>6.0</v>
      </c>
    </row>
    <row r="80">
      <c r="A80" s="3" t="s">
        <v>121</v>
      </c>
      <c r="B80" s="3" t="s">
        <v>122</v>
      </c>
      <c r="C80" s="23" t="s">
        <v>323</v>
      </c>
      <c r="D80" s="4">
        <v>1.0</v>
      </c>
      <c r="E80" s="24">
        <v>56.0</v>
      </c>
      <c r="F80" s="24">
        <v>33.5</v>
      </c>
      <c r="G80" s="24">
        <v>22.5</v>
      </c>
      <c r="H80" s="6">
        <f t="shared" si="1"/>
        <v>0.671641791</v>
      </c>
      <c r="I80" s="81">
        <v>0.0</v>
      </c>
      <c r="J80" s="81">
        <v>8.028328446473007E-5</v>
      </c>
      <c r="K80" s="95" t="s">
        <v>323</v>
      </c>
      <c r="L80" s="7"/>
      <c r="M80" s="7">
        <v>1.8</v>
      </c>
      <c r="N80" s="4">
        <v>0.0</v>
      </c>
      <c r="O80" s="8">
        <v>1.0</v>
      </c>
      <c r="P80" s="4">
        <v>52.0</v>
      </c>
      <c r="Q80" s="8">
        <v>6.0</v>
      </c>
      <c r="R80" s="4">
        <v>1.0</v>
      </c>
      <c r="S80" s="4">
        <v>6.0</v>
      </c>
    </row>
    <row r="81">
      <c r="A81" s="9" t="s">
        <v>75</v>
      </c>
      <c r="B81" s="9" t="s">
        <v>76</v>
      </c>
      <c r="C81" s="82" t="s">
        <v>323</v>
      </c>
      <c r="D81" s="10">
        <v>1.0</v>
      </c>
      <c r="E81" s="83">
        <v>60.0</v>
      </c>
      <c r="F81" s="83">
        <v>37.5</v>
      </c>
      <c r="G81" s="83">
        <v>22.5</v>
      </c>
      <c r="H81" s="12">
        <f t="shared" si="1"/>
        <v>0.6</v>
      </c>
      <c r="I81" s="84">
        <v>0.0</v>
      </c>
      <c r="J81" s="84">
        <v>0.0</v>
      </c>
      <c r="K81" s="96" t="s">
        <v>323</v>
      </c>
      <c r="L81" s="13"/>
      <c r="M81" s="13">
        <v>0.0</v>
      </c>
      <c r="N81" s="10">
        <v>0.0</v>
      </c>
      <c r="O81" s="14">
        <v>0.0</v>
      </c>
      <c r="P81" s="10">
        <v>52.0</v>
      </c>
      <c r="Q81" s="14">
        <v>1.0</v>
      </c>
      <c r="R81" s="10">
        <v>0.0</v>
      </c>
      <c r="S81" s="10">
        <v>6.0</v>
      </c>
    </row>
    <row r="82">
      <c r="A82" s="3" t="s">
        <v>223</v>
      </c>
      <c r="B82" s="3" t="s">
        <v>224</v>
      </c>
      <c r="C82" s="23" t="s">
        <v>323</v>
      </c>
      <c r="D82" s="4">
        <v>1.0</v>
      </c>
      <c r="E82" s="24">
        <v>49.5</v>
      </c>
      <c r="F82" s="24">
        <v>27.5</v>
      </c>
      <c r="G82" s="24">
        <v>22.0</v>
      </c>
      <c r="H82" s="6">
        <f t="shared" si="1"/>
        <v>0.8</v>
      </c>
      <c r="I82" s="81">
        <v>0.0</v>
      </c>
      <c r="J82" s="81">
        <v>0.0</v>
      </c>
      <c r="K82" s="95" t="s">
        <v>323</v>
      </c>
      <c r="L82" s="7"/>
      <c r="M82" s="7">
        <v>0.0</v>
      </c>
      <c r="N82" s="4">
        <v>0.0</v>
      </c>
      <c r="O82" s="8">
        <v>0.0</v>
      </c>
      <c r="P82" s="4">
        <v>-1.0</v>
      </c>
      <c r="Q82" s="8">
        <v>0.0</v>
      </c>
      <c r="R82" s="4">
        <v>6.0</v>
      </c>
      <c r="S82" s="4">
        <v>6.0</v>
      </c>
    </row>
    <row r="83">
      <c r="A83" s="9" t="s">
        <v>144</v>
      </c>
      <c r="B83" s="9" t="s">
        <v>145</v>
      </c>
      <c r="C83" s="82" t="s">
        <v>322</v>
      </c>
      <c r="D83" s="10">
        <v>1.0</v>
      </c>
      <c r="E83" s="83">
        <v>54.0</v>
      </c>
      <c r="F83" s="83">
        <v>32.5</v>
      </c>
      <c r="G83" s="83">
        <v>21.5</v>
      </c>
      <c r="H83" s="12">
        <f t="shared" si="1"/>
        <v>0.6615384615</v>
      </c>
      <c r="I83" s="84">
        <v>0.0</v>
      </c>
      <c r="J83" s="84">
        <v>0.0</v>
      </c>
      <c r="K83" s="96" t="s">
        <v>323</v>
      </c>
      <c r="L83" s="13"/>
      <c r="M83" s="13">
        <v>0.0</v>
      </c>
      <c r="N83" s="10">
        <v>98.0</v>
      </c>
      <c r="O83" s="14">
        <v>0.0</v>
      </c>
      <c r="P83" s="10">
        <v>-1.0</v>
      </c>
      <c r="Q83" s="14">
        <v>18.0</v>
      </c>
      <c r="R83" s="10">
        <v>6.0</v>
      </c>
      <c r="S83" s="10">
        <v>-1.0</v>
      </c>
    </row>
    <row r="84">
      <c r="A84" s="3" t="s">
        <v>146</v>
      </c>
      <c r="B84" s="3" t="s">
        <v>147</v>
      </c>
      <c r="C84" s="23" t="s">
        <v>322</v>
      </c>
      <c r="D84" s="4">
        <v>1.0</v>
      </c>
      <c r="E84" s="24">
        <v>54.0</v>
      </c>
      <c r="F84" s="24">
        <v>32.5</v>
      </c>
      <c r="G84" s="24">
        <v>21.5</v>
      </c>
      <c r="H84" s="6">
        <f t="shared" si="1"/>
        <v>0.6615384615</v>
      </c>
      <c r="I84" s="81">
        <v>0.0</v>
      </c>
      <c r="J84" s="81">
        <v>0.0</v>
      </c>
      <c r="K84" s="95" t="s">
        <v>323</v>
      </c>
      <c r="L84" s="7"/>
      <c r="M84" s="7">
        <v>0.0</v>
      </c>
      <c r="N84" s="4">
        <v>98.0</v>
      </c>
      <c r="O84" s="8">
        <v>0.0</v>
      </c>
      <c r="P84" s="4">
        <v>-1.0</v>
      </c>
      <c r="Q84" s="8">
        <v>9.0</v>
      </c>
      <c r="R84" s="4">
        <v>6.0</v>
      </c>
      <c r="S84" s="4">
        <v>-1.0</v>
      </c>
    </row>
    <row r="85">
      <c r="A85" s="9" t="s">
        <v>151</v>
      </c>
      <c r="B85" s="9" t="s">
        <v>152</v>
      </c>
      <c r="C85" s="82" t="s">
        <v>322</v>
      </c>
      <c r="D85" s="10">
        <v>1.0</v>
      </c>
      <c r="E85" s="83">
        <v>54.0</v>
      </c>
      <c r="F85" s="83">
        <v>32.5</v>
      </c>
      <c r="G85" s="83">
        <v>21.5</v>
      </c>
      <c r="H85" s="12">
        <f t="shared" si="1"/>
        <v>0.6615384615</v>
      </c>
      <c r="I85" s="84">
        <v>0.0</v>
      </c>
      <c r="J85" s="84">
        <v>0.0</v>
      </c>
      <c r="K85" s="96" t="s">
        <v>323</v>
      </c>
      <c r="L85" s="13"/>
      <c r="M85" s="13">
        <v>0.0</v>
      </c>
      <c r="N85" s="10">
        <v>98.0</v>
      </c>
      <c r="O85" s="14">
        <v>0.0</v>
      </c>
      <c r="P85" s="10">
        <v>-1.0</v>
      </c>
      <c r="Q85" s="14">
        <v>7.0</v>
      </c>
      <c r="R85" s="10">
        <v>6.0</v>
      </c>
      <c r="S85" s="10">
        <v>-1.0</v>
      </c>
    </row>
    <row r="86">
      <c r="A86" s="3" t="s">
        <v>64</v>
      </c>
      <c r="B86" s="3" t="s">
        <v>65</v>
      </c>
      <c r="C86" s="23" t="s">
        <v>323</v>
      </c>
      <c r="D86" s="4">
        <v>1.0</v>
      </c>
      <c r="E86" s="24">
        <v>60.0</v>
      </c>
      <c r="F86" s="24">
        <v>39.0</v>
      </c>
      <c r="G86" s="24">
        <v>21.0</v>
      </c>
      <c r="H86" s="6">
        <f t="shared" si="1"/>
        <v>0.5384615385</v>
      </c>
      <c r="I86" s="81">
        <v>0.0</v>
      </c>
      <c r="J86" s="81">
        <v>0.003250134966080489</v>
      </c>
      <c r="K86" s="95" t="s">
        <v>323</v>
      </c>
      <c r="L86" s="7"/>
      <c r="M86" s="7">
        <v>72.87</v>
      </c>
      <c r="N86" s="4">
        <v>5.0</v>
      </c>
      <c r="O86" s="8">
        <v>45.0</v>
      </c>
      <c r="P86" s="4">
        <v>52.0</v>
      </c>
      <c r="Q86" s="8">
        <v>10.0</v>
      </c>
      <c r="R86" s="4">
        <v>1.0</v>
      </c>
      <c r="S86" s="4">
        <v>0.0</v>
      </c>
    </row>
    <row r="87">
      <c r="A87" s="9" t="s">
        <v>77</v>
      </c>
      <c r="B87" s="9" t="s">
        <v>78</v>
      </c>
      <c r="C87" s="82" t="s">
        <v>323</v>
      </c>
      <c r="D87" s="10">
        <v>1.0</v>
      </c>
      <c r="E87" s="83">
        <v>58.0</v>
      </c>
      <c r="F87" s="83">
        <v>37.0</v>
      </c>
      <c r="G87" s="83">
        <v>21.0</v>
      </c>
      <c r="H87" s="12">
        <f t="shared" si="1"/>
        <v>0.5675675676</v>
      </c>
      <c r="I87" s="84">
        <v>0.0</v>
      </c>
      <c r="J87" s="84">
        <v>0.0028848460217659674</v>
      </c>
      <c r="K87" s="96" t="s">
        <v>323</v>
      </c>
      <c r="L87" s="13"/>
      <c r="M87" s="13">
        <v>64.68</v>
      </c>
      <c r="N87" s="10">
        <v>5.0</v>
      </c>
      <c r="O87" s="14">
        <v>40.0</v>
      </c>
      <c r="P87" s="10">
        <v>52.0</v>
      </c>
      <c r="Q87" s="14">
        <v>20.0</v>
      </c>
      <c r="R87" s="10">
        <v>1.0</v>
      </c>
      <c r="S87" s="10">
        <v>2.0</v>
      </c>
    </row>
    <row r="88">
      <c r="A88" s="3" t="s">
        <v>217</v>
      </c>
      <c r="B88" s="3" t="s">
        <v>218</v>
      </c>
      <c r="C88" s="23" t="s">
        <v>323</v>
      </c>
      <c r="D88" s="4">
        <v>1.0</v>
      </c>
      <c r="E88" s="24">
        <v>48.5</v>
      </c>
      <c r="F88" s="24">
        <v>28.0</v>
      </c>
      <c r="G88" s="24">
        <v>20.5</v>
      </c>
      <c r="H88" s="6">
        <f t="shared" si="1"/>
        <v>0.7321428571</v>
      </c>
      <c r="I88" s="81">
        <v>0.0</v>
      </c>
      <c r="J88" s="81">
        <v>7.314699251230961E-5</v>
      </c>
      <c r="K88" s="95" t="s">
        <v>323</v>
      </c>
      <c r="L88" s="7"/>
      <c r="M88" s="7">
        <v>1.64</v>
      </c>
      <c r="N88" s="4">
        <v>0.0</v>
      </c>
      <c r="O88" s="8">
        <v>1.0</v>
      </c>
      <c r="P88" s="4">
        <v>52.0</v>
      </c>
      <c r="Q88" s="8">
        <v>0.0</v>
      </c>
      <c r="R88" s="4">
        <v>1.0</v>
      </c>
      <c r="S88" s="4">
        <v>1.0</v>
      </c>
    </row>
    <row r="89">
      <c r="A89" s="9" t="s">
        <v>99</v>
      </c>
      <c r="B89" s="9" t="s">
        <v>100</v>
      </c>
      <c r="C89" s="82" t="s">
        <v>322</v>
      </c>
      <c r="D89" s="10">
        <v>1.0</v>
      </c>
      <c r="E89" s="83">
        <v>55.0</v>
      </c>
      <c r="F89" s="83">
        <v>34.5</v>
      </c>
      <c r="G89" s="83">
        <v>20.5</v>
      </c>
      <c r="H89" s="12">
        <f t="shared" si="1"/>
        <v>0.5942028986</v>
      </c>
      <c r="I89" s="84">
        <v>0.0012184799631393638</v>
      </c>
      <c r="J89" s="84">
        <v>0.0</v>
      </c>
      <c r="K89" s="96" t="s">
        <v>322</v>
      </c>
      <c r="L89" s="13"/>
      <c r="M89" s="13">
        <v>0.0</v>
      </c>
      <c r="N89" s="10">
        <v>0.0</v>
      </c>
      <c r="O89" s="14">
        <v>0.0</v>
      </c>
      <c r="P89" s="10">
        <v>-1.0</v>
      </c>
      <c r="Q89" s="14">
        <v>0.0</v>
      </c>
      <c r="R89" s="10">
        <v>6.0</v>
      </c>
      <c r="S89" s="10">
        <v>6.0</v>
      </c>
    </row>
    <row r="90">
      <c r="A90" s="3" t="s">
        <v>281</v>
      </c>
      <c r="B90" s="3" t="s">
        <v>282</v>
      </c>
      <c r="C90" s="23" t="s">
        <v>323</v>
      </c>
      <c r="D90" s="4">
        <v>1.0</v>
      </c>
      <c r="E90" s="24">
        <v>39.0</v>
      </c>
      <c r="F90" s="24">
        <v>19.0</v>
      </c>
      <c r="G90" s="24">
        <v>20.0</v>
      </c>
      <c r="H90" s="6">
        <f t="shared" si="1"/>
        <v>1.052631579</v>
      </c>
      <c r="I90" s="81">
        <v>0.0</v>
      </c>
      <c r="J90" s="81">
        <v>0.008242417205045621</v>
      </c>
      <c r="K90" s="95" t="s">
        <v>323</v>
      </c>
      <c r="L90" s="7"/>
      <c r="M90" s="7">
        <v>184.8</v>
      </c>
      <c r="N90" s="4">
        <v>14.0</v>
      </c>
      <c r="O90" s="8">
        <v>120.0</v>
      </c>
      <c r="P90" s="4">
        <v>48.0</v>
      </c>
      <c r="Q90" s="8">
        <v>29.0</v>
      </c>
      <c r="R90" s="4">
        <v>6.0</v>
      </c>
      <c r="S90" s="4">
        <v>1.0</v>
      </c>
    </row>
    <row r="91">
      <c r="A91" s="9" t="s">
        <v>283</v>
      </c>
      <c r="B91" s="9" t="s">
        <v>284</v>
      </c>
      <c r="C91" s="82" t="s">
        <v>323</v>
      </c>
      <c r="D91" s="10">
        <v>1.0</v>
      </c>
      <c r="E91" s="83">
        <v>39.0</v>
      </c>
      <c r="F91" s="83">
        <v>19.0</v>
      </c>
      <c r="G91" s="83">
        <v>20.0</v>
      </c>
      <c r="H91" s="12">
        <f t="shared" si="1"/>
        <v>1.052631579</v>
      </c>
      <c r="I91" s="84">
        <v>0.0</v>
      </c>
      <c r="J91" s="84">
        <v>0.006458344216940508</v>
      </c>
      <c r="K91" s="96" t="s">
        <v>323</v>
      </c>
      <c r="L91" s="13"/>
      <c r="M91" s="13">
        <v>144.8</v>
      </c>
      <c r="N91" s="10">
        <v>11.0</v>
      </c>
      <c r="O91" s="14">
        <v>94.0</v>
      </c>
      <c r="P91" s="10">
        <v>48.0</v>
      </c>
      <c r="Q91" s="14">
        <v>101.0</v>
      </c>
      <c r="R91" s="10">
        <v>6.0</v>
      </c>
      <c r="S91" s="10">
        <v>6.0</v>
      </c>
    </row>
    <row r="92">
      <c r="A92" s="3" t="s">
        <v>162</v>
      </c>
      <c r="B92" s="3" t="s">
        <v>163</v>
      </c>
      <c r="C92" s="23" t="s">
        <v>322</v>
      </c>
      <c r="D92" s="4">
        <v>1.0</v>
      </c>
      <c r="E92" s="24">
        <v>52.0</v>
      </c>
      <c r="F92" s="24">
        <v>32.0</v>
      </c>
      <c r="G92" s="24">
        <v>20.0</v>
      </c>
      <c r="H92" s="6">
        <f t="shared" si="1"/>
        <v>0.625</v>
      </c>
      <c r="I92" s="81">
        <v>0.0</v>
      </c>
      <c r="J92" s="81">
        <v>0.0</v>
      </c>
      <c r="K92" s="95" t="s">
        <v>323</v>
      </c>
      <c r="L92" s="7"/>
      <c r="M92" s="7">
        <v>0.0</v>
      </c>
      <c r="N92" s="4">
        <v>98.0</v>
      </c>
      <c r="O92" s="8">
        <v>0.0</v>
      </c>
      <c r="P92" s="4">
        <v>-1.0</v>
      </c>
      <c r="Q92" s="8">
        <v>105.0</v>
      </c>
      <c r="R92" s="4">
        <v>6.0</v>
      </c>
      <c r="S92" s="4">
        <v>-1.0</v>
      </c>
    </row>
    <row r="93">
      <c r="A93" s="9" t="s">
        <v>276</v>
      </c>
      <c r="B93" s="9" t="s">
        <v>277</v>
      </c>
      <c r="C93" s="82" t="s">
        <v>323</v>
      </c>
      <c r="D93" s="10">
        <v>1.0</v>
      </c>
      <c r="E93" s="83">
        <v>39.0</v>
      </c>
      <c r="F93" s="83">
        <v>20.0</v>
      </c>
      <c r="G93" s="83">
        <v>19.0</v>
      </c>
      <c r="H93" s="12">
        <f t="shared" si="1"/>
        <v>0.95</v>
      </c>
      <c r="I93" s="84">
        <v>0.0</v>
      </c>
      <c r="J93" s="84">
        <v>0.0</v>
      </c>
      <c r="K93" s="96" t="s">
        <v>323</v>
      </c>
      <c r="L93" s="13"/>
      <c r="M93" s="13">
        <v>0.0</v>
      </c>
      <c r="N93" s="10">
        <v>98.0</v>
      </c>
      <c r="O93" s="14">
        <v>0.0</v>
      </c>
      <c r="P93" s="10">
        <v>-1.0</v>
      </c>
      <c r="Q93" s="14">
        <v>109.0</v>
      </c>
      <c r="R93" s="10">
        <v>6.0</v>
      </c>
      <c r="S93" s="10">
        <v>6.0</v>
      </c>
    </row>
    <row r="94">
      <c r="A94" s="3" t="s">
        <v>85</v>
      </c>
      <c r="B94" s="3" t="s">
        <v>86</v>
      </c>
      <c r="C94" s="23" t="s">
        <v>323</v>
      </c>
      <c r="D94" s="4">
        <v>1.0</v>
      </c>
      <c r="E94" s="24">
        <v>55.0</v>
      </c>
      <c r="F94" s="24">
        <v>36.0</v>
      </c>
      <c r="G94" s="24">
        <v>19.0</v>
      </c>
      <c r="H94" s="6">
        <f t="shared" si="1"/>
        <v>0.5277777778</v>
      </c>
      <c r="I94" s="81">
        <v>0.0</v>
      </c>
      <c r="J94" s="81">
        <v>0.0</v>
      </c>
      <c r="K94" s="95" t="s">
        <v>323</v>
      </c>
      <c r="L94" s="7"/>
      <c r="M94" s="7">
        <v>0.0</v>
      </c>
      <c r="N94" s="4">
        <v>0.0</v>
      </c>
      <c r="O94" s="8">
        <v>0.0</v>
      </c>
      <c r="P94" s="4">
        <v>-1.0</v>
      </c>
      <c r="Q94" s="8">
        <v>0.0</v>
      </c>
      <c r="R94" s="4">
        <v>6.0</v>
      </c>
      <c r="S94" s="4">
        <v>1.0</v>
      </c>
    </row>
    <row r="95">
      <c r="A95" s="9" t="s">
        <v>79</v>
      </c>
      <c r="B95" s="9" t="s">
        <v>80</v>
      </c>
      <c r="C95" s="82" t="s">
        <v>323</v>
      </c>
      <c r="D95" s="10">
        <v>1.0</v>
      </c>
      <c r="E95" s="83">
        <v>56.0</v>
      </c>
      <c r="F95" s="83">
        <v>37.0</v>
      </c>
      <c r="G95" s="83">
        <v>19.0</v>
      </c>
      <c r="H95" s="12">
        <f t="shared" si="1"/>
        <v>0.5135135135</v>
      </c>
      <c r="I95" s="84">
        <v>0.0</v>
      </c>
      <c r="J95" s="84">
        <v>0.0</v>
      </c>
      <c r="K95" s="96" t="s">
        <v>323</v>
      </c>
      <c r="L95" s="13"/>
      <c r="M95" s="13">
        <v>0.0</v>
      </c>
      <c r="N95" s="10">
        <v>0.0</v>
      </c>
      <c r="O95" s="14">
        <v>0.0</v>
      </c>
      <c r="P95" s="10">
        <v>-1.0</v>
      </c>
      <c r="Q95" s="14">
        <v>0.0</v>
      </c>
      <c r="R95" s="10">
        <v>6.0</v>
      </c>
      <c r="S95" s="10">
        <v>6.0</v>
      </c>
    </row>
    <row r="96">
      <c r="A96" s="3" t="s">
        <v>183</v>
      </c>
      <c r="B96" s="3" t="s">
        <v>184</v>
      </c>
      <c r="C96" s="23" t="s">
        <v>322</v>
      </c>
      <c r="D96" s="4">
        <v>1.0</v>
      </c>
      <c r="E96" s="24">
        <v>49.5</v>
      </c>
      <c r="F96" s="24">
        <v>31.0</v>
      </c>
      <c r="G96" s="24">
        <v>18.5</v>
      </c>
      <c r="H96" s="6">
        <f t="shared" si="1"/>
        <v>0.5967741935</v>
      </c>
      <c r="I96" s="81">
        <v>0.0</v>
      </c>
      <c r="J96" s="81">
        <v>0.004125668784993073</v>
      </c>
      <c r="K96" s="95" t="s">
        <v>323</v>
      </c>
      <c r="L96" s="7"/>
      <c r="M96" s="7">
        <v>92.5</v>
      </c>
      <c r="N96" s="4">
        <v>7.0</v>
      </c>
      <c r="O96" s="8">
        <v>65.0</v>
      </c>
      <c r="P96" s="4">
        <v>52.0</v>
      </c>
      <c r="Q96" s="8">
        <v>73.0</v>
      </c>
      <c r="R96" s="4">
        <v>1.0</v>
      </c>
      <c r="S96" s="4">
        <v>1.0</v>
      </c>
    </row>
    <row r="97">
      <c r="A97" s="9" t="s">
        <v>285</v>
      </c>
      <c r="B97" s="9" t="s">
        <v>286</v>
      </c>
      <c r="C97" s="82" t="s">
        <v>322</v>
      </c>
      <c r="D97" s="10">
        <v>1.0</v>
      </c>
      <c r="E97" s="83">
        <v>36.0</v>
      </c>
      <c r="F97" s="83">
        <v>19.0</v>
      </c>
      <c r="G97" s="83">
        <v>17.0</v>
      </c>
      <c r="H97" s="12">
        <f t="shared" si="1"/>
        <v>0.8947368421</v>
      </c>
      <c r="I97" s="84">
        <v>0.0</v>
      </c>
      <c r="J97" s="84">
        <v>0.001925906790659469</v>
      </c>
      <c r="K97" s="96" t="s">
        <v>323</v>
      </c>
      <c r="L97" s="13"/>
      <c r="M97" s="13">
        <v>43.18</v>
      </c>
      <c r="N97" s="10">
        <v>3.0</v>
      </c>
      <c r="O97" s="14">
        <v>33.0</v>
      </c>
      <c r="P97" s="10">
        <v>52.0</v>
      </c>
      <c r="Q97" s="14">
        <v>44.0</v>
      </c>
      <c r="R97" s="10">
        <v>1.0</v>
      </c>
      <c r="S97" s="10">
        <v>0.0</v>
      </c>
    </row>
    <row r="98">
      <c r="A98" s="3" t="s">
        <v>279</v>
      </c>
      <c r="B98" s="3" t="s">
        <v>280</v>
      </c>
      <c r="C98" s="23" t="s">
        <v>322</v>
      </c>
      <c r="D98" s="4">
        <v>1.0</v>
      </c>
      <c r="E98" s="24">
        <v>37.0</v>
      </c>
      <c r="F98" s="24">
        <v>20.0</v>
      </c>
      <c r="G98" s="24">
        <v>17.0</v>
      </c>
      <c r="H98" s="6">
        <f t="shared" si="1"/>
        <v>0.85</v>
      </c>
      <c r="I98" s="81">
        <v>0.0</v>
      </c>
      <c r="J98" s="81">
        <v>0.0012889927339059437</v>
      </c>
      <c r="K98" s="95" t="s">
        <v>323</v>
      </c>
      <c r="L98" s="7"/>
      <c r="M98" s="7">
        <v>28.9</v>
      </c>
      <c r="N98" s="4">
        <v>2.0</v>
      </c>
      <c r="O98" s="8">
        <v>22.0</v>
      </c>
      <c r="P98" s="4">
        <v>52.0</v>
      </c>
      <c r="Q98" s="8">
        <v>77.0</v>
      </c>
      <c r="R98" s="4">
        <v>1.0</v>
      </c>
      <c r="S98" s="4">
        <v>0.0</v>
      </c>
    </row>
    <row r="99">
      <c r="A99" s="9" t="s">
        <v>287</v>
      </c>
      <c r="B99" s="9" t="s">
        <v>288</v>
      </c>
      <c r="C99" s="82" t="s">
        <v>323</v>
      </c>
      <c r="D99" s="10">
        <v>1.0</v>
      </c>
      <c r="E99" s="83">
        <v>35.0</v>
      </c>
      <c r="F99" s="83">
        <v>18.0</v>
      </c>
      <c r="G99" s="83">
        <v>17.0</v>
      </c>
      <c r="H99" s="12">
        <f t="shared" si="1"/>
        <v>0.9444444444</v>
      </c>
      <c r="I99" s="84">
        <v>0.0</v>
      </c>
      <c r="J99" s="84">
        <v>0.0</v>
      </c>
      <c r="K99" s="96" t="s">
        <v>323</v>
      </c>
      <c r="L99" s="13"/>
      <c r="M99" s="13">
        <v>0.0</v>
      </c>
      <c r="N99" s="10">
        <v>98.0</v>
      </c>
      <c r="O99" s="14">
        <v>0.0</v>
      </c>
      <c r="P99" s="10">
        <v>-1.0</v>
      </c>
      <c r="Q99" s="14">
        <v>138.0</v>
      </c>
      <c r="R99" s="10">
        <v>6.0</v>
      </c>
      <c r="S99" s="10">
        <v>6.0</v>
      </c>
    </row>
    <row r="100">
      <c r="A100" s="3" t="s">
        <v>290</v>
      </c>
      <c r="B100" s="3" t="s">
        <v>291</v>
      </c>
      <c r="C100" s="32" t="s">
        <v>323</v>
      </c>
      <c r="D100" s="32">
        <v>1.0</v>
      </c>
      <c r="E100" s="33">
        <v>34.0</v>
      </c>
      <c r="F100" s="33">
        <v>18.0</v>
      </c>
      <c r="G100" s="24">
        <v>16.0</v>
      </c>
      <c r="H100" s="6">
        <f t="shared" si="1"/>
        <v>0.8888888889</v>
      </c>
      <c r="I100" s="81">
        <v>0.0</v>
      </c>
      <c r="J100" s="81">
        <v>0.004338865507071634</v>
      </c>
      <c r="K100" s="97" t="s">
        <v>323</v>
      </c>
      <c r="L100" s="35"/>
      <c r="M100" s="35">
        <v>97.28</v>
      </c>
      <c r="N100" s="32">
        <v>7.0</v>
      </c>
      <c r="O100" s="36">
        <v>79.0</v>
      </c>
      <c r="P100" s="32">
        <v>47.0</v>
      </c>
      <c r="Q100" s="36">
        <v>74.0</v>
      </c>
      <c r="R100" s="32">
        <v>6.0</v>
      </c>
      <c r="S100" s="32">
        <v>1.0</v>
      </c>
    </row>
    <row r="101">
      <c r="A101" s="9" t="s">
        <v>292</v>
      </c>
      <c r="B101" s="9" t="s">
        <v>293</v>
      </c>
      <c r="C101" s="85" t="s">
        <v>323</v>
      </c>
      <c r="D101" s="85">
        <v>1.0</v>
      </c>
      <c r="E101" s="86">
        <v>34.0</v>
      </c>
      <c r="F101" s="86">
        <v>18.0</v>
      </c>
      <c r="G101" s="83">
        <v>16.0</v>
      </c>
      <c r="H101" s="12">
        <f t="shared" si="1"/>
        <v>0.8888888889</v>
      </c>
      <c r="I101" s="84">
        <v>0.0</v>
      </c>
      <c r="J101" s="84">
        <v>0.003682326647448952</v>
      </c>
      <c r="K101" s="98" t="s">
        <v>323</v>
      </c>
      <c r="L101" s="89"/>
      <c r="M101" s="89">
        <v>82.56</v>
      </c>
      <c r="N101" s="85">
        <v>6.0</v>
      </c>
      <c r="O101" s="90">
        <v>67.0</v>
      </c>
      <c r="P101" s="85">
        <v>47.0</v>
      </c>
      <c r="Q101" s="90">
        <v>12.0</v>
      </c>
      <c r="R101" s="85">
        <v>6.0</v>
      </c>
      <c r="S101" s="85">
        <v>6.0</v>
      </c>
    </row>
    <row r="102">
      <c r="A102" s="3" t="s">
        <v>256</v>
      </c>
      <c r="B102" s="3" t="s">
        <v>257</v>
      </c>
      <c r="C102" s="32" t="s">
        <v>322</v>
      </c>
      <c r="D102" s="32">
        <v>1.0</v>
      </c>
      <c r="E102" s="33">
        <v>38.0</v>
      </c>
      <c r="F102" s="33">
        <v>22.0</v>
      </c>
      <c r="G102" s="24">
        <v>16.0</v>
      </c>
      <c r="H102" s="6">
        <f t="shared" si="1"/>
        <v>0.7272727273</v>
      </c>
      <c r="I102" s="81">
        <v>0.008749045568958076</v>
      </c>
      <c r="J102" s="81">
        <v>0.003189922502731941</v>
      </c>
      <c r="K102" s="97" t="s">
        <v>323</v>
      </c>
      <c r="L102" s="35"/>
      <c r="M102" s="35">
        <v>71.52</v>
      </c>
      <c r="N102" s="32">
        <v>5.0</v>
      </c>
      <c r="O102" s="36">
        <v>58.0</v>
      </c>
      <c r="P102" s="32">
        <v>52.0</v>
      </c>
      <c r="Q102" s="36">
        <v>68.0</v>
      </c>
      <c r="R102" s="32">
        <v>1.0</v>
      </c>
      <c r="S102" s="32">
        <v>4.0</v>
      </c>
    </row>
    <row r="103">
      <c r="A103" s="9" t="s">
        <v>294</v>
      </c>
      <c r="B103" s="9" t="s">
        <v>295</v>
      </c>
      <c r="C103" s="85" t="s">
        <v>322</v>
      </c>
      <c r="D103" s="85">
        <v>1.0</v>
      </c>
      <c r="E103" s="86">
        <v>34.0</v>
      </c>
      <c r="F103" s="86">
        <v>18.0</v>
      </c>
      <c r="G103" s="83">
        <v>16.0</v>
      </c>
      <c r="H103" s="12">
        <f t="shared" si="1"/>
        <v>0.8888888889</v>
      </c>
      <c r="I103" s="84">
        <v>0.0</v>
      </c>
      <c r="J103" s="84">
        <v>8.849002021001358E-4</v>
      </c>
      <c r="K103" s="98" t="s">
        <v>323</v>
      </c>
      <c r="L103" s="89"/>
      <c r="M103" s="89">
        <v>19.84</v>
      </c>
      <c r="N103" s="85">
        <v>1.0</v>
      </c>
      <c r="O103" s="90">
        <v>16.0</v>
      </c>
      <c r="P103" s="85">
        <v>47.0</v>
      </c>
      <c r="Q103" s="90">
        <v>149.0</v>
      </c>
      <c r="R103" s="85">
        <v>6.0</v>
      </c>
      <c r="S103" s="85">
        <v>1.0</v>
      </c>
    </row>
    <row r="104">
      <c r="A104" s="3" t="s">
        <v>251</v>
      </c>
      <c r="B104" s="3" t="s">
        <v>252</v>
      </c>
      <c r="C104" s="23" t="s">
        <v>322</v>
      </c>
      <c r="D104" s="4">
        <v>1.0</v>
      </c>
      <c r="E104" s="24">
        <v>39.0</v>
      </c>
      <c r="F104" s="24">
        <v>24.0</v>
      </c>
      <c r="G104" s="24">
        <v>15.0</v>
      </c>
      <c r="H104" s="6">
        <f t="shared" si="1"/>
        <v>0.625</v>
      </c>
      <c r="I104" s="81">
        <v>7.548105966350041E-4</v>
      </c>
      <c r="J104" s="81">
        <v>0.004375439003327789</v>
      </c>
      <c r="K104" s="95" t="s">
        <v>323</v>
      </c>
      <c r="L104" s="7"/>
      <c r="M104" s="7">
        <v>98.1</v>
      </c>
      <c r="N104" s="4">
        <v>7.0</v>
      </c>
      <c r="O104" s="8">
        <v>85.0</v>
      </c>
      <c r="P104" s="4">
        <v>52.0</v>
      </c>
      <c r="Q104" s="8">
        <v>45.0</v>
      </c>
      <c r="R104" s="4">
        <v>1.0</v>
      </c>
      <c r="S104" s="4">
        <v>4.0</v>
      </c>
    </row>
    <row r="105">
      <c r="A105" s="9" t="s">
        <v>261</v>
      </c>
      <c r="B105" s="9" t="s">
        <v>262</v>
      </c>
      <c r="C105" s="82" t="s">
        <v>322</v>
      </c>
      <c r="D105" s="10">
        <v>1.0</v>
      </c>
      <c r="E105" s="83">
        <v>37.0</v>
      </c>
      <c r="F105" s="83">
        <v>22.0</v>
      </c>
      <c r="G105" s="83">
        <v>15.0</v>
      </c>
      <c r="H105" s="12">
        <f t="shared" si="1"/>
        <v>0.6818181818</v>
      </c>
      <c r="I105" s="84">
        <v>2.4082052368831083E-4</v>
      </c>
      <c r="J105" s="84">
        <v>6.690273705394172E-4</v>
      </c>
      <c r="K105" s="96" t="s">
        <v>323</v>
      </c>
      <c r="L105" s="13"/>
      <c r="M105" s="13">
        <v>15.0</v>
      </c>
      <c r="N105" s="10">
        <v>1.0</v>
      </c>
      <c r="O105" s="14">
        <v>13.0</v>
      </c>
      <c r="P105" s="10">
        <v>52.0</v>
      </c>
      <c r="Q105" s="14">
        <v>15.0</v>
      </c>
      <c r="R105" s="10">
        <v>1.0</v>
      </c>
      <c r="S105" s="10">
        <v>2.0</v>
      </c>
    </row>
    <row r="106">
      <c r="A106" s="3" t="s">
        <v>298</v>
      </c>
      <c r="B106" s="3" t="s">
        <v>299</v>
      </c>
      <c r="C106" s="32" t="s">
        <v>322</v>
      </c>
      <c r="D106" s="32">
        <v>1.0</v>
      </c>
      <c r="E106" s="33">
        <v>32.0</v>
      </c>
      <c r="F106" s="33">
        <v>17.0</v>
      </c>
      <c r="G106" s="24">
        <v>15.0</v>
      </c>
      <c r="H106" s="6">
        <f t="shared" si="1"/>
        <v>0.8823529412</v>
      </c>
      <c r="I106" s="81">
        <v>0.0</v>
      </c>
      <c r="J106" s="81">
        <v>0.0</v>
      </c>
      <c r="K106" s="97" t="s">
        <v>323</v>
      </c>
      <c r="L106" s="35"/>
      <c r="M106" s="35">
        <v>0.0</v>
      </c>
      <c r="N106" s="32">
        <v>98.0</v>
      </c>
      <c r="O106" s="36">
        <v>0.0</v>
      </c>
      <c r="P106" s="32">
        <v>-1.0</v>
      </c>
      <c r="Q106" s="36">
        <v>33.0</v>
      </c>
      <c r="R106" s="32">
        <v>6.0</v>
      </c>
      <c r="S106" s="32">
        <v>-1.0</v>
      </c>
    </row>
    <row r="107">
      <c r="A107" s="9" t="s">
        <v>296</v>
      </c>
      <c r="B107" s="9" t="s">
        <v>297</v>
      </c>
      <c r="C107" s="82" t="s">
        <v>322</v>
      </c>
      <c r="D107" s="10">
        <v>1.0</v>
      </c>
      <c r="E107" s="83">
        <v>33.0</v>
      </c>
      <c r="F107" s="83">
        <v>18.0</v>
      </c>
      <c r="G107" s="83">
        <v>15.0</v>
      </c>
      <c r="H107" s="12">
        <f t="shared" si="1"/>
        <v>0.8333333333</v>
      </c>
      <c r="I107" s="84">
        <v>0.0</v>
      </c>
      <c r="J107" s="84">
        <v>0.0</v>
      </c>
      <c r="K107" s="96" t="s">
        <v>323</v>
      </c>
      <c r="L107" s="13"/>
      <c r="M107" s="13">
        <v>0.0</v>
      </c>
      <c r="N107" s="10">
        <v>98.0</v>
      </c>
      <c r="O107" s="14">
        <v>0.0</v>
      </c>
      <c r="P107" s="10">
        <v>-1.0</v>
      </c>
      <c r="Q107" s="14">
        <v>8.0</v>
      </c>
      <c r="R107" s="10">
        <v>6.0</v>
      </c>
      <c r="S107" s="10">
        <v>-1.0</v>
      </c>
    </row>
    <row r="108">
      <c r="A108" s="3" t="s">
        <v>274</v>
      </c>
      <c r="B108" s="3" t="s">
        <v>275</v>
      </c>
      <c r="C108" s="23" t="s">
        <v>322</v>
      </c>
      <c r="D108" s="4">
        <v>1.0</v>
      </c>
      <c r="E108" s="24">
        <v>36.0</v>
      </c>
      <c r="F108" s="24">
        <v>21.0</v>
      </c>
      <c r="G108" s="24">
        <v>15.0</v>
      </c>
      <c r="H108" s="6">
        <f t="shared" si="1"/>
        <v>0.7142857143</v>
      </c>
      <c r="I108" s="81">
        <v>0.0</v>
      </c>
      <c r="J108" s="81">
        <v>0.0</v>
      </c>
      <c r="K108" s="95" t="s">
        <v>323</v>
      </c>
      <c r="L108" s="7"/>
      <c r="M108" s="7">
        <v>0.0</v>
      </c>
      <c r="N108" s="4">
        <v>0.0</v>
      </c>
      <c r="O108" s="8">
        <v>0.0</v>
      </c>
      <c r="P108" s="4">
        <v>52.0</v>
      </c>
      <c r="Q108" s="8">
        <v>14.0</v>
      </c>
      <c r="R108" s="4">
        <v>0.0</v>
      </c>
      <c r="S108" s="4">
        <v>1.0</v>
      </c>
    </row>
    <row r="109">
      <c r="A109" s="9" t="s">
        <v>110</v>
      </c>
      <c r="B109" s="9" t="s">
        <v>111</v>
      </c>
      <c r="C109" s="82" t="s">
        <v>322</v>
      </c>
      <c r="D109" s="10">
        <v>1.0</v>
      </c>
      <c r="E109" s="83">
        <v>48.5</v>
      </c>
      <c r="F109" s="83">
        <v>34.0</v>
      </c>
      <c r="G109" s="83">
        <v>14.5</v>
      </c>
      <c r="H109" s="12">
        <f t="shared" si="1"/>
        <v>0.4264705882</v>
      </c>
      <c r="I109" s="84">
        <v>0.0</v>
      </c>
      <c r="J109" s="84">
        <v>0.003136623322212301</v>
      </c>
      <c r="K109" s="96" t="s">
        <v>323</v>
      </c>
      <c r="L109" s="13"/>
      <c r="M109" s="13">
        <v>70.325</v>
      </c>
      <c r="N109" s="10">
        <v>5.0</v>
      </c>
      <c r="O109" s="14">
        <v>63.0</v>
      </c>
      <c r="P109" s="10">
        <v>52.0</v>
      </c>
      <c r="Q109" s="14">
        <v>3.0</v>
      </c>
      <c r="R109" s="10">
        <v>1.0</v>
      </c>
      <c r="S109" s="10">
        <v>2.0</v>
      </c>
    </row>
    <row r="110">
      <c r="A110" s="3" t="s">
        <v>302</v>
      </c>
      <c r="B110" s="3" t="s">
        <v>303</v>
      </c>
      <c r="C110" s="23" t="s">
        <v>322</v>
      </c>
      <c r="D110" s="4">
        <v>1.0</v>
      </c>
      <c r="E110" s="24">
        <v>29.5</v>
      </c>
      <c r="F110" s="24">
        <v>15.0543</v>
      </c>
      <c r="G110" s="24">
        <v>14.4457</v>
      </c>
      <c r="H110" s="6">
        <f t="shared" si="1"/>
        <v>0.9595730124</v>
      </c>
      <c r="I110" s="81">
        <v>0.002120658342926916</v>
      </c>
      <c r="J110" s="81">
        <v>0.0035694473682513985</v>
      </c>
      <c r="K110" s="95" t="s">
        <v>323</v>
      </c>
      <c r="L110" s="7"/>
      <c r="M110" s="7">
        <v>80.029178</v>
      </c>
      <c r="N110" s="4">
        <v>6.0</v>
      </c>
      <c r="O110" s="8">
        <v>72.0</v>
      </c>
      <c r="P110" s="4">
        <v>52.0</v>
      </c>
      <c r="Q110" s="8">
        <v>77.0</v>
      </c>
      <c r="R110" s="4">
        <v>1.0</v>
      </c>
      <c r="S110" s="4">
        <v>1.0</v>
      </c>
    </row>
    <row r="111">
      <c r="A111" s="9" t="s">
        <v>265</v>
      </c>
      <c r="B111" s="9" t="s">
        <v>266</v>
      </c>
      <c r="C111" s="82" t="s">
        <v>322</v>
      </c>
      <c r="D111" s="10">
        <v>1.0</v>
      </c>
      <c r="E111" s="83">
        <v>36.0</v>
      </c>
      <c r="F111" s="83">
        <v>22.0</v>
      </c>
      <c r="G111" s="83">
        <v>14.0</v>
      </c>
      <c r="H111" s="12">
        <f t="shared" si="1"/>
        <v>0.6363636364</v>
      </c>
      <c r="I111" s="84">
        <v>0.0011862747110162703</v>
      </c>
      <c r="J111" s="84">
        <v>0.0038464613623546222</v>
      </c>
      <c r="K111" s="96" t="s">
        <v>323</v>
      </c>
      <c r="L111" s="13"/>
      <c r="M111" s="13">
        <v>86.24</v>
      </c>
      <c r="N111" s="10">
        <v>6.0</v>
      </c>
      <c r="O111" s="14">
        <v>80.0</v>
      </c>
      <c r="P111" s="10">
        <v>52.0</v>
      </c>
      <c r="Q111" s="14">
        <v>51.0</v>
      </c>
      <c r="R111" s="10">
        <v>1.0</v>
      </c>
      <c r="S111" s="10">
        <v>2.0</v>
      </c>
    </row>
    <row r="112">
      <c r="A112" s="3" t="s">
        <v>238</v>
      </c>
      <c r="B112" s="3" t="s">
        <v>239</v>
      </c>
      <c r="C112" s="23" t="s">
        <v>323</v>
      </c>
      <c r="D112" s="4">
        <v>1.0</v>
      </c>
      <c r="E112" s="24">
        <v>39.5</v>
      </c>
      <c r="F112" s="24">
        <v>25.5</v>
      </c>
      <c r="G112" s="24">
        <v>14.0</v>
      </c>
      <c r="H112" s="6">
        <f t="shared" si="1"/>
        <v>0.5490196078</v>
      </c>
      <c r="I112" s="81">
        <v>0.0</v>
      </c>
      <c r="J112" s="81">
        <v>9.179055523800804E-4</v>
      </c>
      <c r="K112" s="95" t="s">
        <v>323</v>
      </c>
      <c r="L112" s="7"/>
      <c r="M112" s="7">
        <v>20.58</v>
      </c>
      <c r="N112" s="4">
        <v>2.0</v>
      </c>
      <c r="O112" s="8">
        <v>19.0</v>
      </c>
      <c r="P112" s="4">
        <v>52.0</v>
      </c>
      <c r="Q112" s="8">
        <v>17.0</v>
      </c>
      <c r="R112" s="4">
        <v>1.0</v>
      </c>
      <c r="S112" s="4">
        <v>6.0</v>
      </c>
    </row>
    <row r="113">
      <c r="A113" s="9" t="s">
        <v>267</v>
      </c>
      <c r="B113" s="9" t="s">
        <v>268</v>
      </c>
      <c r="C113" s="82" t="s">
        <v>322</v>
      </c>
      <c r="D113" s="10">
        <v>1.0</v>
      </c>
      <c r="E113" s="83">
        <v>36.0</v>
      </c>
      <c r="F113" s="83">
        <v>22.0</v>
      </c>
      <c r="G113" s="83">
        <v>14.0</v>
      </c>
      <c r="H113" s="12">
        <f t="shared" si="1"/>
        <v>0.6363636364</v>
      </c>
      <c r="I113" s="84">
        <v>0.0</v>
      </c>
      <c r="J113" s="84">
        <v>2.4352596287634785E-4</v>
      </c>
      <c r="K113" s="96" t="s">
        <v>323</v>
      </c>
      <c r="L113" s="13"/>
      <c r="M113" s="13">
        <v>5.46</v>
      </c>
      <c r="N113" s="10">
        <v>0.0</v>
      </c>
      <c r="O113" s="14">
        <v>5.0</v>
      </c>
      <c r="P113" s="10">
        <v>52.0</v>
      </c>
      <c r="Q113" s="14">
        <v>35.0</v>
      </c>
      <c r="R113" s="10">
        <v>1.0</v>
      </c>
      <c r="S113" s="10">
        <v>2.0</v>
      </c>
    </row>
    <row r="114">
      <c r="A114" s="3" t="s">
        <v>269</v>
      </c>
      <c r="B114" s="3" t="s">
        <v>270</v>
      </c>
      <c r="C114" s="23" t="s">
        <v>323</v>
      </c>
      <c r="D114" s="4">
        <v>1.0</v>
      </c>
      <c r="E114" s="24">
        <v>36.0</v>
      </c>
      <c r="F114" s="24">
        <v>22.0</v>
      </c>
      <c r="G114" s="24">
        <v>14.0</v>
      </c>
      <c r="H114" s="6">
        <f t="shared" si="1"/>
        <v>0.6363636364</v>
      </c>
      <c r="I114" s="81">
        <v>0.0</v>
      </c>
      <c r="J114" s="81">
        <v>4.995404366694316E-5</v>
      </c>
      <c r="K114" s="95" t="s">
        <v>323</v>
      </c>
      <c r="L114" s="7"/>
      <c r="M114" s="7">
        <v>1.12</v>
      </c>
      <c r="N114" s="4">
        <v>0.0</v>
      </c>
      <c r="O114" s="8">
        <v>1.0</v>
      </c>
      <c r="P114" s="4">
        <v>52.0</v>
      </c>
      <c r="Q114" s="8">
        <v>85.0</v>
      </c>
      <c r="R114" s="4">
        <v>1.0</v>
      </c>
      <c r="S114" s="4">
        <v>2.0</v>
      </c>
    </row>
    <row r="115">
      <c r="A115" s="9" t="s">
        <v>92</v>
      </c>
      <c r="B115" s="9" t="s">
        <v>93</v>
      </c>
      <c r="C115" s="82" t="s">
        <v>322</v>
      </c>
      <c r="D115" s="10">
        <v>1.0</v>
      </c>
      <c r="E115" s="83">
        <v>48.5</v>
      </c>
      <c r="F115" s="83">
        <v>35.0</v>
      </c>
      <c r="G115" s="83">
        <v>13.5</v>
      </c>
      <c r="H115" s="12">
        <f t="shared" si="1"/>
        <v>0.3857142857</v>
      </c>
      <c r="I115" s="84">
        <v>0.0</v>
      </c>
      <c r="J115" s="84">
        <v>0.0029684744430833942</v>
      </c>
      <c r="K115" s="96" t="s">
        <v>323</v>
      </c>
      <c r="L115" s="13"/>
      <c r="M115" s="13">
        <v>66.555</v>
      </c>
      <c r="N115" s="10">
        <v>5.0</v>
      </c>
      <c r="O115" s="14">
        <v>64.0</v>
      </c>
      <c r="P115" s="10">
        <v>52.0</v>
      </c>
      <c r="Q115" s="14">
        <v>2.0</v>
      </c>
      <c r="R115" s="10">
        <v>1.0</v>
      </c>
      <c r="S115" s="10">
        <v>2.0</v>
      </c>
    </row>
    <row r="116">
      <c r="A116" s="3" t="s">
        <v>271</v>
      </c>
      <c r="B116" s="3" t="s">
        <v>272</v>
      </c>
      <c r="C116" s="23" t="s">
        <v>322</v>
      </c>
      <c r="D116" s="4">
        <v>1.0</v>
      </c>
      <c r="E116" s="24">
        <v>33.0</v>
      </c>
      <c r="F116" s="24">
        <v>21.3</v>
      </c>
      <c r="G116" s="24">
        <v>11.7</v>
      </c>
      <c r="H116" s="6">
        <f t="shared" si="1"/>
        <v>0.5492957746</v>
      </c>
      <c r="I116" s="81">
        <v>0.0</v>
      </c>
      <c r="J116" s="81">
        <v>0.0</v>
      </c>
      <c r="K116" s="95" t="s">
        <v>323</v>
      </c>
      <c r="L116" s="7"/>
      <c r="M116" s="7">
        <v>0.0</v>
      </c>
      <c r="N116" s="4">
        <v>98.0</v>
      </c>
      <c r="O116" s="8">
        <v>0.0</v>
      </c>
      <c r="P116" s="4">
        <v>-1.0</v>
      </c>
      <c r="Q116" s="8">
        <v>4.0</v>
      </c>
      <c r="R116" s="4">
        <v>6.0</v>
      </c>
      <c r="S116" s="4">
        <v>-1.0</v>
      </c>
    </row>
    <row r="117">
      <c r="A117" s="9" t="s">
        <v>242</v>
      </c>
      <c r="B117" s="9" t="s">
        <v>243</v>
      </c>
      <c r="C117" s="82" t="s">
        <v>322</v>
      </c>
      <c r="D117" s="10">
        <v>1.0</v>
      </c>
      <c r="E117" s="83">
        <v>37.0</v>
      </c>
      <c r="F117" s="83">
        <v>25.5</v>
      </c>
      <c r="G117" s="83">
        <v>11.5</v>
      </c>
      <c r="H117" s="12">
        <f t="shared" si="1"/>
        <v>0.4509803922</v>
      </c>
      <c r="I117" s="84">
        <v>0.0027545554706533415</v>
      </c>
      <c r="J117" s="84">
        <v>0.0057241981823352535</v>
      </c>
      <c r="K117" s="96" t="s">
        <v>322</v>
      </c>
      <c r="L117" s="13"/>
      <c r="M117" s="13">
        <v>128.34</v>
      </c>
      <c r="N117" s="10">
        <v>10.0</v>
      </c>
      <c r="O117" s="14">
        <v>145.0</v>
      </c>
      <c r="P117" s="10">
        <v>52.0</v>
      </c>
      <c r="Q117" s="14">
        <v>7.0</v>
      </c>
      <c r="R117" s="10">
        <v>1.0</v>
      </c>
      <c r="S117" s="10">
        <v>6.0</v>
      </c>
    </row>
    <row r="118">
      <c r="A118" s="3" t="s">
        <v>245</v>
      </c>
      <c r="B118" s="3" t="s">
        <v>246</v>
      </c>
      <c r="C118" s="23" t="s">
        <v>322</v>
      </c>
      <c r="D118" s="4">
        <v>1.0</v>
      </c>
      <c r="E118" s="24">
        <v>35.0</v>
      </c>
      <c r="F118" s="24">
        <v>24.5</v>
      </c>
      <c r="G118" s="24">
        <v>10.5</v>
      </c>
      <c r="H118" s="6">
        <f t="shared" si="1"/>
        <v>0.4285714286</v>
      </c>
      <c r="I118" s="81">
        <v>0.002473550268534653</v>
      </c>
      <c r="J118" s="81">
        <v>0.01268208283594519</v>
      </c>
      <c r="K118" s="95" t="s">
        <v>322</v>
      </c>
      <c r="L118" s="7"/>
      <c r="M118" s="7">
        <v>284.34</v>
      </c>
      <c r="N118" s="4">
        <v>21.0</v>
      </c>
      <c r="O118" s="8">
        <v>352.0</v>
      </c>
      <c r="P118" s="4">
        <v>52.0</v>
      </c>
      <c r="Q118" s="8">
        <v>52.0</v>
      </c>
      <c r="R118" s="4">
        <v>2.0</v>
      </c>
      <c r="S118" s="4">
        <v>6.0</v>
      </c>
    </row>
    <row r="119">
      <c r="A119" s="9" t="s">
        <v>247</v>
      </c>
      <c r="B119" s="9" t="s">
        <v>248</v>
      </c>
      <c r="C119" s="82" t="s">
        <v>322</v>
      </c>
      <c r="D119" s="10">
        <v>1.0</v>
      </c>
      <c r="E119" s="83">
        <v>35.0</v>
      </c>
      <c r="F119" s="83">
        <v>24.5</v>
      </c>
      <c r="G119" s="83">
        <v>10.5</v>
      </c>
      <c r="H119" s="12">
        <f t="shared" si="1"/>
        <v>0.4285714286</v>
      </c>
      <c r="I119" s="84">
        <v>0.0</v>
      </c>
      <c r="J119" s="84">
        <v>0.005657295445281312</v>
      </c>
      <c r="K119" s="96" t="s">
        <v>322</v>
      </c>
      <c r="L119" s="13"/>
      <c r="M119" s="13">
        <v>126.84</v>
      </c>
      <c r="N119" s="10">
        <v>9.0</v>
      </c>
      <c r="O119" s="14">
        <v>157.0</v>
      </c>
      <c r="P119" s="10">
        <v>52.0</v>
      </c>
      <c r="Q119" s="14">
        <v>50.0</v>
      </c>
      <c r="R119" s="10">
        <v>1.0</v>
      </c>
      <c r="S119" s="10">
        <v>6.0</v>
      </c>
    </row>
    <row r="120">
      <c r="A120" s="3" t="s">
        <v>177</v>
      </c>
      <c r="B120" s="3" t="s">
        <v>178</v>
      </c>
      <c r="C120" s="23" t="s">
        <v>322</v>
      </c>
      <c r="D120" s="4">
        <v>1.0</v>
      </c>
      <c r="E120" s="24">
        <v>42.0</v>
      </c>
      <c r="F120" s="24">
        <v>31.5</v>
      </c>
      <c r="G120" s="24">
        <v>10.5</v>
      </c>
      <c r="H120" s="6">
        <f t="shared" si="1"/>
        <v>0.3333333333</v>
      </c>
      <c r="I120" s="81">
        <v>0.0</v>
      </c>
      <c r="J120" s="81">
        <v>0.0</v>
      </c>
      <c r="K120" s="95" t="s">
        <v>323</v>
      </c>
      <c r="L120" s="7"/>
      <c r="M120" s="7">
        <v>0.0</v>
      </c>
      <c r="N120" s="4">
        <v>98.0</v>
      </c>
      <c r="O120" s="8">
        <v>0.0</v>
      </c>
      <c r="P120" s="4">
        <v>-1.0</v>
      </c>
      <c r="Q120" s="8">
        <v>5.0</v>
      </c>
      <c r="R120" s="4">
        <v>6.0</v>
      </c>
      <c r="S120" s="4">
        <v>-1.0</v>
      </c>
    </row>
    <row r="121">
      <c r="A121" s="9" t="s">
        <v>179</v>
      </c>
      <c r="B121" s="9" t="s">
        <v>180</v>
      </c>
      <c r="C121" s="82" t="s">
        <v>322</v>
      </c>
      <c r="D121" s="10">
        <v>1.0</v>
      </c>
      <c r="E121" s="83">
        <v>42.0</v>
      </c>
      <c r="F121" s="83">
        <v>31.5</v>
      </c>
      <c r="G121" s="83">
        <v>10.5</v>
      </c>
      <c r="H121" s="12">
        <f t="shared" si="1"/>
        <v>0.3333333333</v>
      </c>
      <c r="I121" s="84">
        <v>0.0</v>
      </c>
      <c r="J121" s="84">
        <v>0.0</v>
      </c>
      <c r="K121" s="96" t="s">
        <v>323</v>
      </c>
      <c r="L121" s="13"/>
      <c r="M121" s="13">
        <v>0.0</v>
      </c>
      <c r="N121" s="10">
        <v>98.0</v>
      </c>
      <c r="O121" s="14">
        <v>0.0</v>
      </c>
      <c r="P121" s="10">
        <v>-1.0</v>
      </c>
      <c r="Q121" s="14">
        <v>4.0</v>
      </c>
      <c r="R121" s="10">
        <v>6.0</v>
      </c>
      <c r="S121" s="10">
        <v>-1.0</v>
      </c>
    </row>
    <row r="122">
      <c r="A122" s="3" t="s">
        <v>157</v>
      </c>
      <c r="B122" s="3" t="s">
        <v>158</v>
      </c>
      <c r="C122" s="23" t="s">
        <v>322</v>
      </c>
      <c r="D122" s="4">
        <v>1.0</v>
      </c>
      <c r="E122" s="24">
        <v>43.0</v>
      </c>
      <c r="F122" s="24">
        <v>32.5</v>
      </c>
      <c r="G122" s="24">
        <v>10.5</v>
      </c>
      <c r="H122" s="6">
        <f t="shared" si="1"/>
        <v>0.3230769231</v>
      </c>
      <c r="I122" s="81">
        <v>0.0</v>
      </c>
      <c r="J122" s="81">
        <v>0.0</v>
      </c>
      <c r="K122" s="95" t="s">
        <v>323</v>
      </c>
      <c r="L122" s="7"/>
      <c r="M122" s="7">
        <v>0.0</v>
      </c>
      <c r="N122" s="4">
        <v>98.0</v>
      </c>
      <c r="O122" s="8">
        <v>0.0</v>
      </c>
      <c r="P122" s="4">
        <v>-1.0</v>
      </c>
      <c r="Q122" s="8">
        <v>12.0</v>
      </c>
      <c r="R122" s="4">
        <v>6.0</v>
      </c>
      <c r="S122" s="4">
        <v>-1.0</v>
      </c>
    </row>
    <row r="123">
      <c r="A123" s="9" t="s">
        <v>160</v>
      </c>
      <c r="B123" s="9" t="s">
        <v>161</v>
      </c>
      <c r="C123" s="82" t="s">
        <v>322</v>
      </c>
      <c r="D123" s="10">
        <v>1.0</v>
      </c>
      <c r="E123" s="83">
        <v>43.0</v>
      </c>
      <c r="F123" s="83">
        <v>32.5</v>
      </c>
      <c r="G123" s="83">
        <v>10.5</v>
      </c>
      <c r="H123" s="12">
        <f t="shared" si="1"/>
        <v>0.3230769231</v>
      </c>
      <c r="I123" s="84">
        <v>0.0</v>
      </c>
      <c r="J123" s="84">
        <v>0.0</v>
      </c>
      <c r="K123" s="96" t="s">
        <v>323</v>
      </c>
      <c r="L123" s="13"/>
      <c r="M123" s="13">
        <v>0.0</v>
      </c>
      <c r="N123" s="10">
        <v>98.0</v>
      </c>
      <c r="O123" s="14">
        <v>0.0</v>
      </c>
      <c r="P123" s="10">
        <v>-1.0</v>
      </c>
      <c r="Q123" s="14">
        <v>5.0</v>
      </c>
      <c r="R123" s="10">
        <v>6.0</v>
      </c>
      <c r="S123" s="10">
        <v>-1.0</v>
      </c>
    </row>
    <row r="124">
      <c r="A124" s="3" t="s">
        <v>39</v>
      </c>
      <c r="B124" s="3" t="s">
        <v>40</v>
      </c>
      <c r="C124" s="23" t="s">
        <v>322</v>
      </c>
      <c r="D124" s="4">
        <v>1.0</v>
      </c>
      <c r="E124" s="24">
        <v>52.0</v>
      </c>
      <c r="F124" s="24">
        <v>43.0</v>
      </c>
      <c r="G124" s="24">
        <v>9.0</v>
      </c>
      <c r="H124" s="6">
        <f t="shared" si="1"/>
        <v>0.2093023256</v>
      </c>
      <c r="I124" s="81">
        <v>0.0</v>
      </c>
      <c r="J124" s="81">
        <v>0.0</v>
      </c>
      <c r="K124" s="95" t="s">
        <v>323</v>
      </c>
      <c r="L124" s="7"/>
      <c r="M124" s="7">
        <v>0.0</v>
      </c>
      <c r="N124" s="4">
        <v>98.0</v>
      </c>
      <c r="O124" s="8">
        <v>0.0</v>
      </c>
      <c r="P124" s="4">
        <v>-1.0</v>
      </c>
      <c r="Q124" s="8">
        <v>31.0</v>
      </c>
      <c r="R124" s="4">
        <v>6.0</v>
      </c>
      <c r="S124" s="4">
        <v>6.0</v>
      </c>
    </row>
    <row r="125">
      <c r="A125" s="9" t="s">
        <v>41</v>
      </c>
      <c r="B125" s="9" t="s">
        <v>42</v>
      </c>
      <c r="C125" s="82" t="s">
        <v>322</v>
      </c>
      <c r="D125" s="10">
        <v>1.0</v>
      </c>
      <c r="E125" s="83">
        <v>52.0</v>
      </c>
      <c r="F125" s="83">
        <v>43.0</v>
      </c>
      <c r="G125" s="83">
        <v>9.0</v>
      </c>
      <c r="H125" s="12">
        <f t="shared" si="1"/>
        <v>0.2093023256</v>
      </c>
      <c r="I125" s="84">
        <v>7.332445795882897E-4</v>
      </c>
      <c r="J125" s="84">
        <v>0.0</v>
      </c>
      <c r="K125" s="96" t="s">
        <v>323</v>
      </c>
      <c r="L125" s="13"/>
      <c r="M125" s="13">
        <v>0.0</v>
      </c>
      <c r="N125" s="10">
        <v>98.0</v>
      </c>
      <c r="O125" s="14">
        <v>0.0</v>
      </c>
      <c r="P125" s="10">
        <v>-1.0</v>
      </c>
      <c r="Q125" s="14">
        <v>18.0</v>
      </c>
      <c r="R125" s="10">
        <v>6.0</v>
      </c>
      <c r="S125" s="10">
        <v>-1.0</v>
      </c>
    </row>
    <row r="126">
      <c r="A126" s="3" t="s">
        <v>254</v>
      </c>
      <c r="B126" s="3" t="s">
        <v>255</v>
      </c>
      <c r="C126" s="23" t="s">
        <v>322</v>
      </c>
      <c r="D126" s="4">
        <v>1.0</v>
      </c>
      <c r="E126" s="24">
        <v>38.0</v>
      </c>
      <c r="F126" s="24">
        <v>23.0</v>
      </c>
      <c r="G126" s="24">
        <v>15.0</v>
      </c>
      <c r="H126" s="6">
        <f t="shared" si="1"/>
        <v>0.652173913</v>
      </c>
      <c r="I126" s="81">
        <v>0.027465652613375337</v>
      </c>
      <c r="J126" s="81">
        <v>4.6831915937759204E-4</v>
      </c>
      <c r="K126" s="95" t="s">
        <v>1569</v>
      </c>
      <c r="L126" s="7"/>
      <c r="M126" s="7">
        <v>10.5</v>
      </c>
      <c r="N126" s="4">
        <v>1.0</v>
      </c>
      <c r="O126" s="8">
        <v>9.0</v>
      </c>
      <c r="P126" s="4">
        <v>52.0</v>
      </c>
      <c r="Q126" s="8">
        <v>1.0</v>
      </c>
      <c r="R126" s="4">
        <v>1.0</v>
      </c>
      <c r="S126" s="4">
        <v>2.0</v>
      </c>
    </row>
    <row r="127">
      <c r="A127" s="9" t="s">
        <v>263</v>
      </c>
      <c r="B127" s="9" t="s">
        <v>264</v>
      </c>
      <c r="C127" s="82" t="s">
        <v>322</v>
      </c>
      <c r="D127" s="10">
        <v>1.0</v>
      </c>
      <c r="E127" s="83">
        <v>36.0</v>
      </c>
      <c r="F127" s="83">
        <v>22.0</v>
      </c>
      <c r="G127" s="83">
        <v>14.0</v>
      </c>
      <c r="H127" s="12">
        <f t="shared" si="1"/>
        <v>0.6363636364</v>
      </c>
      <c r="I127" s="84">
        <v>0.014212005233784792</v>
      </c>
      <c r="J127" s="84">
        <v>0.004227360945315064</v>
      </c>
      <c r="K127" s="96" t="s">
        <v>1569</v>
      </c>
      <c r="L127" s="13"/>
      <c r="M127" s="13">
        <v>94.78</v>
      </c>
      <c r="N127" s="10">
        <v>7.0</v>
      </c>
      <c r="O127" s="14">
        <v>88.0</v>
      </c>
      <c r="P127" s="10">
        <v>52.0</v>
      </c>
      <c r="Q127" s="14">
        <v>40.0</v>
      </c>
      <c r="R127" s="10">
        <v>1.0</v>
      </c>
      <c r="S127" s="10">
        <v>2.0</v>
      </c>
    </row>
    <row r="128">
      <c r="G128" s="99"/>
      <c r="H128" s="99"/>
      <c r="I128" s="81">
        <v>1.0</v>
      </c>
      <c r="J128" s="81"/>
      <c r="M128" s="35">
        <f>SUM(M2:M127)</f>
        <v>22420.60738</v>
      </c>
    </row>
    <row r="129">
      <c r="G129" s="100"/>
      <c r="H129" s="100"/>
      <c r="I129" s="84"/>
      <c r="J129" s="84"/>
    </row>
    <row r="130">
      <c r="G130" s="99"/>
      <c r="H130" s="99"/>
      <c r="I130" s="81"/>
      <c r="J130" s="81"/>
    </row>
    <row r="131">
      <c r="G131" s="100"/>
      <c r="H131" s="100"/>
      <c r="I131" s="84"/>
      <c r="J131" s="84"/>
    </row>
    <row r="132">
      <c r="G132" s="99"/>
      <c r="H132" s="99"/>
      <c r="I132" s="81"/>
      <c r="J132" s="81"/>
    </row>
    <row r="133">
      <c r="G133" s="100"/>
      <c r="H133" s="100"/>
      <c r="I133" s="84"/>
      <c r="J133" s="84"/>
    </row>
    <row r="134">
      <c r="G134" s="99"/>
      <c r="H134" s="99"/>
      <c r="I134" s="81"/>
      <c r="J134" s="81"/>
    </row>
    <row r="135">
      <c r="G135" s="100"/>
      <c r="H135" s="100"/>
      <c r="I135" s="84"/>
      <c r="J135" s="84"/>
    </row>
    <row r="136">
      <c r="G136" s="99"/>
      <c r="H136" s="99"/>
      <c r="I136" s="81"/>
      <c r="J136" s="81"/>
    </row>
    <row r="137">
      <c r="G137" s="100"/>
      <c r="H137" s="100"/>
      <c r="I137" s="84"/>
      <c r="J137" s="84"/>
    </row>
    <row r="138">
      <c r="G138" s="99"/>
      <c r="H138" s="99"/>
      <c r="I138" s="81"/>
      <c r="J138" s="81"/>
    </row>
    <row r="139">
      <c r="G139" s="100"/>
      <c r="H139" s="100"/>
      <c r="I139" s="84"/>
      <c r="J139" s="84"/>
    </row>
    <row r="140">
      <c r="G140" s="99"/>
      <c r="H140" s="99"/>
      <c r="I140" s="81"/>
      <c r="J140" s="81"/>
    </row>
    <row r="141">
      <c r="G141" s="100"/>
      <c r="H141" s="100"/>
      <c r="I141" s="84"/>
      <c r="J141" s="84"/>
    </row>
    <row r="142">
      <c r="G142" s="99"/>
      <c r="H142" s="99"/>
      <c r="I142" s="81"/>
      <c r="J142" s="81"/>
    </row>
    <row r="143">
      <c r="G143" s="100"/>
      <c r="H143" s="100"/>
      <c r="I143" s="84"/>
      <c r="J143" s="84"/>
    </row>
    <row r="144">
      <c r="G144" s="99"/>
      <c r="H144" s="99"/>
      <c r="I144" s="81"/>
      <c r="J144" s="81"/>
    </row>
    <row r="145">
      <c r="G145" s="100"/>
      <c r="H145" s="100"/>
      <c r="I145" s="84"/>
      <c r="J145" s="84"/>
    </row>
    <row r="146">
      <c r="G146" s="99"/>
      <c r="H146" s="99"/>
      <c r="I146" s="81"/>
      <c r="J146" s="81"/>
    </row>
    <row r="147">
      <c r="G147" s="100"/>
      <c r="H147" s="100"/>
      <c r="I147" s="84"/>
      <c r="J147" s="84"/>
    </row>
    <row r="148">
      <c r="G148" s="99"/>
      <c r="H148" s="99"/>
      <c r="I148" s="81"/>
      <c r="J148" s="81"/>
    </row>
    <row r="149">
      <c r="G149" s="100"/>
      <c r="H149" s="100"/>
      <c r="I149" s="84"/>
      <c r="J149" s="84"/>
    </row>
    <row r="150">
      <c r="G150" s="99"/>
      <c r="H150" s="99"/>
      <c r="I150" s="81"/>
      <c r="J150" s="81"/>
    </row>
    <row r="151">
      <c r="G151" s="100"/>
      <c r="H151" s="100"/>
      <c r="I151" s="84"/>
      <c r="J151" s="84"/>
    </row>
    <row r="152">
      <c r="G152" s="99"/>
      <c r="H152" s="99"/>
      <c r="I152" s="81"/>
      <c r="J152" s="81"/>
    </row>
    <row r="153">
      <c r="G153" s="100"/>
      <c r="H153" s="100"/>
      <c r="I153" s="84"/>
      <c r="J153" s="84"/>
    </row>
    <row r="154">
      <c r="G154" s="99"/>
      <c r="H154" s="99"/>
      <c r="I154" s="81"/>
      <c r="J154" s="81"/>
    </row>
    <row r="155">
      <c r="G155" s="100"/>
      <c r="H155" s="100"/>
      <c r="I155" s="84"/>
      <c r="J155" s="84"/>
    </row>
    <row r="156">
      <c r="G156" s="99"/>
      <c r="H156" s="99"/>
      <c r="I156" s="81"/>
      <c r="J156" s="81"/>
    </row>
    <row r="157">
      <c r="G157" s="100"/>
      <c r="H157" s="100"/>
      <c r="I157" s="84"/>
      <c r="J157" s="84"/>
    </row>
    <row r="158">
      <c r="G158" s="99"/>
      <c r="H158" s="99"/>
      <c r="I158" s="81"/>
      <c r="J158" s="81"/>
    </row>
    <row r="159">
      <c r="G159" s="100"/>
      <c r="H159" s="100"/>
      <c r="I159" s="84"/>
      <c r="J159" s="84"/>
    </row>
    <row r="160">
      <c r="G160" s="99"/>
      <c r="H160" s="99"/>
      <c r="I160" s="81"/>
      <c r="J160" s="81"/>
    </row>
    <row r="161">
      <c r="G161" s="100"/>
      <c r="H161" s="100"/>
      <c r="I161" s="84"/>
      <c r="J161" s="84"/>
    </row>
    <row r="162">
      <c r="G162" s="99"/>
      <c r="H162" s="99"/>
      <c r="I162" s="81"/>
      <c r="J162" s="81"/>
    </row>
    <row r="163">
      <c r="G163" s="100"/>
      <c r="H163" s="100"/>
      <c r="I163" s="84"/>
      <c r="J163" s="84"/>
    </row>
    <row r="164">
      <c r="G164" s="99"/>
      <c r="H164" s="99"/>
      <c r="I164" s="81"/>
      <c r="J164" s="81"/>
    </row>
    <row r="165">
      <c r="G165" s="100"/>
      <c r="H165" s="100"/>
      <c r="I165" s="84"/>
      <c r="J165" s="84"/>
    </row>
    <row r="166">
      <c r="G166" s="99"/>
      <c r="H166" s="99"/>
      <c r="I166" s="81"/>
      <c r="J166" s="81"/>
    </row>
    <row r="167">
      <c r="G167" s="100"/>
      <c r="H167" s="100"/>
      <c r="I167" s="84"/>
      <c r="J167" s="84"/>
    </row>
    <row r="168">
      <c r="G168" s="99"/>
      <c r="H168" s="99"/>
      <c r="I168" s="81"/>
      <c r="J168" s="81"/>
    </row>
    <row r="169">
      <c r="G169" s="100"/>
      <c r="H169" s="100"/>
      <c r="I169" s="84"/>
      <c r="J169" s="84"/>
    </row>
    <row r="170">
      <c r="G170" s="99"/>
      <c r="H170" s="99"/>
      <c r="I170" s="81"/>
      <c r="J170" s="81"/>
    </row>
    <row r="171">
      <c r="G171" s="100"/>
      <c r="H171" s="100"/>
      <c r="I171" s="84"/>
      <c r="J171" s="84"/>
    </row>
    <row r="172">
      <c r="G172" s="99"/>
      <c r="H172" s="99"/>
      <c r="I172" s="81"/>
      <c r="J172" s="81"/>
    </row>
    <row r="173">
      <c r="A173" s="9"/>
      <c r="B173" s="9"/>
      <c r="C173" s="9"/>
      <c r="D173" s="9"/>
      <c r="E173" s="9"/>
      <c r="F173" s="9"/>
      <c r="G173" s="100"/>
      <c r="H173" s="100"/>
      <c r="I173" s="84"/>
      <c r="J173" s="84"/>
      <c r="K173" s="9"/>
      <c r="L173" s="9"/>
      <c r="M173" s="9"/>
      <c r="N173" s="9"/>
      <c r="O173" s="9"/>
      <c r="P173" s="9"/>
      <c r="Q173" s="9"/>
      <c r="R173" s="9"/>
      <c r="S173" s="9"/>
    </row>
    <row r="174">
      <c r="A174" s="3"/>
      <c r="B174" s="3"/>
      <c r="C174" s="3"/>
      <c r="D174" s="3"/>
      <c r="E174" s="3"/>
      <c r="F174" s="3"/>
      <c r="G174" s="99"/>
      <c r="H174" s="99"/>
      <c r="I174" s="81"/>
      <c r="J174" s="81"/>
      <c r="K174" s="3"/>
      <c r="L174" s="3"/>
      <c r="M174" s="3"/>
      <c r="N174" s="3"/>
      <c r="O174" s="3"/>
      <c r="P174" s="3"/>
      <c r="Q174" s="3"/>
      <c r="R174" s="3"/>
      <c r="S174" s="3"/>
    </row>
    <row r="175">
      <c r="A175" s="9"/>
      <c r="B175" s="9"/>
      <c r="C175" s="9"/>
      <c r="D175" s="9"/>
      <c r="E175" s="9"/>
      <c r="F175" s="9"/>
      <c r="G175" s="100"/>
      <c r="H175" s="100"/>
      <c r="I175" s="84"/>
      <c r="J175" s="84"/>
      <c r="K175" s="9"/>
      <c r="L175" s="9"/>
      <c r="M175" s="9"/>
      <c r="N175" s="9"/>
      <c r="O175" s="9"/>
      <c r="P175" s="9"/>
      <c r="Q175" s="9"/>
      <c r="R175" s="9"/>
      <c r="S175" s="9"/>
    </row>
    <row r="176">
      <c r="A176" s="3"/>
      <c r="B176" s="3"/>
      <c r="C176" s="3"/>
      <c r="D176" s="3"/>
      <c r="E176" s="3"/>
      <c r="F176" s="3"/>
      <c r="G176" s="99"/>
      <c r="H176" s="99"/>
      <c r="I176" s="81"/>
      <c r="J176" s="81"/>
      <c r="K176" s="3"/>
      <c r="L176" s="3"/>
      <c r="M176" s="3"/>
      <c r="N176" s="3"/>
      <c r="O176" s="3"/>
      <c r="P176" s="3"/>
      <c r="Q176" s="3"/>
      <c r="R176" s="3"/>
      <c r="S176" s="3"/>
    </row>
    <row r="177">
      <c r="A177" s="9"/>
      <c r="B177" s="9"/>
      <c r="C177" s="9"/>
      <c r="D177" s="9"/>
      <c r="E177" s="9"/>
      <c r="F177" s="9"/>
      <c r="G177" s="100"/>
      <c r="H177" s="100"/>
      <c r="I177" s="84"/>
      <c r="J177" s="84"/>
      <c r="K177" s="9"/>
      <c r="L177" s="9"/>
      <c r="M177" s="9"/>
      <c r="N177" s="9"/>
      <c r="O177" s="9"/>
      <c r="P177" s="9"/>
      <c r="Q177" s="9"/>
      <c r="R177" s="9"/>
      <c r="S177" s="9"/>
    </row>
    <row r="178">
      <c r="A178" s="3"/>
      <c r="B178" s="3"/>
      <c r="C178" s="3"/>
      <c r="D178" s="3"/>
      <c r="E178" s="3"/>
      <c r="F178" s="3"/>
      <c r="G178" s="99"/>
      <c r="H178" s="99"/>
      <c r="I178" s="81"/>
      <c r="J178" s="81"/>
      <c r="K178" s="3"/>
      <c r="L178" s="3"/>
      <c r="M178" s="3"/>
      <c r="N178" s="3"/>
      <c r="O178" s="3"/>
      <c r="P178" s="3"/>
      <c r="Q178" s="3"/>
      <c r="R178" s="3"/>
      <c r="S178" s="3"/>
    </row>
    <row r="179">
      <c r="A179" s="9"/>
      <c r="B179" s="9"/>
      <c r="C179" s="9"/>
      <c r="D179" s="9"/>
      <c r="E179" s="9"/>
      <c r="F179" s="9"/>
      <c r="G179" s="100"/>
      <c r="H179" s="100"/>
      <c r="I179" s="84"/>
      <c r="J179" s="84"/>
      <c r="K179" s="9"/>
      <c r="L179" s="9"/>
      <c r="M179" s="9"/>
      <c r="N179" s="9"/>
      <c r="O179" s="9"/>
      <c r="P179" s="9"/>
      <c r="Q179" s="9"/>
      <c r="R179" s="9"/>
      <c r="S179" s="9"/>
    </row>
    <row r="180">
      <c r="A180" s="3"/>
      <c r="B180" s="3"/>
      <c r="C180" s="3"/>
      <c r="D180" s="3"/>
      <c r="E180" s="3"/>
      <c r="F180" s="3"/>
      <c r="G180" s="99"/>
      <c r="H180" s="99"/>
      <c r="I180" s="81"/>
      <c r="J180" s="81"/>
      <c r="K180" s="3"/>
      <c r="L180" s="3"/>
      <c r="M180" s="3"/>
      <c r="N180" s="3"/>
      <c r="O180" s="3"/>
      <c r="P180" s="3"/>
      <c r="Q180" s="3"/>
      <c r="R180" s="3"/>
      <c r="S180" s="3"/>
    </row>
    <row r="181">
      <c r="A181" s="9"/>
      <c r="B181" s="9"/>
      <c r="C181" s="9"/>
      <c r="D181" s="9"/>
      <c r="E181" s="9"/>
      <c r="F181" s="9"/>
      <c r="G181" s="100"/>
      <c r="H181" s="100"/>
      <c r="I181" s="84"/>
      <c r="J181" s="84"/>
      <c r="K181" s="9"/>
      <c r="L181" s="9"/>
      <c r="M181" s="9"/>
      <c r="N181" s="9"/>
      <c r="O181" s="9"/>
      <c r="P181" s="9"/>
      <c r="Q181" s="9"/>
      <c r="R181" s="9"/>
      <c r="S181" s="9"/>
    </row>
    <row r="182">
      <c r="A182" s="3"/>
      <c r="B182" s="3"/>
      <c r="C182" s="3"/>
      <c r="D182" s="3"/>
      <c r="E182" s="3"/>
      <c r="F182" s="3"/>
      <c r="G182" s="99"/>
      <c r="H182" s="99"/>
      <c r="I182" s="81"/>
      <c r="J182" s="81"/>
      <c r="K182" s="3"/>
      <c r="L182" s="3"/>
      <c r="M182" s="3"/>
      <c r="N182" s="3"/>
      <c r="O182" s="3"/>
      <c r="P182" s="3"/>
      <c r="Q182" s="3"/>
      <c r="R182" s="3"/>
      <c r="S182" s="3"/>
    </row>
    <row r="183">
      <c r="A183" s="9"/>
      <c r="B183" s="9"/>
      <c r="C183" s="9"/>
      <c r="D183" s="9"/>
      <c r="E183" s="9"/>
      <c r="F183" s="9"/>
      <c r="G183" s="100"/>
      <c r="H183" s="100"/>
      <c r="I183" s="84"/>
      <c r="J183" s="84"/>
      <c r="K183" s="9"/>
      <c r="L183" s="9"/>
      <c r="M183" s="9"/>
      <c r="N183" s="9"/>
      <c r="O183" s="9"/>
      <c r="P183" s="9"/>
      <c r="Q183" s="9"/>
      <c r="R183" s="9"/>
      <c r="S183" s="9"/>
    </row>
    <row r="184">
      <c r="A184" s="3"/>
      <c r="B184" s="3"/>
      <c r="C184" s="3"/>
      <c r="D184" s="3"/>
      <c r="E184" s="3"/>
      <c r="F184" s="3"/>
      <c r="G184" s="99"/>
      <c r="H184" s="99"/>
      <c r="I184" s="81"/>
      <c r="J184" s="81"/>
      <c r="K184" s="3"/>
      <c r="L184" s="3"/>
      <c r="M184" s="3"/>
      <c r="N184" s="3"/>
      <c r="O184" s="3"/>
      <c r="P184" s="3"/>
      <c r="Q184" s="3"/>
      <c r="R184" s="3"/>
      <c r="S184" s="3"/>
    </row>
    <row r="185">
      <c r="A185" s="9"/>
      <c r="B185" s="9"/>
      <c r="C185" s="9"/>
      <c r="D185" s="9"/>
      <c r="E185" s="9"/>
      <c r="F185" s="9"/>
      <c r="G185" s="100"/>
      <c r="H185" s="100"/>
      <c r="I185" s="84"/>
      <c r="J185" s="84"/>
      <c r="K185" s="9"/>
      <c r="L185" s="9"/>
      <c r="M185" s="9"/>
      <c r="N185" s="9"/>
      <c r="O185" s="9"/>
      <c r="P185" s="9"/>
      <c r="Q185" s="9"/>
      <c r="R185" s="9"/>
      <c r="S185" s="9"/>
    </row>
    <row r="186">
      <c r="A186" s="3"/>
      <c r="B186" s="3"/>
      <c r="C186" s="3"/>
      <c r="D186" s="3"/>
      <c r="E186" s="3"/>
      <c r="F186" s="3"/>
      <c r="G186" s="99"/>
      <c r="H186" s="99"/>
      <c r="I186" s="81"/>
      <c r="J186" s="81"/>
      <c r="K186" s="3"/>
      <c r="L186" s="3"/>
      <c r="M186" s="3"/>
      <c r="N186" s="3"/>
      <c r="O186" s="3"/>
      <c r="P186" s="3"/>
      <c r="Q186" s="3"/>
      <c r="R186" s="3"/>
      <c r="S186" s="3"/>
    </row>
    <row r="187">
      <c r="A187" s="9"/>
      <c r="B187" s="9"/>
      <c r="C187" s="9"/>
      <c r="D187" s="9"/>
      <c r="E187" s="9"/>
      <c r="F187" s="9"/>
      <c r="G187" s="100"/>
      <c r="H187" s="100"/>
      <c r="I187" s="84"/>
      <c r="J187" s="84"/>
      <c r="K187" s="9"/>
      <c r="L187" s="9"/>
      <c r="M187" s="9"/>
      <c r="N187" s="9"/>
      <c r="O187" s="9"/>
      <c r="P187" s="9"/>
      <c r="Q187" s="9"/>
      <c r="R187" s="9"/>
      <c r="S187" s="9"/>
    </row>
    <row r="188">
      <c r="A188" s="3"/>
      <c r="B188" s="3"/>
      <c r="C188" s="3"/>
      <c r="D188" s="3"/>
      <c r="E188" s="3"/>
      <c r="F188" s="3"/>
      <c r="G188" s="99"/>
      <c r="H188" s="99"/>
      <c r="I188" s="81"/>
      <c r="J188" s="81"/>
      <c r="K188" s="3"/>
      <c r="L188" s="3"/>
      <c r="M188" s="3"/>
      <c r="N188" s="3"/>
      <c r="O188" s="3"/>
      <c r="P188" s="3"/>
      <c r="Q188" s="3"/>
      <c r="R188" s="3"/>
      <c r="S188" s="3"/>
    </row>
    <row r="189">
      <c r="A189" s="9"/>
      <c r="B189" s="9"/>
      <c r="C189" s="9"/>
      <c r="D189" s="9"/>
      <c r="E189" s="9"/>
      <c r="F189" s="9"/>
      <c r="G189" s="100"/>
      <c r="H189" s="100"/>
      <c r="I189" s="84"/>
      <c r="J189" s="84"/>
      <c r="K189" s="9"/>
      <c r="L189" s="9"/>
      <c r="M189" s="9"/>
      <c r="N189" s="9"/>
      <c r="O189" s="9"/>
      <c r="P189" s="9"/>
      <c r="Q189" s="9"/>
      <c r="R189" s="9"/>
      <c r="S189" s="9"/>
    </row>
    <row r="190">
      <c r="A190" s="3"/>
      <c r="B190" s="3"/>
      <c r="C190" s="3"/>
      <c r="D190" s="3"/>
      <c r="E190" s="3"/>
      <c r="F190" s="3"/>
      <c r="G190" s="99"/>
      <c r="H190" s="99"/>
      <c r="I190" s="81"/>
      <c r="J190" s="81"/>
      <c r="K190" s="3"/>
      <c r="L190" s="3"/>
      <c r="M190" s="3"/>
      <c r="N190" s="3"/>
      <c r="O190" s="3"/>
      <c r="P190" s="3"/>
      <c r="Q190" s="3"/>
      <c r="R190" s="3"/>
      <c r="S190" s="3"/>
    </row>
    <row r="191">
      <c r="A191" s="9"/>
      <c r="B191" s="9"/>
      <c r="C191" s="9"/>
      <c r="D191" s="9"/>
      <c r="E191" s="9"/>
      <c r="F191" s="9"/>
      <c r="G191" s="100"/>
      <c r="H191" s="100"/>
      <c r="I191" s="84"/>
      <c r="J191" s="84"/>
      <c r="K191" s="9"/>
      <c r="L191" s="9"/>
      <c r="M191" s="9"/>
      <c r="N191" s="9"/>
      <c r="O191" s="9"/>
      <c r="P191" s="9"/>
      <c r="Q191" s="9"/>
      <c r="R191" s="9"/>
      <c r="S191" s="9"/>
    </row>
    <row r="192">
      <c r="A192" s="3"/>
      <c r="B192" s="3"/>
      <c r="C192" s="3"/>
      <c r="D192" s="3"/>
      <c r="E192" s="3"/>
      <c r="F192" s="3"/>
      <c r="G192" s="99"/>
      <c r="H192" s="99"/>
      <c r="I192" s="81"/>
      <c r="J192" s="81"/>
      <c r="K192" s="3"/>
      <c r="L192" s="3"/>
      <c r="M192" s="3"/>
      <c r="N192" s="3"/>
      <c r="O192" s="3"/>
      <c r="P192" s="3"/>
      <c r="Q192" s="3"/>
      <c r="R192" s="3"/>
      <c r="S192" s="3"/>
    </row>
    <row r="193">
      <c r="A193" s="9"/>
      <c r="B193" s="9"/>
      <c r="C193" s="9"/>
      <c r="D193" s="9"/>
      <c r="E193" s="9"/>
      <c r="F193" s="9"/>
      <c r="G193" s="100"/>
      <c r="H193" s="100"/>
      <c r="I193" s="84"/>
      <c r="J193" s="84"/>
      <c r="K193" s="9"/>
      <c r="L193" s="9"/>
      <c r="M193" s="9"/>
      <c r="N193" s="9"/>
      <c r="O193" s="9"/>
      <c r="P193" s="9"/>
      <c r="Q193" s="9"/>
      <c r="R193" s="9"/>
      <c r="S193" s="9"/>
    </row>
    <row r="194">
      <c r="A194" s="3"/>
      <c r="B194" s="3"/>
      <c r="C194" s="3"/>
      <c r="D194" s="3"/>
      <c r="E194" s="3"/>
      <c r="F194" s="3"/>
      <c r="G194" s="99"/>
      <c r="H194" s="99"/>
      <c r="I194" s="81"/>
      <c r="J194" s="81"/>
      <c r="K194" s="3"/>
      <c r="L194" s="3"/>
      <c r="M194" s="3"/>
      <c r="N194" s="3"/>
      <c r="O194" s="3"/>
      <c r="P194" s="3"/>
      <c r="Q194" s="3"/>
      <c r="R194" s="3"/>
      <c r="S194" s="3"/>
    </row>
    <row r="195">
      <c r="A195" s="9"/>
      <c r="B195" s="9"/>
      <c r="C195" s="9"/>
      <c r="D195" s="9"/>
      <c r="E195" s="9"/>
      <c r="F195" s="9"/>
      <c r="G195" s="100"/>
      <c r="H195" s="100"/>
      <c r="I195" s="84"/>
      <c r="J195" s="84"/>
      <c r="K195" s="9"/>
      <c r="L195" s="9"/>
      <c r="M195" s="9"/>
      <c r="N195" s="9"/>
      <c r="O195" s="9"/>
      <c r="P195" s="9"/>
      <c r="Q195" s="9"/>
      <c r="R195" s="9"/>
      <c r="S195" s="9"/>
    </row>
    <row r="196">
      <c r="A196" s="3"/>
      <c r="B196" s="3"/>
      <c r="C196" s="3"/>
      <c r="D196" s="3"/>
      <c r="E196" s="3"/>
      <c r="F196" s="3"/>
      <c r="G196" s="99"/>
      <c r="H196" s="99"/>
      <c r="I196" s="81"/>
      <c r="J196" s="81"/>
      <c r="K196" s="3"/>
      <c r="L196" s="3"/>
      <c r="M196" s="3"/>
      <c r="N196" s="3"/>
      <c r="O196" s="3"/>
      <c r="P196" s="3"/>
      <c r="Q196" s="3"/>
      <c r="R196" s="3"/>
      <c r="S196" s="3"/>
    </row>
    <row r="197">
      <c r="A197" s="9"/>
      <c r="B197" s="9"/>
      <c r="C197" s="9"/>
      <c r="D197" s="9"/>
      <c r="E197" s="9"/>
      <c r="F197" s="9"/>
      <c r="G197" s="100"/>
      <c r="H197" s="100"/>
      <c r="I197" s="84"/>
      <c r="J197" s="84"/>
      <c r="K197" s="9"/>
      <c r="L197" s="9"/>
      <c r="M197" s="9"/>
      <c r="N197" s="9"/>
      <c r="O197" s="9"/>
      <c r="P197" s="9"/>
      <c r="Q197" s="9"/>
      <c r="R197" s="9"/>
      <c r="S197" s="9"/>
    </row>
    <row r="198">
      <c r="A198" s="3"/>
      <c r="B198" s="3"/>
      <c r="C198" s="3"/>
      <c r="D198" s="3"/>
      <c r="E198" s="3"/>
      <c r="F198" s="3"/>
      <c r="G198" s="99"/>
      <c r="H198" s="99"/>
      <c r="I198" s="81"/>
      <c r="J198" s="81"/>
      <c r="K198" s="3"/>
      <c r="L198" s="3"/>
      <c r="M198" s="3"/>
      <c r="N198" s="3"/>
      <c r="O198" s="3"/>
      <c r="P198" s="3"/>
      <c r="Q198" s="3"/>
      <c r="R198" s="3"/>
      <c r="S198" s="3"/>
    </row>
    <row r="199">
      <c r="A199" s="9"/>
      <c r="B199" s="9"/>
      <c r="C199" s="9"/>
      <c r="D199" s="9"/>
      <c r="E199" s="9"/>
      <c r="F199" s="9"/>
      <c r="G199" s="100"/>
      <c r="H199" s="100"/>
      <c r="I199" s="84"/>
      <c r="J199" s="84"/>
      <c r="K199" s="9"/>
      <c r="L199" s="9"/>
      <c r="M199" s="9"/>
      <c r="N199" s="9"/>
      <c r="O199" s="9"/>
      <c r="P199" s="9"/>
      <c r="Q199" s="9"/>
      <c r="R199" s="9"/>
      <c r="S199" s="9"/>
    </row>
    <row r="200">
      <c r="A200" s="3"/>
      <c r="B200" s="3"/>
      <c r="C200" s="3"/>
      <c r="D200" s="3"/>
      <c r="E200" s="3"/>
      <c r="F200" s="3"/>
      <c r="G200" s="99"/>
      <c r="H200" s="99"/>
      <c r="I200" s="81"/>
      <c r="J200" s="81"/>
      <c r="K200" s="3"/>
      <c r="L200" s="3"/>
      <c r="M200" s="3"/>
      <c r="N200" s="3"/>
      <c r="O200" s="3"/>
      <c r="P200" s="3"/>
      <c r="Q200" s="3"/>
      <c r="R200" s="3"/>
      <c r="S200" s="3"/>
    </row>
    <row r="201">
      <c r="A201" s="9"/>
      <c r="B201" s="9"/>
      <c r="C201" s="9"/>
      <c r="D201" s="9"/>
      <c r="E201" s="9"/>
      <c r="F201" s="9"/>
      <c r="G201" s="100"/>
      <c r="H201" s="100"/>
      <c r="I201" s="84"/>
      <c r="J201" s="84"/>
      <c r="K201" s="9"/>
      <c r="L201" s="9"/>
      <c r="M201" s="9"/>
      <c r="N201" s="9"/>
      <c r="O201" s="9"/>
      <c r="P201" s="9"/>
      <c r="Q201" s="9"/>
      <c r="R201" s="9"/>
      <c r="S201" s="9"/>
    </row>
    <row r="202">
      <c r="A202" s="3"/>
      <c r="B202" s="3"/>
      <c r="C202" s="3"/>
      <c r="D202" s="3"/>
      <c r="E202" s="3"/>
      <c r="F202" s="3"/>
      <c r="G202" s="99"/>
      <c r="H202" s="99"/>
      <c r="I202" s="81"/>
      <c r="J202" s="81"/>
      <c r="K202" s="3"/>
      <c r="L202" s="3"/>
      <c r="M202" s="3"/>
      <c r="N202" s="3"/>
      <c r="O202" s="3"/>
      <c r="P202" s="3"/>
      <c r="Q202" s="3"/>
      <c r="R202" s="3"/>
      <c r="S202" s="3"/>
    </row>
    <row r="203">
      <c r="A203" s="9"/>
      <c r="B203" s="9"/>
      <c r="C203" s="9"/>
      <c r="D203" s="9"/>
      <c r="E203" s="9"/>
      <c r="F203" s="9"/>
      <c r="G203" s="100"/>
      <c r="H203" s="100"/>
      <c r="I203" s="84"/>
      <c r="J203" s="84"/>
      <c r="K203" s="9"/>
      <c r="L203" s="9"/>
      <c r="M203" s="9"/>
      <c r="N203" s="9"/>
      <c r="O203" s="9"/>
      <c r="P203" s="9"/>
      <c r="Q203" s="9"/>
      <c r="R203" s="9"/>
      <c r="S203" s="9"/>
    </row>
    <row r="204">
      <c r="A204" s="3"/>
      <c r="B204" s="3"/>
      <c r="C204" s="3"/>
      <c r="D204" s="3"/>
      <c r="E204" s="3"/>
      <c r="F204" s="3"/>
      <c r="G204" s="99"/>
      <c r="H204" s="99"/>
      <c r="I204" s="81"/>
      <c r="J204" s="81"/>
      <c r="K204" s="3"/>
      <c r="L204" s="3"/>
      <c r="M204" s="3"/>
      <c r="N204" s="3"/>
      <c r="O204" s="3"/>
      <c r="P204" s="3"/>
      <c r="Q204" s="3"/>
      <c r="R204" s="3"/>
      <c r="S204" s="3"/>
    </row>
    <row r="205">
      <c r="A205" s="9"/>
      <c r="B205" s="9"/>
      <c r="C205" s="9"/>
      <c r="D205" s="9"/>
      <c r="E205" s="9"/>
      <c r="F205" s="9"/>
      <c r="G205" s="100"/>
      <c r="H205" s="100"/>
      <c r="I205" s="84"/>
      <c r="J205" s="84"/>
      <c r="K205" s="9"/>
      <c r="L205" s="9"/>
      <c r="M205" s="9"/>
      <c r="N205" s="9"/>
      <c r="O205" s="9"/>
      <c r="P205" s="9"/>
      <c r="Q205" s="9"/>
      <c r="R205" s="9"/>
      <c r="S205" s="9"/>
    </row>
    <row r="206">
      <c r="A206" s="3"/>
      <c r="B206" s="3"/>
      <c r="C206" s="3"/>
      <c r="D206" s="3"/>
      <c r="E206" s="3"/>
      <c r="F206" s="3"/>
      <c r="G206" s="99"/>
      <c r="H206" s="99"/>
      <c r="I206" s="81"/>
      <c r="J206" s="81"/>
      <c r="K206" s="3"/>
      <c r="L206" s="3"/>
      <c r="M206" s="3"/>
      <c r="N206" s="3"/>
      <c r="O206" s="3"/>
      <c r="P206" s="3"/>
      <c r="Q206" s="3"/>
      <c r="R206" s="3"/>
      <c r="S206" s="3"/>
    </row>
    <row r="207">
      <c r="A207" s="9"/>
      <c r="B207" s="9"/>
      <c r="C207" s="9"/>
      <c r="D207" s="9"/>
      <c r="E207" s="9"/>
      <c r="F207" s="9"/>
      <c r="G207" s="100"/>
      <c r="H207" s="100"/>
      <c r="I207" s="84"/>
      <c r="J207" s="84"/>
      <c r="K207" s="9"/>
      <c r="L207" s="9"/>
      <c r="M207" s="9"/>
      <c r="N207" s="9"/>
      <c r="O207" s="9"/>
      <c r="P207" s="9"/>
      <c r="Q207" s="9"/>
      <c r="R207" s="9"/>
      <c r="S207" s="9"/>
    </row>
    <row r="208">
      <c r="A208" s="3"/>
      <c r="B208" s="3"/>
      <c r="C208" s="3"/>
      <c r="D208" s="3"/>
      <c r="E208" s="3"/>
      <c r="F208" s="3"/>
      <c r="G208" s="99"/>
      <c r="H208" s="99"/>
      <c r="I208" s="81"/>
      <c r="J208" s="81"/>
      <c r="K208" s="3"/>
      <c r="L208" s="3"/>
      <c r="M208" s="3"/>
      <c r="N208" s="3"/>
      <c r="O208" s="3"/>
      <c r="P208" s="3"/>
      <c r="Q208" s="3"/>
      <c r="R208" s="3"/>
      <c r="S208" s="3"/>
    </row>
    <row r="209">
      <c r="A209" s="9"/>
      <c r="B209" s="9"/>
      <c r="C209" s="9"/>
      <c r="D209" s="9"/>
      <c r="E209" s="9"/>
      <c r="F209" s="9"/>
      <c r="G209" s="100"/>
      <c r="H209" s="100"/>
      <c r="I209" s="84"/>
      <c r="J209" s="84"/>
      <c r="K209" s="9"/>
      <c r="L209" s="9"/>
      <c r="M209" s="9"/>
      <c r="N209" s="9"/>
      <c r="O209" s="9"/>
      <c r="P209" s="9"/>
      <c r="Q209" s="9"/>
      <c r="R209" s="9"/>
      <c r="S209" s="9"/>
    </row>
    <row r="210">
      <c r="A210" s="3"/>
      <c r="B210" s="3"/>
      <c r="C210" s="3"/>
      <c r="D210" s="3"/>
      <c r="E210" s="3"/>
      <c r="F210" s="3"/>
      <c r="G210" s="99"/>
      <c r="H210" s="99"/>
      <c r="I210" s="81"/>
      <c r="J210" s="81"/>
      <c r="K210" s="3"/>
      <c r="L210" s="3"/>
      <c r="M210" s="3"/>
      <c r="N210" s="3"/>
      <c r="O210" s="3"/>
      <c r="P210" s="3"/>
      <c r="Q210" s="3"/>
      <c r="R210" s="3"/>
      <c r="S210" s="3"/>
    </row>
    <row r="211">
      <c r="A211" s="9"/>
      <c r="B211" s="9"/>
      <c r="C211" s="9"/>
      <c r="D211" s="9"/>
      <c r="E211" s="9"/>
      <c r="F211" s="9"/>
      <c r="G211" s="100"/>
      <c r="H211" s="100"/>
      <c r="I211" s="84"/>
      <c r="J211" s="84"/>
      <c r="K211" s="9"/>
      <c r="L211" s="9"/>
      <c r="M211" s="9"/>
      <c r="N211" s="9"/>
      <c r="O211" s="9"/>
      <c r="P211" s="9"/>
      <c r="Q211" s="9"/>
      <c r="R211" s="9"/>
      <c r="S211" s="9"/>
    </row>
    <row r="212">
      <c r="A212" s="3"/>
      <c r="B212" s="3"/>
      <c r="C212" s="3"/>
      <c r="D212" s="3"/>
      <c r="E212" s="3"/>
      <c r="F212" s="3"/>
      <c r="G212" s="99"/>
      <c r="H212" s="99"/>
      <c r="I212" s="81"/>
      <c r="J212" s="81"/>
      <c r="K212" s="3"/>
      <c r="L212" s="3"/>
      <c r="M212" s="3"/>
      <c r="N212" s="3"/>
      <c r="O212" s="3"/>
      <c r="P212" s="3"/>
      <c r="Q212" s="3"/>
      <c r="R212" s="3"/>
      <c r="S212" s="3"/>
    </row>
    <row r="213">
      <c r="A213" s="9"/>
      <c r="B213" s="9"/>
      <c r="C213" s="9"/>
      <c r="D213" s="9"/>
      <c r="E213" s="9"/>
      <c r="F213" s="9"/>
      <c r="G213" s="100"/>
      <c r="H213" s="100"/>
      <c r="I213" s="84"/>
      <c r="J213" s="84"/>
      <c r="K213" s="9"/>
      <c r="L213" s="9"/>
      <c r="M213" s="9"/>
      <c r="N213" s="9"/>
      <c r="O213" s="9"/>
      <c r="P213" s="9"/>
      <c r="Q213" s="9"/>
      <c r="R213" s="9"/>
      <c r="S213" s="9"/>
    </row>
    <row r="214">
      <c r="A214" s="3"/>
      <c r="B214" s="3"/>
      <c r="C214" s="3"/>
      <c r="D214" s="3"/>
      <c r="E214" s="3"/>
      <c r="F214" s="3"/>
      <c r="G214" s="99"/>
      <c r="H214" s="99"/>
      <c r="I214" s="81"/>
      <c r="J214" s="81"/>
      <c r="K214" s="3"/>
      <c r="L214" s="3"/>
      <c r="M214" s="3"/>
      <c r="N214" s="3"/>
      <c r="O214" s="3"/>
      <c r="P214" s="3"/>
      <c r="Q214" s="3"/>
      <c r="R214" s="3"/>
      <c r="S214" s="3"/>
    </row>
    <row r="215">
      <c r="A215" s="9"/>
      <c r="B215" s="9"/>
      <c r="C215" s="9"/>
      <c r="D215" s="9"/>
      <c r="E215" s="9"/>
      <c r="F215" s="9"/>
      <c r="G215" s="100"/>
      <c r="H215" s="100"/>
      <c r="I215" s="84"/>
      <c r="J215" s="84"/>
      <c r="K215" s="9"/>
      <c r="L215" s="9"/>
      <c r="M215" s="9"/>
      <c r="N215" s="9"/>
      <c r="O215" s="9"/>
      <c r="P215" s="9"/>
      <c r="Q215" s="9"/>
      <c r="R215" s="9"/>
      <c r="S215" s="9"/>
    </row>
    <row r="216">
      <c r="A216" s="3"/>
      <c r="B216" s="3"/>
      <c r="C216" s="3"/>
      <c r="D216" s="3"/>
      <c r="E216" s="3"/>
      <c r="F216" s="3"/>
      <c r="G216" s="99"/>
      <c r="H216" s="99"/>
      <c r="I216" s="81"/>
      <c r="J216" s="81"/>
      <c r="K216" s="3"/>
      <c r="L216" s="3"/>
      <c r="M216" s="3"/>
      <c r="N216" s="3"/>
      <c r="O216" s="3"/>
      <c r="P216" s="3"/>
      <c r="Q216" s="3"/>
      <c r="R216" s="3"/>
      <c r="S216" s="3"/>
    </row>
    <row r="217">
      <c r="A217" s="9"/>
      <c r="B217" s="9"/>
      <c r="C217" s="9"/>
      <c r="D217" s="9"/>
      <c r="E217" s="9"/>
      <c r="F217" s="9"/>
      <c r="G217" s="100"/>
      <c r="H217" s="100"/>
      <c r="I217" s="84"/>
      <c r="J217" s="84"/>
      <c r="K217" s="9"/>
      <c r="L217" s="9"/>
      <c r="M217" s="9"/>
      <c r="N217" s="9"/>
      <c r="O217" s="9"/>
      <c r="P217" s="9"/>
      <c r="Q217" s="9"/>
      <c r="R217" s="9"/>
      <c r="S217" s="9"/>
    </row>
    <row r="218">
      <c r="A218" s="3"/>
      <c r="B218" s="3"/>
      <c r="C218" s="3"/>
      <c r="D218" s="3"/>
      <c r="E218" s="3"/>
      <c r="F218" s="3"/>
      <c r="G218" s="99"/>
      <c r="H218" s="99"/>
      <c r="I218" s="81"/>
      <c r="J218" s="81"/>
      <c r="K218" s="3"/>
      <c r="L218" s="3"/>
      <c r="M218" s="3"/>
      <c r="N218" s="3"/>
      <c r="O218" s="3"/>
      <c r="P218" s="3"/>
      <c r="Q218" s="3"/>
      <c r="R218" s="3"/>
      <c r="S218" s="3"/>
    </row>
    <row r="219">
      <c r="A219" s="9"/>
      <c r="B219" s="9"/>
      <c r="C219" s="9"/>
      <c r="D219" s="9"/>
      <c r="E219" s="9"/>
      <c r="F219" s="9"/>
      <c r="G219" s="100"/>
      <c r="H219" s="100"/>
      <c r="I219" s="84"/>
      <c r="J219" s="84"/>
      <c r="K219" s="9"/>
      <c r="L219" s="9"/>
      <c r="M219" s="9"/>
      <c r="N219" s="9"/>
      <c r="O219" s="9"/>
      <c r="P219" s="9"/>
      <c r="Q219" s="9"/>
      <c r="R219" s="9"/>
      <c r="S219" s="9"/>
    </row>
    <row r="220">
      <c r="A220" s="3"/>
      <c r="B220" s="3"/>
      <c r="C220" s="3"/>
      <c r="D220" s="3"/>
      <c r="E220" s="3"/>
      <c r="F220" s="3"/>
      <c r="G220" s="99"/>
      <c r="H220" s="99"/>
      <c r="I220" s="81"/>
      <c r="J220" s="81"/>
      <c r="K220" s="3"/>
      <c r="L220" s="3"/>
      <c r="M220" s="3"/>
      <c r="N220" s="3"/>
      <c r="O220" s="3"/>
      <c r="P220" s="3"/>
      <c r="Q220" s="3"/>
      <c r="R220" s="3"/>
      <c r="S220" s="3"/>
    </row>
    <row r="221">
      <c r="A221" s="9"/>
      <c r="B221" s="9"/>
      <c r="C221" s="9"/>
      <c r="D221" s="9"/>
      <c r="E221" s="9"/>
      <c r="F221" s="9"/>
      <c r="G221" s="100"/>
      <c r="H221" s="100"/>
      <c r="I221" s="84"/>
      <c r="J221" s="84"/>
      <c r="K221" s="9"/>
      <c r="L221" s="9"/>
      <c r="M221" s="9"/>
      <c r="N221" s="9"/>
      <c r="O221" s="9"/>
      <c r="P221" s="9"/>
      <c r="Q221" s="9"/>
      <c r="R221" s="9"/>
      <c r="S221" s="9"/>
    </row>
    <row r="222">
      <c r="A222" s="3"/>
      <c r="B222" s="3"/>
      <c r="C222" s="3"/>
      <c r="D222" s="3"/>
      <c r="E222" s="3"/>
      <c r="F222" s="3"/>
      <c r="G222" s="99"/>
      <c r="H222" s="99"/>
      <c r="I222" s="81"/>
      <c r="J222" s="81"/>
      <c r="K222" s="3"/>
      <c r="L222" s="3"/>
      <c r="M222" s="3"/>
      <c r="N222" s="3"/>
      <c r="O222" s="3"/>
      <c r="P222" s="3"/>
      <c r="Q222" s="3"/>
      <c r="R222" s="3"/>
      <c r="S222" s="3"/>
    </row>
    <row r="223">
      <c r="A223" s="9"/>
      <c r="B223" s="9"/>
      <c r="C223" s="9"/>
      <c r="D223" s="9"/>
      <c r="E223" s="9"/>
      <c r="F223" s="9"/>
      <c r="G223" s="100"/>
      <c r="H223" s="100"/>
      <c r="I223" s="84"/>
      <c r="J223" s="84"/>
      <c r="K223" s="9"/>
      <c r="L223" s="9"/>
      <c r="M223" s="9"/>
      <c r="N223" s="9"/>
      <c r="O223" s="9"/>
      <c r="P223" s="9"/>
      <c r="Q223" s="9"/>
      <c r="R223" s="9"/>
      <c r="S223" s="9"/>
    </row>
    <row r="224">
      <c r="A224" s="3"/>
      <c r="B224" s="3"/>
      <c r="C224" s="3"/>
      <c r="D224" s="3"/>
      <c r="E224" s="3"/>
      <c r="F224" s="3"/>
      <c r="G224" s="99"/>
      <c r="H224" s="99"/>
      <c r="I224" s="81"/>
      <c r="J224" s="81"/>
      <c r="K224" s="3"/>
      <c r="L224" s="3"/>
      <c r="M224" s="3"/>
      <c r="N224" s="3"/>
      <c r="O224" s="3"/>
      <c r="P224" s="3"/>
      <c r="Q224" s="3"/>
      <c r="R224" s="3"/>
      <c r="S224" s="3"/>
    </row>
    <row r="225">
      <c r="A225" s="9"/>
      <c r="B225" s="9"/>
      <c r="C225" s="9"/>
      <c r="D225" s="9"/>
      <c r="E225" s="9"/>
      <c r="F225" s="9"/>
      <c r="G225" s="100"/>
      <c r="H225" s="100"/>
      <c r="I225" s="84"/>
      <c r="J225" s="84"/>
      <c r="K225" s="9"/>
      <c r="L225" s="9"/>
      <c r="M225" s="9"/>
      <c r="N225" s="9"/>
      <c r="O225" s="9"/>
      <c r="P225" s="9"/>
      <c r="Q225" s="9"/>
      <c r="R225" s="9"/>
      <c r="S225" s="9"/>
    </row>
    <row r="226">
      <c r="A226" s="3"/>
      <c r="B226" s="3"/>
      <c r="C226" s="3"/>
      <c r="D226" s="3"/>
      <c r="E226" s="3"/>
      <c r="F226" s="3"/>
      <c r="G226" s="99"/>
      <c r="H226" s="99"/>
      <c r="I226" s="81"/>
      <c r="J226" s="81"/>
      <c r="K226" s="3"/>
      <c r="L226" s="3"/>
      <c r="M226" s="3"/>
      <c r="N226" s="3"/>
      <c r="O226" s="3"/>
      <c r="P226" s="3"/>
      <c r="Q226" s="3"/>
      <c r="R226" s="3"/>
      <c r="S226" s="3"/>
    </row>
    <row r="227">
      <c r="A227" s="9"/>
      <c r="B227" s="9"/>
      <c r="C227" s="9"/>
      <c r="D227" s="9"/>
      <c r="E227" s="9"/>
      <c r="F227" s="9"/>
      <c r="G227" s="100"/>
      <c r="H227" s="100"/>
      <c r="I227" s="84"/>
      <c r="J227" s="84"/>
      <c r="K227" s="9"/>
      <c r="L227" s="9"/>
      <c r="M227" s="9"/>
      <c r="N227" s="9"/>
      <c r="O227" s="9"/>
      <c r="P227" s="9"/>
      <c r="Q227" s="9"/>
      <c r="R227" s="9"/>
      <c r="S227" s="9"/>
    </row>
    <row r="228">
      <c r="A228" s="3"/>
      <c r="B228" s="3"/>
      <c r="C228" s="3"/>
      <c r="D228" s="3"/>
      <c r="E228" s="3"/>
      <c r="F228" s="3"/>
      <c r="G228" s="99"/>
      <c r="H228" s="99"/>
      <c r="I228" s="81"/>
      <c r="J228" s="81"/>
      <c r="K228" s="3"/>
      <c r="L228" s="3"/>
      <c r="M228" s="3"/>
      <c r="N228" s="3"/>
      <c r="O228" s="3"/>
      <c r="P228" s="3"/>
      <c r="Q228" s="3"/>
      <c r="R228" s="3"/>
      <c r="S228" s="3"/>
    </row>
    <row r="229">
      <c r="A229" s="9"/>
      <c r="B229" s="9"/>
      <c r="C229" s="9"/>
      <c r="D229" s="9"/>
      <c r="E229" s="9"/>
      <c r="F229" s="9"/>
      <c r="G229" s="100"/>
      <c r="H229" s="100"/>
      <c r="I229" s="84"/>
      <c r="J229" s="84"/>
      <c r="K229" s="9"/>
      <c r="L229" s="9"/>
      <c r="M229" s="9"/>
      <c r="N229" s="9"/>
      <c r="O229" s="9"/>
      <c r="P229" s="9"/>
      <c r="Q229" s="9"/>
      <c r="R229" s="9"/>
      <c r="S229" s="9"/>
    </row>
    <row r="230">
      <c r="A230" s="3"/>
      <c r="B230" s="3"/>
      <c r="C230" s="3"/>
      <c r="D230" s="3"/>
      <c r="E230" s="3"/>
      <c r="F230" s="3"/>
      <c r="G230" s="99"/>
      <c r="H230" s="99"/>
      <c r="I230" s="81"/>
      <c r="J230" s="81"/>
      <c r="K230" s="3"/>
      <c r="L230" s="3"/>
      <c r="M230" s="3"/>
      <c r="N230" s="3"/>
      <c r="O230" s="3"/>
      <c r="P230" s="3"/>
      <c r="Q230" s="3"/>
      <c r="R230" s="3"/>
      <c r="S230" s="3"/>
    </row>
    <row r="231">
      <c r="A231" s="9"/>
      <c r="B231" s="9"/>
      <c r="C231" s="9"/>
      <c r="D231" s="9"/>
      <c r="E231" s="9"/>
      <c r="F231" s="9"/>
      <c r="G231" s="100"/>
      <c r="H231" s="100"/>
      <c r="I231" s="84"/>
      <c r="J231" s="84"/>
      <c r="K231" s="9"/>
      <c r="L231" s="9"/>
      <c r="M231" s="9"/>
      <c r="N231" s="9"/>
      <c r="O231" s="9"/>
      <c r="P231" s="9"/>
      <c r="Q231" s="9"/>
      <c r="R231" s="9"/>
      <c r="S231" s="9"/>
    </row>
    <row r="232">
      <c r="A232" s="3"/>
      <c r="B232" s="3"/>
      <c r="C232" s="3"/>
      <c r="D232" s="3"/>
      <c r="E232" s="3"/>
      <c r="F232" s="3"/>
      <c r="G232" s="99"/>
      <c r="H232" s="99"/>
      <c r="I232" s="81"/>
      <c r="J232" s="81"/>
      <c r="K232" s="3"/>
      <c r="L232" s="3"/>
      <c r="M232" s="3"/>
      <c r="N232" s="3"/>
      <c r="O232" s="3"/>
      <c r="P232" s="3"/>
      <c r="Q232" s="3"/>
      <c r="R232" s="3"/>
      <c r="S232" s="3"/>
    </row>
    <row r="233">
      <c r="A233" s="9"/>
      <c r="B233" s="9"/>
      <c r="C233" s="9"/>
      <c r="D233" s="9"/>
      <c r="E233" s="9"/>
      <c r="F233" s="9"/>
      <c r="G233" s="100"/>
      <c r="H233" s="100"/>
      <c r="I233" s="84"/>
      <c r="J233" s="84"/>
      <c r="K233" s="9"/>
      <c r="L233" s="9"/>
      <c r="M233" s="9"/>
      <c r="N233" s="9"/>
      <c r="O233" s="9"/>
      <c r="P233" s="9"/>
      <c r="Q233" s="9"/>
      <c r="R233" s="9"/>
      <c r="S233" s="9"/>
    </row>
    <row r="234">
      <c r="A234" s="3"/>
      <c r="B234" s="3"/>
      <c r="C234" s="3"/>
      <c r="D234" s="3"/>
      <c r="E234" s="3"/>
      <c r="F234" s="3"/>
      <c r="G234" s="99"/>
      <c r="H234" s="99"/>
      <c r="I234" s="81"/>
      <c r="J234" s="81"/>
      <c r="K234" s="3"/>
      <c r="L234" s="3"/>
      <c r="M234" s="3"/>
      <c r="N234" s="3"/>
      <c r="O234" s="3"/>
      <c r="P234" s="3"/>
      <c r="Q234" s="3"/>
      <c r="R234" s="3"/>
      <c r="S234" s="3"/>
    </row>
    <row r="235">
      <c r="A235" s="9"/>
      <c r="B235" s="9"/>
      <c r="C235" s="9"/>
      <c r="D235" s="9"/>
      <c r="E235" s="9"/>
      <c r="F235" s="9"/>
      <c r="G235" s="100"/>
      <c r="H235" s="100"/>
      <c r="I235" s="84"/>
      <c r="J235" s="84"/>
      <c r="K235" s="9"/>
      <c r="L235" s="9"/>
      <c r="M235" s="9"/>
      <c r="N235" s="9"/>
      <c r="O235" s="9"/>
      <c r="P235" s="9"/>
      <c r="Q235" s="9"/>
      <c r="R235" s="9"/>
      <c r="S235" s="9"/>
    </row>
    <row r="236">
      <c r="A236" s="3"/>
      <c r="B236" s="3"/>
      <c r="C236" s="3"/>
      <c r="D236" s="3"/>
      <c r="E236" s="3"/>
      <c r="F236" s="3"/>
      <c r="G236" s="99"/>
      <c r="H236" s="99"/>
      <c r="I236" s="81"/>
      <c r="J236" s="81"/>
      <c r="K236" s="3"/>
      <c r="L236" s="3"/>
      <c r="M236" s="3"/>
      <c r="N236" s="3"/>
      <c r="O236" s="3"/>
      <c r="P236" s="3"/>
      <c r="Q236" s="3"/>
      <c r="R236" s="3"/>
      <c r="S236" s="3"/>
    </row>
    <row r="237">
      <c r="A237" s="9"/>
      <c r="B237" s="9"/>
      <c r="C237" s="9"/>
      <c r="D237" s="9"/>
      <c r="E237" s="9"/>
      <c r="F237" s="9"/>
      <c r="G237" s="100"/>
      <c r="H237" s="100"/>
      <c r="I237" s="84"/>
      <c r="J237" s="84"/>
      <c r="K237" s="9"/>
      <c r="L237" s="9"/>
      <c r="M237" s="9"/>
      <c r="N237" s="9"/>
      <c r="O237" s="9"/>
      <c r="P237" s="9"/>
      <c r="Q237" s="9"/>
      <c r="R237" s="9"/>
      <c r="S237" s="9"/>
    </row>
    <row r="238">
      <c r="A238" s="3"/>
      <c r="B238" s="3"/>
      <c r="C238" s="3"/>
      <c r="D238" s="3"/>
      <c r="E238" s="3"/>
      <c r="F238" s="3"/>
      <c r="G238" s="99"/>
      <c r="H238" s="99"/>
      <c r="I238" s="81"/>
      <c r="J238" s="81"/>
      <c r="K238" s="3"/>
      <c r="L238" s="3"/>
      <c r="M238" s="3"/>
      <c r="N238" s="3"/>
      <c r="O238" s="3"/>
      <c r="P238" s="3"/>
      <c r="Q238" s="3"/>
      <c r="R238" s="3"/>
      <c r="S238" s="3"/>
    </row>
    <row r="239">
      <c r="A239" s="9"/>
      <c r="B239" s="9"/>
      <c r="C239" s="9"/>
      <c r="D239" s="9"/>
      <c r="E239" s="9"/>
      <c r="F239" s="9"/>
      <c r="G239" s="100"/>
      <c r="H239" s="100"/>
      <c r="I239" s="84"/>
      <c r="J239" s="84"/>
      <c r="K239" s="9"/>
      <c r="L239" s="9"/>
      <c r="M239" s="9"/>
      <c r="N239" s="9"/>
      <c r="O239" s="9"/>
      <c r="P239" s="9"/>
      <c r="Q239" s="9"/>
      <c r="R239" s="9"/>
      <c r="S239" s="9"/>
    </row>
    <row r="240">
      <c r="A240" s="3"/>
      <c r="B240" s="3"/>
      <c r="C240" s="3"/>
      <c r="D240" s="3"/>
      <c r="E240" s="3"/>
      <c r="F240" s="3"/>
      <c r="G240" s="99"/>
      <c r="H240" s="99"/>
      <c r="I240" s="81"/>
      <c r="J240" s="81"/>
      <c r="K240" s="3"/>
      <c r="L240" s="3"/>
      <c r="M240" s="3"/>
      <c r="N240" s="3"/>
      <c r="O240" s="3"/>
      <c r="P240" s="3"/>
      <c r="Q240" s="3"/>
      <c r="R240" s="3"/>
      <c r="S240" s="3"/>
    </row>
    <row r="241">
      <c r="A241" s="9"/>
      <c r="B241" s="9"/>
      <c r="C241" s="9"/>
      <c r="D241" s="9"/>
      <c r="E241" s="9"/>
      <c r="F241" s="9"/>
      <c r="G241" s="100"/>
      <c r="H241" s="100"/>
      <c r="I241" s="84"/>
      <c r="J241" s="84"/>
      <c r="K241" s="9"/>
      <c r="L241" s="9"/>
      <c r="M241" s="9"/>
      <c r="N241" s="9"/>
      <c r="O241" s="9"/>
      <c r="P241" s="9"/>
      <c r="Q241" s="9"/>
      <c r="R241" s="9"/>
      <c r="S241" s="9"/>
    </row>
    <row r="242">
      <c r="A242" s="3"/>
      <c r="B242" s="3"/>
      <c r="C242" s="3"/>
      <c r="D242" s="3"/>
      <c r="E242" s="3"/>
      <c r="F242" s="3"/>
      <c r="G242" s="99"/>
      <c r="H242" s="99"/>
      <c r="I242" s="81"/>
      <c r="J242" s="81"/>
      <c r="K242" s="3"/>
      <c r="L242" s="3"/>
      <c r="M242" s="3"/>
      <c r="N242" s="3"/>
      <c r="O242" s="3"/>
      <c r="P242" s="3"/>
      <c r="Q242" s="3"/>
      <c r="R242" s="3"/>
      <c r="S242" s="3"/>
    </row>
    <row r="243">
      <c r="A243" s="9"/>
      <c r="B243" s="9"/>
      <c r="C243" s="9"/>
      <c r="D243" s="9"/>
      <c r="E243" s="9"/>
      <c r="F243" s="9"/>
      <c r="G243" s="100"/>
      <c r="H243" s="100"/>
      <c r="I243" s="84"/>
      <c r="J243" s="84"/>
      <c r="K243" s="9"/>
      <c r="L243" s="9"/>
      <c r="M243" s="9"/>
      <c r="N243" s="9"/>
      <c r="O243" s="9"/>
      <c r="P243" s="9"/>
      <c r="Q243" s="9"/>
      <c r="R243" s="9"/>
      <c r="S243" s="9"/>
    </row>
    <row r="244">
      <c r="A244" s="3"/>
      <c r="B244" s="3"/>
      <c r="C244" s="3"/>
      <c r="D244" s="3"/>
      <c r="E244" s="3"/>
      <c r="F244" s="3"/>
      <c r="G244" s="99"/>
      <c r="H244" s="99"/>
      <c r="I244" s="81"/>
      <c r="J244" s="81"/>
      <c r="K244" s="3"/>
      <c r="L244" s="3"/>
      <c r="M244" s="3"/>
      <c r="N244" s="3"/>
      <c r="O244" s="3"/>
      <c r="P244" s="3"/>
      <c r="Q244" s="3"/>
      <c r="R244" s="3"/>
      <c r="S244" s="3"/>
    </row>
    <row r="245">
      <c r="A245" s="9"/>
      <c r="B245" s="9"/>
      <c r="C245" s="9"/>
      <c r="D245" s="9"/>
      <c r="E245" s="9"/>
      <c r="F245" s="9"/>
      <c r="G245" s="100"/>
      <c r="H245" s="100"/>
      <c r="I245" s="84"/>
      <c r="J245" s="84"/>
      <c r="K245" s="9"/>
      <c r="L245" s="9"/>
      <c r="M245" s="9"/>
      <c r="N245" s="9"/>
      <c r="O245" s="9"/>
      <c r="P245" s="9"/>
      <c r="Q245" s="9"/>
      <c r="R245" s="9"/>
      <c r="S245" s="9"/>
    </row>
    <row r="246">
      <c r="A246" s="3"/>
      <c r="B246" s="3"/>
      <c r="C246" s="3"/>
      <c r="D246" s="3"/>
      <c r="E246" s="3"/>
      <c r="F246" s="3"/>
      <c r="G246" s="99"/>
      <c r="H246" s="99"/>
      <c r="I246" s="81"/>
      <c r="J246" s="81"/>
      <c r="K246" s="3"/>
      <c r="L246" s="3"/>
      <c r="M246" s="3"/>
      <c r="N246" s="3"/>
      <c r="O246" s="3"/>
      <c r="P246" s="3"/>
      <c r="Q246" s="3"/>
      <c r="R246" s="3"/>
      <c r="S246" s="3"/>
    </row>
    <row r="247">
      <c r="A247" s="9"/>
      <c r="B247" s="9"/>
      <c r="C247" s="9"/>
      <c r="D247" s="9"/>
      <c r="E247" s="9"/>
      <c r="F247" s="9"/>
      <c r="G247" s="100"/>
      <c r="H247" s="100"/>
      <c r="I247" s="84"/>
      <c r="J247" s="84"/>
      <c r="K247" s="9"/>
      <c r="L247" s="9"/>
      <c r="M247" s="9"/>
      <c r="N247" s="9"/>
      <c r="O247" s="9"/>
      <c r="P247" s="9"/>
      <c r="Q247" s="9"/>
      <c r="R247" s="9"/>
      <c r="S247" s="9"/>
    </row>
    <row r="248">
      <c r="A248" s="3"/>
      <c r="B248" s="3"/>
      <c r="C248" s="3"/>
      <c r="D248" s="3"/>
      <c r="E248" s="3"/>
      <c r="F248" s="3"/>
      <c r="G248" s="99"/>
      <c r="H248" s="99"/>
      <c r="I248" s="81"/>
      <c r="J248" s="81"/>
      <c r="K248" s="3"/>
      <c r="L248" s="3"/>
      <c r="M248" s="3"/>
      <c r="N248" s="3"/>
      <c r="O248" s="3"/>
      <c r="P248" s="3"/>
      <c r="Q248" s="3"/>
      <c r="R248" s="3"/>
      <c r="S248" s="3"/>
    </row>
    <row r="249">
      <c r="A249" s="9"/>
      <c r="B249" s="9"/>
      <c r="C249" s="9"/>
      <c r="D249" s="9"/>
      <c r="E249" s="9"/>
      <c r="F249" s="9"/>
      <c r="G249" s="100"/>
      <c r="H249" s="100"/>
      <c r="I249" s="84"/>
      <c r="J249" s="84"/>
      <c r="K249" s="9"/>
      <c r="L249" s="9"/>
      <c r="M249" s="9"/>
      <c r="N249" s="9"/>
      <c r="O249" s="9"/>
      <c r="P249" s="9"/>
      <c r="Q249" s="9"/>
      <c r="R249" s="9"/>
      <c r="S249" s="9"/>
    </row>
    <row r="250">
      <c r="A250" s="3"/>
      <c r="B250" s="3"/>
      <c r="C250" s="3"/>
      <c r="D250" s="3"/>
      <c r="E250" s="3"/>
      <c r="F250" s="3"/>
      <c r="G250" s="99"/>
      <c r="H250" s="99"/>
      <c r="I250" s="81"/>
      <c r="J250" s="81"/>
      <c r="K250" s="3"/>
      <c r="L250" s="3"/>
      <c r="M250" s="3"/>
      <c r="N250" s="3"/>
      <c r="O250" s="3"/>
      <c r="P250" s="3"/>
      <c r="Q250" s="3"/>
      <c r="R250" s="3"/>
      <c r="S250" s="3"/>
    </row>
    <row r="251">
      <c r="A251" s="9"/>
      <c r="B251" s="9"/>
      <c r="C251" s="9"/>
      <c r="D251" s="9"/>
      <c r="E251" s="9"/>
      <c r="F251" s="9"/>
      <c r="G251" s="100"/>
      <c r="H251" s="100"/>
      <c r="I251" s="84"/>
      <c r="J251" s="84"/>
      <c r="K251" s="9"/>
      <c r="L251" s="9"/>
      <c r="M251" s="9"/>
      <c r="N251" s="9"/>
      <c r="O251" s="9"/>
      <c r="P251" s="9"/>
      <c r="Q251" s="9"/>
      <c r="R251" s="9"/>
      <c r="S251" s="9"/>
    </row>
    <row r="252">
      <c r="A252" s="3"/>
      <c r="B252" s="3"/>
      <c r="C252" s="3"/>
      <c r="D252" s="3"/>
      <c r="E252" s="3"/>
      <c r="F252" s="3"/>
      <c r="G252" s="99"/>
      <c r="H252" s="99"/>
      <c r="I252" s="81"/>
      <c r="J252" s="81"/>
      <c r="K252" s="3"/>
      <c r="L252" s="3"/>
      <c r="M252" s="3"/>
      <c r="N252" s="3"/>
      <c r="O252" s="3"/>
      <c r="P252" s="3"/>
      <c r="Q252" s="3"/>
      <c r="R252" s="3"/>
      <c r="S252" s="3"/>
    </row>
    <row r="253">
      <c r="A253" s="9"/>
      <c r="B253" s="9"/>
      <c r="C253" s="9"/>
      <c r="D253" s="9"/>
      <c r="E253" s="9"/>
      <c r="F253" s="9"/>
      <c r="G253" s="100"/>
      <c r="H253" s="100"/>
      <c r="I253" s="84"/>
      <c r="J253" s="84"/>
      <c r="K253" s="9"/>
      <c r="L253" s="9"/>
      <c r="M253" s="9"/>
      <c r="N253" s="9"/>
      <c r="O253" s="9"/>
      <c r="P253" s="9"/>
      <c r="Q253" s="9"/>
      <c r="R253" s="9"/>
      <c r="S253" s="9"/>
    </row>
    <row r="254">
      <c r="A254" s="3"/>
      <c r="B254" s="3"/>
      <c r="C254" s="3"/>
      <c r="D254" s="3"/>
      <c r="E254" s="3"/>
      <c r="F254" s="3"/>
      <c r="G254" s="99"/>
      <c r="H254" s="99"/>
      <c r="I254" s="81"/>
      <c r="J254" s="81"/>
      <c r="K254" s="3"/>
      <c r="L254" s="3"/>
      <c r="M254" s="3"/>
      <c r="N254" s="3"/>
      <c r="O254" s="3"/>
      <c r="P254" s="3"/>
      <c r="Q254" s="3"/>
      <c r="R254" s="3"/>
      <c r="S254" s="3"/>
    </row>
    <row r="255">
      <c r="A255" s="9"/>
      <c r="B255" s="9"/>
      <c r="C255" s="9"/>
      <c r="D255" s="9"/>
      <c r="E255" s="9"/>
      <c r="F255" s="9"/>
      <c r="G255" s="100"/>
      <c r="H255" s="100"/>
      <c r="I255" s="84"/>
      <c r="J255" s="84"/>
      <c r="K255" s="9"/>
      <c r="L255" s="9"/>
      <c r="M255" s="9"/>
      <c r="N255" s="9"/>
      <c r="O255" s="9"/>
      <c r="P255" s="9"/>
      <c r="Q255" s="9"/>
      <c r="R255" s="9"/>
      <c r="S255" s="9"/>
    </row>
    <row r="256">
      <c r="A256" s="3"/>
      <c r="B256" s="3"/>
      <c r="C256" s="3"/>
      <c r="D256" s="3"/>
      <c r="E256" s="3"/>
      <c r="F256" s="3"/>
      <c r="G256" s="99"/>
      <c r="H256" s="99"/>
      <c r="I256" s="81"/>
      <c r="J256" s="81"/>
      <c r="K256" s="3"/>
      <c r="L256" s="3"/>
      <c r="M256" s="3"/>
      <c r="N256" s="3"/>
      <c r="O256" s="3"/>
      <c r="P256" s="3"/>
      <c r="Q256" s="3"/>
      <c r="R256" s="3"/>
      <c r="S256" s="3"/>
    </row>
    <row r="257">
      <c r="A257" s="9"/>
      <c r="B257" s="9"/>
      <c r="C257" s="9"/>
      <c r="D257" s="9"/>
      <c r="E257" s="9"/>
      <c r="F257" s="9"/>
      <c r="G257" s="100"/>
      <c r="H257" s="100"/>
      <c r="I257" s="84"/>
      <c r="J257" s="84"/>
      <c r="K257" s="9"/>
      <c r="L257" s="9"/>
      <c r="M257" s="9"/>
      <c r="N257" s="9"/>
      <c r="O257" s="9"/>
      <c r="P257" s="9"/>
      <c r="Q257" s="9"/>
      <c r="R257" s="9"/>
      <c r="S257" s="9"/>
    </row>
    <row r="258">
      <c r="A258" s="3"/>
      <c r="B258" s="3"/>
      <c r="C258" s="3"/>
      <c r="D258" s="3"/>
      <c r="E258" s="3"/>
      <c r="F258" s="3"/>
      <c r="G258" s="99"/>
      <c r="H258" s="99"/>
      <c r="I258" s="81"/>
      <c r="J258" s="81"/>
      <c r="K258" s="3"/>
      <c r="L258" s="3"/>
      <c r="M258" s="3"/>
      <c r="N258" s="3"/>
      <c r="O258" s="3"/>
      <c r="P258" s="3"/>
      <c r="Q258" s="3"/>
      <c r="R258" s="3"/>
      <c r="S258" s="3"/>
    </row>
    <row r="259">
      <c r="A259" s="9"/>
      <c r="B259" s="9"/>
      <c r="C259" s="9"/>
      <c r="D259" s="9"/>
      <c r="E259" s="9"/>
      <c r="F259" s="9"/>
      <c r="G259" s="100"/>
      <c r="H259" s="100"/>
      <c r="I259" s="84"/>
      <c r="J259" s="84"/>
      <c r="K259" s="9"/>
      <c r="L259" s="9"/>
      <c r="M259" s="9"/>
      <c r="N259" s="9"/>
      <c r="O259" s="9"/>
      <c r="P259" s="9"/>
      <c r="Q259" s="9"/>
      <c r="R259" s="9"/>
      <c r="S259" s="9"/>
    </row>
    <row r="260">
      <c r="A260" s="3"/>
      <c r="B260" s="3"/>
      <c r="C260" s="3"/>
      <c r="D260" s="3"/>
      <c r="E260" s="3"/>
      <c r="F260" s="3"/>
      <c r="G260" s="99"/>
      <c r="H260" s="99"/>
      <c r="I260" s="81"/>
      <c r="J260" s="81"/>
      <c r="K260" s="3"/>
      <c r="L260" s="3"/>
      <c r="M260" s="3"/>
      <c r="N260" s="3"/>
      <c r="O260" s="3"/>
      <c r="P260" s="3"/>
      <c r="Q260" s="3"/>
      <c r="R260" s="3"/>
      <c r="S260" s="3"/>
    </row>
    <row r="261">
      <c r="A261" s="9"/>
      <c r="B261" s="9"/>
      <c r="C261" s="9"/>
      <c r="D261" s="9"/>
      <c r="E261" s="9"/>
      <c r="F261" s="9"/>
      <c r="G261" s="100"/>
      <c r="H261" s="100"/>
      <c r="I261" s="84"/>
      <c r="J261" s="84"/>
      <c r="K261" s="9"/>
      <c r="L261" s="9"/>
      <c r="M261" s="9"/>
      <c r="N261" s="9"/>
      <c r="O261" s="9"/>
      <c r="P261" s="9"/>
      <c r="Q261" s="9"/>
      <c r="R261" s="9"/>
      <c r="S261" s="9"/>
    </row>
    <row r="262">
      <c r="A262" s="3"/>
      <c r="B262" s="3"/>
      <c r="C262" s="3"/>
      <c r="D262" s="3"/>
      <c r="E262" s="3"/>
      <c r="F262" s="3"/>
      <c r="G262" s="99"/>
      <c r="H262" s="99"/>
      <c r="I262" s="81"/>
      <c r="J262" s="81"/>
      <c r="K262" s="3"/>
      <c r="L262" s="3"/>
      <c r="M262" s="3"/>
      <c r="N262" s="3"/>
      <c r="O262" s="3"/>
      <c r="P262" s="3"/>
      <c r="Q262" s="3"/>
      <c r="R262" s="3"/>
      <c r="S262" s="3"/>
    </row>
    <row r="263">
      <c r="A263" s="9"/>
      <c r="B263" s="9"/>
      <c r="C263" s="9"/>
      <c r="D263" s="9"/>
      <c r="E263" s="9"/>
      <c r="F263" s="9"/>
      <c r="G263" s="100"/>
      <c r="H263" s="100"/>
      <c r="I263" s="84"/>
      <c r="J263" s="84"/>
      <c r="K263" s="9"/>
      <c r="L263" s="9"/>
      <c r="M263" s="9"/>
      <c r="N263" s="9"/>
      <c r="O263" s="9"/>
      <c r="P263" s="9"/>
      <c r="Q263" s="9"/>
      <c r="R263" s="9"/>
      <c r="S263" s="9"/>
    </row>
    <row r="264">
      <c r="A264" s="3"/>
      <c r="B264" s="3"/>
      <c r="C264" s="3"/>
      <c r="D264" s="3"/>
      <c r="E264" s="3"/>
      <c r="F264" s="3"/>
      <c r="G264" s="99"/>
      <c r="H264" s="99"/>
      <c r="I264" s="81"/>
      <c r="J264" s="81"/>
      <c r="K264" s="3"/>
      <c r="L264" s="3"/>
      <c r="M264" s="3"/>
      <c r="N264" s="3"/>
      <c r="O264" s="3"/>
      <c r="P264" s="3"/>
      <c r="Q264" s="3"/>
      <c r="R264" s="3"/>
      <c r="S264" s="3"/>
    </row>
    <row r="265">
      <c r="A265" s="9"/>
      <c r="B265" s="9"/>
      <c r="C265" s="9"/>
      <c r="D265" s="9"/>
      <c r="E265" s="9"/>
      <c r="F265" s="9"/>
      <c r="G265" s="100"/>
      <c r="H265" s="100"/>
      <c r="I265" s="84"/>
      <c r="J265" s="84"/>
      <c r="K265" s="9"/>
      <c r="L265" s="9"/>
      <c r="M265" s="9"/>
      <c r="N265" s="9"/>
      <c r="O265" s="9"/>
      <c r="P265" s="9"/>
      <c r="Q265" s="9"/>
      <c r="R265" s="9"/>
      <c r="S265" s="9"/>
    </row>
    <row r="266">
      <c r="A266" s="3"/>
      <c r="B266" s="3"/>
      <c r="C266" s="3"/>
      <c r="D266" s="3"/>
      <c r="E266" s="3"/>
      <c r="F266" s="3"/>
      <c r="G266" s="99"/>
      <c r="H266" s="99"/>
      <c r="I266" s="81"/>
      <c r="J266" s="81"/>
      <c r="K266" s="3"/>
      <c r="L266" s="3"/>
      <c r="M266" s="3"/>
      <c r="N266" s="3"/>
      <c r="O266" s="3"/>
      <c r="P266" s="3"/>
      <c r="Q266" s="3"/>
      <c r="R266" s="3"/>
      <c r="S266" s="3"/>
    </row>
    <row r="267">
      <c r="A267" s="9"/>
      <c r="B267" s="9"/>
      <c r="C267" s="9"/>
      <c r="D267" s="9"/>
      <c r="E267" s="9"/>
      <c r="F267" s="9"/>
      <c r="G267" s="100"/>
      <c r="H267" s="100"/>
      <c r="I267" s="84"/>
      <c r="J267" s="84"/>
      <c r="K267" s="9"/>
      <c r="L267" s="9"/>
      <c r="M267" s="9"/>
      <c r="N267" s="9"/>
      <c r="O267" s="9"/>
      <c r="P267" s="9"/>
      <c r="Q267" s="9"/>
      <c r="R267" s="9"/>
      <c r="S267" s="9"/>
    </row>
    <row r="268">
      <c r="A268" s="3"/>
      <c r="B268" s="3"/>
      <c r="C268" s="3"/>
      <c r="D268" s="3"/>
      <c r="E268" s="3"/>
      <c r="F268" s="3"/>
      <c r="G268" s="99"/>
      <c r="H268" s="99"/>
      <c r="I268" s="81"/>
      <c r="J268" s="81"/>
      <c r="K268" s="3"/>
      <c r="L268" s="3"/>
      <c r="M268" s="3"/>
      <c r="N268" s="3"/>
      <c r="O268" s="3"/>
      <c r="P268" s="3"/>
      <c r="Q268" s="3"/>
      <c r="R268" s="3"/>
      <c r="S268" s="3"/>
    </row>
    <row r="269">
      <c r="A269" s="9"/>
      <c r="B269" s="9"/>
      <c r="C269" s="9"/>
      <c r="D269" s="9"/>
      <c r="E269" s="9"/>
      <c r="F269" s="9"/>
      <c r="G269" s="100"/>
      <c r="H269" s="100"/>
      <c r="I269" s="84"/>
      <c r="J269" s="84"/>
      <c r="K269" s="9"/>
      <c r="L269" s="9"/>
      <c r="M269" s="9"/>
      <c r="N269" s="9"/>
      <c r="O269" s="9"/>
      <c r="P269" s="9"/>
      <c r="Q269" s="9"/>
      <c r="R269" s="9"/>
      <c r="S269" s="9"/>
    </row>
    <row r="270">
      <c r="A270" s="3"/>
      <c r="B270" s="3"/>
      <c r="C270" s="3"/>
      <c r="D270" s="3"/>
      <c r="E270" s="3"/>
      <c r="F270" s="3"/>
      <c r="G270" s="99"/>
      <c r="H270" s="99"/>
      <c r="I270" s="81"/>
      <c r="J270" s="81"/>
      <c r="K270" s="3"/>
      <c r="L270" s="3"/>
      <c r="M270" s="3"/>
      <c r="N270" s="3"/>
      <c r="O270" s="3"/>
      <c r="P270" s="3"/>
      <c r="Q270" s="3"/>
      <c r="R270" s="3"/>
      <c r="S270" s="3"/>
    </row>
    <row r="271">
      <c r="A271" s="9"/>
      <c r="B271" s="9"/>
      <c r="C271" s="9"/>
      <c r="D271" s="9"/>
      <c r="E271" s="9"/>
      <c r="F271" s="9"/>
      <c r="G271" s="100"/>
      <c r="H271" s="100"/>
      <c r="I271" s="84"/>
      <c r="J271" s="84"/>
      <c r="K271" s="9"/>
      <c r="L271" s="9"/>
      <c r="M271" s="9"/>
      <c r="N271" s="9"/>
      <c r="O271" s="9"/>
      <c r="P271" s="9"/>
      <c r="Q271" s="9"/>
      <c r="R271" s="9"/>
      <c r="S271" s="9"/>
    </row>
    <row r="272">
      <c r="A272" s="3"/>
      <c r="B272" s="3"/>
      <c r="C272" s="3"/>
      <c r="D272" s="3"/>
      <c r="E272" s="3"/>
      <c r="F272" s="3"/>
      <c r="G272" s="99"/>
      <c r="H272" s="99"/>
      <c r="I272" s="81"/>
      <c r="J272" s="81"/>
      <c r="K272" s="3"/>
      <c r="L272" s="3"/>
      <c r="M272" s="3"/>
      <c r="N272" s="3"/>
      <c r="O272" s="3"/>
      <c r="P272" s="3"/>
      <c r="Q272" s="3"/>
      <c r="R272" s="3"/>
      <c r="S272" s="3"/>
    </row>
    <row r="273">
      <c r="A273" s="9"/>
      <c r="B273" s="9"/>
      <c r="C273" s="9"/>
      <c r="D273" s="9"/>
      <c r="E273" s="9"/>
      <c r="F273" s="9"/>
      <c r="G273" s="100"/>
      <c r="H273" s="100"/>
      <c r="I273" s="84"/>
      <c r="J273" s="84"/>
      <c r="K273" s="9"/>
      <c r="L273" s="9"/>
      <c r="M273" s="9"/>
      <c r="N273" s="9"/>
      <c r="O273" s="9"/>
      <c r="P273" s="9"/>
      <c r="Q273" s="9"/>
      <c r="R273" s="9"/>
      <c r="S273" s="9"/>
    </row>
    <row r="274">
      <c r="A274" s="3"/>
      <c r="B274" s="3"/>
      <c r="C274" s="3"/>
      <c r="D274" s="3"/>
      <c r="E274" s="3"/>
      <c r="F274" s="3"/>
      <c r="G274" s="99"/>
      <c r="H274" s="99"/>
      <c r="I274" s="81"/>
      <c r="J274" s="81"/>
      <c r="K274" s="3"/>
      <c r="L274" s="3"/>
      <c r="M274" s="3"/>
      <c r="N274" s="3"/>
      <c r="O274" s="3"/>
      <c r="P274" s="3"/>
      <c r="Q274" s="3"/>
      <c r="R274" s="3"/>
      <c r="S274" s="3"/>
    </row>
    <row r="275">
      <c r="A275" s="9"/>
      <c r="B275" s="9"/>
      <c r="C275" s="9"/>
      <c r="D275" s="9"/>
      <c r="E275" s="9"/>
      <c r="F275" s="9"/>
      <c r="G275" s="100"/>
      <c r="H275" s="100"/>
      <c r="I275" s="84"/>
      <c r="J275" s="84"/>
      <c r="K275" s="9"/>
      <c r="L275" s="9"/>
      <c r="M275" s="9"/>
      <c r="N275" s="9"/>
      <c r="O275" s="9"/>
      <c r="P275" s="9"/>
      <c r="Q275" s="9"/>
      <c r="R275" s="9"/>
      <c r="S275" s="9"/>
    </row>
    <row r="276">
      <c r="A276" s="3"/>
      <c r="B276" s="3"/>
      <c r="C276" s="3"/>
      <c r="D276" s="3"/>
      <c r="E276" s="3"/>
      <c r="F276" s="3"/>
      <c r="G276" s="99"/>
      <c r="H276" s="99"/>
      <c r="I276" s="81"/>
      <c r="J276" s="81"/>
      <c r="K276" s="3"/>
      <c r="L276" s="3"/>
      <c r="M276" s="3"/>
      <c r="N276" s="3"/>
      <c r="O276" s="3"/>
      <c r="P276" s="3"/>
      <c r="Q276" s="3"/>
      <c r="R276" s="3"/>
      <c r="S276" s="3"/>
    </row>
    <row r="277">
      <c r="A277" s="9"/>
      <c r="B277" s="9"/>
      <c r="C277" s="9"/>
      <c r="D277" s="9"/>
      <c r="E277" s="9"/>
      <c r="F277" s="9"/>
      <c r="G277" s="100"/>
      <c r="H277" s="100"/>
      <c r="I277" s="84"/>
      <c r="J277" s="84"/>
      <c r="K277" s="9"/>
      <c r="L277" s="9"/>
      <c r="M277" s="9"/>
      <c r="N277" s="9"/>
      <c r="O277" s="9"/>
      <c r="P277" s="9"/>
      <c r="Q277" s="9"/>
      <c r="R277" s="9"/>
      <c r="S277" s="9"/>
    </row>
    <row r="278">
      <c r="A278" s="3"/>
      <c r="B278" s="3"/>
      <c r="C278" s="3"/>
      <c r="D278" s="3"/>
      <c r="E278" s="3"/>
      <c r="F278" s="3"/>
      <c r="G278" s="99"/>
      <c r="H278" s="99"/>
      <c r="I278" s="81"/>
      <c r="J278" s="81"/>
      <c r="K278" s="3"/>
      <c r="L278" s="3"/>
      <c r="M278" s="3"/>
      <c r="N278" s="3"/>
      <c r="O278" s="3"/>
      <c r="P278" s="3"/>
      <c r="Q278" s="3"/>
      <c r="R278" s="3"/>
      <c r="S278" s="3"/>
    </row>
    <row r="279">
      <c r="A279" s="9"/>
      <c r="B279" s="9"/>
      <c r="C279" s="9"/>
      <c r="D279" s="9"/>
      <c r="E279" s="9"/>
      <c r="F279" s="9"/>
      <c r="G279" s="100"/>
      <c r="H279" s="100"/>
      <c r="I279" s="84"/>
      <c r="J279" s="84"/>
      <c r="K279" s="9"/>
      <c r="L279" s="9"/>
      <c r="M279" s="9"/>
      <c r="N279" s="9"/>
      <c r="O279" s="9"/>
      <c r="P279" s="9"/>
      <c r="Q279" s="9"/>
      <c r="R279" s="9"/>
      <c r="S279" s="9"/>
    </row>
    <row r="280">
      <c r="A280" s="3"/>
      <c r="B280" s="3"/>
      <c r="C280" s="3"/>
      <c r="D280" s="3"/>
      <c r="E280" s="3"/>
      <c r="F280" s="3"/>
      <c r="G280" s="99"/>
      <c r="H280" s="99"/>
      <c r="I280" s="81"/>
      <c r="J280" s="81"/>
      <c r="K280" s="3"/>
      <c r="L280" s="3"/>
      <c r="M280" s="3"/>
      <c r="N280" s="3"/>
      <c r="O280" s="3"/>
      <c r="P280" s="3"/>
      <c r="Q280" s="3"/>
      <c r="R280" s="3"/>
      <c r="S280" s="3"/>
    </row>
    <row r="281">
      <c r="A281" s="9"/>
      <c r="B281" s="9"/>
      <c r="C281" s="9"/>
      <c r="D281" s="9"/>
      <c r="E281" s="9"/>
      <c r="F281" s="9"/>
      <c r="G281" s="100"/>
      <c r="H281" s="100"/>
      <c r="I281" s="84"/>
      <c r="J281" s="84"/>
      <c r="K281" s="9"/>
      <c r="L281" s="9"/>
      <c r="M281" s="9"/>
      <c r="N281" s="9"/>
      <c r="O281" s="9"/>
      <c r="P281" s="9"/>
      <c r="Q281" s="9"/>
      <c r="R281" s="9"/>
      <c r="S281" s="9"/>
    </row>
    <row r="282">
      <c r="A282" s="3"/>
      <c r="B282" s="3"/>
      <c r="C282" s="3"/>
      <c r="D282" s="3"/>
      <c r="E282" s="3"/>
      <c r="F282" s="3"/>
      <c r="G282" s="99"/>
      <c r="H282" s="99"/>
      <c r="I282" s="81"/>
      <c r="J282" s="81"/>
      <c r="K282" s="3"/>
      <c r="L282" s="3"/>
      <c r="M282" s="3"/>
      <c r="N282" s="3"/>
      <c r="O282" s="3"/>
      <c r="P282" s="3"/>
      <c r="Q282" s="3"/>
      <c r="R282" s="3"/>
      <c r="S282" s="3"/>
    </row>
    <row r="283">
      <c r="A283" s="9"/>
      <c r="B283" s="9"/>
      <c r="C283" s="9"/>
      <c r="D283" s="9"/>
      <c r="E283" s="9"/>
      <c r="F283" s="9"/>
      <c r="G283" s="100"/>
      <c r="H283" s="100"/>
      <c r="I283" s="84"/>
      <c r="J283" s="84"/>
      <c r="K283" s="9"/>
      <c r="L283" s="9"/>
      <c r="M283" s="9"/>
      <c r="N283" s="9"/>
      <c r="O283" s="9"/>
      <c r="P283" s="9"/>
      <c r="Q283" s="9"/>
      <c r="R283" s="9"/>
      <c r="S283" s="9"/>
    </row>
    <row r="284">
      <c r="A284" s="3"/>
      <c r="B284" s="3"/>
      <c r="C284" s="3"/>
      <c r="D284" s="3"/>
      <c r="E284" s="3"/>
      <c r="F284" s="3"/>
      <c r="G284" s="99"/>
      <c r="H284" s="99"/>
      <c r="I284" s="81"/>
      <c r="J284" s="81"/>
      <c r="K284" s="3"/>
      <c r="L284" s="3"/>
      <c r="M284" s="3"/>
      <c r="N284" s="3"/>
      <c r="O284" s="3"/>
      <c r="P284" s="3"/>
      <c r="Q284" s="3"/>
      <c r="R284" s="3"/>
      <c r="S284" s="3"/>
    </row>
    <row r="285">
      <c r="A285" s="9"/>
      <c r="B285" s="9"/>
      <c r="C285" s="9"/>
      <c r="D285" s="9"/>
      <c r="E285" s="9"/>
      <c r="F285" s="9"/>
      <c r="G285" s="100"/>
      <c r="H285" s="100"/>
      <c r="I285" s="84"/>
      <c r="J285" s="84"/>
      <c r="K285" s="9"/>
      <c r="L285" s="9"/>
      <c r="M285" s="9"/>
      <c r="N285" s="9"/>
      <c r="O285" s="9"/>
      <c r="P285" s="9"/>
      <c r="Q285" s="9"/>
      <c r="R285" s="9"/>
      <c r="S285" s="9"/>
    </row>
    <row r="286">
      <c r="A286" s="3"/>
      <c r="B286" s="3"/>
      <c r="C286" s="3"/>
      <c r="D286" s="3"/>
      <c r="E286" s="3"/>
      <c r="F286" s="3"/>
      <c r="G286" s="99"/>
      <c r="H286" s="99"/>
      <c r="I286" s="81"/>
      <c r="J286" s="81"/>
      <c r="K286" s="3"/>
      <c r="L286" s="3"/>
      <c r="M286" s="3"/>
      <c r="N286" s="3"/>
      <c r="O286" s="3"/>
      <c r="P286" s="3"/>
      <c r="Q286" s="3"/>
      <c r="R286" s="3"/>
      <c r="S286" s="3"/>
    </row>
    <row r="287">
      <c r="A287" s="9"/>
      <c r="B287" s="9"/>
      <c r="C287" s="9"/>
      <c r="D287" s="9"/>
      <c r="E287" s="9"/>
      <c r="F287" s="9"/>
      <c r="G287" s="100"/>
      <c r="H287" s="100"/>
      <c r="I287" s="84"/>
      <c r="J287" s="84"/>
      <c r="K287" s="9"/>
      <c r="L287" s="9"/>
      <c r="M287" s="9"/>
      <c r="N287" s="9"/>
      <c r="O287" s="9"/>
      <c r="P287" s="9"/>
      <c r="Q287" s="9"/>
      <c r="R287" s="9"/>
      <c r="S287" s="9"/>
    </row>
    <row r="288">
      <c r="A288" s="3"/>
      <c r="B288" s="3"/>
      <c r="C288" s="3"/>
      <c r="D288" s="3"/>
      <c r="E288" s="3"/>
      <c r="F288" s="3"/>
      <c r="G288" s="99"/>
      <c r="H288" s="99"/>
      <c r="I288" s="81"/>
      <c r="J288" s="81"/>
      <c r="K288" s="3"/>
      <c r="L288" s="3"/>
      <c r="M288" s="3"/>
      <c r="N288" s="3"/>
      <c r="O288" s="3"/>
      <c r="P288" s="3"/>
      <c r="Q288" s="3"/>
      <c r="R288" s="3"/>
      <c r="S288" s="3"/>
    </row>
    <row r="289">
      <c r="A289" s="9"/>
      <c r="B289" s="9"/>
      <c r="C289" s="9"/>
      <c r="D289" s="9"/>
      <c r="E289" s="9"/>
      <c r="F289" s="9"/>
      <c r="G289" s="100"/>
      <c r="H289" s="100"/>
      <c r="I289" s="84"/>
      <c r="J289" s="84"/>
      <c r="K289" s="9"/>
      <c r="L289" s="9"/>
      <c r="M289" s="9"/>
      <c r="N289" s="9"/>
      <c r="O289" s="9"/>
      <c r="P289" s="9"/>
      <c r="Q289" s="9"/>
      <c r="R289" s="9"/>
      <c r="S289" s="9"/>
    </row>
    <row r="290">
      <c r="A290" s="3"/>
      <c r="B290" s="3"/>
      <c r="C290" s="3"/>
      <c r="D290" s="3"/>
      <c r="E290" s="3"/>
      <c r="F290" s="3"/>
      <c r="G290" s="99"/>
      <c r="H290" s="99"/>
      <c r="I290" s="81"/>
      <c r="J290" s="81"/>
      <c r="K290" s="3"/>
      <c r="L290" s="3"/>
      <c r="M290" s="3"/>
      <c r="N290" s="3"/>
      <c r="O290" s="3"/>
      <c r="P290" s="3"/>
      <c r="Q290" s="3"/>
      <c r="R290" s="3"/>
      <c r="S290" s="3"/>
    </row>
    <row r="291">
      <c r="A291" s="9"/>
      <c r="B291" s="9"/>
      <c r="C291" s="9"/>
      <c r="D291" s="9"/>
      <c r="E291" s="9"/>
      <c r="F291" s="9"/>
      <c r="G291" s="100"/>
      <c r="H291" s="100"/>
      <c r="I291" s="84"/>
      <c r="J291" s="84"/>
      <c r="K291" s="9"/>
      <c r="L291" s="9"/>
      <c r="M291" s="9"/>
      <c r="N291" s="9"/>
      <c r="O291" s="9"/>
      <c r="P291" s="9"/>
      <c r="Q291" s="9"/>
      <c r="R291" s="9"/>
      <c r="S291" s="9"/>
    </row>
    <row r="292">
      <c r="A292" s="3"/>
      <c r="B292" s="3"/>
      <c r="C292" s="3"/>
      <c r="D292" s="3"/>
      <c r="E292" s="3"/>
      <c r="F292" s="3"/>
      <c r="G292" s="99"/>
      <c r="H292" s="99"/>
      <c r="I292" s="81"/>
      <c r="J292" s="81"/>
      <c r="K292" s="3"/>
      <c r="L292" s="3"/>
      <c r="M292" s="3"/>
      <c r="N292" s="3"/>
      <c r="O292" s="3"/>
      <c r="P292" s="3"/>
      <c r="Q292" s="3"/>
      <c r="R292" s="3"/>
      <c r="S292" s="3"/>
    </row>
    <row r="293">
      <c r="A293" s="9"/>
      <c r="B293" s="9"/>
      <c r="C293" s="9"/>
      <c r="D293" s="9"/>
      <c r="E293" s="9"/>
      <c r="F293" s="9"/>
      <c r="G293" s="100"/>
      <c r="H293" s="100"/>
      <c r="I293" s="84"/>
      <c r="J293" s="84"/>
      <c r="K293" s="9"/>
      <c r="L293" s="9"/>
      <c r="M293" s="9"/>
      <c r="N293" s="9"/>
      <c r="O293" s="9"/>
      <c r="P293" s="9"/>
      <c r="Q293" s="9"/>
      <c r="R293" s="9"/>
      <c r="S293" s="9"/>
    </row>
    <row r="294">
      <c r="A294" s="3"/>
      <c r="B294" s="3"/>
      <c r="C294" s="3"/>
      <c r="D294" s="3"/>
      <c r="E294" s="3"/>
      <c r="F294" s="3"/>
      <c r="G294" s="99"/>
      <c r="H294" s="99"/>
      <c r="I294" s="81"/>
      <c r="J294" s="81"/>
      <c r="K294" s="3"/>
      <c r="L294" s="3"/>
      <c r="M294" s="3"/>
      <c r="N294" s="3"/>
      <c r="O294" s="3"/>
      <c r="P294" s="3"/>
      <c r="Q294" s="3"/>
      <c r="R294" s="3"/>
      <c r="S294" s="3"/>
    </row>
    <row r="295">
      <c r="A295" s="9"/>
      <c r="B295" s="9"/>
      <c r="C295" s="9"/>
      <c r="D295" s="9"/>
      <c r="E295" s="9"/>
      <c r="F295" s="9"/>
      <c r="G295" s="100"/>
      <c r="H295" s="100"/>
      <c r="I295" s="84"/>
      <c r="J295" s="84"/>
      <c r="K295" s="9"/>
      <c r="L295" s="9"/>
      <c r="M295" s="9"/>
      <c r="N295" s="9"/>
      <c r="O295" s="9"/>
      <c r="P295" s="9"/>
      <c r="Q295" s="9"/>
      <c r="R295" s="9"/>
      <c r="S295" s="9"/>
    </row>
    <row r="296">
      <c r="A296" s="3"/>
      <c r="B296" s="3"/>
      <c r="C296" s="3"/>
      <c r="D296" s="3"/>
      <c r="E296" s="3"/>
      <c r="F296" s="3"/>
      <c r="G296" s="99"/>
      <c r="H296" s="99"/>
      <c r="I296" s="81"/>
      <c r="J296" s="81"/>
      <c r="K296" s="3"/>
      <c r="L296" s="3"/>
      <c r="M296" s="3"/>
      <c r="N296" s="3"/>
      <c r="O296" s="3"/>
      <c r="P296" s="3"/>
      <c r="Q296" s="3"/>
      <c r="R296" s="3"/>
      <c r="S296" s="3"/>
    </row>
    <row r="297">
      <c r="A297" s="9"/>
      <c r="B297" s="9"/>
      <c r="C297" s="9"/>
      <c r="D297" s="9"/>
      <c r="E297" s="9"/>
      <c r="F297" s="9"/>
      <c r="G297" s="100"/>
      <c r="H297" s="100"/>
      <c r="I297" s="84"/>
      <c r="J297" s="84"/>
      <c r="K297" s="9"/>
      <c r="L297" s="9"/>
      <c r="M297" s="9"/>
      <c r="N297" s="9"/>
      <c r="O297" s="9"/>
      <c r="P297" s="9"/>
      <c r="Q297" s="9"/>
      <c r="R297" s="9"/>
      <c r="S297" s="9"/>
    </row>
    <row r="298">
      <c r="A298" s="3"/>
      <c r="B298" s="3"/>
      <c r="C298" s="3"/>
      <c r="D298" s="3"/>
      <c r="E298" s="3"/>
      <c r="F298" s="3"/>
      <c r="G298" s="99"/>
      <c r="H298" s="99"/>
      <c r="I298" s="81"/>
      <c r="J298" s="81"/>
      <c r="K298" s="3"/>
      <c r="L298" s="3"/>
      <c r="M298" s="3"/>
      <c r="N298" s="3"/>
      <c r="O298" s="3"/>
      <c r="P298" s="3"/>
      <c r="Q298" s="3"/>
      <c r="R298" s="3"/>
      <c r="S298" s="3"/>
    </row>
    <row r="299">
      <c r="A299" s="9"/>
      <c r="B299" s="9"/>
      <c r="C299" s="9"/>
      <c r="D299" s="9"/>
      <c r="E299" s="9"/>
      <c r="F299" s="9"/>
      <c r="G299" s="100"/>
      <c r="H299" s="100"/>
      <c r="I299" s="84"/>
      <c r="J299" s="84"/>
      <c r="K299" s="9"/>
      <c r="L299" s="9"/>
      <c r="M299" s="9"/>
      <c r="N299" s="9"/>
      <c r="O299" s="9"/>
      <c r="P299" s="9"/>
      <c r="Q299" s="9"/>
      <c r="R299" s="9"/>
      <c r="S299" s="9"/>
    </row>
    <row r="300">
      <c r="A300" s="3"/>
      <c r="B300" s="3"/>
      <c r="C300" s="3"/>
      <c r="D300" s="3"/>
      <c r="E300" s="3"/>
      <c r="F300" s="3"/>
      <c r="G300" s="99"/>
      <c r="H300" s="99"/>
      <c r="I300" s="81"/>
      <c r="J300" s="81"/>
      <c r="K300" s="3"/>
      <c r="L300" s="3"/>
      <c r="M300" s="3"/>
      <c r="N300" s="3"/>
      <c r="O300" s="3"/>
      <c r="P300" s="3"/>
      <c r="Q300" s="3"/>
      <c r="R300" s="3"/>
      <c r="S300" s="3"/>
    </row>
    <row r="301">
      <c r="A301" s="9"/>
      <c r="B301" s="9"/>
      <c r="C301" s="9"/>
      <c r="D301" s="9"/>
      <c r="E301" s="9"/>
      <c r="F301" s="9"/>
      <c r="G301" s="100"/>
      <c r="H301" s="100"/>
      <c r="I301" s="84"/>
      <c r="J301" s="84"/>
      <c r="K301" s="9"/>
      <c r="L301" s="9"/>
      <c r="M301" s="9"/>
      <c r="N301" s="9"/>
      <c r="O301" s="9"/>
      <c r="P301" s="9"/>
      <c r="Q301" s="9"/>
      <c r="R301" s="9"/>
      <c r="S301" s="9"/>
    </row>
    <row r="302">
      <c r="A302" s="3"/>
      <c r="B302" s="3"/>
      <c r="C302" s="3"/>
      <c r="D302" s="3"/>
      <c r="E302" s="3"/>
      <c r="F302" s="3"/>
      <c r="G302" s="99"/>
      <c r="H302" s="99"/>
      <c r="I302" s="81"/>
      <c r="J302" s="81"/>
      <c r="K302" s="3"/>
      <c r="L302" s="3"/>
      <c r="M302" s="3"/>
      <c r="N302" s="3"/>
      <c r="O302" s="3"/>
      <c r="P302" s="3"/>
      <c r="Q302" s="3"/>
      <c r="R302" s="3"/>
      <c r="S302" s="3"/>
    </row>
    <row r="303">
      <c r="A303" s="9"/>
      <c r="B303" s="9"/>
      <c r="C303" s="9"/>
      <c r="D303" s="9"/>
      <c r="E303" s="9"/>
      <c r="F303" s="9"/>
      <c r="G303" s="100"/>
      <c r="H303" s="100"/>
      <c r="I303" s="84"/>
      <c r="J303" s="84"/>
      <c r="K303" s="9"/>
      <c r="L303" s="9"/>
      <c r="M303" s="9"/>
      <c r="N303" s="9"/>
      <c r="O303" s="9"/>
      <c r="P303" s="9"/>
      <c r="Q303" s="9"/>
      <c r="R303" s="9"/>
      <c r="S303" s="9"/>
    </row>
    <row r="304">
      <c r="A304" s="3"/>
      <c r="B304" s="3"/>
      <c r="C304" s="3"/>
      <c r="D304" s="3"/>
      <c r="E304" s="3"/>
      <c r="F304" s="3"/>
      <c r="G304" s="99"/>
      <c r="H304" s="99"/>
      <c r="I304" s="81"/>
      <c r="J304" s="81"/>
      <c r="K304" s="3"/>
      <c r="L304" s="3"/>
      <c r="M304" s="3"/>
      <c r="N304" s="3"/>
      <c r="O304" s="3"/>
      <c r="P304" s="3"/>
      <c r="Q304" s="3"/>
      <c r="R304" s="3"/>
      <c r="S304" s="3"/>
    </row>
    <row r="305">
      <c r="A305" s="9"/>
      <c r="B305" s="9"/>
      <c r="C305" s="9"/>
      <c r="D305" s="9"/>
      <c r="E305" s="9"/>
      <c r="F305" s="9"/>
      <c r="G305" s="100"/>
      <c r="H305" s="100"/>
      <c r="I305" s="84"/>
      <c r="J305" s="84"/>
      <c r="K305" s="9"/>
      <c r="L305" s="9"/>
      <c r="M305" s="9"/>
      <c r="N305" s="9"/>
      <c r="O305" s="9"/>
      <c r="P305" s="9"/>
      <c r="Q305" s="9"/>
      <c r="R305" s="9"/>
      <c r="S305" s="9"/>
    </row>
    <row r="306">
      <c r="A306" s="3"/>
      <c r="B306" s="3"/>
      <c r="C306" s="3"/>
      <c r="D306" s="3"/>
      <c r="E306" s="3"/>
      <c r="F306" s="3"/>
      <c r="G306" s="99"/>
      <c r="H306" s="99"/>
      <c r="I306" s="81"/>
      <c r="J306" s="81"/>
      <c r="K306" s="3"/>
      <c r="L306" s="3"/>
      <c r="M306" s="3"/>
      <c r="N306" s="3"/>
      <c r="O306" s="3"/>
      <c r="P306" s="3"/>
      <c r="Q306" s="3"/>
      <c r="R306" s="3"/>
      <c r="S306" s="3"/>
    </row>
    <row r="307">
      <c r="A307" s="9"/>
      <c r="B307" s="9"/>
      <c r="C307" s="9"/>
      <c r="D307" s="9"/>
      <c r="E307" s="9"/>
      <c r="F307" s="9"/>
      <c r="G307" s="100"/>
      <c r="H307" s="100"/>
      <c r="I307" s="84"/>
      <c r="J307" s="84"/>
      <c r="K307" s="9"/>
      <c r="L307" s="9"/>
      <c r="M307" s="9"/>
      <c r="N307" s="9"/>
      <c r="O307" s="9"/>
      <c r="P307" s="9"/>
      <c r="Q307" s="9"/>
      <c r="R307" s="9"/>
      <c r="S307" s="9"/>
    </row>
    <row r="308">
      <c r="A308" s="3"/>
      <c r="B308" s="3"/>
      <c r="C308" s="3"/>
      <c r="D308" s="3"/>
      <c r="E308" s="3"/>
      <c r="F308" s="3"/>
      <c r="G308" s="99"/>
      <c r="H308" s="99"/>
      <c r="I308" s="81"/>
      <c r="J308" s="81"/>
      <c r="K308" s="3"/>
      <c r="L308" s="3"/>
      <c r="M308" s="3"/>
      <c r="N308" s="3"/>
      <c r="O308" s="3"/>
      <c r="P308" s="3"/>
      <c r="Q308" s="3"/>
      <c r="R308" s="3"/>
      <c r="S308" s="3"/>
    </row>
    <row r="309">
      <c r="A309" s="9"/>
      <c r="B309" s="9"/>
      <c r="C309" s="9"/>
      <c r="D309" s="9"/>
      <c r="E309" s="9"/>
      <c r="F309" s="9"/>
      <c r="G309" s="100"/>
      <c r="H309" s="100"/>
      <c r="I309" s="84"/>
      <c r="J309" s="84"/>
      <c r="K309" s="9"/>
      <c r="L309" s="9"/>
      <c r="M309" s="9"/>
      <c r="N309" s="9"/>
      <c r="O309" s="9"/>
      <c r="P309" s="9"/>
      <c r="Q309" s="9"/>
      <c r="R309" s="9"/>
      <c r="S309" s="9"/>
    </row>
    <row r="310">
      <c r="A310" s="3"/>
      <c r="B310" s="3"/>
      <c r="C310" s="3"/>
      <c r="D310" s="3"/>
      <c r="E310" s="3"/>
      <c r="F310" s="3"/>
      <c r="G310" s="99"/>
      <c r="H310" s="99"/>
      <c r="I310" s="81"/>
      <c r="J310" s="81"/>
      <c r="K310" s="3"/>
      <c r="L310" s="3"/>
      <c r="M310" s="3"/>
      <c r="N310" s="3"/>
      <c r="O310" s="3"/>
      <c r="P310" s="3"/>
      <c r="Q310" s="3"/>
      <c r="R310" s="3"/>
      <c r="S310" s="3"/>
    </row>
    <row r="311">
      <c r="A311" s="9"/>
      <c r="B311" s="9"/>
      <c r="C311" s="9"/>
      <c r="D311" s="9"/>
      <c r="E311" s="9"/>
      <c r="F311" s="9"/>
      <c r="G311" s="100"/>
      <c r="H311" s="100"/>
      <c r="I311" s="84"/>
      <c r="J311" s="84"/>
      <c r="K311" s="9"/>
      <c r="L311" s="9"/>
      <c r="M311" s="9"/>
      <c r="N311" s="9"/>
      <c r="O311" s="9"/>
      <c r="P311" s="9"/>
      <c r="Q311" s="9"/>
      <c r="R311" s="9"/>
      <c r="S311" s="9"/>
    </row>
    <row r="312">
      <c r="A312" s="3"/>
      <c r="B312" s="3"/>
      <c r="C312" s="3"/>
      <c r="D312" s="3"/>
      <c r="E312" s="3"/>
      <c r="F312" s="3"/>
      <c r="G312" s="99"/>
      <c r="H312" s="99"/>
      <c r="I312" s="81"/>
      <c r="J312" s="81"/>
      <c r="K312" s="3"/>
      <c r="L312" s="3"/>
      <c r="M312" s="3"/>
      <c r="N312" s="3"/>
      <c r="O312" s="3"/>
      <c r="P312" s="3"/>
      <c r="Q312" s="3"/>
      <c r="R312" s="3"/>
      <c r="S312" s="3"/>
    </row>
    <row r="313">
      <c r="A313" s="9"/>
      <c r="B313" s="9"/>
      <c r="C313" s="9"/>
      <c r="D313" s="9"/>
      <c r="E313" s="9"/>
      <c r="F313" s="9"/>
      <c r="G313" s="100"/>
      <c r="H313" s="100"/>
      <c r="I313" s="84"/>
      <c r="J313" s="84"/>
      <c r="K313" s="9"/>
      <c r="L313" s="9"/>
      <c r="M313" s="9"/>
      <c r="N313" s="9"/>
      <c r="O313" s="9"/>
      <c r="P313" s="9"/>
      <c r="Q313" s="9"/>
      <c r="R313" s="9"/>
      <c r="S313" s="9"/>
    </row>
    <row r="314">
      <c r="A314" s="3"/>
      <c r="B314" s="3"/>
      <c r="C314" s="3"/>
      <c r="D314" s="3"/>
      <c r="E314" s="3"/>
      <c r="F314" s="3"/>
      <c r="G314" s="99"/>
      <c r="H314" s="99"/>
      <c r="I314" s="81"/>
      <c r="J314" s="81"/>
      <c r="K314" s="3"/>
      <c r="L314" s="3"/>
      <c r="M314" s="3"/>
      <c r="N314" s="3"/>
      <c r="O314" s="3"/>
      <c r="P314" s="3"/>
      <c r="Q314" s="3"/>
      <c r="R314" s="3"/>
      <c r="S314" s="3"/>
    </row>
    <row r="315">
      <c r="A315" s="9"/>
      <c r="B315" s="9"/>
      <c r="C315" s="9"/>
      <c r="D315" s="9"/>
      <c r="E315" s="9"/>
      <c r="F315" s="9"/>
      <c r="G315" s="100"/>
      <c r="H315" s="100"/>
      <c r="I315" s="84"/>
      <c r="J315" s="84"/>
      <c r="K315" s="9"/>
      <c r="L315" s="9"/>
      <c r="M315" s="9"/>
      <c r="N315" s="9"/>
      <c r="O315" s="9"/>
      <c r="P315" s="9"/>
      <c r="Q315" s="9"/>
      <c r="R315" s="9"/>
      <c r="S315" s="9"/>
    </row>
    <row r="316">
      <c r="A316" s="3"/>
      <c r="B316" s="3"/>
      <c r="C316" s="3"/>
      <c r="D316" s="3"/>
      <c r="E316" s="3"/>
      <c r="F316" s="3"/>
      <c r="G316" s="99"/>
      <c r="H316" s="99"/>
      <c r="I316" s="81"/>
      <c r="J316" s="81"/>
      <c r="K316" s="3"/>
      <c r="L316" s="3"/>
      <c r="M316" s="3"/>
      <c r="N316" s="3"/>
      <c r="O316" s="3"/>
      <c r="P316" s="3"/>
      <c r="Q316" s="3"/>
      <c r="R316" s="3"/>
      <c r="S316" s="3"/>
    </row>
    <row r="317">
      <c r="A317" s="9"/>
      <c r="B317" s="9"/>
      <c r="C317" s="9"/>
      <c r="D317" s="9"/>
      <c r="E317" s="9"/>
      <c r="F317" s="9"/>
      <c r="G317" s="100"/>
      <c r="H317" s="100"/>
      <c r="I317" s="84"/>
      <c r="J317" s="84"/>
      <c r="K317" s="9"/>
      <c r="L317" s="9"/>
      <c r="M317" s="9"/>
      <c r="N317" s="9"/>
      <c r="O317" s="9"/>
      <c r="P317" s="9"/>
      <c r="Q317" s="9"/>
      <c r="R317" s="9"/>
      <c r="S317" s="9"/>
    </row>
    <row r="318">
      <c r="A318" s="3"/>
      <c r="B318" s="3"/>
      <c r="C318" s="3"/>
      <c r="D318" s="3"/>
      <c r="E318" s="3"/>
      <c r="F318" s="3"/>
      <c r="G318" s="99"/>
      <c r="H318" s="99"/>
      <c r="I318" s="81"/>
      <c r="J318" s="81"/>
      <c r="K318" s="3"/>
      <c r="L318" s="3"/>
      <c r="M318" s="3"/>
      <c r="N318" s="3"/>
      <c r="O318" s="3"/>
      <c r="P318" s="3"/>
      <c r="Q318" s="3"/>
      <c r="R318" s="3"/>
      <c r="S318" s="3"/>
    </row>
    <row r="319">
      <c r="A319" s="9"/>
      <c r="B319" s="9"/>
      <c r="C319" s="9"/>
      <c r="D319" s="9"/>
      <c r="E319" s="9"/>
      <c r="F319" s="9"/>
      <c r="G319" s="100"/>
      <c r="H319" s="100"/>
      <c r="I319" s="84"/>
      <c r="J319" s="84"/>
      <c r="K319" s="9"/>
      <c r="L319" s="9"/>
      <c r="M319" s="9"/>
      <c r="N319" s="9"/>
      <c r="O319" s="9"/>
      <c r="P319" s="9"/>
      <c r="Q319" s="9"/>
      <c r="R319" s="9"/>
      <c r="S319" s="9"/>
    </row>
    <row r="320">
      <c r="A320" s="3"/>
      <c r="B320" s="3"/>
      <c r="C320" s="3"/>
      <c r="D320" s="3"/>
      <c r="E320" s="3"/>
      <c r="F320" s="3"/>
      <c r="G320" s="99"/>
      <c r="H320" s="99"/>
      <c r="I320" s="81"/>
      <c r="J320" s="81"/>
      <c r="K320" s="3"/>
      <c r="L320" s="3"/>
      <c r="M320" s="3"/>
      <c r="N320" s="3"/>
      <c r="O320" s="3"/>
      <c r="P320" s="3"/>
      <c r="Q320" s="3"/>
      <c r="R320" s="3"/>
      <c r="S320" s="3"/>
    </row>
    <row r="321">
      <c r="A321" s="9"/>
      <c r="B321" s="9"/>
      <c r="C321" s="9"/>
      <c r="D321" s="9"/>
      <c r="E321" s="9"/>
      <c r="F321" s="9"/>
      <c r="G321" s="100"/>
      <c r="H321" s="100"/>
      <c r="I321" s="84"/>
      <c r="J321" s="84"/>
      <c r="K321" s="9"/>
      <c r="L321" s="9"/>
      <c r="M321" s="9"/>
      <c r="N321" s="9"/>
      <c r="O321" s="9"/>
      <c r="P321" s="9"/>
      <c r="Q321" s="9"/>
      <c r="R321" s="9"/>
      <c r="S321" s="9"/>
    </row>
    <row r="322">
      <c r="A322" s="3"/>
      <c r="B322" s="3"/>
      <c r="C322" s="3"/>
      <c r="D322" s="3"/>
      <c r="E322" s="3"/>
      <c r="F322" s="3"/>
      <c r="G322" s="99"/>
      <c r="H322" s="99"/>
      <c r="I322" s="81"/>
      <c r="J322" s="81"/>
      <c r="K322" s="3"/>
      <c r="L322" s="3"/>
      <c r="M322" s="3"/>
      <c r="N322" s="3"/>
      <c r="O322" s="3"/>
      <c r="P322" s="3"/>
      <c r="Q322" s="3"/>
      <c r="R322" s="3"/>
      <c r="S322" s="3"/>
    </row>
    <row r="323">
      <c r="A323" s="9"/>
      <c r="B323" s="9"/>
      <c r="C323" s="9"/>
      <c r="D323" s="9"/>
      <c r="E323" s="9"/>
      <c r="F323" s="9"/>
      <c r="G323" s="100"/>
      <c r="H323" s="100"/>
      <c r="I323" s="84"/>
      <c r="J323" s="84"/>
      <c r="K323" s="9"/>
      <c r="L323" s="9"/>
      <c r="M323" s="9"/>
      <c r="N323" s="9"/>
      <c r="O323" s="9"/>
      <c r="P323" s="9"/>
      <c r="Q323" s="9"/>
      <c r="R323" s="9"/>
      <c r="S323" s="9"/>
    </row>
    <row r="324">
      <c r="A324" s="3"/>
      <c r="B324" s="3"/>
      <c r="C324" s="3"/>
      <c r="D324" s="3"/>
      <c r="E324" s="3"/>
      <c r="F324" s="3"/>
      <c r="G324" s="99"/>
      <c r="H324" s="99"/>
      <c r="I324" s="81"/>
      <c r="J324" s="81"/>
      <c r="K324" s="3"/>
      <c r="L324" s="3"/>
      <c r="M324" s="3"/>
      <c r="N324" s="3"/>
      <c r="O324" s="3"/>
      <c r="P324" s="3"/>
      <c r="Q324" s="3"/>
      <c r="R324" s="3"/>
      <c r="S324" s="3"/>
    </row>
    <row r="325">
      <c r="A325" s="9"/>
      <c r="B325" s="9"/>
      <c r="C325" s="9"/>
      <c r="D325" s="9"/>
      <c r="E325" s="9"/>
      <c r="F325" s="9"/>
      <c r="G325" s="100"/>
      <c r="H325" s="100"/>
      <c r="I325" s="84"/>
      <c r="J325" s="84"/>
      <c r="K325" s="9"/>
      <c r="L325" s="9"/>
      <c r="M325" s="9"/>
      <c r="N325" s="9"/>
      <c r="O325" s="9"/>
      <c r="P325" s="9"/>
      <c r="Q325" s="9"/>
      <c r="R325" s="9"/>
      <c r="S325" s="9"/>
    </row>
    <row r="326">
      <c r="A326" s="3"/>
      <c r="B326" s="3"/>
      <c r="C326" s="3"/>
      <c r="D326" s="3"/>
      <c r="E326" s="3"/>
      <c r="F326" s="3"/>
      <c r="G326" s="99"/>
      <c r="H326" s="99"/>
      <c r="I326" s="81"/>
      <c r="J326" s="81"/>
      <c r="K326" s="3"/>
      <c r="L326" s="3"/>
      <c r="M326" s="3"/>
      <c r="N326" s="3"/>
      <c r="O326" s="3"/>
      <c r="P326" s="3"/>
      <c r="Q326" s="3"/>
      <c r="R326" s="3"/>
      <c r="S326" s="3"/>
    </row>
    <row r="327">
      <c r="A327" s="9"/>
      <c r="B327" s="9"/>
      <c r="C327" s="9"/>
      <c r="D327" s="9"/>
      <c r="E327" s="9"/>
      <c r="F327" s="9"/>
      <c r="G327" s="100"/>
      <c r="H327" s="100"/>
      <c r="I327" s="84"/>
      <c r="J327" s="84"/>
      <c r="K327" s="9"/>
      <c r="L327" s="9"/>
      <c r="M327" s="9"/>
      <c r="N327" s="9"/>
      <c r="O327" s="9"/>
      <c r="P327" s="9"/>
      <c r="Q327" s="9"/>
      <c r="R327" s="9"/>
      <c r="S327" s="9"/>
    </row>
    <row r="328">
      <c r="A328" s="3"/>
      <c r="B328" s="3"/>
      <c r="C328" s="3"/>
      <c r="D328" s="3"/>
      <c r="E328" s="3"/>
      <c r="F328" s="3"/>
      <c r="G328" s="99"/>
      <c r="H328" s="99"/>
      <c r="I328" s="81"/>
      <c r="J328" s="81"/>
      <c r="K328" s="3"/>
      <c r="L328" s="3"/>
      <c r="M328" s="3"/>
      <c r="N328" s="3"/>
      <c r="O328" s="3"/>
      <c r="P328" s="3"/>
      <c r="Q328" s="3"/>
      <c r="R328" s="3"/>
      <c r="S328" s="3"/>
    </row>
    <row r="329">
      <c r="A329" s="9"/>
      <c r="B329" s="9"/>
      <c r="C329" s="9"/>
      <c r="D329" s="9"/>
      <c r="E329" s="9"/>
      <c r="F329" s="9"/>
      <c r="G329" s="100"/>
      <c r="H329" s="100"/>
      <c r="I329" s="84"/>
      <c r="J329" s="84"/>
      <c r="K329" s="9"/>
      <c r="L329" s="9"/>
      <c r="M329" s="9"/>
      <c r="N329" s="9"/>
      <c r="O329" s="9"/>
      <c r="P329" s="9"/>
      <c r="Q329" s="9"/>
      <c r="R329" s="9"/>
      <c r="S329" s="9"/>
    </row>
    <row r="330">
      <c r="A330" s="3"/>
      <c r="B330" s="3"/>
      <c r="C330" s="3"/>
      <c r="D330" s="3"/>
      <c r="E330" s="3"/>
      <c r="F330" s="3"/>
      <c r="G330" s="99"/>
      <c r="H330" s="99"/>
      <c r="I330" s="81"/>
      <c r="J330" s="81"/>
      <c r="K330" s="3"/>
      <c r="L330" s="3"/>
      <c r="M330" s="3"/>
      <c r="N330" s="3"/>
      <c r="O330" s="3"/>
      <c r="P330" s="3"/>
      <c r="Q330" s="3"/>
      <c r="R330" s="3"/>
      <c r="S330" s="3"/>
    </row>
    <row r="331">
      <c r="A331" s="9"/>
      <c r="B331" s="9"/>
      <c r="C331" s="9"/>
      <c r="D331" s="9"/>
      <c r="E331" s="9"/>
      <c r="F331" s="9"/>
      <c r="G331" s="100"/>
      <c r="H331" s="100"/>
      <c r="I331" s="84"/>
      <c r="J331" s="84"/>
      <c r="K331" s="9"/>
      <c r="L331" s="9"/>
      <c r="M331" s="9"/>
      <c r="N331" s="9"/>
      <c r="O331" s="9"/>
      <c r="P331" s="9"/>
      <c r="Q331" s="9"/>
      <c r="R331" s="9"/>
      <c r="S331" s="9"/>
    </row>
    <row r="332">
      <c r="A332" s="3"/>
      <c r="B332" s="3"/>
      <c r="C332" s="3"/>
      <c r="D332" s="3"/>
      <c r="E332" s="3"/>
      <c r="F332" s="3"/>
      <c r="G332" s="99"/>
      <c r="H332" s="99"/>
      <c r="I332" s="81"/>
      <c r="J332" s="81"/>
      <c r="K332" s="3"/>
      <c r="L332" s="3"/>
      <c r="M332" s="3"/>
      <c r="N332" s="3"/>
      <c r="O332" s="3"/>
      <c r="P332" s="3"/>
      <c r="Q332" s="3"/>
      <c r="R332" s="3"/>
      <c r="S332" s="3"/>
    </row>
    <row r="333">
      <c r="A333" s="9"/>
      <c r="B333" s="9"/>
      <c r="C333" s="9"/>
      <c r="D333" s="9"/>
      <c r="E333" s="9"/>
      <c r="F333" s="9"/>
      <c r="G333" s="100"/>
      <c r="H333" s="100"/>
      <c r="I333" s="84"/>
      <c r="J333" s="84"/>
      <c r="K333" s="9"/>
      <c r="L333" s="9"/>
      <c r="M333" s="9"/>
      <c r="N333" s="9"/>
      <c r="O333" s="9"/>
      <c r="P333" s="9"/>
      <c r="Q333" s="9"/>
      <c r="R333" s="9"/>
      <c r="S333" s="9"/>
    </row>
    <row r="334">
      <c r="A334" s="3"/>
      <c r="B334" s="3"/>
      <c r="C334" s="3"/>
      <c r="D334" s="3"/>
      <c r="E334" s="3"/>
      <c r="F334" s="3"/>
      <c r="G334" s="99"/>
      <c r="H334" s="99"/>
      <c r="I334" s="81"/>
      <c r="J334" s="81"/>
      <c r="K334" s="3"/>
      <c r="L334" s="3"/>
      <c r="M334" s="3"/>
      <c r="N334" s="3"/>
      <c r="O334" s="3"/>
      <c r="P334" s="3"/>
      <c r="Q334" s="3"/>
      <c r="R334" s="3"/>
      <c r="S334" s="3"/>
    </row>
    <row r="335">
      <c r="A335" s="9"/>
      <c r="B335" s="9"/>
      <c r="C335" s="9"/>
      <c r="D335" s="9"/>
      <c r="E335" s="9"/>
      <c r="F335" s="9"/>
      <c r="G335" s="100"/>
      <c r="H335" s="100"/>
      <c r="I335" s="84"/>
      <c r="J335" s="84"/>
      <c r="K335" s="9"/>
      <c r="L335" s="9"/>
      <c r="M335" s="9"/>
      <c r="N335" s="9"/>
      <c r="O335" s="9"/>
      <c r="P335" s="9"/>
      <c r="Q335" s="9"/>
      <c r="R335" s="9"/>
      <c r="S335" s="9"/>
    </row>
    <row r="336">
      <c r="A336" s="3"/>
      <c r="B336" s="3"/>
      <c r="C336" s="3"/>
      <c r="D336" s="3"/>
      <c r="E336" s="3"/>
      <c r="F336" s="3"/>
      <c r="G336" s="99"/>
      <c r="H336" s="99"/>
      <c r="I336" s="81"/>
      <c r="J336" s="81"/>
      <c r="K336" s="3"/>
      <c r="L336" s="3"/>
      <c r="M336" s="3"/>
      <c r="N336" s="3"/>
      <c r="O336" s="3"/>
      <c r="P336" s="3"/>
      <c r="Q336" s="3"/>
      <c r="R336" s="3"/>
      <c r="S336" s="3"/>
    </row>
    <row r="337">
      <c r="A337" s="9"/>
      <c r="B337" s="9"/>
      <c r="C337" s="9"/>
      <c r="D337" s="9"/>
      <c r="E337" s="9"/>
      <c r="F337" s="9"/>
      <c r="G337" s="100"/>
      <c r="H337" s="100"/>
      <c r="I337" s="84"/>
      <c r="J337" s="84"/>
      <c r="K337" s="9"/>
      <c r="L337" s="9"/>
      <c r="M337" s="9"/>
      <c r="N337" s="9"/>
      <c r="O337" s="9"/>
      <c r="P337" s="9"/>
      <c r="Q337" s="9"/>
      <c r="R337" s="9"/>
      <c r="S337" s="9"/>
    </row>
    <row r="338">
      <c r="A338" s="3"/>
      <c r="B338" s="3"/>
      <c r="C338" s="3"/>
      <c r="D338" s="3"/>
      <c r="E338" s="3"/>
      <c r="F338" s="3"/>
      <c r="G338" s="99"/>
      <c r="H338" s="99"/>
      <c r="I338" s="81"/>
      <c r="J338" s="81"/>
      <c r="K338" s="3"/>
      <c r="L338" s="3"/>
      <c r="M338" s="3"/>
      <c r="N338" s="3"/>
      <c r="O338" s="3"/>
      <c r="P338" s="3"/>
      <c r="Q338" s="3"/>
      <c r="R338" s="3"/>
      <c r="S338" s="3"/>
    </row>
    <row r="339">
      <c r="A339" s="9"/>
      <c r="B339" s="9"/>
      <c r="C339" s="9"/>
      <c r="D339" s="9"/>
      <c r="E339" s="9"/>
      <c r="F339" s="9"/>
      <c r="G339" s="100"/>
      <c r="H339" s="100"/>
      <c r="I339" s="84"/>
      <c r="J339" s="84"/>
      <c r="K339" s="9"/>
      <c r="L339" s="9"/>
      <c r="M339" s="9"/>
      <c r="N339" s="9"/>
      <c r="O339" s="9"/>
      <c r="P339" s="9"/>
      <c r="Q339" s="9"/>
      <c r="R339" s="9"/>
      <c r="S339" s="9"/>
    </row>
    <row r="340">
      <c r="A340" s="3"/>
      <c r="B340" s="3"/>
      <c r="C340" s="3"/>
      <c r="D340" s="3"/>
      <c r="E340" s="3"/>
      <c r="F340" s="3"/>
      <c r="G340" s="99"/>
      <c r="H340" s="99"/>
      <c r="I340" s="81"/>
      <c r="J340" s="81"/>
      <c r="K340" s="3"/>
      <c r="L340" s="3"/>
      <c r="M340" s="3"/>
      <c r="N340" s="3"/>
      <c r="O340" s="3"/>
      <c r="P340" s="3"/>
      <c r="Q340" s="3"/>
      <c r="R340" s="3"/>
      <c r="S340" s="3"/>
    </row>
    <row r="341">
      <c r="A341" s="9"/>
      <c r="B341" s="9"/>
      <c r="C341" s="9"/>
      <c r="D341" s="9"/>
      <c r="E341" s="9"/>
      <c r="F341" s="9"/>
      <c r="G341" s="100"/>
      <c r="H341" s="100"/>
      <c r="I341" s="84"/>
      <c r="J341" s="84"/>
      <c r="K341" s="9"/>
      <c r="L341" s="9"/>
      <c r="M341" s="9"/>
      <c r="N341" s="9"/>
      <c r="O341" s="9"/>
      <c r="P341" s="9"/>
      <c r="Q341" s="9"/>
      <c r="R341" s="9"/>
      <c r="S341" s="9"/>
    </row>
    <row r="342">
      <c r="A342" s="3"/>
      <c r="B342" s="3"/>
      <c r="C342" s="3"/>
      <c r="D342" s="3"/>
      <c r="E342" s="3"/>
      <c r="F342" s="3"/>
      <c r="G342" s="99"/>
      <c r="H342" s="99"/>
      <c r="I342" s="81"/>
      <c r="J342" s="81"/>
      <c r="K342" s="3"/>
      <c r="L342" s="3"/>
      <c r="M342" s="3"/>
      <c r="N342" s="3"/>
      <c r="O342" s="3"/>
      <c r="P342" s="3"/>
      <c r="Q342" s="3"/>
      <c r="R342" s="3"/>
      <c r="S342" s="3"/>
    </row>
    <row r="343">
      <c r="A343" s="9"/>
      <c r="B343" s="9"/>
      <c r="C343" s="9"/>
      <c r="D343" s="9"/>
      <c r="E343" s="9"/>
      <c r="F343" s="9"/>
      <c r="G343" s="100"/>
      <c r="H343" s="100"/>
      <c r="I343" s="84"/>
      <c r="J343" s="84"/>
      <c r="K343" s="9"/>
      <c r="L343" s="9"/>
      <c r="M343" s="9"/>
      <c r="N343" s="9"/>
      <c r="O343" s="9"/>
      <c r="P343" s="9"/>
      <c r="Q343" s="9"/>
      <c r="R343" s="9"/>
      <c r="S343" s="9"/>
    </row>
    <row r="344">
      <c r="A344" s="3"/>
      <c r="B344" s="3"/>
      <c r="C344" s="3"/>
      <c r="D344" s="3"/>
      <c r="E344" s="3"/>
      <c r="F344" s="3"/>
      <c r="G344" s="99"/>
      <c r="H344" s="99"/>
      <c r="I344" s="81"/>
      <c r="J344" s="81"/>
      <c r="K344" s="3"/>
      <c r="L344" s="3"/>
      <c r="M344" s="3"/>
      <c r="N344" s="3"/>
      <c r="O344" s="3"/>
      <c r="P344" s="3"/>
      <c r="Q344" s="3"/>
      <c r="R344" s="3"/>
      <c r="S344" s="3"/>
    </row>
    <row r="345">
      <c r="A345" s="9"/>
      <c r="B345" s="9"/>
      <c r="C345" s="9"/>
      <c r="D345" s="9"/>
      <c r="E345" s="9"/>
      <c r="F345" s="9"/>
      <c r="G345" s="100"/>
      <c r="H345" s="100"/>
      <c r="I345" s="84"/>
      <c r="J345" s="84"/>
      <c r="K345" s="9"/>
      <c r="L345" s="9"/>
      <c r="M345" s="9"/>
      <c r="N345" s="9"/>
      <c r="O345" s="9"/>
      <c r="P345" s="9"/>
      <c r="Q345" s="9"/>
      <c r="R345" s="9"/>
      <c r="S345" s="9"/>
    </row>
    <row r="346">
      <c r="A346" s="3"/>
      <c r="B346" s="3"/>
      <c r="C346" s="3"/>
      <c r="D346" s="3"/>
      <c r="E346" s="3"/>
      <c r="F346" s="3"/>
      <c r="G346" s="99"/>
      <c r="H346" s="99"/>
      <c r="I346" s="81"/>
      <c r="J346" s="81"/>
      <c r="K346" s="3"/>
      <c r="L346" s="3"/>
      <c r="M346" s="3"/>
      <c r="N346" s="3"/>
      <c r="O346" s="3"/>
      <c r="P346" s="3"/>
      <c r="Q346" s="3"/>
      <c r="R346" s="3"/>
      <c r="S346" s="3"/>
    </row>
    <row r="347">
      <c r="A347" s="9"/>
      <c r="B347" s="9"/>
      <c r="C347" s="9"/>
      <c r="D347" s="9"/>
      <c r="E347" s="9"/>
      <c r="F347" s="9"/>
      <c r="G347" s="100"/>
      <c r="H347" s="100"/>
      <c r="I347" s="84"/>
      <c r="J347" s="84"/>
      <c r="K347" s="9"/>
      <c r="L347" s="9"/>
      <c r="M347" s="9"/>
      <c r="N347" s="9"/>
      <c r="O347" s="9"/>
      <c r="P347" s="9"/>
      <c r="Q347" s="9"/>
      <c r="R347" s="9"/>
      <c r="S347" s="9"/>
    </row>
    <row r="348">
      <c r="A348" s="3"/>
      <c r="B348" s="3"/>
      <c r="C348" s="3"/>
      <c r="D348" s="3"/>
      <c r="E348" s="3"/>
      <c r="F348" s="3"/>
      <c r="G348" s="99"/>
      <c r="H348" s="99"/>
      <c r="I348" s="81"/>
      <c r="J348" s="81"/>
      <c r="K348" s="3"/>
      <c r="L348" s="3"/>
      <c r="M348" s="3"/>
      <c r="N348" s="3"/>
      <c r="O348" s="3"/>
      <c r="P348" s="3"/>
      <c r="Q348" s="3"/>
      <c r="R348" s="3"/>
      <c r="S348" s="3"/>
    </row>
    <row r="349">
      <c r="A349" s="9"/>
      <c r="B349" s="9"/>
      <c r="C349" s="9"/>
      <c r="D349" s="9"/>
      <c r="E349" s="9"/>
      <c r="F349" s="9"/>
      <c r="G349" s="100"/>
      <c r="H349" s="100"/>
      <c r="I349" s="84"/>
      <c r="J349" s="84"/>
      <c r="K349" s="9"/>
      <c r="L349" s="9"/>
      <c r="M349" s="9"/>
      <c r="N349" s="9"/>
      <c r="O349" s="9"/>
      <c r="P349" s="9"/>
      <c r="Q349" s="9"/>
      <c r="R349" s="9"/>
      <c r="S349" s="9"/>
    </row>
    <row r="350">
      <c r="A350" s="3"/>
      <c r="B350" s="3"/>
      <c r="C350" s="3"/>
      <c r="D350" s="3"/>
      <c r="E350" s="3"/>
      <c r="F350" s="3"/>
      <c r="G350" s="99"/>
      <c r="H350" s="99"/>
      <c r="I350" s="81"/>
      <c r="J350" s="81"/>
      <c r="K350" s="3"/>
      <c r="L350" s="3"/>
      <c r="M350" s="3"/>
      <c r="N350" s="3"/>
      <c r="O350" s="3"/>
      <c r="P350" s="3"/>
      <c r="Q350" s="3"/>
      <c r="R350" s="3"/>
      <c r="S350" s="3"/>
    </row>
    <row r="351">
      <c r="A351" s="9"/>
      <c r="B351" s="9"/>
      <c r="C351" s="9"/>
      <c r="D351" s="9"/>
      <c r="E351" s="9"/>
      <c r="F351" s="9"/>
      <c r="G351" s="100"/>
      <c r="H351" s="100"/>
      <c r="I351" s="84"/>
      <c r="J351" s="84"/>
      <c r="K351" s="9"/>
      <c r="L351" s="9"/>
      <c r="M351" s="9"/>
      <c r="N351" s="9"/>
      <c r="O351" s="9"/>
      <c r="P351" s="9"/>
      <c r="Q351" s="9"/>
      <c r="R351" s="9"/>
      <c r="S351" s="9"/>
    </row>
    <row r="352">
      <c r="A352" s="3"/>
      <c r="B352" s="3"/>
      <c r="C352" s="3"/>
      <c r="D352" s="3"/>
      <c r="E352" s="3"/>
      <c r="F352" s="3"/>
      <c r="G352" s="99"/>
      <c r="H352" s="99"/>
      <c r="I352" s="81"/>
      <c r="J352" s="81"/>
      <c r="K352" s="3"/>
      <c r="L352" s="3"/>
      <c r="M352" s="3"/>
      <c r="N352" s="3"/>
      <c r="O352" s="3"/>
      <c r="P352" s="3"/>
      <c r="Q352" s="3"/>
      <c r="R352" s="3"/>
      <c r="S352" s="3"/>
    </row>
    <row r="353">
      <c r="A353" s="9"/>
      <c r="B353" s="9"/>
      <c r="C353" s="9"/>
      <c r="D353" s="9"/>
      <c r="E353" s="9"/>
      <c r="F353" s="9"/>
      <c r="G353" s="100"/>
      <c r="H353" s="100"/>
      <c r="I353" s="84"/>
      <c r="J353" s="84"/>
      <c r="K353" s="9"/>
      <c r="L353" s="9"/>
      <c r="M353" s="9"/>
      <c r="N353" s="9"/>
      <c r="O353" s="9"/>
      <c r="P353" s="9"/>
      <c r="Q353" s="9"/>
      <c r="R353" s="9"/>
      <c r="S353" s="9"/>
    </row>
    <row r="354">
      <c r="A354" s="3"/>
      <c r="B354" s="3"/>
      <c r="C354" s="3"/>
      <c r="D354" s="3"/>
      <c r="E354" s="3"/>
      <c r="F354" s="3"/>
      <c r="G354" s="99"/>
      <c r="H354" s="99"/>
      <c r="I354" s="81"/>
      <c r="J354" s="81"/>
      <c r="K354" s="3"/>
      <c r="L354" s="3"/>
      <c r="M354" s="3"/>
      <c r="N354" s="3"/>
      <c r="O354" s="3"/>
      <c r="P354" s="3"/>
      <c r="Q354" s="3"/>
      <c r="R354" s="3"/>
      <c r="S354" s="3"/>
    </row>
    <row r="355">
      <c r="A355" s="9"/>
      <c r="B355" s="9"/>
      <c r="C355" s="9"/>
      <c r="D355" s="9"/>
      <c r="E355" s="9"/>
      <c r="F355" s="9"/>
      <c r="G355" s="100"/>
      <c r="H355" s="100"/>
      <c r="I355" s="84"/>
      <c r="J355" s="84"/>
      <c r="K355" s="9"/>
      <c r="L355" s="9"/>
      <c r="M355" s="9"/>
      <c r="N355" s="9"/>
      <c r="O355" s="9"/>
      <c r="P355" s="9"/>
      <c r="Q355" s="9"/>
      <c r="R355" s="9"/>
      <c r="S355" s="9"/>
    </row>
    <row r="356">
      <c r="A356" s="3"/>
      <c r="B356" s="3"/>
      <c r="C356" s="3"/>
      <c r="D356" s="3"/>
      <c r="E356" s="3"/>
      <c r="F356" s="3"/>
      <c r="G356" s="99"/>
      <c r="H356" s="99"/>
      <c r="I356" s="81"/>
      <c r="J356" s="81"/>
      <c r="K356" s="3"/>
      <c r="L356" s="3"/>
      <c r="M356" s="3"/>
      <c r="N356" s="3"/>
      <c r="O356" s="3"/>
      <c r="P356" s="3"/>
      <c r="Q356" s="3"/>
      <c r="R356" s="3"/>
      <c r="S356" s="3"/>
    </row>
    <row r="357">
      <c r="A357" s="9"/>
      <c r="B357" s="9"/>
      <c r="C357" s="9"/>
      <c r="D357" s="9"/>
      <c r="E357" s="9"/>
      <c r="F357" s="9"/>
      <c r="G357" s="100"/>
      <c r="H357" s="100"/>
      <c r="I357" s="84"/>
      <c r="J357" s="84"/>
      <c r="K357" s="9"/>
      <c r="L357" s="9"/>
      <c r="M357" s="9"/>
      <c r="N357" s="9"/>
      <c r="O357" s="9"/>
      <c r="P357" s="9"/>
      <c r="Q357" s="9"/>
      <c r="R357" s="9"/>
      <c r="S357" s="9"/>
    </row>
    <row r="358">
      <c r="A358" s="3"/>
      <c r="B358" s="3"/>
      <c r="C358" s="3"/>
      <c r="D358" s="3"/>
      <c r="E358" s="3"/>
      <c r="F358" s="3"/>
      <c r="G358" s="99"/>
      <c r="H358" s="99"/>
      <c r="I358" s="81"/>
      <c r="J358" s="81"/>
      <c r="K358" s="3"/>
      <c r="L358" s="3"/>
      <c r="M358" s="3"/>
      <c r="N358" s="3"/>
      <c r="O358" s="3"/>
      <c r="P358" s="3"/>
      <c r="Q358" s="3"/>
      <c r="R358" s="3"/>
      <c r="S358" s="3"/>
    </row>
    <row r="359">
      <c r="A359" s="9"/>
      <c r="B359" s="9"/>
      <c r="C359" s="9"/>
      <c r="D359" s="9"/>
      <c r="E359" s="9"/>
      <c r="F359" s="9"/>
      <c r="G359" s="100"/>
      <c r="H359" s="100"/>
      <c r="I359" s="84"/>
      <c r="J359" s="84"/>
      <c r="K359" s="9"/>
      <c r="L359" s="9"/>
      <c r="M359" s="9"/>
      <c r="N359" s="9"/>
      <c r="O359" s="9"/>
      <c r="P359" s="9"/>
      <c r="Q359" s="9"/>
      <c r="R359" s="9"/>
      <c r="S359" s="9"/>
    </row>
    <row r="360">
      <c r="A360" s="3"/>
      <c r="B360" s="3"/>
      <c r="C360" s="3"/>
      <c r="D360" s="3"/>
      <c r="E360" s="3"/>
      <c r="F360" s="3"/>
      <c r="G360" s="99"/>
      <c r="H360" s="99"/>
      <c r="I360" s="81"/>
      <c r="J360" s="81"/>
      <c r="K360" s="3"/>
      <c r="L360" s="3"/>
      <c r="M360" s="3"/>
      <c r="N360" s="3"/>
      <c r="O360" s="3"/>
      <c r="P360" s="3"/>
      <c r="Q360" s="3"/>
      <c r="R360" s="3"/>
      <c r="S360" s="3"/>
    </row>
    <row r="361">
      <c r="A361" s="9"/>
      <c r="B361" s="9"/>
      <c r="C361" s="9"/>
      <c r="D361" s="9"/>
      <c r="E361" s="9"/>
      <c r="F361" s="9"/>
      <c r="G361" s="100"/>
      <c r="H361" s="100"/>
      <c r="I361" s="84"/>
      <c r="J361" s="84"/>
      <c r="K361" s="9"/>
      <c r="L361" s="9"/>
      <c r="M361" s="9"/>
      <c r="N361" s="9"/>
      <c r="O361" s="9"/>
      <c r="P361" s="9"/>
      <c r="Q361" s="9"/>
      <c r="R361" s="9"/>
      <c r="S361" s="9"/>
    </row>
    <row r="362">
      <c r="A362" s="3"/>
      <c r="B362" s="3"/>
      <c r="C362" s="3"/>
      <c r="D362" s="3"/>
      <c r="E362" s="3"/>
      <c r="F362" s="3"/>
      <c r="G362" s="99"/>
      <c r="H362" s="99"/>
      <c r="I362" s="81"/>
      <c r="J362" s="81"/>
      <c r="K362" s="3"/>
      <c r="L362" s="3"/>
      <c r="M362" s="3"/>
      <c r="N362" s="3"/>
      <c r="O362" s="3"/>
      <c r="P362" s="3"/>
      <c r="Q362" s="3"/>
      <c r="R362" s="3"/>
      <c r="S362" s="3"/>
    </row>
    <row r="363">
      <c r="A363" s="9"/>
      <c r="B363" s="9"/>
      <c r="C363" s="9"/>
      <c r="D363" s="9"/>
      <c r="E363" s="9"/>
      <c r="F363" s="9"/>
      <c r="G363" s="100"/>
      <c r="H363" s="100"/>
      <c r="I363" s="84"/>
      <c r="J363" s="84"/>
      <c r="K363" s="9"/>
      <c r="L363" s="9"/>
      <c r="M363" s="9"/>
      <c r="N363" s="9"/>
      <c r="O363" s="9"/>
      <c r="P363" s="9"/>
      <c r="Q363" s="9"/>
      <c r="R363" s="9"/>
      <c r="S363" s="9"/>
    </row>
    <row r="364">
      <c r="A364" s="3"/>
      <c r="B364" s="3"/>
      <c r="C364" s="3"/>
      <c r="D364" s="3"/>
      <c r="E364" s="3"/>
      <c r="F364" s="3"/>
      <c r="G364" s="99"/>
      <c r="H364" s="99"/>
      <c r="I364" s="81"/>
      <c r="J364" s="81"/>
      <c r="K364" s="3"/>
      <c r="L364" s="3"/>
      <c r="M364" s="3"/>
      <c r="N364" s="3"/>
      <c r="O364" s="3"/>
      <c r="P364" s="3"/>
      <c r="Q364" s="3"/>
      <c r="R364" s="3"/>
      <c r="S364" s="3"/>
    </row>
    <row r="365">
      <c r="A365" s="9"/>
      <c r="B365" s="9"/>
      <c r="C365" s="9"/>
      <c r="D365" s="9"/>
      <c r="E365" s="9"/>
      <c r="F365" s="9"/>
      <c r="G365" s="100"/>
      <c r="H365" s="100"/>
      <c r="I365" s="84"/>
      <c r="J365" s="84"/>
      <c r="K365" s="9"/>
      <c r="L365" s="9"/>
      <c r="M365" s="9"/>
      <c r="N365" s="9"/>
      <c r="O365" s="9"/>
      <c r="P365" s="9"/>
      <c r="Q365" s="9"/>
      <c r="R365" s="9"/>
      <c r="S365" s="9"/>
    </row>
    <row r="366">
      <c r="A366" s="3"/>
      <c r="B366" s="3"/>
      <c r="C366" s="3"/>
      <c r="D366" s="3"/>
      <c r="E366" s="3"/>
      <c r="F366" s="3"/>
      <c r="G366" s="99"/>
      <c r="H366" s="99"/>
      <c r="I366" s="81"/>
      <c r="J366" s="81"/>
      <c r="K366" s="3"/>
      <c r="L366" s="3"/>
      <c r="M366" s="3"/>
      <c r="N366" s="3"/>
      <c r="O366" s="3"/>
      <c r="P366" s="3"/>
      <c r="Q366" s="3"/>
      <c r="R366" s="3"/>
      <c r="S366" s="3"/>
    </row>
    <row r="367">
      <c r="A367" s="9"/>
      <c r="B367" s="9"/>
      <c r="C367" s="9"/>
      <c r="D367" s="9"/>
      <c r="E367" s="9"/>
      <c r="F367" s="9"/>
      <c r="G367" s="100"/>
      <c r="H367" s="100"/>
      <c r="I367" s="84"/>
      <c r="J367" s="84"/>
      <c r="K367" s="9"/>
      <c r="L367" s="9"/>
      <c r="M367" s="9"/>
      <c r="N367" s="9"/>
      <c r="O367" s="9"/>
      <c r="P367" s="9"/>
      <c r="Q367" s="9"/>
      <c r="R367" s="9"/>
      <c r="S367" s="9"/>
    </row>
    <row r="368">
      <c r="A368" s="3"/>
      <c r="B368" s="3"/>
      <c r="C368" s="3"/>
      <c r="D368" s="3"/>
      <c r="E368" s="3"/>
      <c r="F368" s="3"/>
      <c r="G368" s="99"/>
      <c r="H368" s="99"/>
      <c r="I368" s="81"/>
      <c r="J368" s="81"/>
      <c r="K368" s="3"/>
      <c r="L368" s="3"/>
      <c r="M368" s="3"/>
      <c r="N368" s="3"/>
      <c r="O368" s="3"/>
      <c r="P368" s="3"/>
      <c r="Q368" s="3"/>
      <c r="R368" s="3"/>
      <c r="S368" s="3"/>
    </row>
    <row r="369">
      <c r="A369" s="9"/>
      <c r="B369" s="9"/>
      <c r="C369" s="9"/>
      <c r="D369" s="9"/>
      <c r="E369" s="9"/>
      <c r="F369" s="9"/>
      <c r="G369" s="100"/>
      <c r="H369" s="100"/>
      <c r="I369" s="84"/>
      <c r="J369" s="84"/>
      <c r="K369" s="9"/>
      <c r="L369" s="9"/>
      <c r="M369" s="9"/>
      <c r="N369" s="9"/>
      <c r="O369" s="9"/>
      <c r="P369" s="9"/>
      <c r="Q369" s="9"/>
      <c r="R369" s="9"/>
      <c r="S369" s="9"/>
    </row>
    <row r="370">
      <c r="A370" s="3"/>
      <c r="B370" s="3"/>
      <c r="C370" s="3"/>
      <c r="D370" s="3"/>
      <c r="E370" s="3"/>
      <c r="F370" s="3"/>
      <c r="G370" s="99"/>
      <c r="H370" s="99"/>
      <c r="I370" s="81"/>
      <c r="J370" s="81"/>
      <c r="K370" s="3"/>
      <c r="L370" s="3"/>
      <c r="M370" s="3"/>
      <c r="N370" s="3"/>
      <c r="O370" s="3"/>
      <c r="P370" s="3"/>
      <c r="Q370" s="3"/>
      <c r="R370" s="3"/>
      <c r="S370" s="3"/>
    </row>
    <row r="371">
      <c r="A371" s="9"/>
      <c r="B371" s="9"/>
      <c r="C371" s="9"/>
      <c r="D371" s="9"/>
      <c r="E371" s="9"/>
      <c r="F371" s="9"/>
      <c r="G371" s="100"/>
      <c r="H371" s="100"/>
      <c r="I371" s="84"/>
      <c r="J371" s="84"/>
      <c r="K371" s="9"/>
      <c r="L371" s="9"/>
      <c r="M371" s="9"/>
      <c r="N371" s="9"/>
      <c r="O371" s="9"/>
      <c r="P371" s="9"/>
      <c r="Q371" s="9"/>
      <c r="R371" s="9"/>
      <c r="S371" s="9"/>
    </row>
    <row r="372">
      <c r="A372" s="3"/>
      <c r="B372" s="3"/>
      <c r="C372" s="3"/>
      <c r="D372" s="3"/>
      <c r="E372" s="3"/>
      <c r="F372" s="3"/>
      <c r="G372" s="99"/>
      <c r="H372" s="99"/>
      <c r="I372" s="81"/>
      <c r="J372" s="81"/>
      <c r="K372" s="3"/>
      <c r="L372" s="3"/>
      <c r="M372" s="3"/>
      <c r="N372" s="3"/>
      <c r="O372" s="3"/>
      <c r="P372" s="3"/>
      <c r="Q372" s="3"/>
      <c r="R372" s="3"/>
      <c r="S372" s="3"/>
    </row>
    <row r="373">
      <c r="A373" s="9"/>
      <c r="B373" s="9"/>
      <c r="C373" s="9"/>
      <c r="D373" s="9"/>
      <c r="E373" s="9"/>
      <c r="F373" s="9"/>
      <c r="G373" s="100"/>
      <c r="H373" s="100"/>
      <c r="I373" s="84"/>
      <c r="J373" s="84"/>
      <c r="K373" s="9"/>
      <c r="L373" s="9"/>
      <c r="M373" s="9"/>
      <c r="N373" s="9"/>
      <c r="O373" s="9"/>
      <c r="P373" s="9"/>
      <c r="Q373" s="9"/>
      <c r="R373" s="9"/>
      <c r="S373" s="9"/>
    </row>
    <row r="374">
      <c r="A374" s="3"/>
      <c r="B374" s="3"/>
      <c r="C374" s="3"/>
      <c r="D374" s="3"/>
      <c r="E374" s="3"/>
      <c r="F374" s="3"/>
      <c r="G374" s="99"/>
      <c r="H374" s="99"/>
      <c r="I374" s="81"/>
      <c r="J374" s="81"/>
      <c r="K374" s="3"/>
      <c r="L374" s="3"/>
      <c r="M374" s="3"/>
      <c r="N374" s="3"/>
      <c r="O374" s="3"/>
      <c r="P374" s="3"/>
      <c r="Q374" s="3"/>
      <c r="R374" s="3"/>
      <c r="S374" s="3"/>
    </row>
    <row r="375">
      <c r="A375" s="9"/>
      <c r="B375" s="9"/>
      <c r="C375" s="9"/>
      <c r="D375" s="9"/>
      <c r="E375" s="9"/>
      <c r="F375" s="9"/>
      <c r="G375" s="100"/>
      <c r="H375" s="100"/>
      <c r="I375" s="84"/>
      <c r="J375" s="84"/>
      <c r="K375" s="9"/>
      <c r="L375" s="9"/>
      <c r="M375" s="9"/>
      <c r="N375" s="9"/>
      <c r="O375" s="9"/>
      <c r="P375" s="9"/>
      <c r="Q375" s="9"/>
      <c r="R375" s="9"/>
      <c r="S375" s="9"/>
    </row>
    <row r="376">
      <c r="A376" s="3"/>
      <c r="B376" s="3"/>
      <c r="C376" s="3"/>
      <c r="D376" s="3"/>
      <c r="E376" s="3"/>
      <c r="F376" s="3"/>
      <c r="G376" s="99"/>
      <c r="H376" s="99"/>
      <c r="I376" s="81"/>
      <c r="J376" s="81"/>
      <c r="K376" s="3"/>
      <c r="L376" s="3"/>
      <c r="M376" s="3"/>
      <c r="N376" s="3"/>
      <c r="O376" s="3"/>
      <c r="P376" s="3"/>
      <c r="Q376" s="3"/>
      <c r="R376" s="3"/>
      <c r="S376" s="3"/>
    </row>
    <row r="377">
      <c r="A377" s="9"/>
      <c r="B377" s="9"/>
      <c r="C377" s="9"/>
      <c r="D377" s="9"/>
      <c r="E377" s="9"/>
      <c r="F377" s="9"/>
      <c r="G377" s="100"/>
      <c r="H377" s="100"/>
      <c r="I377" s="84"/>
      <c r="J377" s="84"/>
      <c r="K377" s="9"/>
      <c r="L377" s="9"/>
      <c r="M377" s="9"/>
      <c r="N377" s="9"/>
      <c r="O377" s="9"/>
      <c r="P377" s="9"/>
      <c r="Q377" s="9"/>
      <c r="R377" s="9"/>
      <c r="S377" s="9"/>
    </row>
    <row r="378">
      <c r="A378" s="3"/>
      <c r="B378" s="3"/>
      <c r="C378" s="3"/>
      <c r="D378" s="3"/>
      <c r="E378" s="3"/>
      <c r="F378" s="3"/>
      <c r="G378" s="99"/>
      <c r="H378" s="99"/>
      <c r="I378" s="81"/>
      <c r="J378" s="81"/>
      <c r="K378" s="3"/>
      <c r="L378" s="3"/>
      <c r="M378" s="3"/>
      <c r="N378" s="3"/>
      <c r="O378" s="3"/>
      <c r="P378" s="3"/>
      <c r="Q378" s="3"/>
      <c r="R378" s="3"/>
      <c r="S378" s="3"/>
    </row>
    <row r="379">
      <c r="A379" s="9"/>
      <c r="B379" s="9"/>
      <c r="C379" s="9"/>
      <c r="D379" s="9"/>
      <c r="E379" s="9"/>
      <c r="F379" s="9"/>
      <c r="G379" s="100"/>
      <c r="H379" s="100"/>
      <c r="I379" s="84"/>
      <c r="J379" s="84"/>
      <c r="K379" s="9"/>
      <c r="L379" s="9"/>
      <c r="M379" s="9"/>
      <c r="N379" s="9"/>
      <c r="O379" s="9"/>
      <c r="P379" s="9"/>
      <c r="Q379" s="9"/>
      <c r="R379" s="9"/>
      <c r="S379" s="9"/>
    </row>
    <row r="380">
      <c r="A380" s="3"/>
      <c r="B380" s="3"/>
      <c r="C380" s="3"/>
      <c r="D380" s="3"/>
      <c r="E380" s="3"/>
      <c r="F380" s="3"/>
      <c r="G380" s="99"/>
      <c r="H380" s="99"/>
      <c r="I380" s="81"/>
      <c r="J380" s="81"/>
      <c r="K380" s="3"/>
      <c r="L380" s="3"/>
      <c r="M380" s="3"/>
      <c r="N380" s="3"/>
      <c r="O380" s="3"/>
      <c r="P380" s="3"/>
      <c r="Q380" s="3"/>
      <c r="R380" s="3"/>
      <c r="S380" s="3"/>
    </row>
    <row r="381">
      <c r="A381" s="9"/>
      <c r="B381" s="9"/>
      <c r="C381" s="9"/>
      <c r="D381" s="9"/>
      <c r="E381" s="9"/>
      <c r="F381" s="9"/>
      <c r="G381" s="100"/>
      <c r="H381" s="100"/>
      <c r="I381" s="84"/>
      <c r="J381" s="84"/>
      <c r="K381" s="9"/>
      <c r="L381" s="9"/>
      <c r="M381" s="9"/>
      <c r="N381" s="9"/>
      <c r="O381" s="9"/>
      <c r="P381" s="9"/>
      <c r="Q381" s="9"/>
      <c r="R381" s="9"/>
      <c r="S381" s="9"/>
    </row>
    <row r="382">
      <c r="A382" s="3"/>
      <c r="B382" s="3"/>
      <c r="C382" s="3"/>
      <c r="D382" s="3"/>
      <c r="E382" s="3"/>
      <c r="F382" s="3"/>
      <c r="G382" s="99"/>
      <c r="H382" s="99"/>
      <c r="I382" s="81"/>
      <c r="J382" s="81"/>
      <c r="K382" s="3"/>
      <c r="L382" s="3"/>
      <c r="M382" s="3"/>
      <c r="N382" s="3"/>
      <c r="O382" s="3"/>
      <c r="P382" s="3"/>
      <c r="Q382" s="3"/>
      <c r="R382" s="3"/>
      <c r="S382" s="3"/>
    </row>
    <row r="383">
      <c r="A383" s="9"/>
      <c r="B383" s="9"/>
      <c r="C383" s="9"/>
      <c r="D383" s="9"/>
      <c r="E383" s="9"/>
      <c r="F383" s="9"/>
      <c r="G383" s="100"/>
      <c r="H383" s="100"/>
      <c r="I383" s="84"/>
      <c r="J383" s="84"/>
      <c r="K383" s="9"/>
      <c r="L383" s="9"/>
      <c r="M383" s="9"/>
      <c r="N383" s="9"/>
      <c r="O383" s="9"/>
      <c r="P383" s="9"/>
      <c r="Q383" s="9"/>
      <c r="R383" s="9"/>
      <c r="S383" s="9"/>
    </row>
    <row r="384">
      <c r="A384" s="3"/>
      <c r="B384" s="3"/>
      <c r="C384" s="3"/>
      <c r="D384" s="3"/>
      <c r="E384" s="3"/>
      <c r="F384" s="3"/>
      <c r="G384" s="99"/>
      <c r="H384" s="99"/>
      <c r="I384" s="81"/>
      <c r="J384" s="81"/>
      <c r="K384" s="3"/>
      <c r="L384" s="3"/>
      <c r="M384" s="3"/>
      <c r="N384" s="3"/>
      <c r="O384" s="3"/>
      <c r="P384" s="3"/>
      <c r="Q384" s="3"/>
      <c r="R384" s="3"/>
      <c r="S384" s="3"/>
    </row>
    <row r="385">
      <c r="A385" s="9"/>
      <c r="B385" s="9"/>
      <c r="C385" s="9"/>
      <c r="D385" s="9"/>
      <c r="E385" s="9"/>
      <c r="F385" s="9"/>
      <c r="G385" s="100"/>
      <c r="H385" s="100"/>
      <c r="I385" s="84"/>
      <c r="J385" s="84"/>
      <c r="K385" s="9"/>
      <c r="L385" s="9"/>
      <c r="M385" s="9"/>
      <c r="N385" s="9"/>
      <c r="O385" s="9"/>
      <c r="P385" s="9"/>
      <c r="Q385" s="9"/>
      <c r="R385" s="9"/>
      <c r="S385" s="9"/>
    </row>
    <row r="386">
      <c r="A386" s="3"/>
      <c r="B386" s="3"/>
      <c r="C386" s="3"/>
      <c r="D386" s="3"/>
      <c r="E386" s="3"/>
      <c r="F386" s="3"/>
      <c r="G386" s="99"/>
      <c r="H386" s="99"/>
      <c r="I386" s="81"/>
      <c r="J386" s="81"/>
      <c r="K386" s="3"/>
      <c r="L386" s="3"/>
      <c r="M386" s="3"/>
      <c r="N386" s="3"/>
      <c r="O386" s="3"/>
      <c r="P386" s="3"/>
      <c r="Q386" s="3"/>
      <c r="R386" s="3"/>
      <c r="S386" s="3"/>
    </row>
    <row r="387">
      <c r="A387" s="9"/>
      <c r="B387" s="9"/>
      <c r="C387" s="9"/>
      <c r="D387" s="9"/>
      <c r="E387" s="9"/>
      <c r="F387" s="9"/>
      <c r="G387" s="100"/>
      <c r="H387" s="100"/>
      <c r="I387" s="84"/>
      <c r="J387" s="84"/>
      <c r="K387" s="9"/>
      <c r="L387" s="9"/>
      <c r="M387" s="9"/>
      <c r="N387" s="9"/>
      <c r="O387" s="9"/>
      <c r="P387" s="9"/>
      <c r="Q387" s="9"/>
      <c r="R387" s="9"/>
      <c r="S387" s="9"/>
    </row>
    <row r="388">
      <c r="A388" s="3"/>
      <c r="B388" s="3"/>
      <c r="C388" s="3"/>
      <c r="D388" s="3"/>
      <c r="E388" s="3"/>
      <c r="F388" s="3"/>
      <c r="G388" s="99"/>
      <c r="H388" s="99"/>
      <c r="I388" s="81"/>
      <c r="J388" s="81"/>
      <c r="K388" s="3"/>
      <c r="L388" s="3"/>
      <c r="M388" s="3"/>
      <c r="N388" s="3"/>
      <c r="O388" s="3"/>
      <c r="P388" s="3"/>
      <c r="Q388" s="3"/>
      <c r="R388" s="3"/>
      <c r="S388" s="3"/>
    </row>
    <row r="389">
      <c r="A389" s="9"/>
      <c r="B389" s="9"/>
      <c r="C389" s="9"/>
      <c r="D389" s="9"/>
      <c r="E389" s="9"/>
      <c r="F389" s="9"/>
      <c r="G389" s="100"/>
      <c r="H389" s="100"/>
      <c r="I389" s="84"/>
      <c r="J389" s="84"/>
      <c r="K389" s="9"/>
      <c r="L389" s="9"/>
      <c r="M389" s="9"/>
      <c r="N389" s="9"/>
      <c r="O389" s="9"/>
      <c r="P389" s="9"/>
      <c r="Q389" s="9"/>
      <c r="R389" s="9"/>
      <c r="S389" s="9"/>
    </row>
    <row r="390">
      <c r="A390" s="3"/>
      <c r="B390" s="3"/>
      <c r="C390" s="3"/>
      <c r="D390" s="3"/>
      <c r="E390" s="3"/>
      <c r="F390" s="3"/>
      <c r="G390" s="99"/>
      <c r="H390" s="99"/>
      <c r="I390" s="81"/>
      <c r="J390" s="81"/>
      <c r="K390" s="3"/>
      <c r="L390" s="3"/>
      <c r="M390" s="3"/>
      <c r="N390" s="3"/>
      <c r="O390" s="3"/>
      <c r="P390" s="3"/>
      <c r="Q390" s="3"/>
      <c r="R390" s="3"/>
      <c r="S390" s="3"/>
    </row>
    <row r="391">
      <c r="A391" s="9"/>
      <c r="B391" s="9"/>
      <c r="C391" s="9"/>
      <c r="D391" s="9"/>
      <c r="E391" s="9"/>
      <c r="F391" s="9"/>
      <c r="G391" s="100"/>
      <c r="H391" s="100"/>
      <c r="I391" s="84"/>
      <c r="J391" s="84"/>
      <c r="K391" s="9"/>
      <c r="L391" s="9"/>
      <c r="M391" s="9"/>
      <c r="N391" s="9"/>
      <c r="O391" s="9"/>
      <c r="P391" s="9"/>
      <c r="Q391" s="9"/>
      <c r="R391" s="9"/>
      <c r="S391" s="9"/>
    </row>
    <row r="392">
      <c r="A392" s="3"/>
      <c r="B392" s="3"/>
      <c r="C392" s="3"/>
      <c r="D392" s="3"/>
      <c r="E392" s="3"/>
      <c r="F392" s="3"/>
      <c r="G392" s="99"/>
      <c r="H392" s="99"/>
      <c r="I392" s="81"/>
      <c r="J392" s="81"/>
      <c r="K392" s="3"/>
      <c r="L392" s="3"/>
      <c r="M392" s="3"/>
      <c r="N392" s="3"/>
      <c r="O392" s="3"/>
      <c r="P392" s="3"/>
      <c r="Q392" s="3"/>
      <c r="R392" s="3"/>
      <c r="S392" s="3"/>
    </row>
    <row r="393">
      <c r="A393" s="9"/>
      <c r="B393" s="9"/>
      <c r="C393" s="9"/>
      <c r="D393" s="9"/>
      <c r="E393" s="9"/>
      <c r="F393" s="9"/>
      <c r="G393" s="100"/>
      <c r="H393" s="100"/>
      <c r="I393" s="84"/>
      <c r="J393" s="84"/>
      <c r="K393" s="9"/>
      <c r="L393" s="9"/>
      <c r="M393" s="9"/>
      <c r="N393" s="9"/>
      <c r="O393" s="9"/>
      <c r="P393" s="9"/>
      <c r="Q393" s="9"/>
      <c r="R393" s="9"/>
      <c r="S393" s="9"/>
    </row>
    <row r="394">
      <c r="A394" s="3"/>
      <c r="B394" s="3"/>
      <c r="C394" s="3"/>
      <c r="D394" s="3"/>
      <c r="E394" s="3"/>
      <c r="F394" s="3"/>
      <c r="G394" s="99"/>
      <c r="H394" s="99"/>
      <c r="I394" s="81"/>
      <c r="J394" s="81"/>
      <c r="K394" s="3"/>
      <c r="L394" s="3"/>
      <c r="M394" s="3"/>
      <c r="N394" s="3"/>
      <c r="O394" s="3"/>
      <c r="P394" s="3"/>
      <c r="Q394" s="3"/>
      <c r="R394" s="3"/>
      <c r="S394" s="3"/>
    </row>
    <row r="395">
      <c r="A395" s="9"/>
      <c r="B395" s="9"/>
      <c r="C395" s="9"/>
      <c r="D395" s="9"/>
      <c r="E395" s="9"/>
      <c r="F395" s="9"/>
      <c r="G395" s="100"/>
      <c r="H395" s="100"/>
      <c r="I395" s="84"/>
      <c r="J395" s="84"/>
      <c r="K395" s="9"/>
      <c r="L395" s="9"/>
      <c r="M395" s="9"/>
      <c r="N395" s="9"/>
      <c r="O395" s="9"/>
      <c r="P395" s="9"/>
      <c r="Q395" s="9"/>
      <c r="R395" s="9"/>
      <c r="S395" s="9"/>
    </row>
    <row r="396">
      <c r="A396" s="3"/>
      <c r="B396" s="3"/>
      <c r="C396" s="3"/>
      <c r="D396" s="3"/>
      <c r="E396" s="3"/>
      <c r="F396" s="3"/>
      <c r="G396" s="99"/>
      <c r="H396" s="99"/>
      <c r="I396" s="81"/>
      <c r="J396" s="81"/>
      <c r="K396" s="3"/>
      <c r="L396" s="3"/>
      <c r="M396" s="3"/>
      <c r="N396" s="3"/>
      <c r="O396" s="3"/>
      <c r="P396" s="3"/>
      <c r="Q396" s="3"/>
      <c r="R396" s="3"/>
      <c r="S396" s="3"/>
    </row>
    <row r="397">
      <c r="A397" s="9"/>
      <c r="B397" s="9"/>
      <c r="C397" s="9"/>
      <c r="D397" s="9"/>
      <c r="E397" s="9"/>
      <c r="F397" s="9"/>
      <c r="G397" s="100"/>
      <c r="H397" s="100"/>
      <c r="I397" s="84"/>
      <c r="J397" s="84"/>
      <c r="K397" s="9"/>
      <c r="L397" s="9"/>
      <c r="M397" s="9"/>
      <c r="N397" s="9"/>
      <c r="O397" s="9"/>
      <c r="P397" s="9"/>
      <c r="Q397" s="9"/>
      <c r="R397" s="9"/>
      <c r="S397" s="9"/>
    </row>
    <row r="398">
      <c r="A398" s="3"/>
      <c r="B398" s="3"/>
      <c r="C398" s="3"/>
      <c r="D398" s="3"/>
      <c r="E398" s="3"/>
      <c r="F398" s="3"/>
      <c r="G398" s="99"/>
      <c r="H398" s="99"/>
      <c r="I398" s="81"/>
      <c r="J398" s="81"/>
      <c r="K398" s="3"/>
      <c r="L398" s="3"/>
      <c r="M398" s="3"/>
      <c r="N398" s="3"/>
      <c r="O398" s="3"/>
      <c r="P398" s="3"/>
      <c r="Q398" s="3"/>
      <c r="R398" s="3"/>
      <c r="S398" s="3"/>
    </row>
    <row r="399">
      <c r="A399" s="9"/>
      <c r="B399" s="9"/>
      <c r="C399" s="9"/>
      <c r="D399" s="9"/>
      <c r="E399" s="9"/>
      <c r="F399" s="9"/>
      <c r="G399" s="100"/>
      <c r="H399" s="100"/>
      <c r="I399" s="84"/>
      <c r="J399" s="84"/>
      <c r="K399" s="9"/>
      <c r="L399" s="9"/>
      <c r="M399" s="9"/>
      <c r="N399" s="9"/>
      <c r="O399" s="9"/>
      <c r="P399" s="9"/>
      <c r="Q399" s="9"/>
      <c r="R399" s="9"/>
      <c r="S399" s="9"/>
    </row>
    <row r="400">
      <c r="A400" s="3"/>
      <c r="B400" s="3"/>
      <c r="C400" s="3"/>
      <c r="D400" s="3"/>
      <c r="E400" s="3"/>
      <c r="F400" s="3"/>
      <c r="G400" s="99"/>
      <c r="H400" s="99"/>
      <c r="I400" s="81"/>
      <c r="J400" s="81"/>
      <c r="K400" s="3"/>
      <c r="L400" s="3"/>
      <c r="M400" s="3"/>
      <c r="N400" s="3"/>
      <c r="O400" s="3"/>
      <c r="P400" s="3"/>
      <c r="Q400" s="3"/>
      <c r="R400" s="3"/>
      <c r="S400" s="3"/>
    </row>
    <row r="401">
      <c r="A401" s="9"/>
      <c r="B401" s="9"/>
      <c r="C401" s="9"/>
      <c r="D401" s="9"/>
      <c r="E401" s="9"/>
      <c r="F401" s="9"/>
      <c r="G401" s="100"/>
      <c r="H401" s="100"/>
      <c r="I401" s="84"/>
      <c r="J401" s="84"/>
      <c r="K401" s="9"/>
      <c r="L401" s="9"/>
      <c r="M401" s="9"/>
      <c r="N401" s="9"/>
      <c r="O401" s="9"/>
      <c r="P401" s="9"/>
      <c r="Q401" s="9"/>
      <c r="R401" s="9"/>
      <c r="S401" s="9"/>
    </row>
    <row r="402">
      <c r="A402" s="3"/>
      <c r="B402" s="3"/>
      <c r="C402" s="3"/>
      <c r="D402" s="3"/>
      <c r="E402" s="3"/>
      <c r="F402" s="3"/>
      <c r="G402" s="99"/>
      <c r="H402" s="99"/>
      <c r="I402" s="81"/>
      <c r="J402" s="81"/>
      <c r="K402" s="3"/>
      <c r="L402" s="3"/>
      <c r="M402" s="3"/>
      <c r="N402" s="3"/>
      <c r="O402" s="3"/>
      <c r="P402" s="3"/>
      <c r="Q402" s="3"/>
      <c r="R402" s="3"/>
      <c r="S402" s="3"/>
    </row>
    <row r="403">
      <c r="A403" s="9"/>
      <c r="B403" s="9"/>
      <c r="C403" s="9"/>
      <c r="D403" s="9"/>
      <c r="E403" s="9"/>
      <c r="F403" s="9"/>
      <c r="G403" s="100"/>
      <c r="H403" s="100"/>
      <c r="I403" s="84"/>
      <c r="J403" s="84"/>
      <c r="K403" s="9"/>
      <c r="L403" s="9"/>
      <c r="M403" s="9"/>
      <c r="N403" s="9"/>
      <c r="O403" s="9"/>
      <c r="P403" s="9"/>
      <c r="Q403" s="9"/>
      <c r="R403" s="9"/>
      <c r="S403" s="9"/>
    </row>
    <row r="404">
      <c r="A404" s="3"/>
      <c r="B404" s="3"/>
      <c r="C404" s="3"/>
      <c r="D404" s="3"/>
      <c r="E404" s="3"/>
      <c r="F404" s="3"/>
      <c r="G404" s="99"/>
      <c r="H404" s="99"/>
      <c r="I404" s="81"/>
      <c r="J404" s="81"/>
      <c r="K404" s="3"/>
      <c r="L404" s="3"/>
      <c r="M404" s="3"/>
      <c r="N404" s="3"/>
      <c r="O404" s="3"/>
      <c r="P404" s="3"/>
      <c r="Q404" s="3"/>
      <c r="R404" s="3"/>
      <c r="S404" s="3"/>
    </row>
    <row r="405">
      <c r="A405" s="9"/>
      <c r="B405" s="9"/>
      <c r="C405" s="9"/>
      <c r="D405" s="9"/>
      <c r="E405" s="9"/>
      <c r="F405" s="9"/>
      <c r="G405" s="100"/>
      <c r="H405" s="100"/>
      <c r="I405" s="84"/>
      <c r="J405" s="84"/>
      <c r="K405" s="9"/>
      <c r="L405" s="9"/>
      <c r="M405" s="9"/>
      <c r="N405" s="9"/>
      <c r="O405" s="9"/>
      <c r="P405" s="9"/>
      <c r="Q405" s="9"/>
      <c r="R405" s="9"/>
      <c r="S405" s="9"/>
    </row>
    <row r="406">
      <c r="A406" s="3"/>
      <c r="B406" s="3"/>
      <c r="C406" s="3"/>
      <c r="D406" s="3"/>
      <c r="E406" s="3"/>
      <c r="F406" s="3"/>
      <c r="G406" s="99"/>
      <c r="H406" s="99"/>
      <c r="I406" s="81"/>
      <c r="J406" s="81"/>
      <c r="K406" s="3"/>
      <c r="L406" s="3"/>
      <c r="M406" s="3"/>
      <c r="N406" s="3"/>
      <c r="O406" s="3"/>
      <c r="P406" s="3"/>
      <c r="Q406" s="3"/>
      <c r="R406" s="3"/>
      <c r="S406" s="3"/>
    </row>
    <row r="407">
      <c r="A407" s="9"/>
      <c r="B407" s="9"/>
      <c r="C407" s="9"/>
      <c r="D407" s="9"/>
      <c r="E407" s="9"/>
      <c r="F407" s="9"/>
      <c r="G407" s="100"/>
      <c r="H407" s="100"/>
      <c r="I407" s="84"/>
      <c r="J407" s="84"/>
      <c r="K407" s="9"/>
      <c r="L407" s="9"/>
      <c r="M407" s="9"/>
      <c r="N407" s="9"/>
      <c r="O407" s="9"/>
      <c r="P407" s="9"/>
      <c r="Q407" s="9"/>
      <c r="R407" s="9"/>
      <c r="S407" s="9"/>
    </row>
    <row r="408">
      <c r="A408" s="3"/>
      <c r="B408" s="3"/>
      <c r="C408" s="3"/>
      <c r="D408" s="3"/>
      <c r="E408" s="3"/>
      <c r="F408" s="3"/>
      <c r="G408" s="99"/>
      <c r="H408" s="99"/>
      <c r="I408" s="81"/>
      <c r="J408" s="81"/>
      <c r="K408" s="3"/>
      <c r="L408" s="3"/>
      <c r="M408" s="3"/>
      <c r="N408" s="3"/>
      <c r="O408" s="3"/>
      <c r="P408" s="3"/>
      <c r="Q408" s="3"/>
      <c r="R408" s="3"/>
      <c r="S408" s="3"/>
    </row>
    <row r="409">
      <c r="A409" s="9"/>
      <c r="B409" s="9"/>
      <c r="C409" s="9"/>
      <c r="D409" s="9"/>
      <c r="E409" s="9"/>
      <c r="F409" s="9"/>
      <c r="G409" s="100"/>
      <c r="H409" s="100"/>
      <c r="I409" s="84"/>
      <c r="J409" s="84"/>
      <c r="K409" s="9"/>
      <c r="L409" s="9"/>
      <c r="M409" s="9"/>
      <c r="N409" s="9"/>
      <c r="O409" s="9"/>
      <c r="P409" s="9"/>
      <c r="Q409" s="9"/>
      <c r="R409" s="9"/>
      <c r="S409" s="9"/>
    </row>
    <row r="410">
      <c r="A410" s="3"/>
      <c r="B410" s="3"/>
      <c r="C410" s="3"/>
      <c r="D410" s="3"/>
      <c r="E410" s="3"/>
      <c r="F410" s="3"/>
      <c r="G410" s="99"/>
      <c r="H410" s="99"/>
      <c r="I410" s="81"/>
      <c r="J410" s="81"/>
      <c r="K410" s="3"/>
      <c r="L410" s="3"/>
      <c r="M410" s="3"/>
      <c r="N410" s="3"/>
      <c r="O410" s="3"/>
      <c r="P410" s="3"/>
      <c r="Q410" s="3"/>
      <c r="R410" s="3"/>
      <c r="S410" s="3"/>
    </row>
    <row r="411">
      <c r="A411" s="9"/>
      <c r="B411" s="9"/>
      <c r="C411" s="9"/>
      <c r="D411" s="9"/>
      <c r="E411" s="9"/>
      <c r="F411" s="9"/>
      <c r="G411" s="100"/>
      <c r="H411" s="100"/>
      <c r="I411" s="84"/>
      <c r="J411" s="84"/>
      <c r="K411" s="9"/>
      <c r="L411" s="9"/>
      <c r="M411" s="9"/>
      <c r="N411" s="9"/>
      <c r="O411" s="9"/>
      <c r="P411" s="9"/>
      <c r="Q411" s="9"/>
      <c r="R411" s="9"/>
      <c r="S411" s="9"/>
    </row>
    <row r="412">
      <c r="A412" s="3"/>
      <c r="B412" s="3"/>
      <c r="C412" s="3"/>
      <c r="D412" s="3"/>
      <c r="E412" s="3"/>
      <c r="F412" s="3"/>
      <c r="G412" s="99"/>
      <c r="H412" s="99"/>
      <c r="I412" s="81"/>
      <c r="J412" s="81"/>
      <c r="K412" s="3"/>
      <c r="L412" s="3"/>
      <c r="M412" s="3"/>
      <c r="N412" s="3"/>
      <c r="O412" s="3"/>
      <c r="P412" s="3"/>
      <c r="Q412" s="3"/>
      <c r="R412" s="3"/>
      <c r="S412" s="3"/>
    </row>
    <row r="413">
      <c r="A413" s="9"/>
      <c r="B413" s="9"/>
      <c r="C413" s="9"/>
      <c r="D413" s="9"/>
      <c r="E413" s="9"/>
      <c r="F413" s="9"/>
      <c r="G413" s="100"/>
      <c r="H413" s="100"/>
      <c r="I413" s="84"/>
      <c r="J413" s="84"/>
      <c r="K413" s="9"/>
      <c r="L413" s="9"/>
      <c r="M413" s="9"/>
      <c r="N413" s="9"/>
      <c r="O413" s="9"/>
      <c r="P413" s="9"/>
      <c r="Q413" s="9"/>
      <c r="R413" s="9"/>
      <c r="S413" s="9"/>
    </row>
    <row r="414">
      <c r="A414" s="3"/>
      <c r="B414" s="3"/>
      <c r="C414" s="3"/>
      <c r="D414" s="3"/>
      <c r="E414" s="3"/>
      <c r="F414" s="3"/>
      <c r="G414" s="99"/>
      <c r="H414" s="99"/>
      <c r="I414" s="81"/>
      <c r="J414" s="81"/>
      <c r="K414" s="3"/>
      <c r="L414" s="3"/>
      <c r="M414" s="3"/>
      <c r="N414" s="3"/>
      <c r="O414" s="3"/>
      <c r="P414" s="3"/>
      <c r="Q414" s="3"/>
      <c r="R414" s="3"/>
      <c r="S414" s="3"/>
    </row>
    <row r="415">
      <c r="A415" s="9"/>
      <c r="B415" s="9"/>
      <c r="C415" s="9"/>
      <c r="D415" s="9"/>
      <c r="E415" s="9"/>
      <c r="F415" s="9"/>
      <c r="G415" s="100"/>
      <c r="H415" s="100"/>
      <c r="I415" s="84"/>
      <c r="J415" s="84"/>
      <c r="K415" s="9"/>
      <c r="L415" s="9"/>
      <c r="M415" s="9"/>
      <c r="N415" s="9"/>
      <c r="O415" s="9"/>
      <c r="P415" s="9"/>
      <c r="Q415" s="9"/>
      <c r="R415" s="9"/>
      <c r="S415" s="9"/>
    </row>
    <row r="416">
      <c r="A416" s="3"/>
      <c r="B416" s="3"/>
      <c r="C416" s="3"/>
      <c r="D416" s="3"/>
      <c r="E416" s="3"/>
      <c r="F416" s="3"/>
      <c r="G416" s="99"/>
      <c r="H416" s="99"/>
      <c r="I416" s="81"/>
      <c r="J416" s="81"/>
      <c r="K416" s="3"/>
      <c r="L416" s="3"/>
      <c r="M416" s="3"/>
      <c r="N416" s="3"/>
      <c r="O416" s="3"/>
      <c r="P416" s="3"/>
      <c r="Q416" s="3"/>
      <c r="R416" s="3"/>
      <c r="S416" s="3"/>
    </row>
    <row r="417">
      <c r="A417" s="9"/>
      <c r="B417" s="9"/>
      <c r="C417" s="9"/>
      <c r="D417" s="9"/>
      <c r="E417" s="9"/>
      <c r="F417" s="9"/>
      <c r="G417" s="100"/>
      <c r="H417" s="100"/>
      <c r="I417" s="84"/>
      <c r="J417" s="84"/>
      <c r="K417" s="9"/>
      <c r="L417" s="9"/>
      <c r="M417" s="9"/>
      <c r="N417" s="9"/>
      <c r="O417" s="9"/>
      <c r="P417" s="9"/>
      <c r="Q417" s="9"/>
      <c r="R417" s="9"/>
      <c r="S417" s="9"/>
    </row>
    <row r="418">
      <c r="A418" s="3"/>
      <c r="B418" s="3"/>
      <c r="C418" s="3"/>
      <c r="D418" s="3"/>
      <c r="E418" s="3"/>
      <c r="F418" s="3"/>
      <c r="G418" s="99"/>
      <c r="H418" s="99"/>
      <c r="I418" s="81"/>
      <c r="J418" s="81"/>
      <c r="K418" s="3"/>
      <c r="L418" s="3"/>
      <c r="M418" s="3"/>
      <c r="N418" s="3"/>
      <c r="O418" s="3"/>
      <c r="P418" s="3"/>
      <c r="Q418" s="3"/>
      <c r="R418" s="3"/>
      <c r="S418" s="3"/>
    </row>
    <row r="419">
      <c r="A419" s="9"/>
      <c r="B419" s="9"/>
      <c r="C419" s="9"/>
      <c r="D419" s="9"/>
      <c r="E419" s="9"/>
      <c r="F419" s="9"/>
      <c r="G419" s="100"/>
      <c r="H419" s="100"/>
      <c r="I419" s="84"/>
      <c r="J419" s="84"/>
      <c r="K419" s="9"/>
      <c r="L419" s="9"/>
      <c r="M419" s="9"/>
      <c r="N419" s="9"/>
      <c r="O419" s="9"/>
      <c r="P419" s="9"/>
      <c r="Q419" s="9"/>
      <c r="R419" s="9"/>
      <c r="S419" s="9"/>
    </row>
    <row r="420">
      <c r="A420" s="3"/>
      <c r="B420" s="3"/>
      <c r="C420" s="3"/>
      <c r="D420" s="3"/>
      <c r="E420" s="3"/>
      <c r="F420" s="3"/>
      <c r="G420" s="99"/>
      <c r="H420" s="99"/>
      <c r="I420" s="81"/>
      <c r="J420" s="81"/>
      <c r="K420" s="3"/>
      <c r="L420" s="3"/>
      <c r="M420" s="3"/>
      <c r="N420" s="3"/>
      <c r="O420" s="3"/>
      <c r="P420" s="3"/>
      <c r="Q420" s="3"/>
      <c r="R420" s="3"/>
      <c r="S420" s="3"/>
    </row>
    <row r="421">
      <c r="A421" s="9"/>
      <c r="B421" s="9"/>
      <c r="C421" s="9"/>
      <c r="D421" s="9"/>
      <c r="E421" s="9"/>
      <c r="F421" s="9"/>
      <c r="G421" s="100"/>
      <c r="H421" s="100"/>
      <c r="I421" s="84"/>
      <c r="J421" s="84"/>
      <c r="K421" s="9"/>
      <c r="L421" s="9"/>
      <c r="M421" s="9"/>
      <c r="N421" s="9"/>
      <c r="O421" s="9"/>
      <c r="P421" s="9"/>
      <c r="Q421" s="9"/>
      <c r="R421" s="9"/>
      <c r="S421" s="9"/>
    </row>
    <row r="422">
      <c r="A422" s="3"/>
      <c r="B422" s="3"/>
      <c r="C422" s="3"/>
      <c r="D422" s="3"/>
      <c r="E422" s="3"/>
      <c r="F422" s="3"/>
      <c r="G422" s="99"/>
      <c r="H422" s="99"/>
      <c r="I422" s="81"/>
      <c r="J422" s="81"/>
      <c r="K422" s="3"/>
      <c r="L422" s="3"/>
      <c r="M422" s="3"/>
      <c r="N422" s="3"/>
      <c r="O422" s="3"/>
      <c r="P422" s="3"/>
      <c r="Q422" s="3"/>
      <c r="R422" s="3"/>
      <c r="S422" s="3"/>
    </row>
    <row r="423">
      <c r="A423" s="9"/>
      <c r="B423" s="9"/>
      <c r="C423" s="9"/>
      <c r="D423" s="9"/>
      <c r="E423" s="9"/>
      <c r="F423" s="9"/>
      <c r="G423" s="100"/>
      <c r="H423" s="100"/>
      <c r="I423" s="84"/>
      <c r="J423" s="84"/>
      <c r="K423" s="9"/>
      <c r="L423" s="9"/>
      <c r="M423" s="9"/>
      <c r="N423" s="9"/>
      <c r="O423" s="9"/>
      <c r="P423" s="9"/>
      <c r="Q423" s="9"/>
      <c r="R423" s="9"/>
      <c r="S423" s="9"/>
    </row>
    <row r="424">
      <c r="A424" s="3"/>
      <c r="B424" s="3"/>
      <c r="C424" s="3"/>
      <c r="D424" s="3"/>
      <c r="E424" s="3"/>
      <c r="F424" s="3"/>
      <c r="G424" s="99"/>
      <c r="H424" s="99"/>
      <c r="I424" s="81"/>
      <c r="J424" s="81"/>
      <c r="K424" s="3"/>
      <c r="L424" s="3"/>
      <c r="M424" s="3"/>
      <c r="N424" s="3"/>
      <c r="O424" s="3"/>
      <c r="P424" s="3"/>
      <c r="Q424" s="3"/>
      <c r="R424" s="3"/>
      <c r="S424" s="3"/>
    </row>
    <row r="425">
      <c r="A425" s="9"/>
      <c r="B425" s="9"/>
      <c r="C425" s="9"/>
      <c r="D425" s="9"/>
      <c r="E425" s="9"/>
      <c r="F425" s="9"/>
      <c r="G425" s="100"/>
      <c r="H425" s="100"/>
      <c r="I425" s="84"/>
      <c r="J425" s="84"/>
      <c r="K425" s="9"/>
      <c r="L425" s="9"/>
      <c r="M425" s="9"/>
      <c r="N425" s="9"/>
      <c r="O425" s="9"/>
      <c r="P425" s="9"/>
      <c r="Q425" s="9"/>
      <c r="R425" s="9"/>
      <c r="S425" s="9"/>
    </row>
    <row r="426">
      <c r="A426" s="3"/>
      <c r="B426" s="3"/>
      <c r="C426" s="3"/>
      <c r="D426" s="3"/>
      <c r="E426" s="3"/>
      <c r="F426" s="3"/>
      <c r="G426" s="99"/>
      <c r="H426" s="99"/>
      <c r="I426" s="81"/>
      <c r="J426" s="81"/>
      <c r="K426" s="3"/>
      <c r="L426" s="3"/>
      <c r="M426" s="3"/>
      <c r="N426" s="3"/>
      <c r="O426" s="3"/>
      <c r="P426" s="3"/>
      <c r="Q426" s="3"/>
      <c r="R426" s="3"/>
      <c r="S426" s="3"/>
    </row>
    <row r="427">
      <c r="A427" s="9"/>
      <c r="B427" s="9"/>
      <c r="C427" s="9"/>
      <c r="D427" s="9"/>
      <c r="E427" s="9"/>
      <c r="F427" s="9"/>
      <c r="G427" s="100"/>
      <c r="H427" s="100"/>
      <c r="I427" s="84"/>
      <c r="J427" s="84"/>
      <c r="K427" s="9"/>
      <c r="L427" s="9"/>
      <c r="M427" s="9"/>
      <c r="N427" s="9"/>
      <c r="O427" s="9"/>
      <c r="P427" s="9"/>
      <c r="Q427" s="9"/>
      <c r="R427" s="9"/>
      <c r="S427" s="9"/>
    </row>
    <row r="428">
      <c r="A428" s="3"/>
      <c r="B428" s="3"/>
      <c r="C428" s="3"/>
      <c r="D428" s="3"/>
      <c r="E428" s="3"/>
      <c r="F428" s="3"/>
      <c r="G428" s="99"/>
      <c r="H428" s="99"/>
      <c r="I428" s="81"/>
      <c r="J428" s="81"/>
      <c r="K428" s="3"/>
      <c r="L428" s="3"/>
      <c r="M428" s="3"/>
      <c r="N428" s="3"/>
      <c r="O428" s="3"/>
      <c r="P428" s="3"/>
      <c r="Q428" s="3"/>
      <c r="R428" s="3"/>
      <c r="S428" s="3"/>
    </row>
    <row r="429">
      <c r="A429" s="9"/>
      <c r="B429" s="9"/>
      <c r="C429" s="9"/>
      <c r="D429" s="9"/>
      <c r="E429" s="9"/>
      <c r="F429" s="9"/>
      <c r="G429" s="100"/>
      <c r="H429" s="100"/>
      <c r="I429" s="84"/>
      <c r="J429" s="84"/>
      <c r="K429" s="9"/>
      <c r="L429" s="9"/>
      <c r="M429" s="9"/>
      <c r="N429" s="9"/>
      <c r="O429" s="9"/>
      <c r="P429" s="9"/>
      <c r="Q429" s="9"/>
      <c r="R429" s="9"/>
      <c r="S429" s="9"/>
    </row>
    <row r="430">
      <c r="A430" s="3"/>
      <c r="B430" s="3"/>
      <c r="C430" s="3"/>
      <c r="D430" s="3"/>
      <c r="E430" s="3"/>
      <c r="F430" s="3"/>
      <c r="G430" s="99"/>
      <c r="H430" s="99"/>
      <c r="I430" s="81"/>
      <c r="J430" s="81"/>
      <c r="K430" s="3"/>
      <c r="L430" s="3"/>
      <c r="M430" s="3"/>
      <c r="N430" s="3"/>
      <c r="O430" s="3"/>
      <c r="P430" s="3"/>
      <c r="Q430" s="3"/>
      <c r="R430" s="3"/>
      <c r="S430" s="3"/>
    </row>
    <row r="431">
      <c r="A431" s="9"/>
      <c r="B431" s="9"/>
      <c r="C431" s="9"/>
      <c r="D431" s="9"/>
      <c r="E431" s="9"/>
      <c r="F431" s="9"/>
      <c r="G431" s="100"/>
      <c r="H431" s="100"/>
      <c r="I431" s="84"/>
      <c r="J431" s="84"/>
      <c r="K431" s="9"/>
      <c r="L431" s="9"/>
      <c r="M431" s="9"/>
      <c r="N431" s="9"/>
      <c r="O431" s="9"/>
      <c r="P431" s="9"/>
      <c r="Q431" s="9"/>
      <c r="R431" s="9"/>
      <c r="S431" s="9"/>
    </row>
    <row r="432">
      <c r="A432" s="3"/>
      <c r="B432" s="3"/>
      <c r="C432" s="3"/>
      <c r="D432" s="3"/>
      <c r="E432" s="3"/>
      <c r="F432" s="3"/>
      <c r="G432" s="99"/>
      <c r="H432" s="99"/>
      <c r="I432" s="81"/>
      <c r="J432" s="81"/>
      <c r="K432" s="3"/>
      <c r="L432" s="3"/>
      <c r="M432" s="3"/>
      <c r="N432" s="3"/>
      <c r="O432" s="3"/>
      <c r="P432" s="3"/>
      <c r="Q432" s="3"/>
      <c r="R432" s="3"/>
      <c r="S432" s="3"/>
    </row>
    <row r="433">
      <c r="A433" s="9"/>
      <c r="B433" s="9"/>
      <c r="C433" s="9"/>
      <c r="D433" s="9"/>
      <c r="E433" s="9"/>
      <c r="F433" s="9"/>
      <c r="G433" s="100"/>
      <c r="H433" s="100"/>
      <c r="I433" s="84"/>
      <c r="J433" s="84"/>
      <c r="K433" s="9"/>
      <c r="L433" s="9"/>
      <c r="M433" s="9"/>
      <c r="N433" s="9"/>
      <c r="O433" s="9"/>
      <c r="P433" s="9"/>
      <c r="Q433" s="9"/>
      <c r="R433" s="9"/>
      <c r="S433" s="9"/>
    </row>
    <row r="434">
      <c r="A434" s="3"/>
      <c r="B434" s="3"/>
      <c r="C434" s="3"/>
      <c r="D434" s="3"/>
      <c r="E434" s="3"/>
      <c r="F434" s="3"/>
      <c r="G434" s="99"/>
      <c r="H434" s="99"/>
      <c r="I434" s="81"/>
      <c r="J434" s="81"/>
      <c r="K434" s="3"/>
      <c r="L434" s="3"/>
      <c r="M434" s="3"/>
      <c r="N434" s="3"/>
      <c r="O434" s="3"/>
      <c r="P434" s="3"/>
      <c r="Q434" s="3"/>
      <c r="R434" s="3"/>
      <c r="S434" s="3"/>
    </row>
    <row r="435">
      <c r="A435" s="9"/>
      <c r="B435" s="9"/>
      <c r="C435" s="9"/>
      <c r="D435" s="9"/>
      <c r="E435" s="9"/>
      <c r="F435" s="9"/>
      <c r="G435" s="100"/>
      <c r="H435" s="100"/>
      <c r="I435" s="84"/>
      <c r="J435" s="84"/>
      <c r="K435" s="9"/>
      <c r="L435" s="9"/>
      <c r="M435" s="9"/>
      <c r="N435" s="9"/>
      <c r="O435" s="9"/>
      <c r="P435" s="9"/>
      <c r="Q435" s="9"/>
      <c r="R435" s="9"/>
      <c r="S435" s="9"/>
    </row>
    <row r="436">
      <c r="A436" s="3"/>
      <c r="B436" s="3"/>
      <c r="C436" s="3"/>
      <c r="D436" s="3"/>
      <c r="E436" s="3"/>
      <c r="F436" s="3"/>
      <c r="G436" s="99"/>
      <c r="H436" s="99"/>
      <c r="I436" s="81"/>
      <c r="J436" s="81"/>
      <c r="K436" s="3"/>
      <c r="L436" s="3"/>
      <c r="M436" s="3"/>
      <c r="N436" s="3"/>
      <c r="O436" s="3"/>
      <c r="P436" s="3"/>
      <c r="Q436" s="3"/>
      <c r="R436" s="3"/>
      <c r="S436" s="3"/>
    </row>
    <row r="437">
      <c r="A437" s="9"/>
      <c r="B437" s="9"/>
      <c r="C437" s="9"/>
      <c r="D437" s="9"/>
      <c r="E437" s="9"/>
      <c r="F437" s="9"/>
      <c r="G437" s="100"/>
      <c r="H437" s="100"/>
      <c r="I437" s="84"/>
      <c r="J437" s="84"/>
      <c r="K437" s="9"/>
      <c r="L437" s="9"/>
      <c r="M437" s="9"/>
      <c r="N437" s="9"/>
      <c r="O437" s="9"/>
      <c r="P437" s="9"/>
      <c r="Q437" s="9"/>
      <c r="R437" s="9"/>
      <c r="S437" s="9"/>
    </row>
    <row r="438">
      <c r="A438" s="3"/>
      <c r="B438" s="3"/>
      <c r="C438" s="3"/>
      <c r="D438" s="3"/>
      <c r="E438" s="3"/>
      <c r="F438" s="3"/>
      <c r="G438" s="99"/>
      <c r="H438" s="99"/>
      <c r="I438" s="81"/>
      <c r="J438" s="81"/>
      <c r="K438" s="3"/>
      <c r="L438" s="3"/>
      <c r="M438" s="3"/>
      <c r="N438" s="3"/>
      <c r="O438" s="3"/>
      <c r="P438" s="3"/>
      <c r="Q438" s="3"/>
      <c r="R438" s="3"/>
      <c r="S438" s="3"/>
    </row>
    <row r="439">
      <c r="A439" s="9"/>
      <c r="B439" s="9"/>
      <c r="C439" s="9"/>
      <c r="D439" s="9"/>
      <c r="E439" s="9"/>
      <c r="F439" s="9"/>
      <c r="G439" s="100"/>
      <c r="H439" s="100"/>
      <c r="I439" s="84"/>
      <c r="J439" s="84"/>
      <c r="K439" s="9"/>
      <c r="L439" s="9"/>
      <c r="M439" s="9"/>
      <c r="N439" s="9"/>
      <c r="O439" s="9"/>
      <c r="P439" s="9"/>
      <c r="Q439" s="9"/>
      <c r="R439" s="9"/>
      <c r="S439" s="9"/>
    </row>
    <row r="440">
      <c r="A440" s="3"/>
      <c r="B440" s="3"/>
      <c r="C440" s="3"/>
      <c r="D440" s="3"/>
      <c r="E440" s="3"/>
      <c r="F440" s="3"/>
      <c r="G440" s="99"/>
      <c r="H440" s="99"/>
      <c r="I440" s="81"/>
      <c r="J440" s="81"/>
      <c r="K440" s="3"/>
      <c r="L440" s="3"/>
      <c r="M440" s="3"/>
      <c r="N440" s="3"/>
      <c r="O440" s="3"/>
      <c r="P440" s="3"/>
      <c r="Q440" s="3"/>
      <c r="R440" s="3"/>
      <c r="S440" s="3"/>
    </row>
    <row r="441">
      <c r="A441" s="9"/>
      <c r="B441" s="9"/>
      <c r="C441" s="9"/>
      <c r="D441" s="9"/>
      <c r="E441" s="9"/>
      <c r="F441" s="9"/>
      <c r="G441" s="100"/>
      <c r="H441" s="100"/>
      <c r="I441" s="84"/>
      <c r="J441" s="84"/>
      <c r="K441" s="9"/>
      <c r="L441" s="9"/>
      <c r="M441" s="9"/>
      <c r="N441" s="9"/>
      <c r="O441" s="9"/>
      <c r="P441" s="9"/>
      <c r="Q441" s="9"/>
      <c r="R441" s="9"/>
      <c r="S441" s="9"/>
    </row>
    <row r="442">
      <c r="A442" s="3"/>
      <c r="B442" s="3"/>
      <c r="C442" s="3"/>
      <c r="D442" s="3"/>
      <c r="E442" s="3"/>
      <c r="F442" s="3"/>
      <c r="G442" s="99"/>
      <c r="H442" s="99"/>
      <c r="I442" s="81"/>
      <c r="J442" s="81"/>
      <c r="K442" s="3"/>
      <c r="L442" s="3"/>
      <c r="M442" s="3"/>
      <c r="N442" s="3"/>
      <c r="O442" s="3"/>
      <c r="P442" s="3"/>
      <c r="Q442" s="3"/>
      <c r="R442" s="3"/>
      <c r="S442" s="3"/>
    </row>
    <row r="443">
      <c r="A443" s="9"/>
      <c r="B443" s="9"/>
      <c r="C443" s="9"/>
      <c r="D443" s="9"/>
      <c r="E443" s="9"/>
      <c r="F443" s="9"/>
      <c r="G443" s="100"/>
      <c r="H443" s="100"/>
      <c r="I443" s="84"/>
      <c r="J443" s="84"/>
      <c r="K443" s="9"/>
      <c r="L443" s="9"/>
      <c r="M443" s="9"/>
      <c r="N443" s="9"/>
      <c r="O443" s="9"/>
      <c r="P443" s="9"/>
      <c r="Q443" s="9"/>
      <c r="R443" s="9"/>
      <c r="S443" s="9"/>
    </row>
    <row r="444">
      <c r="A444" s="3"/>
      <c r="B444" s="3"/>
      <c r="C444" s="3"/>
      <c r="D444" s="3"/>
      <c r="E444" s="3"/>
      <c r="F444" s="3"/>
      <c r="G444" s="99"/>
      <c r="H444" s="99"/>
      <c r="I444" s="81"/>
      <c r="J444" s="81"/>
      <c r="K444" s="3"/>
      <c r="L444" s="3"/>
      <c r="M444" s="3"/>
      <c r="N444" s="3"/>
      <c r="O444" s="3"/>
      <c r="P444" s="3"/>
      <c r="Q444" s="3"/>
      <c r="R444" s="3"/>
      <c r="S444" s="3"/>
    </row>
    <row r="445">
      <c r="A445" s="9"/>
      <c r="B445" s="9"/>
      <c r="C445" s="9"/>
      <c r="D445" s="9"/>
      <c r="E445" s="9"/>
      <c r="F445" s="9"/>
      <c r="G445" s="100"/>
      <c r="H445" s="100"/>
      <c r="I445" s="84"/>
      <c r="J445" s="84"/>
      <c r="K445" s="9"/>
      <c r="L445" s="9"/>
      <c r="M445" s="9"/>
      <c r="N445" s="9"/>
      <c r="O445" s="9"/>
      <c r="P445" s="9"/>
      <c r="Q445" s="9"/>
      <c r="R445" s="9"/>
      <c r="S445" s="9"/>
    </row>
    <row r="446">
      <c r="A446" s="3"/>
      <c r="B446" s="3"/>
      <c r="C446" s="3"/>
      <c r="D446" s="3"/>
      <c r="E446" s="3"/>
      <c r="F446" s="3"/>
      <c r="G446" s="99"/>
      <c r="H446" s="99"/>
      <c r="I446" s="81"/>
      <c r="J446" s="81"/>
      <c r="K446" s="3"/>
      <c r="L446" s="3"/>
      <c r="M446" s="3"/>
      <c r="N446" s="3"/>
      <c r="O446" s="3"/>
      <c r="P446" s="3"/>
      <c r="Q446" s="3"/>
      <c r="R446" s="3"/>
      <c r="S446" s="3"/>
    </row>
    <row r="447">
      <c r="A447" s="9"/>
      <c r="B447" s="9"/>
      <c r="C447" s="9"/>
      <c r="D447" s="9"/>
      <c r="E447" s="9"/>
      <c r="F447" s="9"/>
      <c r="G447" s="100"/>
      <c r="H447" s="100"/>
      <c r="I447" s="84"/>
      <c r="J447" s="84"/>
      <c r="K447" s="9"/>
      <c r="L447" s="9"/>
      <c r="M447" s="9"/>
      <c r="N447" s="9"/>
      <c r="O447" s="9"/>
      <c r="P447" s="9"/>
      <c r="Q447" s="9"/>
      <c r="R447" s="9"/>
      <c r="S447" s="9"/>
    </row>
    <row r="448">
      <c r="A448" s="3"/>
      <c r="B448" s="3"/>
      <c r="C448" s="3"/>
      <c r="D448" s="3"/>
      <c r="E448" s="3"/>
      <c r="F448" s="3"/>
      <c r="G448" s="99"/>
      <c r="H448" s="99"/>
      <c r="I448" s="81"/>
      <c r="J448" s="81"/>
      <c r="K448" s="3"/>
      <c r="L448" s="3"/>
      <c r="M448" s="3"/>
      <c r="N448" s="3"/>
      <c r="O448" s="3"/>
      <c r="P448" s="3"/>
      <c r="Q448" s="3"/>
      <c r="R448" s="3"/>
      <c r="S448" s="3"/>
    </row>
    <row r="449">
      <c r="A449" s="9"/>
      <c r="B449" s="9"/>
      <c r="C449" s="9"/>
      <c r="D449" s="9"/>
      <c r="E449" s="9"/>
      <c r="F449" s="9"/>
      <c r="G449" s="100"/>
      <c r="H449" s="100"/>
      <c r="I449" s="84"/>
      <c r="J449" s="84"/>
      <c r="K449" s="9"/>
      <c r="L449" s="9"/>
      <c r="M449" s="9"/>
      <c r="N449" s="9"/>
      <c r="O449" s="9"/>
      <c r="P449" s="9"/>
      <c r="Q449" s="9"/>
      <c r="R449" s="9"/>
      <c r="S449" s="9"/>
    </row>
    <row r="450">
      <c r="A450" s="3"/>
      <c r="B450" s="3"/>
      <c r="C450" s="3"/>
      <c r="D450" s="3"/>
      <c r="E450" s="3"/>
      <c r="F450" s="3"/>
      <c r="G450" s="99"/>
      <c r="H450" s="99"/>
      <c r="I450" s="81"/>
      <c r="J450" s="81"/>
      <c r="K450" s="3"/>
      <c r="L450" s="3"/>
      <c r="M450" s="3"/>
      <c r="N450" s="3"/>
      <c r="O450" s="3"/>
      <c r="P450" s="3"/>
      <c r="Q450" s="3"/>
      <c r="R450" s="3"/>
      <c r="S450" s="3"/>
    </row>
    <row r="451">
      <c r="A451" s="9"/>
      <c r="B451" s="9"/>
      <c r="C451" s="9"/>
      <c r="D451" s="9"/>
      <c r="E451" s="9"/>
      <c r="F451" s="9"/>
      <c r="G451" s="100"/>
      <c r="H451" s="100"/>
      <c r="I451" s="84"/>
      <c r="J451" s="84"/>
      <c r="K451" s="9"/>
      <c r="L451" s="9"/>
      <c r="M451" s="9"/>
      <c r="N451" s="9"/>
      <c r="O451" s="9"/>
      <c r="P451" s="9"/>
      <c r="Q451" s="9"/>
      <c r="R451" s="9"/>
      <c r="S451" s="9"/>
    </row>
    <row r="452">
      <c r="A452" s="3"/>
      <c r="B452" s="3"/>
      <c r="C452" s="3"/>
      <c r="D452" s="3"/>
      <c r="E452" s="3"/>
      <c r="F452" s="3"/>
      <c r="G452" s="99"/>
      <c r="H452" s="99"/>
      <c r="I452" s="81"/>
      <c r="J452" s="81"/>
      <c r="K452" s="3"/>
      <c r="L452" s="3"/>
      <c r="M452" s="3"/>
      <c r="N452" s="3"/>
      <c r="O452" s="3"/>
      <c r="P452" s="3"/>
      <c r="Q452" s="3"/>
      <c r="R452" s="3"/>
      <c r="S452" s="3"/>
    </row>
    <row r="453">
      <c r="A453" s="9"/>
      <c r="B453" s="9"/>
      <c r="C453" s="9"/>
      <c r="D453" s="9"/>
      <c r="E453" s="9"/>
      <c r="F453" s="9"/>
      <c r="G453" s="100"/>
      <c r="H453" s="100"/>
      <c r="I453" s="84"/>
      <c r="J453" s="84"/>
      <c r="K453" s="9"/>
      <c r="L453" s="9"/>
      <c r="M453" s="9"/>
      <c r="N453" s="9"/>
      <c r="O453" s="9"/>
      <c r="P453" s="9"/>
      <c r="Q453" s="9"/>
      <c r="R453" s="9"/>
      <c r="S453" s="9"/>
    </row>
    <row r="454">
      <c r="A454" s="3"/>
      <c r="B454" s="3"/>
      <c r="C454" s="3"/>
      <c r="D454" s="3"/>
      <c r="E454" s="3"/>
      <c r="F454" s="3"/>
      <c r="G454" s="99"/>
      <c r="H454" s="99"/>
      <c r="I454" s="81"/>
      <c r="J454" s="81"/>
      <c r="K454" s="3"/>
      <c r="L454" s="3"/>
      <c r="M454" s="3"/>
      <c r="N454" s="3"/>
      <c r="O454" s="3"/>
      <c r="P454" s="3"/>
      <c r="Q454" s="3"/>
      <c r="R454" s="3"/>
      <c r="S454" s="3"/>
    </row>
    <row r="455">
      <c r="A455" s="9"/>
      <c r="B455" s="9"/>
      <c r="C455" s="9"/>
      <c r="D455" s="9"/>
      <c r="E455" s="9"/>
      <c r="F455" s="9"/>
      <c r="G455" s="100"/>
      <c r="H455" s="100"/>
      <c r="I455" s="84"/>
      <c r="J455" s="84"/>
      <c r="K455" s="9"/>
      <c r="L455" s="9"/>
      <c r="M455" s="9"/>
      <c r="N455" s="9"/>
      <c r="O455" s="9"/>
      <c r="P455" s="9"/>
      <c r="Q455" s="9"/>
      <c r="R455" s="9"/>
      <c r="S455" s="9"/>
    </row>
    <row r="456">
      <c r="A456" s="3"/>
      <c r="B456" s="3"/>
      <c r="C456" s="3"/>
      <c r="D456" s="3"/>
      <c r="E456" s="3"/>
      <c r="F456" s="3"/>
      <c r="G456" s="99"/>
      <c r="H456" s="99"/>
      <c r="I456" s="81"/>
      <c r="J456" s="81"/>
      <c r="K456" s="3"/>
      <c r="L456" s="3"/>
      <c r="M456" s="3"/>
      <c r="N456" s="3"/>
      <c r="O456" s="3"/>
      <c r="P456" s="3"/>
      <c r="Q456" s="3"/>
      <c r="R456" s="3"/>
      <c r="S456" s="3"/>
    </row>
    <row r="457">
      <c r="A457" s="9"/>
      <c r="B457" s="9"/>
      <c r="C457" s="9"/>
      <c r="D457" s="9"/>
      <c r="E457" s="9"/>
      <c r="F457" s="9"/>
      <c r="G457" s="100"/>
      <c r="H457" s="100"/>
      <c r="I457" s="84"/>
      <c r="J457" s="84"/>
      <c r="K457" s="9"/>
      <c r="L457" s="9"/>
      <c r="M457" s="9"/>
      <c r="N457" s="9"/>
      <c r="O457" s="9"/>
      <c r="P457" s="9"/>
      <c r="Q457" s="9"/>
      <c r="R457" s="9"/>
      <c r="S457" s="9"/>
    </row>
    <row r="458">
      <c r="A458" s="3"/>
      <c r="B458" s="3"/>
      <c r="C458" s="3"/>
      <c r="D458" s="3"/>
      <c r="E458" s="3"/>
      <c r="F458" s="3"/>
      <c r="G458" s="99"/>
      <c r="H458" s="99"/>
      <c r="I458" s="81"/>
      <c r="J458" s="81"/>
      <c r="K458" s="3"/>
      <c r="L458" s="3"/>
      <c r="M458" s="3"/>
      <c r="N458" s="3"/>
      <c r="O458" s="3"/>
      <c r="P458" s="3"/>
      <c r="Q458" s="3"/>
      <c r="R458" s="3"/>
      <c r="S458" s="3"/>
    </row>
    <row r="459">
      <c r="A459" s="9"/>
      <c r="B459" s="9"/>
      <c r="C459" s="9"/>
      <c r="D459" s="9"/>
      <c r="E459" s="9"/>
      <c r="F459" s="9"/>
      <c r="G459" s="100"/>
      <c r="H459" s="100"/>
      <c r="I459" s="84"/>
      <c r="J459" s="84"/>
      <c r="K459" s="9"/>
      <c r="L459" s="9"/>
      <c r="M459" s="9"/>
      <c r="N459" s="9"/>
      <c r="O459" s="9"/>
      <c r="P459" s="9"/>
      <c r="Q459" s="9"/>
      <c r="R459" s="9"/>
      <c r="S459" s="9"/>
    </row>
    <row r="460">
      <c r="A460" s="3"/>
      <c r="B460" s="3"/>
      <c r="C460" s="3"/>
      <c r="D460" s="3"/>
      <c r="E460" s="3"/>
      <c r="F460" s="3"/>
      <c r="G460" s="99"/>
      <c r="H460" s="99"/>
      <c r="I460" s="81"/>
      <c r="J460" s="81"/>
      <c r="K460" s="3"/>
      <c r="L460" s="3"/>
      <c r="M460" s="3"/>
      <c r="N460" s="3"/>
      <c r="O460" s="3"/>
      <c r="P460" s="3"/>
      <c r="Q460" s="3"/>
      <c r="R460" s="3"/>
      <c r="S460" s="3"/>
    </row>
    <row r="461">
      <c r="A461" s="9"/>
      <c r="B461" s="9"/>
      <c r="C461" s="9"/>
      <c r="D461" s="9"/>
      <c r="E461" s="9"/>
      <c r="F461" s="9"/>
      <c r="G461" s="100"/>
      <c r="H461" s="100"/>
      <c r="I461" s="84"/>
      <c r="J461" s="84"/>
      <c r="K461" s="9"/>
      <c r="L461" s="9"/>
      <c r="M461" s="9"/>
      <c r="N461" s="9"/>
      <c r="O461" s="9"/>
      <c r="P461" s="9"/>
      <c r="Q461" s="9"/>
      <c r="R461" s="9"/>
      <c r="S461" s="9"/>
    </row>
    <row r="462">
      <c r="A462" s="3"/>
      <c r="B462" s="3"/>
      <c r="C462" s="3"/>
      <c r="D462" s="3"/>
      <c r="E462" s="3"/>
      <c r="F462" s="3"/>
      <c r="G462" s="99"/>
      <c r="H462" s="99"/>
      <c r="I462" s="81"/>
      <c r="J462" s="81"/>
      <c r="K462" s="3"/>
      <c r="L462" s="3"/>
      <c r="M462" s="3"/>
      <c r="N462" s="3"/>
      <c r="O462" s="3"/>
      <c r="P462" s="3"/>
      <c r="Q462" s="3"/>
      <c r="R462" s="3"/>
      <c r="S462" s="3"/>
    </row>
    <row r="463">
      <c r="A463" s="9"/>
      <c r="B463" s="9"/>
      <c r="C463" s="9"/>
      <c r="D463" s="9"/>
      <c r="E463" s="9"/>
      <c r="F463" s="9"/>
      <c r="G463" s="100"/>
      <c r="H463" s="100"/>
      <c r="I463" s="84"/>
      <c r="J463" s="84"/>
      <c r="K463" s="9"/>
      <c r="L463" s="9"/>
      <c r="M463" s="9"/>
      <c r="N463" s="9"/>
      <c r="O463" s="9"/>
      <c r="P463" s="9"/>
      <c r="Q463" s="9"/>
      <c r="R463" s="9"/>
      <c r="S463" s="9"/>
    </row>
    <row r="464">
      <c r="A464" s="3"/>
      <c r="B464" s="3"/>
      <c r="C464" s="3"/>
      <c r="D464" s="3"/>
      <c r="E464" s="3"/>
      <c r="F464" s="3"/>
      <c r="G464" s="99"/>
      <c r="H464" s="99"/>
      <c r="I464" s="81"/>
      <c r="J464" s="81"/>
      <c r="K464" s="3"/>
      <c r="L464" s="3"/>
      <c r="M464" s="3"/>
      <c r="N464" s="3"/>
      <c r="O464" s="3"/>
      <c r="P464" s="3"/>
      <c r="Q464" s="3"/>
      <c r="R464" s="3"/>
      <c r="S464" s="3"/>
    </row>
    <row r="465">
      <c r="A465" s="9"/>
      <c r="B465" s="9"/>
      <c r="C465" s="9"/>
      <c r="D465" s="9"/>
      <c r="E465" s="9"/>
      <c r="F465" s="9"/>
      <c r="G465" s="100"/>
      <c r="H465" s="100"/>
      <c r="I465" s="84"/>
      <c r="J465" s="84"/>
      <c r="K465" s="9"/>
      <c r="L465" s="9"/>
      <c r="M465" s="9"/>
      <c r="N465" s="9"/>
      <c r="O465" s="9"/>
      <c r="P465" s="9"/>
      <c r="Q465" s="9"/>
      <c r="R465" s="9"/>
      <c r="S465" s="9"/>
    </row>
    <row r="466">
      <c r="A466" s="3"/>
      <c r="B466" s="3"/>
      <c r="C466" s="3"/>
      <c r="D466" s="3"/>
      <c r="E466" s="3"/>
      <c r="F466" s="3"/>
      <c r="G466" s="99"/>
      <c r="H466" s="99"/>
      <c r="I466" s="81"/>
      <c r="J466" s="81"/>
      <c r="K466" s="3"/>
      <c r="L466" s="3"/>
      <c r="M466" s="3"/>
      <c r="N466" s="3"/>
      <c r="O466" s="3"/>
      <c r="P466" s="3"/>
      <c r="Q466" s="3"/>
      <c r="R466" s="3"/>
      <c r="S466" s="3"/>
    </row>
    <row r="467">
      <c r="A467" s="9"/>
      <c r="B467" s="9"/>
      <c r="C467" s="9"/>
      <c r="D467" s="9"/>
      <c r="E467" s="9"/>
      <c r="F467" s="9"/>
      <c r="G467" s="100"/>
      <c r="H467" s="100"/>
      <c r="I467" s="84"/>
      <c r="J467" s="84"/>
      <c r="K467" s="9"/>
      <c r="L467" s="9"/>
      <c r="M467" s="9"/>
      <c r="N467" s="9"/>
      <c r="O467" s="9"/>
      <c r="P467" s="9"/>
      <c r="Q467" s="9"/>
      <c r="R467" s="9"/>
      <c r="S467" s="9"/>
    </row>
    <row r="468">
      <c r="A468" s="3"/>
      <c r="B468" s="3"/>
      <c r="C468" s="3"/>
      <c r="D468" s="3"/>
      <c r="E468" s="3"/>
      <c r="F468" s="3"/>
      <c r="G468" s="99"/>
      <c r="H468" s="99"/>
      <c r="I468" s="81"/>
      <c r="J468" s="81"/>
      <c r="K468" s="3"/>
      <c r="L468" s="3"/>
      <c r="M468" s="3"/>
      <c r="N468" s="3"/>
      <c r="O468" s="3"/>
      <c r="P468" s="3"/>
      <c r="Q468" s="3"/>
      <c r="R468" s="3"/>
      <c r="S468" s="3"/>
    </row>
    <row r="469">
      <c r="A469" s="9"/>
      <c r="B469" s="9"/>
      <c r="C469" s="9"/>
      <c r="D469" s="9"/>
      <c r="E469" s="9"/>
      <c r="F469" s="9"/>
      <c r="G469" s="100"/>
      <c r="H469" s="100"/>
      <c r="I469" s="84"/>
      <c r="J469" s="84"/>
      <c r="K469" s="9"/>
      <c r="L469" s="9"/>
      <c r="M469" s="9"/>
      <c r="N469" s="9"/>
      <c r="O469" s="9"/>
      <c r="P469" s="9"/>
      <c r="Q469" s="9"/>
      <c r="R469" s="9"/>
      <c r="S469" s="9"/>
    </row>
    <row r="470">
      <c r="A470" s="3"/>
      <c r="B470" s="3"/>
      <c r="C470" s="3"/>
      <c r="D470" s="3"/>
      <c r="E470" s="3"/>
      <c r="F470" s="3"/>
      <c r="G470" s="99"/>
      <c r="H470" s="99"/>
      <c r="I470" s="81"/>
      <c r="J470" s="81"/>
      <c r="K470" s="3"/>
      <c r="L470" s="3"/>
      <c r="M470" s="3"/>
      <c r="N470" s="3"/>
      <c r="O470" s="3"/>
      <c r="P470" s="3"/>
      <c r="Q470" s="3"/>
      <c r="R470" s="3"/>
      <c r="S470" s="3"/>
    </row>
    <row r="471">
      <c r="A471" s="9"/>
      <c r="B471" s="9"/>
      <c r="C471" s="9"/>
      <c r="D471" s="9"/>
      <c r="E471" s="9"/>
      <c r="F471" s="9"/>
      <c r="G471" s="100"/>
      <c r="H471" s="100"/>
      <c r="I471" s="84"/>
      <c r="J471" s="84"/>
      <c r="K471" s="9"/>
      <c r="L471" s="9"/>
      <c r="M471" s="9"/>
      <c r="N471" s="9"/>
      <c r="O471" s="9"/>
      <c r="P471" s="9"/>
      <c r="Q471" s="9"/>
      <c r="R471" s="9"/>
      <c r="S471" s="9"/>
    </row>
    <row r="472">
      <c r="A472" s="3"/>
      <c r="B472" s="3"/>
      <c r="C472" s="3"/>
      <c r="D472" s="3"/>
      <c r="E472" s="3"/>
      <c r="F472" s="3"/>
      <c r="G472" s="99"/>
      <c r="H472" s="99"/>
      <c r="I472" s="81"/>
      <c r="J472" s="81"/>
      <c r="K472" s="3"/>
      <c r="L472" s="3"/>
      <c r="M472" s="3"/>
      <c r="N472" s="3"/>
      <c r="O472" s="3"/>
      <c r="P472" s="3"/>
      <c r="Q472" s="3"/>
      <c r="R472" s="3"/>
      <c r="S472" s="3"/>
    </row>
    <row r="473">
      <c r="A473" s="9"/>
      <c r="B473" s="9"/>
      <c r="C473" s="9"/>
      <c r="D473" s="9"/>
      <c r="E473" s="9"/>
      <c r="F473" s="9"/>
      <c r="G473" s="100"/>
      <c r="H473" s="100"/>
      <c r="I473" s="84"/>
      <c r="J473" s="84"/>
      <c r="K473" s="9"/>
      <c r="L473" s="9"/>
      <c r="M473" s="9"/>
      <c r="N473" s="9"/>
      <c r="O473" s="9"/>
      <c r="P473" s="9"/>
      <c r="Q473" s="9"/>
      <c r="R473" s="9"/>
      <c r="S473" s="9"/>
    </row>
    <row r="474">
      <c r="A474" s="3"/>
      <c r="B474" s="3"/>
      <c r="C474" s="3"/>
      <c r="D474" s="3"/>
      <c r="E474" s="3"/>
      <c r="F474" s="3"/>
      <c r="G474" s="99"/>
      <c r="H474" s="99"/>
      <c r="I474" s="81"/>
      <c r="J474" s="81"/>
      <c r="K474" s="3"/>
      <c r="L474" s="3"/>
      <c r="M474" s="3"/>
      <c r="N474" s="3"/>
      <c r="O474" s="3"/>
      <c r="P474" s="3"/>
      <c r="Q474" s="3"/>
      <c r="R474" s="3"/>
      <c r="S474" s="3"/>
    </row>
    <row r="475">
      <c r="A475" s="9"/>
      <c r="B475" s="9"/>
      <c r="C475" s="9"/>
      <c r="D475" s="9"/>
      <c r="E475" s="9"/>
      <c r="F475" s="9"/>
      <c r="G475" s="100"/>
      <c r="H475" s="100"/>
      <c r="I475" s="84"/>
      <c r="J475" s="84"/>
      <c r="K475" s="9"/>
      <c r="L475" s="9"/>
      <c r="M475" s="9"/>
      <c r="N475" s="9"/>
      <c r="O475" s="9"/>
      <c r="P475" s="9"/>
      <c r="Q475" s="9"/>
      <c r="R475" s="9"/>
      <c r="S475" s="9"/>
    </row>
    <row r="476">
      <c r="A476" s="3"/>
      <c r="B476" s="3"/>
      <c r="C476" s="3"/>
      <c r="D476" s="3"/>
      <c r="E476" s="3"/>
      <c r="F476" s="3"/>
      <c r="G476" s="99"/>
      <c r="H476" s="99"/>
      <c r="I476" s="81"/>
      <c r="J476" s="81"/>
      <c r="K476" s="3"/>
      <c r="L476" s="3"/>
      <c r="M476" s="3"/>
      <c r="N476" s="3"/>
      <c r="O476" s="3"/>
      <c r="P476" s="3"/>
      <c r="Q476" s="3"/>
      <c r="R476" s="3"/>
      <c r="S476" s="3"/>
    </row>
    <row r="477">
      <c r="A477" s="9"/>
      <c r="B477" s="9"/>
      <c r="C477" s="9"/>
      <c r="D477" s="9"/>
      <c r="E477" s="9"/>
      <c r="F477" s="9"/>
      <c r="G477" s="100"/>
      <c r="H477" s="100"/>
      <c r="I477" s="84"/>
      <c r="J477" s="84"/>
      <c r="K477" s="9"/>
      <c r="L477" s="9"/>
      <c r="M477" s="9"/>
      <c r="N477" s="9"/>
      <c r="O477" s="9"/>
      <c r="P477" s="9"/>
      <c r="Q477" s="9"/>
      <c r="R477" s="9"/>
      <c r="S477" s="9"/>
    </row>
    <row r="478">
      <c r="A478" s="3"/>
      <c r="B478" s="3"/>
      <c r="C478" s="3"/>
      <c r="D478" s="3"/>
      <c r="E478" s="3"/>
      <c r="F478" s="3"/>
      <c r="G478" s="99"/>
      <c r="H478" s="99"/>
      <c r="I478" s="81"/>
      <c r="J478" s="81"/>
      <c r="K478" s="3"/>
      <c r="L478" s="3"/>
      <c r="M478" s="3"/>
      <c r="N478" s="3"/>
      <c r="O478" s="3"/>
      <c r="P478" s="3"/>
      <c r="Q478" s="3"/>
      <c r="R478" s="3"/>
      <c r="S478" s="3"/>
    </row>
    <row r="479">
      <c r="A479" s="9"/>
      <c r="B479" s="9"/>
      <c r="C479" s="9"/>
      <c r="D479" s="9"/>
      <c r="E479" s="9"/>
      <c r="F479" s="9"/>
      <c r="G479" s="100"/>
      <c r="H479" s="100"/>
      <c r="I479" s="84"/>
      <c r="J479" s="84"/>
      <c r="K479" s="9"/>
      <c r="L479" s="9"/>
      <c r="M479" s="9"/>
      <c r="N479" s="9"/>
      <c r="O479" s="9"/>
      <c r="P479" s="9"/>
      <c r="Q479" s="9"/>
      <c r="R479" s="9"/>
      <c r="S479" s="9"/>
    </row>
    <row r="480">
      <c r="A480" s="3"/>
      <c r="B480" s="3"/>
      <c r="C480" s="3"/>
      <c r="D480" s="3"/>
      <c r="E480" s="3"/>
      <c r="F480" s="3"/>
      <c r="G480" s="99"/>
      <c r="H480" s="99"/>
      <c r="I480" s="81"/>
      <c r="J480" s="81"/>
      <c r="K480" s="3"/>
      <c r="L480" s="3"/>
      <c r="M480" s="3"/>
      <c r="N480" s="3"/>
      <c r="O480" s="3"/>
      <c r="P480" s="3"/>
      <c r="Q480" s="3"/>
      <c r="R480" s="3"/>
      <c r="S480" s="3"/>
    </row>
    <row r="481">
      <c r="A481" s="9"/>
      <c r="B481" s="9"/>
      <c r="C481" s="9"/>
      <c r="D481" s="9"/>
      <c r="E481" s="9"/>
      <c r="F481" s="9"/>
      <c r="G481" s="100"/>
      <c r="H481" s="100"/>
      <c r="I481" s="84"/>
      <c r="J481" s="84"/>
      <c r="K481" s="9"/>
      <c r="L481" s="9"/>
      <c r="M481" s="9"/>
      <c r="N481" s="9"/>
      <c r="O481" s="9"/>
      <c r="P481" s="9"/>
      <c r="Q481" s="9"/>
      <c r="R481" s="9"/>
      <c r="S481" s="9"/>
    </row>
    <row r="482">
      <c r="A482" s="3"/>
      <c r="B482" s="3"/>
      <c r="C482" s="3"/>
      <c r="D482" s="3"/>
      <c r="E482" s="3"/>
      <c r="F482" s="3"/>
      <c r="G482" s="99"/>
      <c r="H482" s="99"/>
      <c r="I482" s="81"/>
      <c r="J482" s="81"/>
      <c r="K482" s="3"/>
      <c r="L482" s="3"/>
      <c r="M482" s="3"/>
      <c r="N482" s="3"/>
      <c r="O482" s="3"/>
      <c r="P482" s="3"/>
      <c r="Q482" s="3"/>
      <c r="R482" s="3"/>
      <c r="S482" s="3"/>
    </row>
    <row r="483">
      <c r="A483" s="9"/>
      <c r="B483" s="9"/>
      <c r="C483" s="9"/>
      <c r="D483" s="9"/>
      <c r="E483" s="9"/>
      <c r="F483" s="9"/>
      <c r="G483" s="100"/>
      <c r="H483" s="100"/>
      <c r="I483" s="84"/>
      <c r="J483" s="84"/>
      <c r="K483" s="9"/>
      <c r="L483" s="9"/>
      <c r="M483" s="9"/>
      <c r="N483" s="9"/>
      <c r="O483" s="9"/>
      <c r="P483" s="9"/>
      <c r="Q483" s="9"/>
      <c r="R483" s="9"/>
      <c r="S483" s="9"/>
    </row>
    <row r="484">
      <c r="A484" s="3"/>
      <c r="B484" s="3"/>
      <c r="C484" s="3"/>
      <c r="D484" s="3"/>
      <c r="E484" s="3"/>
      <c r="F484" s="3"/>
      <c r="G484" s="99"/>
      <c r="H484" s="99"/>
      <c r="I484" s="81"/>
      <c r="J484" s="81"/>
      <c r="K484" s="3"/>
      <c r="L484" s="3"/>
      <c r="M484" s="3"/>
      <c r="N484" s="3"/>
      <c r="O484" s="3"/>
      <c r="P484" s="3"/>
      <c r="Q484" s="3"/>
      <c r="R484" s="3"/>
      <c r="S484" s="3"/>
    </row>
    <row r="485">
      <c r="A485" s="9"/>
      <c r="B485" s="9"/>
      <c r="C485" s="9"/>
      <c r="D485" s="9"/>
      <c r="E485" s="9"/>
      <c r="F485" s="9"/>
      <c r="G485" s="100"/>
      <c r="H485" s="100"/>
      <c r="I485" s="84"/>
      <c r="J485" s="84"/>
      <c r="K485" s="9"/>
      <c r="L485" s="9"/>
      <c r="M485" s="9"/>
      <c r="N485" s="9"/>
      <c r="O485" s="9"/>
      <c r="P485" s="9"/>
      <c r="Q485" s="9"/>
      <c r="R485" s="9"/>
      <c r="S485" s="9"/>
    </row>
    <row r="486">
      <c r="A486" s="3"/>
      <c r="B486" s="3"/>
      <c r="C486" s="3"/>
      <c r="D486" s="3"/>
      <c r="E486" s="3"/>
      <c r="F486" s="3"/>
      <c r="G486" s="99"/>
      <c r="H486" s="99"/>
      <c r="I486" s="81"/>
      <c r="J486" s="81"/>
      <c r="K486" s="3"/>
      <c r="L486" s="3"/>
      <c r="M486" s="3"/>
      <c r="N486" s="3"/>
      <c r="O486" s="3"/>
      <c r="P486" s="3"/>
      <c r="Q486" s="3"/>
      <c r="R486" s="3"/>
      <c r="S486" s="3"/>
    </row>
    <row r="487">
      <c r="A487" s="9"/>
      <c r="B487" s="9"/>
      <c r="C487" s="9"/>
      <c r="D487" s="9"/>
      <c r="E487" s="9"/>
      <c r="F487" s="9"/>
      <c r="G487" s="100"/>
      <c r="H487" s="100"/>
      <c r="I487" s="84"/>
      <c r="J487" s="84"/>
      <c r="K487" s="9"/>
      <c r="L487" s="9"/>
      <c r="M487" s="9"/>
      <c r="N487" s="9"/>
      <c r="O487" s="9"/>
      <c r="P487" s="9"/>
      <c r="Q487" s="9"/>
      <c r="R487" s="9"/>
      <c r="S487" s="9"/>
    </row>
    <row r="488">
      <c r="A488" s="3"/>
      <c r="B488" s="3"/>
      <c r="C488" s="3"/>
      <c r="D488" s="3"/>
      <c r="E488" s="3"/>
      <c r="F488" s="3"/>
      <c r="G488" s="99"/>
      <c r="H488" s="99"/>
      <c r="I488" s="81"/>
      <c r="J488" s="81"/>
      <c r="K488" s="3"/>
      <c r="L488" s="3"/>
      <c r="M488" s="3"/>
      <c r="N488" s="3"/>
      <c r="O488" s="3"/>
      <c r="P488" s="3"/>
      <c r="Q488" s="3"/>
      <c r="R488" s="3"/>
      <c r="S488" s="3"/>
    </row>
    <row r="489">
      <c r="A489" s="9"/>
      <c r="B489" s="9"/>
      <c r="C489" s="9"/>
      <c r="D489" s="9"/>
      <c r="E489" s="9"/>
      <c r="F489" s="9"/>
      <c r="G489" s="100"/>
      <c r="H489" s="100"/>
      <c r="I489" s="84"/>
      <c r="J489" s="84"/>
      <c r="K489" s="9"/>
      <c r="L489" s="9"/>
      <c r="M489" s="9"/>
      <c r="N489" s="9"/>
      <c r="O489" s="9"/>
      <c r="P489" s="9"/>
      <c r="Q489" s="9"/>
      <c r="R489" s="9"/>
      <c r="S489" s="9"/>
    </row>
    <row r="490">
      <c r="A490" s="3"/>
      <c r="B490" s="3"/>
      <c r="C490" s="3"/>
      <c r="D490" s="3"/>
      <c r="E490" s="3"/>
      <c r="F490" s="3"/>
      <c r="G490" s="99"/>
      <c r="H490" s="99"/>
      <c r="I490" s="81"/>
      <c r="J490" s="81"/>
      <c r="K490" s="3"/>
      <c r="L490" s="3"/>
      <c r="M490" s="3"/>
      <c r="N490" s="3"/>
      <c r="O490" s="3"/>
      <c r="P490" s="3"/>
      <c r="Q490" s="3"/>
      <c r="R490" s="3"/>
      <c r="S490" s="3"/>
    </row>
    <row r="491">
      <c r="A491" s="9"/>
      <c r="B491" s="9"/>
      <c r="C491" s="9"/>
      <c r="D491" s="9"/>
      <c r="E491" s="9"/>
      <c r="F491" s="9"/>
      <c r="G491" s="100"/>
      <c r="H491" s="100"/>
      <c r="I491" s="84"/>
      <c r="J491" s="84"/>
      <c r="K491" s="9"/>
      <c r="L491" s="9"/>
      <c r="M491" s="9"/>
      <c r="N491" s="9"/>
      <c r="O491" s="9"/>
      <c r="P491" s="9"/>
      <c r="Q491" s="9"/>
      <c r="R491" s="9"/>
      <c r="S491" s="9"/>
    </row>
    <row r="492">
      <c r="A492" s="3"/>
      <c r="B492" s="3"/>
      <c r="C492" s="3"/>
      <c r="D492" s="3"/>
      <c r="E492" s="3"/>
      <c r="F492" s="3"/>
      <c r="G492" s="99"/>
      <c r="H492" s="99"/>
      <c r="I492" s="81"/>
      <c r="J492" s="81"/>
      <c r="K492" s="3"/>
      <c r="L492" s="3"/>
      <c r="M492" s="3"/>
      <c r="N492" s="3"/>
      <c r="O492" s="3"/>
      <c r="P492" s="3"/>
      <c r="Q492" s="3"/>
      <c r="R492" s="3"/>
      <c r="S492" s="3"/>
    </row>
    <row r="493">
      <c r="A493" s="9"/>
      <c r="B493" s="9"/>
      <c r="C493" s="9"/>
      <c r="D493" s="9"/>
      <c r="E493" s="9"/>
      <c r="F493" s="9"/>
      <c r="G493" s="100"/>
      <c r="H493" s="100"/>
      <c r="I493" s="84"/>
      <c r="J493" s="84"/>
      <c r="K493" s="9"/>
      <c r="L493" s="9"/>
      <c r="M493" s="9"/>
      <c r="N493" s="9"/>
      <c r="O493" s="9"/>
      <c r="P493" s="9"/>
      <c r="Q493" s="9"/>
      <c r="R493" s="9"/>
      <c r="S493" s="9"/>
    </row>
    <row r="494">
      <c r="A494" s="3"/>
      <c r="B494" s="3"/>
      <c r="C494" s="3"/>
      <c r="D494" s="3"/>
      <c r="E494" s="3"/>
      <c r="F494" s="3"/>
      <c r="G494" s="99"/>
      <c r="H494" s="99"/>
      <c r="I494" s="81"/>
      <c r="J494" s="81"/>
      <c r="K494" s="3"/>
      <c r="L494" s="3"/>
      <c r="M494" s="3"/>
      <c r="N494" s="3"/>
      <c r="O494" s="3"/>
      <c r="P494" s="3"/>
      <c r="Q494" s="3"/>
      <c r="R494" s="3"/>
      <c r="S494" s="3"/>
    </row>
    <row r="495">
      <c r="A495" s="9"/>
      <c r="B495" s="9"/>
      <c r="C495" s="9"/>
      <c r="D495" s="9"/>
      <c r="E495" s="9"/>
      <c r="F495" s="9"/>
      <c r="G495" s="100"/>
      <c r="H495" s="100"/>
      <c r="I495" s="84"/>
      <c r="J495" s="84"/>
      <c r="K495" s="9"/>
      <c r="L495" s="9"/>
      <c r="M495" s="9"/>
      <c r="N495" s="9"/>
      <c r="O495" s="9"/>
      <c r="P495" s="9"/>
      <c r="Q495" s="9"/>
      <c r="R495" s="9"/>
      <c r="S495" s="9"/>
    </row>
    <row r="496">
      <c r="A496" s="3"/>
      <c r="B496" s="3"/>
      <c r="C496" s="3"/>
      <c r="D496" s="3"/>
      <c r="E496" s="3"/>
      <c r="F496" s="3"/>
      <c r="G496" s="99"/>
      <c r="H496" s="99"/>
      <c r="I496" s="81"/>
      <c r="J496" s="81"/>
      <c r="K496" s="3"/>
      <c r="L496" s="3"/>
      <c r="M496" s="3"/>
      <c r="N496" s="3"/>
      <c r="O496" s="3"/>
      <c r="P496" s="3"/>
      <c r="Q496" s="3"/>
      <c r="R496" s="3"/>
      <c r="S496" s="3"/>
    </row>
    <row r="497">
      <c r="A497" s="9"/>
      <c r="B497" s="9"/>
      <c r="C497" s="9"/>
      <c r="D497" s="9"/>
      <c r="E497" s="9"/>
      <c r="F497" s="9"/>
      <c r="G497" s="100"/>
      <c r="H497" s="100"/>
      <c r="I497" s="84"/>
      <c r="J497" s="84"/>
      <c r="K497" s="9"/>
      <c r="L497" s="9"/>
      <c r="M497" s="9"/>
      <c r="N497" s="9"/>
      <c r="O497" s="9"/>
      <c r="P497" s="9"/>
      <c r="Q497" s="9"/>
      <c r="R497" s="9"/>
      <c r="S497" s="9"/>
    </row>
    <row r="498">
      <c r="A498" s="3"/>
      <c r="B498" s="3"/>
      <c r="C498" s="3"/>
      <c r="D498" s="3"/>
      <c r="E498" s="3"/>
      <c r="F498" s="3"/>
      <c r="G498" s="99"/>
      <c r="H498" s="99"/>
      <c r="I498" s="81"/>
      <c r="J498" s="81"/>
      <c r="K498" s="3"/>
      <c r="L498" s="3"/>
      <c r="M498" s="3"/>
      <c r="N498" s="3"/>
      <c r="O498" s="3"/>
      <c r="P498" s="3"/>
      <c r="Q498" s="3"/>
      <c r="R498" s="3"/>
      <c r="S498" s="3"/>
    </row>
    <row r="499">
      <c r="A499" s="9"/>
      <c r="B499" s="9"/>
      <c r="C499" s="9"/>
      <c r="D499" s="9"/>
      <c r="E499" s="9"/>
      <c r="F499" s="9"/>
      <c r="G499" s="100"/>
      <c r="H499" s="100"/>
      <c r="I499" s="84"/>
      <c r="J499" s="84"/>
      <c r="K499" s="9"/>
      <c r="L499" s="9"/>
      <c r="M499" s="9"/>
      <c r="N499" s="9"/>
      <c r="O499" s="9"/>
      <c r="P499" s="9"/>
      <c r="Q499" s="9"/>
      <c r="R499" s="9"/>
      <c r="S499" s="9"/>
    </row>
    <row r="500">
      <c r="A500" s="3"/>
      <c r="B500" s="3"/>
      <c r="C500" s="3"/>
      <c r="D500" s="3"/>
      <c r="E500" s="3"/>
      <c r="F500" s="3"/>
      <c r="G500" s="99"/>
      <c r="H500" s="99"/>
      <c r="I500" s="81"/>
      <c r="J500" s="81"/>
      <c r="K500" s="3"/>
      <c r="L500" s="3"/>
      <c r="M500" s="3"/>
      <c r="N500" s="3"/>
      <c r="O500" s="3"/>
      <c r="P500" s="3"/>
      <c r="Q500" s="3"/>
      <c r="R500" s="3"/>
      <c r="S500" s="3"/>
    </row>
    <row r="501">
      <c r="A501" s="9"/>
      <c r="B501" s="9"/>
      <c r="C501" s="9"/>
      <c r="D501" s="9"/>
      <c r="E501" s="9"/>
      <c r="F501" s="9"/>
      <c r="G501" s="100"/>
      <c r="H501" s="100"/>
      <c r="I501" s="84"/>
      <c r="J501" s="84"/>
      <c r="K501" s="9"/>
      <c r="L501" s="9"/>
      <c r="M501" s="9"/>
      <c r="N501" s="9"/>
      <c r="O501" s="9"/>
      <c r="P501" s="9"/>
      <c r="Q501" s="9"/>
      <c r="R501" s="9"/>
      <c r="S501" s="9"/>
    </row>
    <row r="502">
      <c r="A502" s="3"/>
      <c r="B502" s="3"/>
      <c r="C502" s="3"/>
      <c r="D502" s="3"/>
      <c r="E502" s="3"/>
      <c r="F502" s="3"/>
      <c r="G502" s="99"/>
      <c r="H502" s="99"/>
      <c r="I502" s="81"/>
      <c r="J502" s="81"/>
      <c r="K502" s="3"/>
      <c r="L502" s="3"/>
      <c r="M502" s="3"/>
      <c r="N502" s="3"/>
      <c r="O502" s="3"/>
      <c r="P502" s="3"/>
      <c r="Q502" s="3"/>
      <c r="R502" s="3"/>
      <c r="S502" s="3"/>
    </row>
    <row r="503">
      <c r="A503" s="9"/>
      <c r="B503" s="9"/>
      <c r="C503" s="9"/>
      <c r="D503" s="9"/>
      <c r="E503" s="9"/>
      <c r="F503" s="9"/>
      <c r="G503" s="100"/>
      <c r="H503" s="100"/>
      <c r="I503" s="84"/>
      <c r="J503" s="84"/>
      <c r="K503" s="9"/>
      <c r="L503" s="9"/>
      <c r="M503" s="9"/>
      <c r="N503" s="9"/>
      <c r="O503" s="9"/>
      <c r="P503" s="9"/>
      <c r="Q503" s="9"/>
      <c r="R503" s="9"/>
      <c r="S503" s="9"/>
    </row>
    <row r="504">
      <c r="A504" s="3"/>
      <c r="B504" s="3"/>
      <c r="C504" s="3"/>
      <c r="D504" s="3"/>
      <c r="E504" s="3"/>
      <c r="F504" s="3"/>
      <c r="G504" s="99"/>
      <c r="H504" s="99"/>
      <c r="I504" s="81"/>
      <c r="J504" s="81"/>
      <c r="K504" s="3"/>
      <c r="L504" s="3"/>
      <c r="M504" s="3"/>
      <c r="N504" s="3"/>
      <c r="O504" s="3"/>
      <c r="P504" s="3"/>
      <c r="Q504" s="3"/>
      <c r="R504" s="3"/>
      <c r="S504" s="3"/>
    </row>
    <row r="505">
      <c r="A505" s="9"/>
      <c r="B505" s="9"/>
      <c r="C505" s="9"/>
      <c r="D505" s="9"/>
      <c r="E505" s="9"/>
      <c r="F505" s="9"/>
      <c r="G505" s="100"/>
      <c r="H505" s="100"/>
      <c r="I505" s="84"/>
      <c r="J505" s="84"/>
      <c r="K505" s="9"/>
      <c r="L505" s="9"/>
      <c r="M505" s="9"/>
      <c r="N505" s="9"/>
      <c r="O505" s="9"/>
      <c r="P505" s="9"/>
      <c r="Q505" s="9"/>
      <c r="R505" s="9"/>
      <c r="S505" s="9"/>
    </row>
    <row r="506">
      <c r="A506" s="3"/>
      <c r="B506" s="3"/>
      <c r="C506" s="3"/>
      <c r="D506" s="3"/>
      <c r="E506" s="3"/>
      <c r="F506" s="3"/>
      <c r="G506" s="99"/>
      <c r="H506" s="99"/>
      <c r="I506" s="81"/>
      <c r="J506" s="81"/>
      <c r="K506" s="3"/>
      <c r="L506" s="3"/>
      <c r="M506" s="3"/>
      <c r="N506" s="3"/>
      <c r="O506" s="3"/>
      <c r="P506" s="3"/>
      <c r="Q506" s="3"/>
      <c r="R506" s="3"/>
      <c r="S506" s="3"/>
    </row>
    <row r="507">
      <c r="A507" s="9"/>
      <c r="B507" s="9"/>
      <c r="C507" s="9"/>
      <c r="D507" s="9"/>
      <c r="E507" s="9"/>
      <c r="F507" s="9"/>
      <c r="G507" s="100"/>
      <c r="H507" s="100"/>
      <c r="I507" s="84"/>
      <c r="J507" s="84"/>
      <c r="K507" s="9"/>
      <c r="L507" s="9"/>
      <c r="M507" s="9"/>
      <c r="N507" s="9"/>
      <c r="O507" s="9"/>
      <c r="P507" s="9"/>
      <c r="Q507" s="9"/>
      <c r="R507" s="9"/>
      <c r="S507" s="9"/>
    </row>
    <row r="508">
      <c r="A508" s="3"/>
      <c r="B508" s="3"/>
      <c r="C508" s="3"/>
      <c r="D508" s="3"/>
      <c r="E508" s="3"/>
      <c r="F508" s="3"/>
      <c r="G508" s="99"/>
      <c r="H508" s="99"/>
      <c r="I508" s="81"/>
      <c r="J508" s="81"/>
      <c r="K508" s="3"/>
      <c r="L508" s="3"/>
      <c r="M508" s="3"/>
      <c r="N508" s="3"/>
      <c r="O508" s="3"/>
      <c r="P508" s="3"/>
      <c r="Q508" s="3"/>
      <c r="R508" s="3"/>
      <c r="S508" s="3"/>
    </row>
    <row r="509">
      <c r="A509" s="9"/>
      <c r="B509" s="9"/>
      <c r="C509" s="9"/>
      <c r="D509" s="9"/>
      <c r="E509" s="9"/>
      <c r="F509" s="9"/>
      <c r="G509" s="100"/>
      <c r="H509" s="100"/>
      <c r="I509" s="84"/>
      <c r="J509" s="84"/>
      <c r="K509" s="9"/>
      <c r="L509" s="9"/>
      <c r="M509" s="9"/>
      <c r="N509" s="9"/>
      <c r="O509" s="9"/>
      <c r="P509" s="9"/>
      <c r="Q509" s="9"/>
      <c r="R509" s="9"/>
      <c r="S509" s="9"/>
    </row>
    <row r="510">
      <c r="A510" s="3"/>
      <c r="B510" s="3"/>
      <c r="C510" s="3"/>
      <c r="D510" s="3"/>
      <c r="E510" s="3"/>
      <c r="F510" s="3"/>
      <c r="G510" s="99"/>
      <c r="H510" s="99"/>
      <c r="I510" s="81"/>
      <c r="J510" s="81"/>
      <c r="K510" s="3"/>
      <c r="L510" s="3"/>
      <c r="M510" s="3"/>
      <c r="N510" s="3"/>
      <c r="O510" s="3"/>
      <c r="P510" s="3"/>
      <c r="Q510" s="3"/>
      <c r="R510" s="3"/>
      <c r="S510" s="3"/>
    </row>
    <row r="511">
      <c r="A511" s="9"/>
      <c r="B511" s="9"/>
      <c r="C511" s="9"/>
      <c r="D511" s="9"/>
      <c r="E511" s="9"/>
      <c r="F511" s="9"/>
      <c r="G511" s="100"/>
      <c r="H511" s="100"/>
      <c r="I511" s="84"/>
      <c r="J511" s="84"/>
      <c r="K511" s="9"/>
      <c r="L511" s="9"/>
      <c r="M511" s="9"/>
      <c r="N511" s="9"/>
      <c r="O511" s="9"/>
      <c r="P511" s="9"/>
      <c r="Q511" s="9"/>
      <c r="R511" s="9"/>
      <c r="S511" s="9"/>
    </row>
    <row r="512">
      <c r="A512" s="3"/>
      <c r="B512" s="3"/>
      <c r="C512" s="3"/>
      <c r="D512" s="3"/>
      <c r="E512" s="3"/>
      <c r="F512" s="3"/>
      <c r="G512" s="99"/>
      <c r="H512" s="99"/>
      <c r="I512" s="81"/>
      <c r="J512" s="81"/>
      <c r="K512" s="3"/>
      <c r="L512" s="3"/>
      <c r="M512" s="3"/>
      <c r="N512" s="3"/>
      <c r="O512" s="3"/>
      <c r="P512" s="3"/>
      <c r="Q512" s="3"/>
      <c r="R512" s="3"/>
      <c r="S512" s="3"/>
    </row>
    <row r="513">
      <c r="A513" s="9"/>
      <c r="B513" s="9"/>
      <c r="C513" s="9"/>
      <c r="D513" s="9"/>
      <c r="E513" s="9"/>
      <c r="F513" s="9"/>
      <c r="G513" s="100"/>
      <c r="H513" s="100"/>
      <c r="I513" s="84"/>
      <c r="J513" s="84"/>
      <c r="K513" s="9"/>
      <c r="L513" s="9"/>
      <c r="M513" s="9"/>
      <c r="N513" s="9"/>
      <c r="O513" s="9"/>
      <c r="P513" s="9"/>
      <c r="Q513" s="9"/>
      <c r="R513" s="9"/>
      <c r="S513" s="9"/>
    </row>
    <row r="514">
      <c r="A514" s="3"/>
      <c r="B514" s="3"/>
      <c r="C514" s="3"/>
      <c r="D514" s="3"/>
      <c r="E514" s="3"/>
      <c r="F514" s="3"/>
      <c r="G514" s="99"/>
      <c r="H514" s="99"/>
      <c r="I514" s="81"/>
      <c r="J514" s="81"/>
      <c r="K514" s="3"/>
      <c r="L514" s="3"/>
      <c r="M514" s="3"/>
      <c r="N514" s="3"/>
      <c r="O514" s="3"/>
      <c r="P514" s="3"/>
      <c r="Q514" s="3"/>
      <c r="R514" s="3"/>
      <c r="S514" s="3"/>
    </row>
    <row r="515">
      <c r="A515" s="9"/>
      <c r="B515" s="9"/>
      <c r="C515" s="9"/>
      <c r="D515" s="9"/>
      <c r="E515" s="9"/>
      <c r="F515" s="9"/>
      <c r="G515" s="100"/>
      <c r="H515" s="100"/>
      <c r="I515" s="84"/>
      <c r="J515" s="84"/>
      <c r="K515" s="9"/>
      <c r="L515" s="9"/>
      <c r="M515" s="9"/>
      <c r="N515" s="9"/>
      <c r="O515" s="9"/>
      <c r="P515" s="9"/>
      <c r="Q515" s="9"/>
      <c r="R515" s="9"/>
      <c r="S515" s="9"/>
    </row>
    <row r="516">
      <c r="A516" s="3"/>
      <c r="B516" s="3"/>
      <c r="C516" s="3"/>
      <c r="D516" s="3"/>
      <c r="E516" s="3"/>
      <c r="F516" s="3"/>
      <c r="G516" s="99"/>
      <c r="H516" s="99"/>
      <c r="I516" s="81"/>
      <c r="J516" s="81"/>
      <c r="K516" s="3"/>
      <c r="L516" s="3"/>
      <c r="M516" s="3"/>
      <c r="N516" s="3"/>
      <c r="O516" s="3"/>
      <c r="P516" s="3"/>
      <c r="Q516" s="3"/>
      <c r="R516" s="3"/>
      <c r="S516" s="3"/>
    </row>
    <row r="517">
      <c r="A517" s="9"/>
      <c r="B517" s="9"/>
      <c r="C517" s="9"/>
      <c r="D517" s="9"/>
      <c r="E517" s="9"/>
      <c r="F517" s="9"/>
      <c r="G517" s="100"/>
      <c r="H517" s="100"/>
      <c r="I517" s="84"/>
      <c r="J517" s="84"/>
      <c r="K517" s="9"/>
      <c r="L517" s="9"/>
      <c r="M517" s="9"/>
      <c r="N517" s="9"/>
      <c r="O517" s="9"/>
      <c r="P517" s="9"/>
      <c r="Q517" s="9"/>
      <c r="R517" s="9"/>
      <c r="S517" s="9"/>
    </row>
    <row r="518">
      <c r="A518" s="3"/>
      <c r="B518" s="3"/>
      <c r="C518" s="3"/>
      <c r="D518" s="3"/>
      <c r="E518" s="3"/>
      <c r="F518" s="3"/>
      <c r="G518" s="99"/>
      <c r="H518" s="99"/>
      <c r="I518" s="81"/>
      <c r="J518" s="81"/>
      <c r="K518" s="3"/>
      <c r="L518" s="3"/>
      <c r="M518" s="3"/>
      <c r="N518" s="3"/>
      <c r="O518" s="3"/>
      <c r="P518" s="3"/>
      <c r="Q518" s="3"/>
      <c r="R518" s="3"/>
      <c r="S518" s="3"/>
    </row>
    <row r="519">
      <c r="A519" s="9"/>
      <c r="B519" s="9"/>
      <c r="C519" s="9"/>
      <c r="D519" s="9"/>
      <c r="E519" s="9"/>
      <c r="F519" s="9"/>
      <c r="G519" s="100"/>
      <c r="H519" s="100"/>
      <c r="I519" s="84"/>
      <c r="J519" s="84"/>
      <c r="K519" s="9"/>
      <c r="L519" s="9"/>
      <c r="M519" s="9"/>
      <c r="N519" s="9"/>
      <c r="O519" s="9"/>
      <c r="P519" s="9"/>
      <c r="Q519" s="9"/>
      <c r="R519" s="9"/>
      <c r="S519" s="9"/>
    </row>
    <row r="520">
      <c r="A520" s="3"/>
      <c r="B520" s="3"/>
      <c r="C520" s="3"/>
      <c r="D520" s="3"/>
      <c r="E520" s="3"/>
      <c r="F520" s="3"/>
      <c r="G520" s="99"/>
      <c r="H520" s="99"/>
      <c r="I520" s="81"/>
      <c r="J520" s="81"/>
      <c r="K520" s="3"/>
      <c r="L520" s="3"/>
      <c r="M520" s="3"/>
      <c r="N520" s="3"/>
      <c r="O520" s="3"/>
      <c r="P520" s="3"/>
      <c r="Q520" s="3"/>
      <c r="R520" s="3"/>
      <c r="S520" s="3"/>
    </row>
    <row r="521">
      <c r="A521" s="9"/>
      <c r="B521" s="9"/>
      <c r="C521" s="9"/>
      <c r="D521" s="9"/>
      <c r="E521" s="9"/>
      <c r="F521" s="9"/>
      <c r="G521" s="100"/>
      <c r="H521" s="100"/>
      <c r="I521" s="84"/>
      <c r="J521" s="84"/>
      <c r="K521" s="9"/>
      <c r="L521" s="9"/>
      <c r="M521" s="9"/>
      <c r="N521" s="9"/>
      <c r="O521" s="9"/>
      <c r="P521" s="9"/>
      <c r="Q521" s="9"/>
      <c r="R521" s="9"/>
      <c r="S521" s="9"/>
    </row>
    <row r="522">
      <c r="A522" s="3"/>
      <c r="B522" s="3"/>
      <c r="C522" s="3"/>
      <c r="D522" s="3"/>
      <c r="E522" s="3"/>
      <c r="F522" s="3"/>
      <c r="G522" s="99"/>
      <c r="H522" s="99"/>
      <c r="I522" s="81"/>
      <c r="J522" s="81"/>
      <c r="K522" s="3"/>
      <c r="L522" s="3"/>
      <c r="M522" s="3"/>
      <c r="N522" s="3"/>
      <c r="O522" s="3"/>
      <c r="P522" s="3"/>
      <c r="Q522" s="3"/>
      <c r="R522" s="3"/>
      <c r="S522" s="3"/>
    </row>
    <row r="523">
      <c r="A523" s="9"/>
      <c r="B523" s="9"/>
      <c r="C523" s="9"/>
      <c r="D523" s="9"/>
      <c r="E523" s="9"/>
      <c r="F523" s="9"/>
      <c r="G523" s="100"/>
      <c r="H523" s="100"/>
      <c r="I523" s="84"/>
      <c r="J523" s="84"/>
      <c r="K523" s="9"/>
      <c r="L523" s="9"/>
      <c r="M523" s="9"/>
      <c r="N523" s="9"/>
      <c r="O523" s="9"/>
      <c r="P523" s="9"/>
      <c r="Q523" s="9"/>
      <c r="R523" s="9"/>
      <c r="S523" s="9"/>
    </row>
    <row r="524">
      <c r="A524" s="3"/>
      <c r="B524" s="3"/>
      <c r="C524" s="3"/>
      <c r="D524" s="3"/>
      <c r="E524" s="3"/>
      <c r="F524" s="3"/>
      <c r="G524" s="99"/>
      <c r="H524" s="99"/>
      <c r="I524" s="81"/>
      <c r="J524" s="81"/>
      <c r="K524" s="3"/>
      <c r="L524" s="3"/>
      <c r="M524" s="3"/>
      <c r="N524" s="3"/>
      <c r="O524" s="3"/>
      <c r="P524" s="3"/>
      <c r="Q524" s="3"/>
      <c r="R524" s="3"/>
      <c r="S524" s="3"/>
    </row>
    <row r="525">
      <c r="A525" s="9"/>
      <c r="B525" s="9"/>
      <c r="C525" s="9"/>
      <c r="D525" s="9"/>
      <c r="E525" s="9"/>
      <c r="F525" s="9"/>
      <c r="G525" s="100"/>
      <c r="H525" s="100"/>
      <c r="I525" s="84"/>
      <c r="J525" s="84"/>
      <c r="K525" s="9"/>
      <c r="L525" s="9"/>
      <c r="M525" s="9"/>
      <c r="N525" s="9"/>
      <c r="O525" s="9"/>
      <c r="P525" s="9"/>
      <c r="Q525" s="9"/>
      <c r="R525" s="9"/>
      <c r="S525" s="9"/>
    </row>
    <row r="526">
      <c r="A526" s="3"/>
      <c r="B526" s="3"/>
      <c r="C526" s="3"/>
      <c r="D526" s="3"/>
      <c r="E526" s="3"/>
      <c r="F526" s="3"/>
      <c r="G526" s="99"/>
      <c r="H526" s="99"/>
      <c r="I526" s="81"/>
      <c r="J526" s="81"/>
      <c r="K526" s="3"/>
      <c r="L526" s="3"/>
      <c r="M526" s="3"/>
      <c r="N526" s="3"/>
      <c r="O526" s="3"/>
      <c r="P526" s="3"/>
      <c r="Q526" s="3"/>
      <c r="R526" s="3"/>
      <c r="S526" s="3"/>
    </row>
    <row r="527">
      <c r="A527" s="9"/>
      <c r="B527" s="9"/>
      <c r="C527" s="9"/>
      <c r="D527" s="9"/>
      <c r="E527" s="9"/>
      <c r="F527" s="9"/>
      <c r="G527" s="100"/>
      <c r="H527" s="100"/>
      <c r="I527" s="84"/>
      <c r="J527" s="84"/>
      <c r="K527" s="9"/>
      <c r="L527" s="9"/>
      <c r="M527" s="9"/>
      <c r="N527" s="9"/>
      <c r="O527" s="9"/>
      <c r="P527" s="9"/>
      <c r="Q527" s="9"/>
      <c r="R527" s="9"/>
      <c r="S527" s="9"/>
    </row>
    <row r="528">
      <c r="A528" s="3"/>
      <c r="B528" s="3"/>
      <c r="C528" s="3"/>
      <c r="D528" s="3"/>
      <c r="E528" s="3"/>
      <c r="F528" s="3"/>
      <c r="G528" s="99"/>
      <c r="H528" s="99"/>
      <c r="I528" s="81"/>
      <c r="J528" s="81"/>
      <c r="K528" s="3"/>
      <c r="L528" s="3"/>
      <c r="M528" s="3"/>
      <c r="N528" s="3"/>
      <c r="O528" s="3"/>
      <c r="P528" s="3"/>
      <c r="Q528" s="3"/>
      <c r="R528" s="3"/>
      <c r="S528" s="3"/>
    </row>
    <row r="529">
      <c r="A529" s="9"/>
      <c r="B529" s="9"/>
      <c r="C529" s="9"/>
      <c r="D529" s="9"/>
      <c r="E529" s="9"/>
      <c r="F529" s="9"/>
      <c r="G529" s="100"/>
      <c r="H529" s="100"/>
      <c r="I529" s="84"/>
      <c r="J529" s="84"/>
      <c r="K529" s="9"/>
      <c r="L529" s="9"/>
      <c r="M529" s="9"/>
      <c r="N529" s="9"/>
      <c r="O529" s="9"/>
      <c r="P529" s="9"/>
      <c r="Q529" s="9"/>
      <c r="R529" s="9"/>
      <c r="S529" s="9"/>
    </row>
    <row r="530">
      <c r="A530" s="3"/>
      <c r="B530" s="3"/>
      <c r="C530" s="3"/>
      <c r="D530" s="3"/>
      <c r="E530" s="3"/>
      <c r="F530" s="3"/>
      <c r="G530" s="99"/>
      <c r="H530" s="99"/>
      <c r="I530" s="81"/>
      <c r="J530" s="81"/>
      <c r="K530" s="3"/>
      <c r="L530" s="3"/>
      <c r="M530" s="3"/>
      <c r="N530" s="3"/>
      <c r="O530" s="3"/>
      <c r="P530" s="3"/>
      <c r="Q530" s="3"/>
      <c r="R530" s="3"/>
      <c r="S530" s="3"/>
    </row>
    <row r="531">
      <c r="A531" s="9"/>
      <c r="B531" s="9"/>
      <c r="C531" s="9"/>
      <c r="D531" s="9"/>
      <c r="E531" s="9"/>
      <c r="F531" s="9"/>
      <c r="G531" s="100"/>
      <c r="H531" s="100"/>
      <c r="I531" s="84"/>
      <c r="J531" s="84"/>
      <c r="K531" s="9"/>
      <c r="L531" s="9"/>
      <c r="M531" s="9"/>
      <c r="N531" s="9"/>
      <c r="O531" s="9"/>
      <c r="P531" s="9"/>
      <c r="Q531" s="9"/>
      <c r="R531" s="9"/>
      <c r="S531" s="9"/>
    </row>
    <row r="532">
      <c r="A532" s="3"/>
      <c r="B532" s="3"/>
      <c r="C532" s="3"/>
      <c r="D532" s="3"/>
      <c r="E532" s="3"/>
      <c r="F532" s="3"/>
      <c r="G532" s="99"/>
      <c r="H532" s="99"/>
      <c r="I532" s="81"/>
      <c r="J532" s="81"/>
      <c r="K532" s="3"/>
      <c r="L532" s="3"/>
      <c r="M532" s="3"/>
      <c r="N532" s="3"/>
      <c r="O532" s="3"/>
      <c r="P532" s="3"/>
      <c r="Q532" s="3"/>
      <c r="R532" s="3"/>
      <c r="S532" s="3"/>
    </row>
    <row r="533">
      <c r="A533" s="9"/>
      <c r="B533" s="9"/>
      <c r="C533" s="9"/>
      <c r="D533" s="9"/>
      <c r="E533" s="9"/>
      <c r="F533" s="9"/>
      <c r="G533" s="100"/>
      <c r="H533" s="100"/>
      <c r="I533" s="84"/>
      <c r="J533" s="84"/>
      <c r="K533" s="9"/>
      <c r="L533" s="9"/>
      <c r="M533" s="9"/>
      <c r="N533" s="9"/>
      <c r="O533" s="9"/>
      <c r="P533" s="9"/>
      <c r="Q533" s="9"/>
      <c r="R533" s="9"/>
      <c r="S533" s="9"/>
    </row>
    <row r="534">
      <c r="A534" s="3"/>
      <c r="B534" s="3"/>
      <c r="C534" s="3"/>
      <c r="D534" s="3"/>
      <c r="E534" s="3"/>
      <c r="F534" s="3"/>
      <c r="G534" s="99"/>
      <c r="H534" s="99"/>
      <c r="I534" s="81"/>
      <c r="J534" s="81"/>
      <c r="K534" s="3"/>
      <c r="L534" s="3"/>
      <c r="M534" s="3"/>
      <c r="N534" s="3"/>
      <c r="O534" s="3"/>
      <c r="P534" s="3"/>
      <c r="Q534" s="3"/>
      <c r="R534" s="3"/>
      <c r="S534" s="3"/>
    </row>
    <row r="535">
      <c r="A535" s="9"/>
      <c r="B535" s="9"/>
      <c r="C535" s="9"/>
      <c r="D535" s="9"/>
      <c r="E535" s="9"/>
      <c r="F535" s="9"/>
      <c r="G535" s="100"/>
      <c r="H535" s="100"/>
      <c r="I535" s="84"/>
      <c r="J535" s="84"/>
      <c r="K535" s="9"/>
      <c r="L535" s="9"/>
      <c r="M535" s="9"/>
      <c r="N535" s="9"/>
      <c r="O535" s="9"/>
      <c r="P535" s="9"/>
      <c r="Q535" s="9"/>
      <c r="R535" s="9"/>
      <c r="S535" s="9"/>
    </row>
    <row r="536">
      <c r="A536" s="3"/>
      <c r="B536" s="3"/>
      <c r="C536" s="3"/>
      <c r="D536" s="3"/>
      <c r="E536" s="3"/>
      <c r="F536" s="3"/>
      <c r="G536" s="99"/>
      <c r="H536" s="99"/>
      <c r="I536" s="81"/>
      <c r="J536" s="81"/>
      <c r="K536" s="3"/>
      <c r="L536" s="3"/>
      <c r="M536" s="3"/>
      <c r="N536" s="3"/>
      <c r="O536" s="3"/>
      <c r="P536" s="3"/>
      <c r="Q536" s="3"/>
      <c r="R536" s="3"/>
      <c r="S536" s="3"/>
    </row>
    <row r="537">
      <c r="A537" s="9"/>
      <c r="B537" s="9"/>
      <c r="C537" s="9"/>
      <c r="D537" s="9"/>
      <c r="E537" s="9"/>
      <c r="F537" s="9"/>
      <c r="G537" s="100"/>
      <c r="H537" s="100"/>
      <c r="I537" s="84"/>
      <c r="J537" s="84"/>
      <c r="K537" s="9"/>
      <c r="L537" s="9"/>
      <c r="M537" s="9"/>
      <c r="N537" s="9"/>
      <c r="O537" s="9"/>
      <c r="P537" s="9"/>
      <c r="Q537" s="9"/>
      <c r="R537" s="9"/>
      <c r="S537" s="9"/>
    </row>
    <row r="538">
      <c r="A538" s="3"/>
      <c r="B538" s="3"/>
      <c r="C538" s="3"/>
      <c r="D538" s="3"/>
      <c r="E538" s="3"/>
      <c r="F538" s="3"/>
      <c r="G538" s="99"/>
      <c r="H538" s="99"/>
      <c r="I538" s="81"/>
      <c r="J538" s="81"/>
      <c r="K538" s="3"/>
      <c r="L538" s="3"/>
      <c r="M538" s="3"/>
      <c r="N538" s="3"/>
      <c r="O538" s="3"/>
      <c r="P538" s="3"/>
      <c r="Q538" s="3"/>
      <c r="R538" s="3"/>
      <c r="S538" s="3"/>
    </row>
    <row r="539">
      <c r="A539" s="9"/>
      <c r="B539" s="9"/>
      <c r="C539" s="9"/>
      <c r="D539" s="9"/>
      <c r="E539" s="9"/>
      <c r="F539" s="9"/>
      <c r="G539" s="100"/>
      <c r="H539" s="100"/>
      <c r="I539" s="84"/>
      <c r="J539" s="84"/>
      <c r="K539" s="9"/>
      <c r="L539" s="9"/>
      <c r="M539" s="9"/>
      <c r="N539" s="9"/>
      <c r="O539" s="9"/>
      <c r="P539" s="9"/>
      <c r="Q539" s="9"/>
      <c r="R539" s="9"/>
      <c r="S539" s="9"/>
    </row>
    <row r="540">
      <c r="A540" s="3"/>
      <c r="B540" s="3"/>
      <c r="C540" s="3"/>
      <c r="D540" s="3"/>
      <c r="E540" s="3"/>
      <c r="F540" s="3"/>
      <c r="G540" s="99"/>
      <c r="H540" s="99"/>
      <c r="I540" s="81"/>
      <c r="J540" s="81"/>
      <c r="K540" s="3"/>
      <c r="L540" s="3"/>
      <c r="M540" s="3"/>
      <c r="N540" s="3"/>
      <c r="O540" s="3"/>
      <c r="P540" s="3"/>
      <c r="Q540" s="3"/>
      <c r="R540" s="3"/>
      <c r="S540" s="3"/>
    </row>
    <row r="541">
      <c r="A541" s="9"/>
      <c r="B541" s="9"/>
      <c r="C541" s="9"/>
      <c r="D541" s="9"/>
      <c r="E541" s="9"/>
      <c r="F541" s="9"/>
      <c r="G541" s="100"/>
      <c r="H541" s="100"/>
      <c r="I541" s="84"/>
      <c r="J541" s="84"/>
      <c r="K541" s="9"/>
      <c r="L541" s="9"/>
      <c r="M541" s="9"/>
      <c r="N541" s="9"/>
      <c r="O541" s="9"/>
      <c r="P541" s="9"/>
      <c r="Q541" s="9"/>
      <c r="R541" s="9"/>
      <c r="S541" s="9"/>
    </row>
    <row r="542">
      <c r="A542" s="3"/>
      <c r="B542" s="3"/>
      <c r="C542" s="3"/>
      <c r="D542" s="3"/>
      <c r="E542" s="3"/>
      <c r="F542" s="3"/>
      <c r="G542" s="99"/>
      <c r="H542" s="99"/>
      <c r="I542" s="81"/>
      <c r="J542" s="81"/>
      <c r="K542" s="3"/>
      <c r="L542" s="3"/>
      <c r="M542" s="3"/>
      <c r="N542" s="3"/>
      <c r="O542" s="3"/>
      <c r="P542" s="3"/>
      <c r="Q542" s="3"/>
      <c r="R542" s="3"/>
      <c r="S542" s="3"/>
    </row>
    <row r="543">
      <c r="A543" s="9"/>
      <c r="B543" s="9"/>
      <c r="C543" s="9"/>
      <c r="D543" s="9"/>
      <c r="E543" s="9"/>
      <c r="F543" s="9"/>
      <c r="G543" s="100"/>
      <c r="H543" s="100"/>
      <c r="I543" s="84"/>
      <c r="J543" s="84"/>
      <c r="K543" s="9"/>
      <c r="L543" s="9"/>
      <c r="M543" s="9"/>
      <c r="N543" s="9"/>
      <c r="O543" s="9"/>
      <c r="P543" s="9"/>
      <c r="Q543" s="9"/>
      <c r="R543" s="9"/>
      <c r="S543" s="9"/>
    </row>
    <row r="544">
      <c r="A544" s="3"/>
      <c r="B544" s="3"/>
      <c r="C544" s="3"/>
      <c r="D544" s="3"/>
      <c r="E544" s="3"/>
      <c r="F544" s="3"/>
      <c r="G544" s="99"/>
      <c r="H544" s="99"/>
      <c r="I544" s="81"/>
      <c r="J544" s="81"/>
      <c r="K544" s="3"/>
      <c r="L544" s="3"/>
      <c r="M544" s="3"/>
      <c r="N544" s="3"/>
      <c r="O544" s="3"/>
      <c r="P544" s="3"/>
      <c r="Q544" s="3"/>
      <c r="R544" s="3"/>
      <c r="S544" s="3"/>
    </row>
    <row r="545">
      <c r="A545" s="9"/>
      <c r="B545" s="9"/>
      <c r="C545" s="9"/>
      <c r="D545" s="9"/>
      <c r="E545" s="9"/>
      <c r="F545" s="9"/>
      <c r="G545" s="100"/>
      <c r="H545" s="100"/>
      <c r="I545" s="84"/>
      <c r="J545" s="84"/>
      <c r="K545" s="9"/>
      <c r="L545" s="9"/>
      <c r="M545" s="9"/>
      <c r="N545" s="9"/>
      <c r="O545" s="9"/>
      <c r="P545" s="9"/>
      <c r="Q545" s="9"/>
      <c r="R545" s="9"/>
      <c r="S545" s="9"/>
    </row>
    <row r="546">
      <c r="A546" s="3"/>
      <c r="B546" s="3"/>
      <c r="C546" s="3"/>
      <c r="D546" s="3"/>
      <c r="E546" s="3"/>
      <c r="F546" s="3"/>
      <c r="G546" s="99"/>
      <c r="H546" s="99"/>
      <c r="I546" s="81"/>
      <c r="J546" s="81"/>
      <c r="K546" s="3"/>
      <c r="L546" s="3"/>
      <c r="M546" s="3"/>
      <c r="N546" s="3"/>
      <c r="O546" s="3"/>
      <c r="P546" s="3"/>
      <c r="Q546" s="3"/>
      <c r="R546" s="3"/>
      <c r="S546" s="3"/>
    </row>
    <row r="547">
      <c r="A547" s="9"/>
      <c r="B547" s="9"/>
      <c r="C547" s="9"/>
      <c r="D547" s="9"/>
      <c r="E547" s="9"/>
      <c r="F547" s="9"/>
      <c r="G547" s="100"/>
      <c r="H547" s="100"/>
      <c r="I547" s="84"/>
      <c r="J547" s="84"/>
      <c r="K547" s="9"/>
      <c r="L547" s="9"/>
      <c r="M547" s="9"/>
      <c r="N547" s="9"/>
      <c r="O547" s="9"/>
      <c r="P547" s="9"/>
      <c r="Q547" s="9"/>
      <c r="R547" s="9"/>
      <c r="S547" s="9"/>
    </row>
    <row r="548">
      <c r="A548" s="3"/>
      <c r="B548" s="3"/>
      <c r="C548" s="3"/>
      <c r="D548" s="3"/>
      <c r="E548" s="3"/>
      <c r="F548" s="3"/>
      <c r="G548" s="99"/>
      <c r="H548" s="99"/>
      <c r="I548" s="81"/>
      <c r="J548" s="81"/>
      <c r="K548" s="3"/>
      <c r="L548" s="3"/>
      <c r="M548" s="3"/>
      <c r="N548" s="3"/>
      <c r="O548" s="3"/>
      <c r="P548" s="3"/>
      <c r="Q548" s="3"/>
      <c r="R548" s="3"/>
      <c r="S548" s="3"/>
    </row>
    <row r="549">
      <c r="A549" s="9"/>
      <c r="B549" s="9"/>
      <c r="C549" s="9"/>
      <c r="D549" s="9"/>
      <c r="E549" s="9"/>
      <c r="F549" s="9"/>
      <c r="G549" s="100"/>
      <c r="H549" s="100"/>
      <c r="I549" s="84"/>
      <c r="J549" s="84"/>
      <c r="K549" s="9"/>
      <c r="L549" s="9"/>
      <c r="M549" s="9"/>
      <c r="N549" s="9"/>
      <c r="O549" s="9"/>
      <c r="P549" s="9"/>
      <c r="Q549" s="9"/>
      <c r="R549" s="9"/>
      <c r="S549" s="9"/>
    </row>
    <row r="550">
      <c r="A550" s="3"/>
      <c r="B550" s="3"/>
      <c r="C550" s="3"/>
      <c r="D550" s="3"/>
      <c r="E550" s="3"/>
      <c r="F550" s="3"/>
      <c r="G550" s="99"/>
      <c r="H550" s="99"/>
      <c r="I550" s="81"/>
      <c r="J550" s="81"/>
      <c r="K550" s="3"/>
      <c r="L550" s="3"/>
      <c r="M550" s="3"/>
      <c r="N550" s="3"/>
      <c r="O550" s="3"/>
      <c r="P550" s="3"/>
      <c r="Q550" s="3"/>
      <c r="R550" s="3"/>
      <c r="S550" s="3"/>
    </row>
    <row r="551">
      <c r="A551" s="9"/>
      <c r="B551" s="9"/>
      <c r="C551" s="9"/>
      <c r="D551" s="9"/>
      <c r="E551" s="9"/>
      <c r="F551" s="9"/>
      <c r="G551" s="100"/>
      <c r="H551" s="100"/>
      <c r="I551" s="84"/>
      <c r="J551" s="84"/>
      <c r="K551" s="9"/>
      <c r="L551" s="9"/>
      <c r="M551" s="9"/>
      <c r="N551" s="9"/>
      <c r="O551" s="9"/>
      <c r="P551" s="9"/>
      <c r="Q551" s="9"/>
      <c r="R551" s="9"/>
      <c r="S551" s="9"/>
    </row>
    <row r="552">
      <c r="A552" s="3"/>
      <c r="B552" s="3"/>
      <c r="C552" s="3"/>
      <c r="D552" s="3"/>
      <c r="E552" s="3"/>
      <c r="F552" s="3"/>
      <c r="G552" s="99"/>
      <c r="H552" s="99"/>
      <c r="I552" s="81"/>
      <c r="J552" s="81"/>
      <c r="K552" s="3"/>
      <c r="L552" s="3"/>
      <c r="M552" s="3"/>
      <c r="N552" s="3"/>
      <c r="O552" s="3"/>
      <c r="P552" s="3"/>
      <c r="Q552" s="3"/>
      <c r="R552" s="3"/>
      <c r="S552" s="3"/>
    </row>
    <row r="553">
      <c r="A553" s="9"/>
      <c r="B553" s="9"/>
      <c r="C553" s="9"/>
      <c r="D553" s="9"/>
      <c r="E553" s="9"/>
      <c r="F553" s="9"/>
      <c r="G553" s="100"/>
      <c r="H553" s="100"/>
      <c r="I553" s="84"/>
      <c r="J553" s="84"/>
      <c r="K553" s="9"/>
      <c r="L553" s="9"/>
      <c r="M553" s="9"/>
      <c r="N553" s="9"/>
      <c r="O553" s="9"/>
      <c r="P553" s="9"/>
      <c r="Q553" s="9"/>
      <c r="R553" s="9"/>
      <c r="S553" s="9"/>
    </row>
    <row r="554">
      <c r="A554" s="3"/>
      <c r="B554" s="3"/>
      <c r="C554" s="3"/>
      <c r="D554" s="3"/>
      <c r="E554" s="3"/>
      <c r="F554" s="3"/>
      <c r="G554" s="99"/>
      <c r="H554" s="99"/>
      <c r="I554" s="81"/>
      <c r="J554" s="81"/>
      <c r="K554" s="3"/>
      <c r="L554" s="3"/>
      <c r="M554" s="3"/>
      <c r="N554" s="3"/>
      <c r="O554" s="3"/>
      <c r="P554" s="3"/>
      <c r="Q554" s="3"/>
      <c r="R554" s="3"/>
      <c r="S554" s="3"/>
    </row>
    <row r="555">
      <c r="A555" s="9"/>
      <c r="B555" s="9"/>
      <c r="C555" s="9"/>
      <c r="D555" s="9"/>
      <c r="E555" s="9"/>
      <c r="F555" s="9"/>
      <c r="G555" s="100"/>
      <c r="H555" s="100"/>
      <c r="I555" s="84"/>
      <c r="J555" s="84"/>
      <c r="K555" s="9"/>
      <c r="L555" s="9"/>
      <c r="M555" s="9"/>
      <c r="N555" s="9"/>
      <c r="O555" s="9"/>
      <c r="P555" s="9"/>
      <c r="Q555" s="9"/>
      <c r="R555" s="9"/>
      <c r="S555" s="9"/>
    </row>
    <row r="556">
      <c r="A556" s="3"/>
      <c r="B556" s="3"/>
      <c r="C556" s="3"/>
      <c r="D556" s="3"/>
      <c r="E556" s="3"/>
      <c r="F556" s="3"/>
      <c r="G556" s="99"/>
      <c r="H556" s="99"/>
      <c r="I556" s="81"/>
      <c r="J556" s="81"/>
      <c r="K556" s="3"/>
      <c r="L556" s="3"/>
      <c r="M556" s="3"/>
      <c r="N556" s="3"/>
      <c r="O556" s="3"/>
      <c r="P556" s="3"/>
      <c r="Q556" s="3"/>
      <c r="R556" s="3"/>
      <c r="S556" s="3"/>
    </row>
    <row r="557">
      <c r="A557" s="9"/>
      <c r="B557" s="9"/>
      <c r="C557" s="9"/>
      <c r="D557" s="9"/>
      <c r="E557" s="9"/>
      <c r="F557" s="9"/>
      <c r="G557" s="100"/>
      <c r="H557" s="100"/>
      <c r="I557" s="84"/>
      <c r="J557" s="84"/>
      <c r="K557" s="9"/>
      <c r="L557" s="9"/>
      <c r="M557" s="9"/>
      <c r="N557" s="9"/>
      <c r="O557" s="9"/>
      <c r="P557" s="9"/>
      <c r="Q557" s="9"/>
      <c r="R557" s="9"/>
      <c r="S557" s="9"/>
    </row>
    <row r="558">
      <c r="A558" s="3"/>
      <c r="B558" s="3"/>
      <c r="C558" s="3"/>
      <c r="D558" s="3"/>
      <c r="E558" s="3"/>
      <c r="F558" s="3"/>
      <c r="G558" s="99"/>
      <c r="H558" s="99"/>
      <c r="I558" s="81"/>
      <c r="J558" s="81"/>
      <c r="K558" s="3"/>
      <c r="L558" s="3"/>
      <c r="M558" s="3"/>
      <c r="N558" s="3"/>
      <c r="O558" s="3"/>
      <c r="P558" s="3"/>
      <c r="Q558" s="3"/>
      <c r="R558" s="3"/>
      <c r="S558" s="3"/>
    </row>
    <row r="559">
      <c r="A559" s="9"/>
      <c r="B559" s="9"/>
      <c r="C559" s="9"/>
      <c r="D559" s="9"/>
      <c r="E559" s="9"/>
      <c r="F559" s="9"/>
      <c r="G559" s="100"/>
      <c r="H559" s="100"/>
      <c r="I559" s="84"/>
      <c r="J559" s="84"/>
      <c r="K559" s="9"/>
      <c r="L559" s="9"/>
      <c r="M559" s="9"/>
      <c r="N559" s="9"/>
      <c r="O559" s="9"/>
      <c r="P559" s="9"/>
      <c r="Q559" s="9"/>
      <c r="R559" s="9"/>
      <c r="S559" s="9"/>
    </row>
    <row r="560">
      <c r="A560" s="3"/>
      <c r="B560" s="3"/>
      <c r="C560" s="3"/>
      <c r="D560" s="3"/>
      <c r="E560" s="3"/>
      <c r="F560" s="3"/>
      <c r="G560" s="99"/>
      <c r="H560" s="99"/>
      <c r="I560" s="81"/>
      <c r="J560" s="81"/>
      <c r="K560" s="3"/>
      <c r="L560" s="3"/>
      <c r="M560" s="3"/>
      <c r="N560" s="3"/>
      <c r="O560" s="3"/>
      <c r="P560" s="3"/>
      <c r="Q560" s="3"/>
      <c r="R560" s="3"/>
      <c r="S560" s="3"/>
    </row>
    <row r="561">
      <c r="A561" s="9"/>
      <c r="B561" s="9"/>
      <c r="C561" s="9"/>
      <c r="D561" s="9"/>
      <c r="E561" s="9"/>
      <c r="F561" s="9"/>
      <c r="G561" s="100"/>
      <c r="H561" s="100"/>
      <c r="I561" s="84"/>
      <c r="J561" s="84"/>
      <c r="K561" s="9"/>
      <c r="L561" s="9"/>
      <c r="M561" s="9"/>
      <c r="N561" s="9"/>
      <c r="O561" s="9"/>
      <c r="P561" s="9"/>
      <c r="Q561" s="9"/>
      <c r="R561" s="9"/>
      <c r="S561" s="9"/>
    </row>
    <row r="562">
      <c r="A562" s="3"/>
      <c r="B562" s="3"/>
      <c r="C562" s="3"/>
      <c r="D562" s="3"/>
      <c r="E562" s="3"/>
      <c r="F562" s="3"/>
      <c r="G562" s="99"/>
      <c r="H562" s="99"/>
      <c r="I562" s="81"/>
      <c r="J562" s="81"/>
      <c r="K562" s="3"/>
      <c r="L562" s="3"/>
      <c r="M562" s="3"/>
      <c r="N562" s="3"/>
      <c r="O562" s="3"/>
      <c r="P562" s="3"/>
      <c r="Q562" s="3"/>
      <c r="R562" s="3"/>
      <c r="S562" s="3"/>
    </row>
    <row r="563">
      <c r="A563" s="9"/>
      <c r="B563" s="9"/>
      <c r="C563" s="9"/>
      <c r="D563" s="9"/>
      <c r="E563" s="9"/>
      <c r="F563" s="9"/>
      <c r="G563" s="100"/>
      <c r="H563" s="100"/>
      <c r="I563" s="84"/>
      <c r="J563" s="84"/>
      <c r="K563" s="9"/>
      <c r="L563" s="9"/>
      <c r="M563" s="9"/>
      <c r="N563" s="9"/>
      <c r="O563" s="9"/>
      <c r="P563" s="9"/>
      <c r="Q563" s="9"/>
      <c r="R563" s="9"/>
      <c r="S563" s="9"/>
    </row>
    <row r="564">
      <c r="A564" s="3"/>
      <c r="B564" s="3"/>
      <c r="C564" s="3"/>
      <c r="D564" s="3"/>
      <c r="E564" s="3"/>
      <c r="F564" s="3"/>
      <c r="G564" s="99"/>
      <c r="H564" s="99"/>
      <c r="I564" s="81"/>
      <c r="J564" s="81"/>
      <c r="K564" s="3"/>
      <c r="L564" s="3"/>
      <c r="M564" s="3"/>
      <c r="N564" s="3"/>
      <c r="O564" s="3"/>
      <c r="P564" s="3"/>
      <c r="Q564" s="3"/>
      <c r="R564" s="3"/>
      <c r="S564" s="3"/>
    </row>
    <row r="565">
      <c r="A565" s="9"/>
      <c r="B565" s="9"/>
      <c r="C565" s="9"/>
      <c r="D565" s="9"/>
      <c r="E565" s="9"/>
      <c r="F565" s="9"/>
      <c r="G565" s="100"/>
      <c r="H565" s="100"/>
      <c r="I565" s="84"/>
      <c r="J565" s="84"/>
      <c r="K565" s="9"/>
      <c r="L565" s="9"/>
      <c r="M565" s="9"/>
      <c r="N565" s="9"/>
      <c r="O565" s="9"/>
      <c r="P565" s="9"/>
      <c r="Q565" s="9"/>
      <c r="R565" s="9"/>
      <c r="S565" s="9"/>
    </row>
    <row r="566">
      <c r="A566" s="3"/>
      <c r="B566" s="3"/>
      <c r="C566" s="3"/>
      <c r="D566" s="3"/>
      <c r="E566" s="3"/>
      <c r="F566" s="3"/>
      <c r="G566" s="99"/>
      <c r="H566" s="99"/>
      <c r="I566" s="81"/>
      <c r="J566" s="81"/>
      <c r="K566" s="3"/>
      <c r="L566" s="3"/>
      <c r="M566" s="3"/>
      <c r="N566" s="3"/>
      <c r="O566" s="3"/>
      <c r="P566" s="3"/>
      <c r="Q566" s="3"/>
      <c r="R566" s="3"/>
      <c r="S566" s="3"/>
    </row>
    <row r="567">
      <c r="A567" s="9"/>
      <c r="B567" s="9"/>
      <c r="C567" s="9"/>
      <c r="D567" s="9"/>
      <c r="E567" s="9"/>
      <c r="F567" s="9"/>
      <c r="G567" s="100"/>
      <c r="H567" s="100"/>
      <c r="I567" s="84"/>
      <c r="J567" s="84"/>
      <c r="K567" s="9"/>
      <c r="L567" s="9"/>
      <c r="M567" s="9"/>
      <c r="N567" s="9"/>
      <c r="O567" s="9"/>
      <c r="P567" s="9"/>
      <c r="Q567" s="9"/>
      <c r="R567" s="9"/>
      <c r="S567" s="9"/>
    </row>
    <row r="568">
      <c r="A568" s="3"/>
      <c r="B568" s="3"/>
      <c r="C568" s="3"/>
      <c r="D568" s="3"/>
      <c r="E568" s="3"/>
      <c r="F568" s="3"/>
      <c r="G568" s="99"/>
      <c r="H568" s="99"/>
      <c r="I568" s="81"/>
      <c r="J568" s="81"/>
      <c r="K568" s="3"/>
      <c r="L568" s="3"/>
      <c r="M568" s="3"/>
      <c r="N568" s="3"/>
      <c r="O568" s="3"/>
      <c r="P568" s="3"/>
      <c r="Q568" s="3"/>
      <c r="R568" s="3"/>
      <c r="S568" s="3"/>
    </row>
    <row r="569">
      <c r="A569" s="9"/>
      <c r="B569" s="9"/>
      <c r="C569" s="9"/>
      <c r="D569" s="9"/>
      <c r="E569" s="9"/>
      <c r="F569" s="9"/>
      <c r="G569" s="100"/>
      <c r="H569" s="100"/>
      <c r="I569" s="84"/>
      <c r="J569" s="84"/>
      <c r="K569" s="9"/>
      <c r="L569" s="9"/>
      <c r="M569" s="9"/>
      <c r="N569" s="9"/>
      <c r="O569" s="9"/>
      <c r="P569" s="9"/>
      <c r="Q569" s="9"/>
      <c r="R569" s="9"/>
      <c r="S569" s="9"/>
    </row>
    <row r="570">
      <c r="A570" s="3"/>
      <c r="B570" s="3"/>
      <c r="C570" s="3"/>
      <c r="D570" s="3"/>
      <c r="E570" s="3"/>
      <c r="F570" s="3"/>
      <c r="G570" s="99"/>
      <c r="H570" s="99"/>
      <c r="I570" s="81"/>
      <c r="J570" s="81"/>
      <c r="K570" s="3"/>
      <c r="L570" s="3"/>
      <c r="M570" s="3"/>
      <c r="N570" s="3"/>
      <c r="O570" s="3"/>
      <c r="P570" s="3"/>
      <c r="Q570" s="3"/>
      <c r="R570" s="3"/>
      <c r="S570" s="3"/>
    </row>
    <row r="571">
      <c r="A571" s="9"/>
      <c r="B571" s="9"/>
      <c r="C571" s="9"/>
      <c r="D571" s="9"/>
      <c r="E571" s="9"/>
      <c r="F571" s="9"/>
      <c r="G571" s="100"/>
      <c r="H571" s="100"/>
      <c r="I571" s="84"/>
      <c r="J571" s="84"/>
      <c r="K571" s="9"/>
      <c r="L571" s="9"/>
      <c r="M571" s="9"/>
      <c r="N571" s="9"/>
      <c r="O571" s="9"/>
      <c r="P571" s="9"/>
      <c r="Q571" s="9"/>
      <c r="R571" s="9"/>
      <c r="S571" s="9"/>
    </row>
    <row r="572">
      <c r="A572" s="3"/>
      <c r="B572" s="3"/>
      <c r="C572" s="3"/>
      <c r="D572" s="3"/>
      <c r="E572" s="3"/>
      <c r="F572" s="3"/>
      <c r="G572" s="99"/>
      <c r="H572" s="99"/>
      <c r="I572" s="81"/>
      <c r="J572" s="81"/>
      <c r="K572" s="3"/>
      <c r="L572" s="3"/>
      <c r="M572" s="3"/>
      <c r="N572" s="3"/>
      <c r="O572" s="3"/>
      <c r="P572" s="3"/>
      <c r="Q572" s="3"/>
      <c r="R572" s="3"/>
      <c r="S572" s="3"/>
    </row>
    <row r="573">
      <c r="A573" s="9"/>
      <c r="B573" s="9"/>
      <c r="C573" s="9"/>
      <c r="D573" s="9"/>
      <c r="E573" s="9"/>
      <c r="F573" s="9"/>
      <c r="G573" s="100"/>
      <c r="H573" s="100"/>
      <c r="I573" s="84"/>
      <c r="J573" s="84"/>
      <c r="K573" s="9"/>
      <c r="L573" s="9"/>
      <c r="M573" s="9"/>
      <c r="N573" s="9"/>
      <c r="O573" s="9"/>
      <c r="P573" s="9"/>
      <c r="Q573" s="9"/>
      <c r="R573" s="9"/>
      <c r="S573" s="9"/>
    </row>
    <row r="574">
      <c r="A574" s="3"/>
      <c r="B574" s="3"/>
      <c r="C574" s="3"/>
      <c r="D574" s="3"/>
      <c r="E574" s="3"/>
      <c r="F574" s="3"/>
      <c r="G574" s="99"/>
      <c r="H574" s="99"/>
      <c r="I574" s="81"/>
      <c r="J574" s="81"/>
      <c r="K574" s="3"/>
      <c r="L574" s="3"/>
      <c r="M574" s="3"/>
      <c r="N574" s="3"/>
      <c r="O574" s="3"/>
      <c r="P574" s="3"/>
      <c r="Q574" s="3"/>
      <c r="R574" s="3"/>
      <c r="S574" s="3"/>
    </row>
    <row r="575">
      <c r="A575" s="9"/>
      <c r="B575" s="9"/>
      <c r="C575" s="9"/>
      <c r="D575" s="9"/>
      <c r="E575" s="9"/>
      <c r="F575" s="9"/>
      <c r="G575" s="100"/>
      <c r="H575" s="100"/>
      <c r="I575" s="84"/>
      <c r="J575" s="84"/>
      <c r="K575" s="9"/>
      <c r="L575" s="9"/>
      <c r="M575" s="9"/>
      <c r="N575" s="9"/>
      <c r="O575" s="9"/>
      <c r="P575" s="9"/>
      <c r="Q575" s="9"/>
      <c r="R575" s="9"/>
      <c r="S575" s="9"/>
    </row>
    <row r="576">
      <c r="A576" s="3"/>
      <c r="B576" s="3"/>
      <c r="C576" s="3"/>
      <c r="D576" s="3"/>
      <c r="E576" s="3"/>
      <c r="F576" s="3"/>
      <c r="G576" s="99"/>
      <c r="H576" s="99"/>
      <c r="I576" s="81"/>
      <c r="J576" s="81"/>
      <c r="K576" s="3"/>
      <c r="L576" s="3"/>
      <c r="M576" s="3"/>
      <c r="N576" s="3"/>
      <c r="O576" s="3"/>
      <c r="P576" s="3"/>
      <c r="Q576" s="3"/>
      <c r="R576" s="3"/>
      <c r="S576" s="3"/>
    </row>
    <row r="577">
      <c r="A577" s="9"/>
      <c r="B577" s="9"/>
      <c r="C577" s="9"/>
      <c r="D577" s="9"/>
      <c r="E577" s="9"/>
      <c r="F577" s="9"/>
      <c r="G577" s="100"/>
      <c r="H577" s="100"/>
      <c r="I577" s="84"/>
      <c r="J577" s="84"/>
      <c r="K577" s="9"/>
      <c r="L577" s="9"/>
      <c r="M577" s="9"/>
      <c r="N577" s="9"/>
      <c r="O577" s="9"/>
      <c r="P577" s="9"/>
      <c r="Q577" s="9"/>
      <c r="R577" s="9"/>
      <c r="S577" s="9"/>
    </row>
    <row r="578">
      <c r="A578" s="3"/>
      <c r="B578" s="3"/>
      <c r="C578" s="3"/>
      <c r="D578" s="3"/>
      <c r="E578" s="3"/>
      <c r="F578" s="3"/>
      <c r="G578" s="99"/>
      <c r="H578" s="99"/>
      <c r="I578" s="81"/>
      <c r="J578" s="81"/>
      <c r="K578" s="3"/>
      <c r="L578" s="3"/>
      <c r="M578" s="3"/>
      <c r="N578" s="3"/>
      <c r="O578" s="3"/>
      <c r="P578" s="3"/>
      <c r="Q578" s="3"/>
      <c r="R578" s="3"/>
      <c r="S578" s="3"/>
    </row>
    <row r="579">
      <c r="A579" s="9"/>
      <c r="B579" s="9"/>
      <c r="C579" s="9"/>
      <c r="D579" s="9"/>
      <c r="E579" s="9"/>
      <c r="F579" s="9"/>
      <c r="G579" s="100"/>
      <c r="H579" s="100"/>
      <c r="I579" s="84"/>
      <c r="J579" s="84"/>
      <c r="K579" s="9"/>
      <c r="L579" s="9"/>
      <c r="M579" s="9"/>
      <c r="N579" s="9"/>
      <c r="O579" s="9"/>
      <c r="P579" s="9"/>
      <c r="Q579" s="9"/>
      <c r="R579" s="9"/>
      <c r="S579" s="9"/>
    </row>
    <row r="580">
      <c r="A580" s="3"/>
      <c r="B580" s="3"/>
      <c r="C580" s="3"/>
      <c r="D580" s="3"/>
      <c r="E580" s="3"/>
      <c r="F580" s="3"/>
      <c r="G580" s="99"/>
      <c r="H580" s="99"/>
      <c r="I580" s="81"/>
      <c r="J580" s="81"/>
      <c r="K580" s="3"/>
      <c r="L580" s="3"/>
      <c r="M580" s="3"/>
      <c r="N580" s="3"/>
      <c r="O580" s="3"/>
      <c r="P580" s="3"/>
      <c r="Q580" s="3"/>
      <c r="R580" s="3"/>
      <c r="S580" s="3"/>
    </row>
    <row r="581">
      <c r="A581" s="9"/>
      <c r="B581" s="9"/>
      <c r="C581" s="9"/>
      <c r="D581" s="9"/>
      <c r="E581" s="9"/>
      <c r="F581" s="9"/>
      <c r="G581" s="100"/>
      <c r="H581" s="100"/>
      <c r="I581" s="84"/>
      <c r="J581" s="84"/>
      <c r="K581" s="9"/>
      <c r="L581" s="9"/>
      <c r="M581" s="9"/>
      <c r="N581" s="9"/>
      <c r="O581" s="9"/>
      <c r="P581" s="9"/>
      <c r="Q581" s="9"/>
      <c r="R581" s="9"/>
      <c r="S581" s="9"/>
    </row>
    <row r="582">
      <c r="A582" s="3"/>
      <c r="B582" s="3"/>
      <c r="C582" s="3"/>
      <c r="D582" s="3"/>
      <c r="E582" s="3"/>
      <c r="F582" s="3"/>
      <c r="G582" s="99"/>
      <c r="H582" s="99"/>
      <c r="I582" s="81"/>
      <c r="J582" s="81"/>
      <c r="K582" s="3"/>
      <c r="L582" s="3"/>
      <c r="M582" s="3"/>
      <c r="N582" s="3"/>
      <c r="O582" s="3"/>
      <c r="P582" s="3"/>
      <c r="Q582" s="3"/>
      <c r="R582" s="3"/>
      <c r="S582" s="3"/>
    </row>
    <row r="583">
      <c r="A583" s="9"/>
      <c r="B583" s="9"/>
      <c r="C583" s="9"/>
      <c r="D583" s="9"/>
      <c r="E583" s="9"/>
      <c r="F583" s="9"/>
      <c r="G583" s="100"/>
      <c r="H583" s="100"/>
      <c r="I583" s="84"/>
      <c r="J583" s="84"/>
      <c r="K583" s="9"/>
      <c r="L583" s="9"/>
      <c r="M583" s="9"/>
      <c r="N583" s="9"/>
      <c r="O583" s="9"/>
      <c r="P583" s="9"/>
      <c r="Q583" s="9"/>
      <c r="R583" s="9"/>
      <c r="S583" s="9"/>
    </row>
    <row r="584">
      <c r="A584" s="3"/>
      <c r="B584" s="3"/>
      <c r="C584" s="3"/>
      <c r="D584" s="3"/>
      <c r="E584" s="3"/>
      <c r="F584" s="3"/>
      <c r="G584" s="99"/>
      <c r="H584" s="99"/>
      <c r="I584" s="81"/>
      <c r="J584" s="81"/>
      <c r="K584" s="3"/>
      <c r="L584" s="3"/>
      <c r="M584" s="3"/>
      <c r="N584" s="3"/>
      <c r="O584" s="3"/>
      <c r="P584" s="3"/>
      <c r="Q584" s="3"/>
      <c r="R584" s="3"/>
      <c r="S584" s="3"/>
    </row>
    <row r="585">
      <c r="A585" s="9"/>
      <c r="B585" s="9"/>
      <c r="C585" s="9"/>
      <c r="D585" s="9"/>
      <c r="E585" s="9"/>
      <c r="F585" s="9"/>
      <c r="G585" s="100"/>
      <c r="H585" s="100"/>
      <c r="I585" s="84"/>
      <c r="J585" s="84"/>
      <c r="K585" s="9"/>
      <c r="L585" s="9"/>
      <c r="M585" s="9"/>
      <c r="N585" s="9"/>
      <c r="O585" s="9"/>
      <c r="P585" s="9"/>
      <c r="Q585" s="9"/>
      <c r="R585" s="9"/>
      <c r="S585" s="9"/>
    </row>
    <row r="586">
      <c r="A586" s="3"/>
      <c r="B586" s="3"/>
      <c r="C586" s="3"/>
      <c r="D586" s="3"/>
      <c r="E586" s="3"/>
      <c r="F586" s="3"/>
      <c r="G586" s="99"/>
      <c r="H586" s="99"/>
      <c r="I586" s="81"/>
      <c r="J586" s="81"/>
      <c r="K586" s="3"/>
      <c r="L586" s="3"/>
      <c r="M586" s="3"/>
      <c r="N586" s="3"/>
      <c r="O586" s="3"/>
      <c r="P586" s="3"/>
      <c r="Q586" s="3"/>
      <c r="R586" s="3"/>
      <c r="S586" s="3"/>
    </row>
    <row r="587">
      <c r="A587" s="9"/>
      <c r="B587" s="9"/>
      <c r="C587" s="9"/>
      <c r="D587" s="9"/>
      <c r="E587" s="9"/>
      <c r="F587" s="9"/>
      <c r="G587" s="100"/>
      <c r="H587" s="100"/>
      <c r="I587" s="84"/>
      <c r="J587" s="84"/>
      <c r="K587" s="9"/>
      <c r="L587" s="9"/>
      <c r="M587" s="9"/>
      <c r="N587" s="9"/>
      <c r="O587" s="9"/>
      <c r="P587" s="9"/>
      <c r="Q587" s="9"/>
      <c r="R587" s="9"/>
      <c r="S587" s="9"/>
    </row>
    <row r="588">
      <c r="A588" s="3"/>
      <c r="B588" s="3"/>
      <c r="C588" s="3"/>
      <c r="D588" s="3"/>
      <c r="E588" s="3"/>
      <c r="F588" s="3"/>
      <c r="G588" s="99"/>
      <c r="H588" s="99"/>
      <c r="I588" s="81"/>
      <c r="J588" s="81"/>
      <c r="K588" s="3"/>
      <c r="L588" s="3"/>
      <c r="M588" s="3"/>
      <c r="N588" s="3"/>
      <c r="O588" s="3"/>
      <c r="P588" s="3"/>
      <c r="Q588" s="3"/>
      <c r="R588" s="3"/>
      <c r="S588" s="3"/>
    </row>
    <row r="589">
      <c r="A589" s="9"/>
      <c r="B589" s="9"/>
      <c r="C589" s="9"/>
      <c r="D589" s="9"/>
      <c r="E589" s="9"/>
      <c r="F589" s="9"/>
      <c r="G589" s="100"/>
      <c r="H589" s="100"/>
      <c r="I589" s="84"/>
      <c r="J589" s="84"/>
      <c r="K589" s="9"/>
      <c r="L589" s="9"/>
      <c r="M589" s="9"/>
      <c r="N589" s="9"/>
      <c r="O589" s="9"/>
      <c r="P589" s="9"/>
      <c r="Q589" s="9"/>
      <c r="R589" s="9"/>
      <c r="S589" s="9"/>
    </row>
    <row r="590">
      <c r="A590" s="3"/>
      <c r="B590" s="3"/>
      <c r="C590" s="3"/>
      <c r="D590" s="3"/>
      <c r="E590" s="3"/>
      <c r="F590" s="3"/>
      <c r="G590" s="99"/>
      <c r="H590" s="99"/>
      <c r="I590" s="81"/>
      <c r="J590" s="81"/>
      <c r="K590" s="3"/>
      <c r="L590" s="3"/>
      <c r="M590" s="3"/>
      <c r="N590" s="3"/>
      <c r="O590" s="3"/>
      <c r="P590" s="3"/>
      <c r="Q590" s="3"/>
      <c r="R590" s="3"/>
      <c r="S590" s="3"/>
    </row>
    <row r="591">
      <c r="A591" s="9"/>
      <c r="B591" s="9"/>
      <c r="C591" s="9"/>
      <c r="D591" s="9"/>
      <c r="E591" s="9"/>
      <c r="F591" s="9"/>
      <c r="G591" s="100"/>
      <c r="H591" s="100"/>
      <c r="I591" s="84"/>
      <c r="J591" s="84"/>
      <c r="K591" s="9"/>
      <c r="L591" s="9"/>
      <c r="M591" s="9"/>
      <c r="N591" s="9"/>
      <c r="O591" s="9"/>
      <c r="P591" s="9"/>
      <c r="Q591" s="9"/>
      <c r="R591" s="9"/>
      <c r="S591" s="9"/>
    </row>
    <row r="592">
      <c r="A592" s="3"/>
      <c r="B592" s="3"/>
      <c r="C592" s="3"/>
      <c r="D592" s="3"/>
      <c r="E592" s="3"/>
      <c r="F592" s="3"/>
      <c r="G592" s="99"/>
      <c r="H592" s="99"/>
      <c r="I592" s="81"/>
      <c r="J592" s="81"/>
      <c r="K592" s="3"/>
      <c r="L592" s="3"/>
      <c r="M592" s="3"/>
      <c r="N592" s="3"/>
      <c r="O592" s="3"/>
      <c r="P592" s="3"/>
      <c r="Q592" s="3"/>
      <c r="R592" s="3"/>
      <c r="S592" s="3"/>
    </row>
    <row r="593">
      <c r="A593" s="9"/>
      <c r="B593" s="9"/>
      <c r="C593" s="9"/>
      <c r="D593" s="9"/>
      <c r="E593" s="9"/>
      <c r="F593" s="9"/>
      <c r="G593" s="100"/>
      <c r="H593" s="100"/>
      <c r="I593" s="84"/>
      <c r="J593" s="84"/>
      <c r="K593" s="9"/>
      <c r="L593" s="9"/>
      <c r="M593" s="9"/>
      <c r="N593" s="9"/>
      <c r="O593" s="9"/>
      <c r="P593" s="9"/>
      <c r="Q593" s="9"/>
      <c r="R593" s="9"/>
      <c r="S593" s="9"/>
    </row>
    <row r="594">
      <c r="A594" s="3"/>
      <c r="B594" s="3"/>
      <c r="C594" s="3"/>
      <c r="D594" s="3"/>
      <c r="E594" s="3"/>
      <c r="F594" s="3"/>
      <c r="G594" s="99"/>
      <c r="H594" s="99"/>
      <c r="I594" s="81"/>
      <c r="J594" s="81"/>
      <c r="K594" s="3"/>
      <c r="L594" s="3"/>
      <c r="M594" s="3"/>
      <c r="N594" s="3"/>
      <c r="O594" s="3"/>
      <c r="P594" s="3"/>
      <c r="Q594" s="3"/>
      <c r="R594" s="3"/>
      <c r="S594" s="3"/>
    </row>
    <row r="595">
      <c r="A595" s="9"/>
      <c r="B595" s="9"/>
      <c r="C595" s="9"/>
      <c r="D595" s="9"/>
      <c r="E595" s="9"/>
      <c r="F595" s="9"/>
      <c r="G595" s="100"/>
      <c r="H595" s="100"/>
      <c r="I595" s="84"/>
      <c r="J595" s="84"/>
      <c r="K595" s="9"/>
      <c r="L595" s="9"/>
      <c r="M595" s="9"/>
      <c r="N595" s="9"/>
      <c r="O595" s="9"/>
      <c r="P595" s="9"/>
      <c r="Q595" s="9"/>
      <c r="R595" s="9"/>
      <c r="S595" s="9"/>
    </row>
    <row r="596">
      <c r="A596" s="3"/>
      <c r="B596" s="3"/>
      <c r="C596" s="3"/>
      <c r="D596" s="3"/>
      <c r="E596" s="3"/>
      <c r="F596" s="3"/>
      <c r="G596" s="99"/>
      <c r="H596" s="99"/>
      <c r="I596" s="81"/>
      <c r="J596" s="81"/>
      <c r="K596" s="3"/>
      <c r="L596" s="3"/>
      <c r="M596" s="3"/>
      <c r="N596" s="3"/>
      <c r="O596" s="3"/>
      <c r="P596" s="3"/>
      <c r="Q596" s="3"/>
      <c r="R596" s="3"/>
      <c r="S596" s="3"/>
    </row>
    <row r="597">
      <c r="A597" s="9"/>
      <c r="B597" s="9"/>
      <c r="C597" s="9"/>
      <c r="D597" s="9"/>
      <c r="E597" s="9"/>
      <c r="F597" s="9"/>
      <c r="G597" s="100"/>
      <c r="H597" s="100"/>
      <c r="I597" s="84"/>
      <c r="J597" s="84"/>
      <c r="K597" s="9"/>
      <c r="L597" s="9"/>
      <c r="M597" s="9"/>
      <c r="N597" s="9"/>
      <c r="O597" s="9"/>
      <c r="P597" s="9"/>
      <c r="Q597" s="9"/>
      <c r="R597" s="9"/>
      <c r="S597" s="9"/>
    </row>
    <row r="598">
      <c r="A598" s="3"/>
      <c r="B598" s="3"/>
      <c r="C598" s="3"/>
      <c r="D598" s="3"/>
      <c r="E598" s="3"/>
      <c r="F598" s="3"/>
      <c r="G598" s="99"/>
      <c r="H598" s="99"/>
      <c r="I598" s="81"/>
      <c r="J598" s="81"/>
      <c r="K598" s="3"/>
      <c r="L598" s="3"/>
      <c r="M598" s="3"/>
      <c r="N598" s="3"/>
      <c r="O598" s="3"/>
      <c r="P598" s="3"/>
      <c r="Q598" s="3"/>
      <c r="R598" s="3"/>
      <c r="S598" s="3"/>
    </row>
    <row r="599">
      <c r="A599" s="9"/>
      <c r="B599" s="9"/>
      <c r="C599" s="9"/>
      <c r="D599" s="9"/>
      <c r="E599" s="9"/>
      <c r="F599" s="9"/>
      <c r="G599" s="100"/>
      <c r="H599" s="100"/>
      <c r="I599" s="84"/>
      <c r="J599" s="84"/>
      <c r="K599" s="9"/>
      <c r="L599" s="9"/>
      <c r="M599" s="9"/>
      <c r="N599" s="9"/>
      <c r="O599" s="9"/>
      <c r="P599" s="9"/>
      <c r="Q599" s="9"/>
      <c r="R599" s="9"/>
      <c r="S599" s="9"/>
    </row>
    <row r="600">
      <c r="A600" s="3"/>
      <c r="B600" s="3"/>
      <c r="C600" s="3"/>
      <c r="D600" s="3"/>
      <c r="E600" s="3"/>
      <c r="F600" s="3"/>
      <c r="G600" s="99"/>
      <c r="H600" s="99"/>
      <c r="I600" s="81"/>
      <c r="J600" s="81"/>
      <c r="K600" s="3"/>
      <c r="L600" s="3"/>
      <c r="M600" s="3"/>
      <c r="N600" s="3"/>
      <c r="O600" s="3"/>
      <c r="P600" s="3"/>
      <c r="Q600" s="3"/>
      <c r="R600" s="3"/>
      <c r="S600" s="3"/>
    </row>
    <row r="601">
      <c r="A601" s="9"/>
      <c r="B601" s="9"/>
      <c r="C601" s="9"/>
      <c r="D601" s="9"/>
      <c r="E601" s="9"/>
      <c r="F601" s="9"/>
      <c r="G601" s="100"/>
      <c r="H601" s="100"/>
      <c r="I601" s="84"/>
      <c r="J601" s="84"/>
      <c r="K601" s="9"/>
      <c r="L601" s="9"/>
      <c r="M601" s="9"/>
      <c r="N601" s="9"/>
      <c r="O601" s="9"/>
      <c r="P601" s="9"/>
      <c r="Q601" s="9"/>
      <c r="R601" s="9"/>
      <c r="S601" s="9"/>
    </row>
    <row r="602">
      <c r="A602" s="3"/>
      <c r="B602" s="3"/>
      <c r="C602" s="3"/>
      <c r="D602" s="3"/>
      <c r="E602" s="3"/>
      <c r="F602" s="3"/>
      <c r="G602" s="99"/>
      <c r="H602" s="99"/>
      <c r="I602" s="81"/>
      <c r="J602" s="81"/>
      <c r="K602" s="3"/>
      <c r="L602" s="3"/>
      <c r="M602" s="3"/>
      <c r="N602" s="3"/>
      <c r="O602" s="3"/>
      <c r="P602" s="3"/>
      <c r="Q602" s="3"/>
      <c r="R602" s="3"/>
      <c r="S602" s="3"/>
    </row>
    <row r="603">
      <c r="A603" s="9"/>
      <c r="B603" s="9"/>
      <c r="C603" s="9"/>
      <c r="D603" s="9"/>
      <c r="E603" s="9"/>
      <c r="F603" s="9"/>
      <c r="G603" s="100"/>
      <c r="H603" s="100"/>
      <c r="I603" s="84"/>
      <c r="J603" s="84"/>
      <c r="K603" s="9"/>
      <c r="L603" s="9"/>
      <c r="M603" s="9"/>
      <c r="N603" s="9"/>
      <c r="O603" s="9"/>
      <c r="P603" s="9"/>
      <c r="Q603" s="9"/>
      <c r="R603" s="9"/>
      <c r="S603" s="9"/>
    </row>
    <row r="604">
      <c r="A604" s="3"/>
      <c r="B604" s="3"/>
      <c r="C604" s="3"/>
      <c r="D604" s="3"/>
      <c r="E604" s="3"/>
      <c r="F604" s="3"/>
      <c r="G604" s="99"/>
      <c r="H604" s="99"/>
      <c r="I604" s="81"/>
      <c r="J604" s="81"/>
      <c r="K604" s="3"/>
      <c r="L604" s="3"/>
      <c r="M604" s="3"/>
      <c r="N604" s="3"/>
      <c r="O604" s="3"/>
      <c r="P604" s="3"/>
      <c r="Q604" s="3"/>
      <c r="R604" s="3"/>
      <c r="S604" s="3"/>
    </row>
    <row r="605">
      <c r="A605" s="9"/>
      <c r="B605" s="9"/>
      <c r="C605" s="9"/>
      <c r="D605" s="9"/>
      <c r="E605" s="9"/>
      <c r="F605" s="9"/>
      <c r="G605" s="100"/>
      <c r="H605" s="100"/>
      <c r="I605" s="84"/>
      <c r="J605" s="84"/>
      <c r="K605" s="9"/>
      <c r="L605" s="9"/>
      <c r="M605" s="9"/>
      <c r="N605" s="9"/>
      <c r="O605" s="9"/>
      <c r="P605" s="9"/>
      <c r="Q605" s="9"/>
      <c r="R605" s="9"/>
      <c r="S605" s="9"/>
    </row>
    <row r="606">
      <c r="A606" s="3"/>
      <c r="B606" s="3"/>
      <c r="C606" s="3"/>
      <c r="D606" s="3"/>
      <c r="E606" s="3"/>
      <c r="F606" s="3"/>
      <c r="G606" s="99"/>
      <c r="H606" s="99"/>
      <c r="I606" s="81"/>
      <c r="J606" s="81"/>
      <c r="K606" s="3"/>
      <c r="L606" s="3"/>
      <c r="M606" s="3"/>
      <c r="N606" s="3"/>
      <c r="O606" s="3"/>
      <c r="P606" s="3"/>
      <c r="Q606" s="3"/>
      <c r="R606" s="3"/>
      <c r="S606" s="3"/>
    </row>
    <row r="607">
      <c r="A607" s="9"/>
      <c r="B607" s="9"/>
      <c r="C607" s="9"/>
      <c r="D607" s="9"/>
      <c r="E607" s="9"/>
      <c r="F607" s="9"/>
      <c r="G607" s="100"/>
      <c r="H607" s="100"/>
      <c r="I607" s="84"/>
      <c r="J607" s="84"/>
      <c r="K607" s="9"/>
      <c r="L607" s="9"/>
      <c r="M607" s="9"/>
      <c r="N607" s="9"/>
      <c r="O607" s="9"/>
      <c r="P607" s="9"/>
      <c r="Q607" s="9"/>
      <c r="R607" s="9"/>
      <c r="S607" s="9"/>
    </row>
    <row r="608">
      <c r="A608" s="3"/>
      <c r="B608" s="3"/>
      <c r="C608" s="3"/>
      <c r="D608" s="3"/>
      <c r="E608" s="3"/>
      <c r="F608" s="3"/>
      <c r="G608" s="99"/>
      <c r="H608" s="99"/>
      <c r="I608" s="81"/>
      <c r="J608" s="81"/>
      <c r="K608" s="3"/>
      <c r="L608" s="3"/>
      <c r="M608" s="3"/>
      <c r="N608" s="3"/>
      <c r="O608" s="3"/>
      <c r="P608" s="3"/>
      <c r="Q608" s="3"/>
      <c r="R608" s="3"/>
      <c r="S608" s="3"/>
    </row>
    <row r="609">
      <c r="A609" s="9"/>
      <c r="B609" s="9"/>
      <c r="C609" s="9"/>
      <c r="D609" s="9"/>
      <c r="E609" s="9"/>
      <c r="F609" s="9"/>
      <c r="G609" s="100"/>
      <c r="H609" s="100"/>
      <c r="I609" s="84"/>
      <c r="J609" s="84"/>
      <c r="K609" s="9"/>
      <c r="L609" s="9"/>
      <c r="M609" s="9"/>
      <c r="N609" s="9"/>
      <c r="O609" s="9"/>
      <c r="P609" s="9"/>
      <c r="Q609" s="9"/>
      <c r="R609" s="9"/>
      <c r="S609" s="9"/>
    </row>
    <row r="610">
      <c r="A610" s="3"/>
      <c r="B610" s="3"/>
      <c r="C610" s="3"/>
      <c r="D610" s="3"/>
      <c r="E610" s="3"/>
      <c r="F610" s="3"/>
      <c r="G610" s="99"/>
      <c r="H610" s="99"/>
      <c r="I610" s="81"/>
      <c r="J610" s="81"/>
      <c r="K610" s="3"/>
      <c r="L610" s="3"/>
      <c r="M610" s="3"/>
      <c r="N610" s="3"/>
      <c r="O610" s="3"/>
      <c r="P610" s="3"/>
      <c r="Q610" s="3"/>
      <c r="R610" s="3"/>
      <c r="S610" s="3"/>
    </row>
    <row r="611">
      <c r="A611" s="9"/>
      <c r="B611" s="9"/>
      <c r="C611" s="9"/>
      <c r="D611" s="9"/>
      <c r="E611" s="9"/>
      <c r="F611" s="9"/>
      <c r="G611" s="100"/>
      <c r="H611" s="100"/>
      <c r="I611" s="84"/>
      <c r="J611" s="84"/>
      <c r="K611" s="9"/>
      <c r="L611" s="9"/>
      <c r="M611" s="9"/>
      <c r="N611" s="9"/>
      <c r="O611" s="9"/>
      <c r="P611" s="9"/>
      <c r="Q611" s="9"/>
      <c r="R611" s="9"/>
      <c r="S611" s="9"/>
    </row>
    <row r="612">
      <c r="A612" s="3"/>
      <c r="B612" s="3"/>
      <c r="C612" s="3"/>
      <c r="D612" s="3"/>
      <c r="E612" s="3"/>
      <c r="F612" s="3"/>
      <c r="G612" s="99"/>
      <c r="H612" s="99"/>
      <c r="I612" s="81"/>
      <c r="J612" s="81"/>
      <c r="K612" s="3"/>
      <c r="L612" s="3"/>
      <c r="M612" s="3"/>
      <c r="N612" s="3"/>
      <c r="O612" s="3"/>
      <c r="P612" s="3"/>
      <c r="Q612" s="3"/>
      <c r="R612" s="3"/>
      <c r="S612" s="3"/>
    </row>
    <row r="613">
      <c r="A613" s="9"/>
      <c r="B613" s="9"/>
      <c r="C613" s="9"/>
      <c r="D613" s="9"/>
      <c r="E613" s="9"/>
      <c r="F613" s="9"/>
      <c r="G613" s="100"/>
      <c r="H613" s="100"/>
      <c r="I613" s="84"/>
      <c r="J613" s="84"/>
      <c r="K613" s="9"/>
      <c r="L613" s="9"/>
      <c r="M613" s="9"/>
      <c r="N613" s="9"/>
      <c r="O613" s="9"/>
      <c r="P613" s="9"/>
      <c r="Q613" s="9"/>
      <c r="R613" s="9"/>
      <c r="S613" s="9"/>
    </row>
    <row r="614">
      <c r="A614" s="3"/>
      <c r="B614" s="3"/>
      <c r="C614" s="3"/>
      <c r="D614" s="3"/>
      <c r="E614" s="3"/>
      <c r="F614" s="3"/>
      <c r="G614" s="99"/>
      <c r="H614" s="99"/>
      <c r="I614" s="81"/>
      <c r="J614" s="81"/>
      <c r="K614" s="3"/>
      <c r="L614" s="3"/>
      <c r="M614" s="3"/>
      <c r="N614" s="3"/>
      <c r="O614" s="3"/>
      <c r="P614" s="3"/>
      <c r="Q614" s="3"/>
      <c r="R614" s="3"/>
      <c r="S614" s="3"/>
    </row>
    <row r="615">
      <c r="A615" s="9"/>
      <c r="B615" s="9"/>
      <c r="C615" s="9"/>
      <c r="D615" s="9"/>
      <c r="E615" s="9"/>
      <c r="F615" s="9"/>
      <c r="G615" s="100"/>
      <c r="H615" s="100"/>
      <c r="I615" s="84"/>
      <c r="J615" s="84"/>
      <c r="K615" s="9"/>
      <c r="L615" s="9"/>
      <c r="M615" s="9"/>
      <c r="N615" s="9"/>
      <c r="O615" s="9"/>
      <c r="P615" s="9"/>
      <c r="Q615" s="9"/>
      <c r="R615" s="9"/>
      <c r="S615" s="9"/>
    </row>
    <row r="616">
      <c r="A616" s="3"/>
      <c r="B616" s="3"/>
      <c r="C616" s="3"/>
      <c r="D616" s="3"/>
      <c r="E616" s="3"/>
      <c r="F616" s="3"/>
      <c r="G616" s="99"/>
      <c r="H616" s="99"/>
      <c r="I616" s="81"/>
      <c r="J616" s="81"/>
      <c r="K616" s="3"/>
      <c r="L616" s="3"/>
      <c r="M616" s="3"/>
      <c r="N616" s="3"/>
      <c r="O616" s="3"/>
      <c r="P616" s="3"/>
      <c r="Q616" s="3"/>
      <c r="R616" s="3"/>
      <c r="S616" s="3"/>
    </row>
    <row r="617">
      <c r="A617" s="9"/>
      <c r="B617" s="9"/>
      <c r="C617" s="9"/>
      <c r="D617" s="9"/>
      <c r="E617" s="9"/>
      <c r="F617" s="9"/>
      <c r="G617" s="100"/>
      <c r="H617" s="100"/>
      <c r="I617" s="84"/>
      <c r="J617" s="84"/>
      <c r="K617" s="9"/>
      <c r="L617" s="9"/>
      <c r="M617" s="9"/>
      <c r="N617" s="9"/>
      <c r="O617" s="9"/>
      <c r="P617" s="9"/>
      <c r="Q617" s="9"/>
      <c r="R617" s="9"/>
      <c r="S617" s="9"/>
    </row>
    <row r="618">
      <c r="A618" s="3"/>
      <c r="B618" s="3"/>
      <c r="C618" s="3"/>
      <c r="D618" s="3"/>
      <c r="E618" s="3"/>
      <c r="F618" s="3"/>
      <c r="G618" s="99"/>
      <c r="H618" s="99"/>
      <c r="I618" s="81"/>
      <c r="J618" s="81"/>
      <c r="K618" s="3"/>
      <c r="L618" s="3"/>
      <c r="M618" s="3"/>
      <c r="N618" s="3"/>
      <c r="O618" s="3"/>
      <c r="P618" s="3"/>
      <c r="Q618" s="3"/>
      <c r="R618" s="3"/>
      <c r="S618" s="3"/>
    </row>
    <row r="619">
      <c r="A619" s="9"/>
      <c r="B619" s="9"/>
      <c r="C619" s="9"/>
      <c r="D619" s="9"/>
      <c r="E619" s="9"/>
      <c r="F619" s="9"/>
      <c r="G619" s="100"/>
      <c r="H619" s="100"/>
      <c r="I619" s="84"/>
      <c r="J619" s="84"/>
      <c r="K619" s="9"/>
      <c r="L619" s="9"/>
      <c r="M619" s="9"/>
      <c r="N619" s="9"/>
      <c r="O619" s="9"/>
      <c r="P619" s="9"/>
      <c r="Q619" s="9"/>
      <c r="R619" s="9"/>
      <c r="S619" s="9"/>
    </row>
    <row r="620">
      <c r="A620" s="3"/>
      <c r="B620" s="3"/>
      <c r="C620" s="3"/>
      <c r="D620" s="3"/>
      <c r="E620" s="3"/>
      <c r="F620" s="3"/>
      <c r="G620" s="99"/>
      <c r="H620" s="99"/>
      <c r="I620" s="81"/>
      <c r="J620" s="81"/>
      <c r="K620" s="3"/>
      <c r="L620" s="3"/>
      <c r="M620" s="3"/>
      <c r="N620" s="3"/>
      <c r="O620" s="3"/>
      <c r="P620" s="3"/>
      <c r="Q620" s="3"/>
      <c r="R620" s="3"/>
      <c r="S620" s="3"/>
    </row>
    <row r="621">
      <c r="A621" s="9"/>
      <c r="B621" s="9"/>
      <c r="C621" s="9"/>
      <c r="D621" s="9"/>
      <c r="E621" s="9"/>
      <c r="F621" s="9"/>
      <c r="G621" s="100"/>
      <c r="H621" s="100"/>
      <c r="I621" s="84"/>
      <c r="J621" s="84"/>
      <c r="K621" s="9"/>
      <c r="L621" s="9"/>
      <c r="M621" s="9"/>
      <c r="N621" s="9"/>
      <c r="O621" s="9"/>
      <c r="P621" s="9"/>
      <c r="Q621" s="9"/>
      <c r="R621" s="9"/>
      <c r="S621" s="9"/>
    </row>
    <row r="622">
      <c r="A622" s="3"/>
      <c r="B622" s="3"/>
      <c r="C622" s="3"/>
      <c r="D622" s="3"/>
      <c r="E622" s="3"/>
      <c r="F622" s="3"/>
      <c r="G622" s="99"/>
      <c r="H622" s="99"/>
      <c r="I622" s="81"/>
      <c r="J622" s="81"/>
      <c r="K622" s="3"/>
      <c r="L622" s="3"/>
      <c r="M622" s="3"/>
      <c r="N622" s="3"/>
      <c r="O622" s="3"/>
      <c r="P622" s="3"/>
      <c r="Q622" s="3"/>
      <c r="R622" s="3"/>
      <c r="S622" s="3"/>
    </row>
    <row r="623">
      <c r="A623" s="9"/>
      <c r="B623" s="9"/>
      <c r="C623" s="9"/>
      <c r="D623" s="9"/>
      <c r="E623" s="9"/>
      <c r="F623" s="9"/>
      <c r="G623" s="100"/>
      <c r="H623" s="100"/>
      <c r="I623" s="84"/>
      <c r="J623" s="84"/>
      <c r="K623" s="9"/>
      <c r="L623" s="9"/>
      <c r="M623" s="9"/>
      <c r="N623" s="9"/>
      <c r="O623" s="9"/>
      <c r="P623" s="9"/>
      <c r="Q623" s="9"/>
      <c r="R623" s="9"/>
      <c r="S623" s="9"/>
    </row>
    <row r="624">
      <c r="A624" s="3"/>
      <c r="B624" s="3"/>
      <c r="C624" s="3"/>
      <c r="D624" s="3"/>
      <c r="E624" s="3"/>
      <c r="F624" s="3"/>
      <c r="G624" s="99"/>
      <c r="H624" s="99"/>
      <c r="I624" s="81"/>
      <c r="J624" s="81"/>
      <c r="K624" s="3"/>
      <c r="L624" s="3"/>
      <c r="M624" s="3"/>
      <c r="N624" s="3"/>
      <c r="O624" s="3"/>
      <c r="P624" s="3"/>
      <c r="Q624" s="3"/>
      <c r="R624" s="3"/>
      <c r="S624" s="3"/>
    </row>
    <row r="625">
      <c r="A625" s="9"/>
      <c r="B625" s="9"/>
      <c r="C625" s="9"/>
      <c r="D625" s="9"/>
      <c r="E625" s="9"/>
      <c r="F625" s="9"/>
      <c r="G625" s="100"/>
      <c r="H625" s="100"/>
      <c r="I625" s="84"/>
      <c r="J625" s="84"/>
      <c r="K625" s="9"/>
      <c r="L625" s="9"/>
      <c r="M625" s="9"/>
      <c r="N625" s="9"/>
      <c r="O625" s="9"/>
      <c r="P625" s="9"/>
      <c r="Q625" s="9"/>
      <c r="R625" s="9"/>
      <c r="S625" s="9"/>
    </row>
    <row r="626">
      <c r="A626" s="3"/>
      <c r="B626" s="3"/>
      <c r="C626" s="3"/>
      <c r="D626" s="3"/>
      <c r="E626" s="3"/>
      <c r="F626" s="3"/>
      <c r="G626" s="99"/>
      <c r="H626" s="99"/>
      <c r="I626" s="81"/>
      <c r="J626" s="81"/>
      <c r="K626" s="3"/>
      <c r="L626" s="3"/>
      <c r="M626" s="3"/>
      <c r="N626" s="3"/>
      <c r="O626" s="3"/>
      <c r="P626" s="3"/>
      <c r="Q626" s="3"/>
      <c r="R626" s="3"/>
      <c r="S626" s="3"/>
    </row>
    <row r="627">
      <c r="A627" s="9"/>
      <c r="B627" s="9"/>
      <c r="C627" s="9"/>
      <c r="D627" s="9"/>
      <c r="E627" s="9"/>
      <c r="F627" s="9"/>
      <c r="G627" s="100"/>
      <c r="H627" s="100"/>
      <c r="I627" s="84"/>
      <c r="J627" s="84"/>
      <c r="K627" s="9"/>
      <c r="L627" s="9"/>
      <c r="M627" s="9"/>
      <c r="N627" s="9"/>
      <c r="O627" s="9"/>
      <c r="P627" s="9"/>
      <c r="Q627" s="9"/>
      <c r="R627" s="9"/>
      <c r="S627" s="9"/>
    </row>
    <row r="628">
      <c r="A628" s="3"/>
      <c r="B628" s="3"/>
      <c r="C628" s="3"/>
      <c r="D628" s="3"/>
      <c r="E628" s="3"/>
      <c r="F628" s="3"/>
      <c r="G628" s="99"/>
      <c r="H628" s="99"/>
      <c r="I628" s="81"/>
      <c r="J628" s="81"/>
      <c r="K628" s="3"/>
      <c r="L628" s="3"/>
      <c r="M628" s="3"/>
      <c r="N628" s="3"/>
      <c r="O628" s="3"/>
      <c r="P628" s="3"/>
      <c r="Q628" s="3"/>
      <c r="R628" s="3"/>
      <c r="S628" s="3"/>
    </row>
    <row r="629">
      <c r="A629" s="9"/>
      <c r="B629" s="9"/>
      <c r="C629" s="9"/>
      <c r="D629" s="9"/>
      <c r="E629" s="9"/>
      <c r="F629" s="9"/>
      <c r="G629" s="100"/>
      <c r="H629" s="100"/>
      <c r="I629" s="84"/>
      <c r="J629" s="84"/>
      <c r="K629" s="9"/>
      <c r="L629" s="9"/>
      <c r="M629" s="9"/>
      <c r="N629" s="9"/>
      <c r="O629" s="9"/>
      <c r="P629" s="9"/>
      <c r="Q629" s="9"/>
      <c r="R629" s="9"/>
      <c r="S629" s="9"/>
    </row>
    <row r="630">
      <c r="A630" s="3"/>
      <c r="B630" s="3"/>
      <c r="C630" s="3"/>
      <c r="D630" s="3"/>
      <c r="E630" s="3"/>
      <c r="F630" s="3"/>
      <c r="G630" s="99"/>
      <c r="H630" s="99"/>
      <c r="I630" s="81"/>
      <c r="J630" s="81"/>
      <c r="K630" s="3"/>
      <c r="L630" s="3"/>
      <c r="M630" s="3"/>
      <c r="N630" s="3"/>
      <c r="O630" s="3"/>
      <c r="P630" s="3"/>
      <c r="Q630" s="3"/>
      <c r="R630" s="3"/>
      <c r="S630" s="3"/>
    </row>
    <row r="631">
      <c r="A631" s="9"/>
      <c r="B631" s="9"/>
      <c r="C631" s="9"/>
      <c r="D631" s="9"/>
      <c r="E631" s="9"/>
      <c r="F631" s="9"/>
      <c r="G631" s="100"/>
      <c r="H631" s="100"/>
      <c r="I631" s="84"/>
      <c r="J631" s="84"/>
      <c r="K631" s="9"/>
      <c r="L631" s="9"/>
      <c r="M631" s="9"/>
      <c r="N631" s="9"/>
      <c r="O631" s="9"/>
      <c r="P631" s="9"/>
      <c r="Q631" s="9"/>
      <c r="R631" s="9"/>
      <c r="S631" s="9"/>
    </row>
    <row r="632">
      <c r="A632" s="3"/>
      <c r="B632" s="3"/>
      <c r="C632" s="3"/>
      <c r="D632" s="3"/>
      <c r="E632" s="3"/>
      <c r="F632" s="3"/>
      <c r="G632" s="99"/>
      <c r="H632" s="99"/>
      <c r="I632" s="81"/>
      <c r="J632" s="81"/>
      <c r="K632" s="3"/>
      <c r="L632" s="3"/>
      <c r="M632" s="3"/>
      <c r="N632" s="3"/>
      <c r="O632" s="3"/>
      <c r="P632" s="3"/>
      <c r="Q632" s="3"/>
      <c r="R632" s="3"/>
      <c r="S632" s="3"/>
    </row>
    <row r="633">
      <c r="A633" s="9"/>
      <c r="B633" s="9"/>
      <c r="C633" s="9"/>
      <c r="D633" s="9"/>
      <c r="E633" s="9"/>
      <c r="F633" s="9"/>
      <c r="G633" s="100"/>
      <c r="H633" s="100"/>
      <c r="I633" s="84"/>
      <c r="J633" s="84"/>
      <c r="K633" s="9"/>
      <c r="L633" s="9"/>
      <c r="M633" s="9"/>
      <c r="N633" s="9"/>
      <c r="O633" s="9"/>
      <c r="P633" s="9"/>
      <c r="Q633" s="9"/>
      <c r="R633" s="9"/>
      <c r="S633" s="9"/>
    </row>
    <row r="634">
      <c r="A634" s="3"/>
      <c r="B634" s="3"/>
      <c r="C634" s="3"/>
      <c r="D634" s="3"/>
      <c r="E634" s="3"/>
      <c r="F634" s="3"/>
      <c r="G634" s="99"/>
      <c r="H634" s="99"/>
      <c r="I634" s="81"/>
      <c r="J634" s="81"/>
      <c r="K634" s="3"/>
      <c r="L634" s="3"/>
      <c r="M634" s="3"/>
      <c r="N634" s="3"/>
      <c r="O634" s="3"/>
      <c r="P634" s="3"/>
      <c r="Q634" s="3"/>
      <c r="R634" s="3"/>
      <c r="S634" s="3"/>
    </row>
    <row r="635">
      <c r="A635" s="9"/>
      <c r="B635" s="9"/>
      <c r="C635" s="9"/>
      <c r="D635" s="9"/>
      <c r="E635" s="9"/>
      <c r="F635" s="9"/>
      <c r="G635" s="100"/>
      <c r="H635" s="100"/>
      <c r="I635" s="84"/>
      <c r="J635" s="84"/>
      <c r="K635" s="9"/>
      <c r="L635" s="9"/>
      <c r="M635" s="9"/>
      <c r="N635" s="9"/>
      <c r="O635" s="9"/>
      <c r="P635" s="9"/>
      <c r="Q635" s="9"/>
      <c r="R635" s="9"/>
      <c r="S635" s="9"/>
    </row>
    <row r="636">
      <c r="A636" s="3"/>
      <c r="B636" s="3"/>
      <c r="C636" s="3"/>
      <c r="D636" s="3"/>
      <c r="E636" s="3"/>
      <c r="F636" s="3"/>
      <c r="G636" s="99"/>
      <c r="H636" s="99"/>
      <c r="I636" s="81"/>
      <c r="J636" s="81"/>
      <c r="K636" s="3"/>
      <c r="L636" s="3"/>
      <c r="M636" s="3"/>
      <c r="N636" s="3"/>
      <c r="O636" s="3"/>
      <c r="P636" s="3"/>
      <c r="Q636" s="3"/>
      <c r="R636" s="3"/>
      <c r="S636" s="3"/>
    </row>
    <row r="637">
      <c r="A637" s="9"/>
      <c r="B637" s="9"/>
      <c r="C637" s="9"/>
      <c r="D637" s="9"/>
      <c r="E637" s="9"/>
      <c r="F637" s="9"/>
      <c r="G637" s="100"/>
      <c r="H637" s="100"/>
      <c r="I637" s="84"/>
      <c r="J637" s="84"/>
      <c r="K637" s="9"/>
      <c r="L637" s="9"/>
      <c r="M637" s="9"/>
      <c r="N637" s="9"/>
      <c r="O637" s="9"/>
      <c r="P637" s="9"/>
      <c r="Q637" s="9"/>
      <c r="R637" s="9"/>
      <c r="S637" s="9"/>
    </row>
    <row r="638">
      <c r="A638" s="3"/>
      <c r="B638" s="3"/>
      <c r="C638" s="3"/>
      <c r="D638" s="3"/>
      <c r="E638" s="3"/>
      <c r="F638" s="3"/>
      <c r="G638" s="99"/>
      <c r="H638" s="99"/>
      <c r="I638" s="81"/>
      <c r="J638" s="81"/>
      <c r="K638" s="3"/>
      <c r="L638" s="3"/>
      <c r="M638" s="3"/>
      <c r="N638" s="3"/>
      <c r="O638" s="3"/>
      <c r="P638" s="3"/>
      <c r="Q638" s="3"/>
      <c r="R638" s="3"/>
      <c r="S638" s="3"/>
    </row>
    <row r="639">
      <c r="A639" s="9"/>
      <c r="B639" s="9"/>
      <c r="C639" s="9"/>
      <c r="D639" s="9"/>
      <c r="E639" s="9"/>
      <c r="F639" s="9"/>
      <c r="G639" s="100"/>
      <c r="H639" s="100"/>
      <c r="I639" s="84"/>
      <c r="J639" s="84"/>
      <c r="K639" s="9"/>
      <c r="L639" s="9"/>
      <c r="M639" s="9"/>
      <c r="N639" s="9"/>
      <c r="O639" s="9"/>
      <c r="P639" s="9"/>
      <c r="Q639" s="9"/>
      <c r="R639" s="9"/>
      <c r="S639" s="9"/>
    </row>
    <row r="640">
      <c r="A640" s="3"/>
      <c r="B640" s="3"/>
      <c r="C640" s="3"/>
      <c r="D640" s="3"/>
      <c r="E640" s="3"/>
      <c r="F640" s="3"/>
      <c r="G640" s="99"/>
      <c r="H640" s="99"/>
      <c r="I640" s="81"/>
      <c r="J640" s="81"/>
      <c r="K640" s="3"/>
      <c r="L640" s="3"/>
      <c r="M640" s="3"/>
      <c r="N640" s="3"/>
      <c r="O640" s="3"/>
      <c r="P640" s="3"/>
      <c r="Q640" s="3"/>
      <c r="R640" s="3"/>
      <c r="S640" s="3"/>
    </row>
    <row r="641">
      <c r="A641" s="9"/>
      <c r="B641" s="9"/>
      <c r="C641" s="9"/>
      <c r="D641" s="9"/>
      <c r="E641" s="9"/>
      <c r="F641" s="9"/>
      <c r="G641" s="100"/>
      <c r="H641" s="100"/>
      <c r="I641" s="84"/>
      <c r="J641" s="84"/>
      <c r="K641" s="9"/>
      <c r="L641" s="9"/>
      <c r="M641" s="9"/>
      <c r="N641" s="9"/>
      <c r="O641" s="9"/>
      <c r="P641" s="9"/>
      <c r="Q641" s="9"/>
      <c r="R641" s="9"/>
      <c r="S641" s="9"/>
    </row>
    <row r="642">
      <c r="A642" s="3"/>
      <c r="B642" s="3"/>
      <c r="C642" s="3"/>
      <c r="D642" s="3"/>
      <c r="E642" s="3"/>
      <c r="F642" s="3"/>
      <c r="G642" s="99"/>
      <c r="H642" s="99"/>
      <c r="I642" s="81"/>
      <c r="J642" s="81"/>
      <c r="K642" s="3"/>
      <c r="L642" s="3"/>
      <c r="M642" s="3"/>
      <c r="N642" s="3"/>
      <c r="O642" s="3"/>
      <c r="P642" s="3"/>
      <c r="Q642" s="3"/>
      <c r="R642" s="3"/>
      <c r="S642" s="3"/>
    </row>
    <row r="643">
      <c r="A643" s="9"/>
      <c r="B643" s="9"/>
      <c r="C643" s="9"/>
      <c r="D643" s="9"/>
      <c r="E643" s="9"/>
      <c r="F643" s="9"/>
      <c r="G643" s="100"/>
      <c r="H643" s="100"/>
      <c r="I643" s="84"/>
      <c r="J643" s="84"/>
      <c r="K643" s="9"/>
      <c r="L643" s="9"/>
      <c r="M643" s="9"/>
      <c r="N643" s="9"/>
      <c r="O643" s="9"/>
      <c r="P643" s="9"/>
      <c r="Q643" s="9"/>
      <c r="R643" s="9"/>
      <c r="S643" s="9"/>
    </row>
    <row r="644">
      <c r="A644" s="3"/>
      <c r="B644" s="3"/>
      <c r="C644" s="3"/>
      <c r="D644" s="3"/>
      <c r="E644" s="3"/>
      <c r="F644" s="3"/>
      <c r="G644" s="99"/>
      <c r="H644" s="99"/>
      <c r="I644" s="81"/>
      <c r="J644" s="81"/>
      <c r="K644" s="3"/>
      <c r="L644" s="3"/>
      <c r="M644" s="3"/>
      <c r="N644" s="3"/>
      <c r="O644" s="3"/>
      <c r="P644" s="3"/>
      <c r="Q644" s="3"/>
      <c r="R644" s="3"/>
      <c r="S644" s="3"/>
    </row>
    <row r="645">
      <c r="A645" s="9"/>
      <c r="B645" s="9"/>
      <c r="C645" s="9"/>
      <c r="D645" s="9"/>
      <c r="E645" s="9"/>
      <c r="F645" s="9"/>
      <c r="G645" s="100"/>
      <c r="H645" s="100"/>
      <c r="I645" s="84"/>
      <c r="J645" s="84"/>
      <c r="K645" s="9"/>
      <c r="L645" s="9"/>
      <c r="M645" s="9"/>
      <c r="N645" s="9"/>
      <c r="O645" s="9"/>
      <c r="P645" s="9"/>
      <c r="Q645" s="9"/>
      <c r="R645" s="9"/>
      <c r="S645" s="9"/>
    </row>
    <row r="646">
      <c r="A646" s="3"/>
      <c r="B646" s="3"/>
      <c r="C646" s="3"/>
      <c r="D646" s="3"/>
      <c r="E646" s="3"/>
      <c r="F646" s="3"/>
      <c r="G646" s="99"/>
      <c r="H646" s="99"/>
      <c r="I646" s="81"/>
      <c r="J646" s="81"/>
      <c r="K646" s="3"/>
      <c r="L646" s="3"/>
      <c r="M646" s="3"/>
      <c r="N646" s="3"/>
      <c r="O646" s="3"/>
      <c r="P646" s="3"/>
      <c r="Q646" s="3"/>
      <c r="R646" s="3"/>
      <c r="S646" s="3"/>
    </row>
    <row r="647">
      <c r="A647" s="9"/>
      <c r="B647" s="9"/>
      <c r="C647" s="9"/>
      <c r="D647" s="9"/>
      <c r="E647" s="9"/>
      <c r="F647" s="9"/>
      <c r="G647" s="100"/>
      <c r="H647" s="100"/>
      <c r="I647" s="84"/>
      <c r="J647" s="84"/>
      <c r="K647" s="9"/>
      <c r="L647" s="9"/>
      <c r="M647" s="9"/>
      <c r="N647" s="9"/>
      <c r="O647" s="9"/>
      <c r="P647" s="9"/>
      <c r="Q647" s="9"/>
      <c r="R647" s="9"/>
      <c r="S647" s="9"/>
    </row>
    <row r="648">
      <c r="A648" s="3"/>
      <c r="B648" s="3"/>
      <c r="C648" s="3"/>
      <c r="D648" s="3"/>
      <c r="E648" s="3"/>
      <c r="F648" s="3"/>
      <c r="G648" s="99"/>
      <c r="H648" s="99"/>
      <c r="I648" s="81"/>
      <c r="J648" s="81"/>
      <c r="K648" s="3"/>
      <c r="L648" s="3"/>
      <c r="M648" s="3"/>
      <c r="N648" s="3"/>
      <c r="O648" s="3"/>
      <c r="P648" s="3"/>
      <c r="Q648" s="3"/>
      <c r="R648" s="3"/>
      <c r="S648" s="3"/>
    </row>
    <row r="649">
      <c r="A649" s="9"/>
      <c r="B649" s="9"/>
      <c r="C649" s="9"/>
      <c r="D649" s="9"/>
      <c r="E649" s="9"/>
      <c r="F649" s="9"/>
      <c r="G649" s="100"/>
      <c r="H649" s="100"/>
      <c r="I649" s="84"/>
      <c r="J649" s="84"/>
      <c r="K649" s="9"/>
      <c r="L649" s="9"/>
      <c r="M649" s="9"/>
      <c r="N649" s="9"/>
      <c r="O649" s="9"/>
      <c r="P649" s="9"/>
      <c r="Q649" s="9"/>
      <c r="R649" s="9"/>
      <c r="S649" s="9"/>
    </row>
    <row r="650">
      <c r="A650" s="3"/>
      <c r="B650" s="3"/>
      <c r="C650" s="3"/>
      <c r="D650" s="3"/>
      <c r="E650" s="3"/>
      <c r="F650" s="3"/>
      <c r="G650" s="99"/>
      <c r="H650" s="99"/>
      <c r="I650" s="81"/>
      <c r="J650" s="81"/>
      <c r="K650" s="3"/>
      <c r="L650" s="3"/>
      <c r="M650" s="3"/>
      <c r="N650" s="3"/>
      <c r="O650" s="3"/>
      <c r="P650" s="3"/>
      <c r="Q650" s="3"/>
      <c r="R650" s="3"/>
      <c r="S650" s="3"/>
    </row>
    <row r="651">
      <c r="A651" s="9"/>
      <c r="B651" s="9"/>
      <c r="C651" s="9"/>
      <c r="D651" s="9"/>
      <c r="E651" s="9"/>
      <c r="F651" s="9"/>
      <c r="G651" s="100"/>
      <c r="H651" s="100"/>
      <c r="I651" s="84"/>
      <c r="J651" s="84"/>
      <c r="K651" s="9"/>
      <c r="L651" s="9"/>
      <c r="M651" s="9"/>
      <c r="N651" s="9"/>
      <c r="O651" s="9"/>
      <c r="P651" s="9"/>
      <c r="Q651" s="9"/>
      <c r="R651" s="9"/>
      <c r="S651" s="9"/>
    </row>
    <row r="652">
      <c r="A652" s="3"/>
      <c r="B652" s="3"/>
      <c r="C652" s="3"/>
      <c r="D652" s="3"/>
      <c r="E652" s="3"/>
      <c r="F652" s="3"/>
      <c r="G652" s="99"/>
      <c r="H652" s="99"/>
      <c r="I652" s="81"/>
      <c r="J652" s="81"/>
      <c r="K652" s="3"/>
      <c r="L652" s="3"/>
      <c r="M652" s="3"/>
      <c r="N652" s="3"/>
      <c r="O652" s="3"/>
      <c r="P652" s="3"/>
      <c r="Q652" s="3"/>
      <c r="R652" s="3"/>
      <c r="S652" s="3"/>
    </row>
    <row r="653">
      <c r="A653" s="9"/>
      <c r="B653" s="9"/>
      <c r="C653" s="9"/>
      <c r="D653" s="9"/>
      <c r="E653" s="9"/>
      <c r="F653" s="9"/>
      <c r="G653" s="100"/>
      <c r="H653" s="100"/>
      <c r="I653" s="84"/>
      <c r="J653" s="84"/>
      <c r="K653" s="9"/>
      <c r="L653" s="9"/>
      <c r="M653" s="9"/>
      <c r="N653" s="9"/>
      <c r="O653" s="9"/>
      <c r="P653" s="9"/>
      <c r="Q653" s="9"/>
      <c r="R653" s="9"/>
      <c r="S653" s="9"/>
    </row>
    <row r="654">
      <c r="A654" s="3"/>
      <c r="B654" s="3"/>
      <c r="C654" s="3"/>
      <c r="D654" s="3"/>
      <c r="E654" s="3"/>
      <c r="F654" s="3"/>
      <c r="G654" s="99"/>
      <c r="H654" s="99"/>
      <c r="I654" s="81"/>
      <c r="J654" s="81"/>
      <c r="K654" s="3"/>
      <c r="L654" s="3"/>
      <c r="M654" s="3"/>
      <c r="N654" s="3"/>
      <c r="O654" s="3"/>
      <c r="P654" s="3"/>
      <c r="Q654" s="3"/>
      <c r="R654" s="3"/>
      <c r="S654" s="3"/>
    </row>
    <row r="655">
      <c r="A655" s="9"/>
      <c r="B655" s="9"/>
      <c r="C655" s="9"/>
      <c r="D655" s="9"/>
      <c r="E655" s="9"/>
      <c r="F655" s="9"/>
      <c r="G655" s="100"/>
      <c r="H655" s="100"/>
      <c r="I655" s="84"/>
      <c r="J655" s="84"/>
      <c r="K655" s="9"/>
      <c r="L655" s="9"/>
      <c r="M655" s="9"/>
      <c r="N655" s="9"/>
      <c r="O655" s="9"/>
      <c r="P655" s="9"/>
      <c r="Q655" s="9"/>
      <c r="R655" s="9"/>
      <c r="S655" s="9"/>
    </row>
    <row r="656">
      <c r="A656" s="3"/>
      <c r="B656" s="3"/>
      <c r="C656" s="3"/>
      <c r="D656" s="3"/>
      <c r="E656" s="3"/>
      <c r="F656" s="3"/>
      <c r="G656" s="99"/>
      <c r="H656" s="99"/>
      <c r="I656" s="81"/>
      <c r="J656" s="81"/>
      <c r="K656" s="3"/>
      <c r="L656" s="3"/>
      <c r="M656" s="3"/>
      <c r="N656" s="3"/>
      <c r="O656" s="3"/>
      <c r="P656" s="3"/>
      <c r="Q656" s="3"/>
      <c r="R656" s="3"/>
      <c r="S656" s="3"/>
    </row>
    <row r="657">
      <c r="A657" s="9"/>
      <c r="B657" s="9"/>
      <c r="C657" s="9"/>
      <c r="D657" s="9"/>
      <c r="E657" s="9"/>
      <c r="F657" s="9"/>
      <c r="G657" s="100"/>
      <c r="H657" s="100"/>
      <c r="I657" s="84"/>
      <c r="J657" s="84"/>
      <c r="K657" s="9"/>
      <c r="L657" s="9"/>
      <c r="M657" s="9"/>
      <c r="N657" s="9"/>
      <c r="O657" s="9"/>
      <c r="P657" s="9"/>
      <c r="Q657" s="9"/>
      <c r="R657" s="9"/>
      <c r="S657" s="9"/>
    </row>
    <row r="658">
      <c r="A658" s="3"/>
      <c r="B658" s="3"/>
      <c r="C658" s="3"/>
      <c r="D658" s="3"/>
      <c r="E658" s="3"/>
      <c r="F658" s="3"/>
      <c r="G658" s="99"/>
      <c r="H658" s="99"/>
      <c r="I658" s="81"/>
      <c r="J658" s="81"/>
      <c r="K658" s="3"/>
      <c r="L658" s="3"/>
      <c r="M658" s="3"/>
      <c r="N658" s="3"/>
      <c r="O658" s="3"/>
      <c r="P658" s="3"/>
      <c r="Q658" s="3"/>
      <c r="R658" s="3"/>
      <c r="S658" s="3"/>
    </row>
    <row r="659">
      <c r="A659" s="9"/>
      <c r="B659" s="9"/>
      <c r="C659" s="9"/>
      <c r="D659" s="9"/>
      <c r="E659" s="9"/>
      <c r="F659" s="9"/>
      <c r="G659" s="100"/>
      <c r="H659" s="100"/>
      <c r="I659" s="84"/>
      <c r="J659" s="84"/>
      <c r="K659" s="9"/>
      <c r="L659" s="9"/>
      <c r="M659" s="9"/>
      <c r="N659" s="9"/>
      <c r="O659" s="9"/>
      <c r="P659" s="9"/>
      <c r="Q659" s="9"/>
      <c r="R659" s="9"/>
      <c r="S659" s="9"/>
    </row>
    <row r="660">
      <c r="A660" s="3"/>
      <c r="B660" s="3"/>
      <c r="C660" s="3"/>
      <c r="D660" s="3"/>
      <c r="E660" s="3"/>
      <c r="F660" s="3"/>
      <c r="G660" s="99"/>
      <c r="H660" s="99"/>
      <c r="I660" s="81"/>
      <c r="J660" s="81"/>
      <c r="K660" s="3"/>
      <c r="L660" s="3"/>
      <c r="M660" s="3"/>
      <c r="N660" s="3"/>
      <c r="O660" s="3"/>
      <c r="P660" s="3"/>
      <c r="Q660" s="3"/>
      <c r="R660" s="3"/>
      <c r="S660" s="3"/>
    </row>
    <row r="661">
      <c r="A661" s="9"/>
      <c r="B661" s="9"/>
      <c r="C661" s="9"/>
      <c r="D661" s="9"/>
      <c r="E661" s="9"/>
      <c r="F661" s="9"/>
      <c r="G661" s="100"/>
      <c r="H661" s="100"/>
      <c r="I661" s="84"/>
      <c r="J661" s="84"/>
      <c r="K661" s="9"/>
      <c r="L661" s="9"/>
      <c r="M661" s="9"/>
      <c r="N661" s="9"/>
      <c r="O661" s="9"/>
      <c r="P661" s="9"/>
      <c r="Q661" s="9"/>
      <c r="R661" s="9"/>
      <c r="S661" s="9"/>
    </row>
    <row r="662">
      <c r="A662" s="3"/>
      <c r="B662" s="3"/>
      <c r="C662" s="3"/>
      <c r="D662" s="3"/>
      <c r="E662" s="3"/>
      <c r="F662" s="3"/>
      <c r="G662" s="99"/>
      <c r="H662" s="99"/>
      <c r="I662" s="81"/>
      <c r="J662" s="81"/>
      <c r="K662" s="3"/>
      <c r="L662" s="3"/>
      <c r="M662" s="3"/>
      <c r="N662" s="3"/>
      <c r="O662" s="3"/>
      <c r="P662" s="3"/>
      <c r="Q662" s="3"/>
      <c r="R662" s="3"/>
      <c r="S662" s="3"/>
    </row>
    <row r="663">
      <c r="A663" s="9"/>
      <c r="B663" s="9"/>
      <c r="C663" s="9"/>
      <c r="D663" s="9"/>
      <c r="E663" s="9"/>
      <c r="F663" s="9"/>
      <c r="G663" s="100"/>
      <c r="H663" s="100"/>
      <c r="I663" s="84"/>
      <c r="J663" s="84"/>
      <c r="K663" s="9"/>
      <c r="L663" s="9"/>
      <c r="M663" s="9"/>
      <c r="N663" s="9"/>
      <c r="O663" s="9"/>
      <c r="P663" s="9"/>
      <c r="Q663" s="9"/>
      <c r="R663" s="9"/>
      <c r="S663" s="9"/>
    </row>
    <row r="664">
      <c r="A664" s="3"/>
      <c r="B664" s="3"/>
      <c r="C664" s="3"/>
      <c r="D664" s="3"/>
      <c r="E664" s="3"/>
      <c r="F664" s="3"/>
      <c r="G664" s="99"/>
      <c r="H664" s="99"/>
      <c r="I664" s="81"/>
      <c r="J664" s="81"/>
      <c r="K664" s="3"/>
      <c r="L664" s="3"/>
      <c r="M664" s="3"/>
      <c r="N664" s="3"/>
      <c r="O664" s="3"/>
      <c r="P664" s="3"/>
      <c r="Q664" s="3"/>
      <c r="R664" s="3"/>
      <c r="S664" s="3"/>
    </row>
    <row r="665">
      <c r="A665" s="9"/>
      <c r="B665" s="9"/>
      <c r="C665" s="9"/>
      <c r="D665" s="9"/>
      <c r="E665" s="9"/>
      <c r="F665" s="9"/>
      <c r="G665" s="100"/>
      <c r="H665" s="100"/>
      <c r="I665" s="84"/>
      <c r="J665" s="84"/>
      <c r="K665" s="9"/>
      <c r="L665" s="9"/>
      <c r="M665" s="9"/>
      <c r="N665" s="9"/>
      <c r="O665" s="9"/>
      <c r="P665" s="9"/>
      <c r="Q665" s="9"/>
      <c r="R665" s="9"/>
      <c r="S665" s="9"/>
    </row>
    <row r="666">
      <c r="A666" s="3"/>
      <c r="B666" s="3"/>
      <c r="C666" s="3"/>
      <c r="D666" s="3"/>
      <c r="E666" s="3"/>
      <c r="F666" s="3"/>
      <c r="G666" s="99"/>
      <c r="H666" s="99"/>
      <c r="I666" s="81"/>
      <c r="J666" s="81"/>
      <c r="K666" s="3"/>
      <c r="L666" s="3"/>
      <c r="M666" s="3"/>
      <c r="N666" s="3"/>
      <c r="O666" s="3"/>
      <c r="P666" s="3"/>
      <c r="Q666" s="3"/>
      <c r="R666" s="3"/>
      <c r="S666" s="3"/>
    </row>
    <row r="667">
      <c r="A667" s="9"/>
      <c r="B667" s="9"/>
      <c r="C667" s="9"/>
      <c r="D667" s="9"/>
      <c r="E667" s="9"/>
      <c r="F667" s="9"/>
      <c r="G667" s="100"/>
      <c r="H667" s="100"/>
      <c r="I667" s="84"/>
      <c r="J667" s="84"/>
      <c r="K667" s="9"/>
      <c r="L667" s="9"/>
      <c r="M667" s="9"/>
      <c r="N667" s="9"/>
      <c r="O667" s="9"/>
      <c r="P667" s="9"/>
      <c r="Q667" s="9"/>
      <c r="R667" s="9"/>
      <c r="S667" s="9"/>
    </row>
    <row r="668">
      <c r="A668" s="3"/>
      <c r="B668" s="3"/>
      <c r="C668" s="3"/>
      <c r="D668" s="3"/>
      <c r="E668" s="3"/>
      <c r="F668" s="3"/>
      <c r="G668" s="99"/>
      <c r="H668" s="99"/>
      <c r="I668" s="81"/>
      <c r="J668" s="81"/>
      <c r="K668" s="3"/>
      <c r="L668" s="3"/>
      <c r="M668" s="3"/>
      <c r="N668" s="3"/>
      <c r="O668" s="3"/>
      <c r="P668" s="3"/>
      <c r="Q668" s="3"/>
      <c r="R668" s="3"/>
      <c r="S668" s="3"/>
    </row>
    <row r="669">
      <c r="A669" s="9"/>
      <c r="B669" s="9"/>
      <c r="C669" s="9"/>
      <c r="D669" s="9"/>
      <c r="E669" s="9"/>
      <c r="F669" s="9"/>
      <c r="G669" s="100"/>
      <c r="H669" s="100"/>
      <c r="I669" s="84"/>
      <c r="J669" s="84"/>
      <c r="K669" s="9"/>
      <c r="L669" s="9"/>
      <c r="M669" s="9"/>
      <c r="N669" s="9"/>
      <c r="O669" s="9"/>
      <c r="P669" s="9"/>
      <c r="Q669" s="9"/>
      <c r="R669" s="9"/>
      <c r="S669" s="9"/>
    </row>
    <row r="670">
      <c r="A670" s="3"/>
      <c r="B670" s="3"/>
      <c r="C670" s="3"/>
      <c r="D670" s="3"/>
      <c r="E670" s="3"/>
      <c r="F670" s="3"/>
      <c r="G670" s="99"/>
      <c r="H670" s="99"/>
      <c r="I670" s="81"/>
      <c r="J670" s="81"/>
      <c r="K670" s="3"/>
      <c r="L670" s="3"/>
      <c r="M670" s="3"/>
      <c r="N670" s="3"/>
      <c r="O670" s="3"/>
      <c r="P670" s="3"/>
      <c r="Q670" s="3"/>
      <c r="R670" s="3"/>
      <c r="S670" s="3"/>
    </row>
    <row r="671">
      <c r="A671" s="9"/>
      <c r="B671" s="9"/>
      <c r="C671" s="9"/>
      <c r="D671" s="9"/>
      <c r="E671" s="9"/>
      <c r="F671" s="9"/>
      <c r="G671" s="100"/>
      <c r="H671" s="100"/>
      <c r="I671" s="84"/>
      <c r="J671" s="84"/>
      <c r="K671" s="9"/>
      <c r="L671" s="9"/>
      <c r="M671" s="9"/>
      <c r="N671" s="9"/>
      <c r="O671" s="9"/>
      <c r="P671" s="9"/>
      <c r="Q671" s="9"/>
      <c r="R671" s="9"/>
      <c r="S671" s="9"/>
    </row>
    <row r="672">
      <c r="A672" s="3"/>
      <c r="B672" s="3"/>
      <c r="C672" s="3"/>
      <c r="D672" s="3"/>
      <c r="E672" s="3"/>
      <c r="F672" s="3"/>
      <c r="G672" s="99"/>
      <c r="H672" s="99"/>
      <c r="I672" s="81"/>
      <c r="J672" s="81"/>
      <c r="K672" s="3"/>
      <c r="L672" s="3"/>
      <c r="M672" s="3"/>
      <c r="N672" s="3"/>
      <c r="O672" s="3"/>
      <c r="P672" s="3"/>
      <c r="Q672" s="3"/>
      <c r="R672" s="3"/>
      <c r="S672" s="3"/>
    </row>
    <row r="673">
      <c r="A673" s="9"/>
      <c r="B673" s="9"/>
      <c r="C673" s="9"/>
      <c r="D673" s="9"/>
      <c r="E673" s="9"/>
      <c r="F673" s="9"/>
      <c r="G673" s="100"/>
      <c r="H673" s="100"/>
      <c r="I673" s="84"/>
      <c r="J673" s="84"/>
      <c r="K673" s="9"/>
      <c r="L673" s="9"/>
      <c r="M673" s="9"/>
      <c r="N673" s="9"/>
      <c r="O673" s="9"/>
      <c r="P673" s="9"/>
      <c r="Q673" s="9"/>
      <c r="R673" s="9"/>
      <c r="S673" s="9"/>
    </row>
    <row r="674">
      <c r="A674" s="3"/>
      <c r="B674" s="3"/>
      <c r="C674" s="3"/>
      <c r="D674" s="3"/>
      <c r="E674" s="3"/>
      <c r="F674" s="3"/>
      <c r="G674" s="99"/>
      <c r="H674" s="99"/>
      <c r="I674" s="81"/>
      <c r="J674" s="81"/>
      <c r="K674" s="3"/>
      <c r="L674" s="3"/>
      <c r="M674" s="3"/>
      <c r="N674" s="3"/>
      <c r="O674" s="3"/>
      <c r="P674" s="3"/>
      <c r="Q674" s="3"/>
      <c r="R674" s="3"/>
      <c r="S674" s="3"/>
    </row>
    <row r="675">
      <c r="A675" s="9"/>
      <c r="B675" s="9"/>
      <c r="C675" s="9"/>
      <c r="D675" s="9"/>
      <c r="E675" s="9"/>
      <c r="F675" s="9"/>
      <c r="G675" s="100"/>
      <c r="H675" s="100"/>
      <c r="I675" s="84"/>
      <c r="J675" s="84"/>
      <c r="K675" s="9"/>
      <c r="L675" s="9"/>
      <c r="M675" s="9"/>
      <c r="N675" s="9"/>
      <c r="O675" s="9"/>
      <c r="P675" s="9"/>
      <c r="Q675" s="9"/>
      <c r="R675" s="9"/>
      <c r="S675" s="9"/>
    </row>
    <row r="676">
      <c r="A676" s="3"/>
      <c r="B676" s="3"/>
      <c r="C676" s="3"/>
      <c r="D676" s="3"/>
      <c r="E676" s="3"/>
      <c r="F676" s="3"/>
      <c r="G676" s="99"/>
      <c r="H676" s="99"/>
      <c r="I676" s="81"/>
      <c r="J676" s="81"/>
      <c r="K676" s="3"/>
      <c r="L676" s="3"/>
      <c r="M676" s="3"/>
      <c r="N676" s="3"/>
      <c r="O676" s="3"/>
      <c r="P676" s="3"/>
      <c r="Q676" s="3"/>
      <c r="R676" s="3"/>
      <c r="S676" s="3"/>
    </row>
    <row r="677">
      <c r="A677" s="9"/>
      <c r="B677" s="9"/>
      <c r="C677" s="9"/>
      <c r="D677" s="9"/>
      <c r="E677" s="9"/>
      <c r="F677" s="9"/>
      <c r="G677" s="100"/>
      <c r="H677" s="100"/>
      <c r="I677" s="84"/>
      <c r="J677" s="84"/>
      <c r="K677" s="9"/>
      <c r="L677" s="9"/>
      <c r="M677" s="9"/>
      <c r="N677" s="9"/>
      <c r="O677" s="9"/>
      <c r="P677" s="9"/>
      <c r="Q677" s="9"/>
      <c r="R677" s="9"/>
      <c r="S677" s="9"/>
    </row>
    <row r="678">
      <c r="A678" s="3"/>
      <c r="B678" s="3"/>
      <c r="C678" s="3"/>
      <c r="D678" s="3"/>
      <c r="E678" s="3"/>
      <c r="F678" s="3"/>
      <c r="G678" s="99"/>
      <c r="H678" s="99"/>
      <c r="I678" s="81"/>
      <c r="J678" s="81"/>
      <c r="K678" s="3"/>
      <c r="L678" s="3"/>
      <c r="M678" s="3"/>
      <c r="N678" s="3"/>
      <c r="O678" s="3"/>
      <c r="P678" s="3"/>
      <c r="Q678" s="3"/>
      <c r="R678" s="3"/>
      <c r="S678" s="3"/>
    </row>
    <row r="679">
      <c r="A679" s="9"/>
      <c r="B679" s="9"/>
      <c r="C679" s="9"/>
      <c r="D679" s="9"/>
      <c r="E679" s="9"/>
      <c r="F679" s="9"/>
      <c r="G679" s="100"/>
      <c r="H679" s="100"/>
      <c r="I679" s="84"/>
      <c r="J679" s="84"/>
      <c r="K679" s="9"/>
      <c r="L679" s="9"/>
      <c r="M679" s="9"/>
      <c r="N679" s="9"/>
      <c r="O679" s="9"/>
      <c r="P679" s="9"/>
      <c r="Q679" s="9"/>
      <c r="R679" s="9"/>
      <c r="S679" s="9"/>
    </row>
    <row r="680">
      <c r="A680" s="3"/>
      <c r="B680" s="3"/>
      <c r="C680" s="3"/>
      <c r="D680" s="3"/>
      <c r="E680" s="3"/>
      <c r="F680" s="3"/>
      <c r="G680" s="99"/>
      <c r="H680" s="99"/>
      <c r="I680" s="81"/>
      <c r="J680" s="81"/>
      <c r="K680" s="3"/>
      <c r="L680" s="3"/>
      <c r="M680" s="3"/>
      <c r="N680" s="3"/>
      <c r="O680" s="3"/>
      <c r="P680" s="3"/>
      <c r="Q680" s="3"/>
      <c r="R680" s="3"/>
      <c r="S680" s="3"/>
    </row>
    <row r="681">
      <c r="A681" s="9"/>
      <c r="B681" s="9"/>
      <c r="C681" s="9"/>
      <c r="D681" s="9"/>
      <c r="E681" s="9"/>
      <c r="F681" s="9"/>
      <c r="G681" s="100"/>
      <c r="H681" s="100"/>
      <c r="I681" s="84"/>
      <c r="J681" s="84"/>
      <c r="K681" s="9"/>
      <c r="L681" s="9"/>
      <c r="M681" s="9"/>
      <c r="N681" s="9"/>
      <c r="O681" s="9"/>
      <c r="P681" s="9"/>
      <c r="Q681" s="9"/>
      <c r="R681" s="9"/>
      <c r="S681" s="9"/>
    </row>
    <row r="682">
      <c r="A682" s="3"/>
      <c r="B682" s="3"/>
      <c r="C682" s="3"/>
      <c r="D682" s="3"/>
      <c r="E682" s="3"/>
      <c r="F682" s="3"/>
      <c r="G682" s="99"/>
      <c r="H682" s="99"/>
      <c r="I682" s="81"/>
      <c r="J682" s="81"/>
      <c r="K682" s="3"/>
      <c r="L682" s="3"/>
      <c r="M682" s="3"/>
      <c r="N682" s="3"/>
      <c r="O682" s="3"/>
      <c r="P682" s="3"/>
      <c r="Q682" s="3"/>
      <c r="R682" s="3"/>
      <c r="S682" s="3"/>
    </row>
    <row r="683">
      <c r="A683" s="9"/>
      <c r="B683" s="9"/>
      <c r="C683" s="9"/>
      <c r="D683" s="9"/>
      <c r="E683" s="9"/>
      <c r="F683" s="9"/>
      <c r="G683" s="100"/>
      <c r="H683" s="100"/>
      <c r="I683" s="84"/>
      <c r="J683" s="84"/>
      <c r="K683" s="9"/>
      <c r="L683" s="9"/>
      <c r="M683" s="9"/>
      <c r="N683" s="9"/>
      <c r="O683" s="9"/>
      <c r="P683" s="9"/>
      <c r="Q683" s="9"/>
      <c r="R683" s="9"/>
      <c r="S683" s="9"/>
    </row>
    <row r="684">
      <c r="A684" s="3"/>
      <c r="B684" s="3"/>
      <c r="C684" s="3"/>
      <c r="D684" s="3"/>
      <c r="E684" s="3"/>
      <c r="F684" s="3"/>
      <c r="G684" s="99"/>
      <c r="H684" s="99"/>
      <c r="I684" s="81"/>
      <c r="J684" s="81"/>
      <c r="K684" s="3"/>
      <c r="L684" s="3"/>
      <c r="M684" s="3"/>
      <c r="N684" s="3"/>
      <c r="O684" s="3"/>
      <c r="P684" s="3"/>
      <c r="Q684" s="3"/>
      <c r="R684" s="3"/>
      <c r="S684" s="3"/>
    </row>
    <row r="685">
      <c r="A685" s="9"/>
      <c r="B685" s="9"/>
      <c r="C685" s="9"/>
      <c r="D685" s="9"/>
      <c r="E685" s="9"/>
      <c r="F685" s="9"/>
      <c r="G685" s="100"/>
      <c r="H685" s="100"/>
      <c r="I685" s="84"/>
      <c r="J685" s="84"/>
      <c r="K685" s="9"/>
      <c r="L685" s="9"/>
      <c r="M685" s="9"/>
      <c r="N685" s="9"/>
      <c r="O685" s="9"/>
      <c r="P685" s="9"/>
      <c r="Q685" s="9"/>
      <c r="R685" s="9"/>
      <c r="S685" s="9"/>
    </row>
    <row r="686">
      <c r="A686" s="3"/>
      <c r="B686" s="3"/>
      <c r="C686" s="3"/>
      <c r="D686" s="3"/>
      <c r="E686" s="3"/>
      <c r="F686" s="3"/>
      <c r="G686" s="99"/>
      <c r="H686" s="99"/>
      <c r="I686" s="81"/>
      <c r="J686" s="81"/>
      <c r="K686" s="3"/>
      <c r="L686" s="3"/>
      <c r="M686" s="3"/>
      <c r="N686" s="3"/>
      <c r="O686" s="3"/>
      <c r="P686" s="3"/>
      <c r="Q686" s="3"/>
      <c r="R686" s="3"/>
      <c r="S686" s="3"/>
    </row>
    <row r="687">
      <c r="A687" s="9"/>
      <c r="B687" s="9"/>
      <c r="C687" s="9"/>
      <c r="D687" s="9"/>
      <c r="E687" s="9"/>
      <c r="F687" s="9"/>
      <c r="G687" s="100"/>
      <c r="H687" s="100"/>
      <c r="I687" s="84"/>
      <c r="J687" s="84"/>
      <c r="K687" s="9"/>
      <c r="L687" s="9"/>
      <c r="M687" s="9"/>
      <c r="N687" s="9"/>
      <c r="O687" s="9"/>
      <c r="P687" s="9"/>
      <c r="Q687" s="9"/>
      <c r="R687" s="9"/>
      <c r="S687" s="9"/>
    </row>
    <row r="688">
      <c r="A688" s="3"/>
      <c r="B688" s="3"/>
      <c r="C688" s="3"/>
      <c r="D688" s="3"/>
      <c r="E688" s="3"/>
      <c r="F688" s="3"/>
      <c r="G688" s="99"/>
      <c r="H688" s="99"/>
      <c r="I688" s="81"/>
      <c r="J688" s="81"/>
      <c r="K688" s="3"/>
      <c r="L688" s="3"/>
      <c r="M688" s="3"/>
      <c r="N688" s="3"/>
      <c r="O688" s="3"/>
      <c r="P688" s="3"/>
      <c r="Q688" s="3"/>
      <c r="R688" s="3"/>
      <c r="S688" s="3"/>
    </row>
    <row r="689">
      <c r="A689" s="9"/>
      <c r="B689" s="9"/>
      <c r="C689" s="9"/>
      <c r="D689" s="9"/>
      <c r="E689" s="9"/>
      <c r="F689" s="9"/>
      <c r="G689" s="100"/>
      <c r="H689" s="100"/>
      <c r="I689" s="84"/>
      <c r="J689" s="84"/>
      <c r="K689" s="9"/>
      <c r="L689" s="9"/>
      <c r="M689" s="9"/>
      <c r="N689" s="9"/>
      <c r="O689" s="9"/>
      <c r="P689" s="9"/>
      <c r="Q689" s="9"/>
      <c r="R689" s="9"/>
      <c r="S689" s="9"/>
    </row>
    <row r="690">
      <c r="A690" s="3"/>
      <c r="B690" s="3"/>
      <c r="C690" s="3"/>
      <c r="D690" s="3"/>
      <c r="E690" s="3"/>
      <c r="F690" s="3"/>
      <c r="G690" s="99"/>
      <c r="H690" s="99"/>
      <c r="I690" s="81"/>
      <c r="J690" s="81"/>
      <c r="K690" s="3"/>
      <c r="L690" s="3"/>
      <c r="M690" s="3"/>
      <c r="N690" s="3"/>
      <c r="O690" s="3"/>
      <c r="P690" s="3"/>
      <c r="Q690" s="3"/>
      <c r="R690" s="3"/>
      <c r="S690" s="3"/>
    </row>
    <row r="691">
      <c r="A691" s="9"/>
      <c r="B691" s="9"/>
      <c r="C691" s="9"/>
      <c r="D691" s="9"/>
      <c r="E691" s="9"/>
      <c r="F691" s="9"/>
      <c r="G691" s="100"/>
      <c r="H691" s="100"/>
      <c r="I691" s="84"/>
      <c r="J691" s="84"/>
      <c r="K691" s="9"/>
      <c r="L691" s="9"/>
      <c r="M691" s="9"/>
      <c r="N691" s="9"/>
      <c r="O691" s="9"/>
      <c r="P691" s="9"/>
      <c r="Q691" s="9"/>
      <c r="R691" s="9"/>
      <c r="S691" s="9"/>
    </row>
    <row r="692">
      <c r="A692" s="3"/>
      <c r="B692" s="3"/>
      <c r="C692" s="3"/>
      <c r="D692" s="3"/>
      <c r="E692" s="3"/>
      <c r="F692" s="3"/>
      <c r="G692" s="99"/>
      <c r="H692" s="99"/>
      <c r="I692" s="81"/>
      <c r="J692" s="81"/>
      <c r="K692" s="3"/>
      <c r="L692" s="3"/>
      <c r="M692" s="3"/>
      <c r="N692" s="3"/>
      <c r="O692" s="3"/>
      <c r="P692" s="3"/>
      <c r="Q692" s="3"/>
      <c r="R692" s="3"/>
      <c r="S692" s="3"/>
    </row>
    <row r="693">
      <c r="A693" s="9"/>
      <c r="B693" s="9"/>
      <c r="C693" s="9"/>
      <c r="D693" s="9"/>
      <c r="E693" s="9"/>
      <c r="F693" s="9"/>
      <c r="G693" s="100"/>
      <c r="H693" s="100"/>
      <c r="I693" s="84"/>
      <c r="J693" s="84"/>
      <c r="K693" s="9"/>
      <c r="L693" s="9"/>
      <c r="M693" s="9"/>
      <c r="N693" s="9"/>
      <c r="O693" s="9"/>
      <c r="P693" s="9"/>
      <c r="Q693" s="9"/>
      <c r="R693" s="9"/>
      <c r="S693" s="9"/>
    </row>
    <row r="694">
      <c r="A694" s="3"/>
      <c r="B694" s="3"/>
      <c r="C694" s="3"/>
      <c r="D694" s="3"/>
      <c r="E694" s="3"/>
      <c r="F694" s="3"/>
      <c r="G694" s="99"/>
      <c r="H694" s="99"/>
      <c r="I694" s="81"/>
      <c r="J694" s="81"/>
      <c r="K694" s="3"/>
      <c r="L694" s="3"/>
      <c r="M694" s="3"/>
      <c r="N694" s="3"/>
      <c r="O694" s="3"/>
      <c r="P694" s="3"/>
      <c r="Q694" s="3"/>
      <c r="R694" s="3"/>
      <c r="S694" s="3"/>
    </row>
    <row r="695">
      <c r="A695" s="9"/>
      <c r="B695" s="9"/>
      <c r="C695" s="9"/>
      <c r="D695" s="9"/>
      <c r="E695" s="9"/>
      <c r="F695" s="9"/>
      <c r="G695" s="100"/>
      <c r="H695" s="100"/>
      <c r="I695" s="84"/>
      <c r="J695" s="84"/>
      <c r="K695" s="9"/>
      <c r="L695" s="9"/>
      <c r="M695" s="9"/>
      <c r="N695" s="9"/>
      <c r="O695" s="9"/>
      <c r="P695" s="9"/>
      <c r="Q695" s="9"/>
      <c r="R695" s="9"/>
      <c r="S695" s="9"/>
    </row>
    <row r="696">
      <c r="A696" s="3"/>
      <c r="B696" s="3"/>
      <c r="C696" s="3"/>
      <c r="D696" s="3"/>
      <c r="E696" s="3"/>
      <c r="F696" s="3"/>
      <c r="G696" s="99"/>
      <c r="H696" s="99"/>
      <c r="I696" s="81"/>
      <c r="J696" s="81"/>
      <c r="K696" s="3"/>
      <c r="L696" s="3"/>
      <c r="M696" s="3"/>
      <c r="N696" s="3"/>
      <c r="O696" s="3"/>
      <c r="P696" s="3"/>
      <c r="Q696" s="3"/>
      <c r="R696" s="3"/>
      <c r="S696" s="3"/>
    </row>
    <row r="697">
      <c r="A697" s="9"/>
      <c r="B697" s="9"/>
      <c r="C697" s="9"/>
      <c r="D697" s="9"/>
      <c r="E697" s="9"/>
      <c r="F697" s="9"/>
      <c r="G697" s="100"/>
      <c r="H697" s="100"/>
      <c r="I697" s="84"/>
      <c r="J697" s="84"/>
      <c r="K697" s="9"/>
      <c r="L697" s="9"/>
      <c r="M697" s="9"/>
      <c r="N697" s="9"/>
      <c r="O697" s="9"/>
      <c r="P697" s="9"/>
      <c r="Q697" s="9"/>
      <c r="R697" s="9"/>
      <c r="S697" s="9"/>
    </row>
    <row r="698">
      <c r="A698" s="3"/>
      <c r="B698" s="3"/>
      <c r="C698" s="3"/>
      <c r="D698" s="3"/>
      <c r="E698" s="3"/>
      <c r="F698" s="3"/>
      <c r="G698" s="99"/>
      <c r="H698" s="99"/>
      <c r="I698" s="81"/>
      <c r="J698" s="81"/>
      <c r="K698" s="3"/>
      <c r="L698" s="3"/>
      <c r="M698" s="3"/>
      <c r="N698" s="3"/>
      <c r="O698" s="3"/>
      <c r="P698" s="3"/>
      <c r="Q698" s="3"/>
      <c r="R698" s="3"/>
      <c r="S698" s="3"/>
    </row>
    <row r="699">
      <c r="A699" s="9"/>
      <c r="B699" s="9"/>
      <c r="C699" s="9"/>
      <c r="D699" s="9"/>
      <c r="E699" s="9"/>
      <c r="F699" s="9"/>
      <c r="G699" s="100"/>
      <c r="H699" s="100"/>
      <c r="I699" s="84"/>
      <c r="J699" s="84"/>
      <c r="K699" s="9"/>
      <c r="L699" s="9"/>
      <c r="M699" s="9"/>
      <c r="N699" s="9"/>
      <c r="O699" s="9"/>
      <c r="P699" s="9"/>
      <c r="Q699" s="9"/>
      <c r="R699" s="9"/>
      <c r="S699" s="9"/>
    </row>
    <row r="700">
      <c r="A700" s="3"/>
      <c r="B700" s="3"/>
      <c r="C700" s="3"/>
      <c r="D700" s="3"/>
      <c r="E700" s="3"/>
      <c r="F700" s="3"/>
      <c r="G700" s="99"/>
      <c r="H700" s="99"/>
      <c r="I700" s="81"/>
      <c r="J700" s="81"/>
      <c r="K700" s="3"/>
      <c r="L700" s="3"/>
      <c r="M700" s="3"/>
      <c r="N700" s="3"/>
      <c r="O700" s="3"/>
      <c r="P700" s="3"/>
      <c r="Q700" s="3"/>
      <c r="R700" s="3"/>
      <c r="S700" s="3"/>
    </row>
    <row r="701">
      <c r="A701" s="9"/>
      <c r="B701" s="9"/>
      <c r="C701" s="9"/>
      <c r="D701" s="9"/>
      <c r="E701" s="9"/>
      <c r="F701" s="9"/>
      <c r="G701" s="100"/>
      <c r="H701" s="100"/>
      <c r="I701" s="84"/>
      <c r="J701" s="84"/>
      <c r="K701" s="9"/>
      <c r="L701" s="9"/>
      <c r="M701" s="9"/>
      <c r="N701" s="9"/>
      <c r="O701" s="9"/>
      <c r="P701" s="9"/>
      <c r="Q701" s="9"/>
      <c r="R701" s="9"/>
      <c r="S701" s="9"/>
    </row>
    <row r="702">
      <c r="A702" s="3"/>
      <c r="B702" s="3"/>
      <c r="C702" s="3"/>
      <c r="D702" s="3"/>
      <c r="E702" s="3"/>
      <c r="F702" s="3"/>
      <c r="G702" s="99"/>
      <c r="H702" s="99"/>
      <c r="I702" s="81"/>
      <c r="J702" s="81"/>
      <c r="K702" s="3"/>
      <c r="L702" s="3"/>
      <c r="M702" s="3"/>
      <c r="N702" s="3"/>
      <c r="O702" s="3"/>
      <c r="P702" s="3"/>
      <c r="Q702" s="3"/>
      <c r="R702" s="3"/>
      <c r="S702" s="3"/>
    </row>
    <row r="703">
      <c r="A703" s="9"/>
      <c r="B703" s="9"/>
      <c r="C703" s="9"/>
      <c r="D703" s="9"/>
      <c r="E703" s="9"/>
      <c r="F703" s="9"/>
      <c r="G703" s="100"/>
      <c r="H703" s="100"/>
      <c r="I703" s="84"/>
      <c r="J703" s="84"/>
      <c r="K703" s="9"/>
      <c r="L703" s="9"/>
      <c r="M703" s="9"/>
      <c r="N703" s="9"/>
      <c r="O703" s="9"/>
      <c r="P703" s="9"/>
      <c r="Q703" s="9"/>
      <c r="R703" s="9"/>
      <c r="S703" s="9"/>
    </row>
    <row r="704">
      <c r="A704" s="3"/>
      <c r="B704" s="3"/>
      <c r="C704" s="3"/>
      <c r="D704" s="3"/>
      <c r="E704" s="3"/>
      <c r="F704" s="3"/>
      <c r="G704" s="99"/>
      <c r="H704" s="99"/>
      <c r="I704" s="81"/>
      <c r="J704" s="81"/>
      <c r="K704" s="3"/>
      <c r="L704" s="3"/>
      <c r="M704" s="3"/>
      <c r="N704" s="3"/>
      <c r="O704" s="3"/>
      <c r="P704" s="3"/>
      <c r="Q704" s="3"/>
      <c r="R704" s="3"/>
      <c r="S704" s="3"/>
    </row>
    <row r="705">
      <c r="A705" s="9"/>
      <c r="B705" s="9"/>
      <c r="C705" s="9"/>
      <c r="D705" s="9"/>
      <c r="E705" s="9"/>
      <c r="F705" s="9"/>
      <c r="G705" s="100"/>
      <c r="H705" s="100"/>
      <c r="I705" s="84"/>
      <c r="J705" s="84"/>
      <c r="K705" s="9"/>
      <c r="L705" s="9"/>
      <c r="M705" s="9"/>
      <c r="N705" s="9"/>
      <c r="O705" s="9"/>
      <c r="P705" s="9"/>
      <c r="Q705" s="9"/>
      <c r="R705" s="9"/>
      <c r="S705" s="9"/>
    </row>
    <row r="706">
      <c r="A706" s="3"/>
      <c r="B706" s="3"/>
      <c r="C706" s="3"/>
      <c r="D706" s="3"/>
      <c r="E706" s="3"/>
      <c r="F706" s="3"/>
      <c r="G706" s="99"/>
      <c r="H706" s="99"/>
      <c r="I706" s="81"/>
      <c r="J706" s="81"/>
      <c r="K706" s="3"/>
      <c r="L706" s="3"/>
      <c r="M706" s="3"/>
      <c r="N706" s="3"/>
      <c r="O706" s="3"/>
      <c r="P706" s="3"/>
      <c r="Q706" s="3"/>
      <c r="R706" s="3"/>
      <c r="S706" s="3"/>
    </row>
    <row r="707">
      <c r="A707" s="9"/>
      <c r="B707" s="9"/>
      <c r="C707" s="9"/>
      <c r="D707" s="9"/>
      <c r="E707" s="9"/>
      <c r="F707" s="9"/>
      <c r="G707" s="100"/>
      <c r="H707" s="100"/>
      <c r="I707" s="84"/>
      <c r="J707" s="84"/>
      <c r="K707" s="9"/>
      <c r="L707" s="9"/>
      <c r="M707" s="9"/>
      <c r="N707" s="9"/>
      <c r="O707" s="9"/>
      <c r="P707" s="9"/>
      <c r="Q707" s="9"/>
      <c r="R707" s="9"/>
      <c r="S707" s="9"/>
    </row>
    <row r="708">
      <c r="A708" s="3"/>
      <c r="B708" s="3"/>
      <c r="C708" s="3"/>
      <c r="D708" s="3"/>
      <c r="E708" s="3"/>
      <c r="F708" s="3"/>
      <c r="G708" s="99"/>
      <c r="H708" s="99"/>
      <c r="I708" s="81"/>
      <c r="J708" s="81"/>
      <c r="K708" s="3"/>
      <c r="L708" s="3"/>
      <c r="M708" s="3"/>
      <c r="N708" s="3"/>
      <c r="O708" s="3"/>
      <c r="P708" s="3"/>
      <c r="Q708" s="3"/>
      <c r="R708" s="3"/>
      <c r="S708" s="3"/>
    </row>
    <row r="709">
      <c r="A709" s="9"/>
      <c r="B709" s="9"/>
      <c r="C709" s="9"/>
      <c r="D709" s="9"/>
      <c r="E709" s="9"/>
      <c r="F709" s="9"/>
      <c r="G709" s="100"/>
      <c r="H709" s="100"/>
      <c r="I709" s="84"/>
      <c r="J709" s="84"/>
      <c r="K709" s="9"/>
      <c r="L709" s="9"/>
      <c r="M709" s="9"/>
      <c r="N709" s="9"/>
      <c r="O709" s="9"/>
      <c r="P709" s="9"/>
      <c r="Q709" s="9"/>
      <c r="R709" s="9"/>
      <c r="S709" s="9"/>
    </row>
    <row r="710">
      <c r="A710" s="3"/>
      <c r="B710" s="3"/>
      <c r="C710" s="3"/>
      <c r="D710" s="3"/>
      <c r="E710" s="3"/>
      <c r="F710" s="3"/>
      <c r="G710" s="99"/>
      <c r="H710" s="99"/>
      <c r="I710" s="81"/>
      <c r="J710" s="81"/>
      <c r="K710" s="3"/>
      <c r="L710" s="3"/>
      <c r="M710" s="3"/>
      <c r="N710" s="3"/>
      <c r="O710" s="3"/>
      <c r="P710" s="3"/>
      <c r="Q710" s="3"/>
      <c r="R710" s="3"/>
      <c r="S710" s="3"/>
    </row>
    <row r="711">
      <c r="A711" s="9"/>
      <c r="B711" s="9"/>
      <c r="C711" s="9"/>
      <c r="D711" s="9"/>
      <c r="E711" s="9"/>
      <c r="F711" s="9"/>
      <c r="G711" s="100"/>
      <c r="H711" s="100"/>
      <c r="I711" s="84"/>
      <c r="J711" s="84"/>
      <c r="K711" s="9"/>
      <c r="L711" s="9"/>
      <c r="M711" s="9"/>
      <c r="N711" s="9"/>
      <c r="O711" s="9"/>
      <c r="P711" s="9"/>
      <c r="Q711" s="9"/>
      <c r="R711" s="9"/>
      <c r="S711" s="9"/>
    </row>
    <row r="712">
      <c r="A712" s="3"/>
      <c r="B712" s="3"/>
      <c r="C712" s="3"/>
      <c r="D712" s="3"/>
      <c r="E712" s="3"/>
      <c r="F712" s="3"/>
      <c r="G712" s="99"/>
      <c r="H712" s="99"/>
      <c r="I712" s="81"/>
      <c r="J712" s="81"/>
      <c r="K712" s="3"/>
      <c r="L712" s="3"/>
      <c r="M712" s="3"/>
      <c r="N712" s="3"/>
      <c r="O712" s="3"/>
      <c r="P712" s="3"/>
      <c r="Q712" s="3"/>
      <c r="R712" s="3"/>
      <c r="S712" s="3"/>
    </row>
    <row r="713">
      <c r="A713" s="9"/>
      <c r="B713" s="9"/>
      <c r="C713" s="9"/>
      <c r="D713" s="9"/>
      <c r="E713" s="9"/>
      <c r="F713" s="9"/>
      <c r="G713" s="100"/>
      <c r="H713" s="100"/>
      <c r="I713" s="84"/>
      <c r="J713" s="84"/>
      <c r="K713" s="9"/>
      <c r="L713" s="9"/>
      <c r="M713" s="9"/>
      <c r="N713" s="9"/>
      <c r="O713" s="9"/>
      <c r="P713" s="9"/>
      <c r="Q713" s="9"/>
      <c r="R713" s="9"/>
      <c r="S713" s="9"/>
    </row>
    <row r="714">
      <c r="A714" s="3"/>
      <c r="B714" s="3"/>
      <c r="C714" s="3"/>
      <c r="D714" s="3"/>
      <c r="E714" s="3"/>
      <c r="F714" s="3"/>
      <c r="G714" s="99"/>
      <c r="H714" s="99"/>
      <c r="I714" s="81"/>
      <c r="J714" s="81"/>
      <c r="K714" s="3"/>
      <c r="L714" s="3"/>
      <c r="M714" s="3"/>
      <c r="N714" s="3"/>
      <c r="O714" s="3"/>
      <c r="P714" s="3"/>
      <c r="Q714" s="3"/>
      <c r="R714" s="3"/>
      <c r="S714" s="3"/>
    </row>
    <row r="715">
      <c r="A715" s="9"/>
      <c r="B715" s="9"/>
      <c r="C715" s="9"/>
      <c r="D715" s="9"/>
      <c r="E715" s="9"/>
      <c r="F715" s="9"/>
      <c r="G715" s="100"/>
      <c r="H715" s="100"/>
      <c r="I715" s="84"/>
      <c r="J715" s="84"/>
      <c r="K715" s="9"/>
      <c r="L715" s="9"/>
      <c r="M715" s="9"/>
      <c r="N715" s="9"/>
      <c r="O715" s="9"/>
      <c r="P715" s="9"/>
      <c r="Q715" s="9"/>
      <c r="R715" s="9"/>
      <c r="S715" s="9"/>
    </row>
    <row r="716">
      <c r="A716" s="3"/>
      <c r="B716" s="3"/>
      <c r="C716" s="3"/>
      <c r="D716" s="3"/>
      <c r="E716" s="3"/>
      <c r="F716" s="3"/>
      <c r="G716" s="99"/>
      <c r="H716" s="99"/>
      <c r="I716" s="81"/>
      <c r="J716" s="81"/>
      <c r="K716" s="3"/>
      <c r="L716" s="3"/>
      <c r="M716" s="3"/>
      <c r="N716" s="3"/>
      <c r="O716" s="3"/>
      <c r="P716" s="3"/>
      <c r="Q716" s="3"/>
      <c r="R716" s="3"/>
      <c r="S716" s="3"/>
    </row>
    <row r="717">
      <c r="A717" s="9"/>
      <c r="B717" s="9"/>
      <c r="C717" s="9"/>
      <c r="D717" s="9"/>
      <c r="E717" s="9"/>
      <c r="F717" s="9"/>
      <c r="G717" s="100"/>
      <c r="H717" s="100"/>
      <c r="I717" s="84"/>
      <c r="J717" s="84"/>
      <c r="K717" s="9"/>
      <c r="L717" s="9"/>
      <c r="M717" s="9"/>
      <c r="N717" s="9"/>
      <c r="O717" s="9"/>
      <c r="P717" s="9"/>
      <c r="Q717" s="9"/>
      <c r="R717" s="9"/>
      <c r="S717" s="9"/>
    </row>
    <row r="718">
      <c r="A718" s="3"/>
      <c r="B718" s="3"/>
      <c r="C718" s="3"/>
      <c r="D718" s="3"/>
      <c r="E718" s="3"/>
      <c r="F718" s="3"/>
      <c r="G718" s="99"/>
      <c r="H718" s="99"/>
      <c r="I718" s="81"/>
      <c r="J718" s="81"/>
      <c r="K718" s="3"/>
      <c r="L718" s="3"/>
      <c r="M718" s="3"/>
      <c r="N718" s="3"/>
      <c r="O718" s="3"/>
      <c r="P718" s="3"/>
      <c r="Q718" s="3"/>
      <c r="R718" s="3"/>
      <c r="S718" s="3"/>
    </row>
    <row r="719">
      <c r="A719" s="9"/>
      <c r="B719" s="9"/>
      <c r="C719" s="9"/>
      <c r="D719" s="9"/>
      <c r="E719" s="9"/>
      <c r="F719" s="9"/>
      <c r="G719" s="100"/>
      <c r="H719" s="100"/>
      <c r="I719" s="84"/>
      <c r="J719" s="84"/>
      <c r="K719" s="9"/>
      <c r="L719" s="9"/>
      <c r="M719" s="9"/>
      <c r="N719" s="9"/>
      <c r="O719" s="9"/>
      <c r="P719" s="9"/>
      <c r="Q719" s="9"/>
      <c r="R719" s="9"/>
      <c r="S719" s="9"/>
    </row>
    <row r="720">
      <c r="A720" s="3"/>
      <c r="B720" s="3"/>
      <c r="C720" s="3"/>
      <c r="D720" s="3"/>
      <c r="E720" s="3"/>
      <c r="F720" s="3"/>
      <c r="G720" s="99"/>
      <c r="H720" s="99"/>
      <c r="I720" s="81"/>
      <c r="J720" s="81"/>
      <c r="K720" s="3"/>
      <c r="L720" s="3"/>
      <c r="M720" s="3"/>
      <c r="N720" s="3"/>
      <c r="O720" s="3"/>
      <c r="P720" s="3"/>
      <c r="Q720" s="3"/>
      <c r="R720" s="3"/>
      <c r="S720" s="3"/>
    </row>
    <row r="721">
      <c r="A721" s="9"/>
      <c r="B721" s="9"/>
      <c r="C721" s="9"/>
      <c r="D721" s="9"/>
      <c r="E721" s="9"/>
      <c r="F721" s="9"/>
      <c r="G721" s="100"/>
      <c r="H721" s="100"/>
      <c r="I721" s="84"/>
      <c r="J721" s="84"/>
      <c r="K721" s="9"/>
      <c r="L721" s="9"/>
      <c r="M721" s="9"/>
      <c r="N721" s="9"/>
      <c r="O721" s="9"/>
      <c r="P721" s="9"/>
      <c r="Q721" s="9"/>
      <c r="R721" s="9"/>
      <c r="S721" s="9"/>
    </row>
    <row r="722">
      <c r="A722" s="3"/>
      <c r="B722" s="3"/>
      <c r="C722" s="3"/>
      <c r="D722" s="3"/>
      <c r="E722" s="3"/>
      <c r="F722" s="3"/>
      <c r="G722" s="99"/>
      <c r="H722" s="99"/>
      <c r="I722" s="81"/>
      <c r="J722" s="81"/>
      <c r="K722" s="3"/>
      <c r="L722" s="3"/>
      <c r="M722" s="3"/>
      <c r="N722" s="3"/>
      <c r="O722" s="3"/>
      <c r="P722" s="3"/>
      <c r="Q722" s="3"/>
      <c r="R722" s="3"/>
      <c r="S722" s="3"/>
    </row>
    <row r="723">
      <c r="A723" s="9"/>
      <c r="B723" s="9"/>
      <c r="C723" s="9"/>
      <c r="D723" s="9"/>
      <c r="E723" s="9"/>
      <c r="F723" s="9"/>
      <c r="G723" s="100"/>
      <c r="H723" s="100"/>
      <c r="I723" s="84"/>
      <c r="J723" s="84"/>
      <c r="K723" s="9"/>
      <c r="L723" s="9"/>
      <c r="M723" s="9"/>
      <c r="N723" s="9"/>
      <c r="O723" s="9"/>
      <c r="P723" s="9"/>
      <c r="Q723" s="9"/>
      <c r="R723" s="9"/>
      <c r="S723" s="9"/>
    </row>
    <row r="724">
      <c r="A724" s="3"/>
      <c r="B724" s="3"/>
      <c r="C724" s="3"/>
      <c r="D724" s="3"/>
      <c r="E724" s="3"/>
      <c r="F724" s="3"/>
      <c r="G724" s="99"/>
      <c r="H724" s="99"/>
      <c r="I724" s="81"/>
      <c r="J724" s="81"/>
      <c r="K724" s="3"/>
      <c r="L724" s="3"/>
      <c r="M724" s="3"/>
      <c r="N724" s="3"/>
      <c r="O724" s="3"/>
      <c r="P724" s="3"/>
      <c r="Q724" s="3"/>
      <c r="R724" s="3"/>
      <c r="S724" s="3"/>
    </row>
    <row r="725">
      <c r="A725" s="9"/>
      <c r="B725" s="9"/>
      <c r="C725" s="9"/>
      <c r="D725" s="9"/>
      <c r="E725" s="9"/>
      <c r="F725" s="9"/>
      <c r="G725" s="100"/>
      <c r="H725" s="100"/>
      <c r="I725" s="84"/>
      <c r="J725" s="84"/>
      <c r="K725" s="9"/>
      <c r="L725" s="9"/>
      <c r="M725" s="9"/>
      <c r="N725" s="9"/>
      <c r="O725" s="9"/>
      <c r="P725" s="9"/>
      <c r="Q725" s="9"/>
      <c r="R725" s="9"/>
      <c r="S725" s="9"/>
    </row>
    <row r="726">
      <c r="A726" s="3"/>
      <c r="B726" s="3"/>
      <c r="C726" s="3"/>
      <c r="D726" s="3"/>
      <c r="E726" s="3"/>
      <c r="F726" s="3"/>
      <c r="G726" s="99"/>
      <c r="H726" s="99"/>
      <c r="I726" s="81"/>
      <c r="J726" s="81"/>
      <c r="K726" s="3"/>
      <c r="L726" s="3"/>
      <c r="M726" s="3"/>
      <c r="N726" s="3"/>
      <c r="O726" s="3"/>
      <c r="P726" s="3"/>
      <c r="Q726" s="3"/>
      <c r="R726" s="3"/>
      <c r="S726" s="3"/>
    </row>
    <row r="727">
      <c r="A727" s="9"/>
      <c r="B727" s="9"/>
      <c r="C727" s="9"/>
      <c r="D727" s="9"/>
      <c r="E727" s="9"/>
      <c r="F727" s="9"/>
      <c r="G727" s="100"/>
      <c r="H727" s="100"/>
      <c r="I727" s="84"/>
      <c r="J727" s="84"/>
      <c r="K727" s="9"/>
      <c r="L727" s="9"/>
      <c r="M727" s="9"/>
      <c r="N727" s="9"/>
      <c r="O727" s="9"/>
      <c r="P727" s="9"/>
      <c r="Q727" s="9"/>
      <c r="R727" s="9"/>
      <c r="S727" s="9"/>
    </row>
    <row r="728">
      <c r="A728" s="3"/>
      <c r="B728" s="3"/>
      <c r="C728" s="3"/>
      <c r="D728" s="3"/>
      <c r="E728" s="3"/>
      <c r="F728" s="3"/>
      <c r="G728" s="99"/>
      <c r="H728" s="99"/>
      <c r="I728" s="81"/>
      <c r="J728" s="81"/>
      <c r="K728" s="3"/>
      <c r="L728" s="3"/>
      <c r="M728" s="3"/>
      <c r="N728" s="3"/>
      <c r="O728" s="3"/>
      <c r="P728" s="3"/>
      <c r="Q728" s="3"/>
      <c r="R728" s="3"/>
      <c r="S728" s="3"/>
    </row>
    <row r="729">
      <c r="A729" s="9"/>
      <c r="B729" s="9"/>
      <c r="C729" s="9"/>
      <c r="D729" s="9"/>
      <c r="E729" s="9"/>
      <c r="F729" s="9"/>
      <c r="G729" s="100"/>
      <c r="H729" s="100"/>
      <c r="I729" s="84"/>
      <c r="J729" s="84"/>
      <c r="K729" s="9"/>
      <c r="L729" s="9"/>
      <c r="M729" s="9"/>
      <c r="N729" s="9"/>
      <c r="O729" s="9"/>
      <c r="P729" s="9"/>
      <c r="Q729" s="9"/>
      <c r="R729" s="9"/>
      <c r="S729" s="9"/>
    </row>
    <row r="730">
      <c r="A730" s="3"/>
      <c r="B730" s="3"/>
      <c r="C730" s="3"/>
      <c r="D730" s="3"/>
      <c r="E730" s="3"/>
      <c r="F730" s="3"/>
      <c r="G730" s="99"/>
      <c r="H730" s="99"/>
      <c r="I730" s="81"/>
      <c r="J730" s="81"/>
      <c r="K730" s="3"/>
      <c r="L730" s="3"/>
      <c r="M730" s="3"/>
      <c r="N730" s="3"/>
      <c r="O730" s="3"/>
      <c r="P730" s="3"/>
      <c r="Q730" s="3"/>
      <c r="R730" s="3"/>
      <c r="S730" s="3"/>
    </row>
    <row r="731">
      <c r="A731" s="9"/>
      <c r="B731" s="9"/>
      <c r="C731" s="9"/>
      <c r="D731" s="9"/>
      <c r="E731" s="9"/>
      <c r="F731" s="9"/>
      <c r="G731" s="100"/>
      <c r="H731" s="100"/>
      <c r="I731" s="84"/>
      <c r="J731" s="84"/>
      <c r="K731" s="9"/>
      <c r="L731" s="9"/>
      <c r="M731" s="9"/>
      <c r="N731" s="9"/>
      <c r="O731" s="9"/>
      <c r="P731" s="9"/>
      <c r="Q731" s="9"/>
      <c r="R731" s="9"/>
      <c r="S731" s="9"/>
    </row>
    <row r="732">
      <c r="A732" s="3"/>
      <c r="B732" s="3"/>
      <c r="C732" s="3"/>
      <c r="D732" s="3"/>
      <c r="E732" s="3"/>
      <c r="F732" s="3"/>
      <c r="G732" s="99"/>
      <c r="H732" s="99"/>
      <c r="I732" s="81"/>
      <c r="J732" s="81"/>
      <c r="K732" s="3"/>
      <c r="L732" s="3"/>
      <c r="M732" s="3"/>
      <c r="N732" s="3"/>
      <c r="O732" s="3"/>
      <c r="P732" s="3"/>
      <c r="Q732" s="3"/>
      <c r="R732" s="3"/>
      <c r="S732" s="3"/>
    </row>
    <row r="733">
      <c r="A733" s="9"/>
      <c r="B733" s="9"/>
      <c r="C733" s="9"/>
      <c r="D733" s="9"/>
      <c r="E733" s="9"/>
      <c r="F733" s="9"/>
      <c r="G733" s="100"/>
      <c r="H733" s="100"/>
      <c r="I733" s="84"/>
      <c r="J733" s="84"/>
      <c r="K733" s="9"/>
      <c r="L733" s="9"/>
      <c r="M733" s="9"/>
      <c r="N733" s="9"/>
      <c r="O733" s="9"/>
      <c r="P733" s="9"/>
      <c r="Q733" s="9"/>
      <c r="R733" s="9"/>
      <c r="S733" s="9"/>
    </row>
    <row r="734">
      <c r="A734" s="3"/>
      <c r="B734" s="3"/>
      <c r="C734" s="3"/>
      <c r="D734" s="3"/>
      <c r="E734" s="3"/>
      <c r="F734" s="3"/>
      <c r="G734" s="99"/>
      <c r="H734" s="99"/>
      <c r="I734" s="81"/>
      <c r="J734" s="81"/>
      <c r="K734" s="3"/>
      <c r="L734" s="3"/>
      <c r="M734" s="3"/>
      <c r="N734" s="3"/>
      <c r="O734" s="3"/>
      <c r="P734" s="3"/>
      <c r="Q734" s="3"/>
      <c r="R734" s="3"/>
      <c r="S734" s="3"/>
    </row>
    <row r="735">
      <c r="A735" s="9"/>
      <c r="B735" s="9"/>
      <c r="C735" s="9"/>
      <c r="D735" s="9"/>
      <c r="E735" s="9"/>
      <c r="F735" s="9"/>
      <c r="G735" s="100"/>
      <c r="H735" s="100"/>
      <c r="I735" s="84"/>
      <c r="J735" s="84"/>
      <c r="K735" s="9"/>
      <c r="L735" s="9"/>
      <c r="M735" s="9"/>
      <c r="N735" s="9"/>
      <c r="O735" s="9"/>
      <c r="P735" s="9"/>
      <c r="Q735" s="9"/>
      <c r="R735" s="9"/>
      <c r="S735" s="9"/>
    </row>
    <row r="736">
      <c r="A736" s="3"/>
      <c r="B736" s="3"/>
      <c r="C736" s="3"/>
      <c r="D736" s="3"/>
      <c r="E736" s="3"/>
      <c r="F736" s="3"/>
      <c r="G736" s="99"/>
      <c r="H736" s="99"/>
      <c r="I736" s="81"/>
      <c r="J736" s="81"/>
      <c r="K736" s="3"/>
      <c r="L736" s="3"/>
      <c r="M736" s="3"/>
      <c r="N736" s="3"/>
      <c r="O736" s="3"/>
      <c r="P736" s="3"/>
      <c r="Q736" s="3"/>
      <c r="R736" s="3"/>
      <c r="S736" s="3"/>
    </row>
    <row r="737">
      <c r="A737" s="9"/>
      <c r="B737" s="9"/>
      <c r="C737" s="9"/>
      <c r="D737" s="9"/>
      <c r="E737" s="9"/>
      <c r="F737" s="9"/>
      <c r="G737" s="100"/>
      <c r="H737" s="100"/>
      <c r="I737" s="84"/>
      <c r="J737" s="84"/>
      <c r="K737" s="9"/>
      <c r="L737" s="9"/>
      <c r="M737" s="9"/>
      <c r="N737" s="9"/>
      <c r="O737" s="9"/>
      <c r="P737" s="9"/>
      <c r="Q737" s="9"/>
      <c r="R737" s="9"/>
      <c r="S737" s="9"/>
    </row>
    <row r="738">
      <c r="A738" s="3"/>
      <c r="B738" s="3"/>
      <c r="C738" s="3"/>
      <c r="D738" s="3"/>
      <c r="E738" s="3"/>
      <c r="F738" s="3"/>
      <c r="G738" s="99"/>
      <c r="H738" s="99"/>
      <c r="I738" s="81"/>
      <c r="J738" s="81"/>
      <c r="K738" s="3"/>
      <c r="L738" s="3"/>
      <c r="M738" s="3"/>
      <c r="N738" s="3"/>
      <c r="O738" s="3"/>
      <c r="P738" s="3"/>
      <c r="Q738" s="3"/>
      <c r="R738" s="3"/>
      <c r="S738" s="3"/>
    </row>
    <row r="739">
      <c r="A739" s="9"/>
      <c r="B739" s="9"/>
      <c r="C739" s="9"/>
      <c r="D739" s="9"/>
      <c r="E739" s="9"/>
      <c r="F739" s="9"/>
      <c r="G739" s="100"/>
      <c r="H739" s="100"/>
      <c r="I739" s="84"/>
      <c r="J739" s="84"/>
      <c r="K739" s="9"/>
      <c r="L739" s="9"/>
      <c r="M739" s="9"/>
      <c r="N739" s="9"/>
      <c r="O739" s="9"/>
      <c r="P739" s="9"/>
      <c r="Q739" s="9"/>
      <c r="R739" s="9"/>
      <c r="S739" s="9"/>
    </row>
    <row r="740">
      <c r="A740" s="3"/>
      <c r="B740" s="3"/>
      <c r="C740" s="3"/>
      <c r="D740" s="3"/>
      <c r="E740" s="3"/>
      <c r="F740" s="3"/>
      <c r="G740" s="99"/>
      <c r="H740" s="99"/>
      <c r="I740" s="81"/>
      <c r="J740" s="81"/>
      <c r="K740" s="3"/>
      <c r="L740" s="3"/>
      <c r="M740" s="3"/>
      <c r="N740" s="3"/>
      <c r="O740" s="3"/>
      <c r="P740" s="3"/>
      <c r="Q740" s="3"/>
      <c r="R740" s="3"/>
      <c r="S740" s="3"/>
    </row>
    <row r="741">
      <c r="A741" s="9"/>
      <c r="B741" s="9"/>
      <c r="C741" s="9"/>
      <c r="D741" s="9"/>
      <c r="E741" s="9"/>
      <c r="F741" s="9"/>
      <c r="G741" s="100"/>
      <c r="H741" s="100"/>
      <c r="I741" s="84"/>
      <c r="J741" s="84"/>
      <c r="K741" s="9"/>
      <c r="L741" s="9"/>
      <c r="M741" s="9"/>
      <c r="N741" s="9"/>
      <c r="O741" s="9"/>
      <c r="P741" s="9"/>
      <c r="Q741" s="9"/>
      <c r="R741" s="9"/>
      <c r="S741" s="9"/>
    </row>
    <row r="742">
      <c r="A742" s="3"/>
      <c r="B742" s="3"/>
      <c r="C742" s="3"/>
      <c r="D742" s="3"/>
      <c r="E742" s="3"/>
      <c r="F742" s="3"/>
      <c r="G742" s="99"/>
      <c r="H742" s="99"/>
      <c r="I742" s="81"/>
      <c r="J742" s="81"/>
      <c r="K742" s="3"/>
      <c r="L742" s="3"/>
      <c r="M742" s="3"/>
      <c r="N742" s="3"/>
      <c r="O742" s="3"/>
      <c r="P742" s="3"/>
      <c r="Q742" s="3"/>
      <c r="R742" s="3"/>
      <c r="S742" s="3"/>
    </row>
    <row r="743">
      <c r="A743" s="9"/>
      <c r="B743" s="9"/>
      <c r="C743" s="9"/>
      <c r="D743" s="9"/>
      <c r="E743" s="9"/>
      <c r="F743" s="9"/>
      <c r="G743" s="100"/>
      <c r="H743" s="100"/>
      <c r="I743" s="84"/>
      <c r="J743" s="84"/>
      <c r="K743" s="9"/>
      <c r="L743" s="9"/>
      <c r="M743" s="9"/>
      <c r="N743" s="9"/>
      <c r="O743" s="9"/>
      <c r="P743" s="9"/>
      <c r="Q743" s="9"/>
      <c r="R743" s="9"/>
      <c r="S743" s="9"/>
    </row>
    <row r="744">
      <c r="A744" s="3"/>
      <c r="B744" s="3"/>
      <c r="C744" s="3"/>
      <c r="D744" s="3"/>
      <c r="E744" s="3"/>
      <c r="F744" s="3"/>
      <c r="G744" s="99"/>
      <c r="H744" s="99"/>
      <c r="I744" s="81"/>
      <c r="J744" s="81"/>
      <c r="K744" s="3"/>
      <c r="L744" s="3"/>
      <c r="M744" s="3"/>
      <c r="N744" s="3"/>
      <c r="O744" s="3"/>
      <c r="P744" s="3"/>
      <c r="Q744" s="3"/>
      <c r="R744" s="3"/>
      <c r="S744" s="3"/>
    </row>
    <row r="745">
      <c r="A745" s="9"/>
      <c r="B745" s="9"/>
      <c r="C745" s="9"/>
      <c r="D745" s="9"/>
      <c r="E745" s="9"/>
      <c r="F745" s="9"/>
      <c r="G745" s="100"/>
      <c r="H745" s="100"/>
      <c r="I745" s="84"/>
      <c r="J745" s="84"/>
      <c r="K745" s="9"/>
      <c r="L745" s="9"/>
      <c r="M745" s="9"/>
      <c r="N745" s="9"/>
      <c r="O745" s="9"/>
      <c r="P745" s="9"/>
      <c r="Q745" s="9"/>
      <c r="R745" s="9"/>
      <c r="S745" s="9"/>
    </row>
    <row r="746">
      <c r="A746" s="3"/>
      <c r="B746" s="3"/>
      <c r="C746" s="3"/>
      <c r="D746" s="3"/>
      <c r="E746" s="3"/>
      <c r="F746" s="3"/>
      <c r="G746" s="99"/>
      <c r="H746" s="99"/>
      <c r="I746" s="81"/>
      <c r="J746" s="81"/>
      <c r="K746" s="3"/>
      <c r="L746" s="3"/>
      <c r="M746" s="3"/>
      <c r="N746" s="3"/>
      <c r="O746" s="3"/>
      <c r="P746" s="3"/>
      <c r="Q746" s="3"/>
      <c r="R746" s="3"/>
      <c r="S746" s="3"/>
    </row>
    <row r="747">
      <c r="A747" s="9"/>
      <c r="B747" s="9"/>
      <c r="C747" s="9"/>
      <c r="D747" s="9"/>
      <c r="E747" s="9"/>
      <c r="F747" s="9"/>
      <c r="G747" s="100"/>
      <c r="H747" s="100"/>
      <c r="I747" s="84"/>
      <c r="J747" s="84"/>
      <c r="K747" s="9"/>
      <c r="L747" s="9"/>
      <c r="M747" s="9"/>
      <c r="N747" s="9"/>
      <c r="O747" s="9"/>
      <c r="P747" s="9"/>
      <c r="Q747" s="9"/>
      <c r="R747" s="9"/>
      <c r="S747" s="9"/>
    </row>
    <row r="748">
      <c r="A748" s="3"/>
      <c r="B748" s="3"/>
      <c r="C748" s="3"/>
      <c r="D748" s="3"/>
      <c r="E748" s="3"/>
      <c r="F748" s="3"/>
      <c r="G748" s="99"/>
      <c r="H748" s="99"/>
      <c r="I748" s="81"/>
      <c r="J748" s="81"/>
      <c r="K748" s="3"/>
      <c r="L748" s="3"/>
      <c r="M748" s="3"/>
      <c r="N748" s="3"/>
      <c r="O748" s="3"/>
      <c r="P748" s="3"/>
      <c r="Q748" s="3"/>
      <c r="R748" s="3"/>
      <c r="S748" s="3"/>
    </row>
    <row r="749">
      <c r="A749" s="9"/>
      <c r="B749" s="9"/>
      <c r="C749" s="9"/>
      <c r="D749" s="9"/>
      <c r="E749" s="9"/>
      <c r="F749" s="9"/>
      <c r="G749" s="100"/>
      <c r="H749" s="100"/>
      <c r="I749" s="84"/>
      <c r="J749" s="84"/>
      <c r="K749" s="9"/>
      <c r="L749" s="9"/>
      <c r="M749" s="9"/>
      <c r="N749" s="9"/>
      <c r="O749" s="9"/>
      <c r="P749" s="9"/>
      <c r="Q749" s="9"/>
      <c r="R749" s="9"/>
      <c r="S749" s="9"/>
    </row>
    <row r="750">
      <c r="A750" s="3"/>
      <c r="B750" s="3"/>
      <c r="C750" s="3"/>
      <c r="D750" s="3"/>
      <c r="E750" s="3"/>
      <c r="F750" s="3"/>
      <c r="G750" s="99"/>
      <c r="H750" s="99"/>
      <c r="I750" s="81"/>
      <c r="J750" s="81"/>
      <c r="K750" s="3"/>
      <c r="L750" s="3"/>
      <c r="M750" s="3"/>
      <c r="N750" s="3"/>
      <c r="O750" s="3"/>
      <c r="P750" s="3"/>
      <c r="Q750" s="3"/>
      <c r="R750" s="3"/>
      <c r="S750" s="3"/>
    </row>
    <row r="751">
      <c r="A751" s="9"/>
      <c r="B751" s="9"/>
      <c r="C751" s="9"/>
      <c r="D751" s="9"/>
      <c r="E751" s="9"/>
      <c r="F751" s="9"/>
      <c r="G751" s="100"/>
      <c r="H751" s="100"/>
      <c r="I751" s="84"/>
      <c r="J751" s="84"/>
      <c r="K751" s="9"/>
      <c r="L751" s="9"/>
      <c r="M751" s="9"/>
      <c r="N751" s="9"/>
      <c r="O751" s="9"/>
      <c r="P751" s="9"/>
      <c r="Q751" s="9"/>
      <c r="R751" s="9"/>
      <c r="S751" s="9"/>
    </row>
    <row r="752">
      <c r="A752" s="3"/>
      <c r="B752" s="3"/>
      <c r="C752" s="3"/>
      <c r="D752" s="3"/>
      <c r="E752" s="3"/>
      <c r="F752" s="3"/>
      <c r="G752" s="99"/>
      <c r="H752" s="99"/>
      <c r="I752" s="81"/>
      <c r="J752" s="81"/>
      <c r="K752" s="3"/>
      <c r="L752" s="3"/>
      <c r="M752" s="3"/>
      <c r="N752" s="3"/>
      <c r="O752" s="3"/>
      <c r="P752" s="3"/>
      <c r="Q752" s="3"/>
      <c r="R752" s="3"/>
      <c r="S752" s="3"/>
    </row>
    <row r="753">
      <c r="A753" s="9"/>
      <c r="B753" s="9"/>
      <c r="C753" s="9"/>
      <c r="D753" s="9"/>
      <c r="E753" s="9"/>
      <c r="F753" s="9"/>
      <c r="G753" s="100"/>
      <c r="H753" s="100"/>
      <c r="I753" s="84"/>
      <c r="J753" s="84"/>
      <c r="K753" s="9"/>
      <c r="L753" s="9"/>
      <c r="M753" s="9"/>
      <c r="N753" s="9"/>
      <c r="O753" s="9"/>
      <c r="P753" s="9"/>
      <c r="Q753" s="9"/>
      <c r="R753" s="9"/>
      <c r="S753" s="9"/>
    </row>
    <row r="754">
      <c r="A754" s="3"/>
      <c r="B754" s="3"/>
      <c r="C754" s="3"/>
      <c r="D754" s="3"/>
      <c r="E754" s="3"/>
      <c r="F754" s="3"/>
      <c r="G754" s="99"/>
      <c r="H754" s="99"/>
      <c r="I754" s="81"/>
      <c r="J754" s="81"/>
      <c r="K754" s="3"/>
      <c r="L754" s="3"/>
      <c r="M754" s="3"/>
      <c r="N754" s="3"/>
      <c r="O754" s="3"/>
      <c r="P754" s="3"/>
      <c r="Q754" s="3"/>
      <c r="R754" s="3"/>
      <c r="S754" s="3"/>
    </row>
    <row r="755">
      <c r="A755" s="9"/>
      <c r="B755" s="9"/>
      <c r="C755" s="9"/>
      <c r="D755" s="9"/>
      <c r="E755" s="9"/>
      <c r="F755" s="9"/>
      <c r="G755" s="100"/>
      <c r="H755" s="100"/>
      <c r="I755" s="84"/>
      <c r="J755" s="84"/>
      <c r="K755" s="9"/>
      <c r="L755" s="9"/>
      <c r="M755" s="9"/>
      <c r="N755" s="9"/>
      <c r="O755" s="9"/>
      <c r="P755" s="9"/>
      <c r="Q755" s="9"/>
      <c r="R755" s="9"/>
      <c r="S755" s="9"/>
    </row>
    <row r="756">
      <c r="A756" s="3"/>
      <c r="B756" s="3"/>
      <c r="C756" s="3"/>
      <c r="D756" s="3"/>
      <c r="E756" s="3"/>
      <c r="F756" s="3"/>
      <c r="G756" s="99"/>
      <c r="H756" s="99"/>
      <c r="I756" s="81"/>
      <c r="J756" s="81"/>
      <c r="K756" s="3"/>
      <c r="L756" s="3"/>
      <c r="M756" s="3"/>
      <c r="N756" s="3"/>
      <c r="O756" s="3"/>
      <c r="P756" s="3"/>
      <c r="Q756" s="3"/>
      <c r="R756" s="3"/>
      <c r="S756" s="3"/>
    </row>
    <row r="757">
      <c r="A757" s="9"/>
      <c r="B757" s="9"/>
      <c r="C757" s="9"/>
      <c r="D757" s="9"/>
      <c r="E757" s="9"/>
      <c r="F757" s="9"/>
      <c r="G757" s="100"/>
      <c r="H757" s="100"/>
      <c r="I757" s="84"/>
      <c r="J757" s="84"/>
      <c r="K757" s="9"/>
      <c r="L757" s="9"/>
      <c r="M757" s="9"/>
      <c r="N757" s="9"/>
      <c r="O757" s="9"/>
      <c r="P757" s="9"/>
      <c r="Q757" s="9"/>
      <c r="R757" s="9"/>
      <c r="S757" s="9"/>
    </row>
    <row r="758">
      <c r="A758" s="3"/>
      <c r="B758" s="3"/>
      <c r="C758" s="3"/>
      <c r="D758" s="3"/>
      <c r="E758" s="3"/>
      <c r="F758" s="3"/>
      <c r="G758" s="99"/>
      <c r="H758" s="99"/>
      <c r="I758" s="81"/>
      <c r="J758" s="81"/>
      <c r="K758" s="3"/>
      <c r="L758" s="3"/>
      <c r="M758" s="3"/>
      <c r="N758" s="3"/>
      <c r="O758" s="3"/>
      <c r="P758" s="3"/>
      <c r="Q758" s="3"/>
      <c r="R758" s="3"/>
      <c r="S758" s="3"/>
    </row>
    <row r="759">
      <c r="A759" s="9"/>
      <c r="B759" s="9"/>
      <c r="C759" s="9"/>
      <c r="D759" s="9"/>
      <c r="E759" s="9"/>
      <c r="F759" s="9"/>
      <c r="G759" s="100"/>
      <c r="H759" s="100"/>
      <c r="I759" s="84"/>
      <c r="J759" s="84"/>
      <c r="K759" s="9"/>
      <c r="L759" s="9"/>
      <c r="M759" s="9"/>
      <c r="N759" s="9"/>
      <c r="O759" s="9"/>
      <c r="P759" s="9"/>
      <c r="Q759" s="9"/>
      <c r="R759" s="9"/>
      <c r="S759" s="9"/>
    </row>
    <row r="760">
      <c r="A760" s="3"/>
      <c r="B760" s="3"/>
      <c r="C760" s="3"/>
      <c r="D760" s="3"/>
      <c r="E760" s="3"/>
      <c r="F760" s="3"/>
      <c r="G760" s="99"/>
      <c r="H760" s="99"/>
      <c r="I760" s="81"/>
      <c r="J760" s="81"/>
      <c r="K760" s="3"/>
      <c r="L760" s="3"/>
      <c r="M760" s="3"/>
      <c r="N760" s="3"/>
      <c r="O760" s="3"/>
      <c r="P760" s="3"/>
      <c r="Q760" s="3"/>
      <c r="R760" s="3"/>
      <c r="S760" s="3"/>
    </row>
    <row r="761">
      <c r="A761" s="9"/>
      <c r="B761" s="9"/>
      <c r="C761" s="9"/>
      <c r="D761" s="9"/>
      <c r="E761" s="9"/>
      <c r="F761" s="9"/>
      <c r="G761" s="100"/>
      <c r="H761" s="100"/>
      <c r="I761" s="84"/>
      <c r="J761" s="84"/>
      <c r="K761" s="9"/>
      <c r="L761" s="9"/>
      <c r="M761" s="9"/>
      <c r="N761" s="9"/>
      <c r="O761" s="9"/>
      <c r="P761" s="9"/>
      <c r="Q761" s="9"/>
      <c r="R761" s="9"/>
      <c r="S761" s="9"/>
    </row>
    <row r="762">
      <c r="A762" s="3"/>
      <c r="B762" s="3"/>
      <c r="C762" s="3"/>
      <c r="D762" s="3"/>
      <c r="E762" s="3"/>
      <c r="F762" s="3"/>
      <c r="G762" s="99"/>
      <c r="H762" s="99"/>
      <c r="I762" s="81"/>
      <c r="J762" s="81"/>
      <c r="K762" s="3"/>
      <c r="L762" s="3"/>
      <c r="M762" s="3"/>
      <c r="N762" s="3"/>
      <c r="O762" s="3"/>
      <c r="P762" s="3"/>
      <c r="Q762" s="3"/>
      <c r="R762" s="3"/>
      <c r="S762" s="3"/>
    </row>
    <row r="763">
      <c r="A763" s="9"/>
      <c r="B763" s="9"/>
      <c r="C763" s="9"/>
      <c r="D763" s="9"/>
      <c r="E763" s="9"/>
      <c r="F763" s="9"/>
      <c r="G763" s="100"/>
      <c r="H763" s="100"/>
      <c r="I763" s="84"/>
      <c r="J763" s="84"/>
      <c r="K763" s="9"/>
      <c r="L763" s="9"/>
      <c r="M763" s="9"/>
      <c r="N763" s="9"/>
      <c r="O763" s="9"/>
      <c r="P763" s="9"/>
      <c r="Q763" s="9"/>
      <c r="R763" s="9"/>
      <c r="S763" s="9"/>
    </row>
    <row r="764">
      <c r="A764" s="3"/>
      <c r="B764" s="3"/>
      <c r="C764" s="3"/>
      <c r="D764" s="3"/>
      <c r="E764" s="3"/>
      <c r="F764" s="3"/>
      <c r="G764" s="99"/>
      <c r="H764" s="99"/>
      <c r="I764" s="81"/>
      <c r="J764" s="81"/>
      <c r="K764" s="3"/>
      <c r="L764" s="3"/>
      <c r="M764" s="3"/>
      <c r="N764" s="3"/>
      <c r="O764" s="3"/>
      <c r="P764" s="3"/>
      <c r="Q764" s="3"/>
      <c r="R764" s="3"/>
      <c r="S764" s="3"/>
    </row>
    <row r="765">
      <c r="A765" s="9"/>
      <c r="B765" s="9"/>
      <c r="C765" s="9"/>
      <c r="D765" s="9"/>
      <c r="E765" s="9"/>
      <c r="F765" s="9"/>
      <c r="G765" s="100"/>
      <c r="H765" s="100"/>
      <c r="I765" s="84"/>
      <c r="J765" s="84"/>
      <c r="K765" s="9"/>
      <c r="L765" s="9"/>
      <c r="M765" s="9"/>
      <c r="N765" s="9"/>
      <c r="O765" s="9"/>
      <c r="P765" s="9"/>
      <c r="Q765" s="9"/>
      <c r="R765" s="9"/>
      <c r="S765" s="9"/>
    </row>
    <row r="766">
      <c r="A766" s="3"/>
      <c r="B766" s="3"/>
      <c r="C766" s="3"/>
      <c r="D766" s="3"/>
      <c r="E766" s="3"/>
      <c r="F766" s="3"/>
      <c r="G766" s="99"/>
      <c r="H766" s="99"/>
      <c r="I766" s="81"/>
      <c r="J766" s="81"/>
      <c r="K766" s="3"/>
      <c r="L766" s="3"/>
      <c r="M766" s="3"/>
      <c r="N766" s="3"/>
      <c r="O766" s="3"/>
      <c r="P766" s="3"/>
      <c r="Q766" s="3"/>
      <c r="R766" s="3"/>
      <c r="S766" s="3"/>
    </row>
    <row r="767">
      <c r="A767" s="9"/>
      <c r="B767" s="9"/>
      <c r="C767" s="9"/>
      <c r="D767" s="9"/>
      <c r="E767" s="9"/>
      <c r="F767" s="9"/>
      <c r="G767" s="100"/>
      <c r="H767" s="100"/>
      <c r="I767" s="84"/>
      <c r="J767" s="84"/>
      <c r="K767" s="9"/>
      <c r="L767" s="9"/>
      <c r="M767" s="9"/>
      <c r="N767" s="9"/>
      <c r="O767" s="9"/>
      <c r="P767" s="9"/>
      <c r="Q767" s="9"/>
      <c r="R767" s="9"/>
      <c r="S767" s="9"/>
    </row>
    <row r="768">
      <c r="A768" s="3"/>
      <c r="B768" s="3"/>
      <c r="C768" s="3"/>
      <c r="D768" s="3"/>
      <c r="E768" s="3"/>
      <c r="F768" s="3"/>
      <c r="G768" s="99"/>
      <c r="H768" s="99"/>
      <c r="I768" s="81"/>
      <c r="J768" s="81"/>
      <c r="K768" s="3"/>
      <c r="L768" s="3"/>
      <c r="M768" s="3"/>
      <c r="N768" s="3"/>
      <c r="O768" s="3"/>
      <c r="P768" s="3"/>
      <c r="Q768" s="3"/>
      <c r="R768" s="3"/>
      <c r="S768" s="3"/>
    </row>
    <row r="769">
      <c r="A769" s="9"/>
      <c r="B769" s="9"/>
      <c r="C769" s="9"/>
      <c r="D769" s="9"/>
      <c r="E769" s="9"/>
      <c r="F769" s="9"/>
      <c r="G769" s="100"/>
      <c r="H769" s="100"/>
      <c r="I769" s="84"/>
      <c r="J769" s="84"/>
      <c r="K769" s="9"/>
      <c r="L769" s="9"/>
      <c r="M769" s="9"/>
      <c r="N769" s="9"/>
      <c r="O769" s="9"/>
      <c r="P769" s="9"/>
      <c r="Q769" s="9"/>
      <c r="R769" s="9"/>
      <c r="S769" s="9"/>
    </row>
    <row r="770">
      <c r="A770" s="3"/>
      <c r="B770" s="3"/>
      <c r="C770" s="3"/>
      <c r="D770" s="3"/>
      <c r="E770" s="3"/>
      <c r="F770" s="3"/>
      <c r="G770" s="99"/>
      <c r="H770" s="99"/>
      <c r="I770" s="81"/>
      <c r="J770" s="81"/>
      <c r="K770" s="3"/>
      <c r="L770" s="3"/>
      <c r="M770" s="3"/>
      <c r="N770" s="3"/>
      <c r="O770" s="3"/>
      <c r="P770" s="3"/>
      <c r="Q770" s="3"/>
      <c r="R770" s="3"/>
      <c r="S770" s="3"/>
    </row>
    <row r="771">
      <c r="A771" s="9"/>
      <c r="B771" s="9"/>
      <c r="C771" s="9"/>
      <c r="D771" s="9"/>
      <c r="E771" s="9"/>
      <c r="F771" s="9"/>
      <c r="G771" s="100"/>
      <c r="H771" s="100"/>
      <c r="I771" s="84"/>
      <c r="J771" s="84"/>
      <c r="K771" s="9"/>
      <c r="L771" s="9"/>
      <c r="M771" s="9"/>
      <c r="N771" s="9"/>
      <c r="O771" s="9"/>
      <c r="P771" s="9"/>
      <c r="Q771" s="9"/>
      <c r="R771" s="9"/>
      <c r="S771" s="9"/>
    </row>
    <row r="772">
      <c r="A772" s="3"/>
      <c r="B772" s="3"/>
      <c r="C772" s="3"/>
      <c r="D772" s="3"/>
      <c r="E772" s="3"/>
      <c r="F772" s="3"/>
      <c r="G772" s="99"/>
      <c r="H772" s="99"/>
      <c r="I772" s="81"/>
      <c r="J772" s="81"/>
      <c r="K772" s="3"/>
      <c r="L772" s="3"/>
      <c r="M772" s="3"/>
      <c r="N772" s="3"/>
      <c r="O772" s="3"/>
      <c r="P772" s="3"/>
      <c r="Q772" s="3"/>
      <c r="R772" s="3"/>
      <c r="S772" s="3"/>
    </row>
    <row r="773">
      <c r="A773" s="9"/>
      <c r="B773" s="9"/>
      <c r="C773" s="9"/>
      <c r="D773" s="9"/>
      <c r="E773" s="9"/>
      <c r="F773" s="9"/>
      <c r="G773" s="100"/>
      <c r="H773" s="100"/>
      <c r="I773" s="84"/>
      <c r="J773" s="84"/>
      <c r="K773" s="9"/>
      <c r="L773" s="9"/>
      <c r="M773" s="9"/>
      <c r="N773" s="9"/>
      <c r="O773" s="9"/>
      <c r="P773" s="9"/>
      <c r="Q773" s="9"/>
      <c r="R773" s="9"/>
      <c r="S773" s="9"/>
    </row>
    <row r="774">
      <c r="A774" s="3"/>
      <c r="B774" s="3"/>
      <c r="C774" s="3"/>
      <c r="D774" s="3"/>
      <c r="E774" s="3"/>
      <c r="F774" s="3"/>
      <c r="G774" s="99"/>
      <c r="H774" s="99"/>
      <c r="I774" s="81"/>
      <c r="J774" s="81"/>
      <c r="K774" s="3"/>
      <c r="L774" s="3"/>
      <c r="M774" s="3"/>
      <c r="N774" s="3"/>
      <c r="O774" s="3"/>
      <c r="P774" s="3"/>
      <c r="Q774" s="3"/>
      <c r="R774" s="3"/>
      <c r="S774" s="3"/>
    </row>
    <row r="775">
      <c r="A775" s="9"/>
      <c r="B775" s="9"/>
      <c r="C775" s="9"/>
      <c r="D775" s="9"/>
      <c r="E775" s="9"/>
      <c r="F775" s="9"/>
      <c r="G775" s="100"/>
      <c r="H775" s="100"/>
      <c r="I775" s="84"/>
      <c r="J775" s="84"/>
      <c r="K775" s="9"/>
      <c r="L775" s="9"/>
      <c r="M775" s="9"/>
      <c r="N775" s="9"/>
      <c r="O775" s="9"/>
      <c r="P775" s="9"/>
      <c r="Q775" s="9"/>
      <c r="R775" s="9"/>
      <c r="S775" s="9"/>
    </row>
    <row r="776">
      <c r="A776" s="3"/>
      <c r="B776" s="3"/>
      <c r="C776" s="3"/>
      <c r="D776" s="3"/>
      <c r="E776" s="3"/>
      <c r="F776" s="3"/>
      <c r="G776" s="99"/>
      <c r="H776" s="99"/>
      <c r="I776" s="81"/>
      <c r="J776" s="81"/>
      <c r="K776" s="3"/>
      <c r="L776" s="3"/>
      <c r="M776" s="3"/>
      <c r="N776" s="3"/>
      <c r="O776" s="3"/>
      <c r="P776" s="3"/>
      <c r="Q776" s="3"/>
      <c r="R776" s="3"/>
      <c r="S776" s="3"/>
    </row>
    <row r="777">
      <c r="A777" s="9"/>
      <c r="B777" s="9"/>
      <c r="C777" s="9"/>
      <c r="D777" s="9"/>
      <c r="E777" s="9"/>
      <c r="F777" s="9"/>
      <c r="G777" s="100"/>
      <c r="H777" s="100"/>
      <c r="I777" s="84"/>
      <c r="J777" s="84"/>
      <c r="K777" s="9"/>
      <c r="L777" s="9"/>
      <c r="M777" s="9"/>
      <c r="N777" s="9"/>
      <c r="O777" s="9"/>
      <c r="P777" s="9"/>
      <c r="Q777" s="9"/>
      <c r="R777" s="9"/>
      <c r="S777" s="9"/>
    </row>
    <row r="778">
      <c r="A778" s="3"/>
      <c r="B778" s="3"/>
      <c r="C778" s="3"/>
      <c r="D778" s="3"/>
      <c r="E778" s="3"/>
      <c r="F778" s="3"/>
      <c r="G778" s="99"/>
      <c r="H778" s="99"/>
      <c r="I778" s="81"/>
      <c r="J778" s="81"/>
      <c r="K778" s="3"/>
      <c r="L778" s="3"/>
      <c r="M778" s="3"/>
      <c r="N778" s="3"/>
      <c r="O778" s="3"/>
      <c r="P778" s="3"/>
      <c r="Q778" s="3"/>
      <c r="R778" s="3"/>
      <c r="S778" s="3"/>
    </row>
    <row r="779">
      <c r="A779" s="9"/>
      <c r="B779" s="9"/>
      <c r="C779" s="9"/>
      <c r="D779" s="9"/>
      <c r="E779" s="9"/>
      <c r="F779" s="9"/>
      <c r="G779" s="100"/>
      <c r="H779" s="100"/>
      <c r="I779" s="84"/>
      <c r="J779" s="84"/>
      <c r="K779" s="9"/>
      <c r="L779" s="9"/>
      <c r="M779" s="9"/>
      <c r="N779" s="9"/>
      <c r="O779" s="9"/>
      <c r="P779" s="9"/>
      <c r="Q779" s="9"/>
      <c r="R779" s="9"/>
      <c r="S779" s="9"/>
    </row>
    <row r="780">
      <c r="A780" s="3"/>
      <c r="B780" s="3"/>
      <c r="C780" s="3"/>
      <c r="D780" s="3"/>
      <c r="E780" s="3"/>
      <c r="F780" s="3"/>
      <c r="G780" s="99"/>
      <c r="H780" s="99"/>
      <c r="I780" s="81"/>
      <c r="J780" s="81"/>
      <c r="K780" s="3"/>
      <c r="L780" s="3"/>
      <c r="M780" s="3"/>
      <c r="N780" s="3"/>
      <c r="O780" s="3"/>
      <c r="P780" s="3"/>
      <c r="Q780" s="3"/>
      <c r="R780" s="3"/>
      <c r="S780" s="3"/>
    </row>
    <row r="781">
      <c r="A781" s="9"/>
      <c r="B781" s="9"/>
      <c r="C781" s="9"/>
      <c r="D781" s="9"/>
      <c r="E781" s="9"/>
      <c r="F781" s="9"/>
      <c r="G781" s="100"/>
      <c r="H781" s="100"/>
      <c r="I781" s="84"/>
      <c r="J781" s="84"/>
      <c r="K781" s="9"/>
      <c r="L781" s="9"/>
      <c r="M781" s="9"/>
      <c r="N781" s="9"/>
      <c r="O781" s="9"/>
      <c r="P781" s="9"/>
      <c r="Q781" s="9"/>
      <c r="R781" s="9"/>
      <c r="S781" s="9"/>
    </row>
    <row r="782">
      <c r="A782" s="3"/>
      <c r="B782" s="3"/>
      <c r="C782" s="3"/>
      <c r="D782" s="3"/>
      <c r="E782" s="3"/>
      <c r="F782" s="3"/>
      <c r="G782" s="99"/>
      <c r="H782" s="99"/>
      <c r="I782" s="81"/>
      <c r="J782" s="81"/>
      <c r="K782" s="3"/>
      <c r="L782" s="3"/>
      <c r="M782" s="3"/>
      <c r="N782" s="3"/>
      <c r="O782" s="3"/>
      <c r="P782" s="3"/>
      <c r="Q782" s="3"/>
      <c r="R782" s="3"/>
      <c r="S782" s="3"/>
    </row>
    <row r="783">
      <c r="A783" s="9"/>
      <c r="B783" s="9"/>
      <c r="C783" s="9"/>
      <c r="D783" s="9"/>
      <c r="E783" s="9"/>
      <c r="F783" s="9"/>
      <c r="G783" s="100"/>
      <c r="H783" s="100"/>
      <c r="I783" s="84"/>
      <c r="J783" s="84"/>
      <c r="K783" s="9"/>
      <c r="L783" s="9"/>
      <c r="M783" s="9"/>
      <c r="N783" s="9"/>
      <c r="O783" s="9"/>
      <c r="P783" s="9"/>
      <c r="Q783" s="9"/>
      <c r="R783" s="9"/>
      <c r="S783" s="9"/>
    </row>
    <row r="784">
      <c r="A784" s="3"/>
      <c r="B784" s="3"/>
      <c r="C784" s="3"/>
      <c r="D784" s="3"/>
      <c r="E784" s="3"/>
      <c r="F784" s="3"/>
      <c r="G784" s="99"/>
      <c r="H784" s="99"/>
      <c r="I784" s="81"/>
      <c r="J784" s="81"/>
      <c r="K784" s="3"/>
      <c r="L784" s="3"/>
      <c r="M784" s="3"/>
      <c r="N784" s="3"/>
      <c r="O784" s="3"/>
      <c r="P784" s="3"/>
      <c r="Q784" s="3"/>
      <c r="R784" s="3"/>
      <c r="S784" s="3"/>
    </row>
    <row r="785">
      <c r="A785" s="9"/>
      <c r="B785" s="9"/>
      <c r="C785" s="9"/>
      <c r="D785" s="9"/>
      <c r="E785" s="9"/>
      <c r="F785" s="9"/>
      <c r="G785" s="100"/>
      <c r="H785" s="100"/>
      <c r="I785" s="84"/>
      <c r="J785" s="84"/>
      <c r="K785" s="9"/>
      <c r="L785" s="9"/>
      <c r="M785" s="9"/>
      <c r="N785" s="9"/>
      <c r="O785" s="9"/>
      <c r="P785" s="9"/>
      <c r="Q785" s="9"/>
      <c r="R785" s="9"/>
      <c r="S785" s="9"/>
    </row>
    <row r="786">
      <c r="A786" s="3"/>
      <c r="B786" s="3"/>
      <c r="C786" s="3"/>
      <c r="D786" s="3"/>
      <c r="E786" s="3"/>
      <c r="F786" s="3"/>
      <c r="G786" s="99"/>
      <c r="H786" s="99"/>
      <c r="I786" s="81"/>
      <c r="J786" s="81"/>
      <c r="K786" s="3"/>
      <c r="L786" s="3"/>
      <c r="M786" s="3"/>
      <c r="N786" s="3"/>
      <c r="O786" s="3"/>
      <c r="P786" s="3"/>
      <c r="Q786" s="3"/>
      <c r="R786" s="3"/>
      <c r="S786" s="3"/>
    </row>
    <row r="787">
      <c r="A787" s="9"/>
      <c r="B787" s="9"/>
      <c r="C787" s="9"/>
      <c r="D787" s="9"/>
      <c r="E787" s="9"/>
      <c r="F787" s="9"/>
      <c r="G787" s="100"/>
      <c r="H787" s="100"/>
      <c r="I787" s="84"/>
      <c r="J787" s="84"/>
      <c r="K787" s="9"/>
      <c r="L787" s="9"/>
      <c r="M787" s="9"/>
      <c r="N787" s="9"/>
      <c r="O787" s="9"/>
      <c r="P787" s="9"/>
      <c r="Q787" s="9"/>
      <c r="R787" s="9"/>
      <c r="S787" s="9"/>
    </row>
    <row r="788">
      <c r="A788" s="3"/>
      <c r="B788" s="3"/>
      <c r="C788" s="3"/>
      <c r="D788" s="3"/>
      <c r="E788" s="3"/>
      <c r="F788" s="3"/>
      <c r="G788" s="99"/>
      <c r="H788" s="99"/>
      <c r="I788" s="81"/>
      <c r="J788" s="81"/>
      <c r="K788" s="3"/>
      <c r="L788" s="3"/>
      <c r="M788" s="3"/>
      <c r="N788" s="3"/>
      <c r="O788" s="3"/>
      <c r="P788" s="3"/>
      <c r="Q788" s="3"/>
      <c r="R788" s="3"/>
      <c r="S788" s="3"/>
    </row>
    <row r="789">
      <c r="A789" s="9"/>
      <c r="B789" s="9"/>
      <c r="C789" s="9"/>
      <c r="D789" s="9"/>
      <c r="E789" s="9"/>
      <c r="F789" s="9"/>
      <c r="G789" s="100"/>
      <c r="H789" s="100"/>
      <c r="I789" s="84"/>
      <c r="J789" s="84"/>
      <c r="K789" s="9"/>
      <c r="L789" s="9"/>
      <c r="M789" s="9"/>
      <c r="N789" s="9"/>
      <c r="O789" s="9"/>
      <c r="P789" s="9"/>
      <c r="Q789" s="9"/>
      <c r="R789" s="9"/>
      <c r="S789" s="9"/>
    </row>
    <row r="790">
      <c r="A790" s="3"/>
      <c r="B790" s="3"/>
      <c r="C790" s="3"/>
      <c r="D790" s="3"/>
      <c r="E790" s="3"/>
      <c r="F790" s="3"/>
      <c r="G790" s="99"/>
      <c r="H790" s="99"/>
      <c r="I790" s="81"/>
      <c r="J790" s="81"/>
      <c r="K790" s="3"/>
      <c r="L790" s="3"/>
      <c r="M790" s="3"/>
      <c r="N790" s="3"/>
      <c r="O790" s="3"/>
      <c r="P790" s="3"/>
      <c r="Q790" s="3"/>
      <c r="R790" s="3"/>
      <c r="S790" s="3"/>
    </row>
    <row r="791">
      <c r="A791" s="9"/>
      <c r="B791" s="9"/>
      <c r="C791" s="9"/>
      <c r="D791" s="9"/>
      <c r="E791" s="9"/>
      <c r="F791" s="9"/>
      <c r="G791" s="100"/>
      <c r="H791" s="100"/>
      <c r="I791" s="84"/>
      <c r="J791" s="84"/>
      <c r="K791" s="9"/>
      <c r="L791" s="9"/>
      <c r="M791" s="9"/>
      <c r="N791" s="9"/>
      <c r="O791" s="9"/>
      <c r="P791" s="9"/>
      <c r="Q791" s="9"/>
      <c r="R791" s="9"/>
      <c r="S791" s="9"/>
    </row>
    <row r="792">
      <c r="A792" s="3"/>
      <c r="B792" s="3"/>
      <c r="C792" s="3"/>
      <c r="D792" s="3"/>
      <c r="E792" s="3"/>
      <c r="F792" s="3"/>
      <c r="G792" s="99"/>
      <c r="H792" s="99"/>
      <c r="I792" s="81"/>
      <c r="J792" s="81"/>
      <c r="K792" s="3"/>
      <c r="L792" s="3"/>
      <c r="M792" s="3"/>
      <c r="N792" s="3"/>
      <c r="O792" s="3"/>
      <c r="P792" s="3"/>
      <c r="Q792" s="3"/>
      <c r="R792" s="3"/>
      <c r="S792" s="3"/>
    </row>
    <row r="793">
      <c r="A793" s="9"/>
      <c r="B793" s="9"/>
      <c r="C793" s="9"/>
      <c r="D793" s="9"/>
      <c r="E793" s="9"/>
      <c r="F793" s="9"/>
      <c r="G793" s="100"/>
      <c r="H793" s="100"/>
      <c r="I793" s="84"/>
      <c r="J793" s="84"/>
      <c r="K793" s="9"/>
      <c r="L793" s="9"/>
      <c r="M793" s="9"/>
      <c r="N793" s="9"/>
      <c r="O793" s="9"/>
      <c r="P793" s="9"/>
      <c r="Q793" s="9"/>
      <c r="R793" s="9"/>
      <c r="S793" s="9"/>
    </row>
    <row r="794">
      <c r="A794" s="3"/>
      <c r="B794" s="3"/>
      <c r="C794" s="3"/>
      <c r="D794" s="3"/>
      <c r="E794" s="3"/>
      <c r="F794" s="3"/>
      <c r="G794" s="99"/>
      <c r="H794" s="99"/>
      <c r="I794" s="81"/>
      <c r="J794" s="81"/>
      <c r="K794" s="3"/>
      <c r="L794" s="3"/>
      <c r="M794" s="3"/>
      <c r="N794" s="3"/>
      <c r="O794" s="3"/>
      <c r="P794" s="3"/>
      <c r="Q794" s="3"/>
      <c r="R794" s="3"/>
      <c r="S794" s="3"/>
    </row>
    <row r="795">
      <c r="A795" s="9"/>
      <c r="B795" s="9"/>
      <c r="C795" s="9"/>
      <c r="D795" s="9"/>
      <c r="E795" s="9"/>
      <c r="F795" s="9"/>
      <c r="G795" s="100"/>
      <c r="H795" s="100"/>
      <c r="I795" s="84"/>
      <c r="J795" s="84"/>
      <c r="K795" s="9"/>
      <c r="L795" s="9"/>
      <c r="M795" s="9"/>
      <c r="N795" s="9"/>
      <c r="O795" s="9"/>
      <c r="P795" s="9"/>
      <c r="Q795" s="9"/>
      <c r="R795" s="9"/>
      <c r="S795" s="9"/>
    </row>
    <row r="796">
      <c r="A796" s="3"/>
      <c r="B796" s="3"/>
      <c r="C796" s="3"/>
      <c r="D796" s="3"/>
      <c r="E796" s="3"/>
      <c r="F796" s="3"/>
      <c r="G796" s="99"/>
      <c r="H796" s="99"/>
      <c r="I796" s="81"/>
      <c r="J796" s="81"/>
      <c r="K796" s="3"/>
      <c r="L796" s="3"/>
      <c r="M796" s="3"/>
      <c r="N796" s="3"/>
      <c r="O796" s="3"/>
      <c r="P796" s="3"/>
      <c r="Q796" s="3"/>
      <c r="R796" s="3"/>
      <c r="S796" s="3"/>
    </row>
    <row r="797">
      <c r="A797" s="9"/>
      <c r="B797" s="9"/>
      <c r="C797" s="9"/>
      <c r="D797" s="9"/>
      <c r="E797" s="9"/>
      <c r="F797" s="9"/>
      <c r="G797" s="100"/>
      <c r="H797" s="100"/>
      <c r="I797" s="84"/>
      <c r="J797" s="84"/>
      <c r="K797" s="9"/>
      <c r="L797" s="9"/>
      <c r="M797" s="9"/>
      <c r="N797" s="9"/>
      <c r="O797" s="9"/>
      <c r="P797" s="9"/>
      <c r="Q797" s="9"/>
      <c r="R797" s="9"/>
      <c r="S797" s="9"/>
    </row>
    <row r="798">
      <c r="A798" s="3"/>
      <c r="B798" s="3"/>
      <c r="C798" s="3"/>
      <c r="D798" s="3"/>
      <c r="E798" s="3"/>
      <c r="F798" s="3"/>
      <c r="G798" s="99"/>
      <c r="H798" s="99"/>
      <c r="I798" s="81"/>
      <c r="J798" s="81"/>
      <c r="K798" s="3"/>
      <c r="L798" s="3"/>
      <c r="M798" s="3"/>
      <c r="N798" s="3"/>
      <c r="O798" s="3"/>
      <c r="P798" s="3"/>
      <c r="Q798" s="3"/>
      <c r="R798" s="3"/>
      <c r="S798" s="3"/>
    </row>
    <row r="799">
      <c r="A799" s="9"/>
      <c r="B799" s="9"/>
      <c r="C799" s="9"/>
      <c r="D799" s="9"/>
      <c r="E799" s="9"/>
      <c r="F799" s="9"/>
      <c r="G799" s="100"/>
      <c r="H799" s="100"/>
      <c r="I799" s="84"/>
      <c r="J799" s="84"/>
      <c r="K799" s="9"/>
      <c r="L799" s="9"/>
      <c r="M799" s="9"/>
      <c r="N799" s="9"/>
      <c r="O799" s="9"/>
      <c r="P799" s="9"/>
      <c r="Q799" s="9"/>
      <c r="R799" s="9"/>
      <c r="S799" s="9"/>
    </row>
    <row r="800">
      <c r="A800" s="3"/>
      <c r="B800" s="3"/>
      <c r="C800" s="3"/>
      <c r="D800" s="3"/>
      <c r="E800" s="3"/>
      <c r="F800" s="3"/>
      <c r="G800" s="99"/>
      <c r="H800" s="99"/>
      <c r="I800" s="81"/>
      <c r="J800" s="81"/>
      <c r="K800" s="3"/>
      <c r="L800" s="3"/>
      <c r="M800" s="3"/>
      <c r="N800" s="3"/>
      <c r="O800" s="3"/>
      <c r="P800" s="3"/>
      <c r="Q800" s="3"/>
      <c r="R800" s="3"/>
      <c r="S800" s="3"/>
    </row>
    <row r="801">
      <c r="A801" s="9"/>
      <c r="B801" s="9"/>
      <c r="C801" s="9"/>
      <c r="D801" s="9"/>
      <c r="E801" s="9"/>
      <c r="F801" s="9"/>
      <c r="G801" s="100"/>
      <c r="H801" s="100"/>
      <c r="I801" s="84"/>
      <c r="J801" s="84"/>
      <c r="K801" s="9"/>
      <c r="L801" s="9"/>
      <c r="M801" s="9"/>
      <c r="N801" s="9"/>
      <c r="O801" s="9"/>
      <c r="P801" s="9"/>
      <c r="Q801" s="9"/>
      <c r="R801" s="9"/>
      <c r="S801" s="9"/>
    </row>
    <row r="802">
      <c r="A802" s="3"/>
      <c r="B802" s="3"/>
      <c r="C802" s="3"/>
      <c r="D802" s="3"/>
      <c r="E802" s="3"/>
      <c r="F802" s="3"/>
      <c r="G802" s="99"/>
      <c r="H802" s="99"/>
      <c r="I802" s="81"/>
      <c r="J802" s="81"/>
      <c r="K802" s="3"/>
      <c r="L802" s="3"/>
      <c r="M802" s="3"/>
      <c r="N802" s="3"/>
      <c r="O802" s="3"/>
      <c r="P802" s="3"/>
      <c r="Q802" s="3"/>
      <c r="R802" s="3"/>
      <c r="S802" s="3"/>
    </row>
    <row r="803">
      <c r="A803" s="9"/>
      <c r="B803" s="9"/>
      <c r="C803" s="9"/>
      <c r="D803" s="9"/>
      <c r="E803" s="9"/>
      <c r="F803" s="9"/>
      <c r="G803" s="100"/>
      <c r="H803" s="100"/>
      <c r="I803" s="84"/>
      <c r="J803" s="84"/>
      <c r="K803" s="9"/>
      <c r="L803" s="9"/>
      <c r="M803" s="9"/>
      <c r="N803" s="9"/>
      <c r="O803" s="9"/>
      <c r="P803" s="9"/>
      <c r="Q803" s="9"/>
      <c r="R803" s="9"/>
      <c r="S803" s="9"/>
    </row>
    <row r="804">
      <c r="A804" s="3"/>
      <c r="B804" s="3"/>
      <c r="C804" s="3"/>
      <c r="D804" s="3"/>
      <c r="E804" s="3"/>
      <c r="F804" s="3"/>
      <c r="G804" s="99"/>
      <c r="H804" s="99"/>
      <c r="I804" s="81"/>
      <c r="J804" s="81"/>
      <c r="K804" s="3"/>
      <c r="L804" s="3"/>
      <c r="M804" s="3"/>
      <c r="N804" s="3"/>
      <c r="O804" s="3"/>
      <c r="P804" s="3"/>
      <c r="Q804" s="3"/>
      <c r="R804" s="3"/>
      <c r="S804" s="3"/>
    </row>
    <row r="805">
      <c r="A805" s="9"/>
      <c r="B805" s="9"/>
      <c r="C805" s="9"/>
      <c r="D805" s="9"/>
      <c r="E805" s="9"/>
      <c r="F805" s="9"/>
      <c r="G805" s="100"/>
      <c r="H805" s="100"/>
      <c r="I805" s="84"/>
      <c r="J805" s="84"/>
      <c r="K805" s="9"/>
      <c r="L805" s="9"/>
      <c r="M805" s="9"/>
      <c r="N805" s="9"/>
      <c r="O805" s="9"/>
      <c r="P805" s="9"/>
      <c r="Q805" s="9"/>
      <c r="R805" s="9"/>
      <c r="S805" s="9"/>
    </row>
    <row r="806">
      <c r="A806" s="3"/>
      <c r="B806" s="3"/>
      <c r="C806" s="3"/>
      <c r="D806" s="3"/>
      <c r="E806" s="3"/>
      <c r="F806" s="3"/>
      <c r="G806" s="99"/>
      <c r="H806" s="99"/>
      <c r="I806" s="81"/>
      <c r="J806" s="81"/>
      <c r="K806" s="3"/>
      <c r="L806" s="3"/>
      <c r="M806" s="3"/>
      <c r="N806" s="3"/>
      <c r="O806" s="3"/>
      <c r="P806" s="3"/>
      <c r="Q806" s="3"/>
      <c r="R806" s="3"/>
      <c r="S806" s="3"/>
    </row>
    <row r="807">
      <c r="A807" s="9"/>
      <c r="B807" s="9"/>
      <c r="C807" s="9"/>
      <c r="D807" s="9"/>
      <c r="E807" s="9"/>
      <c r="F807" s="9"/>
      <c r="G807" s="100"/>
      <c r="H807" s="100"/>
      <c r="I807" s="84"/>
      <c r="J807" s="84"/>
      <c r="K807" s="9"/>
      <c r="L807" s="9"/>
      <c r="M807" s="9"/>
      <c r="N807" s="9"/>
      <c r="O807" s="9"/>
      <c r="P807" s="9"/>
      <c r="Q807" s="9"/>
      <c r="R807" s="9"/>
      <c r="S807" s="9"/>
    </row>
    <row r="808">
      <c r="A808" s="3"/>
      <c r="B808" s="3"/>
      <c r="C808" s="3"/>
      <c r="D808" s="3"/>
      <c r="E808" s="3"/>
      <c r="F808" s="3"/>
      <c r="G808" s="99"/>
      <c r="H808" s="99"/>
      <c r="I808" s="81"/>
      <c r="J808" s="81"/>
      <c r="K808" s="3"/>
      <c r="L808" s="3"/>
      <c r="M808" s="3"/>
      <c r="N808" s="3"/>
      <c r="O808" s="3"/>
      <c r="P808" s="3"/>
      <c r="Q808" s="3"/>
      <c r="R808" s="3"/>
      <c r="S808" s="3"/>
    </row>
    <row r="809">
      <c r="A809" s="9"/>
      <c r="B809" s="9"/>
      <c r="C809" s="9"/>
      <c r="D809" s="9"/>
      <c r="E809" s="9"/>
      <c r="F809" s="9"/>
      <c r="G809" s="100"/>
      <c r="H809" s="100"/>
      <c r="I809" s="84"/>
      <c r="J809" s="84"/>
      <c r="K809" s="9"/>
      <c r="L809" s="9"/>
      <c r="M809" s="9"/>
      <c r="N809" s="9"/>
      <c r="O809" s="9"/>
      <c r="P809" s="9"/>
      <c r="Q809" s="9"/>
      <c r="R809" s="9"/>
      <c r="S809" s="9"/>
    </row>
    <row r="810">
      <c r="A810" s="3"/>
      <c r="B810" s="3"/>
      <c r="C810" s="3"/>
      <c r="D810" s="3"/>
      <c r="E810" s="3"/>
      <c r="F810" s="3"/>
      <c r="G810" s="99"/>
      <c r="H810" s="99"/>
      <c r="I810" s="81"/>
      <c r="J810" s="81"/>
      <c r="K810" s="3"/>
      <c r="L810" s="3"/>
      <c r="M810" s="3"/>
      <c r="N810" s="3"/>
      <c r="O810" s="3"/>
      <c r="P810" s="3"/>
      <c r="Q810" s="3"/>
      <c r="R810" s="3"/>
      <c r="S810" s="3"/>
    </row>
    <row r="811">
      <c r="A811" s="9"/>
      <c r="B811" s="9"/>
      <c r="C811" s="9"/>
      <c r="D811" s="9"/>
      <c r="E811" s="9"/>
      <c r="F811" s="9"/>
      <c r="G811" s="100"/>
      <c r="H811" s="100"/>
      <c r="I811" s="84"/>
      <c r="J811" s="84"/>
      <c r="K811" s="9"/>
      <c r="L811" s="9"/>
      <c r="M811" s="9"/>
      <c r="N811" s="9"/>
      <c r="O811" s="9"/>
      <c r="P811" s="9"/>
      <c r="Q811" s="9"/>
      <c r="R811" s="9"/>
      <c r="S811" s="9"/>
    </row>
    <row r="812">
      <c r="A812" s="3"/>
      <c r="B812" s="3"/>
      <c r="C812" s="3"/>
      <c r="D812" s="3"/>
      <c r="E812" s="3"/>
      <c r="F812" s="3"/>
      <c r="G812" s="99"/>
      <c r="H812" s="99"/>
      <c r="I812" s="81"/>
      <c r="J812" s="81"/>
      <c r="K812" s="3"/>
      <c r="L812" s="3"/>
      <c r="M812" s="3"/>
      <c r="N812" s="3"/>
      <c r="O812" s="3"/>
      <c r="P812" s="3"/>
      <c r="Q812" s="3"/>
      <c r="R812" s="3"/>
      <c r="S812" s="3"/>
    </row>
    <row r="813">
      <c r="A813" s="9"/>
      <c r="B813" s="9"/>
      <c r="C813" s="9"/>
      <c r="D813" s="9"/>
      <c r="E813" s="9"/>
      <c r="F813" s="9"/>
      <c r="G813" s="100"/>
      <c r="H813" s="100"/>
      <c r="I813" s="84"/>
      <c r="J813" s="84"/>
      <c r="K813" s="9"/>
      <c r="L813" s="9"/>
      <c r="M813" s="9"/>
      <c r="N813" s="9"/>
      <c r="O813" s="9"/>
      <c r="P813" s="9"/>
      <c r="Q813" s="9"/>
      <c r="R813" s="9"/>
      <c r="S813" s="9"/>
    </row>
    <row r="814">
      <c r="A814" s="3"/>
      <c r="B814" s="3"/>
      <c r="C814" s="3"/>
      <c r="D814" s="3"/>
      <c r="E814" s="3"/>
      <c r="F814" s="3"/>
      <c r="G814" s="99"/>
      <c r="H814" s="99"/>
      <c r="I814" s="81"/>
      <c r="J814" s="81"/>
      <c r="K814" s="3"/>
      <c r="L814" s="3"/>
      <c r="M814" s="3"/>
      <c r="N814" s="3"/>
      <c r="O814" s="3"/>
      <c r="P814" s="3"/>
      <c r="Q814" s="3"/>
      <c r="R814" s="3"/>
      <c r="S814" s="3"/>
    </row>
    <row r="815">
      <c r="A815" s="9"/>
      <c r="B815" s="9"/>
      <c r="C815" s="9"/>
      <c r="D815" s="9"/>
      <c r="E815" s="9"/>
      <c r="F815" s="9"/>
      <c r="G815" s="100"/>
      <c r="H815" s="100"/>
      <c r="I815" s="84"/>
      <c r="J815" s="84"/>
      <c r="K815" s="9"/>
      <c r="L815" s="9"/>
      <c r="M815" s="9"/>
      <c r="N815" s="9"/>
      <c r="O815" s="9"/>
      <c r="P815" s="9"/>
      <c r="Q815" s="9"/>
      <c r="R815" s="9"/>
      <c r="S815" s="9"/>
    </row>
    <row r="816">
      <c r="A816" s="3"/>
      <c r="B816" s="3"/>
      <c r="C816" s="3"/>
      <c r="D816" s="3"/>
      <c r="E816" s="3"/>
      <c r="F816" s="3"/>
      <c r="G816" s="99"/>
      <c r="H816" s="99"/>
      <c r="I816" s="81"/>
      <c r="J816" s="81"/>
      <c r="K816" s="3"/>
      <c r="L816" s="3"/>
      <c r="M816" s="3"/>
      <c r="N816" s="3"/>
      <c r="O816" s="3"/>
      <c r="P816" s="3"/>
      <c r="Q816" s="3"/>
      <c r="R816" s="3"/>
      <c r="S816" s="3"/>
    </row>
    <row r="817">
      <c r="A817" s="9"/>
      <c r="B817" s="9"/>
      <c r="C817" s="9"/>
      <c r="D817" s="9"/>
      <c r="E817" s="9"/>
      <c r="F817" s="9"/>
      <c r="G817" s="100"/>
      <c r="H817" s="100"/>
      <c r="I817" s="84"/>
      <c r="J817" s="84"/>
      <c r="K817" s="9"/>
      <c r="L817" s="9"/>
      <c r="M817" s="9"/>
      <c r="N817" s="9"/>
      <c r="O817" s="9"/>
      <c r="P817" s="9"/>
      <c r="Q817" s="9"/>
      <c r="R817" s="9"/>
      <c r="S817" s="9"/>
    </row>
    <row r="818">
      <c r="A818" s="3"/>
      <c r="B818" s="3"/>
      <c r="C818" s="3"/>
      <c r="D818" s="3"/>
      <c r="E818" s="3"/>
      <c r="F818" s="3"/>
      <c r="G818" s="99"/>
      <c r="H818" s="99"/>
      <c r="I818" s="81"/>
      <c r="J818" s="81"/>
      <c r="K818" s="3"/>
      <c r="L818" s="3"/>
      <c r="M818" s="3"/>
      <c r="N818" s="3"/>
      <c r="O818" s="3"/>
      <c r="P818" s="3"/>
      <c r="Q818" s="3"/>
      <c r="R818" s="3"/>
      <c r="S818" s="3"/>
    </row>
    <row r="819">
      <c r="A819" s="9"/>
      <c r="B819" s="9"/>
      <c r="C819" s="9"/>
      <c r="D819" s="9"/>
      <c r="E819" s="9"/>
      <c r="F819" s="9"/>
      <c r="G819" s="100"/>
      <c r="H819" s="100"/>
      <c r="I819" s="84"/>
      <c r="J819" s="84"/>
      <c r="K819" s="9"/>
      <c r="L819" s="9"/>
      <c r="M819" s="9"/>
      <c r="N819" s="9"/>
      <c r="O819" s="9"/>
      <c r="P819" s="9"/>
      <c r="Q819" s="9"/>
      <c r="R819" s="9"/>
      <c r="S819" s="9"/>
    </row>
    <row r="820">
      <c r="A820" s="3"/>
      <c r="B820" s="3"/>
      <c r="C820" s="3"/>
      <c r="D820" s="3"/>
      <c r="E820" s="3"/>
      <c r="F820" s="3"/>
      <c r="G820" s="99"/>
      <c r="H820" s="99"/>
      <c r="I820" s="81"/>
      <c r="J820" s="81"/>
      <c r="K820" s="3"/>
      <c r="L820" s="3"/>
      <c r="M820" s="3"/>
      <c r="N820" s="3"/>
      <c r="O820" s="3"/>
      <c r="P820" s="3"/>
      <c r="Q820" s="3"/>
      <c r="R820" s="3"/>
      <c r="S820" s="3"/>
    </row>
    <row r="821">
      <c r="A821" s="9"/>
      <c r="B821" s="9"/>
      <c r="C821" s="9"/>
      <c r="D821" s="9"/>
      <c r="E821" s="9"/>
      <c r="F821" s="9"/>
      <c r="G821" s="100"/>
      <c r="H821" s="100"/>
      <c r="I821" s="84"/>
      <c r="J821" s="84"/>
      <c r="K821" s="9"/>
      <c r="L821" s="9"/>
      <c r="M821" s="9"/>
      <c r="N821" s="9"/>
      <c r="O821" s="9"/>
      <c r="P821" s="9"/>
      <c r="Q821" s="9"/>
      <c r="R821" s="9"/>
      <c r="S821" s="9"/>
    </row>
    <row r="822">
      <c r="A822" s="3"/>
      <c r="B822" s="3"/>
      <c r="C822" s="3"/>
      <c r="D822" s="3"/>
      <c r="E822" s="3"/>
      <c r="F822" s="3"/>
      <c r="G822" s="99"/>
      <c r="H822" s="99"/>
      <c r="I822" s="81"/>
      <c r="J822" s="81"/>
      <c r="K822" s="3"/>
      <c r="L822" s="3"/>
      <c r="M822" s="3"/>
      <c r="N822" s="3"/>
      <c r="O822" s="3"/>
      <c r="P822" s="3"/>
      <c r="Q822" s="3"/>
      <c r="R822" s="3"/>
      <c r="S822" s="3"/>
    </row>
    <row r="823">
      <c r="A823" s="9"/>
      <c r="B823" s="9"/>
      <c r="C823" s="9"/>
      <c r="D823" s="9"/>
      <c r="E823" s="9"/>
      <c r="F823" s="9"/>
      <c r="G823" s="100"/>
      <c r="H823" s="100"/>
      <c r="I823" s="84"/>
      <c r="J823" s="84"/>
      <c r="K823" s="9"/>
      <c r="L823" s="9"/>
      <c r="M823" s="9"/>
      <c r="N823" s="9"/>
      <c r="O823" s="9"/>
      <c r="P823" s="9"/>
      <c r="Q823" s="9"/>
      <c r="R823" s="9"/>
      <c r="S823" s="9"/>
    </row>
    <row r="824">
      <c r="A824" s="3"/>
      <c r="B824" s="3"/>
      <c r="C824" s="3"/>
      <c r="D824" s="3"/>
      <c r="E824" s="3"/>
      <c r="F824" s="3"/>
      <c r="G824" s="99"/>
      <c r="H824" s="99"/>
      <c r="I824" s="81"/>
      <c r="J824" s="81"/>
      <c r="K824" s="3"/>
      <c r="L824" s="3"/>
      <c r="M824" s="3"/>
      <c r="N824" s="3"/>
      <c r="O824" s="3"/>
      <c r="P824" s="3"/>
      <c r="Q824" s="3"/>
      <c r="R824" s="3"/>
      <c r="S824" s="3"/>
    </row>
    <row r="825">
      <c r="A825" s="9"/>
      <c r="B825" s="9"/>
      <c r="C825" s="9"/>
      <c r="D825" s="9"/>
      <c r="E825" s="9"/>
      <c r="F825" s="9"/>
      <c r="G825" s="100"/>
      <c r="H825" s="100"/>
      <c r="I825" s="84"/>
      <c r="J825" s="84"/>
      <c r="K825" s="9"/>
      <c r="L825" s="9"/>
      <c r="M825" s="9"/>
      <c r="N825" s="9"/>
      <c r="O825" s="9"/>
      <c r="P825" s="9"/>
      <c r="Q825" s="9"/>
      <c r="R825" s="9"/>
      <c r="S825" s="9"/>
    </row>
    <row r="826">
      <c r="A826" s="3"/>
      <c r="B826" s="3"/>
      <c r="C826" s="3"/>
      <c r="D826" s="3"/>
      <c r="E826" s="3"/>
      <c r="F826" s="3"/>
      <c r="G826" s="99"/>
      <c r="H826" s="99"/>
      <c r="I826" s="81"/>
      <c r="J826" s="81"/>
      <c r="K826" s="3"/>
      <c r="L826" s="3"/>
      <c r="M826" s="3"/>
      <c r="N826" s="3"/>
      <c r="O826" s="3"/>
      <c r="P826" s="3"/>
      <c r="Q826" s="3"/>
      <c r="R826" s="3"/>
      <c r="S826" s="3"/>
    </row>
    <row r="827">
      <c r="A827" s="9"/>
      <c r="B827" s="9"/>
      <c r="C827" s="9"/>
      <c r="D827" s="9"/>
      <c r="E827" s="9"/>
      <c r="F827" s="9"/>
      <c r="G827" s="100"/>
      <c r="H827" s="100"/>
      <c r="I827" s="84"/>
      <c r="J827" s="84"/>
      <c r="K827" s="9"/>
      <c r="L827" s="9"/>
      <c r="M827" s="9"/>
      <c r="N827" s="9"/>
      <c r="O827" s="9"/>
      <c r="P827" s="9"/>
      <c r="Q827" s="9"/>
      <c r="R827" s="9"/>
      <c r="S827" s="9"/>
    </row>
    <row r="828">
      <c r="A828" s="3"/>
      <c r="B828" s="3"/>
      <c r="C828" s="3"/>
      <c r="D828" s="3"/>
      <c r="E828" s="3"/>
      <c r="F828" s="3"/>
      <c r="G828" s="99"/>
      <c r="H828" s="99"/>
      <c r="I828" s="81"/>
      <c r="J828" s="81"/>
      <c r="K828" s="3"/>
      <c r="L828" s="3"/>
      <c r="M828" s="3"/>
      <c r="N828" s="3"/>
      <c r="O828" s="3"/>
      <c r="P828" s="3"/>
      <c r="Q828" s="3"/>
      <c r="R828" s="3"/>
      <c r="S828" s="3"/>
    </row>
    <row r="829">
      <c r="A829" s="9"/>
      <c r="B829" s="9"/>
      <c r="C829" s="9"/>
      <c r="D829" s="9"/>
      <c r="E829" s="9"/>
      <c r="F829" s="9"/>
      <c r="G829" s="100"/>
      <c r="H829" s="100"/>
      <c r="I829" s="84"/>
      <c r="J829" s="84"/>
      <c r="K829" s="9"/>
      <c r="L829" s="9"/>
      <c r="M829" s="9"/>
      <c r="N829" s="9"/>
      <c r="O829" s="9"/>
      <c r="P829" s="9"/>
      <c r="Q829" s="9"/>
      <c r="R829" s="9"/>
      <c r="S829" s="9"/>
    </row>
    <row r="830">
      <c r="A830" s="3"/>
      <c r="B830" s="3"/>
      <c r="C830" s="3"/>
      <c r="D830" s="3"/>
      <c r="E830" s="3"/>
      <c r="F830" s="3"/>
      <c r="G830" s="99"/>
      <c r="H830" s="99"/>
      <c r="I830" s="81"/>
      <c r="J830" s="81"/>
      <c r="K830" s="3"/>
      <c r="L830" s="3"/>
      <c r="M830" s="3"/>
      <c r="N830" s="3"/>
      <c r="O830" s="3"/>
      <c r="P830" s="3"/>
      <c r="Q830" s="3"/>
      <c r="R830" s="3"/>
      <c r="S830" s="3"/>
    </row>
    <row r="831">
      <c r="A831" s="9"/>
      <c r="B831" s="9"/>
      <c r="C831" s="9"/>
      <c r="D831" s="9"/>
      <c r="E831" s="9"/>
      <c r="F831" s="9"/>
      <c r="G831" s="100"/>
      <c r="H831" s="100"/>
      <c r="I831" s="84"/>
      <c r="J831" s="84"/>
      <c r="K831" s="9"/>
      <c r="L831" s="9"/>
      <c r="M831" s="9"/>
      <c r="N831" s="9"/>
      <c r="O831" s="9"/>
      <c r="P831" s="9"/>
      <c r="Q831" s="9"/>
      <c r="R831" s="9"/>
      <c r="S831" s="9"/>
    </row>
    <row r="832">
      <c r="A832" s="3"/>
      <c r="B832" s="3"/>
      <c r="C832" s="3"/>
      <c r="D832" s="3"/>
      <c r="E832" s="3"/>
      <c r="F832" s="3"/>
      <c r="G832" s="99"/>
      <c r="H832" s="99"/>
      <c r="I832" s="81"/>
      <c r="J832" s="81"/>
      <c r="K832" s="3"/>
      <c r="L832" s="3"/>
      <c r="M832" s="3"/>
      <c r="N832" s="3"/>
      <c r="O832" s="3"/>
      <c r="P832" s="3"/>
      <c r="Q832" s="3"/>
      <c r="R832" s="3"/>
      <c r="S832" s="3"/>
    </row>
    <row r="833">
      <c r="A833" s="9"/>
      <c r="B833" s="9"/>
      <c r="C833" s="9"/>
      <c r="D833" s="9"/>
      <c r="E833" s="9"/>
      <c r="F833" s="9"/>
      <c r="G833" s="100"/>
      <c r="H833" s="100"/>
      <c r="I833" s="84"/>
      <c r="J833" s="84"/>
      <c r="K833" s="9"/>
      <c r="L833" s="9"/>
      <c r="M833" s="9"/>
      <c r="N833" s="9"/>
      <c r="O833" s="9"/>
      <c r="P833" s="9"/>
      <c r="Q833" s="9"/>
      <c r="R833" s="9"/>
      <c r="S833" s="9"/>
    </row>
    <row r="834">
      <c r="A834" s="3"/>
      <c r="B834" s="3"/>
      <c r="C834" s="3"/>
      <c r="D834" s="3"/>
      <c r="E834" s="3"/>
      <c r="F834" s="3"/>
      <c r="G834" s="99"/>
      <c r="H834" s="99"/>
      <c r="I834" s="81"/>
      <c r="J834" s="81"/>
      <c r="K834" s="3"/>
      <c r="L834" s="3"/>
      <c r="M834" s="3"/>
      <c r="N834" s="3"/>
      <c r="O834" s="3"/>
      <c r="P834" s="3"/>
      <c r="Q834" s="3"/>
      <c r="R834" s="3"/>
      <c r="S834" s="3"/>
    </row>
    <row r="835">
      <c r="A835" s="9"/>
      <c r="B835" s="9"/>
      <c r="C835" s="9"/>
      <c r="D835" s="9"/>
      <c r="E835" s="9"/>
      <c r="F835" s="9"/>
      <c r="G835" s="100"/>
      <c r="H835" s="100"/>
      <c r="I835" s="84"/>
      <c r="J835" s="84"/>
      <c r="K835" s="9"/>
      <c r="L835" s="9"/>
      <c r="M835" s="9"/>
      <c r="N835" s="9"/>
      <c r="O835" s="9"/>
      <c r="P835" s="9"/>
      <c r="Q835" s="9"/>
      <c r="R835" s="9"/>
      <c r="S835" s="9"/>
    </row>
    <row r="836">
      <c r="A836" s="3"/>
      <c r="B836" s="3"/>
      <c r="C836" s="3"/>
      <c r="D836" s="3"/>
      <c r="E836" s="3"/>
      <c r="F836" s="3"/>
      <c r="G836" s="99"/>
      <c r="H836" s="99"/>
      <c r="I836" s="81"/>
      <c r="J836" s="81"/>
      <c r="K836" s="3"/>
      <c r="L836" s="3"/>
      <c r="M836" s="3"/>
      <c r="N836" s="3"/>
      <c r="O836" s="3"/>
      <c r="P836" s="3"/>
      <c r="Q836" s="3"/>
      <c r="R836" s="3"/>
      <c r="S836" s="3"/>
    </row>
    <row r="837">
      <c r="A837" s="9"/>
      <c r="B837" s="9"/>
      <c r="C837" s="9"/>
      <c r="D837" s="9"/>
      <c r="E837" s="9"/>
      <c r="F837" s="9"/>
      <c r="G837" s="100"/>
      <c r="H837" s="100"/>
      <c r="I837" s="84"/>
      <c r="J837" s="84"/>
      <c r="K837" s="9"/>
      <c r="L837" s="9"/>
      <c r="M837" s="9"/>
      <c r="N837" s="9"/>
      <c r="O837" s="9"/>
      <c r="P837" s="9"/>
      <c r="Q837" s="9"/>
      <c r="R837" s="9"/>
      <c r="S837" s="9"/>
    </row>
    <row r="838">
      <c r="A838" s="3"/>
      <c r="B838" s="3"/>
      <c r="C838" s="3"/>
      <c r="D838" s="3"/>
      <c r="E838" s="3"/>
      <c r="F838" s="3"/>
      <c r="G838" s="99"/>
      <c r="H838" s="99"/>
      <c r="I838" s="81"/>
      <c r="J838" s="81"/>
      <c r="K838" s="3"/>
      <c r="L838" s="3"/>
      <c r="M838" s="3"/>
      <c r="N838" s="3"/>
      <c r="O838" s="3"/>
      <c r="P838" s="3"/>
      <c r="Q838" s="3"/>
      <c r="R838" s="3"/>
      <c r="S838" s="3"/>
    </row>
    <row r="839">
      <c r="A839" s="9"/>
      <c r="B839" s="9"/>
      <c r="C839" s="9"/>
      <c r="D839" s="9"/>
      <c r="E839" s="9"/>
      <c r="F839" s="9"/>
      <c r="G839" s="100"/>
      <c r="H839" s="100"/>
      <c r="I839" s="84"/>
      <c r="J839" s="84"/>
      <c r="K839" s="9"/>
      <c r="L839" s="9"/>
      <c r="M839" s="9"/>
      <c r="N839" s="9"/>
      <c r="O839" s="9"/>
      <c r="P839" s="9"/>
      <c r="Q839" s="9"/>
      <c r="R839" s="9"/>
      <c r="S839" s="9"/>
    </row>
    <row r="840">
      <c r="A840" s="3"/>
      <c r="B840" s="3"/>
      <c r="C840" s="3"/>
      <c r="D840" s="3"/>
      <c r="E840" s="3"/>
      <c r="F840" s="3"/>
      <c r="G840" s="99"/>
      <c r="H840" s="99"/>
      <c r="I840" s="81"/>
      <c r="J840" s="81"/>
      <c r="K840" s="3"/>
      <c r="L840" s="3"/>
      <c r="M840" s="3"/>
      <c r="N840" s="3"/>
      <c r="O840" s="3"/>
      <c r="P840" s="3"/>
      <c r="Q840" s="3"/>
      <c r="R840" s="3"/>
      <c r="S840" s="3"/>
    </row>
    <row r="841">
      <c r="A841" s="9"/>
      <c r="B841" s="9"/>
      <c r="C841" s="9"/>
      <c r="D841" s="9"/>
      <c r="E841" s="9"/>
      <c r="F841" s="9"/>
      <c r="G841" s="100"/>
      <c r="H841" s="100"/>
      <c r="I841" s="84"/>
      <c r="J841" s="84"/>
      <c r="K841" s="9"/>
      <c r="L841" s="9"/>
      <c r="M841" s="9"/>
      <c r="N841" s="9"/>
      <c r="O841" s="9"/>
      <c r="P841" s="9"/>
      <c r="Q841" s="9"/>
      <c r="R841" s="9"/>
      <c r="S841" s="9"/>
    </row>
    <row r="842">
      <c r="A842" s="3"/>
      <c r="B842" s="3"/>
      <c r="C842" s="3"/>
      <c r="D842" s="3"/>
      <c r="E842" s="3"/>
      <c r="F842" s="3"/>
      <c r="G842" s="99"/>
      <c r="H842" s="99"/>
      <c r="I842" s="81"/>
      <c r="J842" s="81"/>
      <c r="K842" s="3"/>
      <c r="L842" s="3"/>
      <c r="M842" s="3"/>
      <c r="N842" s="3"/>
      <c r="O842" s="3"/>
      <c r="P842" s="3"/>
      <c r="Q842" s="3"/>
      <c r="R842" s="3"/>
      <c r="S842" s="3"/>
    </row>
    <row r="843">
      <c r="A843" s="9"/>
      <c r="B843" s="9"/>
      <c r="C843" s="9"/>
      <c r="D843" s="9"/>
      <c r="E843" s="9"/>
      <c r="F843" s="9"/>
      <c r="G843" s="100"/>
      <c r="H843" s="100"/>
      <c r="I843" s="84"/>
      <c r="J843" s="84"/>
      <c r="K843" s="9"/>
      <c r="L843" s="9"/>
      <c r="M843" s="9"/>
      <c r="N843" s="9"/>
      <c r="O843" s="9"/>
      <c r="P843" s="9"/>
      <c r="Q843" s="9"/>
      <c r="R843" s="9"/>
      <c r="S843" s="9"/>
    </row>
    <row r="844">
      <c r="A844" s="3"/>
      <c r="B844" s="3"/>
      <c r="C844" s="3"/>
      <c r="D844" s="3"/>
      <c r="E844" s="3"/>
      <c r="F844" s="3"/>
      <c r="G844" s="99"/>
      <c r="H844" s="99"/>
      <c r="I844" s="81"/>
      <c r="J844" s="81"/>
      <c r="K844" s="3"/>
      <c r="L844" s="3"/>
      <c r="M844" s="3"/>
      <c r="N844" s="3"/>
      <c r="O844" s="3"/>
      <c r="P844" s="3"/>
      <c r="Q844" s="3"/>
      <c r="R844" s="3"/>
      <c r="S844" s="3"/>
    </row>
    <row r="845">
      <c r="A845" s="9"/>
      <c r="B845" s="9"/>
      <c r="C845" s="9"/>
      <c r="D845" s="9"/>
      <c r="E845" s="9"/>
      <c r="F845" s="9"/>
      <c r="G845" s="100"/>
      <c r="H845" s="100"/>
      <c r="I845" s="84"/>
      <c r="J845" s="84"/>
      <c r="K845" s="9"/>
      <c r="L845" s="9"/>
      <c r="M845" s="9"/>
      <c r="N845" s="9"/>
      <c r="O845" s="9"/>
      <c r="P845" s="9"/>
      <c r="Q845" s="9"/>
      <c r="R845" s="9"/>
      <c r="S845" s="9"/>
    </row>
    <row r="846">
      <c r="A846" s="3"/>
      <c r="B846" s="3"/>
      <c r="C846" s="3"/>
      <c r="D846" s="3"/>
      <c r="E846" s="3"/>
      <c r="F846" s="3"/>
      <c r="G846" s="99"/>
      <c r="H846" s="99"/>
      <c r="I846" s="81"/>
      <c r="J846" s="81"/>
      <c r="K846" s="3"/>
      <c r="L846" s="3"/>
      <c r="M846" s="3"/>
      <c r="N846" s="3"/>
      <c r="O846" s="3"/>
      <c r="P846" s="3"/>
      <c r="Q846" s="3"/>
      <c r="R846" s="3"/>
      <c r="S846" s="3"/>
    </row>
    <row r="847">
      <c r="A847" s="9"/>
      <c r="B847" s="9"/>
      <c r="C847" s="9"/>
      <c r="D847" s="9"/>
      <c r="E847" s="9"/>
      <c r="F847" s="9"/>
      <c r="G847" s="100"/>
      <c r="H847" s="100"/>
      <c r="I847" s="84"/>
      <c r="J847" s="84"/>
      <c r="K847" s="9"/>
      <c r="L847" s="9"/>
      <c r="M847" s="9"/>
      <c r="N847" s="9"/>
      <c r="O847" s="9"/>
      <c r="P847" s="9"/>
      <c r="Q847" s="9"/>
      <c r="R847" s="9"/>
      <c r="S847" s="9"/>
    </row>
    <row r="848">
      <c r="A848" s="3"/>
      <c r="B848" s="3"/>
      <c r="C848" s="3"/>
      <c r="D848" s="3"/>
      <c r="E848" s="3"/>
      <c r="F848" s="3"/>
      <c r="G848" s="99"/>
      <c r="H848" s="99"/>
      <c r="I848" s="81"/>
      <c r="J848" s="81"/>
      <c r="K848" s="3"/>
      <c r="L848" s="3"/>
      <c r="M848" s="3"/>
      <c r="N848" s="3"/>
      <c r="O848" s="3"/>
      <c r="P848" s="3"/>
      <c r="Q848" s="3"/>
      <c r="R848" s="3"/>
      <c r="S848" s="3"/>
    </row>
    <row r="849">
      <c r="A849" s="9"/>
      <c r="B849" s="9"/>
      <c r="C849" s="9"/>
      <c r="D849" s="9"/>
      <c r="E849" s="9"/>
      <c r="F849" s="9"/>
      <c r="G849" s="100"/>
      <c r="H849" s="100"/>
      <c r="I849" s="84"/>
      <c r="J849" s="84"/>
      <c r="K849" s="9"/>
      <c r="L849" s="9"/>
      <c r="M849" s="9"/>
      <c r="N849" s="9"/>
      <c r="O849" s="9"/>
      <c r="P849" s="9"/>
      <c r="Q849" s="9"/>
      <c r="R849" s="9"/>
      <c r="S849" s="9"/>
    </row>
    <row r="850">
      <c r="A850" s="3"/>
      <c r="B850" s="3"/>
      <c r="C850" s="3"/>
      <c r="D850" s="3"/>
      <c r="E850" s="3"/>
      <c r="F850" s="3"/>
      <c r="G850" s="99"/>
      <c r="H850" s="99"/>
      <c r="I850" s="81"/>
      <c r="J850" s="81"/>
      <c r="K850" s="3"/>
      <c r="L850" s="3"/>
      <c r="M850" s="3"/>
      <c r="N850" s="3"/>
      <c r="O850" s="3"/>
      <c r="P850" s="3"/>
      <c r="Q850" s="3"/>
      <c r="R850" s="3"/>
      <c r="S850" s="3"/>
    </row>
    <row r="851">
      <c r="A851" s="9"/>
      <c r="B851" s="9"/>
      <c r="C851" s="9"/>
      <c r="D851" s="9"/>
      <c r="E851" s="9"/>
      <c r="F851" s="9"/>
      <c r="G851" s="100"/>
      <c r="H851" s="100"/>
      <c r="I851" s="84"/>
      <c r="J851" s="84"/>
      <c r="K851" s="9"/>
      <c r="L851" s="9"/>
      <c r="M851" s="9"/>
      <c r="N851" s="9"/>
      <c r="O851" s="9"/>
      <c r="P851" s="9"/>
      <c r="Q851" s="9"/>
      <c r="R851" s="9"/>
      <c r="S851" s="9"/>
    </row>
    <row r="852">
      <c r="A852" s="3"/>
      <c r="B852" s="3"/>
      <c r="C852" s="3"/>
      <c r="D852" s="3"/>
      <c r="E852" s="3"/>
      <c r="F852" s="3"/>
      <c r="G852" s="99"/>
      <c r="H852" s="99"/>
      <c r="I852" s="81"/>
      <c r="J852" s="81"/>
      <c r="K852" s="3"/>
      <c r="L852" s="3"/>
      <c r="M852" s="3"/>
      <c r="N852" s="3"/>
      <c r="O852" s="3"/>
      <c r="P852" s="3"/>
      <c r="Q852" s="3"/>
      <c r="R852" s="3"/>
      <c r="S852" s="3"/>
    </row>
    <row r="853">
      <c r="A853" s="9"/>
      <c r="B853" s="9"/>
      <c r="C853" s="9"/>
      <c r="D853" s="9"/>
      <c r="E853" s="9"/>
      <c r="F853" s="9"/>
      <c r="G853" s="100"/>
      <c r="H853" s="100"/>
      <c r="I853" s="84"/>
      <c r="J853" s="84"/>
      <c r="K853" s="9"/>
      <c r="L853" s="9"/>
      <c r="M853" s="9"/>
      <c r="N853" s="9"/>
      <c r="O853" s="9"/>
      <c r="P853" s="9"/>
      <c r="Q853" s="9"/>
      <c r="R853" s="9"/>
      <c r="S853" s="9"/>
    </row>
    <row r="854">
      <c r="A854" s="3"/>
      <c r="B854" s="3"/>
      <c r="C854" s="3"/>
      <c r="D854" s="3"/>
      <c r="E854" s="3"/>
      <c r="F854" s="3"/>
      <c r="G854" s="99"/>
      <c r="H854" s="99"/>
      <c r="I854" s="81"/>
      <c r="J854" s="81"/>
      <c r="K854" s="3"/>
      <c r="L854" s="3"/>
      <c r="M854" s="3"/>
      <c r="N854" s="3"/>
      <c r="O854" s="3"/>
      <c r="P854" s="3"/>
      <c r="Q854" s="3"/>
      <c r="R854" s="3"/>
      <c r="S854" s="3"/>
    </row>
    <row r="855">
      <c r="A855" s="9"/>
      <c r="B855" s="9"/>
      <c r="C855" s="9"/>
      <c r="D855" s="9"/>
      <c r="E855" s="9"/>
      <c r="F855" s="9"/>
      <c r="G855" s="100"/>
      <c r="H855" s="100"/>
      <c r="I855" s="84"/>
      <c r="J855" s="84"/>
      <c r="K855" s="9"/>
      <c r="L855" s="9"/>
      <c r="M855" s="9"/>
      <c r="N855" s="9"/>
      <c r="O855" s="9"/>
      <c r="P855" s="9"/>
      <c r="Q855" s="9"/>
      <c r="R855" s="9"/>
      <c r="S855" s="9"/>
    </row>
    <row r="856">
      <c r="A856" s="3"/>
      <c r="B856" s="3"/>
      <c r="C856" s="3"/>
      <c r="D856" s="3"/>
      <c r="E856" s="3"/>
      <c r="F856" s="3"/>
      <c r="G856" s="99"/>
      <c r="H856" s="99"/>
      <c r="I856" s="81"/>
      <c r="J856" s="81"/>
      <c r="K856" s="3"/>
      <c r="L856" s="3"/>
      <c r="M856" s="3"/>
      <c r="N856" s="3"/>
      <c r="O856" s="3"/>
      <c r="P856" s="3"/>
      <c r="Q856" s="3"/>
      <c r="R856" s="3"/>
      <c r="S856" s="3"/>
    </row>
    <row r="857">
      <c r="A857" s="9"/>
      <c r="B857" s="9"/>
      <c r="C857" s="9"/>
      <c r="D857" s="9"/>
      <c r="E857" s="9"/>
      <c r="F857" s="9"/>
      <c r="G857" s="100"/>
      <c r="H857" s="100"/>
      <c r="I857" s="84"/>
      <c r="J857" s="84"/>
      <c r="K857" s="9"/>
      <c r="L857" s="9"/>
      <c r="M857" s="9"/>
      <c r="N857" s="9"/>
      <c r="O857" s="9"/>
      <c r="P857" s="9"/>
      <c r="Q857" s="9"/>
      <c r="R857" s="9"/>
      <c r="S857" s="9"/>
    </row>
    <row r="858">
      <c r="A858" s="3"/>
      <c r="B858" s="3"/>
      <c r="C858" s="3"/>
      <c r="D858" s="3"/>
      <c r="E858" s="3"/>
      <c r="F858" s="3"/>
      <c r="G858" s="99"/>
      <c r="H858" s="99"/>
      <c r="I858" s="81"/>
      <c r="J858" s="81"/>
      <c r="K858" s="3"/>
      <c r="L858" s="3"/>
      <c r="M858" s="3"/>
      <c r="N858" s="3"/>
      <c r="O858" s="3"/>
      <c r="P858" s="3"/>
      <c r="Q858" s="3"/>
      <c r="R858" s="3"/>
      <c r="S858" s="3"/>
    </row>
    <row r="859">
      <c r="A859" s="9"/>
      <c r="B859" s="9"/>
      <c r="C859" s="9"/>
      <c r="D859" s="9"/>
      <c r="E859" s="9"/>
      <c r="F859" s="9"/>
      <c r="G859" s="100"/>
      <c r="H859" s="100"/>
      <c r="I859" s="84"/>
      <c r="J859" s="84"/>
      <c r="K859" s="9"/>
      <c r="L859" s="9"/>
      <c r="M859" s="9"/>
      <c r="N859" s="9"/>
      <c r="O859" s="9"/>
      <c r="P859" s="9"/>
      <c r="Q859" s="9"/>
      <c r="R859" s="9"/>
      <c r="S859" s="9"/>
    </row>
    <row r="860">
      <c r="A860" s="3"/>
      <c r="B860" s="3"/>
      <c r="C860" s="3"/>
      <c r="D860" s="3"/>
      <c r="E860" s="3"/>
      <c r="F860" s="3"/>
      <c r="G860" s="99"/>
      <c r="H860" s="99"/>
      <c r="I860" s="81"/>
      <c r="J860" s="81"/>
      <c r="K860" s="3"/>
      <c r="L860" s="3"/>
      <c r="M860" s="3"/>
      <c r="N860" s="3"/>
      <c r="O860" s="3"/>
      <c r="P860" s="3"/>
      <c r="Q860" s="3"/>
      <c r="R860" s="3"/>
      <c r="S860" s="3"/>
    </row>
    <row r="861">
      <c r="A861" s="9"/>
      <c r="B861" s="9"/>
      <c r="C861" s="9"/>
      <c r="D861" s="9"/>
      <c r="E861" s="9"/>
      <c r="F861" s="9"/>
      <c r="G861" s="100"/>
      <c r="H861" s="100"/>
      <c r="I861" s="84"/>
      <c r="J861" s="84"/>
      <c r="K861" s="9"/>
      <c r="L861" s="9"/>
      <c r="M861" s="9"/>
      <c r="N861" s="9"/>
      <c r="O861" s="9"/>
      <c r="P861" s="9"/>
      <c r="Q861" s="9"/>
      <c r="R861" s="9"/>
      <c r="S861" s="9"/>
    </row>
    <row r="862">
      <c r="A862" s="3"/>
      <c r="B862" s="3"/>
      <c r="C862" s="3"/>
      <c r="D862" s="3"/>
      <c r="E862" s="3"/>
      <c r="F862" s="3"/>
      <c r="G862" s="99"/>
      <c r="H862" s="99"/>
      <c r="I862" s="81"/>
      <c r="J862" s="81"/>
      <c r="K862" s="3"/>
      <c r="L862" s="3"/>
      <c r="M862" s="3"/>
      <c r="N862" s="3"/>
      <c r="O862" s="3"/>
      <c r="P862" s="3"/>
      <c r="Q862" s="3"/>
      <c r="R862" s="3"/>
      <c r="S862" s="3"/>
    </row>
    <row r="863">
      <c r="A863" s="9"/>
      <c r="B863" s="9"/>
      <c r="C863" s="9"/>
      <c r="D863" s="9"/>
      <c r="E863" s="9"/>
      <c r="F863" s="9"/>
      <c r="G863" s="100"/>
      <c r="H863" s="100"/>
      <c r="I863" s="84"/>
      <c r="J863" s="84"/>
      <c r="K863" s="9"/>
      <c r="L863" s="9"/>
      <c r="M863" s="9"/>
      <c r="N863" s="9"/>
      <c r="O863" s="9"/>
      <c r="P863" s="9"/>
      <c r="Q863" s="9"/>
      <c r="R863" s="9"/>
      <c r="S863" s="9"/>
    </row>
    <row r="864">
      <c r="A864" s="3"/>
      <c r="B864" s="3"/>
      <c r="C864" s="3"/>
      <c r="D864" s="3"/>
      <c r="E864" s="3"/>
      <c r="F864" s="3"/>
      <c r="G864" s="99"/>
      <c r="H864" s="99"/>
      <c r="I864" s="81"/>
      <c r="J864" s="81"/>
      <c r="K864" s="3"/>
      <c r="L864" s="3"/>
      <c r="M864" s="3"/>
      <c r="N864" s="3"/>
      <c r="O864" s="3"/>
      <c r="P864" s="3"/>
      <c r="Q864" s="3"/>
      <c r="R864" s="3"/>
      <c r="S864" s="3"/>
    </row>
    <row r="865">
      <c r="A865" s="9"/>
      <c r="B865" s="9"/>
      <c r="C865" s="9"/>
      <c r="D865" s="9"/>
      <c r="E865" s="9"/>
      <c r="F865" s="9"/>
      <c r="G865" s="100"/>
      <c r="H865" s="100"/>
      <c r="I865" s="84"/>
      <c r="J865" s="84"/>
      <c r="K865" s="9"/>
      <c r="L865" s="9"/>
      <c r="M865" s="9"/>
      <c r="N865" s="9"/>
      <c r="O865" s="9"/>
      <c r="P865" s="9"/>
      <c r="Q865" s="9"/>
      <c r="R865" s="9"/>
      <c r="S865" s="9"/>
    </row>
    <row r="866">
      <c r="A866" s="3"/>
      <c r="B866" s="3"/>
      <c r="C866" s="3"/>
      <c r="D866" s="3"/>
      <c r="E866" s="3"/>
      <c r="F866" s="3"/>
      <c r="G866" s="99"/>
      <c r="H866" s="99"/>
      <c r="I866" s="81"/>
      <c r="J866" s="81"/>
      <c r="K866" s="3"/>
      <c r="L866" s="3"/>
      <c r="M866" s="3"/>
      <c r="N866" s="3"/>
      <c r="O866" s="3"/>
      <c r="P866" s="3"/>
      <c r="Q866" s="3"/>
      <c r="R866" s="3"/>
      <c r="S866" s="3"/>
    </row>
    <row r="867">
      <c r="A867" s="9"/>
      <c r="B867" s="9"/>
      <c r="C867" s="9"/>
      <c r="D867" s="9"/>
      <c r="E867" s="9"/>
      <c r="F867" s="9"/>
      <c r="G867" s="100"/>
      <c r="H867" s="100"/>
      <c r="I867" s="84"/>
      <c r="J867" s="84"/>
      <c r="K867" s="9"/>
      <c r="L867" s="9"/>
      <c r="M867" s="9"/>
      <c r="N867" s="9"/>
      <c r="O867" s="9"/>
      <c r="P867" s="9"/>
      <c r="Q867" s="9"/>
      <c r="R867" s="9"/>
      <c r="S867" s="9"/>
    </row>
    <row r="868">
      <c r="A868" s="3"/>
      <c r="B868" s="3"/>
      <c r="C868" s="3"/>
      <c r="D868" s="3"/>
      <c r="E868" s="3"/>
      <c r="F868" s="3"/>
      <c r="G868" s="99"/>
      <c r="H868" s="99"/>
      <c r="I868" s="81"/>
      <c r="J868" s="81"/>
      <c r="K868" s="3"/>
      <c r="L868" s="3"/>
      <c r="M868" s="3"/>
      <c r="N868" s="3"/>
      <c r="O868" s="3"/>
      <c r="P868" s="3"/>
      <c r="Q868" s="3"/>
      <c r="R868" s="3"/>
      <c r="S868" s="3"/>
    </row>
    <row r="869">
      <c r="A869" s="9"/>
      <c r="B869" s="9"/>
      <c r="C869" s="9"/>
      <c r="D869" s="9"/>
      <c r="E869" s="9"/>
      <c r="F869" s="9"/>
      <c r="G869" s="100"/>
      <c r="H869" s="100"/>
      <c r="I869" s="84"/>
      <c r="J869" s="84"/>
      <c r="K869" s="9"/>
      <c r="L869" s="9"/>
      <c r="M869" s="9"/>
      <c r="N869" s="9"/>
      <c r="O869" s="9"/>
      <c r="P869" s="9"/>
      <c r="Q869" s="9"/>
      <c r="R869" s="9"/>
      <c r="S869" s="9"/>
    </row>
    <row r="870">
      <c r="A870" s="3"/>
      <c r="B870" s="3"/>
      <c r="C870" s="3"/>
      <c r="D870" s="3"/>
      <c r="E870" s="3"/>
      <c r="F870" s="3"/>
      <c r="G870" s="99"/>
      <c r="H870" s="99"/>
      <c r="I870" s="81"/>
      <c r="J870" s="81"/>
      <c r="K870" s="3"/>
      <c r="L870" s="3"/>
      <c r="M870" s="3"/>
      <c r="N870" s="3"/>
      <c r="O870" s="3"/>
      <c r="P870" s="3"/>
      <c r="Q870" s="3"/>
      <c r="R870" s="3"/>
      <c r="S870" s="3"/>
    </row>
    <row r="871">
      <c r="A871" s="9"/>
      <c r="B871" s="9"/>
      <c r="C871" s="9"/>
      <c r="D871" s="9"/>
      <c r="E871" s="9"/>
      <c r="F871" s="9"/>
      <c r="G871" s="100"/>
      <c r="H871" s="100"/>
      <c r="I871" s="84"/>
      <c r="J871" s="84"/>
      <c r="K871" s="9"/>
      <c r="L871" s="9"/>
      <c r="M871" s="9"/>
      <c r="N871" s="9"/>
      <c r="O871" s="9"/>
      <c r="P871" s="9"/>
      <c r="Q871" s="9"/>
      <c r="R871" s="9"/>
      <c r="S871" s="9"/>
    </row>
    <row r="872">
      <c r="A872" s="3"/>
      <c r="B872" s="3"/>
      <c r="C872" s="3"/>
      <c r="D872" s="3"/>
      <c r="E872" s="3"/>
      <c r="F872" s="3"/>
      <c r="G872" s="99"/>
      <c r="H872" s="99"/>
      <c r="I872" s="81"/>
      <c r="J872" s="81"/>
      <c r="K872" s="3"/>
      <c r="L872" s="3"/>
      <c r="M872" s="3"/>
      <c r="N872" s="3"/>
      <c r="O872" s="3"/>
      <c r="P872" s="3"/>
      <c r="Q872" s="3"/>
      <c r="R872" s="3"/>
      <c r="S872" s="3"/>
    </row>
    <row r="873">
      <c r="A873" s="9"/>
      <c r="B873" s="9"/>
      <c r="C873" s="9"/>
      <c r="D873" s="9"/>
      <c r="E873" s="9"/>
      <c r="F873" s="9"/>
      <c r="G873" s="100"/>
      <c r="H873" s="100"/>
      <c r="I873" s="84"/>
      <c r="J873" s="84"/>
      <c r="K873" s="9"/>
      <c r="L873" s="9"/>
      <c r="M873" s="9"/>
      <c r="N873" s="9"/>
      <c r="O873" s="9"/>
      <c r="P873" s="9"/>
      <c r="Q873" s="9"/>
      <c r="R873" s="9"/>
      <c r="S873" s="9"/>
    </row>
    <row r="874">
      <c r="A874" s="3"/>
      <c r="B874" s="3"/>
      <c r="C874" s="3"/>
      <c r="D874" s="3"/>
      <c r="E874" s="3"/>
      <c r="F874" s="3"/>
      <c r="G874" s="99"/>
      <c r="H874" s="99"/>
      <c r="I874" s="81"/>
      <c r="J874" s="81"/>
      <c r="K874" s="3"/>
      <c r="L874" s="3"/>
      <c r="M874" s="3"/>
      <c r="N874" s="3"/>
      <c r="O874" s="3"/>
      <c r="P874" s="3"/>
      <c r="Q874" s="3"/>
      <c r="R874" s="3"/>
      <c r="S874" s="3"/>
    </row>
    <row r="875">
      <c r="A875" s="9"/>
      <c r="B875" s="9"/>
      <c r="C875" s="9"/>
      <c r="D875" s="9"/>
      <c r="E875" s="9"/>
      <c r="F875" s="9"/>
      <c r="G875" s="100"/>
      <c r="H875" s="100"/>
      <c r="I875" s="84"/>
      <c r="J875" s="84"/>
      <c r="K875" s="9"/>
      <c r="L875" s="9"/>
      <c r="M875" s="9"/>
      <c r="N875" s="9"/>
      <c r="O875" s="9"/>
      <c r="P875" s="9"/>
      <c r="Q875" s="9"/>
      <c r="R875" s="9"/>
      <c r="S875" s="9"/>
    </row>
    <row r="876">
      <c r="A876" s="3"/>
      <c r="B876" s="3"/>
      <c r="C876" s="3"/>
      <c r="D876" s="3"/>
      <c r="E876" s="3"/>
      <c r="F876" s="3"/>
      <c r="G876" s="99"/>
      <c r="H876" s="99"/>
      <c r="I876" s="81"/>
      <c r="J876" s="81"/>
      <c r="K876" s="3"/>
      <c r="L876" s="3"/>
      <c r="M876" s="3"/>
      <c r="N876" s="3"/>
      <c r="O876" s="3"/>
      <c r="P876" s="3"/>
      <c r="Q876" s="3"/>
      <c r="R876" s="3"/>
      <c r="S876" s="3"/>
    </row>
    <row r="877">
      <c r="A877" s="9"/>
      <c r="B877" s="9"/>
      <c r="C877" s="9"/>
      <c r="D877" s="9"/>
      <c r="E877" s="9"/>
      <c r="F877" s="9"/>
      <c r="G877" s="100"/>
      <c r="H877" s="100"/>
      <c r="I877" s="84"/>
      <c r="J877" s="84"/>
      <c r="K877" s="9"/>
      <c r="L877" s="9"/>
      <c r="M877" s="9"/>
      <c r="N877" s="9"/>
      <c r="O877" s="9"/>
      <c r="P877" s="9"/>
      <c r="Q877" s="9"/>
      <c r="R877" s="9"/>
      <c r="S877" s="9"/>
    </row>
    <row r="878">
      <c r="A878" s="3"/>
      <c r="B878" s="3"/>
      <c r="C878" s="3"/>
      <c r="D878" s="3"/>
      <c r="E878" s="3"/>
      <c r="F878" s="3"/>
      <c r="G878" s="99"/>
      <c r="H878" s="99"/>
      <c r="I878" s="81"/>
      <c r="J878" s="81"/>
      <c r="K878" s="3"/>
      <c r="L878" s="3"/>
      <c r="M878" s="3"/>
      <c r="N878" s="3"/>
      <c r="O878" s="3"/>
      <c r="P878" s="3"/>
      <c r="Q878" s="3"/>
      <c r="R878" s="3"/>
      <c r="S878" s="3"/>
    </row>
    <row r="879">
      <c r="A879" s="9"/>
      <c r="B879" s="9"/>
      <c r="C879" s="9"/>
      <c r="D879" s="9"/>
      <c r="E879" s="9"/>
      <c r="F879" s="9"/>
      <c r="G879" s="100"/>
      <c r="H879" s="100"/>
      <c r="I879" s="84"/>
      <c r="J879" s="84"/>
      <c r="K879" s="9"/>
      <c r="L879" s="9"/>
      <c r="M879" s="9"/>
      <c r="N879" s="9"/>
      <c r="O879" s="9"/>
      <c r="P879" s="9"/>
      <c r="Q879" s="9"/>
      <c r="R879" s="9"/>
      <c r="S879" s="9"/>
    </row>
    <row r="880">
      <c r="A880" s="3"/>
      <c r="B880" s="3"/>
      <c r="C880" s="3"/>
      <c r="D880" s="3"/>
      <c r="E880" s="3"/>
      <c r="F880" s="3"/>
      <c r="G880" s="99"/>
      <c r="H880" s="99"/>
      <c r="I880" s="81"/>
      <c r="J880" s="81"/>
      <c r="K880" s="3"/>
      <c r="L880" s="3"/>
      <c r="M880" s="3"/>
      <c r="N880" s="3"/>
      <c r="O880" s="3"/>
      <c r="P880" s="3"/>
      <c r="Q880" s="3"/>
      <c r="R880" s="3"/>
      <c r="S880" s="3"/>
    </row>
    <row r="881">
      <c r="A881" s="9"/>
      <c r="B881" s="9"/>
      <c r="C881" s="9"/>
      <c r="D881" s="9"/>
      <c r="E881" s="9"/>
      <c r="F881" s="9"/>
      <c r="G881" s="100"/>
      <c r="H881" s="100"/>
      <c r="I881" s="84"/>
      <c r="J881" s="84"/>
      <c r="K881" s="9"/>
      <c r="L881" s="9"/>
      <c r="M881" s="9"/>
      <c r="N881" s="9"/>
      <c r="O881" s="9"/>
      <c r="P881" s="9"/>
      <c r="Q881" s="9"/>
      <c r="R881" s="9"/>
      <c r="S881" s="9"/>
    </row>
    <row r="882">
      <c r="A882" s="3"/>
      <c r="B882" s="3"/>
      <c r="C882" s="3"/>
      <c r="D882" s="3"/>
      <c r="E882" s="3"/>
      <c r="F882" s="3"/>
      <c r="G882" s="99"/>
      <c r="H882" s="99"/>
      <c r="I882" s="81"/>
      <c r="J882" s="81"/>
      <c r="K882" s="3"/>
      <c r="L882" s="3"/>
      <c r="M882" s="3"/>
      <c r="N882" s="3"/>
      <c r="O882" s="3"/>
      <c r="P882" s="3"/>
      <c r="Q882" s="3"/>
      <c r="R882" s="3"/>
      <c r="S882" s="3"/>
    </row>
    <row r="883">
      <c r="A883" s="9"/>
      <c r="B883" s="9"/>
      <c r="C883" s="9"/>
      <c r="D883" s="9"/>
      <c r="E883" s="9"/>
      <c r="F883" s="9"/>
      <c r="G883" s="100"/>
      <c r="H883" s="100"/>
      <c r="I883" s="84"/>
      <c r="J883" s="84"/>
      <c r="K883" s="9"/>
      <c r="L883" s="9"/>
      <c r="M883" s="9"/>
      <c r="N883" s="9"/>
      <c r="O883" s="9"/>
      <c r="P883" s="9"/>
      <c r="Q883" s="9"/>
      <c r="R883" s="9"/>
      <c r="S883" s="9"/>
    </row>
    <row r="884">
      <c r="A884" s="3"/>
      <c r="B884" s="3"/>
      <c r="C884" s="3"/>
      <c r="D884" s="3"/>
      <c r="E884" s="3"/>
      <c r="F884" s="3"/>
      <c r="G884" s="99"/>
      <c r="H884" s="99"/>
      <c r="I884" s="81"/>
      <c r="J884" s="81"/>
      <c r="K884" s="3"/>
      <c r="L884" s="3"/>
      <c r="M884" s="3"/>
      <c r="N884" s="3"/>
      <c r="O884" s="3"/>
      <c r="P884" s="3"/>
      <c r="Q884" s="3"/>
      <c r="R884" s="3"/>
      <c r="S884" s="3"/>
    </row>
    <row r="885">
      <c r="A885" s="9"/>
      <c r="B885" s="9"/>
      <c r="C885" s="9"/>
      <c r="D885" s="9"/>
      <c r="E885" s="9"/>
      <c r="F885" s="9"/>
      <c r="G885" s="100"/>
      <c r="H885" s="100"/>
      <c r="I885" s="84"/>
      <c r="J885" s="84"/>
      <c r="K885" s="9"/>
      <c r="L885" s="9"/>
      <c r="M885" s="9"/>
      <c r="N885" s="9"/>
      <c r="O885" s="9"/>
      <c r="P885" s="9"/>
      <c r="Q885" s="9"/>
      <c r="R885" s="9"/>
      <c r="S885" s="9"/>
    </row>
    <row r="886">
      <c r="A886" s="3"/>
      <c r="B886" s="3"/>
      <c r="C886" s="3"/>
      <c r="D886" s="3"/>
      <c r="E886" s="3"/>
      <c r="F886" s="3"/>
      <c r="G886" s="99"/>
      <c r="H886" s="99"/>
      <c r="I886" s="81"/>
      <c r="J886" s="81"/>
      <c r="K886" s="3"/>
      <c r="L886" s="3"/>
      <c r="M886" s="3"/>
      <c r="N886" s="3"/>
      <c r="O886" s="3"/>
      <c r="P886" s="3"/>
      <c r="Q886" s="3"/>
      <c r="R886" s="3"/>
      <c r="S886" s="3"/>
    </row>
    <row r="887">
      <c r="A887" s="9"/>
      <c r="B887" s="9"/>
      <c r="C887" s="9"/>
      <c r="D887" s="9"/>
      <c r="E887" s="9"/>
      <c r="F887" s="9"/>
      <c r="G887" s="100"/>
      <c r="H887" s="100"/>
      <c r="I887" s="84"/>
      <c r="J887" s="84"/>
      <c r="K887" s="9"/>
      <c r="L887" s="9"/>
      <c r="M887" s="9"/>
      <c r="N887" s="9"/>
      <c r="O887" s="9"/>
      <c r="P887" s="9"/>
      <c r="Q887" s="9"/>
      <c r="R887" s="9"/>
      <c r="S887" s="9"/>
    </row>
    <row r="888">
      <c r="A888" s="3"/>
      <c r="B888" s="3"/>
      <c r="C888" s="3"/>
      <c r="D888" s="3"/>
      <c r="E888" s="3"/>
      <c r="F888" s="3"/>
      <c r="G888" s="99"/>
      <c r="H888" s="99"/>
      <c r="I888" s="81"/>
      <c r="J888" s="81"/>
      <c r="K888" s="3"/>
      <c r="L888" s="3"/>
      <c r="M888" s="3"/>
      <c r="N888" s="3"/>
      <c r="O888" s="3"/>
      <c r="P888" s="3"/>
      <c r="Q888" s="3"/>
      <c r="R888" s="3"/>
      <c r="S888" s="3"/>
    </row>
    <row r="889">
      <c r="A889" s="9"/>
      <c r="B889" s="9"/>
      <c r="C889" s="9"/>
      <c r="D889" s="9"/>
      <c r="E889" s="9"/>
      <c r="F889" s="9"/>
      <c r="G889" s="100"/>
      <c r="H889" s="100"/>
      <c r="I889" s="84"/>
      <c r="J889" s="84"/>
      <c r="K889" s="9"/>
      <c r="L889" s="9"/>
      <c r="M889" s="9"/>
      <c r="N889" s="9"/>
      <c r="O889" s="9"/>
      <c r="P889" s="9"/>
      <c r="Q889" s="9"/>
      <c r="R889" s="9"/>
      <c r="S889" s="9"/>
    </row>
    <row r="890">
      <c r="A890" s="3"/>
      <c r="B890" s="3"/>
      <c r="C890" s="3"/>
      <c r="D890" s="3"/>
      <c r="E890" s="3"/>
      <c r="F890" s="3"/>
      <c r="G890" s="99"/>
      <c r="H890" s="99"/>
      <c r="I890" s="81"/>
      <c r="J890" s="81"/>
      <c r="K890" s="3"/>
      <c r="L890" s="3"/>
      <c r="M890" s="3"/>
      <c r="N890" s="3"/>
      <c r="O890" s="3"/>
      <c r="P890" s="3"/>
      <c r="Q890" s="3"/>
      <c r="R890" s="3"/>
      <c r="S890" s="3"/>
    </row>
    <row r="891">
      <c r="A891" s="9"/>
      <c r="B891" s="9"/>
      <c r="C891" s="9"/>
      <c r="D891" s="9"/>
      <c r="E891" s="9"/>
      <c r="F891" s="9"/>
      <c r="G891" s="100"/>
      <c r="H891" s="100"/>
      <c r="I891" s="84"/>
      <c r="J891" s="84"/>
      <c r="K891" s="9"/>
      <c r="L891" s="9"/>
      <c r="M891" s="9"/>
      <c r="N891" s="9"/>
      <c r="O891" s="9"/>
      <c r="P891" s="9"/>
      <c r="Q891" s="9"/>
      <c r="R891" s="9"/>
      <c r="S891" s="9"/>
    </row>
    <row r="892">
      <c r="A892" s="3"/>
      <c r="B892" s="3"/>
      <c r="C892" s="3"/>
      <c r="D892" s="3"/>
      <c r="E892" s="3"/>
      <c r="F892" s="3"/>
      <c r="G892" s="99"/>
      <c r="H892" s="99"/>
      <c r="I892" s="81"/>
      <c r="J892" s="81"/>
      <c r="K892" s="3"/>
      <c r="L892" s="3"/>
      <c r="M892" s="3"/>
      <c r="N892" s="3"/>
      <c r="O892" s="3"/>
      <c r="P892" s="3"/>
      <c r="Q892" s="3"/>
      <c r="R892" s="3"/>
      <c r="S892" s="3"/>
    </row>
    <row r="893">
      <c r="A893" s="9"/>
      <c r="B893" s="9"/>
      <c r="C893" s="9"/>
      <c r="D893" s="9"/>
      <c r="E893" s="9"/>
      <c r="F893" s="9"/>
      <c r="G893" s="100"/>
      <c r="H893" s="100"/>
      <c r="I893" s="84"/>
      <c r="J893" s="84"/>
      <c r="K893" s="9"/>
      <c r="L893" s="9"/>
      <c r="M893" s="9"/>
      <c r="N893" s="9"/>
      <c r="O893" s="9"/>
      <c r="P893" s="9"/>
      <c r="Q893" s="9"/>
      <c r="R893" s="9"/>
      <c r="S893" s="9"/>
    </row>
    <row r="894">
      <c r="A894" s="3"/>
      <c r="B894" s="3"/>
      <c r="C894" s="3"/>
      <c r="D894" s="3"/>
      <c r="E894" s="3"/>
      <c r="F894" s="3"/>
      <c r="G894" s="99"/>
      <c r="H894" s="99"/>
      <c r="I894" s="81"/>
      <c r="J894" s="81"/>
      <c r="K894" s="3"/>
      <c r="L894" s="3"/>
      <c r="M894" s="3"/>
      <c r="N894" s="3"/>
      <c r="O894" s="3"/>
      <c r="P894" s="3"/>
      <c r="Q894" s="3"/>
      <c r="R894" s="3"/>
      <c r="S894" s="3"/>
    </row>
    <row r="895">
      <c r="A895" s="9"/>
      <c r="B895" s="9"/>
      <c r="C895" s="9"/>
      <c r="D895" s="9"/>
      <c r="E895" s="9"/>
      <c r="F895" s="9"/>
      <c r="G895" s="100"/>
      <c r="H895" s="100"/>
      <c r="I895" s="84"/>
      <c r="J895" s="84"/>
      <c r="K895" s="9"/>
      <c r="L895" s="9"/>
      <c r="M895" s="9"/>
      <c r="N895" s="9"/>
      <c r="O895" s="9"/>
      <c r="P895" s="9"/>
      <c r="Q895" s="9"/>
      <c r="R895" s="9"/>
      <c r="S895" s="9"/>
    </row>
    <row r="896">
      <c r="A896" s="3"/>
      <c r="B896" s="3"/>
      <c r="C896" s="3"/>
      <c r="D896" s="3"/>
      <c r="E896" s="3"/>
      <c r="F896" s="3"/>
      <c r="G896" s="99"/>
      <c r="H896" s="99"/>
      <c r="I896" s="81"/>
      <c r="J896" s="81"/>
      <c r="K896" s="3"/>
      <c r="L896" s="3"/>
      <c r="M896" s="3"/>
      <c r="N896" s="3"/>
      <c r="O896" s="3"/>
      <c r="P896" s="3"/>
      <c r="Q896" s="3"/>
      <c r="R896" s="3"/>
      <c r="S896" s="3"/>
    </row>
    <row r="897">
      <c r="A897" s="9"/>
      <c r="B897" s="9"/>
      <c r="C897" s="9"/>
      <c r="D897" s="9"/>
      <c r="E897" s="9"/>
      <c r="F897" s="9"/>
      <c r="G897" s="100"/>
      <c r="H897" s="100"/>
      <c r="I897" s="84"/>
      <c r="J897" s="84"/>
      <c r="K897" s="9"/>
      <c r="L897" s="9"/>
      <c r="M897" s="9"/>
      <c r="N897" s="9"/>
      <c r="O897" s="9"/>
      <c r="P897" s="9"/>
      <c r="Q897" s="9"/>
      <c r="R897" s="9"/>
      <c r="S897" s="9"/>
    </row>
    <row r="898">
      <c r="A898" s="3"/>
      <c r="B898" s="3"/>
      <c r="C898" s="3"/>
      <c r="D898" s="3"/>
      <c r="E898" s="3"/>
      <c r="F898" s="3"/>
      <c r="G898" s="99"/>
      <c r="H898" s="99"/>
      <c r="I898" s="81"/>
      <c r="J898" s="81"/>
      <c r="K898" s="3"/>
      <c r="L898" s="3"/>
      <c r="M898" s="3"/>
      <c r="N898" s="3"/>
      <c r="O898" s="3"/>
      <c r="P898" s="3"/>
      <c r="Q898" s="3"/>
      <c r="R898" s="3"/>
      <c r="S898" s="3"/>
    </row>
    <row r="899">
      <c r="A899" s="9"/>
      <c r="B899" s="9"/>
      <c r="C899" s="9"/>
      <c r="D899" s="9"/>
      <c r="E899" s="9"/>
      <c r="F899" s="9"/>
      <c r="G899" s="100"/>
      <c r="H899" s="100"/>
      <c r="I899" s="84"/>
      <c r="J899" s="84"/>
      <c r="K899" s="9"/>
      <c r="L899" s="9"/>
      <c r="M899" s="9"/>
      <c r="N899" s="9"/>
      <c r="O899" s="9"/>
      <c r="P899" s="9"/>
      <c r="Q899" s="9"/>
      <c r="R899" s="9"/>
      <c r="S899" s="9"/>
    </row>
    <row r="900">
      <c r="A900" s="3"/>
      <c r="B900" s="3"/>
      <c r="C900" s="3"/>
      <c r="D900" s="3"/>
      <c r="E900" s="3"/>
      <c r="F900" s="3"/>
      <c r="G900" s="99"/>
      <c r="H900" s="99"/>
      <c r="I900" s="81"/>
      <c r="J900" s="81"/>
      <c r="K900" s="3"/>
      <c r="L900" s="3"/>
      <c r="M900" s="3"/>
      <c r="N900" s="3"/>
      <c r="O900" s="3"/>
      <c r="P900" s="3"/>
      <c r="Q900" s="3"/>
      <c r="R900" s="3"/>
      <c r="S900" s="3"/>
    </row>
    <row r="901">
      <c r="A901" s="9"/>
      <c r="B901" s="9"/>
      <c r="C901" s="9"/>
      <c r="D901" s="9"/>
      <c r="E901" s="9"/>
      <c r="F901" s="9"/>
      <c r="G901" s="100"/>
      <c r="H901" s="100"/>
      <c r="I901" s="84"/>
      <c r="J901" s="84"/>
      <c r="K901" s="9"/>
      <c r="L901" s="9"/>
      <c r="M901" s="9"/>
      <c r="N901" s="9"/>
      <c r="O901" s="9"/>
      <c r="P901" s="9"/>
      <c r="Q901" s="9"/>
      <c r="R901" s="9"/>
      <c r="S901" s="9"/>
    </row>
    <row r="902">
      <c r="A902" s="3"/>
      <c r="B902" s="3"/>
      <c r="C902" s="3"/>
      <c r="D902" s="3"/>
      <c r="E902" s="3"/>
      <c r="F902" s="3"/>
      <c r="G902" s="99"/>
      <c r="H902" s="99"/>
      <c r="I902" s="81"/>
      <c r="J902" s="81"/>
      <c r="K902" s="3"/>
      <c r="L902" s="3"/>
      <c r="M902" s="3"/>
      <c r="N902" s="3"/>
      <c r="O902" s="3"/>
      <c r="P902" s="3"/>
      <c r="Q902" s="3"/>
      <c r="R902" s="3"/>
      <c r="S902" s="3"/>
    </row>
    <row r="903">
      <c r="A903" s="9"/>
      <c r="B903" s="9"/>
      <c r="C903" s="9"/>
      <c r="D903" s="9"/>
      <c r="E903" s="9"/>
      <c r="F903" s="9"/>
      <c r="G903" s="100"/>
      <c r="H903" s="100"/>
      <c r="I903" s="84"/>
      <c r="J903" s="84"/>
      <c r="K903" s="9"/>
      <c r="L903" s="9"/>
      <c r="M903" s="9"/>
      <c r="N903" s="9"/>
      <c r="O903" s="9"/>
      <c r="P903" s="9"/>
      <c r="Q903" s="9"/>
      <c r="R903" s="9"/>
      <c r="S903" s="9"/>
    </row>
    <row r="904">
      <c r="A904" s="3"/>
      <c r="B904" s="3"/>
      <c r="C904" s="3"/>
      <c r="D904" s="3"/>
      <c r="E904" s="3"/>
      <c r="F904" s="3"/>
      <c r="G904" s="99"/>
      <c r="H904" s="99"/>
      <c r="I904" s="81"/>
      <c r="J904" s="81"/>
      <c r="K904" s="3"/>
      <c r="L904" s="3"/>
      <c r="M904" s="3"/>
      <c r="N904" s="3"/>
      <c r="O904" s="3"/>
      <c r="P904" s="3"/>
      <c r="Q904" s="3"/>
      <c r="R904" s="3"/>
      <c r="S904" s="3"/>
    </row>
    <row r="905">
      <c r="A905" s="9"/>
      <c r="B905" s="9"/>
      <c r="C905" s="9"/>
      <c r="D905" s="9"/>
      <c r="E905" s="9"/>
      <c r="F905" s="9"/>
      <c r="G905" s="100"/>
      <c r="H905" s="100"/>
      <c r="I905" s="84"/>
      <c r="J905" s="84"/>
      <c r="K905" s="9"/>
      <c r="L905" s="9"/>
      <c r="M905" s="9"/>
      <c r="N905" s="9"/>
      <c r="O905" s="9"/>
      <c r="P905" s="9"/>
      <c r="Q905" s="9"/>
      <c r="R905" s="9"/>
      <c r="S905" s="9"/>
    </row>
    <row r="906">
      <c r="A906" s="3"/>
      <c r="B906" s="3"/>
      <c r="C906" s="3"/>
      <c r="D906" s="3"/>
      <c r="E906" s="3"/>
      <c r="F906" s="3"/>
      <c r="G906" s="99"/>
      <c r="H906" s="99"/>
      <c r="I906" s="81"/>
      <c r="J906" s="81"/>
      <c r="K906" s="3"/>
      <c r="L906" s="3"/>
      <c r="M906" s="3"/>
      <c r="N906" s="3"/>
      <c r="O906" s="3"/>
      <c r="P906" s="3"/>
      <c r="Q906" s="3"/>
      <c r="R906" s="3"/>
      <c r="S906" s="3"/>
    </row>
    <row r="907">
      <c r="A907" s="9"/>
      <c r="B907" s="9"/>
      <c r="C907" s="9"/>
      <c r="D907" s="9"/>
      <c r="E907" s="9"/>
      <c r="F907" s="9"/>
      <c r="G907" s="100"/>
      <c r="H907" s="100"/>
      <c r="I907" s="84"/>
      <c r="J907" s="84"/>
      <c r="K907" s="9"/>
      <c r="L907" s="9"/>
      <c r="M907" s="9"/>
      <c r="N907" s="9"/>
      <c r="O907" s="9"/>
      <c r="P907" s="9"/>
      <c r="Q907" s="9"/>
      <c r="R907" s="9"/>
      <c r="S907" s="9"/>
    </row>
    <row r="908">
      <c r="A908" s="3"/>
      <c r="B908" s="3"/>
      <c r="C908" s="3"/>
      <c r="D908" s="3"/>
      <c r="E908" s="3"/>
      <c r="F908" s="3"/>
      <c r="G908" s="99"/>
      <c r="H908" s="99"/>
      <c r="I908" s="81"/>
      <c r="J908" s="81"/>
      <c r="K908" s="3"/>
      <c r="L908" s="3"/>
      <c r="M908" s="3"/>
      <c r="N908" s="3"/>
      <c r="O908" s="3"/>
      <c r="P908" s="3"/>
      <c r="Q908" s="3"/>
      <c r="R908" s="3"/>
      <c r="S908" s="3"/>
    </row>
    <row r="909">
      <c r="A909" s="9"/>
      <c r="B909" s="9"/>
      <c r="C909" s="9"/>
      <c r="D909" s="9"/>
      <c r="E909" s="9"/>
      <c r="F909" s="9"/>
      <c r="G909" s="100"/>
      <c r="H909" s="100"/>
      <c r="I909" s="84"/>
      <c r="J909" s="84"/>
      <c r="K909" s="9"/>
      <c r="L909" s="9"/>
      <c r="M909" s="9"/>
      <c r="N909" s="9"/>
      <c r="O909" s="9"/>
      <c r="P909" s="9"/>
      <c r="Q909" s="9"/>
      <c r="R909" s="9"/>
      <c r="S909" s="9"/>
    </row>
    <row r="910">
      <c r="A910" s="3"/>
      <c r="B910" s="3"/>
      <c r="C910" s="3"/>
      <c r="D910" s="3"/>
      <c r="E910" s="3"/>
      <c r="F910" s="3"/>
      <c r="G910" s="99"/>
      <c r="H910" s="99"/>
      <c r="I910" s="81"/>
      <c r="J910" s="81"/>
      <c r="K910" s="3"/>
      <c r="L910" s="3"/>
      <c r="M910" s="3"/>
      <c r="N910" s="3"/>
      <c r="O910" s="3"/>
      <c r="P910" s="3"/>
      <c r="Q910" s="3"/>
      <c r="R910" s="3"/>
      <c r="S910" s="3"/>
    </row>
    <row r="911">
      <c r="A911" s="9"/>
      <c r="B911" s="9"/>
      <c r="C911" s="9"/>
      <c r="D911" s="9"/>
      <c r="E911" s="9"/>
      <c r="F911" s="9"/>
      <c r="G911" s="100"/>
      <c r="H911" s="100"/>
      <c r="I911" s="84"/>
      <c r="J911" s="84"/>
      <c r="K911" s="9"/>
      <c r="L911" s="9"/>
      <c r="M911" s="9"/>
      <c r="N911" s="9"/>
      <c r="O911" s="9"/>
      <c r="P911" s="9"/>
      <c r="Q911" s="9"/>
      <c r="R911" s="9"/>
      <c r="S911" s="9"/>
    </row>
    <row r="912">
      <c r="A912" s="3"/>
      <c r="B912" s="3"/>
      <c r="C912" s="3"/>
      <c r="D912" s="3"/>
      <c r="E912" s="3"/>
      <c r="F912" s="3"/>
      <c r="G912" s="99"/>
      <c r="H912" s="99"/>
      <c r="I912" s="81"/>
      <c r="J912" s="81"/>
      <c r="K912" s="3"/>
      <c r="L912" s="3"/>
      <c r="M912" s="3"/>
      <c r="N912" s="3"/>
      <c r="O912" s="3"/>
      <c r="P912" s="3"/>
      <c r="Q912" s="3"/>
      <c r="R912" s="3"/>
      <c r="S912" s="3"/>
    </row>
    <row r="913">
      <c r="A913" s="9"/>
      <c r="B913" s="9"/>
      <c r="C913" s="9"/>
      <c r="D913" s="9"/>
      <c r="E913" s="9"/>
      <c r="F913" s="9"/>
      <c r="G913" s="100"/>
      <c r="H913" s="100"/>
      <c r="I913" s="84"/>
      <c r="J913" s="84"/>
      <c r="K913" s="9"/>
      <c r="L913" s="9"/>
      <c r="M913" s="9"/>
      <c r="N913" s="9"/>
      <c r="O913" s="9"/>
      <c r="P913" s="9"/>
      <c r="Q913" s="9"/>
      <c r="R913" s="9"/>
      <c r="S913" s="9"/>
    </row>
    <row r="914">
      <c r="A914" s="3"/>
      <c r="B914" s="3"/>
      <c r="C914" s="3"/>
      <c r="D914" s="3"/>
      <c r="E914" s="3"/>
      <c r="F914" s="3"/>
      <c r="G914" s="99"/>
      <c r="H914" s="99"/>
      <c r="I914" s="81"/>
      <c r="J914" s="81"/>
      <c r="K914" s="3"/>
      <c r="L914" s="3"/>
      <c r="M914" s="3"/>
      <c r="N914" s="3"/>
      <c r="O914" s="3"/>
      <c r="P914" s="3"/>
      <c r="Q914" s="3"/>
      <c r="R914" s="3"/>
      <c r="S914" s="3"/>
    </row>
    <row r="915">
      <c r="A915" s="9"/>
      <c r="B915" s="9"/>
      <c r="C915" s="9"/>
      <c r="D915" s="9"/>
      <c r="E915" s="9"/>
      <c r="F915" s="9"/>
      <c r="G915" s="100"/>
      <c r="H915" s="100"/>
      <c r="I915" s="84"/>
      <c r="J915" s="84"/>
      <c r="K915" s="9"/>
      <c r="L915" s="9"/>
      <c r="M915" s="9"/>
      <c r="N915" s="9"/>
      <c r="O915" s="9"/>
      <c r="P915" s="9"/>
      <c r="Q915" s="9"/>
      <c r="R915" s="9"/>
      <c r="S915" s="9"/>
    </row>
    <row r="916">
      <c r="A916" s="3"/>
      <c r="B916" s="3"/>
      <c r="C916" s="3"/>
      <c r="D916" s="3"/>
      <c r="E916" s="3"/>
      <c r="F916" s="3"/>
      <c r="G916" s="99"/>
      <c r="H916" s="99"/>
      <c r="I916" s="81"/>
      <c r="J916" s="81"/>
      <c r="K916" s="3"/>
      <c r="L916" s="3"/>
      <c r="M916" s="3"/>
      <c r="N916" s="3"/>
      <c r="O916" s="3"/>
      <c r="P916" s="3"/>
      <c r="Q916" s="3"/>
      <c r="R916" s="3"/>
      <c r="S916" s="3"/>
    </row>
    <row r="917">
      <c r="A917" s="9"/>
      <c r="B917" s="9"/>
      <c r="C917" s="9"/>
      <c r="D917" s="9"/>
      <c r="E917" s="9"/>
      <c r="F917" s="9"/>
      <c r="G917" s="100"/>
      <c r="H917" s="100"/>
      <c r="I917" s="84"/>
      <c r="J917" s="84"/>
      <c r="K917" s="9"/>
      <c r="L917" s="9"/>
      <c r="M917" s="9"/>
      <c r="N917" s="9"/>
      <c r="O917" s="9"/>
      <c r="P917" s="9"/>
      <c r="Q917" s="9"/>
      <c r="R917" s="9"/>
      <c r="S917" s="9"/>
    </row>
    <row r="918">
      <c r="A918" s="3"/>
      <c r="B918" s="3"/>
      <c r="C918" s="3"/>
      <c r="D918" s="3"/>
      <c r="E918" s="3"/>
      <c r="F918" s="3"/>
      <c r="G918" s="99"/>
      <c r="H918" s="99"/>
      <c r="I918" s="81"/>
      <c r="J918" s="81"/>
      <c r="K918" s="3"/>
      <c r="L918" s="3"/>
      <c r="M918" s="3"/>
      <c r="N918" s="3"/>
      <c r="O918" s="3"/>
      <c r="P918" s="3"/>
      <c r="Q918" s="3"/>
      <c r="R918" s="3"/>
      <c r="S918" s="3"/>
    </row>
    <row r="919">
      <c r="A919" s="9"/>
      <c r="B919" s="9"/>
      <c r="C919" s="9"/>
      <c r="D919" s="9"/>
      <c r="E919" s="9"/>
      <c r="F919" s="9"/>
      <c r="G919" s="100"/>
      <c r="H919" s="100"/>
      <c r="I919" s="84"/>
      <c r="J919" s="84"/>
      <c r="K919" s="9"/>
      <c r="L919" s="9"/>
      <c r="M919" s="9"/>
      <c r="N919" s="9"/>
      <c r="O919" s="9"/>
      <c r="P919" s="9"/>
      <c r="Q919" s="9"/>
      <c r="R919" s="9"/>
      <c r="S919" s="9"/>
    </row>
    <row r="920">
      <c r="A920" s="3"/>
      <c r="B920" s="3"/>
      <c r="C920" s="3"/>
      <c r="D920" s="3"/>
      <c r="E920" s="3"/>
      <c r="F920" s="3"/>
      <c r="G920" s="99"/>
      <c r="H920" s="99"/>
      <c r="I920" s="81"/>
      <c r="J920" s="81"/>
      <c r="K920" s="3"/>
      <c r="L920" s="3"/>
      <c r="M920" s="3"/>
      <c r="N920" s="3"/>
      <c r="O920" s="3"/>
      <c r="P920" s="3"/>
      <c r="Q920" s="3"/>
      <c r="R920" s="3"/>
      <c r="S920" s="3"/>
    </row>
    <row r="921">
      <c r="A921" s="9"/>
      <c r="B921" s="9"/>
      <c r="C921" s="9"/>
      <c r="D921" s="9"/>
      <c r="E921" s="9"/>
      <c r="F921" s="9"/>
      <c r="G921" s="100"/>
      <c r="H921" s="100"/>
      <c r="I921" s="84"/>
      <c r="J921" s="84"/>
      <c r="K921" s="9"/>
      <c r="L921" s="9"/>
      <c r="M921" s="9"/>
      <c r="N921" s="9"/>
      <c r="O921" s="9"/>
      <c r="P921" s="9"/>
      <c r="Q921" s="9"/>
      <c r="R921" s="9"/>
      <c r="S921" s="9"/>
    </row>
    <row r="922">
      <c r="A922" s="3"/>
      <c r="B922" s="3"/>
      <c r="C922" s="3"/>
      <c r="D922" s="3"/>
      <c r="E922" s="3"/>
      <c r="F922" s="3"/>
      <c r="G922" s="99"/>
      <c r="H922" s="99"/>
      <c r="I922" s="81"/>
      <c r="J922" s="81"/>
      <c r="K922" s="3"/>
      <c r="L922" s="3"/>
      <c r="M922" s="3"/>
      <c r="N922" s="3"/>
      <c r="O922" s="3"/>
      <c r="P922" s="3"/>
      <c r="Q922" s="3"/>
      <c r="R922" s="3"/>
      <c r="S922" s="3"/>
    </row>
    <row r="923">
      <c r="A923" s="9"/>
      <c r="B923" s="9"/>
      <c r="C923" s="9"/>
      <c r="D923" s="9"/>
      <c r="E923" s="9"/>
      <c r="F923" s="9"/>
      <c r="G923" s="100"/>
      <c r="H923" s="100"/>
      <c r="I923" s="84"/>
      <c r="J923" s="84"/>
      <c r="K923" s="9"/>
      <c r="L923" s="9"/>
      <c r="M923" s="9"/>
      <c r="N923" s="9"/>
      <c r="O923" s="9"/>
      <c r="P923" s="9"/>
      <c r="Q923" s="9"/>
      <c r="R923" s="9"/>
      <c r="S923" s="9"/>
    </row>
    <row r="924">
      <c r="A924" s="3"/>
      <c r="B924" s="3"/>
      <c r="C924" s="3"/>
      <c r="D924" s="3"/>
      <c r="E924" s="3"/>
      <c r="F924" s="3"/>
      <c r="G924" s="99"/>
      <c r="H924" s="99"/>
      <c r="I924" s="81"/>
      <c r="J924" s="81"/>
      <c r="K924" s="3"/>
      <c r="L924" s="3"/>
      <c r="M924" s="3"/>
      <c r="N924" s="3"/>
      <c r="O924" s="3"/>
      <c r="P924" s="3"/>
      <c r="Q924" s="3"/>
      <c r="R924" s="3"/>
      <c r="S924" s="3"/>
    </row>
    <row r="925">
      <c r="A925" s="9"/>
      <c r="B925" s="9"/>
      <c r="C925" s="9"/>
      <c r="D925" s="9"/>
      <c r="E925" s="9"/>
      <c r="F925" s="9"/>
      <c r="G925" s="100"/>
      <c r="H925" s="100"/>
      <c r="I925" s="84"/>
      <c r="J925" s="84"/>
      <c r="K925" s="9"/>
      <c r="L925" s="9"/>
      <c r="M925" s="9"/>
      <c r="N925" s="9"/>
      <c r="O925" s="9"/>
      <c r="P925" s="9"/>
      <c r="Q925" s="9"/>
      <c r="R925" s="9"/>
      <c r="S925" s="9"/>
    </row>
    <row r="926">
      <c r="A926" s="3"/>
      <c r="B926" s="3"/>
      <c r="C926" s="3"/>
      <c r="D926" s="3"/>
      <c r="E926" s="3"/>
      <c r="F926" s="3"/>
      <c r="G926" s="99"/>
      <c r="H926" s="99"/>
      <c r="I926" s="81"/>
      <c r="J926" s="81"/>
      <c r="K926" s="3"/>
      <c r="L926" s="3"/>
      <c r="M926" s="3"/>
      <c r="N926" s="3"/>
      <c r="O926" s="3"/>
      <c r="P926" s="3"/>
      <c r="Q926" s="3"/>
      <c r="R926" s="3"/>
      <c r="S926" s="3"/>
    </row>
    <row r="927">
      <c r="A927" s="9"/>
      <c r="B927" s="9"/>
      <c r="C927" s="9"/>
      <c r="D927" s="9"/>
      <c r="E927" s="9"/>
      <c r="F927" s="9"/>
      <c r="G927" s="100"/>
      <c r="H927" s="100"/>
      <c r="I927" s="84"/>
      <c r="J927" s="84"/>
      <c r="K927" s="9"/>
      <c r="L927" s="9"/>
      <c r="M927" s="9"/>
      <c r="N927" s="9"/>
      <c r="O927" s="9"/>
      <c r="P927" s="9"/>
      <c r="Q927" s="9"/>
      <c r="R927" s="9"/>
      <c r="S927" s="9"/>
    </row>
    <row r="928">
      <c r="A928" s="3"/>
      <c r="B928" s="3"/>
      <c r="C928" s="3"/>
      <c r="D928" s="3"/>
      <c r="E928" s="3"/>
      <c r="F928" s="3"/>
      <c r="G928" s="99"/>
      <c r="H928" s="99"/>
      <c r="I928" s="81"/>
      <c r="J928" s="81"/>
      <c r="K928" s="3"/>
      <c r="L928" s="3"/>
      <c r="M928" s="3"/>
      <c r="N928" s="3"/>
      <c r="O928" s="3"/>
      <c r="P928" s="3"/>
      <c r="Q928" s="3"/>
      <c r="R928" s="3"/>
      <c r="S928" s="3"/>
    </row>
    <row r="929">
      <c r="A929" s="9"/>
      <c r="B929" s="9"/>
      <c r="C929" s="9"/>
      <c r="D929" s="9"/>
      <c r="E929" s="9"/>
      <c r="F929" s="9"/>
      <c r="G929" s="100"/>
      <c r="H929" s="100"/>
      <c r="I929" s="84"/>
      <c r="J929" s="84"/>
      <c r="K929" s="9"/>
      <c r="L929" s="9"/>
      <c r="M929" s="9"/>
      <c r="N929" s="9"/>
      <c r="O929" s="9"/>
      <c r="P929" s="9"/>
      <c r="Q929" s="9"/>
      <c r="R929" s="9"/>
      <c r="S929" s="9"/>
    </row>
    <row r="930">
      <c r="A930" s="3"/>
      <c r="B930" s="3"/>
      <c r="C930" s="3"/>
      <c r="D930" s="3"/>
      <c r="E930" s="3"/>
      <c r="F930" s="3"/>
      <c r="G930" s="99"/>
      <c r="H930" s="99"/>
      <c r="I930" s="81"/>
      <c r="J930" s="81"/>
      <c r="K930" s="3"/>
      <c r="L930" s="3"/>
      <c r="M930" s="3"/>
      <c r="N930" s="3"/>
      <c r="O930" s="3"/>
      <c r="P930" s="3"/>
      <c r="Q930" s="3"/>
      <c r="R930" s="3"/>
      <c r="S930" s="3"/>
    </row>
    <row r="931">
      <c r="A931" s="9"/>
      <c r="B931" s="9"/>
      <c r="C931" s="9"/>
      <c r="D931" s="9"/>
      <c r="E931" s="9"/>
      <c r="F931" s="9"/>
      <c r="G931" s="100"/>
      <c r="H931" s="100"/>
      <c r="I931" s="84"/>
      <c r="J931" s="84"/>
      <c r="K931" s="9"/>
      <c r="L931" s="9"/>
      <c r="M931" s="9"/>
      <c r="N931" s="9"/>
      <c r="O931" s="9"/>
      <c r="P931" s="9"/>
      <c r="Q931" s="9"/>
      <c r="R931" s="9"/>
      <c r="S931" s="9"/>
    </row>
    <row r="932">
      <c r="A932" s="3"/>
      <c r="B932" s="3"/>
      <c r="C932" s="3"/>
      <c r="D932" s="3"/>
      <c r="E932" s="3"/>
      <c r="F932" s="3"/>
      <c r="G932" s="99"/>
      <c r="H932" s="99"/>
      <c r="I932" s="81"/>
      <c r="J932" s="81"/>
      <c r="K932" s="3"/>
      <c r="L932" s="3"/>
      <c r="M932" s="3"/>
      <c r="N932" s="3"/>
      <c r="O932" s="3"/>
      <c r="P932" s="3"/>
      <c r="Q932" s="3"/>
      <c r="R932" s="3"/>
      <c r="S932" s="3"/>
    </row>
    <row r="933">
      <c r="A933" s="9"/>
      <c r="B933" s="9"/>
      <c r="C933" s="9"/>
      <c r="D933" s="9"/>
      <c r="E933" s="9"/>
      <c r="F933" s="9"/>
      <c r="G933" s="100"/>
      <c r="H933" s="100"/>
      <c r="I933" s="84"/>
      <c r="J933" s="84"/>
      <c r="K933" s="9"/>
      <c r="L933" s="9"/>
      <c r="M933" s="9"/>
      <c r="N933" s="9"/>
      <c r="O933" s="9"/>
      <c r="P933" s="9"/>
      <c r="Q933" s="9"/>
      <c r="R933" s="9"/>
      <c r="S933" s="9"/>
    </row>
    <row r="934">
      <c r="A934" s="3"/>
      <c r="B934" s="3"/>
      <c r="C934" s="3"/>
      <c r="D934" s="3"/>
      <c r="E934" s="3"/>
      <c r="F934" s="3"/>
      <c r="G934" s="99"/>
      <c r="H934" s="99"/>
      <c r="I934" s="81"/>
      <c r="J934" s="81"/>
      <c r="K934" s="3"/>
      <c r="L934" s="3"/>
      <c r="M934" s="3"/>
      <c r="N934" s="3"/>
      <c r="O934" s="3"/>
      <c r="P934" s="3"/>
      <c r="Q934" s="3"/>
      <c r="R934" s="3"/>
      <c r="S934" s="3"/>
    </row>
    <row r="935">
      <c r="A935" s="9"/>
      <c r="B935" s="9"/>
      <c r="C935" s="9"/>
      <c r="D935" s="9"/>
      <c r="E935" s="9"/>
      <c r="F935" s="9"/>
      <c r="G935" s="100"/>
      <c r="H935" s="100"/>
      <c r="I935" s="84"/>
      <c r="J935" s="84"/>
      <c r="K935" s="9"/>
      <c r="L935" s="9"/>
      <c r="M935" s="9"/>
      <c r="N935" s="9"/>
      <c r="O935" s="9"/>
      <c r="P935" s="9"/>
      <c r="Q935" s="9"/>
      <c r="R935" s="9"/>
      <c r="S935" s="9"/>
    </row>
    <row r="936">
      <c r="A936" s="3"/>
      <c r="B936" s="3"/>
      <c r="C936" s="3"/>
      <c r="D936" s="3"/>
      <c r="E936" s="3"/>
      <c r="F936" s="3"/>
      <c r="G936" s="99"/>
      <c r="H936" s="99"/>
      <c r="I936" s="81"/>
      <c r="J936" s="81"/>
      <c r="K936" s="3"/>
      <c r="L936" s="3"/>
      <c r="M936" s="3"/>
      <c r="N936" s="3"/>
      <c r="O936" s="3"/>
      <c r="P936" s="3"/>
      <c r="Q936" s="3"/>
      <c r="R936" s="3"/>
      <c r="S936" s="3"/>
    </row>
    <row r="937">
      <c r="A937" s="9"/>
      <c r="B937" s="9"/>
      <c r="C937" s="9"/>
      <c r="D937" s="9"/>
      <c r="E937" s="9"/>
      <c r="F937" s="9"/>
      <c r="G937" s="100"/>
      <c r="H937" s="100"/>
      <c r="I937" s="84"/>
      <c r="J937" s="84"/>
      <c r="K937" s="9"/>
      <c r="L937" s="9"/>
      <c r="M937" s="9"/>
      <c r="N937" s="9"/>
      <c r="O937" s="9"/>
      <c r="P937" s="9"/>
      <c r="Q937" s="9"/>
      <c r="R937" s="9"/>
      <c r="S937" s="9"/>
    </row>
    <row r="938">
      <c r="A938" s="3"/>
      <c r="B938" s="3"/>
      <c r="C938" s="3"/>
      <c r="D938" s="3"/>
      <c r="E938" s="3"/>
      <c r="F938" s="3"/>
      <c r="G938" s="99"/>
      <c r="H938" s="99"/>
      <c r="I938" s="81"/>
      <c r="J938" s="81"/>
      <c r="K938" s="3"/>
      <c r="L938" s="3"/>
      <c r="M938" s="3"/>
      <c r="N938" s="3"/>
      <c r="O938" s="3"/>
      <c r="P938" s="3"/>
      <c r="Q938" s="3"/>
      <c r="R938" s="3"/>
      <c r="S938" s="3"/>
    </row>
    <row r="939">
      <c r="A939" s="9"/>
      <c r="B939" s="9"/>
      <c r="C939" s="9"/>
      <c r="D939" s="9"/>
      <c r="E939" s="9"/>
      <c r="F939" s="9"/>
      <c r="G939" s="100"/>
      <c r="H939" s="100"/>
      <c r="I939" s="84"/>
      <c r="J939" s="84"/>
      <c r="K939" s="9"/>
      <c r="L939" s="9"/>
      <c r="M939" s="9"/>
      <c r="N939" s="9"/>
      <c r="O939" s="9"/>
      <c r="P939" s="9"/>
      <c r="Q939" s="9"/>
      <c r="R939" s="9"/>
      <c r="S939" s="9"/>
    </row>
    <row r="940">
      <c r="A940" s="3"/>
      <c r="B940" s="3"/>
      <c r="C940" s="3"/>
      <c r="D940" s="3"/>
      <c r="E940" s="3"/>
      <c r="F940" s="3"/>
      <c r="G940" s="99"/>
      <c r="H940" s="99"/>
      <c r="I940" s="81"/>
      <c r="J940" s="81"/>
      <c r="K940" s="3"/>
      <c r="L940" s="3"/>
      <c r="M940" s="3"/>
      <c r="N940" s="3"/>
      <c r="O940" s="3"/>
      <c r="P940" s="3"/>
      <c r="Q940" s="3"/>
      <c r="R940" s="3"/>
      <c r="S940" s="3"/>
    </row>
    <row r="941">
      <c r="A941" s="9"/>
      <c r="B941" s="9"/>
      <c r="C941" s="9"/>
      <c r="D941" s="9"/>
      <c r="E941" s="9"/>
      <c r="F941" s="9"/>
      <c r="G941" s="100"/>
      <c r="H941" s="100"/>
      <c r="I941" s="84"/>
      <c r="J941" s="84"/>
      <c r="K941" s="9"/>
      <c r="L941" s="9"/>
      <c r="M941" s="9"/>
      <c r="N941" s="9"/>
      <c r="O941" s="9"/>
      <c r="P941" s="9"/>
      <c r="Q941" s="9"/>
      <c r="R941" s="9"/>
      <c r="S941" s="9"/>
    </row>
    <row r="942">
      <c r="A942" s="3"/>
      <c r="B942" s="3"/>
      <c r="C942" s="3"/>
      <c r="D942" s="3"/>
      <c r="E942" s="3"/>
      <c r="F942" s="3"/>
      <c r="G942" s="99"/>
      <c r="H942" s="99"/>
      <c r="I942" s="81"/>
      <c r="J942" s="81"/>
      <c r="K942" s="3"/>
      <c r="L942" s="3"/>
      <c r="M942" s="3"/>
      <c r="N942" s="3"/>
      <c r="O942" s="3"/>
      <c r="P942" s="3"/>
      <c r="Q942" s="3"/>
      <c r="R942" s="3"/>
      <c r="S942" s="3"/>
    </row>
    <row r="943">
      <c r="A943" s="9"/>
      <c r="B943" s="9"/>
      <c r="C943" s="9"/>
      <c r="D943" s="9"/>
      <c r="E943" s="9"/>
      <c r="F943" s="9"/>
      <c r="G943" s="100"/>
      <c r="H943" s="100"/>
      <c r="I943" s="84"/>
      <c r="J943" s="84"/>
      <c r="K943" s="9"/>
      <c r="L943" s="9"/>
      <c r="M943" s="9"/>
      <c r="N943" s="9"/>
      <c r="O943" s="9"/>
      <c r="P943" s="9"/>
      <c r="Q943" s="9"/>
      <c r="R943" s="9"/>
      <c r="S943" s="9"/>
    </row>
    <row r="944">
      <c r="A944" s="3"/>
      <c r="B944" s="3"/>
      <c r="C944" s="3"/>
      <c r="D944" s="3"/>
      <c r="E944" s="3"/>
      <c r="F944" s="3"/>
      <c r="G944" s="99"/>
      <c r="H944" s="99"/>
      <c r="I944" s="81"/>
      <c r="J944" s="81"/>
      <c r="K944" s="3"/>
      <c r="L944" s="3"/>
      <c r="M944" s="3"/>
      <c r="N944" s="3"/>
      <c r="O944" s="3"/>
      <c r="P944" s="3"/>
      <c r="Q944" s="3"/>
      <c r="R944" s="3"/>
      <c r="S944" s="3"/>
    </row>
    <row r="945">
      <c r="A945" s="9"/>
      <c r="B945" s="9"/>
      <c r="C945" s="9"/>
      <c r="D945" s="9"/>
      <c r="E945" s="9"/>
      <c r="F945" s="9"/>
      <c r="G945" s="100"/>
      <c r="H945" s="100"/>
      <c r="I945" s="84"/>
      <c r="J945" s="84"/>
      <c r="K945" s="9"/>
      <c r="L945" s="9"/>
      <c r="M945" s="9"/>
      <c r="N945" s="9"/>
      <c r="O945" s="9"/>
      <c r="P945" s="9"/>
      <c r="Q945" s="9"/>
      <c r="R945" s="9"/>
      <c r="S945" s="9"/>
    </row>
    <row r="946">
      <c r="A946" s="3"/>
      <c r="B946" s="3"/>
      <c r="C946" s="3"/>
      <c r="D946" s="3"/>
      <c r="E946" s="3"/>
      <c r="F946" s="3"/>
      <c r="G946" s="99"/>
      <c r="H946" s="99"/>
      <c r="I946" s="81"/>
      <c r="J946" s="81"/>
      <c r="K946" s="3"/>
      <c r="L946" s="3"/>
      <c r="M946" s="3"/>
      <c r="N946" s="3"/>
      <c r="O946" s="3"/>
      <c r="P946" s="3"/>
      <c r="Q946" s="3"/>
      <c r="R946" s="3"/>
      <c r="S946" s="3"/>
    </row>
    <row r="947">
      <c r="A947" s="9"/>
      <c r="B947" s="9"/>
      <c r="C947" s="9"/>
      <c r="D947" s="9"/>
      <c r="E947" s="9"/>
      <c r="F947" s="9"/>
      <c r="G947" s="100"/>
      <c r="H947" s="100"/>
      <c r="I947" s="84"/>
      <c r="J947" s="84"/>
      <c r="K947" s="9"/>
      <c r="L947" s="9"/>
      <c r="M947" s="9"/>
      <c r="N947" s="9"/>
      <c r="O947" s="9"/>
      <c r="P947" s="9"/>
      <c r="Q947" s="9"/>
      <c r="R947" s="9"/>
      <c r="S947" s="9"/>
    </row>
    <row r="948">
      <c r="A948" s="3"/>
      <c r="B948" s="3"/>
      <c r="C948" s="3"/>
      <c r="D948" s="3"/>
      <c r="E948" s="3"/>
      <c r="F948" s="3"/>
      <c r="G948" s="99"/>
      <c r="H948" s="99"/>
      <c r="I948" s="81"/>
      <c r="J948" s="81"/>
      <c r="K948" s="3"/>
      <c r="L948" s="3"/>
      <c r="M948" s="3"/>
      <c r="N948" s="3"/>
      <c r="O948" s="3"/>
      <c r="P948" s="3"/>
      <c r="Q948" s="3"/>
      <c r="R948" s="3"/>
      <c r="S948" s="3"/>
    </row>
    <row r="949">
      <c r="A949" s="9"/>
      <c r="B949" s="9"/>
      <c r="C949" s="9"/>
      <c r="D949" s="9"/>
      <c r="E949" s="9"/>
      <c r="F949" s="9"/>
      <c r="G949" s="100"/>
      <c r="H949" s="100"/>
      <c r="I949" s="84"/>
      <c r="J949" s="84"/>
      <c r="K949" s="9"/>
      <c r="L949" s="9"/>
      <c r="M949" s="9"/>
      <c r="N949" s="9"/>
      <c r="O949" s="9"/>
      <c r="P949" s="9"/>
      <c r="Q949" s="9"/>
      <c r="R949" s="9"/>
      <c r="S949" s="9"/>
    </row>
    <row r="950">
      <c r="A950" s="3"/>
      <c r="B950" s="3"/>
      <c r="C950" s="3"/>
      <c r="D950" s="3"/>
      <c r="E950" s="3"/>
      <c r="F950" s="3"/>
      <c r="G950" s="99"/>
      <c r="H950" s="99"/>
      <c r="I950" s="81"/>
      <c r="J950" s="81"/>
      <c r="K950" s="3"/>
      <c r="L950" s="3"/>
      <c r="M950" s="3"/>
      <c r="N950" s="3"/>
      <c r="O950" s="3"/>
      <c r="P950" s="3"/>
      <c r="Q950" s="3"/>
      <c r="R950" s="3"/>
      <c r="S950" s="3"/>
    </row>
    <row r="951">
      <c r="A951" s="9"/>
      <c r="B951" s="9"/>
      <c r="C951" s="9"/>
      <c r="D951" s="9"/>
      <c r="E951" s="9"/>
      <c r="F951" s="9"/>
      <c r="G951" s="100"/>
      <c r="H951" s="100"/>
      <c r="I951" s="84"/>
      <c r="J951" s="84"/>
      <c r="K951" s="9"/>
      <c r="L951" s="9"/>
      <c r="M951" s="9"/>
      <c r="N951" s="9"/>
      <c r="O951" s="9"/>
      <c r="P951" s="9"/>
      <c r="Q951" s="9"/>
      <c r="R951" s="9"/>
      <c r="S951" s="9"/>
    </row>
    <row r="952">
      <c r="A952" s="3"/>
      <c r="B952" s="3"/>
      <c r="C952" s="3"/>
      <c r="D952" s="3"/>
      <c r="E952" s="3"/>
      <c r="F952" s="3"/>
      <c r="G952" s="99"/>
      <c r="H952" s="99"/>
      <c r="I952" s="81"/>
      <c r="J952" s="81"/>
      <c r="K952" s="3"/>
      <c r="L952" s="3"/>
      <c r="M952" s="3"/>
      <c r="N952" s="3"/>
      <c r="O952" s="3"/>
      <c r="P952" s="3"/>
      <c r="Q952" s="3"/>
      <c r="R952" s="3"/>
      <c r="S952" s="3"/>
    </row>
    <row r="953">
      <c r="A953" s="9"/>
      <c r="B953" s="9"/>
      <c r="C953" s="9"/>
      <c r="D953" s="9"/>
      <c r="E953" s="9"/>
      <c r="F953" s="9"/>
      <c r="G953" s="100"/>
      <c r="H953" s="100"/>
      <c r="I953" s="84"/>
      <c r="J953" s="84"/>
      <c r="K953" s="9"/>
      <c r="L953" s="9"/>
      <c r="M953" s="9"/>
      <c r="N953" s="9"/>
      <c r="O953" s="9"/>
      <c r="P953" s="9"/>
      <c r="Q953" s="9"/>
      <c r="R953" s="9"/>
      <c r="S953" s="9"/>
    </row>
    <row r="954">
      <c r="A954" s="3"/>
      <c r="B954" s="3"/>
      <c r="C954" s="3"/>
      <c r="D954" s="3"/>
      <c r="E954" s="3"/>
      <c r="F954" s="3"/>
      <c r="G954" s="99"/>
      <c r="H954" s="99"/>
      <c r="I954" s="81"/>
      <c r="J954" s="81"/>
      <c r="K954" s="3"/>
      <c r="L954" s="3"/>
      <c r="M954" s="3"/>
      <c r="N954" s="3"/>
      <c r="O954" s="3"/>
      <c r="P954" s="3"/>
      <c r="Q954" s="3"/>
      <c r="R954" s="3"/>
      <c r="S954" s="3"/>
    </row>
    <row r="955">
      <c r="A955" s="9"/>
      <c r="B955" s="9"/>
      <c r="C955" s="9"/>
      <c r="D955" s="9"/>
      <c r="E955" s="9"/>
      <c r="F955" s="9"/>
      <c r="G955" s="100"/>
      <c r="H955" s="100"/>
      <c r="I955" s="84"/>
      <c r="J955" s="84"/>
      <c r="K955" s="9"/>
      <c r="L955" s="9"/>
      <c r="M955" s="9"/>
      <c r="N955" s="9"/>
      <c r="O955" s="9"/>
      <c r="P955" s="9"/>
      <c r="Q955" s="9"/>
      <c r="R955" s="9"/>
      <c r="S955" s="9"/>
    </row>
    <row r="956">
      <c r="A956" s="3"/>
      <c r="B956" s="3"/>
      <c r="C956" s="3"/>
      <c r="D956" s="3"/>
      <c r="E956" s="3"/>
      <c r="F956" s="3"/>
      <c r="G956" s="99"/>
      <c r="H956" s="99"/>
      <c r="I956" s="81"/>
      <c r="J956" s="81"/>
      <c r="K956" s="3"/>
      <c r="L956" s="3"/>
      <c r="M956" s="3"/>
      <c r="N956" s="3"/>
      <c r="O956" s="3"/>
      <c r="P956" s="3"/>
      <c r="Q956" s="3"/>
      <c r="R956" s="3"/>
      <c r="S956" s="3"/>
    </row>
    <row r="957">
      <c r="A957" s="9"/>
      <c r="B957" s="9"/>
      <c r="C957" s="9"/>
      <c r="D957" s="9"/>
      <c r="E957" s="9"/>
      <c r="F957" s="9"/>
      <c r="G957" s="100"/>
      <c r="H957" s="100"/>
      <c r="I957" s="84"/>
      <c r="J957" s="84"/>
      <c r="K957" s="9"/>
      <c r="L957" s="9"/>
      <c r="M957" s="9"/>
      <c r="N957" s="9"/>
      <c r="O957" s="9"/>
      <c r="P957" s="9"/>
      <c r="Q957" s="9"/>
      <c r="R957" s="9"/>
      <c r="S957" s="9"/>
    </row>
    <row r="958">
      <c r="A958" s="3"/>
      <c r="B958" s="3"/>
      <c r="C958" s="3"/>
      <c r="D958" s="3"/>
      <c r="E958" s="3"/>
      <c r="F958" s="3"/>
      <c r="G958" s="99"/>
      <c r="H958" s="99"/>
      <c r="I958" s="81"/>
      <c r="J958" s="81"/>
      <c r="K958" s="3"/>
      <c r="L958" s="3"/>
      <c r="M958" s="3"/>
      <c r="N958" s="3"/>
      <c r="O958" s="3"/>
      <c r="P958" s="3"/>
      <c r="Q958" s="3"/>
      <c r="R958" s="3"/>
      <c r="S958" s="3"/>
    </row>
    <row r="959">
      <c r="A959" s="9"/>
      <c r="B959" s="9"/>
      <c r="C959" s="9"/>
      <c r="D959" s="9"/>
      <c r="E959" s="9"/>
      <c r="F959" s="9"/>
      <c r="G959" s="100"/>
      <c r="H959" s="100"/>
      <c r="I959" s="84"/>
      <c r="J959" s="84"/>
      <c r="K959" s="9"/>
      <c r="L959" s="9"/>
      <c r="M959" s="9"/>
      <c r="N959" s="9"/>
      <c r="O959" s="9"/>
      <c r="P959" s="9"/>
      <c r="Q959" s="9"/>
      <c r="R959" s="9"/>
      <c r="S959" s="9"/>
    </row>
    <row r="960">
      <c r="A960" s="3"/>
      <c r="B960" s="3"/>
      <c r="C960" s="3"/>
      <c r="D960" s="3"/>
      <c r="E960" s="3"/>
      <c r="F960" s="3"/>
      <c r="G960" s="99"/>
      <c r="H960" s="99"/>
      <c r="I960" s="81"/>
      <c r="J960" s="81"/>
      <c r="K960" s="3"/>
      <c r="L960" s="3"/>
      <c r="M960" s="3"/>
      <c r="N960" s="3"/>
      <c r="O960" s="3"/>
      <c r="P960" s="3"/>
      <c r="Q960" s="3"/>
      <c r="R960" s="3"/>
      <c r="S960" s="3"/>
    </row>
    <row r="961">
      <c r="A961" s="9"/>
      <c r="B961" s="9"/>
      <c r="C961" s="9"/>
      <c r="D961" s="9"/>
      <c r="E961" s="9"/>
      <c r="F961" s="9"/>
      <c r="G961" s="100"/>
      <c r="H961" s="100"/>
      <c r="I961" s="84"/>
      <c r="J961" s="84"/>
      <c r="K961" s="9"/>
      <c r="L961" s="9"/>
      <c r="M961" s="9"/>
      <c r="N961" s="9"/>
      <c r="O961" s="9"/>
      <c r="P961" s="9"/>
      <c r="Q961" s="9"/>
      <c r="R961" s="9"/>
      <c r="S961" s="9"/>
    </row>
    <row r="962">
      <c r="A962" s="3"/>
      <c r="B962" s="3"/>
      <c r="C962" s="3"/>
      <c r="D962" s="3"/>
      <c r="E962" s="3"/>
      <c r="F962" s="3"/>
      <c r="G962" s="99"/>
      <c r="H962" s="99"/>
      <c r="I962" s="81"/>
      <c r="J962" s="81"/>
      <c r="K962" s="3"/>
      <c r="L962" s="3"/>
      <c r="M962" s="3"/>
      <c r="N962" s="3"/>
      <c r="O962" s="3"/>
      <c r="P962" s="3"/>
      <c r="Q962" s="3"/>
      <c r="R962" s="3"/>
      <c r="S962" s="3"/>
    </row>
    <row r="963">
      <c r="A963" s="9"/>
      <c r="B963" s="9"/>
      <c r="C963" s="9"/>
      <c r="D963" s="9"/>
      <c r="E963" s="9"/>
      <c r="F963" s="9"/>
      <c r="G963" s="100"/>
      <c r="H963" s="100"/>
      <c r="I963" s="84"/>
      <c r="J963" s="84"/>
      <c r="K963" s="9"/>
      <c r="L963" s="9"/>
      <c r="M963" s="9"/>
      <c r="N963" s="9"/>
      <c r="O963" s="9"/>
      <c r="P963" s="9"/>
      <c r="Q963" s="9"/>
      <c r="R963" s="9"/>
      <c r="S963" s="9"/>
    </row>
    <row r="964">
      <c r="A964" s="3"/>
      <c r="B964" s="3"/>
      <c r="C964" s="3"/>
      <c r="D964" s="3"/>
      <c r="E964" s="3"/>
      <c r="F964" s="3"/>
      <c r="G964" s="99"/>
      <c r="H964" s="99"/>
      <c r="I964" s="81"/>
      <c r="J964" s="81"/>
      <c r="K964" s="3"/>
      <c r="L964" s="3"/>
      <c r="M964" s="3"/>
      <c r="N964" s="3"/>
      <c r="O964" s="3"/>
      <c r="P964" s="3"/>
      <c r="Q964" s="3"/>
      <c r="R964" s="3"/>
      <c r="S964" s="3"/>
    </row>
    <row r="965">
      <c r="A965" s="9"/>
      <c r="B965" s="9"/>
      <c r="C965" s="9"/>
      <c r="D965" s="9"/>
      <c r="E965" s="9"/>
      <c r="F965" s="9"/>
      <c r="G965" s="100"/>
      <c r="H965" s="100"/>
      <c r="I965" s="84"/>
      <c r="J965" s="84"/>
      <c r="K965" s="9"/>
      <c r="L965" s="9"/>
      <c r="M965" s="9"/>
      <c r="N965" s="9"/>
      <c r="O965" s="9"/>
      <c r="P965" s="9"/>
      <c r="Q965" s="9"/>
      <c r="R965" s="9"/>
      <c r="S965" s="9"/>
    </row>
    <row r="966">
      <c r="A966" s="3"/>
      <c r="B966" s="3"/>
      <c r="C966" s="3"/>
      <c r="D966" s="3"/>
      <c r="E966" s="3"/>
      <c r="F966" s="3"/>
      <c r="G966" s="99"/>
      <c r="H966" s="99"/>
      <c r="I966" s="81"/>
      <c r="J966" s="81"/>
      <c r="K966" s="3"/>
      <c r="L966" s="3"/>
      <c r="M966" s="3"/>
      <c r="N966" s="3"/>
      <c r="O966" s="3"/>
      <c r="P966" s="3"/>
      <c r="Q966" s="3"/>
      <c r="R966" s="3"/>
      <c r="S966" s="3"/>
    </row>
    <row r="967">
      <c r="A967" s="9"/>
      <c r="B967" s="9"/>
      <c r="C967" s="9"/>
      <c r="D967" s="9"/>
      <c r="E967" s="9"/>
      <c r="F967" s="9"/>
      <c r="G967" s="100"/>
      <c r="H967" s="100"/>
      <c r="I967" s="84"/>
      <c r="J967" s="84"/>
      <c r="K967" s="9"/>
      <c r="L967" s="9"/>
      <c r="M967" s="9"/>
      <c r="N967" s="9"/>
      <c r="O967" s="9"/>
      <c r="P967" s="9"/>
      <c r="Q967" s="9"/>
      <c r="R967" s="9"/>
      <c r="S967" s="9"/>
    </row>
    <row r="968">
      <c r="A968" s="3"/>
      <c r="B968" s="3"/>
      <c r="C968" s="3"/>
      <c r="D968" s="3"/>
      <c r="E968" s="3"/>
      <c r="F968" s="3"/>
      <c r="G968" s="99"/>
      <c r="H968" s="99"/>
      <c r="I968" s="81"/>
      <c r="J968" s="81"/>
      <c r="K968" s="3"/>
      <c r="L968" s="3"/>
      <c r="M968" s="3"/>
      <c r="N968" s="3"/>
      <c r="O968" s="3"/>
      <c r="P968" s="3"/>
      <c r="Q968" s="3"/>
      <c r="R968" s="3"/>
      <c r="S968" s="3"/>
    </row>
    <row r="969">
      <c r="A969" s="9"/>
      <c r="B969" s="9"/>
      <c r="C969" s="9"/>
      <c r="D969" s="9"/>
      <c r="E969" s="9"/>
      <c r="F969" s="9"/>
      <c r="G969" s="100"/>
      <c r="H969" s="100"/>
      <c r="I969" s="84"/>
      <c r="J969" s="84"/>
      <c r="K969" s="9"/>
      <c r="L969" s="9"/>
      <c r="M969" s="9"/>
      <c r="N969" s="9"/>
      <c r="O969" s="9"/>
      <c r="P969" s="9"/>
      <c r="Q969" s="9"/>
      <c r="R969" s="9"/>
      <c r="S969" s="9"/>
    </row>
    <row r="970">
      <c r="A970" s="3"/>
      <c r="B970" s="3"/>
      <c r="C970" s="3"/>
      <c r="D970" s="3"/>
      <c r="E970" s="3"/>
      <c r="F970" s="3"/>
      <c r="G970" s="99"/>
      <c r="H970" s="99"/>
      <c r="I970" s="81"/>
      <c r="J970" s="81"/>
      <c r="K970" s="3"/>
      <c r="L970" s="3"/>
      <c r="M970" s="3"/>
      <c r="N970" s="3"/>
      <c r="O970" s="3"/>
      <c r="P970" s="3"/>
      <c r="Q970" s="3"/>
      <c r="R970" s="3"/>
      <c r="S970" s="3"/>
    </row>
    <row r="971">
      <c r="A971" s="9"/>
      <c r="B971" s="9"/>
      <c r="C971" s="9"/>
      <c r="D971" s="9"/>
      <c r="E971" s="9"/>
      <c r="F971" s="9"/>
      <c r="G971" s="100"/>
      <c r="H971" s="100"/>
      <c r="I971" s="84"/>
      <c r="J971" s="84"/>
      <c r="K971" s="9"/>
      <c r="L971" s="9"/>
      <c r="M971" s="9"/>
      <c r="N971" s="9"/>
      <c r="O971" s="9"/>
      <c r="P971" s="9"/>
      <c r="Q971" s="9"/>
      <c r="R971" s="9"/>
      <c r="S971" s="9"/>
    </row>
    <row r="972">
      <c r="A972" s="3"/>
      <c r="B972" s="3"/>
      <c r="C972" s="3"/>
      <c r="D972" s="3"/>
      <c r="E972" s="3"/>
      <c r="F972" s="3"/>
      <c r="G972" s="99"/>
      <c r="H972" s="99"/>
      <c r="I972" s="81"/>
      <c r="J972" s="81"/>
      <c r="K972" s="3"/>
      <c r="L972" s="3"/>
      <c r="M972" s="3"/>
      <c r="N972" s="3"/>
      <c r="O972" s="3"/>
      <c r="P972" s="3"/>
      <c r="Q972" s="3"/>
      <c r="R972" s="3"/>
      <c r="S972" s="3"/>
    </row>
    <row r="973">
      <c r="A973" s="9"/>
      <c r="B973" s="9"/>
      <c r="C973" s="9"/>
      <c r="D973" s="9"/>
      <c r="E973" s="9"/>
      <c r="F973" s="9"/>
      <c r="G973" s="100"/>
      <c r="H973" s="100"/>
      <c r="I973" s="84"/>
      <c r="J973" s="84"/>
      <c r="K973" s="9"/>
      <c r="L973" s="9"/>
      <c r="M973" s="9"/>
      <c r="N973" s="9"/>
      <c r="O973" s="9"/>
      <c r="P973" s="9"/>
      <c r="Q973" s="9"/>
      <c r="R973" s="9"/>
      <c r="S973" s="9"/>
    </row>
    <row r="974">
      <c r="A974" s="3"/>
      <c r="B974" s="3"/>
      <c r="C974" s="3"/>
      <c r="D974" s="3"/>
      <c r="E974" s="3"/>
      <c r="F974" s="3"/>
      <c r="G974" s="99"/>
      <c r="H974" s="99"/>
      <c r="I974" s="81"/>
      <c r="J974" s="81"/>
      <c r="K974" s="3"/>
      <c r="L974" s="3"/>
      <c r="M974" s="3"/>
      <c r="N974" s="3"/>
      <c r="O974" s="3"/>
      <c r="P974" s="3"/>
      <c r="Q974" s="3"/>
      <c r="R974" s="3"/>
      <c r="S974" s="3"/>
    </row>
    <row r="975">
      <c r="A975" s="9"/>
      <c r="B975" s="9"/>
      <c r="C975" s="9"/>
      <c r="D975" s="9"/>
      <c r="E975" s="9"/>
      <c r="F975" s="9"/>
      <c r="G975" s="100"/>
      <c r="H975" s="100"/>
      <c r="I975" s="84"/>
      <c r="J975" s="84"/>
      <c r="K975" s="9"/>
      <c r="L975" s="9"/>
      <c r="M975" s="9"/>
      <c r="N975" s="9"/>
      <c r="O975" s="9"/>
      <c r="P975" s="9"/>
      <c r="Q975" s="9"/>
      <c r="R975" s="9"/>
      <c r="S975" s="9"/>
    </row>
    <row r="976">
      <c r="A976" s="3"/>
      <c r="B976" s="3"/>
      <c r="C976" s="3"/>
      <c r="D976" s="3"/>
      <c r="E976" s="3"/>
      <c r="F976" s="3"/>
      <c r="G976" s="99"/>
      <c r="H976" s="99"/>
      <c r="I976" s="81"/>
      <c r="J976" s="81"/>
      <c r="K976" s="3"/>
      <c r="L976" s="3"/>
      <c r="M976" s="3"/>
      <c r="N976" s="3"/>
      <c r="O976" s="3"/>
      <c r="P976" s="3"/>
      <c r="Q976" s="3"/>
      <c r="R976" s="3"/>
      <c r="S976" s="3"/>
    </row>
    <row r="977">
      <c r="A977" s="9"/>
      <c r="B977" s="9"/>
      <c r="C977" s="9"/>
      <c r="D977" s="9"/>
      <c r="E977" s="9"/>
      <c r="F977" s="9"/>
      <c r="G977" s="100"/>
      <c r="H977" s="100"/>
      <c r="I977" s="84"/>
      <c r="J977" s="84"/>
      <c r="K977" s="9"/>
      <c r="L977" s="9"/>
      <c r="M977" s="9"/>
      <c r="N977" s="9"/>
      <c r="O977" s="9"/>
      <c r="P977" s="9"/>
      <c r="Q977" s="9"/>
      <c r="R977" s="9"/>
      <c r="S977" s="9"/>
    </row>
    <row r="978">
      <c r="A978" s="3"/>
      <c r="B978" s="3"/>
      <c r="C978" s="3"/>
      <c r="D978" s="3"/>
      <c r="E978" s="3"/>
      <c r="F978" s="3"/>
      <c r="G978" s="99"/>
      <c r="H978" s="99"/>
      <c r="I978" s="81"/>
      <c r="J978" s="81"/>
      <c r="K978" s="3"/>
      <c r="L978" s="3"/>
      <c r="M978" s="3"/>
      <c r="N978" s="3"/>
      <c r="O978" s="3"/>
      <c r="P978" s="3"/>
      <c r="Q978" s="3"/>
      <c r="R978" s="3"/>
      <c r="S978" s="3"/>
    </row>
    <row r="979">
      <c r="A979" s="9"/>
      <c r="B979" s="9"/>
      <c r="C979" s="9"/>
      <c r="D979" s="9"/>
      <c r="E979" s="9"/>
      <c r="F979" s="9"/>
      <c r="G979" s="100"/>
      <c r="H979" s="100"/>
      <c r="I979" s="84"/>
      <c r="J979" s="84"/>
      <c r="K979" s="9"/>
      <c r="L979" s="9"/>
      <c r="M979" s="9"/>
      <c r="N979" s="9"/>
      <c r="O979" s="9"/>
      <c r="P979" s="9"/>
      <c r="Q979" s="9"/>
      <c r="R979" s="9"/>
      <c r="S979" s="9"/>
    </row>
    <row r="980">
      <c r="A980" s="3"/>
      <c r="B980" s="3"/>
      <c r="C980" s="3"/>
      <c r="D980" s="3"/>
      <c r="E980" s="3"/>
      <c r="F980" s="3"/>
      <c r="G980" s="99"/>
      <c r="H980" s="99"/>
      <c r="I980" s="81"/>
      <c r="J980" s="81"/>
      <c r="K980" s="3"/>
      <c r="L980" s="3"/>
      <c r="M980" s="3"/>
      <c r="N980" s="3"/>
      <c r="O980" s="3"/>
      <c r="P980" s="3"/>
      <c r="Q980" s="3"/>
      <c r="R980" s="3"/>
      <c r="S980" s="3"/>
    </row>
    <row r="981">
      <c r="A981" s="9"/>
      <c r="B981" s="9"/>
      <c r="C981" s="9"/>
      <c r="D981" s="9"/>
      <c r="E981" s="9"/>
      <c r="F981" s="9"/>
      <c r="G981" s="100"/>
      <c r="H981" s="100"/>
      <c r="I981" s="84"/>
      <c r="J981" s="84"/>
      <c r="K981" s="9"/>
      <c r="L981" s="9"/>
      <c r="M981" s="9"/>
      <c r="N981" s="9"/>
      <c r="O981" s="9"/>
      <c r="P981" s="9"/>
      <c r="Q981" s="9"/>
      <c r="R981" s="9"/>
      <c r="S981" s="9"/>
    </row>
    <row r="982">
      <c r="A982" s="3"/>
      <c r="B982" s="3"/>
      <c r="C982" s="3"/>
      <c r="D982" s="3"/>
      <c r="E982" s="3"/>
      <c r="F982" s="3"/>
      <c r="G982" s="99"/>
      <c r="H982" s="99"/>
      <c r="I982" s="81"/>
      <c r="J982" s="81"/>
      <c r="K982" s="3"/>
      <c r="L982" s="3"/>
      <c r="M982" s="3"/>
      <c r="N982" s="3"/>
      <c r="O982" s="3"/>
      <c r="P982" s="3"/>
      <c r="Q982" s="3"/>
      <c r="R982" s="3"/>
      <c r="S982" s="3"/>
    </row>
    <row r="983">
      <c r="A983" s="9"/>
      <c r="B983" s="9"/>
      <c r="C983" s="9"/>
      <c r="D983" s="9"/>
      <c r="E983" s="9"/>
      <c r="F983" s="9"/>
      <c r="G983" s="100"/>
      <c r="H983" s="100"/>
      <c r="I983" s="84"/>
      <c r="J983" s="84"/>
      <c r="K983" s="9"/>
      <c r="L983" s="9"/>
      <c r="M983" s="9"/>
      <c r="N983" s="9"/>
      <c r="O983" s="9"/>
      <c r="P983" s="9"/>
      <c r="Q983" s="9"/>
      <c r="R983" s="9"/>
      <c r="S983" s="9"/>
    </row>
    <row r="984">
      <c r="A984" s="3"/>
      <c r="B984" s="3"/>
      <c r="C984" s="3"/>
      <c r="D984" s="3"/>
      <c r="E984" s="3"/>
      <c r="F984" s="3"/>
      <c r="G984" s="99"/>
      <c r="H984" s="99"/>
      <c r="I984" s="81"/>
      <c r="J984" s="81"/>
      <c r="K984" s="3"/>
      <c r="L984" s="3"/>
      <c r="M984" s="3"/>
      <c r="N984" s="3"/>
      <c r="O984" s="3"/>
      <c r="P984" s="3"/>
      <c r="Q984" s="3"/>
      <c r="R984" s="3"/>
      <c r="S984" s="3"/>
    </row>
    <row r="985">
      <c r="A985" s="9"/>
      <c r="B985" s="9"/>
      <c r="C985" s="9"/>
      <c r="D985" s="9"/>
      <c r="E985" s="9"/>
      <c r="F985" s="9"/>
      <c r="G985" s="100"/>
      <c r="H985" s="100"/>
      <c r="I985" s="84"/>
      <c r="J985" s="84"/>
      <c r="K985" s="9"/>
      <c r="L985" s="9"/>
      <c r="M985" s="9"/>
      <c r="N985" s="9"/>
      <c r="O985" s="9"/>
      <c r="P985" s="9"/>
      <c r="Q985" s="9"/>
      <c r="R985" s="9"/>
      <c r="S985" s="9"/>
    </row>
    <row r="986">
      <c r="A986" s="3"/>
      <c r="B986" s="3"/>
      <c r="C986" s="3"/>
      <c r="D986" s="3"/>
      <c r="E986" s="3"/>
      <c r="F986" s="3"/>
      <c r="G986" s="99"/>
      <c r="H986" s="99"/>
      <c r="I986" s="81"/>
      <c r="J986" s="81"/>
      <c r="K986" s="3"/>
      <c r="L986" s="3"/>
      <c r="M986" s="3"/>
      <c r="N986" s="3"/>
      <c r="O986" s="3"/>
      <c r="P986" s="3"/>
      <c r="Q986" s="3"/>
      <c r="R986" s="3"/>
      <c r="S986" s="3"/>
    </row>
    <row r="987">
      <c r="A987" s="9"/>
      <c r="B987" s="9"/>
      <c r="C987" s="9"/>
      <c r="D987" s="9"/>
      <c r="E987" s="9"/>
      <c r="F987" s="9"/>
      <c r="G987" s="100"/>
      <c r="H987" s="100"/>
      <c r="I987" s="84"/>
      <c r="J987" s="84"/>
      <c r="K987" s="9"/>
      <c r="L987" s="9"/>
      <c r="M987" s="9"/>
      <c r="N987" s="9"/>
      <c r="O987" s="9"/>
      <c r="P987" s="9"/>
      <c r="Q987" s="9"/>
      <c r="R987" s="9"/>
      <c r="S987" s="9"/>
    </row>
    <row r="988">
      <c r="A988" s="3"/>
      <c r="B988" s="3"/>
      <c r="C988" s="3"/>
      <c r="D988" s="3"/>
      <c r="E988" s="3"/>
      <c r="F988" s="3"/>
      <c r="G988" s="99"/>
      <c r="H988" s="99"/>
      <c r="I988" s="81"/>
      <c r="J988" s="81"/>
      <c r="K988" s="3"/>
      <c r="L988" s="3"/>
      <c r="M988" s="3"/>
      <c r="N988" s="3"/>
      <c r="O988" s="3"/>
      <c r="P988" s="3"/>
      <c r="Q988" s="3"/>
      <c r="R988" s="3"/>
      <c r="S988" s="3"/>
    </row>
    <row r="989">
      <c r="A989" s="9"/>
      <c r="B989" s="9"/>
      <c r="C989" s="9"/>
      <c r="D989" s="9"/>
      <c r="E989" s="9"/>
      <c r="F989" s="9"/>
      <c r="G989" s="100"/>
      <c r="H989" s="100"/>
      <c r="I989" s="84"/>
      <c r="J989" s="84"/>
      <c r="K989" s="9"/>
      <c r="L989" s="9"/>
      <c r="M989" s="9"/>
      <c r="N989" s="9"/>
      <c r="O989" s="9"/>
      <c r="P989" s="9"/>
      <c r="Q989" s="9"/>
      <c r="R989" s="9"/>
      <c r="S989" s="9"/>
    </row>
    <row r="990">
      <c r="A990" s="3"/>
      <c r="B990" s="3"/>
      <c r="C990" s="3"/>
      <c r="D990" s="3"/>
      <c r="E990" s="3"/>
      <c r="F990" s="3"/>
      <c r="G990" s="99"/>
      <c r="H990" s="99"/>
      <c r="I990" s="81"/>
      <c r="J990" s="81"/>
      <c r="K990" s="3"/>
      <c r="L990" s="3"/>
      <c r="M990" s="3"/>
      <c r="N990" s="3"/>
      <c r="O990" s="3"/>
      <c r="P990" s="3"/>
      <c r="Q990" s="3"/>
      <c r="R990" s="3"/>
      <c r="S990" s="3"/>
    </row>
    <row r="991">
      <c r="A991" s="9"/>
      <c r="B991" s="9"/>
      <c r="C991" s="9"/>
      <c r="D991" s="9"/>
      <c r="E991" s="9"/>
      <c r="F991" s="9"/>
      <c r="G991" s="100"/>
      <c r="H991" s="100"/>
      <c r="I991" s="84"/>
      <c r="J991" s="84"/>
      <c r="K991" s="9"/>
      <c r="L991" s="9"/>
      <c r="M991" s="9"/>
      <c r="N991" s="9"/>
      <c r="O991" s="9"/>
      <c r="P991" s="9"/>
      <c r="Q991" s="9"/>
      <c r="R991" s="9"/>
      <c r="S991" s="9"/>
    </row>
    <row r="992">
      <c r="A992" s="3"/>
      <c r="B992" s="3"/>
      <c r="C992" s="3"/>
      <c r="D992" s="3"/>
      <c r="E992" s="3"/>
      <c r="F992" s="3"/>
      <c r="G992" s="99"/>
      <c r="H992" s="99"/>
      <c r="I992" s="81"/>
      <c r="J992" s="81"/>
      <c r="K992" s="3"/>
      <c r="L992" s="3"/>
      <c r="M992" s="3"/>
      <c r="N992" s="3"/>
      <c r="O992" s="3"/>
      <c r="P992" s="3"/>
      <c r="Q992" s="3"/>
      <c r="R992" s="3"/>
      <c r="S992" s="3"/>
    </row>
    <row r="993">
      <c r="A993" s="9"/>
      <c r="B993" s="9"/>
      <c r="C993" s="9"/>
      <c r="D993" s="9"/>
      <c r="E993" s="9"/>
      <c r="F993" s="9"/>
      <c r="G993" s="100"/>
      <c r="H993" s="100"/>
      <c r="I993" s="84"/>
      <c r="J993" s="84"/>
      <c r="K993" s="9"/>
      <c r="L993" s="9"/>
      <c r="M993" s="9"/>
      <c r="N993" s="9"/>
      <c r="O993" s="9"/>
      <c r="P993" s="9"/>
      <c r="Q993" s="9"/>
      <c r="R993" s="9"/>
      <c r="S993" s="9"/>
    </row>
    <row r="994">
      <c r="A994" s="3"/>
      <c r="B994" s="3"/>
      <c r="C994" s="3"/>
      <c r="D994" s="3"/>
      <c r="E994" s="3"/>
      <c r="F994" s="3"/>
      <c r="G994" s="99"/>
      <c r="H994" s="99"/>
      <c r="I994" s="81"/>
      <c r="J994" s="81"/>
      <c r="K994" s="3"/>
      <c r="L994" s="3"/>
      <c r="M994" s="3"/>
      <c r="N994" s="3"/>
      <c r="O994" s="3"/>
      <c r="P994" s="3"/>
      <c r="Q994" s="3"/>
      <c r="R994" s="3"/>
      <c r="S994" s="3"/>
    </row>
    <row r="995">
      <c r="A995" s="9"/>
      <c r="B995" s="9"/>
      <c r="C995" s="9"/>
      <c r="D995" s="9"/>
      <c r="E995" s="9"/>
      <c r="F995" s="9"/>
      <c r="G995" s="100"/>
      <c r="H995" s="100"/>
      <c r="I995" s="84"/>
      <c r="J995" s="84"/>
      <c r="K995" s="9"/>
      <c r="L995" s="9"/>
      <c r="M995" s="9"/>
      <c r="N995" s="9"/>
      <c r="O995" s="9"/>
      <c r="P995" s="9"/>
      <c r="Q995" s="9"/>
      <c r="R995" s="9"/>
      <c r="S995" s="9"/>
    </row>
    <row r="996">
      <c r="A996" s="3"/>
      <c r="B996" s="3"/>
      <c r="C996" s="3"/>
      <c r="D996" s="3"/>
      <c r="E996" s="3"/>
      <c r="F996" s="3"/>
      <c r="G996" s="99"/>
      <c r="H996" s="99"/>
      <c r="I996" s="81"/>
      <c r="J996" s="81"/>
      <c r="K996" s="3"/>
      <c r="L996" s="3"/>
      <c r="M996" s="3"/>
      <c r="N996" s="3"/>
      <c r="O996" s="3"/>
      <c r="P996" s="3"/>
      <c r="Q996" s="3"/>
      <c r="R996" s="3"/>
      <c r="S996" s="3"/>
    </row>
    <row r="997">
      <c r="A997" s="9"/>
      <c r="B997" s="9"/>
      <c r="C997" s="9"/>
      <c r="D997" s="9"/>
      <c r="E997" s="9"/>
      <c r="F997" s="9"/>
      <c r="G997" s="100"/>
      <c r="H997" s="100"/>
      <c r="I997" s="84"/>
      <c r="J997" s="84"/>
      <c r="K997" s="9"/>
      <c r="L997" s="9"/>
      <c r="M997" s="9"/>
      <c r="N997" s="9"/>
      <c r="O997" s="9"/>
      <c r="P997" s="9"/>
      <c r="Q997" s="9"/>
      <c r="R997" s="9"/>
      <c r="S997" s="9"/>
    </row>
    <row r="998">
      <c r="A998" s="15"/>
      <c r="B998" s="15"/>
      <c r="C998" s="15"/>
      <c r="D998" s="15"/>
      <c r="E998" s="15"/>
      <c r="F998" s="15"/>
      <c r="G998" s="101"/>
      <c r="H998" s="101"/>
      <c r="I998" s="102"/>
      <c r="J998" s="102"/>
      <c r="K998" s="15"/>
      <c r="L998" s="15"/>
      <c r="M998" s="15"/>
      <c r="N998" s="15"/>
      <c r="O998" s="15"/>
      <c r="P998" s="15"/>
      <c r="Q998" s="15"/>
      <c r="R998" s="15"/>
      <c r="S998" s="15"/>
    </row>
  </sheetData>
  <autoFilter ref="$A$1:$AE$998">
    <sortState ref="A1:AE998">
      <sortCondition descending="1" ref="K1:K998"/>
      <sortCondition descending="1" ref="G1:G998"/>
      <sortCondition descending="1" ref="J1:J998"/>
    </sortState>
  </autoFilter>
  <conditionalFormatting sqref="H2:H127">
    <cfRule type="cellIs" dxfId="1" priority="1" operator="greaterThanOrEqual">
      <formula>"60%"</formula>
    </cfRule>
  </conditionalFormatting>
  <conditionalFormatting sqref="H2:H127">
    <cfRule type="cellIs" dxfId="2" priority="2" operator="lessThan">
      <formula>"60%"</formula>
    </cfRule>
  </conditionalFormatting>
  <conditionalFormatting sqref="I1:I127">
    <cfRule type="cellIs" dxfId="1" priority="3" operator="greaterThan">
      <formula>"2%"</formula>
    </cfRule>
  </conditionalFormatting>
  <conditionalFormatting sqref="J1:J998">
    <cfRule type="cellIs" dxfId="6" priority="4" operator="lessThan">
      <formula>"1%"</formula>
    </cfRule>
  </conditionalFormatting>
  <conditionalFormatting sqref="J1:J998">
    <cfRule type="cellIs" dxfId="1" priority="5" operator="greaterThan">
      <formula>"2%"</formula>
    </cfRule>
  </conditionalFormatting>
  <conditionalFormatting sqref="J1:J998">
    <cfRule type="cellIs" dxfId="7" priority="6" operator="lessThan">
      <formula>"2%"</formula>
    </cfRule>
  </conditionalFormatting>
  <conditionalFormatting sqref="I1:I998">
    <cfRule type="cellIs" dxfId="7" priority="7" operator="between">
      <formula>"2%"</formula>
      <formula>"1%"</formula>
    </cfRule>
  </conditionalFormatting>
  <conditionalFormatting sqref="I1:I998">
    <cfRule type="cellIs" dxfId="2" priority="8" operator="lessThan">
      <formula>"1%"</formula>
    </cfRule>
  </conditionalFormatting>
  <conditionalFormatting sqref="G1:G998">
    <cfRule type="cellIs" dxfId="1" priority="9" operator="greaterThanOrEqual">
      <formula>20</formula>
    </cfRule>
  </conditionalFormatting>
  <dataValidations>
    <dataValidation type="list" allowBlank="1" sqref="C2:C127">
      <formula1>"Yes,No"</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4.71"/>
    <col customWidth="1" min="2" max="2" width="24.14"/>
    <col customWidth="1" min="3" max="3" width="12.57"/>
    <col customWidth="1" min="4" max="13" width="8.71"/>
  </cols>
  <sheetData>
    <row r="1">
      <c r="A1" s="79" t="s">
        <v>1557</v>
      </c>
      <c r="B1" s="1" t="s">
        <v>1</v>
      </c>
      <c r="C1" s="103" t="s">
        <v>1570</v>
      </c>
      <c r="D1" s="2"/>
      <c r="E1" s="2"/>
      <c r="F1" s="2"/>
      <c r="G1" s="2"/>
      <c r="H1" s="2"/>
      <c r="I1" s="2"/>
      <c r="J1" s="2"/>
      <c r="K1" s="2"/>
      <c r="L1" s="2"/>
      <c r="M1" s="2"/>
    </row>
    <row r="2">
      <c r="A2" s="3" t="s">
        <v>18</v>
      </c>
      <c r="B2" s="3" t="s">
        <v>19</v>
      </c>
      <c r="C2" s="104">
        <v>1.0</v>
      </c>
    </row>
    <row r="3">
      <c r="A3" s="9" t="s">
        <v>24</v>
      </c>
      <c r="B3" s="9" t="s">
        <v>25</v>
      </c>
      <c r="C3" s="105">
        <v>1.0</v>
      </c>
    </row>
    <row r="4">
      <c r="A4" s="3" t="s">
        <v>14</v>
      </c>
      <c r="B4" s="3" t="s">
        <v>15</v>
      </c>
      <c r="C4" s="104">
        <v>1.0</v>
      </c>
    </row>
    <row r="5">
      <c r="A5" s="9" t="s">
        <v>43</v>
      </c>
      <c r="B5" s="9" t="s">
        <v>44</v>
      </c>
      <c r="C5" s="105">
        <v>1.0</v>
      </c>
    </row>
    <row r="6">
      <c r="A6" s="3" t="s">
        <v>53</v>
      </c>
      <c r="B6" s="3" t="s">
        <v>54</v>
      </c>
      <c r="C6" s="104">
        <v>1.0</v>
      </c>
    </row>
    <row r="7">
      <c r="A7" s="9" t="s">
        <v>22</v>
      </c>
      <c r="B7" s="9" t="s">
        <v>23</v>
      </c>
      <c r="C7" s="105">
        <v>1.0</v>
      </c>
    </row>
    <row r="8">
      <c r="A8" s="3" t="s">
        <v>30</v>
      </c>
      <c r="B8" s="3" t="s">
        <v>31</v>
      </c>
      <c r="C8" s="104">
        <v>1.0</v>
      </c>
    </row>
    <row r="9">
      <c r="A9" s="9" t="s">
        <v>34</v>
      </c>
      <c r="B9" s="9" t="s">
        <v>35</v>
      </c>
      <c r="C9" s="105">
        <v>1.0</v>
      </c>
    </row>
    <row r="10">
      <c r="A10" s="3" t="s">
        <v>131</v>
      </c>
      <c r="B10" s="3" t="s">
        <v>132</v>
      </c>
      <c r="C10" s="104">
        <v>1.0</v>
      </c>
    </row>
    <row r="11">
      <c r="A11" s="9" t="s">
        <v>112</v>
      </c>
      <c r="B11" s="9" t="s">
        <v>113</v>
      </c>
      <c r="C11" s="105">
        <v>1.0</v>
      </c>
    </row>
    <row r="12">
      <c r="A12" s="3" t="s">
        <v>114</v>
      </c>
      <c r="B12" s="3" t="s">
        <v>115</v>
      </c>
      <c r="C12" s="104">
        <v>1.0</v>
      </c>
    </row>
    <row r="13">
      <c r="A13" s="9" t="s">
        <v>137</v>
      </c>
      <c r="B13" s="9" t="s">
        <v>138</v>
      </c>
      <c r="C13" s="105">
        <v>1.0</v>
      </c>
    </row>
    <row r="14">
      <c r="A14" s="3" t="s">
        <v>169</v>
      </c>
      <c r="B14" s="3" t="s">
        <v>170</v>
      </c>
      <c r="C14" s="104">
        <v>1.0</v>
      </c>
    </row>
    <row r="15">
      <c r="A15" s="9" t="s">
        <v>87</v>
      </c>
      <c r="B15" s="9" t="s">
        <v>88</v>
      </c>
      <c r="C15" s="105">
        <v>1.0</v>
      </c>
    </row>
    <row r="16">
      <c r="A16" s="3" t="s">
        <v>185</v>
      </c>
      <c r="B16" s="3" t="s">
        <v>186</v>
      </c>
      <c r="C16" s="104">
        <v>1.0</v>
      </c>
    </row>
    <row r="17">
      <c r="A17" s="9" t="s">
        <v>123</v>
      </c>
      <c r="B17" s="9" t="s">
        <v>124</v>
      </c>
      <c r="C17" s="105">
        <v>1.0</v>
      </c>
    </row>
    <row r="18">
      <c r="A18" s="3" t="s">
        <v>106</v>
      </c>
      <c r="B18" s="3" t="s">
        <v>107</v>
      </c>
      <c r="C18" s="104">
        <v>1.0</v>
      </c>
    </row>
    <row r="19">
      <c r="A19" s="9" t="s">
        <v>96</v>
      </c>
      <c r="B19" s="9" t="s">
        <v>97</v>
      </c>
      <c r="C19" s="105">
        <v>1.0</v>
      </c>
    </row>
    <row r="20">
      <c r="A20" s="3" t="s">
        <v>126</v>
      </c>
      <c r="B20" s="3" t="s">
        <v>127</v>
      </c>
      <c r="C20" s="104">
        <v>1.0</v>
      </c>
    </row>
    <row r="21">
      <c r="A21" s="9" t="s">
        <v>206</v>
      </c>
      <c r="B21" s="9" t="s">
        <v>207</v>
      </c>
      <c r="C21" s="105">
        <v>1.0</v>
      </c>
    </row>
    <row r="22">
      <c r="A22" s="3" t="s">
        <v>212</v>
      </c>
      <c r="B22" s="3" t="s">
        <v>213</v>
      </c>
      <c r="C22" s="106">
        <v>1.0</v>
      </c>
    </row>
    <row r="23">
      <c r="A23" s="9" t="s">
        <v>225</v>
      </c>
      <c r="B23" s="9" t="s">
        <v>226</v>
      </c>
      <c r="C23" s="105">
        <v>1.0</v>
      </c>
    </row>
    <row r="24">
      <c r="A24" s="3" t="s">
        <v>197</v>
      </c>
      <c r="B24" s="3" t="s">
        <v>198</v>
      </c>
      <c r="C24" s="104">
        <v>1.0</v>
      </c>
    </row>
    <row r="25">
      <c r="A25" s="9" t="s">
        <v>230</v>
      </c>
      <c r="B25" s="9" t="s">
        <v>231</v>
      </c>
      <c r="C25" s="105">
        <v>1.0</v>
      </c>
    </row>
    <row r="26">
      <c r="A26" s="3" t="s">
        <v>215</v>
      </c>
      <c r="B26" s="3" t="s">
        <v>216</v>
      </c>
      <c r="C26" s="104">
        <v>1.0</v>
      </c>
    </row>
    <row r="27">
      <c r="A27" s="9" t="s">
        <v>181</v>
      </c>
      <c r="B27" s="9" t="s">
        <v>182</v>
      </c>
      <c r="C27" s="107">
        <v>1.0</v>
      </c>
    </row>
    <row r="28">
      <c r="A28" s="3" t="s">
        <v>171</v>
      </c>
      <c r="B28" s="3" t="s">
        <v>172</v>
      </c>
      <c r="C28" s="106">
        <v>1.0</v>
      </c>
    </row>
    <row r="29">
      <c r="A29" s="9" t="s">
        <v>51</v>
      </c>
      <c r="B29" s="9" t="s">
        <v>52</v>
      </c>
      <c r="C29" s="108">
        <v>1.0</v>
      </c>
    </row>
    <row r="30">
      <c r="A30" s="3" t="s">
        <v>37</v>
      </c>
      <c r="B30" s="3" t="s">
        <v>38</v>
      </c>
      <c r="C30" s="109">
        <v>1.0</v>
      </c>
    </row>
    <row r="31">
      <c r="A31" s="110" t="s">
        <v>1571</v>
      </c>
      <c r="B31" s="9" t="s">
        <v>36</v>
      </c>
      <c r="C31" s="105">
        <v>2.0</v>
      </c>
    </row>
    <row r="32">
      <c r="A32" s="3" t="s">
        <v>28</v>
      </c>
      <c r="B32" s="3" t="s">
        <v>46</v>
      </c>
      <c r="C32" s="104">
        <v>2.0</v>
      </c>
    </row>
    <row r="33">
      <c r="A33" s="9" t="s">
        <v>26</v>
      </c>
      <c r="B33" s="9" t="s">
        <v>27</v>
      </c>
      <c r="C33" s="105">
        <v>2.0</v>
      </c>
    </row>
    <row r="34">
      <c r="A34" s="3" t="s">
        <v>20</v>
      </c>
      <c r="B34" s="3" t="s">
        <v>21</v>
      </c>
      <c r="C34" s="104">
        <v>2.0</v>
      </c>
    </row>
    <row r="35">
      <c r="A35" s="9" t="s">
        <v>16</v>
      </c>
      <c r="B35" s="9" t="s">
        <v>17</v>
      </c>
      <c r="C35" s="105">
        <v>2.0</v>
      </c>
    </row>
    <row r="36">
      <c r="A36" s="3" t="s">
        <v>32</v>
      </c>
      <c r="B36" s="3" t="s">
        <v>33</v>
      </c>
      <c r="C36" s="104">
        <v>2.0</v>
      </c>
    </row>
    <row r="37">
      <c r="A37" s="9" t="s">
        <v>28</v>
      </c>
      <c r="B37" s="9" t="s">
        <v>29</v>
      </c>
      <c r="C37" s="105">
        <v>2.0</v>
      </c>
    </row>
    <row r="38">
      <c r="A38" s="3" t="s">
        <v>135</v>
      </c>
      <c r="B38" s="3" t="s">
        <v>136</v>
      </c>
      <c r="C38" s="104">
        <v>2.0</v>
      </c>
    </row>
    <row r="39">
      <c r="A39" s="9" t="s">
        <v>116</v>
      </c>
      <c r="B39" s="9" t="s">
        <v>117</v>
      </c>
      <c r="C39" s="105">
        <v>2.0</v>
      </c>
    </row>
    <row r="40">
      <c r="A40" s="3" t="s">
        <v>56</v>
      </c>
      <c r="B40" s="3" t="s">
        <v>57</v>
      </c>
      <c r="C40" s="104">
        <v>2.0</v>
      </c>
    </row>
    <row r="41">
      <c r="A41" s="9" t="s">
        <v>62</v>
      </c>
      <c r="B41" s="9" t="s">
        <v>63</v>
      </c>
      <c r="C41" s="105">
        <v>2.0</v>
      </c>
    </row>
    <row r="42">
      <c r="A42" s="3" t="s">
        <v>66</v>
      </c>
      <c r="B42" s="3" t="s">
        <v>67</v>
      </c>
      <c r="C42" s="104">
        <v>2.0</v>
      </c>
    </row>
    <row r="43">
      <c r="A43" s="9" t="s">
        <v>139</v>
      </c>
      <c r="B43" s="9" t="s">
        <v>140</v>
      </c>
      <c r="C43" s="105">
        <v>2.0</v>
      </c>
    </row>
    <row r="44">
      <c r="A44" s="3" t="s">
        <v>118</v>
      </c>
      <c r="B44" s="3" t="s">
        <v>119</v>
      </c>
      <c r="C44" s="104">
        <v>2.0</v>
      </c>
    </row>
    <row r="45">
      <c r="A45" s="9" t="s">
        <v>234</v>
      </c>
      <c r="B45" s="9" t="s">
        <v>235</v>
      </c>
      <c r="C45" s="105">
        <v>2.0</v>
      </c>
    </row>
    <row r="46">
      <c r="A46" s="3" t="s">
        <v>210</v>
      </c>
      <c r="B46" s="3" t="s">
        <v>211</v>
      </c>
      <c r="C46" s="104">
        <v>2.0</v>
      </c>
    </row>
    <row r="47">
      <c r="A47" s="9" t="s">
        <v>203</v>
      </c>
      <c r="B47" s="9" t="s">
        <v>204</v>
      </c>
      <c r="C47" s="105">
        <v>2.0</v>
      </c>
    </row>
    <row r="48">
      <c r="A48" s="3" t="s">
        <v>191</v>
      </c>
      <c r="B48" s="3" t="s">
        <v>192</v>
      </c>
      <c r="C48" s="104">
        <v>2.0</v>
      </c>
    </row>
    <row r="49">
      <c r="A49" s="9" t="s">
        <v>228</v>
      </c>
      <c r="B49" s="9" t="s">
        <v>229</v>
      </c>
      <c r="C49" s="105">
        <v>2.0</v>
      </c>
    </row>
    <row r="50">
      <c r="A50" s="3" t="s">
        <v>108</v>
      </c>
      <c r="B50" s="3" t="s">
        <v>109</v>
      </c>
      <c r="C50" s="104">
        <v>2.0</v>
      </c>
    </row>
    <row r="51">
      <c r="A51" s="9" t="s">
        <v>193</v>
      </c>
      <c r="B51" s="9" t="s">
        <v>194</v>
      </c>
      <c r="C51" s="107">
        <v>2.0</v>
      </c>
    </row>
    <row r="52">
      <c r="A52" s="3" t="s">
        <v>153</v>
      </c>
      <c r="B52" s="3" t="s">
        <v>154</v>
      </c>
      <c r="C52" s="104">
        <v>2.0</v>
      </c>
    </row>
    <row r="53">
      <c r="A53" s="9" t="s">
        <v>199</v>
      </c>
      <c r="B53" s="9" t="s">
        <v>200</v>
      </c>
      <c r="C53" s="105">
        <v>2.0</v>
      </c>
    </row>
    <row r="54">
      <c r="A54" s="3" t="s">
        <v>167</v>
      </c>
      <c r="B54" s="3" t="s">
        <v>168</v>
      </c>
      <c r="C54" s="104">
        <v>2.0</v>
      </c>
    </row>
    <row r="55">
      <c r="A55" s="9" t="s">
        <v>175</v>
      </c>
      <c r="B55" s="9" t="s">
        <v>176</v>
      </c>
      <c r="C55" s="105">
        <v>2.0</v>
      </c>
    </row>
    <row r="56">
      <c r="A56" s="3" t="s">
        <v>189</v>
      </c>
      <c r="B56" s="3" t="s">
        <v>190</v>
      </c>
      <c r="C56" s="104">
        <v>2.0</v>
      </c>
    </row>
    <row r="57">
      <c r="A57" s="9" t="s">
        <v>155</v>
      </c>
      <c r="B57" s="9" t="s">
        <v>156</v>
      </c>
      <c r="C57" s="105">
        <v>2.0</v>
      </c>
    </row>
    <row r="58">
      <c r="A58" s="3" t="s">
        <v>195</v>
      </c>
      <c r="B58" s="3" t="s">
        <v>196</v>
      </c>
      <c r="C58" s="104">
        <v>2.0</v>
      </c>
    </row>
    <row r="59">
      <c r="A59" s="9" t="s">
        <v>201</v>
      </c>
      <c r="B59" s="9" t="s">
        <v>202</v>
      </c>
      <c r="C59" s="105">
        <v>2.0</v>
      </c>
    </row>
    <row r="60">
      <c r="A60" s="3" t="s">
        <v>236</v>
      </c>
      <c r="B60" s="3" t="s">
        <v>237</v>
      </c>
      <c r="C60" s="104">
        <v>2.0</v>
      </c>
    </row>
    <row r="61">
      <c r="A61" s="9" t="s">
        <v>254</v>
      </c>
      <c r="B61" s="9" t="s">
        <v>255</v>
      </c>
      <c r="C61" s="105">
        <v>2.0</v>
      </c>
    </row>
    <row r="62">
      <c r="A62" s="3" t="s">
        <v>83</v>
      </c>
      <c r="B62" s="3" t="s">
        <v>84</v>
      </c>
      <c r="C62" s="104">
        <v>3.0</v>
      </c>
    </row>
    <row r="63">
      <c r="A63" s="15" t="s">
        <v>263</v>
      </c>
      <c r="B63" s="15" t="s">
        <v>264</v>
      </c>
      <c r="C63" s="111">
        <v>3.0</v>
      </c>
    </row>
  </sheetData>
  <autoFilter ref="$A$1:$M$63">
    <sortState ref="A1:M63">
      <sortCondition ref="C1:C63"/>
    </sortState>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2" max="2" width="25.43"/>
    <col customWidth="1" min="3" max="3" width="15.14"/>
    <col customWidth="1" min="4" max="4" width="10.57"/>
    <col customWidth="1" min="5" max="5" width="9.29"/>
    <col customWidth="1" min="6" max="6" width="10.29"/>
    <col customWidth="1" min="7" max="7" width="9.43"/>
    <col customWidth="1" min="8" max="8" width="15.57"/>
    <col customWidth="1" min="9" max="9" width="9.43"/>
    <col customWidth="1" min="10" max="10" width="11.57"/>
  </cols>
  <sheetData>
    <row r="1" ht="27.75" customHeight="1">
      <c r="A1" s="112" t="s">
        <v>1572</v>
      </c>
      <c r="B1" s="112" t="s">
        <v>1557</v>
      </c>
      <c r="C1" s="113" t="s">
        <v>1</v>
      </c>
      <c r="D1" s="114" t="s">
        <v>1573</v>
      </c>
      <c r="E1" s="115" t="s">
        <v>1574</v>
      </c>
      <c r="F1" s="114" t="s">
        <v>1575</v>
      </c>
      <c r="G1" s="114" t="s">
        <v>320</v>
      </c>
      <c r="H1" s="114" t="s">
        <v>1576</v>
      </c>
      <c r="I1" s="114" t="s">
        <v>1577</v>
      </c>
      <c r="J1" s="116" t="s">
        <v>1578</v>
      </c>
    </row>
    <row r="2">
      <c r="A2" s="117">
        <v>1.0</v>
      </c>
      <c r="B2" s="117" t="s">
        <v>1579</v>
      </c>
      <c r="C2" s="118" t="s">
        <v>213</v>
      </c>
      <c r="D2" s="119">
        <v>49.5</v>
      </c>
      <c r="E2" s="119">
        <v>28.5</v>
      </c>
      <c r="F2" s="119">
        <v>21.0</v>
      </c>
      <c r="G2" s="120">
        <f t="shared" ref="G2:G42" si="1">F2/E2</f>
        <v>0.7368421053</v>
      </c>
      <c r="H2" s="121">
        <v>0.0011744493450023218</v>
      </c>
      <c r="I2" s="121">
        <v>0.008795033813111178</v>
      </c>
      <c r="J2" s="122">
        <v>1.0</v>
      </c>
    </row>
    <row r="3">
      <c r="A3" s="123">
        <v>2.0</v>
      </c>
      <c r="B3" s="123" t="s">
        <v>1580</v>
      </c>
      <c r="C3" s="124" t="s">
        <v>231</v>
      </c>
      <c r="D3" s="125">
        <v>47.5</v>
      </c>
      <c r="E3" s="125">
        <v>27.5</v>
      </c>
      <c r="F3" s="125">
        <v>20.0</v>
      </c>
      <c r="G3" s="126">
        <f t="shared" si="1"/>
        <v>0.7272727273</v>
      </c>
      <c r="H3" s="127">
        <v>0.04412295663336358</v>
      </c>
      <c r="I3" s="127">
        <v>0.020864733595889293</v>
      </c>
      <c r="J3" s="128">
        <v>1.0</v>
      </c>
    </row>
    <row r="4">
      <c r="A4" s="117">
        <v>3.0</v>
      </c>
      <c r="B4" s="117" t="s">
        <v>1581</v>
      </c>
      <c r="C4" s="118" t="s">
        <v>113</v>
      </c>
      <c r="D4" s="119">
        <v>60.5</v>
      </c>
      <c r="E4" s="119">
        <v>33.5</v>
      </c>
      <c r="F4" s="119">
        <v>27.0</v>
      </c>
      <c r="G4" s="120">
        <f t="shared" si="1"/>
        <v>0.8059701493</v>
      </c>
      <c r="H4" s="121">
        <v>0.008823088894151798</v>
      </c>
      <c r="I4" s="121">
        <v>0.03371897947518663</v>
      </c>
      <c r="J4" s="122">
        <v>1.0</v>
      </c>
    </row>
    <row r="5">
      <c r="A5" s="123">
        <v>4.0</v>
      </c>
      <c r="B5" s="123" t="s">
        <v>1582</v>
      </c>
      <c r="C5" s="124" t="s">
        <v>132</v>
      </c>
      <c r="D5" s="125">
        <v>59.5</v>
      </c>
      <c r="E5" s="125">
        <v>32.5</v>
      </c>
      <c r="F5" s="125">
        <v>27.0</v>
      </c>
      <c r="G5" s="126">
        <f t="shared" si="1"/>
        <v>0.8307692308</v>
      </c>
      <c r="H5" s="127">
        <v>0.06388824720003908</v>
      </c>
      <c r="I5" s="127">
        <v>0.03762074710017251</v>
      </c>
      <c r="J5" s="128">
        <v>1.0</v>
      </c>
    </row>
    <row r="6">
      <c r="A6" s="117">
        <v>5.0</v>
      </c>
      <c r="B6" s="117" t="s">
        <v>1583</v>
      </c>
      <c r="C6" s="118" t="s">
        <v>124</v>
      </c>
      <c r="D6" s="119">
        <v>56.0</v>
      </c>
      <c r="E6" s="119">
        <v>33.0</v>
      </c>
      <c r="F6" s="119">
        <v>23.0</v>
      </c>
      <c r="G6" s="120">
        <f t="shared" si="1"/>
        <v>0.696969697</v>
      </c>
      <c r="H6" s="121">
        <v>0.0013694420824663645</v>
      </c>
      <c r="I6" s="121">
        <v>0.013500080300991387</v>
      </c>
      <c r="J6" s="122">
        <v>1.0</v>
      </c>
    </row>
    <row r="7">
      <c r="A7" s="123">
        <v>6.0</v>
      </c>
      <c r="B7" s="123" t="s">
        <v>1584</v>
      </c>
      <c r="C7" s="124" t="s">
        <v>88</v>
      </c>
      <c r="D7" s="125">
        <v>59.0</v>
      </c>
      <c r="E7" s="125">
        <v>35.0</v>
      </c>
      <c r="F7" s="125">
        <v>24.0</v>
      </c>
      <c r="G7" s="126">
        <f t="shared" si="1"/>
        <v>0.6857142857</v>
      </c>
      <c r="H7" s="127">
        <v>4.8164104737662166E-4</v>
      </c>
      <c r="I7" s="127">
        <v>0.011614315152564282</v>
      </c>
      <c r="J7" s="128">
        <v>1.0</v>
      </c>
    </row>
    <row r="8">
      <c r="A8" s="117">
        <v>7.0</v>
      </c>
      <c r="B8" s="117" t="s">
        <v>1585</v>
      </c>
      <c r="C8" s="118" t="s">
        <v>107</v>
      </c>
      <c r="D8" s="119">
        <v>57.0</v>
      </c>
      <c r="E8" s="119">
        <v>34.0</v>
      </c>
      <c r="F8" s="119">
        <v>23.0</v>
      </c>
      <c r="G8" s="120">
        <f t="shared" si="1"/>
        <v>0.6764705882</v>
      </c>
      <c r="H8" s="121">
        <v>0.003783542030675574</v>
      </c>
      <c r="I8" s="121">
        <v>0.011838216312571474</v>
      </c>
      <c r="J8" s="122">
        <v>1.0</v>
      </c>
    </row>
    <row r="9">
      <c r="A9" s="123">
        <v>8.0</v>
      </c>
      <c r="B9" s="123" t="s">
        <v>1586</v>
      </c>
      <c r="C9" s="124" t="s">
        <v>198</v>
      </c>
      <c r="D9" s="125">
        <v>49.5</v>
      </c>
      <c r="E9" s="125">
        <v>29.5</v>
      </c>
      <c r="F9" s="125">
        <v>20.0</v>
      </c>
      <c r="G9" s="126">
        <f t="shared" si="1"/>
        <v>0.6779661017</v>
      </c>
      <c r="H9" s="127">
        <v>0.02459539546126637</v>
      </c>
      <c r="I9" s="127">
        <v>0.03280018188631249</v>
      </c>
      <c r="J9" s="128">
        <v>1.0</v>
      </c>
    </row>
    <row r="10">
      <c r="A10" s="117">
        <v>9.0</v>
      </c>
      <c r="B10" s="117" t="s">
        <v>1587</v>
      </c>
      <c r="C10" s="118" t="s">
        <v>216</v>
      </c>
      <c r="D10" s="119">
        <v>47.5</v>
      </c>
      <c r="E10" s="119">
        <v>28.5</v>
      </c>
      <c r="F10" s="119">
        <v>19.0</v>
      </c>
      <c r="G10" s="120">
        <f t="shared" si="1"/>
        <v>0.6666666667</v>
      </c>
      <c r="H10" s="121">
        <v>0.0044211413246616855</v>
      </c>
      <c r="I10" s="121">
        <v>0.01969438171569234</v>
      </c>
      <c r="J10" s="122">
        <v>1.0</v>
      </c>
    </row>
    <row r="11">
      <c r="A11" s="123">
        <v>10.0</v>
      </c>
      <c r="B11" s="123" t="s">
        <v>1588</v>
      </c>
      <c r="C11" s="124" t="s">
        <v>170</v>
      </c>
      <c r="D11" s="125">
        <v>56.0</v>
      </c>
      <c r="E11" s="125">
        <v>31.5</v>
      </c>
      <c r="F11" s="125">
        <v>24.5</v>
      </c>
      <c r="G11" s="126">
        <f t="shared" si="1"/>
        <v>0.7777777778</v>
      </c>
      <c r="H11" s="127">
        <v>0.11072090198859884</v>
      </c>
      <c r="I11" s="127">
        <v>0.01529842587300134</v>
      </c>
      <c r="J11" s="128">
        <v>1.0</v>
      </c>
    </row>
    <row r="12">
      <c r="A12" s="117">
        <v>11.0</v>
      </c>
      <c r="B12" s="117" t="s">
        <v>1589</v>
      </c>
      <c r="C12" s="118" t="s">
        <v>186</v>
      </c>
      <c r="D12" s="119">
        <v>54.0</v>
      </c>
      <c r="E12" s="119">
        <v>30.5</v>
      </c>
      <c r="F12" s="119">
        <v>23.5</v>
      </c>
      <c r="G12" s="120">
        <f t="shared" si="1"/>
        <v>0.7704918033</v>
      </c>
      <c r="H12" s="121">
        <v>0.0</v>
      </c>
      <c r="I12" s="121">
        <v>0.012095568841105636</v>
      </c>
      <c r="J12" s="122">
        <v>1.0</v>
      </c>
    </row>
    <row r="13">
      <c r="A13" s="123">
        <v>12.0</v>
      </c>
      <c r="B13" s="123" t="s">
        <v>1590</v>
      </c>
      <c r="C13" s="124" t="s">
        <v>19</v>
      </c>
      <c r="D13" s="125">
        <v>82.0</v>
      </c>
      <c r="E13" s="125">
        <v>46.0</v>
      </c>
      <c r="F13" s="125">
        <v>36.0</v>
      </c>
      <c r="G13" s="126">
        <f t="shared" si="1"/>
        <v>0.7826086957</v>
      </c>
      <c r="H13" s="127">
        <v>0.0</v>
      </c>
      <c r="I13" s="127">
        <v>0.0</v>
      </c>
      <c r="J13" s="128">
        <v>1.0</v>
      </c>
    </row>
    <row r="14">
      <c r="A14" s="117">
        <v>13.0</v>
      </c>
      <c r="B14" s="117" t="s">
        <v>1591</v>
      </c>
      <c r="C14" s="118" t="s">
        <v>25</v>
      </c>
      <c r="D14" s="119">
        <v>80.0</v>
      </c>
      <c r="E14" s="119">
        <v>44.5</v>
      </c>
      <c r="F14" s="119">
        <v>35.5</v>
      </c>
      <c r="G14" s="120">
        <f t="shared" si="1"/>
        <v>0.797752809</v>
      </c>
      <c r="H14" s="121">
        <v>0.0</v>
      </c>
      <c r="I14" s="121">
        <v>0.0</v>
      </c>
      <c r="J14" s="122">
        <v>1.0</v>
      </c>
    </row>
    <row r="15">
      <c r="A15" s="123">
        <v>14.0</v>
      </c>
      <c r="B15" s="123" t="s">
        <v>1592</v>
      </c>
      <c r="C15" s="124" t="s">
        <v>35</v>
      </c>
      <c r="D15" s="125">
        <v>75.5</v>
      </c>
      <c r="E15" s="125">
        <v>43.5</v>
      </c>
      <c r="F15" s="125">
        <v>32.0</v>
      </c>
      <c r="G15" s="126">
        <f t="shared" si="1"/>
        <v>0.7356321839</v>
      </c>
      <c r="H15" s="127">
        <v>0.045930763955666164</v>
      </c>
      <c r="I15" s="127">
        <v>0.016913011927236467</v>
      </c>
      <c r="J15" s="128">
        <v>1.0</v>
      </c>
    </row>
    <row r="16">
      <c r="A16" s="117">
        <v>15.0</v>
      </c>
      <c r="B16" s="117" t="s">
        <v>1593</v>
      </c>
      <c r="C16" s="118" t="s">
        <v>127</v>
      </c>
      <c r="D16" s="119">
        <v>55.0</v>
      </c>
      <c r="E16" s="119">
        <v>33.0</v>
      </c>
      <c r="F16" s="119">
        <v>22.0</v>
      </c>
      <c r="G16" s="120">
        <f t="shared" si="1"/>
        <v>0.6666666667</v>
      </c>
      <c r="H16" s="121">
        <v>0.09797222289815712</v>
      </c>
      <c r="I16" s="121">
        <v>0.015248471829334396</v>
      </c>
      <c r="J16" s="122">
        <v>1.0</v>
      </c>
    </row>
    <row r="17">
      <c r="A17" s="123">
        <v>16.0</v>
      </c>
      <c r="B17" s="123" t="s">
        <v>1594</v>
      </c>
      <c r="C17" s="124" t="s">
        <v>97</v>
      </c>
      <c r="D17" s="125">
        <v>57.0</v>
      </c>
      <c r="E17" s="125">
        <v>34.5</v>
      </c>
      <c r="F17" s="125">
        <v>22.5</v>
      </c>
      <c r="G17" s="126">
        <f t="shared" si="1"/>
        <v>0.652173913</v>
      </c>
      <c r="H17" s="127">
        <v>0.006830748352652831</v>
      </c>
      <c r="I17" s="127">
        <v>8.53009897437757E-4</v>
      </c>
      <c r="J17" s="128">
        <v>1.0</v>
      </c>
    </row>
    <row r="18">
      <c r="A18" s="117">
        <v>17.0</v>
      </c>
      <c r="B18" s="117" t="s">
        <v>1595</v>
      </c>
      <c r="C18" s="118" t="s">
        <v>138</v>
      </c>
      <c r="D18" s="119">
        <v>59.5</v>
      </c>
      <c r="E18" s="119">
        <v>32.5</v>
      </c>
      <c r="F18" s="119">
        <v>27.0</v>
      </c>
      <c r="G18" s="120">
        <f t="shared" si="1"/>
        <v>0.8307692308</v>
      </c>
      <c r="H18" s="121">
        <v>0.026851596221331892</v>
      </c>
      <c r="I18" s="121">
        <v>0.007418175484541057</v>
      </c>
      <c r="J18" s="122">
        <v>1.0</v>
      </c>
    </row>
    <row r="19">
      <c r="A19" s="123">
        <v>18.0</v>
      </c>
      <c r="B19" s="123" t="s">
        <v>1596</v>
      </c>
      <c r="C19" s="124" t="s">
        <v>115</v>
      </c>
      <c r="D19" s="125">
        <v>60.5</v>
      </c>
      <c r="E19" s="125">
        <v>33.5</v>
      </c>
      <c r="F19" s="125">
        <v>27.0</v>
      </c>
      <c r="G19" s="126">
        <f t="shared" si="1"/>
        <v>0.8059701493</v>
      </c>
      <c r="H19" s="127">
        <v>0.019747282942441487</v>
      </c>
      <c r="I19" s="127">
        <v>0.027143778477525235</v>
      </c>
      <c r="J19" s="128">
        <v>1.0</v>
      </c>
    </row>
    <row r="20">
      <c r="A20" s="117">
        <v>19.0</v>
      </c>
      <c r="B20" s="117" t="s">
        <v>1597</v>
      </c>
      <c r="C20" s="118" t="s">
        <v>207</v>
      </c>
      <c r="D20" s="119">
        <v>49.5</v>
      </c>
      <c r="E20" s="119">
        <v>28.5</v>
      </c>
      <c r="F20" s="119">
        <v>21.0</v>
      </c>
      <c r="G20" s="120">
        <f t="shared" si="1"/>
        <v>0.7368421053</v>
      </c>
      <c r="H20" s="121">
        <v>0.09025798671382387</v>
      </c>
      <c r="I20" s="121">
        <v>0.03905781789209118</v>
      </c>
      <c r="J20" s="122">
        <v>1.0</v>
      </c>
    </row>
    <row r="21">
      <c r="A21" s="123">
        <v>20.0</v>
      </c>
      <c r="B21" s="123" t="s">
        <v>1598</v>
      </c>
      <c r="C21" s="124" t="s">
        <v>226</v>
      </c>
      <c r="D21" s="125">
        <v>47.5</v>
      </c>
      <c r="E21" s="125">
        <v>27.5</v>
      </c>
      <c r="F21" s="125">
        <v>20.0</v>
      </c>
      <c r="G21" s="126">
        <f t="shared" si="1"/>
        <v>0.7272727273</v>
      </c>
      <c r="H21" s="127">
        <v>0.07539838993148801</v>
      </c>
      <c r="I21" s="127">
        <v>0.0432370088667274</v>
      </c>
      <c r="J21" s="128">
        <v>1.0</v>
      </c>
    </row>
    <row r="22">
      <c r="A22" s="117">
        <v>21.0</v>
      </c>
      <c r="B22" s="117" t="s">
        <v>1599</v>
      </c>
      <c r="C22" s="118" t="s">
        <v>44</v>
      </c>
      <c r="D22" s="119">
        <v>76.0</v>
      </c>
      <c r="E22" s="119">
        <v>42.5</v>
      </c>
      <c r="F22" s="119">
        <v>33.5</v>
      </c>
      <c r="G22" s="120">
        <f t="shared" si="1"/>
        <v>0.7882352941</v>
      </c>
      <c r="H22" s="121">
        <v>0.07999982315866022</v>
      </c>
      <c r="I22" s="121">
        <v>0.05494030465957343</v>
      </c>
      <c r="J22" s="122">
        <v>1.0</v>
      </c>
    </row>
    <row r="23">
      <c r="A23" s="123">
        <v>22.0</v>
      </c>
      <c r="B23" s="123" t="s">
        <v>54</v>
      </c>
      <c r="C23" s="124" t="s">
        <v>54</v>
      </c>
      <c r="D23" s="125">
        <v>74.0</v>
      </c>
      <c r="E23" s="125">
        <v>41.0</v>
      </c>
      <c r="F23" s="125">
        <v>33.0</v>
      </c>
      <c r="G23" s="126">
        <f t="shared" si="1"/>
        <v>0.8048780488</v>
      </c>
      <c r="H23" s="127">
        <v>0.056020173427439285</v>
      </c>
      <c r="I23" s="127">
        <v>0.03918091892827043</v>
      </c>
      <c r="J23" s="128">
        <v>1.0</v>
      </c>
    </row>
    <row r="24">
      <c r="A24" s="117">
        <v>23.0</v>
      </c>
      <c r="B24" s="117" t="s">
        <v>1600</v>
      </c>
      <c r="C24" s="118" t="s">
        <v>23</v>
      </c>
      <c r="D24" s="119">
        <v>78.0</v>
      </c>
      <c r="E24" s="119">
        <v>45.5</v>
      </c>
      <c r="F24" s="119">
        <v>32.5</v>
      </c>
      <c r="G24" s="120">
        <f t="shared" si="1"/>
        <v>0.7142857143</v>
      </c>
      <c r="H24" s="121">
        <v>0.06578192321354932</v>
      </c>
      <c r="I24" s="121">
        <v>0.05921449752082625</v>
      </c>
      <c r="J24" s="122">
        <v>1.0</v>
      </c>
    </row>
    <row r="25">
      <c r="A25" s="123">
        <v>24.0</v>
      </c>
      <c r="B25" s="123" t="s">
        <v>31</v>
      </c>
      <c r="C25" s="124" t="s">
        <v>31</v>
      </c>
      <c r="D25" s="125">
        <v>76.0</v>
      </c>
      <c r="E25" s="125">
        <v>44.0</v>
      </c>
      <c r="F25" s="125">
        <v>32.0</v>
      </c>
      <c r="G25" s="126">
        <f t="shared" si="1"/>
        <v>0.7272727273</v>
      </c>
      <c r="H25" s="127">
        <v>0.008971463091433192</v>
      </c>
      <c r="I25" s="127">
        <v>0.02636146247224114</v>
      </c>
      <c r="J25" s="128">
        <v>1.0</v>
      </c>
    </row>
    <row r="26">
      <c r="A26" s="117">
        <v>42.0</v>
      </c>
      <c r="B26" s="117" t="s">
        <v>1601</v>
      </c>
      <c r="C26" s="118" t="s">
        <v>38</v>
      </c>
      <c r="D26" s="119">
        <v>78.0</v>
      </c>
      <c r="E26" s="119">
        <v>43.0</v>
      </c>
      <c r="F26" s="119">
        <v>35.0</v>
      </c>
      <c r="G26" s="120">
        <f t="shared" si="1"/>
        <v>0.8139534884</v>
      </c>
      <c r="H26" s="121">
        <v>0.0</v>
      </c>
      <c r="I26" s="121">
        <v>0.0</v>
      </c>
      <c r="J26" s="122">
        <v>1.0</v>
      </c>
    </row>
    <row r="27">
      <c r="A27" s="123">
        <v>43.0</v>
      </c>
      <c r="B27" s="123" t="s">
        <v>1602</v>
      </c>
      <c r="C27" s="124" t="s">
        <v>52</v>
      </c>
      <c r="D27" s="125">
        <v>76.0</v>
      </c>
      <c r="E27" s="125">
        <v>41.0</v>
      </c>
      <c r="F27" s="125">
        <v>35.0</v>
      </c>
      <c r="G27" s="126">
        <f t="shared" si="1"/>
        <v>0.8536585366</v>
      </c>
      <c r="H27" s="127">
        <v>0.0</v>
      </c>
      <c r="I27" s="127">
        <v>0.0</v>
      </c>
      <c r="J27" s="128">
        <v>1.0</v>
      </c>
    </row>
    <row r="28">
      <c r="A28" s="117">
        <v>25.0</v>
      </c>
      <c r="B28" s="117" t="s">
        <v>1603</v>
      </c>
      <c r="C28" s="118" t="s">
        <v>15</v>
      </c>
      <c r="D28" s="119">
        <v>85.0</v>
      </c>
      <c r="E28" s="119">
        <v>49.51</v>
      </c>
      <c r="F28" s="119">
        <v>35.49</v>
      </c>
      <c r="G28" s="120">
        <f t="shared" si="1"/>
        <v>0.7168248839</v>
      </c>
      <c r="H28" s="121">
        <v>0.0</v>
      </c>
      <c r="I28" s="121">
        <v>0.005856799407176165</v>
      </c>
      <c r="J28" s="122">
        <v>2.0</v>
      </c>
    </row>
    <row r="29">
      <c r="A29" s="123">
        <v>26.0</v>
      </c>
      <c r="B29" s="123" t="s">
        <v>1604</v>
      </c>
      <c r="C29" s="124" t="s">
        <v>33</v>
      </c>
      <c r="D29" s="125">
        <v>77.0</v>
      </c>
      <c r="E29" s="125">
        <v>43.5</v>
      </c>
      <c r="F29" s="125">
        <v>33.5</v>
      </c>
      <c r="G29" s="126">
        <f t="shared" si="1"/>
        <v>0.7701149425</v>
      </c>
      <c r="H29" s="127">
        <v>0.0</v>
      </c>
      <c r="I29" s="127">
        <v>0.012536011860044086</v>
      </c>
      <c r="J29" s="128">
        <v>2.0</v>
      </c>
    </row>
    <row r="30">
      <c r="A30" s="117">
        <v>27.0</v>
      </c>
      <c r="B30" s="117" t="s">
        <v>1605</v>
      </c>
      <c r="C30" s="118" t="s">
        <v>211</v>
      </c>
      <c r="D30" s="119">
        <v>49.5</v>
      </c>
      <c r="E30" s="119">
        <v>28.5</v>
      </c>
      <c r="F30" s="119">
        <v>21.0</v>
      </c>
      <c r="G30" s="120">
        <f t="shared" si="1"/>
        <v>0.7368421053</v>
      </c>
      <c r="H30" s="121">
        <v>0.0</v>
      </c>
      <c r="I30" s="121">
        <v>0.012035802396004117</v>
      </c>
      <c r="J30" s="122">
        <v>2.0</v>
      </c>
    </row>
    <row r="31">
      <c r="A31" s="123">
        <v>28.0</v>
      </c>
      <c r="B31" s="123" t="s">
        <v>1606</v>
      </c>
      <c r="C31" s="124" t="s">
        <v>229</v>
      </c>
      <c r="D31" s="125">
        <v>47.5</v>
      </c>
      <c r="E31" s="125">
        <v>27.5</v>
      </c>
      <c r="F31" s="125">
        <v>20.0</v>
      </c>
      <c r="G31" s="126">
        <f t="shared" si="1"/>
        <v>0.7272727273</v>
      </c>
      <c r="H31" s="127">
        <v>0.0</v>
      </c>
      <c r="I31" s="127">
        <v>0.024566685046207397</v>
      </c>
      <c r="J31" s="128">
        <v>2.0</v>
      </c>
    </row>
    <row r="32">
      <c r="A32" s="117">
        <v>29.0</v>
      </c>
      <c r="B32" s="117" t="s">
        <v>1607</v>
      </c>
      <c r="C32" s="118" t="s">
        <v>119</v>
      </c>
      <c r="D32" s="119">
        <v>58.5</v>
      </c>
      <c r="E32" s="119">
        <v>33.5</v>
      </c>
      <c r="F32" s="119">
        <v>25.0</v>
      </c>
      <c r="G32" s="120">
        <f t="shared" si="1"/>
        <v>0.7462686567</v>
      </c>
      <c r="H32" s="121">
        <v>8.913953712641953E-4</v>
      </c>
      <c r="I32" s="121">
        <v>0.01672568426348543</v>
      </c>
      <c r="J32" s="122">
        <v>2.0</v>
      </c>
    </row>
    <row r="33">
      <c r="A33" s="123">
        <v>30.0</v>
      </c>
      <c r="B33" s="123" t="s">
        <v>1608</v>
      </c>
      <c r="C33" s="124" t="s">
        <v>140</v>
      </c>
      <c r="D33" s="125">
        <v>57.5</v>
      </c>
      <c r="E33" s="125">
        <v>32.5</v>
      </c>
      <c r="F33" s="125">
        <v>25.0</v>
      </c>
      <c r="G33" s="126">
        <f t="shared" si="1"/>
        <v>0.7692307692</v>
      </c>
      <c r="H33" s="127">
        <v>0.003817185017268449</v>
      </c>
      <c r="I33" s="127">
        <v>0.018532058163941857</v>
      </c>
      <c r="J33" s="128">
        <v>2.0</v>
      </c>
    </row>
    <row r="34">
      <c r="A34" s="117">
        <v>31.0</v>
      </c>
      <c r="B34" s="117" t="s">
        <v>1609</v>
      </c>
      <c r="C34" s="118" t="s">
        <v>200</v>
      </c>
      <c r="D34" s="119">
        <v>48.5</v>
      </c>
      <c r="E34" s="119">
        <v>29.5</v>
      </c>
      <c r="F34" s="119">
        <v>19.0</v>
      </c>
      <c r="G34" s="120">
        <f t="shared" si="1"/>
        <v>0.6440677966</v>
      </c>
      <c r="H34" s="121">
        <v>0.008295656003912652</v>
      </c>
      <c r="I34" s="121">
        <v>0.008347231493096796</v>
      </c>
      <c r="J34" s="122">
        <v>2.0</v>
      </c>
    </row>
    <row r="35">
      <c r="A35" s="123">
        <v>32.0</v>
      </c>
      <c r="B35" s="123" t="s">
        <v>1610</v>
      </c>
      <c r="C35" s="124" t="s">
        <v>156</v>
      </c>
      <c r="D35" s="125">
        <v>49.5</v>
      </c>
      <c r="E35" s="125">
        <v>32.5</v>
      </c>
      <c r="F35" s="125">
        <v>17.0</v>
      </c>
      <c r="G35" s="126">
        <f t="shared" si="1"/>
        <v>0.5230769231</v>
      </c>
      <c r="H35" s="127">
        <v>3.8099963449195445E-4</v>
      </c>
      <c r="I35" s="127">
        <v>0.006012771988161256</v>
      </c>
      <c r="J35" s="128">
        <v>2.0</v>
      </c>
    </row>
    <row r="36">
      <c r="A36" s="117">
        <v>33.0</v>
      </c>
      <c r="B36" s="117" t="s">
        <v>1611</v>
      </c>
      <c r="C36" s="118" t="s">
        <v>117</v>
      </c>
      <c r="D36" s="119">
        <v>60.5</v>
      </c>
      <c r="E36" s="119">
        <v>33.5</v>
      </c>
      <c r="F36" s="119">
        <v>27.0</v>
      </c>
      <c r="G36" s="120">
        <f t="shared" si="1"/>
        <v>0.8059701493</v>
      </c>
      <c r="H36" s="121">
        <v>0.0024082052368831082</v>
      </c>
      <c r="I36" s="121">
        <v>0.007972130147347696</v>
      </c>
      <c r="J36" s="122">
        <v>2.0</v>
      </c>
    </row>
    <row r="37">
      <c r="A37" s="123">
        <v>34.0</v>
      </c>
      <c r="B37" s="123" t="s">
        <v>1612</v>
      </c>
      <c r="C37" s="124" t="s">
        <v>136</v>
      </c>
      <c r="D37" s="125">
        <v>59.5</v>
      </c>
      <c r="E37" s="125">
        <v>32.5</v>
      </c>
      <c r="F37" s="125">
        <v>27.0</v>
      </c>
      <c r="G37" s="126">
        <f t="shared" si="1"/>
        <v>0.8307692308</v>
      </c>
      <c r="H37" s="127">
        <v>0.004817524717980297</v>
      </c>
      <c r="I37" s="127">
        <v>0.008429744868796657</v>
      </c>
      <c r="J37" s="128">
        <v>2.0</v>
      </c>
    </row>
    <row r="38">
      <c r="A38" s="117">
        <v>35.0</v>
      </c>
      <c r="B38" s="117" t="s">
        <v>1613</v>
      </c>
      <c r="C38" s="118" t="s">
        <v>168</v>
      </c>
      <c r="D38" s="119">
        <v>50.5</v>
      </c>
      <c r="E38" s="119">
        <v>32.0</v>
      </c>
      <c r="F38" s="119">
        <v>18.5</v>
      </c>
      <c r="G38" s="120">
        <f t="shared" si="1"/>
        <v>0.578125</v>
      </c>
      <c r="H38" s="121">
        <v>4.061599877131212E-4</v>
      </c>
      <c r="I38" s="121">
        <v>0.0</v>
      </c>
      <c r="J38" s="122">
        <v>2.0</v>
      </c>
    </row>
    <row r="39">
      <c r="A39" s="123">
        <v>36.0</v>
      </c>
      <c r="B39" s="123" t="s">
        <v>1614</v>
      </c>
      <c r="C39" s="124" t="s">
        <v>190</v>
      </c>
      <c r="D39" s="125">
        <v>48.5</v>
      </c>
      <c r="E39" s="125">
        <v>30.5</v>
      </c>
      <c r="F39" s="125">
        <v>18.0</v>
      </c>
      <c r="G39" s="126">
        <f t="shared" si="1"/>
        <v>0.5901639344</v>
      </c>
      <c r="H39" s="127">
        <v>0.0045468352606822865</v>
      </c>
      <c r="I39" s="127">
        <v>0.0</v>
      </c>
      <c r="J39" s="128">
        <v>2.0</v>
      </c>
    </row>
    <row r="40">
      <c r="A40" s="117">
        <v>37.0</v>
      </c>
      <c r="B40" s="117" t="s">
        <v>1615</v>
      </c>
      <c r="C40" s="118" t="s">
        <v>109</v>
      </c>
      <c r="D40" s="119">
        <v>54.0</v>
      </c>
      <c r="E40" s="119">
        <v>34.0</v>
      </c>
      <c r="F40" s="119">
        <v>20.0</v>
      </c>
      <c r="G40" s="120">
        <f t="shared" si="1"/>
        <v>0.5882352941</v>
      </c>
      <c r="H40" s="121">
        <v>0.0</v>
      </c>
      <c r="I40" s="121">
        <v>0.0</v>
      </c>
      <c r="J40" s="122">
        <v>2.0</v>
      </c>
    </row>
    <row r="41">
      <c r="A41" s="123">
        <v>38.0</v>
      </c>
      <c r="B41" s="123" t="s">
        <v>1616</v>
      </c>
      <c r="C41" s="124" t="s">
        <v>154</v>
      </c>
      <c r="D41" s="125">
        <v>52.0</v>
      </c>
      <c r="E41" s="125">
        <v>32.5</v>
      </c>
      <c r="F41" s="125">
        <v>19.5</v>
      </c>
      <c r="G41" s="126">
        <f t="shared" si="1"/>
        <v>0.6</v>
      </c>
      <c r="H41" s="127">
        <v>0.0</v>
      </c>
      <c r="I41" s="127">
        <v>0.0</v>
      </c>
      <c r="J41" s="128">
        <v>2.0</v>
      </c>
    </row>
    <row r="42">
      <c r="A42" s="117">
        <v>39.0</v>
      </c>
      <c r="B42" s="117" t="s">
        <v>1617</v>
      </c>
      <c r="C42" s="118" t="s">
        <v>176</v>
      </c>
      <c r="D42" s="119">
        <v>49.5</v>
      </c>
      <c r="E42" s="119">
        <v>31.5</v>
      </c>
      <c r="F42" s="119">
        <v>18.0</v>
      </c>
      <c r="G42" s="120">
        <f t="shared" si="1"/>
        <v>0.5714285714</v>
      </c>
      <c r="H42" s="121">
        <v>0.022772815417286794</v>
      </c>
      <c r="I42" s="121">
        <v>0.005065875249724467</v>
      </c>
      <c r="J42" s="122">
        <v>2.0</v>
      </c>
    </row>
    <row r="43">
      <c r="A43" s="123">
        <v>40.0</v>
      </c>
      <c r="B43" s="123" t="s">
        <v>1618</v>
      </c>
      <c r="C43" s="124" t="s">
        <v>196</v>
      </c>
      <c r="D43" s="125">
        <v>56.0</v>
      </c>
      <c r="E43" s="125">
        <v>29.5</v>
      </c>
      <c r="F43" s="125">
        <v>26.5</v>
      </c>
      <c r="G43" s="126">
        <v>0.8983050847457628</v>
      </c>
      <c r="H43" s="127">
        <v>0.011048989400266678</v>
      </c>
      <c r="I43" s="127">
        <v>0.013367835890748095</v>
      </c>
      <c r="J43" s="128">
        <v>2.0</v>
      </c>
    </row>
    <row r="44">
      <c r="A44" s="117">
        <v>41.0</v>
      </c>
      <c r="B44" s="117" t="s">
        <v>1619</v>
      </c>
      <c r="C44" s="118" t="s">
        <v>202</v>
      </c>
      <c r="D44" s="119">
        <v>54.0</v>
      </c>
      <c r="E44" s="119">
        <v>29.0</v>
      </c>
      <c r="F44" s="119">
        <v>25.0</v>
      </c>
      <c r="G44" s="120">
        <v>0.8620689655172413</v>
      </c>
      <c r="H44" s="121">
        <v>0.0029329783183531587</v>
      </c>
      <c r="I44" s="121">
        <v>0.009355232731376183</v>
      </c>
      <c r="J44" s="122">
        <v>2.0</v>
      </c>
    </row>
    <row r="45">
      <c r="A45" s="123">
        <v>44.0</v>
      </c>
      <c r="B45" s="123" t="s">
        <v>1620</v>
      </c>
      <c r="C45" s="124" t="s">
        <v>235</v>
      </c>
      <c r="D45" s="125">
        <v>47.5</v>
      </c>
      <c r="E45" s="125">
        <v>26.5</v>
      </c>
      <c r="F45" s="125">
        <v>21.0</v>
      </c>
      <c r="G45" s="126">
        <f>F45/E45</f>
        <v>0.7924528302</v>
      </c>
      <c r="H45" s="127">
        <v>0.006739919477524419</v>
      </c>
      <c r="I45" s="127">
        <v>0.01888262850610451</v>
      </c>
      <c r="J45" s="128">
        <v>2.0</v>
      </c>
    </row>
    <row r="46">
      <c r="A46" s="117">
        <v>45.0</v>
      </c>
      <c r="B46" s="117" t="s">
        <v>1621</v>
      </c>
      <c r="C46" s="118" t="s">
        <v>237</v>
      </c>
      <c r="D46" s="119">
        <v>47.5</v>
      </c>
      <c r="E46" s="121">
        <v>26.5</v>
      </c>
      <c r="F46" s="119">
        <v>21.0</v>
      </c>
      <c r="G46" s="120">
        <v>0.7924528301886793</v>
      </c>
      <c r="H46" s="121">
        <v>0.0</v>
      </c>
      <c r="I46" s="121">
        <v>0.0059101877913452115</v>
      </c>
      <c r="J46" s="122">
        <v>2.0</v>
      </c>
    </row>
    <row r="47">
      <c r="A47" s="123">
        <v>46.0</v>
      </c>
      <c r="B47" s="123" t="s">
        <v>1622</v>
      </c>
      <c r="C47" s="124" t="s">
        <v>192</v>
      </c>
      <c r="D47" s="125">
        <v>50.5</v>
      </c>
      <c r="E47" s="125">
        <v>30.0</v>
      </c>
      <c r="F47" s="125">
        <v>20.5</v>
      </c>
      <c r="G47" s="126">
        <f t="shared" ref="G47:G60" si="2">F47/E47</f>
        <v>0.6833333333</v>
      </c>
      <c r="H47" s="127">
        <v>0.0019768848959488203</v>
      </c>
      <c r="I47" s="127">
        <v>0.019767974726451674</v>
      </c>
      <c r="J47" s="128">
        <v>2.0</v>
      </c>
    </row>
    <row r="48">
      <c r="A48" s="117">
        <v>47.0</v>
      </c>
      <c r="B48" s="117" t="s">
        <v>1623</v>
      </c>
      <c r="C48" s="118" t="s">
        <v>204</v>
      </c>
      <c r="D48" s="119">
        <v>49.5</v>
      </c>
      <c r="E48" s="119">
        <v>29.0</v>
      </c>
      <c r="F48" s="119">
        <v>20.5</v>
      </c>
      <c r="G48" s="120">
        <f t="shared" si="2"/>
        <v>0.7068965517</v>
      </c>
      <c r="H48" s="121">
        <v>0.004241101025683366</v>
      </c>
      <c r="I48" s="121">
        <v>0.030392575388864643</v>
      </c>
      <c r="J48" s="122">
        <v>2.0</v>
      </c>
    </row>
    <row r="49">
      <c r="A49" s="123">
        <v>48.0</v>
      </c>
      <c r="B49" s="123" t="s">
        <v>1624</v>
      </c>
      <c r="C49" s="124" t="s">
        <v>57</v>
      </c>
      <c r="D49" s="125">
        <v>67.0</v>
      </c>
      <c r="E49" s="125">
        <v>40.5</v>
      </c>
      <c r="F49" s="125">
        <v>26.5</v>
      </c>
      <c r="G49" s="126">
        <f t="shared" si="2"/>
        <v>0.6543209877</v>
      </c>
      <c r="H49" s="127">
        <v>0.0</v>
      </c>
      <c r="I49" s="127">
        <v>0.002647564314347987</v>
      </c>
      <c r="J49" s="128">
        <v>2.0</v>
      </c>
    </row>
    <row r="50">
      <c r="A50" s="117">
        <v>49.0</v>
      </c>
      <c r="B50" s="117" t="s">
        <v>1625</v>
      </c>
      <c r="C50" s="118" t="s">
        <v>63</v>
      </c>
      <c r="D50" s="119">
        <v>65.0</v>
      </c>
      <c r="E50" s="119">
        <v>39.0</v>
      </c>
      <c r="F50" s="119">
        <v>26.0</v>
      </c>
      <c r="G50" s="120">
        <f t="shared" si="2"/>
        <v>0.6666666667</v>
      </c>
      <c r="H50" s="121">
        <v>0.0017935737510517478</v>
      </c>
      <c r="I50" s="121">
        <v>0.0038384330339081498</v>
      </c>
      <c r="J50" s="122">
        <v>2.0</v>
      </c>
    </row>
    <row r="51">
      <c r="A51" s="123">
        <v>50.0</v>
      </c>
      <c r="B51" s="123" t="s">
        <v>1626</v>
      </c>
      <c r="C51" s="124" t="s">
        <v>67</v>
      </c>
      <c r="D51" s="125">
        <v>64.0</v>
      </c>
      <c r="E51" s="125">
        <v>38.5</v>
      </c>
      <c r="F51" s="125">
        <v>25.5</v>
      </c>
      <c r="G51" s="126">
        <f t="shared" si="2"/>
        <v>0.6623376623</v>
      </c>
      <c r="H51" s="127">
        <v>0.0</v>
      </c>
      <c r="I51" s="127">
        <v>0.0</v>
      </c>
      <c r="J51" s="128">
        <v>2.0</v>
      </c>
    </row>
    <row r="52">
      <c r="A52" s="117">
        <v>51.0</v>
      </c>
      <c r="B52" s="117" t="s">
        <v>1627</v>
      </c>
      <c r="C52" s="118" t="s">
        <v>17</v>
      </c>
      <c r="D52" s="119">
        <v>82.0</v>
      </c>
      <c r="E52" s="119">
        <v>48.32</v>
      </c>
      <c r="F52" s="119">
        <v>33.68</v>
      </c>
      <c r="G52" s="120">
        <f t="shared" si="2"/>
        <v>0.6970198675</v>
      </c>
      <c r="H52" s="121">
        <v>3.92285850079735E-4</v>
      </c>
      <c r="I52" s="121">
        <v>0.008096801167756481</v>
      </c>
      <c r="J52" s="122">
        <v>2.0</v>
      </c>
    </row>
    <row r="53">
      <c r="A53" s="123">
        <v>52.0</v>
      </c>
      <c r="B53" s="123" t="s">
        <v>1628</v>
      </c>
      <c r="C53" s="124" t="s">
        <v>36</v>
      </c>
      <c r="D53" s="125">
        <v>80.0</v>
      </c>
      <c r="E53" s="125">
        <v>43.0</v>
      </c>
      <c r="F53" s="125">
        <v>37.0</v>
      </c>
      <c r="G53" s="126">
        <f t="shared" si="2"/>
        <v>0.8604651163</v>
      </c>
      <c r="H53" s="127">
        <v>0.0</v>
      </c>
      <c r="I53" s="127">
        <v>0.0</v>
      </c>
      <c r="J53" s="128">
        <v>2.0</v>
      </c>
    </row>
    <row r="54">
      <c r="A54" s="117">
        <v>53.0</v>
      </c>
      <c r="B54" s="117" t="s">
        <v>1571</v>
      </c>
      <c r="C54" s="118" t="s">
        <v>21</v>
      </c>
      <c r="D54" s="119">
        <v>80.0</v>
      </c>
      <c r="E54" s="119">
        <v>46.0</v>
      </c>
      <c r="F54" s="119">
        <v>34.0</v>
      </c>
      <c r="G54" s="120">
        <f t="shared" si="2"/>
        <v>0.7391304348</v>
      </c>
      <c r="H54" s="121">
        <v>0.0</v>
      </c>
      <c r="I54" s="121">
        <v>0.0</v>
      </c>
      <c r="J54" s="122">
        <v>2.0</v>
      </c>
    </row>
    <row r="55">
      <c r="A55" s="123">
        <v>54.0</v>
      </c>
      <c r="B55" s="123" t="s">
        <v>1629</v>
      </c>
      <c r="C55" s="124" t="s">
        <v>46</v>
      </c>
      <c r="D55" s="125">
        <v>78.0</v>
      </c>
      <c r="E55" s="125">
        <v>41.5</v>
      </c>
      <c r="F55" s="125">
        <v>36.5</v>
      </c>
      <c r="G55" s="126">
        <f t="shared" si="2"/>
        <v>0.8795180723</v>
      </c>
      <c r="H55" s="127">
        <v>0.0019085925086342246</v>
      </c>
      <c r="I55" s="127">
        <v>0.0</v>
      </c>
      <c r="J55" s="128">
        <v>2.0</v>
      </c>
    </row>
    <row r="56">
      <c r="A56" s="117">
        <v>55.0</v>
      </c>
      <c r="B56" s="117" t="s">
        <v>1630</v>
      </c>
      <c r="C56" s="118" t="s">
        <v>29</v>
      </c>
      <c r="D56" s="119">
        <v>78.0</v>
      </c>
      <c r="E56" s="119">
        <v>44.5</v>
      </c>
      <c r="F56" s="119">
        <v>33.5</v>
      </c>
      <c r="G56" s="120">
        <f t="shared" si="2"/>
        <v>0.7528089888</v>
      </c>
      <c r="H56" s="121">
        <v>0.0</v>
      </c>
      <c r="I56" s="121">
        <v>0.0</v>
      </c>
      <c r="J56" s="122">
        <v>2.0</v>
      </c>
    </row>
    <row r="57">
      <c r="A57" s="123">
        <v>56.0</v>
      </c>
      <c r="B57" s="123" t="s">
        <v>1631</v>
      </c>
      <c r="C57" s="124" t="s">
        <v>27</v>
      </c>
      <c r="D57" s="125">
        <v>80.0</v>
      </c>
      <c r="E57" s="125">
        <v>44.5</v>
      </c>
      <c r="F57" s="125">
        <v>35.5</v>
      </c>
      <c r="G57" s="126">
        <f t="shared" si="2"/>
        <v>0.797752809</v>
      </c>
      <c r="H57" s="127">
        <v>0.0</v>
      </c>
      <c r="I57" s="127">
        <v>0.0</v>
      </c>
      <c r="J57" s="128">
        <v>2.0</v>
      </c>
    </row>
    <row r="58">
      <c r="A58" s="117">
        <v>57.0</v>
      </c>
      <c r="B58" s="117" t="s">
        <v>255</v>
      </c>
      <c r="C58" s="118" t="s">
        <v>255</v>
      </c>
      <c r="D58" s="119">
        <v>38.0</v>
      </c>
      <c r="E58" s="119">
        <v>23.0</v>
      </c>
      <c r="F58" s="119">
        <v>15.0</v>
      </c>
      <c r="G58" s="120">
        <f t="shared" si="2"/>
        <v>0.652173913</v>
      </c>
      <c r="H58" s="121">
        <v>0.027465652613375337</v>
      </c>
      <c r="I58" s="121">
        <v>4.6831915937759204E-4</v>
      </c>
      <c r="J58" s="122">
        <v>3.0</v>
      </c>
    </row>
    <row r="59">
      <c r="A59" s="123">
        <v>58.0</v>
      </c>
      <c r="B59" s="123" t="s">
        <v>264</v>
      </c>
      <c r="C59" s="124" t="s">
        <v>264</v>
      </c>
      <c r="D59" s="125">
        <v>36.0</v>
      </c>
      <c r="E59" s="125">
        <v>22.0</v>
      </c>
      <c r="F59" s="125">
        <v>14.0</v>
      </c>
      <c r="G59" s="126">
        <f t="shared" si="2"/>
        <v>0.6363636364</v>
      </c>
      <c r="H59" s="127">
        <v>0.014212005233784792</v>
      </c>
      <c r="I59" s="127">
        <v>0.004227360945315064</v>
      </c>
      <c r="J59" s="128">
        <v>3.0</v>
      </c>
    </row>
    <row r="60">
      <c r="A60" s="129">
        <v>59.0</v>
      </c>
      <c r="B60" s="129" t="s">
        <v>1632</v>
      </c>
      <c r="C60" s="130" t="s">
        <v>84</v>
      </c>
      <c r="D60" s="131">
        <v>57.0</v>
      </c>
      <c r="E60" s="131">
        <v>36.0</v>
      </c>
      <c r="F60" s="131">
        <v>21.0</v>
      </c>
      <c r="G60" s="132">
        <f t="shared" si="2"/>
        <v>0.5833333333</v>
      </c>
      <c r="H60" s="133">
        <v>0.0013716346275327806</v>
      </c>
      <c r="I60" s="133">
        <v>0.0</v>
      </c>
      <c r="J60" s="134">
        <v>3.0</v>
      </c>
    </row>
  </sheetData>
  <autoFilter ref="$A$1:$J$60">
    <sortState ref="A1:J60">
      <sortCondition ref="J1:J60"/>
      <sortCondition ref="B1:B60"/>
    </sortState>
  </autoFilter>
  <conditionalFormatting sqref="G1:H60">
    <cfRule type="cellIs" dxfId="1" priority="1" operator="greaterThan">
      <formula>"2%"</formula>
    </cfRule>
  </conditionalFormatting>
  <conditionalFormatting sqref="G1:G60">
    <cfRule type="cellIs" dxfId="6" priority="2" operator="lessThan">
      <formula>"1%"</formula>
    </cfRule>
  </conditionalFormatting>
  <conditionalFormatting sqref="I1:J60">
    <cfRule type="cellIs" dxfId="1" priority="3" operator="equal">
      <formula>1</formula>
    </cfRule>
  </conditionalFormatting>
  <conditionalFormatting sqref="G1:G60">
    <cfRule type="cellIs" dxfId="7" priority="4" operator="lessThan">
      <formula>"2%"</formula>
    </cfRule>
  </conditionalFormatting>
  <conditionalFormatting sqref="H1:H60 E2">
    <cfRule type="cellIs" dxfId="7" priority="5" operator="between">
      <formula>"2%"</formula>
      <formula>"1%"</formula>
    </cfRule>
  </conditionalFormatting>
  <conditionalFormatting sqref="H1:H60 E2">
    <cfRule type="cellIs" dxfId="2" priority="6" operator="lessThan">
      <formula>"1%"</formula>
    </cfRule>
  </conditionalFormatting>
  <conditionalFormatting sqref="F2:F60">
    <cfRule type="cellIs" dxfId="1" priority="7" operator="greaterThanOrEqual">
      <formula>30</formula>
    </cfRule>
  </conditionalFormatting>
  <conditionalFormatting sqref="F2:F60">
    <cfRule type="cellIs" dxfId="7" priority="8" operator="notBetween">
      <formula>30</formula>
      <formula>20</formula>
    </cfRule>
  </conditionalFormatting>
  <conditionalFormatting sqref="F2:F60">
    <cfRule type="cellIs" dxfId="2" priority="9" operator="lessThanOrEqual">
      <formula>20</formula>
    </cfRule>
  </conditionalFormatting>
  <conditionalFormatting sqref="J1:J60">
    <cfRule type="cellIs" dxfId="7" priority="10" operator="equal">
      <formula>2</formula>
    </cfRule>
  </conditionalFormatting>
  <conditionalFormatting sqref="J1:J60">
    <cfRule type="cellIs" dxfId="2" priority="11" operator="equal">
      <formula>3</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1" width="7.57"/>
    <col customWidth="1" min="7" max="7" width="10.0"/>
    <col customWidth="1" min="9" max="9" width="8.43"/>
    <col customWidth="1" min="10" max="10" width="8.86"/>
  </cols>
  <sheetData>
    <row r="1">
      <c r="A1" s="135" t="s">
        <v>1572</v>
      </c>
      <c r="B1" s="135" t="s">
        <v>1557</v>
      </c>
      <c r="C1" s="136" t="s">
        <v>1</v>
      </c>
      <c r="D1" s="137" t="s">
        <v>1573</v>
      </c>
      <c r="E1" s="137" t="s">
        <v>1574</v>
      </c>
      <c r="F1" s="137" t="s">
        <v>1575</v>
      </c>
      <c r="G1" s="138" t="s">
        <v>320</v>
      </c>
      <c r="H1" s="138" t="s">
        <v>1576</v>
      </c>
      <c r="I1" s="138" t="s">
        <v>1577</v>
      </c>
      <c r="J1" s="135" t="s">
        <v>1578</v>
      </c>
    </row>
    <row r="2">
      <c r="A2" s="139">
        <v>1.0</v>
      </c>
      <c r="B2" s="139" t="s">
        <v>1579</v>
      </c>
      <c r="C2" s="140" t="s">
        <v>213</v>
      </c>
      <c r="D2" s="141">
        <v>49.5</v>
      </c>
      <c r="E2" s="141">
        <v>28.5</v>
      </c>
      <c r="F2" s="141">
        <v>21.0</v>
      </c>
      <c r="G2" s="142">
        <v>0.7368421052631579</v>
      </c>
      <c r="H2" s="142">
        <v>0.0011744493450023218</v>
      </c>
      <c r="I2" s="142">
        <v>0.008795033813111178</v>
      </c>
      <c r="J2" s="139">
        <v>1.0</v>
      </c>
    </row>
    <row r="3">
      <c r="A3" s="139">
        <v>2.0</v>
      </c>
      <c r="B3" s="139" t="s">
        <v>1580</v>
      </c>
      <c r="C3" s="140" t="s">
        <v>231</v>
      </c>
      <c r="D3" s="141">
        <v>47.5</v>
      </c>
      <c r="E3" s="141">
        <v>27.5</v>
      </c>
      <c r="F3" s="141">
        <v>20.0</v>
      </c>
      <c r="G3" s="142">
        <v>0.7272727272727273</v>
      </c>
      <c r="H3" s="142">
        <v>0.04412295663336358</v>
      </c>
      <c r="I3" s="142">
        <v>0.020864733595889293</v>
      </c>
      <c r="J3" s="139">
        <v>1.0</v>
      </c>
    </row>
    <row r="4">
      <c r="A4" s="139">
        <v>3.0</v>
      </c>
      <c r="B4" s="139" t="s">
        <v>1581</v>
      </c>
      <c r="C4" s="140" t="s">
        <v>113</v>
      </c>
      <c r="D4" s="141">
        <v>60.5</v>
      </c>
      <c r="E4" s="141">
        <v>33.5</v>
      </c>
      <c r="F4" s="141">
        <v>27.0</v>
      </c>
      <c r="G4" s="142">
        <v>0.8059701492537313</v>
      </c>
      <c r="H4" s="142">
        <v>0.008823088894151798</v>
      </c>
      <c r="I4" s="142">
        <v>0.03371897947518663</v>
      </c>
      <c r="J4" s="139">
        <v>1.0</v>
      </c>
    </row>
    <row r="5">
      <c r="A5" s="139">
        <v>4.0</v>
      </c>
      <c r="B5" s="139" t="s">
        <v>1582</v>
      </c>
      <c r="C5" s="140" t="s">
        <v>132</v>
      </c>
      <c r="D5" s="141">
        <v>59.5</v>
      </c>
      <c r="E5" s="141">
        <v>32.5</v>
      </c>
      <c r="F5" s="141">
        <v>27.0</v>
      </c>
      <c r="G5" s="142">
        <v>0.8307692307692308</v>
      </c>
      <c r="H5" s="142">
        <v>0.06388824720003908</v>
      </c>
      <c r="I5" s="142">
        <v>0.03762074710017251</v>
      </c>
      <c r="J5" s="139">
        <v>1.0</v>
      </c>
    </row>
    <row r="6">
      <c r="A6" s="139">
        <v>5.0</v>
      </c>
      <c r="B6" s="139" t="s">
        <v>1583</v>
      </c>
      <c r="C6" s="140" t="s">
        <v>124</v>
      </c>
      <c r="D6" s="141">
        <v>56.0</v>
      </c>
      <c r="E6" s="141">
        <v>33.0</v>
      </c>
      <c r="F6" s="141">
        <v>23.0</v>
      </c>
      <c r="G6" s="142">
        <v>0.696969696969697</v>
      </c>
      <c r="H6" s="142">
        <v>0.0013694420824663645</v>
      </c>
      <c r="I6" s="142">
        <v>0.013500080300991387</v>
      </c>
      <c r="J6" s="139">
        <v>1.0</v>
      </c>
    </row>
    <row r="7">
      <c r="A7" s="139">
        <v>6.0</v>
      </c>
      <c r="B7" s="139" t="s">
        <v>1584</v>
      </c>
      <c r="C7" s="140" t="s">
        <v>88</v>
      </c>
      <c r="D7" s="141">
        <v>59.0</v>
      </c>
      <c r="E7" s="141">
        <v>35.0</v>
      </c>
      <c r="F7" s="141">
        <v>24.0</v>
      </c>
      <c r="G7" s="142">
        <v>0.6857142857142857</v>
      </c>
      <c r="H7" s="142">
        <v>4.8164104737662166E-4</v>
      </c>
      <c r="I7" s="142">
        <v>0.011614315152564282</v>
      </c>
      <c r="J7" s="139">
        <v>1.0</v>
      </c>
    </row>
    <row r="8">
      <c r="A8" s="139">
        <v>7.0</v>
      </c>
      <c r="B8" s="139" t="s">
        <v>1585</v>
      </c>
      <c r="C8" s="140" t="s">
        <v>107</v>
      </c>
      <c r="D8" s="141">
        <v>57.0</v>
      </c>
      <c r="E8" s="141">
        <v>34.0</v>
      </c>
      <c r="F8" s="141">
        <v>23.0</v>
      </c>
      <c r="G8" s="142">
        <v>0.6764705882352942</v>
      </c>
      <c r="H8" s="142">
        <v>0.003783542030675574</v>
      </c>
      <c r="I8" s="142">
        <v>0.011838216312571474</v>
      </c>
      <c r="J8" s="139">
        <v>1.0</v>
      </c>
    </row>
    <row r="9">
      <c r="A9" s="139">
        <v>8.0</v>
      </c>
      <c r="B9" s="139" t="s">
        <v>1586</v>
      </c>
      <c r="C9" s="140" t="s">
        <v>198</v>
      </c>
      <c r="D9" s="141">
        <v>49.5</v>
      </c>
      <c r="E9" s="141">
        <v>29.5</v>
      </c>
      <c r="F9" s="141">
        <v>20.0</v>
      </c>
      <c r="G9" s="142">
        <v>0.6779661016949152</v>
      </c>
      <c r="H9" s="142">
        <v>0.02459539546126637</v>
      </c>
      <c r="I9" s="142">
        <v>0.03280018188631249</v>
      </c>
      <c r="J9" s="139">
        <v>1.0</v>
      </c>
    </row>
    <row r="10">
      <c r="A10" s="139">
        <v>9.0</v>
      </c>
      <c r="B10" s="139" t="s">
        <v>1587</v>
      </c>
      <c r="C10" s="140" t="s">
        <v>216</v>
      </c>
      <c r="D10" s="141">
        <v>47.5</v>
      </c>
      <c r="E10" s="141">
        <v>28.5</v>
      </c>
      <c r="F10" s="141">
        <v>19.0</v>
      </c>
      <c r="G10" s="142">
        <v>0.6666666666666666</v>
      </c>
      <c r="H10" s="142">
        <v>0.0044211413246616855</v>
      </c>
      <c r="I10" s="142">
        <v>0.01969438171569234</v>
      </c>
      <c r="J10" s="139">
        <v>1.0</v>
      </c>
    </row>
    <row r="11">
      <c r="A11" s="139">
        <v>10.0</v>
      </c>
      <c r="B11" s="139" t="s">
        <v>1588</v>
      </c>
      <c r="C11" s="140" t="s">
        <v>170</v>
      </c>
      <c r="D11" s="141">
        <v>56.0</v>
      </c>
      <c r="E11" s="141">
        <v>31.5</v>
      </c>
      <c r="F11" s="141">
        <v>24.5</v>
      </c>
      <c r="G11" s="142">
        <v>0.7777777777777778</v>
      </c>
      <c r="H11" s="142">
        <v>0.11072090198859884</v>
      </c>
      <c r="I11" s="142">
        <v>0.01529842587300134</v>
      </c>
      <c r="J11" s="139">
        <v>1.0</v>
      </c>
    </row>
    <row r="12">
      <c r="A12" s="139">
        <v>11.0</v>
      </c>
      <c r="B12" s="139" t="s">
        <v>1589</v>
      </c>
      <c r="C12" s="140" t="s">
        <v>186</v>
      </c>
      <c r="D12" s="141">
        <v>54.0</v>
      </c>
      <c r="E12" s="141">
        <v>30.5</v>
      </c>
      <c r="F12" s="141">
        <v>23.5</v>
      </c>
      <c r="G12" s="142">
        <v>0.7704918032786885</v>
      </c>
      <c r="H12" s="142">
        <v>0.0</v>
      </c>
      <c r="I12" s="142">
        <v>0.012095568841105636</v>
      </c>
      <c r="J12" s="139">
        <v>1.0</v>
      </c>
    </row>
    <row r="13">
      <c r="A13" s="139">
        <v>12.0</v>
      </c>
      <c r="B13" s="139" t="s">
        <v>1590</v>
      </c>
      <c r="C13" s="140" t="s">
        <v>19</v>
      </c>
      <c r="D13" s="141">
        <v>82.0</v>
      </c>
      <c r="E13" s="141">
        <v>46.0</v>
      </c>
      <c r="F13" s="141">
        <v>36.0</v>
      </c>
      <c r="G13" s="142">
        <v>0.782608695652174</v>
      </c>
      <c r="H13" s="142">
        <v>0.0</v>
      </c>
      <c r="I13" s="142">
        <v>0.0</v>
      </c>
      <c r="J13" s="139">
        <v>1.0</v>
      </c>
    </row>
    <row r="14">
      <c r="A14" s="139">
        <v>13.0</v>
      </c>
      <c r="B14" s="139" t="s">
        <v>1591</v>
      </c>
      <c r="C14" s="140" t="s">
        <v>25</v>
      </c>
      <c r="D14" s="141">
        <v>80.0</v>
      </c>
      <c r="E14" s="141">
        <v>44.5</v>
      </c>
      <c r="F14" s="141">
        <v>35.5</v>
      </c>
      <c r="G14" s="142">
        <v>0.797752808988764</v>
      </c>
      <c r="H14" s="142">
        <v>0.0</v>
      </c>
      <c r="I14" s="142">
        <v>0.0</v>
      </c>
      <c r="J14" s="139">
        <v>1.0</v>
      </c>
    </row>
    <row r="15">
      <c r="A15" s="139">
        <v>14.0</v>
      </c>
      <c r="B15" s="139" t="s">
        <v>1592</v>
      </c>
      <c r="C15" s="140" t="s">
        <v>35</v>
      </c>
      <c r="D15" s="141">
        <v>75.5</v>
      </c>
      <c r="E15" s="141">
        <v>43.5</v>
      </c>
      <c r="F15" s="141">
        <v>32.0</v>
      </c>
      <c r="G15" s="142">
        <v>0.735632183908046</v>
      </c>
      <c r="H15" s="142">
        <v>0.045930763955666164</v>
      </c>
      <c r="I15" s="142">
        <v>0.016913011927236467</v>
      </c>
      <c r="J15" s="139">
        <v>1.0</v>
      </c>
    </row>
    <row r="16">
      <c r="A16" s="139">
        <v>15.0</v>
      </c>
      <c r="B16" s="139" t="s">
        <v>1593</v>
      </c>
      <c r="C16" s="140" t="s">
        <v>127</v>
      </c>
      <c r="D16" s="141">
        <v>55.0</v>
      </c>
      <c r="E16" s="141">
        <v>33.0</v>
      </c>
      <c r="F16" s="141">
        <v>22.0</v>
      </c>
      <c r="G16" s="142">
        <v>0.6666666666666666</v>
      </c>
      <c r="H16" s="142">
        <v>0.09797222289815712</v>
      </c>
      <c r="I16" s="142">
        <v>0.015248471829334396</v>
      </c>
      <c r="J16" s="139">
        <v>1.0</v>
      </c>
    </row>
    <row r="17">
      <c r="A17" s="139">
        <v>16.0</v>
      </c>
      <c r="B17" s="139" t="s">
        <v>1594</v>
      </c>
      <c r="C17" s="140" t="s">
        <v>97</v>
      </c>
      <c r="D17" s="141">
        <v>57.0</v>
      </c>
      <c r="E17" s="141">
        <v>34.5</v>
      </c>
      <c r="F17" s="141">
        <v>22.5</v>
      </c>
      <c r="G17" s="142">
        <v>0.6521739130434783</v>
      </c>
      <c r="H17" s="142">
        <v>0.006830748352652831</v>
      </c>
      <c r="I17" s="142">
        <v>8.53009897437757E-4</v>
      </c>
      <c r="J17" s="139">
        <v>1.0</v>
      </c>
    </row>
    <row r="18">
      <c r="A18" s="139">
        <v>17.0</v>
      </c>
      <c r="B18" s="139" t="s">
        <v>1595</v>
      </c>
      <c r="C18" s="140" t="s">
        <v>138</v>
      </c>
      <c r="D18" s="141">
        <v>59.5</v>
      </c>
      <c r="E18" s="141">
        <v>32.5</v>
      </c>
      <c r="F18" s="141">
        <v>27.0</v>
      </c>
      <c r="G18" s="142">
        <v>0.8307692307692308</v>
      </c>
      <c r="H18" s="142">
        <v>0.026851596221331892</v>
      </c>
      <c r="I18" s="142">
        <v>0.007418175484541057</v>
      </c>
      <c r="J18" s="139">
        <v>1.0</v>
      </c>
    </row>
    <row r="19">
      <c r="A19" s="139">
        <v>18.0</v>
      </c>
      <c r="B19" s="139" t="s">
        <v>1596</v>
      </c>
      <c r="C19" s="140" t="s">
        <v>115</v>
      </c>
      <c r="D19" s="141">
        <v>60.5</v>
      </c>
      <c r="E19" s="141">
        <v>33.5</v>
      </c>
      <c r="F19" s="141">
        <v>27.0</v>
      </c>
      <c r="G19" s="142">
        <v>0.8059701492537313</v>
      </c>
      <c r="H19" s="142">
        <v>0.019747282942441487</v>
      </c>
      <c r="I19" s="142">
        <v>0.027143778477525235</v>
      </c>
      <c r="J19" s="139">
        <v>1.0</v>
      </c>
    </row>
    <row r="20">
      <c r="A20" s="139">
        <v>19.0</v>
      </c>
      <c r="B20" s="139" t="s">
        <v>1597</v>
      </c>
      <c r="C20" s="140" t="s">
        <v>207</v>
      </c>
      <c r="D20" s="141">
        <v>49.5</v>
      </c>
      <c r="E20" s="141">
        <v>28.5</v>
      </c>
      <c r="F20" s="141">
        <v>21.0</v>
      </c>
      <c r="G20" s="142">
        <v>0.7368421052631579</v>
      </c>
      <c r="H20" s="142">
        <v>0.09025798671382387</v>
      </c>
      <c r="I20" s="142">
        <v>0.03905781789209118</v>
      </c>
      <c r="J20" s="139">
        <v>1.0</v>
      </c>
    </row>
    <row r="21">
      <c r="A21" s="139">
        <v>20.0</v>
      </c>
      <c r="B21" s="139" t="s">
        <v>1598</v>
      </c>
      <c r="C21" s="140" t="s">
        <v>226</v>
      </c>
      <c r="D21" s="141">
        <v>47.5</v>
      </c>
      <c r="E21" s="141">
        <v>27.5</v>
      </c>
      <c r="F21" s="141">
        <v>20.0</v>
      </c>
      <c r="G21" s="142">
        <v>0.7272727272727273</v>
      </c>
      <c r="H21" s="142">
        <v>0.07539838993148801</v>
      </c>
      <c r="I21" s="142">
        <v>0.0432370088667274</v>
      </c>
      <c r="J21" s="139">
        <v>1.0</v>
      </c>
    </row>
    <row r="22">
      <c r="A22" s="139">
        <v>21.0</v>
      </c>
      <c r="B22" s="139" t="s">
        <v>1599</v>
      </c>
      <c r="C22" s="140" t="s">
        <v>44</v>
      </c>
      <c r="D22" s="141">
        <v>76.0</v>
      </c>
      <c r="E22" s="141">
        <v>42.5</v>
      </c>
      <c r="F22" s="141">
        <v>33.5</v>
      </c>
      <c r="G22" s="142">
        <v>0.788235294117647</v>
      </c>
      <c r="H22" s="142">
        <v>0.07999982315866022</v>
      </c>
      <c r="I22" s="142">
        <v>0.05494030465957343</v>
      </c>
      <c r="J22" s="139">
        <v>1.0</v>
      </c>
    </row>
    <row r="23">
      <c r="A23" s="139">
        <v>22.0</v>
      </c>
      <c r="B23" s="139" t="s">
        <v>54</v>
      </c>
      <c r="C23" s="140" t="s">
        <v>54</v>
      </c>
      <c r="D23" s="141">
        <v>74.0</v>
      </c>
      <c r="E23" s="141">
        <v>41.0</v>
      </c>
      <c r="F23" s="141">
        <v>33.0</v>
      </c>
      <c r="G23" s="142">
        <v>0.8048780487804879</v>
      </c>
      <c r="H23" s="142">
        <v>0.056020173427439285</v>
      </c>
      <c r="I23" s="142">
        <v>0.03918091892827043</v>
      </c>
      <c r="J23" s="139">
        <v>1.0</v>
      </c>
    </row>
    <row r="24">
      <c r="A24" s="139">
        <v>23.0</v>
      </c>
      <c r="B24" s="139" t="s">
        <v>1600</v>
      </c>
      <c r="C24" s="140" t="s">
        <v>23</v>
      </c>
      <c r="D24" s="141">
        <v>78.0</v>
      </c>
      <c r="E24" s="141">
        <v>45.5</v>
      </c>
      <c r="F24" s="141">
        <v>32.5</v>
      </c>
      <c r="G24" s="142">
        <v>0.7142857142857143</v>
      </c>
      <c r="H24" s="142">
        <v>0.06578192321354932</v>
      </c>
      <c r="I24" s="142">
        <v>0.05921449752082625</v>
      </c>
      <c r="J24" s="139">
        <v>1.0</v>
      </c>
    </row>
    <row r="25">
      <c r="A25" s="139">
        <v>24.0</v>
      </c>
      <c r="B25" s="139" t="s">
        <v>31</v>
      </c>
      <c r="C25" s="140" t="s">
        <v>31</v>
      </c>
      <c r="D25" s="141">
        <v>76.0</v>
      </c>
      <c r="E25" s="141">
        <v>44.0</v>
      </c>
      <c r="F25" s="141">
        <v>32.0</v>
      </c>
      <c r="G25" s="142">
        <v>0.7272727272727273</v>
      </c>
      <c r="H25" s="142">
        <v>0.008971463091433192</v>
      </c>
      <c r="I25" s="142">
        <v>0.02636146247224114</v>
      </c>
      <c r="J25" s="139">
        <v>1.0</v>
      </c>
    </row>
    <row r="26">
      <c r="A26" s="139">
        <v>42.0</v>
      </c>
      <c r="B26" s="139" t="s">
        <v>1601</v>
      </c>
      <c r="C26" s="140" t="s">
        <v>38</v>
      </c>
      <c r="D26" s="141">
        <v>78.0</v>
      </c>
      <c r="E26" s="141">
        <v>43.0</v>
      </c>
      <c r="F26" s="141">
        <v>35.0</v>
      </c>
      <c r="G26" s="142">
        <v>0.813953488372093</v>
      </c>
      <c r="H26" s="142">
        <v>0.0</v>
      </c>
      <c r="I26" s="142">
        <v>0.0</v>
      </c>
      <c r="J26" s="143">
        <v>1.0</v>
      </c>
    </row>
    <row r="27">
      <c r="A27" s="139">
        <v>43.0</v>
      </c>
      <c r="B27" s="139" t="s">
        <v>1602</v>
      </c>
      <c r="C27" s="140" t="s">
        <v>52</v>
      </c>
      <c r="D27" s="141">
        <v>76.0</v>
      </c>
      <c r="E27" s="141">
        <v>41.0</v>
      </c>
      <c r="F27" s="141">
        <v>35.0</v>
      </c>
      <c r="G27" s="142">
        <v>0.8536585365853658</v>
      </c>
      <c r="H27" s="142">
        <v>0.0</v>
      </c>
      <c r="I27" s="142">
        <v>0.0</v>
      </c>
      <c r="J27" s="143">
        <v>1.0</v>
      </c>
    </row>
    <row r="28">
      <c r="A28" s="144">
        <v>25.0</v>
      </c>
      <c r="B28" s="144" t="s">
        <v>1603</v>
      </c>
      <c r="C28" s="145" t="s">
        <v>15</v>
      </c>
      <c r="D28" s="146">
        <v>85.0</v>
      </c>
      <c r="E28" s="146">
        <v>49.51</v>
      </c>
      <c r="F28" s="146">
        <v>35.49</v>
      </c>
      <c r="G28" s="147">
        <v>0.7168248838618462</v>
      </c>
      <c r="H28" s="147">
        <v>0.0</v>
      </c>
      <c r="I28" s="147">
        <v>0.005856799407176165</v>
      </c>
      <c r="J28" s="144">
        <v>2.0</v>
      </c>
    </row>
    <row r="29">
      <c r="A29" s="148">
        <v>26.0</v>
      </c>
      <c r="B29" s="148" t="s">
        <v>1604</v>
      </c>
      <c r="C29" s="149" t="s">
        <v>33</v>
      </c>
      <c r="D29" s="150">
        <v>77.0</v>
      </c>
      <c r="E29" s="150">
        <v>43.5</v>
      </c>
      <c r="F29" s="150">
        <v>33.5</v>
      </c>
      <c r="G29" s="151">
        <v>0.7701149425287356</v>
      </c>
      <c r="H29" s="151">
        <v>0.0</v>
      </c>
      <c r="I29" s="151">
        <v>0.012536011860044086</v>
      </c>
      <c r="J29" s="148">
        <v>2.0</v>
      </c>
    </row>
    <row r="30">
      <c r="A30" s="148">
        <v>27.0</v>
      </c>
      <c r="B30" s="148" t="s">
        <v>1605</v>
      </c>
      <c r="C30" s="149" t="s">
        <v>211</v>
      </c>
      <c r="D30" s="150">
        <v>49.5</v>
      </c>
      <c r="E30" s="150">
        <v>28.5</v>
      </c>
      <c r="F30" s="150">
        <v>21.0</v>
      </c>
      <c r="G30" s="151">
        <v>0.7368421052631579</v>
      </c>
      <c r="H30" s="151">
        <v>0.0</v>
      </c>
      <c r="I30" s="151">
        <v>0.012035802396004117</v>
      </c>
      <c r="J30" s="148">
        <v>2.0</v>
      </c>
    </row>
    <row r="31">
      <c r="A31" s="148">
        <v>28.0</v>
      </c>
      <c r="B31" s="148" t="s">
        <v>1606</v>
      </c>
      <c r="C31" s="149" t="s">
        <v>229</v>
      </c>
      <c r="D31" s="150">
        <v>47.5</v>
      </c>
      <c r="E31" s="150">
        <v>27.5</v>
      </c>
      <c r="F31" s="150">
        <v>20.0</v>
      </c>
      <c r="G31" s="151">
        <v>0.7272727272727273</v>
      </c>
      <c r="H31" s="151">
        <v>0.0</v>
      </c>
      <c r="I31" s="151">
        <v>0.024566685046207397</v>
      </c>
      <c r="J31" s="148">
        <v>2.0</v>
      </c>
    </row>
    <row r="32">
      <c r="A32" s="148">
        <v>29.0</v>
      </c>
      <c r="B32" s="148" t="s">
        <v>1607</v>
      </c>
      <c r="C32" s="149" t="s">
        <v>119</v>
      </c>
      <c r="D32" s="150">
        <v>58.5</v>
      </c>
      <c r="E32" s="150">
        <v>33.5</v>
      </c>
      <c r="F32" s="150">
        <v>25.0</v>
      </c>
      <c r="G32" s="151">
        <v>0.746268656716418</v>
      </c>
      <c r="H32" s="151">
        <v>8.913953712641953E-4</v>
      </c>
      <c r="I32" s="151">
        <v>0.01672568426348543</v>
      </c>
      <c r="J32" s="148">
        <v>2.0</v>
      </c>
    </row>
    <row r="33">
      <c r="A33" s="148">
        <v>30.0</v>
      </c>
      <c r="B33" s="148" t="s">
        <v>1608</v>
      </c>
      <c r="C33" s="149" t="s">
        <v>140</v>
      </c>
      <c r="D33" s="150">
        <v>57.5</v>
      </c>
      <c r="E33" s="150">
        <v>32.5</v>
      </c>
      <c r="F33" s="150">
        <v>25.0</v>
      </c>
      <c r="G33" s="151">
        <v>0.7692307692307693</v>
      </c>
      <c r="H33" s="151">
        <v>0.003817185017268449</v>
      </c>
      <c r="I33" s="151">
        <v>0.018532058163941857</v>
      </c>
      <c r="J33" s="148">
        <v>2.0</v>
      </c>
    </row>
    <row r="34">
      <c r="A34" s="148">
        <v>31.0</v>
      </c>
      <c r="B34" s="148" t="s">
        <v>1609</v>
      </c>
      <c r="C34" s="149" t="s">
        <v>200</v>
      </c>
      <c r="D34" s="150">
        <v>48.5</v>
      </c>
      <c r="E34" s="150">
        <v>29.5</v>
      </c>
      <c r="F34" s="150">
        <v>19.0</v>
      </c>
      <c r="G34" s="151">
        <v>0.6440677966101694</v>
      </c>
      <c r="H34" s="151">
        <v>0.008295656003912652</v>
      </c>
      <c r="I34" s="151">
        <v>0.008347231493096796</v>
      </c>
      <c r="J34" s="148">
        <v>2.0</v>
      </c>
    </row>
    <row r="35">
      <c r="A35" s="148">
        <v>32.0</v>
      </c>
      <c r="B35" s="148" t="s">
        <v>1610</v>
      </c>
      <c r="C35" s="149" t="s">
        <v>156</v>
      </c>
      <c r="D35" s="150">
        <v>49.5</v>
      </c>
      <c r="E35" s="150">
        <v>32.5</v>
      </c>
      <c r="F35" s="150">
        <v>17.0</v>
      </c>
      <c r="G35" s="151">
        <v>0.5230769230769231</v>
      </c>
      <c r="H35" s="151">
        <v>3.8099963449195445E-4</v>
      </c>
      <c r="I35" s="151">
        <v>0.006012771988161256</v>
      </c>
      <c r="J35" s="148">
        <v>2.0</v>
      </c>
    </row>
    <row r="36">
      <c r="A36" s="148">
        <v>33.0</v>
      </c>
      <c r="B36" s="148" t="s">
        <v>1611</v>
      </c>
      <c r="C36" s="149" t="s">
        <v>117</v>
      </c>
      <c r="D36" s="150">
        <v>60.5</v>
      </c>
      <c r="E36" s="150">
        <v>33.5</v>
      </c>
      <c r="F36" s="150">
        <v>27.0</v>
      </c>
      <c r="G36" s="151">
        <v>0.8059701492537313</v>
      </c>
      <c r="H36" s="151">
        <v>0.0024082052368831082</v>
      </c>
      <c r="I36" s="151">
        <v>0.007972130147347696</v>
      </c>
      <c r="J36" s="148">
        <v>2.0</v>
      </c>
    </row>
    <row r="37">
      <c r="A37" s="148">
        <v>34.0</v>
      </c>
      <c r="B37" s="148" t="s">
        <v>1612</v>
      </c>
      <c r="C37" s="149" t="s">
        <v>136</v>
      </c>
      <c r="D37" s="150">
        <v>59.5</v>
      </c>
      <c r="E37" s="150">
        <v>32.5</v>
      </c>
      <c r="F37" s="150">
        <v>27.0</v>
      </c>
      <c r="G37" s="151">
        <v>0.8307692307692308</v>
      </c>
      <c r="H37" s="151">
        <v>0.004817524717980297</v>
      </c>
      <c r="I37" s="151">
        <v>0.008429744868796657</v>
      </c>
      <c r="J37" s="148">
        <v>2.0</v>
      </c>
    </row>
    <row r="38">
      <c r="A38" s="148">
        <v>35.0</v>
      </c>
      <c r="B38" s="148" t="s">
        <v>1613</v>
      </c>
      <c r="C38" s="149" t="s">
        <v>168</v>
      </c>
      <c r="D38" s="150">
        <v>50.5</v>
      </c>
      <c r="E38" s="150">
        <v>32.0</v>
      </c>
      <c r="F38" s="150">
        <v>18.5</v>
      </c>
      <c r="G38" s="151">
        <v>0.578125</v>
      </c>
      <c r="H38" s="151">
        <v>4.061599877131212E-4</v>
      </c>
      <c r="I38" s="151">
        <v>0.0</v>
      </c>
      <c r="J38" s="148">
        <v>2.0</v>
      </c>
    </row>
    <row r="39">
      <c r="A39" s="148">
        <v>36.0</v>
      </c>
      <c r="B39" s="148" t="s">
        <v>1614</v>
      </c>
      <c r="C39" s="149" t="s">
        <v>190</v>
      </c>
      <c r="D39" s="150">
        <v>48.5</v>
      </c>
      <c r="E39" s="150">
        <v>30.5</v>
      </c>
      <c r="F39" s="150">
        <v>18.0</v>
      </c>
      <c r="G39" s="151">
        <v>0.5901639344262295</v>
      </c>
      <c r="H39" s="151">
        <v>0.0045468352606822865</v>
      </c>
      <c r="I39" s="151">
        <v>0.0</v>
      </c>
      <c r="J39" s="148">
        <v>2.0</v>
      </c>
    </row>
    <row r="40">
      <c r="A40" s="148">
        <v>37.0</v>
      </c>
      <c r="B40" s="148" t="s">
        <v>1615</v>
      </c>
      <c r="C40" s="149" t="s">
        <v>109</v>
      </c>
      <c r="D40" s="150">
        <v>54.0</v>
      </c>
      <c r="E40" s="150">
        <v>34.0</v>
      </c>
      <c r="F40" s="150">
        <v>20.0</v>
      </c>
      <c r="G40" s="151">
        <v>0.5882352941176471</v>
      </c>
      <c r="H40" s="151">
        <v>0.0</v>
      </c>
      <c r="I40" s="151">
        <v>0.0</v>
      </c>
      <c r="J40" s="148">
        <v>2.0</v>
      </c>
    </row>
    <row r="41">
      <c r="A41" s="148">
        <v>38.0</v>
      </c>
      <c r="B41" s="148" t="s">
        <v>1616</v>
      </c>
      <c r="C41" s="149" t="s">
        <v>154</v>
      </c>
      <c r="D41" s="150">
        <v>52.0</v>
      </c>
      <c r="E41" s="150">
        <v>32.5</v>
      </c>
      <c r="F41" s="150">
        <v>19.5</v>
      </c>
      <c r="G41" s="151">
        <v>0.6</v>
      </c>
      <c r="H41" s="151">
        <v>0.0</v>
      </c>
      <c r="I41" s="151">
        <v>0.0</v>
      </c>
      <c r="J41" s="148">
        <v>2.0</v>
      </c>
    </row>
    <row r="42">
      <c r="A42" s="148">
        <v>39.0</v>
      </c>
      <c r="B42" s="148" t="s">
        <v>1617</v>
      </c>
      <c r="C42" s="149" t="s">
        <v>176</v>
      </c>
      <c r="D42" s="150">
        <v>49.5</v>
      </c>
      <c r="E42" s="150">
        <v>31.5</v>
      </c>
      <c r="F42" s="150">
        <v>18.0</v>
      </c>
      <c r="G42" s="151">
        <v>0.5714285714285714</v>
      </c>
      <c r="H42" s="151">
        <v>0.022772815417286794</v>
      </c>
      <c r="I42" s="151">
        <v>0.005065875249724467</v>
      </c>
      <c r="J42" s="148">
        <v>2.0</v>
      </c>
    </row>
    <row r="43">
      <c r="A43" s="148">
        <v>40.0</v>
      </c>
      <c r="B43" s="148" t="s">
        <v>1618</v>
      </c>
      <c r="C43" s="149" t="s">
        <v>196</v>
      </c>
      <c r="D43" s="150">
        <v>56.0</v>
      </c>
      <c r="E43" s="150">
        <v>29.5</v>
      </c>
      <c r="F43" s="150">
        <v>26.5</v>
      </c>
      <c r="G43" s="151">
        <v>0.8983050847457628</v>
      </c>
      <c r="H43" s="151">
        <v>0.011048989400266678</v>
      </c>
      <c r="I43" s="151">
        <v>0.013367835890748095</v>
      </c>
      <c r="J43" s="148">
        <v>2.0</v>
      </c>
    </row>
    <row r="44">
      <c r="A44" s="148">
        <v>41.0</v>
      </c>
      <c r="B44" s="148" t="s">
        <v>1619</v>
      </c>
      <c r="C44" s="149" t="s">
        <v>202</v>
      </c>
      <c r="D44" s="150">
        <v>54.0</v>
      </c>
      <c r="E44" s="150">
        <v>29.0</v>
      </c>
      <c r="F44" s="150">
        <v>25.0</v>
      </c>
      <c r="G44" s="151">
        <v>0.8620689655172413</v>
      </c>
      <c r="H44" s="151">
        <v>0.0029329783183531587</v>
      </c>
      <c r="I44" s="151">
        <v>0.009355232731376183</v>
      </c>
      <c r="J44" s="148">
        <v>2.0</v>
      </c>
    </row>
    <row r="45">
      <c r="A45" s="148">
        <v>44.0</v>
      </c>
      <c r="B45" s="148" t="s">
        <v>1620</v>
      </c>
      <c r="C45" s="149" t="s">
        <v>235</v>
      </c>
      <c r="D45" s="150">
        <v>47.5</v>
      </c>
      <c r="E45" s="150">
        <v>26.5</v>
      </c>
      <c r="F45" s="150">
        <v>21.0</v>
      </c>
      <c r="G45" s="151">
        <v>0.7924528301886793</v>
      </c>
      <c r="H45" s="151">
        <v>0.006739919477524419</v>
      </c>
      <c r="I45" s="151">
        <v>0.01888262850610451</v>
      </c>
      <c r="J45" s="148">
        <v>2.0</v>
      </c>
    </row>
    <row r="46">
      <c r="A46" s="148">
        <v>45.0</v>
      </c>
      <c r="B46" s="148" t="s">
        <v>1621</v>
      </c>
      <c r="C46" s="149" t="s">
        <v>237</v>
      </c>
      <c r="D46" s="150">
        <v>47.5</v>
      </c>
      <c r="E46" s="150">
        <v>26.5</v>
      </c>
      <c r="F46" s="150">
        <v>21.0</v>
      </c>
      <c r="G46" s="151">
        <v>0.7924528301886793</v>
      </c>
      <c r="H46" s="151">
        <v>0.0</v>
      </c>
      <c r="I46" s="151">
        <v>0.0059101877913452115</v>
      </c>
      <c r="J46" s="148">
        <v>2.0</v>
      </c>
    </row>
    <row r="47">
      <c r="A47" s="148">
        <v>46.0</v>
      </c>
      <c r="B47" s="148" t="s">
        <v>1622</v>
      </c>
      <c r="C47" s="149" t="s">
        <v>192</v>
      </c>
      <c r="D47" s="150">
        <v>50.5</v>
      </c>
      <c r="E47" s="150">
        <v>30.0</v>
      </c>
      <c r="F47" s="150">
        <v>20.5</v>
      </c>
      <c r="G47" s="151">
        <v>0.6833333333333333</v>
      </c>
      <c r="H47" s="151">
        <v>0.0019768848959488203</v>
      </c>
      <c r="I47" s="151">
        <v>0.019767974726451674</v>
      </c>
      <c r="J47" s="148">
        <v>2.0</v>
      </c>
    </row>
    <row r="48">
      <c r="A48" s="148">
        <v>47.0</v>
      </c>
      <c r="B48" s="148" t="s">
        <v>1623</v>
      </c>
      <c r="C48" s="149" t="s">
        <v>204</v>
      </c>
      <c r="D48" s="150">
        <v>49.5</v>
      </c>
      <c r="E48" s="150">
        <v>29.0</v>
      </c>
      <c r="F48" s="150">
        <v>20.5</v>
      </c>
      <c r="G48" s="151">
        <v>0.7068965517241379</v>
      </c>
      <c r="H48" s="151">
        <v>0.004241101025683366</v>
      </c>
      <c r="I48" s="151">
        <v>0.030392575388864643</v>
      </c>
      <c r="J48" s="148">
        <v>2.0</v>
      </c>
    </row>
    <row r="49">
      <c r="A49" s="148">
        <v>48.0</v>
      </c>
      <c r="B49" s="148" t="s">
        <v>1624</v>
      </c>
      <c r="C49" s="149" t="s">
        <v>57</v>
      </c>
      <c r="D49" s="150">
        <v>67.0</v>
      </c>
      <c r="E49" s="150">
        <v>40.5</v>
      </c>
      <c r="F49" s="150">
        <v>26.5</v>
      </c>
      <c r="G49" s="151">
        <v>0.654320987654321</v>
      </c>
      <c r="H49" s="151">
        <v>0.0</v>
      </c>
      <c r="I49" s="151">
        <v>0.002647564314347987</v>
      </c>
      <c r="J49" s="148">
        <v>2.0</v>
      </c>
    </row>
    <row r="50">
      <c r="A50" s="148">
        <v>49.0</v>
      </c>
      <c r="B50" s="148" t="s">
        <v>1625</v>
      </c>
      <c r="C50" s="149" t="s">
        <v>63</v>
      </c>
      <c r="D50" s="150">
        <v>65.0</v>
      </c>
      <c r="E50" s="150">
        <v>39.0</v>
      </c>
      <c r="F50" s="150">
        <v>26.0</v>
      </c>
      <c r="G50" s="151">
        <v>0.6666666666666666</v>
      </c>
      <c r="H50" s="151">
        <v>0.0017935737510517478</v>
      </c>
      <c r="I50" s="151">
        <v>0.0038384330339081498</v>
      </c>
      <c r="J50" s="148">
        <v>2.0</v>
      </c>
    </row>
    <row r="51">
      <c r="A51" s="148">
        <v>50.0</v>
      </c>
      <c r="B51" s="148" t="s">
        <v>1626</v>
      </c>
      <c r="C51" s="149" t="s">
        <v>67</v>
      </c>
      <c r="D51" s="150">
        <v>64.0</v>
      </c>
      <c r="E51" s="150">
        <v>38.5</v>
      </c>
      <c r="F51" s="150">
        <v>25.5</v>
      </c>
      <c r="G51" s="151">
        <v>0.6623376623376623</v>
      </c>
      <c r="H51" s="151">
        <v>0.0</v>
      </c>
      <c r="I51" s="151">
        <v>0.0</v>
      </c>
      <c r="J51" s="148">
        <v>2.0</v>
      </c>
    </row>
    <row r="52">
      <c r="A52" s="148">
        <v>51.0</v>
      </c>
      <c r="B52" s="148" t="s">
        <v>1627</v>
      </c>
      <c r="C52" s="149" t="s">
        <v>17</v>
      </c>
      <c r="D52" s="150">
        <v>82.0</v>
      </c>
      <c r="E52" s="150">
        <v>48.32</v>
      </c>
      <c r="F52" s="150">
        <v>33.68</v>
      </c>
      <c r="G52" s="151">
        <v>0.6970198675496688</v>
      </c>
      <c r="H52" s="151">
        <v>3.92285850079735E-4</v>
      </c>
      <c r="I52" s="151">
        <v>0.008096801167756481</v>
      </c>
      <c r="J52" s="148">
        <v>2.0</v>
      </c>
    </row>
    <row r="53">
      <c r="A53" s="148">
        <v>52.0</v>
      </c>
      <c r="B53" s="148" t="s">
        <v>1628</v>
      </c>
      <c r="C53" s="149" t="s">
        <v>36</v>
      </c>
      <c r="D53" s="150">
        <v>80.0</v>
      </c>
      <c r="E53" s="150">
        <v>43.0</v>
      </c>
      <c r="F53" s="150">
        <v>37.0</v>
      </c>
      <c r="G53" s="151">
        <v>0.8604651162790697</v>
      </c>
      <c r="H53" s="151">
        <v>0.0</v>
      </c>
      <c r="I53" s="151">
        <v>0.0</v>
      </c>
      <c r="J53" s="148">
        <v>2.0</v>
      </c>
    </row>
    <row r="54">
      <c r="A54" s="148">
        <v>53.0</v>
      </c>
      <c r="B54" s="148" t="s">
        <v>1571</v>
      </c>
      <c r="C54" s="149" t="s">
        <v>21</v>
      </c>
      <c r="D54" s="150">
        <v>80.0</v>
      </c>
      <c r="E54" s="150">
        <v>46.0</v>
      </c>
      <c r="F54" s="150">
        <v>34.0</v>
      </c>
      <c r="G54" s="151">
        <v>0.7391304347826086</v>
      </c>
      <c r="H54" s="151">
        <v>0.0</v>
      </c>
      <c r="I54" s="151">
        <v>0.0</v>
      </c>
      <c r="J54" s="148">
        <v>2.0</v>
      </c>
    </row>
    <row r="55">
      <c r="A55" s="148">
        <v>54.0</v>
      </c>
      <c r="B55" s="148" t="s">
        <v>1629</v>
      </c>
      <c r="C55" s="149" t="s">
        <v>46</v>
      </c>
      <c r="D55" s="150">
        <v>78.0</v>
      </c>
      <c r="E55" s="150">
        <v>41.5</v>
      </c>
      <c r="F55" s="150">
        <v>36.5</v>
      </c>
      <c r="G55" s="151">
        <v>0.8795180722891566</v>
      </c>
      <c r="H55" s="151">
        <v>0.0019085925086342246</v>
      </c>
      <c r="I55" s="151">
        <v>0.0</v>
      </c>
      <c r="J55" s="148">
        <v>2.0</v>
      </c>
    </row>
    <row r="56">
      <c r="A56" s="148">
        <v>55.0</v>
      </c>
      <c r="B56" s="148" t="s">
        <v>1630</v>
      </c>
      <c r="C56" s="149" t="s">
        <v>29</v>
      </c>
      <c r="D56" s="150">
        <v>78.0</v>
      </c>
      <c r="E56" s="150">
        <v>44.5</v>
      </c>
      <c r="F56" s="150">
        <v>33.5</v>
      </c>
      <c r="G56" s="151">
        <v>0.7528089887640449</v>
      </c>
      <c r="H56" s="151">
        <v>0.0</v>
      </c>
      <c r="I56" s="151">
        <v>0.0</v>
      </c>
      <c r="J56" s="148">
        <v>2.0</v>
      </c>
    </row>
    <row r="57">
      <c r="A57" s="152">
        <v>56.0</v>
      </c>
      <c r="B57" s="152" t="s">
        <v>1631</v>
      </c>
      <c r="C57" s="153" t="s">
        <v>27</v>
      </c>
      <c r="D57" s="154">
        <v>80.0</v>
      </c>
      <c r="E57" s="154">
        <v>44.5</v>
      </c>
      <c r="F57" s="154">
        <v>35.5</v>
      </c>
      <c r="G57" s="155">
        <v>0.797752808988764</v>
      </c>
      <c r="H57" s="155">
        <v>0.0</v>
      </c>
      <c r="I57" s="155">
        <v>0.0</v>
      </c>
      <c r="J57" s="152">
        <v>2.0</v>
      </c>
    </row>
    <row r="58">
      <c r="A58" s="156">
        <v>57.0</v>
      </c>
      <c r="B58" s="156" t="s">
        <v>255</v>
      </c>
      <c r="C58" s="157" t="s">
        <v>255</v>
      </c>
      <c r="D58" s="158">
        <v>38.0</v>
      </c>
      <c r="E58" s="158">
        <v>23.0</v>
      </c>
      <c r="F58" s="158">
        <v>15.0</v>
      </c>
      <c r="G58" s="159">
        <v>0.6521739130434783</v>
      </c>
      <c r="H58" s="159">
        <v>0.027465652613375337</v>
      </c>
      <c r="I58" s="159">
        <v>4.6831915937759204E-4</v>
      </c>
      <c r="J58" s="156">
        <v>3.0</v>
      </c>
    </row>
    <row r="59">
      <c r="A59" s="156">
        <v>58.0</v>
      </c>
      <c r="B59" s="156" t="s">
        <v>264</v>
      </c>
      <c r="C59" s="157" t="s">
        <v>264</v>
      </c>
      <c r="D59" s="158">
        <v>36.0</v>
      </c>
      <c r="E59" s="158">
        <v>22.0</v>
      </c>
      <c r="F59" s="158">
        <v>14.0</v>
      </c>
      <c r="G59" s="159">
        <v>0.6363636363636364</v>
      </c>
      <c r="H59" s="159">
        <v>0.014212005233784792</v>
      </c>
      <c r="I59" s="159">
        <v>0.004227360945315064</v>
      </c>
      <c r="J59" s="156">
        <v>3.0</v>
      </c>
    </row>
    <row r="60">
      <c r="A60" s="156">
        <v>59.0</v>
      </c>
      <c r="B60" s="156" t="s">
        <v>1632</v>
      </c>
      <c r="C60" s="157" t="s">
        <v>84</v>
      </c>
      <c r="D60" s="158">
        <v>57.0</v>
      </c>
      <c r="E60" s="158">
        <v>36.0</v>
      </c>
      <c r="F60" s="158">
        <v>21.0</v>
      </c>
      <c r="G60" s="159">
        <v>0.5833333333333334</v>
      </c>
      <c r="H60" s="159">
        <v>0.0013716346275327806</v>
      </c>
      <c r="I60" s="159">
        <v>0.0</v>
      </c>
      <c r="J60" s="156">
        <v>3.0</v>
      </c>
    </row>
    <row r="61">
      <c r="D61" s="51"/>
      <c r="E61" s="51"/>
      <c r="F61" s="51"/>
      <c r="G61" s="77"/>
      <c r="H61" s="77"/>
      <c r="I61" s="77"/>
    </row>
    <row r="62">
      <c r="D62" s="51"/>
      <c r="E62" s="51"/>
      <c r="F62" s="51"/>
      <c r="G62" s="77"/>
      <c r="H62" s="77"/>
      <c r="I62" s="77"/>
    </row>
    <row r="63">
      <c r="D63" s="51"/>
      <c r="E63" s="51"/>
      <c r="F63" s="51"/>
      <c r="G63" s="77"/>
      <c r="H63" s="77"/>
      <c r="I63" s="77"/>
    </row>
    <row r="64">
      <c r="D64" s="51"/>
      <c r="E64" s="51"/>
      <c r="F64" s="51"/>
      <c r="G64" s="77"/>
      <c r="H64" s="77"/>
      <c r="I64" s="77"/>
    </row>
    <row r="65">
      <c r="D65" s="51"/>
      <c r="E65" s="51"/>
      <c r="F65" s="51"/>
      <c r="G65" s="77"/>
      <c r="H65" s="77"/>
      <c r="I65" s="77"/>
    </row>
    <row r="66">
      <c r="D66" s="51"/>
      <c r="E66" s="51"/>
      <c r="F66" s="51"/>
      <c r="G66" s="77"/>
      <c r="H66" s="77"/>
      <c r="I66" s="77"/>
    </row>
    <row r="67">
      <c r="D67" s="51"/>
      <c r="E67" s="51"/>
      <c r="F67" s="51"/>
      <c r="G67" s="77"/>
      <c r="H67" s="77"/>
      <c r="I67" s="77"/>
    </row>
    <row r="68">
      <c r="D68" s="51"/>
      <c r="E68" s="51"/>
      <c r="F68" s="51"/>
      <c r="G68" s="77"/>
      <c r="H68" s="77"/>
      <c r="I68" s="77"/>
    </row>
    <row r="69">
      <c r="D69" s="51"/>
      <c r="E69" s="51"/>
      <c r="F69" s="51"/>
      <c r="G69" s="77"/>
      <c r="H69" s="77"/>
      <c r="I69" s="77"/>
    </row>
    <row r="70">
      <c r="D70" s="51"/>
      <c r="E70" s="51"/>
      <c r="F70" s="51"/>
      <c r="G70" s="77"/>
      <c r="H70" s="77"/>
      <c r="I70" s="77"/>
    </row>
    <row r="71">
      <c r="D71" s="51"/>
      <c r="E71" s="51"/>
      <c r="F71" s="51"/>
      <c r="G71" s="77"/>
      <c r="H71" s="77"/>
      <c r="I71" s="77"/>
    </row>
    <row r="72">
      <c r="D72" s="51"/>
      <c r="E72" s="51"/>
      <c r="F72" s="51"/>
      <c r="G72" s="77"/>
      <c r="H72" s="77"/>
      <c r="I72" s="77"/>
    </row>
    <row r="73">
      <c r="D73" s="51"/>
      <c r="E73" s="51"/>
      <c r="F73" s="51"/>
      <c r="G73" s="77"/>
      <c r="H73" s="77"/>
      <c r="I73" s="77"/>
    </row>
    <row r="74">
      <c r="D74" s="51"/>
      <c r="E74" s="51"/>
      <c r="F74" s="51"/>
      <c r="G74" s="77"/>
      <c r="H74" s="77"/>
      <c r="I74" s="77"/>
    </row>
    <row r="75">
      <c r="D75" s="51"/>
      <c r="E75" s="51"/>
      <c r="F75" s="51"/>
      <c r="G75" s="77"/>
      <c r="H75" s="77"/>
      <c r="I75" s="77"/>
    </row>
    <row r="76">
      <c r="D76" s="51"/>
      <c r="E76" s="51"/>
      <c r="F76" s="51"/>
      <c r="G76" s="77"/>
      <c r="H76" s="77"/>
      <c r="I76" s="77"/>
    </row>
    <row r="77">
      <c r="D77" s="51"/>
      <c r="E77" s="51"/>
      <c r="F77" s="51"/>
      <c r="G77" s="77"/>
      <c r="H77" s="77"/>
      <c r="I77" s="77"/>
    </row>
    <row r="78">
      <c r="D78" s="51"/>
      <c r="E78" s="51"/>
      <c r="F78" s="51"/>
      <c r="G78" s="77"/>
      <c r="H78" s="77"/>
      <c r="I78" s="77"/>
    </row>
    <row r="79">
      <c r="D79" s="51"/>
      <c r="E79" s="51"/>
      <c r="F79" s="51"/>
      <c r="G79" s="77"/>
      <c r="H79" s="77"/>
      <c r="I79" s="77"/>
    </row>
    <row r="80">
      <c r="D80" s="51"/>
      <c r="E80" s="51"/>
      <c r="F80" s="51"/>
      <c r="G80" s="77"/>
      <c r="H80" s="77"/>
      <c r="I80" s="77"/>
    </row>
    <row r="81">
      <c r="D81" s="51"/>
      <c r="E81" s="51"/>
      <c r="F81" s="51"/>
      <c r="G81" s="77"/>
      <c r="H81" s="77"/>
      <c r="I81" s="77"/>
    </row>
    <row r="82">
      <c r="D82" s="51"/>
      <c r="E82" s="51"/>
      <c r="F82" s="51"/>
      <c r="G82" s="77"/>
      <c r="H82" s="77"/>
      <c r="I82" s="77"/>
    </row>
    <row r="83">
      <c r="D83" s="51"/>
      <c r="E83" s="51"/>
      <c r="F83" s="51"/>
      <c r="G83" s="77"/>
      <c r="H83" s="77"/>
      <c r="I83" s="77"/>
    </row>
    <row r="84">
      <c r="D84" s="51"/>
      <c r="E84" s="51"/>
      <c r="F84" s="51"/>
      <c r="G84" s="77"/>
      <c r="H84" s="77"/>
      <c r="I84" s="77"/>
    </row>
    <row r="85">
      <c r="D85" s="51"/>
      <c r="E85" s="51"/>
      <c r="F85" s="51"/>
      <c r="G85" s="77"/>
      <c r="H85" s="77"/>
      <c r="I85" s="77"/>
    </row>
    <row r="86">
      <c r="D86" s="51"/>
      <c r="E86" s="51"/>
      <c r="F86" s="51"/>
      <c r="G86" s="77"/>
      <c r="H86" s="77"/>
      <c r="I86" s="77"/>
    </row>
    <row r="87">
      <c r="D87" s="51"/>
      <c r="E87" s="51"/>
      <c r="F87" s="51"/>
      <c r="G87" s="77"/>
      <c r="H87" s="77"/>
      <c r="I87" s="77"/>
    </row>
    <row r="88">
      <c r="D88" s="51"/>
      <c r="E88" s="51"/>
      <c r="F88" s="51"/>
      <c r="G88" s="77"/>
      <c r="H88" s="77"/>
      <c r="I88" s="77"/>
    </row>
    <row r="89">
      <c r="D89" s="51"/>
      <c r="E89" s="51"/>
      <c r="F89" s="51"/>
      <c r="G89" s="77"/>
      <c r="H89" s="77"/>
      <c r="I89" s="77"/>
    </row>
    <row r="90">
      <c r="D90" s="51"/>
      <c r="E90" s="51"/>
      <c r="F90" s="51"/>
      <c r="G90" s="77"/>
      <c r="H90" s="77"/>
      <c r="I90" s="77"/>
    </row>
    <row r="91">
      <c r="D91" s="51"/>
      <c r="E91" s="51"/>
      <c r="F91" s="51"/>
      <c r="G91" s="77"/>
      <c r="H91" s="77"/>
      <c r="I91" s="77"/>
    </row>
    <row r="92">
      <c r="D92" s="51"/>
      <c r="E92" s="51"/>
      <c r="F92" s="51"/>
      <c r="G92" s="77"/>
      <c r="H92" s="77"/>
      <c r="I92" s="77"/>
    </row>
    <row r="93">
      <c r="D93" s="51"/>
      <c r="E93" s="51"/>
      <c r="F93" s="51"/>
      <c r="G93" s="77"/>
      <c r="H93" s="77"/>
      <c r="I93" s="77"/>
    </row>
    <row r="94">
      <c r="D94" s="51"/>
      <c r="E94" s="51"/>
      <c r="F94" s="51"/>
      <c r="G94" s="77"/>
      <c r="H94" s="77"/>
      <c r="I94" s="77"/>
    </row>
    <row r="95">
      <c r="D95" s="51"/>
      <c r="E95" s="51"/>
      <c r="F95" s="51"/>
      <c r="G95" s="77"/>
      <c r="H95" s="77"/>
      <c r="I95" s="77"/>
    </row>
    <row r="96">
      <c r="D96" s="51"/>
      <c r="E96" s="51"/>
      <c r="F96" s="51"/>
      <c r="G96" s="77"/>
      <c r="H96" s="77"/>
      <c r="I96" s="77"/>
    </row>
    <row r="97">
      <c r="D97" s="51"/>
      <c r="E97" s="51"/>
      <c r="F97" s="51"/>
      <c r="G97" s="77"/>
      <c r="H97" s="77"/>
      <c r="I97" s="77"/>
    </row>
    <row r="98">
      <c r="D98" s="51"/>
      <c r="E98" s="51"/>
      <c r="F98" s="51"/>
      <c r="G98" s="77"/>
      <c r="H98" s="77"/>
      <c r="I98" s="77"/>
    </row>
    <row r="99">
      <c r="D99" s="51"/>
      <c r="E99" s="51"/>
      <c r="F99" s="51"/>
      <c r="G99" s="77"/>
      <c r="H99" s="77"/>
      <c r="I99" s="77"/>
    </row>
    <row r="100">
      <c r="D100" s="51"/>
      <c r="E100" s="51"/>
      <c r="F100" s="51"/>
      <c r="G100" s="77"/>
      <c r="H100" s="77"/>
      <c r="I100" s="77"/>
    </row>
    <row r="101">
      <c r="D101" s="51"/>
      <c r="E101" s="51"/>
      <c r="F101" s="51"/>
      <c r="G101" s="77"/>
      <c r="H101" s="77"/>
      <c r="I101" s="77"/>
    </row>
    <row r="102">
      <c r="D102" s="51"/>
      <c r="E102" s="51"/>
      <c r="F102" s="51"/>
      <c r="G102" s="77"/>
      <c r="H102" s="77"/>
      <c r="I102" s="77"/>
    </row>
    <row r="103">
      <c r="D103" s="51"/>
      <c r="E103" s="51"/>
      <c r="F103" s="51"/>
      <c r="G103" s="77"/>
      <c r="H103" s="77"/>
      <c r="I103" s="77"/>
    </row>
    <row r="104">
      <c r="D104" s="51"/>
      <c r="E104" s="51"/>
      <c r="F104" s="51"/>
      <c r="G104" s="77"/>
      <c r="H104" s="77"/>
      <c r="I104" s="77"/>
    </row>
    <row r="105">
      <c r="D105" s="51"/>
      <c r="E105" s="51"/>
      <c r="F105" s="51"/>
      <c r="G105" s="77"/>
      <c r="H105" s="77"/>
      <c r="I105" s="77"/>
    </row>
    <row r="106">
      <c r="D106" s="51"/>
      <c r="E106" s="51"/>
      <c r="F106" s="51"/>
      <c r="G106" s="77"/>
      <c r="H106" s="77"/>
      <c r="I106" s="77"/>
    </row>
    <row r="107">
      <c r="D107" s="51"/>
      <c r="E107" s="51"/>
      <c r="F107" s="51"/>
      <c r="G107" s="77"/>
      <c r="H107" s="77"/>
      <c r="I107" s="77"/>
    </row>
    <row r="108">
      <c r="D108" s="51"/>
      <c r="E108" s="51"/>
      <c r="F108" s="51"/>
      <c r="G108" s="77"/>
      <c r="H108" s="77"/>
      <c r="I108" s="77"/>
    </row>
    <row r="109">
      <c r="D109" s="51"/>
      <c r="E109" s="51"/>
      <c r="F109" s="51"/>
      <c r="G109" s="77"/>
      <c r="H109" s="77"/>
      <c r="I109" s="77"/>
    </row>
    <row r="110">
      <c r="D110" s="51"/>
      <c r="E110" s="51"/>
      <c r="F110" s="51"/>
      <c r="G110" s="77"/>
      <c r="H110" s="77"/>
      <c r="I110" s="77"/>
    </row>
    <row r="111">
      <c r="D111" s="51"/>
      <c r="E111" s="51"/>
      <c r="F111" s="51"/>
      <c r="G111" s="77"/>
      <c r="H111" s="77"/>
      <c r="I111" s="77"/>
    </row>
    <row r="112">
      <c r="D112" s="51"/>
      <c r="E112" s="51"/>
      <c r="F112" s="51"/>
      <c r="G112" s="77"/>
      <c r="H112" s="77"/>
      <c r="I112" s="77"/>
    </row>
    <row r="113">
      <c r="D113" s="51"/>
      <c r="E113" s="51"/>
      <c r="F113" s="51"/>
      <c r="G113" s="77"/>
      <c r="H113" s="77"/>
      <c r="I113" s="77"/>
    </row>
    <row r="114">
      <c r="D114" s="51"/>
      <c r="E114" s="51"/>
      <c r="F114" s="51"/>
      <c r="G114" s="77"/>
      <c r="H114" s="77"/>
      <c r="I114" s="77"/>
    </row>
    <row r="115">
      <c r="D115" s="51"/>
      <c r="E115" s="51"/>
      <c r="F115" s="51"/>
      <c r="G115" s="77"/>
      <c r="H115" s="77"/>
      <c r="I115" s="77"/>
    </row>
    <row r="116">
      <c r="D116" s="51"/>
      <c r="E116" s="51"/>
      <c r="F116" s="51"/>
      <c r="G116" s="77"/>
      <c r="H116" s="77"/>
      <c r="I116" s="77"/>
    </row>
    <row r="117">
      <c r="D117" s="51"/>
      <c r="E117" s="51"/>
      <c r="F117" s="51"/>
      <c r="G117" s="77"/>
      <c r="H117" s="77"/>
      <c r="I117" s="77"/>
    </row>
    <row r="118">
      <c r="D118" s="51"/>
      <c r="E118" s="51"/>
      <c r="F118" s="51"/>
      <c r="G118" s="77"/>
      <c r="H118" s="77"/>
      <c r="I118" s="77"/>
    </row>
    <row r="119">
      <c r="D119" s="51"/>
      <c r="E119" s="51"/>
      <c r="F119" s="51"/>
      <c r="G119" s="77"/>
      <c r="H119" s="77"/>
      <c r="I119" s="77"/>
    </row>
    <row r="120">
      <c r="D120" s="51"/>
      <c r="E120" s="51"/>
      <c r="F120" s="51"/>
      <c r="G120" s="77"/>
      <c r="H120" s="77"/>
      <c r="I120" s="77"/>
    </row>
    <row r="121">
      <c r="D121" s="51"/>
      <c r="E121" s="51"/>
      <c r="F121" s="51"/>
      <c r="G121" s="77"/>
      <c r="H121" s="77"/>
      <c r="I121" s="77"/>
    </row>
    <row r="122">
      <c r="D122" s="51"/>
      <c r="E122" s="51"/>
      <c r="F122" s="51"/>
      <c r="G122" s="77"/>
      <c r="H122" s="77"/>
      <c r="I122" s="77"/>
    </row>
    <row r="123">
      <c r="D123" s="51"/>
      <c r="E123" s="51"/>
      <c r="F123" s="51"/>
      <c r="G123" s="77"/>
      <c r="H123" s="77"/>
      <c r="I123" s="77"/>
    </row>
    <row r="124">
      <c r="D124" s="51"/>
      <c r="E124" s="51"/>
      <c r="F124" s="51"/>
      <c r="G124" s="77"/>
      <c r="H124" s="77"/>
      <c r="I124" s="77"/>
    </row>
    <row r="125">
      <c r="D125" s="51"/>
      <c r="E125" s="51"/>
      <c r="F125" s="51"/>
      <c r="G125" s="77"/>
      <c r="H125" s="77"/>
      <c r="I125" s="77"/>
    </row>
    <row r="126">
      <c r="D126" s="51"/>
      <c r="E126" s="51"/>
      <c r="F126" s="51"/>
      <c r="G126" s="77"/>
      <c r="H126" s="77"/>
      <c r="I126" s="77"/>
    </row>
    <row r="127">
      <c r="D127" s="51"/>
      <c r="E127" s="51"/>
      <c r="F127" s="51"/>
      <c r="G127" s="77"/>
      <c r="H127" s="77"/>
      <c r="I127" s="77"/>
    </row>
    <row r="128">
      <c r="D128" s="51"/>
      <c r="E128" s="51"/>
      <c r="F128" s="51"/>
      <c r="G128" s="77"/>
      <c r="H128" s="77"/>
      <c r="I128" s="77"/>
    </row>
    <row r="129">
      <c r="D129" s="51"/>
      <c r="E129" s="51"/>
      <c r="F129" s="51"/>
      <c r="G129" s="77"/>
      <c r="H129" s="77"/>
      <c r="I129" s="77"/>
    </row>
    <row r="130">
      <c r="D130" s="51"/>
      <c r="E130" s="51"/>
      <c r="F130" s="51"/>
      <c r="G130" s="77"/>
      <c r="H130" s="77"/>
      <c r="I130" s="77"/>
    </row>
    <row r="131">
      <c r="D131" s="51"/>
      <c r="E131" s="51"/>
      <c r="F131" s="51"/>
      <c r="G131" s="77"/>
      <c r="H131" s="77"/>
      <c r="I131" s="77"/>
    </row>
    <row r="132">
      <c r="D132" s="51"/>
      <c r="E132" s="51"/>
      <c r="F132" s="51"/>
      <c r="G132" s="77"/>
      <c r="H132" s="77"/>
      <c r="I132" s="77"/>
    </row>
    <row r="133">
      <c r="D133" s="51"/>
      <c r="E133" s="51"/>
      <c r="F133" s="51"/>
      <c r="G133" s="77"/>
      <c r="H133" s="77"/>
      <c r="I133" s="77"/>
    </row>
    <row r="134">
      <c r="D134" s="51"/>
      <c r="E134" s="51"/>
      <c r="F134" s="51"/>
      <c r="G134" s="77"/>
      <c r="H134" s="77"/>
      <c r="I134" s="77"/>
    </row>
    <row r="135">
      <c r="D135" s="51"/>
      <c r="E135" s="51"/>
      <c r="F135" s="51"/>
      <c r="G135" s="77"/>
      <c r="H135" s="77"/>
      <c r="I135" s="77"/>
    </row>
    <row r="136">
      <c r="D136" s="51"/>
      <c r="E136" s="51"/>
      <c r="F136" s="51"/>
      <c r="G136" s="77"/>
      <c r="H136" s="77"/>
      <c r="I136" s="77"/>
    </row>
    <row r="137">
      <c r="D137" s="51"/>
      <c r="E137" s="51"/>
      <c r="F137" s="51"/>
      <c r="G137" s="77"/>
      <c r="H137" s="77"/>
      <c r="I137" s="77"/>
    </row>
    <row r="138">
      <c r="D138" s="51"/>
      <c r="E138" s="51"/>
      <c r="F138" s="51"/>
      <c r="G138" s="77"/>
      <c r="H138" s="77"/>
      <c r="I138" s="77"/>
    </row>
    <row r="139">
      <c r="D139" s="51"/>
      <c r="E139" s="51"/>
      <c r="F139" s="51"/>
      <c r="G139" s="77"/>
      <c r="H139" s="77"/>
      <c r="I139" s="77"/>
    </row>
    <row r="140">
      <c r="D140" s="51"/>
      <c r="E140" s="51"/>
      <c r="F140" s="51"/>
      <c r="G140" s="77"/>
      <c r="H140" s="77"/>
      <c r="I140" s="77"/>
    </row>
    <row r="141">
      <c r="D141" s="51"/>
      <c r="E141" s="51"/>
      <c r="F141" s="51"/>
      <c r="G141" s="77"/>
      <c r="H141" s="77"/>
      <c r="I141" s="77"/>
    </row>
    <row r="142">
      <c r="D142" s="51"/>
      <c r="E142" s="51"/>
      <c r="F142" s="51"/>
      <c r="G142" s="77"/>
      <c r="H142" s="77"/>
      <c r="I142" s="77"/>
    </row>
    <row r="143">
      <c r="D143" s="51"/>
      <c r="E143" s="51"/>
      <c r="F143" s="51"/>
      <c r="G143" s="77"/>
      <c r="H143" s="77"/>
      <c r="I143" s="77"/>
    </row>
    <row r="144">
      <c r="D144" s="51"/>
      <c r="E144" s="51"/>
      <c r="F144" s="51"/>
      <c r="G144" s="77"/>
      <c r="H144" s="77"/>
      <c r="I144" s="77"/>
    </row>
    <row r="145">
      <c r="D145" s="51"/>
      <c r="E145" s="51"/>
      <c r="F145" s="51"/>
      <c r="G145" s="77"/>
      <c r="H145" s="77"/>
      <c r="I145" s="77"/>
    </row>
    <row r="146">
      <c r="D146" s="51"/>
      <c r="E146" s="51"/>
      <c r="F146" s="51"/>
      <c r="G146" s="77"/>
      <c r="H146" s="77"/>
      <c r="I146" s="77"/>
    </row>
    <row r="147">
      <c r="D147" s="51"/>
      <c r="E147" s="51"/>
      <c r="F147" s="51"/>
      <c r="G147" s="77"/>
      <c r="H147" s="77"/>
      <c r="I147" s="77"/>
    </row>
    <row r="148">
      <c r="D148" s="51"/>
      <c r="E148" s="51"/>
      <c r="F148" s="51"/>
      <c r="G148" s="77"/>
      <c r="H148" s="77"/>
      <c r="I148" s="77"/>
    </row>
    <row r="149">
      <c r="D149" s="51"/>
      <c r="E149" s="51"/>
      <c r="F149" s="51"/>
      <c r="G149" s="77"/>
      <c r="H149" s="77"/>
      <c r="I149" s="77"/>
    </row>
    <row r="150">
      <c r="D150" s="51"/>
      <c r="E150" s="51"/>
      <c r="F150" s="51"/>
      <c r="G150" s="77"/>
      <c r="H150" s="77"/>
      <c r="I150" s="77"/>
    </row>
    <row r="151">
      <c r="D151" s="51"/>
      <c r="E151" s="51"/>
      <c r="F151" s="51"/>
      <c r="G151" s="77"/>
      <c r="H151" s="77"/>
      <c r="I151" s="77"/>
    </row>
    <row r="152">
      <c r="D152" s="51"/>
      <c r="E152" s="51"/>
      <c r="F152" s="51"/>
      <c r="G152" s="77"/>
      <c r="H152" s="77"/>
      <c r="I152" s="77"/>
    </row>
    <row r="153">
      <c r="D153" s="51"/>
      <c r="E153" s="51"/>
      <c r="F153" s="51"/>
      <c r="G153" s="77"/>
      <c r="H153" s="77"/>
      <c r="I153" s="77"/>
    </row>
    <row r="154">
      <c r="D154" s="51"/>
      <c r="E154" s="51"/>
      <c r="F154" s="51"/>
      <c r="G154" s="77"/>
      <c r="H154" s="77"/>
      <c r="I154" s="77"/>
    </row>
    <row r="155">
      <c r="D155" s="51"/>
      <c r="E155" s="51"/>
      <c r="F155" s="51"/>
      <c r="G155" s="77"/>
      <c r="H155" s="77"/>
      <c r="I155" s="77"/>
    </row>
    <row r="156">
      <c r="D156" s="51"/>
      <c r="E156" s="51"/>
      <c r="F156" s="51"/>
      <c r="G156" s="77"/>
      <c r="H156" s="77"/>
      <c r="I156" s="77"/>
    </row>
    <row r="157">
      <c r="D157" s="51"/>
      <c r="E157" s="51"/>
      <c r="F157" s="51"/>
      <c r="G157" s="77"/>
      <c r="H157" s="77"/>
      <c r="I157" s="77"/>
    </row>
    <row r="158">
      <c r="D158" s="51"/>
      <c r="E158" s="51"/>
      <c r="F158" s="51"/>
      <c r="G158" s="77"/>
      <c r="H158" s="77"/>
      <c r="I158" s="77"/>
    </row>
    <row r="159">
      <c r="D159" s="51"/>
      <c r="E159" s="51"/>
      <c r="F159" s="51"/>
      <c r="G159" s="77"/>
      <c r="H159" s="77"/>
      <c r="I159" s="77"/>
    </row>
    <row r="160">
      <c r="D160" s="51"/>
      <c r="E160" s="51"/>
      <c r="F160" s="51"/>
      <c r="G160" s="77"/>
      <c r="H160" s="77"/>
      <c r="I160" s="77"/>
    </row>
    <row r="161">
      <c r="D161" s="51"/>
      <c r="E161" s="51"/>
      <c r="F161" s="51"/>
      <c r="G161" s="77"/>
      <c r="H161" s="77"/>
      <c r="I161" s="77"/>
    </row>
    <row r="162">
      <c r="D162" s="51"/>
      <c r="E162" s="51"/>
      <c r="F162" s="51"/>
      <c r="G162" s="77"/>
      <c r="H162" s="77"/>
      <c r="I162" s="77"/>
    </row>
    <row r="163">
      <c r="D163" s="51"/>
      <c r="E163" s="51"/>
      <c r="F163" s="51"/>
      <c r="G163" s="77"/>
      <c r="H163" s="77"/>
      <c r="I163" s="77"/>
    </row>
    <row r="164">
      <c r="D164" s="51"/>
      <c r="E164" s="51"/>
      <c r="F164" s="51"/>
      <c r="G164" s="77"/>
      <c r="H164" s="77"/>
      <c r="I164" s="77"/>
    </row>
    <row r="165">
      <c r="D165" s="51"/>
      <c r="E165" s="51"/>
      <c r="F165" s="51"/>
      <c r="G165" s="77"/>
      <c r="H165" s="77"/>
      <c r="I165" s="77"/>
    </row>
    <row r="166">
      <c r="D166" s="51"/>
      <c r="E166" s="51"/>
      <c r="F166" s="51"/>
      <c r="G166" s="77"/>
      <c r="H166" s="77"/>
      <c r="I166" s="77"/>
    </row>
    <row r="167">
      <c r="D167" s="51"/>
      <c r="E167" s="51"/>
      <c r="F167" s="51"/>
      <c r="G167" s="77"/>
      <c r="H167" s="77"/>
      <c r="I167" s="77"/>
    </row>
    <row r="168">
      <c r="D168" s="51"/>
      <c r="E168" s="51"/>
      <c r="F168" s="51"/>
      <c r="G168" s="77"/>
      <c r="H168" s="77"/>
      <c r="I168" s="77"/>
    </row>
    <row r="169">
      <c r="D169" s="51"/>
      <c r="E169" s="51"/>
      <c r="F169" s="51"/>
      <c r="G169" s="77"/>
      <c r="H169" s="77"/>
      <c r="I169" s="77"/>
    </row>
    <row r="170">
      <c r="D170" s="51"/>
      <c r="E170" s="51"/>
      <c r="F170" s="51"/>
      <c r="G170" s="77"/>
      <c r="H170" s="77"/>
      <c r="I170" s="77"/>
    </row>
    <row r="171">
      <c r="D171" s="51"/>
      <c r="E171" s="51"/>
      <c r="F171" s="51"/>
      <c r="G171" s="77"/>
      <c r="H171" s="77"/>
      <c r="I171" s="77"/>
    </row>
    <row r="172">
      <c r="D172" s="51"/>
      <c r="E172" s="51"/>
      <c r="F172" s="51"/>
      <c r="G172" s="77"/>
      <c r="H172" s="77"/>
      <c r="I172" s="77"/>
    </row>
    <row r="173">
      <c r="D173" s="51"/>
      <c r="E173" s="51"/>
      <c r="F173" s="51"/>
      <c r="G173" s="77"/>
      <c r="H173" s="77"/>
      <c r="I173" s="77"/>
    </row>
    <row r="174">
      <c r="D174" s="51"/>
      <c r="E174" s="51"/>
      <c r="F174" s="51"/>
      <c r="G174" s="77"/>
      <c r="H174" s="77"/>
      <c r="I174" s="77"/>
    </row>
    <row r="175">
      <c r="D175" s="51"/>
      <c r="E175" s="51"/>
      <c r="F175" s="51"/>
      <c r="G175" s="77"/>
      <c r="H175" s="77"/>
      <c r="I175" s="77"/>
    </row>
    <row r="176">
      <c r="D176" s="51"/>
      <c r="E176" s="51"/>
      <c r="F176" s="51"/>
      <c r="G176" s="77"/>
      <c r="H176" s="77"/>
      <c r="I176" s="77"/>
    </row>
    <row r="177">
      <c r="D177" s="51"/>
      <c r="E177" s="51"/>
      <c r="F177" s="51"/>
      <c r="G177" s="77"/>
      <c r="H177" s="77"/>
      <c r="I177" s="77"/>
    </row>
    <row r="178">
      <c r="D178" s="51"/>
      <c r="E178" s="51"/>
      <c r="F178" s="51"/>
      <c r="G178" s="77"/>
      <c r="H178" s="77"/>
      <c r="I178" s="77"/>
    </row>
    <row r="179">
      <c r="D179" s="51"/>
      <c r="E179" s="51"/>
      <c r="F179" s="51"/>
      <c r="G179" s="77"/>
      <c r="H179" s="77"/>
      <c r="I179" s="77"/>
    </row>
    <row r="180">
      <c r="D180" s="51"/>
      <c r="E180" s="51"/>
      <c r="F180" s="51"/>
      <c r="G180" s="77"/>
      <c r="H180" s="77"/>
      <c r="I180" s="77"/>
    </row>
    <row r="181">
      <c r="D181" s="51"/>
      <c r="E181" s="51"/>
      <c r="F181" s="51"/>
      <c r="G181" s="77"/>
      <c r="H181" s="77"/>
      <c r="I181" s="77"/>
    </row>
    <row r="182">
      <c r="D182" s="51"/>
      <c r="E182" s="51"/>
      <c r="F182" s="51"/>
      <c r="G182" s="77"/>
      <c r="H182" s="77"/>
      <c r="I182" s="77"/>
    </row>
    <row r="183">
      <c r="D183" s="51"/>
      <c r="E183" s="51"/>
      <c r="F183" s="51"/>
      <c r="G183" s="77"/>
      <c r="H183" s="77"/>
      <c r="I183" s="77"/>
    </row>
    <row r="184">
      <c r="D184" s="51"/>
      <c r="E184" s="51"/>
      <c r="F184" s="51"/>
      <c r="G184" s="77"/>
      <c r="H184" s="77"/>
      <c r="I184" s="77"/>
    </row>
    <row r="185">
      <c r="D185" s="51"/>
      <c r="E185" s="51"/>
      <c r="F185" s="51"/>
      <c r="G185" s="77"/>
      <c r="H185" s="77"/>
      <c r="I185" s="77"/>
    </row>
    <row r="186">
      <c r="D186" s="51"/>
      <c r="E186" s="51"/>
      <c r="F186" s="51"/>
      <c r="G186" s="77"/>
      <c r="H186" s="77"/>
      <c r="I186" s="77"/>
    </row>
    <row r="187">
      <c r="D187" s="51"/>
      <c r="E187" s="51"/>
      <c r="F187" s="51"/>
      <c r="G187" s="77"/>
      <c r="H187" s="77"/>
      <c r="I187" s="77"/>
    </row>
    <row r="188">
      <c r="D188" s="51"/>
      <c r="E188" s="51"/>
      <c r="F188" s="51"/>
      <c r="G188" s="77"/>
      <c r="H188" s="77"/>
      <c r="I188" s="77"/>
    </row>
    <row r="189">
      <c r="D189" s="51"/>
      <c r="E189" s="51"/>
      <c r="F189" s="51"/>
      <c r="G189" s="77"/>
      <c r="H189" s="77"/>
      <c r="I189" s="77"/>
    </row>
    <row r="190">
      <c r="D190" s="51"/>
      <c r="E190" s="51"/>
      <c r="F190" s="51"/>
      <c r="G190" s="77"/>
      <c r="H190" s="77"/>
      <c r="I190" s="77"/>
    </row>
    <row r="191">
      <c r="D191" s="51"/>
      <c r="E191" s="51"/>
      <c r="F191" s="51"/>
      <c r="G191" s="77"/>
      <c r="H191" s="77"/>
      <c r="I191" s="77"/>
    </row>
    <row r="192">
      <c r="D192" s="51"/>
      <c r="E192" s="51"/>
      <c r="F192" s="51"/>
      <c r="G192" s="77"/>
      <c r="H192" s="77"/>
      <c r="I192" s="77"/>
    </row>
    <row r="193">
      <c r="D193" s="51"/>
      <c r="E193" s="51"/>
      <c r="F193" s="51"/>
      <c r="G193" s="77"/>
      <c r="H193" s="77"/>
      <c r="I193" s="77"/>
    </row>
    <row r="194">
      <c r="D194" s="51"/>
      <c r="E194" s="51"/>
      <c r="F194" s="51"/>
      <c r="G194" s="77"/>
      <c r="H194" s="77"/>
      <c r="I194" s="77"/>
    </row>
    <row r="195">
      <c r="D195" s="51"/>
      <c r="E195" s="51"/>
      <c r="F195" s="51"/>
      <c r="G195" s="77"/>
      <c r="H195" s="77"/>
      <c r="I195" s="77"/>
    </row>
    <row r="196">
      <c r="D196" s="51"/>
      <c r="E196" s="51"/>
      <c r="F196" s="51"/>
      <c r="G196" s="77"/>
      <c r="H196" s="77"/>
      <c r="I196" s="77"/>
    </row>
    <row r="197">
      <c r="D197" s="51"/>
      <c r="E197" s="51"/>
      <c r="F197" s="51"/>
      <c r="G197" s="77"/>
      <c r="H197" s="77"/>
      <c r="I197" s="77"/>
    </row>
    <row r="198">
      <c r="D198" s="51"/>
      <c r="E198" s="51"/>
      <c r="F198" s="51"/>
      <c r="G198" s="77"/>
      <c r="H198" s="77"/>
      <c r="I198" s="77"/>
    </row>
    <row r="199">
      <c r="D199" s="51"/>
      <c r="E199" s="51"/>
      <c r="F199" s="51"/>
      <c r="G199" s="77"/>
      <c r="H199" s="77"/>
      <c r="I199" s="77"/>
    </row>
    <row r="200">
      <c r="D200" s="51"/>
      <c r="E200" s="51"/>
      <c r="F200" s="51"/>
      <c r="G200" s="77"/>
      <c r="H200" s="77"/>
      <c r="I200" s="77"/>
    </row>
    <row r="201">
      <c r="D201" s="51"/>
      <c r="E201" s="51"/>
      <c r="F201" s="51"/>
      <c r="G201" s="77"/>
      <c r="H201" s="77"/>
      <c r="I201" s="77"/>
    </row>
    <row r="202">
      <c r="D202" s="51"/>
      <c r="E202" s="51"/>
      <c r="F202" s="51"/>
      <c r="G202" s="77"/>
      <c r="H202" s="77"/>
      <c r="I202" s="77"/>
    </row>
    <row r="203">
      <c r="D203" s="51"/>
      <c r="E203" s="51"/>
      <c r="F203" s="51"/>
      <c r="G203" s="77"/>
      <c r="H203" s="77"/>
      <c r="I203" s="77"/>
    </row>
    <row r="204">
      <c r="D204" s="51"/>
      <c r="E204" s="51"/>
      <c r="F204" s="51"/>
      <c r="G204" s="77"/>
      <c r="H204" s="77"/>
      <c r="I204" s="77"/>
    </row>
    <row r="205">
      <c r="D205" s="51"/>
      <c r="E205" s="51"/>
      <c r="F205" s="51"/>
      <c r="G205" s="77"/>
      <c r="H205" s="77"/>
      <c r="I205" s="77"/>
    </row>
    <row r="206">
      <c r="D206" s="51"/>
      <c r="E206" s="51"/>
      <c r="F206" s="51"/>
      <c r="G206" s="77"/>
      <c r="H206" s="77"/>
      <c r="I206" s="77"/>
    </row>
    <row r="207">
      <c r="D207" s="51"/>
      <c r="E207" s="51"/>
      <c r="F207" s="51"/>
      <c r="G207" s="77"/>
      <c r="H207" s="77"/>
      <c r="I207" s="77"/>
    </row>
    <row r="208">
      <c r="D208" s="51"/>
      <c r="E208" s="51"/>
      <c r="F208" s="51"/>
      <c r="G208" s="77"/>
      <c r="H208" s="77"/>
      <c r="I208" s="77"/>
    </row>
    <row r="209">
      <c r="D209" s="51"/>
      <c r="E209" s="51"/>
      <c r="F209" s="51"/>
      <c r="G209" s="77"/>
      <c r="H209" s="77"/>
      <c r="I209" s="77"/>
    </row>
    <row r="210">
      <c r="D210" s="51"/>
      <c r="E210" s="51"/>
      <c r="F210" s="51"/>
      <c r="G210" s="77"/>
      <c r="H210" s="77"/>
      <c r="I210" s="77"/>
    </row>
    <row r="211">
      <c r="D211" s="51"/>
      <c r="E211" s="51"/>
      <c r="F211" s="51"/>
      <c r="G211" s="77"/>
      <c r="H211" s="77"/>
      <c r="I211" s="77"/>
    </row>
    <row r="212">
      <c r="D212" s="51"/>
      <c r="E212" s="51"/>
      <c r="F212" s="51"/>
      <c r="G212" s="77"/>
      <c r="H212" s="77"/>
      <c r="I212" s="77"/>
    </row>
    <row r="213">
      <c r="D213" s="51"/>
      <c r="E213" s="51"/>
      <c r="F213" s="51"/>
      <c r="G213" s="77"/>
      <c r="H213" s="77"/>
      <c r="I213" s="77"/>
    </row>
    <row r="214">
      <c r="D214" s="51"/>
      <c r="E214" s="51"/>
      <c r="F214" s="51"/>
      <c r="G214" s="77"/>
      <c r="H214" s="77"/>
      <c r="I214" s="77"/>
    </row>
    <row r="215">
      <c r="D215" s="51"/>
      <c r="E215" s="51"/>
      <c r="F215" s="51"/>
      <c r="G215" s="77"/>
      <c r="H215" s="77"/>
      <c r="I215" s="77"/>
    </row>
    <row r="216">
      <c r="D216" s="51"/>
      <c r="E216" s="51"/>
      <c r="F216" s="51"/>
      <c r="G216" s="77"/>
      <c r="H216" s="77"/>
      <c r="I216" s="77"/>
    </row>
    <row r="217">
      <c r="D217" s="51"/>
      <c r="E217" s="51"/>
      <c r="F217" s="51"/>
      <c r="G217" s="77"/>
      <c r="H217" s="77"/>
      <c r="I217" s="77"/>
    </row>
    <row r="218">
      <c r="D218" s="51"/>
      <c r="E218" s="51"/>
      <c r="F218" s="51"/>
      <c r="G218" s="77"/>
      <c r="H218" s="77"/>
      <c r="I218" s="77"/>
    </row>
    <row r="219">
      <c r="D219" s="51"/>
      <c r="E219" s="51"/>
      <c r="F219" s="51"/>
      <c r="G219" s="77"/>
      <c r="H219" s="77"/>
      <c r="I219" s="77"/>
    </row>
    <row r="220">
      <c r="D220" s="51"/>
      <c r="E220" s="51"/>
      <c r="F220" s="51"/>
      <c r="G220" s="77"/>
      <c r="H220" s="77"/>
      <c r="I220" s="77"/>
    </row>
    <row r="221">
      <c r="D221" s="51"/>
      <c r="E221" s="51"/>
      <c r="F221" s="51"/>
      <c r="G221" s="77"/>
      <c r="H221" s="77"/>
      <c r="I221" s="77"/>
    </row>
    <row r="222">
      <c r="D222" s="51"/>
      <c r="E222" s="51"/>
      <c r="F222" s="51"/>
      <c r="G222" s="77"/>
      <c r="H222" s="77"/>
      <c r="I222" s="77"/>
    </row>
    <row r="223">
      <c r="D223" s="51"/>
      <c r="E223" s="51"/>
      <c r="F223" s="51"/>
      <c r="G223" s="77"/>
      <c r="H223" s="77"/>
      <c r="I223" s="77"/>
    </row>
    <row r="224">
      <c r="D224" s="51"/>
      <c r="E224" s="51"/>
      <c r="F224" s="51"/>
      <c r="G224" s="77"/>
      <c r="H224" s="77"/>
      <c r="I224" s="77"/>
    </row>
    <row r="225">
      <c r="D225" s="51"/>
      <c r="E225" s="51"/>
      <c r="F225" s="51"/>
      <c r="G225" s="77"/>
      <c r="H225" s="77"/>
      <c r="I225" s="77"/>
    </row>
    <row r="226">
      <c r="D226" s="51"/>
      <c r="E226" s="51"/>
      <c r="F226" s="51"/>
      <c r="G226" s="77"/>
      <c r="H226" s="77"/>
      <c r="I226" s="77"/>
    </row>
    <row r="227">
      <c r="D227" s="51"/>
      <c r="E227" s="51"/>
      <c r="F227" s="51"/>
      <c r="G227" s="77"/>
      <c r="H227" s="77"/>
      <c r="I227" s="77"/>
    </row>
    <row r="228">
      <c r="D228" s="51"/>
      <c r="E228" s="51"/>
      <c r="F228" s="51"/>
      <c r="G228" s="77"/>
      <c r="H228" s="77"/>
      <c r="I228" s="77"/>
    </row>
    <row r="229">
      <c r="D229" s="51"/>
      <c r="E229" s="51"/>
      <c r="F229" s="51"/>
      <c r="G229" s="77"/>
      <c r="H229" s="77"/>
      <c r="I229" s="77"/>
    </row>
    <row r="230">
      <c r="D230" s="51"/>
      <c r="E230" s="51"/>
      <c r="F230" s="51"/>
      <c r="G230" s="77"/>
      <c r="H230" s="77"/>
      <c r="I230" s="77"/>
    </row>
    <row r="231">
      <c r="D231" s="51"/>
      <c r="E231" s="51"/>
      <c r="F231" s="51"/>
      <c r="G231" s="77"/>
      <c r="H231" s="77"/>
      <c r="I231" s="77"/>
    </row>
    <row r="232">
      <c r="D232" s="51"/>
      <c r="E232" s="51"/>
      <c r="F232" s="51"/>
      <c r="G232" s="77"/>
      <c r="H232" s="77"/>
      <c r="I232" s="77"/>
    </row>
    <row r="233">
      <c r="D233" s="51"/>
      <c r="E233" s="51"/>
      <c r="F233" s="51"/>
      <c r="G233" s="77"/>
      <c r="H233" s="77"/>
      <c r="I233" s="77"/>
    </row>
    <row r="234">
      <c r="D234" s="51"/>
      <c r="E234" s="51"/>
      <c r="F234" s="51"/>
      <c r="G234" s="77"/>
      <c r="H234" s="77"/>
      <c r="I234" s="77"/>
    </row>
    <row r="235">
      <c r="D235" s="51"/>
      <c r="E235" s="51"/>
      <c r="F235" s="51"/>
      <c r="G235" s="77"/>
      <c r="H235" s="77"/>
      <c r="I235" s="77"/>
    </row>
    <row r="236">
      <c r="D236" s="51"/>
      <c r="E236" s="51"/>
      <c r="F236" s="51"/>
      <c r="G236" s="77"/>
      <c r="H236" s="77"/>
      <c r="I236" s="77"/>
    </row>
    <row r="237">
      <c r="D237" s="51"/>
      <c r="E237" s="51"/>
      <c r="F237" s="51"/>
      <c r="G237" s="77"/>
      <c r="H237" s="77"/>
      <c r="I237" s="77"/>
    </row>
    <row r="238">
      <c r="D238" s="51"/>
      <c r="E238" s="51"/>
      <c r="F238" s="51"/>
      <c r="G238" s="77"/>
      <c r="H238" s="77"/>
      <c r="I238" s="77"/>
    </row>
    <row r="239">
      <c r="D239" s="51"/>
      <c r="E239" s="51"/>
      <c r="F239" s="51"/>
      <c r="G239" s="77"/>
      <c r="H239" s="77"/>
      <c r="I239" s="77"/>
    </row>
    <row r="240">
      <c r="D240" s="51"/>
      <c r="E240" s="51"/>
      <c r="F240" s="51"/>
      <c r="G240" s="77"/>
      <c r="H240" s="77"/>
      <c r="I240" s="77"/>
    </row>
    <row r="241">
      <c r="D241" s="51"/>
      <c r="E241" s="51"/>
      <c r="F241" s="51"/>
      <c r="G241" s="77"/>
      <c r="H241" s="77"/>
      <c r="I241" s="77"/>
    </row>
    <row r="242">
      <c r="D242" s="51"/>
      <c r="E242" s="51"/>
      <c r="F242" s="51"/>
      <c r="G242" s="77"/>
      <c r="H242" s="77"/>
      <c r="I242" s="77"/>
    </row>
    <row r="243">
      <c r="D243" s="51"/>
      <c r="E243" s="51"/>
      <c r="F243" s="51"/>
      <c r="G243" s="77"/>
      <c r="H243" s="77"/>
      <c r="I243" s="77"/>
    </row>
    <row r="244">
      <c r="D244" s="51"/>
      <c r="E244" s="51"/>
      <c r="F244" s="51"/>
      <c r="G244" s="77"/>
      <c r="H244" s="77"/>
      <c r="I244" s="77"/>
    </row>
    <row r="245">
      <c r="D245" s="51"/>
      <c r="E245" s="51"/>
      <c r="F245" s="51"/>
      <c r="G245" s="77"/>
      <c r="H245" s="77"/>
      <c r="I245" s="77"/>
    </row>
    <row r="246">
      <c r="D246" s="51"/>
      <c r="E246" s="51"/>
      <c r="F246" s="51"/>
      <c r="G246" s="77"/>
      <c r="H246" s="77"/>
      <c r="I246" s="77"/>
    </row>
    <row r="247">
      <c r="D247" s="51"/>
      <c r="E247" s="51"/>
      <c r="F247" s="51"/>
      <c r="G247" s="77"/>
      <c r="H247" s="77"/>
      <c r="I247" s="77"/>
    </row>
    <row r="248">
      <c r="D248" s="51"/>
      <c r="E248" s="51"/>
      <c r="F248" s="51"/>
      <c r="G248" s="77"/>
      <c r="H248" s="77"/>
      <c r="I248" s="77"/>
    </row>
    <row r="249">
      <c r="D249" s="51"/>
      <c r="E249" s="51"/>
      <c r="F249" s="51"/>
      <c r="G249" s="77"/>
      <c r="H249" s="77"/>
      <c r="I249" s="77"/>
    </row>
    <row r="250">
      <c r="D250" s="51"/>
      <c r="E250" s="51"/>
      <c r="F250" s="51"/>
      <c r="G250" s="77"/>
      <c r="H250" s="77"/>
      <c r="I250" s="77"/>
    </row>
    <row r="251">
      <c r="D251" s="51"/>
      <c r="E251" s="51"/>
      <c r="F251" s="51"/>
      <c r="G251" s="77"/>
      <c r="H251" s="77"/>
      <c r="I251" s="77"/>
    </row>
    <row r="252">
      <c r="D252" s="51"/>
      <c r="E252" s="51"/>
      <c r="F252" s="51"/>
      <c r="G252" s="77"/>
      <c r="H252" s="77"/>
      <c r="I252" s="77"/>
    </row>
    <row r="253">
      <c r="D253" s="51"/>
      <c r="E253" s="51"/>
      <c r="F253" s="51"/>
      <c r="G253" s="77"/>
      <c r="H253" s="77"/>
      <c r="I253" s="77"/>
    </row>
    <row r="254">
      <c r="D254" s="51"/>
      <c r="E254" s="51"/>
      <c r="F254" s="51"/>
      <c r="G254" s="77"/>
      <c r="H254" s="77"/>
      <c r="I254" s="77"/>
    </row>
    <row r="255">
      <c r="D255" s="51"/>
      <c r="E255" s="51"/>
      <c r="F255" s="51"/>
      <c r="G255" s="77"/>
      <c r="H255" s="77"/>
      <c r="I255" s="77"/>
    </row>
    <row r="256">
      <c r="D256" s="51"/>
      <c r="E256" s="51"/>
      <c r="F256" s="51"/>
      <c r="G256" s="77"/>
      <c r="H256" s="77"/>
      <c r="I256" s="77"/>
    </row>
    <row r="257">
      <c r="D257" s="51"/>
      <c r="E257" s="51"/>
      <c r="F257" s="51"/>
      <c r="G257" s="77"/>
      <c r="H257" s="77"/>
      <c r="I257" s="77"/>
    </row>
    <row r="258">
      <c r="D258" s="51"/>
      <c r="E258" s="51"/>
      <c r="F258" s="51"/>
      <c r="G258" s="77"/>
      <c r="H258" s="77"/>
      <c r="I258" s="77"/>
    </row>
    <row r="259">
      <c r="D259" s="51"/>
      <c r="E259" s="51"/>
      <c r="F259" s="51"/>
      <c r="G259" s="77"/>
      <c r="H259" s="77"/>
      <c r="I259" s="77"/>
    </row>
    <row r="260">
      <c r="D260" s="51"/>
      <c r="E260" s="51"/>
      <c r="F260" s="51"/>
      <c r="G260" s="77"/>
      <c r="H260" s="77"/>
      <c r="I260" s="77"/>
    </row>
    <row r="261">
      <c r="D261" s="51"/>
      <c r="E261" s="51"/>
      <c r="F261" s="51"/>
      <c r="G261" s="77"/>
      <c r="H261" s="77"/>
      <c r="I261" s="77"/>
    </row>
    <row r="262">
      <c r="D262" s="51"/>
      <c r="E262" s="51"/>
      <c r="F262" s="51"/>
      <c r="G262" s="77"/>
      <c r="H262" s="77"/>
      <c r="I262" s="77"/>
    </row>
    <row r="263">
      <c r="D263" s="51"/>
      <c r="E263" s="51"/>
      <c r="F263" s="51"/>
      <c r="G263" s="77"/>
      <c r="H263" s="77"/>
      <c r="I263" s="77"/>
    </row>
    <row r="264">
      <c r="D264" s="51"/>
      <c r="E264" s="51"/>
      <c r="F264" s="51"/>
      <c r="G264" s="77"/>
      <c r="H264" s="77"/>
      <c r="I264" s="77"/>
    </row>
    <row r="265">
      <c r="D265" s="51"/>
      <c r="E265" s="51"/>
      <c r="F265" s="51"/>
      <c r="G265" s="77"/>
      <c r="H265" s="77"/>
      <c r="I265" s="77"/>
    </row>
    <row r="266">
      <c r="D266" s="51"/>
      <c r="E266" s="51"/>
      <c r="F266" s="51"/>
      <c r="G266" s="77"/>
      <c r="H266" s="77"/>
      <c r="I266" s="77"/>
    </row>
    <row r="267">
      <c r="D267" s="51"/>
      <c r="E267" s="51"/>
      <c r="F267" s="51"/>
      <c r="G267" s="77"/>
      <c r="H267" s="77"/>
      <c r="I267" s="77"/>
    </row>
    <row r="268">
      <c r="D268" s="51"/>
      <c r="E268" s="51"/>
      <c r="F268" s="51"/>
      <c r="G268" s="77"/>
      <c r="H268" s="77"/>
      <c r="I268" s="77"/>
    </row>
    <row r="269">
      <c r="D269" s="51"/>
      <c r="E269" s="51"/>
      <c r="F269" s="51"/>
      <c r="G269" s="77"/>
      <c r="H269" s="77"/>
      <c r="I269" s="77"/>
    </row>
    <row r="270">
      <c r="D270" s="51"/>
      <c r="E270" s="51"/>
      <c r="F270" s="51"/>
      <c r="G270" s="77"/>
      <c r="H270" s="77"/>
      <c r="I270" s="77"/>
    </row>
    <row r="271">
      <c r="D271" s="51"/>
      <c r="E271" s="51"/>
      <c r="F271" s="51"/>
      <c r="G271" s="77"/>
      <c r="H271" s="77"/>
      <c r="I271" s="77"/>
    </row>
    <row r="272">
      <c r="D272" s="51"/>
      <c r="E272" s="51"/>
      <c r="F272" s="51"/>
      <c r="G272" s="77"/>
      <c r="H272" s="77"/>
      <c r="I272" s="77"/>
    </row>
    <row r="273">
      <c r="D273" s="51"/>
      <c r="E273" s="51"/>
      <c r="F273" s="51"/>
      <c r="G273" s="77"/>
      <c r="H273" s="77"/>
      <c r="I273" s="77"/>
    </row>
    <row r="274">
      <c r="D274" s="51"/>
      <c r="E274" s="51"/>
      <c r="F274" s="51"/>
      <c r="G274" s="77"/>
      <c r="H274" s="77"/>
      <c r="I274" s="77"/>
    </row>
    <row r="275">
      <c r="D275" s="51"/>
      <c r="E275" s="51"/>
      <c r="F275" s="51"/>
      <c r="G275" s="77"/>
      <c r="H275" s="77"/>
      <c r="I275" s="77"/>
    </row>
    <row r="276">
      <c r="D276" s="51"/>
      <c r="E276" s="51"/>
      <c r="F276" s="51"/>
      <c r="G276" s="77"/>
      <c r="H276" s="77"/>
      <c r="I276" s="77"/>
    </row>
    <row r="277">
      <c r="D277" s="51"/>
      <c r="E277" s="51"/>
      <c r="F277" s="51"/>
      <c r="G277" s="77"/>
      <c r="H277" s="77"/>
      <c r="I277" s="77"/>
    </row>
    <row r="278">
      <c r="D278" s="51"/>
      <c r="E278" s="51"/>
      <c r="F278" s="51"/>
      <c r="G278" s="77"/>
      <c r="H278" s="77"/>
      <c r="I278" s="77"/>
    </row>
    <row r="279">
      <c r="D279" s="51"/>
      <c r="E279" s="51"/>
      <c r="F279" s="51"/>
      <c r="G279" s="77"/>
      <c r="H279" s="77"/>
      <c r="I279" s="77"/>
    </row>
    <row r="280">
      <c r="D280" s="51"/>
      <c r="E280" s="51"/>
      <c r="F280" s="51"/>
      <c r="G280" s="77"/>
      <c r="H280" s="77"/>
      <c r="I280" s="77"/>
    </row>
    <row r="281">
      <c r="D281" s="51"/>
      <c r="E281" s="51"/>
      <c r="F281" s="51"/>
      <c r="G281" s="77"/>
      <c r="H281" s="77"/>
      <c r="I281" s="77"/>
    </row>
    <row r="282">
      <c r="D282" s="51"/>
      <c r="E282" s="51"/>
      <c r="F282" s="51"/>
      <c r="G282" s="77"/>
      <c r="H282" s="77"/>
      <c r="I282" s="77"/>
    </row>
    <row r="283">
      <c r="D283" s="51"/>
      <c r="E283" s="51"/>
      <c r="F283" s="51"/>
      <c r="G283" s="77"/>
      <c r="H283" s="77"/>
      <c r="I283" s="77"/>
    </row>
    <row r="284">
      <c r="D284" s="51"/>
      <c r="E284" s="51"/>
      <c r="F284" s="51"/>
      <c r="G284" s="77"/>
      <c r="H284" s="77"/>
      <c r="I284" s="77"/>
    </row>
    <row r="285">
      <c r="D285" s="51"/>
      <c r="E285" s="51"/>
      <c r="F285" s="51"/>
      <c r="G285" s="77"/>
      <c r="H285" s="77"/>
      <c r="I285" s="77"/>
    </row>
    <row r="286">
      <c r="D286" s="51"/>
      <c r="E286" s="51"/>
      <c r="F286" s="51"/>
      <c r="G286" s="77"/>
      <c r="H286" s="77"/>
      <c r="I286" s="77"/>
    </row>
    <row r="287">
      <c r="D287" s="51"/>
      <c r="E287" s="51"/>
      <c r="F287" s="51"/>
      <c r="G287" s="77"/>
      <c r="H287" s="77"/>
      <c r="I287" s="77"/>
    </row>
    <row r="288">
      <c r="D288" s="51"/>
      <c r="E288" s="51"/>
      <c r="F288" s="51"/>
      <c r="G288" s="77"/>
      <c r="H288" s="77"/>
      <c r="I288" s="77"/>
    </row>
    <row r="289">
      <c r="D289" s="51"/>
      <c r="E289" s="51"/>
      <c r="F289" s="51"/>
      <c r="G289" s="77"/>
      <c r="H289" s="77"/>
      <c r="I289" s="77"/>
    </row>
    <row r="290">
      <c r="D290" s="51"/>
      <c r="E290" s="51"/>
      <c r="F290" s="51"/>
      <c r="G290" s="77"/>
      <c r="H290" s="77"/>
      <c r="I290" s="77"/>
    </row>
    <row r="291">
      <c r="D291" s="51"/>
      <c r="E291" s="51"/>
      <c r="F291" s="51"/>
      <c r="G291" s="77"/>
      <c r="H291" s="77"/>
      <c r="I291" s="77"/>
    </row>
    <row r="292">
      <c r="D292" s="51"/>
      <c r="E292" s="51"/>
      <c r="F292" s="51"/>
      <c r="G292" s="77"/>
      <c r="H292" s="77"/>
      <c r="I292" s="77"/>
    </row>
    <row r="293">
      <c r="D293" s="51"/>
      <c r="E293" s="51"/>
      <c r="F293" s="51"/>
      <c r="G293" s="77"/>
      <c r="H293" s="77"/>
      <c r="I293" s="77"/>
    </row>
    <row r="294">
      <c r="D294" s="51"/>
      <c r="E294" s="51"/>
      <c r="F294" s="51"/>
      <c r="G294" s="77"/>
      <c r="H294" s="77"/>
      <c r="I294" s="77"/>
    </row>
    <row r="295">
      <c r="D295" s="51"/>
      <c r="E295" s="51"/>
      <c r="F295" s="51"/>
      <c r="G295" s="77"/>
      <c r="H295" s="77"/>
      <c r="I295" s="77"/>
    </row>
    <row r="296">
      <c r="D296" s="51"/>
      <c r="E296" s="51"/>
      <c r="F296" s="51"/>
      <c r="G296" s="77"/>
      <c r="H296" s="77"/>
      <c r="I296" s="77"/>
    </row>
    <row r="297">
      <c r="D297" s="51"/>
      <c r="E297" s="51"/>
      <c r="F297" s="51"/>
      <c r="G297" s="77"/>
      <c r="H297" s="77"/>
      <c r="I297" s="77"/>
    </row>
    <row r="298">
      <c r="D298" s="51"/>
      <c r="E298" s="51"/>
      <c r="F298" s="51"/>
      <c r="G298" s="77"/>
      <c r="H298" s="77"/>
      <c r="I298" s="77"/>
    </row>
    <row r="299">
      <c r="D299" s="51"/>
      <c r="E299" s="51"/>
      <c r="F299" s="51"/>
      <c r="G299" s="77"/>
      <c r="H299" s="77"/>
      <c r="I299" s="77"/>
    </row>
    <row r="300">
      <c r="D300" s="51"/>
      <c r="E300" s="51"/>
      <c r="F300" s="51"/>
      <c r="G300" s="77"/>
      <c r="H300" s="77"/>
      <c r="I300" s="77"/>
    </row>
    <row r="301">
      <c r="D301" s="51"/>
      <c r="E301" s="51"/>
      <c r="F301" s="51"/>
      <c r="G301" s="77"/>
      <c r="H301" s="77"/>
      <c r="I301" s="77"/>
    </row>
    <row r="302">
      <c r="D302" s="51"/>
      <c r="E302" s="51"/>
      <c r="F302" s="51"/>
      <c r="G302" s="77"/>
      <c r="H302" s="77"/>
      <c r="I302" s="77"/>
    </row>
    <row r="303">
      <c r="D303" s="51"/>
      <c r="E303" s="51"/>
      <c r="F303" s="51"/>
      <c r="G303" s="77"/>
      <c r="H303" s="77"/>
      <c r="I303" s="77"/>
    </row>
    <row r="304">
      <c r="D304" s="51"/>
      <c r="E304" s="51"/>
      <c r="F304" s="51"/>
      <c r="G304" s="77"/>
      <c r="H304" s="77"/>
      <c r="I304" s="77"/>
    </row>
    <row r="305">
      <c r="D305" s="51"/>
      <c r="E305" s="51"/>
      <c r="F305" s="51"/>
      <c r="G305" s="77"/>
      <c r="H305" s="77"/>
      <c r="I305" s="77"/>
    </row>
    <row r="306">
      <c r="D306" s="51"/>
      <c r="E306" s="51"/>
      <c r="F306" s="51"/>
      <c r="G306" s="77"/>
      <c r="H306" s="77"/>
      <c r="I306" s="77"/>
    </row>
    <row r="307">
      <c r="D307" s="51"/>
      <c r="E307" s="51"/>
      <c r="F307" s="51"/>
      <c r="G307" s="77"/>
      <c r="H307" s="77"/>
      <c r="I307" s="77"/>
    </row>
    <row r="308">
      <c r="D308" s="51"/>
      <c r="E308" s="51"/>
      <c r="F308" s="51"/>
      <c r="G308" s="77"/>
      <c r="H308" s="77"/>
      <c r="I308" s="77"/>
    </row>
    <row r="309">
      <c r="D309" s="51"/>
      <c r="E309" s="51"/>
      <c r="F309" s="51"/>
      <c r="G309" s="77"/>
      <c r="H309" s="77"/>
      <c r="I309" s="77"/>
    </row>
    <row r="310">
      <c r="D310" s="51"/>
      <c r="E310" s="51"/>
      <c r="F310" s="51"/>
      <c r="G310" s="77"/>
      <c r="H310" s="77"/>
      <c r="I310" s="77"/>
    </row>
    <row r="311">
      <c r="D311" s="51"/>
      <c r="E311" s="51"/>
      <c r="F311" s="51"/>
      <c r="G311" s="77"/>
      <c r="H311" s="77"/>
      <c r="I311" s="77"/>
    </row>
    <row r="312">
      <c r="D312" s="51"/>
      <c r="E312" s="51"/>
      <c r="F312" s="51"/>
      <c r="G312" s="77"/>
      <c r="H312" s="77"/>
      <c r="I312" s="77"/>
    </row>
    <row r="313">
      <c r="D313" s="51"/>
      <c r="E313" s="51"/>
      <c r="F313" s="51"/>
      <c r="G313" s="77"/>
      <c r="H313" s="77"/>
      <c r="I313" s="77"/>
    </row>
    <row r="314">
      <c r="D314" s="51"/>
      <c r="E314" s="51"/>
      <c r="F314" s="51"/>
      <c r="G314" s="77"/>
      <c r="H314" s="77"/>
      <c r="I314" s="77"/>
    </row>
    <row r="315">
      <c r="D315" s="51"/>
      <c r="E315" s="51"/>
      <c r="F315" s="51"/>
      <c r="G315" s="77"/>
      <c r="H315" s="77"/>
      <c r="I315" s="77"/>
    </row>
    <row r="316">
      <c r="D316" s="51"/>
      <c r="E316" s="51"/>
      <c r="F316" s="51"/>
      <c r="G316" s="77"/>
      <c r="H316" s="77"/>
      <c r="I316" s="77"/>
    </row>
    <row r="317">
      <c r="D317" s="51"/>
      <c r="E317" s="51"/>
      <c r="F317" s="51"/>
      <c r="G317" s="77"/>
      <c r="H317" s="77"/>
      <c r="I317" s="77"/>
    </row>
    <row r="318">
      <c r="D318" s="51"/>
      <c r="E318" s="51"/>
      <c r="F318" s="51"/>
      <c r="G318" s="77"/>
      <c r="H318" s="77"/>
      <c r="I318" s="77"/>
    </row>
    <row r="319">
      <c r="D319" s="51"/>
      <c r="E319" s="51"/>
      <c r="F319" s="51"/>
      <c r="G319" s="77"/>
      <c r="H319" s="77"/>
      <c r="I319" s="77"/>
    </row>
    <row r="320">
      <c r="D320" s="51"/>
      <c r="E320" s="51"/>
      <c r="F320" s="51"/>
      <c r="G320" s="77"/>
      <c r="H320" s="77"/>
      <c r="I320" s="77"/>
    </row>
    <row r="321">
      <c r="D321" s="51"/>
      <c r="E321" s="51"/>
      <c r="F321" s="51"/>
      <c r="G321" s="77"/>
      <c r="H321" s="77"/>
      <c r="I321" s="77"/>
    </row>
    <row r="322">
      <c r="D322" s="51"/>
      <c r="E322" s="51"/>
      <c r="F322" s="51"/>
      <c r="G322" s="77"/>
      <c r="H322" s="77"/>
      <c r="I322" s="77"/>
    </row>
    <row r="323">
      <c r="D323" s="51"/>
      <c r="E323" s="51"/>
      <c r="F323" s="51"/>
      <c r="G323" s="77"/>
      <c r="H323" s="77"/>
      <c r="I323" s="77"/>
    </row>
    <row r="324">
      <c r="D324" s="51"/>
      <c r="E324" s="51"/>
      <c r="F324" s="51"/>
      <c r="G324" s="77"/>
      <c r="H324" s="77"/>
      <c r="I324" s="77"/>
    </row>
    <row r="325">
      <c r="D325" s="51"/>
      <c r="E325" s="51"/>
      <c r="F325" s="51"/>
      <c r="G325" s="77"/>
      <c r="H325" s="77"/>
      <c r="I325" s="77"/>
    </row>
    <row r="326">
      <c r="D326" s="51"/>
      <c r="E326" s="51"/>
      <c r="F326" s="51"/>
      <c r="G326" s="77"/>
      <c r="H326" s="77"/>
      <c r="I326" s="77"/>
    </row>
    <row r="327">
      <c r="D327" s="51"/>
      <c r="E327" s="51"/>
      <c r="F327" s="51"/>
      <c r="G327" s="77"/>
      <c r="H327" s="77"/>
      <c r="I327" s="77"/>
    </row>
    <row r="328">
      <c r="D328" s="51"/>
      <c r="E328" s="51"/>
      <c r="F328" s="51"/>
      <c r="G328" s="77"/>
      <c r="H328" s="77"/>
      <c r="I328" s="77"/>
    </row>
    <row r="329">
      <c r="D329" s="51"/>
      <c r="E329" s="51"/>
      <c r="F329" s="51"/>
      <c r="G329" s="77"/>
      <c r="H329" s="77"/>
      <c r="I329" s="77"/>
    </row>
    <row r="330">
      <c r="D330" s="51"/>
      <c r="E330" s="51"/>
      <c r="F330" s="51"/>
      <c r="G330" s="77"/>
      <c r="H330" s="77"/>
      <c r="I330" s="77"/>
    </row>
    <row r="331">
      <c r="D331" s="51"/>
      <c r="E331" s="51"/>
      <c r="F331" s="51"/>
      <c r="G331" s="77"/>
      <c r="H331" s="77"/>
      <c r="I331" s="77"/>
    </row>
    <row r="332">
      <c r="D332" s="51"/>
      <c r="E332" s="51"/>
      <c r="F332" s="51"/>
      <c r="G332" s="77"/>
      <c r="H332" s="77"/>
      <c r="I332" s="77"/>
    </row>
    <row r="333">
      <c r="D333" s="51"/>
      <c r="E333" s="51"/>
      <c r="F333" s="51"/>
      <c r="G333" s="77"/>
      <c r="H333" s="77"/>
      <c r="I333" s="77"/>
    </row>
    <row r="334">
      <c r="D334" s="51"/>
      <c r="E334" s="51"/>
      <c r="F334" s="51"/>
      <c r="G334" s="77"/>
      <c r="H334" s="77"/>
      <c r="I334" s="77"/>
    </row>
    <row r="335">
      <c r="D335" s="51"/>
      <c r="E335" s="51"/>
      <c r="F335" s="51"/>
      <c r="G335" s="77"/>
      <c r="H335" s="77"/>
      <c r="I335" s="77"/>
    </row>
    <row r="336">
      <c r="D336" s="51"/>
      <c r="E336" s="51"/>
      <c r="F336" s="51"/>
      <c r="G336" s="77"/>
      <c r="H336" s="77"/>
      <c r="I336" s="77"/>
    </row>
    <row r="337">
      <c r="D337" s="51"/>
      <c r="E337" s="51"/>
      <c r="F337" s="51"/>
      <c r="G337" s="77"/>
      <c r="H337" s="77"/>
      <c r="I337" s="77"/>
    </row>
    <row r="338">
      <c r="D338" s="51"/>
      <c r="E338" s="51"/>
      <c r="F338" s="51"/>
      <c r="G338" s="77"/>
      <c r="H338" s="77"/>
      <c r="I338" s="77"/>
    </row>
    <row r="339">
      <c r="D339" s="51"/>
      <c r="E339" s="51"/>
      <c r="F339" s="51"/>
      <c r="G339" s="77"/>
      <c r="H339" s="77"/>
      <c r="I339" s="77"/>
    </row>
    <row r="340">
      <c r="D340" s="51"/>
      <c r="E340" s="51"/>
      <c r="F340" s="51"/>
      <c r="G340" s="77"/>
      <c r="H340" s="77"/>
      <c r="I340" s="77"/>
    </row>
    <row r="341">
      <c r="D341" s="51"/>
      <c r="E341" s="51"/>
      <c r="F341" s="51"/>
      <c r="G341" s="77"/>
      <c r="H341" s="77"/>
      <c r="I341" s="77"/>
    </row>
    <row r="342">
      <c r="D342" s="51"/>
      <c r="E342" s="51"/>
      <c r="F342" s="51"/>
      <c r="G342" s="77"/>
      <c r="H342" s="77"/>
      <c r="I342" s="77"/>
    </row>
    <row r="343">
      <c r="D343" s="51"/>
      <c r="E343" s="51"/>
      <c r="F343" s="51"/>
      <c r="G343" s="77"/>
      <c r="H343" s="77"/>
      <c r="I343" s="77"/>
    </row>
    <row r="344">
      <c r="D344" s="51"/>
      <c r="E344" s="51"/>
      <c r="F344" s="51"/>
      <c r="G344" s="77"/>
      <c r="H344" s="77"/>
      <c r="I344" s="77"/>
    </row>
    <row r="345">
      <c r="D345" s="51"/>
      <c r="E345" s="51"/>
      <c r="F345" s="51"/>
      <c r="G345" s="77"/>
      <c r="H345" s="77"/>
      <c r="I345" s="77"/>
    </row>
    <row r="346">
      <c r="D346" s="51"/>
      <c r="E346" s="51"/>
      <c r="F346" s="51"/>
      <c r="G346" s="77"/>
      <c r="H346" s="77"/>
      <c r="I346" s="77"/>
    </row>
    <row r="347">
      <c r="D347" s="51"/>
      <c r="E347" s="51"/>
      <c r="F347" s="51"/>
      <c r="G347" s="77"/>
      <c r="H347" s="77"/>
      <c r="I347" s="77"/>
    </row>
    <row r="348">
      <c r="D348" s="51"/>
      <c r="E348" s="51"/>
      <c r="F348" s="51"/>
      <c r="G348" s="77"/>
      <c r="H348" s="77"/>
      <c r="I348" s="77"/>
    </row>
    <row r="349">
      <c r="D349" s="51"/>
      <c r="E349" s="51"/>
      <c r="F349" s="51"/>
      <c r="G349" s="77"/>
      <c r="H349" s="77"/>
      <c r="I349" s="77"/>
    </row>
    <row r="350">
      <c r="D350" s="51"/>
      <c r="E350" s="51"/>
      <c r="F350" s="51"/>
      <c r="G350" s="77"/>
      <c r="H350" s="77"/>
      <c r="I350" s="77"/>
    </row>
    <row r="351">
      <c r="D351" s="51"/>
      <c r="E351" s="51"/>
      <c r="F351" s="51"/>
      <c r="G351" s="77"/>
      <c r="H351" s="77"/>
      <c r="I351" s="77"/>
    </row>
    <row r="352">
      <c r="D352" s="51"/>
      <c r="E352" s="51"/>
      <c r="F352" s="51"/>
      <c r="G352" s="77"/>
      <c r="H352" s="77"/>
      <c r="I352" s="77"/>
    </row>
    <row r="353">
      <c r="D353" s="51"/>
      <c r="E353" s="51"/>
      <c r="F353" s="51"/>
      <c r="G353" s="77"/>
      <c r="H353" s="77"/>
      <c r="I353" s="77"/>
    </row>
    <row r="354">
      <c r="D354" s="51"/>
      <c r="E354" s="51"/>
      <c r="F354" s="51"/>
      <c r="G354" s="77"/>
      <c r="H354" s="77"/>
      <c r="I354" s="77"/>
    </row>
    <row r="355">
      <c r="D355" s="51"/>
      <c r="E355" s="51"/>
      <c r="F355" s="51"/>
      <c r="G355" s="77"/>
      <c r="H355" s="77"/>
      <c r="I355" s="77"/>
    </row>
    <row r="356">
      <c r="D356" s="51"/>
      <c r="E356" s="51"/>
      <c r="F356" s="51"/>
      <c r="G356" s="77"/>
      <c r="H356" s="77"/>
      <c r="I356" s="77"/>
    </row>
    <row r="357">
      <c r="D357" s="51"/>
      <c r="E357" s="51"/>
      <c r="F357" s="51"/>
      <c r="G357" s="77"/>
      <c r="H357" s="77"/>
      <c r="I357" s="77"/>
    </row>
    <row r="358">
      <c r="D358" s="51"/>
      <c r="E358" s="51"/>
      <c r="F358" s="51"/>
      <c r="G358" s="77"/>
      <c r="H358" s="77"/>
      <c r="I358" s="77"/>
    </row>
    <row r="359">
      <c r="D359" s="51"/>
      <c r="E359" s="51"/>
      <c r="F359" s="51"/>
      <c r="G359" s="77"/>
      <c r="H359" s="77"/>
      <c r="I359" s="77"/>
    </row>
    <row r="360">
      <c r="D360" s="51"/>
      <c r="E360" s="51"/>
      <c r="F360" s="51"/>
      <c r="G360" s="77"/>
      <c r="H360" s="77"/>
      <c r="I360" s="77"/>
    </row>
    <row r="361">
      <c r="D361" s="51"/>
      <c r="E361" s="51"/>
      <c r="F361" s="51"/>
      <c r="G361" s="77"/>
      <c r="H361" s="77"/>
      <c r="I361" s="77"/>
    </row>
    <row r="362">
      <c r="D362" s="51"/>
      <c r="E362" s="51"/>
      <c r="F362" s="51"/>
      <c r="G362" s="77"/>
      <c r="H362" s="77"/>
      <c r="I362" s="77"/>
    </row>
    <row r="363">
      <c r="D363" s="51"/>
      <c r="E363" s="51"/>
      <c r="F363" s="51"/>
      <c r="G363" s="77"/>
      <c r="H363" s="77"/>
      <c r="I363" s="77"/>
    </row>
    <row r="364">
      <c r="D364" s="51"/>
      <c r="E364" s="51"/>
      <c r="F364" s="51"/>
      <c r="G364" s="77"/>
      <c r="H364" s="77"/>
      <c r="I364" s="77"/>
    </row>
    <row r="365">
      <c r="D365" s="51"/>
      <c r="E365" s="51"/>
      <c r="F365" s="51"/>
      <c r="G365" s="77"/>
      <c r="H365" s="77"/>
      <c r="I365" s="77"/>
    </row>
    <row r="366">
      <c r="D366" s="51"/>
      <c r="E366" s="51"/>
      <c r="F366" s="51"/>
      <c r="G366" s="77"/>
      <c r="H366" s="77"/>
      <c r="I366" s="77"/>
    </row>
    <row r="367">
      <c r="D367" s="51"/>
      <c r="E367" s="51"/>
      <c r="F367" s="51"/>
      <c r="G367" s="77"/>
      <c r="H367" s="77"/>
      <c r="I367" s="77"/>
    </row>
    <row r="368">
      <c r="D368" s="51"/>
      <c r="E368" s="51"/>
      <c r="F368" s="51"/>
      <c r="G368" s="77"/>
      <c r="H368" s="77"/>
      <c r="I368" s="77"/>
    </row>
    <row r="369">
      <c r="D369" s="51"/>
      <c r="E369" s="51"/>
      <c r="F369" s="51"/>
      <c r="G369" s="77"/>
      <c r="H369" s="77"/>
      <c r="I369" s="77"/>
    </row>
    <row r="370">
      <c r="D370" s="51"/>
      <c r="E370" s="51"/>
      <c r="F370" s="51"/>
      <c r="G370" s="77"/>
      <c r="H370" s="77"/>
      <c r="I370" s="77"/>
    </row>
    <row r="371">
      <c r="D371" s="51"/>
      <c r="E371" s="51"/>
      <c r="F371" s="51"/>
      <c r="G371" s="77"/>
      <c r="H371" s="77"/>
      <c r="I371" s="77"/>
    </row>
    <row r="372">
      <c r="D372" s="51"/>
      <c r="E372" s="51"/>
      <c r="F372" s="51"/>
      <c r="G372" s="77"/>
      <c r="H372" s="77"/>
      <c r="I372" s="77"/>
    </row>
    <row r="373">
      <c r="D373" s="51"/>
      <c r="E373" s="51"/>
      <c r="F373" s="51"/>
      <c r="G373" s="77"/>
      <c r="H373" s="77"/>
      <c r="I373" s="77"/>
    </row>
    <row r="374">
      <c r="D374" s="51"/>
      <c r="E374" s="51"/>
      <c r="F374" s="51"/>
      <c r="G374" s="77"/>
      <c r="H374" s="77"/>
      <c r="I374" s="77"/>
    </row>
    <row r="375">
      <c r="D375" s="51"/>
      <c r="E375" s="51"/>
      <c r="F375" s="51"/>
      <c r="G375" s="77"/>
      <c r="H375" s="77"/>
      <c r="I375" s="77"/>
    </row>
    <row r="376">
      <c r="D376" s="51"/>
      <c r="E376" s="51"/>
      <c r="F376" s="51"/>
      <c r="G376" s="77"/>
      <c r="H376" s="77"/>
      <c r="I376" s="77"/>
    </row>
    <row r="377">
      <c r="D377" s="51"/>
      <c r="E377" s="51"/>
      <c r="F377" s="51"/>
      <c r="G377" s="77"/>
      <c r="H377" s="77"/>
      <c r="I377" s="77"/>
    </row>
    <row r="378">
      <c r="D378" s="51"/>
      <c r="E378" s="51"/>
      <c r="F378" s="51"/>
      <c r="G378" s="77"/>
      <c r="H378" s="77"/>
      <c r="I378" s="77"/>
    </row>
    <row r="379">
      <c r="D379" s="51"/>
      <c r="E379" s="51"/>
      <c r="F379" s="51"/>
      <c r="G379" s="77"/>
      <c r="H379" s="77"/>
      <c r="I379" s="77"/>
    </row>
    <row r="380">
      <c r="D380" s="51"/>
      <c r="E380" s="51"/>
      <c r="F380" s="51"/>
      <c r="G380" s="77"/>
      <c r="H380" s="77"/>
      <c r="I380" s="77"/>
    </row>
    <row r="381">
      <c r="D381" s="51"/>
      <c r="E381" s="51"/>
      <c r="F381" s="51"/>
      <c r="G381" s="77"/>
      <c r="H381" s="77"/>
      <c r="I381" s="77"/>
    </row>
    <row r="382">
      <c r="D382" s="51"/>
      <c r="E382" s="51"/>
      <c r="F382" s="51"/>
      <c r="G382" s="77"/>
      <c r="H382" s="77"/>
      <c r="I382" s="77"/>
    </row>
    <row r="383">
      <c r="D383" s="51"/>
      <c r="E383" s="51"/>
      <c r="F383" s="51"/>
      <c r="G383" s="77"/>
      <c r="H383" s="77"/>
      <c r="I383" s="77"/>
    </row>
    <row r="384">
      <c r="D384" s="51"/>
      <c r="E384" s="51"/>
      <c r="F384" s="51"/>
      <c r="G384" s="77"/>
      <c r="H384" s="77"/>
      <c r="I384" s="77"/>
    </row>
    <row r="385">
      <c r="D385" s="51"/>
      <c r="E385" s="51"/>
      <c r="F385" s="51"/>
      <c r="G385" s="77"/>
      <c r="H385" s="77"/>
      <c r="I385" s="77"/>
    </row>
    <row r="386">
      <c r="D386" s="51"/>
      <c r="E386" s="51"/>
      <c r="F386" s="51"/>
      <c r="G386" s="77"/>
      <c r="H386" s="77"/>
      <c r="I386" s="77"/>
    </row>
    <row r="387">
      <c r="D387" s="51"/>
      <c r="E387" s="51"/>
      <c r="F387" s="51"/>
      <c r="G387" s="77"/>
      <c r="H387" s="77"/>
      <c r="I387" s="77"/>
    </row>
    <row r="388">
      <c r="D388" s="51"/>
      <c r="E388" s="51"/>
      <c r="F388" s="51"/>
      <c r="G388" s="77"/>
      <c r="H388" s="77"/>
      <c r="I388" s="77"/>
    </row>
    <row r="389">
      <c r="D389" s="51"/>
      <c r="E389" s="51"/>
      <c r="F389" s="51"/>
      <c r="G389" s="77"/>
      <c r="H389" s="77"/>
      <c r="I389" s="77"/>
    </row>
    <row r="390">
      <c r="D390" s="51"/>
      <c r="E390" s="51"/>
      <c r="F390" s="51"/>
      <c r="G390" s="77"/>
      <c r="H390" s="77"/>
      <c r="I390" s="77"/>
    </row>
    <row r="391">
      <c r="D391" s="51"/>
      <c r="E391" s="51"/>
      <c r="F391" s="51"/>
      <c r="G391" s="77"/>
      <c r="H391" s="77"/>
      <c r="I391" s="77"/>
    </row>
    <row r="392">
      <c r="D392" s="51"/>
      <c r="E392" s="51"/>
      <c r="F392" s="51"/>
      <c r="G392" s="77"/>
      <c r="H392" s="77"/>
      <c r="I392" s="77"/>
    </row>
    <row r="393">
      <c r="D393" s="51"/>
      <c r="E393" s="51"/>
      <c r="F393" s="51"/>
      <c r="G393" s="77"/>
      <c r="H393" s="77"/>
      <c r="I393" s="77"/>
    </row>
    <row r="394">
      <c r="D394" s="51"/>
      <c r="E394" s="51"/>
      <c r="F394" s="51"/>
      <c r="G394" s="77"/>
      <c r="H394" s="77"/>
      <c r="I394" s="77"/>
    </row>
    <row r="395">
      <c r="D395" s="51"/>
      <c r="E395" s="51"/>
      <c r="F395" s="51"/>
      <c r="G395" s="77"/>
      <c r="H395" s="77"/>
      <c r="I395" s="77"/>
    </row>
    <row r="396">
      <c r="D396" s="51"/>
      <c r="E396" s="51"/>
      <c r="F396" s="51"/>
      <c r="G396" s="77"/>
      <c r="H396" s="77"/>
      <c r="I396" s="77"/>
    </row>
    <row r="397">
      <c r="D397" s="51"/>
      <c r="E397" s="51"/>
      <c r="F397" s="51"/>
      <c r="G397" s="77"/>
      <c r="H397" s="77"/>
      <c r="I397" s="77"/>
    </row>
    <row r="398">
      <c r="D398" s="51"/>
      <c r="E398" s="51"/>
      <c r="F398" s="51"/>
      <c r="G398" s="77"/>
      <c r="H398" s="77"/>
      <c r="I398" s="77"/>
    </row>
    <row r="399">
      <c r="D399" s="51"/>
      <c r="E399" s="51"/>
      <c r="F399" s="51"/>
      <c r="G399" s="77"/>
      <c r="H399" s="77"/>
      <c r="I399" s="77"/>
    </row>
    <row r="400">
      <c r="D400" s="51"/>
      <c r="E400" s="51"/>
      <c r="F400" s="51"/>
      <c r="G400" s="77"/>
      <c r="H400" s="77"/>
      <c r="I400" s="77"/>
    </row>
    <row r="401">
      <c r="D401" s="51"/>
      <c r="E401" s="51"/>
      <c r="F401" s="51"/>
      <c r="G401" s="77"/>
      <c r="H401" s="77"/>
      <c r="I401" s="77"/>
    </row>
    <row r="402">
      <c r="D402" s="51"/>
      <c r="E402" s="51"/>
      <c r="F402" s="51"/>
      <c r="G402" s="77"/>
      <c r="H402" s="77"/>
      <c r="I402" s="77"/>
    </row>
    <row r="403">
      <c r="D403" s="51"/>
      <c r="E403" s="51"/>
      <c r="F403" s="51"/>
      <c r="G403" s="77"/>
      <c r="H403" s="77"/>
      <c r="I403" s="77"/>
    </row>
    <row r="404">
      <c r="D404" s="51"/>
      <c r="E404" s="51"/>
      <c r="F404" s="51"/>
      <c r="G404" s="77"/>
      <c r="H404" s="77"/>
      <c r="I404" s="77"/>
    </row>
    <row r="405">
      <c r="D405" s="51"/>
      <c r="E405" s="51"/>
      <c r="F405" s="51"/>
      <c r="G405" s="77"/>
      <c r="H405" s="77"/>
      <c r="I405" s="77"/>
    </row>
    <row r="406">
      <c r="D406" s="51"/>
      <c r="E406" s="51"/>
      <c r="F406" s="51"/>
      <c r="G406" s="77"/>
      <c r="H406" s="77"/>
      <c r="I406" s="77"/>
    </row>
    <row r="407">
      <c r="D407" s="51"/>
      <c r="E407" s="51"/>
      <c r="F407" s="51"/>
      <c r="G407" s="77"/>
      <c r="H407" s="77"/>
      <c r="I407" s="77"/>
    </row>
    <row r="408">
      <c r="D408" s="51"/>
      <c r="E408" s="51"/>
      <c r="F408" s="51"/>
      <c r="G408" s="77"/>
      <c r="H408" s="77"/>
      <c r="I408" s="77"/>
    </row>
    <row r="409">
      <c r="D409" s="51"/>
      <c r="E409" s="51"/>
      <c r="F409" s="51"/>
      <c r="G409" s="77"/>
      <c r="H409" s="77"/>
      <c r="I409" s="77"/>
    </row>
    <row r="410">
      <c r="D410" s="51"/>
      <c r="E410" s="51"/>
      <c r="F410" s="51"/>
      <c r="G410" s="77"/>
      <c r="H410" s="77"/>
      <c r="I410" s="77"/>
    </row>
    <row r="411">
      <c r="D411" s="51"/>
      <c r="E411" s="51"/>
      <c r="F411" s="51"/>
      <c r="G411" s="77"/>
      <c r="H411" s="77"/>
      <c r="I411" s="77"/>
    </row>
    <row r="412">
      <c r="D412" s="51"/>
      <c r="E412" s="51"/>
      <c r="F412" s="51"/>
      <c r="G412" s="77"/>
      <c r="H412" s="77"/>
      <c r="I412" s="77"/>
    </row>
    <row r="413">
      <c r="D413" s="51"/>
      <c r="E413" s="51"/>
      <c r="F413" s="51"/>
      <c r="G413" s="77"/>
      <c r="H413" s="77"/>
      <c r="I413" s="77"/>
    </row>
    <row r="414">
      <c r="D414" s="51"/>
      <c r="E414" s="51"/>
      <c r="F414" s="51"/>
      <c r="G414" s="77"/>
      <c r="H414" s="77"/>
      <c r="I414" s="77"/>
    </row>
    <row r="415">
      <c r="D415" s="51"/>
      <c r="E415" s="51"/>
      <c r="F415" s="51"/>
      <c r="G415" s="77"/>
      <c r="H415" s="77"/>
      <c r="I415" s="77"/>
    </row>
    <row r="416">
      <c r="D416" s="51"/>
      <c r="E416" s="51"/>
      <c r="F416" s="51"/>
      <c r="G416" s="77"/>
      <c r="H416" s="77"/>
      <c r="I416" s="77"/>
    </row>
    <row r="417">
      <c r="D417" s="51"/>
      <c r="E417" s="51"/>
      <c r="F417" s="51"/>
      <c r="G417" s="77"/>
      <c r="H417" s="77"/>
      <c r="I417" s="77"/>
    </row>
    <row r="418">
      <c r="D418" s="51"/>
      <c r="E418" s="51"/>
      <c r="F418" s="51"/>
      <c r="G418" s="77"/>
      <c r="H418" s="77"/>
      <c r="I418" s="77"/>
    </row>
    <row r="419">
      <c r="D419" s="51"/>
      <c r="E419" s="51"/>
      <c r="F419" s="51"/>
      <c r="G419" s="77"/>
      <c r="H419" s="77"/>
      <c r="I419" s="77"/>
    </row>
    <row r="420">
      <c r="D420" s="51"/>
      <c r="E420" s="51"/>
      <c r="F420" s="51"/>
      <c r="G420" s="77"/>
      <c r="H420" s="77"/>
      <c r="I420" s="77"/>
    </row>
    <row r="421">
      <c r="D421" s="51"/>
      <c r="E421" s="51"/>
      <c r="F421" s="51"/>
      <c r="G421" s="77"/>
      <c r="H421" s="77"/>
      <c r="I421" s="77"/>
    </row>
    <row r="422">
      <c r="D422" s="51"/>
      <c r="E422" s="51"/>
      <c r="F422" s="51"/>
      <c r="G422" s="77"/>
      <c r="H422" s="77"/>
      <c r="I422" s="77"/>
    </row>
    <row r="423">
      <c r="D423" s="51"/>
      <c r="E423" s="51"/>
      <c r="F423" s="51"/>
      <c r="G423" s="77"/>
      <c r="H423" s="77"/>
      <c r="I423" s="77"/>
    </row>
    <row r="424">
      <c r="D424" s="51"/>
      <c r="E424" s="51"/>
      <c r="F424" s="51"/>
      <c r="G424" s="77"/>
      <c r="H424" s="77"/>
      <c r="I424" s="77"/>
    </row>
    <row r="425">
      <c r="D425" s="51"/>
      <c r="E425" s="51"/>
      <c r="F425" s="51"/>
      <c r="G425" s="77"/>
      <c r="H425" s="77"/>
      <c r="I425" s="77"/>
    </row>
    <row r="426">
      <c r="D426" s="51"/>
      <c r="E426" s="51"/>
      <c r="F426" s="51"/>
      <c r="G426" s="77"/>
      <c r="H426" s="77"/>
      <c r="I426" s="77"/>
    </row>
    <row r="427">
      <c r="D427" s="51"/>
      <c r="E427" s="51"/>
      <c r="F427" s="51"/>
      <c r="G427" s="77"/>
      <c r="H427" s="77"/>
      <c r="I427" s="77"/>
    </row>
    <row r="428">
      <c r="D428" s="51"/>
      <c r="E428" s="51"/>
      <c r="F428" s="51"/>
      <c r="G428" s="77"/>
      <c r="H428" s="77"/>
      <c r="I428" s="77"/>
    </row>
    <row r="429">
      <c r="D429" s="51"/>
      <c r="E429" s="51"/>
      <c r="F429" s="51"/>
      <c r="G429" s="77"/>
      <c r="H429" s="77"/>
      <c r="I429" s="77"/>
    </row>
    <row r="430">
      <c r="D430" s="51"/>
      <c r="E430" s="51"/>
      <c r="F430" s="51"/>
      <c r="G430" s="77"/>
      <c r="H430" s="77"/>
      <c r="I430" s="77"/>
    </row>
    <row r="431">
      <c r="D431" s="51"/>
      <c r="E431" s="51"/>
      <c r="F431" s="51"/>
      <c r="G431" s="77"/>
      <c r="H431" s="77"/>
      <c r="I431" s="77"/>
    </row>
    <row r="432">
      <c r="D432" s="51"/>
      <c r="E432" s="51"/>
      <c r="F432" s="51"/>
      <c r="G432" s="77"/>
      <c r="H432" s="77"/>
      <c r="I432" s="77"/>
    </row>
    <row r="433">
      <c r="D433" s="51"/>
      <c r="E433" s="51"/>
      <c r="F433" s="51"/>
      <c r="G433" s="77"/>
      <c r="H433" s="77"/>
      <c r="I433" s="77"/>
    </row>
    <row r="434">
      <c r="D434" s="51"/>
      <c r="E434" s="51"/>
      <c r="F434" s="51"/>
      <c r="G434" s="77"/>
      <c r="H434" s="77"/>
      <c r="I434" s="77"/>
    </row>
    <row r="435">
      <c r="D435" s="51"/>
      <c r="E435" s="51"/>
      <c r="F435" s="51"/>
      <c r="G435" s="77"/>
      <c r="H435" s="77"/>
      <c r="I435" s="77"/>
    </row>
    <row r="436">
      <c r="D436" s="51"/>
      <c r="E436" s="51"/>
      <c r="F436" s="51"/>
      <c r="G436" s="77"/>
      <c r="H436" s="77"/>
      <c r="I436" s="77"/>
    </row>
    <row r="437">
      <c r="D437" s="51"/>
      <c r="E437" s="51"/>
      <c r="F437" s="51"/>
      <c r="G437" s="77"/>
      <c r="H437" s="77"/>
      <c r="I437" s="77"/>
    </row>
    <row r="438">
      <c r="D438" s="51"/>
      <c r="E438" s="51"/>
      <c r="F438" s="51"/>
      <c r="G438" s="77"/>
      <c r="H438" s="77"/>
      <c r="I438" s="77"/>
    </row>
    <row r="439">
      <c r="D439" s="51"/>
      <c r="E439" s="51"/>
      <c r="F439" s="51"/>
      <c r="G439" s="77"/>
      <c r="H439" s="77"/>
      <c r="I439" s="77"/>
    </row>
    <row r="440">
      <c r="D440" s="51"/>
      <c r="E440" s="51"/>
      <c r="F440" s="51"/>
      <c r="G440" s="77"/>
      <c r="H440" s="77"/>
      <c r="I440" s="77"/>
    </row>
    <row r="441">
      <c r="D441" s="51"/>
      <c r="E441" s="51"/>
      <c r="F441" s="51"/>
      <c r="G441" s="77"/>
      <c r="H441" s="77"/>
      <c r="I441" s="77"/>
    </row>
    <row r="442">
      <c r="D442" s="51"/>
      <c r="E442" s="51"/>
      <c r="F442" s="51"/>
      <c r="G442" s="77"/>
      <c r="H442" s="77"/>
      <c r="I442" s="77"/>
    </row>
    <row r="443">
      <c r="D443" s="51"/>
      <c r="E443" s="51"/>
      <c r="F443" s="51"/>
      <c r="G443" s="77"/>
      <c r="H443" s="77"/>
      <c r="I443" s="77"/>
    </row>
    <row r="444">
      <c r="D444" s="51"/>
      <c r="E444" s="51"/>
      <c r="F444" s="51"/>
      <c r="G444" s="77"/>
      <c r="H444" s="77"/>
      <c r="I444" s="77"/>
    </row>
    <row r="445">
      <c r="D445" s="51"/>
      <c r="E445" s="51"/>
      <c r="F445" s="51"/>
      <c r="G445" s="77"/>
      <c r="H445" s="77"/>
      <c r="I445" s="77"/>
    </row>
    <row r="446">
      <c r="D446" s="51"/>
      <c r="E446" s="51"/>
      <c r="F446" s="51"/>
      <c r="G446" s="77"/>
      <c r="H446" s="77"/>
      <c r="I446" s="77"/>
    </row>
    <row r="447">
      <c r="D447" s="51"/>
      <c r="E447" s="51"/>
      <c r="F447" s="51"/>
      <c r="G447" s="77"/>
      <c r="H447" s="77"/>
      <c r="I447" s="77"/>
    </row>
    <row r="448">
      <c r="D448" s="51"/>
      <c r="E448" s="51"/>
      <c r="F448" s="51"/>
      <c r="G448" s="77"/>
      <c r="H448" s="77"/>
      <c r="I448" s="77"/>
    </row>
    <row r="449">
      <c r="D449" s="51"/>
      <c r="E449" s="51"/>
      <c r="F449" s="51"/>
      <c r="G449" s="77"/>
      <c r="H449" s="77"/>
      <c r="I449" s="77"/>
    </row>
    <row r="450">
      <c r="D450" s="51"/>
      <c r="E450" s="51"/>
      <c r="F450" s="51"/>
      <c r="G450" s="77"/>
      <c r="H450" s="77"/>
      <c r="I450" s="77"/>
    </row>
    <row r="451">
      <c r="D451" s="51"/>
      <c r="E451" s="51"/>
      <c r="F451" s="51"/>
      <c r="G451" s="77"/>
      <c r="H451" s="77"/>
      <c r="I451" s="77"/>
    </row>
    <row r="452">
      <c r="D452" s="51"/>
      <c r="E452" s="51"/>
      <c r="F452" s="51"/>
      <c r="G452" s="77"/>
      <c r="H452" s="77"/>
      <c r="I452" s="77"/>
    </row>
    <row r="453">
      <c r="D453" s="51"/>
      <c r="E453" s="51"/>
      <c r="F453" s="51"/>
      <c r="G453" s="77"/>
      <c r="H453" s="77"/>
      <c r="I453" s="77"/>
    </row>
    <row r="454">
      <c r="D454" s="51"/>
      <c r="E454" s="51"/>
      <c r="F454" s="51"/>
      <c r="G454" s="77"/>
      <c r="H454" s="77"/>
      <c r="I454" s="77"/>
    </row>
    <row r="455">
      <c r="D455" s="51"/>
      <c r="E455" s="51"/>
      <c r="F455" s="51"/>
      <c r="G455" s="77"/>
      <c r="H455" s="77"/>
      <c r="I455" s="77"/>
    </row>
    <row r="456">
      <c r="D456" s="51"/>
      <c r="E456" s="51"/>
      <c r="F456" s="51"/>
      <c r="G456" s="77"/>
      <c r="H456" s="77"/>
      <c r="I456" s="77"/>
    </row>
    <row r="457">
      <c r="D457" s="51"/>
      <c r="E457" s="51"/>
      <c r="F457" s="51"/>
      <c r="G457" s="77"/>
      <c r="H457" s="77"/>
      <c r="I457" s="77"/>
    </row>
    <row r="458">
      <c r="D458" s="51"/>
      <c r="E458" s="51"/>
      <c r="F458" s="51"/>
      <c r="G458" s="77"/>
      <c r="H458" s="77"/>
      <c r="I458" s="77"/>
    </row>
    <row r="459">
      <c r="D459" s="51"/>
      <c r="E459" s="51"/>
      <c r="F459" s="51"/>
      <c r="G459" s="77"/>
      <c r="H459" s="77"/>
      <c r="I459" s="77"/>
    </row>
    <row r="460">
      <c r="D460" s="51"/>
      <c r="E460" s="51"/>
      <c r="F460" s="51"/>
      <c r="G460" s="77"/>
      <c r="H460" s="77"/>
      <c r="I460" s="77"/>
    </row>
    <row r="461">
      <c r="D461" s="51"/>
      <c r="E461" s="51"/>
      <c r="F461" s="51"/>
      <c r="G461" s="77"/>
      <c r="H461" s="77"/>
      <c r="I461" s="77"/>
    </row>
    <row r="462">
      <c r="D462" s="51"/>
      <c r="E462" s="51"/>
      <c r="F462" s="51"/>
      <c r="G462" s="77"/>
      <c r="H462" s="77"/>
      <c r="I462" s="77"/>
    </row>
    <row r="463">
      <c r="D463" s="51"/>
      <c r="E463" s="51"/>
      <c r="F463" s="51"/>
      <c r="G463" s="77"/>
      <c r="H463" s="77"/>
      <c r="I463" s="77"/>
    </row>
    <row r="464">
      <c r="D464" s="51"/>
      <c r="E464" s="51"/>
      <c r="F464" s="51"/>
      <c r="G464" s="77"/>
      <c r="H464" s="77"/>
      <c r="I464" s="77"/>
    </row>
    <row r="465">
      <c r="D465" s="51"/>
      <c r="E465" s="51"/>
      <c r="F465" s="51"/>
      <c r="G465" s="77"/>
      <c r="H465" s="77"/>
      <c r="I465" s="77"/>
    </row>
    <row r="466">
      <c r="D466" s="51"/>
      <c r="E466" s="51"/>
      <c r="F466" s="51"/>
      <c r="G466" s="77"/>
      <c r="H466" s="77"/>
      <c r="I466" s="77"/>
    </row>
    <row r="467">
      <c r="D467" s="51"/>
      <c r="E467" s="51"/>
      <c r="F467" s="51"/>
      <c r="G467" s="77"/>
      <c r="H467" s="77"/>
      <c r="I467" s="77"/>
    </row>
    <row r="468">
      <c r="D468" s="51"/>
      <c r="E468" s="51"/>
      <c r="F468" s="51"/>
      <c r="G468" s="77"/>
      <c r="H468" s="77"/>
      <c r="I468" s="77"/>
    </row>
    <row r="469">
      <c r="D469" s="51"/>
      <c r="E469" s="51"/>
      <c r="F469" s="51"/>
      <c r="G469" s="77"/>
      <c r="H469" s="77"/>
      <c r="I469" s="77"/>
    </row>
    <row r="470">
      <c r="D470" s="51"/>
      <c r="E470" s="51"/>
      <c r="F470" s="51"/>
      <c r="G470" s="77"/>
      <c r="H470" s="77"/>
      <c r="I470" s="77"/>
    </row>
    <row r="471">
      <c r="D471" s="51"/>
      <c r="E471" s="51"/>
      <c r="F471" s="51"/>
      <c r="G471" s="77"/>
      <c r="H471" s="77"/>
      <c r="I471" s="77"/>
    </row>
    <row r="472">
      <c r="D472" s="51"/>
      <c r="E472" s="51"/>
      <c r="F472" s="51"/>
      <c r="G472" s="77"/>
      <c r="H472" s="77"/>
      <c r="I472" s="77"/>
    </row>
    <row r="473">
      <c r="D473" s="51"/>
      <c r="E473" s="51"/>
      <c r="F473" s="51"/>
      <c r="G473" s="77"/>
      <c r="H473" s="77"/>
      <c r="I473" s="77"/>
    </row>
    <row r="474">
      <c r="D474" s="51"/>
      <c r="E474" s="51"/>
      <c r="F474" s="51"/>
      <c r="G474" s="77"/>
      <c r="H474" s="77"/>
      <c r="I474" s="77"/>
    </row>
    <row r="475">
      <c r="D475" s="51"/>
      <c r="E475" s="51"/>
      <c r="F475" s="51"/>
      <c r="G475" s="77"/>
      <c r="H475" s="77"/>
      <c r="I475" s="77"/>
    </row>
    <row r="476">
      <c r="D476" s="51"/>
      <c r="E476" s="51"/>
      <c r="F476" s="51"/>
      <c r="G476" s="77"/>
      <c r="H476" s="77"/>
      <c r="I476" s="77"/>
    </row>
    <row r="477">
      <c r="D477" s="51"/>
      <c r="E477" s="51"/>
      <c r="F477" s="51"/>
      <c r="G477" s="77"/>
      <c r="H477" s="77"/>
      <c r="I477" s="77"/>
    </row>
    <row r="478">
      <c r="D478" s="51"/>
      <c r="E478" s="51"/>
      <c r="F478" s="51"/>
      <c r="G478" s="77"/>
      <c r="H478" s="77"/>
      <c r="I478" s="77"/>
    </row>
    <row r="479">
      <c r="D479" s="51"/>
      <c r="E479" s="51"/>
      <c r="F479" s="51"/>
      <c r="G479" s="77"/>
      <c r="H479" s="77"/>
      <c r="I479" s="77"/>
    </row>
    <row r="480">
      <c r="D480" s="51"/>
      <c r="E480" s="51"/>
      <c r="F480" s="51"/>
      <c r="G480" s="77"/>
      <c r="H480" s="77"/>
      <c r="I480" s="77"/>
    </row>
    <row r="481">
      <c r="D481" s="51"/>
      <c r="E481" s="51"/>
      <c r="F481" s="51"/>
      <c r="G481" s="77"/>
      <c r="H481" s="77"/>
      <c r="I481" s="77"/>
    </row>
    <row r="482">
      <c r="D482" s="51"/>
      <c r="E482" s="51"/>
      <c r="F482" s="51"/>
      <c r="G482" s="77"/>
      <c r="H482" s="77"/>
      <c r="I482" s="77"/>
    </row>
    <row r="483">
      <c r="D483" s="51"/>
      <c r="E483" s="51"/>
      <c r="F483" s="51"/>
      <c r="G483" s="77"/>
      <c r="H483" s="77"/>
      <c r="I483" s="77"/>
    </row>
    <row r="484">
      <c r="D484" s="51"/>
      <c r="E484" s="51"/>
      <c r="F484" s="51"/>
      <c r="G484" s="77"/>
      <c r="H484" s="77"/>
      <c r="I484" s="77"/>
    </row>
    <row r="485">
      <c r="D485" s="51"/>
      <c r="E485" s="51"/>
      <c r="F485" s="51"/>
      <c r="G485" s="77"/>
      <c r="H485" s="77"/>
      <c r="I485" s="77"/>
    </row>
    <row r="486">
      <c r="D486" s="51"/>
      <c r="E486" s="51"/>
      <c r="F486" s="51"/>
      <c r="G486" s="77"/>
      <c r="H486" s="77"/>
      <c r="I486" s="77"/>
    </row>
    <row r="487">
      <c r="D487" s="51"/>
      <c r="E487" s="51"/>
      <c r="F487" s="51"/>
      <c r="G487" s="77"/>
      <c r="H487" s="77"/>
      <c r="I487" s="77"/>
    </row>
    <row r="488">
      <c r="D488" s="51"/>
      <c r="E488" s="51"/>
      <c r="F488" s="51"/>
      <c r="G488" s="77"/>
      <c r="H488" s="77"/>
      <c r="I488" s="77"/>
    </row>
    <row r="489">
      <c r="D489" s="51"/>
      <c r="E489" s="51"/>
      <c r="F489" s="51"/>
      <c r="G489" s="77"/>
      <c r="H489" s="77"/>
      <c r="I489" s="77"/>
    </row>
    <row r="490">
      <c r="D490" s="51"/>
      <c r="E490" s="51"/>
      <c r="F490" s="51"/>
      <c r="G490" s="77"/>
      <c r="H490" s="77"/>
      <c r="I490" s="77"/>
    </row>
    <row r="491">
      <c r="D491" s="51"/>
      <c r="E491" s="51"/>
      <c r="F491" s="51"/>
      <c r="G491" s="77"/>
      <c r="H491" s="77"/>
      <c r="I491" s="77"/>
    </row>
    <row r="492">
      <c r="D492" s="51"/>
      <c r="E492" s="51"/>
      <c r="F492" s="51"/>
      <c r="G492" s="77"/>
      <c r="H492" s="77"/>
      <c r="I492" s="77"/>
    </row>
    <row r="493">
      <c r="D493" s="51"/>
      <c r="E493" s="51"/>
      <c r="F493" s="51"/>
      <c r="G493" s="77"/>
      <c r="H493" s="77"/>
      <c r="I493" s="77"/>
    </row>
    <row r="494">
      <c r="D494" s="51"/>
      <c r="E494" s="51"/>
      <c r="F494" s="51"/>
      <c r="G494" s="77"/>
      <c r="H494" s="77"/>
      <c r="I494" s="77"/>
    </row>
    <row r="495">
      <c r="D495" s="51"/>
      <c r="E495" s="51"/>
      <c r="F495" s="51"/>
      <c r="G495" s="77"/>
      <c r="H495" s="77"/>
      <c r="I495" s="77"/>
    </row>
    <row r="496">
      <c r="D496" s="51"/>
      <c r="E496" s="51"/>
      <c r="F496" s="51"/>
      <c r="G496" s="77"/>
      <c r="H496" s="77"/>
      <c r="I496" s="77"/>
    </row>
    <row r="497">
      <c r="D497" s="51"/>
      <c r="E497" s="51"/>
      <c r="F497" s="51"/>
      <c r="G497" s="77"/>
      <c r="H497" s="77"/>
      <c r="I497" s="77"/>
    </row>
    <row r="498">
      <c r="D498" s="51"/>
      <c r="E498" s="51"/>
      <c r="F498" s="51"/>
      <c r="G498" s="77"/>
      <c r="H498" s="77"/>
      <c r="I498" s="77"/>
    </row>
    <row r="499">
      <c r="D499" s="51"/>
      <c r="E499" s="51"/>
      <c r="F499" s="51"/>
      <c r="G499" s="77"/>
      <c r="H499" s="77"/>
      <c r="I499" s="77"/>
    </row>
    <row r="500">
      <c r="D500" s="51"/>
      <c r="E500" s="51"/>
      <c r="F500" s="51"/>
      <c r="G500" s="77"/>
      <c r="H500" s="77"/>
      <c r="I500" s="77"/>
    </row>
    <row r="501">
      <c r="D501" s="51"/>
      <c r="E501" s="51"/>
      <c r="F501" s="51"/>
      <c r="G501" s="77"/>
      <c r="H501" s="77"/>
      <c r="I501" s="77"/>
    </row>
    <row r="502">
      <c r="D502" s="51"/>
      <c r="E502" s="51"/>
      <c r="F502" s="51"/>
      <c r="G502" s="77"/>
      <c r="H502" s="77"/>
      <c r="I502" s="77"/>
    </row>
    <row r="503">
      <c r="D503" s="51"/>
      <c r="E503" s="51"/>
      <c r="F503" s="51"/>
      <c r="G503" s="77"/>
      <c r="H503" s="77"/>
      <c r="I503" s="77"/>
    </row>
    <row r="504">
      <c r="D504" s="51"/>
      <c r="E504" s="51"/>
      <c r="F504" s="51"/>
      <c r="G504" s="77"/>
      <c r="H504" s="77"/>
      <c r="I504" s="77"/>
    </row>
    <row r="505">
      <c r="D505" s="51"/>
      <c r="E505" s="51"/>
      <c r="F505" s="51"/>
      <c r="G505" s="77"/>
      <c r="H505" s="77"/>
      <c r="I505" s="77"/>
    </row>
    <row r="506">
      <c r="D506" s="51"/>
      <c r="E506" s="51"/>
      <c r="F506" s="51"/>
      <c r="G506" s="77"/>
      <c r="H506" s="77"/>
      <c r="I506" s="77"/>
    </row>
    <row r="507">
      <c r="D507" s="51"/>
      <c r="E507" s="51"/>
      <c r="F507" s="51"/>
      <c r="G507" s="77"/>
      <c r="H507" s="77"/>
      <c r="I507" s="77"/>
    </row>
    <row r="508">
      <c r="D508" s="51"/>
      <c r="E508" s="51"/>
      <c r="F508" s="51"/>
      <c r="G508" s="77"/>
      <c r="H508" s="77"/>
      <c r="I508" s="77"/>
    </row>
    <row r="509">
      <c r="D509" s="51"/>
      <c r="E509" s="51"/>
      <c r="F509" s="51"/>
      <c r="G509" s="77"/>
      <c r="H509" s="77"/>
      <c r="I509" s="77"/>
    </row>
    <row r="510">
      <c r="D510" s="51"/>
      <c r="E510" s="51"/>
      <c r="F510" s="51"/>
      <c r="G510" s="77"/>
      <c r="H510" s="77"/>
      <c r="I510" s="77"/>
    </row>
    <row r="511">
      <c r="D511" s="51"/>
      <c r="E511" s="51"/>
      <c r="F511" s="51"/>
      <c r="G511" s="77"/>
      <c r="H511" s="77"/>
      <c r="I511" s="77"/>
    </row>
    <row r="512">
      <c r="D512" s="51"/>
      <c r="E512" s="51"/>
      <c r="F512" s="51"/>
      <c r="G512" s="77"/>
      <c r="H512" s="77"/>
      <c r="I512" s="77"/>
    </row>
    <row r="513">
      <c r="D513" s="51"/>
      <c r="E513" s="51"/>
      <c r="F513" s="51"/>
      <c r="G513" s="77"/>
      <c r="H513" s="77"/>
      <c r="I513" s="77"/>
    </row>
    <row r="514">
      <c r="D514" s="51"/>
      <c r="E514" s="51"/>
      <c r="F514" s="51"/>
      <c r="G514" s="77"/>
      <c r="H514" s="77"/>
      <c r="I514" s="77"/>
    </row>
    <row r="515">
      <c r="D515" s="51"/>
      <c r="E515" s="51"/>
      <c r="F515" s="51"/>
      <c r="G515" s="77"/>
      <c r="H515" s="77"/>
      <c r="I515" s="77"/>
    </row>
    <row r="516">
      <c r="D516" s="51"/>
      <c r="E516" s="51"/>
      <c r="F516" s="51"/>
      <c r="G516" s="77"/>
      <c r="H516" s="77"/>
      <c r="I516" s="77"/>
    </row>
    <row r="517">
      <c r="D517" s="51"/>
      <c r="E517" s="51"/>
      <c r="F517" s="51"/>
      <c r="G517" s="77"/>
      <c r="H517" s="77"/>
      <c r="I517" s="77"/>
    </row>
    <row r="518">
      <c r="D518" s="51"/>
      <c r="E518" s="51"/>
      <c r="F518" s="51"/>
      <c r="G518" s="77"/>
      <c r="H518" s="77"/>
      <c r="I518" s="77"/>
    </row>
    <row r="519">
      <c r="D519" s="51"/>
      <c r="E519" s="51"/>
      <c r="F519" s="51"/>
      <c r="G519" s="77"/>
      <c r="H519" s="77"/>
      <c r="I519" s="77"/>
    </row>
    <row r="520">
      <c r="D520" s="51"/>
      <c r="E520" s="51"/>
      <c r="F520" s="51"/>
      <c r="G520" s="77"/>
      <c r="H520" s="77"/>
      <c r="I520" s="77"/>
    </row>
    <row r="521">
      <c r="D521" s="51"/>
      <c r="E521" s="51"/>
      <c r="F521" s="51"/>
      <c r="G521" s="77"/>
      <c r="H521" s="77"/>
      <c r="I521" s="77"/>
    </row>
    <row r="522">
      <c r="D522" s="51"/>
      <c r="E522" s="51"/>
      <c r="F522" s="51"/>
      <c r="G522" s="77"/>
      <c r="H522" s="77"/>
      <c r="I522" s="77"/>
    </row>
    <row r="523">
      <c r="D523" s="51"/>
      <c r="E523" s="51"/>
      <c r="F523" s="51"/>
      <c r="G523" s="77"/>
      <c r="H523" s="77"/>
      <c r="I523" s="77"/>
    </row>
    <row r="524">
      <c r="D524" s="51"/>
      <c r="E524" s="51"/>
      <c r="F524" s="51"/>
      <c r="G524" s="77"/>
      <c r="H524" s="77"/>
      <c r="I524" s="77"/>
    </row>
    <row r="525">
      <c r="D525" s="51"/>
      <c r="E525" s="51"/>
      <c r="F525" s="51"/>
      <c r="G525" s="77"/>
      <c r="H525" s="77"/>
      <c r="I525" s="77"/>
    </row>
    <row r="526">
      <c r="D526" s="51"/>
      <c r="E526" s="51"/>
      <c r="F526" s="51"/>
      <c r="G526" s="77"/>
      <c r="H526" s="77"/>
      <c r="I526" s="77"/>
    </row>
    <row r="527">
      <c r="D527" s="51"/>
      <c r="E527" s="51"/>
      <c r="F527" s="51"/>
      <c r="G527" s="77"/>
      <c r="H527" s="77"/>
      <c r="I527" s="77"/>
    </row>
    <row r="528">
      <c r="D528" s="51"/>
      <c r="E528" s="51"/>
      <c r="F528" s="51"/>
      <c r="G528" s="77"/>
      <c r="H528" s="77"/>
      <c r="I528" s="77"/>
    </row>
    <row r="529">
      <c r="D529" s="51"/>
      <c r="E529" s="51"/>
      <c r="F529" s="51"/>
      <c r="G529" s="77"/>
      <c r="H529" s="77"/>
      <c r="I529" s="77"/>
    </row>
    <row r="530">
      <c r="D530" s="51"/>
      <c r="E530" s="51"/>
      <c r="F530" s="51"/>
      <c r="G530" s="77"/>
      <c r="H530" s="77"/>
      <c r="I530" s="77"/>
    </row>
    <row r="531">
      <c r="D531" s="51"/>
      <c r="E531" s="51"/>
      <c r="F531" s="51"/>
      <c r="G531" s="77"/>
      <c r="H531" s="77"/>
      <c r="I531" s="77"/>
    </row>
    <row r="532">
      <c r="D532" s="51"/>
      <c r="E532" s="51"/>
      <c r="F532" s="51"/>
      <c r="G532" s="77"/>
      <c r="H532" s="77"/>
      <c r="I532" s="77"/>
    </row>
    <row r="533">
      <c r="D533" s="51"/>
      <c r="E533" s="51"/>
      <c r="F533" s="51"/>
      <c r="G533" s="77"/>
      <c r="H533" s="77"/>
      <c r="I533" s="77"/>
    </row>
    <row r="534">
      <c r="D534" s="51"/>
      <c r="E534" s="51"/>
      <c r="F534" s="51"/>
      <c r="G534" s="77"/>
      <c r="H534" s="77"/>
      <c r="I534" s="77"/>
    </row>
    <row r="535">
      <c r="D535" s="51"/>
      <c r="E535" s="51"/>
      <c r="F535" s="51"/>
      <c r="G535" s="77"/>
      <c r="H535" s="77"/>
      <c r="I535" s="77"/>
    </row>
    <row r="536">
      <c r="D536" s="51"/>
      <c r="E536" s="51"/>
      <c r="F536" s="51"/>
      <c r="G536" s="77"/>
      <c r="H536" s="77"/>
      <c r="I536" s="77"/>
    </row>
    <row r="537">
      <c r="D537" s="51"/>
      <c r="E537" s="51"/>
      <c r="F537" s="51"/>
      <c r="G537" s="77"/>
      <c r="H537" s="77"/>
      <c r="I537" s="77"/>
    </row>
    <row r="538">
      <c r="D538" s="51"/>
      <c r="E538" s="51"/>
      <c r="F538" s="51"/>
      <c r="G538" s="77"/>
      <c r="H538" s="77"/>
      <c r="I538" s="77"/>
    </row>
    <row r="539">
      <c r="D539" s="51"/>
      <c r="E539" s="51"/>
      <c r="F539" s="51"/>
      <c r="G539" s="77"/>
      <c r="H539" s="77"/>
      <c r="I539" s="77"/>
    </row>
    <row r="540">
      <c r="D540" s="51"/>
      <c r="E540" s="51"/>
      <c r="F540" s="51"/>
      <c r="G540" s="77"/>
      <c r="H540" s="77"/>
      <c r="I540" s="77"/>
    </row>
    <row r="541">
      <c r="D541" s="51"/>
      <c r="E541" s="51"/>
      <c r="F541" s="51"/>
      <c r="G541" s="77"/>
      <c r="H541" s="77"/>
      <c r="I541" s="77"/>
    </row>
    <row r="542">
      <c r="D542" s="51"/>
      <c r="E542" s="51"/>
      <c r="F542" s="51"/>
      <c r="G542" s="77"/>
      <c r="H542" s="77"/>
      <c r="I542" s="77"/>
    </row>
    <row r="543">
      <c r="D543" s="51"/>
      <c r="E543" s="51"/>
      <c r="F543" s="51"/>
      <c r="G543" s="77"/>
      <c r="H543" s="77"/>
      <c r="I543" s="77"/>
    </row>
    <row r="544">
      <c r="D544" s="51"/>
      <c r="E544" s="51"/>
      <c r="F544" s="51"/>
      <c r="G544" s="77"/>
      <c r="H544" s="77"/>
      <c r="I544" s="77"/>
    </row>
    <row r="545">
      <c r="D545" s="51"/>
      <c r="E545" s="51"/>
      <c r="F545" s="51"/>
      <c r="G545" s="77"/>
      <c r="H545" s="77"/>
      <c r="I545" s="77"/>
    </row>
    <row r="546">
      <c r="D546" s="51"/>
      <c r="E546" s="51"/>
      <c r="F546" s="51"/>
      <c r="G546" s="77"/>
      <c r="H546" s="77"/>
      <c r="I546" s="77"/>
    </row>
    <row r="547">
      <c r="D547" s="51"/>
      <c r="E547" s="51"/>
      <c r="F547" s="51"/>
      <c r="G547" s="77"/>
      <c r="H547" s="77"/>
      <c r="I547" s="77"/>
    </row>
    <row r="548">
      <c r="D548" s="51"/>
      <c r="E548" s="51"/>
      <c r="F548" s="51"/>
      <c r="G548" s="77"/>
      <c r="H548" s="77"/>
      <c r="I548" s="77"/>
    </row>
    <row r="549">
      <c r="D549" s="51"/>
      <c r="E549" s="51"/>
      <c r="F549" s="51"/>
      <c r="G549" s="77"/>
      <c r="H549" s="77"/>
      <c r="I549" s="77"/>
    </row>
    <row r="550">
      <c r="D550" s="51"/>
      <c r="E550" s="51"/>
      <c r="F550" s="51"/>
      <c r="G550" s="77"/>
      <c r="H550" s="77"/>
      <c r="I550" s="77"/>
    </row>
    <row r="551">
      <c r="D551" s="51"/>
      <c r="E551" s="51"/>
      <c r="F551" s="51"/>
      <c r="G551" s="77"/>
      <c r="H551" s="77"/>
      <c r="I551" s="77"/>
    </row>
    <row r="552">
      <c r="D552" s="51"/>
      <c r="E552" s="51"/>
      <c r="F552" s="51"/>
      <c r="G552" s="77"/>
      <c r="H552" s="77"/>
      <c r="I552" s="77"/>
    </row>
    <row r="553">
      <c r="D553" s="51"/>
      <c r="E553" s="51"/>
      <c r="F553" s="51"/>
      <c r="G553" s="77"/>
      <c r="H553" s="77"/>
      <c r="I553" s="77"/>
    </row>
    <row r="554">
      <c r="D554" s="51"/>
      <c r="E554" s="51"/>
      <c r="F554" s="51"/>
      <c r="G554" s="77"/>
      <c r="H554" s="77"/>
      <c r="I554" s="77"/>
    </row>
    <row r="555">
      <c r="D555" s="51"/>
      <c r="E555" s="51"/>
      <c r="F555" s="51"/>
      <c r="G555" s="77"/>
      <c r="H555" s="77"/>
      <c r="I555" s="77"/>
    </row>
    <row r="556">
      <c r="D556" s="51"/>
      <c r="E556" s="51"/>
      <c r="F556" s="51"/>
      <c r="G556" s="77"/>
      <c r="H556" s="77"/>
      <c r="I556" s="77"/>
    </row>
    <row r="557">
      <c r="D557" s="51"/>
      <c r="E557" s="51"/>
      <c r="F557" s="51"/>
      <c r="G557" s="77"/>
      <c r="H557" s="77"/>
      <c r="I557" s="77"/>
    </row>
    <row r="558">
      <c r="D558" s="51"/>
      <c r="E558" s="51"/>
      <c r="F558" s="51"/>
      <c r="G558" s="77"/>
      <c r="H558" s="77"/>
      <c r="I558" s="77"/>
    </row>
    <row r="559">
      <c r="D559" s="51"/>
      <c r="E559" s="51"/>
      <c r="F559" s="51"/>
      <c r="G559" s="77"/>
      <c r="H559" s="77"/>
      <c r="I559" s="77"/>
    </row>
    <row r="560">
      <c r="D560" s="51"/>
      <c r="E560" s="51"/>
      <c r="F560" s="51"/>
      <c r="G560" s="77"/>
      <c r="H560" s="77"/>
      <c r="I560" s="77"/>
    </row>
    <row r="561">
      <c r="D561" s="51"/>
      <c r="E561" s="51"/>
      <c r="F561" s="51"/>
      <c r="G561" s="77"/>
      <c r="H561" s="77"/>
      <c r="I561" s="77"/>
    </row>
    <row r="562">
      <c r="D562" s="51"/>
      <c r="E562" s="51"/>
      <c r="F562" s="51"/>
      <c r="G562" s="77"/>
      <c r="H562" s="77"/>
      <c r="I562" s="77"/>
    </row>
    <row r="563">
      <c r="D563" s="51"/>
      <c r="E563" s="51"/>
      <c r="F563" s="51"/>
      <c r="G563" s="77"/>
      <c r="H563" s="77"/>
      <c r="I563" s="77"/>
    </row>
    <row r="564">
      <c r="D564" s="51"/>
      <c r="E564" s="51"/>
      <c r="F564" s="51"/>
      <c r="G564" s="77"/>
      <c r="H564" s="77"/>
      <c r="I564" s="77"/>
    </row>
    <row r="565">
      <c r="D565" s="51"/>
      <c r="E565" s="51"/>
      <c r="F565" s="51"/>
      <c r="G565" s="77"/>
      <c r="H565" s="77"/>
      <c r="I565" s="77"/>
    </row>
    <row r="566">
      <c r="D566" s="51"/>
      <c r="E566" s="51"/>
      <c r="F566" s="51"/>
      <c r="G566" s="77"/>
      <c r="H566" s="77"/>
      <c r="I566" s="77"/>
    </row>
    <row r="567">
      <c r="D567" s="51"/>
      <c r="E567" s="51"/>
      <c r="F567" s="51"/>
      <c r="G567" s="77"/>
      <c r="H567" s="77"/>
      <c r="I567" s="77"/>
    </row>
    <row r="568">
      <c r="D568" s="51"/>
      <c r="E568" s="51"/>
      <c r="F568" s="51"/>
      <c r="G568" s="77"/>
      <c r="H568" s="77"/>
      <c r="I568" s="77"/>
    </row>
    <row r="569">
      <c r="D569" s="51"/>
      <c r="E569" s="51"/>
      <c r="F569" s="51"/>
      <c r="G569" s="77"/>
      <c r="H569" s="77"/>
      <c r="I569" s="77"/>
    </row>
    <row r="570">
      <c r="D570" s="51"/>
      <c r="E570" s="51"/>
      <c r="F570" s="51"/>
      <c r="G570" s="77"/>
      <c r="H570" s="77"/>
      <c r="I570" s="77"/>
    </row>
    <row r="571">
      <c r="D571" s="51"/>
      <c r="E571" s="51"/>
      <c r="F571" s="51"/>
      <c r="G571" s="77"/>
      <c r="H571" s="77"/>
      <c r="I571" s="77"/>
    </row>
    <row r="572">
      <c r="D572" s="51"/>
      <c r="E572" s="51"/>
      <c r="F572" s="51"/>
      <c r="G572" s="77"/>
      <c r="H572" s="77"/>
      <c r="I572" s="77"/>
    </row>
    <row r="573">
      <c r="D573" s="51"/>
      <c r="E573" s="51"/>
      <c r="F573" s="51"/>
      <c r="G573" s="77"/>
      <c r="H573" s="77"/>
      <c r="I573" s="77"/>
    </row>
    <row r="574">
      <c r="D574" s="51"/>
      <c r="E574" s="51"/>
      <c r="F574" s="51"/>
      <c r="G574" s="77"/>
      <c r="H574" s="77"/>
      <c r="I574" s="77"/>
    </row>
    <row r="575">
      <c r="D575" s="51"/>
      <c r="E575" s="51"/>
      <c r="F575" s="51"/>
      <c r="G575" s="77"/>
      <c r="H575" s="77"/>
      <c r="I575" s="77"/>
    </row>
    <row r="576">
      <c r="D576" s="51"/>
      <c r="E576" s="51"/>
      <c r="F576" s="51"/>
      <c r="G576" s="77"/>
      <c r="H576" s="77"/>
      <c r="I576" s="77"/>
    </row>
    <row r="577">
      <c r="D577" s="51"/>
      <c r="E577" s="51"/>
      <c r="F577" s="51"/>
      <c r="G577" s="77"/>
      <c r="H577" s="77"/>
      <c r="I577" s="77"/>
    </row>
    <row r="578">
      <c r="D578" s="51"/>
      <c r="E578" s="51"/>
      <c r="F578" s="51"/>
      <c r="G578" s="77"/>
      <c r="H578" s="77"/>
      <c r="I578" s="77"/>
    </row>
    <row r="579">
      <c r="D579" s="51"/>
      <c r="E579" s="51"/>
      <c r="F579" s="51"/>
      <c r="G579" s="77"/>
      <c r="H579" s="77"/>
      <c r="I579" s="77"/>
    </row>
    <row r="580">
      <c r="D580" s="51"/>
      <c r="E580" s="51"/>
      <c r="F580" s="51"/>
      <c r="G580" s="77"/>
      <c r="H580" s="77"/>
      <c r="I580" s="77"/>
    </row>
    <row r="581">
      <c r="D581" s="51"/>
      <c r="E581" s="51"/>
      <c r="F581" s="51"/>
      <c r="G581" s="77"/>
      <c r="H581" s="77"/>
      <c r="I581" s="77"/>
    </row>
    <row r="582">
      <c r="D582" s="51"/>
      <c r="E582" s="51"/>
      <c r="F582" s="51"/>
      <c r="G582" s="77"/>
      <c r="H582" s="77"/>
      <c r="I582" s="77"/>
    </row>
    <row r="583">
      <c r="D583" s="51"/>
      <c r="E583" s="51"/>
      <c r="F583" s="51"/>
      <c r="G583" s="77"/>
      <c r="H583" s="77"/>
      <c r="I583" s="77"/>
    </row>
    <row r="584">
      <c r="D584" s="51"/>
      <c r="E584" s="51"/>
      <c r="F584" s="51"/>
      <c r="G584" s="77"/>
      <c r="H584" s="77"/>
      <c r="I584" s="77"/>
    </row>
    <row r="585">
      <c r="D585" s="51"/>
      <c r="E585" s="51"/>
      <c r="F585" s="51"/>
      <c r="G585" s="77"/>
      <c r="H585" s="77"/>
      <c r="I585" s="77"/>
    </row>
    <row r="586">
      <c r="D586" s="51"/>
      <c r="E586" s="51"/>
      <c r="F586" s="51"/>
      <c r="G586" s="77"/>
      <c r="H586" s="77"/>
      <c r="I586" s="77"/>
    </row>
    <row r="587">
      <c r="D587" s="51"/>
      <c r="E587" s="51"/>
      <c r="F587" s="51"/>
      <c r="G587" s="77"/>
      <c r="H587" s="77"/>
      <c r="I587" s="77"/>
    </row>
    <row r="588">
      <c r="D588" s="51"/>
      <c r="E588" s="51"/>
      <c r="F588" s="51"/>
      <c r="G588" s="77"/>
      <c r="H588" s="77"/>
      <c r="I588" s="77"/>
    </row>
    <row r="589">
      <c r="D589" s="51"/>
      <c r="E589" s="51"/>
      <c r="F589" s="51"/>
      <c r="G589" s="77"/>
      <c r="H589" s="77"/>
      <c r="I589" s="77"/>
    </row>
    <row r="590">
      <c r="D590" s="51"/>
      <c r="E590" s="51"/>
      <c r="F590" s="51"/>
      <c r="G590" s="77"/>
      <c r="H590" s="77"/>
      <c r="I590" s="77"/>
    </row>
    <row r="591">
      <c r="D591" s="51"/>
      <c r="E591" s="51"/>
      <c r="F591" s="51"/>
      <c r="G591" s="77"/>
      <c r="H591" s="77"/>
      <c r="I591" s="77"/>
    </row>
    <row r="592">
      <c r="D592" s="51"/>
      <c r="E592" s="51"/>
      <c r="F592" s="51"/>
      <c r="G592" s="77"/>
      <c r="H592" s="77"/>
      <c r="I592" s="77"/>
    </row>
    <row r="593">
      <c r="D593" s="51"/>
      <c r="E593" s="51"/>
      <c r="F593" s="51"/>
      <c r="G593" s="77"/>
      <c r="H593" s="77"/>
      <c r="I593" s="77"/>
    </row>
    <row r="594">
      <c r="D594" s="51"/>
      <c r="E594" s="51"/>
      <c r="F594" s="51"/>
      <c r="G594" s="77"/>
      <c r="H594" s="77"/>
      <c r="I594" s="77"/>
    </row>
    <row r="595">
      <c r="D595" s="51"/>
      <c r="E595" s="51"/>
      <c r="F595" s="51"/>
      <c r="G595" s="77"/>
      <c r="H595" s="77"/>
      <c r="I595" s="77"/>
    </row>
    <row r="596">
      <c r="D596" s="51"/>
      <c r="E596" s="51"/>
      <c r="F596" s="51"/>
      <c r="G596" s="77"/>
      <c r="H596" s="77"/>
      <c r="I596" s="77"/>
    </row>
    <row r="597">
      <c r="D597" s="51"/>
      <c r="E597" s="51"/>
      <c r="F597" s="51"/>
      <c r="G597" s="77"/>
      <c r="H597" s="77"/>
      <c r="I597" s="77"/>
    </row>
    <row r="598">
      <c r="D598" s="51"/>
      <c r="E598" s="51"/>
      <c r="F598" s="51"/>
      <c r="G598" s="77"/>
      <c r="H598" s="77"/>
      <c r="I598" s="77"/>
    </row>
    <row r="599">
      <c r="D599" s="51"/>
      <c r="E599" s="51"/>
      <c r="F599" s="51"/>
      <c r="G599" s="77"/>
      <c r="H599" s="77"/>
      <c r="I599" s="77"/>
    </row>
    <row r="600">
      <c r="D600" s="51"/>
      <c r="E600" s="51"/>
      <c r="F600" s="51"/>
      <c r="G600" s="77"/>
      <c r="H600" s="77"/>
      <c r="I600" s="77"/>
    </row>
    <row r="601">
      <c r="D601" s="51"/>
      <c r="E601" s="51"/>
      <c r="F601" s="51"/>
      <c r="G601" s="77"/>
      <c r="H601" s="77"/>
      <c r="I601" s="77"/>
    </row>
    <row r="602">
      <c r="D602" s="51"/>
      <c r="E602" s="51"/>
      <c r="F602" s="51"/>
      <c r="G602" s="77"/>
      <c r="H602" s="77"/>
      <c r="I602" s="77"/>
    </row>
    <row r="603">
      <c r="D603" s="51"/>
      <c r="E603" s="51"/>
      <c r="F603" s="51"/>
      <c r="G603" s="77"/>
      <c r="H603" s="77"/>
      <c r="I603" s="77"/>
    </row>
    <row r="604">
      <c r="D604" s="51"/>
      <c r="E604" s="51"/>
      <c r="F604" s="51"/>
      <c r="G604" s="77"/>
      <c r="H604" s="77"/>
      <c r="I604" s="77"/>
    </row>
    <row r="605">
      <c r="D605" s="51"/>
      <c r="E605" s="51"/>
      <c r="F605" s="51"/>
      <c r="G605" s="77"/>
      <c r="H605" s="77"/>
      <c r="I605" s="77"/>
    </row>
    <row r="606">
      <c r="D606" s="51"/>
      <c r="E606" s="51"/>
      <c r="F606" s="51"/>
      <c r="G606" s="77"/>
      <c r="H606" s="77"/>
      <c r="I606" s="77"/>
    </row>
    <row r="607">
      <c r="D607" s="51"/>
      <c r="E607" s="51"/>
      <c r="F607" s="51"/>
      <c r="G607" s="77"/>
      <c r="H607" s="77"/>
      <c r="I607" s="77"/>
    </row>
    <row r="608">
      <c r="D608" s="51"/>
      <c r="E608" s="51"/>
      <c r="F608" s="51"/>
      <c r="G608" s="77"/>
      <c r="H608" s="77"/>
      <c r="I608" s="77"/>
    </row>
    <row r="609">
      <c r="D609" s="51"/>
      <c r="E609" s="51"/>
      <c r="F609" s="51"/>
      <c r="G609" s="77"/>
      <c r="H609" s="77"/>
      <c r="I609" s="77"/>
    </row>
    <row r="610">
      <c r="D610" s="51"/>
      <c r="E610" s="51"/>
      <c r="F610" s="51"/>
      <c r="G610" s="77"/>
      <c r="H610" s="77"/>
      <c r="I610" s="77"/>
    </row>
    <row r="611">
      <c r="D611" s="51"/>
      <c r="E611" s="51"/>
      <c r="F611" s="51"/>
      <c r="G611" s="77"/>
      <c r="H611" s="77"/>
      <c r="I611" s="77"/>
    </row>
    <row r="612">
      <c r="D612" s="51"/>
      <c r="E612" s="51"/>
      <c r="F612" s="51"/>
      <c r="G612" s="77"/>
      <c r="H612" s="77"/>
      <c r="I612" s="77"/>
    </row>
    <row r="613">
      <c r="D613" s="51"/>
      <c r="E613" s="51"/>
      <c r="F613" s="51"/>
      <c r="G613" s="77"/>
      <c r="H613" s="77"/>
      <c r="I613" s="77"/>
    </row>
    <row r="614">
      <c r="D614" s="51"/>
      <c r="E614" s="51"/>
      <c r="F614" s="51"/>
      <c r="G614" s="77"/>
      <c r="H614" s="77"/>
      <c r="I614" s="77"/>
    </row>
    <row r="615">
      <c r="D615" s="51"/>
      <c r="E615" s="51"/>
      <c r="F615" s="51"/>
      <c r="G615" s="77"/>
      <c r="H615" s="77"/>
      <c r="I615" s="77"/>
    </row>
    <row r="616">
      <c r="D616" s="51"/>
      <c r="E616" s="51"/>
      <c r="F616" s="51"/>
      <c r="G616" s="77"/>
      <c r="H616" s="77"/>
      <c r="I616" s="77"/>
    </row>
    <row r="617">
      <c r="D617" s="51"/>
      <c r="E617" s="51"/>
      <c r="F617" s="51"/>
      <c r="G617" s="77"/>
      <c r="H617" s="77"/>
      <c r="I617" s="77"/>
    </row>
    <row r="618">
      <c r="D618" s="51"/>
      <c r="E618" s="51"/>
      <c r="F618" s="51"/>
      <c r="G618" s="77"/>
      <c r="H618" s="77"/>
      <c r="I618" s="77"/>
    </row>
    <row r="619">
      <c r="D619" s="51"/>
      <c r="E619" s="51"/>
      <c r="F619" s="51"/>
      <c r="G619" s="77"/>
      <c r="H619" s="77"/>
      <c r="I619" s="77"/>
    </row>
    <row r="620">
      <c r="D620" s="51"/>
      <c r="E620" s="51"/>
      <c r="F620" s="51"/>
      <c r="G620" s="77"/>
      <c r="H620" s="77"/>
      <c r="I620" s="77"/>
    </row>
    <row r="621">
      <c r="D621" s="51"/>
      <c r="E621" s="51"/>
      <c r="F621" s="51"/>
      <c r="G621" s="77"/>
      <c r="H621" s="77"/>
      <c r="I621" s="77"/>
    </row>
    <row r="622">
      <c r="D622" s="51"/>
      <c r="E622" s="51"/>
      <c r="F622" s="51"/>
      <c r="G622" s="77"/>
      <c r="H622" s="77"/>
      <c r="I622" s="77"/>
    </row>
    <row r="623">
      <c r="D623" s="51"/>
      <c r="E623" s="51"/>
      <c r="F623" s="51"/>
      <c r="G623" s="77"/>
      <c r="H623" s="77"/>
      <c r="I623" s="77"/>
    </row>
    <row r="624">
      <c r="D624" s="51"/>
      <c r="E624" s="51"/>
      <c r="F624" s="51"/>
      <c r="G624" s="77"/>
      <c r="H624" s="77"/>
      <c r="I624" s="77"/>
    </row>
    <row r="625">
      <c r="D625" s="51"/>
      <c r="E625" s="51"/>
      <c r="F625" s="51"/>
      <c r="G625" s="77"/>
      <c r="H625" s="77"/>
      <c r="I625" s="77"/>
    </row>
    <row r="626">
      <c r="D626" s="51"/>
      <c r="E626" s="51"/>
      <c r="F626" s="51"/>
      <c r="G626" s="77"/>
      <c r="H626" s="77"/>
      <c r="I626" s="77"/>
    </row>
    <row r="627">
      <c r="D627" s="51"/>
      <c r="E627" s="51"/>
      <c r="F627" s="51"/>
      <c r="G627" s="77"/>
      <c r="H627" s="77"/>
      <c r="I627" s="77"/>
    </row>
    <row r="628">
      <c r="D628" s="51"/>
      <c r="E628" s="51"/>
      <c r="F628" s="51"/>
      <c r="G628" s="77"/>
      <c r="H628" s="77"/>
      <c r="I628" s="77"/>
    </row>
    <row r="629">
      <c r="D629" s="51"/>
      <c r="E629" s="51"/>
      <c r="F629" s="51"/>
      <c r="G629" s="77"/>
      <c r="H629" s="77"/>
      <c r="I629" s="77"/>
    </row>
    <row r="630">
      <c r="D630" s="51"/>
      <c r="E630" s="51"/>
      <c r="F630" s="51"/>
      <c r="G630" s="77"/>
      <c r="H630" s="77"/>
      <c r="I630" s="77"/>
    </row>
    <row r="631">
      <c r="D631" s="51"/>
      <c r="E631" s="51"/>
      <c r="F631" s="51"/>
      <c r="G631" s="77"/>
      <c r="H631" s="77"/>
      <c r="I631" s="77"/>
    </row>
    <row r="632">
      <c r="D632" s="51"/>
      <c r="E632" s="51"/>
      <c r="F632" s="51"/>
      <c r="G632" s="77"/>
      <c r="H632" s="77"/>
      <c r="I632" s="77"/>
    </row>
    <row r="633">
      <c r="D633" s="51"/>
      <c r="E633" s="51"/>
      <c r="F633" s="51"/>
      <c r="G633" s="77"/>
      <c r="H633" s="77"/>
      <c r="I633" s="77"/>
    </row>
    <row r="634">
      <c r="D634" s="51"/>
      <c r="E634" s="51"/>
      <c r="F634" s="51"/>
      <c r="G634" s="77"/>
      <c r="H634" s="77"/>
      <c r="I634" s="77"/>
    </row>
    <row r="635">
      <c r="D635" s="51"/>
      <c r="E635" s="51"/>
      <c r="F635" s="51"/>
      <c r="G635" s="77"/>
      <c r="H635" s="77"/>
      <c r="I635" s="77"/>
    </row>
    <row r="636">
      <c r="D636" s="51"/>
      <c r="E636" s="51"/>
      <c r="F636" s="51"/>
      <c r="G636" s="77"/>
      <c r="H636" s="77"/>
      <c r="I636" s="77"/>
    </row>
    <row r="637">
      <c r="D637" s="51"/>
      <c r="E637" s="51"/>
      <c r="F637" s="51"/>
      <c r="G637" s="77"/>
      <c r="H637" s="77"/>
      <c r="I637" s="77"/>
    </row>
    <row r="638">
      <c r="D638" s="51"/>
      <c r="E638" s="51"/>
      <c r="F638" s="51"/>
      <c r="G638" s="77"/>
      <c r="H638" s="77"/>
      <c r="I638" s="77"/>
    </row>
    <row r="639">
      <c r="D639" s="51"/>
      <c r="E639" s="51"/>
      <c r="F639" s="51"/>
      <c r="G639" s="77"/>
      <c r="H639" s="77"/>
      <c r="I639" s="77"/>
    </row>
    <row r="640">
      <c r="D640" s="51"/>
      <c r="E640" s="51"/>
      <c r="F640" s="51"/>
      <c r="G640" s="77"/>
      <c r="H640" s="77"/>
      <c r="I640" s="77"/>
    </row>
    <row r="641">
      <c r="D641" s="51"/>
      <c r="E641" s="51"/>
      <c r="F641" s="51"/>
      <c r="G641" s="77"/>
      <c r="H641" s="77"/>
      <c r="I641" s="77"/>
    </row>
    <row r="642">
      <c r="D642" s="51"/>
      <c r="E642" s="51"/>
      <c r="F642" s="51"/>
      <c r="G642" s="77"/>
      <c r="H642" s="77"/>
      <c r="I642" s="77"/>
    </row>
    <row r="643">
      <c r="D643" s="51"/>
      <c r="E643" s="51"/>
      <c r="F643" s="51"/>
      <c r="G643" s="77"/>
      <c r="H643" s="77"/>
      <c r="I643" s="77"/>
    </row>
    <row r="644">
      <c r="D644" s="51"/>
      <c r="E644" s="51"/>
      <c r="F644" s="51"/>
      <c r="G644" s="77"/>
      <c r="H644" s="77"/>
      <c r="I644" s="77"/>
    </row>
    <row r="645">
      <c r="D645" s="51"/>
      <c r="E645" s="51"/>
      <c r="F645" s="51"/>
      <c r="G645" s="77"/>
      <c r="H645" s="77"/>
      <c r="I645" s="77"/>
    </row>
    <row r="646">
      <c r="D646" s="51"/>
      <c r="E646" s="51"/>
      <c r="F646" s="51"/>
      <c r="G646" s="77"/>
      <c r="H646" s="77"/>
      <c r="I646" s="77"/>
    </row>
    <row r="647">
      <c r="D647" s="51"/>
      <c r="E647" s="51"/>
      <c r="F647" s="51"/>
      <c r="G647" s="77"/>
      <c r="H647" s="77"/>
      <c r="I647" s="77"/>
    </row>
    <row r="648">
      <c r="D648" s="51"/>
      <c r="E648" s="51"/>
      <c r="F648" s="51"/>
      <c r="G648" s="77"/>
      <c r="H648" s="77"/>
      <c r="I648" s="77"/>
    </row>
    <row r="649">
      <c r="D649" s="51"/>
      <c r="E649" s="51"/>
      <c r="F649" s="51"/>
      <c r="G649" s="77"/>
      <c r="H649" s="77"/>
      <c r="I649" s="77"/>
    </row>
    <row r="650">
      <c r="D650" s="51"/>
      <c r="E650" s="51"/>
      <c r="F650" s="51"/>
      <c r="G650" s="77"/>
      <c r="H650" s="77"/>
      <c r="I650" s="77"/>
    </row>
    <row r="651">
      <c r="D651" s="51"/>
      <c r="E651" s="51"/>
      <c r="F651" s="51"/>
      <c r="G651" s="77"/>
      <c r="H651" s="77"/>
      <c r="I651" s="77"/>
    </row>
    <row r="652">
      <c r="D652" s="51"/>
      <c r="E652" s="51"/>
      <c r="F652" s="51"/>
      <c r="G652" s="77"/>
      <c r="H652" s="77"/>
      <c r="I652" s="77"/>
    </row>
    <row r="653">
      <c r="D653" s="51"/>
      <c r="E653" s="51"/>
      <c r="F653" s="51"/>
      <c r="G653" s="77"/>
      <c r="H653" s="77"/>
      <c r="I653" s="77"/>
    </row>
    <row r="654">
      <c r="D654" s="51"/>
      <c r="E654" s="51"/>
      <c r="F654" s="51"/>
      <c r="G654" s="77"/>
      <c r="H654" s="77"/>
      <c r="I654" s="77"/>
    </row>
    <row r="655">
      <c r="D655" s="51"/>
      <c r="E655" s="51"/>
      <c r="F655" s="51"/>
      <c r="G655" s="77"/>
      <c r="H655" s="77"/>
      <c r="I655" s="77"/>
    </row>
    <row r="656">
      <c r="D656" s="51"/>
      <c r="E656" s="51"/>
      <c r="F656" s="51"/>
      <c r="G656" s="77"/>
      <c r="H656" s="77"/>
      <c r="I656" s="77"/>
    </row>
    <row r="657">
      <c r="D657" s="51"/>
      <c r="E657" s="51"/>
      <c r="F657" s="51"/>
      <c r="G657" s="77"/>
      <c r="H657" s="77"/>
      <c r="I657" s="77"/>
    </row>
    <row r="658">
      <c r="D658" s="51"/>
      <c r="E658" s="51"/>
      <c r="F658" s="51"/>
      <c r="G658" s="77"/>
      <c r="H658" s="77"/>
      <c r="I658" s="77"/>
    </row>
    <row r="659">
      <c r="D659" s="51"/>
      <c r="E659" s="51"/>
      <c r="F659" s="51"/>
      <c r="G659" s="77"/>
      <c r="H659" s="77"/>
      <c r="I659" s="77"/>
    </row>
    <row r="660">
      <c r="D660" s="51"/>
      <c r="E660" s="51"/>
      <c r="F660" s="51"/>
      <c r="G660" s="77"/>
      <c r="H660" s="77"/>
      <c r="I660" s="77"/>
    </row>
    <row r="661">
      <c r="D661" s="51"/>
      <c r="E661" s="51"/>
      <c r="F661" s="51"/>
      <c r="G661" s="77"/>
      <c r="H661" s="77"/>
      <c r="I661" s="77"/>
    </row>
    <row r="662">
      <c r="D662" s="51"/>
      <c r="E662" s="51"/>
      <c r="F662" s="51"/>
      <c r="G662" s="77"/>
      <c r="H662" s="77"/>
      <c r="I662" s="77"/>
    </row>
    <row r="663">
      <c r="D663" s="51"/>
      <c r="E663" s="51"/>
      <c r="F663" s="51"/>
      <c r="G663" s="77"/>
      <c r="H663" s="77"/>
      <c r="I663" s="77"/>
    </row>
    <row r="664">
      <c r="D664" s="51"/>
      <c r="E664" s="51"/>
      <c r="F664" s="51"/>
      <c r="G664" s="77"/>
      <c r="H664" s="77"/>
      <c r="I664" s="77"/>
    </row>
    <row r="665">
      <c r="D665" s="51"/>
      <c r="E665" s="51"/>
      <c r="F665" s="51"/>
      <c r="G665" s="77"/>
      <c r="H665" s="77"/>
      <c r="I665" s="77"/>
    </row>
    <row r="666">
      <c r="D666" s="51"/>
      <c r="E666" s="51"/>
      <c r="F666" s="51"/>
      <c r="G666" s="77"/>
      <c r="H666" s="77"/>
      <c r="I666" s="77"/>
    </row>
    <row r="667">
      <c r="D667" s="51"/>
      <c r="E667" s="51"/>
      <c r="F667" s="51"/>
      <c r="G667" s="77"/>
      <c r="H667" s="77"/>
      <c r="I667" s="77"/>
    </row>
    <row r="668">
      <c r="D668" s="51"/>
      <c r="E668" s="51"/>
      <c r="F668" s="51"/>
      <c r="G668" s="77"/>
      <c r="H668" s="77"/>
      <c r="I668" s="77"/>
    </row>
    <row r="669">
      <c r="D669" s="51"/>
      <c r="E669" s="51"/>
      <c r="F669" s="51"/>
      <c r="G669" s="77"/>
      <c r="H669" s="77"/>
      <c r="I669" s="77"/>
    </row>
    <row r="670">
      <c r="D670" s="51"/>
      <c r="E670" s="51"/>
      <c r="F670" s="51"/>
      <c r="G670" s="77"/>
      <c r="H670" s="77"/>
      <c r="I670" s="77"/>
    </row>
    <row r="671">
      <c r="D671" s="51"/>
      <c r="E671" s="51"/>
      <c r="F671" s="51"/>
      <c r="G671" s="77"/>
      <c r="H671" s="77"/>
      <c r="I671" s="77"/>
    </row>
    <row r="672">
      <c r="D672" s="51"/>
      <c r="E672" s="51"/>
      <c r="F672" s="51"/>
      <c r="G672" s="77"/>
      <c r="H672" s="77"/>
      <c r="I672" s="77"/>
    </row>
    <row r="673">
      <c r="D673" s="51"/>
      <c r="E673" s="51"/>
      <c r="F673" s="51"/>
      <c r="G673" s="77"/>
      <c r="H673" s="77"/>
      <c r="I673" s="77"/>
    </row>
    <row r="674">
      <c r="D674" s="51"/>
      <c r="E674" s="51"/>
      <c r="F674" s="51"/>
      <c r="G674" s="77"/>
      <c r="H674" s="77"/>
      <c r="I674" s="77"/>
    </row>
    <row r="675">
      <c r="D675" s="51"/>
      <c r="E675" s="51"/>
      <c r="F675" s="51"/>
      <c r="G675" s="77"/>
      <c r="H675" s="77"/>
      <c r="I675" s="77"/>
    </row>
    <row r="676">
      <c r="D676" s="51"/>
      <c r="E676" s="51"/>
      <c r="F676" s="51"/>
      <c r="G676" s="77"/>
      <c r="H676" s="77"/>
      <c r="I676" s="77"/>
    </row>
    <row r="677">
      <c r="D677" s="51"/>
      <c r="E677" s="51"/>
      <c r="F677" s="51"/>
      <c r="G677" s="77"/>
      <c r="H677" s="77"/>
      <c r="I677" s="77"/>
    </row>
    <row r="678">
      <c r="D678" s="51"/>
      <c r="E678" s="51"/>
      <c r="F678" s="51"/>
      <c r="G678" s="77"/>
      <c r="H678" s="77"/>
      <c r="I678" s="77"/>
    </row>
    <row r="679">
      <c r="D679" s="51"/>
      <c r="E679" s="51"/>
      <c r="F679" s="51"/>
      <c r="G679" s="77"/>
      <c r="H679" s="77"/>
      <c r="I679" s="77"/>
    </row>
    <row r="680">
      <c r="D680" s="51"/>
      <c r="E680" s="51"/>
      <c r="F680" s="51"/>
      <c r="G680" s="77"/>
      <c r="H680" s="77"/>
      <c r="I680" s="77"/>
    </row>
    <row r="681">
      <c r="D681" s="51"/>
      <c r="E681" s="51"/>
      <c r="F681" s="51"/>
      <c r="G681" s="77"/>
      <c r="H681" s="77"/>
      <c r="I681" s="77"/>
    </row>
    <row r="682">
      <c r="D682" s="51"/>
      <c r="E682" s="51"/>
      <c r="F682" s="51"/>
      <c r="G682" s="77"/>
      <c r="H682" s="77"/>
      <c r="I682" s="77"/>
    </row>
    <row r="683">
      <c r="D683" s="51"/>
      <c r="E683" s="51"/>
      <c r="F683" s="51"/>
      <c r="G683" s="77"/>
      <c r="H683" s="77"/>
      <c r="I683" s="77"/>
    </row>
    <row r="684">
      <c r="D684" s="51"/>
      <c r="E684" s="51"/>
      <c r="F684" s="51"/>
      <c r="G684" s="77"/>
      <c r="H684" s="77"/>
      <c r="I684" s="77"/>
    </row>
    <row r="685">
      <c r="D685" s="51"/>
      <c r="E685" s="51"/>
      <c r="F685" s="51"/>
      <c r="G685" s="77"/>
      <c r="H685" s="77"/>
      <c r="I685" s="77"/>
    </row>
    <row r="686">
      <c r="D686" s="51"/>
      <c r="E686" s="51"/>
      <c r="F686" s="51"/>
      <c r="G686" s="77"/>
      <c r="H686" s="77"/>
      <c r="I686" s="77"/>
    </row>
    <row r="687">
      <c r="D687" s="51"/>
      <c r="E687" s="51"/>
      <c r="F687" s="51"/>
      <c r="G687" s="77"/>
      <c r="H687" s="77"/>
      <c r="I687" s="77"/>
    </row>
    <row r="688">
      <c r="D688" s="51"/>
      <c r="E688" s="51"/>
      <c r="F688" s="51"/>
      <c r="G688" s="77"/>
      <c r="H688" s="77"/>
      <c r="I688" s="77"/>
    </row>
    <row r="689">
      <c r="D689" s="51"/>
      <c r="E689" s="51"/>
      <c r="F689" s="51"/>
      <c r="G689" s="77"/>
      <c r="H689" s="77"/>
      <c r="I689" s="77"/>
    </row>
    <row r="690">
      <c r="D690" s="51"/>
      <c r="E690" s="51"/>
      <c r="F690" s="51"/>
      <c r="G690" s="77"/>
      <c r="H690" s="77"/>
      <c r="I690" s="77"/>
    </row>
    <row r="691">
      <c r="D691" s="51"/>
      <c r="E691" s="51"/>
      <c r="F691" s="51"/>
      <c r="G691" s="77"/>
      <c r="H691" s="77"/>
      <c r="I691" s="77"/>
    </row>
    <row r="692">
      <c r="D692" s="51"/>
      <c r="E692" s="51"/>
      <c r="F692" s="51"/>
      <c r="G692" s="77"/>
      <c r="H692" s="77"/>
      <c r="I692" s="77"/>
    </row>
    <row r="693">
      <c r="D693" s="51"/>
      <c r="E693" s="51"/>
      <c r="F693" s="51"/>
      <c r="G693" s="77"/>
      <c r="H693" s="77"/>
      <c r="I693" s="77"/>
    </row>
    <row r="694">
      <c r="D694" s="51"/>
      <c r="E694" s="51"/>
      <c r="F694" s="51"/>
      <c r="G694" s="77"/>
      <c r="H694" s="77"/>
      <c r="I694" s="77"/>
    </row>
    <row r="695">
      <c r="D695" s="51"/>
      <c r="E695" s="51"/>
      <c r="F695" s="51"/>
      <c r="G695" s="77"/>
      <c r="H695" s="77"/>
      <c r="I695" s="77"/>
    </row>
    <row r="696">
      <c r="D696" s="51"/>
      <c r="E696" s="51"/>
      <c r="F696" s="51"/>
      <c r="G696" s="77"/>
      <c r="H696" s="77"/>
      <c r="I696" s="77"/>
    </row>
    <row r="697">
      <c r="D697" s="51"/>
      <c r="E697" s="51"/>
      <c r="F697" s="51"/>
      <c r="G697" s="77"/>
      <c r="H697" s="77"/>
      <c r="I697" s="77"/>
    </row>
    <row r="698">
      <c r="D698" s="51"/>
      <c r="E698" s="51"/>
      <c r="F698" s="51"/>
      <c r="G698" s="77"/>
      <c r="H698" s="77"/>
      <c r="I698" s="77"/>
    </row>
    <row r="699">
      <c r="D699" s="51"/>
      <c r="E699" s="51"/>
      <c r="F699" s="51"/>
      <c r="G699" s="77"/>
      <c r="H699" s="77"/>
      <c r="I699" s="77"/>
    </row>
    <row r="700">
      <c r="D700" s="51"/>
      <c r="E700" s="51"/>
      <c r="F700" s="51"/>
      <c r="G700" s="77"/>
      <c r="H700" s="77"/>
      <c r="I700" s="77"/>
    </row>
    <row r="701">
      <c r="D701" s="51"/>
      <c r="E701" s="51"/>
      <c r="F701" s="51"/>
      <c r="G701" s="77"/>
      <c r="H701" s="77"/>
      <c r="I701" s="77"/>
    </row>
    <row r="702">
      <c r="D702" s="51"/>
      <c r="E702" s="51"/>
      <c r="F702" s="51"/>
      <c r="G702" s="77"/>
      <c r="H702" s="77"/>
      <c r="I702" s="77"/>
    </row>
    <row r="703">
      <c r="D703" s="51"/>
      <c r="E703" s="51"/>
      <c r="F703" s="51"/>
      <c r="G703" s="77"/>
      <c r="H703" s="77"/>
      <c r="I703" s="77"/>
    </row>
    <row r="704">
      <c r="D704" s="51"/>
      <c r="E704" s="51"/>
      <c r="F704" s="51"/>
      <c r="G704" s="77"/>
      <c r="H704" s="77"/>
      <c r="I704" s="77"/>
    </row>
    <row r="705">
      <c r="D705" s="51"/>
      <c r="E705" s="51"/>
      <c r="F705" s="51"/>
      <c r="G705" s="77"/>
      <c r="H705" s="77"/>
      <c r="I705" s="77"/>
    </row>
    <row r="706">
      <c r="D706" s="51"/>
      <c r="E706" s="51"/>
      <c r="F706" s="51"/>
      <c r="G706" s="77"/>
      <c r="H706" s="77"/>
      <c r="I706" s="77"/>
    </row>
    <row r="707">
      <c r="D707" s="51"/>
      <c r="E707" s="51"/>
      <c r="F707" s="51"/>
      <c r="G707" s="77"/>
      <c r="H707" s="77"/>
      <c r="I707" s="77"/>
    </row>
    <row r="708">
      <c r="D708" s="51"/>
      <c r="E708" s="51"/>
      <c r="F708" s="51"/>
      <c r="G708" s="77"/>
      <c r="H708" s="77"/>
      <c r="I708" s="77"/>
    </row>
    <row r="709">
      <c r="D709" s="51"/>
      <c r="E709" s="51"/>
      <c r="F709" s="51"/>
      <c r="G709" s="77"/>
      <c r="H709" s="77"/>
      <c r="I709" s="77"/>
    </row>
    <row r="710">
      <c r="D710" s="51"/>
      <c r="E710" s="51"/>
      <c r="F710" s="51"/>
      <c r="G710" s="77"/>
      <c r="H710" s="77"/>
      <c r="I710" s="77"/>
    </row>
    <row r="711">
      <c r="D711" s="51"/>
      <c r="E711" s="51"/>
      <c r="F711" s="51"/>
      <c r="G711" s="77"/>
      <c r="H711" s="77"/>
      <c r="I711" s="77"/>
    </row>
    <row r="712">
      <c r="D712" s="51"/>
      <c r="E712" s="51"/>
      <c r="F712" s="51"/>
      <c r="G712" s="77"/>
      <c r="H712" s="77"/>
      <c r="I712" s="77"/>
    </row>
    <row r="713">
      <c r="D713" s="51"/>
      <c r="E713" s="51"/>
      <c r="F713" s="51"/>
      <c r="G713" s="77"/>
      <c r="H713" s="77"/>
      <c r="I713" s="77"/>
    </row>
    <row r="714">
      <c r="D714" s="51"/>
      <c r="E714" s="51"/>
      <c r="F714" s="51"/>
      <c r="G714" s="77"/>
      <c r="H714" s="77"/>
      <c r="I714" s="77"/>
    </row>
    <row r="715">
      <c r="D715" s="51"/>
      <c r="E715" s="51"/>
      <c r="F715" s="51"/>
      <c r="G715" s="77"/>
      <c r="H715" s="77"/>
      <c r="I715" s="77"/>
    </row>
    <row r="716">
      <c r="D716" s="51"/>
      <c r="E716" s="51"/>
      <c r="F716" s="51"/>
      <c r="G716" s="77"/>
      <c r="H716" s="77"/>
      <c r="I716" s="77"/>
    </row>
    <row r="717">
      <c r="D717" s="51"/>
      <c r="E717" s="51"/>
      <c r="F717" s="51"/>
      <c r="G717" s="77"/>
      <c r="H717" s="77"/>
      <c r="I717" s="77"/>
    </row>
    <row r="718">
      <c r="D718" s="51"/>
      <c r="E718" s="51"/>
      <c r="F718" s="51"/>
      <c r="G718" s="77"/>
      <c r="H718" s="77"/>
      <c r="I718" s="77"/>
    </row>
    <row r="719">
      <c r="D719" s="51"/>
      <c r="E719" s="51"/>
      <c r="F719" s="51"/>
      <c r="G719" s="77"/>
      <c r="H719" s="77"/>
      <c r="I719" s="77"/>
    </row>
    <row r="720">
      <c r="D720" s="51"/>
      <c r="E720" s="51"/>
      <c r="F720" s="51"/>
      <c r="G720" s="77"/>
      <c r="H720" s="77"/>
      <c r="I720" s="77"/>
    </row>
    <row r="721">
      <c r="D721" s="51"/>
      <c r="E721" s="51"/>
      <c r="F721" s="51"/>
      <c r="G721" s="77"/>
      <c r="H721" s="77"/>
      <c r="I721" s="77"/>
    </row>
    <row r="722">
      <c r="D722" s="51"/>
      <c r="E722" s="51"/>
      <c r="F722" s="51"/>
      <c r="G722" s="77"/>
      <c r="H722" s="77"/>
      <c r="I722" s="77"/>
    </row>
    <row r="723">
      <c r="D723" s="51"/>
      <c r="E723" s="51"/>
      <c r="F723" s="51"/>
      <c r="G723" s="77"/>
      <c r="H723" s="77"/>
      <c r="I723" s="77"/>
    </row>
    <row r="724">
      <c r="D724" s="51"/>
      <c r="E724" s="51"/>
      <c r="F724" s="51"/>
      <c r="G724" s="77"/>
      <c r="H724" s="77"/>
      <c r="I724" s="77"/>
    </row>
    <row r="725">
      <c r="D725" s="51"/>
      <c r="E725" s="51"/>
      <c r="F725" s="51"/>
      <c r="G725" s="77"/>
      <c r="H725" s="77"/>
      <c r="I725" s="77"/>
    </row>
    <row r="726">
      <c r="D726" s="51"/>
      <c r="E726" s="51"/>
      <c r="F726" s="51"/>
      <c r="G726" s="77"/>
      <c r="H726" s="77"/>
      <c r="I726" s="77"/>
    </row>
    <row r="727">
      <c r="D727" s="51"/>
      <c r="E727" s="51"/>
      <c r="F727" s="51"/>
      <c r="G727" s="77"/>
      <c r="H727" s="77"/>
      <c r="I727" s="77"/>
    </row>
    <row r="728">
      <c r="D728" s="51"/>
      <c r="E728" s="51"/>
      <c r="F728" s="51"/>
      <c r="G728" s="77"/>
      <c r="H728" s="77"/>
      <c r="I728" s="77"/>
    </row>
    <row r="729">
      <c r="D729" s="51"/>
      <c r="E729" s="51"/>
      <c r="F729" s="51"/>
      <c r="G729" s="77"/>
      <c r="H729" s="77"/>
      <c r="I729" s="77"/>
    </row>
    <row r="730">
      <c r="D730" s="51"/>
      <c r="E730" s="51"/>
      <c r="F730" s="51"/>
      <c r="G730" s="77"/>
      <c r="H730" s="77"/>
      <c r="I730" s="77"/>
    </row>
    <row r="731">
      <c r="D731" s="51"/>
      <c r="E731" s="51"/>
      <c r="F731" s="51"/>
      <c r="G731" s="77"/>
      <c r="H731" s="77"/>
      <c r="I731" s="77"/>
    </row>
    <row r="732">
      <c r="D732" s="51"/>
      <c r="E732" s="51"/>
      <c r="F732" s="51"/>
      <c r="G732" s="77"/>
      <c r="H732" s="77"/>
      <c r="I732" s="77"/>
    </row>
    <row r="733">
      <c r="D733" s="51"/>
      <c r="E733" s="51"/>
      <c r="F733" s="51"/>
      <c r="G733" s="77"/>
      <c r="H733" s="77"/>
      <c r="I733" s="77"/>
    </row>
    <row r="734">
      <c r="D734" s="51"/>
      <c r="E734" s="51"/>
      <c r="F734" s="51"/>
      <c r="G734" s="77"/>
      <c r="H734" s="77"/>
      <c r="I734" s="77"/>
    </row>
    <row r="735">
      <c r="D735" s="51"/>
      <c r="E735" s="51"/>
      <c r="F735" s="51"/>
      <c r="G735" s="77"/>
      <c r="H735" s="77"/>
      <c r="I735" s="77"/>
    </row>
    <row r="736">
      <c r="D736" s="51"/>
      <c r="E736" s="51"/>
      <c r="F736" s="51"/>
      <c r="G736" s="77"/>
      <c r="H736" s="77"/>
      <c r="I736" s="77"/>
    </row>
    <row r="737">
      <c r="D737" s="51"/>
      <c r="E737" s="51"/>
      <c r="F737" s="51"/>
      <c r="G737" s="77"/>
      <c r="H737" s="77"/>
      <c r="I737" s="77"/>
    </row>
    <row r="738">
      <c r="D738" s="51"/>
      <c r="E738" s="51"/>
      <c r="F738" s="51"/>
      <c r="G738" s="77"/>
      <c r="H738" s="77"/>
      <c r="I738" s="77"/>
    </row>
    <row r="739">
      <c r="D739" s="51"/>
      <c r="E739" s="51"/>
      <c r="F739" s="51"/>
      <c r="G739" s="77"/>
      <c r="H739" s="77"/>
      <c r="I739" s="77"/>
    </row>
    <row r="740">
      <c r="D740" s="51"/>
      <c r="E740" s="51"/>
      <c r="F740" s="51"/>
      <c r="G740" s="77"/>
      <c r="H740" s="77"/>
      <c r="I740" s="77"/>
    </row>
    <row r="741">
      <c r="D741" s="51"/>
      <c r="E741" s="51"/>
      <c r="F741" s="51"/>
      <c r="G741" s="77"/>
      <c r="H741" s="77"/>
      <c r="I741" s="77"/>
    </row>
    <row r="742">
      <c r="D742" s="51"/>
      <c r="E742" s="51"/>
      <c r="F742" s="51"/>
      <c r="G742" s="77"/>
      <c r="H742" s="77"/>
      <c r="I742" s="77"/>
    </row>
    <row r="743">
      <c r="D743" s="51"/>
      <c r="E743" s="51"/>
      <c r="F743" s="51"/>
      <c r="G743" s="77"/>
      <c r="H743" s="77"/>
      <c r="I743" s="77"/>
    </row>
    <row r="744">
      <c r="D744" s="51"/>
      <c r="E744" s="51"/>
      <c r="F744" s="51"/>
      <c r="G744" s="77"/>
      <c r="H744" s="77"/>
      <c r="I744" s="77"/>
    </row>
    <row r="745">
      <c r="D745" s="51"/>
      <c r="E745" s="51"/>
      <c r="F745" s="51"/>
      <c r="G745" s="77"/>
      <c r="H745" s="77"/>
      <c r="I745" s="77"/>
    </row>
    <row r="746">
      <c r="D746" s="51"/>
      <c r="E746" s="51"/>
      <c r="F746" s="51"/>
      <c r="G746" s="77"/>
      <c r="H746" s="77"/>
      <c r="I746" s="77"/>
    </row>
    <row r="747">
      <c r="D747" s="51"/>
      <c r="E747" s="51"/>
      <c r="F747" s="51"/>
      <c r="G747" s="77"/>
      <c r="H747" s="77"/>
      <c r="I747" s="77"/>
    </row>
    <row r="748">
      <c r="D748" s="51"/>
      <c r="E748" s="51"/>
      <c r="F748" s="51"/>
      <c r="G748" s="77"/>
      <c r="H748" s="77"/>
      <c r="I748" s="77"/>
    </row>
    <row r="749">
      <c r="D749" s="51"/>
      <c r="E749" s="51"/>
      <c r="F749" s="51"/>
      <c r="G749" s="77"/>
      <c r="H749" s="77"/>
      <c r="I749" s="77"/>
    </row>
    <row r="750">
      <c r="D750" s="51"/>
      <c r="E750" s="51"/>
      <c r="F750" s="51"/>
      <c r="G750" s="77"/>
      <c r="H750" s="77"/>
      <c r="I750" s="77"/>
    </row>
    <row r="751">
      <c r="D751" s="51"/>
      <c r="E751" s="51"/>
      <c r="F751" s="51"/>
      <c r="G751" s="77"/>
      <c r="H751" s="77"/>
      <c r="I751" s="77"/>
    </row>
    <row r="752">
      <c r="D752" s="51"/>
      <c r="E752" s="51"/>
      <c r="F752" s="51"/>
      <c r="G752" s="77"/>
      <c r="H752" s="77"/>
      <c r="I752" s="77"/>
    </row>
    <row r="753">
      <c r="D753" s="51"/>
      <c r="E753" s="51"/>
      <c r="F753" s="51"/>
      <c r="G753" s="77"/>
      <c r="H753" s="77"/>
      <c r="I753" s="77"/>
    </row>
    <row r="754">
      <c r="D754" s="51"/>
      <c r="E754" s="51"/>
      <c r="F754" s="51"/>
      <c r="G754" s="77"/>
      <c r="H754" s="77"/>
      <c r="I754" s="77"/>
    </row>
    <row r="755">
      <c r="D755" s="51"/>
      <c r="E755" s="51"/>
      <c r="F755" s="51"/>
      <c r="G755" s="77"/>
      <c r="H755" s="77"/>
      <c r="I755" s="77"/>
    </row>
    <row r="756">
      <c r="D756" s="51"/>
      <c r="E756" s="51"/>
      <c r="F756" s="51"/>
      <c r="G756" s="77"/>
      <c r="H756" s="77"/>
      <c r="I756" s="77"/>
    </row>
    <row r="757">
      <c r="D757" s="51"/>
      <c r="E757" s="51"/>
      <c r="F757" s="51"/>
      <c r="G757" s="77"/>
      <c r="H757" s="77"/>
      <c r="I757" s="77"/>
    </row>
    <row r="758">
      <c r="D758" s="51"/>
      <c r="E758" s="51"/>
      <c r="F758" s="51"/>
      <c r="G758" s="77"/>
      <c r="H758" s="77"/>
      <c r="I758" s="77"/>
    </row>
    <row r="759">
      <c r="D759" s="51"/>
      <c r="E759" s="51"/>
      <c r="F759" s="51"/>
      <c r="G759" s="77"/>
      <c r="H759" s="77"/>
      <c r="I759" s="77"/>
    </row>
    <row r="760">
      <c r="D760" s="51"/>
      <c r="E760" s="51"/>
      <c r="F760" s="51"/>
      <c r="G760" s="77"/>
      <c r="H760" s="77"/>
      <c r="I760" s="77"/>
    </row>
    <row r="761">
      <c r="D761" s="51"/>
      <c r="E761" s="51"/>
      <c r="F761" s="51"/>
      <c r="G761" s="77"/>
      <c r="H761" s="77"/>
      <c r="I761" s="77"/>
    </row>
    <row r="762">
      <c r="D762" s="51"/>
      <c r="E762" s="51"/>
      <c r="F762" s="51"/>
      <c r="G762" s="77"/>
      <c r="H762" s="77"/>
      <c r="I762" s="77"/>
    </row>
    <row r="763">
      <c r="D763" s="51"/>
      <c r="E763" s="51"/>
      <c r="F763" s="51"/>
      <c r="G763" s="77"/>
      <c r="H763" s="77"/>
      <c r="I763" s="77"/>
    </row>
    <row r="764">
      <c r="D764" s="51"/>
      <c r="E764" s="51"/>
      <c r="F764" s="51"/>
      <c r="G764" s="77"/>
      <c r="H764" s="77"/>
      <c r="I764" s="77"/>
    </row>
    <row r="765">
      <c r="D765" s="51"/>
      <c r="E765" s="51"/>
      <c r="F765" s="51"/>
      <c r="G765" s="77"/>
      <c r="H765" s="77"/>
      <c r="I765" s="77"/>
    </row>
    <row r="766">
      <c r="D766" s="51"/>
      <c r="E766" s="51"/>
      <c r="F766" s="51"/>
      <c r="G766" s="77"/>
      <c r="H766" s="77"/>
      <c r="I766" s="77"/>
    </row>
    <row r="767">
      <c r="D767" s="51"/>
      <c r="E767" s="51"/>
      <c r="F767" s="51"/>
      <c r="G767" s="77"/>
      <c r="H767" s="77"/>
      <c r="I767" s="77"/>
    </row>
    <row r="768">
      <c r="D768" s="51"/>
      <c r="E768" s="51"/>
      <c r="F768" s="51"/>
      <c r="G768" s="77"/>
      <c r="H768" s="77"/>
      <c r="I768" s="77"/>
    </row>
    <row r="769">
      <c r="D769" s="51"/>
      <c r="E769" s="51"/>
      <c r="F769" s="51"/>
      <c r="G769" s="77"/>
      <c r="H769" s="77"/>
      <c r="I769" s="77"/>
    </row>
    <row r="770">
      <c r="D770" s="51"/>
      <c r="E770" s="51"/>
      <c r="F770" s="51"/>
      <c r="G770" s="77"/>
      <c r="H770" s="77"/>
      <c r="I770" s="77"/>
    </row>
    <row r="771">
      <c r="D771" s="51"/>
      <c r="E771" s="51"/>
      <c r="F771" s="51"/>
      <c r="G771" s="77"/>
      <c r="H771" s="77"/>
      <c r="I771" s="77"/>
    </row>
    <row r="772">
      <c r="D772" s="51"/>
      <c r="E772" s="51"/>
      <c r="F772" s="51"/>
      <c r="G772" s="77"/>
      <c r="H772" s="77"/>
      <c r="I772" s="77"/>
    </row>
    <row r="773">
      <c r="D773" s="51"/>
      <c r="E773" s="51"/>
      <c r="F773" s="51"/>
      <c r="G773" s="77"/>
      <c r="H773" s="77"/>
      <c r="I773" s="77"/>
    </row>
    <row r="774">
      <c r="D774" s="51"/>
      <c r="E774" s="51"/>
      <c r="F774" s="51"/>
      <c r="G774" s="77"/>
      <c r="H774" s="77"/>
      <c r="I774" s="77"/>
    </row>
    <row r="775">
      <c r="D775" s="51"/>
      <c r="E775" s="51"/>
      <c r="F775" s="51"/>
      <c r="G775" s="77"/>
      <c r="H775" s="77"/>
      <c r="I775" s="77"/>
    </row>
    <row r="776">
      <c r="D776" s="51"/>
      <c r="E776" s="51"/>
      <c r="F776" s="51"/>
      <c r="G776" s="77"/>
      <c r="H776" s="77"/>
      <c r="I776" s="77"/>
    </row>
    <row r="777">
      <c r="D777" s="51"/>
      <c r="E777" s="51"/>
      <c r="F777" s="51"/>
      <c r="G777" s="77"/>
      <c r="H777" s="77"/>
      <c r="I777" s="77"/>
    </row>
    <row r="778">
      <c r="D778" s="51"/>
      <c r="E778" s="51"/>
      <c r="F778" s="51"/>
      <c r="G778" s="77"/>
      <c r="H778" s="77"/>
      <c r="I778" s="77"/>
    </row>
    <row r="779">
      <c r="D779" s="51"/>
      <c r="E779" s="51"/>
      <c r="F779" s="51"/>
      <c r="G779" s="77"/>
      <c r="H779" s="77"/>
      <c r="I779" s="77"/>
    </row>
    <row r="780">
      <c r="D780" s="51"/>
      <c r="E780" s="51"/>
      <c r="F780" s="51"/>
      <c r="G780" s="77"/>
      <c r="H780" s="77"/>
      <c r="I780" s="77"/>
    </row>
    <row r="781">
      <c r="D781" s="51"/>
      <c r="E781" s="51"/>
      <c r="F781" s="51"/>
      <c r="G781" s="77"/>
      <c r="H781" s="77"/>
      <c r="I781" s="77"/>
    </row>
    <row r="782">
      <c r="D782" s="51"/>
      <c r="E782" s="51"/>
      <c r="F782" s="51"/>
      <c r="G782" s="77"/>
      <c r="H782" s="77"/>
      <c r="I782" s="77"/>
    </row>
    <row r="783">
      <c r="D783" s="51"/>
      <c r="E783" s="51"/>
      <c r="F783" s="51"/>
      <c r="G783" s="77"/>
      <c r="H783" s="77"/>
      <c r="I783" s="77"/>
    </row>
    <row r="784">
      <c r="D784" s="51"/>
      <c r="E784" s="51"/>
      <c r="F784" s="51"/>
      <c r="G784" s="77"/>
      <c r="H784" s="77"/>
      <c r="I784" s="77"/>
    </row>
    <row r="785">
      <c r="D785" s="51"/>
      <c r="E785" s="51"/>
      <c r="F785" s="51"/>
      <c r="G785" s="77"/>
      <c r="H785" s="77"/>
      <c r="I785" s="77"/>
    </row>
    <row r="786">
      <c r="D786" s="51"/>
      <c r="E786" s="51"/>
      <c r="F786" s="51"/>
      <c r="G786" s="77"/>
      <c r="H786" s="77"/>
      <c r="I786" s="77"/>
    </row>
    <row r="787">
      <c r="D787" s="51"/>
      <c r="E787" s="51"/>
      <c r="F787" s="51"/>
      <c r="G787" s="77"/>
      <c r="H787" s="77"/>
      <c r="I787" s="77"/>
    </row>
    <row r="788">
      <c r="D788" s="51"/>
      <c r="E788" s="51"/>
      <c r="F788" s="51"/>
      <c r="G788" s="77"/>
      <c r="H788" s="77"/>
      <c r="I788" s="77"/>
    </row>
    <row r="789">
      <c r="D789" s="51"/>
      <c r="E789" s="51"/>
      <c r="F789" s="51"/>
      <c r="G789" s="77"/>
      <c r="H789" s="77"/>
      <c r="I789" s="77"/>
    </row>
    <row r="790">
      <c r="D790" s="51"/>
      <c r="E790" s="51"/>
      <c r="F790" s="51"/>
      <c r="G790" s="77"/>
      <c r="H790" s="77"/>
      <c r="I790" s="77"/>
    </row>
    <row r="791">
      <c r="D791" s="51"/>
      <c r="E791" s="51"/>
      <c r="F791" s="51"/>
      <c r="G791" s="77"/>
      <c r="H791" s="77"/>
      <c r="I791" s="77"/>
    </row>
    <row r="792">
      <c r="D792" s="51"/>
      <c r="E792" s="51"/>
      <c r="F792" s="51"/>
      <c r="G792" s="77"/>
      <c r="H792" s="77"/>
      <c r="I792" s="77"/>
    </row>
    <row r="793">
      <c r="D793" s="51"/>
      <c r="E793" s="51"/>
      <c r="F793" s="51"/>
      <c r="G793" s="77"/>
      <c r="H793" s="77"/>
      <c r="I793" s="77"/>
    </row>
    <row r="794">
      <c r="D794" s="51"/>
      <c r="E794" s="51"/>
      <c r="F794" s="51"/>
      <c r="G794" s="77"/>
      <c r="H794" s="77"/>
      <c r="I794" s="77"/>
    </row>
    <row r="795">
      <c r="D795" s="51"/>
      <c r="E795" s="51"/>
      <c r="F795" s="51"/>
      <c r="G795" s="77"/>
      <c r="H795" s="77"/>
      <c r="I795" s="77"/>
    </row>
    <row r="796">
      <c r="D796" s="51"/>
      <c r="E796" s="51"/>
      <c r="F796" s="51"/>
      <c r="G796" s="77"/>
      <c r="H796" s="77"/>
      <c r="I796" s="77"/>
    </row>
    <row r="797">
      <c r="D797" s="51"/>
      <c r="E797" s="51"/>
      <c r="F797" s="51"/>
      <c r="G797" s="77"/>
      <c r="H797" s="77"/>
      <c r="I797" s="77"/>
    </row>
    <row r="798">
      <c r="D798" s="51"/>
      <c r="E798" s="51"/>
      <c r="F798" s="51"/>
      <c r="G798" s="77"/>
      <c r="H798" s="77"/>
      <c r="I798" s="77"/>
    </row>
    <row r="799">
      <c r="D799" s="51"/>
      <c r="E799" s="51"/>
      <c r="F799" s="51"/>
      <c r="G799" s="77"/>
      <c r="H799" s="77"/>
      <c r="I799" s="77"/>
    </row>
    <row r="800">
      <c r="D800" s="51"/>
      <c r="E800" s="51"/>
      <c r="F800" s="51"/>
      <c r="G800" s="77"/>
      <c r="H800" s="77"/>
      <c r="I800" s="77"/>
    </row>
    <row r="801">
      <c r="D801" s="51"/>
      <c r="E801" s="51"/>
      <c r="F801" s="51"/>
      <c r="G801" s="77"/>
      <c r="H801" s="77"/>
      <c r="I801" s="77"/>
    </row>
    <row r="802">
      <c r="D802" s="51"/>
      <c r="E802" s="51"/>
      <c r="F802" s="51"/>
      <c r="G802" s="77"/>
      <c r="H802" s="77"/>
      <c r="I802" s="77"/>
    </row>
    <row r="803">
      <c r="D803" s="51"/>
      <c r="E803" s="51"/>
      <c r="F803" s="51"/>
      <c r="G803" s="77"/>
      <c r="H803" s="77"/>
      <c r="I803" s="77"/>
    </row>
    <row r="804">
      <c r="D804" s="51"/>
      <c r="E804" s="51"/>
      <c r="F804" s="51"/>
      <c r="G804" s="77"/>
      <c r="H804" s="77"/>
      <c r="I804" s="77"/>
    </row>
    <row r="805">
      <c r="D805" s="51"/>
      <c r="E805" s="51"/>
      <c r="F805" s="51"/>
      <c r="G805" s="77"/>
      <c r="H805" s="77"/>
      <c r="I805" s="77"/>
    </row>
    <row r="806">
      <c r="D806" s="51"/>
      <c r="E806" s="51"/>
      <c r="F806" s="51"/>
      <c r="G806" s="77"/>
      <c r="H806" s="77"/>
      <c r="I806" s="77"/>
    </row>
    <row r="807">
      <c r="D807" s="51"/>
      <c r="E807" s="51"/>
      <c r="F807" s="51"/>
      <c r="G807" s="77"/>
      <c r="H807" s="77"/>
      <c r="I807" s="77"/>
    </row>
    <row r="808">
      <c r="D808" s="51"/>
      <c r="E808" s="51"/>
      <c r="F808" s="51"/>
      <c r="G808" s="77"/>
      <c r="H808" s="77"/>
      <c r="I808" s="77"/>
    </row>
    <row r="809">
      <c r="D809" s="51"/>
      <c r="E809" s="51"/>
      <c r="F809" s="51"/>
      <c r="G809" s="77"/>
      <c r="H809" s="77"/>
      <c r="I809" s="77"/>
    </row>
    <row r="810">
      <c r="D810" s="51"/>
      <c r="E810" s="51"/>
      <c r="F810" s="51"/>
      <c r="G810" s="77"/>
      <c r="H810" s="77"/>
      <c r="I810" s="77"/>
    </row>
    <row r="811">
      <c r="D811" s="51"/>
      <c r="E811" s="51"/>
      <c r="F811" s="51"/>
      <c r="G811" s="77"/>
      <c r="H811" s="77"/>
      <c r="I811" s="77"/>
    </row>
    <row r="812">
      <c r="D812" s="51"/>
      <c r="E812" s="51"/>
      <c r="F812" s="51"/>
      <c r="G812" s="77"/>
      <c r="H812" s="77"/>
      <c r="I812" s="77"/>
    </row>
    <row r="813">
      <c r="D813" s="51"/>
      <c r="E813" s="51"/>
      <c r="F813" s="51"/>
      <c r="G813" s="77"/>
      <c r="H813" s="77"/>
      <c r="I813" s="77"/>
    </row>
    <row r="814">
      <c r="D814" s="51"/>
      <c r="E814" s="51"/>
      <c r="F814" s="51"/>
      <c r="G814" s="77"/>
      <c r="H814" s="77"/>
      <c r="I814" s="77"/>
    </row>
    <row r="815">
      <c r="D815" s="51"/>
      <c r="E815" s="51"/>
      <c r="F815" s="51"/>
      <c r="G815" s="77"/>
      <c r="H815" s="77"/>
      <c r="I815" s="77"/>
    </row>
    <row r="816">
      <c r="D816" s="51"/>
      <c r="E816" s="51"/>
      <c r="F816" s="51"/>
      <c r="G816" s="77"/>
      <c r="H816" s="77"/>
      <c r="I816" s="77"/>
    </row>
    <row r="817">
      <c r="D817" s="51"/>
      <c r="E817" s="51"/>
      <c r="F817" s="51"/>
      <c r="G817" s="77"/>
      <c r="H817" s="77"/>
      <c r="I817" s="77"/>
    </row>
    <row r="818">
      <c r="D818" s="51"/>
      <c r="E818" s="51"/>
      <c r="F818" s="51"/>
      <c r="G818" s="77"/>
      <c r="H818" s="77"/>
      <c r="I818" s="77"/>
    </row>
    <row r="819">
      <c r="D819" s="51"/>
      <c r="E819" s="51"/>
      <c r="F819" s="51"/>
      <c r="G819" s="77"/>
      <c r="H819" s="77"/>
      <c r="I819" s="77"/>
    </row>
    <row r="820">
      <c r="D820" s="51"/>
      <c r="E820" s="51"/>
      <c r="F820" s="51"/>
      <c r="G820" s="77"/>
      <c r="H820" s="77"/>
      <c r="I820" s="77"/>
    </row>
    <row r="821">
      <c r="D821" s="51"/>
      <c r="E821" s="51"/>
      <c r="F821" s="51"/>
      <c r="G821" s="77"/>
      <c r="H821" s="77"/>
      <c r="I821" s="77"/>
    </row>
    <row r="822">
      <c r="D822" s="51"/>
      <c r="E822" s="51"/>
      <c r="F822" s="51"/>
      <c r="G822" s="77"/>
      <c r="H822" s="77"/>
      <c r="I822" s="77"/>
    </row>
    <row r="823">
      <c r="D823" s="51"/>
      <c r="E823" s="51"/>
      <c r="F823" s="51"/>
      <c r="G823" s="77"/>
      <c r="H823" s="77"/>
      <c r="I823" s="77"/>
    </row>
    <row r="824">
      <c r="D824" s="51"/>
      <c r="E824" s="51"/>
      <c r="F824" s="51"/>
      <c r="G824" s="77"/>
      <c r="H824" s="77"/>
      <c r="I824" s="77"/>
    </row>
    <row r="825">
      <c r="D825" s="51"/>
      <c r="E825" s="51"/>
      <c r="F825" s="51"/>
      <c r="G825" s="77"/>
      <c r="H825" s="77"/>
      <c r="I825" s="77"/>
    </row>
    <row r="826">
      <c r="D826" s="51"/>
      <c r="E826" s="51"/>
      <c r="F826" s="51"/>
      <c r="G826" s="77"/>
      <c r="H826" s="77"/>
      <c r="I826" s="77"/>
    </row>
    <row r="827">
      <c r="D827" s="51"/>
      <c r="E827" s="51"/>
      <c r="F827" s="51"/>
      <c r="G827" s="77"/>
      <c r="H827" s="77"/>
      <c r="I827" s="77"/>
    </row>
    <row r="828">
      <c r="D828" s="51"/>
      <c r="E828" s="51"/>
      <c r="F828" s="51"/>
      <c r="G828" s="77"/>
      <c r="H828" s="77"/>
      <c r="I828" s="77"/>
    </row>
    <row r="829">
      <c r="D829" s="51"/>
      <c r="E829" s="51"/>
      <c r="F829" s="51"/>
      <c r="G829" s="77"/>
      <c r="H829" s="77"/>
      <c r="I829" s="77"/>
    </row>
    <row r="830">
      <c r="D830" s="51"/>
      <c r="E830" s="51"/>
      <c r="F830" s="51"/>
      <c r="G830" s="77"/>
      <c r="H830" s="77"/>
      <c r="I830" s="77"/>
    </row>
    <row r="831">
      <c r="D831" s="51"/>
      <c r="E831" s="51"/>
      <c r="F831" s="51"/>
      <c r="G831" s="77"/>
      <c r="H831" s="77"/>
      <c r="I831" s="77"/>
    </row>
    <row r="832">
      <c r="D832" s="51"/>
      <c r="E832" s="51"/>
      <c r="F832" s="51"/>
      <c r="G832" s="77"/>
      <c r="H832" s="77"/>
      <c r="I832" s="77"/>
    </row>
    <row r="833">
      <c r="D833" s="51"/>
      <c r="E833" s="51"/>
      <c r="F833" s="51"/>
      <c r="G833" s="77"/>
      <c r="H833" s="77"/>
      <c r="I833" s="77"/>
    </row>
    <row r="834">
      <c r="D834" s="51"/>
      <c r="E834" s="51"/>
      <c r="F834" s="51"/>
      <c r="G834" s="77"/>
      <c r="H834" s="77"/>
      <c r="I834" s="77"/>
    </row>
    <row r="835">
      <c r="D835" s="51"/>
      <c r="E835" s="51"/>
      <c r="F835" s="51"/>
      <c r="G835" s="77"/>
      <c r="H835" s="77"/>
      <c r="I835" s="77"/>
    </row>
    <row r="836">
      <c r="D836" s="51"/>
      <c r="E836" s="51"/>
      <c r="F836" s="51"/>
      <c r="G836" s="77"/>
      <c r="H836" s="77"/>
      <c r="I836" s="77"/>
    </row>
    <row r="837">
      <c r="D837" s="51"/>
      <c r="E837" s="51"/>
      <c r="F837" s="51"/>
      <c r="G837" s="77"/>
      <c r="H837" s="77"/>
      <c r="I837" s="77"/>
    </row>
    <row r="838">
      <c r="D838" s="51"/>
      <c r="E838" s="51"/>
      <c r="F838" s="51"/>
      <c r="G838" s="77"/>
      <c r="H838" s="77"/>
      <c r="I838" s="77"/>
    </row>
    <row r="839">
      <c r="D839" s="51"/>
      <c r="E839" s="51"/>
      <c r="F839" s="51"/>
      <c r="G839" s="77"/>
      <c r="H839" s="77"/>
      <c r="I839" s="77"/>
    </row>
    <row r="840">
      <c r="D840" s="51"/>
      <c r="E840" s="51"/>
      <c r="F840" s="51"/>
      <c r="G840" s="77"/>
      <c r="H840" s="77"/>
      <c r="I840" s="77"/>
    </row>
    <row r="841">
      <c r="D841" s="51"/>
      <c r="E841" s="51"/>
      <c r="F841" s="51"/>
      <c r="G841" s="77"/>
      <c r="H841" s="77"/>
      <c r="I841" s="77"/>
    </row>
    <row r="842">
      <c r="D842" s="51"/>
      <c r="E842" s="51"/>
      <c r="F842" s="51"/>
      <c r="G842" s="77"/>
      <c r="H842" s="77"/>
      <c r="I842" s="77"/>
    </row>
    <row r="843">
      <c r="D843" s="51"/>
      <c r="E843" s="51"/>
      <c r="F843" s="51"/>
      <c r="G843" s="77"/>
      <c r="H843" s="77"/>
      <c r="I843" s="77"/>
    </row>
    <row r="844">
      <c r="D844" s="51"/>
      <c r="E844" s="51"/>
      <c r="F844" s="51"/>
      <c r="G844" s="77"/>
      <c r="H844" s="77"/>
      <c r="I844" s="77"/>
    </row>
    <row r="845">
      <c r="D845" s="51"/>
      <c r="E845" s="51"/>
      <c r="F845" s="51"/>
      <c r="G845" s="77"/>
      <c r="H845" s="77"/>
      <c r="I845" s="77"/>
    </row>
    <row r="846">
      <c r="D846" s="51"/>
      <c r="E846" s="51"/>
      <c r="F846" s="51"/>
      <c r="G846" s="77"/>
      <c r="H846" s="77"/>
      <c r="I846" s="77"/>
    </row>
    <row r="847">
      <c r="D847" s="51"/>
      <c r="E847" s="51"/>
      <c r="F847" s="51"/>
      <c r="G847" s="77"/>
      <c r="H847" s="77"/>
      <c r="I847" s="77"/>
    </row>
    <row r="848">
      <c r="D848" s="51"/>
      <c r="E848" s="51"/>
      <c r="F848" s="51"/>
      <c r="G848" s="77"/>
      <c r="H848" s="77"/>
      <c r="I848" s="77"/>
    </row>
    <row r="849">
      <c r="D849" s="51"/>
      <c r="E849" s="51"/>
      <c r="F849" s="51"/>
      <c r="G849" s="77"/>
      <c r="H849" s="77"/>
      <c r="I849" s="77"/>
    </row>
    <row r="850">
      <c r="D850" s="51"/>
      <c r="E850" s="51"/>
      <c r="F850" s="51"/>
      <c r="G850" s="77"/>
      <c r="H850" s="77"/>
      <c r="I850" s="77"/>
    </row>
    <row r="851">
      <c r="D851" s="51"/>
      <c r="E851" s="51"/>
      <c r="F851" s="51"/>
      <c r="G851" s="77"/>
      <c r="H851" s="77"/>
      <c r="I851" s="77"/>
    </row>
    <row r="852">
      <c r="D852" s="51"/>
      <c r="E852" s="51"/>
      <c r="F852" s="51"/>
      <c r="G852" s="77"/>
      <c r="H852" s="77"/>
      <c r="I852" s="77"/>
    </row>
    <row r="853">
      <c r="D853" s="51"/>
      <c r="E853" s="51"/>
      <c r="F853" s="51"/>
      <c r="G853" s="77"/>
      <c r="H853" s="77"/>
      <c r="I853" s="77"/>
    </row>
    <row r="854">
      <c r="D854" s="51"/>
      <c r="E854" s="51"/>
      <c r="F854" s="51"/>
      <c r="G854" s="77"/>
      <c r="H854" s="77"/>
      <c r="I854" s="77"/>
    </row>
    <row r="855">
      <c r="D855" s="51"/>
      <c r="E855" s="51"/>
      <c r="F855" s="51"/>
      <c r="G855" s="77"/>
      <c r="H855" s="77"/>
      <c r="I855" s="77"/>
    </row>
    <row r="856">
      <c r="D856" s="51"/>
      <c r="E856" s="51"/>
      <c r="F856" s="51"/>
      <c r="G856" s="77"/>
      <c r="H856" s="77"/>
      <c r="I856" s="77"/>
    </row>
    <row r="857">
      <c r="D857" s="51"/>
      <c r="E857" s="51"/>
      <c r="F857" s="51"/>
      <c r="G857" s="77"/>
      <c r="H857" s="77"/>
      <c r="I857" s="77"/>
    </row>
    <row r="858">
      <c r="D858" s="51"/>
      <c r="E858" s="51"/>
      <c r="F858" s="51"/>
      <c r="G858" s="77"/>
      <c r="H858" s="77"/>
      <c r="I858" s="77"/>
    </row>
    <row r="859">
      <c r="D859" s="51"/>
      <c r="E859" s="51"/>
      <c r="F859" s="51"/>
      <c r="G859" s="77"/>
      <c r="H859" s="77"/>
      <c r="I859" s="77"/>
    </row>
    <row r="860">
      <c r="D860" s="51"/>
      <c r="E860" s="51"/>
      <c r="F860" s="51"/>
      <c r="G860" s="77"/>
      <c r="H860" s="77"/>
      <c r="I860" s="77"/>
    </row>
    <row r="861">
      <c r="D861" s="51"/>
      <c r="E861" s="51"/>
      <c r="F861" s="51"/>
      <c r="G861" s="77"/>
      <c r="H861" s="77"/>
      <c r="I861" s="77"/>
    </row>
    <row r="862">
      <c r="D862" s="51"/>
      <c r="E862" s="51"/>
      <c r="F862" s="51"/>
      <c r="G862" s="77"/>
      <c r="H862" s="77"/>
      <c r="I862" s="77"/>
    </row>
    <row r="863">
      <c r="D863" s="51"/>
      <c r="E863" s="51"/>
      <c r="F863" s="51"/>
      <c r="G863" s="77"/>
      <c r="H863" s="77"/>
      <c r="I863" s="77"/>
    </row>
    <row r="864">
      <c r="D864" s="51"/>
      <c r="E864" s="51"/>
      <c r="F864" s="51"/>
      <c r="G864" s="77"/>
      <c r="H864" s="77"/>
      <c r="I864" s="77"/>
    </row>
    <row r="865">
      <c r="D865" s="51"/>
      <c r="E865" s="51"/>
      <c r="F865" s="51"/>
      <c r="G865" s="77"/>
      <c r="H865" s="77"/>
      <c r="I865" s="77"/>
    </row>
    <row r="866">
      <c r="D866" s="51"/>
      <c r="E866" s="51"/>
      <c r="F866" s="51"/>
      <c r="G866" s="77"/>
      <c r="H866" s="77"/>
      <c r="I866" s="77"/>
    </row>
    <row r="867">
      <c r="D867" s="51"/>
      <c r="E867" s="51"/>
      <c r="F867" s="51"/>
      <c r="G867" s="77"/>
      <c r="H867" s="77"/>
      <c r="I867" s="77"/>
    </row>
    <row r="868">
      <c r="D868" s="51"/>
      <c r="E868" s="51"/>
      <c r="F868" s="51"/>
      <c r="G868" s="77"/>
      <c r="H868" s="77"/>
      <c r="I868" s="77"/>
    </row>
    <row r="869">
      <c r="D869" s="51"/>
      <c r="E869" s="51"/>
      <c r="F869" s="51"/>
      <c r="G869" s="77"/>
      <c r="H869" s="77"/>
      <c r="I869" s="77"/>
    </row>
    <row r="870">
      <c r="D870" s="51"/>
      <c r="E870" s="51"/>
      <c r="F870" s="51"/>
      <c r="G870" s="77"/>
      <c r="H870" s="77"/>
      <c r="I870" s="77"/>
    </row>
    <row r="871">
      <c r="D871" s="51"/>
      <c r="E871" s="51"/>
      <c r="F871" s="51"/>
      <c r="G871" s="77"/>
      <c r="H871" s="77"/>
      <c r="I871" s="77"/>
    </row>
    <row r="872">
      <c r="D872" s="51"/>
      <c r="E872" s="51"/>
      <c r="F872" s="51"/>
      <c r="G872" s="77"/>
      <c r="H872" s="77"/>
      <c r="I872" s="77"/>
    </row>
    <row r="873">
      <c r="D873" s="51"/>
      <c r="E873" s="51"/>
      <c r="F873" s="51"/>
      <c r="G873" s="77"/>
      <c r="H873" s="77"/>
      <c r="I873" s="77"/>
    </row>
    <row r="874">
      <c r="D874" s="51"/>
      <c r="E874" s="51"/>
      <c r="F874" s="51"/>
      <c r="G874" s="77"/>
      <c r="H874" s="77"/>
      <c r="I874" s="77"/>
    </row>
    <row r="875">
      <c r="D875" s="51"/>
      <c r="E875" s="51"/>
      <c r="F875" s="51"/>
      <c r="G875" s="77"/>
      <c r="H875" s="77"/>
      <c r="I875" s="77"/>
    </row>
    <row r="876">
      <c r="D876" s="51"/>
      <c r="E876" s="51"/>
      <c r="F876" s="51"/>
      <c r="G876" s="77"/>
      <c r="H876" s="77"/>
      <c r="I876" s="77"/>
    </row>
    <row r="877">
      <c r="D877" s="51"/>
      <c r="E877" s="51"/>
      <c r="F877" s="51"/>
      <c r="G877" s="77"/>
      <c r="H877" s="77"/>
      <c r="I877" s="77"/>
    </row>
    <row r="878">
      <c r="D878" s="51"/>
      <c r="E878" s="51"/>
      <c r="F878" s="51"/>
      <c r="G878" s="77"/>
      <c r="H878" s="77"/>
      <c r="I878" s="77"/>
    </row>
    <row r="879">
      <c r="D879" s="51"/>
      <c r="E879" s="51"/>
      <c r="F879" s="51"/>
      <c r="G879" s="77"/>
      <c r="H879" s="77"/>
      <c r="I879" s="77"/>
    </row>
    <row r="880">
      <c r="D880" s="51"/>
      <c r="E880" s="51"/>
      <c r="F880" s="51"/>
      <c r="G880" s="77"/>
      <c r="H880" s="77"/>
      <c r="I880" s="77"/>
    </row>
    <row r="881">
      <c r="D881" s="51"/>
      <c r="E881" s="51"/>
      <c r="F881" s="51"/>
      <c r="G881" s="77"/>
      <c r="H881" s="77"/>
      <c r="I881" s="77"/>
    </row>
    <row r="882">
      <c r="D882" s="51"/>
      <c r="E882" s="51"/>
      <c r="F882" s="51"/>
      <c r="G882" s="77"/>
      <c r="H882" s="77"/>
      <c r="I882" s="77"/>
    </row>
    <row r="883">
      <c r="D883" s="51"/>
      <c r="E883" s="51"/>
      <c r="F883" s="51"/>
      <c r="G883" s="77"/>
      <c r="H883" s="77"/>
      <c r="I883" s="77"/>
    </row>
    <row r="884">
      <c r="D884" s="51"/>
      <c r="E884" s="51"/>
      <c r="F884" s="51"/>
      <c r="G884" s="77"/>
      <c r="H884" s="77"/>
      <c r="I884" s="77"/>
    </row>
    <row r="885">
      <c r="D885" s="51"/>
      <c r="E885" s="51"/>
      <c r="F885" s="51"/>
      <c r="G885" s="77"/>
      <c r="H885" s="77"/>
      <c r="I885" s="77"/>
    </row>
    <row r="886">
      <c r="D886" s="51"/>
      <c r="E886" s="51"/>
      <c r="F886" s="51"/>
      <c r="G886" s="77"/>
      <c r="H886" s="77"/>
      <c r="I886" s="77"/>
    </row>
    <row r="887">
      <c r="D887" s="51"/>
      <c r="E887" s="51"/>
      <c r="F887" s="51"/>
      <c r="G887" s="77"/>
      <c r="H887" s="77"/>
      <c r="I887" s="77"/>
    </row>
    <row r="888">
      <c r="D888" s="51"/>
      <c r="E888" s="51"/>
      <c r="F888" s="51"/>
      <c r="G888" s="77"/>
      <c r="H888" s="77"/>
      <c r="I888" s="77"/>
    </row>
    <row r="889">
      <c r="D889" s="51"/>
      <c r="E889" s="51"/>
      <c r="F889" s="51"/>
      <c r="G889" s="77"/>
      <c r="H889" s="77"/>
      <c r="I889" s="77"/>
    </row>
    <row r="890">
      <c r="D890" s="51"/>
      <c r="E890" s="51"/>
      <c r="F890" s="51"/>
      <c r="G890" s="77"/>
      <c r="H890" s="77"/>
      <c r="I890" s="77"/>
    </row>
    <row r="891">
      <c r="D891" s="51"/>
      <c r="E891" s="51"/>
      <c r="F891" s="51"/>
      <c r="G891" s="77"/>
      <c r="H891" s="77"/>
      <c r="I891" s="77"/>
    </row>
    <row r="892">
      <c r="D892" s="51"/>
      <c r="E892" s="51"/>
      <c r="F892" s="51"/>
      <c r="G892" s="77"/>
      <c r="H892" s="77"/>
      <c r="I892" s="77"/>
    </row>
    <row r="893">
      <c r="D893" s="51"/>
      <c r="E893" s="51"/>
      <c r="F893" s="51"/>
      <c r="G893" s="77"/>
      <c r="H893" s="77"/>
      <c r="I893" s="77"/>
    </row>
    <row r="894">
      <c r="D894" s="51"/>
      <c r="E894" s="51"/>
      <c r="F894" s="51"/>
      <c r="G894" s="77"/>
      <c r="H894" s="77"/>
      <c r="I894" s="77"/>
    </row>
    <row r="895">
      <c r="D895" s="51"/>
      <c r="E895" s="51"/>
      <c r="F895" s="51"/>
      <c r="G895" s="77"/>
      <c r="H895" s="77"/>
      <c r="I895" s="77"/>
    </row>
    <row r="896">
      <c r="D896" s="51"/>
      <c r="E896" s="51"/>
      <c r="F896" s="51"/>
      <c r="G896" s="77"/>
      <c r="H896" s="77"/>
      <c r="I896" s="77"/>
    </row>
    <row r="897">
      <c r="D897" s="51"/>
      <c r="E897" s="51"/>
      <c r="F897" s="51"/>
      <c r="G897" s="77"/>
      <c r="H897" s="77"/>
      <c r="I897" s="77"/>
    </row>
    <row r="898">
      <c r="D898" s="51"/>
      <c r="E898" s="51"/>
      <c r="F898" s="51"/>
      <c r="G898" s="77"/>
      <c r="H898" s="77"/>
      <c r="I898" s="77"/>
    </row>
    <row r="899">
      <c r="D899" s="51"/>
      <c r="E899" s="51"/>
      <c r="F899" s="51"/>
      <c r="G899" s="77"/>
      <c r="H899" s="77"/>
      <c r="I899" s="77"/>
    </row>
    <row r="900">
      <c r="D900" s="51"/>
      <c r="E900" s="51"/>
      <c r="F900" s="51"/>
      <c r="G900" s="77"/>
      <c r="H900" s="77"/>
      <c r="I900" s="77"/>
    </row>
    <row r="901">
      <c r="D901" s="51"/>
      <c r="E901" s="51"/>
      <c r="F901" s="51"/>
      <c r="G901" s="77"/>
      <c r="H901" s="77"/>
      <c r="I901" s="77"/>
    </row>
    <row r="902">
      <c r="D902" s="51"/>
      <c r="E902" s="51"/>
      <c r="F902" s="51"/>
      <c r="G902" s="77"/>
      <c r="H902" s="77"/>
      <c r="I902" s="77"/>
    </row>
    <row r="903">
      <c r="D903" s="51"/>
      <c r="E903" s="51"/>
      <c r="F903" s="51"/>
      <c r="G903" s="77"/>
      <c r="H903" s="77"/>
      <c r="I903" s="77"/>
    </row>
    <row r="904">
      <c r="D904" s="51"/>
      <c r="E904" s="51"/>
      <c r="F904" s="51"/>
      <c r="G904" s="77"/>
      <c r="H904" s="77"/>
      <c r="I904" s="77"/>
    </row>
    <row r="905">
      <c r="D905" s="51"/>
      <c r="E905" s="51"/>
      <c r="F905" s="51"/>
      <c r="G905" s="77"/>
      <c r="H905" s="77"/>
      <c r="I905" s="77"/>
    </row>
    <row r="906">
      <c r="D906" s="51"/>
      <c r="E906" s="51"/>
      <c r="F906" s="51"/>
      <c r="G906" s="77"/>
      <c r="H906" s="77"/>
      <c r="I906" s="77"/>
    </row>
    <row r="907">
      <c r="D907" s="51"/>
      <c r="E907" s="51"/>
      <c r="F907" s="51"/>
      <c r="G907" s="77"/>
      <c r="H907" s="77"/>
      <c r="I907" s="77"/>
    </row>
    <row r="908">
      <c r="D908" s="51"/>
      <c r="E908" s="51"/>
      <c r="F908" s="51"/>
      <c r="G908" s="77"/>
      <c r="H908" s="77"/>
      <c r="I908" s="77"/>
    </row>
    <row r="909">
      <c r="D909" s="51"/>
      <c r="E909" s="51"/>
      <c r="F909" s="51"/>
      <c r="G909" s="77"/>
      <c r="H909" s="77"/>
      <c r="I909" s="77"/>
    </row>
    <row r="910">
      <c r="D910" s="51"/>
      <c r="E910" s="51"/>
      <c r="F910" s="51"/>
      <c r="G910" s="77"/>
      <c r="H910" s="77"/>
      <c r="I910" s="77"/>
    </row>
    <row r="911">
      <c r="D911" s="51"/>
      <c r="E911" s="51"/>
      <c r="F911" s="51"/>
      <c r="G911" s="77"/>
      <c r="H911" s="77"/>
      <c r="I911" s="77"/>
    </row>
    <row r="912">
      <c r="D912" s="51"/>
      <c r="E912" s="51"/>
      <c r="F912" s="51"/>
      <c r="G912" s="77"/>
      <c r="H912" s="77"/>
      <c r="I912" s="77"/>
    </row>
    <row r="913">
      <c r="D913" s="51"/>
      <c r="E913" s="51"/>
      <c r="F913" s="51"/>
      <c r="G913" s="77"/>
      <c r="H913" s="77"/>
      <c r="I913" s="77"/>
    </row>
    <row r="914">
      <c r="D914" s="51"/>
      <c r="E914" s="51"/>
      <c r="F914" s="51"/>
      <c r="G914" s="77"/>
      <c r="H914" s="77"/>
      <c r="I914" s="77"/>
    </row>
    <row r="915">
      <c r="D915" s="51"/>
      <c r="E915" s="51"/>
      <c r="F915" s="51"/>
      <c r="G915" s="77"/>
      <c r="H915" s="77"/>
      <c r="I915" s="77"/>
    </row>
    <row r="916">
      <c r="D916" s="51"/>
      <c r="E916" s="51"/>
      <c r="F916" s="51"/>
      <c r="G916" s="77"/>
      <c r="H916" s="77"/>
      <c r="I916" s="77"/>
    </row>
    <row r="917">
      <c r="D917" s="51"/>
      <c r="E917" s="51"/>
      <c r="F917" s="51"/>
      <c r="G917" s="77"/>
      <c r="H917" s="77"/>
      <c r="I917" s="77"/>
    </row>
    <row r="918">
      <c r="D918" s="51"/>
      <c r="E918" s="51"/>
      <c r="F918" s="51"/>
      <c r="G918" s="77"/>
      <c r="H918" s="77"/>
      <c r="I918" s="77"/>
    </row>
    <row r="919">
      <c r="D919" s="51"/>
      <c r="E919" s="51"/>
      <c r="F919" s="51"/>
      <c r="G919" s="77"/>
      <c r="H919" s="77"/>
      <c r="I919" s="77"/>
    </row>
    <row r="920">
      <c r="D920" s="51"/>
      <c r="E920" s="51"/>
      <c r="F920" s="51"/>
      <c r="G920" s="77"/>
      <c r="H920" s="77"/>
      <c r="I920" s="77"/>
    </row>
    <row r="921">
      <c r="D921" s="51"/>
      <c r="E921" s="51"/>
      <c r="F921" s="51"/>
      <c r="G921" s="77"/>
      <c r="H921" s="77"/>
      <c r="I921" s="77"/>
    </row>
    <row r="922">
      <c r="D922" s="51"/>
      <c r="E922" s="51"/>
      <c r="F922" s="51"/>
      <c r="G922" s="77"/>
      <c r="H922" s="77"/>
      <c r="I922" s="77"/>
    </row>
    <row r="923">
      <c r="D923" s="51"/>
      <c r="E923" s="51"/>
      <c r="F923" s="51"/>
      <c r="G923" s="77"/>
      <c r="H923" s="77"/>
      <c r="I923" s="77"/>
    </row>
    <row r="924">
      <c r="D924" s="51"/>
      <c r="E924" s="51"/>
      <c r="F924" s="51"/>
      <c r="G924" s="77"/>
      <c r="H924" s="77"/>
      <c r="I924" s="77"/>
    </row>
    <row r="925">
      <c r="D925" s="51"/>
      <c r="E925" s="51"/>
      <c r="F925" s="51"/>
      <c r="G925" s="77"/>
      <c r="H925" s="77"/>
      <c r="I925" s="77"/>
    </row>
    <row r="926">
      <c r="D926" s="51"/>
      <c r="E926" s="51"/>
      <c r="F926" s="51"/>
      <c r="G926" s="77"/>
      <c r="H926" s="77"/>
      <c r="I926" s="77"/>
    </row>
    <row r="927">
      <c r="D927" s="51"/>
      <c r="E927" s="51"/>
      <c r="F927" s="51"/>
      <c r="G927" s="77"/>
      <c r="H927" s="77"/>
      <c r="I927" s="77"/>
    </row>
    <row r="928">
      <c r="D928" s="51"/>
      <c r="E928" s="51"/>
      <c r="F928" s="51"/>
      <c r="G928" s="77"/>
      <c r="H928" s="77"/>
      <c r="I928" s="77"/>
    </row>
    <row r="929">
      <c r="D929" s="51"/>
      <c r="E929" s="51"/>
      <c r="F929" s="51"/>
      <c r="G929" s="77"/>
      <c r="H929" s="77"/>
      <c r="I929" s="77"/>
    </row>
    <row r="930">
      <c r="D930" s="51"/>
      <c r="E930" s="51"/>
      <c r="F930" s="51"/>
      <c r="G930" s="77"/>
      <c r="H930" s="77"/>
      <c r="I930" s="77"/>
    </row>
    <row r="931">
      <c r="D931" s="51"/>
      <c r="E931" s="51"/>
      <c r="F931" s="51"/>
      <c r="G931" s="77"/>
      <c r="H931" s="77"/>
      <c r="I931" s="77"/>
    </row>
    <row r="932">
      <c r="D932" s="51"/>
      <c r="E932" s="51"/>
      <c r="F932" s="51"/>
      <c r="G932" s="77"/>
      <c r="H932" s="77"/>
      <c r="I932" s="77"/>
    </row>
    <row r="933">
      <c r="D933" s="51"/>
      <c r="E933" s="51"/>
      <c r="F933" s="51"/>
      <c r="G933" s="77"/>
      <c r="H933" s="77"/>
      <c r="I933" s="77"/>
    </row>
    <row r="934">
      <c r="D934" s="51"/>
      <c r="E934" s="51"/>
      <c r="F934" s="51"/>
      <c r="G934" s="77"/>
      <c r="H934" s="77"/>
      <c r="I934" s="77"/>
    </row>
    <row r="935">
      <c r="D935" s="51"/>
      <c r="E935" s="51"/>
      <c r="F935" s="51"/>
      <c r="G935" s="77"/>
      <c r="H935" s="77"/>
      <c r="I935" s="77"/>
    </row>
    <row r="936">
      <c r="D936" s="51"/>
      <c r="E936" s="51"/>
      <c r="F936" s="51"/>
      <c r="G936" s="77"/>
      <c r="H936" s="77"/>
      <c r="I936" s="77"/>
    </row>
    <row r="937">
      <c r="D937" s="51"/>
      <c r="E937" s="51"/>
      <c r="F937" s="51"/>
      <c r="G937" s="77"/>
      <c r="H937" s="77"/>
      <c r="I937" s="77"/>
    </row>
    <row r="938">
      <c r="D938" s="51"/>
      <c r="E938" s="51"/>
      <c r="F938" s="51"/>
      <c r="G938" s="77"/>
      <c r="H938" s="77"/>
      <c r="I938" s="77"/>
    </row>
    <row r="939">
      <c r="D939" s="51"/>
      <c r="E939" s="51"/>
      <c r="F939" s="51"/>
      <c r="G939" s="77"/>
      <c r="H939" s="77"/>
      <c r="I939" s="77"/>
    </row>
    <row r="940">
      <c r="D940" s="51"/>
      <c r="E940" s="51"/>
      <c r="F940" s="51"/>
      <c r="G940" s="77"/>
      <c r="H940" s="77"/>
      <c r="I940" s="77"/>
    </row>
    <row r="941">
      <c r="D941" s="51"/>
      <c r="E941" s="51"/>
      <c r="F941" s="51"/>
      <c r="G941" s="77"/>
      <c r="H941" s="77"/>
      <c r="I941" s="77"/>
    </row>
    <row r="942">
      <c r="D942" s="51"/>
      <c r="E942" s="51"/>
      <c r="F942" s="51"/>
      <c r="G942" s="77"/>
      <c r="H942" s="77"/>
      <c r="I942" s="77"/>
    </row>
    <row r="943">
      <c r="D943" s="51"/>
      <c r="E943" s="51"/>
      <c r="F943" s="51"/>
      <c r="G943" s="77"/>
      <c r="H943" s="77"/>
      <c r="I943" s="77"/>
    </row>
    <row r="944">
      <c r="D944" s="51"/>
      <c r="E944" s="51"/>
      <c r="F944" s="51"/>
      <c r="G944" s="77"/>
      <c r="H944" s="77"/>
      <c r="I944" s="77"/>
    </row>
    <row r="945">
      <c r="D945" s="51"/>
      <c r="E945" s="51"/>
      <c r="F945" s="51"/>
      <c r="G945" s="77"/>
      <c r="H945" s="77"/>
      <c r="I945" s="77"/>
    </row>
    <row r="946">
      <c r="D946" s="51"/>
      <c r="E946" s="51"/>
      <c r="F946" s="51"/>
      <c r="G946" s="77"/>
      <c r="H946" s="77"/>
      <c r="I946" s="77"/>
    </row>
    <row r="947">
      <c r="D947" s="51"/>
      <c r="E947" s="51"/>
      <c r="F947" s="51"/>
      <c r="G947" s="77"/>
      <c r="H947" s="77"/>
      <c r="I947" s="77"/>
    </row>
    <row r="948">
      <c r="D948" s="51"/>
      <c r="E948" s="51"/>
      <c r="F948" s="51"/>
      <c r="G948" s="77"/>
      <c r="H948" s="77"/>
      <c r="I948" s="77"/>
    </row>
    <row r="949">
      <c r="D949" s="51"/>
      <c r="E949" s="51"/>
      <c r="F949" s="51"/>
      <c r="G949" s="77"/>
      <c r="H949" s="77"/>
      <c r="I949" s="77"/>
    </row>
    <row r="950">
      <c r="D950" s="51"/>
      <c r="E950" s="51"/>
      <c r="F950" s="51"/>
      <c r="G950" s="77"/>
      <c r="H950" s="77"/>
      <c r="I950" s="77"/>
    </row>
    <row r="951">
      <c r="D951" s="51"/>
      <c r="E951" s="51"/>
      <c r="F951" s="51"/>
      <c r="G951" s="77"/>
      <c r="H951" s="77"/>
      <c r="I951" s="77"/>
    </row>
    <row r="952">
      <c r="D952" s="51"/>
      <c r="E952" s="51"/>
      <c r="F952" s="51"/>
      <c r="G952" s="77"/>
      <c r="H952" s="77"/>
      <c r="I952" s="77"/>
    </row>
    <row r="953">
      <c r="D953" s="51"/>
      <c r="E953" s="51"/>
      <c r="F953" s="51"/>
      <c r="G953" s="77"/>
      <c r="H953" s="77"/>
      <c r="I953" s="77"/>
    </row>
    <row r="954">
      <c r="D954" s="51"/>
      <c r="E954" s="51"/>
      <c r="F954" s="51"/>
      <c r="G954" s="77"/>
      <c r="H954" s="77"/>
      <c r="I954" s="77"/>
    </row>
    <row r="955">
      <c r="D955" s="51"/>
      <c r="E955" s="51"/>
      <c r="F955" s="51"/>
      <c r="G955" s="77"/>
      <c r="H955" s="77"/>
      <c r="I955" s="77"/>
    </row>
    <row r="956">
      <c r="D956" s="51"/>
      <c r="E956" s="51"/>
      <c r="F956" s="51"/>
      <c r="G956" s="77"/>
      <c r="H956" s="77"/>
      <c r="I956" s="77"/>
    </row>
    <row r="957">
      <c r="D957" s="51"/>
      <c r="E957" s="51"/>
      <c r="F957" s="51"/>
      <c r="G957" s="77"/>
      <c r="H957" s="77"/>
      <c r="I957" s="77"/>
    </row>
    <row r="958">
      <c r="D958" s="51"/>
      <c r="E958" s="51"/>
      <c r="F958" s="51"/>
      <c r="G958" s="77"/>
      <c r="H958" s="77"/>
      <c r="I958" s="77"/>
    </row>
    <row r="959">
      <c r="D959" s="51"/>
      <c r="E959" s="51"/>
      <c r="F959" s="51"/>
      <c r="G959" s="77"/>
      <c r="H959" s="77"/>
      <c r="I959" s="77"/>
    </row>
    <row r="960">
      <c r="D960" s="51"/>
      <c r="E960" s="51"/>
      <c r="F960" s="51"/>
      <c r="G960" s="77"/>
      <c r="H960" s="77"/>
      <c r="I960" s="77"/>
    </row>
    <row r="961">
      <c r="D961" s="51"/>
      <c r="E961" s="51"/>
      <c r="F961" s="51"/>
      <c r="G961" s="77"/>
      <c r="H961" s="77"/>
      <c r="I961" s="77"/>
    </row>
    <row r="962">
      <c r="D962" s="51"/>
      <c r="E962" s="51"/>
      <c r="F962" s="51"/>
      <c r="G962" s="77"/>
      <c r="H962" s="77"/>
      <c r="I962" s="77"/>
    </row>
    <row r="963">
      <c r="D963" s="51"/>
      <c r="E963" s="51"/>
      <c r="F963" s="51"/>
      <c r="G963" s="77"/>
      <c r="H963" s="77"/>
      <c r="I963" s="77"/>
    </row>
    <row r="964">
      <c r="D964" s="51"/>
      <c r="E964" s="51"/>
      <c r="F964" s="51"/>
      <c r="G964" s="77"/>
      <c r="H964" s="77"/>
      <c r="I964" s="77"/>
    </row>
    <row r="965">
      <c r="D965" s="51"/>
      <c r="E965" s="51"/>
      <c r="F965" s="51"/>
      <c r="G965" s="77"/>
      <c r="H965" s="77"/>
      <c r="I965" s="77"/>
    </row>
    <row r="966">
      <c r="D966" s="51"/>
      <c r="E966" s="51"/>
      <c r="F966" s="51"/>
      <c r="G966" s="77"/>
      <c r="H966" s="77"/>
      <c r="I966" s="77"/>
    </row>
    <row r="967">
      <c r="D967" s="51"/>
      <c r="E967" s="51"/>
      <c r="F967" s="51"/>
      <c r="G967" s="77"/>
      <c r="H967" s="77"/>
      <c r="I967" s="77"/>
    </row>
    <row r="968">
      <c r="D968" s="51"/>
      <c r="E968" s="51"/>
      <c r="F968" s="51"/>
      <c r="G968" s="77"/>
      <c r="H968" s="77"/>
      <c r="I968" s="77"/>
    </row>
    <row r="969">
      <c r="D969" s="51"/>
      <c r="E969" s="51"/>
      <c r="F969" s="51"/>
      <c r="G969" s="77"/>
      <c r="H969" s="77"/>
      <c r="I969" s="77"/>
    </row>
    <row r="970">
      <c r="D970" s="51"/>
      <c r="E970" s="51"/>
      <c r="F970" s="51"/>
      <c r="G970" s="77"/>
      <c r="H970" s="77"/>
      <c r="I970" s="77"/>
    </row>
    <row r="971">
      <c r="D971" s="51"/>
      <c r="E971" s="51"/>
      <c r="F971" s="51"/>
      <c r="G971" s="77"/>
      <c r="H971" s="77"/>
      <c r="I971" s="77"/>
    </row>
    <row r="972">
      <c r="D972" s="51"/>
      <c r="E972" s="51"/>
      <c r="F972" s="51"/>
      <c r="G972" s="77"/>
      <c r="H972" s="77"/>
      <c r="I972" s="77"/>
    </row>
    <row r="973">
      <c r="D973" s="51"/>
      <c r="E973" s="51"/>
      <c r="F973" s="51"/>
      <c r="G973" s="77"/>
      <c r="H973" s="77"/>
      <c r="I973" s="77"/>
    </row>
    <row r="974">
      <c r="D974" s="51"/>
      <c r="E974" s="51"/>
      <c r="F974" s="51"/>
      <c r="G974" s="77"/>
      <c r="H974" s="77"/>
      <c r="I974" s="77"/>
    </row>
    <row r="975">
      <c r="D975" s="51"/>
      <c r="E975" s="51"/>
      <c r="F975" s="51"/>
      <c r="G975" s="77"/>
      <c r="H975" s="77"/>
      <c r="I975" s="77"/>
    </row>
    <row r="976">
      <c r="D976" s="51"/>
      <c r="E976" s="51"/>
      <c r="F976" s="51"/>
      <c r="G976" s="77"/>
      <c r="H976" s="77"/>
      <c r="I976" s="77"/>
    </row>
    <row r="977">
      <c r="D977" s="51"/>
      <c r="E977" s="51"/>
      <c r="F977" s="51"/>
      <c r="G977" s="77"/>
      <c r="H977" s="77"/>
      <c r="I977" s="77"/>
    </row>
    <row r="978">
      <c r="D978" s="51"/>
      <c r="E978" s="51"/>
      <c r="F978" s="51"/>
      <c r="G978" s="77"/>
      <c r="H978" s="77"/>
      <c r="I978" s="77"/>
    </row>
    <row r="979">
      <c r="D979" s="51"/>
      <c r="E979" s="51"/>
      <c r="F979" s="51"/>
      <c r="G979" s="77"/>
      <c r="H979" s="77"/>
      <c r="I979" s="77"/>
    </row>
    <row r="980">
      <c r="D980" s="51"/>
      <c r="E980" s="51"/>
      <c r="F980" s="51"/>
      <c r="G980" s="77"/>
      <c r="H980" s="77"/>
      <c r="I980" s="77"/>
    </row>
    <row r="981">
      <c r="D981" s="51"/>
      <c r="E981" s="51"/>
      <c r="F981" s="51"/>
      <c r="G981" s="77"/>
      <c r="H981" s="77"/>
      <c r="I981" s="77"/>
    </row>
    <row r="982">
      <c r="D982" s="51"/>
      <c r="E982" s="51"/>
      <c r="F982" s="51"/>
      <c r="G982" s="77"/>
      <c r="H982" s="77"/>
      <c r="I982" s="77"/>
    </row>
    <row r="983">
      <c r="D983" s="51"/>
      <c r="E983" s="51"/>
      <c r="F983" s="51"/>
      <c r="G983" s="77"/>
      <c r="H983" s="77"/>
      <c r="I983" s="77"/>
    </row>
    <row r="984">
      <c r="D984" s="51"/>
      <c r="E984" s="51"/>
      <c r="F984" s="51"/>
      <c r="G984" s="77"/>
      <c r="H984" s="77"/>
      <c r="I984" s="77"/>
    </row>
    <row r="985">
      <c r="D985" s="51"/>
      <c r="E985" s="51"/>
      <c r="F985" s="51"/>
      <c r="G985" s="77"/>
      <c r="H985" s="77"/>
      <c r="I985" s="77"/>
    </row>
    <row r="986">
      <c r="D986" s="51"/>
      <c r="E986" s="51"/>
      <c r="F986" s="51"/>
      <c r="G986" s="77"/>
      <c r="H986" s="77"/>
      <c r="I986" s="77"/>
    </row>
    <row r="987">
      <c r="D987" s="51"/>
      <c r="E987" s="51"/>
      <c r="F987" s="51"/>
      <c r="G987" s="77"/>
      <c r="H987" s="77"/>
      <c r="I987" s="77"/>
    </row>
    <row r="988">
      <c r="D988" s="51"/>
      <c r="E988" s="51"/>
      <c r="F988" s="51"/>
      <c r="G988" s="77"/>
      <c r="H988" s="77"/>
      <c r="I988" s="77"/>
    </row>
    <row r="989">
      <c r="D989" s="51"/>
      <c r="E989" s="51"/>
      <c r="F989" s="51"/>
      <c r="G989" s="77"/>
      <c r="H989" s="77"/>
      <c r="I989" s="77"/>
    </row>
    <row r="990">
      <c r="D990" s="51"/>
      <c r="E990" s="51"/>
      <c r="F990" s="51"/>
      <c r="G990" s="77"/>
      <c r="H990" s="77"/>
      <c r="I990" s="77"/>
    </row>
    <row r="991">
      <c r="D991" s="51"/>
      <c r="E991" s="51"/>
      <c r="F991" s="51"/>
      <c r="G991" s="77"/>
      <c r="H991" s="77"/>
      <c r="I991" s="77"/>
    </row>
    <row r="992">
      <c r="D992" s="51"/>
      <c r="E992" s="51"/>
      <c r="F992" s="51"/>
      <c r="G992" s="77"/>
      <c r="H992" s="77"/>
      <c r="I992" s="77"/>
    </row>
    <row r="993">
      <c r="D993" s="51"/>
      <c r="E993" s="51"/>
      <c r="F993" s="51"/>
      <c r="G993" s="77"/>
      <c r="H993" s="77"/>
      <c r="I993" s="77"/>
    </row>
    <row r="994">
      <c r="D994" s="51"/>
      <c r="E994" s="51"/>
      <c r="F994" s="51"/>
      <c r="G994" s="77"/>
      <c r="H994" s="77"/>
      <c r="I994" s="77"/>
    </row>
    <row r="995">
      <c r="D995" s="51"/>
      <c r="E995" s="51"/>
      <c r="F995" s="51"/>
      <c r="G995" s="77"/>
      <c r="H995" s="77"/>
      <c r="I995" s="77"/>
    </row>
    <row r="996">
      <c r="D996" s="51"/>
      <c r="E996" s="51"/>
      <c r="F996" s="51"/>
      <c r="G996" s="77"/>
      <c r="H996" s="77"/>
      <c r="I996" s="77"/>
    </row>
    <row r="997">
      <c r="D997" s="51"/>
      <c r="E997" s="51"/>
      <c r="F997" s="51"/>
      <c r="G997" s="77"/>
      <c r="H997" s="77"/>
      <c r="I997" s="77"/>
    </row>
    <row r="998">
      <c r="D998" s="51"/>
      <c r="E998" s="51"/>
      <c r="F998" s="51"/>
      <c r="G998" s="77"/>
      <c r="H998" s="77"/>
      <c r="I998" s="77"/>
    </row>
    <row r="999">
      <c r="D999" s="51"/>
      <c r="E999" s="51"/>
      <c r="F999" s="51"/>
      <c r="G999" s="77"/>
      <c r="H999" s="77"/>
      <c r="I999" s="77"/>
    </row>
    <row r="1000">
      <c r="D1000" s="51"/>
      <c r="E1000" s="51"/>
      <c r="F1000" s="51"/>
      <c r="G1000" s="77"/>
      <c r="H1000" s="77"/>
      <c r="I1000" s="77"/>
    </row>
  </sheetData>
  <autoFilter ref="$A$1:$X$1000">
    <sortState ref="A1:X1000">
      <sortCondition ref="J1:J1000"/>
    </sortState>
  </autoFilter>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6" width="23.0"/>
    <col customWidth="1" min="7" max="7" width="22.43"/>
    <col customWidth="1" min="8" max="8" width="10.71"/>
    <col customWidth="1" min="9" max="9" width="12.0"/>
    <col customWidth="1" min="10" max="22" width="10.71"/>
  </cols>
  <sheetData>
    <row r="1">
      <c r="A1" s="160"/>
      <c r="B1" s="161" t="s">
        <v>1633</v>
      </c>
      <c r="C1" s="162" t="s">
        <v>1634</v>
      </c>
      <c r="D1" s="161" t="s">
        <v>1635</v>
      </c>
      <c r="E1" s="162" t="s">
        <v>1636</v>
      </c>
      <c r="F1" s="163"/>
      <c r="G1" s="164"/>
      <c r="H1" s="163"/>
      <c r="I1" s="163"/>
      <c r="J1" s="163"/>
      <c r="K1" s="163"/>
      <c r="L1" s="163"/>
      <c r="M1" s="163"/>
      <c r="N1" s="163"/>
      <c r="O1" s="163"/>
      <c r="P1" s="163"/>
      <c r="Q1" s="163"/>
      <c r="R1" s="163"/>
      <c r="S1" s="163"/>
      <c r="T1" s="163"/>
      <c r="U1" s="163"/>
      <c r="V1" s="163"/>
    </row>
    <row r="2">
      <c r="A2" s="165"/>
      <c r="B2" s="166"/>
      <c r="C2" s="166"/>
      <c r="D2" s="166"/>
      <c r="E2" s="167"/>
      <c r="F2" s="76"/>
      <c r="H2" s="76"/>
      <c r="J2" s="76"/>
      <c r="K2" s="76"/>
      <c r="L2" s="76"/>
      <c r="M2" s="76"/>
      <c r="N2" s="76"/>
      <c r="O2" s="76"/>
      <c r="P2" s="76"/>
      <c r="Q2" s="76"/>
      <c r="R2" s="76"/>
      <c r="S2" s="76"/>
      <c r="T2" s="76"/>
      <c r="U2" s="76"/>
      <c r="V2" s="76"/>
    </row>
    <row r="3">
      <c r="A3" s="168" t="s">
        <v>1637</v>
      </c>
      <c r="B3" s="169">
        <v>49062.0</v>
      </c>
      <c r="C3" s="170">
        <v>70027.0</v>
      </c>
      <c r="D3" s="170">
        <v>82949.0</v>
      </c>
      <c r="E3" s="171">
        <v>86708.0</v>
      </c>
      <c r="F3" s="166">
        <f>F15+F16</f>
        <v>234541.55</v>
      </c>
      <c r="H3" s="76"/>
      <c r="J3" s="76"/>
      <c r="K3" s="76"/>
      <c r="L3" s="76"/>
      <c r="M3" s="76"/>
      <c r="N3" s="76"/>
      <c r="O3" s="76"/>
      <c r="P3" s="76"/>
      <c r="Q3" s="76"/>
      <c r="R3" s="76"/>
      <c r="S3" s="76"/>
      <c r="T3" s="76"/>
      <c r="U3" s="76"/>
      <c r="V3" s="76"/>
    </row>
    <row r="4">
      <c r="A4" s="168" t="s">
        <v>1638</v>
      </c>
      <c r="B4" s="169">
        <v>-7359.3</v>
      </c>
      <c r="C4" s="170">
        <v>-10504.05000000001</v>
      </c>
      <c r="D4" s="170">
        <v>-12442.350000000002</v>
      </c>
      <c r="E4" s="171">
        <v>-13006.200000000004</v>
      </c>
      <c r="F4" s="166">
        <f>B3+C3+D3+E3</f>
        <v>288746</v>
      </c>
      <c r="H4" s="76"/>
      <c r="J4" s="76"/>
      <c r="K4" s="76"/>
      <c r="L4" s="76"/>
      <c r="M4" s="76"/>
      <c r="N4" s="76"/>
      <c r="O4" s="76"/>
      <c r="P4" s="76"/>
      <c r="Q4" s="76"/>
      <c r="R4" s="76"/>
      <c r="S4" s="76"/>
      <c r="T4" s="76"/>
      <c r="U4" s="76"/>
      <c r="V4" s="76"/>
    </row>
    <row r="5">
      <c r="A5" s="168" t="s">
        <v>1639</v>
      </c>
      <c r="B5" s="169">
        <v>808.2</v>
      </c>
      <c r="C5" s="170">
        <v>957.3600000000001</v>
      </c>
      <c r="D5" s="170">
        <v>1315.1200000000001</v>
      </c>
      <c r="E5" s="171">
        <v>1303.8899999999999</v>
      </c>
      <c r="F5" s="76"/>
      <c r="H5" s="76"/>
      <c r="J5" s="76"/>
      <c r="K5" s="76"/>
      <c r="L5" s="76"/>
      <c r="M5" s="76"/>
      <c r="N5" s="76"/>
      <c r="O5" s="76"/>
      <c r="P5" s="76"/>
      <c r="Q5" s="76"/>
      <c r="R5" s="76"/>
      <c r="S5" s="76"/>
      <c r="T5" s="76"/>
      <c r="U5" s="76"/>
      <c r="V5" s="76"/>
    </row>
    <row r="6">
      <c r="A6" s="168" t="s">
        <v>1640</v>
      </c>
      <c r="B6" s="169">
        <v>-39.99</v>
      </c>
      <c r="C6" s="170">
        <v>-39.99</v>
      </c>
      <c r="D6" s="170">
        <v>-39.99</v>
      </c>
      <c r="E6" s="171">
        <v>-39.99</v>
      </c>
      <c r="F6" s="76"/>
      <c r="H6" s="76"/>
      <c r="J6" s="76"/>
      <c r="K6" s="76"/>
      <c r="L6" s="76"/>
      <c r="M6" s="76"/>
      <c r="N6" s="76"/>
      <c r="O6" s="76"/>
      <c r="P6" s="76"/>
      <c r="Q6" s="76"/>
      <c r="R6" s="76"/>
      <c r="S6" s="76"/>
      <c r="T6" s="76"/>
      <c r="U6" s="76"/>
      <c r="V6" s="76"/>
    </row>
    <row r="7">
      <c r="A7" s="172" t="s">
        <v>1641</v>
      </c>
      <c r="B7" s="169" t="s">
        <v>1642</v>
      </c>
      <c r="C7" s="170">
        <v>0.0</v>
      </c>
      <c r="D7" s="170">
        <v>0.0</v>
      </c>
      <c r="E7" s="171">
        <v>0.0</v>
      </c>
      <c r="F7" s="76"/>
      <c r="H7" s="76"/>
      <c r="J7" s="76"/>
      <c r="K7" s="76"/>
      <c r="L7" s="76"/>
      <c r="M7" s="76"/>
      <c r="N7" s="76"/>
      <c r="O7" s="76"/>
      <c r="P7" s="76"/>
      <c r="Q7" s="76"/>
      <c r="R7" s="76"/>
      <c r="S7" s="76"/>
      <c r="T7" s="76"/>
      <c r="U7" s="76"/>
      <c r="V7" s="76"/>
    </row>
    <row r="8">
      <c r="A8" s="172" t="s">
        <v>1643</v>
      </c>
      <c r="B8" s="169" t="s">
        <v>1642</v>
      </c>
      <c r="C8" s="170">
        <v>420.0</v>
      </c>
      <c r="D8" s="170">
        <v>0.0</v>
      </c>
      <c r="E8" s="171">
        <v>0.0</v>
      </c>
      <c r="F8" s="76"/>
      <c r="H8" s="76"/>
      <c r="J8" s="76"/>
      <c r="K8" s="76"/>
      <c r="L8" s="76"/>
      <c r="M8" s="76"/>
      <c r="N8" s="76"/>
      <c r="O8" s="76"/>
      <c r="P8" s="76"/>
      <c r="Q8" s="76"/>
      <c r="R8" s="76"/>
      <c r="S8" s="76"/>
      <c r="T8" s="76"/>
      <c r="U8" s="76"/>
      <c r="V8" s="76"/>
    </row>
    <row r="9">
      <c r="A9" s="168" t="s">
        <v>1644</v>
      </c>
      <c r="B9" s="169">
        <v>3055.76</v>
      </c>
      <c r="C9" s="170">
        <v>4391.3</v>
      </c>
      <c r="D9" s="170">
        <v>5454.090000000002</v>
      </c>
      <c r="E9" s="171">
        <v>5831.880000000005</v>
      </c>
      <c r="F9" s="76"/>
      <c r="H9" s="76"/>
      <c r="J9" s="76"/>
      <c r="K9" s="76"/>
      <c r="L9" s="76"/>
      <c r="M9" s="76"/>
      <c r="N9" s="76"/>
      <c r="O9" s="76"/>
      <c r="P9" s="76"/>
      <c r="Q9" s="76"/>
      <c r="R9" s="76"/>
      <c r="S9" s="76"/>
      <c r="T9" s="76"/>
      <c r="U9" s="76"/>
      <c r="V9" s="76"/>
    </row>
    <row r="10">
      <c r="A10" s="168" t="s">
        <v>1645</v>
      </c>
      <c r="B10" s="169">
        <v>-421.84</v>
      </c>
      <c r="C10" s="170">
        <v>-520.8900000000001</v>
      </c>
      <c r="D10" s="170">
        <v>-667.48</v>
      </c>
      <c r="E10" s="171">
        <v>-759.6399999999999</v>
      </c>
      <c r="F10" s="76"/>
      <c r="G10" s="173"/>
      <c r="H10" s="76"/>
      <c r="J10" s="76"/>
      <c r="K10" s="76"/>
      <c r="L10" s="76"/>
      <c r="M10" s="76"/>
      <c r="N10" s="76"/>
      <c r="O10" s="76"/>
      <c r="P10" s="76"/>
      <c r="Q10" s="76"/>
      <c r="R10" s="76"/>
      <c r="S10" s="76"/>
      <c r="T10" s="76"/>
      <c r="U10" s="76"/>
      <c r="V10" s="76"/>
    </row>
    <row r="11">
      <c r="A11" s="168" t="s">
        <v>1646</v>
      </c>
      <c r="B11" s="169">
        <v>-407.82</v>
      </c>
      <c r="C11" s="170">
        <v>-564.22</v>
      </c>
      <c r="D11" s="170">
        <v>-681.5900000000001</v>
      </c>
      <c r="E11" s="171">
        <v>-686.7200000000003</v>
      </c>
      <c r="F11" s="76"/>
      <c r="G11" s="173"/>
      <c r="H11" s="76"/>
      <c r="J11" s="76"/>
      <c r="K11" s="76"/>
      <c r="L11" s="76"/>
      <c r="M11" s="76"/>
      <c r="N11" s="76"/>
      <c r="O11" s="76"/>
      <c r="P11" s="76"/>
      <c r="Q11" s="76"/>
      <c r="R11" s="76"/>
      <c r="S11" s="76"/>
      <c r="T11" s="76"/>
      <c r="U11" s="76"/>
      <c r="V11" s="76"/>
    </row>
    <row r="12">
      <c r="A12" s="168" t="s">
        <v>1647</v>
      </c>
      <c r="B12" s="169">
        <v>-6735.0</v>
      </c>
      <c r="C12" s="170">
        <v>-7978.0</v>
      </c>
      <c r="D12" s="170">
        <v>-10893.650000000001</v>
      </c>
      <c r="E12" s="171">
        <v>-10811.27</v>
      </c>
      <c r="F12" s="76"/>
      <c r="G12" s="173"/>
      <c r="H12" s="76"/>
      <c r="J12" s="76"/>
      <c r="K12" s="76"/>
      <c r="L12" s="76"/>
      <c r="M12" s="76"/>
      <c r="N12" s="76"/>
      <c r="O12" s="76"/>
      <c r="P12" s="76"/>
      <c r="Q12" s="76"/>
      <c r="R12" s="76"/>
      <c r="S12" s="76"/>
      <c r="T12" s="76"/>
      <c r="U12" s="76"/>
      <c r="V12" s="76"/>
    </row>
    <row r="13">
      <c r="A13" s="169" t="s">
        <v>1648</v>
      </c>
      <c r="B13" s="169">
        <v>25.34</v>
      </c>
      <c r="C13" s="170">
        <v>0.0</v>
      </c>
      <c r="D13" s="170">
        <v>0.0</v>
      </c>
      <c r="E13" s="171">
        <v>0.0</v>
      </c>
      <c r="F13" s="76"/>
      <c r="G13" s="173"/>
      <c r="H13" s="76"/>
      <c r="J13" s="76"/>
      <c r="K13" s="76"/>
      <c r="L13" s="76"/>
      <c r="M13" s="76"/>
      <c r="N13" s="76"/>
      <c r="O13" s="76"/>
      <c r="P13" s="76"/>
      <c r="Q13" s="76"/>
      <c r="R13" s="76"/>
      <c r="S13" s="76"/>
      <c r="T13" s="76"/>
      <c r="U13" s="76"/>
      <c r="V13" s="76"/>
    </row>
    <row r="14">
      <c r="A14" s="174" t="s">
        <v>1649</v>
      </c>
      <c r="B14" s="175">
        <f t="shared" ref="B14:E14" si="1">SUM(B9:B10)</f>
        <v>2633.92</v>
      </c>
      <c r="C14" s="175">
        <f t="shared" si="1"/>
        <v>3870.41</v>
      </c>
      <c r="D14" s="175">
        <f t="shared" si="1"/>
        <v>4786.61</v>
      </c>
      <c r="E14" s="175">
        <f t="shared" si="1"/>
        <v>5072.24</v>
      </c>
      <c r="F14" s="76"/>
      <c r="G14" s="173"/>
      <c r="H14" s="76"/>
      <c r="I14" s="76"/>
      <c r="J14" s="76"/>
      <c r="K14" s="76"/>
      <c r="L14" s="76"/>
      <c r="M14" s="76"/>
      <c r="N14" s="76"/>
      <c r="O14" s="76"/>
      <c r="P14" s="76"/>
      <c r="Q14" s="76"/>
      <c r="R14" s="76"/>
      <c r="S14" s="76"/>
      <c r="T14" s="76"/>
      <c r="U14" s="76"/>
      <c r="V14" s="76"/>
    </row>
    <row r="15">
      <c r="A15" s="176" t="s">
        <v>1650</v>
      </c>
      <c r="B15" s="176">
        <f t="shared" ref="B15:E15" si="2">SUM(B3:B13)-B14</f>
        <v>35353.43</v>
      </c>
      <c r="C15" s="176">
        <f t="shared" si="2"/>
        <v>52318.1</v>
      </c>
      <c r="D15" s="176">
        <f t="shared" si="2"/>
        <v>60206.54</v>
      </c>
      <c r="E15" s="176">
        <f t="shared" si="2"/>
        <v>63467.71</v>
      </c>
      <c r="F15" s="166">
        <f t="shared" ref="F15:F16" si="3">SUM(B15:E15)</f>
        <v>211345.78</v>
      </c>
      <c r="G15" s="173">
        <f>F15/F3</f>
        <v>0.9011016598</v>
      </c>
      <c r="H15" s="76"/>
      <c r="I15" s="76"/>
      <c r="J15" s="76"/>
      <c r="K15" s="76"/>
      <c r="L15" s="76"/>
      <c r="M15" s="76"/>
      <c r="N15" s="76"/>
      <c r="O15" s="76"/>
      <c r="P15" s="76"/>
      <c r="Q15" s="76"/>
      <c r="R15" s="76"/>
      <c r="S15" s="76"/>
      <c r="T15" s="76"/>
      <c r="U15" s="76"/>
      <c r="V15" s="76"/>
    </row>
    <row r="16">
      <c r="A16" s="177" t="s">
        <v>1651</v>
      </c>
      <c r="B16" s="177">
        <v>4572.0</v>
      </c>
      <c r="C16" s="177">
        <v>6207.0</v>
      </c>
      <c r="D16" s="177">
        <v>5898.77</v>
      </c>
      <c r="E16" s="177">
        <v>6518.0</v>
      </c>
      <c r="F16" s="166">
        <f t="shared" si="3"/>
        <v>23195.77</v>
      </c>
      <c r="G16" s="173">
        <f>F16/F3</f>
        <v>0.09889834019</v>
      </c>
      <c r="H16" s="76"/>
      <c r="I16" s="76"/>
      <c r="J16" s="76"/>
      <c r="K16" s="76"/>
      <c r="L16" s="76"/>
      <c r="M16" s="76"/>
      <c r="N16" s="76"/>
      <c r="O16" s="76"/>
      <c r="P16" s="76"/>
      <c r="Q16" s="76"/>
      <c r="R16" s="76"/>
      <c r="S16" s="76"/>
      <c r="T16" s="76"/>
      <c r="U16" s="76"/>
      <c r="V16" s="76"/>
    </row>
    <row r="17">
      <c r="F17" s="76"/>
      <c r="G17" s="173"/>
      <c r="H17" s="76"/>
      <c r="I17" s="76"/>
      <c r="J17" s="76"/>
      <c r="K17" s="76"/>
      <c r="L17" s="76"/>
      <c r="M17" s="76"/>
      <c r="N17" s="76"/>
      <c r="O17" s="76"/>
      <c r="P17" s="76"/>
      <c r="Q17" s="76"/>
      <c r="R17" s="76"/>
      <c r="S17" s="76"/>
      <c r="T17" s="76"/>
      <c r="U17" s="76"/>
      <c r="V17" s="76"/>
    </row>
    <row r="18">
      <c r="A18" s="169" t="s">
        <v>1652</v>
      </c>
      <c r="B18" s="170">
        <v>14987.06</v>
      </c>
      <c r="C18" s="170">
        <v>26317.87</v>
      </c>
      <c r="D18" s="170">
        <v>30907.44</v>
      </c>
      <c r="E18" s="170">
        <v>24200.81</v>
      </c>
      <c r="F18" s="76"/>
      <c r="G18" s="173"/>
      <c r="H18" s="76"/>
      <c r="I18" s="76"/>
      <c r="J18" s="76"/>
      <c r="K18" s="76"/>
      <c r="L18" s="76"/>
      <c r="M18" s="76"/>
      <c r="N18" s="76"/>
      <c r="O18" s="76"/>
      <c r="P18" s="76"/>
      <c r="Q18" s="76"/>
      <c r="R18" s="76"/>
      <c r="S18" s="76"/>
      <c r="T18" s="76"/>
      <c r="U18" s="76"/>
      <c r="V18" s="76"/>
    </row>
    <row r="19">
      <c r="A19" s="169" t="s">
        <v>1653</v>
      </c>
      <c r="B19" s="171">
        <v>1200.0</v>
      </c>
      <c r="C19" s="171">
        <v>1200.0</v>
      </c>
      <c r="D19" s="171">
        <v>1200.0</v>
      </c>
      <c r="E19" s="178">
        <v>0.0</v>
      </c>
      <c r="F19" s="76"/>
      <c r="G19" s="173"/>
      <c r="H19" s="76"/>
      <c r="I19" s="76"/>
      <c r="J19" s="76"/>
      <c r="K19" s="76"/>
      <c r="L19" s="76"/>
      <c r="M19" s="76"/>
      <c r="N19" s="76"/>
      <c r="O19" s="76"/>
      <c r="P19" s="76"/>
      <c r="Q19" s="76"/>
      <c r="R19" s="76"/>
      <c r="S19" s="76"/>
      <c r="T19" s="76"/>
      <c r="U19" s="76"/>
      <c r="V19" s="76"/>
    </row>
    <row r="20">
      <c r="A20" s="179" t="s">
        <v>1654</v>
      </c>
      <c r="B20" s="180">
        <v>1375.0</v>
      </c>
      <c r="C20" s="180">
        <v>3161.0</v>
      </c>
      <c r="D20" s="180">
        <v>3741.05</v>
      </c>
      <c r="E20" s="180">
        <v>4429.0</v>
      </c>
      <c r="F20" s="76"/>
      <c r="G20" s="173"/>
      <c r="H20" s="76"/>
      <c r="I20" s="76"/>
      <c r="J20" s="76"/>
      <c r="K20" s="76"/>
      <c r="L20" s="76"/>
      <c r="M20" s="76"/>
      <c r="N20" s="76"/>
      <c r="O20" s="76"/>
      <c r="P20" s="76"/>
      <c r="Q20" s="76"/>
      <c r="R20" s="76"/>
      <c r="S20" s="76"/>
      <c r="T20" s="76"/>
      <c r="U20" s="76"/>
      <c r="V20" s="76"/>
    </row>
    <row r="21">
      <c r="A21" s="179" t="s">
        <v>1655</v>
      </c>
      <c r="B21" s="181">
        <f t="shared" ref="B21:E21" si="4">B42*11.5</f>
        <v>483</v>
      </c>
      <c r="C21" s="181">
        <f t="shared" si="4"/>
        <v>667</v>
      </c>
      <c r="D21" s="181">
        <f t="shared" si="4"/>
        <v>609.5</v>
      </c>
      <c r="E21" s="181">
        <f t="shared" si="4"/>
        <v>667</v>
      </c>
      <c r="F21" s="76"/>
      <c r="G21" s="173"/>
      <c r="H21" s="76"/>
      <c r="I21" s="76"/>
      <c r="J21" s="76"/>
      <c r="K21" s="76"/>
      <c r="L21" s="76"/>
      <c r="M21" s="76"/>
      <c r="N21" s="76"/>
      <c r="O21" s="76"/>
      <c r="P21" s="76"/>
      <c r="Q21" s="76"/>
      <c r="R21" s="76"/>
      <c r="S21" s="76"/>
      <c r="T21" s="76"/>
      <c r="U21" s="76"/>
      <c r="V21" s="76"/>
    </row>
    <row r="22">
      <c r="A22" s="182" t="s">
        <v>1656</v>
      </c>
      <c r="B22" s="176">
        <f t="shared" ref="B22:E22" si="5">SUM(B18:B21)</f>
        <v>18045.06</v>
      </c>
      <c r="C22" s="176">
        <f t="shared" si="5"/>
        <v>31345.87</v>
      </c>
      <c r="D22" s="176">
        <f t="shared" si="5"/>
        <v>36457.99</v>
      </c>
      <c r="E22" s="176">
        <f t="shared" si="5"/>
        <v>29296.81</v>
      </c>
      <c r="F22" s="76"/>
      <c r="G22" s="173"/>
      <c r="H22" s="76"/>
      <c r="I22" s="76"/>
      <c r="J22" s="76"/>
      <c r="K22" s="76"/>
      <c r="L22" s="76"/>
      <c r="M22" s="76"/>
      <c r="N22" s="76"/>
      <c r="O22" s="76"/>
      <c r="P22" s="76"/>
      <c r="Q22" s="76"/>
      <c r="R22" s="76"/>
      <c r="S22" s="76"/>
      <c r="T22" s="76"/>
      <c r="U22" s="76"/>
      <c r="V22" s="76"/>
    </row>
    <row r="23">
      <c r="A23" s="183"/>
      <c r="B23" s="166"/>
      <c r="C23" s="166"/>
      <c r="D23" s="166"/>
      <c r="E23" s="166"/>
      <c r="F23" s="76"/>
      <c r="G23" s="173"/>
      <c r="H23" s="76"/>
      <c r="I23" s="76"/>
      <c r="J23" s="76"/>
      <c r="K23" s="76"/>
      <c r="L23" s="76"/>
      <c r="M23" s="76"/>
      <c r="N23" s="76"/>
      <c r="O23" s="76"/>
      <c r="P23" s="76"/>
      <c r="Q23" s="76"/>
      <c r="R23" s="76"/>
      <c r="S23" s="76"/>
      <c r="T23" s="76"/>
      <c r="U23" s="76"/>
      <c r="V23" s="76"/>
    </row>
    <row r="24">
      <c r="A24" s="183" t="s">
        <v>1657</v>
      </c>
      <c r="B24" s="184">
        <f t="shared" ref="B24:D24" si="6">1438.3*2</f>
        <v>2876.6</v>
      </c>
      <c r="C24" s="166">
        <f t="shared" si="6"/>
        <v>2876.6</v>
      </c>
      <c r="D24" s="184">
        <f t="shared" si="6"/>
        <v>2876.6</v>
      </c>
      <c r="E24" s="166">
        <f>1438.3*4</f>
        <v>5753.2</v>
      </c>
      <c r="F24" s="166">
        <f>SUM(B16:E16)</f>
        <v>23195.77</v>
      </c>
      <c r="G24" s="173"/>
      <c r="H24" s="76"/>
      <c r="I24" s="76"/>
      <c r="J24" s="76"/>
      <c r="K24" s="76"/>
      <c r="L24" s="76"/>
      <c r="M24" s="76"/>
      <c r="N24" s="76"/>
      <c r="O24" s="76"/>
      <c r="P24" s="76"/>
      <c r="Q24" s="76"/>
      <c r="R24" s="76"/>
      <c r="S24" s="76"/>
      <c r="T24" s="76"/>
      <c r="U24" s="76"/>
      <c r="V24" s="76"/>
    </row>
    <row r="25">
      <c r="A25" s="183" t="s">
        <v>1658</v>
      </c>
      <c r="B25" s="184">
        <f t="shared" ref="B25:E25" si="7">1438.3*2</f>
        <v>2876.6</v>
      </c>
      <c r="C25" s="166">
        <f t="shared" si="7"/>
        <v>2876.6</v>
      </c>
      <c r="D25" s="184">
        <f t="shared" si="7"/>
        <v>2876.6</v>
      </c>
      <c r="E25" s="166">
        <f t="shared" si="7"/>
        <v>2876.6</v>
      </c>
      <c r="F25" s="166">
        <f t="shared" ref="F25:F26" si="8">SUM(B25:E25)</f>
        <v>11506.4</v>
      </c>
      <c r="G25" s="173"/>
      <c r="H25" s="76"/>
      <c r="I25" s="76"/>
      <c r="J25" s="76"/>
      <c r="K25" s="76"/>
      <c r="L25" s="76"/>
      <c r="M25" s="76"/>
      <c r="N25" s="76"/>
      <c r="O25" s="76"/>
      <c r="P25" s="76"/>
      <c r="Q25" s="76"/>
      <c r="R25" s="76"/>
      <c r="S25" s="76"/>
      <c r="T25" s="76"/>
      <c r="U25" s="76"/>
      <c r="V25" s="76"/>
    </row>
    <row r="26">
      <c r="A26" s="183" t="s">
        <v>1659</v>
      </c>
      <c r="B26" s="185">
        <f>'Amazon Sales - 521'!K233*B43</f>
        <v>12902.5</v>
      </c>
      <c r="C26" s="167">
        <f>'Amazon Sales - 621'!K249*C43</f>
        <v>23465</v>
      </c>
      <c r="D26" s="185">
        <f>'Amazon Sales - 721'!K324*D43</f>
        <v>22396.5</v>
      </c>
      <c r="E26" s="167">
        <f>'Amazon Sales - 821'!K326*E43</f>
        <v>23373</v>
      </c>
      <c r="F26" s="167">
        <f t="shared" si="8"/>
        <v>82137</v>
      </c>
      <c r="G26" s="186">
        <f>(E15+E16)*0.6</f>
        <v>41991.426</v>
      </c>
      <c r="H26" s="76"/>
      <c r="I26" s="76"/>
      <c r="J26" s="76"/>
      <c r="K26" s="76"/>
      <c r="L26" s="76"/>
      <c r="M26" s="76"/>
      <c r="N26" s="76"/>
      <c r="O26" s="76"/>
      <c r="P26" s="76"/>
      <c r="Q26" s="76"/>
      <c r="R26" s="76"/>
      <c r="S26" s="76"/>
      <c r="T26" s="76"/>
      <c r="U26" s="76"/>
      <c r="V26" s="76"/>
    </row>
    <row r="27">
      <c r="A27" s="165"/>
      <c r="B27" s="185"/>
      <c r="C27" s="167"/>
      <c r="D27" s="185"/>
      <c r="E27" s="167"/>
      <c r="F27" s="76"/>
      <c r="G27" s="173"/>
      <c r="H27" s="76"/>
      <c r="I27" s="76"/>
      <c r="J27" s="76"/>
      <c r="K27" s="76"/>
      <c r="L27" s="76"/>
      <c r="M27" s="76"/>
      <c r="N27" s="76"/>
      <c r="O27" s="76"/>
      <c r="P27" s="76"/>
      <c r="Q27" s="76"/>
      <c r="R27" s="76"/>
      <c r="S27" s="76"/>
      <c r="T27" s="76"/>
      <c r="U27" s="76"/>
      <c r="V27" s="76"/>
    </row>
    <row r="28">
      <c r="A28" s="165"/>
      <c r="B28" s="185"/>
      <c r="C28" s="167"/>
      <c r="D28" s="185"/>
      <c r="E28" s="167">
        <f>SUM(E24:E26)</f>
        <v>32002.8</v>
      </c>
      <c r="F28" s="76"/>
      <c r="G28" s="173"/>
      <c r="H28" s="76"/>
      <c r="I28" s="76"/>
      <c r="J28" s="76"/>
      <c r="K28" s="76"/>
      <c r="L28" s="76"/>
      <c r="M28" s="76"/>
      <c r="N28" s="76"/>
      <c r="O28" s="76"/>
      <c r="P28" s="76"/>
      <c r="Q28" s="76"/>
      <c r="R28" s="76"/>
      <c r="S28" s="76"/>
      <c r="T28" s="76"/>
      <c r="U28" s="76"/>
      <c r="V28" s="76"/>
    </row>
    <row r="29">
      <c r="A29" s="165" t="s">
        <v>1660</v>
      </c>
      <c r="B29" s="185">
        <v>4000.0</v>
      </c>
      <c r="C29" s="167">
        <v>4000.0</v>
      </c>
      <c r="D29" s="185">
        <v>4000.0</v>
      </c>
      <c r="E29" s="167">
        <v>4172.0</v>
      </c>
      <c r="F29" s="167">
        <f t="shared" ref="F29:F31" si="9">SUM(B29:E29)</f>
        <v>16172</v>
      </c>
      <c r="G29" s="173"/>
      <c r="H29" s="76"/>
      <c r="I29" s="76"/>
      <c r="J29" s="76"/>
      <c r="K29" s="76"/>
      <c r="L29" s="76"/>
      <c r="M29" s="76"/>
      <c r="N29" s="76"/>
      <c r="O29" s="76"/>
      <c r="P29" s="76"/>
      <c r="Q29" s="76"/>
      <c r="R29" s="76"/>
      <c r="S29" s="76"/>
      <c r="T29" s="76"/>
      <c r="U29" s="76"/>
      <c r="V29" s="76"/>
    </row>
    <row r="30">
      <c r="A30" s="165" t="s">
        <v>1661</v>
      </c>
      <c r="B30" s="187">
        <v>2000.0</v>
      </c>
      <c r="C30" s="188">
        <v>2000.0</v>
      </c>
      <c r="D30" s="187">
        <v>2000.0</v>
      </c>
      <c r="E30" s="188">
        <v>2000.0</v>
      </c>
      <c r="F30" s="167">
        <f t="shared" si="9"/>
        <v>8000</v>
      </c>
      <c r="G30" s="173"/>
      <c r="H30" s="76"/>
      <c r="I30" s="76"/>
      <c r="J30" s="76"/>
      <c r="K30" s="76"/>
      <c r="L30" s="76"/>
      <c r="M30" s="76"/>
      <c r="N30" s="76"/>
      <c r="O30" s="76"/>
      <c r="P30" s="76"/>
      <c r="Q30" s="76"/>
      <c r="R30" s="76"/>
      <c r="S30" s="76"/>
      <c r="T30" s="76"/>
      <c r="U30" s="76"/>
      <c r="V30" s="76"/>
    </row>
    <row r="31">
      <c r="A31" s="189" t="s">
        <v>1662</v>
      </c>
      <c r="B31" s="190">
        <f t="shared" ref="B31:E31" si="10">SUM(B24:B30)</f>
        <v>24655.7</v>
      </c>
      <c r="C31" s="190">
        <f t="shared" si="10"/>
        <v>35218.2</v>
      </c>
      <c r="D31" s="190">
        <f t="shared" si="10"/>
        <v>34149.7</v>
      </c>
      <c r="E31" s="190">
        <f t="shared" si="10"/>
        <v>70177.6</v>
      </c>
      <c r="F31" s="167">
        <f t="shared" si="9"/>
        <v>164201.2</v>
      </c>
      <c r="G31" s="173"/>
      <c r="H31" s="76"/>
      <c r="I31" s="76"/>
      <c r="J31" s="76"/>
      <c r="K31" s="76"/>
      <c r="L31" s="76"/>
      <c r="M31" s="76"/>
      <c r="N31" s="76"/>
      <c r="O31" s="76"/>
      <c r="P31" s="76"/>
      <c r="Q31" s="76"/>
      <c r="R31" s="76"/>
      <c r="S31" s="76"/>
      <c r="T31" s="76"/>
      <c r="U31" s="76"/>
      <c r="V31" s="76"/>
    </row>
    <row r="32">
      <c r="A32" s="191"/>
      <c r="B32" s="166"/>
      <c r="C32" s="166"/>
      <c r="D32" s="166"/>
      <c r="E32" s="166"/>
      <c r="F32" s="76"/>
      <c r="G32" s="173"/>
      <c r="H32" s="76"/>
      <c r="I32" s="76"/>
      <c r="J32" s="76"/>
      <c r="K32" s="76"/>
      <c r="L32" s="76"/>
      <c r="M32" s="76"/>
      <c r="N32" s="76"/>
      <c r="O32" s="76"/>
      <c r="P32" s="76"/>
      <c r="Q32" s="76"/>
      <c r="R32" s="76"/>
      <c r="S32" s="76"/>
      <c r="T32" s="76"/>
      <c r="U32" s="76"/>
      <c r="V32" s="76"/>
    </row>
    <row r="33">
      <c r="A33" s="192" t="s">
        <v>1663</v>
      </c>
      <c r="B33" s="193">
        <f t="shared" ref="B33:E33" si="11">B15+B16</f>
        <v>39925.43</v>
      </c>
      <c r="C33" s="193">
        <f t="shared" si="11"/>
        <v>58525.1</v>
      </c>
      <c r="D33" s="193">
        <f t="shared" si="11"/>
        <v>66105.31</v>
      </c>
      <c r="E33" s="193">
        <f t="shared" si="11"/>
        <v>69985.71</v>
      </c>
      <c r="F33" s="76"/>
      <c r="G33" s="173"/>
      <c r="H33" s="76"/>
      <c r="I33" s="76"/>
      <c r="J33" s="76"/>
      <c r="K33" s="76"/>
      <c r="L33" s="76"/>
      <c r="M33" s="76"/>
      <c r="N33" s="76"/>
      <c r="O33" s="76"/>
      <c r="P33" s="76"/>
      <c r="Q33" s="76"/>
      <c r="R33" s="76"/>
      <c r="S33" s="76"/>
      <c r="T33" s="76"/>
      <c r="U33" s="76"/>
      <c r="V33" s="76"/>
    </row>
    <row r="34">
      <c r="A34" s="192" t="s">
        <v>1664</v>
      </c>
      <c r="B34" s="193">
        <f t="shared" ref="B34:E34" si="12">B31+B20+B18+B19+B21</f>
        <v>42700.76</v>
      </c>
      <c r="C34" s="193">
        <f t="shared" si="12"/>
        <v>66564.07</v>
      </c>
      <c r="D34" s="193">
        <f t="shared" si="12"/>
        <v>70607.69</v>
      </c>
      <c r="E34" s="193">
        <f t="shared" si="12"/>
        <v>99474.41</v>
      </c>
      <c r="F34" s="76"/>
      <c r="G34" s="173"/>
      <c r="H34" s="76"/>
      <c r="I34" s="76"/>
      <c r="J34" s="76"/>
      <c r="K34" s="76"/>
      <c r="L34" s="76"/>
      <c r="M34" s="76"/>
      <c r="N34" s="76"/>
      <c r="O34" s="76"/>
      <c r="P34" s="76"/>
      <c r="Q34" s="76"/>
      <c r="R34" s="76"/>
      <c r="S34" s="76"/>
      <c r="T34" s="76"/>
      <c r="U34" s="76"/>
      <c r="V34" s="76"/>
    </row>
    <row r="35">
      <c r="A35" s="191" t="s">
        <v>1665</v>
      </c>
      <c r="B35" s="194">
        <f t="shared" ref="B35:E35" si="13">(B20+B19+B18+B29+B30)/B34</f>
        <v>0.5517948627</v>
      </c>
      <c r="C35" s="173">
        <f t="shared" si="13"/>
        <v>0.5510310592</v>
      </c>
      <c r="D35" s="194">
        <f t="shared" si="13"/>
        <v>0.592690258</v>
      </c>
      <c r="E35" s="173">
        <f t="shared" si="13"/>
        <v>0.3498569129</v>
      </c>
      <c r="F35" s="76"/>
      <c r="G35" s="173"/>
      <c r="H35" s="76"/>
      <c r="I35" s="76"/>
      <c r="J35" s="76"/>
      <c r="K35" s="76"/>
      <c r="L35" s="76"/>
      <c r="M35" s="76"/>
      <c r="N35" s="76"/>
      <c r="O35" s="76"/>
      <c r="P35" s="76"/>
      <c r="Q35" s="76"/>
      <c r="R35" s="76"/>
      <c r="S35" s="76"/>
      <c r="T35" s="76"/>
      <c r="U35" s="76"/>
      <c r="V35" s="76"/>
    </row>
    <row r="36">
      <c r="A36" s="165" t="s">
        <v>1666</v>
      </c>
      <c r="B36" s="194">
        <f t="shared" ref="B36:E36" si="14">(B24+B25)/B34</f>
        <v>0.1347329649</v>
      </c>
      <c r="C36" s="173">
        <f t="shared" si="14"/>
        <v>0.08643101301</v>
      </c>
      <c r="D36" s="194">
        <f t="shared" si="14"/>
        <v>0.08148120977</v>
      </c>
      <c r="E36" s="173">
        <f t="shared" si="14"/>
        <v>0.08675397019</v>
      </c>
      <c r="F36" s="76"/>
      <c r="G36" s="173"/>
      <c r="H36" s="76"/>
      <c r="I36" s="76"/>
      <c r="J36" s="76"/>
      <c r="K36" s="76"/>
      <c r="L36" s="76"/>
      <c r="M36" s="76"/>
      <c r="N36" s="76"/>
      <c r="O36" s="76"/>
      <c r="P36" s="76"/>
      <c r="Q36" s="76"/>
      <c r="R36" s="76"/>
      <c r="S36" s="76"/>
      <c r="T36" s="76"/>
      <c r="U36" s="76"/>
      <c r="V36" s="76"/>
    </row>
    <row r="37">
      <c r="A37" s="165" t="s">
        <v>1667</v>
      </c>
      <c r="B37" s="194">
        <f t="shared" ref="B37:E37" si="15">B26/B34</f>
        <v>0.3021608983</v>
      </c>
      <c r="C37" s="173">
        <f t="shared" si="15"/>
        <v>0.3525175068</v>
      </c>
      <c r="D37" s="194">
        <f t="shared" si="15"/>
        <v>0.317196328</v>
      </c>
      <c r="E37" s="173">
        <f t="shared" si="15"/>
        <v>0.2349649523</v>
      </c>
      <c r="F37" s="76"/>
      <c r="G37" s="173"/>
      <c r="H37" s="76"/>
      <c r="I37" s="76"/>
      <c r="J37" s="76"/>
      <c r="K37" s="76"/>
      <c r="L37" s="76"/>
      <c r="M37" s="76"/>
      <c r="N37" s="76"/>
      <c r="O37" s="76"/>
      <c r="P37" s="76"/>
      <c r="Q37" s="76"/>
      <c r="R37" s="76"/>
      <c r="S37" s="76"/>
      <c r="T37" s="76"/>
      <c r="U37" s="76"/>
      <c r="V37" s="76"/>
    </row>
    <row r="38">
      <c r="A38" s="195" t="s">
        <v>331</v>
      </c>
      <c r="B38" s="196">
        <f t="shared" ref="B38:E38" si="16">B33-B34</f>
        <v>-2775.33</v>
      </c>
      <c r="C38" s="196">
        <f t="shared" si="16"/>
        <v>-8038.97</v>
      </c>
      <c r="D38" s="196">
        <f t="shared" si="16"/>
        <v>-4502.38</v>
      </c>
      <c r="E38" s="196">
        <f t="shared" si="16"/>
        <v>-29488.7</v>
      </c>
      <c r="F38" s="76"/>
      <c r="G38" s="173"/>
      <c r="H38" s="76"/>
      <c r="I38" s="76"/>
      <c r="J38" s="76"/>
      <c r="K38" s="76"/>
      <c r="L38" s="76"/>
      <c r="M38" s="76"/>
      <c r="N38" s="76"/>
      <c r="O38" s="76"/>
      <c r="P38" s="76"/>
      <c r="Q38" s="76"/>
      <c r="R38" s="76"/>
      <c r="S38" s="76"/>
      <c r="T38" s="76"/>
      <c r="U38" s="76"/>
      <c r="V38" s="76"/>
    </row>
    <row r="39">
      <c r="A39" s="76"/>
      <c r="B39" s="76"/>
      <c r="C39" s="76"/>
      <c r="D39" s="76"/>
      <c r="E39" s="76"/>
      <c r="F39" s="76"/>
      <c r="G39" s="173"/>
      <c r="H39" s="76"/>
      <c r="I39" s="76"/>
      <c r="J39" s="76"/>
      <c r="K39" s="76"/>
      <c r="L39" s="76"/>
      <c r="M39" s="76"/>
      <c r="N39" s="76"/>
      <c r="O39" s="76"/>
      <c r="P39" s="76"/>
      <c r="Q39" s="76"/>
      <c r="R39" s="76"/>
      <c r="S39" s="76"/>
      <c r="T39" s="76"/>
      <c r="U39" s="76"/>
      <c r="V39" s="76"/>
    </row>
    <row r="40">
      <c r="A40" s="76"/>
      <c r="B40" s="76"/>
      <c r="C40" s="76"/>
      <c r="D40" s="76"/>
      <c r="E40" s="76"/>
      <c r="F40" s="76"/>
      <c r="G40" s="173"/>
      <c r="H40" s="76"/>
      <c r="I40" s="76"/>
      <c r="J40" s="76"/>
      <c r="K40" s="76"/>
      <c r="L40" s="76"/>
      <c r="M40" s="76"/>
      <c r="N40" s="76"/>
      <c r="O40" s="76"/>
      <c r="P40" s="76"/>
      <c r="Q40" s="76"/>
      <c r="R40" s="76"/>
      <c r="S40" s="76"/>
      <c r="T40" s="76"/>
      <c r="U40" s="76"/>
      <c r="V40" s="76"/>
    </row>
    <row r="41">
      <c r="A41" s="165" t="s">
        <v>1668</v>
      </c>
      <c r="B41" s="197">
        <v>355.0</v>
      </c>
      <c r="C41" s="183">
        <v>664.0</v>
      </c>
      <c r="D41" s="197">
        <v>658.0</v>
      </c>
      <c r="E41" s="183">
        <v>684.0</v>
      </c>
      <c r="F41" s="76"/>
      <c r="G41" s="173"/>
      <c r="H41" s="76"/>
      <c r="I41" s="76"/>
      <c r="J41" s="76"/>
      <c r="K41" s="76"/>
      <c r="L41" s="76"/>
      <c r="M41" s="76"/>
      <c r="N41" s="76"/>
      <c r="O41" s="76"/>
      <c r="P41" s="76"/>
      <c r="Q41" s="76"/>
      <c r="R41" s="76"/>
      <c r="S41" s="76"/>
      <c r="T41" s="76"/>
      <c r="U41" s="76"/>
      <c r="V41" s="76"/>
    </row>
    <row r="42">
      <c r="A42" s="165" t="s">
        <v>1669</v>
      </c>
      <c r="B42" s="198">
        <v>42.0</v>
      </c>
      <c r="C42" s="165">
        <v>58.0</v>
      </c>
      <c r="D42" s="198">
        <v>53.0</v>
      </c>
      <c r="E42" s="165">
        <v>58.0</v>
      </c>
      <c r="F42" s="76"/>
      <c r="G42" s="173"/>
      <c r="H42" s="76"/>
      <c r="I42" s="76"/>
      <c r="J42" s="76"/>
      <c r="K42" s="76"/>
      <c r="L42" s="76"/>
      <c r="M42" s="76"/>
      <c r="N42" s="76"/>
      <c r="O42" s="76"/>
      <c r="P42" s="76"/>
      <c r="Q42" s="76"/>
      <c r="R42" s="76"/>
      <c r="S42" s="76"/>
      <c r="T42" s="76"/>
      <c r="U42" s="76"/>
      <c r="V42" s="76"/>
    </row>
    <row r="43">
      <c r="A43" s="199" t="s">
        <v>1670</v>
      </c>
      <c r="B43" s="200">
        <f t="shared" ref="B43:E43" si="17">SUM(B41:B42)</f>
        <v>397</v>
      </c>
      <c r="C43" s="201">
        <f t="shared" si="17"/>
        <v>722</v>
      </c>
      <c r="D43" s="200">
        <f t="shared" si="17"/>
        <v>711</v>
      </c>
      <c r="E43" s="201">
        <f t="shared" si="17"/>
        <v>742</v>
      </c>
      <c r="F43" s="76"/>
      <c r="G43" s="173"/>
      <c r="H43" s="76"/>
      <c r="I43" s="76"/>
      <c r="J43" s="76"/>
      <c r="K43" s="76"/>
      <c r="L43" s="76"/>
      <c r="M43" s="76"/>
      <c r="N43" s="76"/>
      <c r="O43" s="76"/>
      <c r="P43" s="76"/>
      <c r="Q43" s="76"/>
      <c r="R43" s="76"/>
      <c r="S43" s="76"/>
      <c r="T43" s="76"/>
      <c r="U43" s="76"/>
      <c r="V43" s="76"/>
    </row>
    <row r="44">
      <c r="A44" s="191"/>
      <c r="B44" s="185"/>
      <c r="C44" s="167"/>
      <c r="D44" s="185"/>
      <c r="E44" s="167"/>
      <c r="F44" s="76"/>
      <c r="G44" s="173"/>
      <c r="H44" s="76"/>
      <c r="I44" s="76"/>
      <c r="J44" s="76"/>
      <c r="K44" s="76"/>
      <c r="L44" s="76"/>
      <c r="M44" s="76"/>
      <c r="N44" s="76"/>
      <c r="O44" s="76"/>
      <c r="P44" s="76"/>
      <c r="Q44" s="76"/>
      <c r="R44" s="76"/>
      <c r="S44" s="76"/>
      <c r="T44" s="76"/>
      <c r="U44" s="76"/>
      <c r="V44" s="76"/>
    </row>
    <row r="45">
      <c r="A45" s="165" t="s">
        <v>1671</v>
      </c>
      <c r="B45" s="185">
        <f t="shared" ref="B45:E45" si="18">B15/B41</f>
        <v>99.58712676</v>
      </c>
      <c r="C45" s="167">
        <f t="shared" si="18"/>
        <v>78.79231928</v>
      </c>
      <c r="D45" s="185">
        <f t="shared" si="18"/>
        <v>91.49930091</v>
      </c>
      <c r="E45" s="167">
        <f t="shared" si="18"/>
        <v>92.78904971</v>
      </c>
      <c r="F45" s="76"/>
      <c r="G45" s="173"/>
      <c r="H45" s="76"/>
      <c r="I45" s="76"/>
      <c r="J45" s="76"/>
      <c r="K45" s="76"/>
      <c r="L45" s="76"/>
      <c r="M45" s="76"/>
      <c r="N45" s="76"/>
      <c r="O45" s="76"/>
      <c r="P45" s="76"/>
      <c r="Q45" s="76"/>
      <c r="R45" s="76"/>
      <c r="S45" s="76"/>
      <c r="T45" s="76"/>
      <c r="U45" s="76"/>
      <c r="V45" s="76"/>
    </row>
    <row r="46">
      <c r="A46" s="165" t="s">
        <v>1672</v>
      </c>
      <c r="B46" s="185">
        <f t="shared" ref="B46:E46" si="19">B16/B42</f>
        <v>108.8571429</v>
      </c>
      <c r="C46" s="167">
        <f t="shared" si="19"/>
        <v>107.0172414</v>
      </c>
      <c r="D46" s="185">
        <f t="shared" si="19"/>
        <v>111.2975472</v>
      </c>
      <c r="E46" s="167">
        <f t="shared" si="19"/>
        <v>112.3793103</v>
      </c>
      <c r="F46" s="76"/>
      <c r="G46" s="173"/>
      <c r="H46" s="76"/>
      <c r="I46" s="76"/>
      <c r="J46" s="76"/>
      <c r="K46" s="76"/>
      <c r="L46" s="76"/>
      <c r="M46" s="76"/>
      <c r="N46" s="76"/>
      <c r="O46" s="76"/>
      <c r="P46" s="76"/>
      <c r="Q46" s="76"/>
      <c r="R46" s="76"/>
      <c r="S46" s="76"/>
      <c r="T46" s="76"/>
      <c r="U46" s="76"/>
      <c r="V46" s="76"/>
    </row>
    <row r="47">
      <c r="A47" s="191"/>
      <c r="B47" s="184"/>
      <c r="C47" s="166"/>
      <c r="D47" s="184"/>
      <c r="E47" s="167"/>
      <c r="F47" s="76"/>
      <c r="G47" s="173"/>
      <c r="H47" s="76"/>
      <c r="I47" s="76"/>
      <c r="J47" s="76"/>
      <c r="K47" s="76"/>
      <c r="L47" s="76"/>
      <c r="M47" s="76"/>
      <c r="N47" s="76"/>
      <c r="O47" s="76"/>
      <c r="P47" s="76"/>
      <c r="Q47" s="76"/>
      <c r="R47" s="76"/>
      <c r="S47" s="76"/>
      <c r="T47" s="76"/>
      <c r="U47" s="76"/>
      <c r="V47" s="76"/>
    </row>
    <row r="48">
      <c r="A48" s="165" t="s">
        <v>1673</v>
      </c>
      <c r="B48" s="184">
        <f t="shared" ref="B48:E48" si="20">(B18+B19+B29)/B41</f>
        <v>56.86495775</v>
      </c>
      <c r="C48" s="166">
        <f t="shared" si="20"/>
        <v>47.46667169</v>
      </c>
      <c r="D48" s="184">
        <f t="shared" si="20"/>
        <v>54.87452888</v>
      </c>
      <c r="E48" s="166">
        <f t="shared" si="20"/>
        <v>41.48071637</v>
      </c>
      <c r="F48" s="76"/>
      <c r="G48" s="173"/>
      <c r="H48" s="76"/>
      <c r="I48" s="76"/>
      <c r="J48" s="76"/>
      <c r="K48" s="76"/>
      <c r="L48" s="76"/>
      <c r="M48" s="76"/>
      <c r="N48" s="76"/>
      <c r="O48" s="76"/>
      <c r="P48" s="76"/>
      <c r="Q48" s="76"/>
      <c r="R48" s="76"/>
      <c r="S48" s="76"/>
      <c r="T48" s="76"/>
      <c r="U48" s="76"/>
      <c r="V48" s="76"/>
    </row>
    <row r="49">
      <c r="A49" s="165" t="s">
        <v>1674</v>
      </c>
      <c r="B49" s="184">
        <f t="shared" ref="B49:E49" si="21">(B20+B30)/B42</f>
        <v>80.35714286</v>
      </c>
      <c r="C49" s="166">
        <f t="shared" si="21"/>
        <v>88.98275862</v>
      </c>
      <c r="D49" s="184">
        <f t="shared" si="21"/>
        <v>108.3216981</v>
      </c>
      <c r="E49" s="166">
        <f t="shared" si="21"/>
        <v>110.8448276</v>
      </c>
      <c r="F49" s="76"/>
      <c r="G49" s="173"/>
      <c r="H49" s="76"/>
      <c r="I49" s="76"/>
      <c r="J49" s="76"/>
      <c r="K49" s="76"/>
      <c r="L49" s="76"/>
      <c r="M49" s="76"/>
      <c r="N49" s="76"/>
      <c r="O49" s="76"/>
      <c r="P49" s="76"/>
      <c r="Q49" s="76"/>
      <c r="R49" s="76"/>
      <c r="S49" s="76"/>
      <c r="T49" s="76"/>
      <c r="U49" s="76"/>
      <c r="V49" s="76"/>
    </row>
    <row r="50">
      <c r="A50" s="76"/>
      <c r="B50" s="76"/>
      <c r="C50" s="76"/>
      <c r="D50" s="76"/>
      <c r="E50" s="76"/>
      <c r="F50" s="76"/>
      <c r="G50" s="173"/>
      <c r="H50" s="76"/>
      <c r="I50" s="76"/>
      <c r="J50" s="76"/>
      <c r="K50" s="76"/>
      <c r="L50" s="76"/>
      <c r="M50" s="76"/>
      <c r="N50" s="76"/>
      <c r="O50" s="76"/>
      <c r="P50" s="76"/>
      <c r="Q50" s="76"/>
      <c r="R50" s="76"/>
      <c r="S50" s="76"/>
      <c r="T50" s="76"/>
      <c r="U50" s="76"/>
      <c r="V50" s="76"/>
    </row>
    <row r="51">
      <c r="A51" s="76"/>
      <c r="B51" s="76"/>
      <c r="C51" s="76"/>
      <c r="D51" s="76"/>
      <c r="E51" s="76"/>
      <c r="F51" s="76"/>
      <c r="G51" s="173"/>
      <c r="H51" s="76"/>
      <c r="I51" s="76"/>
      <c r="J51" s="76"/>
      <c r="K51" s="76"/>
      <c r="L51" s="76"/>
      <c r="M51" s="76"/>
      <c r="N51" s="76"/>
      <c r="O51" s="76"/>
      <c r="P51" s="76"/>
      <c r="Q51" s="76"/>
      <c r="R51" s="76"/>
      <c r="S51" s="76"/>
      <c r="T51" s="76"/>
      <c r="U51" s="76"/>
      <c r="V51" s="76"/>
    </row>
    <row r="52">
      <c r="A52" s="76"/>
      <c r="B52" s="76"/>
      <c r="C52" s="76"/>
      <c r="D52" s="202" t="s">
        <v>1675</v>
      </c>
      <c r="E52" s="203">
        <f>E43/30</f>
        <v>24.73333333</v>
      </c>
      <c r="F52" s="76"/>
      <c r="G52" s="173"/>
      <c r="H52" s="76"/>
      <c r="I52" s="76"/>
      <c r="J52" s="76"/>
      <c r="K52" s="76"/>
      <c r="L52" s="76"/>
      <c r="M52" s="76"/>
      <c r="N52" s="76"/>
      <c r="O52" s="76"/>
      <c r="P52" s="76"/>
      <c r="Q52" s="76"/>
      <c r="R52" s="76"/>
      <c r="S52" s="76"/>
      <c r="T52" s="76"/>
      <c r="U52" s="76"/>
      <c r="V52" s="76"/>
    </row>
    <row r="53">
      <c r="A53" s="76"/>
      <c r="B53" s="76"/>
      <c r="C53" s="76"/>
      <c r="D53" s="76"/>
      <c r="E53" s="76"/>
      <c r="F53" s="76"/>
      <c r="G53" s="173"/>
      <c r="H53" s="76"/>
      <c r="I53" s="76"/>
      <c r="J53" s="76"/>
      <c r="K53" s="76"/>
      <c r="L53" s="76"/>
      <c r="M53" s="76"/>
      <c r="N53" s="76"/>
      <c r="O53" s="76"/>
      <c r="P53" s="76"/>
      <c r="Q53" s="76"/>
      <c r="R53" s="76"/>
      <c r="S53" s="76"/>
      <c r="T53" s="76"/>
      <c r="U53" s="76"/>
      <c r="V53" s="76"/>
    </row>
    <row r="54">
      <c r="A54" s="76"/>
      <c r="B54" s="76"/>
      <c r="C54" s="76"/>
      <c r="D54" s="76"/>
      <c r="E54" s="76"/>
      <c r="F54" s="76"/>
      <c r="G54" s="173"/>
      <c r="H54" s="76"/>
      <c r="I54" s="76"/>
      <c r="J54" s="76"/>
      <c r="K54" s="76"/>
      <c r="L54" s="76"/>
      <c r="M54" s="76"/>
      <c r="N54" s="76"/>
      <c r="O54" s="76"/>
      <c r="P54" s="76"/>
      <c r="Q54" s="76"/>
      <c r="R54" s="76"/>
      <c r="S54" s="76"/>
      <c r="T54" s="76"/>
      <c r="U54" s="76"/>
      <c r="V54" s="76"/>
    </row>
    <row r="55">
      <c r="A55" s="76"/>
      <c r="B55" s="76"/>
      <c r="C55" s="76"/>
      <c r="D55" s="76"/>
      <c r="E55" s="76"/>
      <c r="F55" s="76"/>
      <c r="G55" s="173"/>
      <c r="H55" s="76"/>
      <c r="I55" s="76"/>
      <c r="J55" s="76"/>
      <c r="K55" s="76"/>
      <c r="L55" s="76"/>
      <c r="M55" s="76"/>
      <c r="N55" s="76"/>
      <c r="O55" s="76"/>
      <c r="P55" s="76"/>
      <c r="Q55" s="76"/>
      <c r="R55" s="76"/>
      <c r="S55" s="76"/>
      <c r="T55" s="76"/>
      <c r="U55" s="76"/>
      <c r="V55" s="76"/>
    </row>
    <row r="56">
      <c r="A56" s="76"/>
      <c r="B56" s="76"/>
      <c r="C56" s="76"/>
      <c r="D56" s="76"/>
      <c r="E56" s="76"/>
      <c r="F56" s="76"/>
      <c r="G56" s="173"/>
      <c r="H56" s="76"/>
      <c r="I56" s="76"/>
      <c r="J56" s="76"/>
      <c r="K56" s="76"/>
      <c r="L56" s="76"/>
      <c r="M56" s="76"/>
      <c r="N56" s="76"/>
      <c r="O56" s="76"/>
      <c r="P56" s="76"/>
      <c r="Q56" s="76"/>
      <c r="R56" s="76"/>
      <c r="S56" s="76"/>
      <c r="T56" s="76"/>
      <c r="U56" s="76"/>
      <c r="V56" s="76"/>
    </row>
    <row r="57">
      <c r="A57" s="76"/>
      <c r="B57" s="76"/>
      <c r="C57" s="76"/>
      <c r="D57" s="76"/>
      <c r="E57" s="76"/>
      <c r="F57" s="76"/>
      <c r="G57" s="173"/>
      <c r="H57" s="76"/>
      <c r="I57" s="76"/>
      <c r="J57" s="76"/>
      <c r="K57" s="76"/>
      <c r="L57" s="76"/>
      <c r="M57" s="76"/>
      <c r="N57" s="76"/>
      <c r="O57" s="76"/>
      <c r="P57" s="76"/>
      <c r="Q57" s="76"/>
      <c r="R57" s="76"/>
      <c r="S57" s="76"/>
      <c r="T57" s="76"/>
      <c r="U57" s="76"/>
      <c r="V57" s="76"/>
    </row>
    <row r="58">
      <c r="A58" s="76"/>
      <c r="B58" s="76"/>
      <c r="C58" s="76"/>
      <c r="D58" s="76"/>
      <c r="E58" s="76"/>
      <c r="F58" s="76"/>
      <c r="G58" s="173"/>
      <c r="H58" s="76"/>
      <c r="I58" s="76"/>
      <c r="J58" s="76"/>
      <c r="K58" s="76"/>
      <c r="L58" s="76"/>
      <c r="M58" s="76"/>
      <c r="N58" s="76"/>
      <c r="O58" s="76"/>
      <c r="P58" s="76"/>
      <c r="Q58" s="76"/>
      <c r="R58" s="76"/>
      <c r="S58" s="76"/>
      <c r="T58" s="76"/>
      <c r="U58" s="76"/>
      <c r="V58" s="76"/>
    </row>
    <row r="59">
      <c r="A59" s="76"/>
      <c r="B59" s="76"/>
      <c r="C59" s="76"/>
      <c r="D59" s="76"/>
      <c r="E59" s="76"/>
      <c r="F59" s="76"/>
      <c r="G59" s="173"/>
      <c r="H59" s="76"/>
      <c r="I59" s="76"/>
      <c r="J59" s="76"/>
      <c r="K59" s="76"/>
      <c r="L59" s="76"/>
      <c r="M59" s="76"/>
      <c r="N59" s="76"/>
      <c r="O59" s="76"/>
      <c r="P59" s="76"/>
      <c r="Q59" s="76"/>
      <c r="R59" s="76"/>
      <c r="S59" s="76"/>
      <c r="T59" s="76"/>
      <c r="U59" s="76"/>
      <c r="V59" s="76"/>
    </row>
    <row r="60">
      <c r="A60" s="76"/>
      <c r="B60" s="76"/>
      <c r="C60" s="76"/>
      <c r="D60" s="76"/>
      <c r="E60" s="76"/>
      <c r="F60" s="76"/>
      <c r="G60" s="173"/>
      <c r="H60" s="76"/>
      <c r="I60" s="76"/>
      <c r="J60" s="76"/>
      <c r="K60" s="76"/>
      <c r="L60" s="76"/>
      <c r="M60" s="76"/>
      <c r="N60" s="76"/>
      <c r="O60" s="76"/>
      <c r="P60" s="76"/>
      <c r="Q60" s="76"/>
      <c r="R60" s="76"/>
      <c r="S60" s="76"/>
      <c r="T60" s="76"/>
      <c r="U60" s="76"/>
      <c r="V60" s="76"/>
    </row>
    <row r="61">
      <c r="A61" s="76"/>
      <c r="B61" s="76"/>
      <c r="C61" s="76"/>
      <c r="D61" s="76"/>
      <c r="E61" s="76"/>
      <c r="F61" s="76"/>
      <c r="G61" s="173"/>
      <c r="H61" s="76"/>
      <c r="I61" s="76"/>
      <c r="J61" s="76"/>
      <c r="K61" s="76"/>
      <c r="L61" s="76"/>
      <c r="M61" s="76"/>
      <c r="N61" s="76"/>
      <c r="O61" s="76"/>
      <c r="P61" s="76"/>
      <c r="Q61" s="76"/>
      <c r="R61" s="76"/>
      <c r="S61" s="76"/>
      <c r="T61" s="76"/>
      <c r="U61" s="76"/>
      <c r="V61" s="76"/>
    </row>
    <row r="62">
      <c r="A62" s="76"/>
      <c r="B62" s="76"/>
      <c r="C62" s="76"/>
      <c r="D62" s="76"/>
      <c r="E62" s="76"/>
      <c r="F62" s="76"/>
      <c r="G62" s="173"/>
      <c r="H62" s="76"/>
      <c r="I62" s="76"/>
      <c r="J62" s="76"/>
      <c r="K62" s="76"/>
      <c r="L62" s="76"/>
      <c r="M62" s="76"/>
      <c r="N62" s="76"/>
      <c r="O62" s="76"/>
      <c r="P62" s="76"/>
      <c r="Q62" s="76"/>
      <c r="R62" s="76"/>
      <c r="S62" s="76"/>
      <c r="T62" s="76"/>
      <c r="U62" s="76"/>
      <c r="V62" s="76"/>
    </row>
    <row r="63">
      <c r="A63" s="76"/>
      <c r="B63" s="76"/>
      <c r="C63" s="76"/>
      <c r="D63" s="76"/>
      <c r="E63" s="76"/>
      <c r="F63" s="76"/>
      <c r="G63" s="173"/>
      <c r="H63" s="76"/>
      <c r="I63" s="76"/>
      <c r="J63" s="76"/>
      <c r="K63" s="76"/>
      <c r="L63" s="76"/>
      <c r="M63" s="76"/>
      <c r="N63" s="76"/>
      <c r="O63" s="76"/>
      <c r="P63" s="76"/>
      <c r="Q63" s="76"/>
      <c r="R63" s="76"/>
      <c r="S63" s="76"/>
      <c r="T63" s="76"/>
      <c r="U63" s="76"/>
      <c r="V63" s="76"/>
    </row>
    <row r="64">
      <c r="A64" s="76"/>
      <c r="B64" s="76"/>
      <c r="C64" s="76"/>
      <c r="D64" s="76"/>
      <c r="E64" s="76"/>
      <c r="F64" s="76"/>
      <c r="G64" s="173"/>
      <c r="H64" s="76"/>
      <c r="I64" s="76"/>
      <c r="J64" s="76"/>
      <c r="K64" s="76"/>
      <c r="L64" s="76"/>
      <c r="M64" s="76"/>
      <c r="N64" s="76"/>
      <c r="O64" s="76"/>
      <c r="P64" s="76"/>
      <c r="Q64" s="76"/>
      <c r="R64" s="76"/>
      <c r="S64" s="76"/>
      <c r="T64" s="76"/>
      <c r="U64" s="76"/>
      <c r="V64" s="76"/>
    </row>
    <row r="65">
      <c r="A65" s="76"/>
      <c r="B65" s="76"/>
      <c r="C65" s="76"/>
      <c r="D65" s="76"/>
      <c r="E65" s="76"/>
      <c r="F65" s="76"/>
      <c r="G65" s="173"/>
      <c r="H65" s="76"/>
      <c r="I65" s="76"/>
      <c r="J65" s="76"/>
      <c r="K65" s="76"/>
      <c r="L65" s="76"/>
      <c r="M65" s="76"/>
      <c r="N65" s="76"/>
      <c r="O65" s="76"/>
      <c r="P65" s="76"/>
      <c r="Q65" s="76"/>
      <c r="R65" s="76"/>
      <c r="S65" s="76"/>
      <c r="T65" s="76"/>
      <c r="U65" s="76"/>
      <c r="V65" s="76"/>
    </row>
    <row r="66">
      <c r="A66" s="76"/>
      <c r="B66" s="76"/>
      <c r="C66" s="76"/>
      <c r="D66" s="76"/>
      <c r="E66" s="76"/>
      <c r="F66" s="76"/>
      <c r="G66" s="173"/>
      <c r="H66" s="76"/>
      <c r="I66" s="76"/>
      <c r="J66" s="76"/>
      <c r="K66" s="76"/>
      <c r="L66" s="76"/>
      <c r="M66" s="76"/>
      <c r="N66" s="76"/>
      <c r="O66" s="76"/>
      <c r="P66" s="76"/>
      <c r="Q66" s="76"/>
      <c r="R66" s="76"/>
      <c r="S66" s="76"/>
      <c r="T66" s="76"/>
      <c r="U66" s="76"/>
      <c r="V66" s="76"/>
    </row>
    <row r="67">
      <c r="A67" s="76"/>
      <c r="B67" s="76"/>
      <c r="C67" s="76"/>
      <c r="D67" s="76"/>
      <c r="E67" s="76"/>
      <c r="F67" s="76"/>
      <c r="G67" s="173"/>
      <c r="H67" s="76"/>
      <c r="I67" s="76"/>
      <c r="J67" s="76"/>
      <c r="K67" s="76"/>
      <c r="L67" s="76"/>
      <c r="M67" s="76"/>
      <c r="N67" s="76"/>
      <c r="O67" s="76"/>
      <c r="P67" s="76"/>
      <c r="Q67" s="76"/>
      <c r="R67" s="76"/>
      <c r="S67" s="76"/>
      <c r="T67" s="76"/>
      <c r="U67" s="76"/>
      <c r="V67" s="76"/>
    </row>
    <row r="68">
      <c r="A68" s="76"/>
      <c r="B68" s="76"/>
      <c r="C68" s="76"/>
      <c r="D68" s="76"/>
      <c r="E68" s="76"/>
      <c r="F68" s="76"/>
      <c r="G68" s="173"/>
      <c r="H68" s="76"/>
      <c r="I68" s="76"/>
      <c r="J68" s="76"/>
      <c r="K68" s="76"/>
      <c r="L68" s="76"/>
      <c r="M68" s="76"/>
      <c r="N68" s="76"/>
      <c r="O68" s="76"/>
      <c r="P68" s="76"/>
      <c r="Q68" s="76"/>
      <c r="R68" s="76"/>
      <c r="S68" s="76"/>
      <c r="T68" s="76"/>
      <c r="U68" s="76"/>
      <c r="V68" s="76"/>
    </row>
    <row r="69">
      <c r="A69" s="76"/>
      <c r="B69" s="76"/>
      <c r="C69" s="76"/>
      <c r="D69" s="76"/>
      <c r="E69" s="76"/>
      <c r="F69" s="76"/>
      <c r="G69" s="173"/>
      <c r="H69" s="76"/>
      <c r="I69" s="76"/>
      <c r="J69" s="76"/>
      <c r="K69" s="76"/>
      <c r="L69" s="76"/>
      <c r="M69" s="76"/>
      <c r="N69" s="76"/>
      <c r="O69" s="76"/>
      <c r="P69" s="76"/>
      <c r="Q69" s="76"/>
      <c r="R69" s="76"/>
      <c r="S69" s="76"/>
      <c r="T69" s="76"/>
      <c r="U69" s="76"/>
      <c r="V69" s="76"/>
    </row>
    <row r="70">
      <c r="A70" s="76"/>
      <c r="B70" s="76"/>
      <c r="C70" s="76"/>
      <c r="D70" s="76"/>
      <c r="E70" s="76"/>
      <c r="F70" s="76"/>
      <c r="G70" s="173"/>
      <c r="H70" s="76"/>
      <c r="I70" s="76"/>
      <c r="J70" s="76"/>
      <c r="K70" s="76"/>
      <c r="L70" s="76"/>
      <c r="M70" s="76"/>
      <c r="N70" s="76"/>
      <c r="O70" s="76"/>
      <c r="P70" s="76"/>
      <c r="Q70" s="76"/>
      <c r="R70" s="76"/>
      <c r="S70" s="76"/>
      <c r="T70" s="76"/>
      <c r="U70" s="76"/>
      <c r="V70" s="76"/>
    </row>
    <row r="71">
      <c r="A71" s="76"/>
      <c r="B71" s="76"/>
      <c r="C71" s="76"/>
      <c r="D71" s="76"/>
      <c r="E71" s="76"/>
      <c r="F71" s="76"/>
      <c r="G71" s="173"/>
      <c r="H71" s="76"/>
      <c r="I71" s="76"/>
      <c r="J71" s="76"/>
      <c r="K71" s="76"/>
      <c r="L71" s="76"/>
      <c r="M71" s="76"/>
      <c r="N71" s="76"/>
      <c r="O71" s="76"/>
      <c r="P71" s="76"/>
      <c r="Q71" s="76"/>
      <c r="R71" s="76"/>
      <c r="S71" s="76"/>
      <c r="T71" s="76"/>
      <c r="U71" s="76"/>
      <c r="V71" s="76"/>
    </row>
    <row r="72">
      <c r="A72" s="76"/>
      <c r="B72" s="76"/>
      <c r="C72" s="76"/>
      <c r="D72" s="76"/>
      <c r="E72" s="76"/>
      <c r="F72" s="76"/>
      <c r="G72" s="173"/>
      <c r="H72" s="76"/>
      <c r="I72" s="76"/>
      <c r="J72" s="76"/>
      <c r="K72" s="76"/>
      <c r="L72" s="76"/>
      <c r="M72" s="76"/>
      <c r="N72" s="76"/>
      <c r="O72" s="76"/>
      <c r="P72" s="76"/>
      <c r="Q72" s="76"/>
      <c r="R72" s="76"/>
      <c r="S72" s="76"/>
      <c r="T72" s="76"/>
      <c r="U72" s="76"/>
      <c r="V72" s="76"/>
    </row>
    <row r="73">
      <c r="A73" s="76"/>
      <c r="B73" s="76"/>
      <c r="C73" s="76"/>
      <c r="D73" s="76"/>
      <c r="E73" s="76"/>
      <c r="F73" s="76"/>
      <c r="G73" s="173"/>
      <c r="H73" s="76"/>
      <c r="I73" s="76"/>
      <c r="J73" s="76"/>
      <c r="K73" s="76"/>
      <c r="L73" s="76"/>
      <c r="M73" s="76"/>
      <c r="N73" s="76"/>
      <c r="O73" s="76"/>
      <c r="P73" s="76"/>
      <c r="Q73" s="76"/>
      <c r="R73" s="76"/>
      <c r="S73" s="76"/>
      <c r="T73" s="76"/>
      <c r="U73" s="76"/>
      <c r="V73" s="76"/>
    </row>
    <row r="74">
      <c r="A74" s="76"/>
      <c r="B74" s="76"/>
      <c r="C74" s="76"/>
      <c r="D74" s="76"/>
      <c r="E74" s="76"/>
      <c r="F74" s="76"/>
      <c r="G74" s="173"/>
      <c r="H74" s="76"/>
      <c r="I74" s="76"/>
      <c r="J74" s="76"/>
      <c r="K74" s="76"/>
      <c r="L74" s="76"/>
      <c r="M74" s="76"/>
      <c r="N74" s="76"/>
      <c r="O74" s="76"/>
      <c r="P74" s="76"/>
      <c r="Q74" s="76"/>
      <c r="R74" s="76"/>
      <c r="S74" s="76"/>
      <c r="T74" s="76"/>
      <c r="U74" s="76"/>
      <c r="V74" s="76"/>
    </row>
    <row r="75">
      <c r="A75" s="76"/>
      <c r="B75" s="76"/>
      <c r="C75" s="76"/>
      <c r="D75" s="76"/>
      <c r="E75" s="76"/>
      <c r="F75" s="76"/>
      <c r="G75" s="173"/>
      <c r="H75" s="76"/>
      <c r="I75" s="76"/>
      <c r="J75" s="76"/>
      <c r="K75" s="76"/>
      <c r="L75" s="76"/>
      <c r="M75" s="76"/>
      <c r="N75" s="76"/>
      <c r="O75" s="76"/>
      <c r="P75" s="76"/>
      <c r="Q75" s="76"/>
      <c r="R75" s="76"/>
      <c r="S75" s="76"/>
      <c r="T75" s="76"/>
      <c r="U75" s="76"/>
      <c r="V75" s="76"/>
    </row>
    <row r="76">
      <c r="A76" s="76"/>
      <c r="B76" s="76"/>
      <c r="C76" s="76"/>
      <c r="D76" s="76"/>
      <c r="E76" s="76"/>
      <c r="F76" s="76"/>
      <c r="G76" s="173"/>
      <c r="H76" s="76"/>
      <c r="I76" s="76"/>
      <c r="J76" s="76"/>
      <c r="K76" s="76"/>
      <c r="L76" s="76"/>
      <c r="M76" s="76"/>
      <c r="N76" s="76"/>
      <c r="O76" s="76"/>
      <c r="P76" s="76"/>
      <c r="Q76" s="76"/>
      <c r="R76" s="76"/>
      <c r="S76" s="76"/>
      <c r="T76" s="76"/>
      <c r="U76" s="76"/>
      <c r="V76" s="76"/>
    </row>
    <row r="77">
      <c r="A77" s="76"/>
      <c r="B77" s="76"/>
      <c r="C77" s="76"/>
      <c r="D77" s="76"/>
      <c r="E77" s="76"/>
      <c r="F77" s="76"/>
      <c r="G77" s="173"/>
      <c r="H77" s="76"/>
      <c r="I77" s="76"/>
      <c r="J77" s="76"/>
      <c r="K77" s="76"/>
      <c r="L77" s="76"/>
      <c r="M77" s="76"/>
      <c r="N77" s="76"/>
      <c r="O77" s="76"/>
      <c r="P77" s="76"/>
      <c r="Q77" s="76"/>
      <c r="R77" s="76"/>
      <c r="S77" s="76"/>
      <c r="T77" s="76"/>
      <c r="U77" s="76"/>
      <c r="V77" s="76"/>
    </row>
    <row r="78">
      <c r="A78" s="76"/>
      <c r="B78" s="76"/>
      <c r="C78" s="76"/>
      <c r="D78" s="76"/>
      <c r="E78" s="76"/>
      <c r="F78" s="76"/>
      <c r="G78" s="173"/>
      <c r="H78" s="76"/>
      <c r="I78" s="76"/>
      <c r="J78" s="76"/>
      <c r="K78" s="76"/>
      <c r="L78" s="76"/>
      <c r="M78" s="76"/>
      <c r="N78" s="76"/>
      <c r="O78" s="76"/>
      <c r="P78" s="76"/>
      <c r="Q78" s="76"/>
      <c r="R78" s="76"/>
      <c r="S78" s="76"/>
      <c r="T78" s="76"/>
      <c r="U78" s="76"/>
      <c r="V78" s="76"/>
    </row>
    <row r="79">
      <c r="A79" s="76"/>
      <c r="B79" s="76"/>
      <c r="C79" s="76"/>
      <c r="D79" s="76"/>
      <c r="E79" s="76"/>
      <c r="F79" s="76"/>
      <c r="G79" s="173"/>
      <c r="H79" s="76"/>
      <c r="I79" s="76"/>
      <c r="J79" s="76"/>
      <c r="K79" s="76"/>
      <c r="L79" s="76"/>
      <c r="M79" s="76"/>
      <c r="N79" s="76"/>
      <c r="O79" s="76"/>
      <c r="P79" s="76"/>
      <c r="Q79" s="76"/>
      <c r="R79" s="76"/>
      <c r="S79" s="76"/>
      <c r="T79" s="76"/>
      <c r="U79" s="76"/>
      <c r="V79" s="76"/>
    </row>
    <row r="80">
      <c r="A80" s="76"/>
      <c r="B80" s="76"/>
      <c r="C80" s="76"/>
      <c r="D80" s="76"/>
      <c r="E80" s="76"/>
      <c r="F80" s="76"/>
      <c r="G80" s="173"/>
      <c r="H80" s="76"/>
      <c r="I80" s="76"/>
      <c r="J80" s="76"/>
      <c r="K80" s="76"/>
      <c r="L80" s="76"/>
      <c r="M80" s="76"/>
      <c r="N80" s="76"/>
      <c r="O80" s="76"/>
      <c r="P80" s="76"/>
      <c r="Q80" s="76"/>
      <c r="R80" s="76"/>
      <c r="S80" s="76"/>
      <c r="T80" s="76"/>
      <c r="U80" s="76"/>
      <c r="V80" s="76"/>
    </row>
    <row r="81">
      <c r="A81" s="76"/>
      <c r="B81" s="76"/>
      <c r="C81" s="76"/>
      <c r="D81" s="76"/>
      <c r="E81" s="76"/>
      <c r="F81" s="76"/>
      <c r="G81" s="173"/>
      <c r="H81" s="76"/>
      <c r="I81" s="76"/>
      <c r="J81" s="76"/>
      <c r="K81" s="76"/>
      <c r="L81" s="76"/>
      <c r="M81" s="76"/>
      <c r="N81" s="76"/>
      <c r="O81" s="76"/>
      <c r="P81" s="76"/>
      <c r="Q81" s="76"/>
      <c r="R81" s="76"/>
      <c r="S81" s="76"/>
      <c r="T81" s="76"/>
      <c r="U81" s="76"/>
      <c r="V81" s="76"/>
    </row>
    <row r="82">
      <c r="A82" s="76"/>
      <c r="B82" s="76"/>
      <c r="C82" s="76"/>
      <c r="D82" s="76"/>
      <c r="E82" s="76"/>
      <c r="F82" s="76"/>
      <c r="G82" s="173"/>
      <c r="H82" s="76"/>
      <c r="I82" s="76"/>
      <c r="J82" s="76"/>
      <c r="K82" s="76"/>
      <c r="L82" s="76"/>
      <c r="M82" s="76"/>
      <c r="N82" s="76"/>
      <c r="O82" s="76"/>
      <c r="P82" s="76"/>
      <c r="Q82" s="76"/>
      <c r="R82" s="76"/>
      <c r="S82" s="76"/>
      <c r="T82" s="76"/>
      <c r="U82" s="76"/>
      <c r="V82" s="76"/>
    </row>
    <row r="83">
      <c r="A83" s="76"/>
      <c r="B83" s="76"/>
      <c r="C83" s="76"/>
      <c r="D83" s="76"/>
      <c r="E83" s="76"/>
      <c r="F83" s="76"/>
      <c r="G83" s="173"/>
      <c r="H83" s="76"/>
      <c r="I83" s="76"/>
      <c r="J83" s="76"/>
      <c r="K83" s="76"/>
      <c r="L83" s="76"/>
      <c r="M83" s="76"/>
      <c r="N83" s="76"/>
      <c r="O83" s="76"/>
      <c r="P83" s="76"/>
      <c r="Q83" s="76"/>
      <c r="R83" s="76"/>
      <c r="S83" s="76"/>
      <c r="T83" s="76"/>
      <c r="U83" s="76"/>
      <c r="V83" s="76"/>
    </row>
    <row r="84">
      <c r="A84" s="76"/>
      <c r="B84" s="76"/>
      <c r="C84" s="76"/>
      <c r="D84" s="76"/>
      <c r="E84" s="76"/>
      <c r="F84" s="76"/>
      <c r="G84" s="173"/>
      <c r="H84" s="76"/>
      <c r="I84" s="76"/>
      <c r="J84" s="76"/>
      <c r="K84" s="76"/>
      <c r="L84" s="76"/>
      <c r="M84" s="76"/>
      <c r="N84" s="76"/>
      <c r="O84" s="76"/>
      <c r="P84" s="76"/>
      <c r="Q84" s="76"/>
      <c r="R84" s="76"/>
      <c r="S84" s="76"/>
      <c r="T84" s="76"/>
      <c r="U84" s="76"/>
      <c r="V84" s="76"/>
    </row>
    <row r="85">
      <c r="A85" s="76"/>
      <c r="B85" s="76"/>
      <c r="C85" s="76"/>
      <c r="D85" s="76"/>
      <c r="E85" s="76"/>
      <c r="F85" s="76"/>
      <c r="G85" s="173"/>
      <c r="H85" s="76"/>
      <c r="I85" s="76"/>
      <c r="J85" s="76"/>
      <c r="K85" s="76"/>
      <c r="L85" s="76"/>
      <c r="M85" s="76"/>
      <c r="N85" s="76"/>
      <c r="O85" s="76"/>
      <c r="P85" s="76"/>
      <c r="Q85" s="76"/>
      <c r="R85" s="76"/>
      <c r="S85" s="76"/>
      <c r="T85" s="76"/>
      <c r="U85" s="76"/>
      <c r="V85" s="76"/>
    </row>
    <row r="86">
      <c r="A86" s="76"/>
      <c r="B86" s="76"/>
      <c r="C86" s="76"/>
      <c r="D86" s="76"/>
      <c r="E86" s="76"/>
      <c r="F86" s="76"/>
      <c r="G86" s="173"/>
      <c r="H86" s="76"/>
      <c r="I86" s="76"/>
      <c r="J86" s="76"/>
      <c r="K86" s="76"/>
      <c r="L86" s="76"/>
      <c r="M86" s="76"/>
      <c r="N86" s="76"/>
      <c r="O86" s="76"/>
      <c r="P86" s="76"/>
      <c r="Q86" s="76"/>
      <c r="R86" s="76"/>
      <c r="S86" s="76"/>
      <c r="T86" s="76"/>
      <c r="U86" s="76"/>
      <c r="V86" s="76"/>
    </row>
    <row r="87">
      <c r="A87" s="76"/>
      <c r="B87" s="76"/>
      <c r="C87" s="76"/>
      <c r="D87" s="76"/>
      <c r="E87" s="76"/>
      <c r="F87" s="76"/>
      <c r="G87" s="173"/>
      <c r="H87" s="76"/>
      <c r="I87" s="76"/>
      <c r="J87" s="76"/>
      <c r="K87" s="76"/>
      <c r="L87" s="76"/>
      <c r="M87" s="76"/>
      <c r="N87" s="76"/>
      <c r="O87" s="76"/>
      <c r="P87" s="76"/>
      <c r="Q87" s="76"/>
      <c r="R87" s="76"/>
      <c r="S87" s="76"/>
      <c r="T87" s="76"/>
      <c r="U87" s="76"/>
      <c r="V87" s="76"/>
    </row>
    <row r="88">
      <c r="A88" s="76"/>
      <c r="B88" s="76"/>
      <c r="C88" s="76"/>
      <c r="D88" s="76"/>
      <c r="E88" s="76"/>
      <c r="F88" s="76"/>
      <c r="G88" s="173"/>
      <c r="H88" s="76"/>
      <c r="I88" s="76"/>
      <c r="J88" s="76"/>
      <c r="K88" s="76"/>
      <c r="L88" s="76"/>
      <c r="M88" s="76"/>
      <c r="N88" s="76"/>
      <c r="O88" s="76"/>
      <c r="P88" s="76"/>
      <c r="Q88" s="76"/>
      <c r="R88" s="76"/>
      <c r="S88" s="76"/>
      <c r="T88" s="76"/>
      <c r="U88" s="76"/>
      <c r="V88" s="76"/>
    </row>
    <row r="89">
      <c r="A89" s="76"/>
      <c r="B89" s="76"/>
      <c r="C89" s="76"/>
      <c r="D89" s="76"/>
      <c r="E89" s="76"/>
      <c r="F89" s="76"/>
      <c r="G89" s="173"/>
      <c r="H89" s="76"/>
      <c r="I89" s="76"/>
      <c r="J89" s="76"/>
      <c r="K89" s="76"/>
      <c r="L89" s="76"/>
      <c r="M89" s="76"/>
      <c r="N89" s="76"/>
      <c r="O89" s="76"/>
      <c r="P89" s="76"/>
      <c r="Q89" s="76"/>
      <c r="R89" s="76"/>
      <c r="S89" s="76"/>
      <c r="T89" s="76"/>
      <c r="U89" s="76"/>
      <c r="V89" s="76"/>
    </row>
    <row r="90">
      <c r="A90" s="76"/>
      <c r="B90" s="76"/>
      <c r="C90" s="76"/>
      <c r="D90" s="76"/>
      <c r="E90" s="76"/>
      <c r="F90" s="76"/>
      <c r="G90" s="173"/>
      <c r="H90" s="76"/>
      <c r="I90" s="76"/>
      <c r="J90" s="76"/>
      <c r="K90" s="76"/>
      <c r="L90" s="76"/>
      <c r="M90" s="76"/>
      <c r="N90" s="76"/>
      <c r="O90" s="76"/>
      <c r="P90" s="76"/>
      <c r="Q90" s="76"/>
      <c r="R90" s="76"/>
      <c r="S90" s="76"/>
      <c r="T90" s="76"/>
      <c r="U90" s="76"/>
      <c r="V90" s="76"/>
    </row>
    <row r="91">
      <c r="A91" s="76"/>
      <c r="B91" s="76"/>
      <c r="C91" s="76"/>
      <c r="D91" s="76"/>
      <c r="E91" s="76"/>
      <c r="F91" s="76"/>
      <c r="G91" s="173"/>
      <c r="H91" s="76"/>
      <c r="I91" s="76"/>
      <c r="J91" s="76"/>
      <c r="K91" s="76"/>
      <c r="L91" s="76"/>
      <c r="M91" s="76"/>
      <c r="N91" s="76"/>
      <c r="O91" s="76"/>
      <c r="P91" s="76"/>
      <c r="Q91" s="76"/>
      <c r="R91" s="76"/>
      <c r="S91" s="76"/>
      <c r="T91" s="76"/>
      <c r="U91" s="76"/>
      <c r="V91" s="76"/>
    </row>
    <row r="92">
      <c r="A92" s="76"/>
      <c r="B92" s="76"/>
      <c r="C92" s="76"/>
      <c r="D92" s="76"/>
      <c r="E92" s="76"/>
      <c r="F92" s="76"/>
      <c r="G92" s="173"/>
      <c r="H92" s="76"/>
      <c r="I92" s="76"/>
      <c r="J92" s="76"/>
      <c r="K92" s="76"/>
      <c r="L92" s="76"/>
      <c r="M92" s="76"/>
      <c r="N92" s="76"/>
      <c r="O92" s="76"/>
      <c r="P92" s="76"/>
      <c r="Q92" s="76"/>
      <c r="R92" s="76"/>
      <c r="S92" s="76"/>
      <c r="T92" s="76"/>
      <c r="U92" s="76"/>
      <c r="V92" s="76"/>
    </row>
    <row r="93">
      <c r="A93" s="76"/>
      <c r="B93" s="76"/>
      <c r="C93" s="76"/>
      <c r="D93" s="76"/>
      <c r="E93" s="76"/>
      <c r="F93" s="76"/>
      <c r="G93" s="173"/>
      <c r="H93" s="76"/>
      <c r="I93" s="76"/>
      <c r="J93" s="76"/>
      <c r="K93" s="76"/>
      <c r="L93" s="76"/>
      <c r="M93" s="76"/>
      <c r="N93" s="76"/>
      <c r="O93" s="76"/>
      <c r="P93" s="76"/>
      <c r="Q93" s="76"/>
      <c r="R93" s="76"/>
      <c r="S93" s="76"/>
      <c r="T93" s="76"/>
      <c r="U93" s="76"/>
      <c r="V93" s="76"/>
    </row>
    <row r="94">
      <c r="A94" s="76"/>
      <c r="B94" s="76"/>
      <c r="C94" s="76"/>
      <c r="D94" s="76"/>
      <c r="E94" s="76"/>
      <c r="F94" s="76"/>
      <c r="G94" s="173"/>
      <c r="H94" s="76"/>
      <c r="I94" s="76"/>
      <c r="J94" s="76"/>
      <c r="K94" s="76"/>
      <c r="L94" s="76"/>
      <c r="M94" s="76"/>
      <c r="N94" s="76"/>
      <c r="O94" s="76"/>
      <c r="P94" s="76"/>
      <c r="Q94" s="76"/>
      <c r="R94" s="76"/>
      <c r="S94" s="76"/>
      <c r="T94" s="76"/>
      <c r="U94" s="76"/>
      <c r="V94" s="76"/>
    </row>
    <row r="95">
      <c r="A95" s="76"/>
      <c r="B95" s="76"/>
      <c r="C95" s="76"/>
      <c r="D95" s="76"/>
      <c r="E95" s="76"/>
      <c r="F95" s="76"/>
      <c r="G95" s="173"/>
      <c r="H95" s="76"/>
      <c r="I95" s="76"/>
      <c r="J95" s="76"/>
      <c r="K95" s="76"/>
      <c r="L95" s="76"/>
      <c r="M95" s="76"/>
      <c r="N95" s="76"/>
      <c r="O95" s="76"/>
      <c r="P95" s="76"/>
      <c r="Q95" s="76"/>
      <c r="R95" s="76"/>
      <c r="S95" s="76"/>
      <c r="T95" s="76"/>
      <c r="U95" s="76"/>
      <c r="V95" s="76"/>
    </row>
    <row r="96">
      <c r="A96" s="76"/>
      <c r="B96" s="76"/>
      <c r="C96" s="76"/>
      <c r="D96" s="76"/>
      <c r="E96" s="76"/>
      <c r="F96" s="76"/>
      <c r="G96" s="173"/>
      <c r="H96" s="76"/>
      <c r="I96" s="76"/>
      <c r="J96" s="76"/>
      <c r="K96" s="76"/>
      <c r="L96" s="76"/>
      <c r="M96" s="76"/>
      <c r="N96" s="76"/>
      <c r="O96" s="76"/>
      <c r="P96" s="76"/>
      <c r="Q96" s="76"/>
      <c r="R96" s="76"/>
      <c r="S96" s="76"/>
      <c r="T96" s="76"/>
      <c r="U96" s="76"/>
      <c r="V96" s="76"/>
    </row>
    <row r="97">
      <c r="A97" s="76"/>
      <c r="B97" s="76"/>
      <c r="C97" s="76"/>
      <c r="D97" s="76"/>
      <c r="E97" s="76"/>
      <c r="F97" s="76"/>
      <c r="G97" s="173"/>
      <c r="H97" s="76"/>
      <c r="I97" s="76"/>
      <c r="J97" s="76"/>
      <c r="K97" s="76"/>
      <c r="L97" s="76"/>
      <c r="M97" s="76"/>
      <c r="N97" s="76"/>
      <c r="O97" s="76"/>
      <c r="P97" s="76"/>
      <c r="Q97" s="76"/>
      <c r="R97" s="76"/>
      <c r="S97" s="76"/>
      <c r="T97" s="76"/>
      <c r="U97" s="76"/>
      <c r="V97" s="76"/>
    </row>
    <row r="98">
      <c r="A98" s="76"/>
      <c r="B98" s="76"/>
      <c r="C98" s="76"/>
      <c r="D98" s="76"/>
      <c r="E98" s="76"/>
      <c r="F98" s="76"/>
      <c r="G98" s="173"/>
      <c r="H98" s="76"/>
      <c r="I98" s="76"/>
      <c r="J98" s="76"/>
      <c r="K98" s="76"/>
      <c r="L98" s="76"/>
      <c r="M98" s="76"/>
      <c r="N98" s="76"/>
      <c r="O98" s="76"/>
      <c r="P98" s="76"/>
      <c r="Q98" s="76"/>
      <c r="R98" s="76"/>
      <c r="S98" s="76"/>
      <c r="T98" s="76"/>
      <c r="U98" s="76"/>
      <c r="V98" s="76"/>
    </row>
    <row r="99">
      <c r="A99" s="76"/>
      <c r="B99" s="76"/>
      <c r="C99" s="76"/>
      <c r="D99" s="76"/>
      <c r="E99" s="76"/>
      <c r="F99" s="76"/>
      <c r="G99" s="173"/>
      <c r="H99" s="76"/>
      <c r="I99" s="76"/>
      <c r="J99" s="76"/>
      <c r="K99" s="76"/>
      <c r="L99" s="76"/>
      <c r="M99" s="76"/>
      <c r="N99" s="76"/>
      <c r="O99" s="76"/>
      <c r="P99" s="76"/>
      <c r="Q99" s="76"/>
      <c r="R99" s="76"/>
      <c r="S99" s="76"/>
      <c r="T99" s="76"/>
      <c r="U99" s="76"/>
      <c r="V99" s="76"/>
    </row>
    <row r="100">
      <c r="A100" s="76"/>
      <c r="B100" s="76"/>
      <c r="C100" s="76"/>
      <c r="D100" s="76"/>
      <c r="E100" s="76"/>
      <c r="F100" s="76"/>
      <c r="G100" s="173"/>
      <c r="H100" s="76"/>
      <c r="I100" s="76"/>
      <c r="J100" s="76"/>
      <c r="K100" s="76"/>
      <c r="L100" s="76"/>
      <c r="M100" s="76"/>
      <c r="N100" s="76"/>
      <c r="O100" s="76"/>
      <c r="P100" s="76"/>
      <c r="Q100" s="76"/>
      <c r="R100" s="76"/>
      <c r="S100" s="76"/>
      <c r="T100" s="76"/>
      <c r="U100" s="76"/>
      <c r="V100" s="76"/>
    </row>
    <row r="101">
      <c r="A101" s="76"/>
      <c r="B101" s="76"/>
      <c r="C101" s="76"/>
      <c r="D101" s="76"/>
      <c r="E101" s="76"/>
      <c r="F101" s="76"/>
      <c r="G101" s="173"/>
      <c r="H101" s="76"/>
      <c r="I101" s="76"/>
      <c r="J101" s="76"/>
      <c r="K101" s="76"/>
      <c r="L101" s="76"/>
      <c r="M101" s="76"/>
      <c r="N101" s="76"/>
      <c r="O101" s="76"/>
      <c r="P101" s="76"/>
      <c r="Q101" s="76"/>
      <c r="R101" s="76"/>
      <c r="S101" s="76"/>
      <c r="T101" s="76"/>
      <c r="U101" s="76"/>
      <c r="V101" s="76"/>
    </row>
    <row r="102">
      <c r="A102" s="76"/>
      <c r="B102" s="76"/>
      <c r="C102" s="76"/>
      <c r="D102" s="76"/>
      <c r="E102" s="76"/>
      <c r="F102" s="76"/>
      <c r="G102" s="173"/>
      <c r="H102" s="76"/>
      <c r="I102" s="76"/>
      <c r="J102" s="76"/>
      <c r="K102" s="76"/>
      <c r="L102" s="76"/>
      <c r="M102" s="76"/>
      <c r="N102" s="76"/>
      <c r="O102" s="76"/>
      <c r="P102" s="76"/>
      <c r="Q102" s="76"/>
      <c r="R102" s="76"/>
      <c r="S102" s="76"/>
      <c r="T102" s="76"/>
      <c r="U102" s="76"/>
      <c r="V102" s="76"/>
    </row>
    <row r="103">
      <c r="A103" s="76"/>
      <c r="B103" s="76"/>
      <c r="C103" s="76"/>
      <c r="D103" s="76"/>
      <c r="E103" s="76"/>
      <c r="F103" s="76"/>
      <c r="G103" s="173"/>
      <c r="H103" s="76"/>
      <c r="I103" s="76"/>
      <c r="J103" s="76"/>
      <c r="K103" s="76"/>
      <c r="L103" s="76"/>
      <c r="M103" s="76"/>
      <c r="N103" s="76"/>
      <c r="O103" s="76"/>
      <c r="P103" s="76"/>
      <c r="Q103" s="76"/>
      <c r="R103" s="76"/>
      <c r="S103" s="76"/>
      <c r="T103" s="76"/>
      <c r="U103" s="76"/>
      <c r="V103" s="76"/>
    </row>
    <row r="104">
      <c r="A104" s="76"/>
      <c r="B104" s="76"/>
      <c r="C104" s="76"/>
      <c r="D104" s="76"/>
      <c r="E104" s="76"/>
      <c r="F104" s="76"/>
      <c r="G104" s="173"/>
      <c r="H104" s="76"/>
      <c r="I104" s="76"/>
      <c r="J104" s="76"/>
      <c r="K104" s="76"/>
      <c r="L104" s="76"/>
      <c r="M104" s="76"/>
      <c r="N104" s="76"/>
      <c r="O104" s="76"/>
      <c r="P104" s="76"/>
      <c r="Q104" s="76"/>
      <c r="R104" s="76"/>
      <c r="S104" s="76"/>
      <c r="T104" s="76"/>
      <c r="U104" s="76"/>
      <c r="V104" s="76"/>
    </row>
    <row r="105">
      <c r="A105" s="76"/>
      <c r="B105" s="76"/>
      <c r="C105" s="76"/>
      <c r="D105" s="76"/>
      <c r="E105" s="76"/>
      <c r="F105" s="76"/>
      <c r="G105" s="173"/>
      <c r="H105" s="76"/>
      <c r="I105" s="76"/>
      <c r="J105" s="76"/>
      <c r="K105" s="76"/>
      <c r="L105" s="76"/>
      <c r="M105" s="76"/>
      <c r="N105" s="76"/>
      <c r="O105" s="76"/>
      <c r="P105" s="76"/>
      <c r="Q105" s="76"/>
      <c r="R105" s="76"/>
      <c r="S105" s="76"/>
      <c r="T105" s="76"/>
      <c r="U105" s="76"/>
      <c r="V105" s="76"/>
    </row>
    <row r="106">
      <c r="A106" s="76"/>
      <c r="B106" s="76"/>
      <c r="C106" s="76"/>
      <c r="D106" s="76"/>
      <c r="E106" s="76"/>
      <c r="F106" s="76"/>
      <c r="G106" s="173"/>
      <c r="H106" s="76"/>
      <c r="I106" s="76"/>
      <c r="J106" s="76"/>
      <c r="K106" s="76"/>
      <c r="L106" s="76"/>
      <c r="M106" s="76"/>
      <c r="N106" s="76"/>
      <c r="O106" s="76"/>
      <c r="P106" s="76"/>
      <c r="Q106" s="76"/>
      <c r="R106" s="76"/>
      <c r="S106" s="76"/>
      <c r="T106" s="76"/>
      <c r="U106" s="76"/>
      <c r="V106" s="76"/>
    </row>
    <row r="107">
      <c r="A107" s="76"/>
      <c r="B107" s="76"/>
      <c r="C107" s="76"/>
      <c r="D107" s="76"/>
      <c r="E107" s="76"/>
      <c r="F107" s="76"/>
      <c r="G107" s="173"/>
      <c r="H107" s="76"/>
      <c r="I107" s="76"/>
      <c r="J107" s="76"/>
      <c r="K107" s="76"/>
      <c r="L107" s="76"/>
      <c r="M107" s="76"/>
      <c r="N107" s="76"/>
      <c r="O107" s="76"/>
      <c r="P107" s="76"/>
      <c r="Q107" s="76"/>
      <c r="R107" s="76"/>
      <c r="S107" s="76"/>
      <c r="T107" s="76"/>
      <c r="U107" s="76"/>
      <c r="V107" s="76"/>
    </row>
    <row r="108">
      <c r="A108" s="76"/>
      <c r="B108" s="76"/>
      <c r="C108" s="76"/>
      <c r="D108" s="76"/>
      <c r="E108" s="76"/>
      <c r="F108" s="76"/>
      <c r="G108" s="173"/>
      <c r="H108" s="76"/>
      <c r="I108" s="76"/>
      <c r="J108" s="76"/>
      <c r="K108" s="76"/>
      <c r="L108" s="76"/>
      <c r="M108" s="76"/>
      <c r="N108" s="76"/>
      <c r="O108" s="76"/>
      <c r="P108" s="76"/>
      <c r="Q108" s="76"/>
      <c r="R108" s="76"/>
      <c r="S108" s="76"/>
      <c r="T108" s="76"/>
      <c r="U108" s="76"/>
      <c r="V108" s="76"/>
    </row>
    <row r="109">
      <c r="A109" s="76"/>
      <c r="B109" s="76"/>
      <c r="C109" s="76"/>
      <c r="D109" s="76"/>
      <c r="E109" s="76"/>
      <c r="F109" s="76"/>
      <c r="G109" s="173"/>
      <c r="H109" s="76"/>
      <c r="I109" s="76"/>
      <c r="J109" s="76"/>
      <c r="K109" s="76"/>
      <c r="L109" s="76"/>
      <c r="M109" s="76"/>
      <c r="N109" s="76"/>
      <c r="O109" s="76"/>
      <c r="P109" s="76"/>
      <c r="Q109" s="76"/>
      <c r="R109" s="76"/>
      <c r="S109" s="76"/>
      <c r="T109" s="76"/>
      <c r="U109" s="76"/>
      <c r="V109" s="76"/>
    </row>
    <row r="110">
      <c r="A110" s="76"/>
      <c r="B110" s="76"/>
      <c r="C110" s="76"/>
      <c r="D110" s="76"/>
      <c r="E110" s="76"/>
      <c r="F110" s="76"/>
      <c r="G110" s="173"/>
      <c r="H110" s="76"/>
      <c r="I110" s="76"/>
      <c r="J110" s="76"/>
      <c r="K110" s="76"/>
      <c r="L110" s="76"/>
      <c r="M110" s="76"/>
      <c r="N110" s="76"/>
      <c r="O110" s="76"/>
      <c r="P110" s="76"/>
      <c r="Q110" s="76"/>
      <c r="R110" s="76"/>
      <c r="S110" s="76"/>
      <c r="T110" s="76"/>
      <c r="U110" s="76"/>
      <c r="V110" s="76"/>
    </row>
    <row r="111">
      <c r="A111" s="76"/>
      <c r="B111" s="76"/>
      <c r="C111" s="76"/>
      <c r="D111" s="76"/>
      <c r="E111" s="76"/>
      <c r="F111" s="76"/>
      <c r="G111" s="173"/>
      <c r="H111" s="76"/>
      <c r="I111" s="76"/>
      <c r="J111" s="76"/>
      <c r="K111" s="76"/>
      <c r="L111" s="76"/>
      <c r="M111" s="76"/>
      <c r="N111" s="76"/>
      <c r="O111" s="76"/>
      <c r="P111" s="76"/>
      <c r="Q111" s="76"/>
      <c r="R111" s="76"/>
      <c r="S111" s="76"/>
      <c r="T111" s="76"/>
      <c r="U111" s="76"/>
      <c r="V111" s="76"/>
    </row>
    <row r="112">
      <c r="A112" s="76"/>
      <c r="B112" s="76"/>
      <c r="C112" s="76"/>
      <c r="D112" s="76"/>
      <c r="E112" s="76"/>
      <c r="F112" s="76"/>
      <c r="G112" s="173"/>
      <c r="H112" s="76"/>
      <c r="I112" s="76"/>
      <c r="J112" s="76"/>
      <c r="K112" s="76"/>
      <c r="L112" s="76"/>
      <c r="M112" s="76"/>
      <c r="N112" s="76"/>
      <c r="O112" s="76"/>
      <c r="P112" s="76"/>
      <c r="Q112" s="76"/>
      <c r="R112" s="76"/>
      <c r="S112" s="76"/>
      <c r="T112" s="76"/>
      <c r="U112" s="76"/>
      <c r="V112" s="76"/>
    </row>
    <row r="113">
      <c r="A113" s="76"/>
      <c r="B113" s="76"/>
      <c r="C113" s="76"/>
      <c r="D113" s="76"/>
      <c r="E113" s="76"/>
      <c r="F113" s="76"/>
      <c r="G113" s="173"/>
      <c r="H113" s="76"/>
      <c r="I113" s="76"/>
      <c r="J113" s="76"/>
      <c r="K113" s="76"/>
      <c r="L113" s="76"/>
      <c r="M113" s="76"/>
      <c r="N113" s="76"/>
      <c r="O113" s="76"/>
      <c r="P113" s="76"/>
      <c r="Q113" s="76"/>
      <c r="R113" s="76"/>
      <c r="S113" s="76"/>
      <c r="T113" s="76"/>
      <c r="U113" s="76"/>
      <c r="V113" s="76"/>
    </row>
    <row r="114">
      <c r="A114" s="76"/>
      <c r="B114" s="76"/>
      <c r="C114" s="76"/>
      <c r="D114" s="76"/>
      <c r="E114" s="76"/>
      <c r="F114" s="76"/>
      <c r="G114" s="173"/>
      <c r="H114" s="76"/>
      <c r="I114" s="76"/>
      <c r="J114" s="76"/>
      <c r="K114" s="76"/>
      <c r="L114" s="76"/>
      <c r="M114" s="76"/>
      <c r="N114" s="76"/>
      <c r="O114" s="76"/>
      <c r="P114" s="76"/>
      <c r="Q114" s="76"/>
      <c r="R114" s="76"/>
      <c r="S114" s="76"/>
      <c r="T114" s="76"/>
      <c r="U114" s="76"/>
      <c r="V114" s="76"/>
    </row>
    <row r="115">
      <c r="A115" s="76"/>
      <c r="B115" s="76"/>
      <c r="C115" s="76"/>
      <c r="D115" s="76"/>
      <c r="E115" s="76"/>
      <c r="F115" s="76"/>
      <c r="G115" s="173"/>
      <c r="H115" s="76"/>
      <c r="I115" s="76"/>
      <c r="J115" s="76"/>
      <c r="K115" s="76"/>
      <c r="L115" s="76"/>
      <c r="M115" s="76"/>
      <c r="N115" s="76"/>
      <c r="O115" s="76"/>
      <c r="P115" s="76"/>
      <c r="Q115" s="76"/>
      <c r="R115" s="76"/>
      <c r="S115" s="76"/>
      <c r="T115" s="76"/>
      <c r="U115" s="76"/>
      <c r="V115" s="76"/>
    </row>
    <row r="116">
      <c r="A116" s="76"/>
      <c r="B116" s="76"/>
      <c r="C116" s="76"/>
      <c r="D116" s="76"/>
      <c r="E116" s="76"/>
      <c r="F116" s="76"/>
      <c r="G116" s="173"/>
      <c r="H116" s="76"/>
      <c r="I116" s="76"/>
      <c r="J116" s="76"/>
      <c r="K116" s="76"/>
      <c r="L116" s="76"/>
      <c r="M116" s="76"/>
      <c r="N116" s="76"/>
      <c r="O116" s="76"/>
      <c r="P116" s="76"/>
      <c r="Q116" s="76"/>
      <c r="R116" s="76"/>
      <c r="S116" s="76"/>
      <c r="T116" s="76"/>
      <c r="U116" s="76"/>
      <c r="V116" s="76"/>
    </row>
    <row r="117">
      <c r="A117" s="76"/>
      <c r="B117" s="76"/>
      <c r="C117" s="76"/>
      <c r="D117" s="76"/>
      <c r="E117" s="76"/>
      <c r="F117" s="76"/>
      <c r="G117" s="173"/>
      <c r="H117" s="76"/>
      <c r="I117" s="76"/>
      <c r="J117" s="76"/>
      <c r="K117" s="76"/>
      <c r="L117" s="76"/>
      <c r="M117" s="76"/>
      <c r="N117" s="76"/>
      <c r="O117" s="76"/>
      <c r="P117" s="76"/>
      <c r="Q117" s="76"/>
      <c r="R117" s="76"/>
      <c r="S117" s="76"/>
      <c r="T117" s="76"/>
      <c r="U117" s="76"/>
      <c r="V117" s="76"/>
    </row>
    <row r="118">
      <c r="A118" s="76"/>
      <c r="B118" s="76"/>
      <c r="C118" s="76"/>
      <c r="D118" s="76"/>
      <c r="E118" s="76"/>
      <c r="F118" s="76"/>
      <c r="G118" s="173"/>
      <c r="H118" s="76"/>
      <c r="I118" s="76"/>
      <c r="J118" s="76"/>
      <c r="K118" s="76"/>
      <c r="L118" s="76"/>
      <c r="M118" s="76"/>
      <c r="N118" s="76"/>
      <c r="O118" s="76"/>
      <c r="P118" s="76"/>
      <c r="Q118" s="76"/>
      <c r="R118" s="76"/>
      <c r="S118" s="76"/>
      <c r="T118" s="76"/>
      <c r="U118" s="76"/>
      <c r="V118" s="76"/>
    </row>
    <row r="119">
      <c r="A119" s="76"/>
      <c r="B119" s="76"/>
      <c r="C119" s="76"/>
      <c r="D119" s="76"/>
      <c r="E119" s="76"/>
      <c r="F119" s="76"/>
      <c r="G119" s="173"/>
      <c r="H119" s="76"/>
      <c r="I119" s="76"/>
      <c r="J119" s="76"/>
      <c r="K119" s="76"/>
      <c r="L119" s="76"/>
      <c r="M119" s="76"/>
      <c r="N119" s="76"/>
      <c r="O119" s="76"/>
      <c r="P119" s="76"/>
      <c r="Q119" s="76"/>
      <c r="R119" s="76"/>
      <c r="S119" s="76"/>
      <c r="T119" s="76"/>
      <c r="U119" s="76"/>
      <c r="V119" s="76"/>
    </row>
    <row r="120">
      <c r="A120" s="76"/>
      <c r="B120" s="76"/>
      <c r="C120" s="76"/>
      <c r="D120" s="76"/>
      <c r="E120" s="76"/>
      <c r="F120" s="76"/>
      <c r="G120" s="173"/>
      <c r="H120" s="76"/>
      <c r="I120" s="76"/>
      <c r="J120" s="76"/>
      <c r="K120" s="76"/>
      <c r="L120" s="76"/>
      <c r="M120" s="76"/>
      <c r="N120" s="76"/>
      <c r="O120" s="76"/>
      <c r="P120" s="76"/>
      <c r="Q120" s="76"/>
      <c r="R120" s="76"/>
      <c r="S120" s="76"/>
      <c r="T120" s="76"/>
      <c r="U120" s="76"/>
      <c r="V120" s="76"/>
    </row>
    <row r="121">
      <c r="A121" s="76"/>
      <c r="B121" s="76"/>
      <c r="C121" s="76"/>
      <c r="D121" s="76"/>
      <c r="E121" s="76"/>
      <c r="F121" s="76"/>
      <c r="G121" s="173"/>
      <c r="H121" s="76"/>
      <c r="I121" s="76"/>
      <c r="J121" s="76"/>
      <c r="K121" s="76"/>
      <c r="L121" s="76"/>
      <c r="M121" s="76"/>
      <c r="N121" s="76"/>
      <c r="O121" s="76"/>
      <c r="P121" s="76"/>
      <c r="Q121" s="76"/>
      <c r="R121" s="76"/>
      <c r="S121" s="76"/>
      <c r="T121" s="76"/>
      <c r="U121" s="76"/>
      <c r="V121" s="76"/>
    </row>
    <row r="122">
      <c r="A122" s="76"/>
      <c r="B122" s="76"/>
      <c r="C122" s="76"/>
      <c r="D122" s="76"/>
      <c r="E122" s="76"/>
      <c r="F122" s="76"/>
      <c r="G122" s="173"/>
      <c r="H122" s="76"/>
      <c r="I122" s="76"/>
      <c r="J122" s="76"/>
      <c r="K122" s="76"/>
      <c r="L122" s="76"/>
      <c r="M122" s="76"/>
      <c r="N122" s="76"/>
      <c r="O122" s="76"/>
      <c r="P122" s="76"/>
      <c r="Q122" s="76"/>
      <c r="R122" s="76"/>
      <c r="S122" s="76"/>
      <c r="T122" s="76"/>
      <c r="U122" s="76"/>
      <c r="V122" s="76"/>
    </row>
    <row r="123">
      <c r="A123" s="76"/>
      <c r="B123" s="76"/>
      <c r="C123" s="76"/>
      <c r="D123" s="76"/>
      <c r="E123" s="76"/>
      <c r="F123" s="76"/>
      <c r="G123" s="173"/>
      <c r="H123" s="76"/>
      <c r="I123" s="76"/>
      <c r="J123" s="76"/>
      <c r="K123" s="76"/>
      <c r="L123" s="76"/>
      <c r="M123" s="76"/>
      <c r="N123" s="76"/>
      <c r="O123" s="76"/>
      <c r="P123" s="76"/>
      <c r="Q123" s="76"/>
      <c r="R123" s="76"/>
      <c r="S123" s="76"/>
      <c r="T123" s="76"/>
      <c r="U123" s="76"/>
      <c r="V123" s="76"/>
    </row>
    <row r="124">
      <c r="A124" s="76"/>
      <c r="B124" s="76"/>
      <c r="C124" s="76"/>
      <c r="D124" s="76"/>
      <c r="E124" s="76"/>
      <c r="F124" s="76"/>
      <c r="G124" s="173"/>
      <c r="H124" s="76"/>
      <c r="I124" s="76"/>
      <c r="J124" s="76"/>
      <c r="K124" s="76"/>
      <c r="L124" s="76"/>
      <c r="M124" s="76"/>
      <c r="N124" s="76"/>
      <c r="O124" s="76"/>
      <c r="P124" s="76"/>
      <c r="Q124" s="76"/>
      <c r="R124" s="76"/>
      <c r="S124" s="76"/>
      <c r="T124" s="76"/>
      <c r="U124" s="76"/>
      <c r="V124" s="76"/>
    </row>
    <row r="125">
      <c r="A125" s="76"/>
      <c r="B125" s="76"/>
      <c r="C125" s="76"/>
      <c r="D125" s="76"/>
      <c r="E125" s="76"/>
      <c r="F125" s="76"/>
      <c r="G125" s="173"/>
      <c r="H125" s="76"/>
      <c r="I125" s="76"/>
      <c r="J125" s="76"/>
      <c r="K125" s="76"/>
      <c r="L125" s="76"/>
      <c r="M125" s="76"/>
      <c r="N125" s="76"/>
      <c r="O125" s="76"/>
      <c r="P125" s="76"/>
      <c r="Q125" s="76"/>
      <c r="R125" s="76"/>
      <c r="S125" s="76"/>
      <c r="T125" s="76"/>
      <c r="U125" s="76"/>
      <c r="V125" s="76"/>
    </row>
    <row r="126">
      <c r="A126" s="76"/>
      <c r="B126" s="76"/>
      <c r="C126" s="76"/>
      <c r="D126" s="76"/>
      <c r="E126" s="76"/>
      <c r="F126" s="76"/>
      <c r="G126" s="173"/>
      <c r="H126" s="76"/>
      <c r="I126" s="76"/>
      <c r="J126" s="76"/>
      <c r="K126" s="76"/>
      <c r="L126" s="76"/>
      <c r="M126" s="76"/>
      <c r="N126" s="76"/>
      <c r="O126" s="76"/>
      <c r="P126" s="76"/>
      <c r="Q126" s="76"/>
      <c r="R126" s="76"/>
      <c r="S126" s="76"/>
      <c r="T126" s="76"/>
      <c r="U126" s="76"/>
      <c r="V126" s="76"/>
    </row>
    <row r="127">
      <c r="A127" s="76"/>
      <c r="B127" s="76"/>
      <c r="C127" s="76"/>
      <c r="D127" s="76"/>
      <c r="E127" s="76"/>
      <c r="F127" s="76"/>
      <c r="G127" s="173"/>
      <c r="H127" s="76"/>
      <c r="I127" s="76"/>
      <c r="J127" s="76"/>
      <c r="K127" s="76"/>
      <c r="L127" s="76"/>
      <c r="M127" s="76"/>
      <c r="N127" s="76"/>
      <c r="O127" s="76"/>
      <c r="P127" s="76"/>
      <c r="Q127" s="76"/>
      <c r="R127" s="76"/>
      <c r="S127" s="76"/>
      <c r="T127" s="76"/>
      <c r="U127" s="76"/>
      <c r="V127" s="76"/>
    </row>
    <row r="128">
      <c r="A128" s="76"/>
      <c r="B128" s="76"/>
      <c r="C128" s="76"/>
      <c r="D128" s="76"/>
      <c r="E128" s="76"/>
      <c r="F128" s="76"/>
      <c r="G128" s="173"/>
      <c r="H128" s="76"/>
      <c r="I128" s="76"/>
      <c r="J128" s="76"/>
      <c r="K128" s="76"/>
      <c r="L128" s="76"/>
      <c r="M128" s="76"/>
      <c r="N128" s="76"/>
      <c r="O128" s="76"/>
      <c r="P128" s="76"/>
      <c r="Q128" s="76"/>
      <c r="R128" s="76"/>
      <c r="S128" s="76"/>
      <c r="T128" s="76"/>
      <c r="U128" s="76"/>
      <c r="V128" s="76"/>
    </row>
    <row r="129">
      <c r="A129" s="76"/>
      <c r="B129" s="76"/>
      <c r="C129" s="76"/>
      <c r="D129" s="76"/>
      <c r="E129" s="76"/>
      <c r="F129" s="76"/>
      <c r="G129" s="173"/>
      <c r="H129" s="76"/>
      <c r="I129" s="76"/>
      <c r="J129" s="76"/>
      <c r="K129" s="76"/>
      <c r="L129" s="76"/>
      <c r="M129" s="76"/>
      <c r="N129" s="76"/>
      <c r="O129" s="76"/>
      <c r="P129" s="76"/>
      <c r="Q129" s="76"/>
      <c r="R129" s="76"/>
      <c r="S129" s="76"/>
      <c r="T129" s="76"/>
      <c r="U129" s="76"/>
      <c r="V129" s="76"/>
    </row>
    <row r="130">
      <c r="A130" s="76"/>
      <c r="B130" s="76"/>
      <c r="C130" s="76"/>
      <c r="D130" s="76"/>
      <c r="E130" s="76"/>
      <c r="F130" s="76"/>
      <c r="G130" s="173"/>
      <c r="H130" s="76"/>
      <c r="I130" s="76"/>
      <c r="J130" s="76"/>
      <c r="K130" s="76"/>
      <c r="L130" s="76"/>
      <c r="M130" s="76"/>
      <c r="N130" s="76"/>
      <c r="O130" s="76"/>
      <c r="P130" s="76"/>
      <c r="Q130" s="76"/>
      <c r="R130" s="76"/>
      <c r="S130" s="76"/>
      <c r="T130" s="76"/>
      <c r="U130" s="76"/>
      <c r="V130" s="76"/>
    </row>
    <row r="131">
      <c r="A131" s="76"/>
      <c r="B131" s="76"/>
      <c r="C131" s="76"/>
      <c r="D131" s="76"/>
      <c r="E131" s="76"/>
      <c r="F131" s="76"/>
      <c r="G131" s="173"/>
      <c r="H131" s="76"/>
      <c r="I131" s="76"/>
      <c r="J131" s="76"/>
      <c r="K131" s="76"/>
      <c r="L131" s="76"/>
      <c r="M131" s="76"/>
      <c r="N131" s="76"/>
      <c r="O131" s="76"/>
      <c r="P131" s="76"/>
      <c r="Q131" s="76"/>
      <c r="R131" s="76"/>
      <c r="S131" s="76"/>
      <c r="T131" s="76"/>
      <c r="U131" s="76"/>
      <c r="V131" s="76"/>
    </row>
    <row r="132">
      <c r="A132" s="76"/>
      <c r="B132" s="76"/>
      <c r="C132" s="76"/>
      <c r="D132" s="76"/>
      <c r="E132" s="76"/>
      <c r="F132" s="76"/>
      <c r="G132" s="173"/>
      <c r="H132" s="76"/>
      <c r="I132" s="76"/>
      <c r="J132" s="76"/>
      <c r="K132" s="76"/>
      <c r="L132" s="76"/>
      <c r="M132" s="76"/>
      <c r="N132" s="76"/>
      <c r="O132" s="76"/>
      <c r="P132" s="76"/>
      <c r="Q132" s="76"/>
      <c r="R132" s="76"/>
      <c r="S132" s="76"/>
      <c r="T132" s="76"/>
      <c r="U132" s="76"/>
      <c r="V132" s="76"/>
    </row>
    <row r="133">
      <c r="A133" s="76"/>
      <c r="B133" s="76"/>
      <c r="C133" s="76"/>
      <c r="D133" s="76"/>
      <c r="E133" s="76"/>
      <c r="F133" s="76"/>
      <c r="G133" s="173"/>
      <c r="H133" s="76"/>
      <c r="I133" s="76"/>
      <c r="J133" s="76"/>
      <c r="K133" s="76"/>
      <c r="L133" s="76"/>
      <c r="M133" s="76"/>
      <c r="N133" s="76"/>
      <c r="O133" s="76"/>
      <c r="P133" s="76"/>
      <c r="Q133" s="76"/>
      <c r="R133" s="76"/>
      <c r="S133" s="76"/>
      <c r="T133" s="76"/>
      <c r="U133" s="76"/>
      <c r="V133" s="76"/>
    </row>
    <row r="134">
      <c r="A134" s="76"/>
      <c r="B134" s="76"/>
      <c r="C134" s="76"/>
      <c r="D134" s="76"/>
      <c r="E134" s="76"/>
      <c r="F134" s="76"/>
      <c r="G134" s="173"/>
      <c r="H134" s="76"/>
      <c r="I134" s="76"/>
      <c r="J134" s="76"/>
      <c r="K134" s="76"/>
      <c r="L134" s="76"/>
      <c r="M134" s="76"/>
      <c r="N134" s="76"/>
      <c r="O134" s="76"/>
      <c r="P134" s="76"/>
      <c r="Q134" s="76"/>
      <c r="R134" s="76"/>
      <c r="S134" s="76"/>
      <c r="T134" s="76"/>
      <c r="U134" s="76"/>
      <c r="V134" s="76"/>
    </row>
    <row r="135">
      <c r="A135" s="76"/>
      <c r="B135" s="76"/>
      <c r="C135" s="76"/>
      <c r="D135" s="76"/>
      <c r="E135" s="76"/>
      <c r="F135" s="76"/>
      <c r="G135" s="173"/>
      <c r="H135" s="76"/>
      <c r="I135" s="76"/>
      <c r="J135" s="76"/>
      <c r="K135" s="76"/>
      <c r="L135" s="76"/>
      <c r="M135" s="76"/>
      <c r="N135" s="76"/>
      <c r="O135" s="76"/>
      <c r="P135" s="76"/>
      <c r="Q135" s="76"/>
      <c r="R135" s="76"/>
      <c r="S135" s="76"/>
      <c r="T135" s="76"/>
      <c r="U135" s="76"/>
      <c r="V135" s="76"/>
    </row>
    <row r="136">
      <c r="A136" s="76"/>
      <c r="B136" s="76"/>
      <c r="C136" s="76"/>
      <c r="D136" s="76"/>
      <c r="E136" s="76"/>
      <c r="F136" s="76"/>
      <c r="G136" s="173"/>
      <c r="H136" s="76"/>
      <c r="I136" s="76"/>
      <c r="J136" s="76"/>
      <c r="K136" s="76"/>
      <c r="L136" s="76"/>
      <c r="M136" s="76"/>
      <c r="N136" s="76"/>
      <c r="O136" s="76"/>
      <c r="P136" s="76"/>
      <c r="Q136" s="76"/>
      <c r="R136" s="76"/>
      <c r="S136" s="76"/>
      <c r="T136" s="76"/>
      <c r="U136" s="76"/>
      <c r="V136" s="76"/>
    </row>
    <row r="137">
      <c r="A137" s="76"/>
      <c r="B137" s="76"/>
      <c r="C137" s="76"/>
      <c r="D137" s="76"/>
      <c r="E137" s="76"/>
      <c r="F137" s="76"/>
      <c r="G137" s="173"/>
      <c r="H137" s="76"/>
      <c r="I137" s="76"/>
      <c r="J137" s="76"/>
      <c r="K137" s="76"/>
      <c r="L137" s="76"/>
      <c r="M137" s="76"/>
      <c r="N137" s="76"/>
      <c r="O137" s="76"/>
      <c r="P137" s="76"/>
      <c r="Q137" s="76"/>
      <c r="R137" s="76"/>
      <c r="S137" s="76"/>
      <c r="T137" s="76"/>
      <c r="U137" s="76"/>
      <c r="V137" s="76"/>
    </row>
    <row r="138">
      <c r="A138" s="76"/>
      <c r="B138" s="76"/>
      <c r="C138" s="76"/>
      <c r="D138" s="76"/>
      <c r="E138" s="76"/>
      <c r="F138" s="76"/>
      <c r="G138" s="173"/>
      <c r="H138" s="76"/>
      <c r="I138" s="76"/>
      <c r="J138" s="76"/>
      <c r="K138" s="76"/>
      <c r="L138" s="76"/>
      <c r="M138" s="76"/>
      <c r="N138" s="76"/>
      <c r="O138" s="76"/>
      <c r="P138" s="76"/>
      <c r="Q138" s="76"/>
      <c r="R138" s="76"/>
      <c r="S138" s="76"/>
      <c r="T138" s="76"/>
      <c r="U138" s="76"/>
      <c r="V138" s="76"/>
    </row>
    <row r="139">
      <c r="A139" s="76"/>
      <c r="B139" s="76"/>
      <c r="C139" s="76"/>
      <c r="D139" s="76"/>
      <c r="E139" s="76"/>
      <c r="F139" s="76"/>
      <c r="G139" s="173"/>
      <c r="H139" s="76"/>
      <c r="I139" s="76"/>
      <c r="J139" s="76"/>
      <c r="K139" s="76"/>
      <c r="L139" s="76"/>
      <c r="M139" s="76"/>
      <c r="N139" s="76"/>
      <c r="O139" s="76"/>
      <c r="P139" s="76"/>
      <c r="Q139" s="76"/>
      <c r="R139" s="76"/>
      <c r="S139" s="76"/>
      <c r="T139" s="76"/>
      <c r="U139" s="76"/>
      <c r="V139" s="76"/>
    </row>
    <row r="140">
      <c r="A140" s="76"/>
      <c r="B140" s="76"/>
      <c r="C140" s="76"/>
      <c r="D140" s="76"/>
      <c r="E140" s="76"/>
      <c r="F140" s="76"/>
      <c r="G140" s="173"/>
      <c r="H140" s="76"/>
      <c r="I140" s="76"/>
      <c r="J140" s="76"/>
      <c r="K140" s="76"/>
      <c r="L140" s="76"/>
      <c r="M140" s="76"/>
      <c r="N140" s="76"/>
      <c r="O140" s="76"/>
      <c r="P140" s="76"/>
      <c r="Q140" s="76"/>
      <c r="R140" s="76"/>
      <c r="S140" s="76"/>
      <c r="T140" s="76"/>
      <c r="U140" s="76"/>
      <c r="V140" s="76"/>
    </row>
    <row r="141">
      <c r="A141" s="76"/>
      <c r="B141" s="76"/>
      <c r="C141" s="76"/>
      <c r="D141" s="76"/>
      <c r="E141" s="76"/>
      <c r="F141" s="76"/>
      <c r="G141" s="173"/>
      <c r="H141" s="76"/>
      <c r="I141" s="76"/>
      <c r="J141" s="76"/>
      <c r="K141" s="76"/>
      <c r="L141" s="76"/>
      <c r="M141" s="76"/>
      <c r="N141" s="76"/>
      <c r="O141" s="76"/>
      <c r="P141" s="76"/>
      <c r="Q141" s="76"/>
      <c r="R141" s="76"/>
      <c r="S141" s="76"/>
      <c r="T141" s="76"/>
      <c r="U141" s="76"/>
      <c r="V141" s="76"/>
    </row>
    <row r="142">
      <c r="A142" s="76"/>
      <c r="B142" s="76"/>
      <c r="C142" s="76"/>
      <c r="D142" s="76"/>
      <c r="E142" s="76"/>
      <c r="F142" s="76"/>
      <c r="G142" s="173"/>
      <c r="H142" s="76"/>
      <c r="I142" s="76"/>
      <c r="J142" s="76"/>
      <c r="K142" s="76"/>
      <c r="L142" s="76"/>
      <c r="M142" s="76"/>
      <c r="N142" s="76"/>
      <c r="O142" s="76"/>
      <c r="P142" s="76"/>
      <c r="Q142" s="76"/>
      <c r="R142" s="76"/>
      <c r="S142" s="76"/>
      <c r="T142" s="76"/>
      <c r="U142" s="76"/>
      <c r="V142" s="76"/>
    </row>
    <row r="143">
      <c r="A143" s="76"/>
      <c r="B143" s="76"/>
      <c r="C143" s="76"/>
      <c r="D143" s="76"/>
      <c r="E143" s="76"/>
      <c r="F143" s="76"/>
      <c r="G143" s="173"/>
      <c r="H143" s="76"/>
      <c r="I143" s="76"/>
      <c r="J143" s="76"/>
      <c r="K143" s="76"/>
      <c r="L143" s="76"/>
      <c r="M143" s="76"/>
      <c r="N143" s="76"/>
      <c r="O143" s="76"/>
      <c r="P143" s="76"/>
      <c r="Q143" s="76"/>
      <c r="R143" s="76"/>
      <c r="S143" s="76"/>
      <c r="T143" s="76"/>
      <c r="U143" s="76"/>
      <c r="V143" s="76"/>
    </row>
    <row r="144">
      <c r="A144" s="76"/>
      <c r="B144" s="76"/>
      <c r="C144" s="76"/>
      <c r="D144" s="76"/>
      <c r="E144" s="76"/>
      <c r="F144" s="76"/>
      <c r="G144" s="173"/>
      <c r="H144" s="76"/>
      <c r="I144" s="76"/>
      <c r="J144" s="76"/>
      <c r="K144" s="76"/>
      <c r="L144" s="76"/>
      <c r="M144" s="76"/>
      <c r="N144" s="76"/>
      <c r="O144" s="76"/>
      <c r="P144" s="76"/>
      <c r="Q144" s="76"/>
      <c r="R144" s="76"/>
      <c r="S144" s="76"/>
      <c r="T144" s="76"/>
      <c r="U144" s="76"/>
      <c r="V144" s="76"/>
    </row>
    <row r="145">
      <c r="A145" s="76"/>
      <c r="B145" s="76"/>
      <c r="C145" s="76"/>
      <c r="D145" s="76"/>
      <c r="E145" s="76"/>
      <c r="F145" s="76"/>
      <c r="G145" s="173"/>
      <c r="H145" s="76"/>
      <c r="I145" s="76"/>
      <c r="J145" s="76"/>
      <c r="K145" s="76"/>
      <c r="L145" s="76"/>
      <c r="M145" s="76"/>
      <c r="N145" s="76"/>
      <c r="O145" s="76"/>
      <c r="P145" s="76"/>
      <c r="Q145" s="76"/>
      <c r="R145" s="76"/>
      <c r="S145" s="76"/>
      <c r="T145" s="76"/>
      <c r="U145" s="76"/>
      <c r="V145" s="76"/>
    </row>
    <row r="146">
      <c r="A146" s="76"/>
      <c r="B146" s="76"/>
      <c r="C146" s="76"/>
      <c r="D146" s="76"/>
      <c r="E146" s="76"/>
      <c r="F146" s="76"/>
      <c r="G146" s="173"/>
      <c r="H146" s="76"/>
      <c r="I146" s="76"/>
      <c r="J146" s="76"/>
      <c r="K146" s="76"/>
      <c r="L146" s="76"/>
      <c r="M146" s="76"/>
      <c r="N146" s="76"/>
      <c r="O146" s="76"/>
      <c r="P146" s="76"/>
      <c r="Q146" s="76"/>
      <c r="R146" s="76"/>
      <c r="S146" s="76"/>
      <c r="T146" s="76"/>
      <c r="U146" s="76"/>
      <c r="V146" s="76"/>
    </row>
    <row r="147">
      <c r="A147" s="76"/>
      <c r="B147" s="76"/>
      <c r="C147" s="76"/>
      <c r="D147" s="76"/>
      <c r="E147" s="76"/>
      <c r="F147" s="76"/>
      <c r="G147" s="173"/>
      <c r="H147" s="76"/>
      <c r="I147" s="76"/>
      <c r="J147" s="76"/>
      <c r="K147" s="76"/>
      <c r="L147" s="76"/>
      <c r="M147" s="76"/>
      <c r="N147" s="76"/>
      <c r="O147" s="76"/>
      <c r="P147" s="76"/>
      <c r="Q147" s="76"/>
      <c r="R147" s="76"/>
      <c r="S147" s="76"/>
      <c r="T147" s="76"/>
      <c r="U147" s="76"/>
      <c r="V147" s="76"/>
    </row>
    <row r="148">
      <c r="A148" s="76"/>
      <c r="B148" s="76"/>
      <c r="C148" s="76"/>
      <c r="D148" s="76"/>
      <c r="E148" s="76"/>
      <c r="F148" s="76"/>
      <c r="G148" s="173"/>
      <c r="H148" s="76"/>
      <c r="I148" s="76"/>
      <c r="J148" s="76"/>
      <c r="K148" s="76"/>
      <c r="L148" s="76"/>
      <c r="M148" s="76"/>
      <c r="N148" s="76"/>
      <c r="O148" s="76"/>
      <c r="P148" s="76"/>
      <c r="Q148" s="76"/>
      <c r="R148" s="76"/>
      <c r="S148" s="76"/>
      <c r="T148" s="76"/>
      <c r="U148" s="76"/>
      <c r="V148" s="76"/>
    </row>
    <row r="149">
      <c r="A149" s="76"/>
      <c r="B149" s="76"/>
      <c r="C149" s="76"/>
      <c r="D149" s="76"/>
      <c r="E149" s="76"/>
      <c r="F149" s="76"/>
      <c r="G149" s="173"/>
      <c r="H149" s="76"/>
      <c r="I149" s="76"/>
      <c r="J149" s="76"/>
      <c r="K149" s="76"/>
      <c r="L149" s="76"/>
      <c r="M149" s="76"/>
      <c r="N149" s="76"/>
      <c r="O149" s="76"/>
      <c r="P149" s="76"/>
      <c r="Q149" s="76"/>
      <c r="R149" s="76"/>
      <c r="S149" s="76"/>
      <c r="T149" s="76"/>
      <c r="U149" s="76"/>
      <c r="V149" s="76"/>
    </row>
    <row r="150">
      <c r="A150" s="76"/>
      <c r="B150" s="76"/>
      <c r="C150" s="76"/>
      <c r="D150" s="76"/>
      <c r="E150" s="76"/>
      <c r="F150" s="76"/>
      <c r="G150" s="173"/>
      <c r="H150" s="76"/>
      <c r="I150" s="76"/>
      <c r="J150" s="76"/>
      <c r="K150" s="76"/>
      <c r="L150" s="76"/>
      <c r="M150" s="76"/>
      <c r="N150" s="76"/>
      <c r="O150" s="76"/>
      <c r="P150" s="76"/>
      <c r="Q150" s="76"/>
      <c r="R150" s="76"/>
      <c r="S150" s="76"/>
      <c r="T150" s="76"/>
      <c r="U150" s="76"/>
      <c r="V150" s="76"/>
    </row>
    <row r="151">
      <c r="A151" s="76"/>
      <c r="B151" s="76"/>
      <c r="C151" s="76"/>
      <c r="D151" s="76"/>
      <c r="E151" s="76"/>
      <c r="F151" s="76"/>
      <c r="G151" s="173"/>
      <c r="H151" s="76"/>
      <c r="I151" s="76"/>
      <c r="J151" s="76"/>
      <c r="K151" s="76"/>
      <c r="L151" s="76"/>
      <c r="M151" s="76"/>
      <c r="N151" s="76"/>
      <c r="O151" s="76"/>
      <c r="P151" s="76"/>
      <c r="Q151" s="76"/>
      <c r="R151" s="76"/>
      <c r="S151" s="76"/>
      <c r="T151" s="76"/>
      <c r="U151" s="76"/>
      <c r="V151" s="76"/>
    </row>
    <row r="152">
      <c r="A152" s="76"/>
      <c r="B152" s="76"/>
      <c r="C152" s="76"/>
      <c r="D152" s="76"/>
      <c r="E152" s="76"/>
      <c r="F152" s="76"/>
      <c r="G152" s="173"/>
      <c r="H152" s="76"/>
      <c r="I152" s="76"/>
      <c r="J152" s="76"/>
      <c r="K152" s="76"/>
      <c r="L152" s="76"/>
      <c r="M152" s="76"/>
      <c r="N152" s="76"/>
      <c r="O152" s="76"/>
      <c r="P152" s="76"/>
      <c r="Q152" s="76"/>
      <c r="R152" s="76"/>
      <c r="S152" s="76"/>
      <c r="T152" s="76"/>
      <c r="U152" s="76"/>
      <c r="V152" s="76"/>
    </row>
    <row r="153">
      <c r="A153" s="76"/>
      <c r="B153" s="76"/>
      <c r="C153" s="76"/>
      <c r="D153" s="76"/>
      <c r="E153" s="76"/>
      <c r="F153" s="76"/>
      <c r="G153" s="173"/>
      <c r="H153" s="76"/>
      <c r="I153" s="76"/>
      <c r="J153" s="76"/>
      <c r="K153" s="76"/>
      <c r="L153" s="76"/>
      <c r="M153" s="76"/>
      <c r="N153" s="76"/>
      <c r="O153" s="76"/>
      <c r="P153" s="76"/>
      <c r="Q153" s="76"/>
      <c r="R153" s="76"/>
      <c r="S153" s="76"/>
      <c r="T153" s="76"/>
      <c r="U153" s="76"/>
      <c r="V153" s="76"/>
    </row>
    <row r="154">
      <c r="A154" s="76"/>
      <c r="B154" s="76"/>
      <c r="C154" s="76"/>
      <c r="D154" s="76"/>
      <c r="E154" s="76"/>
      <c r="F154" s="76"/>
      <c r="G154" s="173"/>
      <c r="H154" s="76"/>
      <c r="I154" s="76"/>
      <c r="J154" s="76"/>
      <c r="K154" s="76"/>
      <c r="L154" s="76"/>
      <c r="M154" s="76"/>
      <c r="N154" s="76"/>
      <c r="O154" s="76"/>
      <c r="P154" s="76"/>
      <c r="Q154" s="76"/>
      <c r="R154" s="76"/>
      <c r="S154" s="76"/>
      <c r="T154" s="76"/>
      <c r="U154" s="76"/>
      <c r="V154" s="76"/>
    </row>
    <row r="155">
      <c r="A155" s="76"/>
      <c r="B155" s="76"/>
      <c r="C155" s="76"/>
      <c r="D155" s="76"/>
      <c r="E155" s="76"/>
      <c r="F155" s="76"/>
      <c r="G155" s="173"/>
      <c r="H155" s="76"/>
      <c r="I155" s="76"/>
      <c r="J155" s="76"/>
      <c r="K155" s="76"/>
      <c r="L155" s="76"/>
      <c r="M155" s="76"/>
      <c r="N155" s="76"/>
      <c r="O155" s="76"/>
      <c r="P155" s="76"/>
      <c r="Q155" s="76"/>
      <c r="R155" s="76"/>
      <c r="S155" s="76"/>
      <c r="T155" s="76"/>
      <c r="U155" s="76"/>
      <c r="V155" s="76"/>
    </row>
    <row r="156">
      <c r="A156" s="76"/>
      <c r="B156" s="76"/>
      <c r="C156" s="76"/>
      <c r="D156" s="76"/>
      <c r="E156" s="76"/>
      <c r="F156" s="76"/>
      <c r="G156" s="173"/>
      <c r="H156" s="76"/>
      <c r="I156" s="76"/>
      <c r="J156" s="76"/>
      <c r="K156" s="76"/>
      <c r="L156" s="76"/>
      <c r="M156" s="76"/>
      <c r="N156" s="76"/>
      <c r="O156" s="76"/>
      <c r="P156" s="76"/>
      <c r="Q156" s="76"/>
      <c r="R156" s="76"/>
      <c r="S156" s="76"/>
      <c r="T156" s="76"/>
      <c r="U156" s="76"/>
      <c r="V156" s="76"/>
    </row>
    <row r="157">
      <c r="A157" s="76"/>
      <c r="B157" s="76"/>
      <c r="C157" s="76"/>
      <c r="D157" s="76"/>
      <c r="E157" s="76"/>
      <c r="F157" s="76"/>
      <c r="G157" s="173"/>
      <c r="H157" s="76"/>
      <c r="I157" s="76"/>
      <c r="J157" s="76"/>
      <c r="K157" s="76"/>
      <c r="L157" s="76"/>
      <c r="M157" s="76"/>
      <c r="N157" s="76"/>
      <c r="O157" s="76"/>
      <c r="P157" s="76"/>
      <c r="Q157" s="76"/>
      <c r="R157" s="76"/>
      <c r="S157" s="76"/>
      <c r="T157" s="76"/>
      <c r="U157" s="76"/>
      <c r="V157" s="76"/>
    </row>
    <row r="158">
      <c r="A158" s="76"/>
      <c r="B158" s="76"/>
      <c r="C158" s="76"/>
      <c r="D158" s="76"/>
      <c r="E158" s="76"/>
      <c r="F158" s="76"/>
      <c r="G158" s="173"/>
      <c r="H158" s="76"/>
      <c r="I158" s="76"/>
      <c r="J158" s="76"/>
      <c r="K158" s="76"/>
      <c r="L158" s="76"/>
      <c r="M158" s="76"/>
      <c r="N158" s="76"/>
      <c r="O158" s="76"/>
      <c r="P158" s="76"/>
      <c r="Q158" s="76"/>
      <c r="R158" s="76"/>
      <c r="S158" s="76"/>
      <c r="T158" s="76"/>
      <c r="U158" s="76"/>
      <c r="V158" s="76"/>
    </row>
    <row r="159">
      <c r="A159" s="76"/>
      <c r="B159" s="76"/>
      <c r="C159" s="76"/>
      <c r="D159" s="76"/>
      <c r="E159" s="76"/>
      <c r="F159" s="76"/>
      <c r="G159" s="173"/>
      <c r="H159" s="76"/>
      <c r="I159" s="76"/>
      <c r="J159" s="76"/>
      <c r="K159" s="76"/>
      <c r="L159" s="76"/>
      <c r="M159" s="76"/>
      <c r="N159" s="76"/>
      <c r="O159" s="76"/>
      <c r="P159" s="76"/>
      <c r="Q159" s="76"/>
      <c r="R159" s="76"/>
      <c r="S159" s="76"/>
      <c r="T159" s="76"/>
      <c r="U159" s="76"/>
      <c r="V159" s="76"/>
    </row>
    <row r="160">
      <c r="A160" s="76"/>
      <c r="B160" s="76"/>
      <c r="C160" s="76"/>
      <c r="D160" s="76"/>
      <c r="E160" s="76"/>
      <c r="F160" s="76"/>
      <c r="G160" s="173"/>
      <c r="H160" s="76"/>
      <c r="I160" s="76"/>
      <c r="J160" s="76"/>
      <c r="K160" s="76"/>
      <c r="L160" s="76"/>
      <c r="M160" s="76"/>
      <c r="N160" s="76"/>
      <c r="O160" s="76"/>
      <c r="P160" s="76"/>
      <c r="Q160" s="76"/>
      <c r="R160" s="76"/>
      <c r="S160" s="76"/>
      <c r="T160" s="76"/>
      <c r="U160" s="76"/>
      <c r="V160" s="76"/>
    </row>
    <row r="161">
      <c r="A161" s="76"/>
      <c r="B161" s="76"/>
      <c r="C161" s="76"/>
      <c r="D161" s="76"/>
      <c r="E161" s="76"/>
      <c r="F161" s="76"/>
      <c r="G161" s="173"/>
      <c r="H161" s="76"/>
      <c r="I161" s="76"/>
      <c r="J161" s="76"/>
      <c r="K161" s="76"/>
      <c r="L161" s="76"/>
      <c r="M161" s="76"/>
      <c r="N161" s="76"/>
      <c r="O161" s="76"/>
      <c r="P161" s="76"/>
      <c r="Q161" s="76"/>
      <c r="R161" s="76"/>
      <c r="S161" s="76"/>
      <c r="T161" s="76"/>
      <c r="U161" s="76"/>
      <c r="V161" s="76"/>
    </row>
    <row r="162">
      <c r="A162" s="76"/>
      <c r="B162" s="76"/>
      <c r="C162" s="76"/>
      <c r="D162" s="76"/>
      <c r="E162" s="76"/>
      <c r="F162" s="76"/>
      <c r="G162" s="173"/>
      <c r="H162" s="76"/>
      <c r="I162" s="76"/>
      <c r="J162" s="76"/>
      <c r="K162" s="76"/>
      <c r="L162" s="76"/>
      <c r="M162" s="76"/>
      <c r="N162" s="76"/>
      <c r="O162" s="76"/>
      <c r="P162" s="76"/>
      <c r="Q162" s="76"/>
      <c r="R162" s="76"/>
      <c r="S162" s="76"/>
      <c r="T162" s="76"/>
      <c r="U162" s="76"/>
      <c r="V162" s="76"/>
    </row>
    <row r="163">
      <c r="A163" s="76"/>
      <c r="B163" s="76"/>
      <c r="C163" s="76"/>
      <c r="D163" s="76"/>
      <c r="E163" s="76"/>
      <c r="F163" s="76"/>
      <c r="G163" s="173"/>
      <c r="H163" s="76"/>
      <c r="I163" s="76"/>
      <c r="J163" s="76"/>
      <c r="K163" s="76"/>
      <c r="L163" s="76"/>
      <c r="M163" s="76"/>
      <c r="N163" s="76"/>
      <c r="O163" s="76"/>
      <c r="P163" s="76"/>
      <c r="Q163" s="76"/>
      <c r="R163" s="76"/>
      <c r="S163" s="76"/>
      <c r="T163" s="76"/>
      <c r="U163" s="76"/>
      <c r="V163" s="76"/>
    </row>
    <row r="164">
      <c r="A164" s="76"/>
      <c r="B164" s="76"/>
      <c r="C164" s="76"/>
      <c r="D164" s="76"/>
      <c r="E164" s="76"/>
      <c r="F164" s="76"/>
      <c r="G164" s="173"/>
      <c r="H164" s="76"/>
      <c r="I164" s="76"/>
      <c r="J164" s="76"/>
      <c r="K164" s="76"/>
      <c r="L164" s="76"/>
      <c r="M164" s="76"/>
      <c r="N164" s="76"/>
      <c r="O164" s="76"/>
      <c r="P164" s="76"/>
      <c r="Q164" s="76"/>
      <c r="R164" s="76"/>
      <c r="S164" s="76"/>
      <c r="T164" s="76"/>
      <c r="U164" s="76"/>
      <c r="V164" s="76"/>
    </row>
    <row r="165">
      <c r="A165" s="76"/>
      <c r="B165" s="76"/>
      <c r="C165" s="76"/>
      <c r="D165" s="76"/>
      <c r="E165" s="76"/>
      <c r="F165" s="76"/>
      <c r="G165" s="173"/>
      <c r="H165" s="76"/>
      <c r="I165" s="76"/>
      <c r="J165" s="76"/>
      <c r="K165" s="76"/>
      <c r="L165" s="76"/>
      <c r="M165" s="76"/>
      <c r="N165" s="76"/>
      <c r="O165" s="76"/>
      <c r="P165" s="76"/>
      <c r="Q165" s="76"/>
      <c r="R165" s="76"/>
      <c r="S165" s="76"/>
      <c r="T165" s="76"/>
      <c r="U165" s="76"/>
      <c r="V165" s="76"/>
    </row>
    <row r="166">
      <c r="A166" s="76"/>
      <c r="B166" s="76"/>
      <c r="C166" s="76"/>
      <c r="D166" s="76"/>
      <c r="E166" s="76"/>
      <c r="F166" s="76"/>
      <c r="G166" s="173"/>
      <c r="H166" s="76"/>
      <c r="I166" s="76"/>
      <c r="J166" s="76"/>
      <c r="K166" s="76"/>
      <c r="L166" s="76"/>
      <c r="M166" s="76"/>
      <c r="N166" s="76"/>
      <c r="O166" s="76"/>
      <c r="P166" s="76"/>
      <c r="Q166" s="76"/>
      <c r="R166" s="76"/>
      <c r="S166" s="76"/>
      <c r="T166" s="76"/>
      <c r="U166" s="76"/>
      <c r="V166" s="76"/>
    </row>
    <row r="167">
      <c r="A167" s="76"/>
      <c r="B167" s="76"/>
      <c r="C167" s="76"/>
      <c r="D167" s="76"/>
      <c r="E167" s="76"/>
      <c r="F167" s="76"/>
      <c r="G167" s="173"/>
      <c r="H167" s="76"/>
      <c r="I167" s="76"/>
      <c r="J167" s="76"/>
      <c r="K167" s="76"/>
      <c r="L167" s="76"/>
      <c r="M167" s="76"/>
      <c r="N167" s="76"/>
      <c r="O167" s="76"/>
      <c r="P167" s="76"/>
      <c r="Q167" s="76"/>
      <c r="R167" s="76"/>
      <c r="S167" s="76"/>
      <c r="T167" s="76"/>
      <c r="U167" s="76"/>
      <c r="V167" s="76"/>
    </row>
    <row r="168">
      <c r="A168" s="76"/>
      <c r="B168" s="76"/>
      <c r="C168" s="76"/>
      <c r="D168" s="76"/>
      <c r="E168" s="76"/>
      <c r="F168" s="76"/>
      <c r="G168" s="173"/>
      <c r="H168" s="76"/>
      <c r="I168" s="76"/>
      <c r="J168" s="76"/>
      <c r="K168" s="76"/>
      <c r="L168" s="76"/>
      <c r="M168" s="76"/>
      <c r="N168" s="76"/>
      <c r="O168" s="76"/>
      <c r="P168" s="76"/>
      <c r="Q168" s="76"/>
      <c r="R168" s="76"/>
      <c r="S168" s="76"/>
      <c r="T168" s="76"/>
      <c r="U168" s="76"/>
      <c r="V168" s="76"/>
    </row>
    <row r="169">
      <c r="A169" s="76"/>
      <c r="B169" s="76"/>
      <c r="C169" s="76"/>
      <c r="D169" s="76"/>
      <c r="E169" s="76"/>
      <c r="F169" s="76"/>
      <c r="G169" s="173"/>
      <c r="H169" s="76"/>
      <c r="I169" s="76"/>
      <c r="J169" s="76"/>
      <c r="K169" s="76"/>
      <c r="L169" s="76"/>
      <c r="M169" s="76"/>
      <c r="N169" s="76"/>
      <c r="O169" s="76"/>
      <c r="P169" s="76"/>
      <c r="Q169" s="76"/>
      <c r="R169" s="76"/>
      <c r="S169" s="76"/>
      <c r="T169" s="76"/>
      <c r="U169" s="76"/>
      <c r="V169" s="76"/>
    </row>
    <row r="170">
      <c r="A170" s="76"/>
      <c r="B170" s="76"/>
      <c r="C170" s="76"/>
      <c r="D170" s="76"/>
      <c r="E170" s="76"/>
      <c r="F170" s="76"/>
      <c r="G170" s="173"/>
      <c r="H170" s="76"/>
      <c r="I170" s="76"/>
      <c r="J170" s="76"/>
      <c r="K170" s="76"/>
      <c r="L170" s="76"/>
      <c r="M170" s="76"/>
      <c r="N170" s="76"/>
      <c r="O170" s="76"/>
      <c r="P170" s="76"/>
      <c r="Q170" s="76"/>
      <c r="R170" s="76"/>
      <c r="S170" s="76"/>
      <c r="T170" s="76"/>
      <c r="U170" s="76"/>
      <c r="V170" s="76"/>
    </row>
    <row r="171">
      <c r="A171" s="76"/>
      <c r="B171" s="76"/>
      <c r="C171" s="76"/>
      <c r="D171" s="76"/>
      <c r="E171" s="76"/>
      <c r="F171" s="76"/>
      <c r="G171" s="173"/>
      <c r="H171" s="76"/>
      <c r="I171" s="76"/>
      <c r="J171" s="76"/>
      <c r="K171" s="76"/>
      <c r="L171" s="76"/>
      <c r="M171" s="76"/>
      <c r="N171" s="76"/>
      <c r="O171" s="76"/>
      <c r="P171" s="76"/>
      <c r="Q171" s="76"/>
      <c r="R171" s="76"/>
      <c r="S171" s="76"/>
      <c r="T171" s="76"/>
      <c r="U171" s="76"/>
      <c r="V171" s="76"/>
    </row>
    <row r="172">
      <c r="A172" s="76"/>
      <c r="B172" s="76"/>
      <c r="C172" s="76"/>
      <c r="D172" s="76"/>
      <c r="E172" s="76"/>
      <c r="F172" s="76"/>
      <c r="G172" s="173"/>
      <c r="H172" s="76"/>
      <c r="I172" s="76"/>
      <c r="J172" s="76"/>
      <c r="K172" s="76"/>
      <c r="L172" s="76"/>
      <c r="M172" s="76"/>
      <c r="N172" s="76"/>
      <c r="O172" s="76"/>
      <c r="P172" s="76"/>
      <c r="Q172" s="76"/>
      <c r="R172" s="76"/>
      <c r="S172" s="76"/>
      <c r="T172" s="76"/>
      <c r="U172" s="76"/>
      <c r="V172" s="76"/>
    </row>
    <row r="173">
      <c r="A173" s="76"/>
      <c r="B173" s="76"/>
      <c r="C173" s="76"/>
      <c r="D173" s="76"/>
      <c r="E173" s="76"/>
      <c r="F173" s="76"/>
      <c r="G173" s="173"/>
      <c r="H173" s="76"/>
      <c r="I173" s="76"/>
      <c r="J173" s="76"/>
      <c r="K173" s="76"/>
      <c r="L173" s="76"/>
      <c r="M173" s="76"/>
      <c r="N173" s="76"/>
      <c r="O173" s="76"/>
      <c r="P173" s="76"/>
      <c r="Q173" s="76"/>
      <c r="R173" s="76"/>
      <c r="S173" s="76"/>
      <c r="T173" s="76"/>
      <c r="U173" s="76"/>
      <c r="V173" s="76"/>
    </row>
    <row r="174">
      <c r="A174" s="76"/>
      <c r="B174" s="76"/>
      <c r="C174" s="76"/>
      <c r="D174" s="76"/>
      <c r="E174" s="76"/>
      <c r="F174" s="76"/>
      <c r="G174" s="173"/>
      <c r="H174" s="76"/>
      <c r="I174" s="76"/>
      <c r="J174" s="76"/>
      <c r="K174" s="76"/>
      <c r="L174" s="76"/>
      <c r="M174" s="76"/>
      <c r="N174" s="76"/>
      <c r="O174" s="76"/>
      <c r="P174" s="76"/>
      <c r="Q174" s="76"/>
      <c r="R174" s="76"/>
      <c r="S174" s="76"/>
      <c r="T174" s="76"/>
      <c r="U174" s="76"/>
      <c r="V174" s="76"/>
    </row>
    <row r="175">
      <c r="A175" s="76"/>
      <c r="B175" s="76"/>
      <c r="C175" s="76"/>
      <c r="D175" s="76"/>
      <c r="E175" s="76"/>
      <c r="F175" s="76"/>
      <c r="G175" s="173"/>
      <c r="H175" s="76"/>
      <c r="I175" s="76"/>
      <c r="J175" s="76"/>
      <c r="K175" s="76"/>
      <c r="L175" s="76"/>
      <c r="M175" s="76"/>
      <c r="N175" s="76"/>
      <c r="O175" s="76"/>
      <c r="P175" s="76"/>
      <c r="Q175" s="76"/>
      <c r="R175" s="76"/>
      <c r="S175" s="76"/>
      <c r="T175" s="76"/>
      <c r="U175" s="76"/>
      <c r="V175" s="76"/>
    </row>
    <row r="176">
      <c r="A176" s="76"/>
      <c r="B176" s="76"/>
      <c r="C176" s="76"/>
      <c r="D176" s="76"/>
      <c r="E176" s="76"/>
      <c r="F176" s="76"/>
      <c r="G176" s="173"/>
      <c r="H176" s="76"/>
      <c r="I176" s="76"/>
      <c r="J176" s="76"/>
      <c r="K176" s="76"/>
      <c r="L176" s="76"/>
      <c r="M176" s="76"/>
      <c r="N176" s="76"/>
      <c r="O176" s="76"/>
      <c r="P176" s="76"/>
      <c r="Q176" s="76"/>
      <c r="R176" s="76"/>
      <c r="S176" s="76"/>
      <c r="T176" s="76"/>
      <c r="U176" s="76"/>
      <c r="V176" s="76"/>
    </row>
    <row r="177">
      <c r="A177" s="76"/>
      <c r="B177" s="76"/>
      <c r="C177" s="76"/>
      <c r="D177" s="76"/>
      <c r="E177" s="76"/>
      <c r="F177" s="76"/>
      <c r="G177" s="173"/>
      <c r="H177" s="76"/>
      <c r="I177" s="76"/>
      <c r="J177" s="76"/>
      <c r="K177" s="76"/>
      <c r="L177" s="76"/>
      <c r="M177" s="76"/>
      <c r="N177" s="76"/>
      <c r="O177" s="76"/>
      <c r="P177" s="76"/>
      <c r="Q177" s="76"/>
      <c r="R177" s="76"/>
      <c r="S177" s="76"/>
      <c r="T177" s="76"/>
      <c r="U177" s="76"/>
      <c r="V177" s="76"/>
    </row>
    <row r="178">
      <c r="A178" s="76"/>
      <c r="B178" s="76"/>
      <c r="C178" s="76"/>
      <c r="D178" s="76"/>
      <c r="E178" s="76"/>
      <c r="F178" s="76"/>
      <c r="G178" s="173"/>
      <c r="H178" s="76"/>
      <c r="I178" s="76"/>
      <c r="J178" s="76"/>
      <c r="K178" s="76"/>
      <c r="L178" s="76"/>
      <c r="M178" s="76"/>
      <c r="N178" s="76"/>
      <c r="O178" s="76"/>
      <c r="P178" s="76"/>
      <c r="Q178" s="76"/>
      <c r="R178" s="76"/>
      <c r="S178" s="76"/>
      <c r="T178" s="76"/>
      <c r="U178" s="76"/>
      <c r="V178" s="76"/>
    </row>
    <row r="179">
      <c r="A179" s="76"/>
      <c r="B179" s="76"/>
      <c r="C179" s="76"/>
      <c r="D179" s="76"/>
      <c r="E179" s="76"/>
      <c r="F179" s="76"/>
      <c r="G179" s="173"/>
      <c r="H179" s="76"/>
      <c r="I179" s="76"/>
      <c r="J179" s="76"/>
      <c r="K179" s="76"/>
      <c r="L179" s="76"/>
      <c r="M179" s="76"/>
      <c r="N179" s="76"/>
      <c r="O179" s="76"/>
      <c r="P179" s="76"/>
      <c r="Q179" s="76"/>
      <c r="R179" s="76"/>
      <c r="S179" s="76"/>
      <c r="T179" s="76"/>
      <c r="U179" s="76"/>
      <c r="V179" s="76"/>
    </row>
    <row r="180">
      <c r="A180" s="76"/>
      <c r="B180" s="76"/>
      <c r="C180" s="76"/>
      <c r="D180" s="76"/>
      <c r="E180" s="76"/>
      <c r="F180" s="76"/>
      <c r="G180" s="173"/>
      <c r="H180" s="76"/>
      <c r="I180" s="76"/>
      <c r="J180" s="76"/>
      <c r="K180" s="76"/>
      <c r="L180" s="76"/>
      <c r="M180" s="76"/>
      <c r="N180" s="76"/>
      <c r="O180" s="76"/>
      <c r="P180" s="76"/>
      <c r="Q180" s="76"/>
      <c r="R180" s="76"/>
      <c r="S180" s="76"/>
      <c r="T180" s="76"/>
      <c r="U180" s="76"/>
      <c r="V180" s="76"/>
    </row>
    <row r="181">
      <c r="A181" s="76"/>
      <c r="B181" s="76"/>
      <c r="C181" s="76"/>
      <c r="D181" s="76"/>
      <c r="E181" s="76"/>
      <c r="F181" s="76"/>
      <c r="G181" s="173"/>
      <c r="H181" s="76"/>
      <c r="I181" s="76"/>
      <c r="J181" s="76"/>
      <c r="K181" s="76"/>
      <c r="L181" s="76"/>
      <c r="M181" s="76"/>
      <c r="N181" s="76"/>
      <c r="O181" s="76"/>
      <c r="P181" s="76"/>
      <c r="Q181" s="76"/>
      <c r="R181" s="76"/>
      <c r="S181" s="76"/>
      <c r="T181" s="76"/>
      <c r="U181" s="76"/>
      <c r="V181" s="76"/>
    </row>
    <row r="182">
      <c r="A182" s="76"/>
      <c r="B182" s="76"/>
      <c r="C182" s="76"/>
      <c r="D182" s="76"/>
      <c r="E182" s="76"/>
      <c r="F182" s="76"/>
      <c r="G182" s="173"/>
      <c r="H182" s="76"/>
      <c r="I182" s="76"/>
      <c r="J182" s="76"/>
      <c r="K182" s="76"/>
      <c r="L182" s="76"/>
      <c r="M182" s="76"/>
      <c r="N182" s="76"/>
      <c r="O182" s="76"/>
      <c r="P182" s="76"/>
      <c r="Q182" s="76"/>
      <c r="R182" s="76"/>
      <c r="S182" s="76"/>
      <c r="T182" s="76"/>
      <c r="U182" s="76"/>
      <c r="V182" s="76"/>
    </row>
    <row r="183">
      <c r="A183" s="76"/>
      <c r="B183" s="76"/>
      <c r="C183" s="76"/>
      <c r="D183" s="76"/>
      <c r="E183" s="76"/>
      <c r="F183" s="76"/>
      <c r="G183" s="173"/>
      <c r="H183" s="76"/>
      <c r="I183" s="76"/>
      <c r="J183" s="76"/>
      <c r="K183" s="76"/>
      <c r="L183" s="76"/>
      <c r="M183" s="76"/>
      <c r="N183" s="76"/>
      <c r="O183" s="76"/>
      <c r="P183" s="76"/>
      <c r="Q183" s="76"/>
      <c r="R183" s="76"/>
      <c r="S183" s="76"/>
      <c r="T183" s="76"/>
      <c r="U183" s="76"/>
      <c r="V183" s="76"/>
    </row>
    <row r="184">
      <c r="A184" s="76"/>
      <c r="B184" s="76"/>
      <c r="C184" s="76"/>
      <c r="D184" s="76"/>
      <c r="E184" s="76"/>
      <c r="F184" s="76"/>
      <c r="G184" s="173"/>
      <c r="H184" s="76"/>
      <c r="I184" s="76"/>
      <c r="J184" s="76"/>
      <c r="K184" s="76"/>
      <c r="L184" s="76"/>
      <c r="M184" s="76"/>
      <c r="N184" s="76"/>
      <c r="O184" s="76"/>
      <c r="P184" s="76"/>
      <c r="Q184" s="76"/>
      <c r="R184" s="76"/>
      <c r="S184" s="76"/>
      <c r="T184" s="76"/>
      <c r="U184" s="76"/>
      <c r="V184" s="76"/>
    </row>
    <row r="185">
      <c r="A185" s="76"/>
      <c r="B185" s="76"/>
      <c r="C185" s="76"/>
      <c r="D185" s="76"/>
      <c r="E185" s="76"/>
      <c r="F185" s="76"/>
      <c r="G185" s="173"/>
      <c r="H185" s="76"/>
      <c r="I185" s="76"/>
      <c r="J185" s="76"/>
      <c r="K185" s="76"/>
      <c r="L185" s="76"/>
      <c r="M185" s="76"/>
      <c r="N185" s="76"/>
      <c r="O185" s="76"/>
      <c r="P185" s="76"/>
      <c r="Q185" s="76"/>
      <c r="R185" s="76"/>
      <c r="S185" s="76"/>
      <c r="T185" s="76"/>
      <c r="U185" s="76"/>
      <c r="V185" s="76"/>
    </row>
    <row r="186">
      <c r="A186" s="76"/>
      <c r="B186" s="76"/>
      <c r="C186" s="76"/>
      <c r="D186" s="76"/>
      <c r="E186" s="76"/>
      <c r="F186" s="76"/>
      <c r="G186" s="173"/>
      <c r="H186" s="76"/>
      <c r="I186" s="76"/>
      <c r="J186" s="76"/>
      <c r="K186" s="76"/>
      <c r="L186" s="76"/>
      <c r="M186" s="76"/>
      <c r="N186" s="76"/>
      <c r="O186" s="76"/>
      <c r="P186" s="76"/>
      <c r="Q186" s="76"/>
      <c r="R186" s="76"/>
      <c r="S186" s="76"/>
      <c r="T186" s="76"/>
      <c r="U186" s="76"/>
      <c r="V186" s="76"/>
    </row>
    <row r="187">
      <c r="A187" s="76"/>
      <c r="B187" s="76"/>
      <c r="C187" s="76"/>
      <c r="D187" s="76"/>
      <c r="E187" s="76"/>
      <c r="F187" s="76"/>
      <c r="G187" s="173"/>
      <c r="H187" s="76"/>
      <c r="I187" s="76"/>
      <c r="J187" s="76"/>
      <c r="K187" s="76"/>
      <c r="L187" s="76"/>
      <c r="M187" s="76"/>
      <c r="N187" s="76"/>
      <c r="O187" s="76"/>
      <c r="P187" s="76"/>
      <c r="Q187" s="76"/>
      <c r="R187" s="76"/>
      <c r="S187" s="76"/>
      <c r="T187" s="76"/>
      <c r="U187" s="76"/>
      <c r="V187" s="76"/>
    </row>
    <row r="188">
      <c r="A188" s="76"/>
      <c r="B188" s="76"/>
      <c r="C188" s="76"/>
      <c r="D188" s="76"/>
      <c r="E188" s="76"/>
      <c r="F188" s="76"/>
      <c r="G188" s="173"/>
      <c r="H188" s="76"/>
      <c r="I188" s="76"/>
      <c r="J188" s="76"/>
      <c r="K188" s="76"/>
      <c r="L188" s="76"/>
      <c r="M188" s="76"/>
      <c r="N188" s="76"/>
      <c r="O188" s="76"/>
      <c r="P188" s="76"/>
      <c r="Q188" s="76"/>
      <c r="R188" s="76"/>
      <c r="S188" s="76"/>
      <c r="T188" s="76"/>
      <c r="U188" s="76"/>
      <c r="V188" s="76"/>
    </row>
    <row r="189">
      <c r="A189" s="76"/>
      <c r="B189" s="76"/>
      <c r="C189" s="76"/>
      <c r="D189" s="76"/>
      <c r="E189" s="76"/>
      <c r="F189" s="76"/>
      <c r="G189" s="173"/>
      <c r="H189" s="76"/>
      <c r="I189" s="76"/>
      <c r="J189" s="76"/>
      <c r="K189" s="76"/>
      <c r="L189" s="76"/>
      <c r="M189" s="76"/>
      <c r="N189" s="76"/>
      <c r="O189" s="76"/>
      <c r="P189" s="76"/>
      <c r="Q189" s="76"/>
      <c r="R189" s="76"/>
      <c r="S189" s="76"/>
      <c r="T189" s="76"/>
      <c r="U189" s="76"/>
      <c r="V189" s="76"/>
    </row>
    <row r="190">
      <c r="A190" s="76"/>
      <c r="B190" s="76"/>
      <c r="C190" s="76"/>
      <c r="D190" s="76"/>
      <c r="E190" s="76"/>
      <c r="F190" s="76"/>
      <c r="G190" s="173"/>
      <c r="H190" s="76"/>
      <c r="I190" s="76"/>
      <c r="J190" s="76"/>
      <c r="K190" s="76"/>
      <c r="L190" s="76"/>
      <c r="M190" s="76"/>
      <c r="N190" s="76"/>
      <c r="O190" s="76"/>
      <c r="P190" s="76"/>
      <c r="Q190" s="76"/>
      <c r="R190" s="76"/>
      <c r="S190" s="76"/>
      <c r="T190" s="76"/>
      <c r="U190" s="76"/>
      <c r="V190" s="76"/>
    </row>
    <row r="191">
      <c r="A191" s="76"/>
      <c r="B191" s="76"/>
      <c r="C191" s="76"/>
      <c r="D191" s="76"/>
      <c r="E191" s="76"/>
      <c r="F191" s="76"/>
      <c r="G191" s="173"/>
      <c r="H191" s="76"/>
      <c r="I191" s="76"/>
      <c r="J191" s="76"/>
      <c r="K191" s="76"/>
      <c r="L191" s="76"/>
      <c r="M191" s="76"/>
      <c r="N191" s="76"/>
      <c r="O191" s="76"/>
      <c r="P191" s="76"/>
      <c r="Q191" s="76"/>
      <c r="R191" s="76"/>
      <c r="S191" s="76"/>
      <c r="T191" s="76"/>
      <c r="U191" s="76"/>
      <c r="V191" s="76"/>
    </row>
    <row r="192">
      <c r="A192" s="76"/>
      <c r="B192" s="76"/>
      <c r="C192" s="76"/>
      <c r="D192" s="76"/>
      <c r="E192" s="76"/>
      <c r="F192" s="76"/>
      <c r="G192" s="173"/>
      <c r="H192" s="76"/>
      <c r="I192" s="76"/>
      <c r="J192" s="76"/>
      <c r="K192" s="76"/>
      <c r="L192" s="76"/>
      <c r="M192" s="76"/>
      <c r="N192" s="76"/>
      <c r="O192" s="76"/>
      <c r="P192" s="76"/>
      <c r="Q192" s="76"/>
      <c r="R192" s="76"/>
      <c r="S192" s="76"/>
      <c r="T192" s="76"/>
      <c r="U192" s="76"/>
      <c r="V192" s="76"/>
    </row>
    <row r="193">
      <c r="A193" s="76"/>
      <c r="B193" s="76"/>
      <c r="C193" s="76"/>
      <c r="D193" s="76"/>
      <c r="E193" s="76"/>
      <c r="F193" s="76"/>
      <c r="G193" s="173"/>
      <c r="H193" s="76"/>
      <c r="I193" s="76"/>
      <c r="J193" s="76"/>
      <c r="K193" s="76"/>
      <c r="L193" s="76"/>
      <c r="M193" s="76"/>
      <c r="N193" s="76"/>
      <c r="O193" s="76"/>
      <c r="P193" s="76"/>
      <c r="Q193" s="76"/>
      <c r="R193" s="76"/>
      <c r="S193" s="76"/>
      <c r="T193" s="76"/>
      <c r="U193" s="76"/>
      <c r="V193" s="76"/>
    </row>
    <row r="194">
      <c r="A194" s="76"/>
      <c r="B194" s="76"/>
      <c r="C194" s="76"/>
      <c r="D194" s="76"/>
      <c r="E194" s="76"/>
      <c r="F194" s="76"/>
      <c r="G194" s="173"/>
      <c r="H194" s="76"/>
      <c r="I194" s="76"/>
      <c r="J194" s="76"/>
      <c r="K194" s="76"/>
      <c r="L194" s="76"/>
      <c r="M194" s="76"/>
      <c r="N194" s="76"/>
      <c r="O194" s="76"/>
      <c r="P194" s="76"/>
      <c r="Q194" s="76"/>
      <c r="R194" s="76"/>
      <c r="S194" s="76"/>
      <c r="T194" s="76"/>
      <c r="U194" s="76"/>
      <c r="V194" s="76"/>
    </row>
    <row r="195">
      <c r="A195" s="76"/>
      <c r="B195" s="76"/>
      <c r="C195" s="76"/>
      <c r="D195" s="76"/>
      <c r="E195" s="76"/>
      <c r="F195" s="76"/>
      <c r="G195" s="173"/>
      <c r="H195" s="76"/>
      <c r="I195" s="76"/>
      <c r="J195" s="76"/>
      <c r="K195" s="76"/>
      <c r="L195" s="76"/>
      <c r="M195" s="76"/>
      <c r="N195" s="76"/>
      <c r="O195" s="76"/>
      <c r="P195" s="76"/>
      <c r="Q195" s="76"/>
      <c r="R195" s="76"/>
      <c r="S195" s="76"/>
      <c r="T195" s="76"/>
      <c r="U195" s="76"/>
      <c r="V195" s="76"/>
    </row>
    <row r="196">
      <c r="A196" s="76"/>
      <c r="B196" s="76"/>
      <c r="C196" s="76"/>
      <c r="D196" s="76"/>
      <c r="E196" s="76"/>
      <c r="F196" s="76"/>
      <c r="G196" s="173"/>
      <c r="H196" s="76"/>
      <c r="I196" s="76"/>
      <c r="J196" s="76"/>
      <c r="K196" s="76"/>
      <c r="L196" s="76"/>
      <c r="M196" s="76"/>
      <c r="N196" s="76"/>
      <c r="O196" s="76"/>
      <c r="P196" s="76"/>
      <c r="Q196" s="76"/>
      <c r="R196" s="76"/>
      <c r="S196" s="76"/>
      <c r="T196" s="76"/>
      <c r="U196" s="76"/>
      <c r="V196" s="76"/>
    </row>
    <row r="197">
      <c r="A197" s="76"/>
      <c r="B197" s="76"/>
      <c r="C197" s="76"/>
      <c r="D197" s="76"/>
      <c r="E197" s="76"/>
      <c r="F197" s="76"/>
      <c r="G197" s="173"/>
      <c r="H197" s="76"/>
      <c r="I197" s="76"/>
      <c r="J197" s="76"/>
      <c r="K197" s="76"/>
      <c r="L197" s="76"/>
      <c r="M197" s="76"/>
      <c r="N197" s="76"/>
      <c r="O197" s="76"/>
      <c r="P197" s="76"/>
      <c r="Q197" s="76"/>
      <c r="R197" s="76"/>
      <c r="S197" s="76"/>
      <c r="T197" s="76"/>
      <c r="U197" s="76"/>
      <c r="V197" s="76"/>
    </row>
    <row r="198">
      <c r="A198" s="76"/>
      <c r="B198" s="76"/>
      <c r="C198" s="76"/>
      <c r="D198" s="76"/>
      <c r="E198" s="76"/>
      <c r="F198" s="76"/>
      <c r="G198" s="173"/>
      <c r="H198" s="76"/>
      <c r="I198" s="76"/>
      <c r="J198" s="76"/>
      <c r="K198" s="76"/>
      <c r="L198" s="76"/>
      <c r="M198" s="76"/>
      <c r="N198" s="76"/>
      <c r="O198" s="76"/>
      <c r="P198" s="76"/>
      <c r="Q198" s="76"/>
      <c r="R198" s="76"/>
      <c r="S198" s="76"/>
      <c r="T198" s="76"/>
      <c r="U198" s="76"/>
      <c r="V198" s="76"/>
    </row>
    <row r="199">
      <c r="A199" s="76"/>
      <c r="B199" s="76"/>
      <c r="C199" s="76"/>
      <c r="D199" s="76"/>
      <c r="E199" s="76"/>
      <c r="F199" s="76"/>
      <c r="G199" s="173"/>
      <c r="H199" s="76"/>
      <c r="I199" s="76"/>
      <c r="J199" s="76"/>
      <c r="K199" s="76"/>
      <c r="L199" s="76"/>
      <c r="M199" s="76"/>
      <c r="N199" s="76"/>
      <c r="O199" s="76"/>
      <c r="P199" s="76"/>
      <c r="Q199" s="76"/>
      <c r="R199" s="76"/>
      <c r="S199" s="76"/>
      <c r="T199" s="76"/>
      <c r="U199" s="76"/>
      <c r="V199" s="76"/>
    </row>
    <row r="200">
      <c r="A200" s="76"/>
      <c r="B200" s="76"/>
      <c r="C200" s="76"/>
      <c r="D200" s="76"/>
      <c r="E200" s="76"/>
      <c r="F200" s="76"/>
      <c r="G200" s="173"/>
      <c r="H200" s="76"/>
      <c r="I200" s="76"/>
      <c r="J200" s="76"/>
      <c r="K200" s="76"/>
      <c r="L200" s="76"/>
      <c r="M200" s="76"/>
      <c r="N200" s="76"/>
      <c r="O200" s="76"/>
      <c r="P200" s="76"/>
      <c r="Q200" s="76"/>
      <c r="R200" s="76"/>
      <c r="S200" s="76"/>
      <c r="T200" s="76"/>
      <c r="U200" s="76"/>
      <c r="V200" s="76"/>
    </row>
    <row r="201">
      <c r="A201" s="76"/>
      <c r="B201" s="76"/>
      <c r="C201" s="76"/>
      <c r="D201" s="76"/>
      <c r="E201" s="76"/>
      <c r="F201" s="76"/>
      <c r="G201" s="173"/>
      <c r="H201" s="76"/>
      <c r="I201" s="76"/>
      <c r="J201" s="76"/>
      <c r="K201" s="76"/>
      <c r="L201" s="76"/>
      <c r="M201" s="76"/>
      <c r="N201" s="76"/>
      <c r="O201" s="76"/>
      <c r="P201" s="76"/>
      <c r="Q201" s="76"/>
      <c r="R201" s="76"/>
      <c r="S201" s="76"/>
      <c r="T201" s="76"/>
      <c r="U201" s="76"/>
      <c r="V201" s="76"/>
    </row>
    <row r="202">
      <c r="A202" s="76"/>
      <c r="B202" s="76"/>
      <c r="C202" s="76"/>
      <c r="D202" s="76"/>
      <c r="E202" s="76"/>
      <c r="F202" s="76"/>
      <c r="G202" s="173"/>
      <c r="H202" s="76"/>
      <c r="I202" s="76"/>
      <c r="J202" s="76"/>
      <c r="K202" s="76"/>
      <c r="L202" s="76"/>
      <c r="M202" s="76"/>
      <c r="N202" s="76"/>
      <c r="O202" s="76"/>
      <c r="P202" s="76"/>
      <c r="Q202" s="76"/>
      <c r="R202" s="76"/>
      <c r="S202" s="76"/>
      <c r="T202" s="76"/>
      <c r="U202" s="76"/>
      <c r="V202" s="76"/>
    </row>
    <row r="203">
      <c r="A203" s="76"/>
      <c r="B203" s="76"/>
      <c r="C203" s="76"/>
      <c r="D203" s="76"/>
      <c r="E203" s="76"/>
      <c r="F203" s="76"/>
      <c r="G203" s="173"/>
      <c r="H203" s="76"/>
      <c r="I203" s="76"/>
      <c r="J203" s="76"/>
      <c r="K203" s="76"/>
      <c r="L203" s="76"/>
      <c r="M203" s="76"/>
      <c r="N203" s="76"/>
      <c r="O203" s="76"/>
      <c r="P203" s="76"/>
      <c r="Q203" s="76"/>
      <c r="R203" s="76"/>
      <c r="S203" s="76"/>
      <c r="T203" s="76"/>
      <c r="U203" s="76"/>
      <c r="V203" s="76"/>
    </row>
    <row r="204">
      <c r="A204" s="76"/>
      <c r="B204" s="76"/>
      <c r="C204" s="76"/>
      <c r="D204" s="76"/>
      <c r="E204" s="76"/>
      <c r="F204" s="76"/>
      <c r="G204" s="173"/>
      <c r="H204" s="76"/>
      <c r="I204" s="76"/>
      <c r="J204" s="76"/>
      <c r="K204" s="76"/>
      <c r="L204" s="76"/>
      <c r="M204" s="76"/>
      <c r="N204" s="76"/>
      <c r="O204" s="76"/>
      <c r="P204" s="76"/>
      <c r="Q204" s="76"/>
      <c r="R204" s="76"/>
      <c r="S204" s="76"/>
      <c r="T204" s="76"/>
      <c r="U204" s="76"/>
      <c r="V204" s="76"/>
    </row>
    <row r="205">
      <c r="A205" s="76"/>
      <c r="B205" s="76"/>
      <c r="C205" s="76"/>
      <c r="D205" s="76"/>
      <c r="E205" s="76"/>
      <c r="F205" s="76"/>
      <c r="G205" s="173"/>
      <c r="H205" s="76"/>
      <c r="I205" s="76"/>
      <c r="J205" s="76"/>
      <c r="K205" s="76"/>
      <c r="L205" s="76"/>
      <c r="M205" s="76"/>
      <c r="N205" s="76"/>
      <c r="O205" s="76"/>
      <c r="P205" s="76"/>
      <c r="Q205" s="76"/>
      <c r="R205" s="76"/>
      <c r="S205" s="76"/>
      <c r="T205" s="76"/>
      <c r="U205" s="76"/>
      <c r="V205" s="76"/>
    </row>
    <row r="206">
      <c r="A206" s="76"/>
      <c r="B206" s="76"/>
      <c r="C206" s="76"/>
      <c r="D206" s="76"/>
      <c r="E206" s="76"/>
      <c r="F206" s="76"/>
      <c r="G206" s="173"/>
      <c r="H206" s="76"/>
      <c r="I206" s="76"/>
      <c r="J206" s="76"/>
      <c r="K206" s="76"/>
      <c r="L206" s="76"/>
      <c r="M206" s="76"/>
      <c r="N206" s="76"/>
      <c r="O206" s="76"/>
      <c r="P206" s="76"/>
      <c r="Q206" s="76"/>
      <c r="R206" s="76"/>
      <c r="S206" s="76"/>
      <c r="T206" s="76"/>
      <c r="U206" s="76"/>
      <c r="V206" s="76"/>
    </row>
    <row r="207">
      <c r="A207" s="76"/>
      <c r="B207" s="76"/>
      <c r="C207" s="76"/>
      <c r="D207" s="76"/>
      <c r="E207" s="76"/>
      <c r="F207" s="76"/>
      <c r="G207" s="173"/>
      <c r="H207" s="76"/>
      <c r="I207" s="76"/>
      <c r="J207" s="76"/>
      <c r="K207" s="76"/>
      <c r="L207" s="76"/>
      <c r="M207" s="76"/>
      <c r="N207" s="76"/>
      <c r="O207" s="76"/>
      <c r="P207" s="76"/>
      <c r="Q207" s="76"/>
      <c r="R207" s="76"/>
      <c r="S207" s="76"/>
      <c r="T207" s="76"/>
      <c r="U207" s="76"/>
      <c r="V207" s="76"/>
    </row>
    <row r="208">
      <c r="A208" s="76"/>
      <c r="B208" s="76"/>
      <c r="C208" s="76"/>
      <c r="D208" s="76"/>
      <c r="E208" s="76"/>
      <c r="F208" s="76"/>
      <c r="G208" s="173"/>
      <c r="H208" s="76"/>
      <c r="I208" s="76"/>
      <c r="J208" s="76"/>
      <c r="K208" s="76"/>
      <c r="L208" s="76"/>
      <c r="M208" s="76"/>
      <c r="N208" s="76"/>
      <c r="O208" s="76"/>
      <c r="P208" s="76"/>
      <c r="Q208" s="76"/>
      <c r="R208" s="76"/>
      <c r="S208" s="76"/>
      <c r="T208" s="76"/>
      <c r="U208" s="76"/>
      <c r="V208" s="76"/>
    </row>
    <row r="209">
      <c r="A209" s="76"/>
      <c r="B209" s="76"/>
      <c r="C209" s="76"/>
      <c r="D209" s="76"/>
      <c r="E209" s="76"/>
      <c r="F209" s="76"/>
      <c r="G209" s="173"/>
      <c r="H209" s="76"/>
      <c r="I209" s="76"/>
      <c r="J209" s="76"/>
      <c r="K209" s="76"/>
      <c r="L209" s="76"/>
      <c r="M209" s="76"/>
      <c r="N209" s="76"/>
      <c r="O209" s="76"/>
      <c r="P209" s="76"/>
      <c r="Q209" s="76"/>
      <c r="R209" s="76"/>
      <c r="S209" s="76"/>
      <c r="T209" s="76"/>
      <c r="U209" s="76"/>
      <c r="V209" s="76"/>
    </row>
    <row r="210">
      <c r="A210" s="76"/>
      <c r="B210" s="76"/>
      <c r="C210" s="76"/>
      <c r="D210" s="76"/>
      <c r="E210" s="76"/>
      <c r="F210" s="76"/>
      <c r="G210" s="173"/>
      <c r="H210" s="76"/>
      <c r="I210" s="76"/>
      <c r="J210" s="76"/>
      <c r="K210" s="76"/>
      <c r="L210" s="76"/>
      <c r="M210" s="76"/>
      <c r="N210" s="76"/>
      <c r="O210" s="76"/>
      <c r="P210" s="76"/>
      <c r="Q210" s="76"/>
      <c r="R210" s="76"/>
      <c r="S210" s="76"/>
      <c r="T210" s="76"/>
      <c r="U210" s="76"/>
      <c r="V210" s="76"/>
    </row>
    <row r="211">
      <c r="A211" s="76"/>
      <c r="B211" s="76"/>
      <c r="C211" s="76"/>
      <c r="D211" s="76"/>
      <c r="E211" s="76"/>
      <c r="F211" s="76"/>
      <c r="G211" s="173"/>
      <c r="H211" s="76"/>
      <c r="I211" s="76"/>
      <c r="J211" s="76"/>
      <c r="K211" s="76"/>
      <c r="L211" s="76"/>
      <c r="M211" s="76"/>
      <c r="N211" s="76"/>
      <c r="O211" s="76"/>
      <c r="P211" s="76"/>
      <c r="Q211" s="76"/>
      <c r="R211" s="76"/>
      <c r="S211" s="76"/>
      <c r="T211" s="76"/>
      <c r="U211" s="76"/>
      <c r="V211" s="76"/>
    </row>
    <row r="212">
      <c r="A212" s="76"/>
      <c r="B212" s="76"/>
      <c r="C212" s="76"/>
      <c r="D212" s="76"/>
      <c r="E212" s="76"/>
      <c r="F212" s="76"/>
      <c r="G212" s="173"/>
      <c r="H212" s="76"/>
      <c r="I212" s="76"/>
      <c r="J212" s="76"/>
      <c r="K212" s="76"/>
      <c r="L212" s="76"/>
      <c r="M212" s="76"/>
      <c r="N212" s="76"/>
      <c r="O212" s="76"/>
      <c r="P212" s="76"/>
      <c r="Q212" s="76"/>
      <c r="R212" s="76"/>
      <c r="S212" s="76"/>
      <c r="T212" s="76"/>
      <c r="U212" s="76"/>
      <c r="V212" s="76"/>
    </row>
    <row r="213">
      <c r="A213" s="76"/>
      <c r="B213" s="76"/>
      <c r="C213" s="76"/>
      <c r="D213" s="76"/>
      <c r="E213" s="76"/>
      <c r="F213" s="76"/>
      <c r="G213" s="173"/>
      <c r="H213" s="76"/>
      <c r="I213" s="76"/>
      <c r="J213" s="76"/>
      <c r="K213" s="76"/>
      <c r="L213" s="76"/>
      <c r="M213" s="76"/>
      <c r="N213" s="76"/>
      <c r="O213" s="76"/>
      <c r="P213" s="76"/>
      <c r="Q213" s="76"/>
      <c r="R213" s="76"/>
      <c r="S213" s="76"/>
      <c r="T213" s="76"/>
      <c r="U213" s="76"/>
      <c r="V213" s="76"/>
    </row>
    <row r="214">
      <c r="A214" s="76"/>
      <c r="B214" s="76"/>
      <c r="C214" s="76"/>
      <c r="D214" s="76"/>
      <c r="E214" s="76"/>
      <c r="F214" s="76"/>
      <c r="G214" s="173"/>
      <c r="H214" s="76"/>
      <c r="I214" s="76"/>
      <c r="J214" s="76"/>
      <c r="K214" s="76"/>
      <c r="L214" s="76"/>
      <c r="M214" s="76"/>
      <c r="N214" s="76"/>
      <c r="O214" s="76"/>
      <c r="P214" s="76"/>
      <c r="Q214" s="76"/>
      <c r="R214" s="76"/>
      <c r="S214" s="76"/>
      <c r="T214" s="76"/>
      <c r="U214" s="76"/>
      <c r="V214" s="76"/>
    </row>
    <row r="215">
      <c r="A215" s="76"/>
      <c r="B215" s="76"/>
      <c r="C215" s="76"/>
      <c r="D215" s="76"/>
      <c r="E215" s="76"/>
      <c r="F215" s="76"/>
      <c r="G215" s="173"/>
      <c r="H215" s="76"/>
      <c r="I215" s="76"/>
      <c r="J215" s="76"/>
      <c r="K215" s="76"/>
      <c r="L215" s="76"/>
      <c r="M215" s="76"/>
      <c r="N215" s="76"/>
      <c r="O215" s="76"/>
      <c r="P215" s="76"/>
      <c r="Q215" s="76"/>
      <c r="R215" s="76"/>
      <c r="S215" s="76"/>
      <c r="T215" s="76"/>
      <c r="U215" s="76"/>
      <c r="V215" s="76"/>
    </row>
    <row r="216">
      <c r="A216" s="76"/>
      <c r="B216" s="76"/>
      <c r="C216" s="76"/>
      <c r="D216" s="76"/>
      <c r="E216" s="76"/>
      <c r="F216" s="76"/>
      <c r="G216" s="173"/>
      <c r="H216" s="76"/>
      <c r="I216" s="76"/>
      <c r="J216" s="76"/>
      <c r="K216" s="76"/>
      <c r="L216" s="76"/>
      <c r="M216" s="76"/>
      <c r="N216" s="76"/>
      <c r="O216" s="76"/>
      <c r="P216" s="76"/>
      <c r="Q216" s="76"/>
      <c r="R216" s="76"/>
      <c r="S216" s="76"/>
      <c r="T216" s="76"/>
      <c r="U216" s="76"/>
      <c r="V216" s="76"/>
    </row>
    <row r="217">
      <c r="A217" s="76"/>
      <c r="B217" s="76"/>
      <c r="C217" s="76"/>
      <c r="D217" s="76"/>
      <c r="E217" s="76"/>
      <c r="F217" s="76"/>
      <c r="G217" s="173"/>
      <c r="H217" s="76"/>
      <c r="I217" s="76"/>
      <c r="J217" s="76"/>
      <c r="K217" s="76"/>
      <c r="L217" s="76"/>
      <c r="M217" s="76"/>
      <c r="N217" s="76"/>
      <c r="O217" s="76"/>
      <c r="P217" s="76"/>
      <c r="Q217" s="76"/>
      <c r="R217" s="76"/>
      <c r="S217" s="76"/>
      <c r="T217" s="76"/>
      <c r="U217" s="76"/>
      <c r="V217" s="76"/>
    </row>
    <row r="218">
      <c r="A218" s="76"/>
      <c r="B218" s="76"/>
      <c r="C218" s="76"/>
      <c r="D218" s="76"/>
      <c r="E218" s="76"/>
      <c r="F218" s="76"/>
      <c r="G218" s="173"/>
      <c r="H218" s="76"/>
      <c r="I218" s="76"/>
      <c r="J218" s="76"/>
      <c r="K218" s="76"/>
      <c r="L218" s="76"/>
      <c r="M218" s="76"/>
      <c r="N218" s="76"/>
      <c r="O218" s="76"/>
      <c r="P218" s="76"/>
      <c r="Q218" s="76"/>
      <c r="R218" s="76"/>
      <c r="S218" s="76"/>
      <c r="T218" s="76"/>
      <c r="U218" s="76"/>
      <c r="V218" s="76"/>
    </row>
    <row r="219">
      <c r="A219" s="76"/>
      <c r="B219" s="76"/>
      <c r="C219" s="76"/>
      <c r="D219" s="76"/>
      <c r="E219" s="76"/>
      <c r="F219" s="76"/>
      <c r="G219" s="173"/>
      <c r="H219" s="76"/>
      <c r="I219" s="76"/>
      <c r="J219" s="76"/>
      <c r="K219" s="76"/>
      <c r="L219" s="76"/>
      <c r="M219" s="76"/>
      <c r="N219" s="76"/>
      <c r="O219" s="76"/>
      <c r="P219" s="76"/>
      <c r="Q219" s="76"/>
      <c r="R219" s="76"/>
      <c r="S219" s="76"/>
      <c r="T219" s="76"/>
      <c r="U219" s="76"/>
      <c r="V219" s="76"/>
    </row>
    <row r="220">
      <c r="A220" s="76"/>
      <c r="B220" s="76"/>
      <c r="C220" s="76"/>
      <c r="D220" s="76"/>
      <c r="E220" s="76"/>
      <c r="F220" s="76"/>
      <c r="G220" s="173"/>
      <c r="H220" s="76"/>
      <c r="I220" s="76"/>
      <c r="J220" s="76"/>
      <c r="K220" s="76"/>
      <c r="L220" s="76"/>
      <c r="M220" s="76"/>
      <c r="N220" s="76"/>
      <c r="O220" s="76"/>
      <c r="P220" s="76"/>
      <c r="Q220" s="76"/>
      <c r="R220" s="76"/>
      <c r="S220" s="76"/>
      <c r="T220" s="76"/>
      <c r="U220" s="76"/>
      <c r="V220" s="76"/>
    </row>
    <row r="221">
      <c r="A221" s="76"/>
      <c r="B221" s="76"/>
      <c r="C221" s="76"/>
      <c r="D221" s="76"/>
      <c r="E221" s="76"/>
      <c r="F221" s="76"/>
      <c r="G221" s="173"/>
      <c r="H221" s="76"/>
      <c r="I221" s="76"/>
      <c r="J221" s="76"/>
      <c r="K221" s="76"/>
      <c r="L221" s="76"/>
      <c r="M221" s="76"/>
      <c r="N221" s="76"/>
      <c r="O221" s="76"/>
      <c r="P221" s="76"/>
      <c r="Q221" s="76"/>
      <c r="R221" s="76"/>
      <c r="S221" s="76"/>
      <c r="T221" s="76"/>
      <c r="U221" s="76"/>
      <c r="V221" s="76"/>
    </row>
    <row r="222">
      <c r="A222" s="76"/>
      <c r="B222" s="76"/>
      <c r="C222" s="76"/>
      <c r="D222" s="76"/>
      <c r="E222" s="76"/>
      <c r="F222" s="76"/>
      <c r="G222" s="173"/>
      <c r="H222" s="76"/>
      <c r="I222" s="76"/>
      <c r="J222" s="76"/>
      <c r="K222" s="76"/>
      <c r="L222" s="76"/>
      <c r="M222" s="76"/>
      <c r="N222" s="76"/>
      <c r="O222" s="76"/>
      <c r="P222" s="76"/>
      <c r="Q222" s="76"/>
      <c r="R222" s="76"/>
      <c r="S222" s="76"/>
      <c r="T222" s="76"/>
      <c r="U222" s="76"/>
      <c r="V222" s="76"/>
    </row>
    <row r="223">
      <c r="A223" s="76"/>
      <c r="B223" s="76"/>
      <c r="C223" s="76"/>
      <c r="D223" s="76"/>
      <c r="E223" s="76"/>
      <c r="F223" s="76"/>
      <c r="G223" s="173"/>
      <c r="H223" s="76"/>
      <c r="I223" s="76"/>
      <c r="J223" s="76"/>
      <c r="K223" s="76"/>
      <c r="L223" s="76"/>
      <c r="M223" s="76"/>
      <c r="N223" s="76"/>
      <c r="O223" s="76"/>
      <c r="P223" s="76"/>
      <c r="Q223" s="76"/>
      <c r="R223" s="76"/>
      <c r="S223" s="76"/>
      <c r="T223" s="76"/>
      <c r="U223" s="76"/>
      <c r="V223" s="76"/>
    </row>
    <row r="224">
      <c r="A224" s="76"/>
      <c r="B224" s="76"/>
      <c r="C224" s="76"/>
      <c r="D224" s="76"/>
      <c r="E224" s="76"/>
      <c r="F224" s="76"/>
      <c r="G224" s="173"/>
      <c r="H224" s="76"/>
      <c r="I224" s="76"/>
      <c r="J224" s="76"/>
      <c r="K224" s="76"/>
      <c r="L224" s="76"/>
      <c r="M224" s="76"/>
      <c r="N224" s="76"/>
      <c r="O224" s="76"/>
      <c r="P224" s="76"/>
      <c r="Q224" s="76"/>
      <c r="R224" s="76"/>
      <c r="S224" s="76"/>
      <c r="T224" s="76"/>
      <c r="U224" s="76"/>
      <c r="V224" s="76"/>
    </row>
    <row r="225">
      <c r="A225" s="76"/>
      <c r="B225" s="76"/>
      <c r="C225" s="76"/>
      <c r="D225" s="76"/>
      <c r="E225" s="76"/>
      <c r="F225" s="76"/>
      <c r="G225" s="173"/>
      <c r="H225" s="76"/>
      <c r="I225" s="76"/>
      <c r="J225" s="76"/>
      <c r="K225" s="76"/>
      <c r="L225" s="76"/>
      <c r="M225" s="76"/>
      <c r="N225" s="76"/>
      <c r="O225" s="76"/>
      <c r="P225" s="76"/>
      <c r="Q225" s="76"/>
      <c r="R225" s="76"/>
      <c r="S225" s="76"/>
      <c r="T225" s="76"/>
      <c r="U225" s="76"/>
      <c r="V225" s="76"/>
    </row>
    <row r="226">
      <c r="A226" s="76"/>
      <c r="B226" s="76"/>
      <c r="C226" s="76"/>
      <c r="D226" s="76"/>
      <c r="E226" s="76"/>
      <c r="F226" s="76"/>
      <c r="G226" s="173"/>
      <c r="H226" s="76"/>
      <c r="I226" s="76"/>
      <c r="J226" s="76"/>
      <c r="K226" s="76"/>
      <c r="L226" s="76"/>
      <c r="M226" s="76"/>
      <c r="N226" s="76"/>
      <c r="O226" s="76"/>
      <c r="P226" s="76"/>
      <c r="Q226" s="76"/>
      <c r="R226" s="76"/>
      <c r="S226" s="76"/>
      <c r="T226" s="76"/>
      <c r="U226" s="76"/>
      <c r="V226" s="76"/>
    </row>
    <row r="227">
      <c r="A227" s="76"/>
      <c r="B227" s="76"/>
      <c r="C227" s="76"/>
      <c r="D227" s="76"/>
      <c r="E227" s="76"/>
      <c r="F227" s="76"/>
      <c r="G227" s="173"/>
      <c r="H227" s="76"/>
      <c r="I227" s="76"/>
      <c r="J227" s="76"/>
      <c r="K227" s="76"/>
      <c r="L227" s="76"/>
      <c r="M227" s="76"/>
      <c r="N227" s="76"/>
      <c r="O227" s="76"/>
      <c r="P227" s="76"/>
      <c r="Q227" s="76"/>
      <c r="R227" s="76"/>
      <c r="S227" s="76"/>
      <c r="T227" s="76"/>
      <c r="U227" s="76"/>
      <c r="V227" s="76"/>
    </row>
    <row r="228">
      <c r="A228" s="76"/>
      <c r="B228" s="76"/>
      <c r="C228" s="76"/>
      <c r="D228" s="76"/>
      <c r="E228" s="76"/>
      <c r="F228" s="76"/>
      <c r="G228" s="173"/>
      <c r="H228" s="76"/>
      <c r="I228" s="76"/>
      <c r="J228" s="76"/>
      <c r="K228" s="76"/>
      <c r="L228" s="76"/>
      <c r="M228" s="76"/>
      <c r="N228" s="76"/>
      <c r="O228" s="76"/>
      <c r="P228" s="76"/>
      <c r="Q228" s="76"/>
      <c r="R228" s="76"/>
      <c r="S228" s="76"/>
      <c r="T228" s="76"/>
      <c r="U228" s="76"/>
      <c r="V228" s="76"/>
    </row>
    <row r="229">
      <c r="A229" s="76"/>
      <c r="B229" s="76"/>
      <c r="C229" s="76"/>
      <c r="D229" s="76"/>
      <c r="E229" s="76"/>
      <c r="F229" s="76"/>
      <c r="G229" s="173"/>
      <c r="H229" s="76"/>
      <c r="I229" s="76"/>
      <c r="J229" s="76"/>
      <c r="K229" s="76"/>
      <c r="L229" s="76"/>
      <c r="M229" s="76"/>
      <c r="N229" s="76"/>
      <c r="O229" s="76"/>
      <c r="P229" s="76"/>
      <c r="Q229" s="76"/>
      <c r="R229" s="76"/>
      <c r="S229" s="76"/>
      <c r="T229" s="76"/>
      <c r="U229" s="76"/>
      <c r="V229" s="76"/>
    </row>
    <row r="230">
      <c r="A230" s="76"/>
      <c r="B230" s="76"/>
      <c r="C230" s="76"/>
      <c r="D230" s="76"/>
      <c r="E230" s="76"/>
      <c r="F230" s="76"/>
      <c r="G230" s="173"/>
      <c r="H230" s="76"/>
      <c r="I230" s="76"/>
      <c r="J230" s="76"/>
      <c r="K230" s="76"/>
      <c r="L230" s="76"/>
      <c r="M230" s="76"/>
      <c r="N230" s="76"/>
      <c r="O230" s="76"/>
      <c r="P230" s="76"/>
      <c r="Q230" s="76"/>
      <c r="R230" s="76"/>
      <c r="S230" s="76"/>
      <c r="T230" s="76"/>
      <c r="U230" s="76"/>
      <c r="V230" s="76"/>
    </row>
    <row r="231">
      <c r="A231" s="76"/>
      <c r="B231" s="76"/>
      <c r="C231" s="76"/>
      <c r="D231" s="76"/>
      <c r="E231" s="76"/>
      <c r="F231" s="76"/>
      <c r="G231" s="173"/>
      <c r="H231" s="76"/>
      <c r="I231" s="76"/>
      <c r="J231" s="76"/>
      <c r="K231" s="76"/>
      <c r="L231" s="76"/>
      <c r="M231" s="76"/>
      <c r="N231" s="76"/>
      <c r="O231" s="76"/>
      <c r="P231" s="76"/>
      <c r="Q231" s="76"/>
      <c r="R231" s="76"/>
      <c r="S231" s="76"/>
      <c r="T231" s="76"/>
      <c r="U231" s="76"/>
      <c r="V231" s="76"/>
    </row>
    <row r="232">
      <c r="A232" s="76"/>
      <c r="B232" s="76"/>
      <c r="C232" s="76"/>
      <c r="D232" s="76"/>
      <c r="E232" s="76"/>
      <c r="F232" s="76"/>
      <c r="G232" s="173"/>
      <c r="H232" s="76"/>
      <c r="I232" s="76"/>
      <c r="J232" s="76"/>
      <c r="K232" s="76"/>
      <c r="L232" s="76"/>
      <c r="M232" s="76"/>
      <c r="N232" s="76"/>
      <c r="O232" s="76"/>
      <c r="P232" s="76"/>
      <c r="Q232" s="76"/>
      <c r="R232" s="76"/>
      <c r="S232" s="76"/>
      <c r="T232" s="76"/>
      <c r="U232" s="76"/>
      <c r="V232" s="76"/>
    </row>
    <row r="233">
      <c r="A233" s="76"/>
      <c r="B233" s="76"/>
      <c r="C233" s="76"/>
      <c r="D233" s="76"/>
      <c r="E233" s="76"/>
      <c r="F233" s="76"/>
      <c r="G233" s="173"/>
      <c r="H233" s="76"/>
      <c r="I233" s="76"/>
      <c r="J233" s="76"/>
      <c r="K233" s="76"/>
      <c r="L233" s="76"/>
      <c r="M233" s="76"/>
      <c r="N233" s="76"/>
      <c r="O233" s="76"/>
      <c r="P233" s="76"/>
      <c r="Q233" s="76"/>
      <c r="R233" s="76"/>
      <c r="S233" s="76"/>
      <c r="T233" s="76"/>
      <c r="U233" s="76"/>
      <c r="V233" s="76"/>
    </row>
    <row r="234">
      <c r="A234" s="76"/>
      <c r="B234" s="76"/>
      <c r="C234" s="76"/>
      <c r="D234" s="76"/>
      <c r="E234" s="76"/>
      <c r="F234" s="76"/>
      <c r="G234" s="173"/>
      <c r="H234" s="76"/>
      <c r="I234" s="76"/>
      <c r="J234" s="76"/>
      <c r="K234" s="76"/>
      <c r="L234" s="76"/>
      <c r="M234" s="76"/>
      <c r="N234" s="76"/>
      <c r="O234" s="76"/>
      <c r="P234" s="76"/>
      <c r="Q234" s="76"/>
      <c r="R234" s="76"/>
      <c r="S234" s="76"/>
      <c r="T234" s="76"/>
      <c r="U234" s="76"/>
      <c r="V234" s="76"/>
    </row>
    <row r="235">
      <c r="A235" s="76"/>
      <c r="B235" s="76"/>
      <c r="C235" s="76"/>
      <c r="D235" s="76"/>
      <c r="E235" s="76"/>
      <c r="F235" s="76"/>
      <c r="G235" s="173"/>
      <c r="H235" s="76"/>
      <c r="I235" s="76"/>
      <c r="J235" s="76"/>
      <c r="K235" s="76"/>
      <c r="L235" s="76"/>
      <c r="M235" s="76"/>
      <c r="N235" s="76"/>
      <c r="O235" s="76"/>
      <c r="P235" s="76"/>
      <c r="Q235" s="76"/>
      <c r="R235" s="76"/>
      <c r="S235" s="76"/>
      <c r="T235" s="76"/>
      <c r="U235" s="76"/>
      <c r="V235" s="76"/>
    </row>
    <row r="236">
      <c r="A236" s="76"/>
      <c r="B236" s="76"/>
      <c r="C236" s="76"/>
      <c r="D236" s="76"/>
      <c r="E236" s="76"/>
      <c r="F236" s="76"/>
      <c r="G236" s="173"/>
      <c r="H236" s="76"/>
      <c r="I236" s="76"/>
      <c r="J236" s="76"/>
      <c r="K236" s="76"/>
      <c r="L236" s="76"/>
      <c r="M236" s="76"/>
      <c r="N236" s="76"/>
      <c r="O236" s="76"/>
      <c r="P236" s="76"/>
      <c r="Q236" s="76"/>
      <c r="R236" s="76"/>
      <c r="S236" s="76"/>
      <c r="T236" s="76"/>
      <c r="U236" s="76"/>
      <c r="V236" s="76"/>
    </row>
    <row r="237">
      <c r="A237" s="76"/>
      <c r="B237" s="76"/>
      <c r="C237" s="76"/>
      <c r="D237" s="76"/>
      <c r="E237" s="76"/>
      <c r="F237" s="76"/>
      <c r="G237" s="173"/>
      <c r="H237" s="76"/>
      <c r="I237" s="76"/>
      <c r="J237" s="76"/>
      <c r="K237" s="76"/>
      <c r="L237" s="76"/>
      <c r="M237" s="76"/>
      <c r="N237" s="76"/>
      <c r="O237" s="76"/>
      <c r="P237" s="76"/>
      <c r="Q237" s="76"/>
      <c r="R237" s="76"/>
      <c r="S237" s="76"/>
      <c r="T237" s="76"/>
      <c r="U237" s="76"/>
      <c r="V237" s="76"/>
    </row>
    <row r="238">
      <c r="A238" s="76"/>
      <c r="B238" s="76"/>
      <c r="C238" s="76"/>
      <c r="D238" s="76"/>
      <c r="E238" s="76"/>
      <c r="F238" s="76"/>
      <c r="G238" s="173"/>
      <c r="H238" s="76"/>
      <c r="I238" s="76"/>
      <c r="J238" s="76"/>
      <c r="K238" s="76"/>
      <c r="L238" s="76"/>
      <c r="M238" s="76"/>
      <c r="N238" s="76"/>
      <c r="O238" s="76"/>
      <c r="P238" s="76"/>
      <c r="Q238" s="76"/>
      <c r="R238" s="76"/>
      <c r="S238" s="76"/>
      <c r="T238" s="76"/>
      <c r="U238" s="76"/>
      <c r="V238" s="76"/>
    </row>
    <row r="239">
      <c r="A239" s="76"/>
      <c r="B239" s="76"/>
      <c r="C239" s="76"/>
      <c r="D239" s="76"/>
      <c r="E239" s="76"/>
      <c r="F239" s="76"/>
      <c r="G239" s="173"/>
      <c r="H239" s="76"/>
      <c r="I239" s="76"/>
      <c r="J239" s="76"/>
      <c r="K239" s="76"/>
      <c r="L239" s="76"/>
      <c r="M239" s="76"/>
      <c r="N239" s="76"/>
      <c r="O239" s="76"/>
      <c r="P239" s="76"/>
      <c r="Q239" s="76"/>
      <c r="R239" s="76"/>
      <c r="S239" s="76"/>
      <c r="T239" s="76"/>
      <c r="U239" s="76"/>
      <c r="V239" s="76"/>
    </row>
    <row r="240">
      <c r="A240" s="76"/>
      <c r="B240" s="76"/>
      <c r="C240" s="76"/>
      <c r="D240" s="76"/>
      <c r="E240" s="76"/>
      <c r="F240" s="76"/>
      <c r="G240" s="173"/>
      <c r="H240" s="76"/>
      <c r="I240" s="76"/>
      <c r="J240" s="76"/>
      <c r="K240" s="76"/>
      <c r="L240" s="76"/>
      <c r="M240" s="76"/>
      <c r="N240" s="76"/>
      <c r="O240" s="76"/>
      <c r="P240" s="76"/>
      <c r="Q240" s="76"/>
      <c r="R240" s="76"/>
      <c r="S240" s="76"/>
      <c r="T240" s="76"/>
      <c r="U240" s="76"/>
      <c r="V240" s="76"/>
    </row>
    <row r="241">
      <c r="A241" s="76"/>
      <c r="B241" s="76"/>
      <c r="C241" s="76"/>
      <c r="D241" s="76"/>
      <c r="E241" s="76"/>
      <c r="F241" s="76"/>
      <c r="G241" s="173"/>
      <c r="H241" s="76"/>
      <c r="I241" s="76"/>
      <c r="J241" s="76"/>
      <c r="K241" s="76"/>
      <c r="L241" s="76"/>
      <c r="M241" s="76"/>
      <c r="N241" s="76"/>
      <c r="O241" s="76"/>
      <c r="P241" s="76"/>
      <c r="Q241" s="76"/>
      <c r="R241" s="76"/>
      <c r="S241" s="76"/>
      <c r="T241" s="76"/>
      <c r="U241" s="76"/>
      <c r="V241" s="76"/>
    </row>
    <row r="242">
      <c r="A242" s="76"/>
      <c r="B242" s="76"/>
      <c r="C242" s="76"/>
      <c r="D242" s="76"/>
      <c r="E242" s="76"/>
      <c r="F242" s="76"/>
      <c r="G242" s="173"/>
      <c r="H242" s="76"/>
      <c r="I242" s="76"/>
      <c r="J242" s="76"/>
      <c r="K242" s="76"/>
      <c r="L242" s="76"/>
      <c r="M242" s="76"/>
      <c r="N242" s="76"/>
      <c r="O242" s="76"/>
      <c r="P242" s="76"/>
      <c r="Q242" s="76"/>
      <c r="R242" s="76"/>
      <c r="S242" s="76"/>
      <c r="T242" s="76"/>
      <c r="U242" s="76"/>
      <c r="V242" s="76"/>
    </row>
    <row r="243">
      <c r="A243" s="76"/>
      <c r="B243" s="76"/>
      <c r="C243" s="76"/>
      <c r="D243" s="76"/>
      <c r="E243" s="76"/>
      <c r="F243" s="76"/>
      <c r="G243" s="173"/>
      <c r="H243" s="76"/>
      <c r="I243" s="76"/>
      <c r="J243" s="76"/>
      <c r="K243" s="76"/>
      <c r="L243" s="76"/>
      <c r="M243" s="76"/>
      <c r="N243" s="76"/>
      <c r="O243" s="76"/>
      <c r="P243" s="76"/>
      <c r="Q243" s="76"/>
      <c r="R243" s="76"/>
      <c r="S243" s="76"/>
      <c r="T243" s="76"/>
      <c r="U243" s="76"/>
      <c r="V243" s="76"/>
    </row>
    <row r="244">
      <c r="A244" s="76"/>
      <c r="B244" s="76"/>
      <c r="C244" s="76"/>
      <c r="D244" s="76"/>
      <c r="E244" s="76"/>
      <c r="F244" s="76"/>
      <c r="G244" s="173"/>
      <c r="H244" s="76"/>
      <c r="I244" s="76"/>
      <c r="J244" s="76"/>
      <c r="K244" s="76"/>
      <c r="L244" s="76"/>
      <c r="M244" s="76"/>
      <c r="N244" s="76"/>
      <c r="O244" s="76"/>
      <c r="P244" s="76"/>
      <c r="Q244" s="76"/>
      <c r="R244" s="76"/>
      <c r="S244" s="76"/>
      <c r="T244" s="76"/>
      <c r="U244" s="76"/>
      <c r="V244" s="76"/>
    </row>
    <row r="245">
      <c r="A245" s="76"/>
      <c r="B245" s="76"/>
      <c r="C245" s="76"/>
      <c r="D245" s="76"/>
      <c r="E245" s="76"/>
      <c r="F245" s="76"/>
      <c r="G245" s="173"/>
      <c r="H245" s="76"/>
      <c r="I245" s="76"/>
      <c r="J245" s="76"/>
      <c r="K245" s="76"/>
      <c r="L245" s="76"/>
      <c r="M245" s="76"/>
      <c r="N245" s="76"/>
      <c r="O245" s="76"/>
      <c r="P245" s="76"/>
      <c r="Q245" s="76"/>
      <c r="R245" s="76"/>
      <c r="S245" s="76"/>
      <c r="T245" s="76"/>
      <c r="U245" s="76"/>
      <c r="V245" s="76"/>
    </row>
    <row r="246">
      <c r="A246" s="76"/>
      <c r="B246" s="76"/>
      <c r="C246" s="76"/>
      <c r="D246" s="76"/>
      <c r="E246" s="76"/>
      <c r="F246" s="76"/>
      <c r="G246" s="173"/>
      <c r="H246" s="76"/>
      <c r="I246" s="76"/>
      <c r="J246" s="76"/>
      <c r="K246" s="76"/>
      <c r="L246" s="76"/>
      <c r="M246" s="76"/>
      <c r="N246" s="76"/>
      <c r="O246" s="76"/>
      <c r="P246" s="76"/>
      <c r="Q246" s="76"/>
      <c r="R246" s="76"/>
      <c r="S246" s="76"/>
      <c r="T246" s="76"/>
      <c r="U246" s="76"/>
      <c r="V246" s="76"/>
    </row>
    <row r="247">
      <c r="A247" s="76"/>
      <c r="B247" s="76"/>
      <c r="C247" s="76"/>
      <c r="D247" s="76"/>
      <c r="E247" s="76"/>
      <c r="F247" s="76"/>
      <c r="G247" s="173"/>
      <c r="H247" s="76"/>
      <c r="I247" s="76"/>
      <c r="J247" s="76"/>
      <c r="K247" s="76"/>
      <c r="L247" s="76"/>
      <c r="M247" s="76"/>
      <c r="N247" s="76"/>
      <c r="O247" s="76"/>
      <c r="P247" s="76"/>
      <c r="Q247" s="76"/>
      <c r="R247" s="76"/>
      <c r="S247" s="76"/>
      <c r="T247" s="76"/>
      <c r="U247" s="76"/>
      <c r="V247" s="76"/>
    </row>
    <row r="248">
      <c r="A248" s="76"/>
      <c r="B248" s="76"/>
      <c r="C248" s="76"/>
      <c r="D248" s="76"/>
      <c r="E248" s="76"/>
      <c r="F248" s="76"/>
      <c r="G248" s="173"/>
      <c r="H248" s="76"/>
      <c r="I248" s="76"/>
      <c r="J248" s="76"/>
      <c r="K248" s="76"/>
      <c r="L248" s="76"/>
      <c r="M248" s="76"/>
      <c r="N248" s="76"/>
      <c r="O248" s="76"/>
      <c r="P248" s="76"/>
      <c r="Q248" s="76"/>
      <c r="R248" s="76"/>
      <c r="S248" s="76"/>
      <c r="T248" s="76"/>
      <c r="U248" s="76"/>
      <c r="V248" s="76"/>
    </row>
    <row r="249">
      <c r="A249" s="76"/>
      <c r="B249" s="76"/>
      <c r="C249" s="76"/>
      <c r="D249" s="76"/>
      <c r="E249" s="76"/>
      <c r="F249" s="76"/>
      <c r="G249" s="173"/>
      <c r="H249" s="76"/>
      <c r="I249" s="76"/>
      <c r="J249" s="76"/>
      <c r="K249" s="76"/>
      <c r="L249" s="76"/>
      <c r="M249" s="76"/>
      <c r="N249" s="76"/>
      <c r="O249" s="76"/>
      <c r="P249" s="76"/>
      <c r="Q249" s="76"/>
      <c r="R249" s="76"/>
      <c r="S249" s="76"/>
      <c r="T249" s="76"/>
      <c r="U249" s="76"/>
      <c r="V249" s="76"/>
    </row>
    <row r="250">
      <c r="A250" s="76"/>
      <c r="B250" s="76"/>
      <c r="C250" s="76"/>
      <c r="D250" s="76"/>
      <c r="E250" s="76"/>
      <c r="F250" s="76"/>
      <c r="G250" s="173"/>
      <c r="H250" s="76"/>
      <c r="I250" s="76"/>
      <c r="J250" s="76"/>
      <c r="K250" s="76"/>
      <c r="L250" s="76"/>
      <c r="M250" s="76"/>
      <c r="N250" s="76"/>
      <c r="O250" s="76"/>
      <c r="P250" s="76"/>
      <c r="Q250" s="76"/>
      <c r="R250" s="76"/>
      <c r="S250" s="76"/>
      <c r="T250" s="76"/>
      <c r="U250" s="76"/>
      <c r="V250" s="76"/>
    </row>
    <row r="251">
      <c r="A251" s="76"/>
      <c r="B251" s="76"/>
      <c r="C251" s="76"/>
      <c r="D251" s="76"/>
      <c r="E251" s="76"/>
      <c r="F251" s="76"/>
      <c r="G251" s="173"/>
      <c r="H251" s="76"/>
      <c r="I251" s="76"/>
      <c r="J251" s="76"/>
      <c r="K251" s="76"/>
      <c r="L251" s="76"/>
      <c r="M251" s="76"/>
      <c r="N251" s="76"/>
      <c r="O251" s="76"/>
      <c r="P251" s="76"/>
      <c r="Q251" s="76"/>
      <c r="R251" s="76"/>
      <c r="S251" s="76"/>
      <c r="T251" s="76"/>
      <c r="U251" s="76"/>
      <c r="V251" s="76"/>
    </row>
    <row r="252">
      <c r="A252" s="76"/>
      <c r="B252" s="76"/>
      <c r="C252" s="76"/>
      <c r="D252" s="76"/>
      <c r="E252" s="76"/>
      <c r="F252" s="76"/>
      <c r="G252" s="173"/>
      <c r="H252" s="76"/>
      <c r="I252" s="76"/>
      <c r="J252" s="76"/>
      <c r="K252" s="76"/>
      <c r="L252" s="76"/>
      <c r="M252" s="76"/>
      <c r="N252" s="76"/>
      <c r="O252" s="76"/>
      <c r="P252" s="76"/>
      <c r="Q252" s="76"/>
      <c r="R252" s="76"/>
      <c r="S252" s="76"/>
      <c r="T252" s="76"/>
      <c r="U252" s="76"/>
      <c r="V252" s="76"/>
    </row>
    <row r="253">
      <c r="A253" s="76"/>
      <c r="B253" s="76"/>
      <c r="C253" s="76"/>
      <c r="D253" s="76"/>
      <c r="E253" s="76"/>
      <c r="F253" s="76"/>
      <c r="G253" s="173"/>
      <c r="H253" s="76"/>
      <c r="I253" s="76"/>
      <c r="J253" s="76"/>
      <c r="K253" s="76"/>
      <c r="L253" s="76"/>
      <c r="M253" s="76"/>
      <c r="N253" s="76"/>
      <c r="O253" s="76"/>
      <c r="P253" s="76"/>
      <c r="Q253" s="76"/>
      <c r="R253" s="76"/>
      <c r="S253" s="76"/>
      <c r="T253" s="76"/>
      <c r="U253" s="76"/>
      <c r="V253" s="76"/>
    </row>
    <row r="254">
      <c r="A254" s="76"/>
      <c r="B254" s="76"/>
      <c r="C254" s="76"/>
      <c r="D254" s="76"/>
      <c r="E254" s="76"/>
      <c r="F254" s="76"/>
      <c r="G254" s="173"/>
      <c r="H254" s="76"/>
      <c r="I254" s="76"/>
      <c r="J254" s="76"/>
      <c r="K254" s="76"/>
      <c r="L254" s="76"/>
      <c r="M254" s="76"/>
      <c r="N254" s="76"/>
      <c r="O254" s="76"/>
      <c r="P254" s="76"/>
      <c r="Q254" s="76"/>
      <c r="R254" s="76"/>
      <c r="S254" s="76"/>
      <c r="T254" s="76"/>
      <c r="U254" s="76"/>
      <c r="V254" s="76"/>
    </row>
    <row r="255">
      <c r="A255" s="76"/>
      <c r="B255" s="76"/>
      <c r="C255" s="76"/>
      <c r="D255" s="76"/>
      <c r="E255" s="76"/>
      <c r="F255" s="76"/>
      <c r="G255" s="173"/>
      <c r="H255" s="76"/>
      <c r="I255" s="76"/>
      <c r="J255" s="76"/>
      <c r="K255" s="76"/>
      <c r="L255" s="76"/>
      <c r="M255" s="76"/>
      <c r="N255" s="76"/>
      <c r="O255" s="76"/>
      <c r="P255" s="76"/>
      <c r="Q255" s="76"/>
      <c r="R255" s="76"/>
      <c r="S255" s="76"/>
      <c r="T255" s="76"/>
      <c r="U255" s="76"/>
      <c r="V255" s="76"/>
    </row>
    <row r="256">
      <c r="A256" s="76"/>
      <c r="B256" s="76"/>
      <c r="C256" s="76"/>
      <c r="D256" s="76"/>
      <c r="E256" s="76"/>
      <c r="F256" s="76"/>
      <c r="G256" s="173"/>
      <c r="H256" s="76"/>
      <c r="I256" s="76"/>
      <c r="J256" s="76"/>
      <c r="K256" s="76"/>
      <c r="L256" s="76"/>
      <c r="M256" s="76"/>
      <c r="N256" s="76"/>
      <c r="O256" s="76"/>
      <c r="P256" s="76"/>
      <c r="Q256" s="76"/>
      <c r="R256" s="76"/>
      <c r="S256" s="76"/>
      <c r="T256" s="76"/>
      <c r="U256" s="76"/>
      <c r="V256" s="76"/>
    </row>
    <row r="257">
      <c r="A257" s="76"/>
      <c r="B257" s="76"/>
      <c r="C257" s="76"/>
      <c r="D257" s="76"/>
      <c r="E257" s="76"/>
      <c r="F257" s="76"/>
      <c r="G257" s="173"/>
      <c r="H257" s="76"/>
      <c r="I257" s="76"/>
      <c r="J257" s="76"/>
      <c r="K257" s="76"/>
      <c r="L257" s="76"/>
      <c r="M257" s="76"/>
      <c r="N257" s="76"/>
      <c r="O257" s="76"/>
      <c r="P257" s="76"/>
      <c r="Q257" s="76"/>
      <c r="R257" s="76"/>
      <c r="S257" s="76"/>
      <c r="T257" s="76"/>
      <c r="U257" s="76"/>
      <c r="V257" s="76"/>
    </row>
    <row r="258">
      <c r="A258" s="76"/>
      <c r="B258" s="76"/>
      <c r="C258" s="76"/>
      <c r="D258" s="76"/>
      <c r="E258" s="76"/>
      <c r="F258" s="76"/>
      <c r="G258" s="173"/>
      <c r="H258" s="76"/>
      <c r="I258" s="76"/>
      <c r="J258" s="76"/>
      <c r="K258" s="76"/>
      <c r="L258" s="76"/>
      <c r="M258" s="76"/>
      <c r="N258" s="76"/>
      <c r="O258" s="76"/>
      <c r="P258" s="76"/>
      <c r="Q258" s="76"/>
      <c r="R258" s="76"/>
      <c r="S258" s="76"/>
      <c r="T258" s="76"/>
      <c r="U258" s="76"/>
      <c r="V258" s="76"/>
    </row>
    <row r="259">
      <c r="A259" s="76"/>
      <c r="B259" s="76"/>
      <c r="C259" s="76"/>
      <c r="D259" s="76"/>
      <c r="E259" s="76"/>
      <c r="F259" s="76"/>
      <c r="G259" s="173"/>
      <c r="H259" s="76"/>
      <c r="I259" s="76"/>
      <c r="J259" s="76"/>
      <c r="K259" s="76"/>
      <c r="L259" s="76"/>
      <c r="M259" s="76"/>
      <c r="N259" s="76"/>
      <c r="O259" s="76"/>
      <c r="P259" s="76"/>
      <c r="Q259" s="76"/>
      <c r="R259" s="76"/>
      <c r="S259" s="76"/>
      <c r="T259" s="76"/>
      <c r="U259" s="76"/>
      <c r="V259" s="76"/>
    </row>
    <row r="260">
      <c r="A260" s="76"/>
      <c r="B260" s="76"/>
      <c r="C260" s="76"/>
      <c r="D260" s="76"/>
      <c r="E260" s="76"/>
      <c r="F260" s="76"/>
      <c r="G260" s="173"/>
      <c r="H260" s="76"/>
      <c r="I260" s="76"/>
      <c r="J260" s="76"/>
      <c r="K260" s="76"/>
      <c r="L260" s="76"/>
      <c r="M260" s="76"/>
      <c r="N260" s="76"/>
      <c r="O260" s="76"/>
      <c r="P260" s="76"/>
      <c r="Q260" s="76"/>
      <c r="R260" s="76"/>
      <c r="S260" s="76"/>
      <c r="T260" s="76"/>
      <c r="U260" s="76"/>
      <c r="V260" s="76"/>
    </row>
    <row r="261">
      <c r="A261" s="76"/>
      <c r="B261" s="76"/>
      <c r="C261" s="76"/>
      <c r="D261" s="76"/>
      <c r="E261" s="76"/>
      <c r="F261" s="76"/>
      <c r="G261" s="173"/>
      <c r="H261" s="76"/>
      <c r="I261" s="76"/>
      <c r="J261" s="76"/>
      <c r="K261" s="76"/>
      <c r="L261" s="76"/>
      <c r="M261" s="76"/>
      <c r="N261" s="76"/>
      <c r="O261" s="76"/>
      <c r="P261" s="76"/>
      <c r="Q261" s="76"/>
      <c r="R261" s="76"/>
      <c r="S261" s="76"/>
      <c r="T261" s="76"/>
      <c r="U261" s="76"/>
      <c r="V261" s="76"/>
    </row>
    <row r="262">
      <c r="A262" s="76"/>
      <c r="B262" s="76"/>
      <c r="C262" s="76"/>
      <c r="D262" s="76"/>
      <c r="E262" s="76"/>
      <c r="F262" s="76"/>
      <c r="G262" s="173"/>
      <c r="H262" s="76"/>
      <c r="I262" s="76"/>
      <c r="J262" s="76"/>
      <c r="K262" s="76"/>
      <c r="L262" s="76"/>
      <c r="M262" s="76"/>
      <c r="N262" s="76"/>
      <c r="O262" s="76"/>
      <c r="P262" s="76"/>
      <c r="Q262" s="76"/>
      <c r="R262" s="76"/>
      <c r="S262" s="76"/>
      <c r="T262" s="76"/>
      <c r="U262" s="76"/>
      <c r="V262" s="76"/>
    </row>
    <row r="263">
      <c r="A263" s="76"/>
      <c r="B263" s="76"/>
      <c r="C263" s="76"/>
      <c r="D263" s="76"/>
      <c r="E263" s="76"/>
      <c r="F263" s="76"/>
      <c r="G263" s="173"/>
      <c r="H263" s="76"/>
      <c r="I263" s="76"/>
      <c r="J263" s="76"/>
      <c r="K263" s="76"/>
      <c r="L263" s="76"/>
      <c r="M263" s="76"/>
      <c r="N263" s="76"/>
      <c r="O263" s="76"/>
      <c r="P263" s="76"/>
      <c r="Q263" s="76"/>
      <c r="R263" s="76"/>
      <c r="S263" s="76"/>
      <c r="T263" s="76"/>
      <c r="U263" s="76"/>
      <c r="V263" s="76"/>
    </row>
    <row r="264">
      <c r="A264" s="76"/>
      <c r="B264" s="76"/>
      <c r="C264" s="76"/>
      <c r="D264" s="76"/>
      <c r="E264" s="76"/>
      <c r="F264" s="76"/>
      <c r="G264" s="173"/>
      <c r="H264" s="76"/>
      <c r="I264" s="76"/>
      <c r="J264" s="76"/>
      <c r="K264" s="76"/>
      <c r="L264" s="76"/>
      <c r="M264" s="76"/>
      <c r="N264" s="76"/>
      <c r="O264" s="76"/>
      <c r="P264" s="76"/>
      <c r="Q264" s="76"/>
      <c r="R264" s="76"/>
      <c r="S264" s="76"/>
      <c r="T264" s="76"/>
      <c r="U264" s="76"/>
      <c r="V264" s="76"/>
    </row>
    <row r="265">
      <c r="A265" s="76"/>
      <c r="B265" s="76"/>
      <c r="C265" s="76"/>
      <c r="D265" s="76"/>
      <c r="E265" s="76"/>
      <c r="F265" s="76"/>
      <c r="G265" s="173"/>
      <c r="H265" s="76"/>
      <c r="I265" s="76"/>
      <c r="J265" s="76"/>
      <c r="K265" s="76"/>
      <c r="L265" s="76"/>
      <c r="M265" s="76"/>
      <c r="N265" s="76"/>
      <c r="O265" s="76"/>
      <c r="P265" s="76"/>
      <c r="Q265" s="76"/>
      <c r="R265" s="76"/>
      <c r="S265" s="76"/>
      <c r="T265" s="76"/>
      <c r="U265" s="76"/>
      <c r="V265" s="76"/>
    </row>
    <row r="266">
      <c r="A266" s="76"/>
      <c r="B266" s="76"/>
      <c r="C266" s="76"/>
      <c r="D266" s="76"/>
      <c r="E266" s="76"/>
      <c r="F266" s="76"/>
      <c r="G266" s="173"/>
      <c r="H266" s="76"/>
      <c r="I266" s="76"/>
      <c r="J266" s="76"/>
      <c r="K266" s="76"/>
      <c r="L266" s="76"/>
      <c r="M266" s="76"/>
      <c r="N266" s="76"/>
      <c r="O266" s="76"/>
      <c r="P266" s="76"/>
      <c r="Q266" s="76"/>
      <c r="R266" s="76"/>
      <c r="S266" s="76"/>
      <c r="T266" s="76"/>
      <c r="U266" s="76"/>
      <c r="V266" s="76"/>
    </row>
    <row r="267">
      <c r="A267" s="76"/>
      <c r="B267" s="76"/>
      <c r="C267" s="76"/>
      <c r="D267" s="76"/>
      <c r="E267" s="76"/>
      <c r="F267" s="76"/>
      <c r="G267" s="173"/>
      <c r="H267" s="76"/>
      <c r="I267" s="76"/>
      <c r="J267" s="76"/>
      <c r="K267" s="76"/>
      <c r="L267" s="76"/>
      <c r="M267" s="76"/>
      <c r="N267" s="76"/>
      <c r="O267" s="76"/>
      <c r="P267" s="76"/>
      <c r="Q267" s="76"/>
      <c r="R267" s="76"/>
      <c r="S267" s="76"/>
      <c r="T267" s="76"/>
      <c r="U267" s="76"/>
      <c r="V267" s="76"/>
    </row>
    <row r="268">
      <c r="A268" s="76"/>
      <c r="B268" s="76"/>
      <c r="C268" s="76"/>
      <c r="D268" s="76"/>
      <c r="E268" s="76"/>
      <c r="F268" s="76"/>
      <c r="G268" s="173"/>
      <c r="H268" s="76"/>
      <c r="I268" s="76"/>
      <c r="J268" s="76"/>
      <c r="K268" s="76"/>
      <c r="L268" s="76"/>
      <c r="M268" s="76"/>
      <c r="N268" s="76"/>
      <c r="O268" s="76"/>
      <c r="P268" s="76"/>
      <c r="Q268" s="76"/>
      <c r="R268" s="76"/>
      <c r="S268" s="76"/>
      <c r="T268" s="76"/>
      <c r="U268" s="76"/>
      <c r="V268" s="76"/>
    </row>
    <row r="269">
      <c r="A269" s="76"/>
      <c r="B269" s="76"/>
      <c r="C269" s="76"/>
      <c r="D269" s="76"/>
      <c r="E269" s="76"/>
      <c r="F269" s="76"/>
      <c r="G269" s="173"/>
      <c r="H269" s="76"/>
      <c r="I269" s="76"/>
      <c r="J269" s="76"/>
      <c r="K269" s="76"/>
      <c r="L269" s="76"/>
      <c r="M269" s="76"/>
      <c r="N269" s="76"/>
      <c r="O269" s="76"/>
      <c r="P269" s="76"/>
      <c r="Q269" s="76"/>
      <c r="R269" s="76"/>
      <c r="S269" s="76"/>
      <c r="T269" s="76"/>
      <c r="U269" s="76"/>
      <c r="V269" s="76"/>
    </row>
    <row r="270">
      <c r="A270" s="76"/>
      <c r="B270" s="76"/>
      <c r="C270" s="76"/>
      <c r="D270" s="76"/>
      <c r="E270" s="76"/>
      <c r="F270" s="76"/>
      <c r="G270" s="173"/>
      <c r="H270" s="76"/>
      <c r="I270" s="76"/>
      <c r="J270" s="76"/>
      <c r="K270" s="76"/>
      <c r="L270" s="76"/>
      <c r="M270" s="76"/>
      <c r="N270" s="76"/>
      <c r="O270" s="76"/>
      <c r="P270" s="76"/>
      <c r="Q270" s="76"/>
      <c r="R270" s="76"/>
      <c r="S270" s="76"/>
      <c r="T270" s="76"/>
      <c r="U270" s="76"/>
      <c r="V270" s="76"/>
    </row>
    <row r="271">
      <c r="A271" s="76"/>
      <c r="B271" s="76"/>
      <c r="C271" s="76"/>
      <c r="D271" s="76"/>
      <c r="E271" s="76"/>
      <c r="F271" s="76"/>
      <c r="G271" s="173"/>
      <c r="H271" s="76"/>
      <c r="I271" s="76"/>
      <c r="J271" s="76"/>
      <c r="K271" s="76"/>
      <c r="L271" s="76"/>
      <c r="M271" s="76"/>
      <c r="N271" s="76"/>
      <c r="O271" s="76"/>
      <c r="P271" s="76"/>
      <c r="Q271" s="76"/>
      <c r="R271" s="76"/>
      <c r="S271" s="76"/>
      <c r="T271" s="76"/>
      <c r="U271" s="76"/>
      <c r="V271" s="76"/>
    </row>
    <row r="272">
      <c r="A272" s="76"/>
      <c r="B272" s="76"/>
      <c r="C272" s="76"/>
      <c r="D272" s="76"/>
      <c r="E272" s="76"/>
      <c r="F272" s="76"/>
      <c r="G272" s="173"/>
      <c r="H272" s="76"/>
      <c r="I272" s="76"/>
      <c r="J272" s="76"/>
      <c r="K272" s="76"/>
      <c r="L272" s="76"/>
      <c r="M272" s="76"/>
      <c r="N272" s="76"/>
      <c r="O272" s="76"/>
      <c r="P272" s="76"/>
      <c r="Q272" s="76"/>
      <c r="R272" s="76"/>
      <c r="S272" s="76"/>
      <c r="T272" s="76"/>
      <c r="U272" s="76"/>
      <c r="V272" s="76"/>
    </row>
    <row r="273">
      <c r="A273" s="76"/>
      <c r="B273" s="76"/>
      <c r="C273" s="76"/>
      <c r="D273" s="76"/>
      <c r="E273" s="76"/>
      <c r="F273" s="76"/>
      <c r="G273" s="173"/>
      <c r="H273" s="76"/>
      <c r="I273" s="76"/>
      <c r="J273" s="76"/>
      <c r="K273" s="76"/>
      <c r="L273" s="76"/>
      <c r="M273" s="76"/>
      <c r="N273" s="76"/>
      <c r="O273" s="76"/>
      <c r="P273" s="76"/>
      <c r="Q273" s="76"/>
      <c r="R273" s="76"/>
      <c r="S273" s="76"/>
      <c r="T273" s="76"/>
      <c r="U273" s="76"/>
      <c r="V273" s="76"/>
    </row>
    <row r="274">
      <c r="A274" s="76"/>
      <c r="B274" s="76"/>
      <c r="C274" s="76"/>
      <c r="D274" s="76"/>
      <c r="E274" s="76"/>
      <c r="F274" s="76"/>
      <c r="G274" s="173"/>
      <c r="H274" s="76"/>
      <c r="I274" s="76"/>
      <c r="J274" s="76"/>
      <c r="K274" s="76"/>
      <c r="L274" s="76"/>
      <c r="M274" s="76"/>
      <c r="N274" s="76"/>
      <c r="O274" s="76"/>
      <c r="P274" s="76"/>
      <c r="Q274" s="76"/>
      <c r="R274" s="76"/>
      <c r="S274" s="76"/>
      <c r="T274" s="76"/>
      <c r="U274" s="76"/>
      <c r="V274" s="76"/>
    </row>
    <row r="275">
      <c r="A275" s="76"/>
      <c r="B275" s="76"/>
      <c r="C275" s="76"/>
      <c r="D275" s="76"/>
      <c r="E275" s="76"/>
      <c r="F275" s="76"/>
      <c r="G275" s="173"/>
      <c r="H275" s="76"/>
      <c r="I275" s="76"/>
      <c r="J275" s="76"/>
      <c r="K275" s="76"/>
      <c r="L275" s="76"/>
      <c r="M275" s="76"/>
      <c r="N275" s="76"/>
      <c r="O275" s="76"/>
      <c r="P275" s="76"/>
      <c r="Q275" s="76"/>
      <c r="R275" s="76"/>
      <c r="S275" s="76"/>
      <c r="T275" s="76"/>
      <c r="U275" s="76"/>
      <c r="V275" s="76"/>
    </row>
    <row r="276">
      <c r="A276" s="76"/>
      <c r="B276" s="76"/>
      <c r="C276" s="76"/>
      <c r="D276" s="76"/>
      <c r="E276" s="76"/>
      <c r="F276" s="76"/>
      <c r="G276" s="173"/>
      <c r="H276" s="76"/>
      <c r="I276" s="76"/>
      <c r="J276" s="76"/>
      <c r="K276" s="76"/>
      <c r="L276" s="76"/>
      <c r="M276" s="76"/>
      <c r="N276" s="76"/>
      <c r="O276" s="76"/>
      <c r="P276" s="76"/>
      <c r="Q276" s="76"/>
      <c r="R276" s="76"/>
      <c r="S276" s="76"/>
      <c r="T276" s="76"/>
      <c r="U276" s="76"/>
      <c r="V276" s="76"/>
    </row>
    <row r="277">
      <c r="A277" s="76"/>
      <c r="B277" s="76"/>
      <c r="C277" s="76"/>
      <c r="D277" s="76"/>
      <c r="E277" s="76"/>
      <c r="F277" s="76"/>
      <c r="G277" s="173"/>
      <c r="H277" s="76"/>
      <c r="I277" s="76"/>
      <c r="J277" s="76"/>
      <c r="K277" s="76"/>
      <c r="L277" s="76"/>
      <c r="M277" s="76"/>
      <c r="N277" s="76"/>
      <c r="O277" s="76"/>
      <c r="P277" s="76"/>
      <c r="Q277" s="76"/>
      <c r="R277" s="76"/>
      <c r="S277" s="76"/>
      <c r="T277" s="76"/>
      <c r="U277" s="76"/>
      <c r="V277" s="76"/>
    </row>
    <row r="278">
      <c r="A278" s="76"/>
      <c r="B278" s="76"/>
      <c r="C278" s="76"/>
      <c r="D278" s="76"/>
      <c r="E278" s="76"/>
      <c r="F278" s="76"/>
      <c r="G278" s="173"/>
      <c r="H278" s="76"/>
      <c r="I278" s="76"/>
      <c r="J278" s="76"/>
      <c r="K278" s="76"/>
      <c r="L278" s="76"/>
      <c r="M278" s="76"/>
      <c r="N278" s="76"/>
      <c r="O278" s="76"/>
      <c r="P278" s="76"/>
      <c r="Q278" s="76"/>
      <c r="R278" s="76"/>
      <c r="S278" s="76"/>
      <c r="T278" s="76"/>
      <c r="U278" s="76"/>
      <c r="V278" s="76"/>
    </row>
    <row r="279">
      <c r="A279" s="76"/>
      <c r="B279" s="76"/>
      <c r="C279" s="76"/>
      <c r="D279" s="76"/>
      <c r="E279" s="76"/>
      <c r="F279" s="76"/>
      <c r="G279" s="173"/>
      <c r="H279" s="76"/>
      <c r="I279" s="76"/>
      <c r="J279" s="76"/>
      <c r="K279" s="76"/>
      <c r="L279" s="76"/>
      <c r="M279" s="76"/>
      <c r="N279" s="76"/>
      <c r="O279" s="76"/>
      <c r="P279" s="76"/>
      <c r="Q279" s="76"/>
      <c r="R279" s="76"/>
      <c r="S279" s="76"/>
      <c r="T279" s="76"/>
      <c r="U279" s="76"/>
      <c r="V279" s="76"/>
    </row>
    <row r="280">
      <c r="A280" s="76"/>
      <c r="B280" s="76"/>
      <c r="C280" s="76"/>
      <c r="D280" s="76"/>
      <c r="E280" s="76"/>
      <c r="F280" s="76"/>
      <c r="G280" s="173"/>
      <c r="H280" s="76"/>
      <c r="I280" s="76"/>
      <c r="J280" s="76"/>
      <c r="K280" s="76"/>
      <c r="L280" s="76"/>
      <c r="M280" s="76"/>
      <c r="N280" s="76"/>
      <c r="O280" s="76"/>
      <c r="P280" s="76"/>
      <c r="Q280" s="76"/>
      <c r="R280" s="76"/>
      <c r="S280" s="76"/>
      <c r="T280" s="76"/>
      <c r="U280" s="76"/>
      <c r="V280" s="76"/>
    </row>
    <row r="281">
      <c r="A281" s="76"/>
      <c r="B281" s="76"/>
      <c r="C281" s="76"/>
      <c r="D281" s="76"/>
      <c r="E281" s="76"/>
      <c r="F281" s="76"/>
      <c r="G281" s="173"/>
      <c r="H281" s="76"/>
      <c r="I281" s="76"/>
      <c r="J281" s="76"/>
      <c r="K281" s="76"/>
      <c r="L281" s="76"/>
      <c r="M281" s="76"/>
      <c r="N281" s="76"/>
      <c r="O281" s="76"/>
      <c r="P281" s="76"/>
      <c r="Q281" s="76"/>
      <c r="R281" s="76"/>
      <c r="S281" s="76"/>
      <c r="T281" s="76"/>
      <c r="U281" s="76"/>
      <c r="V281" s="76"/>
    </row>
    <row r="282">
      <c r="A282" s="76"/>
      <c r="B282" s="76"/>
      <c r="C282" s="76"/>
      <c r="D282" s="76"/>
      <c r="E282" s="76"/>
      <c r="F282" s="76"/>
      <c r="G282" s="173"/>
      <c r="H282" s="76"/>
      <c r="I282" s="76"/>
      <c r="J282" s="76"/>
      <c r="K282" s="76"/>
      <c r="L282" s="76"/>
      <c r="M282" s="76"/>
      <c r="N282" s="76"/>
      <c r="O282" s="76"/>
      <c r="P282" s="76"/>
      <c r="Q282" s="76"/>
      <c r="R282" s="76"/>
      <c r="S282" s="76"/>
      <c r="T282" s="76"/>
      <c r="U282" s="76"/>
      <c r="V282" s="76"/>
    </row>
    <row r="283">
      <c r="A283" s="76"/>
      <c r="B283" s="76"/>
      <c r="C283" s="76"/>
      <c r="D283" s="76"/>
      <c r="E283" s="76"/>
      <c r="F283" s="76"/>
      <c r="G283" s="173"/>
      <c r="H283" s="76"/>
      <c r="I283" s="76"/>
      <c r="J283" s="76"/>
      <c r="K283" s="76"/>
      <c r="L283" s="76"/>
      <c r="M283" s="76"/>
      <c r="N283" s="76"/>
      <c r="O283" s="76"/>
      <c r="P283" s="76"/>
      <c r="Q283" s="76"/>
      <c r="R283" s="76"/>
      <c r="S283" s="76"/>
      <c r="T283" s="76"/>
      <c r="U283" s="76"/>
      <c r="V283" s="76"/>
    </row>
    <row r="284">
      <c r="A284" s="76"/>
      <c r="B284" s="76"/>
      <c r="C284" s="76"/>
      <c r="D284" s="76"/>
      <c r="E284" s="76"/>
      <c r="F284" s="76"/>
      <c r="G284" s="173"/>
      <c r="H284" s="76"/>
      <c r="I284" s="76"/>
      <c r="J284" s="76"/>
      <c r="K284" s="76"/>
      <c r="L284" s="76"/>
      <c r="M284" s="76"/>
      <c r="N284" s="76"/>
      <c r="O284" s="76"/>
      <c r="P284" s="76"/>
      <c r="Q284" s="76"/>
      <c r="R284" s="76"/>
      <c r="S284" s="76"/>
      <c r="T284" s="76"/>
      <c r="U284" s="76"/>
      <c r="V284" s="76"/>
    </row>
    <row r="285">
      <c r="A285" s="76"/>
      <c r="B285" s="76"/>
      <c r="C285" s="76"/>
      <c r="D285" s="76"/>
      <c r="E285" s="76"/>
      <c r="F285" s="76"/>
      <c r="G285" s="173"/>
      <c r="H285" s="76"/>
      <c r="I285" s="76"/>
      <c r="J285" s="76"/>
      <c r="K285" s="76"/>
      <c r="L285" s="76"/>
      <c r="M285" s="76"/>
      <c r="N285" s="76"/>
      <c r="O285" s="76"/>
      <c r="P285" s="76"/>
      <c r="Q285" s="76"/>
      <c r="R285" s="76"/>
      <c r="S285" s="76"/>
      <c r="T285" s="76"/>
      <c r="U285" s="76"/>
      <c r="V285" s="76"/>
    </row>
    <row r="286">
      <c r="A286" s="76"/>
      <c r="B286" s="76"/>
      <c r="C286" s="76"/>
      <c r="D286" s="76"/>
      <c r="E286" s="76"/>
      <c r="F286" s="76"/>
      <c r="G286" s="173"/>
      <c r="H286" s="76"/>
      <c r="I286" s="76"/>
      <c r="J286" s="76"/>
      <c r="K286" s="76"/>
      <c r="L286" s="76"/>
      <c r="M286" s="76"/>
      <c r="N286" s="76"/>
      <c r="O286" s="76"/>
      <c r="P286" s="76"/>
      <c r="Q286" s="76"/>
      <c r="R286" s="76"/>
      <c r="S286" s="76"/>
      <c r="T286" s="76"/>
      <c r="U286" s="76"/>
      <c r="V286" s="76"/>
    </row>
    <row r="287">
      <c r="A287" s="76"/>
      <c r="B287" s="76"/>
      <c r="C287" s="76"/>
      <c r="D287" s="76"/>
      <c r="E287" s="76"/>
      <c r="F287" s="76"/>
      <c r="G287" s="173"/>
      <c r="H287" s="76"/>
      <c r="I287" s="76"/>
      <c r="J287" s="76"/>
      <c r="K287" s="76"/>
      <c r="L287" s="76"/>
      <c r="M287" s="76"/>
      <c r="N287" s="76"/>
      <c r="O287" s="76"/>
      <c r="P287" s="76"/>
      <c r="Q287" s="76"/>
      <c r="R287" s="76"/>
      <c r="S287" s="76"/>
      <c r="T287" s="76"/>
      <c r="U287" s="76"/>
      <c r="V287" s="76"/>
    </row>
    <row r="288">
      <c r="A288" s="76"/>
      <c r="B288" s="76"/>
      <c r="C288" s="76"/>
      <c r="D288" s="76"/>
      <c r="E288" s="76"/>
      <c r="F288" s="76"/>
      <c r="G288" s="173"/>
      <c r="H288" s="76"/>
      <c r="I288" s="76"/>
      <c r="J288" s="76"/>
      <c r="K288" s="76"/>
      <c r="L288" s="76"/>
      <c r="M288" s="76"/>
      <c r="N288" s="76"/>
      <c r="O288" s="76"/>
      <c r="P288" s="76"/>
      <c r="Q288" s="76"/>
      <c r="R288" s="76"/>
      <c r="S288" s="76"/>
      <c r="T288" s="76"/>
      <c r="U288" s="76"/>
      <c r="V288" s="76"/>
    </row>
    <row r="289">
      <c r="A289" s="76"/>
      <c r="B289" s="76"/>
      <c r="C289" s="76"/>
      <c r="D289" s="76"/>
      <c r="E289" s="76"/>
      <c r="F289" s="76"/>
      <c r="G289" s="173"/>
      <c r="H289" s="76"/>
      <c r="I289" s="76"/>
      <c r="J289" s="76"/>
      <c r="K289" s="76"/>
      <c r="L289" s="76"/>
      <c r="M289" s="76"/>
      <c r="N289" s="76"/>
      <c r="O289" s="76"/>
      <c r="P289" s="76"/>
      <c r="Q289" s="76"/>
      <c r="R289" s="76"/>
      <c r="S289" s="76"/>
      <c r="T289" s="76"/>
      <c r="U289" s="76"/>
      <c r="V289" s="76"/>
    </row>
    <row r="290">
      <c r="A290" s="76"/>
      <c r="B290" s="76"/>
      <c r="C290" s="76"/>
      <c r="D290" s="76"/>
      <c r="E290" s="76"/>
      <c r="F290" s="76"/>
      <c r="G290" s="173"/>
      <c r="H290" s="76"/>
      <c r="I290" s="76"/>
      <c r="J290" s="76"/>
      <c r="K290" s="76"/>
      <c r="L290" s="76"/>
      <c r="M290" s="76"/>
      <c r="N290" s="76"/>
      <c r="O290" s="76"/>
      <c r="P290" s="76"/>
      <c r="Q290" s="76"/>
      <c r="R290" s="76"/>
      <c r="S290" s="76"/>
      <c r="T290" s="76"/>
      <c r="U290" s="76"/>
      <c r="V290" s="76"/>
    </row>
    <row r="291">
      <c r="A291" s="76"/>
      <c r="B291" s="76"/>
      <c r="C291" s="76"/>
      <c r="D291" s="76"/>
      <c r="E291" s="76"/>
      <c r="F291" s="76"/>
      <c r="G291" s="173"/>
      <c r="H291" s="76"/>
      <c r="I291" s="76"/>
      <c r="J291" s="76"/>
      <c r="K291" s="76"/>
      <c r="L291" s="76"/>
      <c r="M291" s="76"/>
      <c r="N291" s="76"/>
      <c r="O291" s="76"/>
      <c r="P291" s="76"/>
      <c r="Q291" s="76"/>
      <c r="R291" s="76"/>
      <c r="S291" s="76"/>
      <c r="T291" s="76"/>
      <c r="U291" s="76"/>
      <c r="V291" s="76"/>
    </row>
    <row r="292">
      <c r="A292" s="76"/>
      <c r="B292" s="76"/>
      <c r="C292" s="76"/>
      <c r="D292" s="76"/>
      <c r="E292" s="76"/>
      <c r="F292" s="76"/>
      <c r="G292" s="173"/>
      <c r="H292" s="76"/>
      <c r="I292" s="76"/>
      <c r="J292" s="76"/>
      <c r="K292" s="76"/>
      <c r="L292" s="76"/>
      <c r="M292" s="76"/>
      <c r="N292" s="76"/>
      <c r="O292" s="76"/>
      <c r="P292" s="76"/>
      <c r="Q292" s="76"/>
      <c r="R292" s="76"/>
      <c r="S292" s="76"/>
      <c r="T292" s="76"/>
      <c r="U292" s="76"/>
      <c r="V292" s="76"/>
    </row>
    <row r="293">
      <c r="A293" s="76"/>
      <c r="B293" s="76"/>
      <c r="C293" s="76"/>
      <c r="D293" s="76"/>
      <c r="E293" s="76"/>
      <c r="F293" s="76"/>
      <c r="G293" s="173"/>
      <c r="H293" s="76"/>
      <c r="I293" s="76"/>
      <c r="J293" s="76"/>
      <c r="K293" s="76"/>
      <c r="L293" s="76"/>
      <c r="M293" s="76"/>
      <c r="N293" s="76"/>
      <c r="O293" s="76"/>
      <c r="P293" s="76"/>
      <c r="Q293" s="76"/>
      <c r="R293" s="76"/>
      <c r="S293" s="76"/>
      <c r="T293" s="76"/>
      <c r="U293" s="76"/>
      <c r="V293" s="76"/>
    </row>
    <row r="294">
      <c r="A294" s="76"/>
      <c r="B294" s="76"/>
      <c r="C294" s="76"/>
      <c r="D294" s="76"/>
      <c r="E294" s="76"/>
      <c r="F294" s="76"/>
      <c r="G294" s="173"/>
      <c r="H294" s="76"/>
      <c r="I294" s="76"/>
      <c r="J294" s="76"/>
      <c r="K294" s="76"/>
      <c r="L294" s="76"/>
      <c r="M294" s="76"/>
      <c r="N294" s="76"/>
      <c r="O294" s="76"/>
      <c r="P294" s="76"/>
      <c r="Q294" s="76"/>
      <c r="R294" s="76"/>
      <c r="S294" s="76"/>
      <c r="T294" s="76"/>
      <c r="U294" s="76"/>
      <c r="V294" s="76"/>
    </row>
    <row r="295">
      <c r="A295" s="76"/>
      <c r="B295" s="76"/>
      <c r="C295" s="76"/>
      <c r="D295" s="76"/>
      <c r="E295" s="76"/>
      <c r="F295" s="76"/>
      <c r="G295" s="173"/>
      <c r="H295" s="76"/>
      <c r="I295" s="76"/>
      <c r="J295" s="76"/>
      <c r="K295" s="76"/>
      <c r="L295" s="76"/>
      <c r="M295" s="76"/>
      <c r="N295" s="76"/>
      <c r="O295" s="76"/>
      <c r="P295" s="76"/>
      <c r="Q295" s="76"/>
      <c r="R295" s="76"/>
      <c r="S295" s="76"/>
      <c r="T295" s="76"/>
      <c r="U295" s="76"/>
      <c r="V295" s="76"/>
    </row>
    <row r="296">
      <c r="A296" s="76"/>
      <c r="B296" s="76"/>
      <c r="C296" s="76"/>
      <c r="D296" s="76"/>
      <c r="E296" s="76"/>
      <c r="F296" s="76"/>
      <c r="G296" s="173"/>
      <c r="H296" s="76"/>
      <c r="I296" s="76"/>
      <c r="J296" s="76"/>
      <c r="K296" s="76"/>
      <c r="L296" s="76"/>
      <c r="M296" s="76"/>
      <c r="N296" s="76"/>
      <c r="O296" s="76"/>
      <c r="P296" s="76"/>
      <c r="Q296" s="76"/>
      <c r="R296" s="76"/>
      <c r="S296" s="76"/>
      <c r="T296" s="76"/>
      <c r="U296" s="76"/>
      <c r="V296" s="76"/>
    </row>
    <row r="297">
      <c r="A297" s="76"/>
      <c r="B297" s="76"/>
      <c r="C297" s="76"/>
      <c r="D297" s="76"/>
      <c r="E297" s="76"/>
      <c r="F297" s="76"/>
      <c r="G297" s="173"/>
      <c r="H297" s="76"/>
      <c r="I297" s="76"/>
      <c r="J297" s="76"/>
      <c r="K297" s="76"/>
      <c r="L297" s="76"/>
      <c r="M297" s="76"/>
      <c r="N297" s="76"/>
      <c r="O297" s="76"/>
      <c r="P297" s="76"/>
      <c r="Q297" s="76"/>
      <c r="R297" s="76"/>
      <c r="S297" s="76"/>
      <c r="T297" s="76"/>
      <c r="U297" s="76"/>
      <c r="V297" s="76"/>
    </row>
    <row r="298">
      <c r="A298" s="76"/>
      <c r="B298" s="76"/>
      <c r="C298" s="76"/>
      <c r="D298" s="76"/>
      <c r="E298" s="76"/>
      <c r="F298" s="76"/>
      <c r="G298" s="173"/>
      <c r="H298" s="76"/>
      <c r="I298" s="76"/>
      <c r="J298" s="76"/>
      <c r="K298" s="76"/>
      <c r="L298" s="76"/>
      <c r="M298" s="76"/>
      <c r="N298" s="76"/>
      <c r="O298" s="76"/>
      <c r="P298" s="76"/>
      <c r="Q298" s="76"/>
      <c r="R298" s="76"/>
      <c r="S298" s="76"/>
      <c r="T298" s="76"/>
      <c r="U298" s="76"/>
      <c r="V298" s="76"/>
    </row>
    <row r="299">
      <c r="A299" s="76"/>
      <c r="B299" s="76"/>
      <c r="C299" s="76"/>
      <c r="D299" s="76"/>
      <c r="E299" s="76"/>
      <c r="F299" s="76"/>
      <c r="G299" s="173"/>
      <c r="H299" s="76"/>
      <c r="I299" s="76"/>
      <c r="J299" s="76"/>
      <c r="K299" s="76"/>
      <c r="L299" s="76"/>
      <c r="M299" s="76"/>
      <c r="N299" s="76"/>
      <c r="O299" s="76"/>
      <c r="P299" s="76"/>
      <c r="Q299" s="76"/>
      <c r="R299" s="76"/>
      <c r="S299" s="76"/>
      <c r="T299" s="76"/>
      <c r="U299" s="76"/>
      <c r="V299" s="76"/>
    </row>
    <row r="300">
      <c r="A300" s="76"/>
      <c r="B300" s="76"/>
      <c r="C300" s="76"/>
      <c r="D300" s="76"/>
      <c r="E300" s="76"/>
      <c r="F300" s="76"/>
      <c r="G300" s="173"/>
      <c r="H300" s="76"/>
      <c r="I300" s="76"/>
      <c r="J300" s="76"/>
      <c r="K300" s="76"/>
      <c r="L300" s="76"/>
      <c r="M300" s="76"/>
      <c r="N300" s="76"/>
      <c r="O300" s="76"/>
      <c r="P300" s="76"/>
      <c r="Q300" s="76"/>
      <c r="R300" s="76"/>
      <c r="S300" s="76"/>
      <c r="T300" s="76"/>
      <c r="U300" s="76"/>
      <c r="V300" s="76"/>
    </row>
    <row r="301">
      <c r="A301" s="76"/>
      <c r="B301" s="76"/>
      <c r="C301" s="76"/>
      <c r="D301" s="76"/>
      <c r="E301" s="76"/>
      <c r="F301" s="76"/>
      <c r="G301" s="173"/>
      <c r="H301" s="76"/>
      <c r="I301" s="76"/>
      <c r="J301" s="76"/>
      <c r="K301" s="76"/>
      <c r="L301" s="76"/>
      <c r="M301" s="76"/>
      <c r="N301" s="76"/>
      <c r="O301" s="76"/>
      <c r="P301" s="76"/>
      <c r="Q301" s="76"/>
      <c r="R301" s="76"/>
      <c r="S301" s="76"/>
      <c r="T301" s="76"/>
      <c r="U301" s="76"/>
      <c r="V301" s="76"/>
    </row>
    <row r="302">
      <c r="A302" s="76"/>
      <c r="B302" s="76"/>
      <c r="C302" s="76"/>
      <c r="D302" s="76"/>
      <c r="E302" s="76"/>
      <c r="F302" s="76"/>
      <c r="G302" s="173"/>
      <c r="H302" s="76"/>
      <c r="I302" s="76"/>
      <c r="J302" s="76"/>
      <c r="K302" s="76"/>
      <c r="L302" s="76"/>
      <c r="M302" s="76"/>
      <c r="N302" s="76"/>
      <c r="O302" s="76"/>
      <c r="P302" s="76"/>
      <c r="Q302" s="76"/>
      <c r="R302" s="76"/>
      <c r="S302" s="76"/>
      <c r="T302" s="76"/>
      <c r="U302" s="76"/>
      <c r="V302" s="76"/>
    </row>
    <row r="303">
      <c r="A303" s="76"/>
      <c r="B303" s="76"/>
      <c r="C303" s="76"/>
      <c r="D303" s="76"/>
      <c r="E303" s="76"/>
      <c r="F303" s="76"/>
      <c r="G303" s="173"/>
      <c r="H303" s="76"/>
      <c r="I303" s="76"/>
      <c r="J303" s="76"/>
      <c r="K303" s="76"/>
      <c r="L303" s="76"/>
      <c r="M303" s="76"/>
      <c r="N303" s="76"/>
      <c r="O303" s="76"/>
      <c r="P303" s="76"/>
      <c r="Q303" s="76"/>
      <c r="R303" s="76"/>
      <c r="S303" s="76"/>
      <c r="T303" s="76"/>
      <c r="U303" s="76"/>
      <c r="V303" s="76"/>
    </row>
    <row r="304">
      <c r="A304" s="76"/>
      <c r="B304" s="76"/>
      <c r="C304" s="76"/>
      <c r="D304" s="76"/>
      <c r="E304" s="76"/>
      <c r="F304" s="76"/>
      <c r="G304" s="173"/>
      <c r="H304" s="76"/>
      <c r="I304" s="76"/>
      <c r="J304" s="76"/>
      <c r="K304" s="76"/>
      <c r="L304" s="76"/>
      <c r="M304" s="76"/>
      <c r="N304" s="76"/>
      <c r="O304" s="76"/>
      <c r="P304" s="76"/>
      <c r="Q304" s="76"/>
      <c r="R304" s="76"/>
      <c r="S304" s="76"/>
      <c r="T304" s="76"/>
      <c r="U304" s="76"/>
      <c r="V304" s="76"/>
    </row>
    <row r="305">
      <c r="A305" s="76"/>
      <c r="B305" s="76"/>
      <c r="C305" s="76"/>
      <c r="D305" s="76"/>
      <c r="E305" s="76"/>
      <c r="F305" s="76"/>
      <c r="G305" s="173"/>
      <c r="H305" s="76"/>
      <c r="I305" s="76"/>
      <c r="J305" s="76"/>
      <c r="K305" s="76"/>
      <c r="L305" s="76"/>
      <c r="M305" s="76"/>
      <c r="N305" s="76"/>
      <c r="O305" s="76"/>
      <c r="P305" s="76"/>
      <c r="Q305" s="76"/>
      <c r="R305" s="76"/>
      <c r="S305" s="76"/>
      <c r="T305" s="76"/>
      <c r="U305" s="76"/>
      <c r="V305" s="76"/>
    </row>
    <row r="306">
      <c r="A306" s="76"/>
      <c r="B306" s="76"/>
      <c r="C306" s="76"/>
      <c r="D306" s="76"/>
      <c r="E306" s="76"/>
      <c r="F306" s="76"/>
      <c r="G306" s="173"/>
      <c r="H306" s="76"/>
      <c r="I306" s="76"/>
      <c r="J306" s="76"/>
      <c r="K306" s="76"/>
      <c r="L306" s="76"/>
      <c r="M306" s="76"/>
      <c r="N306" s="76"/>
      <c r="O306" s="76"/>
      <c r="P306" s="76"/>
      <c r="Q306" s="76"/>
      <c r="R306" s="76"/>
      <c r="S306" s="76"/>
      <c r="T306" s="76"/>
      <c r="U306" s="76"/>
      <c r="V306" s="76"/>
    </row>
    <row r="307">
      <c r="A307" s="76"/>
      <c r="B307" s="76"/>
      <c r="C307" s="76"/>
      <c r="D307" s="76"/>
      <c r="E307" s="76"/>
      <c r="F307" s="76"/>
      <c r="G307" s="173"/>
      <c r="H307" s="76"/>
      <c r="I307" s="76"/>
      <c r="J307" s="76"/>
      <c r="K307" s="76"/>
      <c r="L307" s="76"/>
      <c r="M307" s="76"/>
      <c r="N307" s="76"/>
      <c r="O307" s="76"/>
      <c r="P307" s="76"/>
      <c r="Q307" s="76"/>
      <c r="R307" s="76"/>
      <c r="S307" s="76"/>
      <c r="T307" s="76"/>
      <c r="U307" s="76"/>
      <c r="V307" s="76"/>
    </row>
    <row r="308">
      <c r="A308" s="76"/>
      <c r="B308" s="76"/>
      <c r="C308" s="76"/>
      <c r="D308" s="76"/>
      <c r="E308" s="76"/>
      <c r="F308" s="76"/>
      <c r="G308" s="173"/>
      <c r="H308" s="76"/>
      <c r="I308" s="76"/>
      <c r="J308" s="76"/>
      <c r="K308" s="76"/>
      <c r="L308" s="76"/>
      <c r="M308" s="76"/>
      <c r="N308" s="76"/>
      <c r="O308" s="76"/>
      <c r="P308" s="76"/>
      <c r="Q308" s="76"/>
      <c r="R308" s="76"/>
      <c r="S308" s="76"/>
      <c r="T308" s="76"/>
      <c r="U308" s="76"/>
      <c r="V308" s="76"/>
    </row>
    <row r="309">
      <c r="A309" s="76"/>
      <c r="B309" s="76"/>
      <c r="C309" s="76"/>
      <c r="D309" s="76"/>
      <c r="E309" s="76"/>
      <c r="F309" s="76"/>
      <c r="G309" s="173"/>
      <c r="H309" s="76"/>
      <c r="I309" s="76"/>
      <c r="J309" s="76"/>
      <c r="K309" s="76"/>
      <c r="L309" s="76"/>
      <c r="M309" s="76"/>
      <c r="N309" s="76"/>
      <c r="O309" s="76"/>
      <c r="P309" s="76"/>
      <c r="Q309" s="76"/>
      <c r="R309" s="76"/>
      <c r="S309" s="76"/>
      <c r="T309" s="76"/>
      <c r="U309" s="76"/>
      <c r="V309" s="76"/>
    </row>
    <row r="310">
      <c r="A310" s="76"/>
      <c r="B310" s="76"/>
      <c r="C310" s="76"/>
      <c r="D310" s="76"/>
      <c r="E310" s="76"/>
      <c r="F310" s="76"/>
      <c r="G310" s="173"/>
      <c r="H310" s="76"/>
      <c r="I310" s="76"/>
      <c r="J310" s="76"/>
      <c r="K310" s="76"/>
      <c r="L310" s="76"/>
      <c r="M310" s="76"/>
      <c r="N310" s="76"/>
      <c r="O310" s="76"/>
      <c r="P310" s="76"/>
      <c r="Q310" s="76"/>
      <c r="R310" s="76"/>
      <c r="S310" s="76"/>
      <c r="T310" s="76"/>
      <c r="U310" s="76"/>
      <c r="V310" s="76"/>
    </row>
    <row r="311">
      <c r="A311" s="76"/>
      <c r="B311" s="76"/>
      <c r="C311" s="76"/>
      <c r="D311" s="76"/>
      <c r="E311" s="76"/>
      <c r="F311" s="76"/>
      <c r="G311" s="173"/>
      <c r="H311" s="76"/>
      <c r="I311" s="76"/>
      <c r="J311" s="76"/>
      <c r="K311" s="76"/>
      <c r="L311" s="76"/>
      <c r="M311" s="76"/>
      <c r="N311" s="76"/>
      <c r="O311" s="76"/>
      <c r="P311" s="76"/>
      <c r="Q311" s="76"/>
      <c r="R311" s="76"/>
      <c r="S311" s="76"/>
      <c r="T311" s="76"/>
      <c r="U311" s="76"/>
      <c r="V311" s="76"/>
    </row>
    <row r="312">
      <c r="A312" s="76"/>
      <c r="B312" s="76"/>
      <c r="C312" s="76"/>
      <c r="D312" s="76"/>
      <c r="E312" s="76"/>
      <c r="F312" s="76"/>
      <c r="G312" s="173"/>
      <c r="H312" s="76"/>
      <c r="I312" s="76"/>
      <c r="J312" s="76"/>
      <c r="K312" s="76"/>
      <c r="L312" s="76"/>
      <c r="M312" s="76"/>
      <c r="N312" s="76"/>
      <c r="O312" s="76"/>
      <c r="P312" s="76"/>
      <c r="Q312" s="76"/>
      <c r="R312" s="76"/>
      <c r="S312" s="76"/>
      <c r="T312" s="76"/>
      <c r="U312" s="76"/>
      <c r="V312" s="76"/>
    </row>
    <row r="313">
      <c r="A313" s="76"/>
      <c r="B313" s="76"/>
      <c r="C313" s="76"/>
      <c r="D313" s="76"/>
      <c r="E313" s="76"/>
      <c r="F313" s="76"/>
      <c r="G313" s="173"/>
      <c r="H313" s="76"/>
      <c r="I313" s="76"/>
      <c r="J313" s="76"/>
      <c r="K313" s="76"/>
      <c r="L313" s="76"/>
      <c r="M313" s="76"/>
      <c r="N313" s="76"/>
      <c r="O313" s="76"/>
      <c r="P313" s="76"/>
      <c r="Q313" s="76"/>
      <c r="R313" s="76"/>
      <c r="S313" s="76"/>
      <c r="T313" s="76"/>
      <c r="U313" s="76"/>
      <c r="V313" s="76"/>
    </row>
    <row r="314">
      <c r="A314" s="76"/>
      <c r="B314" s="76"/>
      <c r="C314" s="76"/>
      <c r="D314" s="76"/>
      <c r="E314" s="76"/>
      <c r="F314" s="76"/>
      <c r="G314" s="173"/>
      <c r="H314" s="76"/>
      <c r="I314" s="76"/>
      <c r="J314" s="76"/>
      <c r="K314" s="76"/>
      <c r="L314" s="76"/>
      <c r="M314" s="76"/>
      <c r="N314" s="76"/>
      <c r="O314" s="76"/>
      <c r="P314" s="76"/>
      <c r="Q314" s="76"/>
      <c r="R314" s="76"/>
      <c r="S314" s="76"/>
      <c r="T314" s="76"/>
      <c r="U314" s="76"/>
      <c r="V314" s="76"/>
    </row>
    <row r="315">
      <c r="A315" s="76"/>
      <c r="B315" s="76"/>
      <c r="C315" s="76"/>
      <c r="D315" s="76"/>
      <c r="E315" s="76"/>
      <c r="F315" s="76"/>
      <c r="G315" s="173"/>
      <c r="H315" s="76"/>
      <c r="I315" s="76"/>
      <c r="J315" s="76"/>
      <c r="K315" s="76"/>
      <c r="L315" s="76"/>
      <c r="M315" s="76"/>
      <c r="N315" s="76"/>
      <c r="O315" s="76"/>
      <c r="P315" s="76"/>
      <c r="Q315" s="76"/>
      <c r="R315" s="76"/>
      <c r="S315" s="76"/>
      <c r="T315" s="76"/>
      <c r="U315" s="76"/>
      <c r="V315" s="76"/>
    </row>
    <row r="316">
      <c r="A316" s="76"/>
      <c r="B316" s="76"/>
      <c r="C316" s="76"/>
      <c r="D316" s="76"/>
      <c r="E316" s="76"/>
      <c r="F316" s="76"/>
      <c r="G316" s="173"/>
      <c r="H316" s="76"/>
      <c r="I316" s="76"/>
      <c r="J316" s="76"/>
      <c r="K316" s="76"/>
      <c r="L316" s="76"/>
      <c r="M316" s="76"/>
      <c r="N316" s="76"/>
      <c r="O316" s="76"/>
      <c r="P316" s="76"/>
      <c r="Q316" s="76"/>
      <c r="R316" s="76"/>
      <c r="S316" s="76"/>
      <c r="T316" s="76"/>
      <c r="U316" s="76"/>
      <c r="V316" s="76"/>
    </row>
    <row r="317">
      <c r="A317" s="76"/>
      <c r="B317" s="76"/>
      <c r="C317" s="76"/>
      <c r="D317" s="76"/>
      <c r="E317" s="76"/>
      <c r="F317" s="76"/>
      <c r="G317" s="173"/>
      <c r="H317" s="76"/>
      <c r="I317" s="76"/>
      <c r="J317" s="76"/>
      <c r="K317" s="76"/>
      <c r="L317" s="76"/>
      <c r="M317" s="76"/>
      <c r="N317" s="76"/>
      <c r="O317" s="76"/>
      <c r="P317" s="76"/>
      <c r="Q317" s="76"/>
      <c r="R317" s="76"/>
      <c r="S317" s="76"/>
      <c r="T317" s="76"/>
      <c r="U317" s="76"/>
      <c r="V317" s="76"/>
    </row>
    <row r="318">
      <c r="A318" s="76"/>
      <c r="B318" s="76"/>
      <c r="C318" s="76"/>
      <c r="D318" s="76"/>
      <c r="E318" s="76"/>
      <c r="F318" s="76"/>
      <c r="G318" s="173"/>
      <c r="H318" s="76"/>
      <c r="I318" s="76"/>
      <c r="J318" s="76"/>
      <c r="K318" s="76"/>
      <c r="L318" s="76"/>
      <c r="M318" s="76"/>
      <c r="N318" s="76"/>
      <c r="O318" s="76"/>
      <c r="P318" s="76"/>
      <c r="Q318" s="76"/>
      <c r="R318" s="76"/>
      <c r="S318" s="76"/>
      <c r="T318" s="76"/>
      <c r="U318" s="76"/>
      <c r="V318" s="76"/>
    </row>
    <row r="319">
      <c r="A319" s="76"/>
      <c r="B319" s="76"/>
      <c r="C319" s="76"/>
      <c r="D319" s="76"/>
      <c r="E319" s="76"/>
      <c r="F319" s="76"/>
      <c r="G319" s="173"/>
      <c r="H319" s="76"/>
      <c r="I319" s="76"/>
      <c r="J319" s="76"/>
      <c r="K319" s="76"/>
      <c r="L319" s="76"/>
      <c r="M319" s="76"/>
      <c r="N319" s="76"/>
      <c r="O319" s="76"/>
      <c r="P319" s="76"/>
      <c r="Q319" s="76"/>
      <c r="R319" s="76"/>
      <c r="S319" s="76"/>
      <c r="T319" s="76"/>
      <c r="U319" s="76"/>
      <c r="V319" s="76"/>
    </row>
    <row r="320">
      <c r="A320" s="76"/>
      <c r="B320" s="76"/>
      <c r="C320" s="76"/>
      <c r="D320" s="76"/>
      <c r="E320" s="76"/>
      <c r="F320" s="76"/>
      <c r="G320" s="173"/>
      <c r="H320" s="76"/>
      <c r="I320" s="76"/>
      <c r="J320" s="76"/>
      <c r="K320" s="76"/>
      <c r="L320" s="76"/>
      <c r="M320" s="76"/>
      <c r="N320" s="76"/>
      <c r="O320" s="76"/>
      <c r="P320" s="76"/>
      <c r="Q320" s="76"/>
      <c r="R320" s="76"/>
      <c r="S320" s="76"/>
      <c r="T320" s="76"/>
      <c r="U320" s="76"/>
      <c r="V320" s="76"/>
    </row>
    <row r="321">
      <c r="A321" s="76"/>
      <c r="B321" s="76"/>
      <c r="C321" s="76"/>
      <c r="D321" s="76"/>
      <c r="E321" s="76"/>
      <c r="F321" s="76"/>
      <c r="G321" s="173"/>
      <c r="H321" s="76"/>
      <c r="I321" s="76"/>
      <c r="J321" s="76"/>
      <c r="K321" s="76"/>
      <c r="L321" s="76"/>
      <c r="M321" s="76"/>
      <c r="N321" s="76"/>
      <c r="O321" s="76"/>
      <c r="P321" s="76"/>
      <c r="Q321" s="76"/>
      <c r="R321" s="76"/>
      <c r="S321" s="76"/>
      <c r="T321" s="76"/>
      <c r="U321" s="76"/>
      <c r="V321" s="76"/>
    </row>
    <row r="322">
      <c r="A322" s="76"/>
      <c r="B322" s="76"/>
      <c r="C322" s="76"/>
      <c r="D322" s="76"/>
      <c r="E322" s="76"/>
      <c r="F322" s="76"/>
      <c r="G322" s="173"/>
      <c r="H322" s="76"/>
      <c r="I322" s="76"/>
      <c r="J322" s="76"/>
      <c r="K322" s="76"/>
      <c r="L322" s="76"/>
      <c r="M322" s="76"/>
      <c r="N322" s="76"/>
      <c r="O322" s="76"/>
      <c r="P322" s="76"/>
      <c r="Q322" s="76"/>
      <c r="R322" s="76"/>
      <c r="S322" s="76"/>
      <c r="T322" s="76"/>
      <c r="U322" s="76"/>
      <c r="V322" s="76"/>
    </row>
    <row r="323">
      <c r="A323" s="76"/>
      <c r="B323" s="76"/>
      <c r="C323" s="76"/>
      <c r="D323" s="76"/>
      <c r="E323" s="76"/>
      <c r="F323" s="76"/>
      <c r="G323" s="173"/>
      <c r="H323" s="76"/>
      <c r="I323" s="76"/>
      <c r="J323" s="76"/>
      <c r="K323" s="76"/>
      <c r="L323" s="76"/>
      <c r="M323" s="76"/>
      <c r="N323" s="76"/>
      <c r="O323" s="76"/>
      <c r="P323" s="76"/>
      <c r="Q323" s="76"/>
      <c r="R323" s="76"/>
      <c r="S323" s="76"/>
      <c r="T323" s="76"/>
      <c r="U323" s="76"/>
      <c r="V323" s="76"/>
    </row>
    <row r="324">
      <c r="A324" s="76"/>
      <c r="B324" s="76"/>
      <c r="C324" s="76"/>
      <c r="D324" s="76"/>
      <c r="E324" s="76"/>
      <c r="F324" s="76"/>
      <c r="G324" s="173"/>
      <c r="H324" s="76"/>
      <c r="I324" s="76"/>
      <c r="J324" s="76"/>
      <c r="K324" s="76"/>
      <c r="L324" s="76"/>
      <c r="M324" s="76"/>
      <c r="N324" s="76"/>
      <c r="O324" s="76"/>
      <c r="P324" s="76"/>
      <c r="Q324" s="76"/>
      <c r="R324" s="76"/>
      <c r="S324" s="76"/>
      <c r="T324" s="76"/>
      <c r="U324" s="76"/>
      <c r="V324" s="76"/>
    </row>
    <row r="325">
      <c r="A325" s="76"/>
      <c r="B325" s="76"/>
      <c r="C325" s="76"/>
      <c r="D325" s="76"/>
      <c r="E325" s="76"/>
      <c r="F325" s="76"/>
      <c r="G325" s="173"/>
      <c r="H325" s="76"/>
      <c r="I325" s="76"/>
      <c r="J325" s="76"/>
      <c r="K325" s="76"/>
      <c r="L325" s="76"/>
      <c r="M325" s="76"/>
      <c r="N325" s="76"/>
      <c r="O325" s="76"/>
      <c r="P325" s="76"/>
      <c r="Q325" s="76"/>
      <c r="R325" s="76"/>
      <c r="S325" s="76"/>
      <c r="T325" s="76"/>
      <c r="U325" s="76"/>
      <c r="V325" s="76"/>
    </row>
    <row r="326">
      <c r="A326" s="76"/>
      <c r="B326" s="76"/>
      <c r="C326" s="76"/>
      <c r="D326" s="76"/>
      <c r="E326" s="76"/>
      <c r="F326" s="76"/>
      <c r="G326" s="173"/>
      <c r="H326" s="76"/>
      <c r="I326" s="76"/>
      <c r="J326" s="76"/>
      <c r="K326" s="76"/>
      <c r="L326" s="76"/>
      <c r="M326" s="76"/>
      <c r="N326" s="76"/>
      <c r="O326" s="76"/>
      <c r="P326" s="76"/>
      <c r="Q326" s="76"/>
      <c r="R326" s="76"/>
      <c r="S326" s="76"/>
      <c r="T326" s="76"/>
      <c r="U326" s="76"/>
      <c r="V326" s="76"/>
    </row>
    <row r="327">
      <c r="A327" s="76"/>
      <c r="B327" s="76"/>
      <c r="C327" s="76"/>
      <c r="D327" s="76"/>
      <c r="E327" s="76"/>
      <c r="F327" s="76"/>
      <c r="G327" s="173"/>
      <c r="H327" s="76"/>
      <c r="I327" s="76"/>
      <c r="J327" s="76"/>
      <c r="K327" s="76"/>
      <c r="L327" s="76"/>
      <c r="M327" s="76"/>
      <c r="N327" s="76"/>
      <c r="O327" s="76"/>
      <c r="P327" s="76"/>
      <c r="Q327" s="76"/>
      <c r="R327" s="76"/>
      <c r="S327" s="76"/>
      <c r="T327" s="76"/>
      <c r="U327" s="76"/>
      <c r="V327" s="76"/>
    </row>
    <row r="328">
      <c r="A328" s="76"/>
      <c r="B328" s="76"/>
      <c r="C328" s="76"/>
      <c r="D328" s="76"/>
      <c r="E328" s="76"/>
      <c r="F328" s="76"/>
      <c r="G328" s="173"/>
      <c r="H328" s="76"/>
      <c r="I328" s="76"/>
      <c r="J328" s="76"/>
      <c r="K328" s="76"/>
      <c r="L328" s="76"/>
      <c r="M328" s="76"/>
      <c r="N328" s="76"/>
      <c r="O328" s="76"/>
      <c r="P328" s="76"/>
      <c r="Q328" s="76"/>
      <c r="R328" s="76"/>
      <c r="S328" s="76"/>
      <c r="T328" s="76"/>
      <c r="U328" s="76"/>
      <c r="V328" s="76"/>
    </row>
    <row r="329">
      <c r="A329" s="76"/>
      <c r="B329" s="76"/>
      <c r="C329" s="76"/>
      <c r="D329" s="76"/>
      <c r="E329" s="76"/>
      <c r="F329" s="76"/>
      <c r="G329" s="173"/>
      <c r="H329" s="76"/>
      <c r="I329" s="76"/>
      <c r="J329" s="76"/>
      <c r="K329" s="76"/>
      <c r="L329" s="76"/>
      <c r="M329" s="76"/>
      <c r="N329" s="76"/>
      <c r="O329" s="76"/>
      <c r="P329" s="76"/>
      <c r="Q329" s="76"/>
      <c r="R329" s="76"/>
      <c r="S329" s="76"/>
      <c r="T329" s="76"/>
      <c r="U329" s="76"/>
      <c r="V329" s="76"/>
    </row>
    <row r="330">
      <c r="A330" s="76"/>
      <c r="B330" s="76"/>
      <c r="C330" s="76"/>
      <c r="D330" s="76"/>
      <c r="E330" s="76"/>
      <c r="F330" s="76"/>
      <c r="G330" s="173"/>
      <c r="H330" s="76"/>
      <c r="I330" s="76"/>
      <c r="J330" s="76"/>
      <c r="K330" s="76"/>
      <c r="L330" s="76"/>
      <c r="M330" s="76"/>
      <c r="N330" s="76"/>
      <c r="O330" s="76"/>
      <c r="P330" s="76"/>
      <c r="Q330" s="76"/>
      <c r="R330" s="76"/>
      <c r="S330" s="76"/>
      <c r="T330" s="76"/>
      <c r="U330" s="76"/>
      <c r="V330" s="76"/>
    </row>
    <row r="331">
      <c r="A331" s="76"/>
      <c r="B331" s="76"/>
      <c r="C331" s="76"/>
      <c r="D331" s="76"/>
      <c r="E331" s="76"/>
      <c r="F331" s="76"/>
      <c r="G331" s="173"/>
      <c r="H331" s="76"/>
      <c r="I331" s="76"/>
      <c r="J331" s="76"/>
      <c r="K331" s="76"/>
      <c r="L331" s="76"/>
      <c r="M331" s="76"/>
      <c r="N331" s="76"/>
      <c r="O331" s="76"/>
      <c r="P331" s="76"/>
      <c r="Q331" s="76"/>
      <c r="R331" s="76"/>
      <c r="S331" s="76"/>
      <c r="T331" s="76"/>
      <c r="U331" s="76"/>
      <c r="V331" s="76"/>
    </row>
    <row r="332">
      <c r="A332" s="76"/>
      <c r="B332" s="76"/>
      <c r="C332" s="76"/>
      <c r="D332" s="76"/>
      <c r="E332" s="76"/>
      <c r="F332" s="76"/>
      <c r="G332" s="173"/>
      <c r="H332" s="76"/>
      <c r="I332" s="76"/>
      <c r="J332" s="76"/>
      <c r="K332" s="76"/>
      <c r="L332" s="76"/>
      <c r="M332" s="76"/>
      <c r="N332" s="76"/>
      <c r="O332" s="76"/>
      <c r="P332" s="76"/>
      <c r="Q332" s="76"/>
      <c r="R332" s="76"/>
      <c r="S332" s="76"/>
      <c r="T332" s="76"/>
      <c r="U332" s="76"/>
      <c r="V332" s="76"/>
    </row>
    <row r="333">
      <c r="A333" s="76"/>
      <c r="B333" s="76"/>
      <c r="C333" s="76"/>
      <c r="D333" s="76"/>
      <c r="E333" s="76"/>
      <c r="F333" s="76"/>
      <c r="G333" s="173"/>
      <c r="H333" s="76"/>
      <c r="I333" s="76"/>
      <c r="J333" s="76"/>
      <c r="K333" s="76"/>
      <c r="L333" s="76"/>
      <c r="M333" s="76"/>
      <c r="N333" s="76"/>
      <c r="O333" s="76"/>
      <c r="P333" s="76"/>
      <c r="Q333" s="76"/>
      <c r="R333" s="76"/>
      <c r="S333" s="76"/>
      <c r="T333" s="76"/>
      <c r="U333" s="76"/>
      <c r="V333" s="76"/>
    </row>
    <row r="334">
      <c r="A334" s="76"/>
      <c r="B334" s="76"/>
      <c r="C334" s="76"/>
      <c r="D334" s="76"/>
      <c r="E334" s="76"/>
      <c r="F334" s="76"/>
      <c r="G334" s="173"/>
      <c r="H334" s="76"/>
      <c r="I334" s="76"/>
      <c r="J334" s="76"/>
      <c r="K334" s="76"/>
      <c r="L334" s="76"/>
      <c r="M334" s="76"/>
      <c r="N334" s="76"/>
      <c r="O334" s="76"/>
      <c r="P334" s="76"/>
      <c r="Q334" s="76"/>
      <c r="R334" s="76"/>
      <c r="S334" s="76"/>
      <c r="T334" s="76"/>
      <c r="U334" s="76"/>
      <c r="V334" s="76"/>
    </row>
    <row r="335">
      <c r="A335" s="76"/>
      <c r="B335" s="76"/>
      <c r="C335" s="76"/>
      <c r="D335" s="76"/>
      <c r="E335" s="76"/>
      <c r="F335" s="76"/>
      <c r="G335" s="173"/>
      <c r="H335" s="76"/>
      <c r="I335" s="76"/>
      <c r="J335" s="76"/>
      <c r="K335" s="76"/>
      <c r="L335" s="76"/>
      <c r="M335" s="76"/>
      <c r="N335" s="76"/>
      <c r="O335" s="76"/>
      <c r="P335" s="76"/>
      <c r="Q335" s="76"/>
      <c r="R335" s="76"/>
      <c r="S335" s="76"/>
      <c r="T335" s="76"/>
      <c r="U335" s="76"/>
      <c r="V335" s="76"/>
    </row>
    <row r="336">
      <c r="A336" s="76"/>
      <c r="B336" s="76"/>
      <c r="C336" s="76"/>
      <c r="D336" s="76"/>
      <c r="E336" s="76"/>
      <c r="F336" s="76"/>
      <c r="G336" s="173"/>
      <c r="H336" s="76"/>
      <c r="I336" s="76"/>
      <c r="J336" s="76"/>
      <c r="K336" s="76"/>
      <c r="L336" s="76"/>
      <c r="M336" s="76"/>
      <c r="N336" s="76"/>
      <c r="O336" s="76"/>
      <c r="P336" s="76"/>
      <c r="Q336" s="76"/>
      <c r="R336" s="76"/>
      <c r="S336" s="76"/>
      <c r="T336" s="76"/>
      <c r="U336" s="76"/>
      <c r="V336" s="76"/>
    </row>
    <row r="337">
      <c r="A337" s="76"/>
      <c r="B337" s="76"/>
      <c r="C337" s="76"/>
      <c r="D337" s="76"/>
      <c r="E337" s="76"/>
      <c r="F337" s="76"/>
      <c r="G337" s="173"/>
      <c r="H337" s="76"/>
      <c r="I337" s="76"/>
      <c r="J337" s="76"/>
      <c r="K337" s="76"/>
      <c r="L337" s="76"/>
      <c r="M337" s="76"/>
      <c r="N337" s="76"/>
      <c r="O337" s="76"/>
      <c r="P337" s="76"/>
      <c r="Q337" s="76"/>
      <c r="R337" s="76"/>
      <c r="S337" s="76"/>
      <c r="T337" s="76"/>
      <c r="U337" s="76"/>
      <c r="V337" s="76"/>
    </row>
    <row r="338">
      <c r="A338" s="76"/>
      <c r="B338" s="76"/>
      <c r="C338" s="76"/>
      <c r="D338" s="76"/>
      <c r="E338" s="76"/>
      <c r="F338" s="76"/>
      <c r="G338" s="173"/>
      <c r="H338" s="76"/>
      <c r="I338" s="76"/>
      <c r="J338" s="76"/>
      <c r="K338" s="76"/>
      <c r="L338" s="76"/>
      <c r="M338" s="76"/>
      <c r="N338" s="76"/>
      <c r="O338" s="76"/>
      <c r="P338" s="76"/>
      <c r="Q338" s="76"/>
      <c r="R338" s="76"/>
      <c r="S338" s="76"/>
      <c r="T338" s="76"/>
      <c r="U338" s="76"/>
      <c r="V338" s="76"/>
    </row>
    <row r="339">
      <c r="A339" s="76"/>
      <c r="B339" s="76"/>
      <c r="C339" s="76"/>
      <c r="D339" s="76"/>
      <c r="E339" s="76"/>
      <c r="F339" s="76"/>
      <c r="G339" s="173"/>
      <c r="H339" s="76"/>
      <c r="I339" s="76"/>
      <c r="J339" s="76"/>
      <c r="K339" s="76"/>
      <c r="L339" s="76"/>
      <c r="M339" s="76"/>
      <c r="N339" s="76"/>
      <c r="O339" s="76"/>
      <c r="P339" s="76"/>
      <c r="Q339" s="76"/>
      <c r="R339" s="76"/>
      <c r="S339" s="76"/>
      <c r="T339" s="76"/>
      <c r="U339" s="76"/>
      <c r="V339" s="76"/>
    </row>
    <row r="340">
      <c r="A340" s="76"/>
      <c r="B340" s="76"/>
      <c r="C340" s="76"/>
      <c r="D340" s="76"/>
      <c r="E340" s="76"/>
      <c r="F340" s="76"/>
      <c r="G340" s="173"/>
      <c r="H340" s="76"/>
      <c r="I340" s="76"/>
      <c r="J340" s="76"/>
      <c r="K340" s="76"/>
      <c r="L340" s="76"/>
      <c r="M340" s="76"/>
      <c r="N340" s="76"/>
      <c r="O340" s="76"/>
      <c r="P340" s="76"/>
      <c r="Q340" s="76"/>
      <c r="R340" s="76"/>
      <c r="S340" s="76"/>
      <c r="T340" s="76"/>
      <c r="U340" s="76"/>
      <c r="V340" s="76"/>
    </row>
    <row r="341">
      <c r="A341" s="76"/>
      <c r="B341" s="76"/>
      <c r="C341" s="76"/>
      <c r="D341" s="76"/>
      <c r="E341" s="76"/>
      <c r="F341" s="76"/>
      <c r="G341" s="173"/>
      <c r="H341" s="76"/>
      <c r="I341" s="76"/>
      <c r="J341" s="76"/>
      <c r="K341" s="76"/>
      <c r="L341" s="76"/>
      <c r="M341" s="76"/>
      <c r="N341" s="76"/>
      <c r="O341" s="76"/>
      <c r="P341" s="76"/>
      <c r="Q341" s="76"/>
      <c r="R341" s="76"/>
      <c r="S341" s="76"/>
      <c r="T341" s="76"/>
      <c r="U341" s="76"/>
      <c r="V341" s="76"/>
    </row>
    <row r="342">
      <c r="A342" s="76"/>
      <c r="B342" s="76"/>
      <c r="C342" s="76"/>
      <c r="D342" s="76"/>
      <c r="E342" s="76"/>
      <c r="F342" s="76"/>
      <c r="G342" s="173"/>
      <c r="H342" s="76"/>
      <c r="I342" s="76"/>
      <c r="J342" s="76"/>
      <c r="K342" s="76"/>
      <c r="L342" s="76"/>
      <c r="M342" s="76"/>
      <c r="N342" s="76"/>
      <c r="O342" s="76"/>
      <c r="P342" s="76"/>
      <c r="Q342" s="76"/>
      <c r="R342" s="76"/>
      <c r="S342" s="76"/>
      <c r="T342" s="76"/>
      <c r="U342" s="76"/>
      <c r="V342" s="76"/>
    </row>
    <row r="343">
      <c r="A343" s="76"/>
      <c r="B343" s="76"/>
      <c r="C343" s="76"/>
      <c r="D343" s="76"/>
      <c r="E343" s="76"/>
      <c r="F343" s="76"/>
      <c r="G343" s="173"/>
      <c r="H343" s="76"/>
      <c r="I343" s="76"/>
      <c r="J343" s="76"/>
      <c r="K343" s="76"/>
      <c r="L343" s="76"/>
      <c r="M343" s="76"/>
      <c r="N343" s="76"/>
      <c r="O343" s="76"/>
      <c r="P343" s="76"/>
      <c r="Q343" s="76"/>
      <c r="R343" s="76"/>
      <c r="S343" s="76"/>
      <c r="T343" s="76"/>
      <c r="U343" s="76"/>
      <c r="V343" s="76"/>
    </row>
    <row r="344">
      <c r="A344" s="76"/>
      <c r="B344" s="76"/>
      <c r="C344" s="76"/>
      <c r="D344" s="76"/>
      <c r="E344" s="76"/>
      <c r="F344" s="76"/>
      <c r="G344" s="173"/>
      <c r="H344" s="76"/>
      <c r="I344" s="76"/>
      <c r="J344" s="76"/>
      <c r="K344" s="76"/>
      <c r="L344" s="76"/>
      <c r="M344" s="76"/>
      <c r="N344" s="76"/>
      <c r="O344" s="76"/>
      <c r="P344" s="76"/>
      <c r="Q344" s="76"/>
      <c r="R344" s="76"/>
      <c r="S344" s="76"/>
      <c r="T344" s="76"/>
      <c r="U344" s="76"/>
      <c r="V344" s="76"/>
    </row>
    <row r="345">
      <c r="A345" s="76"/>
      <c r="B345" s="76"/>
      <c r="C345" s="76"/>
      <c r="D345" s="76"/>
      <c r="E345" s="76"/>
      <c r="F345" s="76"/>
      <c r="G345" s="173"/>
      <c r="H345" s="76"/>
      <c r="I345" s="76"/>
      <c r="J345" s="76"/>
      <c r="K345" s="76"/>
      <c r="L345" s="76"/>
      <c r="M345" s="76"/>
      <c r="N345" s="76"/>
      <c r="O345" s="76"/>
      <c r="P345" s="76"/>
      <c r="Q345" s="76"/>
      <c r="R345" s="76"/>
      <c r="S345" s="76"/>
      <c r="T345" s="76"/>
      <c r="U345" s="76"/>
      <c r="V345" s="76"/>
    </row>
    <row r="346">
      <c r="A346" s="76"/>
      <c r="B346" s="76"/>
      <c r="C346" s="76"/>
      <c r="D346" s="76"/>
      <c r="E346" s="76"/>
      <c r="F346" s="76"/>
      <c r="G346" s="173"/>
      <c r="H346" s="76"/>
      <c r="I346" s="76"/>
      <c r="J346" s="76"/>
      <c r="K346" s="76"/>
      <c r="L346" s="76"/>
      <c r="M346" s="76"/>
      <c r="N346" s="76"/>
      <c r="O346" s="76"/>
      <c r="P346" s="76"/>
      <c r="Q346" s="76"/>
      <c r="R346" s="76"/>
      <c r="S346" s="76"/>
      <c r="T346" s="76"/>
      <c r="U346" s="76"/>
      <c r="V346" s="76"/>
    </row>
    <row r="347">
      <c r="A347" s="76"/>
      <c r="B347" s="76"/>
      <c r="C347" s="76"/>
      <c r="D347" s="76"/>
      <c r="E347" s="76"/>
      <c r="F347" s="76"/>
      <c r="G347" s="173"/>
      <c r="H347" s="76"/>
      <c r="I347" s="76"/>
      <c r="J347" s="76"/>
      <c r="K347" s="76"/>
      <c r="L347" s="76"/>
      <c r="M347" s="76"/>
      <c r="N347" s="76"/>
      <c r="O347" s="76"/>
      <c r="P347" s="76"/>
      <c r="Q347" s="76"/>
      <c r="R347" s="76"/>
      <c r="S347" s="76"/>
      <c r="T347" s="76"/>
      <c r="U347" s="76"/>
      <c r="V347" s="76"/>
    </row>
    <row r="348">
      <c r="A348" s="76"/>
      <c r="B348" s="76"/>
      <c r="C348" s="76"/>
      <c r="D348" s="76"/>
      <c r="E348" s="76"/>
      <c r="F348" s="76"/>
      <c r="G348" s="173"/>
      <c r="H348" s="76"/>
      <c r="I348" s="76"/>
      <c r="J348" s="76"/>
      <c r="K348" s="76"/>
      <c r="L348" s="76"/>
      <c r="M348" s="76"/>
      <c r="N348" s="76"/>
      <c r="O348" s="76"/>
      <c r="P348" s="76"/>
      <c r="Q348" s="76"/>
      <c r="R348" s="76"/>
      <c r="S348" s="76"/>
      <c r="T348" s="76"/>
      <c r="U348" s="76"/>
      <c r="V348" s="76"/>
    </row>
    <row r="349">
      <c r="A349" s="76"/>
      <c r="B349" s="76"/>
      <c r="C349" s="76"/>
      <c r="D349" s="76"/>
      <c r="E349" s="76"/>
      <c r="F349" s="76"/>
      <c r="G349" s="173"/>
      <c r="H349" s="76"/>
      <c r="I349" s="76"/>
      <c r="J349" s="76"/>
      <c r="K349" s="76"/>
      <c r="L349" s="76"/>
      <c r="M349" s="76"/>
      <c r="N349" s="76"/>
      <c r="O349" s="76"/>
      <c r="P349" s="76"/>
      <c r="Q349" s="76"/>
      <c r="R349" s="76"/>
      <c r="S349" s="76"/>
      <c r="T349" s="76"/>
      <c r="U349" s="76"/>
      <c r="V349" s="76"/>
    </row>
    <row r="350">
      <c r="A350" s="76"/>
      <c r="B350" s="76"/>
      <c r="C350" s="76"/>
      <c r="D350" s="76"/>
      <c r="E350" s="76"/>
      <c r="F350" s="76"/>
      <c r="G350" s="173"/>
      <c r="H350" s="76"/>
      <c r="I350" s="76"/>
      <c r="J350" s="76"/>
      <c r="K350" s="76"/>
      <c r="L350" s="76"/>
      <c r="M350" s="76"/>
      <c r="N350" s="76"/>
      <c r="O350" s="76"/>
      <c r="P350" s="76"/>
      <c r="Q350" s="76"/>
      <c r="R350" s="76"/>
      <c r="S350" s="76"/>
      <c r="T350" s="76"/>
      <c r="U350" s="76"/>
      <c r="V350" s="76"/>
    </row>
    <row r="351">
      <c r="A351" s="76"/>
      <c r="B351" s="76"/>
      <c r="C351" s="76"/>
      <c r="D351" s="76"/>
      <c r="E351" s="76"/>
      <c r="F351" s="76"/>
      <c r="G351" s="173"/>
      <c r="H351" s="76"/>
      <c r="I351" s="76"/>
      <c r="J351" s="76"/>
      <c r="K351" s="76"/>
      <c r="L351" s="76"/>
      <c r="M351" s="76"/>
      <c r="N351" s="76"/>
      <c r="O351" s="76"/>
      <c r="P351" s="76"/>
      <c r="Q351" s="76"/>
      <c r="R351" s="76"/>
      <c r="S351" s="76"/>
      <c r="T351" s="76"/>
      <c r="U351" s="76"/>
      <c r="V351" s="76"/>
    </row>
    <row r="352">
      <c r="A352" s="76"/>
      <c r="B352" s="76"/>
      <c r="C352" s="76"/>
      <c r="D352" s="76"/>
      <c r="E352" s="76"/>
      <c r="F352" s="76"/>
      <c r="G352" s="173"/>
      <c r="H352" s="76"/>
      <c r="I352" s="76"/>
      <c r="J352" s="76"/>
      <c r="K352" s="76"/>
      <c r="L352" s="76"/>
      <c r="M352" s="76"/>
      <c r="N352" s="76"/>
      <c r="O352" s="76"/>
      <c r="P352" s="76"/>
      <c r="Q352" s="76"/>
      <c r="R352" s="76"/>
      <c r="S352" s="76"/>
      <c r="T352" s="76"/>
      <c r="U352" s="76"/>
      <c r="V352" s="76"/>
    </row>
    <row r="353">
      <c r="A353" s="76"/>
      <c r="B353" s="76"/>
      <c r="C353" s="76"/>
      <c r="D353" s="76"/>
      <c r="E353" s="76"/>
      <c r="F353" s="76"/>
      <c r="G353" s="173"/>
      <c r="H353" s="76"/>
      <c r="I353" s="76"/>
      <c r="J353" s="76"/>
      <c r="K353" s="76"/>
      <c r="L353" s="76"/>
      <c r="M353" s="76"/>
      <c r="N353" s="76"/>
      <c r="O353" s="76"/>
      <c r="P353" s="76"/>
      <c r="Q353" s="76"/>
      <c r="R353" s="76"/>
      <c r="S353" s="76"/>
      <c r="T353" s="76"/>
      <c r="U353" s="76"/>
      <c r="V353" s="76"/>
    </row>
    <row r="354">
      <c r="A354" s="76"/>
      <c r="B354" s="76"/>
      <c r="C354" s="76"/>
      <c r="D354" s="76"/>
      <c r="E354" s="76"/>
      <c r="F354" s="76"/>
      <c r="G354" s="173"/>
      <c r="H354" s="76"/>
      <c r="I354" s="76"/>
      <c r="J354" s="76"/>
      <c r="K354" s="76"/>
      <c r="L354" s="76"/>
      <c r="M354" s="76"/>
      <c r="N354" s="76"/>
      <c r="O354" s="76"/>
      <c r="P354" s="76"/>
      <c r="Q354" s="76"/>
      <c r="R354" s="76"/>
      <c r="S354" s="76"/>
      <c r="T354" s="76"/>
      <c r="U354" s="76"/>
      <c r="V354" s="76"/>
    </row>
    <row r="355">
      <c r="A355" s="76"/>
      <c r="B355" s="76"/>
      <c r="C355" s="76"/>
      <c r="D355" s="76"/>
      <c r="E355" s="76"/>
      <c r="F355" s="76"/>
      <c r="G355" s="173"/>
      <c r="H355" s="76"/>
      <c r="I355" s="76"/>
      <c r="J355" s="76"/>
      <c r="K355" s="76"/>
      <c r="L355" s="76"/>
      <c r="M355" s="76"/>
      <c r="N355" s="76"/>
      <c r="O355" s="76"/>
      <c r="P355" s="76"/>
      <c r="Q355" s="76"/>
      <c r="R355" s="76"/>
      <c r="S355" s="76"/>
      <c r="T355" s="76"/>
      <c r="U355" s="76"/>
      <c r="V355" s="76"/>
    </row>
    <row r="356">
      <c r="A356" s="76"/>
      <c r="B356" s="76"/>
      <c r="C356" s="76"/>
      <c r="D356" s="76"/>
      <c r="E356" s="76"/>
      <c r="F356" s="76"/>
      <c r="G356" s="173"/>
      <c r="H356" s="76"/>
      <c r="I356" s="76"/>
      <c r="J356" s="76"/>
      <c r="K356" s="76"/>
      <c r="L356" s="76"/>
      <c r="M356" s="76"/>
      <c r="N356" s="76"/>
      <c r="O356" s="76"/>
      <c r="P356" s="76"/>
      <c r="Q356" s="76"/>
      <c r="R356" s="76"/>
      <c r="S356" s="76"/>
      <c r="T356" s="76"/>
      <c r="U356" s="76"/>
      <c r="V356" s="76"/>
    </row>
    <row r="357">
      <c r="A357" s="76"/>
      <c r="B357" s="76"/>
      <c r="C357" s="76"/>
      <c r="D357" s="76"/>
      <c r="E357" s="76"/>
      <c r="F357" s="76"/>
      <c r="G357" s="173"/>
      <c r="H357" s="76"/>
      <c r="I357" s="76"/>
      <c r="J357" s="76"/>
      <c r="K357" s="76"/>
      <c r="L357" s="76"/>
      <c r="M357" s="76"/>
      <c r="N357" s="76"/>
      <c r="O357" s="76"/>
      <c r="P357" s="76"/>
      <c r="Q357" s="76"/>
      <c r="R357" s="76"/>
      <c r="S357" s="76"/>
      <c r="T357" s="76"/>
      <c r="U357" s="76"/>
      <c r="V357" s="76"/>
    </row>
    <row r="358">
      <c r="A358" s="76"/>
      <c r="B358" s="76"/>
      <c r="C358" s="76"/>
      <c r="D358" s="76"/>
      <c r="E358" s="76"/>
      <c r="F358" s="76"/>
      <c r="G358" s="173"/>
      <c r="H358" s="76"/>
      <c r="I358" s="76"/>
      <c r="J358" s="76"/>
      <c r="K358" s="76"/>
      <c r="L358" s="76"/>
      <c r="M358" s="76"/>
      <c r="N358" s="76"/>
      <c r="O358" s="76"/>
      <c r="P358" s="76"/>
      <c r="Q358" s="76"/>
      <c r="R358" s="76"/>
      <c r="S358" s="76"/>
      <c r="T358" s="76"/>
      <c r="U358" s="76"/>
      <c r="V358" s="76"/>
    </row>
    <row r="359">
      <c r="A359" s="76"/>
      <c r="B359" s="76"/>
      <c r="C359" s="76"/>
      <c r="D359" s="76"/>
      <c r="E359" s="76"/>
      <c r="F359" s="76"/>
      <c r="G359" s="173"/>
      <c r="H359" s="76"/>
      <c r="I359" s="76"/>
      <c r="J359" s="76"/>
      <c r="K359" s="76"/>
      <c r="L359" s="76"/>
      <c r="M359" s="76"/>
      <c r="N359" s="76"/>
      <c r="O359" s="76"/>
      <c r="P359" s="76"/>
      <c r="Q359" s="76"/>
      <c r="R359" s="76"/>
      <c r="S359" s="76"/>
      <c r="T359" s="76"/>
      <c r="U359" s="76"/>
      <c r="V359" s="76"/>
    </row>
    <row r="360">
      <c r="A360" s="76"/>
      <c r="B360" s="76"/>
      <c r="C360" s="76"/>
      <c r="D360" s="76"/>
      <c r="E360" s="76"/>
      <c r="F360" s="76"/>
      <c r="G360" s="173"/>
      <c r="H360" s="76"/>
      <c r="I360" s="76"/>
      <c r="J360" s="76"/>
      <c r="K360" s="76"/>
      <c r="L360" s="76"/>
      <c r="M360" s="76"/>
      <c r="N360" s="76"/>
      <c r="O360" s="76"/>
      <c r="P360" s="76"/>
      <c r="Q360" s="76"/>
      <c r="R360" s="76"/>
      <c r="S360" s="76"/>
      <c r="T360" s="76"/>
      <c r="U360" s="76"/>
      <c r="V360" s="76"/>
    </row>
    <row r="361">
      <c r="A361" s="76"/>
      <c r="B361" s="76"/>
      <c r="C361" s="76"/>
      <c r="D361" s="76"/>
      <c r="E361" s="76"/>
      <c r="F361" s="76"/>
      <c r="G361" s="173"/>
      <c r="H361" s="76"/>
      <c r="I361" s="76"/>
      <c r="J361" s="76"/>
      <c r="K361" s="76"/>
      <c r="L361" s="76"/>
      <c r="M361" s="76"/>
      <c r="N361" s="76"/>
      <c r="O361" s="76"/>
      <c r="P361" s="76"/>
      <c r="Q361" s="76"/>
      <c r="R361" s="76"/>
      <c r="S361" s="76"/>
      <c r="T361" s="76"/>
      <c r="U361" s="76"/>
      <c r="V361" s="76"/>
    </row>
    <row r="362">
      <c r="A362" s="76"/>
      <c r="B362" s="76"/>
      <c r="C362" s="76"/>
      <c r="D362" s="76"/>
      <c r="E362" s="76"/>
      <c r="F362" s="76"/>
      <c r="G362" s="173"/>
      <c r="H362" s="76"/>
      <c r="I362" s="76"/>
      <c r="J362" s="76"/>
      <c r="K362" s="76"/>
      <c r="L362" s="76"/>
      <c r="M362" s="76"/>
      <c r="N362" s="76"/>
      <c r="O362" s="76"/>
      <c r="P362" s="76"/>
      <c r="Q362" s="76"/>
      <c r="R362" s="76"/>
      <c r="S362" s="76"/>
      <c r="T362" s="76"/>
      <c r="U362" s="76"/>
      <c r="V362" s="76"/>
    </row>
    <row r="363">
      <c r="A363" s="76"/>
      <c r="B363" s="76"/>
      <c r="C363" s="76"/>
      <c r="D363" s="76"/>
      <c r="E363" s="76"/>
      <c r="F363" s="76"/>
      <c r="G363" s="173"/>
      <c r="H363" s="76"/>
      <c r="I363" s="76"/>
      <c r="J363" s="76"/>
      <c r="K363" s="76"/>
      <c r="L363" s="76"/>
      <c r="M363" s="76"/>
      <c r="N363" s="76"/>
      <c r="O363" s="76"/>
      <c r="P363" s="76"/>
      <c r="Q363" s="76"/>
      <c r="R363" s="76"/>
      <c r="S363" s="76"/>
      <c r="T363" s="76"/>
      <c r="U363" s="76"/>
      <c r="V363" s="76"/>
    </row>
    <row r="364">
      <c r="A364" s="76"/>
      <c r="B364" s="76"/>
      <c r="C364" s="76"/>
      <c r="D364" s="76"/>
      <c r="E364" s="76"/>
      <c r="F364" s="76"/>
      <c r="G364" s="173"/>
      <c r="H364" s="76"/>
      <c r="I364" s="76"/>
      <c r="J364" s="76"/>
      <c r="K364" s="76"/>
      <c r="L364" s="76"/>
      <c r="M364" s="76"/>
      <c r="N364" s="76"/>
      <c r="O364" s="76"/>
      <c r="P364" s="76"/>
      <c r="Q364" s="76"/>
      <c r="R364" s="76"/>
      <c r="S364" s="76"/>
      <c r="T364" s="76"/>
      <c r="U364" s="76"/>
      <c r="V364" s="76"/>
    </row>
    <row r="365">
      <c r="A365" s="76"/>
      <c r="B365" s="76"/>
      <c r="C365" s="76"/>
      <c r="D365" s="76"/>
      <c r="E365" s="76"/>
      <c r="F365" s="76"/>
      <c r="G365" s="173"/>
      <c r="H365" s="76"/>
      <c r="I365" s="76"/>
      <c r="J365" s="76"/>
      <c r="K365" s="76"/>
      <c r="L365" s="76"/>
      <c r="M365" s="76"/>
      <c r="N365" s="76"/>
      <c r="O365" s="76"/>
      <c r="P365" s="76"/>
      <c r="Q365" s="76"/>
      <c r="R365" s="76"/>
      <c r="S365" s="76"/>
      <c r="T365" s="76"/>
      <c r="U365" s="76"/>
      <c r="V365" s="76"/>
    </row>
    <row r="366">
      <c r="A366" s="76"/>
      <c r="B366" s="76"/>
      <c r="C366" s="76"/>
      <c r="D366" s="76"/>
      <c r="E366" s="76"/>
      <c r="F366" s="76"/>
      <c r="G366" s="173"/>
      <c r="H366" s="76"/>
      <c r="I366" s="76"/>
      <c r="J366" s="76"/>
      <c r="K366" s="76"/>
      <c r="L366" s="76"/>
      <c r="M366" s="76"/>
      <c r="N366" s="76"/>
      <c r="O366" s="76"/>
      <c r="P366" s="76"/>
      <c r="Q366" s="76"/>
      <c r="R366" s="76"/>
      <c r="S366" s="76"/>
      <c r="T366" s="76"/>
      <c r="U366" s="76"/>
      <c r="V366" s="76"/>
    </row>
    <row r="367">
      <c r="A367" s="76"/>
      <c r="B367" s="76"/>
      <c r="C367" s="76"/>
      <c r="D367" s="76"/>
      <c r="E367" s="76"/>
      <c r="F367" s="76"/>
      <c r="G367" s="173"/>
      <c r="H367" s="76"/>
      <c r="I367" s="76"/>
      <c r="J367" s="76"/>
      <c r="K367" s="76"/>
      <c r="L367" s="76"/>
      <c r="M367" s="76"/>
      <c r="N367" s="76"/>
      <c r="O367" s="76"/>
      <c r="P367" s="76"/>
      <c r="Q367" s="76"/>
      <c r="R367" s="76"/>
      <c r="S367" s="76"/>
      <c r="T367" s="76"/>
      <c r="U367" s="76"/>
      <c r="V367" s="76"/>
    </row>
    <row r="368">
      <c r="A368" s="76"/>
      <c r="B368" s="76"/>
      <c r="C368" s="76"/>
      <c r="D368" s="76"/>
      <c r="E368" s="76"/>
      <c r="F368" s="76"/>
      <c r="G368" s="173"/>
      <c r="H368" s="76"/>
      <c r="I368" s="76"/>
      <c r="J368" s="76"/>
      <c r="K368" s="76"/>
      <c r="L368" s="76"/>
      <c r="M368" s="76"/>
      <c r="N368" s="76"/>
      <c r="O368" s="76"/>
      <c r="P368" s="76"/>
      <c r="Q368" s="76"/>
      <c r="R368" s="76"/>
      <c r="S368" s="76"/>
      <c r="T368" s="76"/>
      <c r="U368" s="76"/>
      <c r="V368" s="76"/>
    </row>
    <row r="369">
      <c r="A369" s="76"/>
      <c r="B369" s="76"/>
      <c r="C369" s="76"/>
      <c r="D369" s="76"/>
      <c r="E369" s="76"/>
      <c r="F369" s="76"/>
      <c r="G369" s="173"/>
      <c r="H369" s="76"/>
      <c r="I369" s="76"/>
      <c r="J369" s="76"/>
      <c r="K369" s="76"/>
      <c r="L369" s="76"/>
      <c r="M369" s="76"/>
      <c r="N369" s="76"/>
      <c r="O369" s="76"/>
      <c r="P369" s="76"/>
      <c r="Q369" s="76"/>
      <c r="R369" s="76"/>
      <c r="S369" s="76"/>
      <c r="T369" s="76"/>
      <c r="U369" s="76"/>
      <c r="V369" s="76"/>
    </row>
    <row r="370">
      <c r="A370" s="76"/>
      <c r="B370" s="76"/>
      <c r="C370" s="76"/>
      <c r="D370" s="76"/>
      <c r="E370" s="76"/>
      <c r="F370" s="76"/>
      <c r="G370" s="173"/>
      <c r="H370" s="76"/>
      <c r="I370" s="76"/>
      <c r="J370" s="76"/>
      <c r="K370" s="76"/>
      <c r="L370" s="76"/>
      <c r="M370" s="76"/>
      <c r="N370" s="76"/>
      <c r="O370" s="76"/>
      <c r="P370" s="76"/>
      <c r="Q370" s="76"/>
      <c r="R370" s="76"/>
      <c r="S370" s="76"/>
      <c r="T370" s="76"/>
      <c r="U370" s="76"/>
      <c r="V370" s="76"/>
    </row>
    <row r="371">
      <c r="A371" s="76"/>
      <c r="B371" s="76"/>
      <c r="C371" s="76"/>
      <c r="D371" s="76"/>
      <c r="E371" s="76"/>
      <c r="F371" s="76"/>
      <c r="G371" s="173"/>
      <c r="H371" s="76"/>
      <c r="I371" s="76"/>
      <c r="J371" s="76"/>
      <c r="K371" s="76"/>
      <c r="L371" s="76"/>
      <c r="M371" s="76"/>
      <c r="N371" s="76"/>
      <c r="O371" s="76"/>
      <c r="P371" s="76"/>
      <c r="Q371" s="76"/>
      <c r="R371" s="76"/>
      <c r="S371" s="76"/>
      <c r="T371" s="76"/>
      <c r="U371" s="76"/>
      <c r="V371" s="76"/>
    </row>
    <row r="372">
      <c r="A372" s="76"/>
      <c r="B372" s="76"/>
      <c r="C372" s="76"/>
      <c r="D372" s="76"/>
      <c r="E372" s="76"/>
      <c r="F372" s="76"/>
      <c r="G372" s="173"/>
      <c r="H372" s="76"/>
      <c r="I372" s="76"/>
      <c r="J372" s="76"/>
      <c r="K372" s="76"/>
      <c r="L372" s="76"/>
      <c r="M372" s="76"/>
      <c r="N372" s="76"/>
      <c r="O372" s="76"/>
      <c r="P372" s="76"/>
      <c r="Q372" s="76"/>
      <c r="R372" s="76"/>
      <c r="S372" s="76"/>
      <c r="T372" s="76"/>
      <c r="U372" s="76"/>
      <c r="V372" s="76"/>
    </row>
    <row r="373">
      <c r="A373" s="76"/>
      <c r="B373" s="76"/>
      <c r="C373" s="76"/>
      <c r="D373" s="76"/>
      <c r="E373" s="76"/>
      <c r="F373" s="76"/>
      <c r="G373" s="173"/>
      <c r="H373" s="76"/>
      <c r="I373" s="76"/>
      <c r="J373" s="76"/>
      <c r="K373" s="76"/>
      <c r="L373" s="76"/>
      <c r="M373" s="76"/>
      <c r="N373" s="76"/>
      <c r="O373" s="76"/>
      <c r="P373" s="76"/>
      <c r="Q373" s="76"/>
      <c r="R373" s="76"/>
      <c r="S373" s="76"/>
      <c r="T373" s="76"/>
      <c r="U373" s="76"/>
      <c r="V373" s="76"/>
    </row>
    <row r="374">
      <c r="A374" s="76"/>
      <c r="B374" s="76"/>
      <c r="C374" s="76"/>
      <c r="D374" s="76"/>
      <c r="E374" s="76"/>
      <c r="F374" s="76"/>
      <c r="G374" s="173"/>
      <c r="H374" s="76"/>
      <c r="I374" s="76"/>
      <c r="J374" s="76"/>
      <c r="K374" s="76"/>
      <c r="L374" s="76"/>
      <c r="M374" s="76"/>
      <c r="N374" s="76"/>
      <c r="O374" s="76"/>
      <c r="P374" s="76"/>
      <c r="Q374" s="76"/>
      <c r="R374" s="76"/>
      <c r="S374" s="76"/>
      <c r="T374" s="76"/>
      <c r="U374" s="76"/>
      <c r="V374" s="76"/>
    </row>
    <row r="375">
      <c r="A375" s="76"/>
      <c r="B375" s="76"/>
      <c r="C375" s="76"/>
      <c r="D375" s="76"/>
      <c r="E375" s="76"/>
      <c r="F375" s="76"/>
      <c r="G375" s="173"/>
      <c r="H375" s="76"/>
      <c r="I375" s="76"/>
      <c r="J375" s="76"/>
      <c r="K375" s="76"/>
      <c r="L375" s="76"/>
      <c r="M375" s="76"/>
      <c r="N375" s="76"/>
      <c r="O375" s="76"/>
      <c r="P375" s="76"/>
      <c r="Q375" s="76"/>
      <c r="R375" s="76"/>
      <c r="S375" s="76"/>
      <c r="T375" s="76"/>
      <c r="U375" s="76"/>
      <c r="V375" s="76"/>
    </row>
    <row r="376">
      <c r="A376" s="76"/>
      <c r="B376" s="76"/>
      <c r="C376" s="76"/>
      <c r="D376" s="76"/>
      <c r="E376" s="76"/>
      <c r="F376" s="76"/>
      <c r="G376" s="173"/>
      <c r="H376" s="76"/>
      <c r="I376" s="76"/>
      <c r="J376" s="76"/>
      <c r="K376" s="76"/>
      <c r="L376" s="76"/>
      <c r="M376" s="76"/>
      <c r="N376" s="76"/>
      <c r="O376" s="76"/>
      <c r="P376" s="76"/>
      <c r="Q376" s="76"/>
      <c r="R376" s="76"/>
      <c r="S376" s="76"/>
      <c r="T376" s="76"/>
      <c r="U376" s="76"/>
      <c r="V376" s="76"/>
    </row>
    <row r="377">
      <c r="A377" s="76"/>
      <c r="B377" s="76"/>
      <c r="C377" s="76"/>
      <c r="D377" s="76"/>
      <c r="E377" s="76"/>
      <c r="F377" s="76"/>
      <c r="G377" s="173"/>
      <c r="H377" s="76"/>
      <c r="I377" s="76"/>
      <c r="J377" s="76"/>
      <c r="K377" s="76"/>
      <c r="L377" s="76"/>
      <c r="M377" s="76"/>
      <c r="N377" s="76"/>
      <c r="O377" s="76"/>
      <c r="P377" s="76"/>
      <c r="Q377" s="76"/>
      <c r="R377" s="76"/>
      <c r="S377" s="76"/>
      <c r="T377" s="76"/>
      <c r="U377" s="76"/>
      <c r="V377" s="76"/>
    </row>
    <row r="378">
      <c r="A378" s="76"/>
      <c r="B378" s="76"/>
      <c r="C378" s="76"/>
      <c r="D378" s="76"/>
      <c r="E378" s="76"/>
      <c r="F378" s="76"/>
      <c r="G378" s="173"/>
      <c r="H378" s="76"/>
      <c r="I378" s="76"/>
      <c r="J378" s="76"/>
      <c r="K378" s="76"/>
      <c r="L378" s="76"/>
      <c r="M378" s="76"/>
      <c r="N378" s="76"/>
      <c r="O378" s="76"/>
      <c r="P378" s="76"/>
      <c r="Q378" s="76"/>
      <c r="R378" s="76"/>
      <c r="S378" s="76"/>
      <c r="T378" s="76"/>
      <c r="U378" s="76"/>
      <c r="V378" s="76"/>
    </row>
    <row r="379">
      <c r="A379" s="76"/>
      <c r="B379" s="76"/>
      <c r="C379" s="76"/>
      <c r="D379" s="76"/>
      <c r="E379" s="76"/>
      <c r="F379" s="76"/>
      <c r="G379" s="173"/>
      <c r="H379" s="76"/>
      <c r="I379" s="76"/>
      <c r="J379" s="76"/>
      <c r="K379" s="76"/>
      <c r="L379" s="76"/>
      <c r="M379" s="76"/>
      <c r="N379" s="76"/>
      <c r="O379" s="76"/>
      <c r="P379" s="76"/>
      <c r="Q379" s="76"/>
      <c r="R379" s="76"/>
      <c r="S379" s="76"/>
      <c r="T379" s="76"/>
      <c r="U379" s="76"/>
      <c r="V379" s="76"/>
    </row>
    <row r="380">
      <c r="A380" s="76"/>
      <c r="B380" s="76"/>
      <c r="C380" s="76"/>
      <c r="D380" s="76"/>
      <c r="E380" s="76"/>
      <c r="F380" s="76"/>
      <c r="G380" s="173"/>
      <c r="H380" s="76"/>
      <c r="I380" s="76"/>
      <c r="J380" s="76"/>
      <c r="K380" s="76"/>
      <c r="L380" s="76"/>
      <c r="M380" s="76"/>
      <c r="N380" s="76"/>
      <c r="O380" s="76"/>
      <c r="P380" s="76"/>
      <c r="Q380" s="76"/>
      <c r="R380" s="76"/>
      <c r="S380" s="76"/>
      <c r="T380" s="76"/>
      <c r="U380" s="76"/>
      <c r="V380" s="76"/>
    </row>
    <row r="381">
      <c r="A381" s="76"/>
      <c r="B381" s="76"/>
      <c r="C381" s="76"/>
      <c r="D381" s="76"/>
      <c r="E381" s="76"/>
      <c r="F381" s="76"/>
      <c r="G381" s="173"/>
      <c r="H381" s="76"/>
      <c r="I381" s="76"/>
      <c r="J381" s="76"/>
      <c r="K381" s="76"/>
      <c r="L381" s="76"/>
      <c r="M381" s="76"/>
      <c r="N381" s="76"/>
      <c r="O381" s="76"/>
      <c r="P381" s="76"/>
      <c r="Q381" s="76"/>
      <c r="R381" s="76"/>
      <c r="S381" s="76"/>
      <c r="T381" s="76"/>
      <c r="U381" s="76"/>
      <c r="V381" s="76"/>
    </row>
    <row r="382">
      <c r="A382" s="76"/>
      <c r="B382" s="76"/>
      <c r="C382" s="76"/>
      <c r="D382" s="76"/>
      <c r="E382" s="76"/>
      <c r="F382" s="76"/>
      <c r="G382" s="173"/>
      <c r="H382" s="76"/>
      <c r="I382" s="76"/>
      <c r="J382" s="76"/>
      <c r="K382" s="76"/>
      <c r="L382" s="76"/>
      <c r="M382" s="76"/>
      <c r="N382" s="76"/>
      <c r="O382" s="76"/>
      <c r="P382" s="76"/>
      <c r="Q382" s="76"/>
      <c r="R382" s="76"/>
      <c r="S382" s="76"/>
      <c r="T382" s="76"/>
      <c r="U382" s="76"/>
      <c r="V382" s="76"/>
    </row>
    <row r="383">
      <c r="A383" s="76"/>
      <c r="B383" s="76"/>
      <c r="C383" s="76"/>
      <c r="D383" s="76"/>
      <c r="E383" s="76"/>
      <c r="F383" s="76"/>
      <c r="G383" s="173"/>
      <c r="H383" s="76"/>
      <c r="I383" s="76"/>
      <c r="J383" s="76"/>
      <c r="K383" s="76"/>
      <c r="L383" s="76"/>
      <c r="M383" s="76"/>
      <c r="N383" s="76"/>
      <c r="O383" s="76"/>
      <c r="P383" s="76"/>
      <c r="Q383" s="76"/>
      <c r="R383" s="76"/>
      <c r="S383" s="76"/>
      <c r="T383" s="76"/>
      <c r="U383" s="76"/>
      <c r="V383" s="76"/>
    </row>
    <row r="384">
      <c r="A384" s="76"/>
      <c r="B384" s="76"/>
      <c r="C384" s="76"/>
      <c r="D384" s="76"/>
      <c r="E384" s="76"/>
      <c r="F384" s="76"/>
      <c r="G384" s="173"/>
      <c r="H384" s="76"/>
      <c r="I384" s="76"/>
      <c r="J384" s="76"/>
      <c r="K384" s="76"/>
      <c r="L384" s="76"/>
      <c r="M384" s="76"/>
      <c r="N384" s="76"/>
      <c r="O384" s="76"/>
      <c r="P384" s="76"/>
      <c r="Q384" s="76"/>
      <c r="R384" s="76"/>
      <c r="S384" s="76"/>
      <c r="T384" s="76"/>
      <c r="U384" s="76"/>
      <c r="V384" s="76"/>
    </row>
    <row r="385">
      <c r="A385" s="76"/>
      <c r="B385" s="76"/>
      <c r="C385" s="76"/>
      <c r="D385" s="76"/>
      <c r="E385" s="76"/>
      <c r="F385" s="76"/>
      <c r="G385" s="173"/>
      <c r="H385" s="76"/>
      <c r="I385" s="76"/>
      <c r="J385" s="76"/>
      <c r="K385" s="76"/>
      <c r="L385" s="76"/>
      <c r="M385" s="76"/>
      <c r="N385" s="76"/>
      <c r="O385" s="76"/>
      <c r="P385" s="76"/>
      <c r="Q385" s="76"/>
      <c r="R385" s="76"/>
      <c r="S385" s="76"/>
      <c r="T385" s="76"/>
      <c r="U385" s="76"/>
      <c r="V385" s="76"/>
    </row>
    <row r="386">
      <c r="A386" s="76"/>
      <c r="B386" s="76"/>
      <c r="C386" s="76"/>
      <c r="D386" s="76"/>
      <c r="E386" s="76"/>
      <c r="F386" s="76"/>
      <c r="G386" s="173"/>
      <c r="H386" s="76"/>
      <c r="I386" s="76"/>
      <c r="J386" s="76"/>
      <c r="K386" s="76"/>
      <c r="L386" s="76"/>
      <c r="M386" s="76"/>
      <c r="N386" s="76"/>
      <c r="O386" s="76"/>
      <c r="P386" s="76"/>
      <c r="Q386" s="76"/>
      <c r="R386" s="76"/>
      <c r="S386" s="76"/>
      <c r="T386" s="76"/>
      <c r="U386" s="76"/>
      <c r="V386" s="76"/>
    </row>
    <row r="387">
      <c r="A387" s="76"/>
      <c r="B387" s="76"/>
      <c r="C387" s="76"/>
      <c r="D387" s="76"/>
      <c r="E387" s="76"/>
      <c r="F387" s="76"/>
      <c r="G387" s="173"/>
      <c r="H387" s="76"/>
      <c r="I387" s="76"/>
      <c r="J387" s="76"/>
      <c r="K387" s="76"/>
      <c r="L387" s="76"/>
      <c r="M387" s="76"/>
      <c r="N387" s="76"/>
      <c r="O387" s="76"/>
      <c r="P387" s="76"/>
      <c r="Q387" s="76"/>
      <c r="R387" s="76"/>
      <c r="S387" s="76"/>
      <c r="T387" s="76"/>
      <c r="U387" s="76"/>
      <c r="V387" s="76"/>
    </row>
    <row r="388">
      <c r="A388" s="76"/>
      <c r="B388" s="76"/>
      <c r="C388" s="76"/>
      <c r="D388" s="76"/>
      <c r="E388" s="76"/>
      <c r="F388" s="76"/>
      <c r="G388" s="173"/>
      <c r="H388" s="76"/>
      <c r="I388" s="76"/>
      <c r="J388" s="76"/>
      <c r="K388" s="76"/>
      <c r="L388" s="76"/>
      <c r="M388" s="76"/>
      <c r="N388" s="76"/>
      <c r="O388" s="76"/>
      <c r="P388" s="76"/>
      <c r="Q388" s="76"/>
      <c r="R388" s="76"/>
      <c r="S388" s="76"/>
      <c r="T388" s="76"/>
      <c r="U388" s="76"/>
      <c r="V388" s="76"/>
    </row>
    <row r="389">
      <c r="A389" s="76"/>
      <c r="B389" s="76"/>
      <c r="C389" s="76"/>
      <c r="D389" s="76"/>
      <c r="E389" s="76"/>
      <c r="F389" s="76"/>
      <c r="G389" s="173"/>
      <c r="H389" s="76"/>
      <c r="I389" s="76"/>
      <c r="J389" s="76"/>
      <c r="K389" s="76"/>
      <c r="L389" s="76"/>
      <c r="M389" s="76"/>
      <c r="N389" s="76"/>
      <c r="O389" s="76"/>
      <c r="P389" s="76"/>
      <c r="Q389" s="76"/>
      <c r="R389" s="76"/>
      <c r="S389" s="76"/>
      <c r="T389" s="76"/>
      <c r="U389" s="76"/>
      <c r="V389" s="76"/>
    </row>
    <row r="390">
      <c r="A390" s="76"/>
      <c r="B390" s="76"/>
      <c r="C390" s="76"/>
      <c r="D390" s="76"/>
      <c r="E390" s="76"/>
      <c r="F390" s="76"/>
      <c r="G390" s="173"/>
      <c r="H390" s="76"/>
      <c r="I390" s="76"/>
      <c r="J390" s="76"/>
      <c r="K390" s="76"/>
      <c r="L390" s="76"/>
      <c r="M390" s="76"/>
      <c r="N390" s="76"/>
      <c r="O390" s="76"/>
      <c r="P390" s="76"/>
      <c r="Q390" s="76"/>
      <c r="R390" s="76"/>
      <c r="S390" s="76"/>
      <c r="T390" s="76"/>
      <c r="U390" s="76"/>
      <c r="V390" s="76"/>
    </row>
    <row r="391">
      <c r="A391" s="76"/>
      <c r="B391" s="76"/>
      <c r="C391" s="76"/>
      <c r="D391" s="76"/>
      <c r="E391" s="76"/>
      <c r="F391" s="76"/>
      <c r="G391" s="173"/>
      <c r="H391" s="76"/>
      <c r="I391" s="76"/>
      <c r="J391" s="76"/>
      <c r="K391" s="76"/>
      <c r="L391" s="76"/>
      <c r="M391" s="76"/>
      <c r="N391" s="76"/>
      <c r="O391" s="76"/>
      <c r="P391" s="76"/>
      <c r="Q391" s="76"/>
      <c r="R391" s="76"/>
      <c r="S391" s="76"/>
      <c r="T391" s="76"/>
      <c r="U391" s="76"/>
      <c r="V391" s="76"/>
    </row>
    <row r="392">
      <c r="A392" s="76"/>
      <c r="B392" s="76"/>
      <c r="C392" s="76"/>
      <c r="D392" s="76"/>
      <c r="E392" s="76"/>
      <c r="F392" s="76"/>
      <c r="G392" s="173"/>
      <c r="H392" s="76"/>
      <c r="I392" s="76"/>
      <c r="J392" s="76"/>
      <c r="K392" s="76"/>
      <c r="L392" s="76"/>
      <c r="M392" s="76"/>
      <c r="N392" s="76"/>
      <c r="O392" s="76"/>
      <c r="P392" s="76"/>
      <c r="Q392" s="76"/>
      <c r="R392" s="76"/>
      <c r="S392" s="76"/>
      <c r="T392" s="76"/>
      <c r="U392" s="76"/>
      <c r="V392" s="76"/>
    </row>
    <row r="393">
      <c r="A393" s="76"/>
      <c r="B393" s="76"/>
      <c r="C393" s="76"/>
      <c r="D393" s="76"/>
      <c r="E393" s="76"/>
      <c r="F393" s="76"/>
      <c r="G393" s="173"/>
      <c r="H393" s="76"/>
      <c r="I393" s="76"/>
      <c r="J393" s="76"/>
      <c r="K393" s="76"/>
      <c r="L393" s="76"/>
      <c r="M393" s="76"/>
      <c r="N393" s="76"/>
      <c r="O393" s="76"/>
      <c r="P393" s="76"/>
      <c r="Q393" s="76"/>
      <c r="R393" s="76"/>
      <c r="S393" s="76"/>
      <c r="T393" s="76"/>
      <c r="U393" s="76"/>
      <c r="V393" s="76"/>
    </row>
    <row r="394">
      <c r="A394" s="76"/>
      <c r="B394" s="76"/>
      <c r="C394" s="76"/>
      <c r="D394" s="76"/>
      <c r="E394" s="76"/>
      <c r="F394" s="76"/>
      <c r="G394" s="173"/>
      <c r="H394" s="76"/>
      <c r="I394" s="76"/>
      <c r="J394" s="76"/>
      <c r="K394" s="76"/>
      <c r="L394" s="76"/>
      <c r="M394" s="76"/>
      <c r="N394" s="76"/>
      <c r="O394" s="76"/>
      <c r="P394" s="76"/>
      <c r="Q394" s="76"/>
      <c r="R394" s="76"/>
      <c r="S394" s="76"/>
      <c r="T394" s="76"/>
      <c r="U394" s="76"/>
      <c r="V394" s="76"/>
    </row>
    <row r="395">
      <c r="A395" s="76"/>
      <c r="B395" s="76"/>
      <c r="C395" s="76"/>
      <c r="D395" s="76"/>
      <c r="E395" s="76"/>
      <c r="F395" s="76"/>
      <c r="G395" s="173"/>
      <c r="H395" s="76"/>
      <c r="I395" s="76"/>
      <c r="J395" s="76"/>
      <c r="K395" s="76"/>
      <c r="L395" s="76"/>
      <c r="M395" s="76"/>
      <c r="N395" s="76"/>
      <c r="O395" s="76"/>
      <c r="P395" s="76"/>
      <c r="Q395" s="76"/>
      <c r="R395" s="76"/>
      <c r="S395" s="76"/>
      <c r="T395" s="76"/>
      <c r="U395" s="76"/>
      <c r="V395" s="76"/>
    </row>
    <row r="396">
      <c r="A396" s="76"/>
      <c r="B396" s="76"/>
      <c r="C396" s="76"/>
      <c r="D396" s="76"/>
      <c r="E396" s="76"/>
      <c r="F396" s="76"/>
      <c r="G396" s="173"/>
      <c r="H396" s="76"/>
      <c r="I396" s="76"/>
      <c r="J396" s="76"/>
      <c r="K396" s="76"/>
      <c r="L396" s="76"/>
      <c r="M396" s="76"/>
      <c r="N396" s="76"/>
      <c r="O396" s="76"/>
      <c r="P396" s="76"/>
      <c r="Q396" s="76"/>
      <c r="R396" s="76"/>
      <c r="S396" s="76"/>
      <c r="T396" s="76"/>
      <c r="U396" s="76"/>
      <c r="V396" s="76"/>
    </row>
    <row r="397">
      <c r="A397" s="76"/>
      <c r="B397" s="76"/>
      <c r="C397" s="76"/>
      <c r="D397" s="76"/>
      <c r="E397" s="76"/>
      <c r="F397" s="76"/>
      <c r="G397" s="173"/>
      <c r="H397" s="76"/>
      <c r="I397" s="76"/>
      <c r="J397" s="76"/>
      <c r="K397" s="76"/>
      <c r="L397" s="76"/>
      <c r="M397" s="76"/>
      <c r="N397" s="76"/>
      <c r="O397" s="76"/>
      <c r="P397" s="76"/>
      <c r="Q397" s="76"/>
      <c r="R397" s="76"/>
      <c r="S397" s="76"/>
      <c r="T397" s="76"/>
      <c r="U397" s="76"/>
      <c r="V397" s="76"/>
    </row>
    <row r="398">
      <c r="A398" s="76"/>
      <c r="B398" s="76"/>
      <c r="C398" s="76"/>
      <c r="D398" s="76"/>
      <c r="E398" s="76"/>
      <c r="F398" s="76"/>
      <c r="G398" s="173"/>
      <c r="H398" s="76"/>
      <c r="I398" s="76"/>
      <c r="J398" s="76"/>
      <c r="K398" s="76"/>
      <c r="L398" s="76"/>
      <c r="M398" s="76"/>
      <c r="N398" s="76"/>
      <c r="O398" s="76"/>
      <c r="P398" s="76"/>
      <c r="Q398" s="76"/>
      <c r="R398" s="76"/>
      <c r="S398" s="76"/>
      <c r="T398" s="76"/>
      <c r="U398" s="76"/>
      <c r="V398" s="76"/>
    </row>
    <row r="399">
      <c r="A399" s="76"/>
      <c r="B399" s="76"/>
      <c r="C399" s="76"/>
      <c r="D399" s="76"/>
      <c r="E399" s="76"/>
      <c r="F399" s="76"/>
      <c r="G399" s="173"/>
      <c r="H399" s="76"/>
      <c r="I399" s="76"/>
      <c r="J399" s="76"/>
      <c r="K399" s="76"/>
      <c r="L399" s="76"/>
      <c r="M399" s="76"/>
      <c r="N399" s="76"/>
      <c r="O399" s="76"/>
      <c r="P399" s="76"/>
      <c r="Q399" s="76"/>
      <c r="R399" s="76"/>
      <c r="S399" s="76"/>
      <c r="T399" s="76"/>
      <c r="U399" s="76"/>
      <c r="V399" s="76"/>
    </row>
    <row r="400">
      <c r="A400" s="76"/>
      <c r="B400" s="76"/>
      <c r="C400" s="76"/>
      <c r="D400" s="76"/>
      <c r="E400" s="76"/>
      <c r="F400" s="76"/>
      <c r="G400" s="173"/>
      <c r="H400" s="76"/>
      <c r="I400" s="76"/>
      <c r="J400" s="76"/>
      <c r="K400" s="76"/>
      <c r="L400" s="76"/>
      <c r="M400" s="76"/>
      <c r="N400" s="76"/>
      <c r="O400" s="76"/>
      <c r="P400" s="76"/>
      <c r="Q400" s="76"/>
      <c r="R400" s="76"/>
      <c r="S400" s="76"/>
      <c r="T400" s="76"/>
      <c r="U400" s="76"/>
      <c r="V400" s="76"/>
    </row>
    <row r="401">
      <c r="A401" s="76"/>
      <c r="B401" s="76"/>
      <c r="C401" s="76"/>
      <c r="D401" s="76"/>
      <c r="E401" s="76"/>
      <c r="F401" s="76"/>
      <c r="G401" s="173"/>
      <c r="H401" s="76"/>
      <c r="I401" s="76"/>
      <c r="J401" s="76"/>
      <c r="K401" s="76"/>
      <c r="L401" s="76"/>
      <c r="M401" s="76"/>
      <c r="N401" s="76"/>
      <c r="O401" s="76"/>
      <c r="P401" s="76"/>
      <c r="Q401" s="76"/>
      <c r="R401" s="76"/>
      <c r="S401" s="76"/>
      <c r="T401" s="76"/>
      <c r="U401" s="76"/>
      <c r="V401" s="76"/>
    </row>
    <row r="402">
      <c r="A402" s="76"/>
      <c r="B402" s="76"/>
      <c r="C402" s="76"/>
      <c r="D402" s="76"/>
      <c r="E402" s="76"/>
      <c r="F402" s="76"/>
      <c r="G402" s="173"/>
      <c r="H402" s="76"/>
      <c r="I402" s="76"/>
      <c r="J402" s="76"/>
      <c r="K402" s="76"/>
      <c r="L402" s="76"/>
      <c r="M402" s="76"/>
      <c r="N402" s="76"/>
      <c r="O402" s="76"/>
      <c r="P402" s="76"/>
      <c r="Q402" s="76"/>
      <c r="R402" s="76"/>
      <c r="S402" s="76"/>
      <c r="T402" s="76"/>
      <c r="U402" s="76"/>
      <c r="V402" s="76"/>
    </row>
    <row r="403">
      <c r="A403" s="76"/>
      <c r="B403" s="76"/>
      <c r="C403" s="76"/>
      <c r="D403" s="76"/>
      <c r="E403" s="76"/>
      <c r="F403" s="76"/>
      <c r="G403" s="173"/>
      <c r="H403" s="76"/>
      <c r="I403" s="76"/>
      <c r="J403" s="76"/>
      <c r="K403" s="76"/>
      <c r="L403" s="76"/>
      <c r="M403" s="76"/>
      <c r="N403" s="76"/>
      <c r="O403" s="76"/>
      <c r="P403" s="76"/>
      <c r="Q403" s="76"/>
      <c r="R403" s="76"/>
      <c r="S403" s="76"/>
      <c r="T403" s="76"/>
      <c r="U403" s="76"/>
      <c r="V403" s="76"/>
    </row>
    <row r="404">
      <c r="A404" s="76"/>
      <c r="B404" s="76"/>
      <c r="C404" s="76"/>
      <c r="D404" s="76"/>
      <c r="E404" s="76"/>
      <c r="F404" s="76"/>
      <c r="G404" s="173"/>
      <c r="H404" s="76"/>
      <c r="I404" s="76"/>
      <c r="J404" s="76"/>
      <c r="K404" s="76"/>
      <c r="L404" s="76"/>
      <c r="M404" s="76"/>
      <c r="N404" s="76"/>
      <c r="O404" s="76"/>
      <c r="P404" s="76"/>
      <c r="Q404" s="76"/>
      <c r="R404" s="76"/>
      <c r="S404" s="76"/>
      <c r="T404" s="76"/>
      <c r="U404" s="76"/>
      <c r="V404" s="76"/>
    </row>
    <row r="405">
      <c r="A405" s="76"/>
      <c r="B405" s="76"/>
      <c r="C405" s="76"/>
      <c r="D405" s="76"/>
      <c r="E405" s="76"/>
      <c r="F405" s="76"/>
      <c r="G405" s="173"/>
      <c r="H405" s="76"/>
      <c r="I405" s="76"/>
      <c r="J405" s="76"/>
      <c r="K405" s="76"/>
      <c r="L405" s="76"/>
      <c r="M405" s="76"/>
      <c r="N405" s="76"/>
      <c r="O405" s="76"/>
      <c r="P405" s="76"/>
      <c r="Q405" s="76"/>
      <c r="R405" s="76"/>
      <c r="S405" s="76"/>
      <c r="T405" s="76"/>
      <c r="U405" s="76"/>
      <c r="V405" s="76"/>
    </row>
    <row r="406">
      <c r="A406" s="76"/>
      <c r="B406" s="76"/>
      <c r="C406" s="76"/>
      <c r="D406" s="76"/>
      <c r="E406" s="76"/>
      <c r="F406" s="76"/>
      <c r="G406" s="173"/>
      <c r="H406" s="76"/>
      <c r="I406" s="76"/>
      <c r="J406" s="76"/>
      <c r="K406" s="76"/>
      <c r="L406" s="76"/>
      <c r="M406" s="76"/>
      <c r="N406" s="76"/>
      <c r="O406" s="76"/>
      <c r="P406" s="76"/>
      <c r="Q406" s="76"/>
      <c r="R406" s="76"/>
      <c r="S406" s="76"/>
      <c r="T406" s="76"/>
      <c r="U406" s="76"/>
      <c r="V406" s="76"/>
    </row>
    <row r="407">
      <c r="A407" s="76"/>
      <c r="B407" s="76"/>
      <c r="C407" s="76"/>
      <c r="D407" s="76"/>
      <c r="E407" s="76"/>
      <c r="F407" s="76"/>
      <c r="G407" s="173"/>
      <c r="H407" s="76"/>
      <c r="I407" s="76"/>
      <c r="J407" s="76"/>
      <c r="K407" s="76"/>
      <c r="L407" s="76"/>
      <c r="M407" s="76"/>
      <c r="N407" s="76"/>
      <c r="O407" s="76"/>
      <c r="P407" s="76"/>
      <c r="Q407" s="76"/>
      <c r="R407" s="76"/>
      <c r="S407" s="76"/>
      <c r="T407" s="76"/>
      <c r="U407" s="76"/>
      <c r="V407" s="76"/>
    </row>
    <row r="408">
      <c r="A408" s="76"/>
      <c r="B408" s="76"/>
      <c r="C408" s="76"/>
      <c r="D408" s="76"/>
      <c r="E408" s="76"/>
      <c r="F408" s="76"/>
      <c r="G408" s="173"/>
      <c r="H408" s="76"/>
      <c r="I408" s="76"/>
      <c r="J408" s="76"/>
      <c r="K408" s="76"/>
      <c r="L408" s="76"/>
      <c r="M408" s="76"/>
      <c r="N408" s="76"/>
      <c r="O408" s="76"/>
      <c r="P408" s="76"/>
      <c r="Q408" s="76"/>
      <c r="R408" s="76"/>
      <c r="S408" s="76"/>
      <c r="T408" s="76"/>
      <c r="U408" s="76"/>
      <c r="V408" s="76"/>
    </row>
    <row r="409">
      <c r="A409" s="76"/>
      <c r="B409" s="76"/>
      <c r="C409" s="76"/>
      <c r="D409" s="76"/>
      <c r="E409" s="76"/>
      <c r="F409" s="76"/>
      <c r="G409" s="173"/>
      <c r="H409" s="76"/>
      <c r="I409" s="76"/>
      <c r="J409" s="76"/>
      <c r="K409" s="76"/>
      <c r="L409" s="76"/>
      <c r="M409" s="76"/>
      <c r="N409" s="76"/>
      <c r="O409" s="76"/>
      <c r="P409" s="76"/>
      <c r="Q409" s="76"/>
      <c r="R409" s="76"/>
      <c r="S409" s="76"/>
      <c r="T409" s="76"/>
      <c r="U409" s="76"/>
      <c r="V409" s="76"/>
    </row>
    <row r="410">
      <c r="A410" s="76"/>
      <c r="B410" s="76"/>
      <c r="C410" s="76"/>
      <c r="D410" s="76"/>
      <c r="E410" s="76"/>
      <c r="F410" s="76"/>
      <c r="G410" s="173"/>
      <c r="H410" s="76"/>
      <c r="I410" s="76"/>
      <c r="J410" s="76"/>
      <c r="K410" s="76"/>
      <c r="L410" s="76"/>
      <c r="M410" s="76"/>
      <c r="N410" s="76"/>
      <c r="O410" s="76"/>
      <c r="P410" s="76"/>
      <c r="Q410" s="76"/>
      <c r="R410" s="76"/>
      <c r="S410" s="76"/>
      <c r="T410" s="76"/>
      <c r="U410" s="76"/>
      <c r="V410" s="76"/>
    </row>
    <row r="411">
      <c r="A411" s="76"/>
      <c r="B411" s="76"/>
      <c r="C411" s="76"/>
      <c r="D411" s="76"/>
      <c r="E411" s="76"/>
      <c r="F411" s="76"/>
      <c r="G411" s="173"/>
      <c r="H411" s="76"/>
      <c r="I411" s="76"/>
      <c r="J411" s="76"/>
      <c r="K411" s="76"/>
      <c r="L411" s="76"/>
      <c r="M411" s="76"/>
      <c r="N411" s="76"/>
      <c r="O411" s="76"/>
      <c r="P411" s="76"/>
      <c r="Q411" s="76"/>
      <c r="R411" s="76"/>
      <c r="S411" s="76"/>
      <c r="T411" s="76"/>
      <c r="U411" s="76"/>
      <c r="V411" s="76"/>
    </row>
    <row r="412">
      <c r="A412" s="76"/>
      <c r="B412" s="76"/>
      <c r="C412" s="76"/>
      <c r="D412" s="76"/>
      <c r="E412" s="76"/>
      <c r="F412" s="76"/>
      <c r="G412" s="173"/>
      <c r="H412" s="76"/>
      <c r="I412" s="76"/>
      <c r="J412" s="76"/>
      <c r="K412" s="76"/>
      <c r="L412" s="76"/>
      <c r="M412" s="76"/>
      <c r="N412" s="76"/>
      <c r="O412" s="76"/>
      <c r="P412" s="76"/>
      <c r="Q412" s="76"/>
      <c r="R412" s="76"/>
      <c r="S412" s="76"/>
      <c r="T412" s="76"/>
      <c r="U412" s="76"/>
      <c r="V412" s="76"/>
    </row>
    <row r="413">
      <c r="A413" s="76"/>
      <c r="B413" s="76"/>
      <c r="C413" s="76"/>
      <c r="D413" s="76"/>
      <c r="E413" s="76"/>
      <c r="F413" s="76"/>
      <c r="G413" s="173"/>
      <c r="H413" s="76"/>
      <c r="I413" s="76"/>
      <c r="J413" s="76"/>
      <c r="K413" s="76"/>
      <c r="L413" s="76"/>
      <c r="M413" s="76"/>
      <c r="N413" s="76"/>
      <c r="O413" s="76"/>
      <c r="P413" s="76"/>
      <c r="Q413" s="76"/>
      <c r="R413" s="76"/>
      <c r="S413" s="76"/>
      <c r="T413" s="76"/>
      <c r="U413" s="76"/>
      <c r="V413" s="76"/>
    </row>
    <row r="414">
      <c r="A414" s="76"/>
      <c r="B414" s="76"/>
      <c r="C414" s="76"/>
      <c r="D414" s="76"/>
      <c r="E414" s="76"/>
      <c r="F414" s="76"/>
      <c r="G414" s="173"/>
      <c r="H414" s="76"/>
      <c r="I414" s="76"/>
      <c r="J414" s="76"/>
      <c r="K414" s="76"/>
      <c r="L414" s="76"/>
      <c r="M414" s="76"/>
      <c r="N414" s="76"/>
      <c r="O414" s="76"/>
      <c r="P414" s="76"/>
      <c r="Q414" s="76"/>
      <c r="R414" s="76"/>
      <c r="S414" s="76"/>
      <c r="T414" s="76"/>
      <c r="U414" s="76"/>
      <c r="V414" s="76"/>
    </row>
    <row r="415">
      <c r="A415" s="76"/>
      <c r="B415" s="76"/>
      <c r="C415" s="76"/>
      <c r="D415" s="76"/>
      <c r="E415" s="76"/>
      <c r="F415" s="76"/>
      <c r="G415" s="173"/>
      <c r="H415" s="76"/>
      <c r="I415" s="76"/>
      <c r="J415" s="76"/>
      <c r="K415" s="76"/>
      <c r="L415" s="76"/>
      <c r="M415" s="76"/>
      <c r="N415" s="76"/>
      <c r="O415" s="76"/>
      <c r="P415" s="76"/>
      <c r="Q415" s="76"/>
      <c r="R415" s="76"/>
      <c r="S415" s="76"/>
      <c r="T415" s="76"/>
      <c r="U415" s="76"/>
      <c r="V415" s="76"/>
    </row>
    <row r="416">
      <c r="A416" s="76"/>
      <c r="B416" s="76"/>
      <c r="C416" s="76"/>
      <c r="D416" s="76"/>
      <c r="E416" s="76"/>
      <c r="F416" s="76"/>
      <c r="G416" s="173"/>
      <c r="H416" s="76"/>
      <c r="I416" s="76"/>
      <c r="J416" s="76"/>
      <c r="K416" s="76"/>
      <c r="L416" s="76"/>
      <c r="M416" s="76"/>
      <c r="N416" s="76"/>
      <c r="O416" s="76"/>
      <c r="P416" s="76"/>
      <c r="Q416" s="76"/>
      <c r="R416" s="76"/>
      <c r="S416" s="76"/>
      <c r="T416" s="76"/>
      <c r="U416" s="76"/>
      <c r="V416" s="76"/>
    </row>
    <row r="417">
      <c r="A417" s="76"/>
      <c r="B417" s="76"/>
      <c r="C417" s="76"/>
      <c r="D417" s="76"/>
      <c r="E417" s="76"/>
      <c r="F417" s="76"/>
      <c r="G417" s="173"/>
      <c r="H417" s="76"/>
      <c r="I417" s="76"/>
      <c r="J417" s="76"/>
      <c r="K417" s="76"/>
      <c r="L417" s="76"/>
      <c r="M417" s="76"/>
      <c r="N417" s="76"/>
      <c r="O417" s="76"/>
      <c r="P417" s="76"/>
      <c r="Q417" s="76"/>
      <c r="R417" s="76"/>
      <c r="S417" s="76"/>
      <c r="T417" s="76"/>
      <c r="U417" s="76"/>
      <c r="V417" s="76"/>
    </row>
    <row r="418">
      <c r="A418" s="76"/>
      <c r="B418" s="76"/>
      <c r="C418" s="76"/>
      <c r="D418" s="76"/>
      <c r="E418" s="76"/>
      <c r="F418" s="76"/>
      <c r="G418" s="173"/>
      <c r="H418" s="76"/>
      <c r="I418" s="76"/>
      <c r="J418" s="76"/>
      <c r="K418" s="76"/>
      <c r="L418" s="76"/>
      <c r="M418" s="76"/>
      <c r="N418" s="76"/>
      <c r="O418" s="76"/>
      <c r="P418" s="76"/>
      <c r="Q418" s="76"/>
      <c r="R418" s="76"/>
      <c r="S418" s="76"/>
      <c r="T418" s="76"/>
      <c r="U418" s="76"/>
      <c r="V418" s="76"/>
    </row>
    <row r="419">
      <c r="A419" s="76"/>
      <c r="B419" s="76"/>
      <c r="C419" s="76"/>
      <c r="D419" s="76"/>
      <c r="E419" s="76"/>
      <c r="F419" s="76"/>
      <c r="G419" s="173"/>
      <c r="H419" s="76"/>
      <c r="I419" s="76"/>
      <c r="J419" s="76"/>
      <c r="K419" s="76"/>
      <c r="L419" s="76"/>
      <c r="M419" s="76"/>
      <c r="N419" s="76"/>
      <c r="O419" s="76"/>
      <c r="P419" s="76"/>
      <c r="Q419" s="76"/>
      <c r="R419" s="76"/>
      <c r="S419" s="76"/>
      <c r="T419" s="76"/>
      <c r="U419" s="76"/>
      <c r="V419" s="76"/>
    </row>
    <row r="420">
      <c r="A420" s="76"/>
      <c r="B420" s="76"/>
      <c r="C420" s="76"/>
      <c r="D420" s="76"/>
      <c r="E420" s="76"/>
      <c r="F420" s="76"/>
      <c r="G420" s="173"/>
      <c r="H420" s="76"/>
      <c r="I420" s="76"/>
      <c r="J420" s="76"/>
      <c r="K420" s="76"/>
      <c r="L420" s="76"/>
      <c r="M420" s="76"/>
      <c r="N420" s="76"/>
      <c r="O420" s="76"/>
      <c r="P420" s="76"/>
      <c r="Q420" s="76"/>
      <c r="R420" s="76"/>
      <c r="S420" s="76"/>
      <c r="T420" s="76"/>
      <c r="U420" s="76"/>
      <c r="V420" s="76"/>
    </row>
    <row r="421">
      <c r="A421" s="76"/>
      <c r="B421" s="76"/>
      <c r="C421" s="76"/>
      <c r="D421" s="76"/>
      <c r="E421" s="76"/>
      <c r="F421" s="76"/>
      <c r="G421" s="173"/>
      <c r="H421" s="76"/>
      <c r="I421" s="76"/>
      <c r="J421" s="76"/>
      <c r="K421" s="76"/>
      <c r="L421" s="76"/>
      <c r="M421" s="76"/>
      <c r="N421" s="76"/>
      <c r="O421" s="76"/>
      <c r="P421" s="76"/>
      <c r="Q421" s="76"/>
      <c r="R421" s="76"/>
      <c r="S421" s="76"/>
      <c r="T421" s="76"/>
      <c r="U421" s="76"/>
      <c r="V421" s="76"/>
    </row>
    <row r="422">
      <c r="A422" s="76"/>
      <c r="B422" s="76"/>
      <c r="C422" s="76"/>
      <c r="D422" s="76"/>
      <c r="E422" s="76"/>
      <c r="F422" s="76"/>
      <c r="G422" s="173"/>
      <c r="H422" s="76"/>
      <c r="I422" s="76"/>
      <c r="J422" s="76"/>
      <c r="K422" s="76"/>
      <c r="L422" s="76"/>
      <c r="M422" s="76"/>
      <c r="N422" s="76"/>
      <c r="O422" s="76"/>
      <c r="P422" s="76"/>
      <c r="Q422" s="76"/>
      <c r="R422" s="76"/>
      <c r="S422" s="76"/>
      <c r="T422" s="76"/>
      <c r="U422" s="76"/>
      <c r="V422" s="76"/>
    </row>
    <row r="423">
      <c r="A423" s="76"/>
      <c r="B423" s="76"/>
      <c r="C423" s="76"/>
      <c r="D423" s="76"/>
      <c r="E423" s="76"/>
      <c r="F423" s="76"/>
      <c r="G423" s="173"/>
      <c r="H423" s="76"/>
      <c r="I423" s="76"/>
      <c r="J423" s="76"/>
      <c r="K423" s="76"/>
      <c r="L423" s="76"/>
      <c r="M423" s="76"/>
      <c r="N423" s="76"/>
      <c r="O423" s="76"/>
      <c r="P423" s="76"/>
      <c r="Q423" s="76"/>
      <c r="R423" s="76"/>
      <c r="S423" s="76"/>
      <c r="T423" s="76"/>
      <c r="U423" s="76"/>
      <c r="V423" s="76"/>
    </row>
    <row r="424">
      <c r="A424" s="76"/>
      <c r="B424" s="76"/>
      <c r="C424" s="76"/>
      <c r="D424" s="76"/>
      <c r="E424" s="76"/>
      <c r="F424" s="76"/>
      <c r="G424" s="173"/>
      <c r="H424" s="76"/>
      <c r="I424" s="76"/>
      <c r="J424" s="76"/>
      <c r="K424" s="76"/>
      <c r="L424" s="76"/>
      <c r="M424" s="76"/>
      <c r="N424" s="76"/>
      <c r="O424" s="76"/>
      <c r="P424" s="76"/>
      <c r="Q424" s="76"/>
      <c r="R424" s="76"/>
      <c r="S424" s="76"/>
      <c r="T424" s="76"/>
      <c r="U424" s="76"/>
      <c r="V424" s="76"/>
    </row>
    <row r="425">
      <c r="A425" s="76"/>
      <c r="B425" s="76"/>
      <c r="C425" s="76"/>
      <c r="D425" s="76"/>
      <c r="E425" s="76"/>
      <c r="F425" s="76"/>
      <c r="G425" s="173"/>
      <c r="H425" s="76"/>
      <c r="I425" s="76"/>
      <c r="J425" s="76"/>
      <c r="K425" s="76"/>
      <c r="L425" s="76"/>
      <c r="M425" s="76"/>
      <c r="N425" s="76"/>
      <c r="O425" s="76"/>
      <c r="P425" s="76"/>
      <c r="Q425" s="76"/>
      <c r="R425" s="76"/>
      <c r="S425" s="76"/>
      <c r="T425" s="76"/>
      <c r="U425" s="76"/>
      <c r="V425" s="76"/>
    </row>
    <row r="426">
      <c r="A426" s="76"/>
      <c r="B426" s="76"/>
      <c r="C426" s="76"/>
      <c r="D426" s="76"/>
      <c r="E426" s="76"/>
      <c r="F426" s="76"/>
      <c r="G426" s="173"/>
      <c r="H426" s="76"/>
      <c r="I426" s="76"/>
      <c r="J426" s="76"/>
      <c r="K426" s="76"/>
      <c r="L426" s="76"/>
      <c r="M426" s="76"/>
      <c r="N426" s="76"/>
      <c r="O426" s="76"/>
      <c r="P426" s="76"/>
      <c r="Q426" s="76"/>
      <c r="R426" s="76"/>
      <c r="S426" s="76"/>
      <c r="T426" s="76"/>
      <c r="U426" s="76"/>
      <c r="V426" s="76"/>
    </row>
    <row r="427">
      <c r="A427" s="76"/>
      <c r="B427" s="76"/>
      <c r="C427" s="76"/>
      <c r="D427" s="76"/>
      <c r="E427" s="76"/>
      <c r="F427" s="76"/>
      <c r="G427" s="173"/>
      <c r="H427" s="76"/>
      <c r="I427" s="76"/>
      <c r="J427" s="76"/>
      <c r="K427" s="76"/>
      <c r="L427" s="76"/>
      <c r="M427" s="76"/>
      <c r="N427" s="76"/>
      <c r="O427" s="76"/>
      <c r="P427" s="76"/>
      <c r="Q427" s="76"/>
      <c r="R427" s="76"/>
      <c r="S427" s="76"/>
      <c r="T427" s="76"/>
      <c r="U427" s="76"/>
      <c r="V427" s="76"/>
    </row>
    <row r="428">
      <c r="A428" s="76"/>
      <c r="B428" s="76"/>
      <c r="C428" s="76"/>
      <c r="D428" s="76"/>
      <c r="E428" s="76"/>
      <c r="F428" s="76"/>
      <c r="G428" s="173"/>
      <c r="H428" s="76"/>
      <c r="I428" s="76"/>
      <c r="J428" s="76"/>
      <c r="K428" s="76"/>
      <c r="L428" s="76"/>
      <c r="M428" s="76"/>
      <c r="N428" s="76"/>
      <c r="O428" s="76"/>
      <c r="P428" s="76"/>
      <c r="Q428" s="76"/>
      <c r="R428" s="76"/>
      <c r="S428" s="76"/>
      <c r="T428" s="76"/>
      <c r="U428" s="76"/>
      <c r="V428" s="76"/>
    </row>
    <row r="429">
      <c r="A429" s="76"/>
      <c r="B429" s="76"/>
      <c r="C429" s="76"/>
      <c r="D429" s="76"/>
      <c r="E429" s="76"/>
      <c r="F429" s="76"/>
      <c r="G429" s="173"/>
      <c r="H429" s="76"/>
      <c r="I429" s="76"/>
      <c r="J429" s="76"/>
      <c r="K429" s="76"/>
      <c r="L429" s="76"/>
      <c r="M429" s="76"/>
      <c r="N429" s="76"/>
      <c r="O429" s="76"/>
      <c r="P429" s="76"/>
      <c r="Q429" s="76"/>
      <c r="R429" s="76"/>
      <c r="S429" s="76"/>
      <c r="T429" s="76"/>
      <c r="U429" s="76"/>
      <c r="V429" s="76"/>
    </row>
    <row r="430">
      <c r="A430" s="76"/>
      <c r="B430" s="76"/>
      <c r="C430" s="76"/>
      <c r="D430" s="76"/>
      <c r="E430" s="76"/>
      <c r="F430" s="76"/>
      <c r="G430" s="173"/>
      <c r="H430" s="76"/>
      <c r="I430" s="76"/>
      <c r="J430" s="76"/>
      <c r="K430" s="76"/>
      <c r="L430" s="76"/>
      <c r="M430" s="76"/>
      <c r="N430" s="76"/>
      <c r="O430" s="76"/>
      <c r="P430" s="76"/>
      <c r="Q430" s="76"/>
      <c r="R430" s="76"/>
      <c r="S430" s="76"/>
      <c r="T430" s="76"/>
      <c r="U430" s="76"/>
      <c r="V430" s="76"/>
    </row>
    <row r="431">
      <c r="A431" s="76"/>
      <c r="B431" s="76"/>
      <c r="C431" s="76"/>
      <c r="D431" s="76"/>
      <c r="E431" s="76"/>
      <c r="F431" s="76"/>
      <c r="G431" s="173"/>
      <c r="H431" s="76"/>
      <c r="I431" s="76"/>
      <c r="J431" s="76"/>
      <c r="K431" s="76"/>
      <c r="L431" s="76"/>
      <c r="M431" s="76"/>
      <c r="N431" s="76"/>
      <c r="O431" s="76"/>
      <c r="P431" s="76"/>
      <c r="Q431" s="76"/>
      <c r="R431" s="76"/>
      <c r="S431" s="76"/>
      <c r="T431" s="76"/>
      <c r="U431" s="76"/>
      <c r="V431" s="76"/>
    </row>
    <row r="432">
      <c r="A432" s="76"/>
      <c r="B432" s="76"/>
      <c r="C432" s="76"/>
      <c r="D432" s="76"/>
      <c r="E432" s="76"/>
      <c r="F432" s="76"/>
      <c r="G432" s="173"/>
      <c r="H432" s="76"/>
      <c r="I432" s="76"/>
      <c r="J432" s="76"/>
      <c r="K432" s="76"/>
      <c r="L432" s="76"/>
      <c r="M432" s="76"/>
      <c r="N432" s="76"/>
      <c r="O432" s="76"/>
      <c r="P432" s="76"/>
      <c r="Q432" s="76"/>
      <c r="R432" s="76"/>
      <c r="S432" s="76"/>
      <c r="T432" s="76"/>
      <c r="U432" s="76"/>
      <c r="V432" s="76"/>
    </row>
    <row r="433">
      <c r="A433" s="76"/>
      <c r="B433" s="76"/>
      <c r="C433" s="76"/>
      <c r="D433" s="76"/>
      <c r="E433" s="76"/>
      <c r="F433" s="76"/>
      <c r="G433" s="173"/>
      <c r="H433" s="76"/>
      <c r="I433" s="76"/>
      <c r="J433" s="76"/>
      <c r="K433" s="76"/>
      <c r="L433" s="76"/>
      <c r="M433" s="76"/>
      <c r="N433" s="76"/>
      <c r="O433" s="76"/>
      <c r="P433" s="76"/>
      <c r="Q433" s="76"/>
      <c r="R433" s="76"/>
      <c r="S433" s="76"/>
      <c r="T433" s="76"/>
      <c r="U433" s="76"/>
      <c r="V433" s="76"/>
    </row>
    <row r="434">
      <c r="A434" s="76"/>
      <c r="B434" s="76"/>
      <c r="C434" s="76"/>
      <c r="D434" s="76"/>
      <c r="E434" s="76"/>
      <c r="F434" s="76"/>
      <c r="G434" s="173"/>
      <c r="H434" s="76"/>
      <c r="I434" s="76"/>
      <c r="J434" s="76"/>
      <c r="K434" s="76"/>
      <c r="L434" s="76"/>
      <c r="M434" s="76"/>
      <c r="N434" s="76"/>
      <c r="O434" s="76"/>
      <c r="P434" s="76"/>
      <c r="Q434" s="76"/>
      <c r="R434" s="76"/>
      <c r="S434" s="76"/>
      <c r="T434" s="76"/>
      <c r="U434" s="76"/>
      <c r="V434" s="76"/>
    </row>
    <row r="435">
      <c r="A435" s="76"/>
      <c r="B435" s="76"/>
      <c r="C435" s="76"/>
      <c r="D435" s="76"/>
      <c r="E435" s="76"/>
      <c r="F435" s="76"/>
      <c r="G435" s="173"/>
      <c r="H435" s="76"/>
      <c r="I435" s="76"/>
      <c r="J435" s="76"/>
      <c r="K435" s="76"/>
      <c r="L435" s="76"/>
      <c r="M435" s="76"/>
      <c r="N435" s="76"/>
      <c r="O435" s="76"/>
      <c r="P435" s="76"/>
      <c r="Q435" s="76"/>
      <c r="R435" s="76"/>
      <c r="S435" s="76"/>
      <c r="T435" s="76"/>
      <c r="U435" s="76"/>
      <c r="V435" s="76"/>
    </row>
    <row r="436">
      <c r="A436" s="76"/>
      <c r="B436" s="76"/>
      <c r="C436" s="76"/>
      <c r="D436" s="76"/>
      <c r="E436" s="76"/>
      <c r="F436" s="76"/>
      <c r="G436" s="173"/>
      <c r="H436" s="76"/>
      <c r="I436" s="76"/>
      <c r="J436" s="76"/>
      <c r="K436" s="76"/>
      <c r="L436" s="76"/>
      <c r="M436" s="76"/>
      <c r="N436" s="76"/>
      <c r="O436" s="76"/>
      <c r="P436" s="76"/>
      <c r="Q436" s="76"/>
      <c r="R436" s="76"/>
      <c r="S436" s="76"/>
      <c r="T436" s="76"/>
      <c r="U436" s="76"/>
      <c r="V436" s="76"/>
    </row>
    <row r="437">
      <c r="A437" s="76"/>
      <c r="B437" s="76"/>
      <c r="C437" s="76"/>
      <c r="D437" s="76"/>
      <c r="E437" s="76"/>
      <c r="F437" s="76"/>
      <c r="G437" s="173"/>
      <c r="H437" s="76"/>
      <c r="I437" s="76"/>
      <c r="J437" s="76"/>
      <c r="K437" s="76"/>
      <c r="L437" s="76"/>
      <c r="M437" s="76"/>
      <c r="N437" s="76"/>
      <c r="O437" s="76"/>
      <c r="P437" s="76"/>
      <c r="Q437" s="76"/>
      <c r="R437" s="76"/>
      <c r="S437" s="76"/>
      <c r="T437" s="76"/>
      <c r="U437" s="76"/>
      <c r="V437" s="76"/>
    </row>
    <row r="438">
      <c r="A438" s="76"/>
      <c r="B438" s="76"/>
      <c r="C438" s="76"/>
      <c r="D438" s="76"/>
      <c r="E438" s="76"/>
      <c r="F438" s="76"/>
      <c r="G438" s="173"/>
      <c r="H438" s="76"/>
      <c r="I438" s="76"/>
      <c r="J438" s="76"/>
      <c r="K438" s="76"/>
      <c r="L438" s="76"/>
      <c r="M438" s="76"/>
      <c r="N438" s="76"/>
      <c r="O438" s="76"/>
      <c r="P438" s="76"/>
      <c r="Q438" s="76"/>
      <c r="R438" s="76"/>
      <c r="S438" s="76"/>
      <c r="T438" s="76"/>
      <c r="U438" s="76"/>
      <c r="V438" s="76"/>
    </row>
    <row r="439">
      <c r="A439" s="76"/>
      <c r="B439" s="76"/>
      <c r="C439" s="76"/>
      <c r="D439" s="76"/>
      <c r="E439" s="76"/>
      <c r="F439" s="76"/>
      <c r="G439" s="173"/>
      <c r="H439" s="76"/>
      <c r="I439" s="76"/>
      <c r="J439" s="76"/>
      <c r="K439" s="76"/>
      <c r="L439" s="76"/>
      <c r="M439" s="76"/>
      <c r="N439" s="76"/>
      <c r="O439" s="76"/>
      <c r="P439" s="76"/>
      <c r="Q439" s="76"/>
      <c r="R439" s="76"/>
      <c r="S439" s="76"/>
      <c r="T439" s="76"/>
      <c r="U439" s="76"/>
      <c r="V439" s="76"/>
    </row>
    <row r="440">
      <c r="A440" s="76"/>
      <c r="B440" s="76"/>
      <c r="C440" s="76"/>
      <c r="D440" s="76"/>
      <c r="E440" s="76"/>
      <c r="F440" s="76"/>
      <c r="G440" s="173"/>
      <c r="H440" s="76"/>
      <c r="I440" s="76"/>
      <c r="J440" s="76"/>
      <c r="K440" s="76"/>
      <c r="L440" s="76"/>
      <c r="M440" s="76"/>
      <c r="N440" s="76"/>
      <c r="O440" s="76"/>
      <c r="P440" s="76"/>
      <c r="Q440" s="76"/>
      <c r="R440" s="76"/>
      <c r="S440" s="76"/>
      <c r="T440" s="76"/>
      <c r="U440" s="76"/>
      <c r="V440" s="76"/>
    </row>
    <row r="441">
      <c r="A441" s="76"/>
      <c r="B441" s="76"/>
      <c r="C441" s="76"/>
      <c r="D441" s="76"/>
      <c r="E441" s="76"/>
      <c r="F441" s="76"/>
      <c r="G441" s="173"/>
      <c r="H441" s="76"/>
      <c r="I441" s="76"/>
      <c r="J441" s="76"/>
      <c r="K441" s="76"/>
      <c r="L441" s="76"/>
      <c r="M441" s="76"/>
      <c r="N441" s="76"/>
      <c r="O441" s="76"/>
      <c r="P441" s="76"/>
      <c r="Q441" s="76"/>
      <c r="R441" s="76"/>
      <c r="S441" s="76"/>
      <c r="T441" s="76"/>
      <c r="U441" s="76"/>
      <c r="V441" s="76"/>
    </row>
    <row r="442">
      <c r="A442" s="76"/>
      <c r="B442" s="76"/>
      <c r="C442" s="76"/>
      <c r="D442" s="76"/>
      <c r="E442" s="76"/>
      <c r="F442" s="76"/>
      <c r="G442" s="173"/>
      <c r="H442" s="76"/>
      <c r="I442" s="76"/>
      <c r="J442" s="76"/>
      <c r="K442" s="76"/>
      <c r="L442" s="76"/>
      <c r="M442" s="76"/>
      <c r="N442" s="76"/>
      <c r="O442" s="76"/>
      <c r="P442" s="76"/>
      <c r="Q442" s="76"/>
      <c r="R442" s="76"/>
      <c r="S442" s="76"/>
      <c r="T442" s="76"/>
      <c r="U442" s="76"/>
      <c r="V442" s="76"/>
    </row>
    <row r="443">
      <c r="A443" s="76"/>
      <c r="B443" s="76"/>
      <c r="C443" s="76"/>
      <c r="D443" s="76"/>
      <c r="E443" s="76"/>
      <c r="F443" s="76"/>
      <c r="G443" s="173"/>
      <c r="H443" s="76"/>
      <c r="I443" s="76"/>
      <c r="J443" s="76"/>
      <c r="K443" s="76"/>
      <c r="L443" s="76"/>
      <c r="M443" s="76"/>
      <c r="N443" s="76"/>
      <c r="O443" s="76"/>
      <c r="P443" s="76"/>
      <c r="Q443" s="76"/>
      <c r="R443" s="76"/>
      <c r="S443" s="76"/>
      <c r="T443" s="76"/>
      <c r="U443" s="76"/>
      <c r="V443" s="76"/>
    </row>
    <row r="444">
      <c r="A444" s="76"/>
      <c r="B444" s="76"/>
      <c r="C444" s="76"/>
      <c r="D444" s="76"/>
      <c r="E444" s="76"/>
      <c r="F444" s="76"/>
      <c r="G444" s="173"/>
      <c r="H444" s="76"/>
      <c r="I444" s="76"/>
      <c r="J444" s="76"/>
      <c r="K444" s="76"/>
      <c r="L444" s="76"/>
      <c r="M444" s="76"/>
      <c r="N444" s="76"/>
      <c r="O444" s="76"/>
      <c r="P444" s="76"/>
      <c r="Q444" s="76"/>
      <c r="R444" s="76"/>
      <c r="S444" s="76"/>
      <c r="T444" s="76"/>
      <c r="U444" s="76"/>
      <c r="V444" s="76"/>
    </row>
    <row r="445">
      <c r="A445" s="76"/>
      <c r="B445" s="76"/>
      <c r="C445" s="76"/>
      <c r="D445" s="76"/>
      <c r="E445" s="76"/>
      <c r="F445" s="76"/>
      <c r="G445" s="173"/>
      <c r="H445" s="76"/>
      <c r="I445" s="76"/>
      <c r="J445" s="76"/>
      <c r="K445" s="76"/>
      <c r="L445" s="76"/>
      <c r="M445" s="76"/>
      <c r="N445" s="76"/>
      <c r="O445" s="76"/>
      <c r="P445" s="76"/>
      <c r="Q445" s="76"/>
      <c r="R445" s="76"/>
      <c r="S445" s="76"/>
      <c r="T445" s="76"/>
      <c r="U445" s="76"/>
      <c r="V445" s="76"/>
    </row>
    <row r="446">
      <c r="A446" s="76"/>
      <c r="B446" s="76"/>
      <c r="C446" s="76"/>
      <c r="D446" s="76"/>
      <c r="E446" s="76"/>
      <c r="F446" s="76"/>
      <c r="G446" s="173"/>
      <c r="H446" s="76"/>
      <c r="I446" s="76"/>
      <c r="J446" s="76"/>
      <c r="K446" s="76"/>
      <c r="L446" s="76"/>
      <c r="M446" s="76"/>
      <c r="N446" s="76"/>
      <c r="O446" s="76"/>
      <c r="P446" s="76"/>
      <c r="Q446" s="76"/>
      <c r="R446" s="76"/>
      <c r="S446" s="76"/>
      <c r="T446" s="76"/>
      <c r="U446" s="76"/>
      <c r="V446" s="76"/>
    </row>
    <row r="447">
      <c r="A447" s="76"/>
      <c r="B447" s="76"/>
      <c r="C447" s="76"/>
      <c r="D447" s="76"/>
      <c r="E447" s="76"/>
      <c r="F447" s="76"/>
      <c r="G447" s="173"/>
      <c r="H447" s="76"/>
      <c r="I447" s="76"/>
      <c r="J447" s="76"/>
      <c r="K447" s="76"/>
      <c r="L447" s="76"/>
      <c r="M447" s="76"/>
      <c r="N447" s="76"/>
      <c r="O447" s="76"/>
      <c r="P447" s="76"/>
      <c r="Q447" s="76"/>
      <c r="R447" s="76"/>
      <c r="S447" s="76"/>
      <c r="T447" s="76"/>
      <c r="U447" s="76"/>
      <c r="V447" s="76"/>
    </row>
    <row r="448">
      <c r="A448" s="76"/>
      <c r="B448" s="76"/>
      <c r="C448" s="76"/>
      <c r="D448" s="76"/>
      <c r="E448" s="76"/>
      <c r="F448" s="76"/>
      <c r="G448" s="173"/>
      <c r="H448" s="76"/>
      <c r="I448" s="76"/>
      <c r="J448" s="76"/>
      <c r="K448" s="76"/>
      <c r="L448" s="76"/>
      <c r="M448" s="76"/>
      <c r="N448" s="76"/>
      <c r="O448" s="76"/>
      <c r="P448" s="76"/>
      <c r="Q448" s="76"/>
      <c r="R448" s="76"/>
      <c r="S448" s="76"/>
      <c r="T448" s="76"/>
      <c r="U448" s="76"/>
      <c r="V448" s="76"/>
    </row>
    <row r="449">
      <c r="A449" s="76"/>
      <c r="B449" s="76"/>
      <c r="C449" s="76"/>
      <c r="D449" s="76"/>
      <c r="E449" s="76"/>
      <c r="F449" s="76"/>
      <c r="G449" s="173"/>
      <c r="H449" s="76"/>
      <c r="I449" s="76"/>
      <c r="J449" s="76"/>
      <c r="K449" s="76"/>
      <c r="L449" s="76"/>
      <c r="M449" s="76"/>
      <c r="N449" s="76"/>
      <c r="O449" s="76"/>
      <c r="P449" s="76"/>
      <c r="Q449" s="76"/>
      <c r="R449" s="76"/>
      <c r="S449" s="76"/>
      <c r="T449" s="76"/>
      <c r="U449" s="76"/>
      <c r="V449" s="76"/>
    </row>
    <row r="450">
      <c r="A450" s="76"/>
      <c r="B450" s="76"/>
      <c r="C450" s="76"/>
      <c r="D450" s="76"/>
      <c r="E450" s="76"/>
      <c r="F450" s="76"/>
      <c r="G450" s="173"/>
      <c r="H450" s="76"/>
      <c r="I450" s="76"/>
      <c r="J450" s="76"/>
      <c r="K450" s="76"/>
      <c r="L450" s="76"/>
      <c r="M450" s="76"/>
      <c r="N450" s="76"/>
      <c r="O450" s="76"/>
      <c r="P450" s="76"/>
      <c r="Q450" s="76"/>
      <c r="R450" s="76"/>
      <c r="S450" s="76"/>
      <c r="T450" s="76"/>
      <c r="U450" s="76"/>
      <c r="V450" s="76"/>
    </row>
    <row r="451">
      <c r="A451" s="76"/>
      <c r="B451" s="76"/>
      <c r="C451" s="76"/>
      <c r="D451" s="76"/>
      <c r="E451" s="76"/>
      <c r="F451" s="76"/>
      <c r="G451" s="173"/>
      <c r="H451" s="76"/>
      <c r="I451" s="76"/>
      <c r="J451" s="76"/>
      <c r="K451" s="76"/>
      <c r="L451" s="76"/>
      <c r="M451" s="76"/>
      <c r="N451" s="76"/>
      <c r="O451" s="76"/>
      <c r="P451" s="76"/>
      <c r="Q451" s="76"/>
      <c r="R451" s="76"/>
      <c r="S451" s="76"/>
      <c r="T451" s="76"/>
      <c r="U451" s="76"/>
      <c r="V451" s="76"/>
    </row>
    <row r="452">
      <c r="A452" s="76"/>
      <c r="B452" s="76"/>
      <c r="C452" s="76"/>
      <c r="D452" s="76"/>
      <c r="E452" s="76"/>
      <c r="F452" s="76"/>
      <c r="G452" s="173"/>
      <c r="H452" s="76"/>
      <c r="I452" s="76"/>
      <c r="J452" s="76"/>
      <c r="K452" s="76"/>
      <c r="L452" s="76"/>
      <c r="M452" s="76"/>
      <c r="N452" s="76"/>
      <c r="O452" s="76"/>
      <c r="P452" s="76"/>
      <c r="Q452" s="76"/>
      <c r="R452" s="76"/>
      <c r="S452" s="76"/>
      <c r="T452" s="76"/>
      <c r="U452" s="76"/>
      <c r="V452" s="76"/>
    </row>
    <row r="453">
      <c r="A453" s="76"/>
      <c r="B453" s="76"/>
      <c r="C453" s="76"/>
      <c r="D453" s="76"/>
      <c r="E453" s="76"/>
      <c r="F453" s="76"/>
      <c r="G453" s="173"/>
      <c r="H453" s="76"/>
      <c r="I453" s="76"/>
      <c r="J453" s="76"/>
      <c r="K453" s="76"/>
      <c r="L453" s="76"/>
      <c r="M453" s="76"/>
      <c r="N453" s="76"/>
      <c r="O453" s="76"/>
      <c r="P453" s="76"/>
      <c r="Q453" s="76"/>
      <c r="R453" s="76"/>
      <c r="S453" s="76"/>
      <c r="T453" s="76"/>
      <c r="U453" s="76"/>
      <c r="V453" s="76"/>
    </row>
    <row r="454">
      <c r="A454" s="76"/>
      <c r="B454" s="76"/>
      <c r="C454" s="76"/>
      <c r="D454" s="76"/>
      <c r="E454" s="76"/>
      <c r="F454" s="76"/>
      <c r="G454" s="173"/>
      <c r="H454" s="76"/>
      <c r="I454" s="76"/>
      <c r="J454" s="76"/>
      <c r="K454" s="76"/>
      <c r="L454" s="76"/>
      <c r="M454" s="76"/>
      <c r="N454" s="76"/>
      <c r="O454" s="76"/>
      <c r="P454" s="76"/>
      <c r="Q454" s="76"/>
      <c r="R454" s="76"/>
      <c r="S454" s="76"/>
      <c r="T454" s="76"/>
      <c r="U454" s="76"/>
      <c r="V454" s="76"/>
    </row>
    <row r="455">
      <c r="A455" s="76"/>
      <c r="B455" s="76"/>
      <c r="C455" s="76"/>
      <c r="D455" s="76"/>
      <c r="E455" s="76"/>
      <c r="F455" s="76"/>
      <c r="G455" s="173"/>
      <c r="H455" s="76"/>
      <c r="I455" s="76"/>
      <c r="J455" s="76"/>
      <c r="K455" s="76"/>
      <c r="L455" s="76"/>
      <c r="M455" s="76"/>
      <c r="N455" s="76"/>
      <c r="O455" s="76"/>
      <c r="P455" s="76"/>
      <c r="Q455" s="76"/>
      <c r="R455" s="76"/>
      <c r="S455" s="76"/>
      <c r="T455" s="76"/>
      <c r="U455" s="76"/>
      <c r="V455" s="76"/>
    </row>
    <row r="456">
      <c r="A456" s="76"/>
      <c r="B456" s="76"/>
      <c r="C456" s="76"/>
      <c r="D456" s="76"/>
      <c r="E456" s="76"/>
      <c r="F456" s="76"/>
      <c r="G456" s="173"/>
      <c r="H456" s="76"/>
      <c r="I456" s="76"/>
      <c r="J456" s="76"/>
      <c r="K456" s="76"/>
      <c r="L456" s="76"/>
      <c r="M456" s="76"/>
      <c r="N456" s="76"/>
      <c r="O456" s="76"/>
      <c r="P456" s="76"/>
      <c r="Q456" s="76"/>
      <c r="R456" s="76"/>
      <c r="S456" s="76"/>
      <c r="T456" s="76"/>
      <c r="U456" s="76"/>
      <c r="V456" s="76"/>
    </row>
    <row r="457">
      <c r="A457" s="76"/>
      <c r="B457" s="76"/>
      <c r="C457" s="76"/>
      <c r="D457" s="76"/>
      <c r="E457" s="76"/>
      <c r="F457" s="76"/>
      <c r="G457" s="173"/>
      <c r="H457" s="76"/>
      <c r="I457" s="76"/>
      <c r="J457" s="76"/>
      <c r="K457" s="76"/>
      <c r="L457" s="76"/>
      <c r="M457" s="76"/>
      <c r="N457" s="76"/>
      <c r="O457" s="76"/>
      <c r="P457" s="76"/>
      <c r="Q457" s="76"/>
      <c r="R457" s="76"/>
      <c r="S457" s="76"/>
      <c r="T457" s="76"/>
      <c r="U457" s="76"/>
      <c r="V457" s="76"/>
    </row>
    <row r="458">
      <c r="A458" s="76"/>
      <c r="B458" s="76"/>
      <c r="C458" s="76"/>
      <c r="D458" s="76"/>
      <c r="E458" s="76"/>
      <c r="F458" s="76"/>
      <c r="G458" s="173"/>
      <c r="H458" s="76"/>
      <c r="I458" s="76"/>
      <c r="J458" s="76"/>
      <c r="K458" s="76"/>
      <c r="L458" s="76"/>
      <c r="M458" s="76"/>
      <c r="N458" s="76"/>
      <c r="O458" s="76"/>
      <c r="P458" s="76"/>
      <c r="Q458" s="76"/>
      <c r="R458" s="76"/>
      <c r="S458" s="76"/>
      <c r="T458" s="76"/>
      <c r="U458" s="76"/>
      <c r="V458" s="76"/>
    </row>
    <row r="459">
      <c r="A459" s="76"/>
      <c r="B459" s="76"/>
      <c r="C459" s="76"/>
      <c r="D459" s="76"/>
      <c r="E459" s="76"/>
      <c r="F459" s="76"/>
      <c r="G459" s="173"/>
      <c r="H459" s="76"/>
      <c r="I459" s="76"/>
      <c r="J459" s="76"/>
      <c r="K459" s="76"/>
      <c r="L459" s="76"/>
      <c r="M459" s="76"/>
      <c r="N459" s="76"/>
      <c r="O459" s="76"/>
      <c r="P459" s="76"/>
      <c r="Q459" s="76"/>
      <c r="R459" s="76"/>
      <c r="S459" s="76"/>
      <c r="T459" s="76"/>
      <c r="U459" s="76"/>
      <c r="V459" s="76"/>
    </row>
    <row r="460">
      <c r="A460" s="76"/>
      <c r="B460" s="76"/>
      <c r="C460" s="76"/>
      <c r="D460" s="76"/>
      <c r="E460" s="76"/>
      <c r="F460" s="76"/>
      <c r="G460" s="173"/>
      <c r="H460" s="76"/>
      <c r="I460" s="76"/>
      <c r="J460" s="76"/>
      <c r="K460" s="76"/>
      <c r="L460" s="76"/>
      <c r="M460" s="76"/>
      <c r="N460" s="76"/>
      <c r="O460" s="76"/>
      <c r="P460" s="76"/>
      <c r="Q460" s="76"/>
      <c r="R460" s="76"/>
      <c r="S460" s="76"/>
      <c r="T460" s="76"/>
      <c r="U460" s="76"/>
      <c r="V460" s="76"/>
    </row>
    <row r="461">
      <c r="A461" s="76"/>
      <c r="B461" s="76"/>
      <c r="C461" s="76"/>
      <c r="D461" s="76"/>
      <c r="E461" s="76"/>
      <c r="F461" s="76"/>
      <c r="G461" s="173"/>
      <c r="H461" s="76"/>
      <c r="I461" s="76"/>
      <c r="J461" s="76"/>
      <c r="K461" s="76"/>
      <c r="L461" s="76"/>
      <c r="M461" s="76"/>
      <c r="N461" s="76"/>
      <c r="O461" s="76"/>
      <c r="P461" s="76"/>
      <c r="Q461" s="76"/>
      <c r="R461" s="76"/>
      <c r="S461" s="76"/>
      <c r="T461" s="76"/>
      <c r="U461" s="76"/>
      <c r="V461" s="76"/>
    </row>
    <row r="462">
      <c r="A462" s="76"/>
      <c r="B462" s="76"/>
      <c r="C462" s="76"/>
      <c r="D462" s="76"/>
      <c r="E462" s="76"/>
      <c r="F462" s="76"/>
      <c r="G462" s="173"/>
      <c r="H462" s="76"/>
      <c r="I462" s="76"/>
      <c r="J462" s="76"/>
      <c r="K462" s="76"/>
      <c r="L462" s="76"/>
      <c r="M462" s="76"/>
      <c r="N462" s="76"/>
      <c r="O462" s="76"/>
      <c r="P462" s="76"/>
      <c r="Q462" s="76"/>
      <c r="R462" s="76"/>
      <c r="S462" s="76"/>
      <c r="T462" s="76"/>
      <c r="U462" s="76"/>
      <c r="V462" s="76"/>
    </row>
    <row r="463">
      <c r="A463" s="76"/>
      <c r="B463" s="76"/>
      <c r="C463" s="76"/>
      <c r="D463" s="76"/>
      <c r="E463" s="76"/>
      <c r="F463" s="76"/>
      <c r="G463" s="173"/>
      <c r="H463" s="76"/>
      <c r="I463" s="76"/>
      <c r="J463" s="76"/>
      <c r="K463" s="76"/>
      <c r="L463" s="76"/>
      <c r="M463" s="76"/>
      <c r="N463" s="76"/>
      <c r="O463" s="76"/>
      <c r="P463" s="76"/>
      <c r="Q463" s="76"/>
      <c r="R463" s="76"/>
      <c r="S463" s="76"/>
      <c r="T463" s="76"/>
      <c r="U463" s="76"/>
      <c r="V463" s="76"/>
    </row>
    <row r="464">
      <c r="A464" s="76"/>
      <c r="B464" s="76"/>
      <c r="C464" s="76"/>
      <c r="D464" s="76"/>
      <c r="E464" s="76"/>
      <c r="F464" s="76"/>
      <c r="G464" s="173"/>
      <c r="H464" s="76"/>
      <c r="I464" s="76"/>
      <c r="J464" s="76"/>
      <c r="K464" s="76"/>
      <c r="L464" s="76"/>
      <c r="M464" s="76"/>
      <c r="N464" s="76"/>
      <c r="O464" s="76"/>
      <c r="P464" s="76"/>
      <c r="Q464" s="76"/>
      <c r="R464" s="76"/>
      <c r="S464" s="76"/>
      <c r="T464" s="76"/>
      <c r="U464" s="76"/>
      <c r="V464" s="76"/>
    </row>
    <row r="465">
      <c r="A465" s="76"/>
      <c r="B465" s="76"/>
      <c r="C465" s="76"/>
      <c r="D465" s="76"/>
      <c r="E465" s="76"/>
      <c r="F465" s="76"/>
      <c r="G465" s="173"/>
      <c r="H465" s="76"/>
      <c r="I465" s="76"/>
      <c r="J465" s="76"/>
      <c r="K465" s="76"/>
      <c r="L465" s="76"/>
      <c r="M465" s="76"/>
      <c r="N465" s="76"/>
      <c r="O465" s="76"/>
      <c r="P465" s="76"/>
      <c r="Q465" s="76"/>
      <c r="R465" s="76"/>
      <c r="S465" s="76"/>
      <c r="T465" s="76"/>
      <c r="U465" s="76"/>
      <c r="V465" s="76"/>
    </row>
    <row r="466">
      <c r="A466" s="76"/>
      <c r="B466" s="76"/>
      <c r="C466" s="76"/>
      <c r="D466" s="76"/>
      <c r="E466" s="76"/>
      <c r="F466" s="76"/>
      <c r="G466" s="173"/>
      <c r="H466" s="76"/>
      <c r="I466" s="76"/>
      <c r="J466" s="76"/>
      <c r="K466" s="76"/>
      <c r="L466" s="76"/>
      <c r="M466" s="76"/>
      <c r="N466" s="76"/>
      <c r="O466" s="76"/>
      <c r="P466" s="76"/>
      <c r="Q466" s="76"/>
      <c r="R466" s="76"/>
      <c r="S466" s="76"/>
      <c r="T466" s="76"/>
      <c r="U466" s="76"/>
      <c r="V466" s="76"/>
    </row>
    <row r="467">
      <c r="A467" s="76"/>
      <c r="B467" s="76"/>
      <c r="C467" s="76"/>
      <c r="D467" s="76"/>
      <c r="E467" s="76"/>
      <c r="F467" s="76"/>
      <c r="G467" s="173"/>
      <c r="H467" s="76"/>
      <c r="I467" s="76"/>
      <c r="J467" s="76"/>
      <c r="K467" s="76"/>
      <c r="L467" s="76"/>
      <c r="M467" s="76"/>
      <c r="N467" s="76"/>
      <c r="O467" s="76"/>
      <c r="P467" s="76"/>
      <c r="Q467" s="76"/>
      <c r="R467" s="76"/>
      <c r="S467" s="76"/>
      <c r="T467" s="76"/>
      <c r="U467" s="76"/>
      <c r="V467" s="76"/>
    </row>
    <row r="468">
      <c r="A468" s="76"/>
      <c r="B468" s="76"/>
      <c r="C468" s="76"/>
      <c r="D468" s="76"/>
      <c r="E468" s="76"/>
      <c r="F468" s="76"/>
      <c r="G468" s="173"/>
      <c r="H468" s="76"/>
      <c r="I468" s="76"/>
      <c r="J468" s="76"/>
      <c r="K468" s="76"/>
      <c r="L468" s="76"/>
      <c r="M468" s="76"/>
      <c r="N468" s="76"/>
      <c r="O468" s="76"/>
      <c r="P468" s="76"/>
      <c r="Q468" s="76"/>
      <c r="R468" s="76"/>
      <c r="S468" s="76"/>
      <c r="T468" s="76"/>
      <c r="U468" s="76"/>
      <c r="V468" s="76"/>
    </row>
    <row r="469">
      <c r="A469" s="76"/>
      <c r="B469" s="76"/>
      <c r="C469" s="76"/>
      <c r="D469" s="76"/>
      <c r="E469" s="76"/>
      <c r="F469" s="76"/>
      <c r="G469" s="173"/>
      <c r="H469" s="76"/>
      <c r="I469" s="76"/>
      <c r="J469" s="76"/>
      <c r="K469" s="76"/>
      <c r="L469" s="76"/>
      <c r="M469" s="76"/>
      <c r="N469" s="76"/>
      <c r="O469" s="76"/>
      <c r="P469" s="76"/>
      <c r="Q469" s="76"/>
      <c r="R469" s="76"/>
      <c r="S469" s="76"/>
      <c r="T469" s="76"/>
      <c r="U469" s="76"/>
      <c r="V469" s="76"/>
    </row>
    <row r="470">
      <c r="A470" s="76"/>
      <c r="B470" s="76"/>
      <c r="C470" s="76"/>
      <c r="D470" s="76"/>
      <c r="E470" s="76"/>
      <c r="F470" s="76"/>
      <c r="G470" s="173"/>
      <c r="H470" s="76"/>
      <c r="I470" s="76"/>
      <c r="J470" s="76"/>
      <c r="K470" s="76"/>
      <c r="L470" s="76"/>
      <c r="M470" s="76"/>
      <c r="N470" s="76"/>
      <c r="O470" s="76"/>
      <c r="P470" s="76"/>
      <c r="Q470" s="76"/>
      <c r="R470" s="76"/>
      <c r="S470" s="76"/>
      <c r="T470" s="76"/>
      <c r="U470" s="76"/>
      <c r="V470" s="76"/>
    </row>
    <row r="471">
      <c r="A471" s="76"/>
      <c r="B471" s="76"/>
      <c r="C471" s="76"/>
      <c r="D471" s="76"/>
      <c r="E471" s="76"/>
      <c r="F471" s="76"/>
      <c r="G471" s="173"/>
      <c r="H471" s="76"/>
      <c r="I471" s="76"/>
      <c r="J471" s="76"/>
      <c r="K471" s="76"/>
      <c r="L471" s="76"/>
      <c r="M471" s="76"/>
      <c r="N471" s="76"/>
      <c r="O471" s="76"/>
      <c r="P471" s="76"/>
      <c r="Q471" s="76"/>
      <c r="R471" s="76"/>
      <c r="S471" s="76"/>
      <c r="T471" s="76"/>
      <c r="U471" s="76"/>
      <c r="V471" s="76"/>
    </row>
    <row r="472">
      <c r="A472" s="76"/>
      <c r="B472" s="76"/>
      <c r="C472" s="76"/>
      <c r="D472" s="76"/>
      <c r="E472" s="76"/>
      <c r="F472" s="76"/>
      <c r="G472" s="173"/>
      <c r="H472" s="76"/>
      <c r="I472" s="76"/>
      <c r="J472" s="76"/>
      <c r="K472" s="76"/>
      <c r="L472" s="76"/>
      <c r="M472" s="76"/>
      <c r="N472" s="76"/>
      <c r="O472" s="76"/>
      <c r="P472" s="76"/>
      <c r="Q472" s="76"/>
      <c r="R472" s="76"/>
      <c r="S472" s="76"/>
      <c r="T472" s="76"/>
      <c r="U472" s="76"/>
      <c r="V472" s="76"/>
    </row>
    <row r="473">
      <c r="A473" s="76"/>
      <c r="B473" s="76"/>
      <c r="C473" s="76"/>
      <c r="D473" s="76"/>
      <c r="E473" s="76"/>
      <c r="F473" s="76"/>
      <c r="G473" s="173"/>
      <c r="H473" s="76"/>
      <c r="I473" s="76"/>
      <c r="J473" s="76"/>
      <c r="K473" s="76"/>
      <c r="L473" s="76"/>
      <c r="M473" s="76"/>
      <c r="N473" s="76"/>
      <c r="O473" s="76"/>
      <c r="P473" s="76"/>
      <c r="Q473" s="76"/>
      <c r="R473" s="76"/>
      <c r="S473" s="76"/>
      <c r="T473" s="76"/>
      <c r="U473" s="76"/>
      <c r="V473" s="76"/>
    </row>
    <row r="474">
      <c r="A474" s="76"/>
      <c r="B474" s="76"/>
      <c r="C474" s="76"/>
      <c r="D474" s="76"/>
      <c r="E474" s="76"/>
      <c r="F474" s="76"/>
      <c r="G474" s="173"/>
      <c r="H474" s="76"/>
      <c r="I474" s="76"/>
      <c r="J474" s="76"/>
      <c r="K474" s="76"/>
      <c r="L474" s="76"/>
      <c r="M474" s="76"/>
      <c r="N474" s="76"/>
      <c r="O474" s="76"/>
      <c r="P474" s="76"/>
      <c r="Q474" s="76"/>
      <c r="R474" s="76"/>
      <c r="S474" s="76"/>
      <c r="T474" s="76"/>
      <c r="U474" s="76"/>
      <c r="V474" s="76"/>
    </row>
    <row r="475">
      <c r="A475" s="76"/>
      <c r="B475" s="76"/>
      <c r="C475" s="76"/>
      <c r="D475" s="76"/>
      <c r="E475" s="76"/>
      <c r="F475" s="76"/>
      <c r="G475" s="173"/>
      <c r="H475" s="76"/>
      <c r="I475" s="76"/>
      <c r="J475" s="76"/>
      <c r="K475" s="76"/>
      <c r="L475" s="76"/>
      <c r="M475" s="76"/>
      <c r="N475" s="76"/>
      <c r="O475" s="76"/>
      <c r="P475" s="76"/>
      <c r="Q475" s="76"/>
      <c r="R475" s="76"/>
      <c r="S475" s="76"/>
      <c r="T475" s="76"/>
      <c r="U475" s="76"/>
      <c r="V475" s="76"/>
    </row>
    <row r="476">
      <c r="A476" s="76"/>
      <c r="B476" s="76"/>
      <c r="C476" s="76"/>
      <c r="D476" s="76"/>
      <c r="E476" s="76"/>
      <c r="F476" s="76"/>
      <c r="G476" s="173"/>
      <c r="H476" s="76"/>
      <c r="I476" s="76"/>
      <c r="J476" s="76"/>
      <c r="K476" s="76"/>
      <c r="L476" s="76"/>
      <c r="M476" s="76"/>
      <c r="N476" s="76"/>
      <c r="O476" s="76"/>
      <c r="P476" s="76"/>
      <c r="Q476" s="76"/>
      <c r="R476" s="76"/>
      <c r="S476" s="76"/>
      <c r="T476" s="76"/>
      <c r="U476" s="76"/>
      <c r="V476" s="76"/>
    </row>
    <row r="477">
      <c r="A477" s="76"/>
      <c r="B477" s="76"/>
      <c r="C477" s="76"/>
      <c r="D477" s="76"/>
      <c r="E477" s="76"/>
      <c r="F477" s="76"/>
      <c r="G477" s="173"/>
      <c r="H477" s="76"/>
      <c r="I477" s="76"/>
      <c r="J477" s="76"/>
      <c r="K477" s="76"/>
      <c r="L477" s="76"/>
      <c r="M477" s="76"/>
      <c r="N477" s="76"/>
      <c r="O477" s="76"/>
      <c r="P477" s="76"/>
      <c r="Q477" s="76"/>
      <c r="R477" s="76"/>
      <c r="S477" s="76"/>
      <c r="T477" s="76"/>
      <c r="U477" s="76"/>
      <c r="V477" s="76"/>
    </row>
    <row r="478">
      <c r="A478" s="76"/>
      <c r="B478" s="76"/>
      <c r="C478" s="76"/>
      <c r="D478" s="76"/>
      <c r="E478" s="76"/>
      <c r="F478" s="76"/>
      <c r="G478" s="173"/>
      <c r="H478" s="76"/>
      <c r="I478" s="76"/>
      <c r="J478" s="76"/>
      <c r="K478" s="76"/>
      <c r="L478" s="76"/>
      <c r="M478" s="76"/>
      <c r="N478" s="76"/>
      <c r="O478" s="76"/>
      <c r="P478" s="76"/>
      <c r="Q478" s="76"/>
      <c r="R478" s="76"/>
      <c r="S478" s="76"/>
      <c r="T478" s="76"/>
      <c r="U478" s="76"/>
      <c r="V478" s="76"/>
    </row>
    <row r="479">
      <c r="A479" s="76"/>
      <c r="B479" s="76"/>
      <c r="C479" s="76"/>
      <c r="D479" s="76"/>
      <c r="E479" s="76"/>
      <c r="F479" s="76"/>
      <c r="G479" s="173"/>
      <c r="H479" s="76"/>
      <c r="I479" s="76"/>
      <c r="J479" s="76"/>
      <c r="K479" s="76"/>
      <c r="L479" s="76"/>
      <c r="M479" s="76"/>
      <c r="N479" s="76"/>
      <c r="O479" s="76"/>
      <c r="P479" s="76"/>
      <c r="Q479" s="76"/>
      <c r="R479" s="76"/>
      <c r="S479" s="76"/>
      <c r="T479" s="76"/>
      <c r="U479" s="76"/>
      <c r="V479" s="76"/>
    </row>
    <row r="480">
      <c r="A480" s="76"/>
      <c r="B480" s="76"/>
      <c r="C480" s="76"/>
      <c r="D480" s="76"/>
      <c r="E480" s="76"/>
      <c r="F480" s="76"/>
      <c r="G480" s="173"/>
      <c r="H480" s="76"/>
      <c r="I480" s="76"/>
      <c r="J480" s="76"/>
      <c r="K480" s="76"/>
      <c r="L480" s="76"/>
      <c r="M480" s="76"/>
      <c r="N480" s="76"/>
      <c r="O480" s="76"/>
      <c r="P480" s="76"/>
      <c r="Q480" s="76"/>
      <c r="R480" s="76"/>
      <c r="S480" s="76"/>
      <c r="T480" s="76"/>
      <c r="U480" s="76"/>
      <c r="V480" s="76"/>
    </row>
    <row r="481">
      <c r="A481" s="76"/>
      <c r="B481" s="76"/>
      <c r="C481" s="76"/>
      <c r="D481" s="76"/>
      <c r="E481" s="76"/>
      <c r="F481" s="76"/>
      <c r="G481" s="173"/>
      <c r="H481" s="76"/>
      <c r="I481" s="76"/>
      <c r="J481" s="76"/>
      <c r="K481" s="76"/>
      <c r="L481" s="76"/>
      <c r="M481" s="76"/>
      <c r="N481" s="76"/>
      <c r="O481" s="76"/>
      <c r="P481" s="76"/>
      <c r="Q481" s="76"/>
      <c r="R481" s="76"/>
      <c r="S481" s="76"/>
      <c r="T481" s="76"/>
      <c r="U481" s="76"/>
      <c r="V481" s="76"/>
    </row>
    <row r="482">
      <c r="A482" s="76"/>
      <c r="B482" s="76"/>
      <c r="C482" s="76"/>
      <c r="D482" s="76"/>
      <c r="E482" s="76"/>
      <c r="F482" s="76"/>
      <c r="G482" s="173"/>
      <c r="H482" s="76"/>
      <c r="I482" s="76"/>
      <c r="J482" s="76"/>
      <c r="K482" s="76"/>
      <c r="L482" s="76"/>
      <c r="M482" s="76"/>
      <c r="N482" s="76"/>
      <c r="O482" s="76"/>
      <c r="P482" s="76"/>
      <c r="Q482" s="76"/>
      <c r="R482" s="76"/>
      <c r="S482" s="76"/>
      <c r="T482" s="76"/>
      <c r="U482" s="76"/>
      <c r="V482" s="76"/>
    </row>
    <row r="483">
      <c r="A483" s="76"/>
      <c r="B483" s="76"/>
      <c r="C483" s="76"/>
      <c r="D483" s="76"/>
      <c r="E483" s="76"/>
      <c r="F483" s="76"/>
      <c r="G483" s="173"/>
      <c r="H483" s="76"/>
      <c r="I483" s="76"/>
      <c r="J483" s="76"/>
      <c r="K483" s="76"/>
      <c r="L483" s="76"/>
      <c r="M483" s="76"/>
      <c r="N483" s="76"/>
      <c r="O483" s="76"/>
      <c r="P483" s="76"/>
      <c r="Q483" s="76"/>
      <c r="R483" s="76"/>
      <c r="S483" s="76"/>
      <c r="T483" s="76"/>
      <c r="U483" s="76"/>
      <c r="V483" s="76"/>
    </row>
    <row r="484">
      <c r="A484" s="76"/>
      <c r="B484" s="76"/>
      <c r="C484" s="76"/>
      <c r="D484" s="76"/>
      <c r="E484" s="76"/>
      <c r="F484" s="76"/>
      <c r="G484" s="173"/>
      <c r="H484" s="76"/>
      <c r="I484" s="76"/>
      <c r="J484" s="76"/>
      <c r="K484" s="76"/>
      <c r="L484" s="76"/>
      <c r="M484" s="76"/>
      <c r="N484" s="76"/>
      <c r="O484" s="76"/>
      <c r="P484" s="76"/>
      <c r="Q484" s="76"/>
      <c r="R484" s="76"/>
      <c r="S484" s="76"/>
      <c r="T484" s="76"/>
      <c r="U484" s="76"/>
      <c r="V484" s="76"/>
    </row>
    <row r="485">
      <c r="A485" s="76"/>
      <c r="B485" s="76"/>
      <c r="C485" s="76"/>
      <c r="D485" s="76"/>
      <c r="E485" s="76"/>
      <c r="F485" s="76"/>
      <c r="G485" s="173"/>
      <c r="H485" s="76"/>
      <c r="I485" s="76"/>
      <c r="J485" s="76"/>
      <c r="K485" s="76"/>
      <c r="L485" s="76"/>
      <c r="M485" s="76"/>
      <c r="N485" s="76"/>
      <c r="O485" s="76"/>
      <c r="P485" s="76"/>
      <c r="Q485" s="76"/>
      <c r="R485" s="76"/>
      <c r="S485" s="76"/>
      <c r="T485" s="76"/>
      <c r="U485" s="76"/>
      <c r="V485" s="76"/>
    </row>
    <row r="486">
      <c r="A486" s="76"/>
      <c r="B486" s="76"/>
      <c r="C486" s="76"/>
      <c r="D486" s="76"/>
      <c r="E486" s="76"/>
      <c r="F486" s="76"/>
      <c r="G486" s="173"/>
      <c r="H486" s="76"/>
      <c r="I486" s="76"/>
      <c r="J486" s="76"/>
      <c r="K486" s="76"/>
      <c r="L486" s="76"/>
      <c r="M486" s="76"/>
      <c r="N486" s="76"/>
      <c r="O486" s="76"/>
      <c r="P486" s="76"/>
      <c r="Q486" s="76"/>
      <c r="R486" s="76"/>
      <c r="S486" s="76"/>
      <c r="T486" s="76"/>
      <c r="U486" s="76"/>
      <c r="V486" s="76"/>
    </row>
    <row r="487">
      <c r="A487" s="76"/>
      <c r="B487" s="76"/>
      <c r="C487" s="76"/>
      <c r="D487" s="76"/>
      <c r="E487" s="76"/>
      <c r="F487" s="76"/>
      <c r="G487" s="173"/>
      <c r="H487" s="76"/>
      <c r="I487" s="76"/>
      <c r="J487" s="76"/>
      <c r="K487" s="76"/>
      <c r="L487" s="76"/>
      <c r="M487" s="76"/>
      <c r="N487" s="76"/>
      <c r="O487" s="76"/>
      <c r="P487" s="76"/>
      <c r="Q487" s="76"/>
      <c r="R487" s="76"/>
      <c r="S487" s="76"/>
      <c r="T487" s="76"/>
      <c r="U487" s="76"/>
      <c r="V487" s="76"/>
    </row>
    <row r="488">
      <c r="A488" s="76"/>
      <c r="B488" s="76"/>
      <c r="C488" s="76"/>
      <c r="D488" s="76"/>
      <c r="E488" s="76"/>
      <c r="F488" s="76"/>
      <c r="G488" s="173"/>
      <c r="H488" s="76"/>
      <c r="I488" s="76"/>
      <c r="J488" s="76"/>
      <c r="K488" s="76"/>
      <c r="L488" s="76"/>
      <c r="M488" s="76"/>
      <c r="N488" s="76"/>
      <c r="O488" s="76"/>
      <c r="P488" s="76"/>
      <c r="Q488" s="76"/>
      <c r="R488" s="76"/>
      <c r="S488" s="76"/>
      <c r="T488" s="76"/>
      <c r="U488" s="76"/>
      <c r="V488" s="76"/>
    </row>
    <row r="489">
      <c r="A489" s="76"/>
      <c r="B489" s="76"/>
      <c r="C489" s="76"/>
      <c r="D489" s="76"/>
      <c r="E489" s="76"/>
      <c r="F489" s="76"/>
      <c r="G489" s="173"/>
      <c r="H489" s="76"/>
      <c r="I489" s="76"/>
      <c r="J489" s="76"/>
      <c r="K489" s="76"/>
      <c r="L489" s="76"/>
      <c r="M489" s="76"/>
      <c r="N489" s="76"/>
      <c r="O489" s="76"/>
      <c r="P489" s="76"/>
      <c r="Q489" s="76"/>
      <c r="R489" s="76"/>
      <c r="S489" s="76"/>
      <c r="T489" s="76"/>
      <c r="U489" s="76"/>
      <c r="V489" s="76"/>
    </row>
    <row r="490">
      <c r="A490" s="76"/>
      <c r="B490" s="76"/>
      <c r="C490" s="76"/>
      <c r="D490" s="76"/>
      <c r="E490" s="76"/>
      <c r="F490" s="76"/>
      <c r="G490" s="173"/>
      <c r="H490" s="76"/>
      <c r="I490" s="76"/>
      <c r="J490" s="76"/>
      <c r="K490" s="76"/>
      <c r="L490" s="76"/>
      <c r="M490" s="76"/>
      <c r="N490" s="76"/>
      <c r="O490" s="76"/>
      <c r="P490" s="76"/>
      <c r="Q490" s="76"/>
      <c r="R490" s="76"/>
      <c r="S490" s="76"/>
      <c r="T490" s="76"/>
      <c r="U490" s="76"/>
      <c r="V490" s="76"/>
    </row>
    <row r="491">
      <c r="A491" s="76"/>
      <c r="B491" s="76"/>
      <c r="C491" s="76"/>
      <c r="D491" s="76"/>
      <c r="E491" s="76"/>
      <c r="F491" s="76"/>
      <c r="G491" s="173"/>
      <c r="H491" s="76"/>
      <c r="I491" s="76"/>
      <c r="J491" s="76"/>
      <c r="K491" s="76"/>
      <c r="L491" s="76"/>
      <c r="M491" s="76"/>
      <c r="N491" s="76"/>
      <c r="O491" s="76"/>
      <c r="P491" s="76"/>
      <c r="Q491" s="76"/>
      <c r="R491" s="76"/>
      <c r="S491" s="76"/>
      <c r="T491" s="76"/>
      <c r="U491" s="76"/>
      <c r="V491" s="76"/>
    </row>
    <row r="492">
      <c r="A492" s="76"/>
      <c r="B492" s="76"/>
      <c r="C492" s="76"/>
      <c r="D492" s="76"/>
      <c r="E492" s="76"/>
      <c r="F492" s="76"/>
      <c r="G492" s="173"/>
      <c r="H492" s="76"/>
      <c r="I492" s="76"/>
      <c r="J492" s="76"/>
      <c r="K492" s="76"/>
      <c r="L492" s="76"/>
      <c r="M492" s="76"/>
      <c r="N492" s="76"/>
      <c r="O492" s="76"/>
      <c r="P492" s="76"/>
      <c r="Q492" s="76"/>
      <c r="R492" s="76"/>
      <c r="S492" s="76"/>
      <c r="T492" s="76"/>
      <c r="U492" s="76"/>
      <c r="V492" s="76"/>
    </row>
    <row r="493">
      <c r="A493" s="76"/>
      <c r="B493" s="76"/>
      <c r="C493" s="76"/>
      <c r="D493" s="76"/>
      <c r="E493" s="76"/>
      <c r="F493" s="76"/>
      <c r="G493" s="173"/>
      <c r="H493" s="76"/>
      <c r="I493" s="76"/>
      <c r="J493" s="76"/>
      <c r="K493" s="76"/>
      <c r="L493" s="76"/>
      <c r="M493" s="76"/>
      <c r="N493" s="76"/>
      <c r="O493" s="76"/>
      <c r="P493" s="76"/>
      <c r="Q493" s="76"/>
      <c r="R493" s="76"/>
      <c r="S493" s="76"/>
      <c r="T493" s="76"/>
      <c r="U493" s="76"/>
      <c r="V493" s="76"/>
    </row>
    <row r="494">
      <c r="A494" s="76"/>
      <c r="B494" s="76"/>
      <c r="C494" s="76"/>
      <c r="D494" s="76"/>
      <c r="E494" s="76"/>
      <c r="F494" s="76"/>
      <c r="G494" s="173"/>
      <c r="H494" s="76"/>
      <c r="I494" s="76"/>
      <c r="J494" s="76"/>
      <c r="K494" s="76"/>
      <c r="L494" s="76"/>
      <c r="M494" s="76"/>
      <c r="N494" s="76"/>
      <c r="O494" s="76"/>
      <c r="P494" s="76"/>
      <c r="Q494" s="76"/>
      <c r="R494" s="76"/>
      <c r="S494" s="76"/>
      <c r="T494" s="76"/>
      <c r="U494" s="76"/>
      <c r="V494" s="76"/>
    </row>
    <row r="495">
      <c r="A495" s="76"/>
      <c r="B495" s="76"/>
      <c r="C495" s="76"/>
      <c r="D495" s="76"/>
      <c r="E495" s="76"/>
      <c r="F495" s="76"/>
      <c r="G495" s="173"/>
      <c r="H495" s="76"/>
      <c r="I495" s="76"/>
      <c r="J495" s="76"/>
      <c r="K495" s="76"/>
      <c r="L495" s="76"/>
      <c r="M495" s="76"/>
      <c r="N495" s="76"/>
      <c r="O495" s="76"/>
      <c r="P495" s="76"/>
      <c r="Q495" s="76"/>
      <c r="R495" s="76"/>
      <c r="S495" s="76"/>
      <c r="T495" s="76"/>
      <c r="U495" s="76"/>
      <c r="V495" s="76"/>
    </row>
    <row r="496">
      <c r="A496" s="76"/>
      <c r="B496" s="76"/>
      <c r="C496" s="76"/>
      <c r="D496" s="76"/>
      <c r="E496" s="76"/>
      <c r="F496" s="76"/>
      <c r="G496" s="173"/>
      <c r="H496" s="76"/>
      <c r="I496" s="76"/>
      <c r="J496" s="76"/>
      <c r="K496" s="76"/>
      <c r="L496" s="76"/>
      <c r="M496" s="76"/>
      <c r="N496" s="76"/>
      <c r="O496" s="76"/>
      <c r="P496" s="76"/>
      <c r="Q496" s="76"/>
      <c r="R496" s="76"/>
      <c r="S496" s="76"/>
      <c r="T496" s="76"/>
      <c r="U496" s="76"/>
      <c r="V496" s="76"/>
    </row>
    <row r="497">
      <c r="A497" s="76"/>
      <c r="B497" s="76"/>
      <c r="C497" s="76"/>
      <c r="D497" s="76"/>
      <c r="E497" s="76"/>
      <c r="F497" s="76"/>
      <c r="G497" s="173"/>
      <c r="H497" s="76"/>
      <c r="I497" s="76"/>
      <c r="J497" s="76"/>
      <c r="K497" s="76"/>
      <c r="L497" s="76"/>
      <c r="M497" s="76"/>
      <c r="N497" s="76"/>
      <c r="O497" s="76"/>
      <c r="P497" s="76"/>
      <c r="Q497" s="76"/>
      <c r="R497" s="76"/>
      <c r="S497" s="76"/>
      <c r="T497" s="76"/>
      <c r="U497" s="76"/>
      <c r="V497" s="76"/>
    </row>
    <row r="498">
      <c r="A498" s="76"/>
      <c r="B498" s="76"/>
      <c r="C498" s="76"/>
      <c r="D498" s="76"/>
      <c r="E498" s="76"/>
      <c r="F498" s="76"/>
      <c r="G498" s="173"/>
      <c r="H498" s="76"/>
      <c r="I498" s="76"/>
      <c r="J498" s="76"/>
      <c r="K498" s="76"/>
      <c r="L498" s="76"/>
      <c r="M498" s="76"/>
      <c r="N498" s="76"/>
      <c r="O498" s="76"/>
      <c r="P498" s="76"/>
      <c r="Q498" s="76"/>
      <c r="R498" s="76"/>
      <c r="S498" s="76"/>
      <c r="T498" s="76"/>
      <c r="U498" s="76"/>
      <c r="V498" s="76"/>
    </row>
    <row r="499">
      <c r="A499" s="76"/>
      <c r="B499" s="76"/>
      <c r="C499" s="76"/>
      <c r="D499" s="76"/>
      <c r="E499" s="76"/>
      <c r="F499" s="76"/>
      <c r="G499" s="173"/>
      <c r="H499" s="76"/>
      <c r="I499" s="76"/>
      <c r="J499" s="76"/>
      <c r="K499" s="76"/>
      <c r="L499" s="76"/>
      <c r="M499" s="76"/>
      <c r="N499" s="76"/>
      <c r="O499" s="76"/>
      <c r="P499" s="76"/>
      <c r="Q499" s="76"/>
      <c r="R499" s="76"/>
      <c r="S499" s="76"/>
      <c r="T499" s="76"/>
      <c r="U499" s="76"/>
      <c r="V499" s="76"/>
    </row>
    <row r="500">
      <c r="A500" s="76"/>
      <c r="B500" s="76"/>
      <c r="C500" s="76"/>
      <c r="D500" s="76"/>
      <c r="E500" s="76"/>
      <c r="F500" s="76"/>
      <c r="G500" s="173"/>
      <c r="H500" s="76"/>
      <c r="I500" s="76"/>
      <c r="J500" s="76"/>
      <c r="K500" s="76"/>
      <c r="L500" s="76"/>
      <c r="M500" s="76"/>
      <c r="N500" s="76"/>
      <c r="O500" s="76"/>
      <c r="P500" s="76"/>
      <c r="Q500" s="76"/>
      <c r="R500" s="76"/>
      <c r="S500" s="76"/>
      <c r="T500" s="76"/>
      <c r="U500" s="76"/>
      <c r="V500" s="76"/>
    </row>
    <row r="501">
      <c r="A501" s="76"/>
      <c r="B501" s="76"/>
      <c r="C501" s="76"/>
      <c r="D501" s="76"/>
      <c r="E501" s="76"/>
      <c r="F501" s="76"/>
      <c r="G501" s="173"/>
      <c r="H501" s="76"/>
      <c r="I501" s="76"/>
      <c r="J501" s="76"/>
      <c r="K501" s="76"/>
      <c r="L501" s="76"/>
      <c r="M501" s="76"/>
      <c r="N501" s="76"/>
      <c r="O501" s="76"/>
      <c r="P501" s="76"/>
      <c r="Q501" s="76"/>
      <c r="R501" s="76"/>
      <c r="S501" s="76"/>
      <c r="T501" s="76"/>
      <c r="U501" s="76"/>
      <c r="V501" s="76"/>
    </row>
    <row r="502">
      <c r="A502" s="76"/>
      <c r="B502" s="76"/>
      <c r="C502" s="76"/>
      <c r="D502" s="76"/>
      <c r="E502" s="76"/>
      <c r="F502" s="76"/>
      <c r="G502" s="173"/>
      <c r="H502" s="76"/>
      <c r="I502" s="76"/>
      <c r="J502" s="76"/>
      <c r="K502" s="76"/>
      <c r="L502" s="76"/>
      <c r="M502" s="76"/>
      <c r="N502" s="76"/>
      <c r="O502" s="76"/>
      <c r="P502" s="76"/>
      <c r="Q502" s="76"/>
      <c r="R502" s="76"/>
      <c r="S502" s="76"/>
      <c r="T502" s="76"/>
      <c r="U502" s="76"/>
      <c r="V502" s="76"/>
    </row>
    <row r="503">
      <c r="A503" s="76"/>
      <c r="B503" s="76"/>
      <c r="C503" s="76"/>
      <c r="D503" s="76"/>
      <c r="E503" s="76"/>
      <c r="F503" s="76"/>
      <c r="G503" s="173"/>
      <c r="H503" s="76"/>
      <c r="I503" s="76"/>
      <c r="J503" s="76"/>
      <c r="K503" s="76"/>
      <c r="L503" s="76"/>
      <c r="M503" s="76"/>
      <c r="N503" s="76"/>
      <c r="O503" s="76"/>
      <c r="P503" s="76"/>
      <c r="Q503" s="76"/>
      <c r="R503" s="76"/>
      <c r="S503" s="76"/>
      <c r="T503" s="76"/>
      <c r="U503" s="76"/>
      <c r="V503" s="76"/>
    </row>
    <row r="504">
      <c r="A504" s="76"/>
      <c r="B504" s="76"/>
      <c r="C504" s="76"/>
      <c r="D504" s="76"/>
      <c r="E504" s="76"/>
      <c r="F504" s="76"/>
      <c r="G504" s="173"/>
      <c r="H504" s="76"/>
      <c r="I504" s="76"/>
      <c r="J504" s="76"/>
      <c r="K504" s="76"/>
      <c r="L504" s="76"/>
      <c r="M504" s="76"/>
      <c r="N504" s="76"/>
      <c r="O504" s="76"/>
      <c r="P504" s="76"/>
      <c r="Q504" s="76"/>
      <c r="R504" s="76"/>
      <c r="S504" s="76"/>
      <c r="T504" s="76"/>
      <c r="U504" s="76"/>
      <c r="V504" s="76"/>
    </row>
    <row r="505">
      <c r="A505" s="76"/>
      <c r="B505" s="76"/>
      <c r="C505" s="76"/>
      <c r="D505" s="76"/>
      <c r="E505" s="76"/>
      <c r="F505" s="76"/>
      <c r="G505" s="173"/>
      <c r="H505" s="76"/>
      <c r="I505" s="76"/>
      <c r="J505" s="76"/>
      <c r="K505" s="76"/>
      <c r="L505" s="76"/>
      <c r="M505" s="76"/>
      <c r="N505" s="76"/>
      <c r="O505" s="76"/>
      <c r="P505" s="76"/>
      <c r="Q505" s="76"/>
      <c r="R505" s="76"/>
      <c r="S505" s="76"/>
      <c r="T505" s="76"/>
      <c r="U505" s="76"/>
      <c r="V505" s="76"/>
    </row>
    <row r="506">
      <c r="A506" s="76"/>
      <c r="B506" s="76"/>
      <c r="C506" s="76"/>
      <c r="D506" s="76"/>
      <c r="E506" s="76"/>
      <c r="F506" s="76"/>
      <c r="G506" s="173"/>
      <c r="H506" s="76"/>
      <c r="I506" s="76"/>
      <c r="J506" s="76"/>
      <c r="K506" s="76"/>
      <c r="L506" s="76"/>
      <c r="M506" s="76"/>
      <c r="N506" s="76"/>
      <c r="O506" s="76"/>
      <c r="P506" s="76"/>
      <c r="Q506" s="76"/>
      <c r="R506" s="76"/>
      <c r="S506" s="76"/>
      <c r="T506" s="76"/>
      <c r="U506" s="76"/>
      <c r="V506" s="76"/>
    </row>
    <row r="507">
      <c r="A507" s="76"/>
      <c r="B507" s="76"/>
      <c r="C507" s="76"/>
      <c r="D507" s="76"/>
      <c r="E507" s="76"/>
      <c r="F507" s="76"/>
      <c r="G507" s="173"/>
      <c r="H507" s="76"/>
      <c r="I507" s="76"/>
      <c r="J507" s="76"/>
      <c r="K507" s="76"/>
      <c r="L507" s="76"/>
      <c r="M507" s="76"/>
      <c r="N507" s="76"/>
      <c r="O507" s="76"/>
      <c r="P507" s="76"/>
      <c r="Q507" s="76"/>
      <c r="R507" s="76"/>
      <c r="S507" s="76"/>
      <c r="T507" s="76"/>
      <c r="U507" s="76"/>
      <c r="V507" s="76"/>
    </row>
    <row r="508">
      <c r="A508" s="76"/>
      <c r="B508" s="76"/>
      <c r="C508" s="76"/>
      <c r="D508" s="76"/>
      <c r="E508" s="76"/>
      <c r="F508" s="76"/>
      <c r="G508" s="173"/>
      <c r="H508" s="76"/>
      <c r="I508" s="76"/>
      <c r="J508" s="76"/>
      <c r="K508" s="76"/>
      <c r="L508" s="76"/>
      <c r="M508" s="76"/>
      <c r="N508" s="76"/>
      <c r="O508" s="76"/>
      <c r="P508" s="76"/>
      <c r="Q508" s="76"/>
      <c r="R508" s="76"/>
      <c r="S508" s="76"/>
      <c r="T508" s="76"/>
      <c r="U508" s="76"/>
      <c r="V508" s="76"/>
    </row>
    <row r="509">
      <c r="A509" s="76"/>
      <c r="B509" s="76"/>
      <c r="C509" s="76"/>
      <c r="D509" s="76"/>
      <c r="E509" s="76"/>
      <c r="F509" s="76"/>
      <c r="G509" s="173"/>
      <c r="H509" s="76"/>
      <c r="I509" s="76"/>
      <c r="J509" s="76"/>
      <c r="K509" s="76"/>
      <c r="L509" s="76"/>
      <c r="M509" s="76"/>
      <c r="N509" s="76"/>
      <c r="O509" s="76"/>
      <c r="P509" s="76"/>
      <c r="Q509" s="76"/>
      <c r="R509" s="76"/>
      <c r="S509" s="76"/>
      <c r="T509" s="76"/>
      <c r="U509" s="76"/>
      <c r="V509" s="76"/>
    </row>
    <row r="510">
      <c r="A510" s="76"/>
      <c r="B510" s="76"/>
      <c r="C510" s="76"/>
      <c r="D510" s="76"/>
      <c r="E510" s="76"/>
      <c r="F510" s="76"/>
      <c r="G510" s="173"/>
      <c r="H510" s="76"/>
      <c r="I510" s="76"/>
      <c r="J510" s="76"/>
      <c r="K510" s="76"/>
      <c r="L510" s="76"/>
      <c r="M510" s="76"/>
      <c r="N510" s="76"/>
      <c r="O510" s="76"/>
      <c r="P510" s="76"/>
      <c r="Q510" s="76"/>
      <c r="R510" s="76"/>
      <c r="S510" s="76"/>
      <c r="T510" s="76"/>
      <c r="U510" s="76"/>
      <c r="V510" s="76"/>
    </row>
    <row r="511">
      <c r="A511" s="76"/>
      <c r="B511" s="76"/>
      <c r="C511" s="76"/>
      <c r="D511" s="76"/>
      <c r="E511" s="76"/>
      <c r="F511" s="76"/>
      <c r="G511" s="173"/>
      <c r="H511" s="76"/>
      <c r="I511" s="76"/>
      <c r="J511" s="76"/>
      <c r="K511" s="76"/>
      <c r="L511" s="76"/>
      <c r="M511" s="76"/>
      <c r="N511" s="76"/>
      <c r="O511" s="76"/>
      <c r="P511" s="76"/>
      <c r="Q511" s="76"/>
      <c r="R511" s="76"/>
      <c r="S511" s="76"/>
      <c r="T511" s="76"/>
      <c r="U511" s="76"/>
      <c r="V511" s="76"/>
    </row>
    <row r="512">
      <c r="A512" s="76"/>
      <c r="B512" s="76"/>
      <c r="C512" s="76"/>
      <c r="D512" s="76"/>
      <c r="E512" s="76"/>
      <c r="F512" s="76"/>
      <c r="G512" s="173"/>
      <c r="H512" s="76"/>
      <c r="I512" s="76"/>
      <c r="J512" s="76"/>
      <c r="K512" s="76"/>
      <c r="L512" s="76"/>
      <c r="M512" s="76"/>
      <c r="N512" s="76"/>
      <c r="O512" s="76"/>
      <c r="P512" s="76"/>
      <c r="Q512" s="76"/>
      <c r="R512" s="76"/>
      <c r="S512" s="76"/>
      <c r="T512" s="76"/>
      <c r="U512" s="76"/>
      <c r="V512" s="76"/>
    </row>
    <row r="513">
      <c r="A513" s="76"/>
      <c r="B513" s="76"/>
      <c r="C513" s="76"/>
      <c r="D513" s="76"/>
      <c r="E513" s="76"/>
      <c r="F513" s="76"/>
      <c r="G513" s="173"/>
      <c r="H513" s="76"/>
      <c r="I513" s="76"/>
      <c r="J513" s="76"/>
      <c r="K513" s="76"/>
      <c r="L513" s="76"/>
      <c r="M513" s="76"/>
      <c r="N513" s="76"/>
      <c r="O513" s="76"/>
      <c r="P513" s="76"/>
      <c r="Q513" s="76"/>
      <c r="R513" s="76"/>
      <c r="S513" s="76"/>
      <c r="T513" s="76"/>
      <c r="U513" s="76"/>
      <c r="V513" s="76"/>
    </row>
    <row r="514">
      <c r="A514" s="76"/>
      <c r="B514" s="76"/>
      <c r="C514" s="76"/>
      <c r="D514" s="76"/>
      <c r="E514" s="76"/>
      <c r="F514" s="76"/>
      <c r="G514" s="173"/>
      <c r="H514" s="76"/>
      <c r="I514" s="76"/>
      <c r="J514" s="76"/>
      <c r="K514" s="76"/>
      <c r="L514" s="76"/>
      <c r="M514" s="76"/>
      <c r="N514" s="76"/>
      <c r="O514" s="76"/>
      <c r="P514" s="76"/>
      <c r="Q514" s="76"/>
      <c r="R514" s="76"/>
      <c r="S514" s="76"/>
      <c r="T514" s="76"/>
      <c r="U514" s="76"/>
      <c r="V514" s="76"/>
    </row>
    <row r="515">
      <c r="A515" s="76"/>
      <c r="B515" s="76"/>
      <c r="C515" s="76"/>
      <c r="D515" s="76"/>
      <c r="E515" s="76"/>
      <c r="F515" s="76"/>
      <c r="G515" s="173"/>
      <c r="H515" s="76"/>
      <c r="I515" s="76"/>
      <c r="J515" s="76"/>
      <c r="K515" s="76"/>
      <c r="L515" s="76"/>
      <c r="M515" s="76"/>
      <c r="N515" s="76"/>
      <c r="O515" s="76"/>
      <c r="P515" s="76"/>
      <c r="Q515" s="76"/>
      <c r="R515" s="76"/>
      <c r="S515" s="76"/>
      <c r="T515" s="76"/>
      <c r="U515" s="76"/>
      <c r="V515" s="76"/>
    </row>
    <row r="516">
      <c r="A516" s="76"/>
      <c r="B516" s="76"/>
      <c r="C516" s="76"/>
      <c r="D516" s="76"/>
      <c r="E516" s="76"/>
      <c r="F516" s="76"/>
      <c r="G516" s="173"/>
      <c r="H516" s="76"/>
      <c r="I516" s="76"/>
      <c r="J516" s="76"/>
      <c r="K516" s="76"/>
      <c r="L516" s="76"/>
      <c r="M516" s="76"/>
      <c r="N516" s="76"/>
      <c r="O516" s="76"/>
      <c r="P516" s="76"/>
      <c r="Q516" s="76"/>
      <c r="R516" s="76"/>
      <c r="S516" s="76"/>
      <c r="T516" s="76"/>
      <c r="U516" s="76"/>
      <c r="V516" s="76"/>
    </row>
    <row r="517">
      <c r="A517" s="76"/>
      <c r="B517" s="76"/>
      <c r="C517" s="76"/>
      <c r="D517" s="76"/>
      <c r="E517" s="76"/>
      <c r="F517" s="76"/>
      <c r="G517" s="173"/>
      <c r="H517" s="76"/>
      <c r="I517" s="76"/>
      <c r="J517" s="76"/>
      <c r="K517" s="76"/>
      <c r="L517" s="76"/>
      <c r="M517" s="76"/>
      <c r="N517" s="76"/>
      <c r="O517" s="76"/>
      <c r="P517" s="76"/>
      <c r="Q517" s="76"/>
      <c r="R517" s="76"/>
      <c r="S517" s="76"/>
      <c r="T517" s="76"/>
      <c r="U517" s="76"/>
      <c r="V517" s="76"/>
    </row>
    <row r="518">
      <c r="A518" s="76"/>
      <c r="B518" s="76"/>
      <c r="C518" s="76"/>
      <c r="D518" s="76"/>
      <c r="E518" s="76"/>
      <c r="F518" s="76"/>
      <c r="G518" s="173"/>
      <c r="H518" s="76"/>
      <c r="I518" s="76"/>
      <c r="J518" s="76"/>
      <c r="K518" s="76"/>
      <c r="L518" s="76"/>
      <c r="M518" s="76"/>
      <c r="N518" s="76"/>
      <c r="O518" s="76"/>
      <c r="P518" s="76"/>
      <c r="Q518" s="76"/>
      <c r="R518" s="76"/>
      <c r="S518" s="76"/>
      <c r="T518" s="76"/>
      <c r="U518" s="76"/>
      <c r="V518" s="76"/>
    </row>
    <row r="519">
      <c r="A519" s="76"/>
      <c r="B519" s="76"/>
      <c r="C519" s="76"/>
      <c r="D519" s="76"/>
      <c r="E519" s="76"/>
      <c r="F519" s="76"/>
      <c r="G519" s="173"/>
      <c r="H519" s="76"/>
      <c r="I519" s="76"/>
      <c r="J519" s="76"/>
      <c r="K519" s="76"/>
      <c r="L519" s="76"/>
      <c r="M519" s="76"/>
      <c r="N519" s="76"/>
      <c r="O519" s="76"/>
      <c r="P519" s="76"/>
      <c r="Q519" s="76"/>
      <c r="R519" s="76"/>
      <c r="S519" s="76"/>
      <c r="T519" s="76"/>
      <c r="U519" s="76"/>
      <c r="V519" s="76"/>
    </row>
    <row r="520">
      <c r="A520" s="76"/>
      <c r="B520" s="76"/>
      <c r="C520" s="76"/>
      <c r="D520" s="76"/>
      <c r="E520" s="76"/>
      <c r="F520" s="76"/>
      <c r="G520" s="173"/>
      <c r="H520" s="76"/>
      <c r="I520" s="76"/>
      <c r="J520" s="76"/>
      <c r="K520" s="76"/>
      <c r="L520" s="76"/>
      <c r="M520" s="76"/>
      <c r="N520" s="76"/>
      <c r="O520" s="76"/>
      <c r="P520" s="76"/>
      <c r="Q520" s="76"/>
      <c r="R520" s="76"/>
      <c r="S520" s="76"/>
      <c r="T520" s="76"/>
      <c r="U520" s="76"/>
      <c r="V520" s="76"/>
    </row>
    <row r="521">
      <c r="A521" s="76"/>
      <c r="B521" s="76"/>
      <c r="C521" s="76"/>
      <c r="D521" s="76"/>
      <c r="E521" s="76"/>
      <c r="F521" s="76"/>
      <c r="G521" s="173"/>
      <c r="H521" s="76"/>
      <c r="I521" s="76"/>
      <c r="J521" s="76"/>
      <c r="K521" s="76"/>
      <c r="L521" s="76"/>
      <c r="M521" s="76"/>
      <c r="N521" s="76"/>
      <c r="O521" s="76"/>
      <c r="P521" s="76"/>
      <c r="Q521" s="76"/>
      <c r="R521" s="76"/>
      <c r="S521" s="76"/>
      <c r="T521" s="76"/>
      <c r="U521" s="76"/>
      <c r="V521" s="76"/>
    </row>
    <row r="522">
      <c r="A522" s="76"/>
      <c r="B522" s="76"/>
      <c r="C522" s="76"/>
      <c r="D522" s="76"/>
      <c r="E522" s="76"/>
      <c r="F522" s="76"/>
      <c r="G522" s="173"/>
      <c r="H522" s="76"/>
      <c r="I522" s="76"/>
      <c r="J522" s="76"/>
      <c r="K522" s="76"/>
      <c r="L522" s="76"/>
      <c r="M522" s="76"/>
      <c r="N522" s="76"/>
      <c r="O522" s="76"/>
      <c r="P522" s="76"/>
      <c r="Q522" s="76"/>
      <c r="R522" s="76"/>
      <c r="S522" s="76"/>
      <c r="T522" s="76"/>
      <c r="U522" s="76"/>
      <c r="V522" s="76"/>
    </row>
    <row r="523">
      <c r="A523" s="76"/>
      <c r="B523" s="76"/>
      <c r="C523" s="76"/>
      <c r="D523" s="76"/>
      <c r="E523" s="76"/>
      <c r="F523" s="76"/>
      <c r="G523" s="173"/>
      <c r="H523" s="76"/>
      <c r="I523" s="76"/>
      <c r="J523" s="76"/>
      <c r="K523" s="76"/>
      <c r="L523" s="76"/>
      <c r="M523" s="76"/>
      <c r="N523" s="76"/>
      <c r="O523" s="76"/>
      <c r="P523" s="76"/>
      <c r="Q523" s="76"/>
      <c r="R523" s="76"/>
      <c r="S523" s="76"/>
      <c r="T523" s="76"/>
      <c r="U523" s="76"/>
      <c r="V523" s="76"/>
    </row>
    <row r="524">
      <c r="A524" s="76"/>
      <c r="B524" s="76"/>
      <c r="C524" s="76"/>
      <c r="D524" s="76"/>
      <c r="E524" s="76"/>
      <c r="F524" s="76"/>
      <c r="G524" s="173"/>
      <c r="H524" s="76"/>
      <c r="I524" s="76"/>
      <c r="J524" s="76"/>
      <c r="K524" s="76"/>
      <c r="L524" s="76"/>
      <c r="M524" s="76"/>
      <c r="N524" s="76"/>
      <c r="O524" s="76"/>
      <c r="P524" s="76"/>
      <c r="Q524" s="76"/>
      <c r="R524" s="76"/>
      <c r="S524" s="76"/>
      <c r="T524" s="76"/>
      <c r="U524" s="76"/>
      <c r="V524" s="76"/>
    </row>
    <row r="525">
      <c r="A525" s="76"/>
      <c r="B525" s="76"/>
      <c r="C525" s="76"/>
      <c r="D525" s="76"/>
      <c r="E525" s="76"/>
      <c r="F525" s="76"/>
      <c r="G525" s="173"/>
      <c r="H525" s="76"/>
      <c r="I525" s="76"/>
      <c r="J525" s="76"/>
      <c r="K525" s="76"/>
      <c r="L525" s="76"/>
      <c r="M525" s="76"/>
      <c r="N525" s="76"/>
      <c r="O525" s="76"/>
      <c r="P525" s="76"/>
      <c r="Q525" s="76"/>
      <c r="R525" s="76"/>
      <c r="S525" s="76"/>
      <c r="T525" s="76"/>
      <c r="U525" s="76"/>
      <c r="V525" s="76"/>
    </row>
    <row r="526">
      <c r="A526" s="76"/>
      <c r="B526" s="76"/>
      <c r="C526" s="76"/>
      <c r="D526" s="76"/>
      <c r="E526" s="76"/>
      <c r="F526" s="76"/>
      <c r="G526" s="173"/>
      <c r="H526" s="76"/>
      <c r="I526" s="76"/>
      <c r="J526" s="76"/>
      <c r="K526" s="76"/>
      <c r="L526" s="76"/>
      <c r="M526" s="76"/>
      <c r="N526" s="76"/>
      <c r="O526" s="76"/>
      <c r="P526" s="76"/>
      <c r="Q526" s="76"/>
      <c r="R526" s="76"/>
      <c r="S526" s="76"/>
      <c r="T526" s="76"/>
      <c r="U526" s="76"/>
      <c r="V526" s="76"/>
    </row>
    <row r="527">
      <c r="A527" s="76"/>
      <c r="B527" s="76"/>
      <c r="C527" s="76"/>
      <c r="D527" s="76"/>
      <c r="E527" s="76"/>
      <c r="F527" s="76"/>
      <c r="G527" s="173"/>
      <c r="H527" s="76"/>
      <c r="I527" s="76"/>
      <c r="J527" s="76"/>
      <c r="K527" s="76"/>
      <c r="L527" s="76"/>
      <c r="M527" s="76"/>
      <c r="N527" s="76"/>
      <c r="O527" s="76"/>
      <c r="P527" s="76"/>
      <c r="Q527" s="76"/>
      <c r="R527" s="76"/>
      <c r="S527" s="76"/>
      <c r="T527" s="76"/>
      <c r="U527" s="76"/>
      <c r="V527" s="76"/>
    </row>
    <row r="528">
      <c r="A528" s="76"/>
      <c r="B528" s="76"/>
      <c r="C528" s="76"/>
      <c r="D528" s="76"/>
      <c r="E528" s="76"/>
      <c r="F528" s="76"/>
      <c r="G528" s="173"/>
      <c r="H528" s="76"/>
      <c r="I528" s="76"/>
      <c r="J528" s="76"/>
      <c r="K528" s="76"/>
      <c r="L528" s="76"/>
      <c r="M528" s="76"/>
      <c r="N528" s="76"/>
      <c r="O528" s="76"/>
      <c r="P528" s="76"/>
      <c r="Q528" s="76"/>
      <c r="R528" s="76"/>
      <c r="S528" s="76"/>
      <c r="T528" s="76"/>
      <c r="U528" s="76"/>
      <c r="V528" s="76"/>
    </row>
    <row r="529">
      <c r="A529" s="76"/>
      <c r="B529" s="76"/>
      <c r="C529" s="76"/>
      <c r="D529" s="76"/>
      <c r="E529" s="76"/>
      <c r="F529" s="76"/>
      <c r="G529" s="173"/>
      <c r="H529" s="76"/>
      <c r="I529" s="76"/>
      <c r="J529" s="76"/>
      <c r="K529" s="76"/>
      <c r="L529" s="76"/>
      <c r="M529" s="76"/>
      <c r="N529" s="76"/>
      <c r="O529" s="76"/>
      <c r="P529" s="76"/>
      <c r="Q529" s="76"/>
      <c r="R529" s="76"/>
      <c r="S529" s="76"/>
      <c r="T529" s="76"/>
      <c r="U529" s="76"/>
      <c r="V529" s="76"/>
    </row>
    <row r="530">
      <c r="A530" s="76"/>
      <c r="B530" s="76"/>
      <c r="C530" s="76"/>
      <c r="D530" s="76"/>
      <c r="E530" s="76"/>
      <c r="F530" s="76"/>
      <c r="G530" s="173"/>
      <c r="H530" s="76"/>
      <c r="I530" s="76"/>
      <c r="J530" s="76"/>
      <c r="K530" s="76"/>
      <c r="L530" s="76"/>
      <c r="M530" s="76"/>
      <c r="N530" s="76"/>
      <c r="O530" s="76"/>
      <c r="P530" s="76"/>
      <c r="Q530" s="76"/>
      <c r="R530" s="76"/>
      <c r="S530" s="76"/>
      <c r="T530" s="76"/>
      <c r="U530" s="76"/>
      <c r="V530" s="76"/>
    </row>
    <row r="531">
      <c r="A531" s="76"/>
      <c r="B531" s="76"/>
      <c r="C531" s="76"/>
      <c r="D531" s="76"/>
      <c r="E531" s="76"/>
      <c r="F531" s="76"/>
      <c r="G531" s="173"/>
      <c r="H531" s="76"/>
      <c r="I531" s="76"/>
      <c r="J531" s="76"/>
      <c r="K531" s="76"/>
      <c r="L531" s="76"/>
      <c r="M531" s="76"/>
      <c r="N531" s="76"/>
      <c r="O531" s="76"/>
      <c r="P531" s="76"/>
      <c r="Q531" s="76"/>
      <c r="R531" s="76"/>
      <c r="S531" s="76"/>
      <c r="T531" s="76"/>
      <c r="U531" s="76"/>
      <c r="V531" s="76"/>
    </row>
    <row r="532">
      <c r="A532" s="76"/>
      <c r="B532" s="76"/>
      <c r="C532" s="76"/>
      <c r="D532" s="76"/>
      <c r="E532" s="76"/>
      <c r="F532" s="76"/>
      <c r="G532" s="173"/>
      <c r="H532" s="76"/>
      <c r="I532" s="76"/>
      <c r="J532" s="76"/>
      <c r="K532" s="76"/>
      <c r="L532" s="76"/>
      <c r="M532" s="76"/>
      <c r="N532" s="76"/>
      <c r="O532" s="76"/>
      <c r="P532" s="76"/>
      <c r="Q532" s="76"/>
      <c r="R532" s="76"/>
      <c r="S532" s="76"/>
      <c r="T532" s="76"/>
      <c r="U532" s="76"/>
      <c r="V532" s="76"/>
    </row>
    <row r="533">
      <c r="A533" s="76"/>
      <c r="B533" s="76"/>
      <c r="C533" s="76"/>
      <c r="D533" s="76"/>
      <c r="E533" s="76"/>
      <c r="F533" s="76"/>
      <c r="G533" s="173"/>
      <c r="H533" s="76"/>
      <c r="I533" s="76"/>
      <c r="J533" s="76"/>
      <c r="K533" s="76"/>
      <c r="L533" s="76"/>
      <c r="M533" s="76"/>
      <c r="N533" s="76"/>
      <c r="O533" s="76"/>
      <c r="P533" s="76"/>
      <c r="Q533" s="76"/>
      <c r="R533" s="76"/>
      <c r="S533" s="76"/>
      <c r="T533" s="76"/>
      <c r="U533" s="76"/>
      <c r="V533" s="76"/>
    </row>
    <row r="534">
      <c r="A534" s="76"/>
      <c r="B534" s="76"/>
      <c r="C534" s="76"/>
      <c r="D534" s="76"/>
      <c r="E534" s="76"/>
      <c r="F534" s="76"/>
      <c r="G534" s="173"/>
      <c r="H534" s="76"/>
      <c r="I534" s="76"/>
      <c r="J534" s="76"/>
      <c r="K534" s="76"/>
      <c r="L534" s="76"/>
      <c r="M534" s="76"/>
      <c r="N534" s="76"/>
      <c r="O534" s="76"/>
      <c r="P534" s="76"/>
      <c r="Q534" s="76"/>
      <c r="R534" s="76"/>
      <c r="S534" s="76"/>
      <c r="T534" s="76"/>
      <c r="U534" s="76"/>
      <c r="V534" s="76"/>
    </row>
    <row r="535">
      <c r="A535" s="76"/>
      <c r="B535" s="76"/>
      <c r="C535" s="76"/>
      <c r="D535" s="76"/>
      <c r="E535" s="76"/>
      <c r="F535" s="76"/>
      <c r="G535" s="173"/>
      <c r="H535" s="76"/>
      <c r="I535" s="76"/>
      <c r="J535" s="76"/>
      <c r="K535" s="76"/>
      <c r="L535" s="76"/>
      <c r="M535" s="76"/>
      <c r="N535" s="76"/>
      <c r="O535" s="76"/>
      <c r="P535" s="76"/>
      <c r="Q535" s="76"/>
      <c r="R535" s="76"/>
      <c r="S535" s="76"/>
      <c r="T535" s="76"/>
      <c r="U535" s="76"/>
      <c r="V535" s="76"/>
    </row>
    <row r="536">
      <c r="A536" s="76"/>
      <c r="B536" s="76"/>
      <c r="C536" s="76"/>
      <c r="D536" s="76"/>
      <c r="E536" s="76"/>
      <c r="F536" s="76"/>
      <c r="G536" s="173"/>
      <c r="H536" s="76"/>
      <c r="I536" s="76"/>
      <c r="J536" s="76"/>
      <c r="K536" s="76"/>
      <c r="L536" s="76"/>
      <c r="M536" s="76"/>
      <c r="N536" s="76"/>
      <c r="O536" s="76"/>
      <c r="P536" s="76"/>
      <c r="Q536" s="76"/>
      <c r="R536" s="76"/>
      <c r="S536" s="76"/>
      <c r="T536" s="76"/>
      <c r="U536" s="76"/>
      <c r="V536" s="76"/>
    </row>
    <row r="537">
      <c r="A537" s="76"/>
      <c r="B537" s="76"/>
      <c r="C537" s="76"/>
      <c r="D537" s="76"/>
      <c r="E537" s="76"/>
      <c r="F537" s="76"/>
      <c r="G537" s="173"/>
      <c r="H537" s="76"/>
      <c r="I537" s="76"/>
      <c r="J537" s="76"/>
      <c r="K537" s="76"/>
      <c r="L537" s="76"/>
      <c r="M537" s="76"/>
      <c r="N537" s="76"/>
      <c r="O537" s="76"/>
      <c r="P537" s="76"/>
      <c r="Q537" s="76"/>
      <c r="R537" s="76"/>
      <c r="S537" s="76"/>
      <c r="T537" s="76"/>
      <c r="U537" s="76"/>
      <c r="V537" s="76"/>
    </row>
    <row r="538">
      <c r="A538" s="76"/>
      <c r="B538" s="76"/>
      <c r="C538" s="76"/>
      <c r="D538" s="76"/>
      <c r="E538" s="76"/>
      <c r="F538" s="76"/>
      <c r="G538" s="173"/>
      <c r="H538" s="76"/>
      <c r="I538" s="76"/>
      <c r="J538" s="76"/>
      <c r="K538" s="76"/>
      <c r="L538" s="76"/>
      <c r="M538" s="76"/>
      <c r="N538" s="76"/>
      <c r="O538" s="76"/>
      <c r="P538" s="76"/>
      <c r="Q538" s="76"/>
      <c r="R538" s="76"/>
      <c r="S538" s="76"/>
      <c r="T538" s="76"/>
      <c r="U538" s="76"/>
      <c r="V538" s="76"/>
    </row>
    <row r="539">
      <c r="A539" s="76"/>
      <c r="B539" s="76"/>
      <c r="C539" s="76"/>
      <c r="D539" s="76"/>
      <c r="E539" s="76"/>
      <c r="F539" s="76"/>
      <c r="G539" s="173"/>
      <c r="H539" s="76"/>
      <c r="I539" s="76"/>
      <c r="J539" s="76"/>
      <c r="K539" s="76"/>
      <c r="L539" s="76"/>
      <c r="M539" s="76"/>
      <c r="N539" s="76"/>
      <c r="O539" s="76"/>
      <c r="P539" s="76"/>
      <c r="Q539" s="76"/>
      <c r="R539" s="76"/>
      <c r="S539" s="76"/>
      <c r="T539" s="76"/>
      <c r="U539" s="76"/>
      <c r="V539" s="76"/>
    </row>
    <row r="540">
      <c r="A540" s="76"/>
      <c r="B540" s="76"/>
      <c r="C540" s="76"/>
      <c r="D540" s="76"/>
      <c r="E540" s="76"/>
      <c r="F540" s="76"/>
      <c r="G540" s="173"/>
      <c r="H540" s="76"/>
      <c r="I540" s="76"/>
      <c r="J540" s="76"/>
      <c r="K540" s="76"/>
      <c r="L540" s="76"/>
      <c r="M540" s="76"/>
      <c r="N540" s="76"/>
      <c r="O540" s="76"/>
      <c r="P540" s="76"/>
      <c r="Q540" s="76"/>
      <c r="R540" s="76"/>
      <c r="S540" s="76"/>
      <c r="T540" s="76"/>
      <c r="U540" s="76"/>
      <c r="V540" s="76"/>
    </row>
    <row r="541">
      <c r="A541" s="76"/>
      <c r="B541" s="76"/>
      <c r="C541" s="76"/>
      <c r="D541" s="76"/>
      <c r="E541" s="76"/>
      <c r="F541" s="76"/>
      <c r="G541" s="173"/>
      <c r="H541" s="76"/>
      <c r="I541" s="76"/>
      <c r="J541" s="76"/>
      <c r="K541" s="76"/>
      <c r="L541" s="76"/>
      <c r="M541" s="76"/>
      <c r="N541" s="76"/>
      <c r="O541" s="76"/>
      <c r="P541" s="76"/>
      <c r="Q541" s="76"/>
      <c r="R541" s="76"/>
      <c r="S541" s="76"/>
      <c r="T541" s="76"/>
      <c r="U541" s="76"/>
      <c r="V541" s="76"/>
    </row>
    <row r="542">
      <c r="A542" s="76"/>
      <c r="B542" s="76"/>
      <c r="C542" s="76"/>
      <c r="D542" s="76"/>
      <c r="E542" s="76"/>
      <c r="F542" s="76"/>
      <c r="G542" s="173"/>
      <c r="H542" s="76"/>
      <c r="I542" s="76"/>
      <c r="J542" s="76"/>
      <c r="K542" s="76"/>
      <c r="L542" s="76"/>
      <c r="M542" s="76"/>
      <c r="N542" s="76"/>
      <c r="O542" s="76"/>
      <c r="P542" s="76"/>
      <c r="Q542" s="76"/>
      <c r="R542" s="76"/>
      <c r="S542" s="76"/>
      <c r="T542" s="76"/>
      <c r="U542" s="76"/>
      <c r="V542" s="76"/>
    </row>
    <row r="543">
      <c r="A543" s="76"/>
      <c r="B543" s="76"/>
      <c r="C543" s="76"/>
      <c r="D543" s="76"/>
      <c r="E543" s="76"/>
      <c r="F543" s="76"/>
      <c r="G543" s="173"/>
      <c r="H543" s="76"/>
      <c r="I543" s="76"/>
      <c r="J543" s="76"/>
      <c r="K543" s="76"/>
      <c r="L543" s="76"/>
      <c r="M543" s="76"/>
      <c r="N543" s="76"/>
      <c r="O543" s="76"/>
      <c r="P543" s="76"/>
      <c r="Q543" s="76"/>
      <c r="R543" s="76"/>
      <c r="S543" s="76"/>
      <c r="T543" s="76"/>
      <c r="U543" s="76"/>
      <c r="V543" s="76"/>
    </row>
    <row r="544">
      <c r="A544" s="76"/>
      <c r="B544" s="76"/>
      <c r="C544" s="76"/>
      <c r="D544" s="76"/>
      <c r="E544" s="76"/>
      <c r="F544" s="76"/>
      <c r="G544" s="173"/>
      <c r="H544" s="76"/>
      <c r="I544" s="76"/>
      <c r="J544" s="76"/>
      <c r="K544" s="76"/>
      <c r="L544" s="76"/>
      <c r="M544" s="76"/>
      <c r="N544" s="76"/>
      <c r="O544" s="76"/>
      <c r="P544" s="76"/>
      <c r="Q544" s="76"/>
      <c r="R544" s="76"/>
      <c r="S544" s="76"/>
      <c r="T544" s="76"/>
      <c r="U544" s="76"/>
      <c r="V544" s="76"/>
    </row>
    <row r="545">
      <c r="A545" s="76"/>
      <c r="B545" s="76"/>
      <c r="C545" s="76"/>
      <c r="D545" s="76"/>
      <c r="E545" s="76"/>
      <c r="F545" s="76"/>
      <c r="G545" s="173"/>
      <c r="H545" s="76"/>
      <c r="I545" s="76"/>
      <c r="J545" s="76"/>
      <c r="K545" s="76"/>
      <c r="L545" s="76"/>
      <c r="M545" s="76"/>
      <c r="N545" s="76"/>
      <c r="O545" s="76"/>
      <c r="P545" s="76"/>
      <c r="Q545" s="76"/>
      <c r="R545" s="76"/>
      <c r="S545" s="76"/>
      <c r="T545" s="76"/>
      <c r="U545" s="76"/>
      <c r="V545" s="76"/>
    </row>
    <row r="546">
      <c r="A546" s="76"/>
      <c r="B546" s="76"/>
      <c r="C546" s="76"/>
      <c r="D546" s="76"/>
      <c r="E546" s="76"/>
      <c r="F546" s="76"/>
      <c r="G546" s="173"/>
      <c r="H546" s="76"/>
      <c r="I546" s="76"/>
      <c r="J546" s="76"/>
      <c r="K546" s="76"/>
      <c r="L546" s="76"/>
      <c r="M546" s="76"/>
      <c r="N546" s="76"/>
      <c r="O546" s="76"/>
      <c r="P546" s="76"/>
      <c r="Q546" s="76"/>
      <c r="R546" s="76"/>
      <c r="S546" s="76"/>
      <c r="T546" s="76"/>
      <c r="U546" s="76"/>
      <c r="V546" s="76"/>
    </row>
    <row r="547">
      <c r="A547" s="76"/>
      <c r="B547" s="76"/>
      <c r="C547" s="76"/>
      <c r="D547" s="76"/>
      <c r="E547" s="76"/>
      <c r="F547" s="76"/>
      <c r="G547" s="173"/>
      <c r="H547" s="76"/>
      <c r="I547" s="76"/>
      <c r="J547" s="76"/>
      <c r="K547" s="76"/>
      <c r="L547" s="76"/>
      <c r="M547" s="76"/>
      <c r="N547" s="76"/>
      <c r="O547" s="76"/>
      <c r="P547" s="76"/>
      <c r="Q547" s="76"/>
      <c r="R547" s="76"/>
      <c r="S547" s="76"/>
      <c r="T547" s="76"/>
      <c r="U547" s="76"/>
      <c r="V547" s="76"/>
    </row>
    <row r="548">
      <c r="A548" s="76"/>
      <c r="B548" s="76"/>
      <c r="C548" s="76"/>
      <c r="D548" s="76"/>
      <c r="E548" s="76"/>
      <c r="F548" s="76"/>
      <c r="G548" s="173"/>
      <c r="H548" s="76"/>
      <c r="I548" s="76"/>
      <c r="J548" s="76"/>
      <c r="K548" s="76"/>
      <c r="L548" s="76"/>
      <c r="M548" s="76"/>
      <c r="N548" s="76"/>
      <c r="O548" s="76"/>
      <c r="P548" s="76"/>
      <c r="Q548" s="76"/>
      <c r="R548" s="76"/>
      <c r="S548" s="76"/>
      <c r="T548" s="76"/>
      <c r="U548" s="76"/>
      <c r="V548" s="76"/>
    </row>
    <row r="549">
      <c r="A549" s="76"/>
      <c r="B549" s="76"/>
      <c r="C549" s="76"/>
      <c r="D549" s="76"/>
      <c r="E549" s="76"/>
      <c r="F549" s="76"/>
      <c r="G549" s="173"/>
      <c r="H549" s="76"/>
      <c r="I549" s="76"/>
      <c r="J549" s="76"/>
      <c r="K549" s="76"/>
      <c r="L549" s="76"/>
      <c r="M549" s="76"/>
      <c r="N549" s="76"/>
      <c r="O549" s="76"/>
      <c r="P549" s="76"/>
      <c r="Q549" s="76"/>
      <c r="R549" s="76"/>
      <c r="S549" s="76"/>
      <c r="T549" s="76"/>
      <c r="U549" s="76"/>
      <c r="V549" s="76"/>
    </row>
    <row r="550">
      <c r="A550" s="76"/>
      <c r="B550" s="76"/>
      <c r="C550" s="76"/>
      <c r="D550" s="76"/>
      <c r="E550" s="76"/>
      <c r="F550" s="76"/>
      <c r="G550" s="173"/>
      <c r="H550" s="76"/>
      <c r="I550" s="76"/>
      <c r="J550" s="76"/>
      <c r="K550" s="76"/>
      <c r="L550" s="76"/>
      <c r="M550" s="76"/>
      <c r="N550" s="76"/>
      <c r="O550" s="76"/>
      <c r="P550" s="76"/>
      <c r="Q550" s="76"/>
      <c r="R550" s="76"/>
      <c r="S550" s="76"/>
      <c r="T550" s="76"/>
      <c r="U550" s="76"/>
      <c r="V550" s="76"/>
    </row>
    <row r="551">
      <c r="A551" s="76"/>
      <c r="B551" s="76"/>
      <c r="C551" s="76"/>
      <c r="D551" s="76"/>
      <c r="E551" s="76"/>
      <c r="F551" s="76"/>
      <c r="G551" s="173"/>
      <c r="H551" s="76"/>
      <c r="I551" s="76"/>
      <c r="J551" s="76"/>
      <c r="K551" s="76"/>
      <c r="L551" s="76"/>
      <c r="M551" s="76"/>
      <c r="N551" s="76"/>
      <c r="O551" s="76"/>
      <c r="P551" s="76"/>
      <c r="Q551" s="76"/>
      <c r="R551" s="76"/>
      <c r="S551" s="76"/>
      <c r="T551" s="76"/>
      <c r="U551" s="76"/>
      <c r="V551" s="76"/>
    </row>
    <row r="552">
      <c r="A552" s="76"/>
      <c r="B552" s="76"/>
      <c r="C552" s="76"/>
      <c r="D552" s="76"/>
      <c r="E552" s="76"/>
      <c r="F552" s="76"/>
      <c r="G552" s="173"/>
      <c r="H552" s="76"/>
      <c r="I552" s="76"/>
      <c r="J552" s="76"/>
      <c r="K552" s="76"/>
      <c r="L552" s="76"/>
      <c r="M552" s="76"/>
      <c r="N552" s="76"/>
      <c r="O552" s="76"/>
      <c r="P552" s="76"/>
      <c r="Q552" s="76"/>
      <c r="R552" s="76"/>
      <c r="S552" s="76"/>
      <c r="T552" s="76"/>
      <c r="U552" s="76"/>
      <c r="V552" s="76"/>
    </row>
    <row r="553">
      <c r="A553" s="76"/>
      <c r="B553" s="76"/>
      <c r="C553" s="76"/>
      <c r="D553" s="76"/>
      <c r="E553" s="76"/>
      <c r="F553" s="76"/>
      <c r="G553" s="173"/>
      <c r="H553" s="76"/>
      <c r="I553" s="76"/>
      <c r="J553" s="76"/>
      <c r="K553" s="76"/>
      <c r="L553" s="76"/>
      <c r="M553" s="76"/>
      <c r="N553" s="76"/>
      <c r="O553" s="76"/>
      <c r="P553" s="76"/>
      <c r="Q553" s="76"/>
      <c r="R553" s="76"/>
      <c r="S553" s="76"/>
      <c r="T553" s="76"/>
      <c r="U553" s="76"/>
      <c r="V553" s="76"/>
    </row>
    <row r="554">
      <c r="A554" s="76"/>
      <c r="B554" s="76"/>
      <c r="C554" s="76"/>
      <c r="D554" s="76"/>
      <c r="E554" s="76"/>
      <c r="F554" s="76"/>
      <c r="G554" s="173"/>
      <c r="H554" s="76"/>
      <c r="I554" s="76"/>
      <c r="J554" s="76"/>
      <c r="K554" s="76"/>
      <c r="L554" s="76"/>
      <c r="M554" s="76"/>
      <c r="N554" s="76"/>
      <c r="O554" s="76"/>
      <c r="P554" s="76"/>
      <c r="Q554" s="76"/>
      <c r="R554" s="76"/>
      <c r="S554" s="76"/>
      <c r="T554" s="76"/>
      <c r="U554" s="76"/>
      <c r="V554" s="76"/>
    </row>
    <row r="555">
      <c r="A555" s="76"/>
      <c r="B555" s="76"/>
      <c r="C555" s="76"/>
      <c r="D555" s="76"/>
      <c r="E555" s="76"/>
      <c r="F555" s="76"/>
      <c r="G555" s="173"/>
      <c r="H555" s="76"/>
      <c r="I555" s="76"/>
      <c r="J555" s="76"/>
      <c r="K555" s="76"/>
      <c r="L555" s="76"/>
      <c r="M555" s="76"/>
      <c r="N555" s="76"/>
      <c r="O555" s="76"/>
      <c r="P555" s="76"/>
      <c r="Q555" s="76"/>
      <c r="R555" s="76"/>
      <c r="S555" s="76"/>
      <c r="T555" s="76"/>
      <c r="U555" s="76"/>
      <c r="V555" s="76"/>
    </row>
    <row r="556">
      <c r="A556" s="76"/>
      <c r="B556" s="76"/>
      <c r="C556" s="76"/>
      <c r="D556" s="76"/>
      <c r="E556" s="76"/>
      <c r="F556" s="76"/>
      <c r="G556" s="173"/>
      <c r="H556" s="76"/>
      <c r="I556" s="76"/>
      <c r="J556" s="76"/>
      <c r="K556" s="76"/>
      <c r="L556" s="76"/>
      <c r="M556" s="76"/>
      <c r="N556" s="76"/>
      <c r="O556" s="76"/>
      <c r="P556" s="76"/>
      <c r="Q556" s="76"/>
      <c r="R556" s="76"/>
      <c r="S556" s="76"/>
      <c r="T556" s="76"/>
      <c r="U556" s="76"/>
      <c r="V556" s="76"/>
    </row>
    <row r="557">
      <c r="A557" s="76"/>
      <c r="B557" s="76"/>
      <c r="C557" s="76"/>
      <c r="D557" s="76"/>
      <c r="E557" s="76"/>
      <c r="F557" s="76"/>
      <c r="G557" s="173"/>
      <c r="H557" s="76"/>
      <c r="I557" s="76"/>
      <c r="J557" s="76"/>
      <c r="K557" s="76"/>
      <c r="L557" s="76"/>
      <c r="M557" s="76"/>
      <c r="N557" s="76"/>
      <c r="O557" s="76"/>
      <c r="P557" s="76"/>
      <c r="Q557" s="76"/>
      <c r="R557" s="76"/>
      <c r="S557" s="76"/>
      <c r="T557" s="76"/>
      <c r="U557" s="76"/>
      <c r="V557" s="76"/>
    </row>
    <row r="558">
      <c r="A558" s="76"/>
      <c r="B558" s="76"/>
      <c r="C558" s="76"/>
      <c r="D558" s="76"/>
      <c r="E558" s="76"/>
      <c r="F558" s="76"/>
      <c r="G558" s="173"/>
      <c r="H558" s="76"/>
      <c r="I558" s="76"/>
      <c r="J558" s="76"/>
      <c r="K558" s="76"/>
      <c r="L558" s="76"/>
      <c r="M558" s="76"/>
      <c r="N558" s="76"/>
      <c r="O558" s="76"/>
      <c r="P558" s="76"/>
      <c r="Q558" s="76"/>
      <c r="R558" s="76"/>
      <c r="S558" s="76"/>
      <c r="T558" s="76"/>
      <c r="U558" s="76"/>
      <c r="V558" s="76"/>
    </row>
    <row r="559">
      <c r="A559" s="76"/>
      <c r="B559" s="76"/>
      <c r="C559" s="76"/>
      <c r="D559" s="76"/>
      <c r="E559" s="76"/>
      <c r="F559" s="76"/>
      <c r="G559" s="173"/>
      <c r="H559" s="76"/>
      <c r="I559" s="76"/>
      <c r="J559" s="76"/>
      <c r="K559" s="76"/>
      <c r="L559" s="76"/>
      <c r="M559" s="76"/>
      <c r="N559" s="76"/>
      <c r="O559" s="76"/>
      <c r="P559" s="76"/>
      <c r="Q559" s="76"/>
      <c r="R559" s="76"/>
      <c r="S559" s="76"/>
      <c r="T559" s="76"/>
      <c r="U559" s="76"/>
      <c r="V559" s="76"/>
    </row>
    <row r="560">
      <c r="A560" s="76"/>
      <c r="B560" s="76"/>
      <c r="C560" s="76"/>
      <c r="D560" s="76"/>
      <c r="E560" s="76"/>
      <c r="F560" s="76"/>
      <c r="G560" s="173"/>
      <c r="H560" s="76"/>
      <c r="I560" s="76"/>
      <c r="J560" s="76"/>
      <c r="K560" s="76"/>
      <c r="L560" s="76"/>
      <c r="M560" s="76"/>
      <c r="N560" s="76"/>
      <c r="O560" s="76"/>
      <c r="P560" s="76"/>
      <c r="Q560" s="76"/>
      <c r="R560" s="76"/>
      <c r="S560" s="76"/>
      <c r="T560" s="76"/>
      <c r="U560" s="76"/>
      <c r="V560" s="76"/>
    </row>
    <row r="561">
      <c r="A561" s="76"/>
      <c r="B561" s="76"/>
      <c r="C561" s="76"/>
      <c r="D561" s="76"/>
      <c r="E561" s="76"/>
      <c r="F561" s="76"/>
      <c r="G561" s="173"/>
      <c r="H561" s="76"/>
      <c r="I561" s="76"/>
      <c r="J561" s="76"/>
      <c r="K561" s="76"/>
      <c r="L561" s="76"/>
      <c r="M561" s="76"/>
      <c r="N561" s="76"/>
      <c r="O561" s="76"/>
      <c r="P561" s="76"/>
      <c r="Q561" s="76"/>
      <c r="R561" s="76"/>
      <c r="S561" s="76"/>
      <c r="T561" s="76"/>
      <c r="U561" s="76"/>
      <c r="V561" s="76"/>
    </row>
    <row r="562">
      <c r="A562" s="76"/>
      <c r="B562" s="76"/>
      <c r="C562" s="76"/>
      <c r="D562" s="76"/>
      <c r="E562" s="76"/>
      <c r="F562" s="76"/>
      <c r="G562" s="173"/>
      <c r="H562" s="76"/>
      <c r="I562" s="76"/>
      <c r="J562" s="76"/>
      <c r="K562" s="76"/>
      <c r="L562" s="76"/>
      <c r="M562" s="76"/>
      <c r="N562" s="76"/>
      <c r="O562" s="76"/>
      <c r="P562" s="76"/>
      <c r="Q562" s="76"/>
      <c r="R562" s="76"/>
      <c r="S562" s="76"/>
      <c r="T562" s="76"/>
      <c r="U562" s="76"/>
      <c r="V562" s="76"/>
    </row>
    <row r="563">
      <c r="A563" s="76"/>
      <c r="B563" s="76"/>
      <c r="C563" s="76"/>
      <c r="D563" s="76"/>
      <c r="E563" s="76"/>
      <c r="F563" s="76"/>
      <c r="G563" s="173"/>
      <c r="H563" s="76"/>
      <c r="I563" s="76"/>
      <c r="J563" s="76"/>
      <c r="K563" s="76"/>
      <c r="L563" s="76"/>
      <c r="M563" s="76"/>
      <c r="N563" s="76"/>
      <c r="O563" s="76"/>
      <c r="P563" s="76"/>
      <c r="Q563" s="76"/>
      <c r="R563" s="76"/>
      <c r="S563" s="76"/>
      <c r="T563" s="76"/>
      <c r="U563" s="76"/>
      <c r="V563" s="76"/>
    </row>
    <row r="564">
      <c r="A564" s="76"/>
      <c r="B564" s="76"/>
      <c r="C564" s="76"/>
      <c r="D564" s="76"/>
      <c r="E564" s="76"/>
      <c r="F564" s="76"/>
      <c r="G564" s="173"/>
      <c r="H564" s="76"/>
      <c r="I564" s="76"/>
      <c r="J564" s="76"/>
      <c r="K564" s="76"/>
      <c r="L564" s="76"/>
      <c r="M564" s="76"/>
      <c r="N564" s="76"/>
      <c r="O564" s="76"/>
      <c r="P564" s="76"/>
      <c r="Q564" s="76"/>
      <c r="R564" s="76"/>
      <c r="S564" s="76"/>
      <c r="T564" s="76"/>
      <c r="U564" s="76"/>
      <c r="V564" s="76"/>
    </row>
    <row r="565">
      <c r="A565" s="76"/>
      <c r="B565" s="76"/>
      <c r="C565" s="76"/>
      <c r="D565" s="76"/>
      <c r="E565" s="76"/>
      <c r="F565" s="76"/>
      <c r="G565" s="173"/>
      <c r="H565" s="76"/>
      <c r="I565" s="76"/>
      <c r="J565" s="76"/>
      <c r="K565" s="76"/>
      <c r="L565" s="76"/>
      <c r="M565" s="76"/>
      <c r="N565" s="76"/>
      <c r="O565" s="76"/>
      <c r="P565" s="76"/>
      <c r="Q565" s="76"/>
      <c r="R565" s="76"/>
      <c r="S565" s="76"/>
      <c r="T565" s="76"/>
      <c r="U565" s="76"/>
      <c r="V565" s="76"/>
    </row>
    <row r="566">
      <c r="A566" s="76"/>
      <c r="B566" s="76"/>
      <c r="C566" s="76"/>
      <c r="D566" s="76"/>
      <c r="E566" s="76"/>
      <c r="F566" s="76"/>
      <c r="G566" s="173"/>
      <c r="H566" s="76"/>
      <c r="I566" s="76"/>
      <c r="J566" s="76"/>
      <c r="K566" s="76"/>
      <c r="L566" s="76"/>
      <c r="M566" s="76"/>
      <c r="N566" s="76"/>
      <c r="O566" s="76"/>
      <c r="P566" s="76"/>
      <c r="Q566" s="76"/>
      <c r="R566" s="76"/>
      <c r="S566" s="76"/>
      <c r="T566" s="76"/>
      <c r="U566" s="76"/>
      <c r="V566" s="76"/>
    </row>
    <row r="567">
      <c r="A567" s="76"/>
      <c r="B567" s="76"/>
      <c r="C567" s="76"/>
      <c r="D567" s="76"/>
      <c r="E567" s="76"/>
      <c r="F567" s="76"/>
      <c r="G567" s="173"/>
      <c r="H567" s="76"/>
      <c r="I567" s="76"/>
      <c r="J567" s="76"/>
      <c r="K567" s="76"/>
      <c r="L567" s="76"/>
      <c r="M567" s="76"/>
      <c r="N567" s="76"/>
      <c r="O567" s="76"/>
      <c r="P567" s="76"/>
      <c r="Q567" s="76"/>
      <c r="R567" s="76"/>
      <c r="S567" s="76"/>
      <c r="T567" s="76"/>
      <c r="U567" s="76"/>
      <c r="V567" s="76"/>
    </row>
    <row r="568">
      <c r="A568" s="76"/>
      <c r="B568" s="76"/>
      <c r="C568" s="76"/>
      <c r="D568" s="76"/>
      <c r="E568" s="76"/>
      <c r="F568" s="76"/>
      <c r="G568" s="173"/>
      <c r="H568" s="76"/>
      <c r="I568" s="76"/>
      <c r="J568" s="76"/>
      <c r="K568" s="76"/>
      <c r="L568" s="76"/>
      <c r="M568" s="76"/>
      <c r="N568" s="76"/>
      <c r="O568" s="76"/>
      <c r="P568" s="76"/>
      <c r="Q568" s="76"/>
      <c r="R568" s="76"/>
      <c r="S568" s="76"/>
      <c r="T568" s="76"/>
      <c r="U568" s="76"/>
      <c r="V568" s="76"/>
    </row>
    <row r="569">
      <c r="A569" s="76"/>
      <c r="B569" s="76"/>
      <c r="C569" s="76"/>
      <c r="D569" s="76"/>
      <c r="E569" s="76"/>
      <c r="F569" s="76"/>
      <c r="G569" s="173"/>
      <c r="H569" s="76"/>
      <c r="I569" s="76"/>
      <c r="J569" s="76"/>
      <c r="K569" s="76"/>
      <c r="L569" s="76"/>
      <c r="M569" s="76"/>
      <c r="N569" s="76"/>
      <c r="O569" s="76"/>
      <c r="P569" s="76"/>
      <c r="Q569" s="76"/>
      <c r="R569" s="76"/>
      <c r="S569" s="76"/>
      <c r="T569" s="76"/>
      <c r="U569" s="76"/>
      <c r="V569" s="76"/>
    </row>
    <row r="570">
      <c r="A570" s="76"/>
      <c r="B570" s="76"/>
      <c r="C570" s="76"/>
      <c r="D570" s="76"/>
      <c r="E570" s="76"/>
      <c r="F570" s="76"/>
      <c r="G570" s="173"/>
      <c r="H570" s="76"/>
      <c r="I570" s="76"/>
      <c r="J570" s="76"/>
      <c r="K570" s="76"/>
      <c r="L570" s="76"/>
      <c r="M570" s="76"/>
      <c r="N570" s="76"/>
      <c r="O570" s="76"/>
      <c r="P570" s="76"/>
      <c r="Q570" s="76"/>
      <c r="R570" s="76"/>
      <c r="S570" s="76"/>
      <c r="T570" s="76"/>
      <c r="U570" s="76"/>
      <c r="V570" s="76"/>
    </row>
    <row r="571">
      <c r="A571" s="76"/>
      <c r="B571" s="76"/>
      <c r="C571" s="76"/>
      <c r="D571" s="76"/>
      <c r="E571" s="76"/>
      <c r="F571" s="76"/>
      <c r="G571" s="173"/>
      <c r="H571" s="76"/>
      <c r="I571" s="76"/>
      <c r="J571" s="76"/>
      <c r="K571" s="76"/>
      <c r="L571" s="76"/>
      <c r="M571" s="76"/>
      <c r="N571" s="76"/>
      <c r="O571" s="76"/>
      <c r="P571" s="76"/>
      <c r="Q571" s="76"/>
      <c r="R571" s="76"/>
      <c r="S571" s="76"/>
      <c r="T571" s="76"/>
      <c r="U571" s="76"/>
      <c r="V571" s="76"/>
    </row>
    <row r="572">
      <c r="A572" s="76"/>
      <c r="B572" s="76"/>
      <c r="C572" s="76"/>
      <c r="D572" s="76"/>
      <c r="E572" s="76"/>
      <c r="F572" s="76"/>
      <c r="G572" s="173"/>
      <c r="H572" s="76"/>
      <c r="I572" s="76"/>
      <c r="J572" s="76"/>
      <c r="K572" s="76"/>
      <c r="L572" s="76"/>
      <c r="M572" s="76"/>
      <c r="N572" s="76"/>
      <c r="O572" s="76"/>
      <c r="P572" s="76"/>
      <c r="Q572" s="76"/>
      <c r="R572" s="76"/>
      <c r="S572" s="76"/>
      <c r="T572" s="76"/>
      <c r="U572" s="76"/>
      <c r="V572" s="76"/>
    </row>
    <row r="573">
      <c r="A573" s="76"/>
      <c r="B573" s="76"/>
      <c r="C573" s="76"/>
      <c r="D573" s="76"/>
      <c r="E573" s="76"/>
      <c r="F573" s="76"/>
      <c r="G573" s="173"/>
      <c r="H573" s="76"/>
      <c r="I573" s="76"/>
      <c r="J573" s="76"/>
      <c r="K573" s="76"/>
      <c r="L573" s="76"/>
      <c r="M573" s="76"/>
      <c r="N573" s="76"/>
      <c r="O573" s="76"/>
      <c r="P573" s="76"/>
      <c r="Q573" s="76"/>
      <c r="R573" s="76"/>
      <c r="S573" s="76"/>
      <c r="T573" s="76"/>
      <c r="U573" s="76"/>
      <c r="V573" s="76"/>
    </row>
    <row r="574">
      <c r="A574" s="76"/>
      <c r="B574" s="76"/>
      <c r="C574" s="76"/>
      <c r="D574" s="76"/>
      <c r="E574" s="76"/>
      <c r="F574" s="76"/>
      <c r="G574" s="173"/>
      <c r="H574" s="76"/>
      <c r="I574" s="76"/>
      <c r="J574" s="76"/>
      <c r="K574" s="76"/>
      <c r="L574" s="76"/>
      <c r="M574" s="76"/>
      <c r="N574" s="76"/>
      <c r="O574" s="76"/>
      <c r="P574" s="76"/>
      <c r="Q574" s="76"/>
      <c r="R574" s="76"/>
      <c r="S574" s="76"/>
      <c r="T574" s="76"/>
      <c r="U574" s="76"/>
      <c r="V574" s="76"/>
    </row>
    <row r="575">
      <c r="A575" s="76"/>
      <c r="B575" s="76"/>
      <c r="C575" s="76"/>
      <c r="D575" s="76"/>
      <c r="E575" s="76"/>
      <c r="F575" s="76"/>
      <c r="G575" s="173"/>
      <c r="H575" s="76"/>
      <c r="I575" s="76"/>
      <c r="J575" s="76"/>
      <c r="K575" s="76"/>
      <c r="L575" s="76"/>
      <c r="M575" s="76"/>
      <c r="N575" s="76"/>
      <c r="O575" s="76"/>
      <c r="P575" s="76"/>
      <c r="Q575" s="76"/>
      <c r="R575" s="76"/>
      <c r="S575" s="76"/>
      <c r="T575" s="76"/>
      <c r="U575" s="76"/>
      <c r="V575" s="76"/>
    </row>
    <row r="576">
      <c r="A576" s="76"/>
      <c r="B576" s="76"/>
      <c r="C576" s="76"/>
      <c r="D576" s="76"/>
      <c r="E576" s="76"/>
      <c r="F576" s="76"/>
      <c r="G576" s="173"/>
      <c r="H576" s="76"/>
      <c r="I576" s="76"/>
      <c r="J576" s="76"/>
      <c r="K576" s="76"/>
      <c r="L576" s="76"/>
      <c r="M576" s="76"/>
      <c r="N576" s="76"/>
      <c r="O576" s="76"/>
      <c r="P576" s="76"/>
      <c r="Q576" s="76"/>
      <c r="R576" s="76"/>
      <c r="S576" s="76"/>
      <c r="T576" s="76"/>
      <c r="U576" s="76"/>
      <c r="V576" s="76"/>
    </row>
    <row r="577">
      <c r="A577" s="76"/>
      <c r="B577" s="76"/>
      <c r="C577" s="76"/>
      <c r="D577" s="76"/>
      <c r="E577" s="76"/>
      <c r="F577" s="76"/>
      <c r="G577" s="173"/>
      <c r="H577" s="76"/>
      <c r="I577" s="76"/>
      <c r="J577" s="76"/>
      <c r="K577" s="76"/>
      <c r="L577" s="76"/>
      <c r="M577" s="76"/>
      <c r="N577" s="76"/>
      <c r="O577" s="76"/>
      <c r="P577" s="76"/>
      <c r="Q577" s="76"/>
      <c r="R577" s="76"/>
      <c r="S577" s="76"/>
      <c r="T577" s="76"/>
      <c r="U577" s="76"/>
      <c r="V577" s="76"/>
    </row>
    <row r="578">
      <c r="A578" s="76"/>
      <c r="B578" s="76"/>
      <c r="C578" s="76"/>
      <c r="D578" s="76"/>
      <c r="E578" s="76"/>
      <c r="F578" s="76"/>
      <c r="G578" s="173"/>
      <c r="H578" s="76"/>
      <c r="I578" s="76"/>
      <c r="J578" s="76"/>
      <c r="K578" s="76"/>
      <c r="L578" s="76"/>
      <c r="M578" s="76"/>
      <c r="N578" s="76"/>
      <c r="O578" s="76"/>
      <c r="P578" s="76"/>
      <c r="Q578" s="76"/>
      <c r="R578" s="76"/>
      <c r="S578" s="76"/>
      <c r="T578" s="76"/>
      <c r="U578" s="76"/>
      <c r="V578" s="76"/>
    </row>
    <row r="579">
      <c r="A579" s="76"/>
      <c r="B579" s="76"/>
      <c r="C579" s="76"/>
      <c r="D579" s="76"/>
      <c r="E579" s="76"/>
      <c r="F579" s="76"/>
      <c r="G579" s="173"/>
      <c r="H579" s="76"/>
      <c r="I579" s="76"/>
      <c r="J579" s="76"/>
      <c r="K579" s="76"/>
      <c r="L579" s="76"/>
      <c r="M579" s="76"/>
      <c r="N579" s="76"/>
      <c r="O579" s="76"/>
      <c r="P579" s="76"/>
      <c r="Q579" s="76"/>
      <c r="R579" s="76"/>
      <c r="S579" s="76"/>
      <c r="T579" s="76"/>
      <c r="U579" s="76"/>
      <c r="V579" s="76"/>
    </row>
    <row r="580">
      <c r="A580" s="76"/>
      <c r="B580" s="76"/>
      <c r="C580" s="76"/>
      <c r="D580" s="76"/>
      <c r="E580" s="76"/>
      <c r="F580" s="76"/>
      <c r="G580" s="173"/>
      <c r="H580" s="76"/>
      <c r="I580" s="76"/>
      <c r="J580" s="76"/>
      <c r="K580" s="76"/>
      <c r="L580" s="76"/>
      <c r="M580" s="76"/>
      <c r="N580" s="76"/>
      <c r="O580" s="76"/>
      <c r="P580" s="76"/>
      <c r="Q580" s="76"/>
      <c r="R580" s="76"/>
      <c r="S580" s="76"/>
      <c r="T580" s="76"/>
      <c r="U580" s="76"/>
      <c r="V580" s="76"/>
    </row>
    <row r="581">
      <c r="A581" s="76"/>
      <c r="B581" s="76"/>
      <c r="C581" s="76"/>
      <c r="D581" s="76"/>
      <c r="E581" s="76"/>
      <c r="F581" s="76"/>
      <c r="G581" s="173"/>
      <c r="H581" s="76"/>
      <c r="I581" s="76"/>
      <c r="J581" s="76"/>
      <c r="K581" s="76"/>
      <c r="L581" s="76"/>
      <c r="M581" s="76"/>
      <c r="N581" s="76"/>
      <c r="O581" s="76"/>
      <c r="P581" s="76"/>
      <c r="Q581" s="76"/>
      <c r="R581" s="76"/>
      <c r="S581" s="76"/>
      <c r="T581" s="76"/>
      <c r="U581" s="76"/>
      <c r="V581" s="76"/>
    </row>
    <row r="582">
      <c r="A582" s="76"/>
      <c r="B582" s="76"/>
      <c r="C582" s="76"/>
      <c r="D582" s="76"/>
      <c r="E582" s="76"/>
      <c r="F582" s="76"/>
      <c r="G582" s="173"/>
      <c r="H582" s="76"/>
      <c r="I582" s="76"/>
      <c r="J582" s="76"/>
      <c r="K582" s="76"/>
      <c r="L582" s="76"/>
      <c r="M582" s="76"/>
      <c r="N582" s="76"/>
      <c r="O582" s="76"/>
      <c r="P582" s="76"/>
      <c r="Q582" s="76"/>
      <c r="R582" s="76"/>
      <c r="S582" s="76"/>
      <c r="T582" s="76"/>
      <c r="U582" s="76"/>
      <c r="V582" s="76"/>
    </row>
    <row r="583">
      <c r="A583" s="76"/>
      <c r="B583" s="76"/>
      <c r="C583" s="76"/>
      <c r="D583" s="76"/>
      <c r="E583" s="76"/>
      <c r="F583" s="76"/>
      <c r="G583" s="173"/>
      <c r="H583" s="76"/>
      <c r="I583" s="76"/>
      <c r="J583" s="76"/>
      <c r="K583" s="76"/>
      <c r="L583" s="76"/>
      <c r="M583" s="76"/>
      <c r="N583" s="76"/>
      <c r="O583" s="76"/>
      <c r="P583" s="76"/>
      <c r="Q583" s="76"/>
      <c r="R583" s="76"/>
      <c r="S583" s="76"/>
      <c r="T583" s="76"/>
      <c r="U583" s="76"/>
      <c r="V583" s="76"/>
    </row>
    <row r="584">
      <c r="A584" s="76"/>
      <c r="B584" s="76"/>
      <c r="C584" s="76"/>
      <c r="D584" s="76"/>
      <c r="E584" s="76"/>
      <c r="F584" s="76"/>
      <c r="G584" s="173"/>
      <c r="H584" s="76"/>
      <c r="I584" s="76"/>
      <c r="J584" s="76"/>
      <c r="K584" s="76"/>
      <c r="L584" s="76"/>
      <c r="M584" s="76"/>
      <c r="N584" s="76"/>
      <c r="O584" s="76"/>
      <c r="P584" s="76"/>
      <c r="Q584" s="76"/>
      <c r="R584" s="76"/>
      <c r="S584" s="76"/>
      <c r="T584" s="76"/>
      <c r="U584" s="76"/>
      <c r="V584" s="76"/>
    </row>
    <row r="585">
      <c r="A585" s="76"/>
      <c r="B585" s="76"/>
      <c r="C585" s="76"/>
      <c r="D585" s="76"/>
      <c r="E585" s="76"/>
      <c r="F585" s="76"/>
      <c r="G585" s="173"/>
      <c r="H585" s="76"/>
      <c r="I585" s="76"/>
      <c r="J585" s="76"/>
      <c r="K585" s="76"/>
      <c r="L585" s="76"/>
      <c r="M585" s="76"/>
      <c r="N585" s="76"/>
      <c r="O585" s="76"/>
      <c r="P585" s="76"/>
      <c r="Q585" s="76"/>
      <c r="R585" s="76"/>
      <c r="S585" s="76"/>
      <c r="T585" s="76"/>
      <c r="U585" s="76"/>
      <c r="V585" s="76"/>
    </row>
    <row r="586">
      <c r="A586" s="76"/>
      <c r="B586" s="76"/>
      <c r="C586" s="76"/>
      <c r="D586" s="76"/>
      <c r="E586" s="76"/>
      <c r="F586" s="76"/>
      <c r="G586" s="173"/>
      <c r="H586" s="76"/>
      <c r="I586" s="76"/>
      <c r="J586" s="76"/>
      <c r="K586" s="76"/>
      <c r="L586" s="76"/>
      <c r="M586" s="76"/>
      <c r="N586" s="76"/>
      <c r="O586" s="76"/>
      <c r="P586" s="76"/>
      <c r="Q586" s="76"/>
      <c r="R586" s="76"/>
      <c r="S586" s="76"/>
      <c r="T586" s="76"/>
      <c r="U586" s="76"/>
      <c r="V586" s="76"/>
    </row>
    <row r="587">
      <c r="A587" s="76"/>
      <c r="B587" s="76"/>
      <c r="C587" s="76"/>
      <c r="D587" s="76"/>
      <c r="E587" s="76"/>
      <c r="F587" s="76"/>
      <c r="G587" s="173"/>
      <c r="H587" s="76"/>
      <c r="I587" s="76"/>
      <c r="J587" s="76"/>
      <c r="K587" s="76"/>
      <c r="L587" s="76"/>
      <c r="M587" s="76"/>
      <c r="N587" s="76"/>
      <c r="O587" s="76"/>
      <c r="P587" s="76"/>
      <c r="Q587" s="76"/>
      <c r="R587" s="76"/>
      <c r="S587" s="76"/>
      <c r="T587" s="76"/>
      <c r="U587" s="76"/>
      <c r="V587" s="76"/>
    </row>
    <row r="588">
      <c r="A588" s="76"/>
      <c r="B588" s="76"/>
      <c r="C588" s="76"/>
      <c r="D588" s="76"/>
      <c r="E588" s="76"/>
      <c r="F588" s="76"/>
      <c r="G588" s="173"/>
      <c r="H588" s="76"/>
      <c r="I588" s="76"/>
      <c r="J588" s="76"/>
      <c r="K588" s="76"/>
      <c r="L588" s="76"/>
      <c r="M588" s="76"/>
      <c r="N588" s="76"/>
      <c r="O588" s="76"/>
      <c r="P588" s="76"/>
      <c r="Q588" s="76"/>
      <c r="R588" s="76"/>
      <c r="S588" s="76"/>
      <c r="T588" s="76"/>
      <c r="U588" s="76"/>
      <c r="V588" s="76"/>
    </row>
    <row r="589">
      <c r="A589" s="76"/>
      <c r="B589" s="76"/>
      <c r="C589" s="76"/>
      <c r="D589" s="76"/>
      <c r="E589" s="76"/>
      <c r="F589" s="76"/>
      <c r="G589" s="173"/>
      <c r="H589" s="76"/>
      <c r="I589" s="76"/>
      <c r="J589" s="76"/>
      <c r="K589" s="76"/>
      <c r="L589" s="76"/>
      <c r="M589" s="76"/>
      <c r="N589" s="76"/>
      <c r="O589" s="76"/>
      <c r="P589" s="76"/>
      <c r="Q589" s="76"/>
      <c r="R589" s="76"/>
      <c r="S589" s="76"/>
      <c r="T589" s="76"/>
      <c r="U589" s="76"/>
      <c r="V589" s="76"/>
    </row>
    <row r="590">
      <c r="A590" s="76"/>
      <c r="B590" s="76"/>
      <c r="C590" s="76"/>
      <c r="D590" s="76"/>
      <c r="E590" s="76"/>
      <c r="F590" s="76"/>
      <c r="G590" s="173"/>
      <c r="H590" s="76"/>
      <c r="I590" s="76"/>
      <c r="J590" s="76"/>
      <c r="K590" s="76"/>
      <c r="L590" s="76"/>
      <c r="M590" s="76"/>
      <c r="N590" s="76"/>
      <c r="O590" s="76"/>
      <c r="P590" s="76"/>
      <c r="Q590" s="76"/>
      <c r="R590" s="76"/>
      <c r="S590" s="76"/>
      <c r="T590" s="76"/>
      <c r="U590" s="76"/>
      <c r="V590" s="76"/>
    </row>
    <row r="591">
      <c r="A591" s="76"/>
      <c r="B591" s="76"/>
      <c r="C591" s="76"/>
      <c r="D591" s="76"/>
      <c r="E591" s="76"/>
      <c r="F591" s="76"/>
      <c r="G591" s="173"/>
      <c r="H591" s="76"/>
      <c r="I591" s="76"/>
      <c r="J591" s="76"/>
      <c r="K591" s="76"/>
      <c r="L591" s="76"/>
      <c r="M591" s="76"/>
      <c r="N591" s="76"/>
      <c r="O591" s="76"/>
      <c r="P591" s="76"/>
      <c r="Q591" s="76"/>
      <c r="R591" s="76"/>
      <c r="S591" s="76"/>
      <c r="T591" s="76"/>
      <c r="U591" s="76"/>
      <c r="V591" s="76"/>
    </row>
    <row r="592">
      <c r="A592" s="76"/>
      <c r="B592" s="76"/>
      <c r="C592" s="76"/>
      <c r="D592" s="76"/>
      <c r="E592" s="76"/>
      <c r="F592" s="76"/>
      <c r="G592" s="173"/>
      <c r="H592" s="76"/>
      <c r="I592" s="76"/>
      <c r="J592" s="76"/>
      <c r="K592" s="76"/>
      <c r="L592" s="76"/>
      <c r="M592" s="76"/>
      <c r="N592" s="76"/>
      <c r="O592" s="76"/>
      <c r="P592" s="76"/>
      <c r="Q592" s="76"/>
      <c r="R592" s="76"/>
      <c r="S592" s="76"/>
      <c r="T592" s="76"/>
      <c r="U592" s="76"/>
      <c r="V592" s="76"/>
    </row>
    <row r="593">
      <c r="A593" s="76"/>
      <c r="B593" s="76"/>
      <c r="C593" s="76"/>
      <c r="D593" s="76"/>
      <c r="E593" s="76"/>
      <c r="F593" s="76"/>
      <c r="G593" s="173"/>
      <c r="H593" s="76"/>
      <c r="I593" s="76"/>
      <c r="J593" s="76"/>
      <c r="K593" s="76"/>
      <c r="L593" s="76"/>
      <c r="M593" s="76"/>
      <c r="N593" s="76"/>
      <c r="O593" s="76"/>
      <c r="P593" s="76"/>
      <c r="Q593" s="76"/>
      <c r="R593" s="76"/>
      <c r="S593" s="76"/>
      <c r="T593" s="76"/>
      <c r="U593" s="76"/>
      <c r="V593" s="76"/>
    </row>
    <row r="594">
      <c r="A594" s="76"/>
      <c r="B594" s="76"/>
      <c r="C594" s="76"/>
      <c r="D594" s="76"/>
      <c r="E594" s="76"/>
      <c r="F594" s="76"/>
      <c r="G594" s="173"/>
      <c r="H594" s="76"/>
      <c r="I594" s="76"/>
      <c r="J594" s="76"/>
      <c r="K594" s="76"/>
      <c r="L594" s="76"/>
      <c r="M594" s="76"/>
      <c r="N594" s="76"/>
      <c r="O594" s="76"/>
      <c r="P594" s="76"/>
      <c r="Q594" s="76"/>
      <c r="R594" s="76"/>
      <c r="S594" s="76"/>
      <c r="T594" s="76"/>
      <c r="U594" s="76"/>
      <c r="V594" s="76"/>
    </row>
    <row r="595">
      <c r="A595" s="76"/>
      <c r="B595" s="76"/>
      <c r="C595" s="76"/>
      <c r="D595" s="76"/>
      <c r="E595" s="76"/>
      <c r="F595" s="76"/>
      <c r="G595" s="173"/>
      <c r="H595" s="76"/>
      <c r="I595" s="76"/>
      <c r="J595" s="76"/>
      <c r="K595" s="76"/>
      <c r="L595" s="76"/>
      <c r="M595" s="76"/>
      <c r="N595" s="76"/>
      <c r="O595" s="76"/>
      <c r="P595" s="76"/>
      <c r="Q595" s="76"/>
      <c r="R595" s="76"/>
      <c r="S595" s="76"/>
      <c r="T595" s="76"/>
      <c r="U595" s="76"/>
      <c r="V595" s="76"/>
    </row>
    <row r="596">
      <c r="A596" s="76"/>
      <c r="B596" s="76"/>
      <c r="C596" s="76"/>
      <c r="D596" s="76"/>
      <c r="E596" s="76"/>
      <c r="F596" s="76"/>
      <c r="G596" s="173"/>
      <c r="H596" s="76"/>
      <c r="I596" s="76"/>
      <c r="J596" s="76"/>
      <c r="K596" s="76"/>
      <c r="L596" s="76"/>
      <c r="M596" s="76"/>
      <c r="N596" s="76"/>
      <c r="O596" s="76"/>
      <c r="P596" s="76"/>
      <c r="Q596" s="76"/>
      <c r="R596" s="76"/>
      <c r="S596" s="76"/>
      <c r="T596" s="76"/>
      <c r="U596" s="76"/>
      <c r="V596" s="76"/>
    </row>
    <row r="597">
      <c r="A597" s="76"/>
      <c r="B597" s="76"/>
      <c r="C597" s="76"/>
      <c r="D597" s="76"/>
      <c r="E597" s="76"/>
      <c r="F597" s="76"/>
      <c r="G597" s="173"/>
      <c r="H597" s="76"/>
      <c r="I597" s="76"/>
      <c r="J597" s="76"/>
      <c r="K597" s="76"/>
      <c r="L597" s="76"/>
      <c r="M597" s="76"/>
      <c r="N597" s="76"/>
      <c r="O597" s="76"/>
      <c r="P597" s="76"/>
      <c r="Q597" s="76"/>
      <c r="R597" s="76"/>
      <c r="S597" s="76"/>
      <c r="T597" s="76"/>
      <c r="U597" s="76"/>
      <c r="V597" s="76"/>
    </row>
    <row r="598">
      <c r="A598" s="76"/>
      <c r="B598" s="76"/>
      <c r="C598" s="76"/>
      <c r="D598" s="76"/>
      <c r="E598" s="76"/>
      <c r="F598" s="76"/>
      <c r="G598" s="173"/>
      <c r="H598" s="76"/>
      <c r="I598" s="76"/>
      <c r="J598" s="76"/>
      <c r="K598" s="76"/>
      <c r="L598" s="76"/>
      <c r="M598" s="76"/>
      <c r="N598" s="76"/>
      <c r="O598" s="76"/>
      <c r="P598" s="76"/>
      <c r="Q598" s="76"/>
      <c r="R598" s="76"/>
      <c r="S598" s="76"/>
      <c r="T598" s="76"/>
      <c r="U598" s="76"/>
      <c r="V598" s="76"/>
    </row>
    <row r="599">
      <c r="A599" s="76"/>
      <c r="B599" s="76"/>
      <c r="C599" s="76"/>
      <c r="D599" s="76"/>
      <c r="E599" s="76"/>
      <c r="F599" s="76"/>
      <c r="G599" s="173"/>
      <c r="H599" s="76"/>
      <c r="I599" s="76"/>
      <c r="J599" s="76"/>
      <c r="K599" s="76"/>
      <c r="L599" s="76"/>
      <c r="M599" s="76"/>
      <c r="N599" s="76"/>
      <c r="O599" s="76"/>
      <c r="P599" s="76"/>
      <c r="Q599" s="76"/>
      <c r="R599" s="76"/>
      <c r="S599" s="76"/>
      <c r="T599" s="76"/>
      <c r="U599" s="76"/>
      <c r="V599" s="76"/>
    </row>
    <row r="600">
      <c r="A600" s="76"/>
      <c r="B600" s="76"/>
      <c r="C600" s="76"/>
      <c r="D600" s="76"/>
      <c r="E600" s="76"/>
      <c r="F600" s="76"/>
      <c r="G600" s="173"/>
      <c r="H600" s="76"/>
      <c r="I600" s="76"/>
      <c r="J600" s="76"/>
      <c r="K600" s="76"/>
      <c r="L600" s="76"/>
      <c r="M600" s="76"/>
      <c r="N600" s="76"/>
      <c r="O600" s="76"/>
      <c r="P600" s="76"/>
      <c r="Q600" s="76"/>
      <c r="R600" s="76"/>
      <c r="S600" s="76"/>
      <c r="T600" s="76"/>
      <c r="U600" s="76"/>
      <c r="V600" s="76"/>
    </row>
    <row r="601">
      <c r="A601" s="76"/>
      <c r="B601" s="76"/>
      <c r="C601" s="76"/>
      <c r="D601" s="76"/>
      <c r="E601" s="76"/>
      <c r="F601" s="76"/>
      <c r="G601" s="173"/>
      <c r="H601" s="76"/>
      <c r="I601" s="76"/>
      <c r="J601" s="76"/>
      <c r="K601" s="76"/>
      <c r="L601" s="76"/>
      <c r="M601" s="76"/>
      <c r="N601" s="76"/>
      <c r="O601" s="76"/>
      <c r="P601" s="76"/>
      <c r="Q601" s="76"/>
      <c r="R601" s="76"/>
      <c r="S601" s="76"/>
      <c r="T601" s="76"/>
      <c r="U601" s="76"/>
      <c r="V601" s="76"/>
    </row>
    <row r="602">
      <c r="A602" s="76"/>
      <c r="B602" s="76"/>
      <c r="C602" s="76"/>
      <c r="D602" s="76"/>
      <c r="E602" s="76"/>
      <c r="F602" s="76"/>
      <c r="G602" s="173"/>
      <c r="H602" s="76"/>
      <c r="I602" s="76"/>
      <c r="J602" s="76"/>
      <c r="K602" s="76"/>
      <c r="L602" s="76"/>
      <c r="M602" s="76"/>
      <c r="N602" s="76"/>
      <c r="O602" s="76"/>
      <c r="P602" s="76"/>
      <c r="Q602" s="76"/>
      <c r="R602" s="76"/>
      <c r="S602" s="76"/>
      <c r="T602" s="76"/>
      <c r="U602" s="76"/>
      <c r="V602" s="76"/>
    </row>
    <row r="603">
      <c r="A603" s="76"/>
      <c r="B603" s="76"/>
      <c r="C603" s="76"/>
      <c r="D603" s="76"/>
      <c r="E603" s="76"/>
      <c r="F603" s="76"/>
      <c r="G603" s="173"/>
      <c r="H603" s="76"/>
      <c r="I603" s="76"/>
      <c r="J603" s="76"/>
      <c r="K603" s="76"/>
      <c r="L603" s="76"/>
      <c r="M603" s="76"/>
      <c r="N603" s="76"/>
      <c r="O603" s="76"/>
      <c r="P603" s="76"/>
      <c r="Q603" s="76"/>
      <c r="R603" s="76"/>
      <c r="S603" s="76"/>
      <c r="T603" s="76"/>
      <c r="U603" s="76"/>
      <c r="V603" s="76"/>
    </row>
    <row r="604">
      <c r="A604" s="76"/>
      <c r="B604" s="76"/>
      <c r="C604" s="76"/>
      <c r="D604" s="76"/>
      <c r="E604" s="76"/>
      <c r="F604" s="76"/>
      <c r="G604" s="173"/>
      <c r="H604" s="76"/>
      <c r="I604" s="76"/>
      <c r="J604" s="76"/>
      <c r="K604" s="76"/>
      <c r="L604" s="76"/>
      <c r="M604" s="76"/>
      <c r="N604" s="76"/>
      <c r="O604" s="76"/>
      <c r="P604" s="76"/>
      <c r="Q604" s="76"/>
      <c r="R604" s="76"/>
      <c r="S604" s="76"/>
      <c r="T604" s="76"/>
      <c r="U604" s="76"/>
      <c r="V604" s="76"/>
    </row>
    <row r="605">
      <c r="A605" s="76"/>
      <c r="B605" s="76"/>
      <c r="C605" s="76"/>
      <c r="D605" s="76"/>
      <c r="E605" s="76"/>
      <c r="F605" s="76"/>
      <c r="G605" s="173"/>
      <c r="H605" s="76"/>
      <c r="I605" s="76"/>
      <c r="J605" s="76"/>
      <c r="K605" s="76"/>
      <c r="L605" s="76"/>
      <c r="M605" s="76"/>
      <c r="N605" s="76"/>
      <c r="O605" s="76"/>
      <c r="P605" s="76"/>
      <c r="Q605" s="76"/>
      <c r="R605" s="76"/>
      <c r="S605" s="76"/>
      <c r="T605" s="76"/>
      <c r="U605" s="76"/>
      <c r="V605" s="76"/>
    </row>
    <row r="606">
      <c r="A606" s="76"/>
      <c r="B606" s="76"/>
      <c r="C606" s="76"/>
      <c r="D606" s="76"/>
      <c r="E606" s="76"/>
      <c r="F606" s="76"/>
      <c r="G606" s="173"/>
      <c r="H606" s="76"/>
      <c r="I606" s="76"/>
      <c r="J606" s="76"/>
      <c r="K606" s="76"/>
      <c r="L606" s="76"/>
      <c r="M606" s="76"/>
      <c r="N606" s="76"/>
      <c r="O606" s="76"/>
      <c r="P606" s="76"/>
      <c r="Q606" s="76"/>
      <c r="R606" s="76"/>
      <c r="S606" s="76"/>
      <c r="T606" s="76"/>
      <c r="U606" s="76"/>
      <c r="V606" s="76"/>
    </row>
    <row r="607">
      <c r="A607" s="76"/>
      <c r="B607" s="76"/>
      <c r="C607" s="76"/>
      <c r="D607" s="76"/>
      <c r="E607" s="76"/>
      <c r="F607" s="76"/>
      <c r="G607" s="173"/>
      <c r="H607" s="76"/>
      <c r="I607" s="76"/>
      <c r="J607" s="76"/>
      <c r="K607" s="76"/>
      <c r="L607" s="76"/>
      <c r="M607" s="76"/>
      <c r="N607" s="76"/>
      <c r="O607" s="76"/>
      <c r="P607" s="76"/>
      <c r="Q607" s="76"/>
      <c r="R607" s="76"/>
      <c r="S607" s="76"/>
      <c r="T607" s="76"/>
      <c r="U607" s="76"/>
      <c r="V607" s="76"/>
    </row>
    <row r="608">
      <c r="A608" s="76"/>
      <c r="B608" s="76"/>
      <c r="C608" s="76"/>
      <c r="D608" s="76"/>
      <c r="E608" s="76"/>
      <c r="F608" s="76"/>
      <c r="G608" s="173"/>
      <c r="H608" s="76"/>
      <c r="I608" s="76"/>
      <c r="J608" s="76"/>
      <c r="K608" s="76"/>
      <c r="L608" s="76"/>
      <c r="M608" s="76"/>
      <c r="N608" s="76"/>
      <c r="O608" s="76"/>
      <c r="P608" s="76"/>
      <c r="Q608" s="76"/>
      <c r="R608" s="76"/>
      <c r="S608" s="76"/>
      <c r="T608" s="76"/>
      <c r="U608" s="76"/>
      <c r="V608" s="76"/>
    </row>
    <row r="609">
      <c r="A609" s="76"/>
      <c r="B609" s="76"/>
      <c r="C609" s="76"/>
      <c r="D609" s="76"/>
      <c r="E609" s="76"/>
      <c r="F609" s="76"/>
      <c r="G609" s="173"/>
      <c r="H609" s="76"/>
      <c r="I609" s="76"/>
      <c r="J609" s="76"/>
      <c r="K609" s="76"/>
      <c r="L609" s="76"/>
      <c r="M609" s="76"/>
      <c r="N609" s="76"/>
      <c r="O609" s="76"/>
      <c r="P609" s="76"/>
      <c r="Q609" s="76"/>
      <c r="R609" s="76"/>
      <c r="S609" s="76"/>
      <c r="T609" s="76"/>
      <c r="U609" s="76"/>
      <c r="V609" s="76"/>
    </row>
    <row r="610">
      <c r="A610" s="76"/>
      <c r="B610" s="76"/>
      <c r="C610" s="76"/>
      <c r="D610" s="76"/>
      <c r="E610" s="76"/>
      <c r="F610" s="76"/>
      <c r="G610" s="173"/>
      <c r="H610" s="76"/>
      <c r="I610" s="76"/>
      <c r="J610" s="76"/>
      <c r="K610" s="76"/>
      <c r="L610" s="76"/>
      <c r="M610" s="76"/>
      <c r="N610" s="76"/>
      <c r="O610" s="76"/>
      <c r="P610" s="76"/>
      <c r="Q610" s="76"/>
      <c r="R610" s="76"/>
      <c r="S610" s="76"/>
      <c r="T610" s="76"/>
      <c r="U610" s="76"/>
      <c r="V610" s="76"/>
    </row>
    <row r="611">
      <c r="A611" s="76"/>
      <c r="B611" s="76"/>
      <c r="C611" s="76"/>
      <c r="D611" s="76"/>
      <c r="E611" s="76"/>
      <c r="F611" s="76"/>
      <c r="G611" s="173"/>
      <c r="H611" s="76"/>
      <c r="I611" s="76"/>
      <c r="J611" s="76"/>
      <c r="K611" s="76"/>
      <c r="L611" s="76"/>
      <c r="M611" s="76"/>
      <c r="N611" s="76"/>
      <c r="O611" s="76"/>
      <c r="P611" s="76"/>
      <c r="Q611" s="76"/>
      <c r="R611" s="76"/>
      <c r="S611" s="76"/>
      <c r="T611" s="76"/>
      <c r="U611" s="76"/>
      <c r="V611" s="76"/>
    </row>
    <row r="612">
      <c r="A612" s="76"/>
      <c r="B612" s="76"/>
      <c r="C612" s="76"/>
      <c r="D612" s="76"/>
      <c r="E612" s="76"/>
      <c r="F612" s="76"/>
      <c r="G612" s="173"/>
      <c r="H612" s="76"/>
      <c r="I612" s="76"/>
      <c r="J612" s="76"/>
      <c r="K612" s="76"/>
      <c r="L612" s="76"/>
      <c r="M612" s="76"/>
      <c r="N612" s="76"/>
      <c r="O612" s="76"/>
      <c r="P612" s="76"/>
      <c r="Q612" s="76"/>
      <c r="R612" s="76"/>
      <c r="S612" s="76"/>
      <c r="T612" s="76"/>
      <c r="U612" s="76"/>
      <c r="V612" s="76"/>
    </row>
    <row r="613">
      <c r="A613" s="76"/>
      <c r="B613" s="76"/>
      <c r="C613" s="76"/>
      <c r="D613" s="76"/>
      <c r="E613" s="76"/>
      <c r="F613" s="76"/>
      <c r="G613" s="173"/>
      <c r="H613" s="76"/>
      <c r="I613" s="76"/>
      <c r="J613" s="76"/>
      <c r="K613" s="76"/>
      <c r="L613" s="76"/>
      <c r="M613" s="76"/>
      <c r="N613" s="76"/>
      <c r="O613" s="76"/>
      <c r="P613" s="76"/>
      <c r="Q613" s="76"/>
      <c r="R613" s="76"/>
      <c r="S613" s="76"/>
      <c r="T613" s="76"/>
      <c r="U613" s="76"/>
      <c r="V613" s="76"/>
    </row>
    <row r="614">
      <c r="A614" s="76"/>
      <c r="B614" s="76"/>
      <c r="C614" s="76"/>
      <c r="D614" s="76"/>
      <c r="E614" s="76"/>
      <c r="F614" s="76"/>
      <c r="G614" s="173"/>
      <c r="H614" s="76"/>
      <c r="I614" s="76"/>
      <c r="J614" s="76"/>
      <c r="K614" s="76"/>
      <c r="L614" s="76"/>
      <c r="M614" s="76"/>
      <c r="N614" s="76"/>
      <c r="O614" s="76"/>
      <c r="P614" s="76"/>
      <c r="Q614" s="76"/>
      <c r="R614" s="76"/>
      <c r="S614" s="76"/>
      <c r="T614" s="76"/>
      <c r="U614" s="76"/>
      <c r="V614" s="76"/>
    </row>
    <row r="615">
      <c r="A615" s="76"/>
      <c r="B615" s="76"/>
      <c r="C615" s="76"/>
      <c r="D615" s="76"/>
      <c r="E615" s="76"/>
      <c r="F615" s="76"/>
      <c r="G615" s="173"/>
      <c r="H615" s="76"/>
      <c r="I615" s="76"/>
      <c r="J615" s="76"/>
      <c r="K615" s="76"/>
      <c r="L615" s="76"/>
      <c r="M615" s="76"/>
      <c r="N615" s="76"/>
      <c r="O615" s="76"/>
      <c r="P615" s="76"/>
      <c r="Q615" s="76"/>
      <c r="R615" s="76"/>
      <c r="S615" s="76"/>
      <c r="T615" s="76"/>
      <c r="U615" s="76"/>
      <c r="V615" s="76"/>
    </row>
    <row r="616">
      <c r="A616" s="76"/>
      <c r="B616" s="76"/>
      <c r="C616" s="76"/>
      <c r="D616" s="76"/>
      <c r="E616" s="76"/>
      <c r="F616" s="76"/>
      <c r="G616" s="173"/>
      <c r="H616" s="76"/>
      <c r="I616" s="76"/>
      <c r="J616" s="76"/>
      <c r="K616" s="76"/>
      <c r="L616" s="76"/>
      <c r="M616" s="76"/>
      <c r="N616" s="76"/>
      <c r="O616" s="76"/>
      <c r="P616" s="76"/>
      <c r="Q616" s="76"/>
      <c r="R616" s="76"/>
      <c r="S616" s="76"/>
      <c r="T616" s="76"/>
      <c r="U616" s="76"/>
      <c r="V616" s="76"/>
    </row>
    <row r="617">
      <c r="A617" s="76"/>
      <c r="B617" s="76"/>
      <c r="C617" s="76"/>
      <c r="D617" s="76"/>
      <c r="E617" s="76"/>
      <c r="F617" s="76"/>
      <c r="G617" s="173"/>
      <c r="H617" s="76"/>
      <c r="I617" s="76"/>
      <c r="J617" s="76"/>
      <c r="K617" s="76"/>
      <c r="L617" s="76"/>
      <c r="M617" s="76"/>
      <c r="N617" s="76"/>
      <c r="O617" s="76"/>
      <c r="P617" s="76"/>
      <c r="Q617" s="76"/>
      <c r="R617" s="76"/>
      <c r="S617" s="76"/>
      <c r="T617" s="76"/>
      <c r="U617" s="76"/>
      <c r="V617" s="76"/>
    </row>
    <row r="618">
      <c r="A618" s="76"/>
      <c r="B618" s="76"/>
      <c r="C618" s="76"/>
      <c r="D618" s="76"/>
      <c r="E618" s="76"/>
      <c r="F618" s="76"/>
      <c r="G618" s="173"/>
      <c r="H618" s="76"/>
      <c r="I618" s="76"/>
      <c r="J618" s="76"/>
      <c r="K618" s="76"/>
      <c r="L618" s="76"/>
      <c r="M618" s="76"/>
      <c r="N618" s="76"/>
      <c r="O618" s="76"/>
      <c r="P618" s="76"/>
      <c r="Q618" s="76"/>
      <c r="R618" s="76"/>
      <c r="S618" s="76"/>
      <c r="T618" s="76"/>
      <c r="U618" s="76"/>
      <c r="V618" s="76"/>
    </row>
    <row r="619">
      <c r="A619" s="76"/>
      <c r="B619" s="76"/>
      <c r="C619" s="76"/>
      <c r="D619" s="76"/>
      <c r="E619" s="76"/>
      <c r="F619" s="76"/>
      <c r="G619" s="173"/>
      <c r="H619" s="76"/>
      <c r="I619" s="76"/>
      <c r="J619" s="76"/>
      <c r="K619" s="76"/>
      <c r="L619" s="76"/>
      <c r="M619" s="76"/>
      <c r="N619" s="76"/>
      <c r="O619" s="76"/>
      <c r="P619" s="76"/>
      <c r="Q619" s="76"/>
      <c r="R619" s="76"/>
      <c r="S619" s="76"/>
      <c r="T619" s="76"/>
      <c r="U619" s="76"/>
      <c r="V619" s="76"/>
    </row>
    <row r="620">
      <c r="A620" s="76"/>
      <c r="B620" s="76"/>
      <c r="C620" s="76"/>
      <c r="D620" s="76"/>
      <c r="E620" s="76"/>
      <c r="F620" s="76"/>
      <c r="G620" s="173"/>
      <c r="H620" s="76"/>
      <c r="I620" s="76"/>
      <c r="J620" s="76"/>
      <c r="K620" s="76"/>
      <c r="L620" s="76"/>
      <c r="M620" s="76"/>
      <c r="N620" s="76"/>
      <c r="O620" s="76"/>
      <c r="P620" s="76"/>
      <c r="Q620" s="76"/>
      <c r="R620" s="76"/>
      <c r="S620" s="76"/>
      <c r="T620" s="76"/>
      <c r="U620" s="76"/>
      <c r="V620" s="76"/>
    </row>
    <row r="621">
      <c r="A621" s="76"/>
      <c r="B621" s="76"/>
      <c r="C621" s="76"/>
      <c r="D621" s="76"/>
      <c r="E621" s="76"/>
      <c r="F621" s="76"/>
      <c r="G621" s="173"/>
      <c r="H621" s="76"/>
      <c r="I621" s="76"/>
      <c r="J621" s="76"/>
      <c r="K621" s="76"/>
      <c r="L621" s="76"/>
      <c r="M621" s="76"/>
      <c r="N621" s="76"/>
      <c r="O621" s="76"/>
      <c r="P621" s="76"/>
      <c r="Q621" s="76"/>
      <c r="R621" s="76"/>
      <c r="S621" s="76"/>
      <c r="T621" s="76"/>
      <c r="U621" s="76"/>
      <c r="V621" s="76"/>
    </row>
    <row r="622">
      <c r="A622" s="76"/>
      <c r="B622" s="76"/>
      <c r="C622" s="76"/>
      <c r="D622" s="76"/>
      <c r="E622" s="76"/>
      <c r="F622" s="76"/>
      <c r="G622" s="173"/>
      <c r="H622" s="76"/>
      <c r="I622" s="76"/>
      <c r="J622" s="76"/>
      <c r="K622" s="76"/>
      <c r="L622" s="76"/>
      <c r="M622" s="76"/>
      <c r="N622" s="76"/>
      <c r="O622" s="76"/>
      <c r="P622" s="76"/>
      <c r="Q622" s="76"/>
      <c r="R622" s="76"/>
      <c r="S622" s="76"/>
      <c r="T622" s="76"/>
      <c r="U622" s="76"/>
      <c r="V622" s="76"/>
    </row>
    <row r="623">
      <c r="A623" s="76"/>
      <c r="B623" s="76"/>
      <c r="C623" s="76"/>
      <c r="D623" s="76"/>
      <c r="E623" s="76"/>
      <c r="F623" s="76"/>
      <c r="G623" s="173"/>
      <c r="H623" s="76"/>
      <c r="I623" s="76"/>
      <c r="J623" s="76"/>
      <c r="K623" s="76"/>
      <c r="L623" s="76"/>
      <c r="M623" s="76"/>
      <c r="N623" s="76"/>
      <c r="O623" s="76"/>
      <c r="P623" s="76"/>
      <c r="Q623" s="76"/>
      <c r="R623" s="76"/>
      <c r="S623" s="76"/>
      <c r="T623" s="76"/>
      <c r="U623" s="76"/>
      <c r="V623" s="76"/>
    </row>
    <row r="624">
      <c r="A624" s="76"/>
      <c r="B624" s="76"/>
      <c r="C624" s="76"/>
      <c r="D624" s="76"/>
      <c r="E624" s="76"/>
      <c r="F624" s="76"/>
      <c r="G624" s="173"/>
      <c r="H624" s="76"/>
      <c r="I624" s="76"/>
      <c r="J624" s="76"/>
      <c r="K624" s="76"/>
      <c r="L624" s="76"/>
      <c r="M624" s="76"/>
      <c r="N624" s="76"/>
      <c r="O624" s="76"/>
      <c r="P624" s="76"/>
      <c r="Q624" s="76"/>
      <c r="R624" s="76"/>
      <c r="S624" s="76"/>
      <c r="T624" s="76"/>
      <c r="U624" s="76"/>
      <c r="V624" s="76"/>
    </row>
    <row r="625">
      <c r="A625" s="76"/>
      <c r="B625" s="76"/>
      <c r="C625" s="76"/>
      <c r="D625" s="76"/>
      <c r="E625" s="76"/>
      <c r="F625" s="76"/>
      <c r="G625" s="173"/>
      <c r="H625" s="76"/>
      <c r="I625" s="76"/>
      <c r="J625" s="76"/>
      <c r="K625" s="76"/>
      <c r="L625" s="76"/>
      <c r="M625" s="76"/>
      <c r="N625" s="76"/>
      <c r="O625" s="76"/>
      <c r="P625" s="76"/>
      <c r="Q625" s="76"/>
      <c r="R625" s="76"/>
      <c r="S625" s="76"/>
      <c r="T625" s="76"/>
      <c r="U625" s="76"/>
      <c r="V625" s="76"/>
    </row>
    <row r="626">
      <c r="A626" s="76"/>
      <c r="B626" s="76"/>
      <c r="C626" s="76"/>
      <c r="D626" s="76"/>
      <c r="E626" s="76"/>
      <c r="F626" s="76"/>
      <c r="G626" s="173"/>
      <c r="H626" s="76"/>
      <c r="I626" s="76"/>
      <c r="J626" s="76"/>
      <c r="K626" s="76"/>
      <c r="L626" s="76"/>
      <c r="M626" s="76"/>
      <c r="N626" s="76"/>
      <c r="O626" s="76"/>
      <c r="P626" s="76"/>
      <c r="Q626" s="76"/>
      <c r="R626" s="76"/>
      <c r="S626" s="76"/>
      <c r="T626" s="76"/>
      <c r="U626" s="76"/>
      <c r="V626" s="76"/>
    </row>
    <row r="627">
      <c r="A627" s="76"/>
      <c r="B627" s="76"/>
      <c r="C627" s="76"/>
      <c r="D627" s="76"/>
      <c r="E627" s="76"/>
      <c r="F627" s="76"/>
      <c r="G627" s="173"/>
      <c r="H627" s="76"/>
      <c r="I627" s="76"/>
      <c r="J627" s="76"/>
      <c r="K627" s="76"/>
      <c r="L627" s="76"/>
      <c r="M627" s="76"/>
      <c r="N627" s="76"/>
      <c r="O627" s="76"/>
      <c r="P627" s="76"/>
      <c r="Q627" s="76"/>
      <c r="R627" s="76"/>
      <c r="S627" s="76"/>
      <c r="T627" s="76"/>
      <c r="U627" s="76"/>
      <c r="V627" s="76"/>
    </row>
    <row r="628">
      <c r="A628" s="76"/>
      <c r="B628" s="76"/>
      <c r="C628" s="76"/>
      <c r="D628" s="76"/>
      <c r="E628" s="76"/>
      <c r="F628" s="76"/>
      <c r="G628" s="173"/>
      <c r="H628" s="76"/>
      <c r="I628" s="76"/>
      <c r="J628" s="76"/>
      <c r="K628" s="76"/>
      <c r="L628" s="76"/>
      <c r="M628" s="76"/>
      <c r="N628" s="76"/>
      <c r="O628" s="76"/>
      <c r="P628" s="76"/>
      <c r="Q628" s="76"/>
      <c r="R628" s="76"/>
      <c r="S628" s="76"/>
      <c r="T628" s="76"/>
      <c r="U628" s="76"/>
      <c r="V628" s="76"/>
    </row>
    <row r="629">
      <c r="A629" s="76"/>
      <c r="B629" s="76"/>
      <c r="C629" s="76"/>
      <c r="D629" s="76"/>
      <c r="E629" s="76"/>
      <c r="F629" s="76"/>
      <c r="G629" s="173"/>
      <c r="H629" s="76"/>
      <c r="I629" s="76"/>
      <c r="J629" s="76"/>
      <c r="K629" s="76"/>
      <c r="L629" s="76"/>
      <c r="M629" s="76"/>
      <c r="N629" s="76"/>
      <c r="O629" s="76"/>
      <c r="P629" s="76"/>
      <c r="Q629" s="76"/>
      <c r="R629" s="76"/>
      <c r="S629" s="76"/>
      <c r="T629" s="76"/>
      <c r="U629" s="76"/>
      <c r="V629" s="76"/>
    </row>
    <row r="630">
      <c r="A630" s="76"/>
      <c r="B630" s="76"/>
      <c r="C630" s="76"/>
      <c r="D630" s="76"/>
      <c r="E630" s="76"/>
      <c r="F630" s="76"/>
      <c r="G630" s="173"/>
      <c r="H630" s="76"/>
      <c r="I630" s="76"/>
      <c r="J630" s="76"/>
      <c r="K630" s="76"/>
      <c r="L630" s="76"/>
      <c r="M630" s="76"/>
      <c r="N630" s="76"/>
      <c r="O630" s="76"/>
      <c r="P630" s="76"/>
      <c r="Q630" s="76"/>
      <c r="R630" s="76"/>
      <c r="S630" s="76"/>
      <c r="T630" s="76"/>
      <c r="U630" s="76"/>
      <c r="V630" s="76"/>
    </row>
    <row r="631">
      <c r="A631" s="76"/>
      <c r="B631" s="76"/>
      <c r="C631" s="76"/>
      <c r="D631" s="76"/>
      <c r="E631" s="76"/>
      <c r="F631" s="76"/>
      <c r="G631" s="173"/>
      <c r="H631" s="76"/>
      <c r="I631" s="76"/>
      <c r="J631" s="76"/>
      <c r="K631" s="76"/>
      <c r="L631" s="76"/>
      <c r="M631" s="76"/>
      <c r="N631" s="76"/>
      <c r="O631" s="76"/>
      <c r="P631" s="76"/>
      <c r="Q631" s="76"/>
      <c r="R631" s="76"/>
      <c r="S631" s="76"/>
      <c r="T631" s="76"/>
      <c r="U631" s="76"/>
      <c r="V631" s="76"/>
    </row>
    <row r="632">
      <c r="A632" s="76"/>
      <c r="B632" s="76"/>
      <c r="C632" s="76"/>
      <c r="D632" s="76"/>
      <c r="E632" s="76"/>
      <c r="F632" s="76"/>
      <c r="G632" s="173"/>
      <c r="H632" s="76"/>
      <c r="I632" s="76"/>
      <c r="J632" s="76"/>
      <c r="K632" s="76"/>
      <c r="L632" s="76"/>
      <c r="M632" s="76"/>
      <c r="N632" s="76"/>
      <c r="O632" s="76"/>
      <c r="P632" s="76"/>
      <c r="Q632" s="76"/>
      <c r="R632" s="76"/>
      <c r="S632" s="76"/>
      <c r="T632" s="76"/>
      <c r="U632" s="76"/>
      <c r="V632" s="76"/>
    </row>
    <row r="633">
      <c r="A633" s="76"/>
      <c r="B633" s="76"/>
      <c r="C633" s="76"/>
      <c r="D633" s="76"/>
      <c r="E633" s="76"/>
      <c r="F633" s="76"/>
      <c r="G633" s="173"/>
      <c r="H633" s="76"/>
      <c r="I633" s="76"/>
      <c r="J633" s="76"/>
      <c r="K633" s="76"/>
      <c r="L633" s="76"/>
      <c r="M633" s="76"/>
      <c r="N633" s="76"/>
      <c r="O633" s="76"/>
      <c r="P633" s="76"/>
      <c r="Q633" s="76"/>
      <c r="R633" s="76"/>
      <c r="S633" s="76"/>
      <c r="T633" s="76"/>
      <c r="U633" s="76"/>
      <c r="V633" s="76"/>
    </row>
    <row r="634">
      <c r="A634" s="76"/>
      <c r="B634" s="76"/>
      <c r="C634" s="76"/>
      <c r="D634" s="76"/>
      <c r="E634" s="76"/>
      <c r="F634" s="76"/>
      <c r="G634" s="173"/>
      <c r="H634" s="76"/>
      <c r="I634" s="76"/>
      <c r="J634" s="76"/>
      <c r="K634" s="76"/>
      <c r="L634" s="76"/>
      <c r="M634" s="76"/>
      <c r="N634" s="76"/>
      <c r="O634" s="76"/>
      <c r="P634" s="76"/>
      <c r="Q634" s="76"/>
      <c r="R634" s="76"/>
      <c r="S634" s="76"/>
      <c r="T634" s="76"/>
      <c r="U634" s="76"/>
      <c r="V634" s="76"/>
    </row>
    <row r="635">
      <c r="A635" s="76"/>
      <c r="B635" s="76"/>
      <c r="C635" s="76"/>
      <c r="D635" s="76"/>
      <c r="E635" s="76"/>
      <c r="F635" s="76"/>
      <c r="G635" s="173"/>
      <c r="H635" s="76"/>
      <c r="I635" s="76"/>
      <c r="J635" s="76"/>
      <c r="K635" s="76"/>
      <c r="L635" s="76"/>
      <c r="M635" s="76"/>
      <c r="N635" s="76"/>
      <c r="O635" s="76"/>
      <c r="P635" s="76"/>
      <c r="Q635" s="76"/>
      <c r="R635" s="76"/>
      <c r="S635" s="76"/>
      <c r="T635" s="76"/>
      <c r="U635" s="76"/>
      <c r="V635" s="76"/>
    </row>
    <row r="636">
      <c r="A636" s="76"/>
      <c r="B636" s="76"/>
      <c r="C636" s="76"/>
      <c r="D636" s="76"/>
      <c r="E636" s="76"/>
      <c r="F636" s="76"/>
      <c r="G636" s="173"/>
      <c r="H636" s="76"/>
      <c r="I636" s="76"/>
      <c r="J636" s="76"/>
      <c r="K636" s="76"/>
      <c r="L636" s="76"/>
      <c r="M636" s="76"/>
      <c r="N636" s="76"/>
      <c r="O636" s="76"/>
      <c r="P636" s="76"/>
      <c r="Q636" s="76"/>
      <c r="R636" s="76"/>
      <c r="S636" s="76"/>
      <c r="T636" s="76"/>
      <c r="U636" s="76"/>
      <c r="V636" s="76"/>
    </row>
    <row r="637">
      <c r="A637" s="76"/>
      <c r="B637" s="76"/>
      <c r="C637" s="76"/>
      <c r="D637" s="76"/>
      <c r="E637" s="76"/>
      <c r="F637" s="76"/>
      <c r="G637" s="173"/>
      <c r="H637" s="76"/>
      <c r="I637" s="76"/>
      <c r="J637" s="76"/>
      <c r="K637" s="76"/>
      <c r="L637" s="76"/>
      <c r="M637" s="76"/>
      <c r="N637" s="76"/>
      <c r="O637" s="76"/>
      <c r="P637" s="76"/>
      <c r="Q637" s="76"/>
      <c r="R637" s="76"/>
      <c r="S637" s="76"/>
      <c r="T637" s="76"/>
      <c r="U637" s="76"/>
      <c r="V637" s="76"/>
    </row>
    <row r="638">
      <c r="A638" s="76"/>
      <c r="B638" s="76"/>
      <c r="C638" s="76"/>
      <c r="D638" s="76"/>
      <c r="E638" s="76"/>
      <c r="F638" s="76"/>
      <c r="G638" s="173"/>
      <c r="H638" s="76"/>
      <c r="I638" s="76"/>
      <c r="J638" s="76"/>
      <c r="K638" s="76"/>
      <c r="L638" s="76"/>
      <c r="M638" s="76"/>
      <c r="N638" s="76"/>
      <c r="O638" s="76"/>
      <c r="P638" s="76"/>
      <c r="Q638" s="76"/>
      <c r="R638" s="76"/>
      <c r="S638" s="76"/>
      <c r="T638" s="76"/>
      <c r="U638" s="76"/>
      <c r="V638" s="76"/>
    </row>
    <row r="639">
      <c r="A639" s="76"/>
      <c r="B639" s="76"/>
      <c r="C639" s="76"/>
      <c r="D639" s="76"/>
      <c r="E639" s="76"/>
      <c r="F639" s="76"/>
      <c r="G639" s="173"/>
      <c r="H639" s="76"/>
      <c r="I639" s="76"/>
      <c r="J639" s="76"/>
      <c r="K639" s="76"/>
      <c r="L639" s="76"/>
      <c r="M639" s="76"/>
      <c r="N639" s="76"/>
      <c r="O639" s="76"/>
      <c r="P639" s="76"/>
      <c r="Q639" s="76"/>
      <c r="R639" s="76"/>
      <c r="S639" s="76"/>
      <c r="T639" s="76"/>
      <c r="U639" s="76"/>
      <c r="V639" s="76"/>
    </row>
    <row r="640">
      <c r="A640" s="76"/>
      <c r="B640" s="76"/>
      <c r="C640" s="76"/>
      <c r="D640" s="76"/>
      <c r="E640" s="76"/>
      <c r="F640" s="76"/>
      <c r="G640" s="173"/>
      <c r="H640" s="76"/>
      <c r="I640" s="76"/>
      <c r="J640" s="76"/>
      <c r="K640" s="76"/>
      <c r="L640" s="76"/>
      <c r="M640" s="76"/>
      <c r="N640" s="76"/>
      <c r="O640" s="76"/>
      <c r="P640" s="76"/>
      <c r="Q640" s="76"/>
      <c r="R640" s="76"/>
      <c r="S640" s="76"/>
      <c r="T640" s="76"/>
      <c r="U640" s="76"/>
      <c r="V640" s="76"/>
    </row>
    <row r="641">
      <c r="A641" s="76"/>
      <c r="B641" s="76"/>
      <c r="C641" s="76"/>
      <c r="D641" s="76"/>
      <c r="E641" s="76"/>
      <c r="F641" s="76"/>
      <c r="G641" s="173"/>
      <c r="H641" s="76"/>
      <c r="I641" s="76"/>
      <c r="J641" s="76"/>
      <c r="K641" s="76"/>
      <c r="L641" s="76"/>
      <c r="M641" s="76"/>
      <c r="N641" s="76"/>
      <c r="O641" s="76"/>
      <c r="P641" s="76"/>
      <c r="Q641" s="76"/>
      <c r="R641" s="76"/>
      <c r="S641" s="76"/>
      <c r="T641" s="76"/>
      <c r="U641" s="76"/>
      <c r="V641" s="76"/>
    </row>
    <row r="642">
      <c r="A642" s="76"/>
      <c r="B642" s="76"/>
      <c r="C642" s="76"/>
      <c r="D642" s="76"/>
      <c r="E642" s="76"/>
      <c r="F642" s="76"/>
      <c r="G642" s="173"/>
      <c r="H642" s="76"/>
      <c r="I642" s="76"/>
      <c r="J642" s="76"/>
      <c r="K642" s="76"/>
      <c r="L642" s="76"/>
      <c r="M642" s="76"/>
      <c r="N642" s="76"/>
      <c r="O642" s="76"/>
      <c r="P642" s="76"/>
      <c r="Q642" s="76"/>
      <c r="R642" s="76"/>
      <c r="S642" s="76"/>
      <c r="T642" s="76"/>
      <c r="U642" s="76"/>
      <c r="V642" s="76"/>
    </row>
    <row r="643">
      <c r="A643" s="76"/>
      <c r="B643" s="76"/>
      <c r="C643" s="76"/>
      <c r="D643" s="76"/>
      <c r="E643" s="76"/>
      <c r="F643" s="76"/>
      <c r="G643" s="173"/>
      <c r="H643" s="76"/>
      <c r="I643" s="76"/>
      <c r="J643" s="76"/>
      <c r="K643" s="76"/>
      <c r="L643" s="76"/>
      <c r="M643" s="76"/>
      <c r="N643" s="76"/>
      <c r="O643" s="76"/>
      <c r="P643" s="76"/>
      <c r="Q643" s="76"/>
      <c r="R643" s="76"/>
      <c r="S643" s="76"/>
      <c r="T643" s="76"/>
      <c r="U643" s="76"/>
      <c r="V643" s="76"/>
    </row>
    <row r="644">
      <c r="A644" s="76"/>
      <c r="B644" s="76"/>
      <c r="C644" s="76"/>
      <c r="D644" s="76"/>
      <c r="E644" s="76"/>
      <c r="F644" s="76"/>
      <c r="G644" s="173"/>
      <c r="H644" s="76"/>
      <c r="I644" s="76"/>
      <c r="J644" s="76"/>
      <c r="K644" s="76"/>
      <c r="L644" s="76"/>
      <c r="M644" s="76"/>
      <c r="N644" s="76"/>
      <c r="O644" s="76"/>
      <c r="P644" s="76"/>
      <c r="Q644" s="76"/>
      <c r="R644" s="76"/>
      <c r="S644" s="76"/>
      <c r="T644" s="76"/>
      <c r="U644" s="76"/>
      <c r="V644" s="76"/>
    </row>
    <row r="645">
      <c r="A645" s="76"/>
      <c r="B645" s="76"/>
      <c r="C645" s="76"/>
      <c r="D645" s="76"/>
      <c r="E645" s="76"/>
      <c r="F645" s="76"/>
      <c r="G645" s="173"/>
      <c r="H645" s="76"/>
      <c r="I645" s="76"/>
      <c r="J645" s="76"/>
      <c r="K645" s="76"/>
      <c r="L645" s="76"/>
      <c r="M645" s="76"/>
      <c r="N645" s="76"/>
      <c r="O645" s="76"/>
      <c r="P645" s="76"/>
      <c r="Q645" s="76"/>
      <c r="R645" s="76"/>
      <c r="S645" s="76"/>
      <c r="T645" s="76"/>
      <c r="U645" s="76"/>
      <c r="V645" s="76"/>
    </row>
    <row r="646">
      <c r="A646" s="76"/>
      <c r="B646" s="76"/>
      <c r="C646" s="76"/>
      <c r="D646" s="76"/>
      <c r="E646" s="76"/>
      <c r="F646" s="76"/>
      <c r="G646" s="173"/>
      <c r="H646" s="76"/>
      <c r="I646" s="76"/>
      <c r="J646" s="76"/>
      <c r="K646" s="76"/>
      <c r="L646" s="76"/>
      <c r="M646" s="76"/>
      <c r="N646" s="76"/>
      <c r="O646" s="76"/>
      <c r="P646" s="76"/>
      <c r="Q646" s="76"/>
      <c r="R646" s="76"/>
      <c r="S646" s="76"/>
      <c r="T646" s="76"/>
      <c r="U646" s="76"/>
      <c r="V646" s="76"/>
    </row>
    <row r="647">
      <c r="A647" s="76"/>
      <c r="B647" s="76"/>
      <c r="C647" s="76"/>
      <c r="D647" s="76"/>
      <c r="E647" s="76"/>
      <c r="F647" s="76"/>
      <c r="G647" s="173"/>
      <c r="H647" s="76"/>
      <c r="I647" s="76"/>
      <c r="J647" s="76"/>
      <c r="K647" s="76"/>
      <c r="L647" s="76"/>
      <c r="M647" s="76"/>
      <c r="N647" s="76"/>
      <c r="O647" s="76"/>
      <c r="P647" s="76"/>
      <c r="Q647" s="76"/>
      <c r="R647" s="76"/>
      <c r="S647" s="76"/>
      <c r="T647" s="76"/>
      <c r="U647" s="76"/>
      <c r="V647" s="76"/>
    </row>
    <row r="648">
      <c r="A648" s="76"/>
      <c r="B648" s="76"/>
      <c r="C648" s="76"/>
      <c r="D648" s="76"/>
      <c r="E648" s="76"/>
      <c r="F648" s="76"/>
      <c r="G648" s="173"/>
      <c r="H648" s="76"/>
      <c r="I648" s="76"/>
      <c r="J648" s="76"/>
      <c r="K648" s="76"/>
      <c r="L648" s="76"/>
      <c r="M648" s="76"/>
      <c r="N648" s="76"/>
      <c r="O648" s="76"/>
      <c r="P648" s="76"/>
      <c r="Q648" s="76"/>
      <c r="R648" s="76"/>
      <c r="S648" s="76"/>
      <c r="T648" s="76"/>
      <c r="U648" s="76"/>
      <c r="V648" s="76"/>
    </row>
    <row r="649">
      <c r="A649" s="76"/>
      <c r="B649" s="76"/>
      <c r="C649" s="76"/>
      <c r="D649" s="76"/>
      <c r="E649" s="76"/>
      <c r="F649" s="76"/>
      <c r="G649" s="173"/>
      <c r="H649" s="76"/>
      <c r="I649" s="76"/>
      <c r="J649" s="76"/>
      <c r="K649" s="76"/>
      <c r="L649" s="76"/>
      <c r="M649" s="76"/>
      <c r="N649" s="76"/>
      <c r="O649" s="76"/>
      <c r="P649" s="76"/>
      <c r="Q649" s="76"/>
      <c r="R649" s="76"/>
      <c r="S649" s="76"/>
      <c r="T649" s="76"/>
      <c r="U649" s="76"/>
      <c r="V649" s="76"/>
    </row>
    <row r="650">
      <c r="A650" s="76"/>
      <c r="B650" s="76"/>
      <c r="C650" s="76"/>
      <c r="D650" s="76"/>
      <c r="E650" s="76"/>
      <c r="F650" s="76"/>
      <c r="G650" s="173"/>
      <c r="H650" s="76"/>
      <c r="I650" s="76"/>
      <c r="J650" s="76"/>
      <c r="K650" s="76"/>
      <c r="L650" s="76"/>
      <c r="M650" s="76"/>
      <c r="N650" s="76"/>
      <c r="O650" s="76"/>
      <c r="P650" s="76"/>
      <c r="Q650" s="76"/>
      <c r="R650" s="76"/>
      <c r="S650" s="76"/>
      <c r="T650" s="76"/>
      <c r="U650" s="76"/>
      <c r="V650" s="76"/>
    </row>
    <row r="651">
      <c r="A651" s="76"/>
      <c r="B651" s="76"/>
      <c r="C651" s="76"/>
      <c r="D651" s="76"/>
      <c r="E651" s="76"/>
      <c r="F651" s="76"/>
      <c r="G651" s="173"/>
      <c r="H651" s="76"/>
      <c r="I651" s="76"/>
      <c r="J651" s="76"/>
      <c r="K651" s="76"/>
      <c r="L651" s="76"/>
      <c r="M651" s="76"/>
      <c r="N651" s="76"/>
      <c r="O651" s="76"/>
      <c r="P651" s="76"/>
      <c r="Q651" s="76"/>
      <c r="R651" s="76"/>
      <c r="S651" s="76"/>
      <c r="T651" s="76"/>
      <c r="U651" s="76"/>
      <c r="V651" s="76"/>
    </row>
    <row r="652">
      <c r="A652" s="76"/>
      <c r="B652" s="76"/>
      <c r="C652" s="76"/>
      <c r="D652" s="76"/>
      <c r="E652" s="76"/>
      <c r="F652" s="76"/>
      <c r="G652" s="173"/>
      <c r="H652" s="76"/>
      <c r="I652" s="76"/>
      <c r="J652" s="76"/>
      <c r="K652" s="76"/>
      <c r="L652" s="76"/>
      <c r="M652" s="76"/>
      <c r="N652" s="76"/>
      <c r="O652" s="76"/>
      <c r="P652" s="76"/>
      <c r="Q652" s="76"/>
      <c r="R652" s="76"/>
      <c r="S652" s="76"/>
      <c r="T652" s="76"/>
      <c r="U652" s="76"/>
      <c r="V652" s="76"/>
    </row>
    <row r="653">
      <c r="A653" s="76"/>
      <c r="B653" s="76"/>
      <c r="C653" s="76"/>
      <c r="D653" s="76"/>
      <c r="E653" s="76"/>
      <c r="F653" s="76"/>
      <c r="G653" s="173"/>
      <c r="H653" s="76"/>
      <c r="I653" s="76"/>
      <c r="J653" s="76"/>
      <c r="K653" s="76"/>
      <c r="L653" s="76"/>
      <c r="M653" s="76"/>
      <c r="N653" s="76"/>
      <c r="O653" s="76"/>
      <c r="P653" s="76"/>
      <c r="Q653" s="76"/>
      <c r="R653" s="76"/>
      <c r="S653" s="76"/>
      <c r="T653" s="76"/>
      <c r="U653" s="76"/>
      <c r="V653" s="76"/>
    </row>
    <row r="654">
      <c r="A654" s="76"/>
      <c r="B654" s="76"/>
      <c r="C654" s="76"/>
      <c r="D654" s="76"/>
      <c r="E654" s="76"/>
      <c r="F654" s="76"/>
      <c r="G654" s="173"/>
      <c r="H654" s="76"/>
      <c r="I654" s="76"/>
      <c r="J654" s="76"/>
      <c r="K654" s="76"/>
      <c r="L654" s="76"/>
      <c r="M654" s="76"/>
      <c r="N654" s="76"/>
      <c r="O654" s="76"/>
      <c r="P654" s="76"/>
      <c r="Q654" s="76"/>
      <c r="R654" s="76"/>
      <c r="S654" s="76"/>
      <c r="T654" s="76"/>
      <c r="U654" s="76"/>
      <c r="V654" s="76"/>
    </row>
    <row r="655">
      <c r="A655" s="76"/>
      <c r="B655" s="76"/>
      <c r="C655" s="76"/>
      <c r="D655" s="76"/>
      <c r="E655" s="76"/>
      <c r="F655" s="76"/>
      <c r="G655" s="173"/>
      <c r="H655" s="76"/>
      <c r="I655" s="76"/>
      <c r="J655" s="76"/>
      <c r="K655" s="76"/>
      <c r="L655" s="76"/>
      <c r="M655" s="76"/>
      <c r="N655" s="76"/>
      <c r="O655" s="76"/>
      <c r="P655" s="76"/>
      <c r="Q655" s="76"/>
      <c r="R655" s="76"/>
      <c r="S655" s="76"/>
      <c r="T655" s="76"/>
      <c r="U655" s="76"/>
      <c r="V655" s="76"/>
    </row>
    <row r="656">
      <c r="A656" s="76"/>
      <c r="B656" s="76"/>
      <c r="C656" s="76"/>
      <c r="D656" s="76"/>
      <c r="E656" s="76"/>
      <c r="F656" s="76"/>
      <c r="G656" s="173"/>
      <c r="H656" s="76"/>
      <c r="I656" s="76"/>
      <c r="J656" s="76"/>
      <c r="K656" s="76"/>
      <c r="L656" s="76"/>
      <c r="M656" s="76"/>
      <c r="N656" s="76"/>
      <c r="O656" s="76"/>
      <c r="P656" s="76"/>
      <c r="Q656" s="76"/>
      <c r="R656" s="76"/>
      <c r="S656" s="76"/>
      <c r="T656" s="76"/>
      <c r="U656" s="76"/>
      <c r="V656" s="76"/>
    </row>
    <row r="657">
      <c r="A657" s="76"/>
      <c r="B657" s="76"/>
      <c r="C657" s="76"/>
      <c r="D657" s="76"/>
      <c r="E657" s="76"/>
      <c r="F657" s="76"/>
      <c r="G657" s="173"/>
      <c r="H657" s="76"/>
      <c r="I657" s="76"/>
      <c r="J657" s="76"/>
      <c r="K657" s="76"/>
      <c r="L657" s="76"/>
      <c r="M657" s="76"/>
      <c r="N657" s="76"/>
      <c r="O657" s="76"/>
      <c r="P657" s="76"/>
      <c r="Q657" s="76"/>
      <c r="R657" s="76"/>
      <c r="S657" s="76"/>
      <c r="T657" s="76"/>
      <c r="U657" s="76"/>
      <c r="V657" s="76"/>
    </row>
    <row r="658">
      <c r="A658" s="76"/>
      <c r="B658" s="76"/>
      <c r="C658" s="76"/>
      <c r="D658" s="76"/>
      <c r="E658" s="76"/>
      <c r="F658" s="76"/>
      <c r="G658" s="173"/>
      <c r="H658" s="76"/>
      <c r="I658" s="76"/>
      <c r="J658" s="76"/>
      <c r="K658" s="76"/>
      <c r="L658" s="76"/>
      <c r="M658" s="76"/>
      <c r="N658" s="76"/>
      <c r="O658" s="76"/>
      <c r="P658" s="76"/>
      <c r="Q658" s="76"/>
      <c r="R658" s="76"/>
      <c r="S658" s="76"/>
      <c r="T658" s="76"/>
      <c r="U658" s="76"/>
      <c r="V658" s="76"/>
    </row>
    <row r="659">
      <c r="A659" s="76"/>
      <c r="B659" s="76"/>
      <c r="C659" s="76"/>
      <c r="D659" s="76"/>
      <c r="E659" s="76"/>
      <c r="F659" s="76"/>
      <c r="G659" s="173"/>
      <c r="H659" s="76"/>
      <c r="I659" s="76"/>
      <c r="J659" s="76"/>
      <c r="K659" s="76"/>
      <c r="L659" s="76"/>
      <c r="M659" s="76"/>
      <c r="N659" s="76"/>
      <c r="O659" s="76"/>
      <c r="P659" s="76"/>
      <c r="Q659" s="76"/>
      <c r="R659" s="76"/>
      <c r="S659" s="76"/>
      <c r="T659" s="76"/>
      <c r="U659" s="76"/>
      <c r="V659" s="76"/>
    </row>
    <row r="660">
      <c r="A660" s="76"/>
      <c r="B660" s="76"/>
      <c r="C660" s="76"/>
      <c r="D660" s="76"/>
      <c r="E660" s="76"/>
      <c r="F660" s="76"/>
      <c r="G660" s="173"/>
      <c r="H660" s="76"/>
      <c r="I660" s="76"/>
      <c r="J660" s="76"/>
      <c r="K660" s="76"/>
      <c r="L660" s="76"/>
      <c r="M660" s="76"/>
      <c r="N660" s="76"/>
      <c r="O660" s="76"/>
      <c r="P660" s="76"/>
      <c r="Q660" s="76"/>
      <c r="R660" s="76"/>
      <c r="S660" s="76"/>
      <c r="T660" s="76"/>
      <c r="U660" s="76"/>
      <c r="V660" s="76"/>
    </row>
    <row r="661">
      <c r="A661" s="76"/>
      <c r="B661" s="76"/>
      <c r="C661" s="76"/>
      <c r="D661" s="76"/>
      <c r="E661" s="76"/>
      <c r="F661" s="76"/>
      <c r="G661" s="173"/>
      <c r="H661" s="76"/>
      <c r="I661" s="76"/>
      <c r="J661" s="76"/>
      <c r="K661" s="76"/>
      <c r="L661" s="76"/>
      <c r="M661" s="76"/>
      <c r="N661" s="76"/>
      <c r="O661" s="76"/>
      <c r="P661" s="76"/>
      <c r="Q661" s="76"/>
      <c r="R661" s="76"/>
      <c r="S661" s="76"/>
      <c r="T661" s="76"/>
      <c r="U661" s="76"/>
      <c r="V661" s="76"/>
    </row>
    <row r="662">
      <c r="A662" s="76"/>
      <c r="B662" s="76"/>
      <c r="C662" s="76"/>
      <c r="D662" s="76"/>
      <c r="E662" s="76"/>
      <c r="F662" s="76"/>
      <c r="G662" s="173"/>
      <c r="H662" s="76"/>
      <c r="I662" s="76"/>
      <c r="J662" s="76"/>
      <c r="K662" s="76"/>
      <c r="L662" s="76"/>
      <c r="M662" s="76"/>
      <c r="N662" s="76"/>
      <c r="O662" s="76"/>
      <c r="P662" s="76"/>
      <c r="Q662" s="76"/>
      <c r="R662" s="76"/>
      <c r="S662" s="76"/>
      <c r="T662" s="76"/>
      <c r="U662" s="76"/>
      <c r="V662" s="76"/>
    </row>
    <row r="663">
      <c r="A663" s="76"/>
      <c r="B663" s="76"/>
      <c r="C663" s="76"/>
      <c r="D663" s="76"/>
      <c r="E663" s="76"/>
      <c r="F663" s="76"/>
      <c r="G663" s="173"/>
      <c r="H663" s="76"/>
      <c r="I663" s="76"/>
      <c r="J663" s="76"/>
      <c r="K663" s="76"/>
      <c r="L663" s="76"/>
      <c r="M663" s="76"/>
      <c r="N663" s="76"/>
      <c r="O663" s="76"/>
      <c r="P663" s="76"/>
      <c r="Q663" s="76"/>
      <c r="R663" s="76"/>
      <c r="S663" s="76"/>
      <c r="T663" s="76"/>
      <c r="U663" s="76"/>
      <c r="V663" s="76"/>
    </row>
    <row r="664">
      <c r="A664" s="76"/>
      <c r="B664" s="76"/>
      <c r="C664" s="76"/>
      <c r="D664" s="76"/>
      <c r="E664" s="76"/>
      <c r="F664" s="76"/>
      <c r="G664" s="173"/>
      <c r="H664" s="76"/>
      <c r="I664" s="76"/>
      <c r="J664" s="76"/>
      <c r="K664" s="76"/>
      <c r="L664" s="76"/>
      <c r="M664" s="76"/>
      <c r="N664" s="76"/>
      <c r="O664" s="76"/>
      <c r="P664" s="76"/>
      <c r="Q664" s="76"/>
      <c r="R664" s="76"/>
      <c r="S664" s="76"/>
      <c r="T664" s="76"/>
      <c r="U664" s="76"/>
      <c r="V664" s="76"/>
    </row>
    <row r="665">
      <c r="A665" s="76"/>
      <c r="B665" s="76"/>
      <c r="C665" s="76"/>
      <c r="D665" s="76"/>
      <c r="E665" s="76"/>
      <c r="F665" s="76"/>
      <c r="G665" s="173"/>
      <c r="H665" s="76"/>
      <c r="I665" s="76"/>
      <c r="J665" s="76"/>
      <c r="K665" s="76"/>
      <c r="L665" s="76"/>
      <c r="M665" s="76"/>
      <c r="N665" s="76"/>
      <c r="O665" s="76"/>
      <c r="P665" s="76"/>
      <c r="Q665" s="76"/>
      <c r="R665" s="76"/>
      <c r="S665" s="76"/>
      <c r="T665" s="76"/>
      <c r="U665" s="76"/>
      <c r="V665" s="76"/>
    </row>
    <row r="666">
      <c r="A666" s="76"/>
      <c r="B666" s="76"/>
      <c r="C666" s="76"/>
      <c r="D666" s="76"/>
      <c r="E666" s="76"/>
      <c r="F666" s="76"/>
      <c r="G666" s="173"/>
      <c r="H666" s="76"/>
      <c r="I666" s="76"/>
      <c r="J666" s="76"/>
      <c r="K666" s="76"/>
      <c r="L666" s="76"/>
      <c r="M666" s="76"/>
      <c r="N666" s="76"/>
      <c r="O666" s="76"/>
      <c r="P666" s="76"/>
      <c r="Q666" s="76"/>
      <c r="R666" s="76"/>
      <c r="S666" s="76"/>
      <c r="T666" s="76"/>
      <c r="U666" s="76"/>
      <c r="V666" s="76"/>
    </row>
    <row r="667">
      <c r="A667" s="76"/>
      <c r="B667" s="76"/>
      <c r="C667" s="76"/>
      <c r="D667" s="76"/>
      <c r="E667" s="76"/>
      <c r="F667" s="76"/>
      <c r="G667" s="173"/>
      <c r="H667" s="76"/>
      <c r="I667" s="76"/>
      <c r="J667" s="76"/>
      <c r="K667" s="76"/>
      <c r="L667" s="76"/>
      <c r="M667" s="76"/>
      <c r="N667" s="76"/>
      <c r="O667" s="76"/>
      <c r="P667" s="76"/>
      <c r="Q667" s="76"/>
      <c r="R667" s="76"/>
      <c r="S667" s="76"/>
      <c r="T667" s="76"/>
      <c r="U667" s="76"/>
      <c r="V667" s="76"/>
    </row>
    <row r="668">
      <c r="A668" s="76"/>
      <c r="B668" s="76"/>
      <c r="C668" s="76"/>
      <c r="D668" s="76"/>
      <c r="E668" s="76"/>
      <c r="F668" s="76"/>
      <c r="G668" s="173"/>
      <c r="H668" s="76"/>
      <c r="I668" s="76"/>
      <c r="J668" s="76"/>
      <c r="K668" s="76"/>
      <c r="L668" s="76"/>
      <c r="M668" s="76"/>
      <c r="N668" s="76"/>
      <c r="O668" s="76"/>
      <c r="P668" s="76"/>
      <c r="Q668" s="76"/>
      <c r="R668" s="76"/>
      <c r="S668" s="76"/>
      <c r="T668" s="76"/>
      <c r="U668" s="76"/>
      <c r="V668" s="76"/>
    </row>
    <row r="669">
      <c r="A669" s="76"/>
      <c r="B669" s="76"/>
      <c r="C669" s="76"/>
      <c r="D669" s="76"/>
      <c r="E669" s="76"/>
      <c r="F669" s="76"/>
      <c r="G669" s="173"/>
      <c r="H669" s="76"/>
      <c r="I669" s="76"/>
      <c r="J669" s="76"/>
      <c r="K669" s="76"/>
      <c r="L669" s="76"/>
      <c r="M669" s="76"/>
      <c r="N669" s="76"/>
      <c r="O669" s="76"/>
      <c r="P669" s="76"/>
      <c r="Q669" s="76"/>
      <c r="R669" s="76"/>
      <c r="S669" s="76"/>
      <c r="T669" s="76"/>
      <c r="U669" s="76"/>
      <c r="V669" s="76"/>
    </row>
    <row r="670">
      <c r="A670" s="76"/>
      <c r="B670" s="76"/>
      <c r="C670" s="76"/>
      <c r="D670" s="76"/>
      <c r="E670" s="76"/>
      <c r="F670" s="76"/>
      <c r="G670" s="173"/>
      <c r="H670" s="76"/>
      <c r="I670" s="76"/>
      <c r="J670" s="76"/>
      <c r="K670" s="76"/>
      <c r="L670" s="76"/>
      <c r="M670" s="76"/>
      <c r="N670" s="76"/>
      <c r="O670" s="76"/>
      <c r="P670" s="76"/>
      <c r="Q670" s="76"/>
      <c r="R670" s="76"/>
      <c r="S670" s="76"/>
      <c r="T670" s="76"/>
      <c r="U670" s="76"/>
      <c r="V670" s="76"/>
    </row>
    <row r="671">
      <c r="A671" s="76"/>
      <c r="B671" s="76"/>
      <c r="C671" s="76"/>
      <c r="D671" s="76"/>
      <c r="E671" s="76"/>
      <c r="F671" s="76"/>
      <c r="G671" s="173"/>
      <c r="H671" s="76"/>
      <c r="I671" s="76"/>
      <c r="J671" s="76"/>
      <c r="K671" s="76"/>
      <c r="L671" s="76"/>
      <c r="M671" s="76"/>
      <c r="N671" s="76"/>
      <c r="O671" s="76"/>
      <c r="P671" s="76"/>
      <c r="Q671" s="76"/>
      <c r="R671" s="76"/>
      <c r="S671" s="76"/>
      <c r="T671" s="76"/>
      <c r="U671" s="76"/>
      <c r="V671" s="76"/>
    </row>
    <row r="672">
      <c r="A672" s="76"/>
      <c r="B672" s="76"/>
      <c r="C672" s="76"/>
      <c r="D672" s="76"/>
      <c r="E672" s="76"/>
      <c r="F672" s="76"/>
      <c r="G672" s="173"/>
      <c r="H672" s="76"/>
      <c r="I672" s="76"/>
      <c r="J672" s="76"/>
      <c r="K672" s="76"/>
      <c r="L672" s="76"/>
      <c r="M672" s="76"/>
      <c r="N672" s="76"/>
      <c r="O672" s="76"/>
      <c r="P672" s="76"/>
      <c r="Q672" s="76"/>
      <c r="R672" s="76"/>
      <c r="S672" s="76"/>
      <c r="T672" s="76"/>
      <c r="U672" s="76"/>
      <c r="V672" s="76"/>
    </row>
    <row r="673">
      <c r="A673" s="76"/>
      <c r="B673" s="76"/>
      <c r="C673" s="76"/>
      <c r="D673" s="76"/>
      <c r="E673" s="76"/>
      <c r="F673" s="76"/>
      <c r="G673" s="173"/>
      <c r="H673" s="76"/>
      <c r="I673" s="76"/>
      <c r="J673" s="76"/>
      <c r="K673" s="76"/>
      <c r="L673" s="76"/>
      <c r="M673" s="76"/>
      <c r="N673" s="76"/>
      <c r="O673" s="76"/>
      <c r="P673" s="76"/>
      <c r="Q673" s="76"/>
      <c r="R673" s="76"/>
      <c r="S673" s="76"/>
      <c r="T673" s="76"/>
      <c r="U673" s="76"/>
      <c r="V673" s="76"/>
    </row>
    <row r="674">
      <c r="A674" s="76"/>
      <c r="B674" s="76"/>
      <c r="C674" s="76"/>
      <c r="D674" s="76"/>
      <c r="E674" s="76"/>
      <c r="F674" s="76"/>
      <c r="G674" s="173"/>
      <c r="H674" s="76"/>
      <c r="I674" s="76"/>
      <c r="J674" s="76"/>
      <c r="K674" s="76"/>
      <c r="L674" s="76"/>
      <c r="M674" s="76"/>
      <c r="N674" s="76"/>
      <c r="O674" s="76"/>
      <c r="P674" s="76"/>
      <c r="Q674" s="76"/>
      <c r="R674" s="76"/>
      <c r="S674" s="76"/>
      <c r="T674" s="76"/>
      <c r="U674" s="76"/>
      <c r="V674" s="76"/>
    </row>
    <row r="675">
      <c r="A675" s="76"/>
      <c r="B675" s="76"/>
      <c r="C675" s="76"/>
      <c r="D675" s="76"/>
      <c r="E675" s="76"/>
      <c r="F675" s="76"/>
      <c r="G675" s="173"/>
      <c r="H675" s="76"/>
      <c r="I675" s="76"/>
      <c r="J675" s="76"/>
      <c r="K675" s="76"/>
      <c r="L675" s="76"/>
      <c r="M675" s="76"/>
      <c r="N675" s="76"/>
      <c r="O675" s="76"/>
      <c r="P675" s="76"/>
      <c r="Q675" s="76"/>
      <c r="R675" s="76"/>
      <c r="S675" s="76"/>
      <c r="T675" s="76"/>
      <c r="U675" s="76"/>
      <c r="V675" s="76"/>
    </row>
    <row r="676">
      <c r="A676" s="76"/>
      <c r="B676" s="76"/>
      <c r="C676" s="76"/>
      <c r="D676" s="76"/>
      <c r="E676" s="76"/>
      <c r="F676" s="76"/>
      <c r="G676" s="173"/>
      <c r="H676" s="76"/>
      <c r="I676" s="76"/>
      <c r="J676" s="76"/>
      <c r="K676" s="76"/>
      <c r="L676" s="76"/>
      <c r="M676" s="76"/>
      <c r="N676" s="76"/>
      <c r="O676" s="76"/>
      <c r="P676" s="76"/>
      <c r="Q676" s="76"/>
      <c r="R676" s="76"/>
      <c r="S676" s="76"/>
      <c r="T676" s="76"/>
      <c r="U676" s="76"/>
      <c r="V676" s="76"/>
    </row>
    <row r="677">
      <c r="A677" s="76"/>
      <c r="B677" s="76"/>
      <c r="C677" s="76"/>
      <c r="D677" s="76"/>
      <c r="E677" s="76"/>
      <c r="F677" s="76"/>
      <c r="G677" s="173"/>
      <c r="H677" s="76"/>
      <c r="I677" s="76"/>
      <c r="J677" s="76"/>
      <c r="K677" s="76"/>
      <c r="L677" s="76"/>
      <c r="M677" s="76"/>
      <c r="N677" s="76"/>
      <c r="O677" s="76"/>
      <c r="P677" s="76"/>
      <c r="Q677" s="76"/>
      <c r="R677" s="76"/>
      <c r="S677" s="76"/>
      <c r="T677" s="76"/>
      <c r="U677" s="76"/>
      <c r="V677" s="76"/>
    </row>
    <row r="678">
      <c r="A678" s="76"/>
      <c r="B678" s="76"/>
      <c r="C678" s="76"/>
      <c r="D678" s="76"/>
      <c r="E678" s="76"/>
      <c r="F678" s="76"/>
      <c r="G678" s="173"/>
      <c r="H678" s="76"/>
      <c r="I678" s="76"/>
      <c r="J678" s="76"/>
      <c r="K678" s="76"/>
      <c r="L678" s="76"/>
      <c r="M678" s="76"/>
      <c r="N678" s="76"/>
      <c r="O678" s="76"/>
      <c r="P678" s="76"/>
      <c r="Q678" s="76"/>
      <c r="R678" s="76"/>
      <c r="S678" s="76"/>
      <c r="T678" s="76"/>
      <c r="U678" s="76"/>
      <c r="V678" s="76"/>
    </row>
    <row r="679">
      <c r="A679" s="76"/>
      <c r="B679" s="76"/>
      <c r="C679" s="76"/>
      <c r="D679" s="76"/>
      <c r="E679" s="76"/>
      <c r="F679" s="76"/>
      <c r="G679" s="173"/>
      <c r="H679" s="76"/>
      <c r="I679" s="76"/>
      <c r="J679" s="76"/>
      <c r="K679" s="76"/>
      <c r="L679" s="76"/>
      <c r="M679" s="76"/>
      <c r="N679" s="76"/>
      <c r="O679" s="76"/>
      <c r="P679" s="76"/>
      <c r="Q679" s="76"/>
      <c r="R679" s="76"/>
      <c r="S679" s="76"/>
      <c r="T679" s="76"/>
      <c r="U679" s="76"/>
      <c r="V679" s="76"/>
    </row>
    <row r="680">
      <c r="A680" s="76"/>
      <c r="B680" s="76"/>
      <c r="C680" s="76"/>
      <c r="D680" s="76"/>
      <c r="E680" s="76"/>
      <c r="F680" s="76"/>
      <c r="G680" s="173"/>
      <c r="H680" s="76"/>
      <c r="I680" s="76"/>
      <c r="J680" s="76"/>
      <c r="K680" s="76"/>
      <c r="L680" s="76"/>
      <c r="M680" s="76"/>
      <c r="N680" s="76"/>
      <c r="O680" s="76"/>
      <c r="P680" s="76"/>
      <c r="Q680" s="76"/>
      <c r="R680" s="76"/>
      <c r="S680" s="76"/>
      <c r="T680" s="76"/>
      <c r="U680" s="76"/>
      <c r="V680" s="76"/>
    </row>
    <row r="681">
      <c r="A681" s="76"/>
      <c r="B681" s="76"/>
      <c r="C681" s="76"/>
      <c r="D681" s="76"/>
      <c r="E681" s="76"/>
      <c r="F681" s="76"/>
      <c r="G681" s="173"/>
      <c r="H681" s="76"/>
      <c r="I681" s="76"/>
      <c r="J681" s="76"/>
      <c r="K681" s="76"/>
      <c r="L681" s="76"/>
      <c r="M681" s="76"/>
      <c r="N681" s="76"/>
      <c r="O681" s="76"/>
      <c r="P681" s="76"/>
      <c r="Q681" s="76"/>
      <c r="R681" s="76"/>
      <c r="S681" s="76"/>
      <c r="T681" s="76"/>
      <c r="U681" s="76"/>
      <c r="V681" s="76"/>
    </row>
    <row r="682">
      <c r="A682" s="76"/>
      <c r="B682" s="76"/>
      <c r="C682" s="76"/>
      <c r="D682" s="76"/>
      <c r="E682" s="76"/>
      <c r="F682" s="76"/>
      <c r="G682" s="173"/>
      <c r="H682" s="76"/>
      <c r="I682" s="76"/>
      <c r="J682" s="76"/>
      <c r="K682" s="76"/>
      <c r="L682" s="76"/>
      <c r="M682" s="76"/>
      <c r="N682" s="76"/>
      <c r="O682" s="76"/>
      <c r="P682" s="76"/>
      <c r="Q682" s="76"/>
      <c r="R682" s="76"/>
      <c r="S682" s="76"/>
      <c r="T682" s="76"/>
      <c r="U682" s="76"/>
      <c r="V682" s="76"/>
    </row>
    <row r="683">
      <c r="A683" s="76"/>
      <c r="B683" s="76"/>
      <c r="C683" s="76"/>
      <c r="D683" s="76"/>
      <c r="E683" s="76"/>
      <c r="F683" s="76"/>
      <c r="G683" s="173"/>
      <c r="H683" s="76"/>
      <c r="I683" s="76"/>
      <c r="J683" s="76"/>
      <c r="K683" s="76"/>
      <c r="L683" s="76"/>
      <c r="M683" s="76"/>
      <c r="N683" s="76"/>
      <c r="O683" s="76"/>
      <c r="P683" s="76"/>
      <c r="Q683" s="76"/>
      <c r="R683" s="76"/>
      <c r="S683" s="76"/>
      <c r="T683" s="76"/>
      <c r="U683" s="76"/>
      <c r="V683" s="76"/>
    </row>
    <row r="684">
      <c r="A684" s="76"/>
      <c r="B684" s="76"/>
      <c r="C684" s="76"/>
      <c r="D684" s="76"/>
      <c r="E684" s="76"/>
      <c r="F684" s="76"/>
      <c r="G684" s="173"/>
      <c r="H684" s="76"/>
      <c r="I684" s="76"/>
      <c r="J684" s="76"/>
      <c r="K684" s="76"/>
      <c r="L684" s="76"/>
      <c r="M684" s="76"/>
      <c r="N684" s="76"/>
      <c r="O684" s="76"/>
      <c r="P684" s="76"/>
      <c r="Q684" s="76"/>
      <c r="R684" s="76"/>
      <c r="S684" s="76"/>
      <c r="T684" s="76"/>
      <c r="U684" s="76"/>
      <c r="V684" s="76"/>
    </row>
    <row r="685">
      <c r="A685" s="76"/>
      <c r="B685" s="76"/>
      <c r="C685" s="76"/>
      <c r="D685" s="76"/>
      <c r="E685" s="76"/>
      <c r="F685" s="76"/>
      <c r="G685" s="173"/>
      <c r="H685" s="76"/>
      <c r="I685" s="76"/>
      <c r="J685" s="76"/>
      <c r="K685" s="76"/>
      <c r="L685" s="76"/>
      <c r="M685" s="76"/>
      <c r="N685" s="76"/>
      <c r="O685" s="76"/>
      <c r="P685" s="76"/>
      <c r="Q685" s="76"/>
      <c r="R685" s="76"/>
      <c r="S685" s="76"/>
      <c r="T685" s="76"/>
      <c r="U685" s="76"/>
      <c r="V685" s="76"/>
    </row>
    <row r="686">
      <c r="A686" s="76"/>
      <c r="B686" s="76"/>
      <c r="C686" s="76"/>
      <c r="D686" s="76"/>
      <c r="E686" s="76"/>
      <c r="F686" s="76"/>
      <c r="G686" s="173"/>
      <c r="H686" s="76"/>
      <c r="I686" s="76"/>
      <c r="J686" s="76"/>
      <c r="K686" s="76"/>
      <c r="L686" s="76"/>
      <c r="M686" s="76"/>
      <c r="N686" s="76"/>
      <c r="O686" s="76"/>
      <c r="P686" s="76"/>
      <c r="Q686" s="76"/>
      <c r="R686" s="76"/>
      <c r="S686" s="76"/>
      <c r="T686" s="76"/>
      <c r="U686" s="76"/>
      <c r="V686" s="76"/>
    </row>
    <row r="687">
      <c r="A687" s="76"/>
      <c r="B687" s="76"/>
      <c r="C687" s="76"/>
      <c r="D687" s="76"/>
      <c r="E687" s="76"/>
      <c r="F687" s="76"/>
      <c r="G687" s="173"/>
      <c r="H687" s="76"/>
      <c r="I687" s="76"/>
      <c r="J687" s="76"/>
      <c r="K687" s="76"/>
      <c r="L687" s="76"/>
      <c r="M687" s="76"/>
      <c r="N687" s="76"/>
      <c r="O687" s="76"/>
      <c r="P687" s="76"/>
      <c r="Q687" s="76"/>
      <c r="R687" s="76"/>
      <c r="S687" s="76"/>
      <c r="T687" s="76"/>
      <c r="U687" s="76"/>
      <c r="V687" s="76"/>
    </row>
    <row r="688">
      <c r="A688" s="76"/>
      <c r="B688" s="76"/>
      <c r="C688" s="76"/>
      <c r="D688" s="76"/>
      <c r="E688" s="76"/>
      <c r="F688" s="76"/>
      <c r="G688" s="173"/>
      <c r="H688" s="76"/>
      <c r="I688" s="76"/>
      <c r="J688" s="76"/>
      <c r="K688" s="76"/>
      <c r="L688" s="76"/>
      <c r="M688" s="76"/>
      <c r="N688" s="76"/>
      <c r="O688" s="76"/>
      <c r="P688" s="76"/>
      <c r="Q688" s="76"/>
      <c r="R688" s="76"/>
      <c r="S688" s="76"/>
      <c r="T688" s="76"/>
      <c r="U688" s="76"/>
      <c r="V688" s="76"/>
    </row>
    <row r="689">
      <c r="A689" s="76"/>
      <c r="B689" s="76"/>
      <c r="C689" s="76"/>
      <c r="D689" s="76"/>
      <c r="E689" s="76"/>
      <c r="F689" s="76"/>
      <c r="G689" s="173"/>
      <c r="H689" s="76"/>
      <c r="I689" s="76"/>
      <c r="J689" s="76"/>
      <c r="K689" s="76"/>
      <c r="L689" s="76"/>
      <c r="M689" s="76"/>
      <c r="N689" s="76"/>
      <c r="O689" s="76"/>
      <c r="P689" s="76"/>
      <c r="Q689" s="76"/>
      <c r="R689" s="76"/>
      <c r="S689" s="76"/>
      <c r="T689" s="76"/>
      <c r="U689" s="76"/>
      <c r="V689" s="76"/>
    </row>
    <row r="690">
      <c r="A690" s="76"/>
      <c r="B690" s="76"/>
      <c r="C690" s="76"/>
      <c r="D690" s="76"/>
      <c r="E690" s="76"/>
      <c r="F690" s="76"/>
      <c r="G690" s="173"/>
      <c r="H690" s="76"/>
      <c r="I690" s="76"/>
      <c r="J690" s="76"/>
      <c r="K690" s="76"/>
      <c r="L690" s="76"/>
      <c r="M690" s="76"/>
      <c r="N690" s="76"/>
      <c r="O690" s="76"/>
      <c r="P690" s="76"/>
      <c r="Q690" s="76"/>
      <c r="R690" s="76"/>
      <c r="S690" s="76"/>
      <c r="T690" s="76"/>
      <c r="U690" s="76"/>
      <c r="V690" s="76"/>
    </row>
    <row r="691">
      <c r="A691" s="76"/>
      <c r="B691" s="76"/>
      <c r="C691" s="76"/>
      <c r="D691" s="76"/>
      <c r="E691" s="76"/>
      <c r="F691" s="76"/>
      <c r="G691" s="173"/>
      <c r="H691" s="76"/>
      <c r="I691" s="76"/>
      <c r="J691" s="76"/>
      <c r="K691" s="76"/>
      <c r="L691" s="76"/>
      <c r="M691" s="76"/>
      <c r="N691" s="76"/>
      <c r="O691" s="76"/>
      <c r="P691" s="76"/>
      <c r="Q691" s="76"/>
      <c r="R691" s="76"/>
      <c r="S691" s="76"/>
      <c r="T691" s="76"/>
      <c r="U691" s="76"/>
      <c r="V691" s="76"/>
    </row>
    <row r="692">
      <c r="A692" s="76"/>
      <c r="B692" s="76"/>
      <c r="C692" s="76"/>
      <c r="D692" s="76"/>
      <c r="E692" s="76"/>
      <c r="F692" s="76"/>
      <c r="G692" s="173"/>
      <c r="H692" s="76"/>
      <c r="I692" s="76"/>
      <c r="J692" s="76"/>
      <c r="K692" s="76"/>
      <c r="L692" s="76"/>
      <c r="M692" s="76"/>
      <c r="N692" s="76"/>
      <c r="O692" s="76"/>
      <c r="P692" s="76"/>
      <c r="Q692" s="76"/>
      <c r="R692" s="76"/>
      <c r="S692" s="76"/>
      <c r="T692" s="76"/>
      <c r="U692" s="76"/>
      <c r="V692" s="76"/>
    </row>
    <row r="693">
      <c r="A693" s="76"/>
      <c r="B693" s="76"/>
      <c r="C693" s="76"/>
      <c r="D693" s="76"/>
      <c r="E693" s="76"/>
      <c r="F693" s="76"/>
      <c r="G693" s="173"/>
      <c r="H693" s="76"/>
      <c r="I693" s="76"/>
      <c r="J693" s="76"/>
      <c r="K693" s="76"/>
      <c r="L693" s="76"/>
      <c r="M693" s="76"/>
      <c r="N693" s="76"/>
      <c r="O693" s="76"/>
      <c r="P693" s="76"/>
      <c r="Q693" s="76"/>
      <c r="R693" s="76"/>
      <c r="S693" s="76"/>
      <c r="T693" s="76"/>
      <c r="U693" s="76"/>
      <c r="V693" s="76"/>
    </row>
    <row r="694">
      <c r="A694" s="76"/>
      <c r="B694" s="76"/>
      <c r="C694" s="76"/>
      <c r="D694" s="76"/>
      <c r="E694" s="76"/>
      <c r="F694" s="76"/>
      <c r="G694" s="173"/>
      <c r="H694" s="76"/>
      <c r="I694" s="76"/>
      <c r="J694" s="76"/>
      <c r="K694" s="76"/>
      <c r="L694" s="76"/>
      <c r="M694" s="76"/>
      <c r="N694" s="76"/>
      <c r="O694" s="76"/>
      <c r="P694" s="76"/>
      <c r="Q694" s="76"/>
      <c r="R694" s="76"/>
      <c r="S694" s="76"/>
      <c r="T694" s="76"/>
      <c r="U694" s="76"/>
      <c r="V694" s="76"/>
    </row>
    <row r="695">
      <c r="A695" s="76"/>
      <c r="B695" s="76"/>
      <c r="C695" s="76"/>
      <c r="D695" s="76"/>
      <c r="E695" s="76"/>
      <c r="F695" s="76"/>
      <c r="G695" s="173"/>
      <c r="H695" s="76"/>
      <c r="I695" s="76"/>
      <c r="J695" s="76"/>
      <c r="K695" s="76"/>
      <c r="L695" s="76"/>
      <c r="M695" s="76"/>
      <c r="N695" s="76"/>
      <c r="O695" s="76"/>
      <c r="P695" s="76"/>
      <c r="Q695" s="76"/>
      <c r="R695" s="76"/>
      <c r="S695" s="76"/>
      <c r="T695" s="76"/>
      <c r="U695" s="76"/>
      <c r="V695" s="76"/>
    </row>
    <row r="696">
      <c r="A696" s="76"/>
      <c r="B696" s="76"/>
      <c r="C696" s="76"/>
      <c r="D696" s="76"/>
      <c r="E696" s="76"/>
      <c r="F696" s="76"/>
      <c r="G696" s="173"/>
      <c r="H696" s="76"/>
      <c r="I696" s="76"/>
      <c r="J696" s="76"/>
      <c r="K696" s="76"/>
      <c r="L696" s="76"/>
      <c r="M696" s="76"/>
      <c r="N696" s="76"/>
      <c r="O696" s="76"/>
      <c r="P696" s="76"/>
      <c r="Q696" s="76"/>
      <c r="R696" s="76"/>
      <c r="S696" s="76"/>
      <c r="T696" s="76"/>
      <c r="U696" s="76"/>
      <c r="V696" s="76"/>
    </row>
    <row r="697">
      <c r="A697" s="76"/>
      <c r="B697" s="76"/>
      <c r="C697" s="76"/>
      <c r="D697" s="76"/>
      <c r="E697" s="76"/>
      <c r="F697" s="76"/>
      <c r="G697" s="173"/>
      <c r="H697" s="76"/>
      <c r="I697" s="76"/>
      <c r="J697" s="76"/>
      <c r="K697" s="76"/>
      <c r="L697" s="76"/>
      <c r="M697" s="76"/>
      <c r="N697" s="76"/>
      <c r="O697" s="76"/>
      <c r="P697" s="76"/>
      <c r="Q697" s="76"/>
      <c r="R697" s="76"/>
      <c r="S697" s="76"/>
      <c r="T697" s="76"/>
      <c r="U697" s="76"/>
      <c r="V697" s="76"/>
    </row>
    <row r="698">
      <c r="A698" s="76"/>
      <c r="B698" s="76"/>
      <c r="C698" s="76"/>
      <c r="D698" s="76"/>
      <c r="E698" s="76"/>
      <c r="F698" s="76"/>
      <c r="G698" s="173"/>
      <c r="H698" s="76"/>
      <c r="I698" s="76"/>
      <c r="J698" s="76"/>
      <c r="K698" s="76"/>
      <c r="L698" s="76"/>
      <c r="M698" s="76"/>
      <c r="N698" s="76"/>
      <c r="O698" s="76"/>
      <c r="P698" s="76"/>
      <c r="Q698" s="76"/>
      <c r="R698" s="76"/>
      <c r="S698" s="76"/>
      <c r="T698" s="76"/>
      <c r="U698" s="76"/>
      <c r="V698" s="76"/>
    </row>
    <row r="699">
      <c r="A699" s="76"/>
      <c r="B699" s="76"/>
      <c r="C699" s="76"/>
      <c r="D699" s="76"/>
      <c r="E699" s="76"/>
      <c r="F699" s="76"/>
      <c r="G699" s="173"/>
      <c r="H699" s="76"/>
      <c r="I699" s="76"/>
      <c r="J699" s="76"/>
      <c r="K699" s="76"/>
      <c r="L699" s="76"/>
      <c r="M699" s="76"/>
      <c r="N699" s="76"/>
      <c r="O699" s="76"/>
      <c r="P699" s="76"/>
      <c r="Q699" s="76"/>
      <c r="R699" s="76"/>
      <c r="S699" s="76"/>
      <c r="T699" s="76"/>
      <c r="U699" s="76"/>
      <c r="V699" s="76"/>
    </row>
    <row r="700">
      <c r="A700" s="76"/>
      <c r="B700" s="76"/>
      <c r="C700" s="76"/>
      <c r="D700" s="76"/>
      <c r="E700" s="76"/>
      <c r="F700" s="76"/>
      <c r="G700" s="173"/>
      <c r="H700" s="76"/>
      <c r="I700" s="76"/>
      <c r="J700" s="76"/>
      <c r="K700" s="76"/>
      <c r="L700" s="76"/>
      <c r="M700" s="76"/>
      <c r="N700" s="76"/>
      <c r="O700" s="76"/>
      <c r="P700" s="76"/>
      <c r="Q700" s="76"/>
      <c r="R700" s="76"/>
      <c r="S700" s="76"/>
      <c r="T700" s="76"/>
      <c r="U700" s="76"/>
      <c r="V700" s="76"/>
    </row>
    <row r="701">
      <c r="A701" s="76"/>
      <c r="B701" s="76"/>
      <c r="C701" s="76"/>
      <c r="D701" s="76"/>
      <c r="E701" s="76"/>
      <c r="F701" s="76"/>
      <c r="G701" s="173"/>
      <c r="H701" s="76"/>
      <c r="I701" s="76"/>
      <c r="J701" s="76"/>
      <c r="K701" s="76"/>
      <c r="L701" s="76"/>
      <c r="M701" s="76"/>
      <c r="N701" s="76"/>
      <c r="O701" s="76"/>
      <c r="P701" s="76"/>
      <c r="Q701" s="76"/>
      <c r="R701" s="76"/>
      <c r="S701" s="76"/>
      <c r="T701" s="76"/>
      <c r="U701" s="76"/>
      <c r="V701" s="76"/>
    </row>
    <row r="702">
      <c r="A702" s="76"/>
      <c r="B702" s="76"/>
      <c r="C702" s="76"/>
      <c r="D702" s="76"/>
      <c r="E702" s="76"/>
      <c r="F702" s="76"/>
      <c r="G702" s="173"/>
      <c r="H702" s="76"/>
      <c r="I702" s="76"/>
      <c r="J702" s="76"/>
      <c r="K702" s="76"/>
      <c r="L702" s="76"/>
      <c r="M702" s="76"/>
      <c r="N702" s="76"/>
      <c r="O702" s="76"/>
      <c r="P702" s="76"/>
      <c r="Q702" s="76"/>
      <c r="R702" s="76"/>
      <c r="S702" s="76"/>
      <c r="T702" s="76"/>
      <c r="U702" s="76"/>
      <c r="V702" s="76"/>
    </row>
    <row r="703">
      <c r="A703" s="76"/>
      <c r="B703" s="76"/>
      <c r="C703" s="76"/>
      <c r="D703" s="76"/>
      <c r="E703" s="76"/>
      <c r="F703" s="76"/>
      <c r="G703" s="173"/>
      <c r="H703" s="76"/>
      <c r="I703" s="76"/>
      <c r="J703" s="76"/>
      <c r="K703" s="76"/>
      <c r="L703" s="76"/>
      <c r="M703" s="76"/>
      <c r="N703" s="76"/>
      <c r="O703" s="76"/>
      <c r="P703" s="76"/>
      <c r="Q703" s="76"/>
      <c r="R703" s="76"/>
      <c r="S703" s="76"/>
      <c r="T703" s="76"/>
      <c r="U703" s="76"/>
      <c r="V703" s="76"/>
    </row>
    <row r="704">
      <c r="A704" s="76"/>
      <c r="B704" s="76"/>
      <c r="C704" s="76"/>
      <c r="D704" s="76"/>
      <c r="E704" s="76"/>
      <c r="F704" s="76"/>
      <c r="G704" s="173"/>
      <c r="H704" s="76"/>
      <c r="I704" s="76"/>
      <c r="J704" s="76"/>
      <c r="K704" s="76"/>
      <c r="L704" s="76"/>
      <c r="M704" s="76"/>
      <c r="N704" s="76"/>
      <c r="O704" s="76"/>
      <c r="P704" s="76"/>
      <c r="Q704" s="76"/>
      <c r="R704" s="76"/>
      <c r="S704" s="76"/>
      <c r="T704" s="76"/>
      <c r="U704" s="76"/>
      <c r="V704" s="76"/>
    </row>
    <row r="705">
      <c r="A705" s="76"/>
      <c r="B705" s="76"/>
      <c r="C705" s="76"/>
      <c r="D705" s="76"/>
      <c r="E705" s="76"/>
      <c r="F705" s="76"/>
      <c r="G705" s="173"/>
      <c r="H705" s="76"/>
      <c r="I705" s="76"/>
      <c r="J705" s="76"/>
      <c r="K705" s="76"/>
      <c r="L705" s="76"/>
      <c r="M705" s="76"/>
      <c r="N705" s="76"/>
      <c r="O705" s="76"/>
      <c r="P705" s="76"/>
      <c r="Q705" s="76"/>
      <c r="R705" s="76"/>
      <c r="S705" s="76"/>
      <c r="T705" s="76"/>
      <c r="U705" s="76"/>
      <c r="V705" s="76"/>
    </row>
    <row r="706">
      <c r="A706" s="76"/>
      <c r="B706" s="76"/>
      <c r="C706" s="76"/>
      <c r="D706" s="76"/>
      <c r="E706" s="76"/>
      <c r="F706" s="76"/>
      <c r="G706" s="173"/>
      <c r="H706" s="76"/>
      <c r="I706" s="76"/>
      <c r="J706" s="76"/>
      <c r="K706" s="76"/>
      <c r="L706" s="76"/>
      <c r="M706" s="76"/>
      <c r="N706" s="76"/>
      <c r="O706" s="76"/>
      <c r="P706" s="76"/>
      <c r="Q706" s="76"/>
      <c r="R706" s="76"/>
      <c r="S706" s="76"/>
      <c r="T706" s="76"/>
      <c r="U706" s="76"/>
      <c r="V706" s="76"/>
    </row>
    <row r="707">
      <c r="A707" s="76"/>
      <c r="B707" s="76"/>
      <c r="C707" s="76"/>
      <c r="D707" s="76"/>
      <c r="E707" s="76"/>
      <c r="F707" s="76"/>
      <c r="G707" s="173"/>
      <c r="H707" s="76"/>
      <c r="I707" s="76"/>
      <c r="J707" s="76"/>
      <c r="K707" s="76"/>
      <c r="L707" s="76"/>
      <c r="M707" s="76"/>
      <c r="N707" s="76"/>
      <c r="O707" s="76"/>
      <c r="P707" s="76"/>
      <c r="Q707" s="76"/>
      <c r="R707" s="76"/>
      <c r="S707" s="76"/>
      <c r="T707" s="76"/>
      <c r="U707" s="76"/>
      <c r="V707" s="76"/>
    </row>
    <row r="708">
      <c r="A708" s="76"/>
      <c r="B708" s="76"/>
      <c r="C708" s="76"/>
      <c r="D708" s="76"/>
      <c r="E708" s="76"/>
      <c r="F708" s="76"/>
      <c r="G708" s="173"/>
      <c r="H708" s="76"/>
      <c r="I708" s="76"/>
      <c r="J708" s="76"/>
      <c r="K708" s="76"/>
      <c r="L708" s="76"/>
      <c r="M708" s="76"/>
      <c r="N708" s="76"/>
      <c r="O708" s="76"/>
      <c r="P708" s="76"/>
      <c r="Q708" s="76"/>
      <c r="R708" s="76"/>
      <c r="S708" s="76"/>
      <c r="T708" s="76"/>
      <c r="U708" s="76"/>
      <c r="V708" s="76"/>
    </row>
    <row r="709">
      <c r="A709" s="76"/>
      <c r="B709" s="76"/>
      <c r="C709" s="76"/>
      <c r="D709" s="76"/>
      <c r="E709" s="76"/>
      <c r="F709" s="76"/>
      <c r="G709" s="173"/>
      <c r="H709" s="76"/>
      <c r="I709" s="76"/>
      <c r="J709" s="76"/>
      <c r="K709" s="76"/>
      <c r="L709" s="76"/>
      <c r="M709" s="76"/>
      <c r="N709" s="76"/>
      <c r="O709" s="76"/>
      <c r="P709" s="76"/>
      <c r="Q709" s="76"/>
      <c r="R709" s="76"/>
      <c r="S709" s="76"/>
      <c r="T709" s="76"/>
      <c r="U709" s="76"/>
      <c r="V709" s="76"/>
    </row>
    <row r="710">
      <c r="A710" s="76"/>
      <c r="B710" s="76"/>
      <c r="C710" s="76"/>
      <c r="D710" s="76"/>
      <c r="E710" s="76"/>
      <c r="F710" s="76"/>
      <c r="G710" s="173"/>
      <c r="H710" s="76"/>
      <c r="I710" s="76"/>
      <c r="J710" s="76"/>
      <c r="K710" s="76"/>
      <c r="L710" s="76"/>
      <c r="M710" s="76"/>
      <c r="N710" s="76"/>
      <c r="O710" s="76"/>
      <c r="P710" s="76"/>
      <c r="Q710" s="76"/>
      <c r="R710" s="76"/>
      <c r="S710" s="76"/>
      <c r="T710" s="76"/>
      <c r="U710" s="76"/>
      <c r="V710" s="76"/>
    </row>
    <row r="711">
      <c r="A711" s="76"/>
      <c r="B711" s="76"/>
      <c r="C711" s="76"/>
      <c r="D711" s="76"/>
      <c r="E711" s="76"/>
      <c r="F711" s="76"/>
      <c r="G711" s="173"/>
      <c r="H711" s="76"/>
      <c r="I711" s="76"/>
      <c r="J711" s="76"/>
      <c r="K711" s="76"/>
      <c r="L711" s="76"/>
      <c r="M711" s="76"/>
      <c r="N711" s="76"/>
      <c r="O711" s="76"/>
      <c r="P711" s="76"/>
      <c r="Q711" s="76"/>
      <c r="R711" s="76"/>
      <c r="S711" s="76"/>
      <c r="T711" s="76"/>
      <c r="U711" s="76"/>
      <c r="V711" s="76"/>
    </row>
    <row r="712">
      <c r="A712" s="76"/>
      <c r="B712" s="76"/>
      <c r="C712" s="76"/>
      <c r="D712" s="76"/>
      <c r="E712" s="76"/>
      <c r="F712" s="76"/>
      <c r="G712" s="173"/>
      <c r="H712" s="76"/>
      <c r="I712" s="76"/>
      <c r="J712" s="76"/>
      <c r="K712" s="76"/>
      <c r="L712" s="76"/>
      <c r="M712" s="76"/>
      <c r="N712" s="76"/>
      <c r="O712" s="76"/>
      <c r="P712" s="76"/>
      <c r="Q712" s="76"/>
      <c r="R712" s="76"/>
      <c r="S712" s="76"/>
      <c r="T712" s="76"/>
      <c r="U712" s="76"/>
      <c r="V712" s="76"/>
    </row>
    <row r="713">
      <c r="A713" s="76"/>
      <c r="B713" s="76"/>
      <c r="C713" s="76"/>
      <c r="D713" s="76"/>
      <c r="E713" s="76"/>
      <c r="F713" s="76"/>
      <c r="G713" s="173"/>
      <c r="H713" s="76"/>
      <c r="I713" s="76"/>
      <c r="J713" s="76"/>
      <c r="K713" s="76"/>
      <c r="L713" s="76"/>
      <c r="M713" s="76"/>
      <c r="N713" s="76"/>
      <c r="O713" s="76"/>
      <c r="P713" s="76"/>
      <c r="Q713" s="76"/>
      <c r="R713" s="76"/>
      <c r="S713" s="76"/>
      <c r="T713" s="76"/>
      <c r="U713" s="76"/>
      <c r="V713" s="76"/>
    </row>
    <row r="714">
      <c r="A714" s="76"/>
      <c r="B714" s="76"/>
      <c r="C714" s="76"/>
      <c r="D714" s="76"/>
      <c r="E714" s="76"/>
      <c r="F714" s="76"/>
      <c r="G714" s="173"/>
      <c r="H714" s="76"/>
      <c r="I714" s="76"/>
      <c r="J714" s="76"/>
      <c r="K714" s="76"/>
      <c r="L714" s="76"/>
      <c r="M714" s="76"/>
      <c r="N714" s="76"/>
      <c r="O714" s="76"/>
      <c r="P714" s="76"/>
      <c r="Q714" s="76"/>
      <c r="R714" s="76"/>
      <c r="S714" s="76"/>
      <c r="T714" s="76"/>
      <c r="U714" s="76"/>
      <c r="V714" s="76"/>
    </row>
    <row r="715">
      <c r="A715" s="76"/>
      <c r="B715" s="76"/>
      <c r="C715" s="76"/>
      <c r="D715" s="76"/>
      <c r="E715" s="76"/>
      <c r="F715" s="76"/>
      <c r="G715" s="173"/>
      <c r="H715" s="76"/>
      <c r="I715" s="76"/>
      <c r="J715" s="76"/>
      <c r="K715" s="76"/>
      <c r="L715" s="76"/>
      <c r="M715" s="76"/>
      <c r="N715" s="76"/>
      <c r="O715" s="76"/>
      <c r="P715" s="76"/>
      <c r="Q715" s="76"/>
      <c r="R715" s="76"/>
      <c r="S715" s="76"/>
      <c r="T715" s="76"/>
      <c r="U715" s="76"/>
      <c r="V715" s="76"/>
    </row>
    <row r="716">
      <c r="A716" s="76"/>
      <c r="B716" s="76"/>
      <c r="C716" s="76"/>
      <c r="D716" s="76"/>
      <c r="E716" s="76"/>
      <c r="F716" s="76"/>
      <c r="G716" s="173"/>
      <c r="H716" s="76"/>
      <c r="I716" s="76"/>
      <c r="J716" s="76"/>
      <c r="K716" s="76"/>
      <c r="L716" s="76"/>
      <c r="M716" s="76"/>
      <c r="N716" s="76"/>
      <c r="O716" s="76"/>
      <c r="P716" s="76"/>
      <c r="Q716" s="76"/>
      <c r="R716" s="76"/>
      <c r="S716" s="76"/>
      <c r="T716" s="76"/>
      <c r="U716" s="76"/>
      <c r="V716" s="76"/>
    </row>
    <row r="717">
      <c r="A717" s="76"/>
      <c r="B717" s="76"/>
      <c r="C717" s="76"/>
      <c r="D717" s="76"/>
      <c r="E717" s="76"/>
      <c r="F717" s="76"/>
      <c r="G717" s="173"/>
      <c r="H717" s="76"/>
      <c r="I717" s="76"/>
      <c r="J717" s="76"/>
      <c r="K717" s="76"/>
      <c r="L717" s="76"/>
      <c r="M717" s="76"/>
      <c r="N717" s="76"/>
      <c r="O717" s="76"/>
      <c r="P717" s="76"/>
      <c r="Q717" s="76"/>
      <c r="R717" s="76"/>
      <c r="S717" s="76"/>
      <c r="T717" s="76"/>
      <c r="U717" s="76"/>
      <c r="V717" s="76"/>
    </row>
    <row r="718">
      <c r="A718" s="76"/>
      <c r="B718" s="76"/>
      <c r="C718" s="76"/>
      <c r="D718" s="76"/>
      <c r="E718" s="76"/>
      <c r="F718" s="76"/>
      <c r="G718" s="173"/>
      <c r="H718" s="76"/>
      <c r="I718" s="76"/>
      <c r="J718" s="76"/>
      <c r="K718" s="76"/>
      <c r="L718" s="76"/>
      <c r="M718" s="76"/>
      <c r="N718" s="76"/>
      <c r="O718" s="76"/>
      <c r="P718" s="76"/>
      <c r="Q718" s="76"/>
      <c r="R718" s="76"/>
      <c r="S718" s="76"/>
      <c r="T718" s="76"/>
      <c r="U718" s="76"/>
      <c r="V718" s="76"/>
    </row>
    <row r="719">
      <c r="A719" s="76"/>
      <c r="B719" s="76"/>
      <c r="C719" s="76"/>
      <c r="D719" s="76"/>
      <c r="E719" s="76"/>
      <c r="F719" s="76"/>
      <c r="G719" s="173"/>
      <c r="H719" s="76"/>
      <c r="I719" s="76"/>
      <c r="J719" s="76"/>
      <c r="K719" s="76"/>
      <c r="L719" s="76"/>
      <c r="M719" s="76"/>
      <c r="N719" s="76"/>
      <c r="O719" s="76"/>
      <c r="P719" s="76"/>
      <c r="Q719" s="76"/>
      <c r="R719" s="76"/>
      <c r="S719" s="76"/>
      <c r="T719" s="76"/>
      <c r="U719" s="76"/>
      <c r="V719" s="76"/>
    </row>
    <row r="720">
      <c r="A720" s="76"/>
      <c r="B720" s="76"/>
      <c r="C720" s="76"/>
      <c r="D720" s="76"/>
      <c r="E720" s="76"/>
      <c r="F720" s="76"/>
      <c r="G720" s="173"/>
      <c r="H720" s="76"/>
      <c r="I720" s="76"/>
      <c r="J720" s="76"/>
      <c r="K720" s="76"/>
      <c r="L720" s="76"/>
      <c r="M720" s="76"/>
      <c r="N720" s="76"/>
      <c r="O720" s="76"/>
      <c r="P720" s="76"/>
      <c r="Q720" s="76"/>
      <c r="R720" s="76"/>
      <c r="S720" s="76"/>
      <c r="T720" s="76"/>
      <c r="U720" s="76"/>
      <c r="V720" s="76"/>
    </row>
    <row r="721">
      <c r="A721" s="76"/>
      <c r="B721" s="76"/>
      <c r="C721" s="76"/>
      <c r="D721" s="76"/>
      <c r="E721" s="76"/>
      <c r="F721" s="76"/>
      <c r="G721" s="173"/>
      <c r="H721" s="76"/>
      <c r="I721" s="76"/>
      <c r="J721" s="76"/>
      <c r="K721" s="76"/>
      <c r="L721" s="76"/>
      <c r="M721" s="76"/>
      <c r="N721" s="76"/>
      <c r="O721" s="76"/>
      <c r="P721" s="76"/>
      <c r="Q721" s="76"/>
      <c r="R721" s="76"/>
      <c r="S721" s="76"/>
      <c r="T721" s="76"/>
      <c r="U721" s="76"/>
      <c r="V721" s="76"/>
    </row>
    <row r="722">
      <c r="A722" s="76"/>
      <c r="B722" s="76"/>
      <c r="C722" s="76"/>
      <c r="D722" s="76"/>
      <c r="E722" s="76"/>
      <c r="F722" s="76"/>
      <c r="G722" s="173"/>
      <c r="H722" s="76"/>
      <c r="I722" s="76"/>
      <c r="J722" s="76"/>
      <c r="K722" s="76"/>
      <c r="L722" s="76"/>
      <c r="M722" s="76"/>
      <c r="N722" s="76"/>
      <c r="O722" s="76"/>
      <c r="P722" s="76"/>
      <c r="Q722" s="76"/>
      <c r="R722" s="76"/>
      <c r="S722" s="76"/>
      <c r="T722" s="76"/>
      <c r="U722" s="76"/>
      <c r="V722" s="76"/>
    </row>
    <row r="723">
      <c r="A723" s="76"/>
      <c r="B723" s="76"/>
      <c r="C723" s="76"/>
      <c r="D723" s="76"/>
      <c r="E723" s="76"/>
      <c r="F723" s="76"/>
      <c r="G723" s="173"/>
      <c r="H723" s="76"/>
      <c r="I723" s="76"/>
      <c r="J723" s="76"/>
      <c r="K723" s="76"/>
      <c r="L723" s="76"/>
      <c r="M723" s="76"/>
      <c r="N723" s="76"/>
      <c r="O723" s="76"/>
      <c r="P723" s="76"/>
      <c r="Q723" s="76"/>
      <c r="R723" s="76"/>
      <c r="S723" s="76"/>
      <c r="T723" s="76"/>
      <c r="U723" s="76"/>
      <c r="V723" s="76"/>
    </row>
    <row r="724">
      <c r="A724" s="76"/>
      <c r="B724" s="76"/>
      <c r="C724" s="76"/>
      <c r="D724" s="76"/>
      <c r="E724" s="76"/>
      <c r="F724" s="76"/>
      <c r="G724" s="173"/>
      <c r="H724" s="76"/>
      <c r="I724" s="76"/>
      <c r="J724" s="76"/>
      <c r="K724" s="76"/>
      <c r="L724" s="76"/>
      <c r="M724" s="76"/>
      <c r="N724" s="76"/>
      <c r="O724" s="76"/>
      <c r="P724" s="76"/>
      <c r="Q724" s="76"/>
      <c r="R724" s="76"/>
      <c r="S724" s="76"/>
      <c r="T724" s="76"/>
      <c r="U724" s="76"/>
      <c r="V724" s="76"/>
    </row>
    <row r="725">
      <c r="A725" s="76"/>
      <c r="B725" s="76"/>
      <c r="C725" s="76"/>
      <c r="D725" s="76"/>
      <c r="E725" s="76"/>
      <c r="F725" s="76"/>
      <c r="G725" s="173"/>
      <c r="H725" s="76"/>
      <c r="I725" s="76"/>
      <c r="J725" s="76"/>
      <c r="K725" s="76"/>
      <c r="L725" s="76"/>
      <c r="M725" s="76"/>
      <c r="N725" s="76"/>
      <c r="O725" s="76"/>
      <c r="P725" s="76"/>
      <c r="Q725" s="76"/>
      <c r="R725" s="76"/>
      <c r="S725" s="76"/>
      <c r="T725" s="76"/>
      <c r="U725" s="76"/>
      <c r="V725" s="76"/>
    </row>
    <row r="726">
      <c r="A726" s="76"/>
      <c r="B726" s="76"/>
      <c r="C726" s="76"/>
      <c r="D726" s="76"/>
      <c r="E726" s="76"/>
      <c r="F726" s="76"/>
      <c r="G726" s="173"/>
      <c r="H726" s="76"/>
      <c r="I726" s="76"/>
      <c r="J726" s="76"/>
      <c r="K726" s="76"/>
      <c r="L726" s="76"/>
      <c r="M726" s="76"/>
      <c r="N726" s="76"/>
      <c r="O726" s="76"/>
      <c r="P726" s="76"/>
      <c r="Q726" s="76"/>
      <c r="R726" s="76"/>
      <c r="S726" s="76"/>
      <c r="T726" s="76"/>
      <c r="U726" s="76"/>
      <c r="V726" s="76"/>
    </row>
    <row r="727">
      <c r="A727" s="76"/>
      <c r="B727" s="76"/>
      <c r="C727" s="76"/>
      <c r="D727" s="76"/>
      <c r="E727" s="76"/>
      <c r="F727" s="76"/>
      <c r="G727" s="173"/>
      <c r="H727" s="76"/>
      <c r="I727" s="76"/>
      <c r="J727" s="76"/>
      <c r="K727" s="76"/>
      <c r="L727" s="76"/>
      <c r="M727" s="76"/>
      <c r="N727" s="76"/>
      <c r="O727" s="76"/>
      <c r="P727" s="76"/>
      <c r="Q727" s="76"/>
      <c r="R727" s="76"/>
      <c r="S727" s="76"/>
      <c r="T727" s="76"/>
      <c r="U727" s="76"/>
      <c r="V727" s="76"/>
    </row>
    <row r="728">
      <c r="A728" s="76"/>
      <c r="B728" s="76"/>
      <c r="C728" s="76"/>
      <c r="D728" s="76"/>
      <c r="E728" s="76"/>
      <c r="F728" s="76"/>
      <c r="G728" s="173"/>
      <c r="H728" s="76"/>
      <c r="I728" s="76"/>
      <c r="J728" s="76"/>
      <c r="K728" s="76"/>
      <c r="L728" s="76"/>
      <c r="M728" s="76"/>
      <c r="N728" s="76"/>
      <c r="O728" s="76"/>
      <c r="P728" s="76"/>
      <c r="Q728" s="76"/>
      <c r="R728" s="76"/>
      <c r="S728" s="76"/>
      <c r="T728" s="76"/>
      <c r="U728" s="76"/>
      <c r="V728" s="76"/>
    </row>
    <row r="729">
      <c r="A729" s="76"/>
      <c r="B729" s="76"/>
      <c r="C729" s="76"/>
      <c r="D729" s="76"/>
      <c r="E729" s="76"/>
      <c r="F729" s="76"/>
      <c r="G729" s="173"/>
      <c r="H729" s="76"/>
      <c r="I729" s="76"/>
      <c r="J729" s="76"/>
      <c r="K729" s="76"/>
      <c r="L729" s="76"/>
      <c r="M729" s="76"/>
      <c r="N729" s="76"/>
      <c r="O729" s="76"/>
      <c r="P729" s="76"/>
      <c r="Q729" s="76"/>
      <c r="R729" s="76"/>
      <c r="S729" s="76"/>
      <c r="T729" s="76"/>
      <c r="U729" s="76"/>
      <c r="V729" s="76"/>
    </row>
    <row r="730">
      <c r="A730" s="76"/>
      <c r="B730" s="76"/>
      <c r="C730" s="76"/>
      <c r="D730" s="76"/>
      <c r="E730" s="76"/>
      <c r="F730" s="76"/>
      <c r="G730" s="173"/>
      <c r="H730" s="76"/>
      <c r="I730" s="76"/>
      <c r="J730" s="76"/>
      <c r="K730" s="76"/>
      <c r="L730" s="76"/>
      <c r="M730" s="76"/>
      <c r="N730" s="76"/>
      <c r="O730" s="76"/>
      <c r="P730" s="76"/>
      <c r="Q730" s="76"/>
      <c r="R730" s="76"/>
      <c r="S730" s="76"/>
      <c r="T730" s="76"/>
      <c r="U730" s="76"/>
      <c r="V730" s="76"/>
    </row>
    <row r="731">
      <c r="A731" s="76"/>
      <c r="B731" s="76"/>
      <c r="C731" s="76"/>
      <c r="D731" s="76"/>
      <c r="E731" s="76"/>
      <c r="F731" s="76"/>
      <c r="G731" s="173"/>
      <c r="H731" s="76"/>
      <c r="I731" s="76"/>
      <c r="J731" s="76"/>
      <c r="K731" s="76"/>
      <c r="L731" s="76"/>
      <c r="M731" s="76"/>
      <c r="N731" s="76"/>
      <c r="O731" s="76"/>
      <c r="P731" s="76"/>
      <c r="Q731" s="76"/>
      <c r="R731" s="76"/>
      <c r="S731" s="76"/>
      <c r="T731" s="76"/>
      <c r="U731" s="76"/>
      <c r="V731" s="76"/>
    </row>
    <row r="732">
      <c r="A732" s="76"/>
      <c r="B732" s="76"/>
      <c r="C732" s="76"/>
      <c r="D732" s="76"/>
      <c r="E732" s="76"/>
      <c r="F732" s="76"/>
      <c r="G732" s="173"/>
      <c r="H732" s="76"/>
      <c r="I732" s="76"/>
      <c r="J732" s="76"/>
      <c r="K732" s="76"/>
      <c r="L732" s="76"/>
      <c r="M732" s="76"/>
      <c r="N732" s="76"/>
      <c r="O732" s="76"/>
      <c r="P732" s="76"/>
      <c r="Q732" s="76"/>
      <c r="R732" s="76"/>
      <c r="S732" s="76"/>
      <c r="T732" s="76"/>
      <c r="U732" s="76"/>
      <c r="V732" s="76"/>
    </row>
    <row r="733">
      <c r="A733" s="76"/>
      <c r="B733" s="76"/>
      <c r="C733" s="76"/>
      <c r="D733" s="76"/>
      <c r="E733" s="76"/>
      <c r="F733" s="76"/>
      <c r="G733" s="173"/>
      <c r="H733" s="76"/>
      <c r="I733" s="76"/>
      <c r="J733" s="76"/>
      <c r="K733" s="76"/>
      <c r="L733" s="76"/>
      <c r="M733" s="76"/>
      <c r="N733" s="76"/>
      <c r="O733" s="76"/>
      <c r="P733" s="76"/>
      <c r="Q733" s="76"/>
      <c r="R733" s="76"/>
      <c r="S733" s="76"/>
      <c r="T733" s="76"/>
      <c r="U733" s="76"/>
      <c r="V733" s="76"/>
    </row>
    <row r="734">
      <c r="A734" s="76"/>
      <c r="B734" s="76"/>
      <c r="C734" s="76"/>
      <c r="D734" s="76"/>
      <c r="E734" s="76"/>
      <c r="F734" s="76"/>
      <c r="G734" s="173"/>
      <c r="H734" s="76"/>
      <c r="I734" s="76"/>
      <c r="J734" s="76"/>
      <c r="K734" s="76"/>
      <c r="L734" s="76"/>
      <c r="M734" s="76"/>
      <c r="N734" s="76"/>
      <c r="O734" s="76"/>
      <c r="P734" s="76"/>
      <c r="Q734" s="76"/>
      <c r="R734" s="76"/>
      <c r="S734" s="76"/>
      <c r="T734" s="76"/>
      <c r="U734" s="76"/>
      <c r="V734" s="76"/>
    </row>
    <row r="735">
      <c r="A735" s="76"/>
      <c r="B735" s="76"/>
      <c r="C735" s="76"/>
      <c r="D735" s="76"/>
      <c r="E735" s="76"/>
      <c r="F735" s="76"/>
      <c r="G735" s="173"/>
      <c r="H735" s="76"/>
      <c r="I735" s="76"/>
      <c r="J735" s="76"/>
      <c r="K735" s="76"/>
      <c r="L735" s="76"/>
      <c r="M735" s="76"/>
      <c r="N735" s="76"/>
      <c r="O735" s="76"/>
      <c r="P735" s="76"/>
      <c r="Q735" s="76"/>
      <c r="R735" s="76"/>
      <c r="S735" s="76"/>
      <c r="T735" s="76"/>
      <c r="U735" s="76"/>
      <c r="V735" s="76"/>
    </row>
    <row r="736">
      <c r="A736" s="76"/>
      <c r="B736" s="76"/>
      <c r="C736" s="76"/>
      <c r="D736" s="76"/>
      <c r="E736" s="76"/>
      <c r="F736" s="76"/>
      <c r="G736" s="173"/>
      <c r="H736" s="76"/>
      <c r="I736" s="76"/>
      <c r="J736" s="76"/>
      <c r="K736" s="76"/>
      <c r="L736" s="76"/>
      <c r="M736" s="76"/>
      <c r="N736" s="76"/>
      <c r="O736" s="76"/>
      <c r="P736" s="76"/>
      <c r="Q736" s="76"/>
      <c r="R736" s="76"/>
      <c r="S736" s="76"/>
      <c r="T736" s="76"/>
      <c r="U736" s="76"/>
      <c r="V736" s="76"/>
    </row>
    <row r="737">
      <c r="A737" s="76"/>
      <c r="B737" s="76"/>
      <c r="C737" s="76"/>
      <c r="D737" s="76"/>
      <c r="E737" s="76"/>
      <c r="F737" s="76"/>
      <c r="G737" s="173"/>
      <c r="H737" s="76"/>
      <c r="I737" s="76"/>
      <c r="J737" s="76"/>
      <c r="K737" s="76"/>
      <c r="L737" s="76"/>
      <c r="M737" s="76"/>
      <c r="N737" s="76"/>
      <c r="O737" s="76"/>
      <c r="P737" s="76"/>
      <c r="Q737" s="76"/>
      <c r="R737" s="76"/>
      <c r="S737" s="76"/>
      <c r="T737" s="76"/>
      <c r="U737" s="76"/>
      <c r="V737" s="76"/>
    </row>
    <row r="738">
      <c r="A738" s="76"/>
      <c r="B738" s="76"/>
      <c r="C738" s="76"/>
      <c r="D738" s="76"/>
      <c r="E738" s="76"/>
      <c r="F738" s="76"/>
      <c r="G738" s="173"/>
      <c r="H738" s="76"/>
      <c r="I738" s="76"/>
      <c r="J738" s="76"/>
      <c r="K738" s="76"/>
      <c r="L738" s="76"/>
      <c r="M738" s="76"/>
      <c r="N738" s="76"/>
      <c r="O738" s="76"/>
      <c r="P738" s="76"/>
      <c r="Q738" s="76"/>
      <c r="R738" s="76"/>
      <c r="S738" s="76"/>
      <c r="T738" s="76"/>
      <c r="U738" s="76"/>
      <c r="V738" s="76"/>
    </row>
    <row r="739">
      <c r="A739" s="76"/>
      <c r="B739" s="76"/>
      <c r="C739" s="76"/>
      <c r="D739" s="76"/>
      <c r="E739" s="76"/>
      <c r="F739" s="76"/>
      <c r="G739" s="173"/>
      <c r="H739" s="76"/>
      <c r="I739" s="76"/>
      <c r="J739" s="76"/>
      <c r="K739" s="76"/>
      <c r="L739" s="76"/>
      <c r="M739" s="76"/>
      <c r="N739" s="76"/>
      <c r="O739" s="76"/>
      <c r="P739" s="76"/>
      <c r="Q739" s="76"/>
      <c r="R739" s="76"/>
      <c r="S739" s="76"/>
      <c r="T739" s="76"/>
      <c r="U739" s="76"/>
      <c r="V739" s="76"/>
    </row>
    <row r="740">
      <c r="A740" s="76"/>
      <c r="B740" s="76"/>
      <c r="C740" s="76"/>
      <c r="D740" s="76"/>
      <c r="E740" s="76"/>
      <c r="F740" s="76"/>
      <c r="G740" s="173"/>
      <c r="H740" s="76"/>
      <c r="I740" s="76"/>
      <c r="J740" s="76"/>
      <c r="K740" s="76"/>
      <c r="L740" s="76"/>
      <c r="M740" s="76"/>
      <c r="N740" s="76"/>
      <c r="O740" s="76"/>
      <c r="P740" s="76"/>
      <c r="Q740" s="76"/>
      <c r="R740" s="76"/>
      <c r="S740" s="76"/>
      <c r="T740" s="76"/>
      <c r="U740" s="76"/>
      <c r="V740" s="76"/>
    </row>
    <row r="741">
      <c r="A741" s="76"/>
      <c r="B741" s="76"/>
      <c r="C741" s="76"/>
      <c r="D741" s="76"/>
      <c r="E741" s="76"/>
      <c r="F741" s="76"/>
      <c r="G741" s="173"/>
      <c r="H741" s="76"/>
      <c r="I741" s="76"/>
      <c r="J741" s="76"/>
      <c r="K741" s="76"/>
      <c r="L741" s="76"/>
      <c r="M741" s="76"/>
      <c r="N741" s="76"/>
      <c r="O741" s="76"/>
      <c r="P741" s="76"/>
      <c r="Q741" s="76"/>
      <c r="R741" s="76"/>
      <c r="S741" s="76"/>
      <c r="T741" s="76"/>
      <c r="U741" s="76"/>
      <c r="V741" s="76"/>
    </row>
    <row r="742">
      <c r="A742" s="76"/>
      <c r="B742" s="76"/>
      <c r="C742" s="76"/>
      <c r="D742" s="76"/>
      <c r="E742" s="76"/>
      <c r="F742" s="76"/>
      <c r="G742" s="173"/>
      <c r="H742" s="76"/>
      <c r="I742" s="76"/>
      <c r="J742" s="76"/>
      <c r="K742" s="76"/>
      <c r="L742" s="76"/>
      <c r="M742" s="76"/>
      <c r="N742" s="76"/>
      <c r="O742" s="76"/>
      <c r="P742" s="76"/>
      <c r="Q742" s="76"/>
      <c r="R742" s="76"/>
      <c r="S742" s="76"/>
      <c r="T742" s="76"/>
      <c r="U742" s="76"/>
      <c r="V742" s="76"/>
    </row>
    <row r="743">
      <c r="A743" s="76"/>
      <c r="B743" s="76"/>
      <c r="C743" s="76"/>
      <c r="D743" s="76"/>
      <c r="E743" s="76"/>
      <c r="F743" s="76"/>
      <c r="G743" s="173"/>
      <c r="H743" s="76"/>
      <c r="I743" s="76"/>
      <c r="J743" s="76"/>
      <c r="K743" s="76"/>
      <c r="L743" s="76"/>
      <c r="M743" s="76"/>
      <c r="N743" s="76"/>
      <c r="O743" s="76"/>
      <c r="P743" s="76"/>
      <c r="Q743" s="76"/>
      <c r="R743" s="76"/>
      <c r="S743" s="76"/>
      <c r="T743" s="76"/>
      <c r="U743" s="76"/>
      <c r="V743" s="76"/>
    </row>
    <row r="744">
      <c r="A744" s="76"/>
      <c r="B744" s="76"/>
      <c r="C744" s="76"/>
      <c r="D744" s="76"/>
      <c r="E744" s="76"/>
      <c r="F744" s="76"/>
      <c r="G744" s="173"/>
      <c r="H744" s="76"/>
      <c r="I744" s="76"/>
      <c r="J744" s="76"/>
      <c r="K744" s="76"/>
      <c r="L744" s="76"/>
      <c r="M744" s="76"/>
      <c r="N744" s="76"/>
      <c r="O744" s="76"/>
      <c r="P744" s="76"/>
      <c r="Q744" s="76"/>
      <c r="R744" s="76"/>
      <c r="S744" s="76"/>
      <c r="T744" s="76"/>
      <c r="U744" s="76"/>
      <c r="V744" s="76"/>
    </row>
    <row r="745">
      <c r="A745" s="76"/>
      <c r="B745" s="76"/>
      <c r="C745" s="76"/>
      <c r="D745" s="76"/>
      <c r="E745" s="76"/>
      <c r="F745" s="76"/>
      <c r="G745" s="173"/>
      <c r="H745" s="76"/>
      <c r="I745" s="76"/>
      <c r="J745" s="76"/>
      <c r="K745" s="76"/>
      <c r="L745" s="76"/>
      <c r="M745" s="76"/>
      <c r="N745" s="76"/>
      <c r="O745" s="76"/>
      <c r="P745" s="76"/>
      <c r="Q745" s="76"/>
      <c r="R745" s="76"/>
      <c r="S745" s="76"/>
      <c r="T745" s="76"/>
      <c r="U745" s="76"/>
      <c r="V745" s="76"/>
    </row>
    <row r="746">
      <c r="A746" s="76"/>
      <c r="B746" s="76"/>
      <c r="C746" s="76"/>
      <c r="D746" s="76"/>
      <c r="E746" s="76"/>
      <c r="F746" s="76"/>
      <c r="G746" s="173"/>
      <c r="H746" s="76"/>
      <c r="I746" s="76"/>
      <c r="J746" s="76"/>
      <c r="K746" s="76"/>
      <c r="L746" s="76"/>
      <c r="M746" s="76"/>
      <c r="N746" s="76"/>
      <c r="O746" s="76"/>
      <c r="P746" s="76"/>
      <c r="Q746" s="76"/>
      <c r="R746" s="76"/>
      <c r="S746" s="76"/>
      <c r="T746" s="76"/>
      <c r="U746" s="76"/>
      <c r="V746" s="76"/>
    </row>
    <row r="747">
      <c r="A747" s="76"/>
      <c r="B747" s="76"/>
      <c r="C747" s="76"/>
      <c r="D747" s="76"/>
      <c r="E747" s="76"/>
      <c r="F747" s="76"/>
      <c r="G747" s="173"/>
      <c r="H747" s="76"/>
      <c r="I747" s="76"/>
      <c r="J747" s="76"/>
      <c r="K747" s="76"/>
      <c r="L747" s="76"/>
      <c r="M747" s="76"/>
      <c r="N747" s="76"/>
      <c r="O747" s="76"/>
      <c r="P747" s="76"/>
      <c r="Q747" s="76"/>
      <c r="R747" s="76"/>
      <c r="S747" s="76"/>
      <c r="T747" s="76"/>
      <c r="U747" s="76"/>
      <c r="V747" s="76"/>
    </row>
    <row r="748">
      <c r="A748" s="76"/>
      <c r="B748" s="76"/>
      <c r="C748" s="76"/>
      <c r="D748" s="76"/>
      <c r="E748" s="76"/>
      <c r="F748" s="76"/>
      <c r="G748" s="173"/>
      <c r="H748" s="76"/>
      <c r="I748" s="76"/>
      <c r="J748" s="76"/>
      <c r="K748" s="76"/>
      <c r="L748" s="76"/>
      <c r="M748" s="76"/>
      <c r="N748" s="76"/>
      <c r="O748" s="76"/>
      <c r="P748" s="76"/>
      <c r="Q748" s="76"/>
      <c r="R748" s="76"/>
      <c r="S748" s="76"/>
      <c r="T748" s="76"/>
      <c r="U748" s="76"/>
      <c r="V748" s="76"/>
    </row>
    <row r="749">
      <c r="A749" s="76"/>
      <c r="B749" s="76"/>
      <c r="C749" s="76"/>
      <c r="D749" s="76"/>
      <c r="E749" s="76"/>
      <c r="F749" s="76"/>
      <c r="G749" s="173"/>
      <c r="H749" s="76"/>
      <c r="I749" s="76"/>
      <c r="J749" s="76"/>
      <c r="K749" s="76"/>
      <c r="L749" s="76"/>
      <c r="M749" s="76"/>
      <c r="N749" s="76"/>
      <c r="O749" s="76"/>
      <c r="P749" s="76"/>
      <c r="Q749" s="76"/>
      <c r="R749" s="76"/>
      <c r="S749" s="76"/>
      <c r="T749" s="76"/>
      <c r="U749" s="76"/>
      <c r="V749" s="76"/>
    </row>
    <row r="750">
      <c r="A750" s="76"/>
      <c r="B750" s="76"/>
      <c r="C750" s="76"/>
      <c r="D750" s="76"/>
      <c r="E750" s="76"/>
      <c r="F750" s="76"/>
      <c r="G750" s="173"/>
      <c r="H750" s="76"/>
      <c r="I750" s="76"/>
      <c r="J750" s="76"/>
      <c r="K750" s="76"/>
      <c r="L750" s="76"/>
      <c r="M750" s="76"/>
      <c r="N750" s="76"/>
      <c r="O750" s="76"/>
      <c r="P750" s="76"/>
      <c r="Q750" s="76"/>
      <c r="R750" s="76"/>
      <c r="S750" s="76"/>
      <c r="T750" s="76"/>
      <c r="U750" s="76"/>
      <c r="V750" s="76"/>
    </row>
    <row r="751">
      <c r="A751" s="76"/>
      <c r="B751" s="76"/>
      <c r="C751" s="76"/>
      <c r="D751" s="76"/>
      <c r="E751" s="76"/>
      <c r="F751" s="76"/>
      <c r="G751" s="173"/>
      <c r="H751" s="76"/>
      <c r="I751" s="76"/>
      <c r="J751" s="76"/>
      <c r="K751" s="76"/>
      <c r="L751" s="76"/>
      <c r="M751" s="76"/>
      <c r="N751" s="76"/>
      <c r="O751" s="76"/>
      <c r="P751" s="76"/>
      <c r="Q751" s="76"/>
      <c r="R751" s="76"/>
      <c r="S751" s="76"/>
      <c r="T751" s="76"/>
      <c r="U751" s="76"/>
      <c r="V751" s="76"/>
    </row>
    <row r="752">
      <c r="A752" s="76"/>
      <c r="B752" s="76"/>
      <c r="C752" s="76"/>
      <c r="D752" s="76"/>
      <c r="E752" s="76"/>
      <c r="F752" s="76"/>
      <c r="G752" s="173"/>
      <c r="H752" s="76"/>
      <c r="I752" s="76"/>
      <c r="J752" s="76"/>
      <c r="K752" s="76"/>
      <c r="L752" s="76"/>
      <c r="M752" s="76"/>
      <c r="N752" s="76"/>
      <c r="O752" s="76"/>
      <c r="P752" s="76"/>
      <c r="Q752" s="76"/>
      <c r="R752" s="76"/>
      <c r="S752" s="76"/>
      <c r="T752" s="76"/>
      <c r="U752" s="76"/>
      <c r="V752" s="76"/>
    </row>
    <row r="753">
      <c r="A753" s="76"/>
      <c r="B753" s="76"/>
      <c r="C753" s="76"/>
      <c r="D753" s="76"/>
      <c r="E753" s="76"/>
      <c r="F753" s="76"/>
      <c r="G753" s="173"/>
      <c r="H753" s="76"/>
      <c r="I753" s="76"/>
      <c r="J753" s="76"/>
      <c r="K753" s="76"/>
      <c r="L753" s="76"/>
      <c r="M753" s="76"/>
      <c r="N753" s="76"/>
      <c r="O753" s="76"/>
      <c r="P753" s="76"/>
      <c r="Q753" s="76"/>
      <c r="R753" s="76"/>
      <c r="S753" s="76"/>
      <c r="T753" s="76"/>
      <c r="U753" s="76"/>
      <c r="V753" s="76"/>
    </row>
    <row r="754">
      <c r="A754" s="76"/>
      <c r="B754" s="76"/>
      <c r="C754" s="76"/>
      <c r="D754" s="76"/>
      <c r="E754" s="76"/>
      <c r="F754" s="76"/>
      <c r="G754" s="173"/>
      <c r="H754" s="76"/>
      <c r="I754" s="76"/>
      <c r="J754" s="76"/>
      <c r="K754" s="76"/>
      <c r="L754" s="76"/>
      <c r="M754" s="76"/>
      <c r="N754" s="76"/>
      <c r="O754" s="76"/>
      <c r="P754" s="76"/>
      <c r="Q754" s="76"/>
      <c r="R754" s="76"/>
      <c r="S754" s="76"/>
      <c r="T754" s="76"/>
      <c r="U754" s="76"/>
      <c r="V754" s="76"/>
    </row>
    <row r="755">
      <c r="A755" s="76"/>
      <c r="B755" s="76"/>
      <c r="C755" s="76"/>
      <c r="D755" s="76"/>
      <c r="E755" s="76"/>
      <c r="F755" s="76"/>
      <c r="G755" s="173"/>
      <c r="H755" s="76"/>
      <c r="I755" s="76"/>
      <c r="J755" s="76"/>
      <c r="K755" s="76"/>
      <c r="L755" s="76"/>
      <c r="M755" s="76"/>
      <c r="N755" s="76"/>
      <c r="O755" s="76"/>
      <c r="P755" s="76"/>
      <c r="Q755" s="76"/>
      <c r="R755" s="76"/>
      <c r="S755" s="76"/>
      <c r="T755" s="76"/>
      <c r="U755" s="76"/>
      <c r="V755" s="76"/>
    </row>
    <row r="756">
      <c r="A756" s="76"/>
      <c r="B756" s="76"/>
      <c r="C756" s="76"/>
      <c r="D756" s="76"/>
      <c r="E756" s="76"/>
      <c r="F756" s="76"/>
      <c r="G756" s="173"/>
      <c r="H756" s="76"/>
      <c r="I756" s="76"/>
      <c r="J756" s="76"/>
      <c r="K756" s="76"/>
      <c r="L756" s="76"/>
      <c r="M756" s="76"/>
      <c r="N756" s="76"/>
      <c r="O756" s="76"/>
      <c r="P756" s="76"/>
      <c r="Q756" s="76"/>
      <c r="R756" s="76"/>
      <c r="S756" s="76"/>
      <c r="T756" s="76"/>
      <c r="U756" s="76"/>
      <c r="V756" s="76"/>
    </row>
    <row r="757">
      <c r="A757" s="76"/>
      <c r="B757" s="76"/>
      <c r="C757" s="76"/>
      <c r="D757" s="76"/>
      <c r="E757" s="76"/>
      <c r="F757" s="76"/>
      <c r="G757" s="173"/>
      <c r="H757" s="76"/>
      <c r="I757" s="76"/>
      <c r="J757" s="76"/>
      <c r="K757" s="76"/>
      <c r="L757" s="76"/>
      <c r="M757" s="76"/>
      <c r="N757" s="76"/>
      <c r="O757" s="76"/>
      <c r="P757" s="76"/>
      <c r="Q757" s="76"/>
      <c r="R757" s="76"/>
      <c r="S757" s="76"/>
      <c r="T757" s="76"/>
      <c r="U757" s="76"/>
      <c r="V757" s="76"/>
    </row>
    <row r="758">
      <c r="A758" s="76"/>
      <c r="B758" s="76"/>
      <c r="C758" s="76"/>
      <c r="D758" s="76"/>
      <c r="E758" s="76"/>
      <c r="F758" s="76"/>
      <c r="G758" s="173"/>
      <c r="H758" s="76"/>
      <c r="I758" s="76"/>
      <c r="J758" s="76"/>
      <c r="K758" s="76"/>
      <c r="L758" s="76"/>
      <c r="M758" s="76"/>
      <c r="N758" s="76"/>
      <c r="O758" s="76"/>
      <c r="P758" s="76"/>
      <c r="Q758" s="76"/>
      <c r="R758" s="76"/>
      <c r="S758" s="76"/>
      <c r="T758" s="76"/>
      <c r="U758" s="76"/>
      <c r="V758" s="76"/>
    </row>
    <row r="759">
      <c r="A759" s="76"/>
      <c r="B759" s="76"/>
      <c r="C759" s="76"/>
      <c r="D759" s="76"/>
      <c r="E759" s="76"/>
      <c r="F759" s="76"/>
      <c r="G759" s="173"/>
      <c r="H759" s="76"/>
      <c r="I759" s="76"/>
      <c r="J759" s="76"/>
      <c r="K759" s="76"/>
      <c r="L759" s="76"/>
      <c r="M759" s="76"/>
      <c r="N759" s="76"/>
      <c r="O759" s="76"/>
      <c r="P759" s="76"/>
      <c r="Q759" s="76"/>
      <c r="R759" s="76"/>
      <c r="S759" s="76"/>
      <c r="T759" s="76"/>
      <c r="U759" s="76"/>
      <c r="V759" s="76"/>
    </row>
    <row r="760">
      <c r="A760" s="76"/>
      <c r="B760" s="76"/>
      <c r="C760" s="76"/>
      <c r="D760" s="76"/>
      <c r="E760" s="76"/>
      <c r="F760" s="76"/>
      <c r="G760" s="173"/>
      <c r="H760" s="76"/>
      <c r="I760" s="76"/>
      <c r="J760" s="76"/>
      <c r="K760" s="76"/>
      <c r="L760" s="76"/>
      <c r="M760" s="76"/>
      <c r="N760" s="76"/>
      <c r="O760" s="76"/>
      <c r="P760" s="76"/>
      <c r="Q760" s="76"/>
      <c r="R760" s="76"/>
      <c r="S760" s="76"/>
      <c r="T760" s="76"/>
      <c r="U760" s="76"/>
      <c r="V760" s="76"/>
    </row>
    <row r="761">
      <c r="A761" s="76"/>
      <c r="B761" s="76"/>
      <c r="C761" s="76"/>
      <c r="D761" s="76"/>
      <c r="E761" s="76"/>
      <c r="F761" s="76"/>
      <c r="G761" s="173"/>
      <c r="H761" s="76"/>
      <c r="I761" s="76"/>
      <c r="J761" s="76"/>
      <c r="K761" s="76"/>
      <c r="L761" s="76"/>
      <c r="M761" s="76"/>
      <c r="N761" s="76"/>
      <c r="O761" s="76"/>
      <c r="P761" s="76"/>
      <c r="Q761" s="76"/>
      <c r="R761" s="76"/>
      <c r="S761" s="76"/>
      <c r="T761" s="76"/>
      <c r="U761" s="76"/>
      <c r="V761" s="76"/>
    </row>
    <row r="762">
      <c r="A762" s="76"/>
      <c r="B762" s="76"/>
      <c r="C762" s="76"/>
      <c r="D762" s="76"/>
      <c r="E762" s="76"/>
      <c r="F762" s="76"/>
      <c r="G762" s="173"/>
      <c r="H762" s="76"/>
      <c r="I762" s="76"/>
      <c r="J762" s="76"/>
      <c r="K762" s="76"/>
      <c r="L762" s="76"/>
      <c r="M762" s="76"/>
      <c r="N762" s="76"/>
      <c r="O762" s="76"/>
      <c r="P762" s="76"/>
      <c r="Q762" s="76"/>
      <c r="R762" s="76"/>
      <c r="S762" s="76"/>
      <c r="T762" s="76"/>
      <c r="U762" s="76"/>
      <c r="V762" s="76"/>
    </row>
    <row r="763">
      <c r="A763" s="76"/>
      <c r="B763" s="76"/>
      <c r="C763" s="76"/>
      <c r="D763" s="76"/>
      <c r="E763" s="76"/>
      <c r="F763" s="76"/>
      <c r="G763" s="173"/>
      <c r="H763" s="76"/>
      <c r="I763" s="76"/>
      <c r="J763" s="76"/>
      <c r="K763" s="76"/>
      <c r="L763" s="76"/>
      <c r="M763" s="76"/>
      <c r="N763" s="76"/>
      <c r="O763" s="76"/>
      <c r="P763" s="76"/>
      <c r="Q763" s="76"/>
      <c r="R763" s="76"/>
      <c r="S763" s="76"/>
      <c r="T763" s="76"/>
      <c r="U763" s="76"/>
      <c r="V763" s="76"/>
    </row>
    <row r="764">
      <c r="A764" s="76"/>
      <c r="B764" s="76"/>
      <c r="C764" s="76"/>
      <c r="D764" s="76"/>
      <c r="E764" s="76"/>
      <c r="F764" s="76"/>
      <c r="G764" s="173"/>
      <c r="H764" s="76"/>
      <c r="I764" s="76"/>
      <c r="J764" s="76"/>
      <c r="K764" s="76"/>
      <c r="L764" s="76"/>
      <c r="M764" s="76"/>
      <c r="N764" s="76"/>
      <c r="O764" s="76"/>
      <c r="P764" s="76"/>
      <c r="Q764" s="76"/>
      <c r="R764" s="76"/>
      <c r="S764" s="76"/>
      <c r="T764" s="76"/>
      <c r="U764" s="76"/>
      <c r="V764" s="76"/>
    </row>
    <row r="765">
      <c r="A765" s="76"/>
      <c r="B765" s="76"/>
      <c r="C765" s="76"/>
      <c r="D765" s="76"/>
      <c r="E765" s="76"/>
      <c r="F765" s="76"/>
      <c r="G765" s="173"/>
      <c r="H765" s="76"/>
      <c r="I765" s="76"/>
      <c r="J765" s="76"/>
      <c r="K765" s="76"/>
      <c r="L765" s="76"/>
      <c r="M765" s="76"/>
      <c r="N765" s="76"/>
      <c r="O765" s="76"/>
      <c r="P765" s="76"/>
      <c r="Q765" s="76"/>
      <c r="R765" s="76"/>
      <c r="S765" s="76"/>
      <c r="T765" s="76"/>
      <c r="U765" s="76"/>
      <c r="V765" s="76"/>
    </row>
    <row r="766">
      <c r="A766" s="76"/>
      <c r="B766" s="76"/>
      <c r="C766" s="76"/>
      <c r="D766" s="76"/>
      <c r="E766" s="76"/>
      <c r="F766" s="76"/>
      <c r="G766" s="173"/>
      <c r="H766" s="76"/>
      <c r="I766" s="76"/>
      <c r="J766" s="76"/>
      <c r="K766" s="76"/>
      <c r="L766" s="76"/>
      <c r="M766" s="76"/>
      <c r="N766" s="76"/>
      <c r="O766" s="76"/>
      <c r="P766" s="76"/>
      <c r="Q766" s="76"/>
      <c r="R766" s="76"/>
      <c r="S766" s="76"/>
      <c r="T766" s="76"/>
      <c r="U766" s="76"/>
      <c r="V766" s="76"/>
    </row>
    <row r="767">
      <c r="A767" s="76"/>
      <c r="B767" s="76"/>
      <c r="C767" s="76"/>
      <c r="D767" s="76"/>
      <c r="E767" s="76"/>
      <c r="F767" s="76"/>
      <c r="G767" s="173"/>
      <c r="H767" s="76"/>
      <c r="I767" s="76"/>
      <c r="J767" s="76"/>
      <c r="K767" s="76"/>
      <c r="L767" s="76"/>
      <c r="M767" s="76"/>
      <c r="N767" s="76"/>
      <c r="O767" s="76"/>
      <c r="P767" s="76"/>
      <c r="Q767" s="76"/>
      <c r="R767" s="76"/>
      <c r="S767" s="76"/>
      <c r="T767" s="76"/>
      <c r="U767" s="76"/>
      <c r="V767" s="76"/>
    </row>
    <row r="768">
      <c r="A768" s="76"/>
      <c r="B768" s="76"/>
      <c r="C768" s="76"/>
      <c r="D768" s="76"/>
      <c r="E768" s="76"/>
      <c r="F768" s="76"/>
      <c r="G768" s="173"/>
      <c r="H768" s="76"/>
      <c r="I768" s="76"/>
      <c r="J768" s="76"/>
      <c r="K768" s="76"/>
      <c r="L768" s="76"/>
      <c r="M768" s="76"/>
      <c r="N768" s="76"/>
      <c r="O768" s="76"/>
      <c r="P768" s="76"/>
      <c r="Q768" s="76"/>
      <c r="R768" s="76"/>
      <c r="S768" s="76"/>
      <c r="T768" s="76"/>
      <c r="U768" s="76"/>
      <c r="V768" s="76"/>
    </row>
    <row r="769">
      <c r="A769" s="76"/>
      <c r="B769" s="76"/>
      <c r="C769" s="76"/>
      <c r="D769" s="76"/>
      <c r="E769" s="76"/>
      <c r="F769" s="76"/>
      <c r="G769" s="173"/>
      <c r="H769" s="76"/>
      <c r="I769" s="76"/>
      <c r="J769" s="76"/>
      <c r="K769" s="76"/>
      <c r="L769" s="76"/>
      <c r="M769" s="76"/>
      <c r="N769" s="76"/>
      <c r="O769" s="76"/>
      <c r="P769" s="76"/>
      <c r="Q769" s="76"/>
      <c r="R769" s="76"/>
      <c r="S769" s="76"/>
      <c r="T769" s="76"/>
      <c r="U769" s="76"/>
      <c r="V769" s="76"/>
    </row>
    <row r="770">
      <c r="A770" s="76"/>
      <c r="B770" s="76"/>
      <c r="C770" s="76"/>
      <c r="D770" s="76"/>
      <c r="E770" s="76"/>
      <c r="F770" s="76"/>
      <c r="G770" s="173"/>
      <c r="H770" s="76"/>
      <c r="I770" s="76"/>
      <c r="J770" s="76"/>
      <c r="K770" s="76"/>
      <c r="L770" s="76"/>
      <c r="M770" s="76"/>
      <c r="N770" s="76"/>
      <c r="O770" s="76"/>
      <c r="P770" s="76"/>
      <c r="Q770" s="76"/>
      <c r="R770" s="76"/>
      <c r="S770" s="76"/>
      <c r="T770" s="76"/>
      <c r="U770" s="76"/>
      <c r="V770" s="76"/>
    </row>
    <row r="771">
      <c r="A771" s="76"/>
      <c r="B771" s="76"/>
      <c r="C771" s="76"/>
      <c r="D771" s="76"/>
      <c r="E771" s="76"/>
      <c r="F771" s="76"/>
      <c r="G771" s="173"/>
      <c r="H771" s="76"/>
      <c r="I771" s="76"/>
      <c r="J771" s="76"/>
      <c r="K771" s="76"/>
      <c r="L771" s="76"/>
      <c r="M771" s="76"/>
      <c r="N771" s="76"/>
      <c r="O771" s="76"/>
      <c r="P771" s="76"/>
      <c r="Q771" s="76"/>
      <c r="R771" s="76"/>
      <c r="S771" s="76"/>
      <c r="T771" s="76"/>
      <c r="U771" s="76"/>
      <c r="V771" s="76"/>
    </row>
    <row r="772">
      <c r="A772" s="76"/>
      <c r="B772" s="76"/>
      <c r="C772" s="76"/>
      <c r="D772" s="76"/>
      <c r="E772" s="76"/>
      <c r="F772" s="76"/>
      <c r="G772" s="173"/>
      <c r="H772" s="76"/>
      <c r="I772" s="76"/>
      <c r="J772" s="76"/>
      <c r="K772" s="76"/>
      <c r="L772" s="76"/>
      <c r="M772" s="76"/>
      <c r="N772" s="76"/>
      <c r="O772" s="76"/>
      <c r="P772" s="76"/>
      <c r="Q772" s="76"/>
      <c r="R772" s="76"/>
      <c r="S772" s="76"/>
      <c r="T772" s="76"/>
      <c r="U772" s="76"/>
      <c r="V772" s="76"/>
    </row>
    <row r="773">
      <c r="A773" s="76"/>
      <c r="B773" s="76"/>
      <c r="C773" s="76"/>
      <c r="D773" s="76"/>
      <c r="E773" s="76"/>
      <c r="F773" s="76"/>
      <c r="G773" s="173"/>
      <c r="H773" s="76"/>
      <c r="I773" s="76"/>
      <c r="J773" s="76"/>
      <c r="K773" s="76"/>
      <c r="L773" s="76"/>
      <c r="M773" s="76"/>
      <c r="N773" s="76"/>
      <c r="O773" s="76"/>
      <c r="P773" s="76"/>
      <c r="Q773" s="76"/>
      <c r="R773" s="76"/>
      <c r="S773" s="76"/>
      <c r="T773" s="76"/>
      <c r="U773" s="76"/>
      <c r="V773" s="76"/>
    </row>
    <row r="774">
      <c r="A774" s="76"/>
      <c r="B774" s="76"/>
      <c r="C774" s="76"/>
      <c r="D774" s="76"/>
      <c r="E774" s="76"/>
      <c r="F774" s="76"/>
      <c r="G774" s="173"/>
      <c r="H774" s="76"/>
      <c r="I774" s="76"/>
      <c r="J774" s="76"/>
      <c r="K774" s="76"/>
      <c r="L774" s="76"/>
      <c r="M774" s="76"/>
      <c r="N774" s="76"/>
      <c r="O774" s="76"/>
      <c r="P774" s="76"/>
      <c r="Q774" s="76"/>
      <c r="R774" s="76"/>
      <c r="S774" s="76"/>
      <c r="T774" s="76"/>
      <c r="U774" s="76"/>
      <c r="V774" s="76"/>
    </row>
    <row r="775">
      <c r="A775" s="76"/>
      <c r="B775" s="76"/>
      <c r="C775" s="76"/>
      <c r="D775" s="76"/>
      <c r="E775" s="76"/>
      <c r="F775" s="76"/>
      <c r="G775" s="173"/>
      <c r="H775" s="76"/>
      <c r="I775" s="76"/>
      <c r="J775" s="76"/>
      <c r="K775" s="76"/>
      <c r="L775" s="76"/>
      <c r="M775" s="76"/>
      <c r="N775" s="76"/>
      <c r="O775" s="76"/>
      <c r="P775" s="76"/>
      <c r="Q775" s="76"/>
      <c r="R775" s="76"/>
      <c r="S775" s="76"/>
      <c r="T775" s="76"/>
      <c r="U775" s="76"/>
      <c r="V775" s="76"/>
    </row>
    <row r="776">
      <c r="A776" s="76"/>
      <c r="B776" s="76"/>
      <c r="C776" s="76"/>
      <c r="D776" s="76"/>
      <c r="E776" s="76"/>
      <c r="F776" s="76"/>
      <c r="G776" s="173"/>
      <c r="H776" s="76"/>
      <c r="I776" s="76"/>
      <c r="J776" s="76"/>
      <c r="K776" s="76"/>
      <c r="L776" s="76"/>
      <c r="M776" s="76"/>
      <c r="N776" s="76"/>
      <c r="O776" s="76"/>
      <c r="P776" s="76"/>
      <c r="Q776" s="76"/>
      <c r="R776" s="76"/>
      <c r="S776" s="76"/>
      <c r="T776" s="76"/>
      <c r="U776" s="76"/>
      <c r="V776" s="76"/>
    </row>
    <row r="777">
      <c r="A777" s="76"/>
      <c r="B777" s="76"/>
      <c r="C777" s="76"/>
      <c r="D777" s="76"/>
      <c r="E777" s="76"/>
      <c r="F777" s="76"/>
      <c r="G777" s="173"/>
      <c r="H777" s="76"/>
      <c r="I777" s="76"/>
      <c r="J777" s="76"/>
      <c r="K777" s="76"/>
      <c r="L777" s="76"/>
      <c r="M777" s="76"/>
      <c r="N777" s="76"/>
      <c r="O777" s="76"/>
      <c r="P777" s="76"/>
      <c r="Q777" s="76"/>
      <c r="R777" s="76"/>
      <c r="S777" s="76"/>
      <c r="T777" s="76"/>
      <c r="U777" s="76"/>
      <c r="V777" s="76"/>
    </row>
    <row r="778">
      <c r="A778" s="76"/>
      <c r="B778" s="76"/>
      <c r="C778" s="76"/>
      <c r="D778" s="76"/>
      <c r="E778" s="76"/>
      <c r="F778" s="76"/>
      <c r="G778" s="173"/>
      <c r="H778" s="76"/>
      <c r="I778" s="76"/>
      <c r="J778" s="76"/>
      <c r="K778" s="76"/>
      <c r="L778" s="76"/>
      <c r="M778" s="76"/>
      <c r="N778" s="76"/>
      <c r="O778" s="76"/>
      <c r="P778" s="76"/>
      <c r="Q778" s="76"/>
      <c r="R778" s="76"/>
      <c r="S778" s="76"/>
      <c r="T778" s="76"/>
      <c r="U778" s="76"/>
      <c r="V778" s="76"/>
    </row>
    <row r="779">
      <c r="A779" s="76"/>
      <c r="B779" s="76"/>
      <c r="C779" s="76"/>
      <c r="D779" s="76"/>
      <c r="E779" s="76"/>
      <c r="F779" s="76"/>
      <c r="G779" s="173"/>
      <c r="H779" s="76"/>
      <c r="I779" s="76"/>
      <c r="J779" s="76"/>
      <c r="K779" s="76"/>
      <c r="L779" s="76"/>
      <c r="M779" s="76"/>
      <c r="N779" s="76"/>
      <c r="O779" s="76"/>
      <c r="P779" s="76"/>
      <c r="Q779" s="76"/>
      <c r="R779" s="76"/>
      <c r="S779" s="76"/>
      <c r="T779" s="76"/>
      <c r="U779" s="76"/>
      <c r="V779" s="76"/>
    </row>
    <row r="780">
      <c r="A780" s="76"/>
      <c r="B780" s="76"/>
      <c r="C780" s="76"/>
      <c r="D780" s="76"/>
      <c r="E780" s="76"/>
      <c r="F780" s="76"/>
      <c r="G780" s="173"/>
      <c r="H780" s="76"/>
      <c r="I780" s="76"/>
      <c r="J780" s="76"/>
      <c r="K780" s="76"/>
      <c r="L780" s="76"/>
      <c r="M780" s="76"/>
      <c r="N780" s="76"/>
      <c r="O780" s="76"/>
      <c r="P780" s="76"/>
      <c r="Q780" s="76"/>
      <c r="R780" s="76"/>
      <c r="S780" s="76"/>
      <c r="T780" s="76"/>
      <c r="U780" s="76"/>
      <c r="V780" s="76"/>
    </row>
    <row r="781">
      <c r="A781" s="76"/>
      <c r="B781" s="76"/>
      <c r="C781" s="76"/>
      <c r="D781" s="76"/>
      <c r="E781" s="76"/>
      <c r="F781" s="76"/>
      <c r="G781" s="173"/>
      <c r="H781" s="76"/>
      <c r="I781" s="76"/>
      <c r="J781" s="76"/>
      <c r="K781" s="76"/>
      <c r="L781" s="76"/>
      <c r="M781" s="76"/>
      <c r="N781" s="76"/>
      <c r="O781" s="76"/>
      <c r="P781" s="76"/>
      <c r="Q781" s="76"/>
      <c r="R781" s="76"/>
      <c r="S781" s="76"/>
      <c r="T781" s="76"/>
      <c r="U781" s="76"/>
      <c r="V781" s="76"/>
    </row>
    <row r="782">
      <c r="A782" s="76"/>
      <c r="B782" s="76"/>
      <c r="C782" s="76"/>
      <c r="D782" s="76"/>
      <c r="E782" s="76"/>
      <c r="F782" s="76"/>
      <c r="G782" s="173"/>
      <c r="H782" s="76"/>
      <c r="I782" s="76"/>
      <c r="J782" s="76"/>
      <c r="K782" s="76"/>
      <c r="L782" s="76"/>
      <c r="M782" s="76"/>
      <c r="N782" s="76"/>
      <c r="O782" s="76"/>
      <c r="P782" s="76"/>
      <c r="Q782" s="76"/>
      <c r="R782" s="76"/>
      <c r="S782" s="76"/>
      <c r="T782" s="76"/>
      <c r="U782" s="76"/>
      <c r="V782" s="76"/>
    </row>
    <row r="783">
      <c r="A783" s="76"/>
      <c r="B783" s="76"/>
      <c r="C783" s="76"/>
      <c r="D783" s="76"/>
      <c r="E783" s="76"/>
      <c r="F783" s="76"/>
      <c r="G783" s="173"/>
      <c r="H783" s="76"/>
      <c r="I783" s="76"/>
      <c r="J783" s="76"/>
      <c r="K783" s="76"/>
      <c r="L783" s="76"/>
      <c r="M783" s="76"/>
      <c r="N783" s="76"/>
      <c r="O783" s="76"/>
      <c r="P783" s="76"/>
      <c r="Q783" s="76"/>
      <c r="R783" s="76"/>
      <c r="S783" s="76"/>
      <c r="T783" s="76"/>
      <c r="U783" s="76"/>
      <c r="V783" s="76"/>
    </row>
    <row r="784">
      <c r="A784" s="76"/>
      <c r="B784" s="76"/>
      <c r="C784" s="76"/>
      <c r="D784" s="76"/>
      <c r="E784" s="76"/>
      <c r="F784" s="76"/>
      <c r="G784" s="173"/>
      <c r="H784" s="76"/>
      <c r="I784" s="76"/>
      <c r="J784" s="76"/>
      <c r="K784" s="76"/>
      <c r="L784" s="76"/>
      <c r="M784" s="76"/>
      <c r="N784" s="76"/>
      <c r="O784" s="76"/>
      <c r="P784" s="76"/>
      <c r="Q784" s="76"/>
      <c r="R784" s="76"/>
      <c r="S784" s="76"/>
      <c r="T784" s="76"/>
      <c r="U784" s="76"/>
      <c r="V784" s="76"/>
    </row>
    <row r="785">
      <c r="A785" s="76"/>
      <c r="B785" s="76"/>
      <c r="C785" s="76"/>
      <c r="D785" s="76"/>
      <c r="E785" s="76"/>
      <c r="F785" s="76"/>
      <c r="G785" s="173"/>
      <c r="H785" s="76"/>
      <c r="I785" s="76"/>
      <c r="J785" s="76"/>
      <c r="K785" s="76"/>
      <c r="L785" s="76"/>
      <c r="M785" s="76"/>
      <c r="N785" s="76"/>
      <c r="O785" s="76"/>
      <c r="P785" s="76"/>
      <c r="Q785" s="76"/>
      <c r="R785" s="76"/>
      <c r="S785" s="76"/>
      <c r="T785" s="76"/>
      <c r="U785" s="76"/>
      <c r="V785" s="76"/>
    </row>
    <row r="786">
      <c r="A786" s="76"/>
      <c r="B786" s="76"/>
      <c r="C786" s="76"/>
      <c r="D786" s="76"/>
      <c r="E786" s="76"/>
      <c r="F786" s="76"/>
      <c r="G786" s="173"/>
      <c r="H786" s="76"/>
      <c r="I786" s="76"/>
      <c r="J786" s="76"/>
      <c r="K786" s="76"/>
      <c r="L786" s="76"/>
      <c r="M786" s="76"/>
      <c r="N786" s="76"/>
      <c r="O786" s="76"/>
      <c r="P786" s="76"/>
      <c r="Q786" s="76"/>
      <c r="R786" s="76"/>
      <c r="S786" s="76"/>
      <c r="T786" s="76"/>
      <c r="U786" s="76"/>
      <c r="V786" s="76"/>
    </row>
    <row r="787">
      <c r="A787" s="76"/>
      <c r="B787" s="76"/>
      <c r="C787" s="76"/>
      <c r="D787" s="76"/>
      <c r="E787" s="76"/>
      <c r="F787" s="76"/>
      <c r="G787" s="173"/>
      <c r="H787" s="76"/>
      <c r="I787" s="76"/>
      <c r="J787" s="76"/>
      <c r="K787" s="76"/>
      <c r="L787" s="76"/>
      <c r="M787" s="76"/>
      <c r="N787" s="76"/>
      <c r="O787" s="76"/>
      <c r="P787" s="76"/>
      <c r="Q787" s="76"/>
      <c r="R787" s="76"/>
      <c r="S787" s="76"/>
      <c r="T787" s="76"/>
      <c r="U787" s="76"/>
      <c r="V787" s="76"/>
    </row>
    <row r="788">
      <c r="A788" s="76"/>
      <c r="B788" s="76"/>
      <c r="C788" s="76"/>
      <c r="D788" s="76"/>
      <c r="E788" s="76"/>
      <c r="F788" s="76"/>
      <c r="G788" s="173"/>
      <c r="H788" s="76"/>
      <c r="I788" s="76"/>
      <c r="J788" s="76"/>
      <c r="K788" s="76"/>
      <c r="L788" s="76"/>
      <c r="M788" s="76"/>
      <c r="N788" s="76"/>
      <c r="O788" s="76"/>
      <c r="P788" s="76"/>
      <c r="Q788" s="76"/>
      <c r="R788" s="76"/>
      <c r="S788" s="76"/>
      <c r="T788" s="76"/>
      <c r="U788" s="76"/>
      <c r="V788" s="76"/>
    </row>
    <row r="789">
      <c r="A789" s="76"/>
      <c r="B789" s="76"/>
      <c r="C789" s="76"/>
      <c r="D789" s="76"/>
      <c r="E789" s="76"/>
      <c r="F789" s="76"/>
      <c r="G789" s="173"/>
      <c r="H789" s="76"/>
      <c r="I789" s="76"/>
      <c r="J789" s="76"/>
      <c r="K789" s="76"/>
      <c r="L789" s="76"/>
      <c r="M789" s="76"/>
      <c r="N789" s="76"/>
      <c r="O789" s="76"/>
      <c r="P789" s="76"/>
      <c r="Q789" s="76"/>
      <c r="R789" s="76"/>
      <c r="S789" s="76"/>
      <c r="T789" s="76"/>
      <c r="U789" s="76"/>
      <c r="V789" s="76"/>
    </row>
    <row r="790">
      <c r="A790" s="76"/>
      <c r="B790" s="76"/>
      <c r="C790" s="76"/>
      <c r="D790" s="76"/>
      <c r="E790" s="76"/>
      <c r="F790" s="76"/>
      <c r="G790" s="173"/>
      <c r="H790" s="76"/>
      <c r="I790" s="76"/>
      <c r="J790" s="76"/>
      <c r="K790" s="76"/>
      <c r="L790" s="76"/>
      <c r="M790" s="76"/>
      <c r="N790" s="76"/>
      <c r="O790" s="76"/>
      <c r="P790" s="76"/>
      <c r="Q790" s="76"/>
      <c r="R790" s="76"/>
      <c r="S790" s="76"/>
      <c r="T790" s="76"/>
      <c r="U790" s="76"/>
      <c r="V790" s="76"/>
    </row>
    <row r="791">
      <c r="A791" s="76"/>
      <c r="B791" s="76"/>
      <c r="C791" s="76"/>
      <c r="D791" s="76"/>
      <c r="E791" s="76"/>
      <c r="F791" s="76"/>
      <c r="G791" s="173"/>
      <c r="H791" s="76"/>
      <c r="I791" s="76"/>
      <c r="J791" s="76"/>
      <c r="K791" s="76"/>
      <c r="L791" s="76"/>
      <c r="M791" s="76"/>
      <c r="N791" s="76"/>
      <c r="O791" s="76"/>
      <c r="P791" s="76"/>
      <c r="Q791" s="76"/>
      <c r="R791" s="76"/>
      <c r="S791" s="76"/>
      <c r="T791" s="76"/>
      <c r="U791" s="76"/>
      <c r="V791" s="76"/>
    </row>
    <row r="792">
      <c r="A792" s="76"/>
      <c r="B792" s="76"/>
      <c r="C792" s="76"/>
      <c r="D792" s="76"/>
      <c r="E792" s="76"/>
      <c r="F792" s="76"/>
      <c r="G792" s="173"/>
      <c r="H792" s="76"/>
      <c r="I792" s="76"/>
      <c r="J792" s="76"/>
      <c r="K792" s="76"/>
      <c r="L792" s="76"/>
      <c r="M792" s="76"/>
      <c r="N792" s="76"/>
      <c r="O792" s="76"/>
      <c r="P792" s="76"/>
      <c r="Q792" s="76"/>
      <c r="R792" s="76"/>
      <c r="S792" s="76"/>
      <c r="T792" s="76"/>
      <c r="U792" s="76"/>
      <c r="V792" s="76"/>
    </row>
    <row r="793">
      <c r="A793" s="76"/>
      <c r="B793" s="76"/>
      <c r="C793" s="76"/>
      <c r="D793" s="76"/>
      <c r="E793" s="76"/>
      <c r="F793" s="76"/>
      <c r="G793" s="173"/>
      <c r="H793" s="76"/>
      <c r="I793" s="76"/>
      <c r="J793" s="76"/>
      <c r="K793" s="76"/>
      <c r="L793" s="76"/>
      <c r="M793" s="76"/>
      <c r="N793" s="76"/>
      <c r="O793" s="76"/>
      <c r="P793" s="76"/>
      <c r="Q793" s="76"/>
      <c r="R793" s="76"/>
      <c r="S793" s="76"/>
      <c r="T793" s="76"/>
      <c r="U793" s="76"/>
      <c r="V793" s="76"/>
    </row>
    <row r="794">
      <c r="A794" s="76"/>
      <c r="B794" s="76"/>
      <c r="C794" s="76"/>
      <c r="D794" s="76"/>
      <c r="E794" s="76"/>
      <c r="F794" s="76"/>
      <c r="G794" s="173"/>
      <c r="H794" s="76"/>
      <c r="I794" s="76"/>
      <c r="J794" s="76"/>
      <c r="K794" s="76"/>
      <c r="L794" s="76"/>
      <c r="M794" s="76"/>
      <c r="N794" s="76"/>
      <c r="O794" s="76"/>
      <c r="P794" s="76"/>
      <c r="Q794" s="76"/>
      <c r="R794" s="76"/>
      <c r="S794" s="76"/>
      <c r="T794" s="76"/>
      <c r="U794" s="76"/>
      <c r="V794" s="76"/>
    </row>
    <row r="795">
      <c r="A795" s="76"/>
      <c r="B795" s="76"/>
      <c r="C795" s="76"/>
      <c r="D795" s="76"/>
      <c r="E795" s="76"/>
      <c r="F795" s="76"/>
      <c r="G795" s="173"/>
      <c r="H795" s="76"/>
      <c r="I795" s="76"/>
      <c r="J795" s="76"/>
      <c r="K795" s="76"/>
      <c r="L795" s="76"/>
      <c r="M795" s="76"/>
      <c r="N795" s="76"/>
      <c r="O795" s="76"/>
      <c r="P795" s="76"/>
      <c r="Q795" s="76"/>
      <c r="R795" s="76"/>
      <c r="S795" s="76"/>
      <c r="T795" s="76"/>
      <c r="U795" s="76"/>
      <c r="V795" s="76"/>
    </row>
    <row r="796">
      <c r="A796" s="76"/>
      <c r="B796" s="76"/>
      <c r="C796" s="76"/>
      <c r="D796" s="76"/>
      <c r="E796" s="76"/>
      <c r="F796" s="76"/>
      <c r="G796" s="173"/>
      <c r="H796" s="76"/>
      <c r="I796" s="76"/>
      <c r="J796" s="76"/>
      <c r="K796" s="76"/>
      <c r="L796" s="76"/>
      <c r="M796" s="76"/>
      <c r="N796" s="76"/>
      <c r="O796" s="76"/>
      <c r="P796" s="76"/>
      <c r="Q796" s="76"/>
      <c r="R796" s="76"/>
      <c r="S796" s="76"/>
      <c r="T796" s="76"/>
      <c r="U796" s="76"/>
      <c r="V796" s="76"/>
    </row>
    <row r="797">
      <c r="A797" s="76"/>
      <c r="B797" s="76"/>
      <c r="C797" s="76"/>
      <c r="D797" s="76"/>
      <c r="E797" s="76"/>
      <c r="F797" s="76"/>
      <c r="G797" s="173"/>
      <c r="H797" s="76"/>
      <c r="I797" s="76"/>
      <c r="J797" s="76"/>
      <c r="K797" s="76"/>
      <c r="L797" s="76"/>
      <c r="M797" s="76"/>
      <c r="N797" s="76"/>
      <c r="O797" s="76"/>
      <c r="P797" s="76"/>
      <c r="Q797" s="76"/>
      <c r="R797" s="76"/>
      <c r="S797" s="76"/>
      <c r="T797" s="76"/>
      <c r="U797" s="76"/>
      <c r="V797" s="76"/>
    </row>
    <row r="798">
      <c r="A798" s="76"/>
      <c r="B798" s="76"/>
      <c r="C798" s="76"/>
      <c r="D798" s="76"/>
      <c r="E798" s="76"/>
      <c r="F798" s="76"/>
      <c r="G798" s="173"/>
      <c r="H798" s="76"/>
      <c r="I798" s="76"/>
      <c r="J798" s="76"/>
      <c r="K798" s="76"/>
      <c r="L798" s="76"/>
      <c r="M798" s="76"/>
      <c r="N798" s="76"/>
      <c r="O798" s="76"/>
      <c r="P798" s="76"/>
      <c r="Q798" s="76"/>
      <c r="R798" s="76"/>
      <c r="S798" s="76"/>
      <c r="T798" s="76"/>
      <c r="U798" s="76"/>
      <c r="V798" s="76"/>
    </row>
    <row r="799">
      <c r="A799" s="76"/>
      <c r="B799" s="76"/>
      <c r="C799" s="76"/>
      <c r="D799" s="76"/>
      <c r="E799" s="76"/>
      <c r="F799" s="76"/>
      <c r="G799" s="173"/>
      <c r="H799" s="76"/>
      <c r="I799" s="76"/>
      <c r="J799" s="76"/>
      <c r="K799" s="76"/>
      <c r="L799" s="76"/>
      <c r="M799" s="76"/>
      <c r="N799" s="76"/>
      <c r="O799" s="76"/>
      <c r="P799" s="76"/>
      <c r="Q799" s="76"/>
      <c r="R799" s="76"/>
      <c r="S799" s="76"/>
      <c r="T799" s="76"/>
      <c r="U799" s="76"/>
      <c r="V799" s="76"/>
    </row>
    <row r="800">
      <c r="A800" s="76"/>
      <c r="B800" s="76"/>
      <c r="C800" s="76"/>
      <c r="D800" s="76"/>
      <c r="E800" s="76"/>
      <c r="F800" s="76"/>
      <c r="G800" s="173"/>
      <c r="H800" s="76"/>
      <c r="I800" s="76"/>
      <c r="J800" s="76"/>
      <c r="K800" s="76"/>
      <c r="L800" s="76"/>
      <c r="M800" s="76"/>
      <c r="N800" s="76"/>
      <c r="O800" s="76"/>
      <c r="P800" s="76"/>
      <c r="Q800" s="76"/>
      <c r="R800" s="76"/>
      <c r="S800" s="76"/>
      <c r="T800" s="76"/>
      <c r="U800" s="76"/>
      <c r="V800" s="76"/>
    </row>
    <row r="801">
      <c r="A801" s="76"/>
      <c r="B801" s="76"/>
      <c r="C801" s="76"/>
      <c r="D801" s="76"/>
      <c r="E801" s="76"/>
      <c r="F801" s="76"/>
      <c r="G801" s="173"/>
      <c r="H801" s="76"/>
      <c r="I801" s="76"/>
      <c r="J801" s="76"/>
      <c r="K801" s="76"/>
      <c r="L801" s="76"/>
      <c r="M801" s="76"/>
      <c r="N801" s="76"/>
      <c r="O801" s="76"/>
      <c r="P801" s="76"/>
      <c r="Q801" s="76"/>
      <c r="R801" s="76"/>
      <c r="S801" s="76"/>
      <c r="T801" s="76"/>
      <c r="U801" s="76"/>
      <c r="V801" s="76"/>
    </row>
    <row r="802">
      <c r="A802" s="76"/>
      <c r="B802" s="76"/>
      <c r="C802" s="76"/>
      <c r="D802" s="76"/>
      <c r="E802" s="76"/>
      <c r="F802" s="76"/>
      <c r="G802" s="173"/>
      <c r="H802" s="76"/>
      <c r="I802" s="76"/>
      <c r="J802" s="76"/>
      <c r="K802" s="76"/>
      <c r="L802" s="76"/>
      <c r="M802" s="76"/>
      <c r="N802" s="76"/>
      <c r="O802" s="76"/>
      <c r="P802" s="76"/>
      <c r="Q802" s="76"/>
      <c r="R802" s="76"/>
      <c r="S802" s="76"/>
      <c r="T802" s="76"/>
      <c r="U802" s="76"/>
      <c r="V802" s="76"/>
    </row>
    <row r="803">
      <c r="A803" s="76"/>
      <c r="B803" s="76"/>
      <c r="C803" s="76"/>
      <c r="D803" s="76"/>
      <c r="E803" s="76"/>
      <c r="F803" s="76"/>
      <c r="G803" s="173"/>
      <c r="H803" s="76"/>
      <c r="I803" s="76"/>
      <c r="J803" s="76"/>
      <c r="K803" s="76"/>
      <c r="L803" s="76"/>
      <c r="M803" s="76"/>
      <c r="N803" s="76"/>
      <c r="O803" s="76"/>
      <c r="P803" s="76"/>
      <c r="Q803" s="76"/>
      <c r="R803" s="76"/>
      <c r="S803" s="76"/>
      <c r="T803" s="76"/>
      <c r="U803" s="76"/>
      <c r="V803" s="76"/>
    </row>
    <row r="804">
      <c r="A804" s="76"/>
      <c r="B804" s="76"/>
      <c r="C804" s="76"/>
      <c r="D804" s="76"/>
      <c r="E804" s="76"/>
      <c r="F804" s="76"/>
      <c r="G804" s="173"/>
      <c r="H804" s="76"/>
      <c r="I804" s="76"/>
      <c r="J804" s="76"/>
      <c r="K804" s="76"/>
      <c r="L804" s="76"/>
      <c r="M804" s="76"/>
      <c r="N804" s="76"/>
      <c r="O804" s="76"/>
      <c r="P804" s="76"/>
      <c r="Q804" s="76"/>
      <c r="R804" s="76"/>
      <c r="S804" s="76"/>
      <c r="T804" s="76"/>
      <c r="U804" s="76"/>
      <c r="V804" s="76"/>
    </row>
    <row r="805">
      <c r="A805" s="76"/>
      <c r="B805" s="76"/>
      <c r="C805" s="76"/>
      <c r="D805" s="76"/>
      <c r="E805" s="76"/>
      <c r="F805" s="76"/>
      <c r="G805" s="173"/>
      <c r="H805" s="76"/>
      <c r="I805" s="76"/>
      <c r="J805" s="76"/>
      <c r="K805" s="76"/>
      <c r="L805" s="76"/>
      <c r="M805" s="76"/>
      <c r="N805" s="76"/>
      <c r="O805" s="76"/>
      <c r="P805" s="76"/>
      <c r="Q805" s="76"/>
      <c r="R805" s="76"/>
      <c r="S805" s="76"/>
      <c r="T805" s="76"/>
      <c r="U805" s="76"/>
      <c r="V805" s="76"/>
    </row>
    <row r="806">
      <c r="A806" s="76"/>
      <c r="B806" s="76"/>
      <c r="C806" s="76"/>
      <c r="D806" s="76"/>
      <c r="E806" s="76"/>
      <c r="F806" s="76"/>
      <c r="G806" s="173"/>
      <c r="H806" s="76"/>
      <c r="I806" s="76"/>
      <c r="J806" s="76"/>
      <c r="K806" s="76"/>
      <c r="L806" s="76"/>
      <c r="M806" s="76"/>
      <c r="N806" s="76"/>
      <c r="O806" s="76"/>
      <c r="P806" s="76"/>
      <c r="Q806" s="76"/>
      <c r="R806" s="76"/>
      <c r="S806" s="76"/>
      <c r="T806" s="76"/>
      <c r="U806" s="76"/>
      <c r="V806" s="76"/>
    </row>
    <row r="807">
      <c r="A807" s="76"/>
      <c r="B807" s="76"/>
      <c r="C807" s="76"/>
      <c r="D807" s="76"/>
      <c r="E807" s="76"/>
      <c r="F807" s="76"/>
      <c r="G807" s="173"/>
      <c r="H807" s="76"/>
      <c r="I807" s="76"/>
      <c r="J807" s="76"/>
      <c r="K807" s="76"/>
      <c r="L807" s="76"/>
      <c r="M807" s="76"/>
      <c r="N807" s="76"/>
      <c r="O807" s="76"/>
      <c r="P807" s="76"/>
      <c r="Q807" s="76"/>
      <c r="R807" s="76"/>
      <c r="S807" s="76"/>
      <c r="T807" s="76"/>
      <c r="U807" s="76"/>
      <c r="V807" s="76"/>
    </row>
    <row r="808">
      <c r="A808" s="76"/>
      <c r="B808" s="76"/>
      <c r="C808" s="76"/>
      <c r="D808" s="76"/>
      <c r="E808" s="76"/>
      <c r="F808" s="76"/>
      <c r="G808" s="173"/>
      <c r="H808" s="76"/>
      <c r="I808" s="76"/>
      <c r="J808" s="76"/>
      <c r="K808" s="76"/>
      <c r="L808" s="76"/>
      <c r="M808" s="76"/>
      <c r="N808" s="76"/>
      <c r="O808" s="76"/>
      <c r="P808" s="76"/>
      <c r="Q808" s="76"/>
      <c r="R808" s="76"/>
      <c r="S808" s="76"/>
      <c r="T808" s="76"/>
      <c r="U808" s="76"/>
      <c r="V808" s="76"/>
    </row>
    <row r="809">
      <c r="A809" s="76"/>
      <c r="B809" s="76"/>
      <c r="C809" s="76"/>
      <c r="D809" s="76"/>
      <c r="E809" s="76"/>
      <c r="F809" s="76"/>
      <c r="G809" s="173"/>
      <c r="H809" s="76"/>
      <c r="I809" s="76"/>
      <c r="J809" s="76"/>
      <c r="K809" s="76"/>
      <c r="L809" s="76"/>
      <c r="M809" s="76"/>
      <c r="N809" s="76"/>
      <c r="O809" s="76"/>
      <c r="P809" s="76"/>
      <c r="Q809" s="76"/>
      <c r="R809" s="76"/>
      <c r="S809" s="76"/>
      <c r="T809" s="76"/>
      <c r="U809" s="76"/>
      <c r="V809" s="76"/>
    </row>
    <row r="810">
      <c r="A810" s="76"/>
      <c r="B810" s="76"/>
      <c r="C810" s="76"/>
      <c r="D810" s="76"/>
      <c r="E810" s="76"/>
      <c r="F810" s="76"/>
      <c r="G810" s="173"/>
      <c r="H810" s="76"/>
      <c r="I810" s="76"/>
      <c r="J810" s="76"/>
      <c r="K810" s="76"/>
      <c r="L810" s="76"/>
      <c r="M810" s="76"/>
      <c r="N810" s="76"/>
      <c r="O810" s="76"/>
      <c r="P810" s="76"/>
      <c r="Q810" s="76"/>
      <c r="R810" s="76"/>
      <c r="S810" s="76"/>
      <c r="T810" s="76"/>
      <c r="U810" s="76"/>
      <c r="V810" s="76"/>
    </row>
    <row r="811">
      <c r="A811" s="76"/>
      <c r="B811" s="76"/>
      <c r="C811" s="76"/>
      <c r="D811" s="76"/>
      <c r="E811" s="76"/>
      <c r="F811" s="76"/>
      <c r="G811" s="173"/>
      <c r="H811" s="76"/>
      <c r="I811" s="76"/>
      <c r="J811" s="76"/>
      <c r="K811" s="76"/>
      <c r="L811" s="76"/>
      <c r="M811" s="76"/>
      <c r="N811" s="76"/>
      <c r="O811" s="76"/>
      <c r="P811" s="76"/>
      <c r="Q811" s="76"/>
      <c r="R811" s="76"/>
      <c r="S811" s="76"/>
      <c r="T811" s="76"/>
      <c r="U811" s="76"/>
      <c r="V811" s="76"/>
    </row>
    <row r="812">
      <c r="A812" s="76"/>
      <c r="B812" s="76"/>
      <c r="C812" s="76"/>
      <c r="D812" s="76"/>
      <c r="E812" s="76"/>
      <c r="F812" s="76"/>
      <c r="G812" s="173"/>
      <c r="H812" s="76"/>
      <c r="I812" s="76"/>
      <c r="J812" s="76"/>
      <c r="K812" s="76"/>
      <c r="L812" s="76"/>
      <c r="M812" s="76"/>
      <c r="N812" s="76"/>
      <c r="O812" s="76"/>
      <c r="P812" s="76"/>
      <c r="Q812" s="76"/>
      <c r="R812" s="76"/>
      <c r="S812" s="76"/>
      <c r="T812" s="76"/>
      <c r="U812" s="76"/>
      <c r="V812" s="76"/>
    </row>
    <row r="813">
      <c r="A813" s="76"/>
      <c r="B813" s="76"/>
      <c r="C813" s="76"/>
      <c r="D813" s="76"/>
      <c r="E813" s="76"/>
      <c r="F813" s="76"/>
      <c r="G813" s="173"/>
      <c r="H813" s="76"/>
      <c r="I813" s="76"/>
      <c r="J813" s="76"/>
      <c r="K813" s="76"/>
      <c r="L813" s="76"/>
      <c r="M813" s="76"/>
      <c r="N813" s="76"/>
      <c r="O813" s="76"/>
      <c r="P813" s="76"/>
      <c r="Q813" s="76"/>
      <c r="R813" s="76"/>
      <c r="S813" s="76"/>
      <c r="T813" s="76"/>
      <c r="U813" s="76"/>
      <c r="V813" s="76"/>
    </row>
    <row r="814">
      <c r="A814" s="76"/>
      <c r="B814" s="76"/>
      <c r="C814" s="76"/>
      <c r="D814" s="76"/>
      <c r="E814" s="76"/>
      <c r="F814" s="76"/>
      <c r="G814" s="173"/>
      <c r="H814" s="76"/>
      <c r="I814" s="76"/>
      <c r="J814" s="76"/>
      <c r="K814" s="76"/>
      <c r="L814" s="76"/>
      <c r="M814" s="76"/>
      <c r="N814" s="76"/>
      <c r="O814" s="76"/>
      <c r="P814" s="76"/>
      <c r="Q814" s="76"/>
      <c r="R814" s="76"/>
      <c r="S814" s="76"/>
      <c r="T814" s="76"/>
      <c r="U814" s="76"/>
      <c r="V814" s="76"/>
    </row>
    <row r="815">
      <c r="A815" s="76"/>
      <c r="B815" s="76"/>
      <c r="C815" s="76"/>
      <c r="D815" s="76"/>
      <c r="E815" s="76"/>
      <c r="F815" s="76"/>
      <c r="G815" s="173"/>
      <c r="H815" s="76"/>
      <c r="I815" s="76"/>
      <c r="J815" s="76"/>
      <c r="K815" s="76"/>
      <c r="L815" s="76"/>
      <c r="M815" s="76"/>
      <c r="N815" s="76"/>
      <c r="O815" s="76"/>
      <c r="P815" s="76"/>
      <c r="Q815" s="76"/>
      <c r="R815" s="76"/>
      <c r="S815" s="76"/>
      <c r="T815" s="76"/>
      <c r="U815" s="76"/>
      <c r="V815" s="76"/>
    </row>
    <row r="816">
      <c r="A816" s="76"/>
      <c r="B816" s="76"/>
      <c r="C816" s="76"/>
      <c r="D816" s="76"/>
      <c r="E816" s="76"/>
      <c r="F816" s="76"/>
      <c r="G816" s="173"/>
      <c r="H816" s="76"/>
      <c r="I816" s="76"/>
      <c r="J816" s="76"/>
      <c r="K816" s="76"/>
      <c r="L816" s="76"/>
      <c r="M816" s="76"/>
      <c r="N816" s="76"/>
      <c r="O816" s="76"/>
      <c r="P816" s="76"/>
      <c r="Q816" s="76"/>
      <c r="R816" s="76"/>
      <c r="S816" s="76"/>
      <c r="T816" s="76"/>
      <c r="U816" s="76"/>
      <c r="V816" s="76"/>
    </row>
    <row r="817">
      <c r="A817" s="76"/>
      <c r="B817" s="76"/>
      <c r="C817" s="76"/>
      <c r="D817" s="76"/>
      <c r="E817" s="76"/>
      <c r="F817" s="76"/>
      <c r="G817" s="173"/>
      <c r="H817" s="76"/>
      <c r="I817" s="76"/>
      <c r="J817" s="76"/>
      <c r="K817" s="76"/>
      <c r="L817" s="76"/>
      <c r="M817" s="76"/>
      <c r="N817" s="76"/>
      <c r="O817" s="76"/>
      <c r="P817" s="76"/>
      <c r="Q817" s="76"/>
      <c r="R817" s="76"/>
      <c r="S817" s="76"/>
      <c r="T817" s="76"/>
      <c r="U817" s="76"/>
      <c r="V817" s="76"/>
    </row>
    <row r="818">
      <c r="A818" s="76"/>
      <c r="B818" s="76"/>
      <c r="C818" s="76"/>
      <c r="D818" s="76"/>
      <c r="E818" s="76"/>
      <c r="F818" s="76"/>
      <c r="G818" s="173"/>
      <c r="H818" s="76"/>
      <c r="I818" s="76"/>
      <c r="J818" s="76"/>
      <c r="K818" s="76"/>
      <c r="L818" s="76"/>
      <c r="M818" s="76"/>
      <c r="N818" s="76"/>
      <c r="O818" s="76"/>
      <c r="P818" s="76"/>
      <c r="Q818" s="76"/>
      <c r="R818" s="76"/>
      <c r="S818" s="76"/>
      <c r="T818" s="76"/>
      <c r="U818" s="76"/>
      <c r="V818" s="76"/>
    </row>
    <row r="819">
      <c r="A819" s="76"/>
      <c r="B819" s="76"/>
      <c r="C819" s="76"/>
      <c r="D819" s="76"/>
      <c r="E819" s="76"/>
      <c r="F819" s="76"/>
      <c r="G819" s="173"/>
      <c r="H819" s="76"/>
      <c r="I819" s="76"/>
      <c r="J819" s="76"/>
      <c r="K819" s="76"/>
      <c r="L819" s="76"/>
      <c r="M819" s="76"/>
      <c r="N819" s="76"/>
      <c r="O819" s="76"/>
      <c r="P819" s="76"/>
      <c r="Q819" s="76"/>
      <c r="R819" s="76"/>
      <c r="S819" s="76"/>
      <c r="T819" s="76"/>
      <c r="U819" s="76"/>
      <c r="V819" s="76"/>
    </row>
    <row r="820">
      <c r="A820" s="76"/>
      <c r="B820" s="76"/>
      <c r="C820" s="76"/>
      <c r="D820" s="76"/>
      <c r="E820" s="76"/>
      <c r="F820" s="76"/>
      <c r="G820" s="173"/>
      <c r="H820" s="76"/>
      <c r="I820" s="76"/>
      <c r="J820" s="76"/>
      <c r="K820" s="76"/>
      <c r="L820" s="76"/>
      <c r="M820" s="76"/>
      <c r="N820" s="76"/>
      <c r="O820" s="76"/>
      <c r="P820" s="76"/>
      <c r="Q820" s="76"/>
      <c r="R820" s="76"/>
      <c r="S820" s="76"/>
      <c r="T820" s="76"/>
      <c r="U820" s="76"/>
      <c r="V820" s="76"/>
    </row>
    <row r="821">
      <c r="A821" s="76"/>
      <c r="B821" s="76"/>
      <c r="C821" s="76"/>
      <c r="D821" s="76"/>
      <c r="E821" s="76"/>
      <c r="F821" s="76"/>
      <c r="G821" s="173"/>
      <c r="H821" s="76"/>
      <c r="I821" s="76"/>
      <c r="J821" s="76"/>
      <c r="K821" s="76"/>
      <c r="L821" s="76"/>
      <c r="M821" s="76"/>
      <c r="N821" s="76"/>
      <c r="O821" s="76"/>
      <c r="P821" s="76"/>
      <c r="Q821" s="76"/>
      <c r="R821" s="76"/>
      <c r="S821" s="76"/>
      <c r="T821" s="76"/>
      <c r="U821" s="76"/>
      <c r="V821" s="76"/>
    </row>
    <row r="822">
      <c r="A822" s="76"/>
      <c r="B822" s="76"/>
      <c r="C822" s="76"/>
      <c r="D822" s="76"/>
      <c r="E822" s="76"/>
      <c r="F822" s="76"/>
      <c r="G822" s="173"/>
      <c r="H822" s="76"/>
      <c r="I822" s="76"/>
      <c r="J822" s="76"/>
      <c r="K822" s="76"/>
      <c r="L822" s="76"/>
      <c r="M822" s="76"/>
      <c r="N822" s="76"/>
      <c r="O822" s="76"/>
      <c r="P822" s="76"/>
      <c r="Q822" s="76"/>
      <c r="R822" s="76"/>
      <c r="S822" s="76"/>
      <c r="T822" s="76"/>
      <c r="U822" s="76"/>
      <c r="V822" s="76"/>
    </row>
    <row r="823">
      <c r="A823" s="76"/>
      <c r="B823" s="76"/>
      <c r="C823" s="76"/>
      <c r="D823" s="76"/>
      <c r="E823" s="76"/>
      <c r="F823" s="76"/>
      <c r="G823" s="173"/>
      <c r="H823" s="76"/>
      <c r="I823" s="76"/>
      <c r="J823" s="76"/>
      <c r="K823" s="76"/>
      <c r="L823" s="76"/>
      <c r="M823" s="76"/>
      <c r="N823" s="76"/>
      <c r="O823" s="76"/>
      <c r="P823" s="76"/>
      <c r="Q823" s="76"/>
      <c r="R823" s="76"/>
      <c r="S823" s="76"/>
      <c r="T823" s="76"/>
      <c r="U823" s="76"/>
      <c r="V823" s="76"/>
    </row>
    <row r="824">
      <c r="A824" s="76"/>
      <c r="B824" s="76"/>
      <c r="C824" s="76"/>
      <c r="D824" s="76"/>
      <c r="E824" s="76"/>
      <c r="F824" s="76"/>
      <c r="G824" s="173"/>
      <c r="H824" s="76"/>
      <c r="I824" s="76"/>
      <c r="J824" s="76"/>
      <c r="K824" s="76"/>
      <c r="L824" s="76"/>
      <c r="M824" s="76"/>
      <c r="N824" s="76"/>
      <c r="O824" s="76"/>
      <c r="P824" s="76"/>
      <c r="Q824" s="76"/>
      <c r="R824" s="76"/>
      <c r="S824" s="76"/>
      <c r="T824" s="76"/>
      <c r="U824" s="76"/>
      <c r="V824" s="76"/>
    </row>
    <row r="825">
      <c r="A825" s="76"/>
      <c r="B825" s="76"/>
      <c r="C825" s="76"/>
      <c r="D825" s="76"/>
      <c r="E825" s="76"/>
      <c r="F825" s="76"/>
      <c r="G825" s="173"/>
      <c r="H825" s="76"/>
      <c r="I825" s="76"/>
      <c r="J825" s="76"/>
      <c r="K825" s="76"/>
      <c r="L825" s="76"/>
      <c r="M825" s="76"/>
      <c r="N825" s="76"/>
      <c r="O825" s="76"/>
      <c r="P825" s="76"/>
      <c r="Q825" s="76"/>
      <c r="R825" s="76"/>
      <c r="S825" s="76"/>
      <c r="T825" s="76"/>
      <c r="U825" s="76"/>
      <c r="V825" s="76"/>
    </row>
    <row r="826">
      <c r="A826" s="76"/>
      <c r="B826" s="76"/>
      <c r="C826" s="76"/>
      <c r="D826" s="76"/>
      <c r="E826" s="76"/>
      <c r="F826" s="76"/>
      <c r="G826" s="173"/>
      <c r="H826" s="76"/>
      <c r="I826" s="76"/>
      <c r="J826" s="76"/>
      <c r="K826" s="76"/>
      <c r="L826" s="76"/>
      <c r="M826" s="76"/>
      <c r="N826" s="76"/>
      <c r="O826" s="76"/>
      <c r="P826" s="76"/>
      <c r="Q826" s="76"/>
      <c r="R826" s="76"/>
      <c r="S826" s="76"/>
      <c r="T826" s="76"/>
      <c r="U826" s="76"/>
      <c r="V826" s="76"/>
    </row>
    <row r="827">
      <c r="A827" s="76"/>
      <c r="B827" s="76"/>
      <c r="C827" s="76"/>
      <c r="D827" s="76"/>
      <c r="E827" s="76"/>
      <c r="F827" s="76"/>
      <c r="G827" s="173"/>
      <c r="H827" s="76"/>
      <c r="I827" s="76"/>
      <c r="J827" s="76"/>
      <c r="K827" s="76"/>
      <c r="L827" s="76"/>
      <c r="M827" s="76"/>
      <c r="N827" s="76"/>
      <c r="O827" s="76"/>
      <c r="P827" s="76"/>
      <c r="Q827" s="76"/>
      <c r="R827" s="76"/>
      <c r="S827" s="76"/>
      <c r="T827" s="76"/>
      <c r="U827" s="76"/>
      <c r="V827" s="76"/>
    </row>
    <row r="828">
      <c r="A828" s="76"/>
      <c r="B828" s="76"/>
      <c r="C828" s="76"/>
      <c r="D828" s="76"/>
      <c r="E828" s="76"/>
      <c r="F828" s="76"/>
      <c r="G828" s="173"/>
      <c r="H828" s="76"/>
      <c r="I828" s="76"/>
      <c r="J828" s="76"/>
      <c r="K828" s="76"/>
      <c r="L828" s="76"/>
      <c r="M828" s="76"/>
      <c r="N828" s="76"/>
      <c r="O828" s="76"/>
      <c r="P828" s="76"/>
      <c r="Q828" s="76"/>
      <c r="R828" s="76"/>
      <c r="S828" s="76"/>
      <c r="T828" s="76"/>
      <c r="U828" s="76"/>
      <c r="V828" s="76"/>
    </row>
    <row r="829">
      <c r="A829" s="76"/>
      <c r="B829" s="76"/>
      <c r="C829" s="76"/>
      <c r="D829" s="76"/>
      <c r="E829" s="76"/>
      <c r="F829" s="76"/>
      <c r="G829" s="173"/>
      <c r="H829" s="76"/>
      <c r="I829" s="76"/>
      <c r="J829" s="76"/>
      <c r="K829" s="76"/>
      <c r="L829" s="76"/>
      <c r="M829" s="76"/>
      <c r="N829" s="76"/>
      <c r="O829" s="76"/>
      <c r="P829" s="76"/>
      <c r="Q829" s="76"/>
      <c r="R829" s="76"/>
      <c r="S829" s="76"/>
      <c r="T829" s="76"/>
      <c r="U829" s="76"/>
      <c r="V829" s="76"/>
    </row>
    <row r="830">
      <c r="A830" s="76"/>
      <c r="B830" s="76"/>
      <c r="C830" s="76"/>
      <c r="D830" s="76"/>
      <c r="E830" s="76"/>
      <c r="F830" s="76"/>
      <c r="G830" s="173"/>
      <c r="H830" s="76"/>
      <c r="I830" s="76"/>
      <c r="J830" s="76"/>
      <c r="K830" s="76"/>
      <c r="L830" s="76"/>
      <c r="M830" s="76"/>
      <c r="N830" s="76"/>
      <c r="O830" s="76"/>
      <c r="P830" s="76"/>
      <c r="Q830" s="76"/>
      <c r="R830" s="76"/>
      <c r="S830" s="76"/>
      <c r="T830" s="76"/>
      <c r="U830" s="76"/>
      <c r="V830" s="76"/>
    </row>
    <row r="831">
      <c r="A831" s="76"/>
      <c r="B831" s="76"/>
      <c r="C831" s="76"/>
      <c r="D831" s="76"/>
      <c r="E831" s="76"/>
      <c r="F831" s="76"/>
      <c r="G831" s="173"/>
      <c r="H831" s="76"/>
      <c r="I831" s="76"/>
      <c r="J831" s="76"/>
      <c r="K831" s="76"/>
      <c r="L831" s="76"/>
      <c r="M831" s="76"/>
      <c r="N831" s="76"/>
      <c r="O831" s="76"/>
      <c r="P831" s="76"/>
      <c r="Q831" s="76"/>
      <c r="R831" s="76"/>
      <c r="S831" s="76"/>
      <c r="T831" s="76"/>
      <c r="U831" s="76"/>
      <c r="V831" s="76"/>
    </row>
    <row r="832">
      <c r="A832" s="76"/>
      <c r="B832" s="76"/>
      <c r="C832" s="76"/>
      <c r="D832" s="76"/>
      <c r="E832" s="76"/>
      <c r="F832" s="76"/>
      <c r="G832" s="173"/>
      <c r="H832" s="76"/>
      <c r="I832" s="76"/>
      <c r="J832" s="76"/>
      <c r="K832" s="76"/>
      <c r="L832" s="76"/>
      <c r="M832" s="76"/>
      <c r="N832" s="76"/>
      <c r="O832" s="76"/>
      <c r="P832" s="76"/>
      <c r="Q832" s="76"/>
      <c r="R832" s="76"/>
      <c r="S832" s="76"/>
      <c r="T832" s="76"/>
      <c r="U832" s="76"/>
      <c r="V832" s="76"/>
    </row>
    <row r="833">
      <c r="A833" s="76"/>
      <c r="B833" s="76"/>
      <c r="C833" s="76"/>
      <c r="D833" s="76"/>
      <c r="E833" s="76"/>
      <c r="F833" s="76"/>
      <c r="G833" s="173"/>
      <c r="H833" s="76"/>
      <c r="I833" s="76"/>
      <c r="J833" s="76"/>
      <c r="K833" s="76"/>
      <c r="L833" s="76"/>
      <c r="M833" s="76"/>
      <c r="N833" s="76"/>
      <c r="O833" s="76"/>
      <c r="P833" s="76"/>
      <c r="Q833" s="76"/>
      <c r="R833" s="76"/>
      <c r="S833" s="76"/>
      <c r="T833" s="76"/>
      <c r="U833" s="76"/>
      <c r="V833" s="76"/>
    </row>
    <row r="834">
      <c r="A834" s="76"/>
      <c r="B834" s="76"/>
      <c r="C834" s="76"/>
      <c r="D834" s="76"/>
      <c r="E834" s="76"/>
      <c r="F834" s="76"/>
      <c r="G834" s="173"/>
      <c r="H834" s="76"/>
      <c r="I834" s="76"/>
      <c r="J834" s="76"/>
      <c r="K834" s="76"/>
      <c r="L834" s="76"/>
      <c r="M834" s="76"/>
      <c r="N834" s="76"/>
      <c r="O834" s="76"/>
      <c r="P834" s="76"/>
      <c r="Q834" s="76"/>
      <c r="R834" s="76"/>
      <c r="S834" s="76"/>
      <c r="T834" s="76"/>
      <c r="U834" s="76"/>
      <c r="V834" s="76"/>
    </row>
    <row r="835">
      <c r="A835" s="76"/>
      <c r="B835" s="76"/>
      <c r="C835" s="76"/>
      <c r="D835" s="76"/>
      <c r="E835" s="76"/>
      <c r="F835" s="76"/>
      <c r="G835" s="173"/>
      <c r="H835" s="76"/>
      <c r="I835" s="76"/>
      <c r="J835" s="76"/>
      <c r="K835" s="76"/>
      <c r="L835" s="76"/>
      <c r="M835" s="76"/>
      <c r="N835" s="76"/>
      <c r="O835" s="76"/>
      <c r="P835" s="76"/>
      <c r="Q835" s="76"/>
      <c r="R835" s="76"/>
      <c r="S835" s="76"/>
      <c r="T835" s="76"/>
      <c r="U835" s="76"/>
      <c r="V835" s="76"/>
    </row>
    <row r="836">
      <c r="A836" s="76"/>
      <c r="B836" s="76"/>
      <c r="C836" s="76"/>
      <c r="D836" s="76"/>
      <c r="E836" s="76"/>
      <c r="F836" s="76"/>
      <c r="G836" s="173"/>
      <c r="H836" s="76"/>
      <c r="I836" s="76"/>
      <c r="J836" s="76"/>
      <c r="K836" s="76"/>
      <c r="L836" s="76"/>
      <c r="M836" s="76"/>
      <c r="N836" s="76"/>
      <c r="O836" s="76"/>
      <c r="P836" s="76"/>
      <c r="Q836" s="76"/>
      <c r="R836" s="76"/>
      <c r="S836" s="76"/>
      <c r="T836" s="76"/>
      <c r="U836" s="76"/>
      <c r="V836" s="76"/>
    </row>
    <row r="837">
      <c r="A837" s="76"/>
      <c r="B837" s="76"/>
      <c r="C837" s="76"/>
      <c r="D837" s="76"/>
      <c r="E837" s="76"/>
      <c r="F837" s="76"/>
      <c r="G837" s="173"/>
      <c r="H837" s="76"/>
      <c r="I837" s="76"/>
      <c r="J837" s="76"/>
      <c r="K837" s="76"/>
      <c r="L837" s="76"/>
      <c r="M837" s="76"/>
      <c r="N837" s="76"/>
      <c r="O837" s="76"/>
      <c r="P837" s="76"/>
      <c r="Q837" s="76"/>
      <c r="R837" s="76"/>
      <c r="S837" s="76"/>
      <c r="T837" s="76"/>
      <c r="U837" s="76"/>
      <c r="V837" s="76"/>
    </row>
    <row r="838">
      <c r="A838" s="76"/>
      <c r="B838" s="76"/>
      <c r="C838" s="76"/>
      <c r="D838" s="76"/>
      <c r="E838" s="76"/>
      <c r="F838" s="76"/>
      <c r="G838" s="173"/>
      <c r="H838" s="76"/>
      <c r="I838" s="76"/>
      <c r="J838" s="76"/>
      <c r="K838" s="76"/>
      <c r="L838" s="76"/>
      <c r="M838" s="76"/>
      <c r="N838" s="76"/>
      <c r="O838" s="76"/>
      <c r="P838" s="76"/>
      <c r="Q838" s="76"/>
      <c r="R838" s="76"/>
      <c r="S838" s="76"/>
      <c r="T838" s="76"/>
      <c r="U838" s="76"/>
      <c r="V838" s="76"/>
    </row>
    <row r="839">
      <c r="A839" s="76"/>
      <c r="B839" s="76"/>
      <c r="C839" s="76"/>
      <c r="D839" s="76"/>
      <c r="E839" s="76"/>
      <c r="F839" s="76"/>
      <c r="G839" s="173"/>
      <c r="H839" s="76"/>
      <c r="I839" s="76"/>
      <c r="J839" s="76"/>
      <c r="K839" s="76"/>
      <c r="L839" s="76"/>
      <c r="M839" s="76"/>
      <c r="N839" s="76"/>
      <c r="O839" s="76"/>
      <c r="P839" s="76"/>
      <c r="Q839" s="76"/>
      <c r="R839" s="76"/>
      <c r="S839" s="76"/>
      <c r="T839" s="76"/>
      <c r="U839" s="76"/>
      <c r="V839" s="76"/>
    </row>
    <row r="840">
      <c r="A840" s="76"/>
      <c r="B840" s="76"/>
      <c r="C840" s="76"/>
      <c r="D840" s="76"/>
      <c r="E840" s="76"/>
      <c r="F840" s="76"/>
      <c r="G840" s="173"/>
      <c r="H840" s="76"/>
      <c r="I840" s="76"/>
      <c r="J840" s="76"/>
      <c r="K840" s="76"/>
      <c r="L840" s="76"/>
      <c r="M840" s="76"/>
      <c r="N840" s="76"/>
      <c r="O840" s="76"/>
      <c r="P840" s="76"/>
      <c r="Q840" s="76"/>
      <c r="R840" s="76"/>
      <c r="S840" s="76"/>
      <c r="T840" s="76"/>
      <c r="U840" s="76"/>
      <c r="V840" s="76"/>
    </row>
    <row r="841">
      <c r="A841" s="76"/>
      <c r="B841" s="76"/>
      <c r="C841" s="76"/>
      <c r="D841" s="76"/>
      <c r="E841" s="76"/>
      <c r="F841" s="76"/>
      <c r="G841" s="173"/>
      <c r="H841" s="76"/>
      <c r="I841" s="76"/>
      <c r="J841" s="76"/>
      <c r="K841" s="76"/>
      <c r="L841" s="76"/>
      <c r="M841" s="76"/>
      <c r="N841" s="76"/>
      <c r="O841" s="76"/>
      <c r="P841" s="76"/>
      <c r="Q841" s="76"/>
      <c r="R841" s="76"/>
      <c r="S841" s="76"/>
      <c r="T841" s="76"/>
      <c r="U841" s="76"/>
      <c r="V841" s="76"/>
    </row>
    <row r="842">
      <c r="A842" s="76"/>
      <c r="B842" s="76"/>
      <c r="C842" s="76"/>
      <c r="D842" s="76"/>
      <c r="E842" s="76"/>
      <c r="F842" s="76"/>
      <c r="G842" s="173"/>
      <c r="H842" s="76"/>
      <c r="I842" s="76"/>
      <c r="J842" s="76"/>
      <c r="K842" s="76"/>
      <c r="L842" s="76"/>
      <c r="M842" s="76"/>
      <c r="N842" s="76"/>
      <c r="O842" s="76"/>
      <c r="P842" s="76"/>
      <c r="Q842" s="76"/>
      <c r="R842" s="76"/>
      <c r="S842" s="76"/>
      <c r="T842" s="76"/>
      <c r="U842" s="76"/>
      <c r="V842" s="76"/>
    </row>
    <row r="843">
      <c r="A843" s="76"/>
      <c r="B843" s="76"/>
      <c r="C843" s="76"/>
      <c r="D843" s="76"/>
      <c r="E843" s="76"/>
      <c r="F843" s="76"/>
      <c r="G843" s="173"/>
      <c r="H843" s="76"/>
      <c r="I843" s="76"/>
      <c r="J843" s="76"/>
      <c r="K843" s="76"/>
      <c r="L843" s="76"/>
      <c r="M843" s="76"/>
      <c r="N843" s="76"/>
      <c r="O843" s="76"/>
      <c r="P843" s="76"/>
      <c r="Q843" s="76"/>
      <c r="R843" s="76"/>
      <c r="S843" s="76"/>
      <c r="T843" s="76"/>
      <c r="U843" s="76"/>
      <c r="V843" s="76"/>
    </row>
    <row r="844">
      <c r="A844" s="76"/>
      <c r="B844" s="76"/>
      <c r="C844" s="76"/>
      <c r="D844" s="76"/>
      <c r="E844" s="76"/>
      <c r="F844" s="76"/>
      <c r="G844" s="173"/>
      <c r="H844" s="76"/>
      <c r="I844" s="76"/>
      <c r="J844" s="76"/>
      <c r="K844" s="76"/>
      <c r="L844" s="76"/>
      <c r="M844" s="76"/>
      <c r="N844" s="76"/>
      <c r="O844" s="76"/>
      <c r="P844" s="76"/>
      <c r="Q844" s="76"/>
      <c r="R844" s="76"/>
      <c r="S844" s="76"/>
      <c r="T844" s="76"/>
      <c r="U844" s="76"/>
      <c r="V844" s="76"/>
    </row>
    <row r="845">
      <c r="A845" s="76"/>
      <c r="B845" s="76"/>
      <c r="C845" s="76"/>
      <c r="D845" s="76"/>
      <c r="E845" s="76"/>
      <c r="F845" s="76"/>
      <c r="G845" s="173"/>
      <c r="H845" s="76"/>
      <c r="I845" s="76"/>
      <c r="J845" s="76"/>
      <c r="K845" s="76"/>
      <c r="L845" s="76"/>
      <c r="M845" s="76"/>
      <c r="N845" s="76"/>
      <c r="O845" s="76"/>
      <c r="P845" s="76"/>
      <c r="Q845" s="76"/>
      <c r="R845" s="76"/>
      <c r="S845" s="76"/>
      <c r="T845" s="76"/>
      <c r="U845" s="76"/>
      <c r="V845" s="76"/>
    </row>
    <row r="846">
      <c r="A846" s="76"/>
      <c r="B846" s="76"/>
      <c r="C846" s="76"/>
      <c r="D846" s="76"/>
      <c r="E846" s="76"/>
      <c r="F846" s="76"/>
      <c r="G846" s="173"/>
      <c r="H846" s="76"/>
      <c r="I846" s="76"/>
      <c r="J846" s="76"/>
      <c r="K846" s="76"/>
      <c r="L846" s="76"/>
      <c r="M846" s="76"/>
      <c r="N846" s="76"/>
      <c r="O846" s="76"/>
      <c r="P846" s="76"/>
      <c r="Q846" s="76"/>
      <c r="R846" s="76"/>
      <c r="S846" s="76"/>
      <c r="T846" s="76"/>
      <c r="U846" s="76"/>
      <c r="V846" s="76"/>
    </row>
    <row r="847">
      <c r="A847" s="76"/>
      <c r="B847" s="76"/>
      <c r="C847" s="76"/>
      <c r="D847" s="76"/>
      <c r="E847" s="76"/>
      <c r="F847" s="76"/>
      <c r="G847" s="173"/>
      <c r="H847" s="76"/>
      <c r="I847" s="76"/>
      <c r="J847" s="76"/>
      <c r="K847" s="76"/>
      <c r="L847" s="76"/>
      <c r="M847" s="76"/>
      <c r="N847" s="76"/>
      <c r="O847" s="76"/>
      <c r="P847" s="76"/>
      <c r="Q847" s="76"/>
      <c r="R847" s="76"/>
      <c r="S847" s="76"/>
      <c r="T847" s="76"/>
      <c r="U847" s="76"/>
      <c r="V847" s="76"/>
    </row>
    <row r="848">
      <c r="A848" s="76"/>
      <c r="B848" s="76"/>
      <c r="C848" s="76"/>
      <c r="D848" s="76"/>
      <c r="E848" s="76"/>
      <c r="F848" s="76"/>
      <c r="G848" s="173"/>
      <c r="H848" s="76"/>
      <c r="I848" s="76"/>
      <c r="J848" s="76"/>
      <c r="K848" s="76"/>
      <c r="L848" s="76"/>
      <c r="M848" s="76"/>
      <c r="N848" s="76"/>
      <c r="O848" s="76"/>
      <c r="P848" s="76"/>
      <c r="Q848" s="76"/>
      <c r="R848" s="76"/>
      <c r="S848" s="76"/>
      <c r="T848" s="76"/>
      <c r="U848" s="76"/>
      <c r="V848" s="76"/>
    </row>
    <row r="849">
      <c r="A849" s="76"/>
      <c r="B849" s="76"/>
      <c r="C849" s="76"/>
      <c r="D849" s="76"/>
      <c r="E849" s="76"/>
      <c r="F849" s="76"/>
      <c r="G849" s="173"/>
      <c r="H849" s="76"/>
      <c r="I849" s="76"/>
      <c r="J849" s="76"/>
      <c r="K849" s="76"/>
      <c r="L849" s="76"/>
      <c r="M849" s="76"/>
      <c r="N849" s="76"/>
      <c r="O849" s="76"/>
      <c r="P849" s="76"/>
      <c r="Q849" s="76"/>
      <c r="R849" s="76"/>
      <c r="S849" s="76"/>
      <c r="T849" s="76"/>
      <c r="U849" s="76"/>
      <c r="V849" s="76"/>
    </row>
    <row r="850">
      <c r="A850" s="76"/>
      <c r="B850" s="76"/>
      <c r="C850" s="76"/>
      <c r="D850" s="76"/>
      <c r="E850" s="76"/>
      <c r="F850" s="76"/>
      <c r="G850" s="173"/>
      <c r="H850" s="76"/>
      <c r="I850" s="76"/>
      <c r="J850" s="76"/>
      <c r="K850" s="76"/>
      <c r="L850" s="76"/>
      <c r="M850" s="76"/>
      <c r="N850" s="76"/>
      <c r="O850" s="76"/>
      <c r="P850" s="76"/>
      <c r="Q850" s="76"/>
      <c r="R850" s="76"/>
      <c r="S850" s="76"/>
      <c r="T850" s="76"/>
      <c r="U850" s="76"/>
      <c r="V850" s="76"/>
    </row>
    <row r="851">
      <c r="A851" s="76"/>
      <c r="B851" s="76"/>
      <c r="C851" s="76"/>
      <c r="D851" s="76"/>
      <c r="E851" s="76"/>
      <c r="F851" s="76"/>
      <c r="G851" s="173"/>
      <c r="H851" s="76"/>
      <c r="I851" s="76"/>
      <c r="J851" s="76"/>
      <c r="K851" s="76"/>
      <c r="L851" s="76"/>
      <c r="M851" s="76"/>
      <c r="N851" s="76"/>
      <c r="O851" s="76"/>
      <c r="P851" s="76"/>
      <c r="Q851" s="76"/>
      <c r="R851" s="76"/>
      <c r="S851" s="76"/>
      <c r="T851" s="76"/>
      <c r="U851" s="76"/>
      <c r="V851" s="76"/>
    </row>
    <row r="852">
      <c r="A852" s="76"/>
      <c r="B852" s="76"/>
      <c r="C852" s="76"/>
      <c r="D852" s="76"/>
      <c r="E852" s="76"/>
      <c r="F852" s="76"/>
      <c r="G852" s="173"/>
      <c r="H852" s="76"/>
      <c r="I852" s="76"/>
      <c r="J852" s="76"/>
      <c r="K852" s="76"/>
      <c r="L852" s="76"/>
      <c r="M852" s="76"/>
      <c r="N852" s="76"/>
      <c r="O852" s="76"/>
      <c r="P852" s="76"/>
      <c r="Q852" s="76"/>
      <c r="R852" s="76"/>
      <c r="S852" s="76"/>
      <c r="T852" s="76"/>
      <c r="U852" s="76"/>
      <c r="V852" s="76"/>
    </row>
    <row r="853">
      <c r="A853" s="76"/>
      <c r="B853" s="76"/>
      <c r="C853" s="76"/>
      <c r="D853" s="76"/>
      <c r="E853" s="76"/>
      <c r="F853" s="76"/>
      <c r="G853" s="173"/>
      <c r="H853" s="76"/>
      <c r="I853" s="76"/>
      <c r="J853" s="76"/>
      <c r="K853" s="76"/>
      <c r="L853" s="76"/>
      <c r="M853" s="76"/>
      <c r="N853" s="76"/>
      <c r="O853" s="76"/>
      <c r="P853" s="76"/>
      <c r="Q853" s="76"/>
      <c r="R853" s="76"/>
      <c r="S853" s="76"/>
      <c r="T853" s="76"/>
      <c r="U853" s="76"/>
      <c r="V853" s="76"/>
    </row>
    <row r="854">
      <c r="A854" s="76"/>
      <c r="B854" s="76"/>
      <c r="C854" s="76"/>
      <c r="D854" s="76"/>
      <c r="E854" s="76"/>
      <c r="F854" s="76"/>
      <c r="G854" s="173"/>
      <c r="H854" s="76"/>
      <c r="I854" s="76"/>
      <c r="J854" s="76"/>
      <c r="K854" s="76"/>
      <c r="L854" s="76"/>
      <c r="M854" s="76"/>
      <c r="N854" s="76"/>
      <c r="O854" s="76"/>
      <c r="P854" s="76"/>
      <c r="Q854" s="76"/>
      <c r="R854" s="76"/>
      <c r="S854" s="76"/>
      <c r="T854" s="76"/>
      <c r="U854" s="76"/>
      <c r="V854" s="76"/>
    </row>
    <row r="855">
      <c r="A855" s="76"/>
      <c r="B855" s="76"/>
      <c r="C855" s="76"/>
      <c r="D855" s="76"/>
      <c r="E855" s="76"/>
      <c r="F855" s="76"/>
      <c r="G855" s="173"/>
      <c r="H855" s="76"/>
      <c r="I855" s="76"/>
      <c r="J855" s="76"/>
      <c r="K855" s="76"/>
      <c r="L855" s="76"/>
      <c r="M855" s="76"/>
      <c r="N855" s="76"/>
      <c r="O855" s="76"/>
      <c r="P855" s="76"/>
      <c r="Q855" s="76"/>
      <c r="R855" s="76"/>
      <c r="S855" s="76"/>
      <c r="T855" s="76"/>
      <c r="U855" s="76"/>
      <c r="V855" s="76"/>
    </row>
    <row r="856">
      <c r="A856" s="76"/>
      <c r="B856" s="76"/>
      <c r="C856" s="76"/>
      <c r="D856" s="76"/>
      <c r="E856" s="76"/>
      <c r="F856" s="76"/>
      <c r="G856" s="173"/>
      <c r="H856" s="76"/>
      <c r="I856" s="76"/>
      <c r="J856" s="76"/>
      <c r="K856" s="76"/>
      <c r="L856" s="76"/>
      <c r="M856" s="76"/>
      <c r="N856" s="76"/>
      <c r="O856" s="76"/>
      <c r="P856" s="76"/>
      <c r="Q856" s="76"/>
      <c r="R856" s="76"/>
      <c r="S856" s="76"/>
      <c r="T856" s="76"/>
      <c r="U856" s="76"/>
      <c r="V856" s="76"/>
    </row>
    <row r="857">
      <c r="A857" s="76"/>
      <c r="B857" s="76"/>
      <c r="C857" s="76"/>
      <c r="D857" s="76"/>
      <c r="E857" s="76"/>
      <c r="F857" s="76"/>
      <c r="G857" s="173"/>
      <c r="H857" s="76"/>
      <c r="I857" s="76"/>
      <c r="J857" s="76"/>
      <c r="K857" s="76"/>
      <c r="L857" s="76"/>
      <c r="M857" s="76"/>
      <c r="N857" s="76"/>
      <c r="O857" s="76"/>
      <c r="P857" s="76"/>
      <c r="Q857" s="76"/>
      <c r="R857" s="76"/>
      <c r="S857" s="76"/>
      <c r="T857" s="76"/>
      <c r="U857" s="76"/>
      <c r="V857" s="76"/>
    </row>
    <row r="858">
      <c r="A858" s="76"/>
      <c r="B858" s="76"/>
      <c r="C858" s="76"/>
      <c r="D858" s="76"/>
      <c r="E858" s="76"/>
      <c r="F858" s="76"/>
      <c r="G858" s="173"/>
      <c r="H858" s="76"/>
      <c r="I858" s="76"/>
      <c r="J858" s="76"/>
      <c r="K858" s="76"/>
      <c r="L858" s="76"/>
      <c r="M858" s="76"/>
      <c r="N858" s="76"/>
      <c r="O858" s="76"/>
      <c r="P858" s="76"/>
      <c r="Q858" s="76"/>
      <c r="R858" s="76"/>
      <c r="S858" s="76"/>
      <c r="T858" s="76"/>
      <c r="U858" s="76"/>
      <c r="V858" s="76"/>
    </row>
    <row r="859">
      <c r="A859" s="76"/>
      <c r="B859" s="76"/>
      <c r="C859" s="76"/>
      <c r="D859" s="76"/>
      <c r="E859" s="76"/>
      <c r="F859" s="76"/>
      <c r="G859" s="173"/>
      <c r="H859" s="76"/>
      <c r="I859" s="76"/>
      <c r="J859" s="76"/>
      <c r="K859" s="76"/>
      <c r="L859" s="76"/>
      <c r="M859" s="76"/>
      <c r="N859" s="76"/>
      <c r="O859" s="76"/>
      <c r="P859" s="76"/>
      <c r="Q859" s="76"/>
      <c r="R859" s="76"/>
      <c r="S859" s="76"/>
      <c r="T859" s="76"/>
      <c r="U859" s="76"/>
      <c r="V859" s="76"/>
    </row>
    <row r="860">
      <c r="A860" s="76"/>
      <c r="B860" s="76"/>
      <c r="C860" s="76"/>
      <c r="D860" s="76"/>
      <c r="E860" s="76"/>
      <c r="F860" s="76"/>
      <c r="G860" s="173"/>
      <c r="H860" s="76"/>
      <c r="I860" s="76"/>
      <c r="J860" s="76"/>
      <c r="K860" s="76"/>
      <c r="L860" s="76"/>
      <c r="M860" s="76"/>
      <c r="N860" s="76"/>
      <c r="O860" s="76"/>
      <c r="P860" s="76"/>
      <c r="Q860" s="76"/>
      <c r="R860" s="76"/>
      <c r="S860" s="76"/>
      <c r="T860" s="76"/>
      <c r="U860" s="76"/>
      <c r="V860" s="76"/>
    </row>
    <row r="861">
      <c r="A861" s="76"/>
      <c r="B861" s="76"/>
      <c r="C861" s="76"/>
      <c r="D861" s="76"/>
      <c r="E861" s="76"/>
      <c r="F861" s="76"/>
      <c r="G861" s="173"/>
      <c r="H861" s="76"/>
      <c r="I861" s="76"/>
      <c r="J861" s="76"/>
      <c r="K861" s="76"/>
      <c r="L861" s="76"/>
      <c r="M861" s="76"/>
      <c r="N861" s="76"/>
      <c r="O861" s="76"/>
      <c r="P861" s="76"/>
      <c r="Q861" s="76"/>
      <c r="R861" s="76"/>
      <c r="S861" s="76"/>
      <c r="T861" s="76"/>
      <c r="U861" s="76"/>
      <c r="V861" s="76"/>
    </row>
    <row r="862">
      <c r="A862" s="76"/>
      <c r="B862" s="76"/>
      <c r="C862" s="76"/>
      <c r="D862" s="76"/>
      <c r="E862" s="76"/>
      <c r="F862" s="76"/>
      <c r="G862" s="173"/>
      <c r="H862" s="76"/>
      <c r="I862" s="76"/>
      <c r="J862" s="76"/>
      <c r="K862" s="76"/>
      <c r="L862" s="76"/>
      <c r="M862" s="76"/>
      <c r="N862" s="76"/>
      <c r="O862" s="76"/>
      <c r="P862" s="76"/>
      <c r="Q862" s="76"/>
      <c r="R862" s="76"/>
      <c r="S862" s="76"/>
      <c r="T862" s="76"/>
      <c r="U862" s="76"/>
      <c r="V862" s="76"/>
    </row>
    <row r="863">
      <c r="A863" s="76"/>
      <c r="B863" s="76"/>
      <c r="C863" s="76"/>
      <c r="D863" s="76"/>
      <c r="E863" s="76"/>
      <c r="F863" s="76"/>
      <c r="G863" s="173"/>
      <c r="H863" s="76"/>
      <c r="I863" s="76"/>
      <c r="J863" s="76"/>
      <c r="K863" s="76"/>
      <c r="L863" s="76"/>
      <c r="M863" s="76"/>
      <c r="N863" s="76"/>
      <c r="O863" s="76"/>
      <c r="P863" s="76"/>
      <c r="Q863" s="76"/>
      <c r="R863" s="76"/>
      <c r="S863" s="76"/>
      <c r="T863" s="76"/>
      <c r="U863" s="76"/>
      <c r="V863" s="76"/>
    </row>
    <row r="864">
      <c r="A864" s="76"/>
      <c r="B864" s="76"/>
      <c r="C864" s="76"/>
      <c r="D864" s="76"/>
      <c r="E864" s="76"/>
      <c r="F864" s="76"/>
      <c r="G864" s="173"/>
      <c r="H864" s="76"/>
      <c r="I864" s="76"/>
      <c r="J864" s="76"/>
      <c r="K864" s="76"/>
      <c r="L864" s="76"/>
      <c r="M864" s="76"/>
      <c r="N864" s="76"/>
      <c r="O864" s="76"/>
      <c r="P864" s="76"/>
      <c r="Q864" s="76"/>
      <c r="R864" s="76"/>
      <c r="S864" s="76"/>
      <c r="T864" s="76"/>
      <c r="U864" s="76"/>
      <c r="V864" s="76"/>
    </row>
    <row r="865">
      <c r="A865" s="76"/>
      <c r="B865" s="76"/>
      <c r="C865" s="76"/>
      <c r="D865" s="76"/>
      <c r="E865" s="76"/>
      <c r="F865" s="76"/>
      <c r="G865" s="173"/>
      <c r="H865" s="76"/>
      <c r="I865" s="76"/>
      <c r="J865" s="76"/>
      <c r="K865" s="76"/>
      <c r="L865" s="76"/>
      <c r="M865" s="76"/>
      <c r="N865" s="76"/>
      <c r="O865" s="76"/>
      <c r="P865" s="76"/>
      <c r="Q865" s="76"/>
      <c r="R865" s="76"/>
      <c r="S865" s="76"/>
      <c r="T865" s="76"/>
      <c r="U865" s="76"/>
      <c r="V865" s="76"/>
    </row>
    <row r="866">
      <c r="A866" s="76"/>
      <c r="B866" s="76"/>
      <c r="C866" s="76"/>
      <c r="D866" s="76"/>
      <c r="E866" s="76"/>
      <c r="F866" s="76"/>
      <c r="G866" s="173"/>
      <c r="H866" s="76"/>
      <c r="I866" s="76"/>
      <c r="J866" s="76"/>
      <c r="K866" s="76"/>
      <c r="L866" s="76"/>
      <c r="M866" s="76"/>
      <c r="N866" s="76"/>
      <c r="O866" s="76"/>
      <c r="P866" s="76"/>
      <c r="Q866" s="76"/>
      <c r="R866" s="76"/>
      <c r="S866" s="76"/>
      <c r="T866" s="76"/>
      <c r="U866" s="76"/>
      <c r="V866" s="76"/>
    </row>
    <row r="867">
      <c r="A867" s="76"/>
      <c r="B867" s="76"/>
      <c r="C867" s="76"/>
      <c r="D867" s="76"/>
      <c r="E867" s="76"/>
      <c r="F867" s="76"/>
      <c r="G867" s="173"/>
      <c r="H867" s="76"/>
      <c r="I867" s="76"/>
      <c r="J867" s="76"/>
      <c r="K867" s="76"/>
      <c r="L867" s="76"/>
      <c r="M867" s="76"/>
      <c r="N867" s="76"/>
      <c r="O867" s="76"/>
      <c r="P867" s="76"/>
      <c r="Q867" s="76"/>
      <c r="R867" s="76"/>
      <c r="S867" s="76"/>
      <c r="T867" s="76"/>
      <c r="U867" s="76"/>
      <c r="V867" s="76"/>
    </row>
    <row r="868">
      <c r="A868" s="76"/>
      <c r="B868" s="76"/>
      <c r="C868" s="76"/>
      <c r="D868" s="76"/>
      <c r="E868" s="76"/>
      <c r="F868" s="76"/>
      <c r="G868" s="173"/>
      <c r="H868" s="76"/>
      <c r="I868" s="76"/>
      <c r="J868" s="76"/>
      <c r="K868" s="76"/>
      <c r="L868" s="76"/>
      <c r="M868" s="76"/>
      <c r="N868" s="76"/>
      <c r="O868" s="76"/>
      <c r="P868" s="76"/>
      <c r="Q868" s="76"/>
      <c r="R868" s="76"/>
      <c r="S868" s="76"/>
      <c r="T868" s="76"/>
      <c r="U868" s="76"/>
      <c r="V868" s="76"/>
    </row>
    <row r="869">
      <c r="A869" s="76"/>
      <c r="B869" s="76"/>
      <c r="C869" s="76"/>
      <c r="D869" s="76"/>
      <c r="E869" s="76"/>
      <c r="F869" s="76"/>
      <c r="G869" s="173"/>
      <c r="H869" s="76"/>
      <c r="I869" s="76"/>
      <c r="J869" s="76"/>
      <c r="K869" s="76"/>
      <c r="L869" s="76"/>
      <c r="M869" s="76"/>
      <c r="N869" s="76"/>
      <c r="O869" s="76"/>
      <c r="P869" s="76"/>
      <c r="Q869" s="76"/>
      <c r="R869" s="76"/>
      <c r="S869" s="76"/>
      <c r="T869" s="76"/>
      <c r="U869" s="76"/>
      <c r="V869" s="76"/>
    </row>
    <row r="870">
      <c r="A870" s="76"/>
      <c r="B870" s="76"/>
      <c r="C870" s="76"/>
      <c r="D870" s="76"/>
      <c r="E870" s="76"/>
      <c r="F870" s="76"/>
      <c r="G870" s="173"/>
      <c r="H870" s="76"/>
      <c r="I870" s="76"/>
      <c r="J870" s="76"/>
      <c r="K870" s="76"/>
      <c r="L870" s="76"/>
      <c r="M870" s="76"/>
      <c r="N870" s="76"/>
      <c r="O870" s="76"/>
      <c r="P870" s="76"/>
      <c r="Q870" s="76"/>
      <c r="R870" s="76"/>
      <c r="S870" s="76"/>
      <c r="T870" s="76"/>
      <c r="U870" s="76"/>
      <c r="V870" s="76"/>
    </row>
    <row r="871">
      <c r="A871" s="76"/>
      <c r="B871" s="76"/>
      <c r="C871" s="76"/>
      <c r="D871" s="76"/>
      <c r="E871" s="76"/>
      <c r="F871" s="76"/>
      <c r="G871" s="173"/>
      <c r="H871" s="76"/>
      <c r="I871" s="76"/>
      <c r="J871" s="76"/>
      <c r="K871" s="76"/>
      <c r="L871" s="76"/>
      <c r="M871" s="76"/>
      <c r="N871" s="76"/>
      <c r="O871" s="76"/>
      <c r="P871" s="76"/>
      <c r="Q871" s="76"/>
      <c r="R871" s="76"/>
      <c r="S871" s="76"/>
      <c r="T871" s="76"/>
      <c r="U871" s="76"/>
      <c r="V871" s="76"/>
    </row>
    <row r="872">
      <c r="A872" s="76"/>
      <c r="B872" s="76"/>
      <c r="C872" s="76"/>
      <c r="D872" s="76"/>
      <c r="E872" s="76"/>
      <c r="F872" s="76"/>
      <c r="G872" s="173"/>
      <c r="H872" s="76"/>
      <c r="I872" s="76"/>
      <c r="J872" s="76"/>
      <c r="K872" s="76"/>
      <c r="L872" s="76"/>
      <c r="M872" s="76"/>
      <c r="N872" s="76"/>
      <c r="O872" s="76"/>
      <c r="P872" s="76"/>
      <c r="Q872" s="76"/>
      <c r="R872" s="76"/>
      <c r="S872" s="76"/>
      <c r="T872" s="76"/>
      <c r="U872" s="76"/>
      <c r="V872" s="76"/>
    </row>
    <row r="873">
      <c r="A873" s="76"/>
      <c r="B873" s="76"/>
      <c r="C873" s="76"/>
      <c r="D873" s="76"/>
      <c r="E873" s="76"/>
      <c r="F873" s="76"/>
      <c r="G873" s="173"/>
      <c r="H873" s="76"/>
      <c r="I873" s="76"/>
      <c r="J873" s="76"/>
      <c r="K873" s="76"/>
      <c r="L873" s="76"/>
      <c r="M873" s="76"/>
      <c r="N873" s="76"/>
      <c r="O873" s="76"/>
      <c r="P873" s="76"/>
      <c r="Q873" s="76"/>
      <c r="R873" s="76"/>
      <c r="S873" s="76"/>
      <c r="T873" s="76"/>
      <c r="U873" s="76"/>
      <c r="V873" s="76"/>
    </row>
    <row r="874">
      <c r="A874" s="76"/>
      <c r="B874" s="76"/>
      <c r="C874" s="76"/>
      <c r="D874" s="76"/>
      <c r="E874" s="76"/>
      <c r="F874" s="76"/>
      <c r="G874" s="173"/>
      <c r="H874" s="76"/>
      <c r="I874" s="76"/>
      <c r="J874" s="76"/>
      <c r="K874" s="76"/>
      <c r="L874" s="76"/>
      <c r="M874" s="76"/>
      <c r="N874" s="76"/>
      <c r="O874" s="76"/>
      <c r="P874" s="76"/>
      <c r="Q874" s="76"/>
      <c r="R874" s="76"/>
      <c r="S874" s="76"/>
      <c r="T874" s="76"/>
      <c r="U874" s="76"/>
      <c r="V874" s="76"/>
    </row>
    <row r="875">
      <c r="A875" s="76"/>
      <c r="B875" s="76"/>
      <c r="C875" s="76"/>
      <c r="D875" s="76"/>
      <c r="E875" s="76"/>
      <c r="F875" s="76"/>
      <c r="G875" s="173"/>
      <c r="H875" s="76"/>
      <c r="I875" s="76"/>
      <c r="J875" s="76"/>
      <c r="K875" s="76"/>
      <c r="L875" s="76"/>
      <c r="M875" s="76"/>
      <c r="N875" s="76"/>
      <c r="O875" s="76"/>
      <c r="P875" s="76"/>
      <c r="Q875" s="76"/>
      <c r="R875" s="76"/>
      <c r="S875" s="76"/>
      <c r="T875" s="76"/>
      <c r="U875" s="76"/>
      <c r="V875" s="76"/>
    </row>
    <row r="876">
      <c r="A876" s="76"/>
      <c r="B876" s="76"/>
      <c r="C876" s="76"/>
      <c r="D876" s="76"/>
      <c r="E876" s="76"/>
      <c r="F876" s="76"/>
      <c r="G876" s="173"/>
      <c r="H876" s="76"/>
      <c r="I876" s="76"/>
      <c r="J876" s="76"/>
      <c r="K876" s="76"/>
      <c r="L876" s="76"/>
      <c r="M876" s="76"/>
      <c r="N876" s="76"/>
      <c r="O876" s="76"/>
      <c r="P876" s="76"/>
      <c r="Q876" s="76"/>
      <c r="R876" s="76"/>
      <c r="S876" s="76"/>
      <c r="T876" s="76"/>
      <c r="U876" s="76"/>
      <c r="V876" s="76"/>
    </row>
    <row r="877">
      <c r="A877" s="76"/>
      <c r="B877" s="76"/>
      <c r="C877" s="76"/>
      <c r="D877" s="76"/>
      <c r="E877" s="76"/>
      <c r="F877" s="76"/>
      <c r="G877" s="173"/>
      <c r="H877" s="76"/>
      <c r="I877" s="76"/>
      <c r="J877" s="76"/>
      <c r="K877" s="76"/>
      <c r="L877" s="76"/>
      <c r="M877" s="76"/>
      <c r="N877" s="76"/>
      <c r="O877" s="76"/>
      <c r="P877" s="76"/>
      <c r="Q877" s="76"/>
      <c r="R877" s="76"/>
      <c r="S877" s="76"/>
      <c r="T877" s="76"/>
      <c r="U877" s="76"/>
      <c r="V877" s="76"/>
    </row>
    <row r="878">
      <c r="A878" s="76"/>
      <c r="B878" s="76"/>
      <c r="C878" s="76"/>
      <c r="D878" s="76"/>
      <c r="E878" s="76"/>
      <c r="F878" s="76"/>
      <c r="G878" s="173"/>
      <c r="H878" s="76"/>
      <c r="I878" s="76"/>
      <c r="J878" s="76"/>
      <c r="K878" s="76"/>
      <c r="L878" s="76"/>
      <c r="M878" s="76"/>
      <c r="N878" s="76"/>
      <c r="O878" s="76"/>
      <c r="P878" s="76"/>
      <c r="Q878" s="76"/>
      <c r="R878" s="76"/>
      <c r="S878" s="76"/>
      <c r="T878" s="76"/>
      <c r="U878" s="76"/>
      <c r="V878" s="76"/>
    </row>
    <row r="879">
      <c r="A879" s="76"/>
      <c r="B879" s="76"/>
      <c r="C879" s="76"/>
      <c r="D879" s="76"/>
      <c r="E879" s="76"/>
      <c r="F879" s="76"/>
      <c r="G879" s="173"/>
      <c r="H879" s="76"/>
      <c r="I879" s="76"/>
      <c r="J879" s="76"/>
      <c r="K879" s="76"/>
      <c r="L879" s="76"/>
      <c r="M879" s="76"/>
      <c r="N879" s="76"/>
      <c r="O879" s="76"/>
      <c r="P879" s="76"/>
      <c r="Q879" s="76"/>
      <c r="R879" s="76"/>
      <c r="S879" s="76"/>
      <c r="T879" s="76"/>
      <c r="U879" s="76"/>
      <c r="V879" s="76"/>
    </row>
    <row r="880">
      <c r="A880" s="76"/>
      <c r="B880" s="76"/>
      <c r="C880" s="76"/>
      <c r="D880" s="76"/>
      <c r="E880" s="76"/>
      <c r="F880" s="76"/>
      <c r="G880" s="173"/>
      <c r="H880" s="76"/>
      <c r="I880" s="76"/>
      <c r="J880" s="76"/>
      <c r="K880" s="76"/>
      <c r="L880" s="76"/>
      <c r="M880" s="76"/>
      <c r="N880" s="76"/>
      <c r="O880" s="76"/>
      <c r="P880" s="76"/>
      <c r="Q880" s="76"/>
      <c r="R880" s="76"/>
      <c r="S880" s="76"/>
      <c r="T880" s="76"/>
      <c r="U880" s="76"/>
      <c r="V880" s="76"/>
    </row>
    <row r="881">
      <c r="A881" s="76"/>
      <c r="B881" s="76"/>
      <c r="C881" s="76"/>
      <c r="D881" s="76"/>
      <c r="E881" s="76"/>
      <c r="F881" s="76"/>
      <c r="G881" s="173"/>
      <c r="H881" s="76"/>
      <c r="I881" s="76"/>
      <c r="J881" s="76"/>
      <c r="K881" s="76"/>
      <c r="L881" s="76"/>
      <c r="M881" s="76"/>
      <c r="N881" s="76"/>
      <c r="O881" s="76"/>
      <c r="P881" s="76"/>
      <c r="Q881" s="76"/>
      <c r="R881" s="76"/>
      <c r="S881" s="76"/>
      <c r="T881" s="76"/>
      <c r="U881" s="76"/>
      <c r="V881" s="76"/>
    </row>
    <row r="882">
      <c r="A882" s="76"/>
      <c r="B882" s="76"/>
      <c r="C882" s="76"/>
      <c r="D882" s="76"/>
      <c r="E882" s="76"/>
      <c r="F882" s="76"/>
      <c r="G882" s="173"/>
      <c r="H882" s="76"/>
      <c r="I882" s="76"/>
      <c r="J882" s="76"/>
      <c r="K882" s="76"/>
      <c r="L882" s="76"/>
      <c r="M882" s="76"/>
      <c r="N882" s="76"/>
      <c r="O882" s="76"/>
      <c r="P882" s="76"/>
      <c r="Q882" s="76"/>
      <c r="R882" s="76"/>
      <c r="S882" s="76"/>
      <c r="T882" s="76"/>
      <c r="U882" s="76"/>
      <c r="V882" s="76"/>
    </row>
    <row r="883">
      <c r="A883" s="76"/>
      <c r="B883" s="76"/>
      <c r="C883" s="76"/>
      <c r="D883" s="76"/>
      <c r="E883" s="76"/>
      <c r="F883" s="76"/>
      <c r="G883" s="173"/>
      <c r="H883" s="76"/>
      <c r="I883" s="76"/>
      <c r="J883" s="76"/>
      <c r="K883" s="76"/>
      <c r="L883" s="76"/>
      <c r="M883" s="76"/>
      <c r="N883" s="76"/>
      <c r="O883" s="76"/>
      <c r="P883" s="76"/>
      <c r="Q883" s="76"/>
      <c r="R883" s="76"/>
      <c r="S883" s="76"/>
      <c r="T883" s="76"/>
      <c r="U883" s="76"/>
      <c r="V883" s="76"/>
    </row>
    <row r="884">
      <c r="A884" s="76"/>
      <c r="B884" s="76"/>
      <c r="C884" s="76"/>
      <c r="D884" s="76"/>
      <c r="E884" s="76"/>
      <c r="F884" s="76"/>
      <c r="G884" s="173"/>
      <c r="H884" s="76"/>
      <c r="I884" s="76"/>
      <c r="J884" s="76"/>
      <c r="K884" s="76"/>
      <c r="L884" s="76"/>
      <c r="M884" s="76"/>
      <c r="N884" s="76"/>
      <c r="O884" s="76"/>
      <c r="P884" s="76"/>
      <c r="Q884" s="76"/>
      <c r="R884" s="76"/>
      <c r="S884" s="76"/>
      <c r="T884" s="76"/>
      <c r="U884" s="76"/>
      <c r="V884" s="76"/>
    </row>
    <row r="885">
      <c r="A885" s="76"/>
      <c r="B885" s="76"/>
      <c r="C885" s="76"/>
      <c r="D885" s="76"/>
      <c r="E885" s="76"/>
      <c r="F885" s="76"/>
      <c r="G885" s="173"/>
      <c r="H885" s="76"/>
      <c r="I885" s="76"/>
      <c r="J885" s="76"/>
      <c r="K885" s="76"/>
      <c r="L885" s="76"/>
      <c r="M885" s="76"/>
      <c r="N885" s="76"/>
      <c r="O885" s="76"/>
      <c r="P885" s="76"/>
      <c r="Q885" s="76"/>
      <c r="R885" s="76"/>
      <c r="S885" s="76"/>
      <c r="T885" s="76"/>
      <c r="U885" s="76"/>
      <c r="V885" s="76"/>
    </row>
    <row r="886">
      <c r="A886" s="76"/>
      <c r="B886" s="76"/>
      <c r="C886" s="76"/>
      <c r="D886" s="76"/>
      <c r="E886" s="76"/>
      <c r="F886" s="76"/>
      <c r="G886" s="173"/>
      <c r="H886" s="76"/>
      <c r="I886" s="76"/>
      <c r="J886" s="76"/>
      <c r="K886" s="76"/>
      <c r="L886" s="76"/>
      <c r="M886" s="76"/>
      <c r="N886" s="76"/>
      <c r="O886" s="76"/>
      <c r="P886" s="76"/>
      <c r="Q886" s="76"/>
      <c r="R886" s="76"/>
      <c r="S886" s="76"/>
      <c r="T886" s="76"/>
      <c r="U886" s="76"/>
      <c r="V886" s="76"/>
    </row>
    <row r="887">
      <c r="A887" s="76"/>
      <c r="B887" s="76"/>
      <c r="C887" s="76"/>
      <c r="D887" s="76"/>
      <c r="E887" s="76"/>
      <c r="F887" s="76"/>
      <c r="G887" s="173"/>
      <c r="H887" s="76"/>
      <c r="I887" s="76"/>
      <c r="J887" s="76"/>
      <c r="K887" s="76"/>
      <c r="L887" s="76"/>
      <c r="M887" s="76"/>
      <c r="N887" s="76"/>
      <c r="O887" s="76"/>
      <c r="P887" s="76"/>
      <c r="Q887" s="76"/>
      <c r="R887" s="76"/>
      <c r="S887" s="76"/>
      <c r="T887" s="76"/>
      <c r="U887" s="76"/>
      <c r="V887" s="76"/>
    </row>
    <row r="888">
      <c r="A888" s="76"/>
      <c r="B888" s="76"/>
      <c r="C888" s="76"/>
      <c r="D888" s="76"/>
      <c r="E888" s="76"/>
      <c r="F888" s="76"/>
      <c r="G888" s="173"/>
      <c r="H888" s="76"/>
      <c r="I888" s="76"/>
      <c r="J888" s="76"/>
      <c r="K888" s="76"/>
      <c r="L888" s="76"/>
      <c r="M888" s="76"/>
      <c r="N888" s="76"/>
      <c r="O888" s="76"/>
      <c r="P888" s="76"/>
      <c r="Q888" s="76"/>
      <c r="R888" s="76"/>
      <c r="S888" s="76"/>
      <c r="T888" s="76"/>
      <c r="U888" s="76"/>
      <c r="V888" s="76"/>
    </row>
    <row r="889">
      <c r="A889" s="76"/>
      <c r="B889" s="76"/>
      <c r="C889" s="76"/>
      <c r="D889" s="76"/>
      <c r="E889" s="76"/>
      <c r="F889" s="76"/>
      <c r="G889" s="173"/>
      <c r="H889" s="76"/>
      <c r="I889" s="76"/>
      <c r="J889" s="76"/>
      <c r="K889" s="76"/>
      <c r="L889" s="76"/>
      <c r="M889" s="76"/>
      <c r="N889" s="76"/>
      <c r="O889" s="76"/>
      <c r="P889" s="76"/>
      <c r="Q889" s="76"/>
      <c r="R889" s="76"/>
      <c r="S889" s="76"/>
      <c r="T889" s="76"/>
      <c r="U889" s="76"/>
      <c r="V889" s="76"/>
    </row>
    <row r="890">
      <c r="A890" s="76"/>
      <c r="B890" s="76"/>
      <c r="C890" s="76"/>
      <c r="D890" s="76"/>
      <c r="E890" s="76"/>
      <c r="F890" s="76"/>
      <c r="G890" s="173"/>
      <c r="H890" s="76"/>
      <c r="I890" s="76"/>
      <c r="J890" s="76"/>
      <c r="K890" s="76"/>
      <c r="L890" s="76"/>
      <c r="M890" s="76"/>
      <c r="N890" s="76"/>
      <c r="O890" s="76"/>
      <c r="P890" s="76"/>
      <c r="Q890" s="76"/>
      <c r="R890" s="76"/>
      <c r="S890" s="76"/>
      <c r="T890" s="76"/>
      <c r="U890" s="76"/>
      <c r="V890" s="76"/>
    </row>
    <row r="891">
      <c r="A891" s="76"/>
      <c r="B891" s="76"/>
      <c r="C891" s="76"/>
      <c r="D891" s="76"/>
      <c r="E891" s="76"/>
      <c r="F891" s="76"/>
      <c r="G891" s="173"/>
      <c r="H891" s="76"/>
      <c r="I891" s="76"/>
      <c r="J891" s="76"/>
      <c r="K891" s="76"/>
      <c r="L891" s="76"/>
      <c r="M891" s="76"/>
      <c r="N891" s="76"/>
      <c r="O891" s="76"/>
      <c r="P891" s="76"/>
      <c r="Q891" s="76"/>
      <c r="R891" s="76"/>
      <c r="S891" s="76"/>
      <c r="T891" s="76"/>
      <c r="U891" s="76"/>
      <c r="V891" s="76"/>
    </row>
    <row r="892">
      <c r="A892" s="76"/>
      <c r="B892" s="76"/>
      <c r="C892" s="76"/>
      <c r="D892" s="76"/>
      <c r="E892" s="76"/>
      <c r="F892" s="76"/>
      <c r="G892" s="173"/>
      <c r="H892" s="76"/>
      <c r="I892" s="76"/>
      <c r="J892" s="76"/>
      <c r="K892" s="76"/>
      <c r="L892" s="76"/>
      <c r="M892" s="76"/>
      <c r="N892" s="76"/>
      <c r="O892" s="76"/>
      <c r="P892" s="76"/>
      <c r="Q892" s="76"/>
      <c r="R892" s="76"/>
      <c r="S892" s="76"/>
      <c r="T892" s="76"/>
      <c r="U892" s="76"/>
      <c r="V892" s="76"/>
    </row>
    <row r="893">
      <c r="A893" s="76"/>
      <c r="B893" s="76"/>
      <c r="C893" s="76"/>
      <c r="D893" s="76"/>
      <c r="E893" s="76"/>
      <c r="F893" s="76"/>
      <c r="G893" s="173"/>
      <c r="H893" s="76"/>
      <c r="I893" s="76"/>
      <c r="J893" s="76"/>
      <c r="K893" s="76"/>
      <c r="L893" s="76"/>
      <c r="M893" s="76"/>
      <c r="N893" s="76"/>
      <c r="O893" s="76"/>
      <c r="P893" s="76"/>
      <c r="Q893" s="76"/>
      <c r="R893" s="76"/>
      <c r="S893" s="76"/>
      <c r="T893" s="76"/>
      <c r="U893" s="76"/>
      <c r="V893" s="76"/>
    </row>
    <row r="894">
      <c r="A894" s="76"/>
      <c r="B894" s="76"/>
      <c r="C894" s="76"/>
      <c r="D894" s="76"/>
      <c r="E894" s="76"/>
      <c r="F894" s="76"/>
      <c r="G894" s="173"/>
      <c r="H894" s="76"/>
      <c r="I894" s="76"/>
      <c r="J894" s="76"/>
      <c r="K894" s="76"/>
      <c r="L894" s="76"/>
      <c r="M894" s="76"/>
      <c r="N894" s="76"/>
      <c r="O894" s="76"/>
      <c r="P894" s="76"/>
      <c r="Q894" s="76"/>
      <c r="R894" s="76"/>
      <c r="S894" s="76"/>
      <c r="T894" s="76"/>
      <c r="U894" s="76"/>
      <c r="V894" s="76"/>
    </row>
    <row r="895">
      <c r="A895" s="76"/>
      <c r="B895" s="76"/>
      <c r="C895" s="76"/>
      <c r="D895" s="76"/>
      <c r="E895" s="76"/>
      <c r="F895" s="76"/>
      <c r="G895" s="173"/>
      <c r="H895" s="76"/>
      <c r="I895" s="76"/>
      <c r="J895" s="76"/>
      <c r="K895" s="76"/>
      <c r="L895" s="76"/>
      <c r="M895" s="76"/>
      <c r="N895" s="76"/>
      <c r="O895" s="76"/>
      <c r="P895" s="76"/>
      <c r="Q895" s="76"/>
      <c r="R895" s="76"/>
      <c r="S895" s="76"/>
      <c r="T895" s="76"/>
      <c r="U895" s="76"/>
      <c r="V895" s="76"/>
    </row>
    <row r="896">
      <c r="A896" s="76"/>
      <c r="B896" s="76"/>
      <c r="C896" s="76"/>
      <c r="D896" s="76"/>
      <c r="E896" s="76"/>
      <c r="F896" s="76"/>
      <c r="G896" s="173"/>
      <c r="H896" s="76"/>
      <c r="I896" s="76"/>
      <c r="J896" s="76"/>
      <c r="K896" s="76"/>
      <c r="L896" s="76"/>
      <c r="M896" s="76"/>
      <c r="N896" s="76"/>
      <c r="O896" s="76"/>
      <c r="P896" s="76"/>
      <c r="Q896" s="76"/>
      <c r="R896" s="76"/>
      <c r="S896" s="76"/>
      <c r="T896" s="76"/>
      <c r="U896" s="76"/>
      <c r="V896" s="76"/>
    </row>
    <row r="897">
      <c r="A897" s="76"/>
      <c r="B897" s="76"/>
      <c r="C897" s="76"/>
      <c r="D897" s="76"/>
      <c r="E897" s="76"/>
      <c r="F897" s="76"/>
      <c r="G897" s="173"/>
      <c r="H897" s="76"/>
      <c r="I897" s="76"/>
      <c r="J897" s="76"/>
      <c r="K897" s="76"/>
      <c r="L897" s="76"/>
      <c r="M897" s="76"/>
      <c r="N897" s="76"/>
      <c r="O897" s="76"/>
      <c r="P897" s="76"/>
      <c r="Q897" s="76"/>
      <c r="R897" s="76"/>
      <c r="S897" s="76"/>
      <c r="T897" s="76"/>
      <c r="U897" s="76"/>
      <c r="V897" s="76"/>
    </row>
    <row r="898">
      <c r="A898" s="76"/>
      <c r="B898" s="76"/>
      <c r="C898" s="76"/>
      <c r="D898" s="76"/>
      <c r="E898" s="76"/>
      <c r="F898" s="76"/>
      <c r="G898" s="173"/>
      <c r="H898" s="76"/>
      <c r="I898" s="76"/>
      <c r="J898" s="76"/>
      <c r="K898" s="76"/>
      <c r="L898" s="76"/>
      <c r="M898" s="76"/>
      <c r="N898" s="76"/>
      <c r="O898" s="76"/>
      <c r="P898" s="76"/>
      <c r="Q898" s="76"/>
      <c r="R898" s="76"/>
      <c r="S898" s="76"/>
      <c r="T898" s="76"/>
      <c r="U898" s="76"/>
      <c r="V898" s="76"/>
    </row>
    <row r="899">
      <c r="A899" s="76"/>
      <c r="B899" s="76"/>
      <c r="C899" s="76"/>
      <c r="D899" s="76"/>
      <c r="E899" s="76"/>
      <c r="F899" s="76"/>
      <c r="G899" s="173"/>
      <c r="H899" s="76"/>
      <c r="I899" s="76"/>
      <c r="J899" s="76"/>
      <c r="K899" s="76"/>
      <c r="L899" s="76"/>
      <c r="M899" s="76"/>
      <c r="N899" s="76"/>
      <c r="O899" s="76"/>
      <c r="P899" s="76"/>
      <c r="Q899" s="76"/>
      <c r="R899" s="76"/>
      <c r="S899" s="76"/>
      <c r="T899" s="76"/>
      <c r="U899" s="76"/>
      <c r="V899" s="76"/>
    </row>
    <row r="900">
      <c r="A900" s="76"/>
      <c r="B900" s="76"/>
      <c r="C900" s="76"/>
      <c r="D900" s="76"/>
      <c r="E900" s="76"/>
      <c r="F900" s="76"/>
      <c r="G900" s="173"/>
      <c r="H900" s="76"/>
      <c r="I900" s="76"/>
      <c r="J900" s="76"/>
      <c r="K900" s="76"/>
      <c r="L900" s="76"/>
      <c r="M900" s="76"/>
      <c r="N900" s="76"/>
      <c r="O900" s="76"/>
      <c r="P900" s="76"/>
      <c r="Q900" s="76"/>
      <c r="R900" s="76"/>
      <c r="S900" s="76"/>
      <c r="T900" s="76"/>
      <c r="U900" s="76"/>
      <c r="V900" s="76"/>
    </row>
    <row r="901">
      <c r="A901" s="76"/>
      <c r="B901" s="76"/>
      <c r="C901" s="76"/>
      <c r="D901" s="76"/>
      <c r="E901" s="76"/>
      <c r="F901" s="76"/>
      <c r="G901" s="173"/>
      <c r="H901" s="76"/>
      <c r="I901" s="76"/>
      <c r="J901" s="76"/>
      <c r="K901" s="76"/>
      <c r="L901" s="76"/>
      <c r="M901" s="76"/>
      <c r="N901" s="76"/>
      <c r="O901" s="76"/>
      <c r="P901" s="76"/>
      <c r="Q901" s="76"/>
      <c r="R901" s="76"/>
      <c r="S901" s="76"/>
      <c r="T901" s="76"/>
      <c r="U901" s="76"/>
      <c r="V901" s="76"/>
    </row>
    <row r="902">
      <c r="A902" s="76"/>
      <c r="B902" s="76"/>
      <c r="C902" s="76"/>
      <c r="D902" s="76"/>
      <c r="E902" s="76"/>
      <c r="F902" s="76"/>
      <c r="G902" s="173"/>
      <c r="H902" s="76"/>
      <c r="I902" s="76"/>
      <c r="J902" s="76"/>
      <c r="K902" s="76"/>
      <c r="L902" s="76"/>
      <c r="M902" s="76"/>
      <c r="N902" s="76"/>
      <c r="O902" s="76"/>
      <c r="P902" s="76"/>
      <c r="Q902" s="76"/>
      <c r="R902" s="76"/>
      <c r="S902" s="76"/>
      <c r="T902" s="76"/>
      <c r="U902" s="76"/>
      <c r="V902" s="76"/>
    </row>
    <row r="903">
      <c r="A903" s="76"/>
      <c r="B903" s="76"/>
      <c r="C903" s="76"/>
      <c r="D903" s="76"/>
      <c r="E903" s="76"/>
      <c r="F903" s="76"/>
      <c r="G903" s="173"/>
      <c r="H903" s="76"/>
      <c r="I903" s="76"/>
      <c r="J903" s="76"/>
      <c r="K903" s="76"/>
      <c r="L903" s="76"/>
      <c r="M903" s="76"/>
      <c r="N903" s="76"/>
      <c r="O903" s="76"/>
      <c r="P903" s="76"/>
      <c r="Q903" s="76"/>
      <c r="R903" s="76"/>
      <c r="S903" s="76"/>
      <c r="T903" s="76"/>
      <c r="U903" s="76"/>
      <c r="V903" s="76"/>
    </row>
    <row r="904">
      <c r="A904" s="76"/>
      <c r="B904" s="76"/>
      <c r="C904" s="76"/>
      <c r="D904" s="76"/>
      <c r="E904" s="76"/>
      <c r="F904" s="76"/>
      <c r="G904" s="173"/>
      <c r="H904" s="76"/>
      <c r="I904" s="76"/>
      <c r="J904" s="76"/>
      <c r="K904" s="76"/>
      <c r="L904" s="76"/>
      <c r="M904" s="76"/>
      <c r="N904" s="76"/>
      <c r="O904" s="76"/>
      <c r="P904" s="76"/>
      <c r="Q904" s="76"/>
      <c r="R904" s="76"/>
      <c r="S904" s="76"/>
      <c r="T904" s="76"/>
      <c r="U904" s="76"/>
      <c r="V904" s="76"/>
    </row>
    <row r="905">
      <c r="A905" s="76"/>
      <c r="B905" s="76"/>
      <c r="C905" s="76"/>
      <c r="D905" s="76"/>
      <c r="E905" s="76"/>
      <c r="F905" s="76"/>
      <c r="G905" s="173"/>
      <c r="H905" s="76"/>
      <c r="I905" s="76"/>
      <c r="J905" s="76"/>
      <c r="K905" s="76"/>
      <c r="L905" s="76"/>
      <c r="M905" s="76"/>
      <c r="N905" s="76"/>
      <c r="O905" s="76"/>
      <c r="P905" s="76"/>
      <c r="Q905" s="76"/>
      <c r="R905" s="76"/>
      <c r="S905" s="76"/>
      <c r="T905" s="76"/>
      <c r="U905" s="76"/>
      <c r="V905" s="76"/>
    </row>
    <row r="906">
      <c r="A906" s="76"/>
      <c r="B906" s="76"/>
      <c r="C906" s="76"/>
      <c r="D906" s="76"/>
      <c r="E906" s="76"/>
      <c r="F906" s="76"/>
      <c r="G906" s="173"/>
      <c r="H906" s="76"/>
      <c r="I906" s="76"/>
      <c r="J906" s="76"/>
      <c r="K906" s="76"/>
      <c r="L906" s="76"/>
      <c r="M906" s="76"/>
      <c r="N906" s="76"/>
      <c r="O906" s="76"/>
      <c r="P906" s="76"/>
      <c r="Q906" s="76"/>
      <c r="R906" s="76"/>
      <c r="S906" s="76"/>
      <c r="T906" s="76"/>
      <c r="U906" s="76"/>
      <c r="V906" s="76"/>
    </row>
    <row r="907">
      <c r="A907" s="76"/>
      <c r="B907" s="76"/>
      <c r="C907" s="76"/>
      <c r="D907" s="76"/>
      <c r="E907" s="76"/>
      <c r="F907" s="76"/>
      <c r="G907" s="173"/>
      <c r="H907" s="76"/>
      <c r="I907" s="76"/>
      <c r="J907" s="76"/>
      <c r="K907" s="76"/>
      <c r="L907" s="76"/>
      <c r="M907" s="76"/>
      <c r="N907" s="76"/>
      <c r="O907" s="76"/>
      <c r="P907" s="76"/>
      <c r="Q907" s="76"/>
      <c r="R907" s="76"/>
      <c r="S907" s="76"/>
      <c r="T907" s="76"/>
      <c r="U907" s="76"/>
      <c r="V907" s="76"/>
    </row>
    <row r="908">
      <c r="A908" s="76"/>
      <c r="B908" s="76"/>
      <c r="C908" s="76"/>
      <c r="D908" s="76"/>
      <c r="E908" s="76"/>
      <c r="F908" s="76"/>
      <c r="G908" s="173"/>
      <c r="H908" s="76"/>
      <c r="I908" s="76"/>
      <c r="J908" s="76"/>
      <c r="K908" s="76"/>
      <c r="L908" s="76"/>
      <c r="M908" s="76"/>
      <c r="N908" s="76"/>
      <c r="O908" s="76"/>
      <c r="P908" s="76"/>
      <c r="Q908" s="76"/>
      <c r="R908" s="76"/>
      <c r="S908" s="76"/>
      <c r="T908" s="76"/>
      <c r="U908" s="76"/>
      <c r="V908" s="76"/>
    </row>
    <row r="909">
      <c r="A909" s="76"/>
      <c r="B909" s="76"/>
      <c r="C909" s="76"/>
      <c r="D909" s="76"/>
      <c r="E909" s="76"/>
      <c r="F909" s="76"/>
      <c r="G909" s="173"/>
      <c r="H909" s="76"/>
      <c r="I909" s="76"/>
      <c r="J909" s="76"/>
      <c r="K909" s="76"/>
      <c r="L909" s="76"/>
      <c r="M909" s="76"/>
      <c r="N909" s="76"/>
      <c r="O909" s="76"/>
      <c r="P909" s="76"/>
      <c r="Q909" s="76"/>
      <c r="R909" s="76"/>
      <c r="S909" s="76"/>
      <c r="T909" s="76"/>
      <c r="U909" s="76"/>
      <c r="V909" s="76"/>
    </row>
    <row r="910">
      <c r="A910" s="76"/>
      <c r="B910" s="76"/>
      <c r="C910" s="76"/>
      <c r="D910" s="76"/>
      <c r="E910" s="76"/>
      <c r="F910" s="76"/>
      <c r="G910" s="173"/>
      <c r="H910" s="76"/>
      <c r="I910" s="76"/>
      <c r="J910" s="76"/>
      <c r="K910" s="76"/>
      <c r="L910" s="76"/>
      <c r="M910" s="76"/>
      <c r="N910" s="76"/>
      <c r="O910" s="76"/>
      <c r="P910" s="76"/>
      <c r="Q910" s="76"/>
      <c r="R910" s="76"/>
      <c r="S910" s="76"/>
      <c r="T910" s="76"/>
      <c r="U910" s="76"/>
      <c r="V910" s="76"/>
    </row>
    <row r="911">
      <c r="A911" s="76"/>
      <c r="B911" s="76"/>
      <c r="C911" s="76"/>
      <c r="D911" s="76"/>
      <c r="E911" s="76"/>
      <c r="F911" s="76"/>
      <c r="G911" s="173"/>
      <c r="H911" s="76"/>
      <c r="I911" s="76"/>
      <c r="J911" s="76"/>
      <c r="K911" s="76"/>
      <c r="L911" s="76"/>
      <c r="M911" s="76"/>
      <c r="N911" s="76"/>
      <c r="O911" s="76"/>
      <c r="P911" s="76"/>
      <c r="Q911" s="76"/>
      <c r="R911" s="76"/>
      <c r="S911" s="76"/>
      <c r="T911" s="76"/>
      <c r="U911" s="76"/>
      <c r="V911" s="76"/>
    </row>
    <row r="912">
      <c r="A912" s="76"/>
      <c r="B912" s="76"/>
      <c r="C912" s="76"/>
      <c r="D912" s="76"/>
      <c r="E912" s="76"/>
      <c r="F912" s="76"/>
      <c r="G912" s="173"/>
      <c r="H912" s="76"/>
      <c r="I912" s="76"/>
      <c r="J912" s="76"/>
      <c r="K912" s="76"/>
      <c r="L912" s="76"/>
      <c r="M912" s="76"/>
      <c r="N912" s="76"/>
      <c r="O912" s="76"/>
      <c r="P912" s="76"/>
      <c r="Q912" s="76"/>
      <c r="R912" s="76"/>
      <c r="S912" s="76"/>
      <c r="T912" s="76"/>
      <c r="U912" s="76"/>
      <c r="V912" s="76"/>
    </row>
    <row r="913">
      <c r="A913" s="76"/>
      <c r="B913" s="76"/>
      <c r="C913" s="76"/>
      <c r="D913" s="76"/>
      <c r="E913" s="76"/>
      <c r="F913" s="76"/>
      <c r="G913" s="173"/>
      <c r="H913" s="76"/>
      <c r="I913" s="76"/>
      <c r="J913" s="76"/>
      <c r="K913" s="76"/>
      <c r="L913" s="76"/>
      <c r="M913" s="76"/>
      <c r="N913" s="76"/>
      <c r="O913" s="76"/>
      <c r="P913" s="76"/>
      <c r="Q913" s="76"/>
      <c r="R913" s="76"/>
      <c r="S913" s="76"/>
      <c r="T913" s="76"/>
      <c r="U913" s="76"/>
      <c r="V913" s="76"/>
    </row>
    <row r="914">
      <c r="A914" s="76"/>
      <c r="B914" s="76"/>
      <c r="C914" s="76"/>
      <c r="D914" s="76"/>
      <c r="E914" s="76"/>
      <c r="F914" s="76"/>
      <c r="G914" s="173"/>
      <c r="H914" s="76"/>
      <c r="I914" s="76"/>
      <c r="J914" s="76"/>
      <c r="K914" s="76"/>
      <c r="L914" s="76"/>
      <c r="M914" s="76"/>
      <c r="N914" s="76"/>
      <c r="O914" s="76"/>
      <c r="P914" s="76"/>
      <c r="Q914" s="76"/>
      <c r="R914" s="76"/>
      <c r="S914" s="76"/>
      <c r="T914" s="76"/>
      <c r="U914" s="76"/>
      <c r="V914" s="76"/>
    </row>
    <row r="915">
      <c r="A915" s="76"/>
      <c r="B915" s="76"/>
      <c r="C915" s="76"/>
      <c r="D915" s="76"/>
      <c r="E915" s="76"/>
      <c r="F915" s="76"/>
      <c r="G915" s="173"/>
      <c r="H915" s="76"/>
      <c r="I915" s="76"/>
      <c r="J915" s="76"/>
      <c r="K915" s="76"/>
      <c r="L915" s="76"/>
      <c r="M915" s="76"/>
      <c r="N915" s="76"/>
      <c r="O915" s="76"/>
      <c r="P915" s="76"/>
      <c r="Q915" s="76"/>
      <c r="R915" s="76"/>
      <c r="S915" s="76"/>
      <c r="T915" s="76"/>
      <c r="U915" s="76"/>
      <c r="V915" s="76"/>
    </row>
    <row r="916">
      <c r="A916" s="76"/>
      <c r="B916" s="76"/>
      <c r="C916" s="76"/>
      <c r="D916" s="76"/>
      <c r="E916" s="76"/>
      <c r="F916" s="76"/>
      <c r="G916" s="173"/>
      <c r="H916" s="76"/>
      <c r="I916" s="76"/>
      <c r="J916" s="76"/>
      <c r="K916" s="76"/>
      <c r="L916" s="76"/>
      <c r="M916" s="76"/>
      <c r="N916" s="76"/>
      <c r="O916" s="76"/>
      <c r="P916" s="76"/>
      <c r="Q916" s="76"/>
      <c r="R916" s="76"/>
      <c r="S916" s="76"/>
      <c r="T916" s="76"/>
      <c r="U916" s="76"/>
      <c r="V916" s="76"/>
    </row>
    <row r="917">
      <c r="A917" s="76"/>
      <c r="B917" s="76"/>
      <c r="C917" s="76"/>
      <c r="D917" s="76"/>
      <c r="E917" s="76"/>
      <c r="F917" s="76"/>
      <c r="G917" s="173"/>
      <c r="H917" s="76"/>
      <c r="I917" s="76"/>
      <c r="J917" s="76"/>
      <c r="K917" s="76"/>
      <c r="L917" s="76"/>
      <c r="M917" s="76"/>
      <c r="N917" s="76"/>
      <c r="O917" s="76"/>
      <c r="P917" s="76"/>
      <c r="Q917" s="76"/>
      <c r="R917" s="76"/>
      <c r="S917" s="76"/>
      <c r="T917" s="76"/>
      <c r="U917" s="76"/>
      <c r="V917" s="76"/>
    </row>
    <row r="918">
      <c r="A918" s="76"/>
      <c r="B918" s="76"/>
      <c r="C918" s="76"/>
      <c r="D918" s="76"/>
      <c r="E918" s="76"/>
      <c r="F918" s="76"/>
      <c r="G918" s="173"/>
      <c r="H918" s="76"/>
      <c r="I918" s="76"/>
      <c r="J918" s="76"/>
      <c r="K918" s="76"/>
      <c r="L918" s="76"/>
      <c r="M918" s="76"/>
      <c r="N918" s="76"/>
      <c r="O918" s="76"/>
      <c r="P918" s="76"/>
      <c r="Q918" s="76"/>
      <c r="R918" s="76"/>
      <c r="S918" s="76"/>
      <c r="T918" s="76"/>
      <c r="U918" s="76"/>
      <c r="V918" s="76"/>
    </row>
    <row r="919">
      <c r="A919" s="76"/>
      <c r="B919" s="76"/>
      <c r="C919" s="76"/>
      <c r="D919" s="76"/>
      <c r="E919" s="76"/>
      <c r="F919" s="76"/>
      <c r="G919" s="173"/>
      <c r="H919" s="76"/>
      <c r="I919" s="76"/>
      <c r="J919" s="76"/>
      <c r="K919" s="76"/>
      <c r="L919" s="76"/>
      <c r="M919" s="76"/>
      <c r="N919" s="76"/>
      <c r="O919" s="76"/>
      <c r="P919" s="76"/>
      <c r="Q919" s="76"/>
      <c r="R919" s="76"/>
      <c r="S919" s="76"/>
      <c r="T919" s="76"/>
      <c r="U919" s="76"/>
      <c r="V919" s="76"/>
    </row>
    <row r="920">
      <c r="A920" s="76"/>
      <c r="B920" s="76"/>
      <c r="C920" s="76"/>
      <c r="D920" s="76"/>
      <c r="E920" s="76"/>
      <c r="F920" s="76"/>
      <c r="G920" s="173"/>
      <c r="H920" s="76"/>
      <c r="I920" s="76"/>
      <c r="J920" s="76"/>
      <c r="K920" s="76"/>
      <c r="L920" s="76"/>
      <c r="M920" s="76"/>
      <c r="N920" s="76"/>
      <c r="O920" s="76"/>
      <c r="P920" s="76"/>
      <c r="Q920" s="76"/>
      <c r="R920" s="76"/>
      <c r="S920" s="76"/>
      <c r="T920" s="76"/>
      <c r="U920" s="76"/>
      <c r="V920" s="76"/>
    </row>
    <row r="921">
      <c r="A921" s="76"/>
      <c r="B921" s="76"/>
      <c r="C921" s="76"/>
      <c r="D921" s="76"/>
      <c r="E921" s="76"/>
      <c r="F921" s="76"/>
      <c r="G921" s="173"/>
      <c r="H921" s="76"/>
      <c r="I921" s="76"/>
      <c r="J921" s="76"/>
      <c r="K921" s="76"/>
      <c r="L921" s="76"/>
      <c r="M921" s="76"/>
      <c r="N921" s="76"/>
      <c r="O921" s="76"/>
      <c r="P921" s="76"/>
      <c r="Q921" s="76"/>
      <c r="R921" s="76"/>
      <c r="S921" s="76"/>
      <c r="T921" s="76"/>
      <c r="U921" s="76"/>
      <c r="V921" s="76"/>
    </row>
    <row r="922">
      <c r="A922" s="76"/>
      <c r="B922" s="76"/>
      <c r="C922" s="76"/>
      <c r="D922" s="76"/>
      <c r="E922" s="76"/>
      <c r="F922" s="76"/>
      <c r="G922" s="173"/>
      <c r="H922" s="76"/>
      <c r="I922" s="76"/>
      <c r="J922" s="76"/>
      <c r="K922" s="76"/>
      <c r="L922" s="76"/>
      <c r="M922" s="76"/>
      <c r="N922" s="76"/>
      <c r="O922" s="76"/>
      <c r="P922" s="76"/>
      <c r="Q922" s="76"/>
      <c r="R922" s="76"/>
      <c r="S922" s="76"/>
      <c r="T922" s="76"/>
      <c r="U922" s="76"/>
      <c r="V922" s="76"/>
    </row>
    <row r="923">
      <c r="A923" s="76"/>
      <c r="B923" s="76"/>
      <c r="C923" s="76"/>
      <c r="D923" s="76"/>
      <c r="E923" s="76"/>
      <c r="F923" s="76"/>
      <c r="G923" s="173"/>
      <c r="H923" s="76"/>
      <c r="I923" s="76"/>
      <c r="J923" s="76"/>
      <c r="K923" s="76"/>
      <c r="L923" s="76"/>
      <c r="M923" s="76"/>
      <c r="N923" s="76"/>
      <c r="O923" s="76"/>
      <c r="P923" s="76"/>
      <c r="Q923" s="76"/>
      <c r="R923" s="76"/>
      <c r="S923" s="76"/>
      <c r="T923" s="76"/>
      <c r="U923" s="76"/>
      <c r="V923" s="76"/>
    </row>
    <row r="924">
      <c r="A924" s="76"/>
      <c r="B924" s="76"/>
      <c r="C924" s="76"/>
      <c r="D924" s="76"/>
      <c r="E924" s="76"/>
      <c r="F924" s="76"/>
      <c r="G924" s="173"/>
      <c r="H924" s="76"/>
      <c r="I924" s="76"/>
      <c r="J924" s="76"/>
      <c r="K924" s="76"/>
      <c r="L924" s="76"/>
      <c r="M924" s="76"/>
      <c r="N924" s="76"/>
      <c r="O924" s="76"/>
      <c r="P924" s="76"/>
      <c r="Q924" s="76"/>
      <c r="R924" s="76"/>
      <c r="S924" s="76"/>
      <c r="T924" s="76"/>
      <c r="U924" s="76"/>
      <c r="V924" s="76"/>
    </row>
    <row r="925">
      <c r="A925" s="76"/>
      <c r="B925" s="76"/>
      <c r="C925" s="76"/>
      <c r="D925" s="76"/>
      <c r="E925" s="76"/>
      <c r="F925" s="76"/>
      <c r="G925" s="173"/>
      <c r="H925" s="76"/>
      <c r="I925" s="76"/>
      <c r="J925" s="76"/>
      <c r="K925" s="76"/>
      <c r="L925" s="76"/>
      <c r="M925" s="76"/>
      <c r="N925" s="76"/>
      <c r="O925" s="76"/>
      <c r="P925" s="76"/>
      <c r="Q925" s="76"/>
      <c r="R925" s="76"/>
      <c r="S925" s="76"/>
      <c r="T925" s="76"/>
      <c r="U925" s="76"/>
      <c r="V925" s="76"/>
    </row>
    <row r="926">
      <c r="A926" s="76"/>
      <c r="B926" s="76"/>
      <c r="C926" s="76"/>
      <c r="D926" s="76"/>
      <c r="E926" s="76"/>
      <c r="F926" s="76"/>
      <c r="G926" s="173"/>
      <c r="H926" s="76"/>
      <c r="I926" s="76"/>
      <c r="J926" s="76"/>
      <c r="K926" s="76"/>
      <c r="L926" s="76"/>
      <c r="M926" s="76"/>
      <c r="N926" s="76"/>
      <c r="O926" s="76"/>
      <c r="P926" s="76"/>
      <c r="Q926" s="76"/>
      <c r="R926" s="76"/>
      <c r="S926" s="76"/>
      <c r="T926" s="76"/>
      <c r="U926" s="76"/>
      <c r="V926" s="76"/>
    </row>
    <row r="927">
      <c r="A927" s="76"/>
      <c r="B927" s="76"/>
      <c r="C927" s="76"/>
      <c r="D927" s="76"/>
      <c r="E927" s="76"/>
      <c r="F927" s="76"/>
      <c r="G927" s="173"/>
      <c r="H927" s="76"/>
      <c r="I927" s="76"/>
      <c r="J927" s="76"/>
      <c r="K927" s="76"/>
      <c r="L927" s="76"/>
      <c r="M927" s="76"/>
      <c r="N927" s="76"/>
      <c r="O927" s="76"/>
      <c r="P927" s="76"/>
      <c r="Q927" s="76"/>
      <c r="R927" s="76"/>
      <c r="S927" s="76"/>
      <c r="T927" s="76"/>
      <c r="U927" s="76"/>
      <c r="V927" s="76"/>
    </row>
    <row r="928">
      <c r="A928" s="76"/>
      <c r="B928" s="76"/>
      <c r="C928" s="76"/>
      <c r="D928" s="76"/>
      <c r="E928" s="76"/>
      <c r="F928" s="76"/>
      <c r="G928" s="173"/>
      <c r="H928" s="76"/>
      <c r="I928" s="76"/>
      <c r="J928" s="76"/>
      <c r="K928" s="76"/>
      <c r="L928" s="76"/>
      <c r="M928" s="76"/>
      <c r="N928" s="76"/>
      <c r="O928" s="76"/>
      <c r="P928" s="76"/>
      <c r="Q928" s="76"/>
      <c r="R928" s="76"/>
      <c r="S928" s="76"/>
      <c r="T928" s="76"/>
      <c r="U928" s="76"/>
      <c r="V928" s="76"/>
    </row>
    <row r="929">
      <c r="A929" s="76"/>
      <c r="B929" s="76"/>
      <c r="C929" s="76"/>
      <c r="D929" s="76"/>
      <c r="E929" s="76"/>
      <c r="F929" s="76"/>
      <c r="G929" s="173"/>
      <c r="H929" s="76"/>
      <c r="I929" s="76"/>
      <c r="J929" s="76"/>
      <c r="K929" s="76"/>
      <c r="L929" s="76"/>
      <c r="M929" s="76"/>
      <c r="N929" s="76"/>
      <c r="O929" s="76"/>
      <c r="P929" s="76"/>
      <c r="Q929" s="76"/>
      <c r="R929" s="76"/>
      <c r="S929" s="76"/>
      <c r="T929" s="76"/>
      <c r="U929" s="76"/>
      <c r="V929" s="76"/>
    </row>
    <row r="930">
      <c r="A930" s="76"/>
      <c r="B930" s="76"/>
      <c r="C930" s="76"/>
      <c r="D930" s="76"/>
      <c r="E930" s="76"/>
      <c r="F930" s="76"/>
      <c r="G930" s="173"/>
      <c r="H930" s="76"/>
      <c r="I930" s="76"/>
      <c r="J930" s="76"/>
      <c r="K930" s="76"/>
      <c r="L930" s="76"/>
      <c r="M930" s="76"/>
      <c r="N930" s="76"/>
      <c r="O930" s="76"/>
      <c r="P930" s="76"/>
      <c r="Q930" s="76"/>
      <c r="R930" s="76"/>
      <c r="S930" s="76"/>
      <c r="T930" s="76"/>
      <c r="U930" s="76"/>
      <c r="V930" s="76"/>
    </row>
    <row r="931">
      <c r="A931" s="76"/>
      <c r="B931" s="76"/>
      <c r="C931" s="76"/>
      <c r="D931" s="76"/>
      <c r="E931" s="76"/>
      <c r="F931" s="76"/>
      <c r="G931" s="173"/>
      <c r="H931" s="76"/>
      <c r="I931" s="76"/>
      <c r="J931" s="76"/>
      <c r="K931" s="76"/>
      <c r="L931" s="76"/>
      <c r="M931" s="76"/>
      <c r="N931" s="76"/>
      <c r="O931" s="76"/>
      <c r="P931" s="76"/>
      <c r="Q931" s="76"/>
      <c r="R931" s="76"/>
      <c r="S931" s="76"/>
      <c r="T931" s="76"/>
      <c r="U931" s="76"/>
      <c r="V931" s="76"/>
    </row>
    <row r="932">
      <c r="A932" s="76"/>
      <c r="B932" s="76"/>
      <c r="C932" s="76"/>
      <c r="D932" s="76"/>
      <c r="E932" s="76"/>
      <c r="F932" s="76"/>
      <c r="G932" s="173"/>
      <c r="H932" s="76"/>
      <c r="I932" s="76"/>
      <c r="J932" s="76"/>
      <c r="K932" s="76"/>
      <c r="L932" s="76"/>
      <c r="M932" s="76"/>
      <c r="N932" s="76"/>
      <c r="O932" s="76"/>
      <c r="P932" s="76"/>
      <c r="Q932" s="76"/>
      <c r="R932" s="76"/>
      <c r="S932" s="76"/>
      <c r="T932" s="76"/>
      <c r="U932" s="76"/>
      <c r="V932" s="76"/>
    </row>
    <row r="933">
      <c r="A933" s="76"/>
      <c r="B933" s="76"/>
      <c r="C933" s="76"/>
      <c r="D933" s="76"/>
      <c r="E933" s="76"/>
      <c r="F933" s="76"/>
      <c r="G933" s="173"/>
      <c r="H933" s="76"/>
      <c r="I933" s="76"/>
      <c r="J933" s="76"/>
      <c r="K933" s="76"/>
      <c r="L933" s="76"/>
      <c r="M933" s="76"/>
      <c r="N933" s="76"/>
      <c r="O933" s="76"/>
      <c r="P933" s="76"/>
      <c r="Q933" s="76"/>
      <c r="R933" s="76"/>
      <c r="S933" s="76"/>
      <c r="T933" s="76"/>
      <c r="U933" s="76"/>
      <c r="V933" s="76"/>
    </row>
    <row r="934">
      <c r="A934" s="76"/>
      <c r="B934" s="76"/>
      <c r="C934" s="76"/>
      <c r="D934" s="76"/>
      <c r="E934" s="76"/>
      <c r="F934" s="76"/>
      <c r="G934" s="173"/>
      <c r="H934" s="76"/>
      <c r="I934" s="76"/>
      <c r="J934" s="76"/>
      <c r="K934" s="76"/>
      <c r="L934" s="76"/>
      <c r="M934" s="76"/>
      <c r="N934" s="76"/>
      <c r="O934" s="76"/>
      <c r="P934" s="76"/>
      <c r="Q934" s="76"/>
      <c r="R934" s="76"/>
      <c r="S934" s="76"/>
      <c r="T934" s="76"/>
      <c r="U934" s="76"/>
      <c r="V934" s="76"/>
    </row>
    <row r="935">
      <c r="A935" s="76"/>
      <c r="B935" s="76"/>
      <c r="C935" s="76"/>
      <c r="D935" s="76"/>
      <c r="E935" s="76"/>
      <c r="F935" s="76"/>
      <c r="G935" s="173"/>
      <c r="H935" s="76"/>
      <c r="I935" s="76"/>
      <c r="J935" s="76"/>
      <c r="K935" s="76"/>
      <c r="L935" s="76"/>
      <c r="M935" s="76"/>
      <c r="N935" s="76"/>
      <c r="O935" s="76"/>
      <c r="P935" s="76"/>
      <c r="Q935" s="76"/>
      <c r="R935" s="76"/>
      <c r="S935" s="76"/>
      <c r="T935" s="76"/>
      <c r="U935" s="76"/>
      <c r="V935" s="76"/>
    </row>
    <row r="936">
      <c r="A936" s="76"/>
      <c r="B936" s="76"/>
      <c r="C936" s="76"/>
      <c r="D936" s="76"/>
      <c r="E936" s="76"/>
      <c r="F936" s="76"/>
      <c r="G936" s="173"/>
      <c r="H936" s="76"/>
      <c r="I936" s="76"/>
      <c r="J936" s="76"/>
      <c r="K936" s="76"/>
      <c r="L936" s="76"/>
      <c r="M936" s="76"/>
      <c r="N936" s="76"/>
      <c r="O936" s="76"/>
      <c r="P936" s="76"/>
      <c r="Q936" s="76"/>
      <c r="R936" s="76"/>
      <c r="S936" s="76"/>
      <c r="T936" s="76"/>
      <c r="U936" s="76"/>
      <c r="V936" s="76"/>
    </row>
    <row r="937">
      <c r="A937" s="76"/>
      <c r="B937" s="76"/>
      <c r="C937" s="76"/>
      <c r="D937" s="76"/>
      <c r="E937" s="76"/>
      <c r="F937" s="76"/>
      <c r="G937" s="173"/>
      <c r="H937" s="76"/>
      <c r="I937" s="76"/>
      <c r="J937" s="76"/>
      <c r="K937" s="76"/>
      <c r="L937" s="76"/>
      <c r="M937" s="76"/>
      <c r="N937" s="76"/>
      <c r="O937" s="76"/>
      <c r="P937" s="76"/>
      <c r="Q937" s="76"/>
      <c r="R937" s="76"/>
      <c r="S937" s="76"/>
      <c r="T937" s="76"/>
      <c r="U937" s="76"/>
      <c r="V937" s="76"/>
    </row>
    <row r="938">
      <c r="A938" s="76"/>
      <c r="B938" s="76"/>
      <c r="C938" s="76"/>
      <c r="D938" s="76"/>
      <c r="E938" s="76"/>
      <c r="F938" s="76"/>
      <c r="G938" s="173"/>
      <c r="H938" s="76"/>
      <c r="I938" s="76"/>
      <c r="J938" s="76"/>
      <c r="K938" s="76"/>
      <c r="L938" s="76"/>
      <c r="M938" s="76"/>
      <c r="N938" s="76"/>
      <c r="O938" s="76"/>
      <c r="P938" s="76"/>
      <c r="Q938" s="76"/>
      <c r="R938" s="76"/>
      <c r="S938" s="76"/>
      <c r="T938" s="76"/>
      <c r="U938" s="76"/>
      <c r="V938" s="76"/>
    </row>
    <row r="939">
      <c r="A939" s="76"/>
      <c r="B939" s="76"/>
      <c r="C939" s="76"/>
      <c r="D939" s="76"/>
      <c r="E939" s="76"/>
      <c r="F939" s="76"/>
      <c r="G939" s="173"/>
      <c r="H939" s="76"/>
      <c r="I939" s="76"/>
      <c r="J939" s="76"/>
      <c r="K939" s="76"/>
      <c r="L939" s="76"/>
      <c r="M939" s="76"/>
      <c r="N939" s="76"/>
      <c r="O939" s="76"/>
      <c r="P939" s="76"/>
      <c r="Q939" s="76"/>
      <c r="R939" s="76"/>
      <c r="S939" s="76"/>
      <c r="T939" s="76"/>
      <c r="U939" s="76"/>
      <c r="V939" s="76"/>
    </row>
    <row r="940">
      <c r="A940" s="76"/>
      <c r="B940" s="76"/>
      <c r="C940" s="76"/>
      <c r="D940" s="76"/>
      <c r="E940" s="76"/>
      <c r="F940" s="76"/>
      <c r="G940" s="173"/>
      <c r="H940" s="76"/>
      <c r="I940" s="76"/>
      <c r="J940" s="76"/>
      <c r="K940" s="76"/>
      <c r="L940" s="76"/>
      <c r="M940" s="76"/>
      <c r="N940" s="76"/>
      <c r="O940" s="76"/>
      <c r="P940" s="76"/>
      <c r="Q940" s="76"/>
      <c r="R940" s="76"/>
      <c r="S940" s="76"/>
      <c r="T940" s="76"/>
      <c r="U940" s="76"/>
      <c r="V940" s="76"/>
    </row>
    <row r="941">
      <c r="A941" s="76"/>
      <c r="B941" s="76"/>
      <c r="C941" s="76"/>
      <c r="D941" s="76"/>
      <c r="E941" s="76"/>
      <c r="F941" s="76"/>
      <c r="G941" s="173"/>
      <c r="H941" s="76"/>
      <c r="I941" s="76"/>
      <c r="J941" s="76"/>
      <c r="K941" s="76"/>
      <c r="L941" s="76"/>
      <c r="M941" s="76"/>
      <c r="N941" s="76"/>
      <c r="O941" s="76"/>
      <c r="P941" s="76"/>
      <c r="Q941" s="76"/>
      <c r="R941" s="76"/>
      <c r="S941" s="76"/>
      <c r="T941" s="76"/>
      <c r="U941" s="76"/>
      <c r="V941" s="76"/>
    </row>
    <row r="942">
      <c r="A942" s="76"/>
      <c r="B942" s="76"/>
      <c r="C942" s="76"/>
      <c r="D942" s="76"/>
      <c r="E942" s="76"/>
      <c r="F942" s="76"/>
      <c r="G942" s="173"/>
      <c r="H942" s="76"/>
      <c r="I942" s="76"/>
      <c r="J942" s="76"/>
      <c r="K942" s="76"/>
      <c r="L942" s="76"/>
      <c r="M942" s="76"/>
      <c r="N942" s="76"/>
      <c r="O942" s="76"/>
      <c r="P942" s="76"/>
      <c r="Q942" s="76"/>
      <c r="R942" s="76"/>
      <c r="S942" s="76"/>
      <c r="T942" s="76"/>
      <c r="U942" s="76"/>
      <c r="V942" s="76"/>
    </row>
    <row r="943">
      <c r="A943" s="76"/>
      <c r="B943" s="76"/>
      <c r="C943" s="76"/>
      <c r="D943" s="76"/>
      <c r="E943" s="76"/>
      <c r="F943" s="76"/>
      <c r="G943" s="173"/>
      <c r="H943" s="76"/>
      <c r="I943" s="76"/>
      <c r="J943" s="76"/>
      <c r="K943" s="76"/>
      <c r="L943" s="76"/>
      <c r="M943" s="76"/>
      <c r="N943" s="76"/>
      <c r="O943" s="76"/>
      <c r="P943" s="76"/>
      <c r="Q943" s="76"/>
      <c r="R943" s="76"/>
      <c r="S943" s="76"/>
      <c r="T943" s="76"/>
      <c r="U943" s="76"/>
      <c r="V943" s="76"/>
    </row>
    <row r="944">
      <c r="A944" s="76"/>
      <c r="B944" s="76"/>
      <c r="C944" s="76"/>
      <c r="D944" s="76"/>
      <c r="E944" s="76"/>
      <c r="F944" s="76"/>
      <c r="G944" s="173"/>
      <c r="H944" s="76"/>
      <c r="I944" s="76"/>
      <c r="J944" s="76"/>
      <c r="K944" s="76"/>
      <c r="L944" s="76"/>
      <c r="M944" s="76"/>
      <c r="N944" s="76"/>
      <c r="O944" s="76"/>
      <c r="P944" s="76"/>
      <c r="Q944" s="76"/>
      <c r="R944" s="76"/>
      <c r="S944" s="76"/>
      <c r="T944" s="76"/>
      <c r="U944" s="76"/>
      <c r="V944" s="76"/>
    </row>
    <row r="945">
      <c r="A945" s="76"/>
      <c r="B945" s="76"/>
      <c r="C945" s="76"/>
      <c r="D945" s="76"/>
      <c r="E945" s="76"/>
      <c r="F945" s="76"/>
      <c r="G945" s="173"/>
      <c r="H945" s="76"/>
      <c r="I945" s="76"/>
      <c r="J945" s="76"/>
      <c r="K945" s="76"/>
      <c r="L945" s="76"/>
      <c r="M945" s="76"/>
      <c r="N945" s="76"/>
      <c r="O945" s="76"/>
      <c r="P945" s="76"/>
      <c r="Q945" s="76"/>
      <c r="R945" s="76"/>
      <c r="S945" s="76"/>
      <c r="T945" s="76"/>
      <c r="U945" s="76"/>
      <c r="V945" s="76"/>
    </row>
    <row r="946">
      <c r="A946" s="76"/>
      <c r="B946" s="76"/>
      <c r="C946" s="76"/>
      <c r="D946" s="76"/>
      <c r="E946" s="76"/>
      <c r="F946" s="76"/>
      <c r="G946" s="173"/>
      <c r="H946" s="76"/>
      <c r="I946" s="76"/>
      <c r="J946" s="76"/>
      <c r="K946" s="76"/>
      <c r="L946" s="76"/>
      <c r="M946" s="76"/>
      <c r="N946" s="76"/>
      <c r="O946" s="76"/>
      <c r="P946" s="76"/>
      <c r="Q946" s="76"/>
      <c r="R946" s="76"/>
      <c r="S946" s="76"/>
      <c r="T946" s="76"/>
      <c r="U946" s="76"/>
      <c r="V946" s="76"/>
    </row>
    <row r="947">
      <c r="A947" s="76"/>
      <c r="B947" s="76"/>
      <c r="C947" s="76"/>
      <c r="D947" s="76"/>
      <c r="E947" s="76"/>
      <c r="F947" s="76"/>
      <c r="G947" s="173"/>
      <c r="H947" s="76"/>
      <c r="I947" s="76"/>
      <c r="J947" s="76"/>
      <c r="K947" s="76"/>
      <c r="L947" s="76"/>
      <c r="M947" s="76"/>
      <c r="N947" s="76"/>
      <c r="O947" s="76"/>
      <c r="P947" s="76"/>
      <c r="Q947" s="76"/>
      <c r="R947" s="76"/>
      <c r="S947" s="76"/>
      <c r="T947" s="76"/>
      <c r="U947" s="76"/>
      <c r="V947" s="76"/>
    </row>
    <row r="948">
      <c r="A948" s="76"/>
      <c r="B948" s="76"/>
      <c r="C948" s="76"/>
      <c r="D948" s="76"/>
      <c r="E948" s="76"/>
      <c r="F948" s="76"/>
      <c r="G948" s="173"/>
      <c r="H948" s="76"/>
      <c r="I948" s="76"/>
      <c r="J948" s="76"/>
      <c r="K948" s="76"/>
      <c r="L948" s="76"/>
      <c r="M948" s="76"/>
      <c r="N948" s="76"/>
      <c r="O948" s="76"/>
      <c r="P948" s="76"/>
      <c r="Q948" s="76"/>
      <c r="R948" s="76"/>
      <c r="S948" s="76"/>
      <c r="T948" s="76"/>
      <c r="U948" s="76"/>
      <c r="V948" s="76"/>
    </row>
    <row r="949">
      <c r="A949" s="76"/>
      <c r="B949" s="76"/>
      <c r="C949" s="76"/>
      <c r="D949" s="76"/>
      <c r="E949" s="76"/>
      <c r="F949" s="76"/>
      <c r="G949" s="173"/>
      <c r="H949" s="76"/>
      <c r="I949" s="76"/>
      <c r="J949" s="76"/>
      <c r="K949" s="76"/>
      <c r="L949" s="76"/>
      <c r="M949" s="76"/>
      <c r="N949" s="76"/>
      <c r="O949" s="76"/>
      <c r="P949" s="76"/>
      <c r="Q949" s="76"/>
      <c r="R949" s="76"/>
      <c r="S949" s="76"/>
      <c r="T949" s="76"/>
      <c r="U949" s="76"/>
      <c r="V949" s="76"/>
    </row>
    <row r="950">
      <c r="A950" s="76"/>
      <c r="B950" s="76"/>
      <c r="C950" s="76"/>
      <c r="D950" s="76"/>
      <c r="E950" s="76"/>
      <c r="F950" s="76"/>
      <c r="G950" s="173"/>
      <c r="H950" s="76"/>
      <c r="I950" s="76"/>
      <c r="J950" s="76"/>
      <c r="K950" s="76"/>
      <c r="L950" s="76"/>
      <c r="M950" s="76"/>
      <c r="N950" s="76"/>
      <c r="O950" s="76"/>
      <c r="P950" s="76"/>
      <c r="Q950" s="76"/>
      <c r="R950" s="76"/>
      <c r="S950" s="76"/>
      <c r="T950" s="76"/>
      <c r="U950" s="76"/>
      <c r="V950" s="76"/>
    </row>
    <row r="951">
      <c r="A951" s="76"/>
      <c r="B951" s="76"/>
      <c r="C951" s="76"/>
      <c r="D951" s="76"/>
      <c r="E951" s="76"/>
      <c r="F951" s="76"/>
      <c r="G951" s="173"/>
      <c r="H951" s="76"/>
      <c r="I951" s="76"/>
      <c r="J951" s="76"/>
      <c r="K951" s="76"/>
      <c r="L951" s="76"/>
      <c r="M951" s="76"/>
      <c r="N951" s="76"/>
      <c r="O951" s="76"/>
      <c r="P951" s="76"/>
      <c r="Q951" s="76"/>
      <c r="R951" s="76"/>
      <c r="S951" s="76"/>
      <c r="T951" s="76"/>
      <c r="U951" s="76"/>
      <c r="V951" s="76"/>
    </row>
    <row r="952">
      <c r="A952" s="76"/>
      <c r="B952" s="76"/>
      <c r="C952" s="76"/>
      <c r="D952" s="76"/>
      <c r="E952" s="76"/>
      <c r="F952" s="76"/>
      <c r="G952" s="173"/>
      <c r="H952" s="76"/>
      <c r="I952" s="76"/>
      <c r="J952" s="76"/>
      <c r="K952" s="76"/>
      <c r="L952" s="76"/>
      <c r="M952" s="76"/>
      <c r="N952" s="76"/>
      <c r="O952" s="76"/>
      <c r="P952" s="76"/>
      <c r="Q952" s="76"/>
      <c r="R952" s="76"/>
      <c r="S952" s="76"/>
      <c r="T952" s="76"/>
      <c r="U952" s="76"/>
      <c r="V952" s="76"/>
    </row>
    <row r="953">
      <c r="A953" s="76"/>
      <c r="B953" s="76"/>
      <c r="C953" s="76"/>
      <c r="D953" s="76"/>
      <c r="E953" s="76"/>
      <c r="F953" s="76"/>
      <c r="G953" s="173"/>
      <c r="H953" s="76"/>
      <c r="I953" s="76"/>
      <c r="J953" s="76"/>
      <c r="K953" s="76"/>
      <c r="L953" s="76"/>
      <c r="M953" s="76"/>
      <c r="N953" s="76"/>
      <c r="O953" s="76"/>
      <c r="P953" s="76"/>
      <c r="Q953" s="76"/>
      <c r="R953" s="76"/>
      <c r="S953" s="76"/>
      <c r="T953" s="76"/>
      <c r="U953" s="76"/>
      <c r="V953" s="76"/>
    </row>
    <row r="954">
      <c r="A954" s="76"/>
      <c r="B954" s="76"/>
      <c r="C954" s="76"/>
      <c r="D954" s="76"/>
      <c r="E954" s="76"/>
      <c r="F954" s="76"/>
      <c r="G954" s="173"/>
      <c r="H954" s="76"/>
      <c r="I954" s="76"/>
      <c r="J954" s="76"/>
      <c r="K954" s="76"/>
      <c r="L954" s="76"/>
      <c r="M954" s="76"/>
      <c r="N954" s="76"/>
      <c r="O954" s="76"/>
      <c r="P954" s="76"/>
      <c r="Q954" s="76"/>
      <c r="R954" s="76"/>
      <c r="S954" s="76"/>
      <c r="T954" s="76"/>
      <c r="U954" s="76"/>
      <c r="V954" s="76"/>
    </row>
    <row r="955">
      <c r="A955" s="76"/>
      <c r="B955" s="76"/>
      <c r="C955" s="76"/>
      <c r="D955" s="76"/>
      <c r="E955" s="76"/>
      <c r="F955" s="76"/>
      <c r="G955" s="173"/>
      <c r="H955" s="76"/>
      <c r="I955" s="76"/>
      <c r="J955" s="76"/>
      <c r="K955" s="76"/>
      <c r="L955" s="76"/>
      <c r="M955" s="76"/>
      <c r="N955" s="76"/>
      <c r="O955" s="76"/>
      <c r="P955" s="76"/>
      <c r="Q955" s="76"/>
      <c r="R955" s="76"/>
      <c r="S955" s="76"/>
      <c r="T955" s="76"/>
      <c r="U955" s="76"/>
      <c r="V955" s="76"/>
    </row>
    <row r="956">
      <c r="A956" s="76"/>
      <c r="B956" s="76"/>
      <c r="C956" s="76"/>
      <c r="D956" s="76"/>
      <c r="E956" s="76"/>
      <c r="F956" s="76"/>
      <c r="G956" s="173"/>
      <c r="H956" s="76"/>
      <c r="I956" s="76"/>
      <c r="J956" s="76"/>
      <c r="K956" s="76"/>
      <c r="L956" s="76"/>
      <c r="M956" s="76"/>
      <c r="N956" s="76"/>
      <c r="O956" s="76"/>
      <c r="P956" s="76"/>
      <c r="Q956" s="76"/>
      <c r="R956" s="76"/>
      <c r="S956" s="76"/>
      <c r="T956" s="76"/>
      <c r="U956" s="76"/>
      <c r="V956" s="76"/>
    </row>
    <row r="957">
      <c r="A957" s="76"/>
      <c r="B957" s="76"/>
      <c r="C957" s="76"/>
      <c r="D957" s="76"/>
      <c r="E957" s="76"/>
      <c r="F957" s="76"/>
      <c r="G957" s="173"/>
      <c r="H957" s="76"/>
      <c r="I957" s="76"/>
      <c r="J957" s="76"/>
      <c r="K957" s="76"/>
      <c r="L957" s="76"/>
      <c r="M957" s="76"/>
      <c r="N957" s="76"/>
      <c r="O957" s="76"/>
      <c r="P957" s="76"/>
      <c r="Q957" s="76"/>
      <c r="R957" s="76"/>
      <c r="S957" s="76"/>
      <c r="T957" s="76"/>
      <c r="U957" s="76"/>
      <c r="V957" s="76"/>
    </row>
    <row r="958">
      <c r="A958" s="76"/>
      <c r="B958" s="76"/>
      <c r="C958" s="76"/>
      <c r="D958" s="76"/>
      <c r="E958" s="76"/>
      <c r="F958" s="76"/>
      <c r="G958" s="173"/>
      <c r="H958" s="76"/>
      <c r="I958" s="76"/>
      <c r="J958" s="76"/>
      <c r="K958" s="76"/>
      <c r="L958" s="76"/>
      <c r="M958" s="76"/>
      <c r="N958" s="76"/>
      <c r="O958" s="76"/>
      <c r="P958" s="76"/>
      <c r="Q958" s="76"/>
      <c r="R958" s="76"/>
      <c r="S958" s="76"/>
      <c r="T958" s="76"/>
      <c r="U958" s="76"/>
      <c r="V958" s="76"/>
    </row>
    <row r="959">
      <c r="A959" s="76"/>
      <c r="B959" s="76"/>
      <c r="C959" s="76"/>
      <c r="D959" s="76"/>
      <c r="E959" s="76"/>
      <c r="F959" s="76"/>
      <c r="G959" s="173"/>
      <c r="H959" s="76"/>
      <c r="I959" s="76"/>
      <c r="J959" s="76"/>
      <c r="K959" s="76"/>
      <c r="L959" s="76"/>
      <c r="M959" s="76"/>
      <c r="N959" s="76"/>
      <c r="O959" s="76"/>
      <c r="P959" s="76"/>
      <c r="Q959" s="76"/>
      <c r="R959" s="76"/>
      <c r="S959" s="76"/>
      <c r="T959" s="76"/>
      <c r="U959" s="76"/>
      <c r="V959" s="76"/>
    </row>
    <row r="960">
      <c r="A960" s="76"/>
      <c r="B960" s="76"/>
      <c r="C960" s="76"/>
      <c r="D960" s="76"/>
      <c r="E960" s="76"/>
      <c r="F960" s="76"/>
      <c r="G960" s="173"/>
      <c r="H960" s="76"/>
      <c r="I960" s="76"/>
      <c r="J960" s="76"/>
      <c r="K960" s="76"/>
      <c r="L960" s="76"/>
      <c r="M960" s="76"/>
      <c r="N960" s="76"/>
      <c r="O960" s="76"/>
      <c r="P960" s="76"/>
      <c r="Q960" s="76"/>
      <c r="R960" s="76"/>
      <c r="S960" s="76"/>
      <c r="T960" s="76"/>
      <c r="U960" s="76"/>
      <c r="V960" s="76"/>
    </row>
    <row r="961">
      <c r="A961" s="76"/>
      <c r="B961" s="76"/>
      <c r="C961" s="76"/>
      <c r="D961" s="76"/>
      <c r="E961" s="76"/>
      <c r="F961" s="76"/>
      <c r="G961" s="173"/>
      <c r="H961" s="76"/>
      <c r="I961" s="76"/>
      <c r="J961" s="76"/>
      <c r="K961" s="76"/>
      <c r="L961" s="76"/>
      <c r="M961" s="76"/>
      <c r="N961" s="76"/>
      <c r="O961" s="76"/>
      <c r="P961" s="76"/>
      <c r="Q961" s="76"/>
      <c r="R961" s="76"/>
      <c r="S961" s="76"/>
      <c r="T961" s="76"/>
      <c r="U961" s="76"/>
      <c r="V961" s="76"/>
    </row>
    <row r="962">
      <c r="A962" s="76"/>
      <c r="B962" s="76"/>
      <c r="C962" s="76"/>
      <c r="D962" s="76"/>
      <c r="E962" s="76"/>
      <c r="F962" s="76"/>
      <c r="G962" s="173"/>
      <c r="H962" s="76"/>
      <c r="I962" s="76"/>
      <c r="J962" s="76"/>
      <c r="K962" s="76"/>
      <c r="L962" s="76"/>
      <c r="M962" s="76"/>
      <c r="N962" s="76"/>
      <c r="O962" s="76"/>
      <c r="P962" s="76"/>
      <c r="Q962" s="76"/>
      <c r="R962" s="76"/>
      <c r="S962" s="76"/>
      <c r="T962" s="76"/>
      <c r="U962" s="76"/>
      <c r="V962" s="76"/>
    </row>
    <row r="963">
      <c r="A963" s="76"/>
      <c r="B963" s="76"/>
      <c r="C963" s="76"/>
      <c r="D963" s="76"/>
      <c r="E963" s="76"/>
      <c r="F963" s="76"/>
      <c r="G963" s="173"/>
      <c r="H963" s="76"/>
      <c r="I963" s="76"/>
      <c r="J963" s="76"/>
      <c r="K963" s="76"/>
      <c r="L963" s="76"/>
      <c r="M963" s="76"/>
      <c r="N963" s="76"/>
      <c r="O963" s="76"/>
      <c r="P963" s="76"/>
      <c r="Q963" s="76"/>
      <c r="R963" s="76"/>
      <c r="S963" s="76"/>
      <c r="T963" s="76"/>
      <c r="U963" s="76"/>
      <c r="V963" s="76"/>
    </row>
    <row r="964">
      <c r="A964" s="76"/>
      <c r="B964" s="76"/>
      <c r="C964" s="76"/>
      <c r="D964" s="76"/>
      <c r="E964" s="76"/>
      <c r="F964" s="76"/>
      <c r="G964" s="173"/>
      <c r="H964" s="76"/>
      <c r="I964" s="76"/>
      <c r="J964" s="76"/>
      <c r="K964" s="76"/>
      <c r="L964" s="76"/>
      <c r="M964" s="76"/>
      <c r="N964" s="76"/>
      <c r="O964" s="76"/>
      <c r="P964" s="76"/>
      <c r="Q964" s="76"/>
      <c r="R964" s="76"/>
      <c r="S964" s="76"/>
      <c r="T964" s="76"/>
      <c r="U964" s="76"/>
      <c r="V964" s="76"/>
    </row>
    <row r="965">
      <c r="A965" s="76"/>
      <c r="B965" s="76"/>
      <c r="C965" s="76"/>
      <c r="D965" s="76"/>
      <c r="E965" s="76"/>
      <c r="F965" s="76"/>
      <c r="G965" s="173"/>
      <c r="H965" s="76"/>
      <c r="I965" s="76"/>
      <c r="J965" s="76"/>
      <c r="K965" s="76"/>
      <c r="L965" s="76"/>
      <c r="M965" s="76"/>
      <c r="N965" s="76"/>
      <c r="O965" s="76"/>
      <c r="P965" s="76"/>
      <c r="Q965" s="76"/>
      <c r="R965" s="76"/>
      <c r="S965" s="76"/>
      <c r="T965" s="76"/>
      <c r="U965" s="76"/>
      <c r="V965" s="76"/>
    </row>
    <row r="966">
      <c r="A966" s="76"/>
      <c r="B966" s="76"/>
      <c r="C966" s="76"/>
      <c r="D966" s="76"/>
      <c r="E966" s="76"/>
      <c r="F966" s="76"/>
      <c r="G966" s="173"/>
      <c r="H966" s="76"/>
      <c r="I966" s="76"/>
      <c r="J966" s="76"/>
      <c r="K966" s="76"/>
      <c r="L966" s="76"/>
      <c r="M966" s="76"/>
      <c r="N966" s="76"/>
      <c r="O966" s="76"/>
      <c r="P966" s="76"/>
      <c r="Q966" s="76"/>
      <c r="R966" s="76"/>
      <c r="S966" s="76"/>
      <c r="T966" s="76"/>
      <c r="U966" s="76"/>
      <c r="V966" s="76"/>
    </row>
    <row r="967">
      <c r="A967" s="76"/>
      <c r="B967" s="76"/>
      <c r="C967" s="76"/>
      <c r="D967" s="76"/>
      <c r="E967" s="76"/>
      <c r="F967" s="76"/>
      <c r="G967" s="173"/>
      <c r="H967" s="76"/>
      <c r="I967" s="76"/>
      <c r="J967" s="76"/>
      <c r="K967" s="76"/>
      <c r="L967" s="76"/>
      <c r="M967" s="76"/>
      <c r="N967" s="76"/>
      <c r="O967" s="76"/>
      <c r="P967" s="76"/>
      <c r="Q967" s="76"/>
      <c r="R967" s="76"/>
      <c r="S967" s="76"/>
      <c r="T967" s="76"/>
      <c r="U967" s="76"/>
      <c r="V967" s="76"/>
    </row>
    <row r="968">
      <c r="A968" s="76"/>
      <c r="B968" s="76"/>
      <c r="C968" s="76"/>
      <c r="D968" s="76"/>
      <c r="E968" s="76"/>
      <c r="F968" s="76"/>
      <c r="G968" s="173"/>
      <c r="H968" s="76"/>
      <c r="I968" s="76"/>
      <c r="J968" s="76"/>
      <c r="K968" s="76"/>
      <c r="L968" s="76"/>
      <c r="M968" s="76"/>
      <c r="N968" s="76"/>
      <c r="O968" s="76"/>
      <c r="P968" s="76"/>
      <c r="Q968" s="76"/>
      <c r="R968" s="76"/>
      <c r="S968" s="76"/>
      <c r="T968" s="76"/>
      <c r="U968" s="76"/>
      <c r="V968" s="76"/>
    </row>
    <row r="969">
      <c r="A969" s="76"/>
      <c r="B969" s="76"/>
      <c r="C969" s="76"/>
      <c r="D969" s="76"/>
      <c r="E969" s="76"/>
      <c r="F969" s="76"/>
      <c r="G969" s="173"/>
      <c r="H969" s="76"/>
      <c r="I969" s="76"/>
      <c r="J969" s="76"/>
      <c r="K969" s="76"/>
      <c r="L969" s="76"/>
      <c r="M969" s="76"/>
      <c r="N969" s="76"/>
      <c r="O969" s="76"/>
      <c r="P969" s="76"/>
      <c r="Q969" s="76"/>
      <c r="R969" s="76"/>
      <c r="S969" s="76"/>
      <c r="T969" s="76"/>
      <c r="U969" s="76"/>
      <c r="V969" s="76"/>
    </row>
    <row r="970">
      <c r="A970" s="76"/>
      <c r="B970" s="76"/>
      <c r="C970" s="76"/>
      <c r="D970" s="76"/>
      <c r="E970" s="76"/>
      <c r="F970" s="76"/>
      <c r="G970" s="173"/>
      <c r="H970" s="76"/>
      <c r="I970" s="76"/>
      <c r="J970" s="76"/>
      <c r="K970" s="76"/>
      <c r="L970" s="76"/>
      <c r="M970" s="76"/>
      <c r="N970" s="76"/>
      <c r="O970" s="76"/>
      <c r="P970" s="76"/>
      <c r="Q970" s="76"/>
      <c r="R970" s="76"/>
      <c r="S970" s="76"/>
      <c r="T970" s="76"/>
      <c r="U970" s="76"/>
      <c r="V970" s="76"/>
    </row>
    <row r="971">
      <c r="A971" s="76"/>
      <c r="B971" s="76"/>
      <c r="C971" s="76"/>
      <c r="D971" s="76"/>
      <c r="E971" s="76"/>
      <c r="F971" s="76"/>
      <c r="G971" s="173"/>
      <c r="H971" s="76"/>
      <c r="I971" s="76"/>
      <c r="J971" s="76"/>
      <c r="K971" s="76"/>
      <c r="L971" s="76"/>
      <c r="M971" s="76"/>
      <c r="N971" s="76"/>
      <c r="O971" s="76"/>
      <c r="P971" s="76"/>
      <c r="Q971" s="76"/>
      <c r="R971" s="76"/>
      <c r="S971" s="76"/>
      <c r="T971" s="76"/>
      <c r="U971" s="76"/>
      <c r="V971" s="76"/>
    </row>
    <row r="972">
      <c r="A972" s="76"/>
      <c r="B972" s="76"/>
      <c r="C972" s="76"/>
      <c r="D972" s="76"/>
      <c r="E972" s="76"/>
      <c r="F972" s="76"/>
      <c r="G972" s="173"/>
      <c r="H972" s="76"/>
      <c r="I972" s="76"/>
      <c r="J972" s="76"/>
      <c r="K972" s="76"/>
      <c r="L972" s="76"/>
      <c r="M972" s="76"/>
      <c r="N972" s="76"/>
      <c r="O972" s="76"/>
      <c r="P972" s="76"/>
      <c r="Q972" s="76"/>
      <c r="R972" s="76"/>
      <c r="S972" s="76"/>
      <c r="T972" s="76"/>
      <c r="U972" s="76"/>
      <c r="V972" s="76"/>
    </row>
    <row r="973">
      <c r="A973" s="76"/>
      <c r="B973" s="76"/>
      <c r="C973" s="76"/>
      <c r="D973" s="76"/>
      <c r="E973" s="76"/>
      <c r="F973" s="76"/>
      <c r="G973" s="173"/>
      <c r="H973" s="76"/>
      <c r="I973" s="76"/>
      <c r="J973" s="76"/>
      <c r="K973" s="76"/>
      <c r="L973" s="76"/>
      <c r="M973" s="76"/>
      <c r="N973" s="76"/>
      <c r="O973" s="76"/>
      <c r="P973" s="76"/>
      <c r="Q973" s="76"/>
      <c r="R973" s="76"/>
      <c r="S973" s="76"/>
      <c r="T973" s="76"/>
      <c r="U973" s="76"/>
      <c r="V973" s="76"/>
    </row>
    <row r="974">
      <c r="A974" s="76"/>
      <c r="B974" s="76"/>
      <c r="C974" s="76"/>
      <c r="D974" s="76"/>
      <c r="E974" s="76"/>
      <c r="F974" s="76"/>
      <c r="G974" s="173"/>
      <c r="H974" s="76"/>
      <c r="I974" s="76"/>
      <c r="J974" s="76"/>
      <c r="K974" s="76"/>
      <c r="L974" s="76"/>
      <c r="M974" s="76"/>
      <c r="N974" s="76"/>
      <c r="O974" s="76"/>
      <c r="P974" s="76"/>
      <c r="Q974" s="76"/>
      <c r="R974" s="76"/>
      <c r="S974" s="76"/>
      <c r="T974" s="76"/>
      <c r="U974" s="76"/>
      <c r="V974" s="76"/>
    </row>
    <row r="975">
      <c r="A975" s="76"/>
      <c r="B975" s="76"/>
      <c r="C975" s="76"/>
      <c r="D975" s="76"/>
      <c r="E975" s="76"/>
      <c r="F975" s="76"/>
      <c r="G975" s="173"/>
      <c r="H975" s="76"/>
      <c r="I975" s="76"/>
      <c r="J975" s="76"/>
      <c r="K975" s="76"/>
      <c r="L975" s="76"/>
      <c r="M975" s="76"/>
      <c r="N975" s="76"/>
      <c r="O975" s="76"/>
      <c r="P975" s="76"/>
      <c r="Q975" s="76"/>
      <c r="R975" s="76"/>
      <c r="S975" s="76"/>
      <c r="T975" s="76"/>
      <c r="U975" s="76"/>
      <c r="V975" s="76"/>
    </row>
    <row r="976">
      <c r="A976" s="76"/>
      <c r="B976" s="76"/>
      <c r="C976" s="76"/>
      <c r="D976" s="76"/>
      <c r="E976" s="76"/>
      <c r="F976" s="76"/>
      <c r="G976" s="173"/>
      <c r="H976" s="76"/>
      <c r="I976" s="76"/>
      <c r="J976" s="76"/>
      <c r="K976" s="76"/>
      <c r="L976" s="76"/>
      <c r="M976" s="76"/>
      <c r="N976" s="76"/>
      <c r="O976" s="76"/>
      <c r="P976" s="76"/>
      <c r="Q976" s="76"/>
      <c r="R976" s="76"/>
      <c r="S976" s="76"/>
      <c r="T976" s="76"/>
      <c r="U976" s="76"/>
      <c r="V976" s="76"/>
    </row>
    <row r="977">
      <c r="A977" s="76"/>
      <c r="B977" s="76"/>
      <c r="C977" s="76"/>
      <c r="D977" s="76"/>
      <c r="E977" s="76"/>
      <c r="F977" s="76"/>
      <c r="G977" s="173"/>
      <c r="H977" s="76"/>
      <c r="I977" s="76"/>
      <c r="J977" s="76"/>
      <c r="K977" s="76"/>
      <c r="L977" s="76"/>
      <c r="M977" s="76"/>
      <c r="N977" s="76"/>
      <c r="O977" s="76"/>
      <c r="P977" s="76"/>
      <c r="Q977" s="76"/>
      <c r="R977" s="76"/>
      <c r="S977" s="76"/>
      <c r="T977" s="76"/>
      <c r="U977" s="76"/>
      <c r="V977" s="76"/>
    </row>
    <row r="978">
      <c r="A978" s="76"/>
      <c r="B978" s="76"/>
      <c r="C978" s="76"/>
      <c r="D978" s="76"/>
      <c r="E978" s="76"/>
      <c r="F978" s="76"/>
      <c r="G978" s="173"/>
      <c r="H978" s="76"/>
      <c r="I978" s="76"/>
      <c r="J978" s="76"/>
      <c r="K978" s="76"/>
      <c r="L978" s="76"/>
      <c r="M978" s="76"/>
      <c r="N978" s="76"/>
      <c r="O978" s="76"/>
      <c r="P978" s="76"/>
      <c r="Q978" s="76"/>
      <c r="R978" s="76"/>
      <c r="S978" s="76"/>
      <c r="T978" s="76"/>
      <c r="U978" s="76"/>
      <c r="V978" s="76"/>
    </row>
    <row r="979">
      <c r="A979" s="76"/>
      <c r="B979" s="76"/>
      <c r="C979" s="76"/>
      <c r="D979" s="76"/>
      <c r="E979" s="76"/>
      <c r="F979" s="76"/>
      <c r="G979" s="173"/>
      <c r="H979" s="76"/>
      <c r="I979" s="76"/>
      <c r="J979" s="76"/>
      <c r="K979" s="76"/>
      <c r="L979" s="76"/>
      <c r="M979" s="76"/>
      <c r="N979" s="76"/>
      <c r="O979" s="76"/>
      <c r="P979" s="76"/>
      <c r="Q979" s="76"/>
      <c r="R979" s="76"/>
      <c r="S979" s="76"/>
      <c r="T979" s="76"/>
      <c r="U979" s="76"/>
      <c r="V979" s="76"/>
    </row>
    <row r="980">
      <c r="A980" s="76"/>
      <c r="B980" s="76"/>
      <c r="C980" s="76"/>
      <c r="D980" s="76"/>
      <c r="E980" s="76"/>
      <c r="F980" s="76"/>
      <c r="G980" s="173"/>
      <c r="H980" s="76"/>
      <c r="I980" s="76"/>
      <c r="J980" s="76"/>
      <c r="K980" s="76"/>
      <c r="L980" s="76"/>
      <c r="M980" s="76"/>
      <c r="N980" s="76"/>
      <c r="O980" s="76"/>
      <c r="P980" s="76"/>
      <c r="Q980" s="76"/>
      <c r="R980" s="76"/>
      <c r="S980" s="76"/>
      <c r="T980" s="76"/>
      <c r="U980" s="76"/>
      <c r="V980" s="76"/>
    </row>
    <row r="981">
      <c r="A981" s="76"/>
      <c r="B981" s="76"/>
      <c r="C981" s="76"/>
      <c r="D981" s="76"/>
      <c r="E981" s="76"/>
      <c r="F981" s="76"/>
      <c r="G981" s="173"/>
      <c r="H981" s="76"/>
      <c r="I981" s="76"/>
      <c r="J981" s="76"/>
      <c r="K981" s="76"/>
      <c r="L981" s="76"/>
      <c r="M981" s="76"/>
      <c r="N981" s="76"/>
      <c r="O981" s="76"/>
      <c r="P981" s="76"/>
      <c r="Q981" s="76"/>
      <c r="R981" s="76"/>
      <c r="S981" s="76"/>
      <c r="T981" s="76"/>
      <c r="U981" s="76"/>
      <c r="V981" s="76"/>
    </row>
    <row r="982">
      <c r="A982" s="76"/>
      <c r="B982" s="76"/>
      <c r="C982" s="76"/>
      <c r="D982" s="76"/>
      <c r="E982" s="76"/>
      <c r="F982" s="76"/>
      <c r="G982" s="173"/>
      <c r="H982" s="76"/>
      <c r="I982" s="76"/>
      <c r="J982" s="76"/>
      <c r="K982" s="76"/>
      <c r="L982" s="76"/>
      <c r="M982" s="76"/>
      <c r="N982" s="76"/>
      <c r="O982" s="76"/>
      <c r="P982" s="76"/>
      <c r="Q982" s="76"/>
      <c r="R982" s="76"/>
      <c r="S982" s="76"/>
      <c r="T982" s="76"/>
      <c r="U982" s="76"/>
      <c r="V982" s="76"/>
    </row>
    <row r="983">
      <c r="A983" s="76"/>
      <c r="B983" s="76"/>
      <c r="C983" s="76"/>
      <c r="D983" s="76"/>
      <c r="E983" s="76"/>
      <c r="F983" s="76"/>
      <c r="G983" s="173"/>
      <c r="H983" s="76"/>
      <c r="I983" s="76"/>
      <c r="J983" s="76"/>
      <c r="K983" s="76"/>
      <c r="L983" s="76"/>
      <c r="M983" s="76"/>
      <c r="N983" s="76"/>
      <c r="O983" s="76"/>
      <c r="P983" s="76"/>
      <c r="Q983" s="76"/>
      <c r="R983" s="76"/>
      <c r="S983" s="76"/>
      <c r="T983" s="76"/>
      <c r="U983" s="76"/>
      <c r="V983" s="76"/>
    </row>
    <row r="984">
      <c r="A984" s="76"/>
      <c r="B984" s="76"/>
      <c r="C984" s="76"/>
      <c r="D984" s="76"/>
      <c r="E984" s="76"/>
      <c r="F984" s="76"/>
      <c r="G984" s="173"/>
      <c r="H984" s="76"/>
      <c r="I984" s="76"/>
      <c r="J984" s="76"/>
      <c r="K984" s="76"/>
      <c r="L984" s="76"/>
      <c r="M984" s="76"/>
      <c r="N984" s="76"/>
      <c r="O984" s="76"/>
      <c r="P984" s="76"/>
      <c r="Q984" s="76"/>
      <c r="R984" s="76"/>
      <c r="S984" s="76"/>
      <c r="T984" s="76"/>
      <c r="U984" s="76"/>
      <c r="V984" s="76"/>
    </row>
    <row r="985">
      <c r="A985" s="76"/>
      <c r="B985" s="76"/>
      <c r="C985" s="76"/>
      <c r="D985" s="76"/>
      <c r="E985" s="76"/>
      <c r="F985" s="76"/>
      <c r="G985" s="173"/>
      <c r="H985" s="76"/>
      <c r="J985" s="76"/>
      <c r="K985" s="76"/>
      <c r="L985" s="76"/>
      <c r="M985" s="76"/>
      <c r="N985" s="76"/>
      <c r="O985" s="76"/>
      <c r="P985" s="76"/>
      <c r="Q985" s="76"/>
      <c r="R985" s="76"/>
      <c r="S985" s="76"/>
      <c r="T985" s="76"/>
      <c r="U985" s="76"/>
      <c r="V985" s="76"/>
    </row>
    <row r="986">
      <c r="A986" s="76"/>
      <c r="B986" s="76"/>
      <c r="C986" s="76"/>
      <c r="D986" s="76"/>
      <c r="E986" s="76"/>
      <c r="F986" s="76"/>
      <c r="G986" s="173"/>
      <c r="H986" s="76"/>
      <c r="J986" s="76"/>
      <c r="K986" s="76"/>
      <c r="L986" s="76"/>
      <c r="M986" s="76"/>
      <c r="N986" s="76"/>
      <c r="O986" s="76"/>
      <c r="P986" s="76"/>
      <c r="Q986" s="76"/>
      <c r="R986" s="76"/>
      <c r="S986" s="76"/>
      <c r="T986" s="76"/>
      <c r="U986" s="76"/>
      <c r="V986" s="76"/>
    </row>
    <row r="987">
      <c r="A987" s="76"/>
      <c r="B987" s="76"/>
      <c r="C987" s="76"/>
      <c r="D987" s="76"/>
      <c r="E987" s="76"/>
      <c r="F987" s="76"/>
      <c r="G987" s="173"/>
      <c r="H987" s="76"/>
      <c r="J987" s="76"/>
      <c r="K987" s="76"/>
      <c r="L987" s="76"/>
      <c r="M987" s="76"/>
      <c r="N987" s="76"/>
      <c r="O987" s="76"/>
      <c r="P987" s="76"/>
      <c r="Q987" s="76"/>
      <c r="R987" s="76"/>
      <c r="S987" s="76"/>
      <c r="T987" s="76"/>
      <c r="U987" s="76"/>
      <c r="V987" s="76"/>
    </row>
    <row r="988">
      <c r="A988" s="76"/>
      <c r="B988" s="76"/>
      <c r="C988" s="76"/>
      <c r="D988" s="76"/>
      <c r="E988" s="76"/>
      <c r="F988" s="76"/>
      <c r="G988" s="173"/>
      <c r="H988" s="76"/>
      <c r="J988" s="76"/>
      <c r="K988" s="76"/>
      <c r="L988" s="76"/>
      <c r="M988" s="76"/>
      <c r="N988" s="76"/>
      <c r="O988" s="76"/>
      <c r="P988" s="76"/>
      <c r="Q988" s="76"/>
      <c r="R988" s="76"/>
      <c r="S988" s="76"/>
      <c r="T988" s="76"/>
      <c r="U988" s="76"/>
      <c r="V988" s="76"/>
    </row>
    <row r="989">
      <c r="A989" s="76"/>
      <c r="B989" s="76"/>
      <c r="C989" s="76"/>
      <c r="D989" s="76"/>
      <c r="E989" s="76"/>
      <c r="F989" s="76"/>
      <c r="G989" s="173"/>
      <c r="H989" s="76"/>
      <c r="J989" s="76"/>
      <c r="K989" s="76"/>
      <c r="L989" s="76"/>
      <c r="M989" s="76"/>
      <c r="N989" s="76"/>
      <c r="O989" s="76"/>
      <c r="P989" s="76"/>
      <c r="Q989" s="76"/>
      <c r="R989" s="76"/>
      <c r="S989" s="76"/>
      <c r="T989" s="76"/>
      <c r="U989" s="76"/>
      <c r="V989" s="76"/>
    </row>
    <row r="990">
      <c r="A990" s="76"/>
      <c r="B990" s="76"/>
      <c r="C990" s="76"/>
      <c r="D990" s="76"/>
      <c r="E990" s="76"/>
      <c r="F990" s="76"/>
      <c r="G990" s="173"/>
      <c r="H990" s="76"/>
      <c r="J990" s="76"/>
      <c r="K990" s="76"/>
      <c r="L990" s="76"/>
      <c r="M990" s="76"/>
      <c r="N990" s="76"/>
      <c r="O990" s="76"/>
      <c r="P990" s="76"/>
      <c r="Q990" s="76"/>
      <c r="R990" s="76"/>
      <c r="S990" s="76"/>
      <c r="T990" s="76"/>
      <c r="U990" s="76"/>
      <c r="V990" s="76"/>
    </row>
    <row r="991">
      <c r="A991" s="76"/>
      <c r="B991" s="76"/>
      <c r="C991" s="76"/>
      <c r="D991" s="76"/>
      <c r="E991" s="76"/>
      <c r="F991" s="76"/>
      <c r="G991" s="173"/>
      <c r="H991" s="76"/>
      <c r="J991" s="76"/>
      <c r="K991" s="76"/>
      <c r="L991" s="76"/>
      <c r="M991" s="76"/>
      <c r="N991" s="76"/>
      <c r="O991" s="76"/>
      <c r="P991" s="76"/>
      <c r="Q991" s="76"/>
      <c r="R991" s="76"/>
      <c r="S991" s="76"/>
      <c r="T991" s="76"/>
      <c r="U991" s="76"/>
      <c r="V991" s="76"/>
    </row>
    <row r="992">
      <c r="A992" s="76"/>
      <c r="B992" s="76"/>
      <c r="C992" s="76"/>
      <c r="D992" s="76"/>
      <c r="E992" s="76"/>
      <c r="F992" s="76"/>
      <c r="G992" s="173"/>
      <c r="H992" s="76"/>
      <c r="J992" s="76"/>
      <c r="K992" s="76"/>
      <c r="L992" s="76"/>
      <c r="M992" s="76"/>
      <c r="N992" s="76"/>
      <c r="O992" s="76"/>
      <c r="P992" s="76"/>
      <c r="Q992" s="76"/>
      <c r="R992" s="76"/>
      <c r="S992" s="76"/>
      <c r="T992" s="76"/>
      <c r="U992" s="76"/>
      <c r="V992" s="76"/>
    </row>
    <row r="993">
      <c r="A993" s="76"/>
      <c r="B993" s="76"/>
      <c r="C993" s="76"/>
      <c r="D993" s="76"/>
      <c r="E993" s="76"/>
      <c r="F993" s="76"/>
      <c r="G993" s="173"/>
      <c r="H993" s="76"/>
      <c r="J993" s="76"/>
      <c r="K993" s="76"/>
      <c r="L993" s="76"/>
      <c r="M993" s="76"/>
      <c r="N993" s="76"/>
      <c r="O993" s="76"/>
      <c r="P993" s="76"/>
      <c r="Q993" s="76"/>
      <c r="R993" s="76"/>
      <c r="S993" s="76"/>
      <c r="T993" s="76"/>
      <c r="U993" s="76"/>
      <c r="V993" s="76"/>
    </row>
    <row r="994">
      <c r="A994" s="76"/>
      <c r="B994" s="76"/>
      <c r="C994" s="76"/>
      <c r="D994" s="76"/>
      <c r="E994" s="76"/>
      <c r="F994" s="76"/>
      <c r="G994" s="173"/>
      <c r="H994" s="76"/>
      <c r="J994" s="76"/>
      <c r="K994" s="76"/>
      <c r="L994" s="76"/>
      <c r="M994" s="76"/>
      <c r="N994" s="76"/>
      <c r="O994" s="76"/>
      <c r="P994" s="76"/>
      <c r="Q994" s="76"/>
      <c r="R994" s="76"/>
      <c r="S994" s="76"/>
      <c r="T994" s="76"/>
      <c r="U994" s="76"/>
      <c r="V994" s="76"/>
    </row>
    <row r="995">
      <c r="A995" s="76"/>
      <c r="B995" s="76"/>
      <c r="C995" s="76"/>
      <c r="D995" s="76"/>
      <c r="E995" s="76"/>
      <c r="F995" s="76"/>
      <c r="G995" s="173"/>
      <c r="H995" s="76"/>
      <c r="J995" s="76"/>
      <c r="K995" s="76"/>
      <c r="L995" s="76"/>
      <c r="M995" s="76"/>
      <c r="N995" s="76"/>
      <c r="O995" s="76"/>
      <c r="P995" s="76"/>
      <c r="Q995" s="76"/>
      <c r="R995" s="76"/>
      <c r="S995" s="76"/>
      <c r="T995" s="76"/>
      <c r="U995" s="76"/>
      <c r="V995" s="76"/>
    </row>
    <row r="996">
      <c r="A996" s="76"/>
      <c r="B996" s="76"/>
      <c r="C996" s="76"/>
      <c r="D996" s="76"/>
      <c r="E996" s="76"/>
      <c r="F996" s="76"/>
      <c r="G996" s="173"/>
      <c r="H996" s="76"/>
      <c r="J996" s="76"/>
      <c r="K996" s="76"/>
      <c r="L996" s="76"/>
      <c r="M996" s="76"/>
      <c r="N996" s="76"/>
      <c r="O996" s="76"/>
      <c r="P996" s="76"/>
      <c r="Q996" s="76"/>
      <c r="R996" s="76"/>
      <c r="S996" s="76"/>
      <c r="T996" s="76"/>
      <c r="U996" s="76"/>
      <c r="V996" s="76"/>
    </row>
    <row r="997">
      <c r="A997" s="76"/>
      <c r="B997" s="76"/>
      <c r="C997" s="76"/>
      <c r="D997" s="76"/>
      <c r="E997" s="76"/>
      <c r="F997" s="76"/>
      <c r="G997" s="173"/>
      <c r="H997" s="76"/>
      <c r="J997" s="76"/>
      <c r="K997" s="76"/>
      <c r="L997" s="76"/>
      <c r="M997" s="76"/>
      <c r="N997" s="76"/>
      <c r="O997" s="76"/>
      <c r="P997" s="76"/>
      <c r="Q997" s="76"/>
      <c r="R997" s="76"/>
      <c r="S997" s="76"/>
      <c r="T997" s="76"/>
      <c r="U997" s="76"/>
      <c r="V997" s="76"/>
    </row>
    <row r="998">
      <c r="A998" s="76"/>
      <c r="B998" s="76"/>
      <c r="C998" s="76"/>
      <c r="D998" s="76"/>
      <c r="E998" s="76"/>
      <c r="F998" s="76"/>
      <c r="G998" s="173"/>
      <c r="H998" s="76"/>
      <c r="J998" s="76"/>
      <c r="K998" s="76"/>
      <c r="L998" s="76"/>
      <c r="M998" s="76"/>
      <c r="N998" s="76"/>
      <c r="O998" s="76"/>
      <c r="P998" s="76"/>
      <c r="Q998" s="76"/>
      <c r="R998" s="76"/>
      <c r="S998" s="76"/>
      <c r="T998" s="76"/>
      <c r="U998" s="76"/>
      <c r="V998" s="76"/>
    </row>
    <row r="999">
      <c r="A999" s="76"/>
      <c r="B999" s="76"/>
      <c r="C999" s="76"/>
      <c r="D999" s="76"/>
      <c r="E999" s="76"/>
      <c r="F999" s="76"/>
      <c r="G999" s="173"/>
      <c r="H999" s="76"/>
      <c r="J999" s="76"/>
      <c r="K999" s="76"/>
      <c r="L999" s="76"/>
      <c r="M999" s="76"/>
      <c r="N999" s="76"/>
      <c r="O999" s="76"/>
      <c r="P999" s="76"/>
      <c r="Q999" s="76"/>
      <c r="R999" s="76"/>
      <c r="S999" s="76"/>
      <c r="T999" s="76"/>
      <c r="U999" s="76"/>
      <c r="V999" s="76"/>
    </row>
    <row r="1000">
      <c r="A1000" s="76"/>
      <c r="B1000" s="76"/>
      <c r="C1000" s="76"/>
      <c r="D1000" s="76"/>
      <c r="E1000" s="76"/>
      <c r="F1000" s="76"/>
      <c r="G1000" s="173"/>
      <c r="H1000" s="76"/>
      <c r="J1000" s="76"/>
      <c r="K1000" s="76"/>
      <c r="L1000" s="76"/>
      <c r="M1000" s="76"/>
      <c r="N1000" s="76"/>
      <c r="O1000" s="76"/>
      <c r="P1000" s="76"/>
      <c r="Q1000" s="76"/>
      <c r="R1000" s="76"/>
      <c r="S1000" s="76"/>
      <c r="T1000" s="76"/>
      <c r="U1000" s="76"/>
      <c r="V1000" s="76"/>
    </row>
    <row r="1001">
      <c r="A1001" s="76"/>
      <c r="B1001" s="76"/>
      <c r="C1001" s="76"/>
      <c r="D1001" s="76"/>
      <c r="E1001" s="76"/>
      <c r="F1001" s="76"/>
      <c r="G1001" s="173"/>
      <c r="H1001" s="76"/>
      <c r="J1001" s="76"/>
      <c r="K1001" s="76"/>
      <c r="L1001" s="76"/>
      <c r="M1001" s="76"/>
      <c r="N1001" s="76"/>
      <c r="O1001" s="76"/>
      <c r="P1001" s="76"/>
      <c r="Q1001" s="76"/>
      <c r="R1001" s="76"/>
      <c r="S1001" s="76"/>
      <c r="T1001" s="76"/>
      <c r="U1001" s="76"/>
      <c r="V1001" s="76"/>
    </row>
  </sheetData>
  <printOptions/>
  <pageMargins bottom="0.75" footer="0.0" header="0.0" left="0.7" right="0.7" top="0.75"/>
  <pageSetup orientation="landscape"/>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6" width="23.0"/>
    <col customWidth="1" min="7" max="7" width="25.43"/>
    <col customWidth="1" min="8" max="8" width="22.0"/>
    <col customWidth="1" min="9" max="9" width="23.0"/>
    <col customWidth="1" min="10" max="10" width="22.0"/>
    <col customWidth="1" min="11" max="11" width="20.14"/>
    <col customWidth="1" min="12" max="12" width="22.43"/>
    <col customWidth="1" min="13" max="16" width="21.0"/>
    <col customWidth="1" min="17" max="22" width="10.71"/>
  </cols>
  <sheetData>
    <row r="1">
      <c r="A1" s="160"/>
      <c r="B1" s="204" t="s">
        <v>1633</v>
      </c>
      <c r="C1" s="162" t="s">
        <v>1634</v>
      </c>
      <c r="D1" s="204" t="s">
        <v>1635</v>
      </c>
      <c r="E1" s="162" t="s">
        <v>1636</v>
      </c>
      <c r="F1" s="205" t="s">
        <v>1676</v>
      </c>
      <c r="G1" s="205" t="s">
        <v>1677</v>
      </c>
      <c r="H1" s="205" t="s">
        <v>1678</v>
      </c>
      <c r="I1" s="205" t="s">
        <v>1679</v>
      </c>
      <c r="J1" s="206">
        <v>44582.0</v>
      </c>
      <c r="K1" s="206">
        <v>44613.0</v>
      </c>
      <c r="L1" s="206">
        <v>44641.0</v>
      </c>
      <c r="M1" s="206">
        <v>44672.0</v>
      </c>
      <c r="N1" s="207">
        <v>44702.0</v>
      </c>
      <c r="O1" s="207">
        <v>44733.0</v>
      </c>
      <c r="P1" s="207">
        <v>44763.0</v>
      </c>
      <c r="Q1" s="163"/>
      <c r="R1" s="163"/>
      <c r="S1" s="163"/>
      <c r="T1" s="163"/>
      <c r="U1" s="163"/>
      <c r="V1" s="163"/>
    </row>
    <row r="2">
      <c r="A2" s="165"/>
      <c r="B2" s="208"/>
      <c r="C2" s="166"/>
      <c r="D2" s="166"/>
      <c r="E2" s="167"/>
      <c r="F2" s="209"/>
      <c r="G2" s="166"/>
      <c r="H2" s="166"/>
      <c r="I2" s="166"/>
      <c r="J2" s="166"/>
      <c r="K2" s="166"/>
      <c r="L2" s="166"/>
      <c r="M2" s="166"/>
      <c r="N2" s="166"/>
      <c r="O2" s="166"/>
      <c r="P2" s="166"/>
      <c r="Q2" s="76"/>
      <c r="R2" s="76"/>
      <c r="S2" s="76"/>
      <c r="T2" s="76"/>
      <c r="U2" s="76"/>
      <c r="V2" s="76"/>
    </row>
    <row r="3">
      <c r="A3" s="168" t="s">
        <v>1637</v>
      </c>
      <c r="B3" s="169">
        <v>49062.0</v>
      </c>
      <c r="C3" s="170">
        <v>70027.0</v>
      </c>
      <c r="D3" s="170">
        <v>82949.0</v>
      </c>
      <c r="E3" s="171">
        <v>86708.0</v>
      </c>
      <c r="F3" s="210">
        <v>26388.0</v>
      </c>
      <c r="G3" s="170"/>
      <c r="H3" s="170"/>
      <c r="I3" s="170"/>
      <c r="J3" s="170"/>
      <c r="K3" s="170"/>
      <c r="L3" s="170"/>
      <c r="M3" s="170"/>
      <c r="N3" s="170"/>
      <c r="O3" s="170"/>
      <c r="P3" s="170"/>
      <c r="Q3" s="211"/>
      <c r="R3" s="211"/>
      <c r="S3" s="211"/>
      <c r="T3" s="211"/>
      <c r="U3" s="211"/>
      <c r="V3" s="211"/>
    </row>
    <row r="4">
      <c r="A4" s="168" t="s">
        <v>1638</v>
      </c>
      <c r="B4" s="169">
        <v>-7359.3</v>
      </c>
      <c r="C4" s="170">
        <v>-10504.05000000001</v>
      </c>
      <c r="D4" s="170">
        <v>-12442.350000000002</v>
      </c>
      <c r="E4" s="171">
        <v>-13006.200000000004</v>
      </c>
      <c r="F4" s="210">
        <v>-3958.200000000004</v>
      </c>
      <c r="G4" s="170"/>
      <c r="H4" s="170"/>
      <c r="I4" s="170"/>
      <c r="J4" s="170"/>
      <c r="K4" s="170"/>
      <c r="L4" s="170"/>
      <c r="M4" s="170"/>
      <c r="N4" s="170"/>
      <c r="O4" s="170"/>
      <c r="P4" s="170"/>
      <c r="Q4" s="211"/>
      <c r="R4" s="211"/>
      <c r="S4" s="211"/>
      <c r="T4" s="211"/>
      <c r="U4" s="211"/>
      <c r="V4" s="211"/>
    </row>
    <row r="5">
      <c r="A5" s="168" t="s">
        <v>1639</v>
      </c>
      <c r="B5" s="169">
        <v>808.2</v>
      </c>
      <c r="C5" s="170">
        <v>957.3600000000001</v>
      </c>
      <c r="D5" s="170">
        <v>1315.1200000000001</v>
      </c>
      <c r="E5" s="171">
        <v>1303.8899999999999</v>
      </c>
      <c r="F5" s="210">
        <v>520.8600000000004</v>
      </c>
      <c r="G5" s="170"/>
      <c r="H5" s="170"/>
      <c r="I5" s="170"/>
      <c r="J5" s="170"/>
      <c r="K5" s="170"/>
      <c r="L5" s="170"/>
      <c r="M5" s="170"/>
      <c r="N5" s="170"/>
      <c r="O5" s="170"/>
      <c r="P5" s="170"/>
      <c r="Q5" s="211"/>
      <c r="R5" s="211"/>
      <c r="S5" s="211"/>
      <c r="T5" s="211"/>
      <c r="U5" s="211"/>
      <c r="V5" s="211"/>
    </row>
    <row r="6">
      <c r="A6" s="168" t="s">
        <v>1640</v>
      </c>
      <c r="B6" s="169">
        <v>-39.99</v>
      </c>
      <c r="C6" s="170">
        <v>-39.99</v>
      </c>
      <c r="D6" s="170">
        <v>-39.99</v>
      </c>
      <c r="E6" s="171">
        <v>-39.99</v>
      </c>
      <c r="F6" s="210">
        <v>-39.99</v>
      </c>
      <c r="G6" s="170"/>
      <c r="H6" s="170"/>
      <c r="I6" s="170"/>
      <c r="J6" s="170"/>
      <c r="K6" s="170"/>
      <c r="L6" s="170"/>
      <c r="M6" s="170"/>
      <c r="N6" s="170"/>
      <c r="O6" s="170"/>
      <c r="P6" s="170"/>
      <c r="Q6" s="211"/>
      <c r="R6" s="211"/>
      <c r="S6" s="211"/>
      <c r="T6" s="211"/>
      <c r="U6" s="211"/>
      <c r="V6" s="211"/>
    </row>
    <row r="7">
      <c r="A7" s="172" t="s">
        <v>1641</v>
      </c>
      <c r="B7" s="169" t="s">
        <v>1642</v>
      </c>
      <c r="C7" s="170">
        <v>0.0</v>
      </c>
      <c r="D7" s="170">
        <v>0.0</v>
      </c>
      <c r="E7" s="171">
        <v>0.0</v>
      </c>
      <c r="F7" s="210">
        <v>0.0</v>
      </c>
      <c r="G7" s="170"/>
      <c r="H7" s="170"/>
      <c r="I7" s="170"/>
      <c r="J7" s="170"/>
      <c r="K7" s="170"/>
      <c r="L7" s="170"/>
      <c r="M7" s="170"/>
      <c r="N7" s="170"/>
      <c r="O7" s="170"/>
      <c r="P7" s="170"/>
      <c r="Q7" s="211"/>
      <c r="R7" s="211"/>
      <c r="S7" s="211"/>
      <c r="T7" s="211"/>
      <c r="U7" s="211"/>
      <c r="V7" s="211"/>
    </row>
    <row r="8">
      <c r="A8" s="172" t="s">
        <v>1643</v>
      </c>
      <c r="B8" s="169" t="s">
        <v>1642</v>
      </c>
      <c r="C8" s="170">
        <v>420.0</v>
      </c>
      <c r="D8" s="170">
        <v>0.0</v>
      </c>
      <c r="E8" s="171">
        <v>0.0</v>
      </c>
      <c r="F8" s="210">
        <v>0.0</v>
      </c>
      <c r="G8" s="170"/>
      <c r="H8" s="170"/>
      <c r="I8" s="170"/>
      <c r="J8" s="170"/>
      <c r="K8" s="170"/>
      <c r="L8" s="170"/>
      <c r="M8" s="170"/>
      <c r="N8" s="170"/>
      <c r="O8" s="170"/>
      <c r="P8" s="170"/>
      <c r="Q8" s="211"/>
      <c r="R8" s="211"/>
      <c r="S8" s="211"/>
      <c r="T8" s="211"/>
      <c r="U8" s="211"/>
      <c r="V8" s="211"/>
    </row>
    <row r="9">
      <c r="A9" s="168" t="s">
        <v>1644</v>
      </c>
      <c r="B9" s="169">
        <v>3055.76</v>
      </c>
      <c r="C9" s="170">
        <v>4391.3</v>
      </c>
      <c r="D9" s="170">
        <v>5454.090000000002</v>
      </c>
      <c r="E9" s="171">
        <v>5831.880000000005</v>
      </c>
      <c r="F9" s="210">
        <v>1730.0100000000004</v>
      </c>
      <c r="G9" s="170"/>
      <c r="H9" s="170"/>
      <c r="I9" s="170"/>
      <c r="J9" s="170"/>
      <c r="K9" s="170"/>
      <c r="L9" s="170"/>
      <c r="M9" s="170"/>
      <c r="N9" s="170"/>
      <c r="O9" s="170"/>
      <c r="P9" s="170"/>
      <c r="Q9" s="211"/>
      <c r="R9" s="211"/>
      <c r="S9" s="211"/>
      <c r="T9" s="211"/>
      <c r="U9" s="211"/>
      <c r="V9" s="211"/>
    </row>
    <row r="10">
      <c r="A10" s="168" t="s">
        <v>1645</v>
      </c>
      <c r="B10" s="169">
        <v>-421.84</v>
      </c>
      <c r="C10" s="170">
        <v>-520.8900000000001</v>
      </c>
      <c r="D10" s="170">
        <v>-667.48</v>
      </c>
      <c r="E10" s="171">
        <v>-759.6399999999999</v>
      </c>
      <c r="F10" s="210">
        <v>-283.25</v>
      </c>
      <c r="G10" s="170"/>
      <c r="H10" s="170"/>
      <c r="I10" s="170"/>
      <c r="J10" s="170"/>
      <c r="K10" s="170"/>
      <c r="L10" s="170"/>
      <c r="M10" s="170"/>
      <c r="N10" s="170"/>
      <c r="O10" s="170"/>
      <c r="P10" s="170"/>
      <c r="Q10" s="211"/>
      <c r="R10" s="211"/>
      <c r="S10" s="211"/>
      <c r="T10" s="211"/>
      <c r="U10" s="211"/>
      <c r="V10" s="211"/>
    </row>
    <row r="11">
      <c r="A11" s="168" t="s">
        <v>1646</v>
      </c>
      <c r="B11" s="169">
        <v>-407.82</v>
      </c>
      <c r="C11" s="170">
        <v>-564.22</v>
      </c>
      <c r="D11" s="170">
        <v>-681.5900000000001</v>
      </c>
      <c r="E11" s="171">
        <v>-686.7200000000003</v>
      </c>
      <c r="F11" s="210">
        <v>-264.1000000000001</v>
      </c>
      <c r="G11" s="170"/>
      <c r="H11" s="170"/>
      <c r="I11" s="170"/>
      <c r="J11" s="170"/>
      <c r="K11" s="170"/>
      <c r="L11" s="170"/>
      <c r="M11" s="170"/>
      <c r="N11" s="170"/>
      <c r="O11" s="170"/>
      <c r="P11" s="170"/>
      <c r="Q11" s="211"/>
      <c r="R11" s="211"/>
      <c r="S11" s="211"/>
      <c r="T11" s="211"/>
      <c r="U11" s="211"/>
      <c r="V11" s="211"/>
    </row>
    <row r="12">
      <c r="A12" s="168" t="s">
        <v>1647</v>
      </c>
      <c r="B12" s="169">
        <v>-6735.0</v>
      </c>
      <c r="C12" s="170">
        <v>-7978.0</v>
      </c>
      <c r="D12" s="170">
        <v>-10893.650000000001</v>
      </c>
      <c r="E12" s="171">
        <v>-10811.27</v>
      </c>
      <c r="F12" s="210">
        <v>-4340.51</v>
      </c>
      <c r="G12" s="170"/>
      <c r="H12" s="170"/>
      <c r="I12" s="170"/>
      <c r="J12" s="170"/>
      <c r="K12" s="170"/>
      <c r="L12" s="170"/>
      <c r="M12" s="170"/>
      <c r="N12" s="170"/>
      <c r="O12" s="170"/>
      <c r="P12" s="170"/>
      <c r="Q12" s="211"/>
      <c r="R12" s="211"/>
      <c r="S12" s="211"/>
      <c r="T12" s="211"/>
      <c r="U12" s="211"/>
      <c r="V12" s="211"/>
    </row>
    <row r="13">
      <c r="A13" s="169" t="s">
        <v>1648</v>
      </c>
      <c r="B13" s="169">
        <v>25.34</v>
      </c>
      <c r="C13" s="170">
        <v>0.0</v>
      </c>
      <c r="D13" s="170">
        <v>0.0</v>
      </c>
      <c r="E13" s="171">
        <v>0.0</v>
      </c>
      <c r="F13" s="210">
        <v>0.0</v>
      </c>
      <c r="G13" s="170"/>
      <c r="H13" s="170"/>
      <c r="I13" s="170"/>
      <c r="J13" s="170"/>
      <c r="K13" s="170"/>
      <c r="L13" s="170"/>
      <c r="M13" s="170"/>
      <c r="N13" s="170"/>
      <c r="O13" s="170"/>
      <c r="P13" s="170"/>
      <c r="Q13" s="211"/>
      <c r="R13" s="211"/>
      <c r="S13" s="211"/>
      <c r="T13" s="211"/>
      <c r="U13" s="211"/>
      <c r="V13" s="211"/>
    </row>
    <row r="14">
      <c r="A14" s="174" t="s">
        <v>1649</v>
      </c>
      <c r="B14" s="175">
        <v>2633.92</v>
      </c>
      <c r="C14" s="175">
        <f t="shared" ref="C14:F14" si="1">SUM(C9:C10)</f>
        <v>3870.41</v>
      </c>
      <c r="D14" s="175">
        <f t="shared" si="1"/>
        <v>4786.61</v>
      </c>
      <c r="E14" s="175">
        <f t="shared" si="1"/>
        <v>5072.24</v>
      </c>
      <c r="F14" s="175">
        <f t="shared" si="1"/>
        <v>1446.76</v>
      </c>
      <c r="G14" s="175"/>
      <c r="H14" s="175"/>
      <c r="I14" s="175"/>
      <c r="J14" s="175"/>
      <c r="K14" s="175"/>
      <c r="L14" s="175"/>
      <c r="M14" s="175"/>
      <c r="N14" s="175"/>
      <c r="O14" s="175"/>
      <c r="P14" s="175"/>
      <c r="Q14" s="211"/>
      <c r="R14" s="211"/>
      <c r="S14" s="211"/>
      <c r="T14" s="211"/>
      <c r="U14" s="211"/>
      <c r="V14" s="211"/>
    </row>
    <row r="15">
      <c r="A15" s="176" t="s">
        <v>1650</v>
      </c>
      <c r="B15" s="176">
        <f t="shared" ref="B15:E15" si="2">SUM(B3:B13)-B14</f>
        <v>35353.43</v>
      </c>
      <c r="C15" s="176">
        <f t="shared" si="2"/>
        <v>52318.1</v>
      </c>
      <c r="D15" s="176">
        <f t="shared" si="2"/>
        <v>60206.54</v>
      </c>
      <c r="E15" s="176">
        <f t="shared" si="2"/>
        <v>63467.71</v>
      </c>
      <c r="F15" s="212">
        <f>SUM(F3:F14)*2</f>
        <v>42399.16</v>
      </c>
      <c r="G15" s="212">
        <f>45000</f>
        <v>45000</v>
      </c>
      <c r="H15" s="213">
        <v>60206.539999999986</v>
      </c>
      <c r="I15" s="213">
        <v>60206.539999999986</v>
      </c>
      <c r="J15" s="212">
        <v>39505.64</v>
      </c>
      <c r="K15" s="212">
        <v>42505.64</v>
      </c>
      <c r="L15" s="213">
        <v>63467.70999999998</v>
      </c>
      <c r="M15" s="213">
        <v>63467.70999999998</v>
      </c>
      <c r="N15" s="213">
        <v>63467.70999999998</v>
      </c>
      <c r="O15" s="213">
        <v>63467.70999999998</v>
      </c>
      <c r="P15" s="213">
        <v>63467.70999999998</v>
      </c>
      <c r="Q15" s="214"/>
      <c r="R15" s="214"/>
      <c r="S15" s="214"/>
      <c r="T15" s="214"/>
      <c r="U15" s="214"/>
      <c r="V15" s="214"/>
    </row>
    <row r="16">
      <c r="A16" s="182" t="s">
        <v>1651</v>
      </c>
      <c r="B16" s="177">
        <v>4572.0</v>
      </c>
      <c r="C16" s="177">
        <v>6207.0</v>
      </c>
      <c r="D16" s="177">
        <v>5898.77</v>
      </c>
      <c r="E16" s="177">
        <v>6518.0</v>
      </c>
      <c r="F16" s="177">
        <v>1000.0</v>
      </c>
      <c r="G16" s="177">
        <v>4518.0</v>
      </c>
      <c r="H16" s="177">
        <v>5518.0</v>
      </c>
      <c r="I16" s="177">
        <v>7518.0</v>
      </c>
      <c r="J16" s="177">
        <v>2500.0</v>
      </c>
      <c r="K16" s="177">
        <v>3000.0</v>
      </c>
      <c r="L16" s="177">
        <v>6518.0</v>
      </c>
      <c r="M16" s="177">
        <v>8000.0</v>
      </c>
      <c r="N16" s="177">
        <v>9000.0</v>
      </c>
      <c r="O16" s="177">
        <v>12000.0</v>
      </c>
      <c r="P16" s="177">
        <v>14000.0</v>
      </c>
      <c r="Q16" s="214"/>
      <c r="R16" s="214"/>
      <c r="S16" s="214"/>
      <c r="T16" s="214"/>
      <c r="U16" s="214"/>
      <c r="V16" s="214"/>
    </row>
    <row r="17">
      <c r="A17" s="183"/>
      <c r="B17" s="166"/>
      <c r="C17" s="166"/>
      <c r="D17" s="166"/>
      <c r="E17" s="166"/>
      <c r="F17" s="166"/>
      <c r="G17" s="166"/>
      <c r="H17" s="166"/>
      <c r="I17" s="166"/>
      <c r="J17" s="166"/>
      <c r="K17" s="166"/>
      <c r="L17" s="166"/>
      <c r="M17" s="166"/>
      <c r="N17" s="166"/>
      <c r="O17" s="166"/>
      <c r="P17" s="166"/>
      <c r="Q17" s="76"/>
      <c r="R17" s="76"/>
      <c r="S17" s="76"/>
      <c r="T17" s="76"/>
      <c r="U17" s="76"/>
      <c r="V17" s="76"/>
    </row>
    <row r="18">
      <c r="A18" s="170" t="s">
        <v>1652</v>
      </c>
      <c r="B18" s="170">
        <v>14987.06</v>
      </c>
      <c r="C18" s="170">
        <v>26317.87</v>
      </c>
      <c r="D18" s="170">
        <v>30907.44</v>
      </c>
      <c r="E18" s="170">
        <v>24200.81</v>
      </c>
      <c r="F18" s="169">
        <f t="shared" ref="F18:G18" si="3">9179.17*2+2000</f>
        <v>20358.34</v>
      </c>
      <c r="G18" s="169">
        <f t="shared" si="3"/>
        <v>20358.34</v>
      </c>
      <c r="H18" s="170">
        <v>30907.44</v>
      </c>
      <c r="I18" s="170">
        <v>30907.44</v>
      </c>
      <c r="J18" s="169">
        <v>16358.34</v>
      </c>
      <c r="K18" s="169">
        <v>18358.34</v>
      </c>
      <c r="L18" s="170">
        <v>24200.81</v>
      </c>
      <c r="M18" s="170">
        <v>24200.81</v>
      </c>
      <c r="N18" s="170">
        <v>24200.81</v>
      </c>
      <c r="O18" s="170">
        <v>24200.81</v>
      </c>
      <c r="P18" s="170">
        <v>24200.81</v>
      </c>
      <c r="Q18" s="211"/>
      <c r="R18" s="211"/>
      <c r="S18" s="211"/>
      <c r="T18" s="211"/>
      <c r="U18" s="211"/>
      <c r="V18" s="211"/>
    </row>
    <row r="19">
      <c r="A19" s="170" t="s">
        <v>1653</v>
      </c>
      <c r="B19" s="171">
        <v>1200.0</v>
      </c>
      <c r="C19" s="171">
        <v>1200.0</v>
      </c>
      <c r="D19" s="171">
        <v>1200.0</v>
      </c>
      <c r="E19" s="171"/>
      <c r="F19" s="171"/>
      <c r="G19" s="171"/>
      <c r="H19" s="171"/>
      <c r="I19" s="171"/>
      <c r="J19" s="171"/>
      <c r="K19" s="171"/>
      <c r="L19" s="171"/>
      <c r="M19" s="171"/>
      <c r="N19" s="171"/>
      <c r="O19" s="171"/>
      <c r="P19" s="171"/>
      <c r="Q19" s="211"/>
      <c r="R19" s="211"/>
      <c r="S19" s="211"/>
      <c r="T19" s="211"/>
      <c r="U19" s="211"/>
      <c r="V19" s="211"/>
    </row>
    <row r="20">
      <c r="A20" s="179" t="s">
        <v>1654</v>
      </c>
      <c r="B20" s="180">
        <v>1375.0</v>
      </c>
      <c r="C20" s="180">
        <v>3161.0</v>
      </c>
      <c r="D20" s="180">
        <v>3741.05</v>
      </c>
      <c r="E20" s="180">
        <v>4429.0</v>
      </c>
      <c r="F20" s="180">
        <v>0.0</v>
      </c>
      <c r="G20" s="180">
        <v>4429.0</v>
      </c>
      <c r="H20" s="180">
        <v>3429.0</v>
      </c>
      <c r="I20" s="180">
        <v>3500.0</v>
      </c>
      <c r="J20" s="180">
        <v>1000.0</v>
      </c>
      <c r="K20" s="180">
        <v>500.0</v>
      </c>
      <c r="L20" s="180">
        <v>2500.0</v>
      </c>
      <c r="M20" s="180">
        <v>2500.0</v>
      </c>
      <c r="N20" s="180">
        <v>2500.0</v>
      </c>
      <c r="O20" s="180">
        <v>2500.0</v>
      </c>
      <c r="P20" s="180">
        <v>2500.0</v>
      </c>
      <c r="Q20" s="215"/>
      <c r="R20" s="215"/>
      <c r="S20" s="215"/>
      <c r="T20" s="215"/>
      <c r="U20" s="215"/>
      <c r="V20" s="215"/>
    </row>
    <row r="21">
      <c r="A21" s="179" t="s">
        <v>1680</v>
      </c>
      <c r="B21" s="181">
        <f t="shared" ref="B21:P21" si="4">B39*11.5</f>
        <v>483</v>
      </c>
      <c r="C21" s="181">
        <f t="shared" si="4"/>
        <v>667</v>
      </c>
      <c r="D21" s="181">
        <f t="shared" si="4"/>
        <v>609.5</v>
      </c>
      <c r="E21" s="181">
        <f t="shared" si="4"/>
        <v>667</v>
      </c>
      <c r="F21" s="181">
        <f t="shared" si="4"/>
        <v>115</v>
      </c>
      <c r="G21" s="181">
        <f t="shared" si="4"/>
        <v>701.5</v>
      </c>
      <c r="H21" s="181">
        <f t="shared" si="4"/>
        <v>805</v>
      </c>
      <c r="I21" s="181">
        <f t="shared" si="4"/>
        <v>862.5</v>
      </c>
      <c r="J21" s="181">
        <f t="shared" si="4"/>
        <v>287.5</v>
      </c>
      <c r="K21" s="181">
        <f t="shared" si="4"/>
        <v>322</v>
      </c>
      <c r="L21" s="181">
        <f t="shared" si="4"/>
        <v>690</v>
      </c>
      <c r="M21" s="181">
        <f t="shared" si="4"/>
        <v>920</v>
      </c>
      <c r="N21" s="181">
        <f t="shared" si="4"/>
        <v>977.5</v>
      </c>
      <c r="O21" s="181">
        <f t="shared" si="4"/>
        <v>1437.5</v>
      </c>
      <c r="P21" s="181">
        <f t="shared" si="4"/>
        <v>1725</v>
      </c>
      <c r="Q21" s="215"/>
      <c r="R21" s="215"/>
      <c r="S21" s="215"/>
      <c r="T21" s="215"/>
      <c r="U21" s="215"/>
      <c r="V21" s="215"/>
    </row>
    <row r="22">
      <c r="A22" s="182" t="s">
        <v>1681</v>
      </c>
      <c r="B22" s="176">
        <f t="shared" ref="B22:P22" si="5">SUM(B18:B21)</f>
        <v>18045.06</v>
      </c>
      <c r="C22" s="176">
        <f t="shared" si="5"/>
        <v>31345.87</v>
      </c>
      <c r="D22" s="176">
        <f t="shared" si="5"/>
        <v>36457.99</v>
      </c>
      <c r="E22" s="176">
        <f t="shared" si="5"/>
        <v>29296.81</v>
      </c>
      <c r="F22" s="176">
        <f t="shared" si="5"/>
        <v>20473.34</v>
      </c>
      <c r="G22" s="176">
        <f t="shared" si="5"/>
        <v>25488.84</v>
      </c>
      <c r="H22" s="176">
        <f t="shared" si="5"/>
        <v>35141.44</v>
      </c>
      <c r="I22" s="176">
        <f t="shared" si="5"/>
        <v>35269.94</v>
      </c>
      <c r="J22" s="176">
        <f t="shared" si="5"/>
        <v>17645.84</v>
      </c>
      <c r="K22" s="176">
        <f t="shared" si="5"/>
        <v>19180.34</v>
      </c>
      <c r="L22" s="176">
        <f t="shared" si="5"/>
        <v>27390.81</v>
      </c>
      <c r="M22" s="176">
        <f t="shared" si="5"/>
        <v>27620.81</v>
      </c>
      <c r="N22" s="176">
        <f t="shared" si="5"/>
        <v>27678.31</v>
      </c>
      <c r="O22" s="176">
        <f t="shared" si="5"/>
        <v>28138.31</v>
      </c>
      <c r="P22" s="176">
        <f t="shared" si="5"/>
        <v>28425.81</v>
      </c>
      <c r="Q22" s="216"/>
      <c r="R22" s="216"/>
      <c r="S22" s="216"/>
      <c r="T22" s="216"/>
      <c r="U22" s="216"/>
      <c r="V22" s="216"/>
    </row>
    <row r="23">
      <c r="A23" s="183"/>
      <c r="B23" s="166"/>
      <c r="C23" s="166"/>
      <c r="D23" s="166"/>
      <c r="E23" s="166"/>
      <c r="F23" s="166"/>
      <c r="G23" s="166"/>
      <c r="H23" s="166"/>
      <c r="I23" s="166"/>
      <c r="J23" s="166"/>
      <c r="K23" s="166"/>
      <c r="L23" s="166"/>
      <c r="M23" s="166"/>
      <c r="N23" s="166"/>
      <c r="O23" s="166"/>
      <c r="P23" s="166"/>
      <c r="Q23" s="76"/>
      <c r="R23" s="76"/>
      <c r="S23" s="76"/>
      <c r="T23" s="76"/>
      <c r="U23" s="76"/>
      <c r="V23" s="76"/>
    </row>
    <row r="24">
      <c r="A24" s="183" t="s">
        <v>1657</v>
      </c>
      <c r="B24" s="184">
        <f t="shared" ref="B24:D24" si="6">1438.3*2</f>
        <v>2876.6</v>
      </c>
      <c r="C24" s="166">
        <f t="shared" si="6"/>
        <v>2876.6</v>
      </c>
      <c r="D24" s="184">
        <f t="shared" si="6"/>
        <v>2876.6</v>
      </c>
      <c r="E24" s="166">
        <f t="shared" ref="E24:P24" si="7">1438.3*4</f>
        <v>5753.2</v>
      </c>
      <c r="F24" s="217">
        <f t="shared" si="7"/>
        <v>5753.2</v>
      </c>
      <c r="G24" s="217">
        <f t="shared" si="7"/>
        <v>5753.2</v>
      </c>
      <c r="H24" s="217">
        <f t="shared" si="7"/>
        <v>5753.2</v>
      </c>
      <c r="I24" s="217">
        <f t="shared" si="7"/>
        <v>5753.2</v>
      </c>
      <c r="J24" s="217">
        <f t="shared" si="7"/>
        <v>5753.2</v>
      </c>
      <c r="K24" s="217">
        <f t="shared" si="7"/>
        <v>5753.2</v>
      </c>
      <c r="L24" s="217">
        <f t="shared" si="7"/>
        <v>5753.2</v>
      </c>
      <c r="M24" s="217">
        <f t="shared" si="7"/>
        <v>5753.2</v>
      </c>
      <c r="N24" s="217">
        <f t="shared" si="7"/>
        <v>5753.2</v>
      </c>
      <c r="O24" s="217">
        <f t="shared" si="7"/>
        <v>5753.2</v>
      </c>
      <c r="P24" s="217">
        <f t="shared" si="7"/>
        <v>5753.2</v>
      </c>
      <c r="Q24" s="76"/>
      <c r="R24" s="76"/>
      <c r="S24" s="76"/>
      <c r="T24" s="76"/>
      <c r="U24" s="76"/>
      <c r="V24" s="76"/>
    </row>
    <row r="25">
      <c r="A25" s="183" t="s">
        <v>1658</v>
      </c>
      <c r="B25" s="184">
        <f t="shared" ref="B25:P25" si="8">1438.3*2</f>
        <v>2876.6</v>
      </c>
      <c r="C25" s="166">
        <f t="shared" si="8"/>
        <v>2876.6</v>
      </c>
      <c r="D25" s="184">
        <f t="shared" si="8"/>
        <v>2876.6</v>
      </c>
      <c r="E25" s="166">
        <f t="shared" si="8"/>
        <v>2876.6</v>
      </c>
      <c r="F25" s="217">
        <f t="shared" si="8"/>
        <v>2876.6</v>
      </c>
      <c r="G25" s="217">
        <f t="shared" si="8"/>
        <v>2876.6</v>
      </c>
      <c r="H25" s="217">
        <f t="shared" si="8"/>
        <v>2876.6</v>
      </c>
      <c r="I25" s="217">
        <f t="shared" si="8"/>
        <v>2876.6</v>
      </c>
      <c r="J25" s="217">
        <f t="shared" si="8"/>
        <v>2876.6</v>
      </c>
      <c r="K25" s="217">
        <f t="shared" si="8"/>
        <v>2876.6</v>
      </c>
      <c r="L25" s="217">
        <f t="shared" si="8"/>
        <v>2876.6</v>
      </c>
      <c r="M25" s="217">
        <f t="shared" si="8"/>
        <v>2876.6</v>
      </c>
      <c r="N25" s="217">
        <f t="shared" si="8"/>
        <v>2876.6</v>
      </c>
      <c r="O25" s="217">
        <f t="shared" si="8"/>
        <v>2876.6</v>
      </c>
      <c r="P25" s="217">
        <f t="shared" si="8"/>
        <v>2876.6</v>
      </c>
      <c r="Q25" s="76"/>
      <c r="R25" s="76"/>
      <c r="S25" s="76"/>
      <c r="T25" s="76"/>
      <c r="U25" s="76"/>
      <c r="V25" s="76"/>
    </row>
    <row r="26">
      <c r="A26" s="183" t="s">
        <v>1659</v>
      </c>
      <c r="B26" s="185">
        <f>'Amazon Sales - 521'!K233*B40</f>
        <v>12902.5</v>
      </c>
      <c r="C26" s="167">
        <f>'Amazon Sales - 621'!K249*C40</f>
        <v>23465</v>
      </c>
      <c r="D26" s="185">
        <f>'Amazon Sales - 721'!K324*D40</f>
        <v>22396.5</v>
      </c>
      <c r="E26" s="167">
        <f>'Amazon Sales - 821'!K326*E40</f>
        <v>23373</v>
      </c>
      <c r="F26" s="218">
        <f>'Amazon Sales - 821'!K326*F40</f>
        <v>12915</v>
      </c>
      <c r="G26" s="218">
        <f>'Amazon Sales - 821'!$K$326*G40</f>
        <v>17671.5</v>
      </c>
      <c r="H26" s="218">
        <f>'Amazon Sales - 821'!$K$326*H40</f>
        <v>22932</v>
      </c>
      <c r="I26" s="218">
        <f>'Amazon Sales - 821'!$K$326*I40</f>
        <v>23089.5</v>
      </c>
      <c r="J26" s="218">
        <f>'Amazon Sales - 821'!$K$326*J40</f>
        <v>13387.5</v>
      </c>
      <c r="K26" s="218">
        <f>'Amazon Sales - 821'!$K$326*K40</f>
        <v>16632</v>
      </c>
      <c r="L26" s="218">
        <f>'Amazon Sales - 821'!$K$326*L40</f>
        <v>23436</v>
      </c>
      <c r="M26" s="218">
        <f>'Amazon Sales - 821'!$K$326*M40</f>
        <v>24066</v>
      </c>
      <c r="N26" s="218">
        <f>'Amazon Sales - 821'!$K$326*N40</f>
        <v>24223.5</v>
      </c>
      <c r="O26" s="218">
        <f>'Amazon Sales - 821'!$K$326*O40</f>
        <v>25483.5</v>
      </c>
      <c r="P26" s="218">
        <f>'Amazon Sales - 821'!$K$326*P40</f>
        <v>26271</v>
      </c>
      <c r="Q26" s="76"/>
      <c r="R26" s="76"/>
      <c r="S26" s="76"/>
      <c r="T26" s="76"/>
      <c r="U26" s="76"/>
      <c r="V26" s="76"/>
    </row>
    <row r="27">
      <c r="A27" s="165" t="s">
        <v>1660</v>
      </c>
      <c r="B27" s="185">
        <v>4000.0</v>
      </c>
      <c r="C27" s="167">
        <v>4000.0</v>
      </c>
      <c r="D27" s="185">
        <v>4000.0</v>
      </c>
      <c r="E27" s="167">
        <v>4172.0</v>
      </c>
      <c r="F27" s="218">
        <v>4172.0</v>
      </c>
      <c r="G27" s="218"/>
      <c r="H27" s="218"/>
      <c r="I27" s="218"/>
      <c r="J27" s="218"/>
      <c r="K27" s="218"/>
      <c r="L27" s="218"/>
      <c r="M27" s="218"/>
      <c r="N27" s="218"/>
      <c r="O27" s="218"/>
      <c r="P27" s="218"/>
      <c r="Q27" s="76"/>
      <c r="R27" s="76"/>
      <c r="S27" s="76"/>
      <c r="T27" s="76"/>
      <c r="U27" s="76"/>
      <c r="V27" s="76"/>
    </row>
    <row r="28">
      <c r="A28" s="165" t="s">
        <v>1661</v>
      </c>
      <c r="B28" s="187">
        <v>2000.0</v>
      </c>
      <c r="C28" s="188">
        <v>2000.0</v>
      </c>
      <c r="D28" s="187">
        <v>2000.0</v>
      </c>
      <c r="E28" s="188">
        <v>2000.0</v>
      </c>
      <c r="F28" s="219">
        <v>2000.0</v>
      </c>
      <c r="G28" s="219"/>
      <c r="H28" s="219"/>
      <c r="I28" s="219"/>
      <c r="J28" s="219"/>
      <c r="K28" s="219"/>
      <c r="L28" s="219"/>
      <c r="M28" s="219"/>
      <c r="N28" s="219"/>
      <c r="O28" s="219"/>
      <c r="P28" s="219"/>
      <c r="Q28" s="76"/>
      <c r="R28" s="76"/>
      <c r="S28" s="76"/>
      <c r="T28" s="76"/>
      <c r="U28" s="76"/>
      <c r="V28" s="76"/>
    </row>
    <row r="29">
      <c r="A29" s="189" t="s">
        <v>1662</v>
      </c>
      <c r="B29" s="190">
        <f t="shared" ref="B29:E29" si="9">SUM(B24:B28)</f>
        <v>24655.7</v>
      </c>
      <c r="C29" s="190">
        <f t="shared" si="9"/>
        <v>35218.2</v>
      </c>
      <c r="D29" s="190">
        <f t="shared" si="9"/>
        <v>34149.7</v>
      </c>
      <c r="E29" s="190">
        <f t="shared" si="9"/>
        <v>38174.8</v>
      </c>
      <c r="F29" s="190">
        <f t="shared" ref="F29:P29" si="10">SUM(F24:F27)</f>
        <v>25716.8</v>
      </c>
      <c r="G29" s="190">
        <f t="shared" si="10"/>
        <v>26301.3</v>
      </c>
      <c r="H29" s="190">
        <f t="shared" si="10"/>
        <v>31561.8</v>
      </c>
      <c r="I29" s="190">
        <f t="shared" si="10"/>
        <v>31719.3</v>
      </c>
      <c r="J29" s="190">
        <f t="shared" si="10"/>
        <v>22017.3</v>
      </c>
      <c r="K29" s="190">
        <f t="shared" si="10"/>
        <v>25261.8</v>
      </c>
      <c r="L29" s="190">
        <f t="shared" si="10"/>
        <v>32065.8</v>
      </c>
      <c r="M29" s="190">
        <f t="shared" si="10"/>
        <v>32695.8</v>
      </c>
      <c r="N29" s="190">
        <f t="shared" si="10"/>
        <v>32853.3</v>
      </c>
      <c r="O29" s="190">
        <f t="shared" si="10"/>
        <v>34113.3</v>
      </c>
      <c r="P29" s="190">
        <f t="shared" si="10"/>
        <v>34900.8</v>
      </c>
      <c r="Q29" s="216"/>
      <c r="R29" s="216"/>
      <c r="S29" s="216"/>
      <c r="T29" s="216"/>
      <c r="U29" s="216"/>
      <c r="V29" s="216"/>
    </row>
    <row r="30">
      <c r="A30" s="191"/>
      <c r="B30" s="166"/>
      <c r="C30" s="166"/>
      <c r="D30" s="166"/>
      <c r="E30" s="166"/>
      <c r="F30" s="76"/>
      <c r="G30" s="76"/>
      <c r="H30" s="76"/>
      <c r="I30" s="76"/>
      <c r="J30" s="76"/>
      <c r="K30" s="76"/>
      <c r="L30" s="76"/>
      <c r="M30" s="76"/>
      <c r="N30" s="76"/>
      <c r="O30" s="76"/>
      <c r="P30" s="76"/>
      <c r="Q30" s="76"/>
      <c r="R30" s="76"/>
      <c r="S30" s="76"/>
      <c r="T30" s="76"/>
      <c r="U30" s="76"/>
      <c r="V30" s="76"/>
    </row>
    <row r="31">
      <c r="A31" s="192" t="s">
        <v>1663</v>
      </c>
      <c r="B31" s="193">
        <f t="shared" ref="B31:P31" si="11">B15+B16</f>
        <v>39925.43</v>
      </c>
      <c r="C31" s="193">
        <f t="shared" si="11"/>
        <v>58525.1</v>
      </c>
      <c r="D31" s="193">
        <f t="shared" si="11"/>
        <v>66105.31</v>
      </c>
      <c r="E31" s="193">
        <f t="shared" si="11"/>
        <v>69985.71</v>
      </c>
      <c r="F31" s="193">
        <f t="shared" si="11"/>
        <v>43399.16</v>
      </c>
      <c r="G31" s="193">
        <f t="shared" si="11"/>
        <v>49518</v>
      </c>
      <c r="H31" s="193">
        <f t="shared" si="11"/>
        <v>65724.54</v>
      </c>
      <c r="I31" s="193">
        <f t="shared" si="11"/>
        <v>67724.54</v>
      </c>
      <c r="J31" s="193">
        <f t="shared" si="11"/>
        <v>42005.64</v>
      </c>
      <c r="K31" s="193">
        <f t="shared" si="11"/>
        <v>45505.64</v>
      </c>
      <c r="L31" s="193">
        <f t="shared" si="11"/>
        <v>69985.71</v>
      </c>
      <c r="M31" s="193">
        <f t="shared" si="11"/>
        <v>71467.71</v>
      </c>
      <c r="N31" s="193">
        <f t="shared" si="11"/>
        <v>72467.71</v>
      </c>
      <c r="O31" s="193">
        <f t="shared" si="11"/>
        <v>75467.71</v>
      </c>
      <c r="P31" s="193">
        <f t="shared" si="11"/>
        <v>77467.71</v>
      </c>
      <c r="Q31" s="76"/>
      <c r="R31" s="76"/>
      <c r="S31" s="76"/>
      <c r="T31" s="76"/>
      <c r="U31" s="76"/>
      <c r="V31" s="76"/>
    </row>
    <row r="32">
      <c r="A32" s="192" t="s">
        <v>1664</v>
      </c>
      <c r="B32" s="193">
        <f t="shared" ref="B32:P32" si="12">B22+B29</f>
        <v>42700.76</v>
      </c>
      <c r="C32" s="193">
        <f t="shared" si="12"/>
        <v>66564.07</v>
      </c>
      <c r="D32" s="193">
        <f t="shared" si="12"/>
        <v>70607.69</v>
      </c>
      <c r="E32" s="193">
        <f t="shared" si="12"/>
        <v>67471.61</v>
      </c>
      <c r="F32" s="193">
        <f t="shared" si="12"/>
        <v>46190.14</v>
      </c>
      <c r="G32" s="193">
        <f t="shared" si="12"/>
        <v>51790.14</v>
      </c>
      <c r="H32" s="193">
        <f t="shared" si="12"/>
        <v>66703.24</v>
      </c>
      <c r="I32" s="193">
        <f t="shared" si="12"/>
        <v>66989.24</v>
      </c>
      <c r="J32" s="193">
        <f t="shared" si="12"/>
        <v>39663.14</v>
      </c>
      <c r="K32" s="193">
        <f t="shared" si="12"/>
        <v>44442.14</v>
      </c>
      <c r="L32" s="193">
        <f t="shared" si="12"/>
        <v>59456.61</v>
      </c>
      <c r="M32" s="193">
        <f t="shared" si="12"/>
        <v>60316.61</v>
      </c>
      <c r="N32" s="193">
        <f t="shared" si="12"/>
        <v>60531.61</v>
      </c>
      <c r="O32" s="193">
        <f t="shared" si="12"/>
        <v>62251.61</v>
      </c>
      <c r="P32" s="193">
        <f t="shared" si="12"/>
        <v>63326.61</v>
      </c>
      <c r="Q32" s="76"/>
      <c r="R32" s="76"/>
      <c r="S32" s="76"/>
      <c r="T32" s="76"/>
      <c r="U32" s="76"/>
      <c r="V32" s="76"/>
    </row>
    <row r="33">
      <c r="A33" s="191" t="s">
        <v>1665</v>
      </c>
      <c r="B33" s="194">
        <f t="shared" ref="B33:P33" si="13">(B20+B19+B18+B27+B28)/B32</f>
        <v>0.5517948627</v>
      </c>
      <c r="C33" s="173">
        <f t="shared" si="13"/>
        <v>0.5510310592</v>
      </c>
      <c r="D33" s="194">
        <f t="shared" si="13"/>
        <v>0.592690258</v>
      </c>
      <c r="E33" s="173">
        <f t="shared" si="13"/>
        <v>0.5157993117</v>
      </c>
      <c r="F33" s="220">
        <f t="shared" si="13"/>
        <v>0.5743723661</v>
      </c>
      <c r="G33" s="220">
        <f t="shared" si="13"/>
        <v>0.4786111797</v>
      </c>
      <c r="H33" s="220">
        <f t="shared" si="13"/>
        <v>0.5147642004</v>
      </c>
      <c r="I33" s="220">
        <f t="shared" si="13"/>
        <v>0.5136263675</v>
      </c>
      <c r="J33" s="220">
        <f t="shared" si="13"/>
        <v>0.43764412</v>
      </c>
      <c r="K33" s="220">
        <f t="shared" si="13"/>
        <v>0.4243346518</v>
      </c>
      <c r="L33" s="220">
        <f t="shared" si="13"/>
        <v>0.4490805984</v>
      </c>
      <c r="M33" s="220">
        <f t="shared" si="13"/>
        <v>0.4426775643</v>
      </c>
      <c r="N33" s="220">
        <f t="shared" si="13"/>
        <v>0.4411052341</v>
      </c>
      <c r="O33" s="220">
        <f t="shared" si="13"/>
        <v>0.4289175814</v>
      </c>
      <c r="P33" s="220">
        <f t="shared" si="13"/>
        <v>0.4216364969</v>
      </c>
      <c r="Q33" s="76"/>
      <c r="R33" s="76"/>
      <c r="S33" s="76"/>
      <c r="T33" s="76"/>
      <c r="U33" s="76"/>
      <c r="V33" s="76"/>
    </row>
    <row r="34">
      <c r="A34" s="165" t="s">
        <v>1666</v>
      </c>
      <c r="B34" s="194">
        <f t="shared" ref="B34:P34" si="14">(B24+B25)/B32</f>
        <v>0.1347329649</v>
      </c>
      <c r="C34" s="173">
        <f t="shared" si="14"/>
        <v>0.08643101301</v>
      </c>
      <c r="D34" s="194">
        <f t="shared" si="14"/>
        <v>0.08148120977</v>
      </c>
      <c r="E34" s="173">
        <f t="shared" si="14"/>
        <v>0.1279026838</v>
      </c>
      <c r="F34" s="220">
        <f t="shared" si="14"/>
        <v>0.1868320815</v>
      </c>
      <c r="G34" s="220">
        <f t="shared" si="14"/>
        <v>0.1666301732</v>
      </c>
      <c r="H34" s="220">
        <f t="shared" si="14"/>
        <v>0.1293760243</v>
      </c>
      <c r="I34" s="220">
        <f t="shared" si="14"/>
        <v>0.1288236738</v>
      </c>
      <c r="J34" s="220">
        <f t="shared" si="14"/>
        <v>0.2175773275</v>
      </c>
      <c r="K34" s="220">
        <f t="shared" si="14"/>
        <v>0.1941805683</v>
      </c>
      <c r="L34" s="220">
        <f t="shared" si="14"/>
        <v>0.1451445012</v>
      </c>
      <c r="M34" s="220">
        <f t="shared" si="14"/>
        <v>0.143075017</v>
      </c>
      <c r="N34" s="220">
        <f t="shared" si="14"/>
        <v>0.1425668341</v>
      </c>
      <c r="O34" s="220">
        <f t="shared" si="14"/>
        <v>0.1386277399</v>
      </c>
      <c r="P34" s="220">
        <f t="shared" si="14"/>
        <v>0.1362744666</v>
      </c>
      <c r="Q34" s="76"/>
      <c r="R34" s="76"/>
      <c r="S34" s="76"/>
      <c r="T34" s="76"/>
      <c r="U34" s="76"/>
      <c r="V34" s="76"/>
    </row>
    <row r="35">
      <c r="A35" s="165" t="s">
        <v>1667</v>
      </c>
      <c r="B35" s="194">
        <f t="shared" ref="B35:P35" si="15">B26/B32</f>
        <v>0.3021608983</v>
      </c>
      <c r="C35" s="173">
        <f t="shared" si="15"/>
        <v>0.3525175068</v>
      </c>
      <c r="D35" s="194">
        <f t="shared" si="15"/>
        <v>0.317196328</v>
      </c>
      <c r="E35" s="173">
        <f t="shared" si="15"/>
        <v>0.3464123651</v>
      </c>
      <c r="F35" s="220">
        <f t="shared" si="15"/>
        <v>0.2796051278</v>
      </c>
      <c r="G35" s="220">
        <f t="shared" si="15"/>
        <v>0.3412135978</v>
      </c>
      <c r="H35" s="220">
        <f t="shared" si="15"/>
        <v>0.343791396</v>
      </c>
      <c r="I35" s="220">
        <f t="shared" si="15"/>
        <v>0.3446747567</v>
      </c>
      <c r="J35" s="220">
        <f t="shared" si="15"/>
        <v>0.337530009</v>
      </c>
      <c r="K35" s="220">
        <f t="shared" si="15"/>
        <v>0.3742394043</v>
      </c>
      <c r="L35" s="220">
        <f t="shared" si="15"/>
        <v>0.3941697988</v>
      </c>
      <c r="M35" s="220">
        <f t="shared" si="15"/>
        <v>0.3989945721</v>
      </c>
      <c r="N35" s="220">
        <f t="shared" si="15"/>
        <v>0.4001793443</v>
      </c>
      <c r="O35" s="220">
        <f t="shared" si="15"/>
        <v>0.4093629064</v>
      </c>
      <c r="P35" s="220">
        <f t="shared" si="15"/>
        <v>0.4148493027</v>
      </c>
      <c r="Q35" s="76"/>
      <c r="R35" s="76"/>
      <c r="S35" s="76"/>
      <c r="T35" s="76"/>
      <c r="U35" s="76"/>
      <c r="V35" s="76"/>
    </row>
    <row r="36">
      <c r="A36" s="196" t="s">
        <v>331</v>
      </c>
      <c r="B36" s="196">
        <f t="shared" ref="B36:P36" si="16">B31-B32</f>
        <v>-2775.33</v>
      </c>
      <c r="C36" s="196">
        <f t="shared" si="16"/>
        <v>-8038.97</v>
      </c>
      <c r="D36" s="196">
        <f t="shared" si="16"/>
        <v>-4502.38</v>
      </c>
      <c r="E36" s="196">
        <f t="shared" si="16"/>
        <v>2514.1</v>
      </c>
      <c r="F36" s="196">
        <f t="shared" si="16"/>
        <v>-2790.98</v>
      </c>
      <c r="G36" s="196">
        <f t="shared" si="16"/>
        <v>-2272.14</v>
      </c>
      <c r="H36" s="196">
        <f t="shared" si="16"/>
        <v>-978.7</v>
      </c>
      <c r="I36" s="196">
        <f t="shared" si="16"/>
        <v>735.3</v>
      </c>
      <c r="J36" s="196">
        <f t="shared" si="16"/>
        <v>2342.5</v>
      </c>
      <c r="K36" s="196">
        <f t="shared" si="16"/>
        <v>1063.5</v>
      </c>
      <c r="L36" s="196">
        <f t="shared" si="16"/>
        <v>10529.1</v>
      </c>
      <c r="M36" s="196">
        <f t="shared" si="16"/>
        <v>11151.1</v>
      </c>
      <c r="N36" s="196">
        <f t="shared" si="16"/>
        <v>11936.1</v>
      </c>
      <c r="O36" s="196">
        <f t="shared" si="16"/>
        <v>13216.1</v>
      </c>
      <c r="P36" s="196">
        <f t="shared" si="16"/>
        <v>14141.1</v>
      </c>
      <c r="Q36" s="221"/>
      <c r="R36" s="221"/>
      <c r="S36" s="221"/>
      <c r="T36" s="221"/>
      <c r="U36" s="221"/>
      <c r="V36" s="221"/>
    </row>
    <row r="37">
      <c r="A37" s="76"/>
      <c r="B37" s="76"/>
      <c r="C37" s="76"/>
      <c r="D37" s="76"/>
      <c r="E37" s="76"/>
      <c r="F37" s="76"/>
      <c r="G37" s="76"/>
      <c r="H37" s="76"/>
      <c r="I37" s="76"/>
      <c r="J37" s="76"/>
      <c r="K37" s="76"/>
      <c r="L37" s="76"/>
      <c r="M37" s="76"/>
      <c r="N37" s="76"/>
      <c r="O37" s="76"/>
      <c r="P37" s="76"/>
      <c r="Q37" s="76"/>
      <c r="R37" s="76"/>
      <c r="S37" s="76"/>
      <c r="T37" s="76"/>
      <c r="U37" s="76"/>
      <c r="V37" s="76"/>
    </row>
    <row r="38">
      <c r="A38" s="165" t="s">
        <v>1668</v>
      </c>
      <c r="B38" s="197">
        <v>355.0</v>
      </c>
      <c r="C38" s="183">
        <v>664.0</v>
      </c>
      <c r="D38" s="197">
        <v>658.0</v>
      </c>
      <c r="E38" s="183">
        <v>684.0</v>
      </c>
      <c r="F38" s="222">
        <v>400.0</v>
      </c>
      <c r="G38" s="222">
        <v>500.0</v>
      </c>
      <c r="H38" s="223">
        <v>658.0</v>
      </c>
      <c r="I38" s="223">
        <v>658.0</v>
      </c>
      <c r="J38" s="222">
        <v>400.0</v>
      </c>
      <c r="K38" s="222">
        <v>500.0</v>
      </c>
      <c r="L38" s="224">
        <v>684.0</v>
      </c>
      <c r="M38" s="224">
        <v>684.0</v>
      </c>
      <c r="N38" s="224">
        <v>684.0</v>
      </c>
      <c r="O38" s="224">
        <v>684.0</v>
      </c>
      <c r="P38" s="224">
        <v>684.0</v>
      </c>
      <c r="Q38" s="76"/>
      <c r="R38" s="76"/>
      <c r="S38" s="76"/>
      <c r="T38" s="76"/>
      <c r="U38" s="76"/>
      <c r="V38" s="76"/>
    </row>
    <row r="39">
      <c r="A39" s="165" t="s">
        <v>1669</v>
      </c>
      <c r="B39" s="198">
        <v>42.0</v>
      </c>
      <c r="C39" s="165">
        <v>58.0</v>
      </c>
      <c r="D39" s="198">
        <v>53.0</v>
      </c>
      <c r="E39" s="165">
        <v>58.0</v>
      </c>
      <c r="F39" s="222">
        <v>10.0</v>
      </c>
      <c r="G39" s="222">
        <v>61.0</v>
      </c>
      <c r="H39" s="222">
        <v>70.0</v>
      </c>
      <c r="I39" s="222">
        <v>75.0</v>
      </c>
      <c r="J39" s="222">
        <v>25.0</v>
      </c>
      <c r="K39" s="222">
        <v>28.0</v>
      </c>
      <c r="L39" s="222">
        <v>60.0</v>
      </c>
      <c r="M39" s="222">
        <v>80.0</v>
      </c>
      <c r="N39" s="222">
        <v>85.0</v>
      </c>
      <c r="O39" s="222">
        <v>125.0</v>
      </c>
      <c r="P39" s="222">
        <v>150.0</v>
      </c>
      <c r="Q39" s="76"/>
      <c r="R39" s="76"/>
      <c r="S39" s="76"/>
      <c r="T39" s="76"/>
      <c r="U39" s="76"/>
      <c r="V39" s="76"/>
    </row>
    <row r="40">
      <c r="A40" s="199" t="s">
        <v>1670</v>
      </c>
      <c r="B40" s="200">
        <f t="shared" ref="B40:P40" si="17">SUM(B38:B39)</f>
        <v>397</v>
      </c>
      <c r="C40" s="201">
        <f t="shared" si="17"/>
        <v>722</v>
      </c>
      <c r="D40" s="200">
        <f t="shared" si="17"/>
        <v>711</v>
      </c>
      <c r="E40" s="201">
        <f t="shared" si="17"/>
        <v>742</v>
      </c>
      <c r="F40" s="225">
        <f t="shared" si="17"/>
        <v>410</v>
      </c>
      <c r="G40" s="225">
        <f t="shared" si="17"/>
        <v>561</v>
      </c>
      <c r="H40" s="225">
        <f t="shared" si="17"/>
        <v>728</v>
      </c>
      <c r="I40" s="225">
        <f t="shared" si="17"/>
        <v>733</v>
      </c>
      <c r="J40" s="225">
        <f t="shared" si="17"/>
        <v>425</v>
      </c>
      <c r="K40" s="225">
        <f t="shared" si="17"/>
        <v>528</v>
      </c>
      <c r="L40" s="225">
        <f t="shared" si="17"/>
        <v>744</v>
      </c>
      <c r="M40" s="225">
        <f t="shared" si="17"/>
        <v>764</v>
      </c>
      <c r="N40" s="225">
        <f t="shared" si="17"/>
        <v>769</v>
      </c>
      <c r="O40" s="225">
        <f t="shared" si="17"/>
        <v>809</v>
      </c>
      <c r="P40" s="225">
        <f t="shared" si="17"/>
        <v>834</v>
      </c>
      <c r="Q40" s="76"/>
      <c r="R40" s="76"/>
      <c r="S40" s="76"/>
      <c r="T40" s="76"/>
      <c r="U40" s="76"/>
      <c r="V40" s="76"/>
    </row>
    <row r="41">
      <c r="A41" s="191"/>
      <c r="B41" s="167"/>
      <c r="C41" s="167"/>
      <c r="D41" s="167"/>
      <c r="E41" s="167"/>
      <c r="F41" s="76"/>
      <c r="G41" s="76"/>
      <c r="H41" s="76"/>
      <c r="I41" s="76"/>
      <c r="J41" s="76"/>
      <c r="K41" s="76"/>
      <c r="L41" s="76"/>
      <c r="M41" s="76"/>
      <c r="N41" s="76"/>
      <c r="O41" s="76"/>
      <c r="P41" s="76"/>
      <c r="Q41" s="76"/>
      <c r="R41" s="76"/>
      <c r="S41" s="76"/>
      <c r="T41" s="76"/>
      <c r="U41" s="76"/>
      <c r="V41" s="76"/>
    </row>
    <row r="42">
      <c r="A42" s="165" t="s">
        <v>1671</v>
      </c>
      <c r="B42" s="185">
        <f t="shared" ref="B42:P42" si="18">B15/B38</f>
        <v>99.58712676</v>
      </c>
      <c r="C42" s="167">
        <f t="shared" si="18"/>
        <v>78.79231928</v>
      </c>
      <c r="D42" s="185">
        <f t="shared" si="18"/>
        <v>91.49930091</v>
      </c>
      <c r="E42" s="167">
        <f t="shared" si="18"/>
        <v>92.78904971</v>
      </c>
      <c r="F42" s="218">
        <f t="shared" si="18"/>
        <v>105.9979</v>
      </c>
      <c r="G42" s="218">
        <f t="shared" si="18"/>
        <v>90</v>
      </c>
      <c r="H42" s="218">
        <f t="shared" si="18"/>
        <v>91.49930091</v>
      </c>
      <c r="I42" s="218">
        <f t="shared" si="18"/>
        <v>91.49930091</v>
      </c>
      <c r="J42" s="218">
        <f t="shared" si="18"/>
        <v>98.7641</v>
      </c>
      <c r="K42" s="218">
        <f t="shared" si="18"/>
        <v>85.01128</v>
      </c>
      <c r="L42" s="218">
        <f t="shared" si="18"/>
        <v>92.78904971</v>
      </c>
      <c r="M42" s="218">
        <f t="shared" si="18"/>
        <v>92.78904971</v>
      </c>
      <c r="N42" s="218">
        <f t="shared" si="18"/>
        <v>92.78904971</v>
      </c>
      <c r="O42" s="218">
        <f t="shared" si="18"/>
        <v>92.78904971</v>
      </c>
      <c r="P42" s="218">
        <f t="shared" si="18"/>
        <v>92.78904971</v>
      </c>
      <c r="Q42" s="76"/>
      <c r="R42" s="76"/>
      <c r="S42" s="76"/>
      <c r="T42" s="76"/>
      <c r="U42" s="76"/>
      <c r="V42" s="76"/>
    </row>
    <row r="43">
      <c r="A43" s="165" t="s">
        <v>1672</v>
      </c>
      <c r="B43" s="185">
        <f t="shared" ref="B43:P43" si="19">B16/B39</f>
        <v>108.8571429</v>
      </c>
      <c r="C43" s="167">
        <f t="shared" si="19"/>
        <v>107.0172414</v>
      </c>
      <c r="D43" s="185">
        <f t="shared" si="19"/>
        <v>111.2975472</v>
      </c>
      <c r="E43" s="167">
        <f t="shared" si="19"/>
        <v>112.3793103</v>
      </c>
      <c r="F43" s="218">
        <f t="shared" si="19"/>
        <v>100</v>
      </c>
      <c r="G43" s="218">
        <f t="shared" si="19"/>
        <v>74.06557377</v>
      </c>
      <c r="H43" s="218">
        <f t="shared" si="19"/>
        <v>78.82857143</v>
      </c>
      <c r="I43" s="218">
        <f t="shared" si="19"/>
        <v>100.24</v>
      </c>
      <c r="J43" s="218">
        <f t="shared" si="19"/>
        <v>100</v>
      </c>
      <c r="K43" s="218">
        <f t="shared" si="19"/>
        <v>107.1428571</v>
      </c>
      <c r="L43" s="218">
        <f t="shared" si="19"/>
        <v>108.6333333</v>
      </c>
      <c r="M43" s="218">
        <f t="shared" si="19"/>
        <v>100</v>
      </c>
      <c r="N43" s="218">
        <f t="shared" si="19"/>
        <v>105.8823529</v>
      </c>
      <c r="O43" s="218">
        <f t="shared" si="19"/>
        <v>96</v>
      </c>
      <c r="P43" s="218">
        <f t="shared" si="19"/>
        <v>93.33333333</v>
      </c>
      <c r="Q43" s="76"/>
      <c r="R43" s="76"/>
      <c r="S43" s="76"/>
      <c r="T43" s="76"/>
      <c r="U43" s="76"/>
      <c r="V43" s="76"/>
    </row>
    <row r="44">
      <c r="A44" s="191"/>
      <c r="B44" s="166"/>
      <c r="C44" s="166"/>
      <c r="D44" s="166"/>
      <c r="E44" s="167"/>
      <c r="F44" s="76"/>
      <c r="G44" s="76"/>
      <c r="H44" s="76"/>
      <c r="I44" s="76"/>
      <c r="J44" s="76"/>
      <c r="K44" s="76"/>
      <c r="L44" s="76"/>
      <c r="M44" s="76"/>
      <c r="N44" s="76"/>
      <c r="O44" s="76"/>
      <c r="P44" s="76"/>
      <c r="Q44" s="76"/>
      <c r="R44" s="76"/>
      <c r="S44" s="76"/>
      <c r="T44" s="76"/>
      <c r="U44" s="76"/>
      <c r="V44" s="76"/>
    </row>
    <row r="45">
      <c r="A45" s="165" t="s">
        <v>1673</v>
      </c>
      <c r="B45" s="184">
        <f t="shared" ref="B45:P45" si="20">(B18+B19+B27)/B38</f>
        <v>56.86495775</v>
      </c>
      <c r="C45" s="166">
        <f t="shared" si="20"/>
        <v>47.46667169</v>
      </c>
      <c r="D45" s="184">
        <f t="shared" si="20"/>
        <v>54.87452888</v>
      </c>
      <c r="E45" s="166">
        <f t="shared" si="20"/>
        <v>41.48071637</v>
      </c>
      <c r="F45" s="217">
        <f t="shared" si="20"/>
        <v>61.32585</v>
      </c>
      <c r="G45" s="217">
        <f t="shared" si="20"/>
        <v>40.71668</v>
      </c>
      <c r="H45" s="217">
        <f t="shared" si="20"/>
        <v>46.97179331</v>
      </c>
      <c r="I45" s="217">
        <f t="shared" si="20"/>
        <v>46.97179331</v>
      </c>
      <c r="J45" s="217">
        <f t="shared" si="20"/>
        <v>40.89585</v>
      </c>
      <c r="K45" s="217">
        <f t="shared" si="20"/>
        <v>36.71668</v>
      </c>
      <c r="L45" s="217">
        <f t="shared" si="20"/>
        <v>35.38130117</v>
      </c>
      <c r="M45" s="217">
        <f t="shared" si="20"/>
        <v>35.38130117</v>
      </c>
      <c r="N45" s="217">
        <f t="shared" si="20"/>
        <v>35.38130117</v>
      </c>
      <c r="O45" s="217">
        <f t="shared" si="20"/>
        <v>35.38130117</v>
      </c>
      <c r="P45" s="217">
        <f t="shared" si="20"/>
        <v>35.38130117</v>
      </c>
      <c r="Q45" s="76"/>
      <c r="R45" s="76"/>
      <c r="S45" s="76"/>
      <c r="T45" s="76"/>
      <c r="U45" s="76"/>
      <c r="V45" s="76"/>
    </row>
    <row r="46">
      <c r="A46" s="165" t="s">
        <v>1674</v>
      </c>
      <c r="B46" s="184">
        <f t="shared" ref="B46:P46" si="21">(B20+B28)/B39</f>
        <v>80.35714286</v>
      </c>
      <c r="C46" s="166">
        <f t="shared" si="21"/>
        <v>88.98275862</v>
      </c>
      <c r="D46" s="184">
        <f t="shared" si="21"/>
        <v>108.3216981</v>
      </c>
      <c r="E46" s="166">
        <f t="shared" si="21"/>
        <v>110.8448276</v>
      </c>
      <c r="F46" s="217">
        <f t="shared" si="21"/>
        <v>200</v>
      </c>
      <c r="G46" s="217">
        <f t="shared" si="21"/>
        <v>72.60655738</v>
      </c>
      <c r="H46" s="217">
        <f t="shared" si="21"/>
        <v>48.98571429</v>
      </c>
      <c r="I46" s="217">
        <f t="shared" si="21"/>
        <v>46.66666667</v>
      </c>
      <c r="J46" s="217">
        <f t="shared" si="21"/>
        <v>40</v>
      </c>
      <c r="K46" s="217">
        <f t="shared" si="21"/>
        <v>17.85714286</v>
      </c>
      <c r="L46" s="217">
        <f t="shared" si="21"/>
        <v>41.66666667</v>
      </c>
      <c r="M46" s="217">
        <f t="shared" si="21"/>
        <v>31.25</v>
      </c>
      <c r="N46" s="217">
        <f t="shared" si="21"/>
        <v>29.41176471</v>
      </c>
      <c r="O46" s="217">
        <f t="shared" si="21"/>
        <v>20</v>
      </c>
      <c r="P46" s="217">
        <f t="shared" si="21"/>
        <v>16.66666667</v>
      </c>
      <c r="Q46" s="76"/>
      <c r="R46" s="76"/>
      <c r="S46" s="76"/>
      <c r="T46" s="76"/>
      <c r="U46" s="76"/>
      <c r="V46" s="76"/>
    </row>
    <row r="47">
      <c r="A47" s="76"/>
      <c r="B47" s="76"/>
      <c r="C47" s="76"/>
      <c r="D47" s="76"/>
      <c r="E47" s="76"/>
      <c r="F47" s="76"/>
      <c r="G47" s="76"/>
      <c r="H47" s="76"/>
      <c r="I47" s="76"/>
      <c r="J47" s="76"/>
      <c r="K47" s="76"/>
      <c r="L47" s="76"/>
      <c r="M47" s="76"/>
      <c r="N47" s="76"/>
      <c r="O47" s="76"/>
      <c r="P47" s="76"/>
      <c r="Q47" s="76"/>
      <c r="R47" s="76"/>
      <c r="S47" s="76"/>
      <c r="T47" s="76"/>
      <c r="U47" s="76"/>
      <c r="V47" s="76"/>
    </row>
    <row r="48">
      <c r="A48" s="165" t="s">
        <v>1682</v>
      </c>
      <c r="B48" s="76"/>
      <c r="C48" s="76"/>
      <c r="D48" s="76"/>
      <c r="E48" s="76"/>
      <c r="F48" s="76"/>
      <c r="G48" s="76"/>
      <c r="H48" s="76"/>
      <c r="I48" s="76"/>
      <c r="J48" s="76"/>
      <c r="K48" s="76"/>
      <c r="L48" s="76"/>
      <c r="M48" s="76"/>
      <c r="N48" s="76"/>
      <c r="O48" s="76"/>
      <c r="P48" s="76"/>
      <c r="Q48" s="76"/>
      <c r="R48" s="76"/>
      <c r="S48" s="76"/>
      <c r="T48" s="76"/>
      <c r="U48" s="76"/>
      <c r="V48" s="76"/>
    </row>
    <row r="49">
      <c r="A49" s="76"/>
      <c r="B49" s="76"/>
      <c r="C49" s="76"/>
      <c r="D49" s="76"/>
      <c r="E49" s="76"/>
      <c r="F49" s="76"/>
      <c r="G49" s="76"/>
      <c r="H49" s="76"/>
      <c r="I49" s="76"/>
      <c r="J49" s="76"/>
      <c r="K49" s="76"/>
      <c r="L49" s="76"/>
      <c r="M49" s="76"/>
      <c r="N49" s="76"/>
      <c r="O49" s="76"/>
      <c r="P49" s="76"/>
      <c r="Q49" s="76"/>
      <c r="R49" s="76"/>
      <c r="S49" s="76"/>
      <c r="T49" s="76"/>
      <c r="U49" s="76"/>
      <c r="V49" s="76"/>
    </row>
    <row r="50">
      <c r="A50" s="76"/>
      <c r="B50" s="76"/>
      <c r="C50" s="76"/>
      <c r="D50" s="202" t="s">
        <v>1675</v>
      </c>
      <c r="E50" s="203">
        <f t="shared" ref="E50:P50" si="22">E40/30</f>
        <v>24.73333333</v>
      </c>
      <c r="F50" s="203">
        <f t="shared" si="22"/>
        <v>13.66666667</v>
      </c>
      <c r="G50" s="203">
        <f t="shared" si="22"/>
        <v>18.7</v>
      </c>
      <c r="H50" s="203">
        <f t="shared" si="22"/>
        <v>24.26666667</v>
      </c>
      <c r="I50" s="203">
        <f t="shared" si="22"/>
        <v>24.43333333</v>
      </c>
      <c r="J50" s="203">
        <f t="shared" si="22"/>
        <v>14.16666667</v>
      </c>
      <c r="K50" s="203">
        <f t="shared" si="22"/>
        <v>17.6</v>
      </c>
      <c r="L50" s="203">
        <f t="shared" si="22"/>
        <v>24.8</v>
      </c>
      <c r="M50" s="203">
        <f t="shared" si="22"/>
        <v>25.46666667</v>
      </c>
      <c r="N50" s="203">
        <f t="shared" si="22"/>
        <v>25.63333333</v>
      </c>
      <c r="O50" s="203">
        <f t="shared" si="22"/>
        <v>26.96666667</v>
      </c>
      <c r="P50" s="203">
        <f t="shared" si="22"/>
        <v>27.8</v>
      </c>
      <c r="Q50" s="76"/>
      <c r="R50" s="76"/>
      <c r="S50" s="76"/>
      <c r="T50" s="76"/>
      <c r="U50" s="76"/>
      <c r="V50" s="76"/>
    </row>
    <row r="51">
      <c r="A51" s="76"/>
      <c r="B51" s="76"/>
      <c r="C51" s="76"/>
      <c r="D51" s="76"/>
      <c r="E51" s="76"/>
      <c r="F51" s="76"/>
      <c r="G51" s="76"/>
      <c r="H51" s="76"/>
      <c r="I51" s="76"/>
      <c r="J51" s="76"/>
      <c r="K51" s="76"/>
      <c r="L51" s="76"/>
      <c r="M51" s="76"/>
      <c r="N51" s="76"/>
      <c r="O51" s="76"/>
      <c r="P51" s="76"/>
      <c r="Q51" s="76"/>
      <c r="R51" s="76"/>
      <c r="S51" s="76"/>
      <c r="T51" s="76"/>
      <c r="U51" s="76"/>
      <c r="V51" s="76"/>
    </row>
    <row r="52">
      <c r="A52" s="76"/>
      <c r="B52" s="76"/>
      <c r="C52" s="76"/>
      <c r="D52" s="76"/>
      <c r="E52" s="76"/>
      <c r="F52" s="76"/>
      <c r="G52" s="76"/>
      <c r="H52" s="76"/>
      <c r="I52" s="76"/>
      <c r="J52" s="76"/>
      <c r="K52" s="76"/>
      <c r="L52" s="76"/>
      <c r="M52" s="76"/>
      <c r="N52" s="76"/>
      <c r="O52" s="76"/>
      <c r="P52" s="76"/>
      <c r="Q52" s="76"/>
      <c r="R52" s="76"/>
      <c r="S52" s="76"/>
      <c r="T52" s="76"/>
      <c r="U52" s="76"/>
      <c r="V52" s="76"/>
    </row>
    <row r="53">
      <c r="A53" s="76"/>
      <c r="B53" s="76"/>
      <c r="C53" s="76"/>
      <c r="D53" s="76"/>
      <c r="E53" s="76"/>
      <c r="F53" s="76"/>
      <c r="G53" s="76"/>
      <c r="H53" s="76"/>
      <c r="I53" s="76"/>
      <c r="J53" s="76"/>
      <c r="K53" s="76"/>
      <c r="L53" s="76"/>
      <c r="M53" s="76"/>
      <c r="N53" s="76"/>
      <c r="O53" s="76"/>
      <c r="P53" s="76"/>
      <c r="Q53" s="76"/>
      <c r="R53" s="76"/>
      <c r="S53" s="76"/>
      <c r="T53" s="76"/>
      <c r="U53" s="76"/>
      <c r="V53" s="76"/>
    </row>
    <row r="54">
      <c r="A54" s="76"/>
      <c r="B54" s="76"/>
      <c r="C54" s="76"/>
      <c r="D54" s="76"/>
      <c r="E54" s="76"/>
      <c r="F54" s="76"/>
      <c r="G54" s="76"/>
      <c r="H54" s="76"/>
      <c r="I54" s="76"/>
      <c r="J54" s="76"/>
      <c r="K54" s="76"/>
      <c r="L54" s="76"/>
      <c r="M54" s="76"/>
      <c r="N54" s="76"/>
      <c r="O54" s="76"/>
      <c r="P54" s="76"/>
      <c r="Q54" s="76"/>
      <c r="R54" s="76"/>
      <c r="S54" s="76"/>
      <c r="T54" s="76"/>
      <c r="U54" s="76"/>
      <c r="V54" s="76"/>
    </row>
    <row r="55">
      <c r="A55" s="76"/>
      <c r="B55" s="76"/>
      <c r="C55" s="76"/>
      <c r="D55" s="76"/>
      <c r="E55" s="76"/>
      <c r="F55" s="76"/>
      <c r="G55" s="76"/>
      <c r="H55" s="76"/>
      <c r="I55" s="76"/>
      <c r="J55" s="76"/>
      <c r="K55" s="76"/>
      <c r="L55" s="76"/>
      <c r="M55" s="76"/>
      <c r="N55" s="76"/>
      <c r="O55" s="76"/>
      <c r="P55" s="76"/>
      <c r="Q55" s="76"/>
      <c r="R55" s="76"/>
      <c r="S55" s="76"/>
      <c r="T55" s="76"/>
      <c r="U55" s="76"/>
      <c r="V55" s="76"/>
    </row>
    <row r="56">
      <c r="A56" s="76"/>
      <c r="B56" s="76"/>
      <c r="C56" s="76"/>
      <c r="D56" s="76"/>
      <c r="E56" s="76"/>
      <c r="F56" s="76"/>
      <c r="G56" s="76"/>
      <c r="H56" s="76"/>
      <c r="I56" s="76"/>
      <c r="J56" s="76"/>
      <c r="K56" s="76"/>
      <c r="L56" s="76"/>
      <c r="M56" s="76"/>
      <c r="N56" s="76"/>
      <c r="O56" s="76"/>
      <c r="P56" s="76"/>
      <c r="Q56" s="76"/>
      <c r="R56" s="76"/>
      <c r="S56" s="76"/>
      <c r="T56" s="76"/>
      <c r="U56" s="76"/>
      <c r="V56" s="76"/>
    </row>
    <row r="57">
      <c r="A57" s="76"/>
      <c r="B57" s="76"/>
      <c r="C57" s="76"/>
      <c r="D57" s="76"/>
      <c r="E57" s="76"/>
      <c r="F57" s="76"/>
      <c r="G57" s="76"/>
      <c r="H57" s="76"/>
      <c r="I57" s="76"/>
      <c r="J57" s="76"/>
      <c r="K57" s="76"/>
      <c r="L57" s="76"/>
      <c r="M57" s="76"/>
      <c r="N57" s="76"/>
      <c r="O57" s="76"/>
      <c r="P57" s="76"/>
      <c r="Q57" s="76"/>
      <c r="R57" s="76"/>
      <c r="S57" s="76"/>
      <c r="T57" s="76"/>
      <c r="U57" s="76"/>
      <c r="V57" s="76"/>
    </row>
    <row r="58">
      <c r="A58" s="76"/>
      <c r="B58" s="76"/>
      <c r="C58" s="76"/>
      <c r="D58" s="76"/>
      <c r="E58" s="76"/>
      <c r="F58" s="76"/>
      <c r="G58" s="76"/>
      <c r="H58" s="76"/>
      <c r="I58" s="76"/>
      <c r="J58" s="76"/>
      <c r="K58" s="76"/>
      <c r="L58" s="76"/>
      <c r="M58" s="76"/>
      <c r="N58" s="76"/>
      <c r="O58" s="76"/>
      <c r="P58" s="76"/>
      <c r="Q58" s="76"/>
      <c r="R58" s="76"/>
      <c r="S58" s="76"/>
      <c r="T58" s="76"/>
      <c r="U58" s="76"/>
      <c r="V58" s="76"/>
    </row>
    <row r="59">
      <c r="A59" s="76"/>
      <c r="B59" s="76"/>
      <c r="C59" s="76"/>
      <c r="D59" s="76"/>
      <c r="E59" s="76"/>
      <c r="F59" s="76"/>
      <c r="G59" s="76"/>
      <c r="H59" s="76"/>
      <c r="I59" s="76"/>
      <c r="J59" s="76"/>
      <c r="K59" s="76"/>
      <c r="L59" s="76"/>
      <c r="M59" s="76"/>
      <c r="N59" s="76"/>
      <c r="O59" s="76"/>
      <c r="P59" s="76"/>
      <c r="Q59" s="76"/>
      <c r="R59" s="76"/>
      <c r="S59" s="76"/>
      <c r="T59" s="76"/>
      <c r="U59" s="76"/>
      <c r="V59" s="76"/>
    </row>
    <row r="60">
      <c r="A60" s="76"/>
      <c r="B60" s="76"/>
      <c r="C60" s="76"/>
      <c r="D60" s="76"/>
      <c r="E60" s="76"/>
      <c r="F60" s="76"/>
      <c r="G60" s="76"/>
      <c r="H60" s="76"/>
      <c r="I60" s="76"/>
      <c r="J60" s="76"/>
      <c r="K60" s="76"/>
      <c r="L60" s="76"/>
      <c r="M60" s="76"/>
      <c r="N60" s="76"/>
      <c r="O60" s="76"/>
      <c r="P60" s="76"/>
      <c r="Q60" s="76"/>
      <c r="R60" s="76"/>
      <c r="S60" s="76"/>
      <c r="T60" s="76"/>
      <c r="U60" s="76"/>
      <c r="V60" s="76"/>
    </row>
    <row r="61">
      <c r="A61" s="76"/>
      <c r="B61" s="76"/>
      <c r="C61" s="76"/>
      <c r="D61" s="76"/>
      <c r="E61" s="76"/>
      <c r="F61" s="76"/>
      <c r="G61" s="76"/>
      <c r="H61" s="76"/>
      <c r="I61" s="76"/>
      <c r="J61" s="76"/>
      <c r="K61" s="76"/>
      <c r="L61" s="76"/>
      <c r="M61" s="76"/>
      <c r="N61" s="76"/>
      <c r="O61" s="76"/>
      <c r="P61" s="76"/>
      <c r="Q61" s="76"/>
      <c r="R61" s="76"/>
      <c r="S61" s="76"/>
      <c r="T61" s="76"/>
      <c r="U61" s="76"/>
      <c r="V61" s="76"/>
    </row>
    <row r="62">
      <c r="A62" s="76"/>
      <c r="B62" s="76"/>
      <c r="C62" s="76"/>
      <c r="D62" s="76"/>
      <c r="E62" s="76"/>
      <c r="F62" s="76"/>
      <c r="G62" s="76"/>
      <c r="H62" s="76"/>
      <c r="I62" s="76"/>
      <c r="J62" s="76"/>
      <c r="K62" s="76"/>
      <c r="L62" s="76"/>
      <c r="M62" s="76"/>
      <c r="N62" s="76"/>
      <c r="O62" s="76"/>
      <c r="P62" s="76"/>
      <c r="Q62" s="76"/>
      <c r="R62" s="76"/>
      <c r="S62" s="76"/>
      <c r="T62" s="76"/>
      <c r="U62" s="76"/>
      <c r="V62" s="76"/>
    </row>
    <row r="63">
      <c r="A63" s="76"/>
      <c r="B63" s="76"/>
      <c r="C63" s="76"/>
      <c r="D63" s="76"/>
      <c r="E63" s="76"/>
      <c r="F63" s="76"/>
      <c r="G63" s="76"/>
      <c r="H63" s="76"/>
      <c r="I63" s="76"/>
      <c r="J63" s="76"/>
      <c r="K63" s="76"/>
      <c r="L63" s="76"/>
      <c r="M63" s="76"/>
      <c r="N63" s="76"/>
      <c r="O63" s="76"/>
      <c r="P63" s="76"/>
      <c r="Q63" s="76"/>
      <c r="R63" s="76"/>
      <c r="S63" s="76"/>
      <c r="T63" s="76"/>
      <c r="U63" s="76"/>
      <c r="V63" s="76"/>
    </row>
    <row r="64">
      <c r="A64" s="76"/>
      <c r="B64" s="76"/>
      <c r="C64" s="76"/>
      <c r="D64" s="76"/>
      <c r="E64" s="76"/>
      <c r="F64" s="76"/>
      <c r="G64" s="76"/>
      <c r="H64" s="76"/>
      <c r="I64" s="76"/>
      <c r="J64" s="76"/>
      <c r="K64" s="76"/>
      <c r="L64" s="76"/>
      <c r="M64" s="76"/>
      <c r="N64" s="76"/>
      <c r="O64" s="76"/>
      <c r="P64" s="76"/>
      <c r="Q64" s="76"/>
      <c r="R64" s="76"/>
      <c r="S64" s="76"/>
      <c r="T64" s="76"/>
      <c r="U64" s="76"/>
      <c r="V64" s="76"/>
    </row>
    <row r="65">
      <c r="A65" s="76"/>
      <c r="B65" s="76"/>
      <c r="C65" s="76"/>
      <c r="D65" s="76"/>
      <c r="E65" s="76"/>
      <c r="F65" s="76"/>
      <c r="G65" s="76"/>
      <c r="H65" s="76"/>
      <c r="I65" s="76"/>
      <c r="J65" s="76"/>
      <c r="K65" s="76"/>
      <c r="L65" s="76"/>
      <c r="M65" s="76"/>
      <c r="N65" s="76"/>
      <c r="O65" s="76"/>
      <c r="P65" s="76"/>
      <c r="Q65" s="76"/>
      <c r="R65" s="76"/>
      <c r="S65" s="76"/>
      <c r="T65" s="76"/>
      <c r="U65" s="76"/>
      <c r="V65" s="76"/>
    </row>
    <row r="66">
      <c r="A66" s="76"/>
      <c r="B66" s="76"/>
      <c r="C66" s="76"/>
      <c r="D66" s="76"/>
      <c r="E66" s="76"/>
      <c r="F66" s="76"/>
      <c r="G66" s="76"/>
      <c r="H66" s="76"/>
      <c r="I66" s="76"/>
      <c r="J66" s="76"/>
      <c r="K66" s="76"/>
      <c r="L66" s="76"/>
      <c r="M66" s="76"/>
      <c r="N66" s="76"/>
      <c r="O66" s="76"/>
      <c r="P66" s="76"/>
      <c r="Q66" s="76"/>
      <c r="R66" s="76"/>
      <c r="S66" s="76"/>
      <c r="T66" s="76"/>
      <c r="U66" s="76"/>
      <c r="V66" s="76"/>
    </row>
    <row r="67">
      <c r="A67" s="76"/>
      <c r="B67" s="76"/>
      <c r="C67" s="76"/>
      <c r="D67" s="76"/>
      <c r="E67" s="76"/>
      <c r="F67" s="76"/>
      <c r="G67" s="76"/>
      <c r="H67" s="76"/>
      <c r="I67" s="76"/>
      <c r="J67" s="76"/>
      <c r="K67" s="76"/>
      <c r="L67" s="76"/>
      <c r="M67" s="76"/>
      <c r="N67" s="76"/>
      <c r="O67" s="76"/>
      <c r="P67" s="76"/>
      <c r="Q67" s="76"/>
      <c r="R67" s="76"/>
      <c r="S67" s="76"/>
      <c r="T67" s="76"/>
      <c r="U67" s="76"/>
      <c r="V67" s="76"/>
    </row>
    <row r="68">
      <c r="A68" s="76"/>
      <c r="B68" s="76"/>
      <c r="C68" s="76"/>
      <c r="D68" s="76"/>
      <c r="E68" s="76"/>
      <c r="F68" s="76"/>
      <c r="G68" s="76"/>
      <c r="H68" s="76"/>
      <c r="I68" s="76"/>
      <c r="J68" s="76"/>
      <c r="K68" s="76"/>
      <c r="L68" s="76"/>
      <c r="M68" s="76"/>
      <c r="N68" s="76"/>
      <c r="O68" s="76"/>
      <c r="P68" s="76"/>
      <c r="Q68" s="76"/>
      <c r="R68" s="76"/>
      <c r="S68" s="76"/>
      <c r="T68" s="76"/>
      <c r="U68" s="76"/>
      <c r="V68" s="76"/>
    </row>
    <row r="69">
      <c r="A69" s="76"/>
      <c r="B69" s="76"/>
      <c r="C69" s="76"/>
      <c r="D69" s="76"/>
      <c r="E69" s="76"/>
      <c r="F69" s="76"/>
      <c r="G69" s="76"/>
      <c r="H69" s="76"/>
      <c r="I69" s="76"/>
      <c r="J69" s="76"/>
      <c r="K69" s="76"/>
      <c r="L69" s="76"/>
      <c r="M69" s="76"/>
      <c r="N69" s="76"/>
      <c r="O69" s="76"/>
      <c r="P69" s="76"/>
      <c r="Q69" s="76"/>
      <c r="R69" s="76"/>
      <c r="S69" s="76"/>
      <c r="T69" s="76"/>
      <c r="U69" s="76"/>
      <c r="V69" s="76"/>
    </row>
    <row r="70">
      <c r="A70" s="76"/>
      <c r="B70" s="76"/>
      <c r="C70" s="76"/>
      <c r="D70" s="76"/>
      <c r="E70" s="76"/>
      <c r="F70" s="76"/>
      <c r="G70" s="76"/>
      <c r="H70" s="76"/>
      <c r="I70" s="76"/>
      <c r="J70" s="76"/>
      <c r="K70" s="76"/>
      <c r="L70" s="76"/>
      <c r="M70" s="76"/>
      <c r="N70" s="76"/>
      <c r="O70" s="76"/>
      <c r="P70" s="76"/>
      <c r="Q70" s="76"/>
      <c r="R70" s="76"/>
      <c r="S70" s="76"/>
      <c r="T70" s="76"/>
      <c r="U70" s="76"/>
      <c r="V70" s="76"/>
    </row>
    <row r="71">
      <c r="A71" s="76"/>
      <c r="B71" s="76"/>
      <c r="C71" s="76"/>
      <c r="D71" s="76"/>
      <c r="E71" s="76"/>
      <c r="F71" s="76"/>
      <c r="G71" s="76"/>
      <c r="H71" s="76"/>
      <c r="I71" s="76"/>
      <c r="J71" s="76"/>
      <c r="K71" s="76"/>
      <c r="L71" s="76"/>
      <c r="M71" s="76"/>
      <c r="N71" s="76"/>
      <c r="O71" s="76"/>
      <c r="P71" s="76"/>
      <c r="Q71" s="76"/>
      <c r="R71" s="76"/>
      <c r="S71" s="76"/>
      <c r="T71" s="76"/>
      <c r="U71" s="76"/>
      <c r="V71" s="76"/>
    </row>
    <row r="72">
      <c r="A72" s="76"/>
      <c r="B72" s="76"/>
      <c r="C72" s="76"/>
      <c r="D72" s="76"/>
      <c r="E72" s="76"/>
      <c r="F72" s="76"/>
      <c r="G72" s="76"/>
      <c r="H72" s="76"/>
      <c r="I72" s="76"/>
      <c r="J72" s="76"/>
      <c r="K72" s="76"/>
      <c r="L72" s="76"/>
      <c r="M72" s="76"/>
      <c r="N72" s="76"/>
      <c r="O72" s="76"/>
      <c r="P72" s="76"/>
      <c r="Q72" s="76"/>
      <c r="R72" s="76"/>
      <c r="S72" s="76"/>
      <c r="T72" s="76"/>
      <c r="U72" s="76"/>
      <c r="V72" s="76"/>
    </row>
    <row r="73">
      <c r="A73" s="76"/>
      <c r="B73" s="76"/>
      <c r="C73" s="76"/>
      <c r="D73" s="76"/>
      <c r="E73" s="76"/>
      <c r="F73" s="76"/>
      <c r="G73" s="76"/>
      <c r="H73" s="76"/>
      <c r="I73" s="76"/>
      <c r="J73" s="76"/>
      <c r="K73" s="76"/>
      <c r="L73" s="76"/>
      <c r="M73" s="76"/>
      <c r="N73" s="76"/>
      <c r="O73" s="76"/>
      <c r="P73" s="76"/>
      <c r="Q73" s="76"/>
      <c r="R73" s="76"/>
      <c r="S73" s="76"/>
      <c r="T73" s="76"/>
      <c r="U73" s="76"/>
      <c r="V73" s="76"/>
    </row>
    <row r="74">
      <c r="A74" s="76"/>
      <c r="B74" s="76"/>
      <c r="C74" s="76"/>
      <c r="D74" s="76"/>
      <c r="E74" s="76"/>
      <c r="F74" s="76"/>
      <c r="G74" s="76"/>
      <c r="H74" s="76"/>
      <c r="I74" s="76"/>
      <c r="J74" s="76"/>
      <c r="K74" s="76"/>
      <c r="L74" s="76"/>
      <c r="M74" s="76"/>
      <c r="N74" s="76"/>
      <c r="O74" s="76"/>
      <c r="P74" s="76"/>
      <c r="Q74" s="76"/>
      <c r="R74" s="76"/>
      <c r="S74" s="76"/>
      <c r="T74" s="76"/>
      <c r="U74" s="76"/>
      <c r="V74" s="76"/>
    </row>
    <row r="75">
      <c r="A75" s="76"/>
      <c r="B75" s="76"/>
      <c r="C75" s="76"/>
      <c r="D75" s="76"/>
      <c r="E75" s="76"/>
      <c r="F75" s="76"/>
      <c r="G75" s="76"/>
      <c r="H75" s="76"/>
      <c r="I75" s="76"/>
      <c r="J75" s="76"/>
      <c r="K75" s="76"/>
      <c r="L75" s="76"/>
      <c r="M75" s="76"/>
      <c r="N75" s="76"/>
      <c r="O75" s="76"/>
      <c r="P75" s="76"/>
      <c r="Q75" s="76"/>
      <c r="R75" s="76"/>
      <c r="S75" s="76"/>
      <c r="T75" s="76"/>
      <c r="U75" s="76"/>
      <c r="V75" s="76"/>
    </row>
    <row r="76">
      <c r="A76" s="76"/>
      <c r="B76" s="76"/>
      <c r="C76" s="76"/>
      <c r="D76" s="76"/>
      <c r="E76" s="76"/>
      <c r="F76" s="76"/>
      <c r="G76" s="76"/>
      <c r="H76" s="76"/>
      <c r="I76" s="76"/>
      <c r="J76" s="76"/>
      <c r="K76" s="76"/>
      <c r="L76" s="76"/>
      <c r="M76" s="76"/>
      <c r="N76" s="76"/>
      <c r="O76" s="76"/>
      <c r="P76" s="76"/>
      <c r="Q76" s="76"/>
      <c r="R76" s="76"/>
      <c r="S76" s="76"/>
      <c r="T76" s="76"/>
      <c r="U76" s="76"/>
      <c r="V76" s="76"/>
    </row>
    <row r="77">
      <c r="A77" s="76"/>
      <c r="B77" s="76"/>
      <c r="C77" s="76"/>
      <c r="D77" s="76"/>
      <c r="E77" s="76"/>
      <c r="F77" s="76"/>
      <c r="G77" s="76"/>
      <c r="H77" s="76"/>
      <c r="I77" s="76"/>
      <c r="J77" s="76"/>
      <c r="K77" s="76"/>
      <c r="L77" s="76"/>
      <c r="M77" s="76"/>
      <c r="N77" s="76"/>
      <c r="O77" s="76"/>
      <c r="P77" s="76"/>
      <c r="Q77" s="76"/>
      <c r="R77" s="76"/>
      <c r="S77" s="76"/>
      <c r="T77" s="76"/>
      <c r="U77" s="76"/>
      <c r="V77" s="76"/>
    </row>
    <row r="78">
      <c r="A78" s="76"/>
      <c r="B78" s="76"/>
      <c r="C78" s="76"/>
      <c r="D78" s="76"/>
      <c r="E78" s="76"/>
      <c r="F78" s="76"/>
      <c r="G78" s="76"/>
      <c r="H78" s="76"/>
      <c r="I78" s="76"/>
      <c r="J78" s="76"/>
      <c r="K78" s="76"/>
      <c r="L78" s="76"/>
      <c r="M78" s="76"/>
      <c r="N78" s="76"/>
      <c r="O78" s="76"/>
      <c r="P78" s="76"/>
      <c r="Q78" s="76"/>
      <c r="R78" s="76"/>
      <c r="S78" s="76"/>
      <c r="T78" s="76"/>
      <c r="U78" s="76"/>
      <c r="V78" s="76"/>
    </row>
    <row r="79">
      <c r="A79" s="76"/>
      <c r="B79" s="76"/>
      <c r="C79" s="76"/>
      <c r="D79" s="76"/>
      <c r="E79" s="76"/>
      <c r="F79" s="76"/>
      <c r="G79" s="76"/>
      <c r="H79" s="76"/>
      <c r="I79" s="76"/>
      <c r="J79" s="76"/>
      <c r="K79" s="76"/>
      <c r="L79" s="76"/>
      <c r="M79" s="76"/>
      <c r="N79" s="76"/>
      <c r="O79" s="76"/>
      <c r="P79" s="76"/>
      <c r="Q79" s="76"/>
      <c r="R79" s="76"/>
      <c r="S79" s="76"/>
      <c r="T79" s="76"/>
      <c r="U79" s="76"/>
      <c r="V79" s="76"/>
    </row>
    <row r="80">
      <c r="A80" s="76"/>
      <c r="B80" s="76"/>
      <c r="C80" s="76"/>
      <c r="D80" s="76"/>
      <c r="E80" s="76"/>
      <c r="F80" s="76"/>
      <c r="G80" s="76"/>
      <c r="H80" s="76"/>
      <c r="I80" s="76"/>
      <c r="J80" s="76"/>
      <c r="K80" s="76"/>
      <c r="L80" s="76"/>
      <c r="M80" s="76"/>
      <c r="N80" s="76"/>
      <c r="O80" s="76"/>
      <c r="P80" s="76"/>
      <c r="Q80" s="76"/>
      <c r="R80" s="76"/>
      <c r="S80" s="76"/>
      <c r="T80" s="76"/>
      <c r="U80" s="76"/>
      <c r="V80" s="76"/>
    </row>
    <row r="81">
      <c r="A81" s="76"/>
      <c r="B81" s="76"/>
      <c r="C81" s="76"/>
      <c r="D81" s="76"/>
      <c r="E81" s="76"/>
      <c r="F81" s="76"/>
      <c r="G81" s="76"/>
      <c r="H81" s="76"/>
      <c r="I81" s="76"/>
      <c r="J81" s="76"/>
      <c r="K81" s="76"/>
      <c r="L81" s="76"/>
      <c r="M81" s="76"/>
      <c r="N81" s="76"/>
      <c r="O81" s="76"/>
      <c r="P81" s="76"/>
      <c r="Q81" s="76"/>
      <c r="R81" s="76"/>
      <c r="S81" s="76"/>
      <c r="T81" s="76"/>
      <c r="U81" s="76"/>
      <c r="V81" s="76"/>
    </row>
    <row r="82">
      <c r="A82" s="76"/>
      <c r="B82" s="76"/>
      <c r="C82" s="76"/>
      <c r="D82" s="76"/>
      <c r="E82" s="76"/>
      <c r="F82" s="76"/>
      <c r="G82" s="76"/>
      <c r="H82" s="76"/>
      <c r="I82" s="76"/>
      <c r="J82" s="76"/>
      <c r="K82" s="76"/>
      <c r="L82" s="76"/>
      <c r="M82" s="76"/>
      <c r="N82" s="76"/>
      <c r="O82" s="76"/>
      <c r="P82" s="76"/>
      <c r="Q82" s="76"/>
      <c r="R82" s="76"/>
      <c r="S82" s="76"/>
      <c r="T82" s="76"/>
      <c r="U82" s="76"/>
      <c r="V82" s="76"/>
    </row>
    <row r="83">
      <c r="A83" s="76"/>
      <c r="B83" s="76"/>
      <c r="C83" s="76"/>
      <c r="D83" s="76"/>
      <c r="E83" s="76"/>
      <c r="F83" s="76"/>
      <c r="G83" s="76"/>
      <c r="H83" s="76"/>
      <c r="I83" s="76"/>
      <c r="J83" s="76"/>
      <c r="K83" s="76"/>
      <c r="L83" s="76"/>
      <c r="M83" s="76"/>
      <c r="N83" s="76"/>
      <c r="O83" s="76"/>
      <c r="P83" s="76"/>
      <c r="Q83" s="76"/>
      <c r="R83" s="76"/>
      <c r="S83" s="76"/>
      <c r="T83" s="76"/>
      <c r="U83" s="76"/>
      <c r="V83" s="76"/>
    </row>
    <row r="84">
      <c r="A84" s="226" t="s">
        <v>1683</v>
      </c>
      <c r="B84" s="76"/>
      <c r="C84" s="76"/>
      <c r="D84" s="76"/>
      <c r="E84" s="76"/>
      <c r="F84" s="76"/>
      <c r="G84" s="76"/>
      <c r="H84" s="76"/>
      <c r="I84" s="76"/>
      <c r="J84" s="76"/>
      <c r="K84" s="76"/>
      <c r="L84" s="76"/>
      <c r="M84" s="76"/>
      <c r="N84" s="76"/>
      <c r="O84" s="76"/>
      <c r="P84" s="76"/>
      <c r="Q84" s="76"/>
      <c r="R84" s="76"/>
      <c r="S84" s="76"/>
      <c r="T84" s="76"/>
      <c r="U84" s="76"/>
      <c r="V84" s="76"/>
    </row>
    <row r="85">
      <c r="A85" s="226" t="s">
        <v>1684</v>
      </c>
      <c r="D85" s="76"/>
      <c r="E85" s="76"/>
      <c r="F85" s="76"/>
      <c r="G85" s="76"/>
      <c r="H85" s="76"/>
      <c r="I85" s="76"/>
      <c r="J85" s="76"/>
      <c r="K85" s="76"/>
      <c r="L85" s="76"/>
      <c r="M85" s="76"/>
      <c r="N85" s="76"/>
      <c r="O85" s="76"/>
      <c r="P85" s="76"/>
      <c r="Q85" s="76"/>
      <c r="R85" s="76"/>
      <c r="S85" s="76"/>
      <c r="T85" s="76"/>
      <c r="U85" s="76"/>
      <c r="V85" s="76"/>
    </row>
    <row r="86">
      <c r="A86" s="226" t="s">
        <v>1685</v>
      </c>
      <c r="D86" s="76"/>
      <c r="E86" s="76"/>
      <c r="F86" s="76"/>
      <c r="G86" s="76"/>
      <c r="H86" s="76"/>
      <c r="I86" s="76"/>
      <c r="J86" s="76"/>
      <c r="K86" s="76"/>
      <c r="L86" s="76"/>
      <c r="M86" s="76"/>
      <c r="N86" s="76"/>
      <c r="O86" s="76"/>
      <c r="P86" s="76"/>
      <c r="Q86" s="76"/>
      <c r="R86" s="76"/>
      <c r="S86" s="76"/>
      <c r="T86" s="76"/>
      <c r="U86" s="76"/>
      <c r="V86" s="76"/>
    </row>
    <row r="87">
      <c r="A87" s="226" t="s">
        <v>1686</v>
      </c>
      <c r="D87" s="76"/>
      <c r="E87" s="76"/>
      <c r="F87" s="76"/>
      <c r="G87" s="76"/>
      <c r="H87" s="76"/>
      <c r="I87" s="76"/>
      <c r="J87" s="76"/>
      <c r="K87" s="76"/>
      <c r="L87" s="76"/>
      <c r="M87" s="76"/>
      <c r="N87" s="76"/>
      <c r="O87" s="76"/>
      <c r="P87" s="76"/>
      <c r="Q87" s="76"/>
      <c r="R87" s="76"/>
      <c r="S87" s="76"/>
      <c r="T87" s="76"/>
      <c r="U87" s="76"/>
      <c r="V87" s="76"/>
    </row>
    <row r="88">
      <c r="A88" s="226" t="s">
        <v>1687</v>
      </c>
      <c r="D88" s="76"/>
      <c r="E88" s="76"/>
      <c r="F88" s="76"/>
      <c r="G88" s="76"/>
      <c r="H88" s="76"/>
      <c r="I88" s="76"/>
      <c r="J88" s="76"/>
      <c r="K88" s="76"/>
      <c r="L88" s="76"/>
      <c r="M88" s="76"/>
      <c r="N88" s="76"/>
      <c r="O88" s="76"/>
      <c r="P88" s="76"/>
      <c r="Q88" s="76"/>
      <c r="R88" s="76"/>
      <c r="S88" s="76"/>
      <c r="T88" s="76"/>
      <c r="U88" s="76"/>
      <c r="V88" s="76"/>
    </row>
    <row r="89">
      <c r="A89" s="226" t="s">
        <v>1688</v>
      </c>
      <c r="D89" s="76"/>
      <c r="E89" s="76"/>
      <c r="F89" s="76"/>
      <c r="G89" s="76"/>
      <c r="H89" s="76"/>
      <c r="I89" s="76"/>
      <c r="J89" s="76"/>
      <c r="K89" s="76"/>
      <c r="L89" s="76"/>
      <c r="M89" s="76"/>
      <c r="N89" s="76"/>
      <c r="O89" s="76"/>
      <c r="P89" s="76"/>
      <c r="Q89" s="76"/>
      <c r="R89" s="76"/>
      <c r="S89" s="76"/>
      <c r="T89" s="76"/>
      <c r="U89" s="76"/>
      <c r="V89" s="76"/>
    </row>
    <row r="90">
      <c r="A90" s="226" t="s">
        <v>1689</v>
      </c>
      <c r="D90" s="76"/>
      <c r="E90" s="76"/>
      <c r="F90" s="76"/>
      <c r="G90" s="76"/>
      <c r="H90" s="76"/>
      <c r="I90" s="76"/>
      <c r="J90" s="76"/>
      <c r="K90" s="76"/>
      <c r="L90" s="76"/>
      <c r="M90" s="76"/>
      <c r="N90" s="76"/>
      <c r="O90" s="76"/>
      <c r="P90" s="76"/>
      <c r="Q90" s="76"/>
      <c r="R90" s="76"/>
      <c r="S90" s="76"/>
      <c r="T90" s="76"/>
      <c r="U90" s="76"/>
      <c r="V90" s="76"/>
    </row>
    <row r="91">
      <c r="A91" s="226" t="s">
        <v>1690</v>
      </c>
      <c r="D91" s="76"/>
      <c r="E91" s="76"/>
      <c r="F91" s="76"/>
      <c r="G91" s="76"/>
      <c r="H91" s="76"/>
      <c r="I91" s="76"/>
      <c r="J91" s="76"/>
      <c r="K91" s="76"/>
      <c r="L91" s="76"/>
      <c r="M91" s="76"/>
      <c r="N91" s="76"/>
      <c r="O91" s="76"/>
      <c r="P91" s="76"/>
      <c r="Q91" s="76"/>
      <c r="R91" s="76"/>
      <c r="S91" s="76"/>
      <c r="T91" s="76"/>
      <c r="U91" s="76"/>
      <c r="V91" s="76"/>
    </row>
    <row r="92">
      <c r="A92" s="226" t="s">
        <v>1691</v>
      </c>
      <c r="B92" s="227">
        <v>2.0</v>
      </c>
      <c r="C92" s="76"/>
      <c r="D92" s="76"/>
      <c r="E92" s="76"/>
      <c r="F92" s="76"/>
      <c r="G92" s="76"/>
      <c r="H92" s="76"/>
      <c r="I92" s="76"/>
      <c r="J92" s="76"/>
      <c r="K92" s="76"/>
      <c r="L92" s="76"/>
      <c r="M92" s="76"/>
      <c r="N92" s="76"/>
      <c r="O92" s="76"/>
      <c r="P92" s="76"/>
      <c r="Q92" s="76"/>
      <c r="R92" s="76"/>
      <c r="S92" s="76"/>
      <c r="T92" s="76"/>
      <c r="U92" s="76"/>
      <c r="V92" s="76"/>
    </row>
    <row r="93">
      <c r="A93" s="226" t="s">
        <v>1692</v>
      </c>
      <c r="B93" s="228">
        <v>1.0</v>
      </c>
      <c r="C93" s="76"/>
      <c r="D93" s="76"/>
      <c r="E93" s="76"/>
      <c r="F93" s="76"/>
      <c r="G93" s="76"/>
      <c r="H93" s="76"/>
      <c r="I93" s="76"/>
      <c r="J93" s="76"/>
      <c r="K93" s="76"/>
      <c r="L93" s="76"/>
      <c r="M93" s="76"/>
      <c r="N93" s="76"/>
      <c r="O93" s="76"/>
      <c r="P93" s="76"/>
      <c r="Q93" s="76"/>
      <c r="R93" s="76"/>
      <c r="S93" s="76"/>
      <c r="T93" s="76"/>
      <c r="U93" s="76"/>
      <c r="V93" s="76"/>
    </row>
    <row r="94">
      <c r="A94" s="226" t="s">
        <v>1693</v>
      </c>
      <c r="B94" s="229">
        <v>3.0</v>
      </c>
      <c r="C94" s="76"/>
      <c r="D94" s="76"/>
      <c r="E94" s="76"/>
      <c r="F94" s="76"/>
      <c r="G94" s="76"/>
      <c r="H94" s="76"/>
      <c r="I94" s="76"/>
      <c r="J94" s="76"/>
      <c r="K94" s="76"/>
      <c r="L94" s="76"/>
      <c r="M94" s="76"/>
      <c r="N94" s="76"/>
      <c r="O94" s="76"/>
      <c r="P94" s="76"/>
      <c r="Q94" s="76"/>
      <c r="R94" s="76"/>
      <c r="S94" s="76"/>
      <c r="T94" s="76"/>
      <c r="U94" s="76"/>
      <c r="V94" s="76"/>
    </row>
    <row r="95">
      <c r="A95" s="226" t="s">
        <v>1694</v>
      </c>
      <c r="D95" s="76"/>
      <c r="E95" s="76"/>
      <c r="F95" s="76"/>
      <c r="G95" s="76"/>
      <c r="H95" s="76"/>
      <c r="I95" s="76"/>
      <c r="J95" s="76"/>
      <c r="K95" s="76"/>
      <c r="L95" s="76"/>
      <c r="M95" s="76"/>
      <c r="N95" s="76"/>
      <c r="O95" s="76"/>
      <c r="P95" s="76"/>
      <c r="Q95" s="76"/>
      <c r="R95" s="76"/>
      <c r="S95" s="76"/>
      <c r="T95" s="76"/>
      <c r="U95" s="76"/>
      <c r="V95" s="76"/>
    </row>
    <row r="96">
      <c r="A96" s="226" t="s">
        <v>1695</v>
      </c>
      <c r="D96" s="76"/>
      <c r="E96" s="76"/>
      <c r="F96" s="76"/>
      <c r="G96" s="76"/>
      <c r="H96" s="76"/>
      <c r="I96" s="76"/>
      <c r="J96" s="76"/>
      <c r="K96" s="76"/>
      <c r="L96" s="76"/>
      <c r="M96" s="76"/>
      <c r="N96" s="76"/>
      <c r="O96" s="76"/>
      <c r="P96" s="76"/>
      <c r="Q96" s="76"/>
      <c r="R96" s="76"/>
      <c r="S96" s="76"/>
      <c r="T96" s="76"/>
      <c r="U96" s="76"/>
      <c r="V96" s="76"/>
    </row>
    <row r="97">
      <c r="A97" s="230"/>
      <c r="B97" s="76"/>
      <c r="C97" s="76"/>
      <c r="D97" s="76"/>
      <c r="E97" s="76"/>
      <c r="F97" s="76"/>
      <c r="G97" s="76"/>
      <c r="H97" s="76"/>
      <c r="I97" s="76"/>
      <c r="J97" s="76"/>
      <c r="K97" s="76"/>
      <c r="L97" s="76"/>
      <c r="M97" s="76"/>
      <c r="N97" s="76"/>
      <c r="O97" s="76"/>
      <c r="P97" s="76"/>
      <c r="Q97" s="76"/>
      <c r="R97" s="76"/>
      <c r="S97" s="76"/>
      <c r="T97" s="76"/>
      <c r="U97" s="76"/>
      <c r="V97" s="76"/>
    </row>
    <row r="98">
      <c r="A98" s="226" t="s">
        <v>1696</v>
      </c>
      <c r="D98" s="76"/>
      <c r="E98" s="76"/>
      <c r="F98" s="76"/>
      <c r="G98" s="76"/>
      <c r="H98" s="76"/>
      <c r="I98" s="76"/>
      <c r="J98" s="76"/>
      <c r="K98" s="76"/>
      <c r="L98" s="76"/>
      <c r="M98" s="76"/>
      <c r="N98" s="76"/>
      <c r="O98" s="76"/>
      <c r="P98" s="76"/>
      <c r="Q98" s="76"/>
      <c r="R98" s="76"/>
      <c r="S98" s="76"/>
      <c r="T98" s="76"/>
      <c r="U98" s="76"/>
      <c r="V98" s="76"/>
    </row>
    <row r="99">
      <c r="A99" s="226" t="s">
        <v>1697</v>
      </c>
      <c r="D99" s="76"/>
      <c r="E99" s="76"/>
      <c r="F99" s="76"/>
      <c r="G99" s="76"/>
      <c r="H99" s="76"/>
      <c r="I99" s="76"/>
      <c r="J99" s="76"/>
      <c r="K99" s="76"/>
      <c r="L99" s="76"/>
      <c r="M99" s="76"/>
      <c r="N99" s="76"/>
      <c r="O99" s="76"/>
      <c r="P99" s="76"/>
      <c r="Q99" s="76"/>
      <c r="R99" s="76"/>
      <c r="S99" s="76"/>
      <c r="T99" s="76"/>
      <c r="U99" s="76"/>
      <c r="V99" s="76"/>
    </row>
    <row r="100">
      <c r="A100" s="226" t="s">
        <v>1698</v>
      </c>
      <c r="D100" s="76"/>
      <c r="E100" s="76"/>
      <c r="F100" s="76"/>
      <c r="G100" s="76"/>
      <c r="H100" s="76"/>
      <c r="I100" s="76"/>
      <c r="J100" s="76"/>
      <c r="K100" s="76"/>
      <c r="L100" s="76"/>
      <c r="M100" s="76"/>
      <c r="N100" s="76"/>
      <c r="O100" s="76"/>
      <c r="P100" s="76"/>
      <c r="Q100" s="76"/>
      <c r="R100" s="76"/>
      <c r="S100" s="76"/>
      <c r="T100" s="76"/>
      <c r="U100" s="76"/>
      <c r="V100" s="76"/>
    </row>
    <row r="101">
      <c r="A101" s="226" t="s">
        <v>1699</v>
      </c>
      <c r="D101" s="76"/>
      <c r="E101" s="76"/>
      <c r="F101" s="76"/>
      <c r="G101" s="76"/>
      <c r="H101" s="76"/>
      <c r="I101" s="76"/>
      <c r="J101" s="76"/>
      <c r="K101" s="76"/>
      <c r="L101" s="76"/>
      <c r="M101" s="76"/>
      <c r="N101" s="76"/>
      <c r="O101" s="76"/>
      <c r="P101" s="76"/>
      <c r="Q101" s="76"/>
      <c r="R101" s="76"/>
      <c r="S101" s="76"/>
      <c r="T101" s="76"/>
      <c r="U101" s="76"/>
      <c r="V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row>
  </sheetData>
  <mergeCells count="13">
    <mergeCell ref="A95:C95"/>
    <mergeCell ref="A96:C96"/>
    <mergeCell ref="A98:C98"/>
    <mergeCell ref="A99:C99"/>
    <mergeCell ref="A100:C100"/>
    <mergeCell ref="A101:C101"/>
    <mergeCell ref="A85:C85"/>
    <mergeCell ref="A86:C86"/>
    <mergeCell ref="A87:C87"/>
    <mergeCell ref="A88:C88"/>
    <mergeCell ref="A89:C89"/>
    <mergeCell ref="A90:C90"/>
    <mergeCell ref="A91:C9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6" width="23.0"/>
    <col customWidth="1" min="7" max="7" width="25.43"/>
    <col customWidth="1" min="8" max="8" width="22.0"/>
    <col customWidth="1" min="9" max="9" width="23.0"/>
    <col customWidth="1" min="10" max="10" width="22.0"/>
    <col customWidth="1" min="11" max="11" width="20.14"/>
    <col customWidth="1" min="12" max="12" width="22.43"/>
    <col customWidth="1" min="13" max="16" width="21.0"/>
  </cols>
  <sheetData>
    <row r="1">
      <c r="A1" s="160"/>
      <c r="B1" s="161" t="s">
        <v>1633</v>
      </c>
      <c r="C1" s="162" t="s">
        <v>1634</v>
      </c>
      <c r="D1" s="161" t="s">
        <v>1635</v>
      </c>
      <c r="E1" s="162" t="s">
        <v>1636</v>
      </c>
      <c r="F1" s="205" t="s">
        <v>1676</v>
      </c>
      <c r="G1" s="205" t="s">
        <v>1677</v>
      </c>
      <c r="H1" s="205" t="s">
        <v>1678</v>
      </c>
      <c r="I1" s="205" t="s">
        <v>1679</v>
      </c>
      <c r="J1" s="206">
        <v>44582.0</v>
      </c>
      <c r="K1" s="206">
        <v>44613.0</v>
      </c>
      <c r="L1" s="206">
        <v>44641.0</v>
      </c>
      <c r="M1" s="206">
        <v>44672.0</v>
      </c>
      <c r="N1" s="207">
        <v>44702.0</v>
      </c>
      <c r="O1" s="207">
        <v>44733.0</v>
      </c>
      <c r="P1" s="207">
        <v>44763.0</v>
      </c>
    </row>
    <row r="2">
      <c r="A2" s="165"/>
      <c r="B2" s="208"/>
      <c r="C2" s="166"/>
      <c r="D2" s="166"/>
      <c r="E2" s="167"/>
      <c r="F2" s="209"/>
      <c r="G2" s="166"/>
      <c r="H2" s="166"/>
      <c r="I2" s="166"/>
      <c r="J2" s="166"/>
      <c r="K2" s="166"/>
      <c r="L2" s="166"/>
      <c r="M2" s="166"/>
      <c r="N2" s="166"/>
      <c r="O2" s="166"/>
      <c r="P2" s="166"/>
    </row>
    <row r="3">
      <c r="A3" s="168" t="s">
        <v>1637</v>
      </c>
      <c r="B3" s="169">
        <v>49062.0</v>
      </c>
      <c r="C3" s="170">
        <v>70027.0</v>
      </c>
      <c r="D3" s="170">
        <v>82949.0</v>
      </c>
      <c r="E3" s="171">
        <v>86708.0</v>
      </c>
      <c r="F3" s="210">
        <v>26388.0</v>
      </c>
      <c r="G3" s="170"/>
      <c r="H3" s="170"/>
      <c r="I3" s="170"/>
      <c r="J3" s="170"/>
      <c r="K3" s="170"/>
      <c r="L3" s="170"/>
      <c r="M3" s="170"/>
      <c r="N3" s="170"/>
      <c r="O3" s="170"/>
      <c r="P3" s="170"/>
    </row>
    <row r="4">
      <c r="A4" s="168" t="s">
        <v>1638</v>
      </c>
      <c r="B4" s="169">
        <v>-7359.3</v>
      </c>
      <c r="C4" s="170">
        <v>-10504.05000000001</v>
      </c>
      <c r="D4" s="170">
        <v>-12442.350000000002</v>
      </c>
      <c r="E4" s="171">
        <v>-13006.200000000004</v>
      </c>
      <c r="F4" s="210">
        <v>-3958.200000000004</v>
      </c>
      <c r="G4" s="170"/>
      <c r="H4" s="170"/>
      <c r="I4" s="170"/>
      <c r="J4" s="170"/>
      <c r="K4" s="170"/>
      <c r="L4" s="170"/>
      <c r="M4" s="170"/>
      <c r="N4" s="170"/>
      <c r="O4" s="170"/>
      <c r="P4" s="170"/>
    </row>
    <row r="5">
      <c r="A5" s="168" t="s">
        <v>1639</v>
      </c>
      <c r="B5" s="169">
        <v>808.2</v>
      </c>
      <c r="C5" s="170">
        <v>957.3600000000001</v>
      </c>
      <c r="D5" s="170">
        <v>1315.1200000000001</v>
      </c>
      <c r="E5" s="171">
        <v>1303.8899999999999</v>
      </c>
      <c r="F5" s="210">
        <v>520.8600000000004</v>
      </c>
      <c r="G5" s="170"/>
      <c r="H5" s="170"/>
      <c r="I5" s="170"/>
      <c r="J5" s="170"/>
      <c r="K5" s="170"/>
      <c r="L5" s="170"/>
      <c r="M5" s="170"/>
      <c r="N5" s="170"/>
      <c r="O5" s="170"/>
      <c r="P5" s="170"/>
    </row>
    <row r="6">
      <c r="A6" s="168" t="s">
        <v>1640</v>
      </c>
      <c r="B6" s="169">
        <v>-39.99</v>
      </c>
      <c r="C6" s="170">
        <v>-39.99</v>
      </c>
      <c r="D6" s="170">
        <v>-39.99</v>
      </c>
      <c r="E6" s="171">
        <v>-39.99</v>
      </c>
      <c r="F6" s="210">
        <v>-39.99</v>
      </c>
      <c r="G6" s="170"/>
      <c r="H6" s="170"/>
      <c r="I6" s="170"/>
      <c r="J6" s="170"/>
      <c r="K6" s="170"/>
      <c r="L6" s="170"/>
      <c r="M6" s="170"/>
      <c r="N6" s="170"/>
      <c r="O6" s="170"/>
      <c r="P6" s="170"/>
    </row>
    <row r="7">
      <c r="A7" s="172" t="s">
        <v>1641</v>
      </c>
      <c r="B7" s="169" t="s">
        <v>1642</v>
      </c>
      <c r="C7" s="170">
        <v>0.0</v>
      </c>
      <c r="D7" s="170">
        <v>0.0</v>
      </c>
      <c r="E7" s="171">
        <v>0.0</v>
      </c>
      <c r="F7" s="210">
        <v>0.0</v>
      </c>
      <c r="G7" s="170"/>
      <c r="H7" s="170"/>
      <c r="I7" s="170"/>
      <c r="J7" s="170"/>
      <c r="K7" s="170"/>
      <c r="L7" s="170"/>
      <c r="M7" s="170"/>
      <c r="N7" s="170"/>
      <c r="O7" s="170"/>
      <c r="P7" s="170"/>
    </row>
    <row r="8">
      <c r="A8" s="172" t="s">
        <v>1643</v>
      </c>
      <c r="B8" s="169" t="s">
        <v>1642</v>
      </c>
      <c r="C8" s="170">
        <v>420.0</v>
      </c>
      <c r="D8" s="170">
        <v>0.0</v>
      </c>
      <c r="E8" s="171">
        <v>0.0</v>
      </c>
      <c r="F8" s="210">
        <v>0.0</v>
      </c>
      <c r="G8" s="170"/>
      <c r="H8" s="170"/>
      <c r="I8" s="170"/>
      <c r="J8" s="170"/>
      <c r="K8" s="170"/>
      <c r="L8" s="170"/>
      <c r="M8" s="170"/>
      <c r="N8" s="170"/>
      <c r="O8" s="170"/>
      <c r="P8" s="170"/>
    </row>
    <row r="9">
      <c r="A9" s="168" t="s">
        <v>1644</v>
      </c>
      <c r="B9" s="169">
        <v>3055.76</v>
      </c>
      <c r="C9" s="170">
        <v>4391.3</v>
      </c>
      <c r="D9" s="170">
        <v>5454.090000000002</v>
      </c>
      <c r="E9" s="171">
        <v>5831.880000000005</v>
      </c>
      <c r="F9" s="210">
        <v>1730.0100000000004</v>
      </c>
      <c r="G9" s="170"/>
      <c r="H9" s="170"/>
      <c r="I9" s="170"/>
      <c r="J9" s="170"/>
      <c r="K9" s="170"/>
      <c r="L9" s="170"/>
      <c r="M9" s="170"/>
      <c r="N9" s="170"/>
      <c r="O9" s="170"/>
      <c r="P9" s="170"/>
    </row>
    <row r="10">
      <c r="A10" s="168" t="s">
        <v>1645</v>
      </c>
      <c r="B10" s="169">
        <v>-421.84</v>
      </c>
      <c r="C10" s="170">
        <v>-520.8900000000001</v>
      </c>
      <c r="D10" s="170">
        <v>-667.48</v>
      </c>
      <c r="E10" s="171">
        <v>-759.6399999999999</v>
      </c>
      <c r="F10" s="210">
        <v>-283.25</v>
      </c>
      <c r="G10" s="170"/>
      <c r="H10" s="170"/>
      <c r="I10" s="170"/>
      <c r="J10" s="170"/>
      <c r="K10" s="170"/>
      <c r="L10" s="170"/>
      <c r="M10" s="170"/>
      <c r="N10" s="170"/>
      <c r="O10" s="170"/>
      <c r="P10" s="170"/>
    </row>
    <row r="11">
      <c r="A11" s="168" t="s">
        <v>1646</v>
      </c>
      <c r="B11" s="169">
        <v>-407.82</v>
      </c>
      <c r="C11" s="170">
        <v>-564.22</v>
      </c>
      <c r="D11" s="170">
        <v>-681.5900000000001</v>
      </c>
      <c r="E11" s="171">
        <v>-686.7200000000003</v>
      </c>
      <c r="F11" s="210">
        <v>-264.1000000000001</v>
      </c>
      <c r="G11" s="170"/>
      <c r="H11" s="170"/>
      <c r="I11" s="170"/>
      <c r="J11" s="170"/>
      <c r="K11" s="170"/>
      <c r="L11" s="170"/>
      <c r="M11" s="170"/>
      <c r="N11" s="170"/>
      <c r="O11" s="170"/>
      <c r="P11" s="170"/>
    </row>
    <row r="12">
      <c r="A12" s="168" t="s">
        <v>1647</v>
      </c>
      <c r="B12" s="169">
        <v>-6735.0</v>
      </c>
      <c r="C12" s="170">
        <v>-7978.0</v>
      </c>
      <c r="D12" s="170">
        <v>-10893.650000000001</v>
      </c>
      <c r="E12" s="171">
        <v>-10811.27</v>
      </c>
      <c r="F12" s="210">
        <v>-4340.51</v>
      </c>
      <c r="G12" s="169"/>
      <c r="H12" s="170"/>
      <c r="I12" s="170"/>
      <c r="J12" s="170"/>
      <c r="K12" s="170"/>
      <c r="L12" s="170"/>
      <c r="M12" s="170"/>
      <c r="N12" s="170"/>
      <c r="O12" s="170"/>
      <c r="P12" s="170"/>
    </row>
    <row r="13">
      <c r="A13" s="169" t="s">
        <v>1648</v>
      </c>
      <c r="B13" s="169">
        <v>25.34</v>
      </c>
      <c r="C13" s="170">
        <v>0.0</v>
      </c>
      <c r="D13" s="170">
        <v>0.0</v>
      </c>
      <c r="E13" s="171">
        <v>0.0</v>
      </c>
      <c r="F13" s="210">
        <v>0.0</v>
      </c>
      <c r="G13" s="170"/>
      <c r="H13" s="170"/>
      <c r="I13" s="170"/>
      <c r="J13" s="170"/>
      <c r="K13" s="170"/>
      <c r="L13" s="170"/>
      <c r="M13" s="170"/>
      <c r="N13" s="170"/>
      <c r="O13" s="170"/>
      <c r="P13" s="170"/>
    </row>
    <row r="14">
      <c r="A14" s="174" t="s">
        <v>1649</v>
      </c>
      <c r="B14" s="175">
        <v>2633.92</v>
      </c>
      <c r="C14" s="175">
        <f t="shared" ref="C14:E14" si="1">SUM(C9:C10)</f>
        <v>3870.41</v>
      </c>
      <c r="D14" s="175">
        <f t="shared" si="1"/>
        <v>4786.61</v>
      </c>
      <c r="E14" s="175">
        <f t="shared" si="1"/>
        <v>5072.24</v>
      </c>
      <c r="F14" s="175"/>
      <c r="G14" s="175"/>
      <c r="H14" s="175"/>
      <c r="I14" s="175"/>
      <c r="J14" s="175"/>
      <c r="K14" s="175"/>
      <c r="L14" s="175"/>
      <c r="M14" s="175"/>
      <c r="N14" s="175"/>
      <c r="O14" s="175"/>
      <c r="P14" s="175"/>
    </row>
    <row r="15">
      <c r="A15" s="176" t="s">
        <v>1650</v>
      </c>
      <c r="B15" s="176">
        <f t="shared" ref="B15:E15" si="2">SUM(B3:B13)-B14</f>
        <v>35353.43</v>
      </c>
      <c r="C15" s="176">
        <f t="shared" si="2"/>
        <v>52318.1</v>
      </c>
      <c r="D15" s="176">
        <f t="shared" si="2"/>
        <v>60206.54</v>
      </c>
      <c r="E15" s="176">
        <f t="shared" si="2"/>
        <v>63467.71</v>
      </c>
      <c r="F15" s="212">
        <f>SUM(F3:F13)*2</f>
        <v>39505.64</v>
      </c>
      <c r="G15" s="212">
        <f>45000</f>
        <v>45000</v>
      </c>
      <c r="H15" s="213">
        <v>60206.539999999986</v>
      </c>
      <c r="I15" s="213">
        <v>60206.539999999986</v>
      </c>
      <c r="J15" s="212">
        <v>39505.64</v>
      </c>
      <c r="K15" s="212">
        <v>42505.64</v>
      </c>
      <c r="L15" s="213">
        <v>63467.70999999998</v>
      </c>
      <c r="M15" s="213">
        <v>63467.70999999998</v>
      </c>
      <c r="N15" s="213">
        <v>63467.70999999998</v>
      </c>
      <c r="O15" s="213">
        <v>63467.70999999998</v>
      </c>
      <c r="P15" s="213">
        <v>63467.70999999998</v>
      </c>
    </row>
    <row r="16">
      <c r="A16" s="182" t="s">
        <v>1651</v>
      </c>
      <c r="B16" s="177">
        <v>4572.0</v>
      </c>
      <c r="C16" s="177">
        <v>6207.0</v>
      </c>
      <c r="D16" s="177">
        <v>5898.77</v>
      </c>
      <c r="E16" s="177">
        <v>6518.0</v>
      </c>
      <c r="F16" s="177">
        <v>1000.0</v>
      </c>
      <c r="G16" s="177">
        <v>1000.0</v>
      </c>
      <c r="H16" s="177">
        <v>6518.0</v>
      </c>
      <c r="I16" s="177">
        <v>6518.0</v>
      </c>
      <c r="J16" s="177">
        <v>2000.0</v>
      </c>
      <c r="K16" s="177">
        <v>2000.0</v>
      </c>
      <c r="L16" s="177">
        <v>6518.0</v>
      </c>
      <c r="M16" s="177">
        <v>8000.0</v>
      </c>
      <c r="N16" s="177">
        <v>9000.0</v>
      </c>
      <c r="O16" s="177">
        <v>12000.0</v>
      </c>
      <c r="P16" s="177">
        <v>14000.0</v>
      </c>
    </row>
    <row r="17">
      <c r="A17" s="183"/>
      <c r="B17" s="166"/>
      <c r="C17" s="166"/>
      <c r="D17" s="166"/>
      <c r="E17" s="166"/>
      <c r="F17" s="166"/>
      <c r="G17" s="166"/>
      <c r="H17" s="166"/>
      <c r="I17" s="166"/>
      <c r="J17" s="166"/>
      <c r="K17" s="166"/>
      <c r="L17" s="166"/>
      <c r="M17" s="166"/>
      <c r="N17" s="166"/>
      <c r="O17" s="166"/>
      <c r="P17" s="166"/>
    </row>
    <row r="18">
      <c r="A18" s="170" t="s">
        <v>1652</v>
      </c>
      <c r="B18" s="170">
        <v>14987.06</v>
      </c>
      <c r="C18" s="170">
        <v>26317.87</v>
      </c>
      <c r="D18" s="170">
        <v>30907.44</v>
      </c>
      <c r="E18" s="170">
        <v>24200.81</v>
      </c>
      <c r="F18" s="169">
        <f t="shared" ref="F18:G18" si="3">9179.17*2+2000</f>
        <v>20358.34</v>
      </c>
      <c r="G18" s="169">
        <f t="shared" si="3"/>
        <v>20358.34</v>
      </c>
      <c r="H18" s="170">
        <v>30907.44</v>
      </c>
      <c r="I18" s="170">
        <v>30907.44</v>
      </c>
      <c r="J18" s="169">
        <v>16358.34</v>
      </c>
      <c r="K18" s="169">
        <v>18358.34</v>
      </c>
      <c r="L18" s="170">
        <v>24200.81</v>
      </c>
      <c r="M18" s="170">
        <v>24200.81</v>
      </c>
      <c r="N18" s="170">
        <v>24200.81</v>
      </c>
      <c r="O18" s="170">
        <v>24200.81</v>
      </c>
      <c r="P18" s="170">
        <v>24200.81</v>
      </c>
    </row>
    <row r="19">
      <c r="A19" s="170" t="s">
        <v>1653</v>
      </c>
      <c r="B19" s="171">
        <v>1200.0</v>
      </c>
      <c r="C19" s="171">
        <v>1200.0</v>
      </c>
      <c r="D19" s="171">
        <v>1200.0</v>
      </c>
      <c r="E19" s="171"/>
      <c r="F19" s="171"/>
      <c r="G19" s="171"/>
      <c r="H19" s="171"/>
      <c r="I19" s="171"/>
      <c r="J19" s="171"/>
      <c r="K19" s="171"/>
      <c r="L19" s="171"/>
      <c r="M19" s="171"/>
      <c r="N19" s="171"/>
      <c r="O19" s="171"/>
      <c r="P19" s="171"/>
    </row>
    <row r="20">
      <c r="A20" s="179" t="s">
        <v>1654</v>
      </c>
      <c r="B20" s="180">
        <v>1375.0</v>
      </c>
      <c r="C20" s="180">
        <v>3161.0</v>
      </c>
      <c r="D20" s="180">
        <v>3741.05</v>
      </c>
      <c r="E20" s="180">
        <v>4429.0</v>
      </c>
      <c r="F20" s="180">
        <v>0.0</v>
      </c>
      <c r="G20" s="180">
        <v>0.0</v>
      </c>
      <c r="H20" s="180">
        <v>4429.0</v>
      </c>
      <c r="I20" s="180">
        <v>3500.0</v>
      </c>
      <c r="J20" s="180">
        <v>1000.0</v>
      </c>
      <c r="K20" s="180">
        <v>500.0</v>
      </c>
      <c r="L20" s="180">
        <v>2500.0</v>
      </c>
      <c r="M20" s="180">
        <v>2500.0</v>
      </c>
      <c r="N20" s="180">
        <v>2500.0</v>
      </c>
      <c r="O20" s="180">
        <v>2500.0</v>
      </c>
      <c r="P20" s="180">
        <v>2500.0</v>
      </c>
    </row>
    <row r="21">
      <c r="A21" s="179" t="s">
        <v>1680</v>
      </c>
      <c r="B21" s="181">
        <f t="shared" ref="B21:P21" si="4">B39*11.5</f>
        <v>483</v>
      </c>
      <c r="C21" s="181">
        <f t="shared" si="4"/>
        <v>667</v>
      </c>
      <c r="D21" s="181">
        <f t="shared" si="4"/>
        <v>609.5</v>
      </c>
      <c r="E21" s="181">
        <f t="shared" si="4"/>
        <v>667</v>
      </c>
      <c r="F21" s="181">
        <f t="shared" si="4"/>
        <v>115</v>
      </c>
      <c r="G21" s="181">
        <f t="shared" si="4"/>
        <v>115</v>
      </c>
      <c r="H21" s="181">
        <f t="shared" si="4"/>
        <v>667</v>
      </c>
      <c r="I21" s="181">
        <f t="shared" si="4"/>
        <v>667</v>
      </c>
      <c r="J21" s="181">
        <f t="shared" si="4"/>
        <v>230</v>
      </c>
      <c r="K21" s="181">
        <f t="shared" si="4"/>
        <v>230</v>
      </c>
      <c r="L21" s="181">
        <f t="shared" si="4"/>
        <v>690</v>
      </c>
      <c r="M21" s="181">
        <f t="shared" si="4"/>
        <v>920</v>
      </c>
      <c r="N21" s="181">
        <f t="shared" si="4"/>
        <v>977.5</v>
      </c>
      <c r="O21" s="181">
        <f t="shared" si="4"/>
        <v>1437.5</v>
      </c>
      <c r="P21" s="181">
        <f t="shared" si="4"/>
        <v>1725</v>
      </c>
    </row>
    <row r="22">
      <c r="A22" s="182" t="s">
        <v>1656</v>
      </c>
      <c r="B22" s="176">
        <f t="shared" ref="B22:P22" si="5">SUM(B18:B21)</f>
        <v>18045.06</v>
      </c>
      <c r="C22" s="176">
        <f t="shared" si="5"/>
        <v>31345.87</v>
      </c>
      <c r="D22" s="176">
        <f t="shared" si="5"/>
        <v>36457.99</v>
      </c>
      <c r="E22" s="176">
        <f t="shared" si="5"/>
        <v>29296.81</v>
      </c>
      <c r="F22" s="176">
        <f t="shared" si="5"/>
        <v>20473.34</v>
      </c>
      <c r="G22" s="176">
        <f t="shared" si="5"/>
        <v>20473.34</v>
      </c>
      <c r="H22" s="176">
        <f t="shared" si="5"/>
        <v>36003.44</v>
      </c>
      <c r="I22" s="176">
        <f t="shared" si="5"/>
        <v>35074.44</v>
      </c>
      <c r="J22" s="176">
        <f t="shared" si="5"/>
        <v>17588.34</v>
      </c>
      <c r="K22" s="176">
        <f t="shared" si="5"/>
        <v>19088.34</v>
      </c>
      <c r="L22" s="176">
        <f t="shared" si="5"/>
        <v>27390.81</v>
      </c>
      <c r="M22" s="176">
        <f t="shared" si="5"/>
        <v>27620.81</v>
      </c>
      <c r="N22" s="176">
        <f t="shared" si="5"/>
        <v>27678.31</v>
      </c>
      <c r="O22" s="176">
        <f t="shared" si="5"/>
        <v>28138.31</v>
      </c>
      <c r="P22" s="176">
        <f t="shared" si="5"/>
        <v>28425.81</v>
      </c>
    </row>
    <row r="23">
      <c r="A23" s="183"/>
      <c r="B23" s="166"/>
      <c r="C23" s="166"/>
      <c r="D23" s="166"/>
      <c r="E23" s="166"/>
      <c r="F23" s="166"/>
      <c r="G23" s="166"/>
      <c r="H23" s="166"/>
      <c r="I23" s="166"/>
      <c r="J23" s="166"/>
      <c r="K23" s="166"/>
      <c r="L23" s="166"/>
      <c r="M23" s="166"/>
      <c r="N23" s="166"/>
      <c r="O23" s="166"/>
      <c r="P23" s="166"/>
    </row>
    <row r="24">
      <c r="A24" s="183" t="s">
        <v>1657</v>
      </c>
      <c r="B24" s="184">
        <f t="shared" ref="B24:D24" si="6">1438.3*2</f>
        <v>2876.6</v>
      </c>
      <c r="C24" s="166">
        <f t="shared" si="6"/>
        <v>2876.6</v>
      </c>
      <c r="D24" s="184">
        <f t="shared" si="6"/>
        <v>2876.6</v>
      </c>
      <c r="E24" s="166">
        <f t="shared" ref="E24:P24" si="7">1438.3*4</f>
        <v>5753.2</v>
      </c>
      <c r="F24" s="217">
        <f t="shared" si="7"/>
        <v>5753.2</v>
      </c>
      <c r="G24" s="217">
        <f t="shared" si="7"/>
        <v>5753.2</v>
      </c>
      <c r="H24" s="217">
        <f t="shared" si="7"/>
        <v>5753.2</v>
      </c>
      <c r="I24" s="217">
        <f t="shared" si="7"/>
        <v>5753.2</v>
      </c>
      <c r="J24" s="217">
        <f t="shared" si="7"/>
        <v>5753.2</v>
      </c>
      <c r="K24" s="217">
        <f t="shared" si="7"/>
        <v>5753.2</v>
      </c>
      <c r="L24" s="217">
        <f t="shared" si="7"/>
        <v>5753.2</v>
      </c>
      <c r="M24" s="217">
        <f t="shared" si="7"/>
        <v>5753.2</v>
      </c>
      <c r="N24" s="217">
        <f t="shared" si="7"/>
        <v>5753.2</v>
      </c>
      <c r="O24" s="217">
        <f t="shared" si="7"/>
        <v>5753.2</v>
      </c>
      <c r="P24" s="217">
        <f t="shared" si="7"/>
        <v>5753.2</v>
      </c>
    </row>
    <row r="25">
      <c r="A25" s="183" t="s">
        <v>1658</v>
      </c>
      <c r="B25" s="184">
        <f t="shared" ref="B25:P25" si="8">1438.3*2</f>
        <v>2876.6</v>
      </c>
      <c r="C25" s="166">
        <f t="shared" si="8"/>
        <v>2876.6</v>
      </c>
      <c r="D25" s="184">
        <f t="shared" si="8"/>
        <v>2876.6</v>
      </c>
      <c r="E25" s="166">
        <f t="shared" si="8"/>
        <v>2876.6</v>
      </c>
      <c r="F25" s="217">
        <f t="shared" si="8"/>
        <v>2876.6</v>
      </c>
      <c r="G25" s="217">
        <f t="shared" si="8"/>
        <v>2876.6</v>
      </c>
      <c r="H25" s="217">
        <f t="shared" si="8"/>
        <v>2876.6</v>
      </c>
      <c r="I25" s="217">
        <f t="shared" si="8"/>
        <v>2876.6</v>
      </c>
      <c r="J25" s="217">
        <f t="shared" si="8"/>
        <v>2876.6</v>
      </c>
      <c r="K25" s="217">
        <f t="shared" si="8"/>
        <v>2876.6</v>
      </c>
      <c r="L25" s="217">
        <f t="shared" si="8"/>
        <v>2876.6</v>
      </c>
      <c r="M25" s="217">
        <f t="shared" si="8"/>
        <v>2876.6</v>
      </c>
      <c r="N25" s="217">
        <f t="shared" si="8"/>
        <v>2876.6</v>
      </c>
      <c r="O25" s="217">
        <f t="shared" si="8"/>
        <v>2876.6</v>
      </c>
      <c r="P25" s="217">
        <f t="shared" si="8"/>
        <v>2876.6</v>
      </c>
    </row>
    <row r="26">
      <c r="A26" s="183" t="s">
        <v>1659</v>
      </c>
      <c r="B26" s="185">
        <f>'Amazon Sales - 521'!K233*B40</f>
        <v>12902.5</v>
      </c>
      <c r="C26" s="167">
        <f>'Amazon Sales - 621'!K249*C40</f>
        <v>23465</v>
      </c>
      <c r="D26" s="185">
        <f>'Amazon Sales - 721'!K324*D40</f>
        <v>22396.5</v>
      </c>
      <c r="E26" s="167">
        <f>'Amazon Sales - 821'!K326*E40</f>
        <v>23373</v>
      </c>
      <c r="F26" s="218">
        <f>'Amazon Sales - 821'!K326*F40</f>
        <v>12915</v>
      </c>
      <c r="G26" s="218">
        <f>'Amazon Sales - 821'!K326*G38</f>
        <v>15750</v>
      </c>
      <c r="H26" s="218">
        <f>'Amazon Sales - 821'!K326*H38</f>
        <v>20727</v>
      </c>
      <c r="I26" s="218">
        <f>'Amazon Sales - 821'!K326*I38</f>
        <v>20727</v>
      </c>
      <c r="J26" s="218">
        <f>'Amazon Sales - 821'!K326*J38</f>
        <v>12600</v>
      </c>
      <c r="K26" s="218">
        <f>'Amazon Sales - 821'!K326*K38</f>
        <v>15750</v>
      </c>
      <c r="L26" s="218">
        <f>'Amazon Sales - 821'!K326*L38</f>
        <v>21546</v>
      </c>
      <c r="M26" s="218">
        <f>'Amazon Sales - 821'!K326*M38</f>
        <v>21546</v>
      </c>
      <c r="N26" s="218">
        <f>'Amazon Sales - 821'!K326*N38</f>
        <v>21546</v>
      </c>
      <c r="O26" s="218">
        <f>'Amazon Sales - 821'!L326*O38</f>
        <v>11286</v>
      </c>
      <c r="P26" s="218">
        <f>'Amazon Sales - 821'!M326*P38</f>
        <v>0</v>
      </c>
    </row>
    <row r="27">
      <c r="A27" s="165" t="s">
        <v>1660</v>
      </c>
      <c r="B27" s="185">
        <v>4000.0</v>
      </c>
      <c r="C27" s="167">
        <v>4000.0</v>
      </c>
      <c r="D27" s="185">
        <v>4000.0</v>
      </c>
      <c r="E27" s="167">
        <v>4172.0</v>
      </c>
      <c r="F27" s="218">
        <v>4172.0</v>
      </c>
      <c r="G27" s="218"/>
      <c r="H27" s="218"/>
      <c r="I27" s="218"/>
      <c r="J27" s="218"/>
      <c r="K27" s="218"/>
      <c r="L27" s="218"/>
      <c r="M27" s="218"/>
      <c r="N27" s="218"/>
      <c r="O27" s="218"/>
      <c r="P27" s="218"/>
    </row>
    <row r="28">
      <c r="A28" s="165" t="s">
        <v>1661</v>
      </c>
      <c r="B28" s="187">
        <v>2000.0</v>
      </c>
      <c r="C28" s="188">
        <v>2000.0</v>
      </c>
      <c r="D28" s="187">
        <v>2000.0</v>
      </c>
      <c r="E28" s="188">
        <v>2000.0</v>
      </c>
      <c r="F28" s="219">
        <v>2000.0</v>
      </c>
      <c r="G28" s="219"/>
      <c r="H28" s="219"/>
      <c r="I28" s="219"/>
      <c r="J28" s="219"/>
      <c r="K28" s="219"/>
      <c r="L28" s="219"/>
      <c r="M28" s="219"/>
      <c r="N28" s="219"/>
      <c r="O28" s="219"/>
      <c r="P28" s="219"/>
    </row>
    <row r="29">
      <c r="A29" s="189" t="s">
        <v>1662</v>
      </c>
      <c r="B29" s="190">
        <f t="shared" ref="B29:E29" si="9">SUM(B24:B28)</f>
        <v>24655.7</v>
      </c>
      <c r="C29" s="190">
        <f t="shared" si="9"/>
        <v>35218.2</v>
      </c>
      <c r="D29" s="190">
        <f t="shared" si="9"/>
        <v>34149.7</v>
      </c>
      <c r="E29" s="190">
        <f t="shared" si="9"/>
        <v>38174.8</v>
      </c>
      <c r="F29" s="190">
        <f t="shared" ref="F29:P29" si="10">SUM(F24:F27)</f>
        <v>25716.8</v>
      </c>
      <c r="G29" s="190">
        <f t="shared" si="10"/>
        <v>24379.8</v>
      </c>
      <c r="H29" s="190">
        <f t="shared" si="10"/>
        <v>29356.8</v>
      </c>
      <c r="I29" s="190">
        <f t="shared" si="10"/>
        <v>29356.8</v>
      </c>
      <c r="J29" s="190">
        <f t="shared" si="10"/>
        <v>21229.8</v>
      </c>
      <c r="K29" s="190">
        <f t="shared" si="10"/>
        <v>24379.8</v>
      </c>
      <c r="L29" s="190">
        <f t="shared" si="10"/>
        <v>30175.8</v>
      </c>
      <c r="M29" s="190">
        <f t="shared" si="10"/>
        <v>30175.8</v>
      </c>
      <c r="N29" s="190">
        <f t="shared" si="10"/>
        <v>30175.8</v>
      </c>
      <c r="O29" s="190">
        <f t="shared" si="10"/>
        <v>19915.8</v>
      </c>
      <c r="P29" s="190">
        <f t="shared" si="10"/>
        <v>8629.8</v>
      </c>
    </row>
    <row r="30">
      <c r="A30" s="191"/>
      <c r="B30" s="166"/>
      <c r="C30" s="166"/>
      <c r="D30" s="166"/>
      <c r="E30" s="166"/>
      <c r="F30" s="76"/>
      <c r="G30" s="76"/>
      <c r="H30" s="76"/>
      <c r="I30" s="76"/>
      <c r="J30" s="76"/>
      <c r="K30" s="76"/>
      <c r="L30" s="76"/>
      <c r="M30" s="76"/>
      <c r="N30" s="76"/>
      <c r="O30" s="76"/>
      <c r="P30" s="76"/>
    </row>
    <row r="31">
      <c r="A31" s="192" t="s">
        <v>1663</v>
      </c>
      <c r="B31" s="193">
        <f t="shared" ref="B31:P31" si="11">B15+B16</f>
        <v>39925.43</v>
      </c>
      <c r="C31" s="193">
        <f t="shared" si="11"/>
        <v>58525.1</v>
      </c>
      <c r="D31" s="193">
        <f t="shared" si="11"/>
        <v>66105.31</v>
      </c>
      <c r="E31" s="193">
        <f t="shared" si="11"/>
        <v>69985.71</v>
      </c>
      <c r="F31" s="193">
        <f t="shared" si="11"/>
        <v>40505.64</v>
      </c>
      <c r="G31" s="193">
        <f t="shared" si="11"/>
        <v>46000</v>
      </c>
      <c r="H31" s="193">
        <f t="shared" si="11"/>
        <v>66724.54</v>
      </c>
      <c r="I31" s="193">
        <f t="shared" si="11"/>
        <v>66724.54</v>
      </c>
      <c r="J31" s="193">
        <f t="shared" si="11"/>
        <v>41505.64</v>
      </c>
      <c r="K31" s="193">
        <f t="shared" si="11"/>
        <v>44505.64</v>
      </c>
      <c r="L31" s="193">
        <f t="shared" si="11"/>
        <v>69985.71</v>
      </c>
      <c r="M31" s="193">
        <f t="shared" si="11"/>
        <v>71467.71</v>
      </c>
      <c r="N31" s="193">
        <f t="shared" si="11"/>
        <v>72467.71</v>
      </c>
      <c r="O31" s="193">
        <f t="shared" si="11"/>
        <v>75467.71</v>
      </c>
      <c r="P31" s="193">
        <f t="shared" si="11"/>
        <v>77467.71</v>
      </c>
    </row>
    <row r="32">
      <c r="A32" s="192" t="s">
        <v>1664</v>
      </c>
      <c r="B32" s="193">
        <f t="shared" ref="B32:P32" si="12">B29+B22</f>
        <v>42700.76</v>
      </c>
      <c r="C32" s="193">
        <f t="shared" si="12"/>
        <v>66564.07</v>
      </c>
      <c r="D32" s="193">
        <f t="shared" si="12"/>
        <v>70607.69</v>
      </c>
      <c r="E32" s="193">
        <f t="shared" si="12"/>
        <v>67471.61</v>
      </c>
      <c r="F32" s="193">
        <f t="shared" si="12"/>
        <v>46190.14</v>
      </c>
      <c r="G32" s="193">
        <f t="shared" si="12"/>
        <v>44853.14</v>
      </c>
      <c r="H32" s="193">
        <f t="shared" si="12"/>
        <v>65360.24</v>
      </c>
      <c r="I32" s="193">
        <f t="shared" si="12"/>
        <v>64431.24</v>
      </c>
      <c r="J32" s="193">
        <f t="shared" si="12"/>
        <v>38818.14</v>
      </c>
      <c r="K32" s="193">
        <f t="shared" si="12"/>
        <v>43468.14</v>
      </c>
      <c r="L32" s="193">
        <f t="shared" si="12"/>
        <v>57566.61</v>
      </c>
      <c r="M32" s="193">
        <f t="shared" si="12"/>
        <v>57796.61</v>
      </c>
      <c r="N32" s="193">
        <f t="shared" si="12"/>
        <v>57854.11</v>
      </c>
      <c r="O32" s="193">
        <f t="shared" si="12"/>
        <v>48054.11</v>
      </c>
      <c r="P32" s="193">
        <f t="shared" si="12"/>
        <v>37055.61</v>
      </c>
    </row>
    <row r="33">
      <c r="A33" s="191" t="s">
        <v>1665</v>
      </c>
      <c r="B33" s="194">
        <f t="shared" ref="B33:P33" si="13">(B20+B19+B18+B27+B28)/B32</f>
        <v>0.5517948627</v>
      </c>
      <c r="C33" s="173">
        <f t="shared" si="13"/>
        <v>0.5510310592</v>
      </c>
      <c r="D33" s="194">
        <f t="shared" si="13"/>
        <v>0.592690258</v>
      </c>
      <c r="E33" s="173">
        <f t="shared" si="13"/>
        <v>0.5157993117</v>
      </c>
      <c r="F33" s="220">
        <f t="shared" si="13"/>
        <v>0.5743723661</v>
      </c>
      <c r="G33" s="220">
        <f t="shared" si="13"/>
        <v>0.453888847</v>
      </c>
      <c r="H33" s="220">
        <f t="shared" si="13"/>
        <v>0.5406412216</v>
      </c>
      <c r="I33" s="220">
        <f t="shared" si="13"/>
        <v>0.5340179702</v>
      </c>
      <c r="J33" s="220">
        <f t="shared" si="13"/>
        <v>0.447170833</v>
      </c>
      <c r="K33" s="220">
        <f t="shared" si="13"/>
        <v>0.4338428099</v>
      </c>
      <c r="L33" s="220">
        <f t="shared" si="13"/>
        <v>0.4638246025</v>
      </c>
      <c r="M33" s="220">
        <f t="shared" si="13"/>
        <v>0.4619788254</v>
      </c>
      <c r="N33" s="220">
        <f t="shared" si="13"/>
        <v>0.4615196742</v>
      </c>
      <c r="O33" s="220">
        <f t="shared" si="13"/>
        <v>0.5556405061</v>
      </c>
      <c r="P33" s="220">
        <f t="shared" si="13"/>
        <v>0.7205605305</v>
      </c>
    </row>
    <row r="34">
      <c r="A34" s="165" t="s">
        <v>1666</v>
      </c>
      <c r="B34" s="194">
        <f t="shared" ref="B34:P34" si="14">(B24+B25)/B32</f>
        <v>0.1347329649</v>
      </c>
      <c r="C34" s="173">
        <f t="shared" si="14"/>
        <v>0.08643101301</v>
      </c>
      <c r="D34" s="194">
        <f t="shared" si="14"/>
        <v>0.08148120977</v>
      </c>
      <c r="E34" s="173">
        <f t="shared" si="14"/>
        <v>0.1279026838</v>
      </c>
      <c r="F34" s="220">
        <f t="shared" si="14"/>
        <v>0.1868320815</v>
      </c>
      <c r="G34" s="220">
        <f t="shared" si="14"/>
        <v>0.1924012455</v>
      </c>
      <c r="H34" s="220">
        <f t="shared" si="14"/>
        <v>0.1320343989</v>
      </c>
      <c r="I34" s="220">
        <f t="shared" si="14"/>
        <v>0.1339381331</v>
      </c>
      <c r="J34" s="220">
        <f t="shared" si="14"/>
        <v>0.2223135884</v>
      </c>
      <c r="K34" s="220">
        <f t="shared" si="14"/>
        <v>0.1985316142</v>
      </c>
      <c r="L34" s="220">
        <f t="shared" si="14"/>
        <v>0.1499098175</v>
      </c>
      <c r="M34" s="220">
        <f t="shared" si="14"/>
        <v>0.1493132556</v>
      </c>
      <c r="N34" s="220">
        <f t="shared" si="14"/>
        <v>0.1491648562</v>
      </c>
      <c r="O34" s="220">
        <f t="shared" si="14"/>
        <v>0.1795850553</v>
      </c>
      <c r="P34" s="220">
        <f t="shared" si="14"/>
        <v>0.2328878137</v>
      </c>
    </row>
    <row r="35">
      <c r="A35" s="165" t="s">
        <v>1667</v>
      </c>
      <c r="B35" s="194">
        <f t="shared" ref="B35:P35" si="15">B26/B32</f>
        <v>0.3021608983</v>
      </c>
      <c r="C35" s="173">
        <f t="shared" si="15"/>
        <v>0.3525175068</v>
      </c>
      <c r="D35" s="194">
        <f t="shared" si="15"/>
        <v>0.317196328</v>
      </c>
      <c r="E35" s="173">
        <f t="shared" si="15"/>
        <v>0.3464123651</v>
      </c>
      <c r="F35" s="220">
        <f t="shared" si="15"/>
        <v>0.2796051278</v>
      </c>
      <c r="G35" s="220">
        <f t="shared" si="15"/>
        <v>0.3511459844</v>
      </c>
      <c r="H35" s="220">
        <f t="shared" si="15"/>
        <v>0.3171193986</v>
      </c>
      <c r="I35" s="220">
        <f t="shared" si="15"/>
        <v>0.3216917756</v>
      </c>
      <c r="J35" s="220">
        <f t="shared" si="15"/>
        <v>0.3245905136</v>
      </c>
      <c r="K35" s="220">
        <f t="shared" si="15"/>
        <v>0.3623343442</v>
      </c>
      <c r="L35" s="220">
        <f t="shared" si="15"/>
        <v>0.3742794651</v>
      </c>
      <c r="M35" s="220">
        <f t="shared" si="15"/>
        <v>0.3727900304</v>
      </c>
      <c r="N35" s="220">
        <f t="shared" si="15"/>
        <v>0.3724195221</v>
      </c>
      <c r="O35" s="220">
        <f t="shared" si="15"/>
        <v>0.234860244</v>
      </c>
      <c r="P35" s="220">
        <f t="shared" si="15"/>
        <v>0</v>
      </c>
    </row>
    <row r="36">
      <c r="A36" s="196" t="s">
        <v>331</v>
      </c>
      <c r="B36" s="196">
        <f t="shared" ref="B36:P36" si="16">B31-B32</f>
        <v>-2775.33</v>
      </c>
      <c r="C36" s="196">
        <f t="shared" si="16"/>
        <v>-8038.97</v>
      </c>
      <c r="D36" s="196">
        <f t="shared" si="16"/>
        <v>-4502.38</v>
      </c>
      <c r="E36" s="196">
        <f t="shared" si="16"/>
        <v>2514.1</v>
      </c>
      <c r="F36" s="196">
        <f t="shared" si="16"/>
        <v>-5684.5</v>
      </c>
      <c r="G36" s="196">
        <f t="shared" si="16"/>
        <v>1146.86</v>
      </c>
      <c r="H36" s="196">
        <f t="shared" si="16"/>
        <v>1364.3</v>
      </c>
      <c r="I36" s="196">
        <f t="shared" si="16"/>
        <v>2293.3</v>
      </c>
      <c r="J36" s="196">
        <f t="shared" si="16"/>
        <v>2687.5</v>
      </c>
      <c r="K36" s="196">
        <f t="shared" si="16"/>
        <v>1037.5</v>
      </c>
      <c r="L36" s="196">
        <f t="shared" si="16"/>
        <v>12419.1</v>
      </c>
      <c r="M36" s="196">
        <f t="shared" si="16"/>
        <v>13671.1</v>
      </c>
      <c r="N36" s="196">
        <f t="shared" si="16"/>
        <v>14613.6</v>
      </c>
      <c r="O36" s="196">
        <f t="shared" si="16"/>
        <v>27413.6</v>
      </c>
      <c r="P36" s="196">
        <f t="shared" si="16"/>
        <v>40412.1</v>
      </c>
    </row>
    <row r="37">
      <c r="A37" s="76"/>
      <c r="B37" s="76"/>
      <c r="C37" s="76"/>
      <c r="D37" s="76"/>
      <c r="E37" s="76"/>
      <c r="F37" s="76"/>
      <c r="G37" s="76"/>
      <c r="H37" s="76"/>
      <c r="I37" s="76"/>
      <c r="J37" s="76"/>
      <c r="K37" s="76"/>
      <c r="L37" s="76"/>
      <c r="M37" s="76"/>
      <c r="N37" s="76"/>
      <c r="O37" s="76"/>
      <c r="P37" s="76"/>
    </row>
    <row r="38">
      <c r="A38" s="165" t="s">
        <v>1668</v>
      </c>
      <c r="B38" s="197">
        <v>355.0</v>
      </c>
      <c r="C38" s="183">
        <v>664.0</v>
      </c>
      <c r="D38" s="197">
        <v>658.0</v>
      </c>
      <c r="E38" s="183">
        <v>684.0</v>
      </c>
      <c r="F38" s="222">
        <v>400.0</v>
      </c>
      <c r="G38" s="222">
        <v>500.0</v>
      </c>
      <c r="H38" s="223">
        <v>658.0</v>
      </c>
      <c r="I38" s="223">
        <v>658.0</v>
      </c>
      <c r="J38" s="222">
        <v>400.0</v>
      </c>
      <c r="K38" s="222">
        <v>500.0</v>
      </c>
      <c r="L38" s="224">
        <v>684.0</v>
      </c>
      <c r="M38" s="224">
        <v>684.0</v>
      </c>
      <c r="N38" s="224">
        <v>684.0</v>
      </c>
      <c r="O38" s="224">
        <v>684.0</v>
      </c>
      <c r="P38" s="224">
        <v>684.0</v>
      </c>
    </row>
    <row r="39">
      <c r="A39" s="165" t="s">
        <v>1669</v>
      </c>
      <c r="B39" s="198">
        <v>42.0</v>
      </c>
      <c r="C39" s="165">
        <v>58.0</v>
      </c>
      <c r="D39" s="198">
        <v>53.0</v>
      </c>
      <c r="E39" s="165">
        <v>58.0</v>
      </c>
      <c r="F39" s="222">
        <v>10.0</v>
      </c>
      <c r="G39" s="222">
        <v>10.0</v>
      </c>
      <c r="H39" s="222">
        <v>58.0</v>
      </c>
      <c r="I39" s="222">
        <v>58.0</v>
      </c>
      <c r="J39" s="222">
        <v>20.0</v>
      </c>
      <c r="K39" s="222">
        <v>20.0</v>
      </c>
      <c r="L39" s="222">
        <v>60.0</v>
      </c>
      <c r="M39" s="222">
        <v>80.0</v>
      </c>
      <c r="N39" s="222">
        <v>85.0</v>
      </c>
      <c r="O39" s="222">
        <v>125.0</v>
      </c>
      <c r="P39" s="222">
        <v>150.0</v>
      </c>
    </row>
    <row r="40">
      <c r="A40" s="231" t="s">
        <v>1670</v>
      </c>
      <c r="B40" s="232">
        <f t="shared" ref="B40:P40" si="17">SUM(B38:B39)</f>
        <v>397</v>
      </c>
      <c r="C40" s="232">
        <f t="shared" si="17"/>
        <v>722</v>
      </c>
      <c r="D40" s="232">
        <f t="shared" si="17"/>
        <v>711</v>
      </c>
      <c r="E40" s="232">
        <f t="shared" si="17"/>
        <v>742</v>
      </c>
      <c r="F40" s="233">
        <f t="shared" si="17"/>
        <v>410</v>
      </c>
      <c r="G40" s="233">
        <f t="shared" si="17"/>
        <v>510</v>
      </c>
      <c r="H40" s="233">
        <f t="shared" si="17"/>
        <v>716</v>
      </c>
      <c r="I40" s="233">
        <f t="shared" si="17"/>
        <v>716</v>
      </c>
      <c r="J40" s="233">
        <f t="shared" si="17"/>
        <v>420</v>
      </c>
      <c r="K40" s="233">
        <f t="shared" si="17"/>
        <v>520</v>
      </c>
      <c r="L40" s="233">
        <f t="shared" si="17"/>
        <v>744</v>
      </c>
      <c r="M40" s="233">
        <f t="shared" si="17"/>
        <v>764</v>
      </c>
      <c r="N40" s="233">
        <f t="shared" si="17"/>
        <v>769</v>
      </c>
      <c r="O40" s="233">
        <f t="shared" si="17"/>
        <v>809</v>
      </c>
      <c r="P40" s="233">
        <f t="shared" si="17"/>
        <v>834</v>
      </c>
    </row>
    <row r="41">
      <c r="A41" s="191"/>
      <c r="B41" s="167"/>
      <c r="C41" s="167"/>
      <c r="D41" s="167"/>
      <c r="E41" s="167"/>
      <c r="F41" s="76"/>
      <c r="G41" s="76"/>
      <c r="H41" s="76"/>
      <c r="I41" s="76"/>
      <c r="J41" s="76"/>
      <c r="K41" s="76"/>
      <c r="L41" s="76"/>
      <c r="M41" s="76"/>
      <c r="N41" s="76"/>
      <c r="O41" s="76"/>
      <c r="P41" s="76"/>
    </row>
    <row r="42">
      <c r="A42" s="165" t="s">
        <v>1671</v>
      </c>
      <c r="B42" s="185">
        <f t="shared" ref="B42:P42" si="18">B15/B38</f>
        <v>99.58712676</v>
      </c>
      <c r="C42" s="167">
        <f t="shared" si="18"/>
        <v>78.79231928</v>
      </c>
      <c r="D42" s="185">
        <f t="shared" si="18"/>
        <v>91.49930091</v>
      </c>
      <c r="E42" s="167">
        <f t="shared" si="18"/>
        <v>92.78904971</v>
      </c>
      <c r="F42" s="218">
        <f t="shared" si="18"/>
        <v>98.7641</v>
      </c>
      <c r="G42" s="218">
        <f t="shared" si="18"/>
        <v>90</v>
      </c>
      <c r="H42" s="218">
        <f t="shared" si="18"/>
        <v>91.49930091</v>
      </c>
      <c r="I42" s="218">
        <f t="shared" si="18"/>
        <v>91.49930091</v>
      </c>
      <c r="J42" s="218">
        <f t="shared" si="18"/>
        <v>98.7641</v>
      </c>
      <c r="K42" s="218">
        <f t="shared" si="18"/>
        <v>85.01128</v>
      </c>
      <c r="L42" s="218">
        <f t="shared" si="18"/>
        <v>92.78904971</v>
      </c>
      <c r="M42" s="218">
        <f t="shared" si="18"/>
        <v>92.78904971</v>
      </c>
      <c r="N42" s="218">
        <f t="shared" si="18"/>
        <v>92.78904971</v>
      </c>
      <c r="O42" s="218">
        <f t="shared" si="18"/>
        <v>92.78904971</v>
      </c>
      <c r="P42" s="218">
        <f t="shared" si="18"/>
        <v>92.78904971</v>
      </c>
    </row>
    <row r="43">
      <c r="A43" s="165" t="s">
        <v>1672</v>
      </c>
      <c r="B43" s="185">
        <f t="shared" ref="B43:P43" si="19">B16/B39</f>
        <v>108.8571429</v>
      </c>
      <c r="C43" s="167">
        <f t="shared" si="19"/>
        <v>107.0172414</v>
      </c>
      <c r="D43" s="185">
        <f t="shared" si="19"/>
        <v>111.2975472</v>
      </c>
      <c r="E43" s="167">
        <f t="shared" si="19"/>
        <v>112.3793103</v>
      </c>
      <c r="F43" s="218">
        <f t="shared" si="19"/>
        <v>100</v>
      </c>
      <c r="G43" s="218">
        <f t="shared" si="19"/>
        <v>100</v>
      </c>
      <c r="H43" s="218">
        <f t="shared" si="19"/>
        <v>112.3793103</v>
      </c>
      <c r="I43" s="218">
        <f t="shared" si="19"/>
        <v>112.3793103</v>
      </c>
      <c r="J43" s="218">
        <f t="shared" si="19"/>
        <v>100</v>
      </c>
      <c r="K43" s="218">
        <f t="shared" si="19"/>
        <v>100</v>
      </c>
      <c r="L43" s="218">
        <f t="shared" si="19"/>
        <v>108.6333333</v>
      </c>
      <c r="M43" s="218">
        <f t="shared" si="19"/>
        <v>100</v>
      </c>
      <c r="N43" s="218">
        <f t="shared" si="19"/>
        <v>105.8823529</v>
      </c>
      <c r="O43" s="218">
        <f t="shared" si="19"/>
        <v>96</v>
      </c>
      <c r="P43" s="218">
        <f t="shared" si="19"/>
        <v>93.33333333</v>
      </c>
    </row>
    <row r="44">
      <c r="A44" s="191"/>
      <c r="B44" s="166"/>
      <c r="C44" s="166"/>
      <c r="D44" s="166"/>
      <c r="E44" s="167"/>
      <c r="F44" s="76"/>
      <c r="G44" s="76"/>
      <c r="H44" s="76"/>
      <c r="I44" s="76"/>
      <c r="J44" s="76"/>
      <c r="K44" s="76"/>
      <c r="L44" s="76"/>
      <c r="M44" s="76"/>
      <c r="N44" s="76"/>
      <c r="O44" s="76"/>
      <c r="P44" s="76"/>
    </row>
    <row r="45">
      <c r="A45" s="165" t="s">
        <v>1673</v>
      </c>
      <c r="B45" s="184">
        <f t="shared" ref="B45:P45" si="20">(B18+B19+B27)/B38</f>
        <v>56.86495775</v>
      </c>
      <c r="C45" s="166">
        <f t="shared" si="20"/>
        <v>47.46667169</v>
      </c>
      <c r="D45" s="184">
        <f t="shared" si="20"/>
        <v>54.87452888</v>
      </c>
      <c r="E45" s="166">
        <f t="shared" si="20"/>
        <v>41.48071637</v>
      </c>
      <c r="F45" s="217">
        <f t="shared" si="20"/>
        <v>61.32585</v>
      </c>
      <c r="G45" s="217">
        <f t="shared" si="20"/>
        <v>40.71668</v>
      </c>
      <c r="H45" s="217">
        <f t="shared" si="20"/>
        <v>46.97179331</v>
      </c>
      <c r="I45" s="217">
        <f t="shared" si="20"/>
        <v>46.97179331</v>
      </c>
      <c r="J45" s="217">
        <f t="shared" si="20"/>
        <v>40.89585</v>
      </c>
      <c r="K45" s="217">
        <f t="shared" si="20"/>
        <v>36.71668</v>
      </c>
      <c r="L45" s="217">
        <f t="shared" si="20"/>
        <v>35.38130117</v>
      </c>
      <c r="M45" s="217">
        <f t="shared" si="20"/>
        <v>35.38130117</v>
      </c>
      <c r="N45" s="217">
        <f t="shared" si="20"/>
        <v>35.38130117</v>
      </c>
      <c r="O45" s="217">
        <f t="shared" si="20"/>
        <v>35.38130117</v>
      </c>
      <c r="P45" s="217">
        <f t="shared" si="20"/>
        <v>35.38130117</v>
      </c>
    </row>
    <row r="46">
      <c r="A46" s="165" t="s">
        <v>1674</v>
      </c>
      <c r="B46" s="184">
        <f t="shared" ref="B46:P46" si="21">(B20+B28)/B39</f>
        <v>80.35714286</v>
      </c>
      <c r="C46" s="166">
        <f t="shared" si="21"/>
        <v>88.98275862</v>
      </c>
      <c r="D46" s="184">
        <f t="shared" si="21"/>
        <v>108.3216981</v>
      </c>
      <c r="E46" s="166">
        <f t="shared" si="21"/>
        <v>110.8448276</v>
      </c>
      <c r="F46" s="217">
        <f t="shared" si="21"/>
        <v>200</v>
      </c>
      <c r="G46" s="217">
        <f t="shared" si="21"/>
        <v>0</v>
      </c>
      <c r="H46" s="217">
        <f t="shared" si="21"/>
        <v>76.36206897</v>
      </c>
      <c r="I46" s="217">
        <f t="shared" si="21"/>
        <v>60.34482759</v>
      </c>
      <c r="J46" s="217">
        <f t="shared" si="21"/>
        <v>50</v>
      </c>
      <c r="K46" s="217">
        <f t="shared" si="21"/>
        <v>25</v>
      </c>
      <c r="L46" s="217">
        <f t="shared" si="21"/>
        <v>41.66666667</v>
      </c>
      <c r="M46" s="217">
        <f t="shared" si="21"/>
        <v>31.25</v>
      </c>
      <c r="N46" s="217">
        <f t="shared" si="21"/>
        <v>29.41176471</v>
      </c>
      <c r="O46" s="217">
        <f t="shared" si="21"/>
        <v>20</v>
      </c>
      <c r="P46" s="217">
        <f t="shared" si="21"/>
        <v>16.66666667</v>
      </c>
    </row>
    <row r="47">
      <c r="A47" s="76"/>
      <c r="B47" s="76"/>
      <c r="C47" s="76"/>
      <c r="D47" s="76"/>
      <c r="E47" s="76"/>
      <c r="F47" s="76"/>
      <c r="G47" s="76"/>
      <c r="H47" s="76"/>
      <c r="I47" s="76"/>
      <c r="J47" s="76"/>
      <c r="K47" s="76"/>
      <c r="L47" s="76"/>
      <c r="M47" s="76"/>
      <c r="N47" s="76"/>
      <c r="O47" s="76"/>
      <c r="P47" s="76"/>
    </row>
    <row r="48">
      <c r="A48" s="76"/>
      <c r="B48" s="76"/>
      <c r="C48" s="76"/>
      <c r="D48" s="76"/>
      <c r="E48" s="76"/>
      <c r="F48" s="76"/>
      <c r="G48" s="76"/>
      <c r="H48" s="76"/>
      <c r="I48" s="76"/>
      <c r="J48" s="76"/>
      <c r="K48" s="76"/>
      <c r="L48" s="76"/>
      <c r="M48" s="76"/>
      <c r="N48" s="76"/>
      <c r="O48" s="76"/>
      <c r="P48" s="76"/>
    </row>
    <row r="49">
      <c r="A49" s="76"/>
      <c r="B49" s="76"/>
      <c r="C49" s="76"/>
      <c r="D49" s="202" t="s">
        <v>1675</v>
      </c>
      <c r="E49" s="203">
        <f t="shared" ref="E49:P49" si="22">E40/30</f>
        <v>24.73333333</v>
      </c>
      <c r="F49" s="203">
        <f t="shared" si="22"/>
        <v>13.66666667</v>
      </c>
      <c r="G49" s="203">
        <f t="shared" si="22"/>
        <v>17</v>
      </c>
      <c r="H49" s="203">
        <f t="shared" si="22"/>
        <v>23.86666667</v>
      </c>
      <c r="I49" s="203">
        <f t="shared" si="22"/>
        <v>23.86666667</v>
      </c>
      <c r="J49" s="203">
        <f t="shared" si="22"/>
        <v>14</v>
      </c>
      <c r="K49" s="203">
        <f t="shared" si="22"/>
        <v>17.33333333</v>
      </c>
      <c r="L49" s="203">
        <f t="shared" si="22"/>
        <v>24.8</v>
      </c>
      <c r="M49" s="203">
        <f t="shared" si="22"/>
        <v>25.46666667</v>
      </c>
      <c r="N49" s="203">
        <f t="shared" si="22"/>
        <v>25.63333333</v>
      </c>
      <c r="O49" s="203">
        <f t="shared" si="22"/>
        <v>26.96666667</v>
      </c>
      <c r="P49" s="203">
        <f t="shared" si="22"/>
        <v>27.8</v>
      </c>
    </row>
    <row r="50">
      <c r="A50" s="76"/>
      <c r="B50" s="76"/>
      <c r="C50" s="76"/>
      <c r="D50" s="76"/>
      <c r="E50" s="76"/>
      <c r="F50" s="76"/>
      <c r="G50" s="76"/>
      <c r="H50" s="76"/>
      <c r="I50" s="76"/>
      <c r="J50" s="76"/>
      <c r="K50" s="76"/>
      <c r="L50" s="76"/>
      <c r="M50" s="76"/>
      <c r="N50" s="76"/>
      <c r="O50" s="76"/>
      <c r="P50" s="76"/>
    </row>
    <row r="51">
      <c r="A51" s="76"/>
      <c r="B51" s="76"/>
      <c r="C51" s="76"/>
      <c r="D51" s="76"/>
      <c r="E51" s="76"/>
      <c r="F51" s="76"/>
      <c r="G51" s="76"/>
      <c r="H51" s="76"/>
      <c r="I51" s="76"/>
      <c r="J51" s="76"/>
      <c r="K51" s="76"/>
      <c r="L51" s="76"/>
      <c r="M51" s="76"/>
      <c r="N51" s="76"/>
      <c r="O51" s="76"/>
      <c r="P51" s="76"/>
    </row>
    <row r="52">
      <c r="A52" s="76"/>
      <c r="B52" s="76"/>
      <c r="C52" s="76"/>
      <c r="D52" s="76"/>
      <c r="E52" s="76"/>
      <c r="F52" s="76"/>
      <c r="G52" s="76"/>
      <c r="H52" s="76"/>
      <c r="I52" s="76"/>
      <c r="J52" s="76"/>
      <c r="K52" s="76"/>
      <c r="L52" s="76"/>
      <c r="M52" s="76"/>
      <c r="N52" s="76"/>
      <c r="O52" s="76"/>
      <c r="P52" s="76"/>
    </row>
    <row r="53">
      <c r="A53" s="76"/>
      <c r="B53" s="76"/>
      <c r="C53" s="76"/>
      <c r="D53" s="76"/>
      <c r="E53" s="76"/>
      <c r="F53" s="76"/>
      <c r="G53" s="76"/>
      <c r="H53" s="76"/>
      <c r="I53" s="76"/>
      <c r="J53" s="76"/>
      <c r="K53" s="76"/>
      <c r="L53" s="76"/>
      <c r="M53" s="76"/>
      <c r="N53" s="76"/>
      <c r="O53" s="76"/>
      <c r="P53" s="76"/>
    </row>
    <row r="54">
      <c r="A54" s="76"/>
      <c r="B54" s="76"/>
      <c r="C54" s="76"/>
      <c r="D54" s="76"/>
      <c r="E54" s="76"/>
      <c r="F54" s="76"/>
      <c r="G54" s="76"/>
      <c r="H54" s="76"/>
      <c r="I54" s="76"/>
      <c r="J54" s="76"/>
      <c r="K54" s="76"/>
      <c r="L54" s="76"/>
      <c r="M54" s="76"/>
      <c r="N54" s="76"/>
      <c r="O54" s="76"/>
      <c r="P54" s="76"/>
    </row>
    <row r="55">
      <c r="A55" s="76"/>
      <c r="B55" s="76"/>
      <c r="C55" s="76"/>
      <c r="D55" s="76"/>
      <c r="E55" s="76"/>
      <c r="F55" s="76"/>
      <c r="G55" s="76"/>
      <c r="H55" s="76"/>
      <c r="I55" s="76"/>
      <c r="J55" s="76"/>
      <c r="K55" s="76"/>
      <c r="L55" s="76"/>
      <c r="M55" s="76"/>
      <c r="N55" s="76"/>
      <c r="O55" s="76"/>
      <c r="P55" s="76"/>
    </row>
    <row r="56">
      <c r="A56" s="76"/>
      <c r="B56" s="76"/>
      <c r="C56" s="76"/>
      <c r="D56" s="76"/>
      <c r="E56" s="76"/>
      <c r="F56" s="76"/>
      <c r="G56" s="76"/>
      <c r="H56" s="76"/>
      <c r="I56" s="76"/>
      <c r="J56" s="76"/>
      <c r="K56" s="76"/>
      <c r="L56" s="76"/>
      <c r="M56" s="76"/>
      <c r="N56" s="76"/>
      <c r="O56" s="76"/>
      <c r="P56" s="76"/>
    </row>
    <row r="57">
      <c r="A57" s="76"/>
      <c r="B57" s="76"/>
      <c r="C57" s="76"/>
      <c r="D57" s="76"/>
      <c r="E57" s="76"/>
      <c r="F57" s="76"/>
      <c r="G57" s="76"/>
      <c r="H57" s="76"/>
      <c r="I57" s="76"/>
      <c r="J57" s="76"/>
      <c r="K57" s="76"/>
      <c r="L57" s="76"/>
      <c r="M57" s="76"/>
      <c r="N57" s="76"/>
      <c r="O57" s="76"/>
      <c r="P57" s="76"/>
    </row>
    <row r="58">
      <c r="A58" s="76"/>
      <c r="B58" s="76"/>
      <c r="C58" s="76"/>
      <c r="D58" s="76"/>
      <c r="E58" s="76"/>
      <c r="F58" s="76"/>
      <c r="G58" s="76"/>
      <c r="H58" s="76"/>
      <c r="I58" s="76"/>
      <c r="J58" s="76"/>
      <c r="K58" s="76"/>
      <c r="L58" s="76"/>
      <c r="M58" s="76"/>
      <c r="N58" s="76"/>
      <c r="O58" s="76"/>
      <c r="P58" s="76"/>
    </row>
    <row r="59">
      <c r="A59" s="76"/>
      <c r="B59" s="76"/>
      <c r="C59" s="76"/>
      <c r="D59" s="76"/>
      <c r="E59" s="76"/>
      <c r="F59" s="76"/>
      <c r="G59" s="76"/>
      <c r="H59" s="76"/>
      <c r="I59" s="76"/>
      <c r="J59" s="76"/>
      <c r="K59" s="76"/>
      <c r="L59" s="76"/>
      <c r="M59" s="76"/>
      <c r="N59" s="76"/>
      <c r="O59" s="76"/>
      <c r="P59" s="76"/>
    </row>
    <row r="60">
      <c r="A60" s="76"/>
      <c r="B60" s="76"/>
      <c r="C60" s="76"/>
      <c r="D60" s="76"/>
      <c r="E60" s="76"/>
      <c r="F60" s="76"/>
      <c r="G60" s="76"/>
      <c r="H60" s="76"/>
      <c r="I60" s="76"/>
      <c r="J60" s="76"/>
      <c r="K60" s="76"/>
      <c r="L60" s="76"/>
      <c r="M60" s="76"/>
      <c r="N60" s="76"/>
      <c r="O60" s="76"/>
      <c r="P60" s="76"/>
    </row>
    <row r="61">
      <c r="A61" s="76"/>
      <c r="B61" s="76"/>
      <c r="C61" s="76"/>
      <c r="D61" s="76"/>
      <c r="E61" s="76"/>
      <c r="F61" s="76"/>
      <c r="G61" s="76"/>
      <c r="H61" s="76"/>
      <c r="I61" s="76"/>
      <c r="J61" s="76"/>
      <c r="K61" s="76"/>
      <c r="L61" s="76"/>
      <c r="M61" s="76"/>
      <c r="N61" s="76"/>
      <c r="O61" s="76"/>
      <c r="P61" s="76"/>
    </row>
    <row r="62">
      <c r="A62" s="76"/>
      <c r="B62" s="76"/>
      <c r="C62" s="76"/>
      <c r="D62" s="76"/>
      <c r="E62" s="76"/>
      <c r="F62" s="76"/>
      <c r="G62" s="76"/>
      <c r="H62" s="76"/>
      <c r="I62" s="76"/>
      <c r="J62" s="76"/>
      <c r="K62" s="76"/>
      <c r="L62" s="76"/>
      <c r="M62" s="76"/>
      <c r="N62" s="76"/>
      <c r="O62" s="76"/>
      <c r="P62" s="76"/>
    </row>
    <row r="63">
      <c r="A63" s="76"/>
      <c r="B63" s="76"/>
      <c r="C63" s="76"/>
      <c r="D63" s="76"/>
      <c r="E63" s="76"/>
      <c r="F63" s="76"/>
      <c r="G63" s="76"/>
      <c r="H63" s="76"/>
      <c r="I63" s="76"/>
      <c r="J63" s="76"/>
      <c r="K63" s="76"/>
      <c r="L63" s="76"/>
      <c r="M63" s="76"/>
      <c r="N63" s="76"/>
      <c r="O63" s="76"/>
      <c r="P63" s="76"/>
    </row>
    <row r="64">
      <c r="A64" s="76"/>
      <c r="B64" s="76"/>
      <c r="C64" s="76"/>
      <c r="D64" s="76"/>
      <c r="E64" s="76"/>
      <c r="F64" s="76"/>
      <c r="G64" s="76"/>
      <c r="H64" s="76"/>
      <c r="I64" s="76"/>
      <c r="J64" s="76"/>
      <c r="K64" s="76"/>
      <c r="L64" s="76"/>
      <c r="M64" s="76"/>
      <c r="N64" s="76"/>
      <c r="O64" s="76"/>
      <c r="P64" s="76"/>
    </row>
    <row r="65">
      <c r="A65" s="76"/>
      <c r="B65" s="76"/>
      <c r="C65" s="76"/>
      <c r="D65" s="76"/>
      <c r="E65" s="76"/>
      <c r="F65" s="76"/>
      <c r="G65" s="76"/>
      <c r="H65" s="76"/>
      <c r="I65" s="76"/>
      <c r="J65" s="76"/>
      <c r="K65" s="76"/>
      <c r="L65" s="76"/>
      <c r="M65" s="76"/>
      <c r="N65" s="76"/>
      <c r="O65" s="76"/>
      <c r="P65" s="76"/>
    </row>
    <row r="66">
      <c r="A66" s="76"/>
      <c r="B66" s="76"/>
      <c r="C66" s="76"/>
      <c r="D66" s="76"/>
      <c r="E66" s="76"/>
      <c r="F66" s="76"/>
      <c r="G66" s="76"/>
      <c r="H66" s="76"/>
      <c r="I66" s="76"/>
      <c r="J66" s="76"/>
      <c r="K66" s="76"/>
      <c r="L66" s="76"/>
      <c r="M66" s="76"/>
      <c r="N66" s="76"/>
      <c r="O66" s="76"/>
      <c r="P66" s="76"/>
    </row>
    <row r="67">
      <c r="A67" s="76"/>
      <c r="B67" s="76"/>
      <c r="C67" s="76"/>
      <c r="D67" s="76"/>
      <c r="E67" s="76"/>
      <c r="F67" s="76"/>
      <c r="G67" s="76"/>
      <c r="H67" s="76"/>
      <c r="I67" s="76"/>
      <c r="J67" s="76"/>
      <c r="K67" s="76"/>
      <c r="L67" s="76"/>
      <c r="M67" s="76"/>
      <c r="N67" s="76"/>
      <c r="O67" s="76"/>
      <c r="P67" s="76"/>
    </row>
    <row r="68">
      <c r="A68" s="76"/>
      <c r="B68" s="76"/>
      <c r="C68" s="76"/>
      <c r="D68" s="76"/>
      <c r="E68" s="76"/>
      <c r="F68" s="76"/>
      <c r="G68" s="76"/>
      <c r="H68" s="76"/>
      <c r="I68" s="76"/>
      <c r="J68" s="76"/>
      <c r="K68" s="76"/>
      <c r="L68" s="76"/>
      <c r="M68" s="76"/>
      <c r="N68" s="76"/>
      <c r="O68" s="76"/>
      <c r="P68" s="76"/>
    </row>
    <row r="69">
      <c r="A69" s="76"/>
      <c r="B69" s="76"/>
      <c r="C69" s="76"/>
      <c r="D69" s="76"/>
      <c r="E69" s="76"/>
      <c r="F69" s="76"/>
      <c r="G69" s="76"/>
      <c r="H69" s="76"/>
      <c r="I69" s="76"/>
      <c r="J69" s="76"/>
      <c r="K69" s="76"/>
      <c r="L69" s="76"/>
      <c r="M69" s="76"/>
      <c r="N69" s="76"/>
      <c r="O69" s="76"/>
      <c r="P69" s="76"/>
    </row>
    <row r="70">
      <c r="A70" s="76"/>
      <c r="B70" s="76"/>
      <c r="C70" s="76"/>
      <c r="D70" s="76"/>
      <c r="E70" s="76"/>
      <c r="F70" s="76"/>
      <c r="G70" s="76"/>
      <c r="H70" s="76"/>
      <c r="I70" s="76"/>
      <c r="J70" s="76"/>
      <c r="K70" s="76"/>
      <c r="L70" s="76"/>
      <c r="M70" s="76"/>
      <c r="N70" s="76"/>
      <c r="O70" s="76"/>
      <c r="P70" s="76"/>
    </row>
    <row r="71">
      <c r="A71" s="76"/>
      <c r="B71" s="76"/>
      <c r="C71" s="76"/>
      <c r="D71" s="76"/>
      <c r="E71" s="76"/>
      <c r="F71" s="76"/>
      <c r="G71" s="76"/>
      <c r="H71" s="76"/>
      <c r="I71" s="76"/>
      <c r="J71" s="76"/>
      <c r="K71" s="76"/>
      <c r="L71" s="76"/>
      <c r="M71" s="76"/>
      <c r="N71" s="76"/>
      <c r="O71" s="76"/>
      <c r="P71" s="76"/>
    </row>
    <row r="72">
      <c r="A72" s="76"/>
      <c r="B72" s="76"/>
      <c r="C72" s="76"/>
      <c r="D72" s="76"/>
      <c r="E72" s="76"/>
      <c r="F72" s="76"/>
      <c r="G72" s="76"/>
      <c r="H72" s="76"/>
      <c r="I72" s="76"/>
      <c r="J72" s="76"/>
      <c r="K72" s="76"/>
      <c r="L72" s="76"/>
      <c r="M72" s="76"/>
      <c r="N72" s="76"/>
      <c r="O72" s="76"/>
      <c r="P72" s="76"/>
    </row>
    <row r="73">
      <c r="A73" s="76"/>
      <c r="B73" s="76"/>
      <c r="C73" s="76"/>
      <c r="D73" s="76"/>
      <c r="E73" s="76"/>
      <c r="F73" s="76"/>
      <c r="G73" s="76"/>
      <c r="H73" s="76"/>
      <c r="I73" s="76"/>
      <c r="J73" s="76"/>
      <c r="K73" s="76"/>
      <c r="L73" s="76"/>
      <c r="M73" s="76"/>
      <c r="N73" s="76"/>
      <c r="O73" s="76"/>
      <c r="P73" s="76"/>
    </row>
    <row r="74">
      <c r="A74" s="76"/>
      <c r="B74" s="76"/>
      <c r="C74" s="76"/>
      <c r="D74" s="76"/>
      <c r="E74" s="76"/>
      <c r="F74" s="76"/>
      <c r="G74" s="76"/>
      <c r="H74" s="76"/>
      <c r="I74" s="76"/>
      <c r="J74" s="76"/>
      <c r="K74" s="76"/>
      <c r="L74" s="76"/>
      <c r="M74" s="76"/>
      <c r="N74" s="76"/>
      <c r="O74" s="76"/>
      <c r="P74" s="76"/>
    </row>
    <row r="75">
      <c r="A75" s="76"/>
      <c r="B75" s="76"/>
      <c r="C75" s="76"/>
      <c r="D75" s="76"/>
      <c r="E75" s="76"/>
      <c r="F75" s="76"/>
      <c r="G75" s="76"/>
      <c r="H75" s="76"/>
      <c r="I75" s="76"/>
      <c r="J75" s="76"/>
      <c r="K75" s="76"/>
      <c r="L75" s="76"/>
      <c r="M75" s="76"/>
      <c r="N75" s="76"/>
      <c r="O75" s="76"/>
      <c r="P75" s="76"/>
    </row>
    <row r="76">
      <c r="A76" s="76"/>
      <c r="B76" s="76"/>
      <c r="C76" s="76"/>
      <c r="D76" s="76"/>
      <c r="E76" s="76"/>
      <c r="F76" s="76"/>
      <c r="G76" s="76"/>
      <c r="H76" s="76"/>
      <c r="I76" s="76"/>
      <c r="J76" s="76"/>
      <c r="K76" s="76"/>
      <c r="L76" s="76"/>
      <c r="M76" s="76"/>
      <c r="N76" s="76"/>
      <c r="O76" s="76"/>
      <c r="P76" s="76"/>
    </row>
    <row r="77">
      <c r="A77" s="76"/>
      <c r="B77" s="76"/>
      <c r="C77" s="76"/>
      <c r="D77" s="76"/>
      <c r="E77" s="76"/>
      <c r="F77" s="76"/>
      <c r="G77" s="76"/>
      <c r="H77" s="76"/>
      <c r="I77" s="76"/>
      <c r="J77" s="76"/>
      <c r="K77" s="76"/>
      <c r="L77" s="76"/>
      <c r="M77" s="76"/>
      <c r="N77" s="76"/>
      <c r="O77" s="76"/>
      <c r="P77" s="76"/>
    </row>
    <row r="78">
      <c r="A78" s="76"/>
      <c r="B78" s="76"/>
      <c r="C78" s="76"/>
      <c r="D78" s="76"/>
      <c r="E78" s="76"/>
      <c r="F78" s="76"/>
      <c r="G78" s="76"/>
      <c r="H78" s="76"/>
      <c r="I78" s="76"/>
      <c r="J78" s="76"/>
      <c r="K78" s="76"/>
      <c r="L78" s="76"/>
      <c r="M78" s="76"/>
      <c r="N78" s="76"/>
      <c r="O78" s="76"/>
      <c r="P78" s="76"/>
    </row>
    <row r="79">
      <c r="A79" s="76"/>
      <c r="B79" s="76"/>
      <c r="C79" s="76"/>
      <c r="D79" s="76"/>
      <c r="E79" s="76"/>
      <c r="F79" s="76"/>
      <c r="G79" s="76"/>
      <c r="H79" s="76"/>
      <c r="I79" s="76"/>
      <c r="J79" s="76"/>
      <c r="K79" s="76"/>
      <c r="L79" s="76"/>
      <c r="M79" s="76"/>
      <c r="N79" s="76"/>
      <c r="O79" s="76"/>
      <c r="P79" s="76"/>
    </row>
    <row r="80">
      <c r="A80" s="76"/>
      <c r="B80" s="76"/>
      <c r="C80" s="76"/>
      <c r="D80" s="76"/>
      <c r="E80" s="76"/>
      <c r="F80" s="76"/>
      <c r="G80" s="76"/>
      <c r="H80" s="76"/>
      <c r="I80" s="76"/>
      <c r="J80" s="76"/>
      <c r="K80" s="76"/>
      <c r="L80" s="76"/>
      <c r="M80" s="76"/>
      <c r="N80" s="76"/>
      <c r="O80" s="76"/>
      <c r="P80" s="76"/>
    </row>
    <row r="81">
      <c r="A81" s="76"/>
      <c r="B81" s="76"/>
      <c r="C81" s="76"/>
      <c r="D81" s="76"/>
      <c r="E81" s="76"/>
      <c r="F81" s="76"/>
      <c r="G81" s="76"/>
      <c r="H81" s="76"/>
      <c r="I81" s="76"/>
      <c r="J81" s="76"/>
      <c r="K81" s="76"/>
      <c r="L81" s="76"/>
      <c r="M81" s="76"/>
      <c r="N81" s="76"/>
      <c r="O81" s="76"/>
      <c r="P81" s="76"/>
    </row>
    <row r="82">
      <c r="A82" s="76"/>
      <c r="B82" s="76"/>
      <c r="C82" s="76"/>
      <c r="D82" s="76"/>
      <c r="E82" s="76"/>
      <c r="F82" s="76"/>
      <c r="G82" s="76"/>
      <c r="H82" s="76"/>
      <c r="I82" s="76"/>
      <c r="J82" s="76"/>
      <c r="K82" s="76"/>
      <c r="L82" s="76"/>
      <c r="M82" s="76"/>
      <c r="N82" s="76"/>
      <c r="O82" s="76"/>
      <c r="P82" s="76"/>
    </row>
    <row r="83">
      <c r="A83" s="76"/>
      <c r="B83" s="76"/>
      <c r="C83" s="76"/>
      <c r="D83" s="76"/>
      <c r="E83" s="76"/>
      <c r="F83" s="76"/>
      <c r="G83" s="76"/>
      <c r="H83" s="76"/>
      <c r="I83" s="76"/>
      <c r="J83" s="76"/>
      <c r="K83" s="76"/>
      <c r="L83" s="76"/>
      <c r="M83" s="76"/>
      <c r="N83" s="76"/>
      <c r="O83" s="76"/>
      <c r="P83" s="76"/>
    </row>
    <row r="84">
      <c r="A84" s="76"/>
      <c r="B84" s="76"/>
      <c r="C84" s="76"/>
      <c r="D84" s="76"/>
      <c r="E84" s="76"/>
      <c r="F84" s="76"/>
      <c r="G84" s="76"/>
      <c r="H84" s="76"/>
      <c r="I84" s="76"/>
      <c r="J84" s="76"/>
      <c r="K84" s="76"/>
      <c r="L84" s="76"/>
      <c r="M84" s="76"/>
      <c r="N84" s="76"/>
      <c r="O84" s="76"/>
      <c r="P84" s="76"/>
    </row>
    <row r="85">
      <c r="A85" s="76"/>
      <c r="B85" s="76"/>
      <c r="C85" s="76"/>
      <c r="D85" s="76"/>
      <c r="E85" s="76"/>
      <c r="F85" s="76"/>
      <c r="G85" s="76"/>
      <c r="H85" s="76"/>
      <c r="I85" s="76"/>
      <c r="J85" s="76"/>
      <c r="K85" s="76"/>
      <c r="L85" s="76"/>
      <c r="M85" s="76"/>
      <c r="N85" s="76"/>
      <c r="O85" s="76"/>
      <c r="P85" s="76"/>
    </row>
    <row r="86">
      <c r="A86" s="76"/>
      <c r="B86" s="76"/>
      <c r="C86" s="76"/>
      <c r="D86" s="76"/>
      <c r="E86" s="76"/>
      <c r="F86" s="76"/>
      <c r="G86" s="76"/>
      <c r="H86" s="76"/>
      <c r="I86" s="76"/>
      <c r="J86" s="76"/>
      <c r="K86" s="76"/>
      <c r="L86" s="76"/>
      <c r="M86" s="76"/>
      <c r="N86" s="76"/>
      <c r="O86" s="76"/>
      <c r="P86" s="76"/>
    </row>
    <row r="87">
      <c r="A87" s="76"/>
      <c r="B87" s="76"/>
      <c r="C87" s="76"/>
      <c r="D87" s="76"/>
      <c r="E87" s="76"/>
      <c r="F87" s="76"/>
      <c r="G87" s="76"/>
      <c r="H87" s="76"/>
      <c r="I87" s="76"/>
      <c r="J87" s="76"/>
      <c r="K87" s="76"/>
      <c r="L87" s="76"/>
      <c r="M87" s="76"/>
      <c r="N87" s="76"/>
      <c r="O87" s="76"/>
      <c r="P87" s="76"/>
    </row>
    <row r="88">
      <c r="A88" s="76"/>
      <c r="B88" s="76"/>
      <c r="C88" s="76"/>
      <c r="D88" s="76"/>
      <c r="E88" s="76"/>
      <c r="F88" s="76"/>
      <c r="G88" s="76"/>
      <c r="H88" s="76"/>
      <c r="I88" s="76"/>
      <c r="J88" s="76"/>
      <c r="K88" s="76"/>
      <c r="L88" s="76"/>
      <c r="M88" s="76"/>
      <c r="N88" s="76"/>
      <c r="O88" s="76"/>
      <c r="P88" s="76"/>
    </row>
    <row r="89">
      <c r="A89" s="76"/>
      <c r="B89" s="76"/>
      <c r="C89" s="76"/>
      <c r="D89" s="76"/>
      <c r="E89" s="76"/>
      <c r="F89" s="76"/>
      <c r="G89" s="76"/>
      <c r="H89" s="76"/>
      <c r="I89" s="76"/>
      <c r="J89" s="76"/>
      <c r="K89" s="76"/>
      <c r="L89" s="76"/>
      <c r="M89" s="76"/>
      <c r="N89" s="76"/>
      <c r="O89" s="76"/>
      <c r="P89" s="76"/>
    </row>
    <row r="90">
      <c r="A90" s="76"/>
      <c r="B90" s="76"/>
      <c r="C90" s="76"/>
      <c r="D90" s="76"/>
      <c r="E90" s="76"/>
      <c r="F90" s="76"/>
      <c r="G90" s="76"/>
      <c r="H90" s="76"/>
      <c r="I90" s="76"/>
      <c r="J90" s="76"/>
      <c r="K90" s="76"/>
      <c r="L90" s="76"/>
      <c r="M90" s="76"/>
      <c r="N90" s="76"/>
      <c r="O90" s="76"/>
      <c r="P90" s="76"/>
    </row>
    <row r="91">
      <c r="A91" s="76"/>
      <c r="B91" s="76"/>
      <c r="C91" s="76"/>
      <c r="D91" s="76"/>
      <c r="E91" s="76"/>
      <c r="F91" s="76"/>
      <c r="G91" s="76"/>
      <c r="H91" s="76"/>
      <c r="I91" s="76"/>
      <c r="J91" s="76"/>
      <c r="K91" s="76"/>
      <c r="L91" s="76"/>
      <c r="M91" s="76"/>
      <c r="N91" s="76"/>
      <c r="O91" s="76"/>
      <c r="P91" s="76"/>
    </row>
    <row r="92">
      <c r="A92" s="76"/>
      <c r="B92" s="76"/>
      <c r="C92" s="76"/>
      <c r="D92" s="76"/>
      <c r="E92" s="76"/>
      <c r="F92" s="76"/>
      <c r="G92" s="76"/>
      <c r="H92" s="76"/>
      <c r="I92" s="76"/>
      <c r="J92" s="76"/>
      <c r="K92" s="76"/>
      <c r="L92" s="76"/>
      <c r="M92" s="76"/>
      <c r="N92" s="76"/>
      <c r="O92" s="76"/>
      <c r="P92" s="76"/>
    </row>
    <row r="93">
      <c r="A93" s="76"/>
      <c r="B93" s="76"/>
      <c r="C93" s="76"/>
      <c r="D93" s="76"/>
      <c r="E93" s="76"/>
      <c r="F93" s="76"/>
      <c r="G93" s="76"/>
      <c r="H93" s="76"/>
      <c r="I93" s="76"/>
      <c r="J93" s="76"/>
      <c r="K93" s="76"/>
      <c r="L93" s="76"/>
      <c r="M93" s="76"/>
      <c r="N93" s="76"/>
      <c r="O93" s="76"/>
      <c r="P93" s="76"/>
    </row>
    <row r="94">
      <c r="A94" s="76"/>
      <c r="B94" s="76"/>
      <c r="C94" s="76"/>
      <c r="D94" s="76"/>
      <c r="E94" s="76"/>
      <c r="F94" s="76"/>
      <c r="G94" s="76"/>
      <c r="H94" s="76"/>
      <c r="I94" s="76"/>
      <c r="J94" s="76"/>
      <c r="K94" s="76"/>
      <c r="L94" s="76"/>
      <c r="M94" s="76"/>
      <c r="N94" s="76"/>
      <c r="O94" s="76"/>
      <c r="P94" s="76"/>
    </row>
    <row r="95">
      <c r="A95" s="76"/>
      <c r="B95" s="76"/>
      <c r="C95" s="76"/>
      <c r="D95" s="76"/>
      <c r="E95" s="76"/>
      <c r="F95" s="76"/>
      <c r="G95" s="76"/>
      <c r="H95" s="76"/>
      <c r="I95" s="76"/>
      <c r="J95" s="76"/>
      <c r="K95" s="76"/>
      <c r="L95" s="76"/>
      <c r="M95" s="76"/>
      <c r="N95" s="76"/>
      <c r="O95" s="76"/>
      <c r="P95" s="76"/>
    </row>
    <row r="96">
      <c r="A96" s="76"/>
      <c r="B96" s="76"/>
      <c r="C96" s="76"/>
      <c r="D96" s="76"/>
      <c r="E96" s="76"/>
      <c r="F96" s="76"/>
      <c r="G96" s="76"/>
      <c r="H96" s="76"/>
      <c r="I96" s="76"/>
      <c r="J96" s="76"/>
      <c r="K96" s="76"/>
      <c r="L96" s="76"/>
      <c r="M96" s="76"/>
      <c r="N96" s="76"/>
      <c r="O96" s="76"/>
      <c r="P96" s="76"/>
    </row>
    <row r="97">
      <c r="A97" s="76"/>
      <c r="B97" s="76"/>
      <c r="C97" s="76"/>
      <c r="D97" s="76"/>
      <c r="E97" s="76"/>
      <c r="F97" s="76"/>
      <c r="G97" s="76"/>
      <c r="H97" s="76"/>
      <c r="I97" s="76"/>
      <c r="J97" s="76"/>
      <c r="K97" s="76"/>
      <c r="L97" s="76"/>
      <c r="M97" s="76"/>
      <c r="N97" s="76"/>
      <c r="O97" s="76"/>
      <c r="P97" s="76"/>
    </row>
    <row r="98">
      <c r="A98" s="76"/>
      <c r="B98" s="76"/>
      <c r="C98" s="76"/>
      <c r="D98" s="76"/>
      <c r="E98" s="76"/>
      <c r="F98" s="76"/>
      <c r="G98" s="76"/>
      <c r="H98" s="76"/>
      <c r="I98" s="76"/>
      <c r="J98" s="76"/>
      <c r="K98" s="76"/>
      <c r="L98" s="76"/>
      <c r="M98" s="76"/>
      <c r="N98" s="76"/>
      <c r="O98" s="76"/>
      <c r="P98" s="76"/>
    </row>
    <row r="99">
      <c r="A99" s="76"/>
      <c r="B99" s="76"/>
      <c r="C99" s="76"/>
      <c r="D99" s="76"/>
      <c r="E99" s="76"/>
      <c r="F99" s="76"/>
      <c r="G99" s="76"/>
      <c r="H99" s="76"/>
      <c r="I99" s="76"/>
      <c r="J99" s="76"/>
      <c r="K99" s="76"/>
      <c r="L99" s="76"/>
      <c r="M99" s="76"/>
      <c r="N99" s="76"/>
      <c r="O99" s="76"/>
      <c r="P99" s="76"/>
    </row>
    <row r="100">
      <c r="A100" s="76"/>
      <c r="B100" s="76"/>
      <c r="C100" s="76"/>
      <c r="D100" s="76"/>
      <c r="E100" s="76"/>
      <c r="F100" s="76"/>
      <c r="G100" s="76"/>
      <c r="H100" s="76"/>
      <c r="I100" s="76"/>
      <c r="J100" s="76"/>
      <c r="K100" s="76"/>
      <c r="L100" s="76"/>
      <c r="M100" s="76"/>
      <c r="N100" s="76"/>
      <c r="O100" s="76"/>
      <c r="P100" s="76"/>
    </row>
    <row r="101">
      <c r="A101" s="76"/>
      <c r="B101" s="76"/>
      <c r="C101" s="76"/>
      <c r="D101" s="76"/>
      <c r="E101" s="76"/>
      <c r="F101" s="76"/>
      <c r="G101" s="76"/>
      <c r="H101" s="76"/>
      <c r="I101" s="76"/>
      <c r="J101" s="76"/>
      <c r="K101" s="76"/>
      <c r="L101" s="76"/>
      <c r="M101" s="76"/>
      <c r="N101" s="76"/>
      <c r="O101" s="76"/>
      <c r="P101" s="76"/>
    </row>
    <row r="102">
      <c r="A102" s="76"/>
      <c r="B102" s="76"/>
      <c r="C102" s="76"/>
      <c r="D102" s="76"/>
      <c r="E102" s="76"/>
      <c r="F102" s="76"/>
      <c r="G102" s="76"/>
      <c r="H102" s="76"/>
      <c r="I102" s="76"/>
      <c r="J102" s="76"/>
      <c r="K102" s="76"/>
      <c r="L102" s="76"/>
      <c r="M102" s="76"/>
      <c r="N102" s="76"/>
      <c r="O102" s="76"/>
      <c r="P102" s="76"/>
    </row>
    <row r="103">
      <c r="A103" s="76"/>
      <c r="B103" s="76"/>
      <c r="C103" s="76"/>
      <c r="D103" s="76"/>
      <c r="E103" s="76"/>
      <c r="F103" s="76"/>
      <c r="G103" s="76"/>
      <c r="H103" s="76"/>
      <c r="I103" s="76"/>
      <c r="J103" s="76"/>
      <c r="K103" s="76"/>
      <c r="L103" s="76"/>
      <c r="M103" s="76"/>
      <c r="N103" s="76"/>
      <c r="O103" s="76"/>
      <c r="P103" s="76"/>
    </row>
    <row r="104">
      <c r="A104" s="76"/>
      <c r="B104" s="76"/>
      <c r="C104" s="76"/>
      <c r="D104" s="76"/>
      <c r="E104" s="76"/>
      <c r="F104" s="76"/>
      <c r="G104" s="76"/>
      <c r="H104" s="76"/>
      <c r="I104" s="76"/>
      <c r="J104" s="76"/>
      <c r="K104" s="76"/>
      <c r="L104" s="76"/>
      <c r="M104" s="76"/>
      <c r="N104" s="76"/>
      <c r="O104" s="76"/>
      <c r="P104" s="76"/>
    </row>
    <row r="105">
      <c r="A105" s="76"/>
      <c r="B105" s="76"/>
      <c r="C105" s="76"/>
      <c r="D105" s="76"/>
      <c r="E105" s="76"/>
      <c r="F105" s="76"/>
      <c r="G105" s="76"/>
      <c r="H105" s="76"/>
      <c r="I105" s="76"/>
      <c r="J105" s="76"/>
      <c r="K105" s="76"/>
      <c r="L105" s="76"/>
      <c r="M105" s="76"/>
      <c r="N105" s="76"/>
      <c r="O105" s="76"/>
      <c r="P105" s="76"/>
    </row>
    <row r="106">
      <c r="A106" s="76"/>
      <c r="B106" s="76"/>
      <c r="C106" s="76"/>
      <c r="D106" s="76"/>
      <c r="E106" s="76"/>
      <c r="F106" s="76"/>
      <c r="G106" s="76"/>
      <c r="H106" s="76"/>
      <c r="I106" s="76"/>
      <c r="J106" s="76"/>
      <c r="K106" s="76"/>
      <c r="L106" s="76"/>
      <c r="M106" s="76"/>
      <c r="N106" s="76"/>
      <c r="O106" s="76"/>
      <c r="P106" s="76"/>
    </row>
    <row r="107">
      <c r="A107" s="76"/>
      <c r="B107" s="76"/>
      <c r="C107" s="76"/>
      <c r="D107" s="76"/>
      <c r="E107" s="76"/>
      <c r="F107" s="76"/>
      <c r="G107" s="76"/>
      <c r="H107" s="76"/>
      <c r="I107" s="76"/>
      <c r="J107" s="76"/>
      <c r="K107" s="76"/>
      <c r="L107" s="76"/>
      <c r="M107" s="76"/>
      <c r="N107" s="76"/>
      <c r="O107" s="76"/>
      <c r="P107" s="76"/>
    </row>
    <row r="108">
      <c r="A108" s="76"/>
      <c r="B108" s="76"/>
      <c r="C108" s="76"/>
      <c r="D108" s="76"/>
      <c r="E108" s="76"/>
      <c r="F108" s="76"/>
      <c r="G108" s="76"/>
      <c r="H108" s="76"/>
      <c r="I108" s="76"/>
      <c r="J108" s="76"/>
      <c r="K108" s="76"/>
      <c r="L108" s="76"/>
      <c r="M108" s="76"/>
      <c r="N108" s="76"/>
      <c r="O108" s="76"/>
      <c r="P108" s="76"/>
    </row>
    <row r="109">
      <c r="A109" s="76"/>
      <c r="B109" s="76"/>
      <c r="C109" s="76"/>
      <c r="D109" s="76"/>
      <c r="E109" s="76"/>
      <c r="F109" s="76"/>
      <c r="G109" s="76"/>
      <c r="H109" s="76"/>
      <c r="I109" s="76"/>
      <c r="J109" s="76"/>
      <c r="K109" s="76"/>
      <c r="L109" s="76"/>
      <c r="M109" s="76"/>
      <c r="N109" s="76"/>
      <c r="O109" s="76"/>
      <c r="P109" s="76"/>
    </row>
    <row r="110">
      <c r="A110" s="76"/>
      <c r="B110" s="76"/>
      <c r="C110" s="76"/>
      <c r="D110" s="76"/>
      <c r="E110" s="76"/>
      <c r="F110" s="76"/>
      <c r="G110" s="76"/>
      <c r="H110" s="76"/>
      <c r="I110" s="76"/>
      <c r="J110" s="76"/>
      <c r="K110" s="76"/>
      <c r="L110" s="76"/>
      <c r="M110" s="76"/>
      <c r="N110" s="76"/>
      <c r="O110" s="76"/>
      <c r="P110" s="76"/>
    </row>
    <row r="111">
      <c r="A111" s="76"/>
      <c r="B111" s="76"/>
      <c r="C111" s="76"/>
      <c r="D111" s="76"/>
      <c r="E111" s="76"/>
      <c r="F111" s="76"/>
      <c r="G111" s="76"/>
      <c r="H111" s="76"/>
      <c r="I111" s="76"/>
      <c r="J111" s="76"/>
      <c r="K111" s="76"/>
      <c r="L111" s="76"/>
      <c r="M111" s="76"/>
      <c r="N111" s="76"/>
      <c r="O111" s="76"/>
      <c r="P111" s="76"/>
    </row>
    <row r="112">
      <c r="A112" s="76"/>
      <c r="B112" s="76"/>
      <c r="C112" s="76"/>
      <c r="D112" s="76"/>
      <c r="E112" s="76"/>
      <c r="F112" s="76"/>
      <c r="G112" s="76"/>
      <c r="H112" s="76"/>
      <c r="I112" s="76"/>
      <c r="J112" s="76"/>
      <c r="K112" s="76"/>
      <c r="L112" s="76"/>
      <c r="M112" s="76"/>
      <c r="N112" s="76"/>
      <c r="O112" s="76"/>
      <c r="P112" s="76"/>
    </row>
    <row r="113">
      <c r="A113" s="76"/>
      <c r="B113" s="76"/>
      <c r="C113" s="76"/>
      <c r="D113" s="76"/>
      <c r="E113" s="76"/>
      <c r="F113" s="76"/>
      <c r="G113" s="76"/>
      <c r="H113" s="76"/>
      <c r="I113" s="76"/>
      <c r="J113" s="76"/>
      <c r="K113" s="76"/>
      <c r="L113" s="76"/>
      <c r="M113" s="76"/>
      <c r="N113" s="76"/>
      <c r="O113" s="76"/>
      <c r="P113" s="76"/>
    </row>
    <row r="114">
      <c r="A114" s="76"/>
      <c r="B114" s="76"/>
      <c r="C114" s="76"/>
      <c r="D114" s="76"/>
      <c r="E114" s="76"/>
      <c r="F114" s="76"/>
      <c r="G114" s="76"/>
      <c r="H114" s="76"/>
      <c r="I114" s="76"/>
      <c r="J114" s="76"/>
      <c r="K114" s="76"/>
      <c r="L114" s="76"/>
      <c r="M114" s="76"/>
      <c r="N114" s="76"/>
      <c r="O114" s="76"/>
      <c r="P114" s="76"/>
    </row>
    <row r="115">
      <c r="A115" s="76"/>
      <c r="B115" s="76"/>
      <c r="C115" s="76"/>
      <c r="D115" s="76"/>
      <c r="E115" s="76"/>
      <c r="F115" s="76"/>
      <c r="G115" s="76"/>
      <c r="H115" s="76"/>
      <c r="I115" s="76"/>
      <c r="J115" s="76"/>
      <c r="K115" s="76"/>
      <c r="L115" s="76"/>
      <c r="M115" s="76"/>
      <c r="N115" s="76"/>
      <c r="O115" s="76"/>
      <c r="P115" s="76"/>
    </row>
    <row r="116">
      <c r="A116" s="76"/>
      <c r="B116" s="76"/>
      <c r="C116" s="76"/>
      <c r="D116" s="76"/>
      <c r="E116" s="76"/>
      <c r="F116" s="76"/>
      <c r="G116" s="76"/>
      <c r="H116" s="76"/>
      <c r="I116" s="76"/>
      <c r="J116" s="76"/>
      <c r="K116" s="76"/>
      <c r="L116" s="76"/>
      <c r="M116" s="76"/>
      <c r="N116" s="76"/>
      <c r="O116" s="76"/>
      <c r="P116" s="76"/>
    </row>
    <row r="117">
      <c r="A117" s="76"/>
      <c r="B117" s="76"/>
      <c r="C117" s="76"/>
      <c r="D117" s="76"/>
      <c r="E117" s="76"/>
      <c r="F117" s="76"/>
      <c r="G117" s="76"/>
      <c r="H117" s="76"/>
      <c r="I117" s="76"/>
      <c r="J117" s="76"/>
      <c r="K117" s="76"/>
      <c r="L117" s="76"/>
      <c r="M117" s="76"/>
      <c r="N117" s="76"/>
      <c r="O117" s="76"/>
      <c r="P117" s="76"/>
    </row>
    <row r="118">
      <c r="A118" s="76"/>
      <c r="B118" s="76"/>
      <c r="C118" s="76"/>
      <c r="D118" s="76"/>
      <c r="E118" s="76"/>
      <c r="F118" s="76"/>
      <c r="G118" s="76"/>
      <c r="H118" s="76"/>
      <c r="I118" s="76"/>
      <c r="J118" s="76"/>
      <c r="K118" s="76"/>
      <c r="L118" s="76"/>
      <c r="M118" s="76"/>
      <c r="N118" s="76"/>
      <c r="O118" s="76"/>
      <c r="P118" s="76"/>
    </row>
    <row r="119">
      <c r="A119" s="76"/>
      <c r="B119" s="76"/>
      <c r="C119" s="76"/>
      <c r="D119" s="76"/>
      <c r="E119" s="76"/>
      <c r="F119" s="76"/>
      <c r="G119" s="76"/>
      <c r="H119" s="76"/>
      <c r="I119" s="76"/>
      <c r="J119" s="76"/>
      <c r="K119" s="76"/>
      <c r="L119" s="76"/>
      <c r="M119" s="76"/>
      <c r="N119" s="76"/>
      <c r="O119" s="76"/>
      <c r="P119" s="76"/>
    </row>
    <row r="120">
      <c r="A120" s="76"/>
      <c r="B120" s="76"/>
      <c r="C120" s="76"/>
      <c r="D120" s="76"/>
      <c r="E120" s="76"/>
      <c r="F120" s="76"/>
      <c r="G120" s="76"/>
      <c r="H120" s="76"/>
      <c r="I120" s="76"/>
      <c r="J120" s="76"/>
      <c r="K120" s="76"/>
      <c r="L120" s="76"/>
      <c r="M120" s="76"/>
      <c r="N120" s="76"/>
      <c r="O120" s="76"/>
      <c r="P120" s="76"/>
    </row>
    <row r="121">
      <c r="A121" s="76"/>
      <c r="B121" s="76"/>
      <c r="C121" s="76"/>
      <c r="D121" s="76"/>
      <c r="E121" s="76"/>
      <c r="F121" s="76"/>
      <c r="G121" s="76"/>
      <c r="H121" s="76"/>
      <c r="I121" s="76"/>
      <c r="J121" s="76"/>
      <c r="K121" s="76"/>
      <c r="L121" s="76"/>
      <c r="M121" s="76"/>
      <c r="N121" s="76"/>
      <c r="O121" s="76"/>
      <c r="P121" s="76"/>
    </row>
    <row r="122">
      <c r="A122" s="76"/>
      <c r="B122" s="76"/>
      <c r="C122" s="76"/>
      <c r="D122" s="76"/>
      <c r="E122" s="76"/>
      <c r="F122" s="76"/>
      <c r="G122" s="76"/>
      <c r="H122" s="76"/>
      <c r="I122" s="76"/>
      <c r="J122" s="76"/>
      <c r="K122" s="76"/>
      <c r="L122" s="76"/>
      <c r="M122" s="76"/>
      <c r="N122" s="76"/>
      <c r="O122" s="76"/>
      <c r="P122" s="76"/>
    </row>
    <row r="123">
      <c r="A123" s="76"/>
      <c r="B123" s="76"/>
      <c r="C123" s="76"/>
      <c r="D123" s="76"/>
      <c r="E123" s="76"/>
      <c r="F123" s="76"/>
      <c r="G123" s="76"/>
      <c r="H123" s="76"/>
      <c r="I123" s="76"/>
      <c r="J123" s="76"/>
      <c r="K123" s="76"/>
      <c r="L123" s="76"/>
      <c r="M123" s="76"/>
      <c r="N123" s="76"/>
      <c r="O123" s="76"/>
      <c r="P123" s="76"/>
    </row>
    <row r="124">
      <c r="A124" s="76"/>
      <c r="B124" s="76"/>
      <c r="C124" s="76"/>
      <c r="D124" s="76"/>
      <c r="E124" s="76"/>
      <c r="F124" s="76"/>
      <c r="G124" s="76"/>
      <c r="H124" s="76"/>
      <c r="I124" s="76"/>
      <c r="J124" s="76"/>
      <c r="K124" s="76"/>
      <c r="L124" s="76"/>
      <c r="M124" s="76"/>
      <c r="N124" s="76"/>
      <c r="O124" s="76"/>
      <c r="P124" s="76"/>
    </row>
    <row r="125">
      <c r="A125" s="76"/>
      <c r="B125" s="76"/>
      <c r="C125" s="76"/>
      <c r="D125" s="76"/>
      <c r="E125" s="76"/>
      <c r="F125" s="76"/>
      <c r="G125" s="76"/>
      <c r="H125" s="76"/>
      <c r="I125" s="76"/>
      <c r="J125" s="76"/>
      <c r="K125" s="76"/>
      <c r="L125" s="76"/>
      <c r="M125" s="76"/>
      <c r="N125" s="76"/>
      <c r="O125" s="76"/>
      <c r="P125" s="76"/>
    </row>
    <row r="126">
      <c r="A126" s="76"/>
      <c r="B126" s="76"/>
      <c r="C126" s="76"/>
      <c r="D126" s="76"/>
      <c r="E126" s="76"/>
      <c r="F126" s="76"/>
      <c r="G126" s="76"/>
      <c r="H126" s="76"/>
      <c r="I126" s="76"/>
      <c r="J126" s="76"/>
      <c r="K126" s="76"/>
      <c r="L126" s="76"/>
      <c r="M126" s="76"/>
      <c r="N126" s="76"/>
      <c r="O126" s="76"/>
      <c r="P126" s="76"/>
    </row>
    <row r="127">
      <c r="A127" s="76"/>
      <c r="B127" s="76"/>
      <c r="C127" s="76"/>
      <c r="D127" s="76"/>
      <c r="E127" s="76"/>
      <c r="F127" s="76"/>
      <c r="G127" s="76"/>
      <c r="H127" s="76"/>
      <c r="I127" s="76"/>
      <c r="J127" s="76"/>
      <c r="K127" s="76"/>
      <c r="L127" s="76"/>
      <c r="M127" s="76"/>
      <c r="N127" s="76"/>
      <c r="O127" s="76"/>
      <c r="P127" s="76"/>
    </row>
    <row r="128">
      <c r="A128" s="76"/>
      <c r="B128" s="76"/>
      <c r="C128" s="76"/>
      <c r="D128" s="76"/>
      <c r="E128" s="76"/>
      <c r="F128" s="76"/>
      <c r="G128" s="76"/>
      <c r="H128" s="76"/>
      <c r="I128" s="76"/>
      <c r="J128" s="76"/>
      <c r="K128" s="76"/>
      <c r="L128" s="76"/>
      <c r="M128" s="76"/>
      <c r="N128" s="76"/>
      <c r="O128" s="76"/>
      <c r="P128" s="76"/>
    </row>
    <row r="129">
      <c r="A129" s="76"/>
      <c r="B129" s="76"/>
      <c r="C129" s="76"/>
      <c r="D129" s="76"/>
      <c r="E129" s="76"/>
      <c r="F129" s="76"/>
      <c r="G129" s="76"/>
      <c r="H129" s="76"/>
      <c r="I129" s="76"/>
      <c r="J129" s="76"/>
      <c r="K129" s="76"/>
      <c r="L129" s="76"/>
      <c r="M129" s="76"/>
      <c r="N129" s="76"/>
      <c r="O129" s="76"/>
      <c r="P129" s="76"/>
    </row>
    <row r="130">
      <c r="A130" s="76"/>
      <c r="B130" s="76"/>
      <c r="C130" s="76"/>
      <c r="D130" s="76"/>
      <c r="E130" s="76"/>
      <c r="F130" s="76"/>
      <c r="G130" s="76"/>
      <c r="H130" s="76"/>
      <c r="I130" s="76"/>
      <c r="J130" s="76"/>
      <c r="K130" s="76"/>
      <c r="L130" s="76"/>
      <c r="M130" s="76"/>
      <c r="N130" s="76"/>
      <c r="O130" s="76"/>
      <c r="P130" s="76"/>
    </row>
    <row r="131">
      <c r="A131" s="76"/>
      <c r="B131" s="76"/>
      <c r="C131" s="76"/>
      <c r="D131" s="76"/>
      <c r="E131" s="76"/>
      <c r="F131" s="76"/>
      <c r="G131" s="76"/>
      <c r="H131" s="76"/>
      <c r="I131" s="76"/>
      <c r="J131" s="76"/>
      <c r="K131" s="76"/>
      <c r="L131" s="76"/>
      <c r="M131" s="76"/>
      <c r="N131" s="76"/>
      <c r="O131" s="76"/>
      <c r="P131" s="76"/>
    </row>
    <row r="132">
      <c r="A132" s="76"/>
      <c r="B132" s="76"/>
      <c r="C132" s="76"/>
      <c r="D132" s="76"/>
      <c r="E132" s="76"/>
      <c r="F132" s="76"/>
      <c r="G132" s="76"/>
      <c r="H132" s="76"/>
      <c r="I132" s="76"/>
      <c r="J132" s="76"/>
      <c r="K132" s="76"/>
      <c r="L132" s="76"/>
      <c r="M132" s="76"/>
      <c r="N132" s="76"/>
      <c r="O132" s="76"/>
      <c r="P132" s="76"/>
    </row>
    <row r="133">
      <c r="A133" s="76"/>
      <c r="B133" s="76"/>
      <c r="C133" s="76"/>
      <c r="D133" s="76"/>
      <c r="E133" s="76"/>
      <c r="F133" s="76"/>
      <c r="G133" s="76"/>
      <c r="H133" s="76"/>
      <c r="I133" s="76"/>
      <c r="J133" s="76"/>
      <c r="K133" s="76"/>
      <c r="L133" s="76"/>
      <c r="M133" s="76"/>
      <c r="N133" s="76"/>
      <c r="O133" s="76"/>
      <c r="P133" s="76"/>
    </row>
    <row r="134">
      <c r="A134" s="76"/>
      <c r="B134" s="76"/>
      <c r="C134" s="76"/>
      <c r="D134" s="76"/>
      <c r="E134" s="76"/>
      <c r="F134" s="76"/>
      <c r="G134" s="76"/>
      <c r="H134" s="76"/>
      <c r="I134" s="76"/>
      <c r="J134" s="76"/>
      <c r="K134" s="76"/>
      <c r="L134" s="76"/>
      <c r="M134" s="76"/>
      <c r="N134" s="76"/>
      <c r="O134" s="76"/>
      <c r="P134" s="76"/>
    </row>
    <row r="135">
      <c r="A135" s="76"/>
      <c r="B135" s="76"/>
      <c r="C135" s="76"/>
      <c r="D135" s="76"/>
      <c r="E135" s="76"/>
      <c r="F135" s="76"/>
      <c r="G135" s="76"/>
      <c r="H135" s="76"/>
      <c r="I135" s="76"/>
      <c r="J135" s="76"/>
      <c r="K135" s="76"/>
      <c r="L135" s="76"/>
      <c r="M135" s="76"/>
      <c r="N135" s="76"/>
      <c r="O135" s="76"/>
      <c r="P135" s="76"/>
    </row>
    <row r="136">
      <c r="A136" s="76"/>
      <c r="B136" s="76"/>
      <c r="C136" s="76"/>
      <c r="D136" s="76"/>
      <c r="E136" s="76"/>
      <c r="F136" s="76"/>
      <c r="G136" s="76"/>
      <c r="H136" s="76"/>
      <c r="I136" s="76"/>
      <c r="J136" s="76"/>
      <c r="K136" s="76"/>
      <c r="L136" s="76"/>
      <c r="M136" s="76"/>
      <c r="N136" s="76"/>
      <c r="O136" s="76"/>
      <c r="P136" s="76"/>
    </row>
    <row r="137">
      <c r="A137" s="76"/>
      <c r="B137" s="76"/>
      <c r="C137" s="76"/>
      <c r="D137" s="76"/>
      <c r="E137" s="76"/>
      <c r="F137" s="76"/>
      <c r="G137" s="76"/>
      <c r="H137" s="76"/>
      <c r="I137" s="76"/>
      <c r="J137" s="76"/>
      <c r="K137" s="76"/>
      <c r="L137" s="76"/>
      <c r="M137" s="76"/>
      <c r="N137" s="76"/>
      <c r="O137" s="76"/>
      <c r="P137" s="76"/>
    </row>
    <row r="138">
      <c r="A138" s="76"/>
      <c r="B138" s="76"/>
      <c r="C138" s="76"/>
      <c r="D138" s="76"/>
      <c r="E138" s="76"/>
      <c r="F138" s="76"/>
      <c r="G138" s="76"/>
      <c r="H138" s="76"/>
      <c r="I138" s="76"/>
      <c r="J138" s="76"/>
      <c r="K138" s="76"/>
      <c r="L138" s="76"/>
      <c r="M138" s="76"/>
      <c r="N138" s="76"/>
      <c r="O138" s="76"/>
      <c r="P138" s="76"/>
    </row>
    <row r="139">
      <c r="A139" s="76"/>
      <c r="B139" s="76"/>
      <c r="C139" s="76"/>
      <c r="D139" s="76"/>
      <c r="E139" s="76"/>
      <c r="F139" s="76"/>
      <c r="G139" s="76"/>
      <c r="H139" s="76"/>
      <c r="I139" s="76"/>
      <c r="J139" s="76"/>
      <c r="K139" s="76"/>
      <c r="L139" s="76"/>
      <c r="M139" s="76"/>
      <c r="N139" s="76"/>
      <c r="O139" s="76"/>
      <c r="P139" s="76"/>
    </row>
    <row r="140">
      <c r="A140" s="76"/>
      <c r="B140" s="76"/>
      <c r="C140" s="76"/>
      <c r="D140" s="76"/>
      <c r="E140" s="76"/>
      <c r="F140" s="76"/>
      <c r="G140" s="76"/>
      <c r="H140" s="76"/>
      <c r="I140" s="76"/>
      <c r="J140" s="76"/>
      <c r="K140" s="76"/>
      <c r="L140" s="76"/>
      <c r="M140" s="76"/>
      <c r="N140" s="76"/>
      <c r="O140" s="76"/>
      <c r="P140" s="76"/>
    </row>
    <row r="141">
      <c r="A141" s="76"/>
      <c r="B141" s="76"/>
      <c r="C141" s="76"/>
      <c r="D141" s="76"/>
      <c r="E141" s="76"/>
      <c r="F141" s="76"/>
      <c r="G141" s="76"/>
      <c r="H141" s="76"/>
      <c r="I141" s="76"/>
      <c r="J141" s="76"/>
      <c r="K141" s="76"/>
      <c r="L141" s="76"/>
      <c r="M141" s="76"/>
      <c r="N141" s="76"/>
      <c r="O141" s="76"/>
      <c r="P141" s="76"/>
    </row>
    <row r="142">
      <c r="A142" s="76"/>
      <c r="B142" s="76"/>
      <c r="C142" s="76"/>
      <c r="D142" s="76"/>
      <c r="E142" s="76"/>
      <c r="F142" s="76"/>
      <c r="G142" s="76"/>
      <c r="H142" s="76"/>
      <c r="I142" s="76"/>
      <c r="J142" s="76"/>
      <c r="K142" s="76"/>
      <c r="L142" s="76"/>
      <c r="M142" s="76"/>
      <c r="N142" s="76"/>
      <c r="O142" s="76"/>
      <c r="P142" s="76"/>
    </row>
    <row r="143">
      <c r="A143" s="76"/>
      <c r="B143" s="76"/>
      <c r="C143" s="76"/>
      <c r="D143" s="76"/>
      <c r="E143" s="76"/>
      <c r="F143" s="76"/>
      <c r="G143" s="76"/>
      <c r="H143" s="76"/>
      <c r="I143" s="76"/>
      <c r="J143" s="76"/>
      <c r="K143" s="76"/>
      <c r="L143" s="76"/>
      <c r="M143" s="76"/>
      <c r="N143" s="76"/>
      <c r="O143" s="76"/>
      <c r="P143" s="76"/>
    </row>
    <row r="144">
      <c r="A144" s="76"/>
      <c r="B144" s="76"/>
      <c r="C144" s="76"/>
      <c r="D144" s="76"/>
      <c r="E144" s="76"/>
      <c r="F144" s="76"/>
      <c r="G144" s="76"/>
      <c r="H144" s="76"/>
      <c r="I144" s="76"/>
      <c r="J144" s="76"/>
      <c r="K144" s="76"/>
      <c r="L144" s="76"/>
      <c r="M144" s="76"/>
      <c r="N144" s="76"/>
      <c r="O144" s="76"/>
      <c r="P144" s="76"/>
    </row>
    <row r="145">
      <c r="A145" s="76"/>
      <c r="B145" s="76"/>
      <c r="C145" s="76"/>
      <c r="D145" s="76"/>
      <c r="E145" s="76"/>
      <c r="F145" s="76"/>
      <c r="G145" s="76"/>
      <c r="H145" s="76"/>
      <c r="I145" s="76"/>
      <c r="J145" s="76"/>
      <c r="K145" s="76"/>
      <c r="L145" s="76"/>
      <c r="M145" s="76"/>
      <c r="N145" s="76"/>
      <c r="O145" s="76"/>
      <c r="P145" s="76"/>
    </row>
    <row r="146">
      <c r="A146" s="76"/>
      <c r="B146" s="76"/>
      <c r="C146" s="76"/>
      <c r="D146" s="76"/>
      <c r="E146" s="76"/>
      <c r="F146" s="76"/>
      <c r="G146" s="76"/>
      <c r="H146" s="76"/>
      <c r="I146" s="76"/>
      <c r="J146" s="76"/>
      <c r="K146" s="76"/>
      <c r="L146" s="76"/>
      <c r="M146" s="76"/>
      <c r="N146" s="76"/>
      <c r="O146" s="76"/>
      <c r="P146" s="76"/>
    </row>
    <row r="147">
      <c r="A147" s="76"/>
      <c r="B147" s="76"/>
      <c r="C147" s="76"/>
      <c r="D147" s="76"/>
      <c r="E147" s="76"/>
      <c r="F147" s="76"/>
      <c r="G147" s="76"/>
      <c r="H147" s="76"/>
      <c r="I147" s="76"/>
      <c r="J147" s="76"/>
      <c r="K147" s="76"/>
      <c r="L147" s="76"/>
      <c r="M147" s="76"/>
      <c r="N147" s="76"/>
      <c r="O147" s="76"/>
      <c r="P147" s="76"/>
    </row>
    <row r="148">
      <c r="A148" s="76"/>
      <c r="B148" s="76"/>
      <c r="C148" s="76"/>
      <c r="D148" s="76"/>
      <c r="E148" s="76"/>
      <c r="F148" s="76"/>
      <c r="G148" s="76"/>
      <c r="H148" s="76"/>
      <c r="I148" s="76"/>
      <c r="J148" s="76"/>
      <c r="K148" s="76"/>
      <c r="L148" s="76"/>
      <c r="M148" s="76"/>
      <c r="N148" s="76"/>
      <c r="O148" s="76"/>
      <c r="P148" s="76"/>
    </row>
    <row r="149">
      <c r="A149" s="76"/>
      <c r="B149" s="76"/>
      <c r="C149" s="76"/>
      <c r="D149" s="76"/>
      <c r="E149" s="76"/>
      <c r="F149" s="76"/>
      <c r="G149" s="76"/>
      <c r="H149" s="76"/>
      <c r="I149" s="76"/>
      <c r="J149" s="76"/>
      <c r="K149" s="76"/>
      <c r="L149" s="76"/>
      <c r="M149" s="76"/>
      <c r="N149" s="76"/>
      <c r="O149" s="76"/>
      <c r="P149" s="76"/>
    </row>
    <row r="150">
      <c r="A150" s="76"/>
      <c r="B150" s="76"/>
      <c r="C150" s="76"/>
      <c r="D150" s="76"/>
      <c r="E150" s="76"/>
      <c r="F150" s="76"/>
      <c r="G150" s="76"/>
      <c r="H150" s="76"/>
      <c r="I150" s="76"/>
      <c r="J150" s="76"/>
      <c r="K150" s="76"/>
      <c r="L150" s="76"/>
      <c r="M150" s="76"/>
      <c r="N150" s="76"/>
      <c r="O150" s="76"/>
      <c r="P150" s="76"/>
    </row>
    <row r="151">
      <c r="A151" s="76"/>
      <c r="B151" s="76"/>
      <c r="C151" s="76"/>
      <c r="D151" s="76"/>
      <c r="E151" s="76"/>
      <c r="F151" s="76"/>
      <c r="G151" s="76"/>
      <c r="H151" s="76"/>
      <c r="I151" s="76"/>
      <c r="J151" s="76"/>
      <c r="K151" s="76"/>
      <c r="L151" s="76"/>
      <c r="M151" s="76"/>
      <c r="N151" s="76"/>
      <c r="O151" s="76"/>
      <c r="P151" s="76"/>
    </row>
    <row r="152">
      <c r="A152" s="76"/>
      <c r="B152" s="76"/>
      <c r="C152" s="76"/>
      <c r="D152" s="76"/>
      <c r="E152" s="76"/>
      <c r="F152" s="76"/>
      <c r="G152" s="76"/>
      <c r="H152" s="76"/>
      <c r="I152" s="76"/>
      <c r="J152" s="76"/>
      <c r="K152" s="76"/>
      <c r="L152" s="76"/>
      <c r="M152" s="76"/>
      <c r="N152" s="76"/>
      <c r="O152" s="76"/>
      <c r="P152" s="76"/>
    </row>
    <row r="153">
      <c r="A153" s="76"/>
      <c r="B153" s="76"/>
      <c r="C153" s="76"/>
      <c r="D153" s="76"/>
      <c r="E153" s="76"/>
      <c r="F153" s="76"/>
      <c r="G153" s="76"/>
      <c r="H153" s="76"/>
      <c r="I153" s="76"/>
      <c r="J153" s="76"/>
      <c r="K153" s="76"/>
      <c r="L153" s="76"/>
      <c r="M153" s="76"/>
      <c r="N153" s="76"/>
      <c r="O153" s="76"/>
      <c r="P153" s="76"/>
    </row>
    <row r="154">
      <c r="A154" s="76"/>
      <c r="B154" s="76"/>
      <c r="C154" s="76"/>
      <c r="D154" s="76"/>
      <c r="E154" s="76"/>
      <c r="F154" s="76"/>
      <c r="G154" s="76"/>
      <c r="H154" s="76"/>
      <c r="I154" s="76"/>
      <c r="J154" s="76"/>
      <c r="K154" s="76"/>
      <c r="L154" s="76"/>
      <c r="M154" s="76"/>
      <c r="N154" s="76"/>
      <c r="O154" s="76"/>
      <c r="P154" s="76"/>
    </row>
    <row r="155">
      <c r="A155" s="76"/>
      <c r="B155" s="76"/>
      <c r="C155" s="76"/>
      <c r="D155" s="76"/>
      <c r="E155" s="76"/>
      <c r="F155" s="76"/>
      <c r="G155" s="76"/>
      <c r="H155" s="76"/>
      <c r="I155" s="76"/>
      <c r="J155" s="76"/>
      <c r="K155" s="76"/>
      <c r="L155" s="76"/>
      <c r="M155" s="76"/>
      <c r="N155" s="76"/>
      <c r="O155" s="76"/>
      <c r="P155" s="76"/>
    </row>
    <row r="156">
      <c r="A156" s="76"/>
      <c r="B156" s="76"/>
      <c r="C156" s="76"/>
      <c r="D156" s="76"/>
      <c r="E156" s="76"/>
      <c r="F156" s="76"/>
      <c r="G156" s="76"/>
      <c r="H156" s="76"/>
      <c r="I156" s="76"/>
      <c r="J156" s="76"/>
      <c r="K156" s="76"/>
      <c r="L156" s="76"/>
      <c r="M156" s="76"/>
      <c r="N156" s="76"/>
      <c r="O156" s="76"/>
      <c r="P156" s="76"/>
    </row>
    <row r="157">
      <c r="A157" s="76"/>
      <c r="B157" s="76"/>
      <c r="C157" s="76"/>
      <c r="D157" s="76"/>
      <c r="E157" s="76"/>
      <c r="F157" s="76"/>
      <c r="G157" s="76"/>
      <c r="H157" s="76"/>
      <c r="I157" s="76"/>
      <c r="J157" s="76"/>
      <c r="K157" s="76"/>
      <c r="L157" s="76"/>
      <c r="M157" s="76"/>
      <c r="N157" s="76"/>
      <c r="O157" s="76"/>
      <c r="P157" s="76"/>
    </row>
    <row r="158">
      <c r="A158" s="76"/>
      <c r="B158" s="76"/>
      <c r="C158" s="76"/>
      <c r="D158" s="76"/>
      <c r="E158" s="76"/>
      <c r="F158" s="76"/>
      <c r="G158" s="76"/>
      <c r="H158" s="76"/>
      <c r="I158" s="76"/>
      <c r="J158" s="76"/>
      <c r="K158" s="76"/>
      <c r="L158" s="76"/>
      <c r="M158" s="76"/>
      <c r="N158" s="76"/>
      <c r="O158" s="76"/>
      <c r="P158" s="76"/>
    </row>
    <row r="159">
      <c r="A159" s="76"/>
      <c r="B159" s="76"/>
      <c r="C159" s="76"/>
      <c r="D159" s="76"/>
      <c r="E159" s="76"/>
      <c r="F159" s="76"/>
      <c r="G159" s="76"/>
      <c r="H159" s="76"/>
      <c r="I159" s="76"/>
      <c r="J159" s="76"/>
      <c r="K159" s="76"/>
      <c r="L159" s="76"/>
      <c r="M159" s="76"/>
      <c r="N159" s="76"/>
      <c r="O159" s="76"/>
      <c r="P159" s="76"/>
    </row>
    <row r="160">
      <c r="A160" s="76"/>
      <c r="B160" s="76"/>
      <c r="C160" s="76"/>
      <c r="D160" s="76"/>
      <c r="E160" s="76"/>
      <c r="F160" s="76"/>
      <c r="G160" s="76"/>
      <c r="H160" s="76"/>
      <c r="I160" s="76"/>
      <c r="J160" s="76"/>
      <c r="K160" s="76"/>
      <c r="L160" s="76"/>
      <c r="M160" s="76"/>
      <c r="N160" s="76"/>
      <c r="O160" s="76"/>
      <c r="P160" s="76"/>
    </row>
    <row r="161">
      <c r="A161" s="76"/>
      <c r="B161" s="76"/>
      <c r="C161" s="76"/>
      <c r="D161" s="76"/>
      <c r="E161" s="76"/>
      <c r="F161" s="76"/>
      <c r="G161" s="76"/>
      <c r="H161" s="76"/>
      <c r="I161" s="76"/>
      <c r="J161" s="76"/>
      <c r="K161" s="76"/>
      <c r="L161" s="76"/>
      <c r="M161" s="76"/>
      <c r="N161" s="76"/>
      <c r="O161" s="76"/>
      <c r="P161" s="76"/>
    </row>
    <row r="162">
      <c r="A162" s="76"/>
      <c r="B162" s="76"/>
      <c r="C162" s="76"/>
      <c r="D162" s="76"/>
      <c r="E162" s="76"/>
      <c r="F162" s="76"/>
      <c r="G162" s="76"/>
      <c r="H162" s="76"/>
      <c r="I162" s="76"/>
      <c r="J162" s="76"/>
      <c r="K162" s="76"/>
      <c r="L162" s="76"/>
      <c r="M162" s="76"/>
      <c r="N162" s="76"/>
      <c r="O162" s="76"/>
      <c r="P162" s="76"/>
    </row>
    <row r="163">
      <c r="A163" s="76"/>
      <c r="B163" s="76"/>
      <c r="C163" s="76"/>
      <c r="D163" s="76"/>
      <c r="E163" s="76"/>
      <c r="F163" s="76"/>
      <c r="G163" s="76"/>
      <c r="H163" s="76"/>
      <c r="I163" s="76"/>
      <c r="J163" s="76"/>
      <c r="K163" s="76"/>
      <c r="L163" s="76"/>
      <c r="M163" s="76"/>
      <c r="N163" s="76"/>
      <c r="O163" s="76"/>
      <c r="P163" s="76"/>
    </row>
    <row r="164">
      <c r="A164" s="76"/>
      <c r="B164" s="76"/>
      <c r="C164" s="76"/>
      <c r="D164" s="76"/>
      <c r="E164" s="76"/>
      <c r="F164" s="76"/>
      <c r="G164" s="76"/>
      <c r="H164" s="76"/>
      <c r="I164" s="76"/>
      <c r="J164" s="76"/>
      <c r="K164" s="76"/>
      <c r="L164" s="76"/>
      <c r="M164" s="76"/>
      <c r="N164" s="76"/>
      <c r="O164" s="76"/>
      <c r="P164" s="76"/>
    </row>
    <row r="165">
      <c r="A165" s="76"/>
      <c r="B165" s="76"/>
      <c r="C165" s="76"/>
      <c r="D165" s="76"/>
      <c r="E165" s="76"/>
      <c r="F165" s="76"/>
      <c r="G165" s="76"/>
      <c r="H165" s="76"/>
      <c r="I165" s="76"/>
      <c r="J165" s="76"/>
      <c r="K165" s="76"/>
      <c r="L165" s="76"/>
      <c r="M165" s="76"/>
      <c r="N165" s="76"/>
      <c r="O165" s="76"/>
      <c r="P165" s="76"/>
    </row>
    <row r="166">
      <c r="A166" s="76"/>
      <c r="B166" s="76"/>
      <c r="C166" s="76"/>
      <c r="D166" s="76"/>
      <c r="E166" s="76"/>
      <c r="F166" s="76"/>
      <c r="G166" s="76"/>
      <c r="H166" s="76"/>
      <c r="I166" s="76"/>
      <c r="J166" s="76"/>
      <c r="K166" s="76"/>
      <c r="L166" s="76"/>
      <c r="M166" s="76"/>
      <c r="N166" s="76"/>
      <c r="O166" s="76"/>
      <c r="P166" s="76"/>
    </row>
    <row r="167">
      <c r="A167" s="76"/>
      <c r="B167" s="76"/>
      <c r="C167" s="76"/>
      <c r="D167" s="76"/>
      <c r="E167" s="76"/>
      <c r="F167" s="76"/>
      <c r="G167" s="76"/>
      <c r="H167" s="76"/>
      <c r="I167" s="76"/>
      <c r="J167" s="76"/>
      <c r="K167" s="76"/>
      <c r="L167" s="76"/>
      <c r="M167" s="76"/>
      <c r="N167" s="76"/>
      <c r="O167" s="76"/>
      <c r="P167" s="76"/>
    </row>
    <row r="168">
      <c r="A168" s="76"/>
      <c r="B168" s="76"/>
      <c r="C168" s="76"/>
      <c r="D168" s="76"/>
      <c r="E168" s="76"/>
      <c r="F168" s="76"/>
      <c r="G168" s="76"/>
      <c r="H168" s="76"/>
      <c r="I168" s="76"/>
      <c r="J168" s="76"/>
      <c r="K168" s="76"/>
      <c r="L168" s="76"/>
      <c r="M168" s="76"/>
      <c r="N168" s="76"/>
      <c r="O168" s="76"/>
      <c r="P168" s="76"/>
    </row>
    <row r="169">
      <c r="A169" s="76"/>
      <c r="B169" s="76"/>
      <c r="C169" s="76"/>
      <c r="D169" s="76"/>
      <c r="E169" s="76"/>
      <c r="F169" s="76"/>
      <c r="G169" s="76"/>
      <c r="H169" s="76"/>
      <c r="I169" s="76"/>
      <c r="J169" s="76"/>
      <c r="K169" s="76"/>
      <c r="L169" s="76"/>
      <c r="M169" s="76"/>
      <c r="N169" s="76"/>
      <c r="O169" s="76"/>
      <c r="P169" s="76"/>
    </row>
    <row r="170">
      <c r="A170" s="76"/>
      <c r="B170" s="76"/>
      <c r="C170" s="76"/>
      <c r="D170" s="76"/>
      <c r="E170" s="76"/>
      <c r="F170" s="76"/>
      <c r="G170" s="76"/>
      <c r="H170" s="76"/>
      <c r="I170" s="76"/>
      <c r="J170" s="76"/>
      <c r="K170" s="76"/>
      <c r="L170" s="76"/>
      <c r="M170" s="76"/>
      <c r="N170" s="76"/>
      <c r="O170" s="76"/>
      <c r="P170" s="76"/>
    </row>
    <row r="171">
      <c r="A171" s="76"/>
      <c r="B171" s="76"/>
      <c r="C171" s="76"/>
      <c r="D171" s="76"/>
      <c r="E171" s="76"/>
      <c r="F171" s="76"/>
      <c r="G171" s="76"/>
      <c r="H171" s="76"/>
      <c r="I171" s="76"/>
      <c r="J171" s="76"/>
      <c r="K171" s="76"/>
      <c r="L171" s="76"/>
      <c r="M171" s="76"/>
      <c r="N171" s="76"/>
      <c r="O171" s="76"/>
      <c r="P171" s="76"/>
    </row>
    <row r="172">
      <c r="A172" s="76"/>
      <c r="B172" s="76"/>
      <c r="C172" s="76"/>
      <c r="D172" s="76"/>
      <c r="E172" s="76"/>
      <c r="F172" s="76"/>
      <c r="G172" s="76"/>
      <c r="H172" s="76"/>
      <c r="I172" s="76"/>
      <c r="J172" s="76"/>
      <c r="K172" s="76"/>
      <c r="L172" s="76"/>
      <c r="M172" s="76"/>
      <c r="N172" s="76"/>
      <c r="O172" s="76"/>
      <c r="P172" s="76"/>
    </row>
    <row r="173">
      <c r="A173" s="76"/>
      <c r="B173" s="76"/>
      <c r="C173" s="76"/>
      <c r="D173" s="76"/>
      <c r="E173" s="76"/>
      <c r="F173" s="76"/>
      <c r="G173" s="76"/>
      <c r="H173" s="76"/>
      <c r="I173" s="76"/>
      <c r="J173" s="76"/>
      <c r="K173" s="76"/>
      <c r="L173" s="76"/>
      <c r="M173" s="76"/>
      <c r="N173" s="76"/>
      <c r="O173" s="76"/>
      <c r="P173" s="76"/>
    </row>
    <row r="174">
      <c r="A174" s="76"/>
      <c r="B174" s="76"/>
      <c r="C174" s="76"/>
      <c r="D174" s="76"/>
      <c r="E174" s="76"/>
      <c r="F174" s="76"/>
      <c r="G174" s="76"/>
      <c r="H174" s="76"/>
      <c r="I174" s="76"/>
      <c r="J174" s="76"/>
      <c r="K174" s="76"/>
      <c r="L174" s="76"/>
      <c r="M174" s="76"/>
      <c r="N174" s="76"/>
      <c r="O174" s="76"/>
      <c r="P174" s="76"/>
    </row>
    <row r="175">
      <c r="A175" s="76"/>
      <c r="B175" s="76"/>
      <c r="C175" s="76"/>
      <c r="D175" s="76"/>
      <c r="E175" s="76"/>
      <c r="F175" s="76"/>
      <c r="G175" s="76"/>
      <c r="H175" s="76"/>
      <c r="I175" s="76"/>
      <c r="J175" s="76"/>
      <c r="K175" s="76"/>
      <c r="L175" s="76"/>
      <c r="M175" s="76"/>
      <c r="N175" s="76"/>
      <c r="O175" s="76"/>
      <c r="P175" s="76"/>
    </row>
    <row r="176">
      <c r="A176" s="76"/>
      <c r="B176" s="76"/>
      <c r="C176" s="76"/>
      <c r="D176" s="76"/>
      <c r="E176" s="76"/>
      <c r="F176" s="76"/>
      <c r="G176" s="76"/>
      <c r="H176" s="76"/>
      <c r="I176" s="76"/>
      <c r="J176" s="76"/>
      <c r="K176" s="76"/>
      <c r="L176" s="76"/>
      <c r="M176" s="76"/>
      <c r="N176" s="76"/>
      <c r="O176" s="76"/>
      <c r="P176" s="76"/>
    </row>
    <row r="177">
      <c r="A177" s="76"/>
      <c r="B177" s="76"/>
      <c r="C177" s="76"/>
      <c r="D177" s="76"/>
      <c r="E177" s="76"/>
      <c r="F177" s="76"/>
      <c r="G177" s="76"/>
      <c r="H177" s="76"/>
      <c r="I177" s="76"/>
      <c r="J177" s="76"/>
      <c r="K177" s="76"/>
      <c r="L177" s="76"/>
      <c r="M177" s="76"/>
      <c r="N177" s="76"/>
      <c r="O177" s="76"/>
      <c r="P177" s="76"/>
    </row>
    <row r="178">
      <c r="A178" s="76"/>
      <c r="B178" s="76"/>
      <c r="C178" s="76"/>
      <c r="D178" s="76"/>
      <c r="E178" s="76"/>
      <c r="F178" s="76"/>
      <c r="G178" s="76"/>
      <c r="H178" s="76"/>
      <c r="I178" s="76"/>
      <c r="J178" s="76"/>
      <c r="K178" s="76"/>
      <c r="L178" s="76"/>
      <c r="M178" s="76"/>
      <c r="N178" s="76"/>
      <c r="O178" s="76"/>
      <c r="P178" s="76"/>
    </row>
    <row r="179">
      <c r="A179" s="76"/>
      <c r="B179" s="76"/>
      <c r="C179" s="76"/>
      <c r="D179" s="76"/>
      <c r="E179" s="76"/>
      <c r="F179" s="76"/>
      <c r="G179" s="76"/>
      <c r="H179" s="76"/>
      <c r="I179" s="76"/>
      <c r="J179" s="76"/>
      <c r="K179" s="76"/>
      <c r="L179" s="76"/>
      <c r="M179" s="76"/>
      <c r="N179" s="76"/>
      <c r="O179" s="76"/>
      <c r="P179" s="76"/>
    </row>
    <row r="180">
      <c r="A180" s="76"/>
      <c r="B180" s="76"/>
      <c r="C180" s="76"/>
      <c r="D180" s="76"/>
      <c r="E180" s="76"/>
      <c r="F180" s="76"/>
      <c r="G180" s="76"/>
      <c r="H180" s="76"/>
      <c r="I180" s="76"/>
      <c r="J180" s="76"/>
      <c r="K180" s="76"/>
      <c r="L180" s="76"/>
      <c r="M180" s="76"/>
      <c r="N180" s="76"/>
      <c r="O180" s="76"/>
      <c r="P180" s="76"/>
    </row>
    <row r="181">
      <c r="A181" s="76"/>
      <c r="B181" s="76"/>
      <c r="C181" s="76"/>
      <c r="D181" s="76"/>
      <c r="E181" s="76"/>
      <c r="F181" s="76"/>
      <c r="G181" s="76"/>
      <c r="H181" s="76"/>
      <c r="I181" s="76"/>
      <c r="J181" s="76"/>
      <c r="K181" s="76"/>
      <c r="L181" s="76"/>
      <c r="M181" s="76"/>
      <c r="N181" s="76"/>
      <c r="O181" s="76"/>
      <c r="P181" s="76"/>
    </row>
    <row r="182">
      <c r="A182" s="76"/>
      <c r="B182" s="76"/>
      <c r="C182" s="76"/>
      <c r="D182" s="76"/>
      <c r="E182" s="76"/>
      <c r="F182" s="76"/>
      <c r="G182" s="76"/>
      <c r="H182" s="76"/>
      <c r="I182" s="76"/>
      <c r="J182" s="76"/>
      <c r="K182" s="76"/>
      <c r="L182" s="76"/>
      <c r="M182" s="76"/>
      <c r="N182" s="76"/>
      <c r="O182" s="76"/>
      <c r="P182" s="76"/>
    </row>
    <row r="183">
      <c r="A183" s="76"/>
      <c r="B183" s="76"/>
      <c r="C183" s="76"/>
      <c r="D183" s="76"/>
      <c r="E183" s="76"/>
      <c r="F183" s="76"/>
      <c r="G183" s="76"/>
      <c r="H183" s="76"/>
      <c r="I183" s="76"/>
      <c r="J183" s="76"/>
      <c r="K183" s="76"/>
      <c r="L183" s="76"/>
      <c r="M183" s="76"/>
      <c r="N183" s="76"/>
      <c r="O183" s="76"/>
      <c r="P183" s="76"/>
    </row>
    <row r="184">
      <c r="A184" s="76"/>
      <c r="B184" s="76"/>
      <c r="C184" s="76"/>
      <c r="D184" s="76"/>
      <c r="E184" s="76"/>
      <c r="F184" s="76"/>
      <c r="G184" s="76"/>
      <c r="H184" s="76"/>
      <c r="I184" s="76"/>
      <c r="J184" s="76"/>
      <c r="K184" s="76"/>
      <c r="L184" s="76"/>
      <c r="M184" s="76"/>
      <c r="N184" s="76"/>
      <c r="O184" s="76"/>
      <c r="P184" s="76"/>
    </row>
    <row r="185">
      <c r="A185" s="76"/>
      <c r="B185" s="76"/>
      <c r="C185" s="76"/>
      <c r="D185" s="76"/>
      <c r="E185" s="76"/>
      <c r="F185" s="76"/>
      <c r="G185" s="76"/>
      <c r="H185" s="76"/>
      <c r="I185" s="76"/>
      <c r="J185" s="76"/>
      <c r="K185" s="76"/>
      <c r="L185" s="76"/>
      <c r="M185" s="76"/>
      <c r="N185" s="76"/>
      <c r="O185" s="76"/>
      <c r="P185" s="76"/>
    </row>
    <row r="186">
      <c r="A186" s="76"/>
      <c r="B186" s="76"/>
      <c r="C186" s="76"/>
      <c r="D186" s="76"/>
      <c r="E186" s="76"/>
      <c r="F186" s="76"/>
      <c r="G186" s="76"/>
      <c r="H186" s="76"/>
      <c r="I186" s="76"/>
      <c r="J186" s="76"/>
      <c r="K186" s="76"/>
      <c r="L186" s="76"/>
      <c r="M186" s="76"/>
      <c r="N186" s="76"/>
      <c r="O186" s="76"/>
      <c r="P186" s="76"/>
    </row>
    <row r="187">
      <c r="A187" s="76"/>
      <c r="B187" s="76"/>
      <c r="C187" s="76"/>
      <c r="D187" s="76"/>
      <c r="E187" s="76"/>
      <c r="F187" s="76"/>
      <c r="G187" s="76"/>
      <c r="H187" s="76"/>
      <c r="I187" s="76"/>
      <c r="J187" s="76"/>
      <c r="K187" s="76"/>
      <c r="L187" s="76"/>
      <c r="M187" s="76"/>
      <c r="N187" s="76"/>
      <c r="O187" s="76"/>
      <c r="P187" s="76"/>
    </row>
    <row r="188">
      <c r="A188" s="76"/>
      <c r="B188" s="76"/>
      <c r="C188" s="76"/>
      <c r="D188" s="76"/>
      <c r="E188" s="76"/>
      <c r="F188" s="76"/>
      <c r="G188" s="76"/>
      <c r="H188" s="76"/>
      <c r="I188" s="76"/>
      <c r="J188" s="76"/>
      <c r="K188" s="76"/>
      <c r="L188" s="76"/>
      <c r="M188" s="76"/>
      <c r="N188" s="76"/>
      <c r="O188" s="76"/>
      <c r="P188" s="76"/>
    </row>
    <row r="189">
      <c r="A189" s="76"/>
      <c r="B189" s="76"/>
      <c r="C189" s="76"/>
      <c r="D189" s="76"/>
      <c r="E189" s="76"/>
      <c r="F189" s="76"/>
      <c r="G189" s="76"/>
      <c r="H189" s="76"/>
      <c r="I189" s="76"/>
      <c r="J189" s="76"/>
      <c r="K189" s="76"/>
      <c r="L189" s="76"/>
      <c r="M189" s="76"/>
      <c r="N189" s="76"/>
      <c r="O189" s="76"/>
      <c r="P189" s="76"/>
    </row>
    <row r="190">
      <c r="A190" s="76"/>
      <c r="B190" s="76"/>
      <c r="C190" s="76"/>
      <c r="D190" s="76"/>
      <c r="E190" s="76"/>
      <c r="F190" s="76"/>
      <c r="G190" s="76"/>
      <c r="H190" s="76"/>
      <c r="I190" s="76"/>
      <c r="J190" s="76"/>
      <c r="K190" s="76"/>
      <c r="L190" s="76"/>
      <c r="M190" s="76"/>
      <c r="N190" s="76"/>
      <c r="O190" s="76"/>
      <c r="P190" s="76"/>
    </row>
    <row r="191">
      <c r="A191" s="76"/>
      <c r="B191" s="76"/>
      <c r="C191" s="76"/>
      <c r="D191" s="76"/>
      <c r="E191" s="76"/>
      <c r="F191" s="76"/>
      <c r="G191" s="76"/>
      <c r="H191" s="76"/>
      <c r="I191" s="76"/>
      <c r="J191" s="76"/>
      <c r="K191" s="76"/>
      <c r="L191" s="76"/>
      <c r="M191" s="76"/>
      <c r="N191" s="76"/>
      <c r="O191" s="76"/>
      <c r="P191" s="76"/>
    </row>
    <row r="192">
      <c r="A192" s="76"/>
      <c r="B192" s="76"/>
      <c r="C192" s="76"/>
      <c r="D192" s="76"/>
      <c r="E192" s="76"/>
      <c r="F192" s="76"/>
      <c r="G192" s="76"/>
      <c r="H192" s="76"/>
      <c r="I192" s="76"/>
      <c r="J192" s="76"/>
      <c r="K192" s="76"/>
      <c r="L192" s="76"/>
      <c r="M192" s="76"/>
      <c r="N192" s="76"/>
      <c r="O192" s="76"/>
      <c r="P192" s="76"/>
    </row>
    <row r="193">
      <c r="A193" s="76"/>
      <c r="B193" s="76"/>
      <c r="C193" s="76"/>
      <c r="D193" s="76"/>
      <c r="E193" s="76"/>
      <c r="F193" s="76"/>
      <c r="G193" s="76"/>
      <c r="H193" s="76"/>
      <c r="I193" s="76"/>
      <c r="J193" s="76"/>
      <c r="K193" s="76"/>
      <c r="L193" s="76"/>
      <c r="M193" s="76"/>
      <c r="N193" s="76"/>
      <c r="O193" s="76"/>
      <c r="P193" s="76"/>
    </row>
    <row r="194">
      <c r="A194" s="76"/>
      <c r="B194" s="76"/>
      <c r="C194" s="76"/>
      <c r="D194" s="76"/>
      <c r="E194" s="76"/>
      <c r="F194" s="76"/>
      <c r="G194" s="76"/>
      <c r="H194" s="76"/>
      <c r="I194" s="76"/>
      <c r="J194" s="76"/>
      <c r="K194" s="76"/>
      <c r="L194" s="76"/>
      <c r="M194" s="76"/>
      <c r="N194" s="76"/>
      <c r="O194" s="76"/>
      <c r="P194" s="76"/>
    </row>
    <row r="195">
      <c r="A195" s="76"/>
      <c r="B195" s="76"/>
      <c r="C195" s="76"/>
      <c r="D195" s="76"/>
      <c r="E195" s="76"/>
      <c r="F195" s="76"/>
      <c r="G195" s="76"/>
      <c r="H195" s="76"/>
      <c r="I195" s="76"/>
      <c r="J195" s="76"/>
      <c r="K195" s="76"/>
      <c r="L195" s="76"/>
      <c r="M195" s="76"/>
      <c r="N195" s="76"/>
      <c r="O195" s="76"/>
      <c r="P195" s="76"/>
    </row>
    <row r="196">
      <c r="A196" s="76"/>
      <c r="B196" s="76"/>
      <c r="C196" s="76"/>
      <c r="D196" s="76"/>
      <c r="E196" s="76"/>
      <c r="F196" s="76"/>
      <c r="G196" s="76"/>
      <c r="H196" s="76"/>
      <c r="I196" s="76"/>
      <c r="J196" s="76"/>
      <c r="K196" s="76"/>
      <c r="L196" s="76"/>
      <c r="M196" s="76"/>
      <c r="N196" s="76"/>
      <c r="O196" s="76"/>
      <c r="P196" s="76"/>
    </row>
    <row r="197">
      <c r="A197" s="76"/>
      <c r="B197" s="76"/>
      <c r="C197" s="76"/>
      <c r="D197" s="76"/>
      <c r="E197" s="76"/>
      <c r="F197" s="76"/>
      <c r="G197" s="76"/>
      <c r="H197" s="76"/>
      <c r="I197" s="76"/>
      <c r="J197" s="76"/>
      <c r="K197" s="76"/>
      <c r="L197" s="76"/>
      <c r="M197" s="76"/>
      <c r="N197" s="76"/>
      <c r="O197" s="76"/>
      <c r="P197" s="76"/>
    </row>
    <row r="198">
      <c r="A198" s="76"/>
      <c r="B198" s="76"/>
      <c r="C198" s="76"/>
      <c r="D198" s="76"/>
      <c r="E198" s="76"/>
      <c r="F198" s="76"/>
      <c r="G198" s="76"/>
      <c r="H198" s="76"/>
      <c r="I198" s="76"/>
      <c r="J198" s="76"/>
      <c r="K198" s="76"/>
      <c r="L198" s="76"/>
      <c r="M198" s="76"/>
      <c r="N198" s="76"/>
      <c r="O198" s="76"/>
      <c r="P198" s="76"/>
    </row>
    <row r="199">
      <c r="A199" s="76"/>
      <c r="B199" s="76"/>
      <c r="C199" s="76"/>
      <c r="D199" s="76"/>
      <c r="E199" s="76"/>
      <c r="F199" s="76"/>
      <c r="G199" s="76"/>
      <c r="H199" s="76"/>
      <c r="I199" s="76"/>
      <c r="J199" s="76"/>
      <c r="K199" s="76"/>
      <c r="L199" s="76"/>
      <c r="M199" s="76"/>
      <c r="N199" s="76"/>
      <c r="O199" s="76"/>
      <c r="P199" s="76"/>
    </row>
    <row r="200">
      <c r="A200" s="76"/>
      <c r="B200" s="76"/>
      <c r="C200" s="76"/>
      <c r="D200" s="76"/>
      <c r="E200" s="76"/>
      <c r="F200" s="76"/>
      <c r="G200" s="76"/>
      <c r="H200" s="76"/>
      <c r="I200" s="76"/>
      <c r="J200" s="76"/>
      <c r="K200" s="76"/>
      <c r="L200" s="76"/>
      <c r="M200" s="76"/>
      <c r="N200" s="76"/>
      <c r="O200" s="76"/>
      <c r="P200" s="76"/>
    </row>
    <row r="201">
      <c r="A201" s="76"/>
      <c r="B201" s="76"/>
      <c r="C201" s="76"/>
      <c r="D201" s="76"/>
      <c r="E201" s="76"/>
      <c r="F201" s="76"/>
      <c r="G201" s="76"/>
      <c r="H201" s="76"/>
      <c r="I201" s="76"/>
      <c r="J201" s="76"/>
      <c r="K201" s="76"/>
      <c r="L201" s="76"/>
      <c r="M201" s="76"/>
      <c r="N201" s="76"/>
      <c r="O201" s="76"/>
      <c r="P201" s="76"/>
    </row>
    <row r="202">
      <c r="A202" s="76"/>
      <c r="B202" s="76"/>
      <c r="C202" s="76"/>
      <c r="D202" s="76"/>
      <c r="E202" s="76"/>
      <c r="F202" s="76"/>
      <c r="G202" s="76"/>
      <c r="H202" s="76"/>
      <c r="I202" s="76"/>
      <c r="J202" s="76"/>
      <c r="K202" s="76"/>
      <c r="L202" s="76"/>
      <c r="M202" s="76"/>
      <c r="N202" s="76"/>
      <c r="O202" s="76"/>
      <c r="P202" s="76"/>
    </row>
    <row r="203">
      <c r="A203" s="76"/>
      <c r="B203" s="76"/>
      <c r="C203" s="76"/>
      <c r="D203" s="76"/>
      <c r="E203" s="76"/>
      <c r="F203" s="76"/>
      <c r="G203" s="76"/>
      <c r="H203" s="76"/>
      <c r="I203" s="76"/>
      <c r="J203" s="76"/>
      <c r="K203" s="76"/>
      <c r="L203" s="76"/>
      <c r="M203" s="76"/>
      <c r="N203" s="76"/>
      <c r="O203" s="76"/>
      <c r="P203" s="76"/>
    </row>
    <row r="204">
      <c r="A204" s="76"/>
      <c r="B204" s="76"/>
      <c r="C204" s="76"/>
      <c r="D204" s="76"/>
      <c r="E204" s="76"/>
      <c r="F204" s="76"/>
      <c r="G204" s="76"/>
      <c r="H204" s="76"/>
      <c r="I204" s="76"/>
      <c r="J204" s="76"/>
      <c r="K204" s="76"/>
      <c r="L204" s="76"/>
      <c r="M204" s="76"/>
      <c r="N204" s="76"/>
      <c r="O204" s="76"/>
      <c r="P204" s="76"/>
    </row>
    <row r="205">
      <c r="A205" s="76"/>
      <c r="B205" s="76"/>
      <c r="C205" s="76"/>
      <c r="D205" s="76"/>
      <c r="E205" s="76"/>
      <c r="F205" s="76"/>
      <c r="G205" s="76"/>
      <c r="H205" s="76"/>
      <c r="I205" s="76"/>
      <c r="J205" s="76"/>
      <c r="K205" s="76"/>
      <c r="L205" s="76"/>
      <c r="M205" s="76"/>
      <c r="N205" s="76"/>
      <c r="O205" s="76"/>
      <c r="P205" s="76"/>
    </row>
    <row r="206">
      <c r="A206" s="76"/>
      <c r="B206" s="76"/>
      <c r="C206" s="76"/>
      <c r="D206" s="76"/>
      <c r="E206" s="76"/>
      <c r="F206" s="76"/>
      <c r="G206" s="76"/>
      <c r="H206" s="76"/>
      <c r="I206" s="76"/>
      <c r="J206" s="76"/>
      <c r="K206" s="76"/>
      <c r="L206" s="76"/>
      <c r="M206" s="76"/>
      <c r="N206" s="76"/>
      <c r="O206" s="76"/>
      <c r="P206" s="76"/>
    </row>
    <row r="207">
      <c r="A207" s="76"/>
      <c r="B207" s="76"/>
      <c r="C207" s="76"/>
      <c r="D207" s="76"/>
      <c r="E207" s="76"/>
      <c r="F207" s="76"/>
      <c r="G207" s="76"/>
      <c r="H207" s="76"/>
      <c r="I207" s="76"/>
      <c r="J207" s="76"/>
      <c r="K207" s="76"/>
      <c r="L207" s="76"/>
      <c r="M207" s="76"/>
      <c r="N207" s="76"/>
      <c r="O207" s="76"/>
      <c r="P207" s="76"/>
    </row>
    <row r="208">
      <c r="A208" s="76"/>
      <c r="B208" s="76"/>
      <c r="C208" s="76"/>
      <c r="D208" s="76"/>
      <c r="E208" s="76"/>
      <c r="F208" s="76"/>
      <c r="G208" s="76"/>
      <c r="H208" s="76"/>
      <c r="I208" s="76"/>
      <c r="J208" s="76"/>
      <c r="K208" s="76"/>
      <c r="L208" s="76"/>
      <c r="M208" s="76"/>
      <c r="N208" s="76"/>
      <c r="O208" s="76"/>
      <c r="P208" s="76"/>
    </row>
    <row r="209">
      <c r="A209" s="76"/>
      <c r="B209" s="76"/>
      <c r="C209" s="76"/>
      <c r="D209" s="76"/>
      <c r="E209" s="76"/>
      <c r="F209" s="76"/>
      <c r="G209" s="76"/>
      <c r="H209" s="76"/>
      <c r="I209" s="76"/>
      <c r="J209" s="76"/>
      <c r="K209" s="76"/>
      <c r="L209" s="76"/>
      <c r="M209" s="76"/>
      <c r="N209" s="76"/>
      <c r="O209" s="76"/>
      <c r="P209" s="76"/>
    </row>
    <row r="210">
      <c r="A210" s="76"/>
      <c r="B210" s="76"/>
      <c r="C210" s="76"/>
      <c r="D210" s="76"/>
      <c r="E210" s="76"/>
      <c r="F210" s="76"/>
      <c r="G210" s="76"/>
      <c r="H210" s="76"/>
      <c r="I210" s="76"/>
      <c r="J210" s="76"/>
      <c r="K210" s="76"/>
      <c r="L210" s="76"/>
      <c r="M210" s="76"/>
      <c r="N210" s="76"/>
      <c r="O210" s="76"/>
      <c r="P210" s="76"/>
    </row>
    <row r="211">
      <c r="A211" s="76"/>
      <c r="B211" s="76"/>
      <c r="C211" s="76"/>
      <c r="D211" s="76"/>
      <c r="E211" s="76"/>
      <c r="F211" s="76"/>
      <c r="G211" s="76"/>
      <c r="H211" s="76"/>
      <c r="I211" s="76"/>
      <c r="J211" s="76"/>
      <c r="K211" s="76"/>
      <c r="L211" s="76"/>
      <c r="M211" s="76"/>
      <c r="N211" s="76"/>
      <c r="O211" s="76"/>
      <c r="P211" s="76"/>
    </row>
    <row r="212">
      <c r="A212" s="76"/>
      <c r="B212" s="76"/>
      <c r="C212" s="76"/>
      <c r="D212" s="76"/>
      <c r="E212" s="76"/>
      <c r="F212" s="76"/>
      <c r="G212" s="76"/>
      <c r="H212" s="76"/>
      <c r="I212" s="76"/>
      <c r="J212" s="76"/>
      <c r="K212" s="76"/>
      <c r="L212" s="76"/>
      <c r="M212" s="76"/>
      <c r="N212" s="76"/>
      <c r="O212" s="76"/>
      <c r="P212" s="76"/>
    </row>
    <row r="213">
      <c r="A213" s="76"/>
      <c r="B213" s="76"/>
      <c r="C213" s="76"/>
      <c r="D213" s="76"/>
      <c r="E213" s="76"/>
      <c r="F213" s="76"/>
      <c r="G213" s="76"/>
      <c r="H213" s="76"/>
      <c r="I213" s="76"/>
      <c r="J213" s="76"/>
      <c r="K213" s="76"/>
      <c r="L213" s="76"/>
      <c r="M213" s="76"/>
      <c r="N213" s="76"/>
      <c r="O213" s="76"/>
      <c r="P213" s="76"/>
    </row>
    <row r="214">
      <c r="A214" s="76"/>
      <c r="B214" s="76"/>
      <c r="C214" s="76"/>
      <c r="D214" s="76"/>
      <c r="E214" s="76"/>
      <c r="F214" s="76"/>
      <c r="G214" s="76"/>
      <c r="H214" s="76"/>
      <c r="I214" s="76"/>
      <c r="J214" s="76"/>
      <c r="K214" s="76"/>
      <c r="L214" s="76"/>
      <c r="M214" s="76"/>
      <c r="N214" s="76"/>
      <c r="O214" s="76"/>
      <c r="P214" s="76"/>
    </row>
    <row r="215">
      <c r="A215" s="76"/>
      <c r="B215" s="76"/>
      <c r="C215" s="76"/>
      <c r="D215" s="76"/>
      <c r="E215" s="76"/>
      <c r="F215" s="76"/>
      <c r="G215" s="76"/>
      <c r="H215" s="76"/>
      <c r="I215" s="76"/>
      <c r="J215" s="76"/>
      <c r="K215" s="76"/>
      <c r="L215" s="76"/>
      <c r="M215" s="76"/>
      <c r="N215" s="76"/>
      <c r="O215" s="76"/>
      <c r="P215" s="76"/>
    </row>
    <row r="216">
      <c r="A216" s="76"/>
      <c r="B216" s="76"/>
      <c r="C216" s="76"/>
      <c r="D216" s="76"/>
      <c r="E216" s="76"/>
      <c r="F216" s="76"/>
      <c r="G216" s="76"/>
      <c r="H216" s="76"/>
      <c r="I216" s="76"/>
      <c r="J216" s="76"/>
      <c r="K216" s="76"/>
      <c r="L216" s="76"/>
      <c r="M216" s="76"/>
      <c r="N216" s="76"/>
      <c r="O216" s="76"/>
      <c r="P216" s="76"/>
    </row>
    <row r="217">
      <c r="A217" s="76"/>
      <c r="B217" s="76"/>
      <c r="C217" s="76"/>
      <c r="D217" s="76"/>
      <c r="E217" s="76"/>
      <c r="F217" s="76"/>
      <c r="G217" s="76"/>
      <c r="H217" s="76"/>
      <c r="I217" s="76"/>
      <c r="J217" s="76"/>
      <c r="K217" s="76"/>
      <c r="L217" s="76"/>
      <c r="M217" s="76"/>
      <c r="N217" s="76"/>
      <c r="O217" s="76"/>
      <c r="P217" s="76"/>
    </row>
    <row r="218">
      <c r="A218" s="76"/>
      <c r="B218" s="76"/>
      <c r="C218" s="76"/>
      <c r="D218" s="76"/>
      <c r="E218" s="76"/>
      <c r="F218" s="76"/>
      <c r="G218" s="76"/>
      <c r="H218" s="76"/>
      <c r="I218" s="76"/>
      <c r="J218" s="76"/>
      <c r="K218" s="76"/>
      <c r="L218" s="76"/>
      <c r="M218" s="76"/>
      <c r="N218" s="76"/>
      <c r="O218" s="76"/>
      <c r="P218" s="76"/>
    </row>
    <row r="219">
      <c r="A219" s="76"/>
      <c r="B219" s="76"/>
      <c r="C219" s="76"/>
      <c r="D219" s="76"/>
      <c r="E219" s="76"/>
      <c r="F219" s="76"/>
      <c r="G219" s="76"/>
      <c r="H219" s="76"/>
      <c r="I219" s="76"/>
      <c r="J219" s="76"/>
      <c r="K219" s="76"/>
      <c r="L219" s="76"/>
      <c r="M219" s="76"/>
      <c r="N219" s="76"/>
      <c r="O219" s="76"/>
      <c r="P219" s="76"/>
    </row>
    <row r="220">
      <c r="A220" s="76"/>
      <c r="B220" s="76"/>
      <c r="C220" s="76"/>
      <c r="D220" s="76"/>
      <c r="E220" s="76"/>
      <c r="F220" s="76"/>
      <c r="G220" s="76"/>
      <c r="H220" s="76"/>
      <c r="I220" s="76"/>
      <c r="J220" s="76"/>
      <c r="K220" s="76"/>
      <c r="L220" s="76"/>
      <c r="M220" s="76"/>
      <c r="N220" s="76"/>
      <c r="O220" s="76"/>
      <c r="P220" s="76"/>
    </row>
    <row r="221">
      <c r="A221" s="76"/>
      <c r="B221" s="76"/>
      <c r="C221" s="76"/>
      <c r="D221" s="76"/>
      <c r="E221" s="76"/>
      <c r="F221" s="76"/>
      <c r="G221" s="76"/>
      <c r="H221" s="76"/>
      <c r="I221" s="76"/>
      <c r="J221" s="76"/>
      <c r="K221" s="76"/>
      <c r="L221" s="76"/>
      <c r="M221" s="76"/>
      <c r="N221" s="76"/>
      <c r="O221" s="76"/>
      <c r="P221" s="76"/>
    </row>
    <row r="222">
      <c r="A222" s="76"/>
      <c r="B222" s="76"/>
      <c r="C222" s="76"/>
      <c r="D222" s="76"/>
      <c r="E222" s="76"/>
      <c r="F222" s="76"/>
      <c r="G222" s="76"/>
      <c r="H222" s="76"/>
      <c r="I222" s="76"/>
      <c r="J222" s="76"/>
      <c r="K222" s="76"/>
      <c r="L222" s="76"/>
      <c r="M222" s="76"/>
      <c r="N222" s="76"/>
      <c r="O222" s="76"/>
      <c r="P222" s="76"/>
    </row>
    <row r="223">
      <c r="A223" s="76"/>
      <c r="B223" s="76"/>
      <c r="C223" s="76"/>
      <c r="D223" s="76"/>
      <c r="E223" s="76"/>
      <c r="F223" s="76"/>
      <c r="G223" s="76"/>
      <c r="H223" s="76"/>
      <c r="I223" s="76"/>
      <c r="J223" s="76"/>
      <c r="K223" s="76"/>
      <c r="L223" s="76"/>
      <c r="M223" s="76"/>
      <c r="N223" s="76"/>
      <c r="O223" s="76"/>
      <c r="P223" s="76"/>
    </row>
    <row r="224">
      <c r="A224" s="76"/>
      <c r="B224" s="76"/>
      <c r="C224" s="76"/>
      <c r="D224" s="76"/>
      <c r="E224" s="76"/>
      <c r="F224" s="76"/>
      <c r="G224" s="76"/>
      <c r="H224" s="76"/>
      <c r="I224" s="76"/>
      <c r="J224" s="76"/>
      <c r="K224" s="76"/>
      <c r="L224" s="76"/>
      <c r="M224" s="76"/>
      <c r="N224" s="76"/>
      <c r="O224" s="76"/>
      <c r="P224" s="76"/>
    </row>
    <row r="225">
      <c r="A225" s="76"/>
      <c r="B225" s="76"/>
      <c r="C225" s="76"/>
      <c r="D225" s="76"/>
      <c r="E225" s="76"/>
      <c r="F225" s="76"/>
      <c r="G225" s="76"/>
      <c r="H225" s="76"/>
      <c r="I225" s="76"/>
      <c r="J225" s="76"/>
      <c r="K225" s="76"/>
      <c r="L225" s="76"/>
      <c r="M225" s="76"/>
      <c r="N225" s="76"/>
      <c r="O225" s="76"/>
      <c r="P225" s="76"/>
    </row>
    <row r="226">
      <c r="A226" s="76"/>
      <c r="B226" s="76"/>
      <c r="C226" s="76"/>
      <c r="D226" s="76"/>
      <c r="E226" s="76"/>
      <c r="F226" s="76"/>
      <c r="G226" s="76"/>
      <c r="H226" s="76"/>
      <c r="I226" s="76"/>
      <c r="J226" s="76"/>
      <c r="K226" s="76"/>
      <c r="L226" s="76"/>
      <c r="M226" s="76"/>
      <c r="N226" s="76"/>
      <c r="O226" s="76"/>
      <c r="P226" s="76"/>
    </row>
    <row r="227">
      <c r="A227" s="76"/>
      <c r="B227" s="76"/>
      <c r="C227" s="76"/>
      <c r="D227" s="76"/>
      <c r="E227" s="76"/>
      <c r="F227" s="76"/>
      <c r="G227" s="76"/>
      <c r="H227" s="76"/>
      <c r="I227" s="76"/>
      <c r="J227" s="76"/>
      <c r="K227" s="76"/>
      <c r="L227" s="76"/>
      <c r="M227" s="76"/>
      <c r="N227" s="76"/>
      <c r="O227" s="76"/>
      <c r="P227" s="76"/>
    </row>
    <row r="228">
      <c r="A228" s="76"/>
      <c r="B228" s="76"/>
      <c r="C228" s="76"/>
      <c r="D228" s="76"/>
      <c r="E228" s="76"/>
      <c r="F228" s="76"/>
      <c r="G228" s="76"/>
      <c r="H228" s="76"/>
      <c r="I228" s="76"/>
      <c r="J228" s="76"/>
      <c r="K228" s="76"/>
      <c r="L228" s="76"/>
      <c r="M228" s="76"/>
      <c r="N228" s="76"/>
      <c r="O228" s="76"/>
      <c r="P228" s="76"/>
    </row>
    <row r="229">
      <c r="A229" s="76"/>
      <c r="B229" s="76"/>
      <c r="C229" s="76"/>
      <c r="D229" s="76"/>
      <c r="E229" s="76"/>
      <c r="F229" s="76"/>
      <c r="G229" s="76"/>
      <c r="H229" s="76"/>
      <c r="I229" s="76"/>
      <c r="J229" s="76"/>
      <c r="K229" s="76"/>
      <c r="L229" s="76"/>
      <c r="M229" s="76"/>
      <c r="N229" s="76"/>
      <c r="O229" s="76"/>
      <c r="P229" s="76"/>
    </row>
    <row r="230">
      <c r="A230" s="76"/>
      <c r="B230" s="76"/>
      <c r="C230" s="76"/>
      <c r="D230" s="76"/>
      <c r="E230" s="76"/>
      <c r="F230" s="76"/>
      <c r="G230" s="76"/>
      <c r="H230" s="76"/>
      <c r="I230" s="76"/>
      <c r="J230" s="76"/>
      <c r="K230" s="76"/>
      <c r="L230" s="76"/>
      <c r="M230" s="76"/>
      <c r="N230" s="76"/>
      <c r="O230" s="76"/>
      <c r="P230" s="76"/>
    </row>
    <row r="231">
      <c r="A231" s="76"/>
      <c r="B231" s="76"/>
      <c r="C231" s="76"/>
      <c r="D231" s="76"/>
      <c r="E231" s="76"/>
      <c r="F231" s="76"/>
      <c r="G231" s="76"/>
      <c r="H231" s="76"/>
      <c r="I231" s="76"/>
      <c r="J231" s="76"/>
      <c r="K231" s="76"/>
      <c r="L231" s="76"/>
      <c r="M231" s="76"/>
      <c r="N231" s="76"/>
      <c r="O231" s="76"/>
      <c r="P231" s="76"/>
    </row>
    <row r="232">
      <c r="A232" s="76"/>
      <c r="B232" s="76"/>
      <c r="C232" s="76"/>
      <c r="D232" s="76"/>
      <c r="E232" s="76"/>
      <c r="F232" s="76"/>
      <c r="G232" s="76"/>
      <c r="H232" s="76"/>
      <c r="I232" s="76"/>
      <c r="J232" s="76"/>
      <c r="K232" s="76"/>
      <c r="L232" s="76"/>
      <c r="M232" s="76"/>
      <c r="N232" s="76"/>
      <c r="O232" s="76"/>
      <c r="P232" s="76"/>
    </row>
    <row r="233">
      <c r="A233" s="76"/>
      <c r="B233" s="76"/>
      <c r="C233" s="76"/>
      <c r="D233" s="76"/>
      <c r="E233" s="76"/>
      <c r="F233" s="76"/>
      <c r="G233" s="76"/>
      <c r="H233" s="76"/>
      <c r="I233" s="76"/>
      <c r="J233" s="76"/>
      <c r="K233" s="76"/>
      <c r="L233" s="76"/>
      <c r="M233" s="76"/>
      <c r="N233" s="76"/>
      <c r="O233" s="76"/>
      <c r="P233" s="76"/>
    </row>
    <row r="234">
      <c r="A234" s="76"/>
      <c r="B234" s="76"/>
      <c r="C234" s="76"/>
      <c r="D234" s="76"/>
      <c r="E234" s="76"/>
      <c r="F234" s="76"/>
      <c r="G234" s="76"/>
      <c r="H234" s="76"/>
      <c r="I234" s="76"/>
      <c r="J234" s="76"/>
      <c r="K234" s="76"/>
      <c r="L234" s="76"/>
      <c r="M234" s="76"/>
      <c r="N234" s="76"/>
      <c r="O234" s="76"/>
      <c r="P234" s="76"/>
    </row>
    <row r="235">
      <c r="A235" s="76"/>
      <c r="B235" s="76"/>
      <c r="C235" s="76"/>
      <c r="D235" s="76"/>
      <c r="E235" s="76"/>
      <c r="F235" s="76"/>
      <c r="G235" s="76"/>
      <c r="H235" s="76"/>
      <c r="I235" s="76"/>
      <c r="J235" s="76"/>
      <c r="K235" s="76"/>
      <c r="L235" s="76"/>
      <c r="M235" s="76"/>
      <c r="N235" s="76"/>
      <c r="O235" s="76"/>
      <c r="P235" s="76"/>
    </row>
    <row r="236">
      <c r="A236" s="76"/>
      <c r="B236" s="76"/>
      <c r="C236" s="76"/>
      <c r="D236" s="76"/>
      <c r="E236" s="76"/>
      <c r="F236" s="76"/>
      <c r="G236" s="76"/>
      <c r="H236" s="76"/>
      <c r="I236" s="76"/>
      <c r="J236" s="76"/>
      <c r="K236" s="76"/>
      <c r="L236" s="76"/>
      <c r="M236" s="76"/>
      <c r="N236" s="76"/>
      <c r="O236" s="76"/>
      <c r="P236" s="76"/>
    </row>
    <row r="237">
      <c r="A237" s="76"/>
      <c r="B237" s="76"/>
      <c r="C237" s="76"/>
      <c r="D237" s="76"/>
      <c r="E237" s="76"/>
      <c r="F237" s="76"/>
      <c r="G237" s="76"/>
      <c r="H237" s="76"/>
      <c r="I237" s="76"/>
      <c r="J237" s="76"/>
      <c r="K237" s="76"/>
      <c r="L237" s="76"/>
      <c r="M237" s="76"/>
      <c r="N237" s="76"/>
      <c r="O237" s="76"/>
      <c r="P237" s="76"/>
    </row>
    <row r="238">
      <c r="A238" s="76"/>
      <c r="B238" s="76"/>
      <c r="C238" s="76"/>
      <c r="D238" s="76"/>
      <c r="E238" s="76"/>
      <c r="F238" s="76"/>
      <c r="G238" s="76"/>
      <c r="H238" s="76"/>
      <c r="I238" s="76"/>
      <c r="J238" s="76"/>
      <c r="K238" s="76"/>
      <c r="L238" s="76"/>
      <c r="M238" s="76"/>
      <c r="N238" s="76"/>
      <c r="O238" s="76"/>
      <c r="P238" s="76"/>
    </row>
    <row r="239">
      <c r="A239" s="76"/>
      <c r="B239" s="76"/>
      <c r="C239" s="76"/>
      <c r="D239" s="76"/>
      <c r="E239" s="76"/>
      <c r="F239" s="76"/>
      <c r="G239" s="76"/>
      <c r="H239" s="76"/>
      <c r="I239" s="76"/>
      <c r="J239" s="76"/>
      <c r="K239" s="76"/>
      <c r="L239" s="76"/>
      <c r="M239" s="76"/>
      <c r="N239" s="76"/>
      <c r="O239" s="76"/>
      <c r="P239" s="76"/>
    </row>
    <row r="240">
      <c r="A240" s="76"/>
      <c r="B240" s="76"/>
      <c r="C240" s="76"/>
      <c r="D240" s="76"/>
      <c r="E240" s="76"/>
      <c r="F240" s="76"/>
      <c r="G240" s="76"/>
      <c r="H240" s="76"/>
      <c r="I240" s="76"/>
      <c r="J240" s="76"/>
      <c r="K240" s="76"/>
      <c r="L240" s="76"/>
      <c r="M240" s="76"/>
      <c r="N240" s="76"/>
      <c r="O240" s="76"/>
      <c r="P240" s="76"/>
    </row>
    <row r="241">
      <c r="A241" s="76"/>
      <c r="B241" s="76"/>
      <c r="C241" s="76"/>
      <c r="D241" s="76"/>
      <c r="E241" s="76"/>
      <c r="F241" s="76"/>
      <c r="G241" s="76"/>
      <c r="H241" s="76"/>
      <c r="I241" s="76"/>
      <c r="J241" s="76"/>
      <c r="K241" s="76"/>
      <c r="L241" s="76"/>
      <c r="M241" s="76"/>
      <c r="N241" s="76"/>
      <c r="O241" s="76"/>
      <c r="P241" s="76"/>
    </row>
    <row r="242">
      <c r="A242" s="76"/>
      <c r="B242" s="76"/>
      <c r="C242" s="76"/>
      <c r="D242" s="76"/>
      <c r="E242" s="76"/>
      <c r="F242" s="76"/>
      <c r="G242" s="76"/>
      <c r="H242" s="76"/>
      <c r="I242" s="76"/>
      <c r="J242" s="76"/>
      <c r="K242" s="76"/>
      <c r="L242" s="76"/>
      <c r="M242" s="76"/>
      <c r="N242" s="76"/>
      <c r="O242" s="76"/>
      <c r="P242" s="76"/>
    </row>
    <row r="243">
      <c r="A243" s="76"/>
      <c r="B243" s="76"/>
      <c r="C243" s="76"/>
      <c r="D243" s="76"/>
      <c r="E243" s="76"/>
      <c r="F243" s="76"/>
      <c r="G243" s="76"/>
      <c r="H243" s="76"/>
      <c r="I243" s="76"/>
      <c r="J243" s="76"/>
      <c r="K243" s="76"/>
      <c r="L243" s="76"/>
      <c r="M243" s="76"/>
      <c r="N243" s="76"/>
      <c r="O243" s="76"/>
      <c r="P243" s="76"/>
    </row>
    <row r="244">
      <c r="A244" s="76"/>
      <c r="B244" s="76"/>
      <c r="C244" s="76"/>
      <c r="D244" s="76"/>
      <c r="E244" s="76"/>
      <c r="F244" s="76"/>
      <c r="G244" s="76"/>
      <c r="H244" s="76"/>
      <c r="I244" s="76"/>
      <c r="J244" s="76"/>
      <c r="K244" s="76"/>
      <c r="L244" s="76"/>
      <c r="M244" s="76"/>
      <c r="N244" s="76"/>
      <c r="O244" s="76"/>
      <c r="P244" s="76"/>
    </row>
    <row r="245">
      <c r="A245" s="76"/>
      <c r="B245" s="76"/>
      <c r="C245" s="76"/>
      <c r="D245" s="76"/>
      <c r="E245" s="76"/>
      <c r="F245" s="76"/>
      <c r="G245" s="76"/>
      <c r="H245" s="76"/>
      <c r="I245" s="76"/>
      <c r="J245" s="76"/>
      <c r="K245" s="76"/>
      <c r="L245" s="76"/>
      <c r="M245" s="76"/>
      <c r="N245" s="76"/>
      <c r="O245" s="76"/>
      <c r="P245" s="76"/>
    </row>
    <row r="246">
      <c r="A246" s="76"/>
      <c r="B246" s="76"/>
      <c r="C246" s="76"/>
      <c r="D246" s="76"/>
      <c r="E246" s="76"/>
      <c r="F246" s="76"/>
      <c r="G246" s="76"/>
      <c r="H246" s="76"/>
      <c r="I246" s="76"/>
      <c r="J246" s="76"/>
      <c r="K246" s="76"/>
      <c r="L246" s="76"/>
      <c r="M246" s="76"/>
      <c r="N246" s="76"/>
      <c r="O246" s="76"/>
      <c r="P246" s="76"/>
    </row>
    <row r="247">
      <c r="A247" s="76"/>
      <c r="B247" s="76"/>
      <c r="C247" s="76"/>
      <c r="D247" s="76"/>
      <c r="E247" s="76"/>
      <c r="F247" s="76"/>
      <c r="G247" s="76"/>
      <c r="H247" s="76"/>
      <c r="I247" s="76"/>
      <c r="J247" s="76"/>
      <c r="K247" s="76"/>
      <c r="L247" s="76"/>
      <c r="M247" s="76"/>
      <c r="N247" s="76"/>
      <c r="O247" s="76"/>
      <c r="P247" s="76"/>
    </row>
    <row r="248">
      <c r="A248" s="76"/>
      <c r="B248" s="76"/>
      <c r="C248" s="76"/>
      <c r="D248" s="76"/>
      <c r="E248" s="76"/>
      <c r="F248" s="76"/>
      <c r="G248" s="76"/>
      <c r="H248" s="76"/>
      <c r="I248" s="76"/>
      <c r="J248" s="76"/>
      <c r="K248" s="76"/>
      <c r="L248" s="76"/>
      <c r="M248" s="76"/>
      <c r="N248" s="76"/>
      <c r="O248" s="76"/>
      <c r="P248" s="76"/>
    </row>
    <row r="249">
      <c r="A249" s="76"/>
      <c r="B249" s="76"/>
      <c r="C249" s="76"/>
      <c r="D249" s="76"/>
      <c r="E249" s="76"/>
      <c r="F249" s="76"/>
      <c r="G249" s="76"/>
      <c r="H249" s="76"/>
      <c r="I249" s="76"/>
      <c r="J249" s="76"/>
      <c r="K249" s="76"/>
      <c r="L249" s="76"/>
      <c r="M249" s="76"/>
      <c r="N249" s="76"/>
      <c r="O249" s="76"/>
      <c r="P249" s="76"/>
    </row>
    <row r="250">
      <c r="A250" s="76"/>
      <c r="B250" s="76"/>
      <c r="C250" s="76"/>
      <c r="D250" s="76"/>
      <c r="E250" s="76"/>
      <c r="F250" s="76"/>
      <c r="G250" s="76"/>
      <c r="H250" s="76"/>
      <c r="I250" s="76"/>
      <c r="J250" s="76"/>
      <c r="K250" s="76"/>
      <c r="L250" s="76"/>
      <c r="M250" s="76"/>
      <c r="N250" s="76"/>
      <c r="O250" s="76"/>
      <c r="P250" s="76"/>
    </row>
    <row r="251">
      <c r="A251" s="76"/>
      <c r="B251" s="76"/>
      <c r="C251" s="76"/>
      <c r="D251" s="76"/>
      <c r="E251" s="76"/>
      <c r="F251" s="76"/>
      <c r="G251" s="76"/>
      <c r="H251" s="76"/>
      <c r="I251" s="76"/>
      <c r="J251" s="76"/>
      <c r="K251" s="76"/>
      <c r="L251" s="76"/>
      <c r="M251" s="76"/>
      <c r="N251" s="76"/>
      <c r="O251" s="76"/>
      <c r="P251" s="76"/>
    </row>
    <row r="252">
      <c r="A252" s="76"/>
      <c r="B252" s="76"/>
      <c r="C252" s="76"/>
      <c r="D252" s="76"/>
      <c r="E252" s="76"/>
      <c r="F252" s="76"/>
      <c r="G252" s="76"/>
      <c r="H252" s="76"/>
      <c r="I252" s="76"/>
      <c r="J252" s="76"/>
      <c r="K252" s="76"/>
      <c r="L252" s="76"/>
      <c r="M252" s="76"/>
      <c r="N252" s="76"/>
      <c r="O252" s="76"/>
      <c r="P252" s="76"/>
    </row>
    <row r="253">
      <c r="A253" s="76"/>
      <c r="B253" s="76"/>
      <c r="C253" s="76"/>
      <c r="D253" s="76"/>
      <c r="E253" s="76"/>
      <c r="F253" s="76"/>
      <c r="G253" s="76"/>
      <c r="H253" s="76"/>
      <c r="I253" s="76"/>
      <c r="J253" s="76"/>
      <c r="K253" s="76"/>
      <c r="L253" s="76"/>
      <c r="M253" s="76"/>
      <c r="N253" s="76"/>
      <c r="O253" s="76"/>
      <c r="P253" s="76"/>
    </row>
    <row r="254">
      <c r="A254" s="76"/>
      <c r="B254" s="76"/>
      <c r="C254" s="76"/>
      <c r="D254" s="76"/>
      <c r="E254" s="76"/>
      <c r="F254" s="76"/>
      <c r="G254" s="76"/>
      <c r="H254" s="76"/>
      <c r="I254" s="76"/>
      <c r="J254" s="76"/>
      <c r="K254" s="76"/>
      <c r="L254" s="76"/>
      <c r="M254" s="76"/>
      <c r="N254" s="76"/>
      <c r="O254" s="76"/>
      <c r="P254" s="76"/>
    </row>
    <row r="255">
      <c r="A255" s="76"/>
      <c r="B255" s="76"/>
      <c r="C255" s="76"/>
      <c r="D255" s="76"/>
      <c r="E255" s="76"/>
      <c r="F255" s="76"/>
      <c r="G255" s="76"/>
      <c r="H255" s="76"/>
      <c r="I255" s="76"/>
      <c r="J255" s="76"/>
      <c r="K255" s="76"/>
      <c r="L255" s="76"/>
      <c r="M255" s="76"/>
      <c r="N255" s="76"/>
      <c r="O255" s="76"/>
      <c r="P255" s="76"/>
    </row>
    <row r="256">
      <c r="A256" s="76"/>
      <c r="B256" s="76"/>
      <c r="C256" s="76"/>
      <c r="D256" s="76"/>
      <c r="E256" s="76"/>
      <c r="F256" s="76"/>
      <c r="G256" s="76"/>
      <c r="H256" s="76"/>
      <c r="I256" s="76"/>
      <c r="J256" s="76"/>
      <c r="K256" s="76"/>
      <c r="L256" s="76"/>
      <c r="M256" s="76"/>
      <c r="N256" s="76"/>
      <c r="O256" s="76"/>
      <c r="P256" s="76"/>
    </row>
    <row r="257">
      <c r="A257" s="76"/>
      <c r="B257" s="76"/>
      <c r="C257" s="76"/>
      <c r="D257" s="76"/>
      <c r="E257" s="76"/>
      <c r="F257" s="76"/>
      <c r="G257" s="76"/>
      <c r="H257" s="76"/>
      <c r="I257" s="76"/>
      <c r="J257" s="76"/>
      <c r="K257" s="76"/>
      <c r="L257" s="76"/>
      <c r="M257" s="76"/>
      <c r="N257" s="76"/>
      <c r="O257" s="76"/>
      <c r="P257" s="76"/>
    </row>
    <row r="258">
      <c r="A258" s="76"/>
      <c r="B258" s="76"/>
      <c r="C258" s="76"/>
      <c r="D258" s="76"/>
      <c r="E258" s="76"/>
      <c r="F258" s="76"/>
      <c r="G258" s="76"/>
      <c r="H258" s="76"/>
      <c r="I258" s="76"/>
      <c r="J258" s="76"/>
      <c r="K258" s="76"/>
      <c r="L258" s="76"/>
      <c r="M258" s="76"/>
      <c r="N258" s="76"/>
      <c r="O258" s="76"/>
      <c r="P258" s="76"/>
    </row>
    <row r="259">
      <c r="A259" s="76"/>
      <c r="B259" s="76"/>
      <c r="C259" s="76"/>
      <c r="D259" s="76"/>
      <c r="E259" s="76"/>
      <c r="F259" s="76"/>
      <c r="G259" s="76"/>
      <c r="H259" s="76"/>
      <c r="I259" s="76"/>
      <c r="J259" s="76"/>
      <c r="K259" s="76"/>
      <c r="L259" s="76"/>
      <c r="M259" s="76"/>
      <c r="N259" s="76"/>
      <c r="O259" s="76"/>
      <c r="P259" s="76"/>
    </row>
    <row r="260">
      <c r="A260" s="76"/>
      <c r="B260" s="76"/>
      <c r="C260" s="76"/>
      <c r="D260" s="76"/>
      <c r="E260" s="76"/>
      <c r="F260" s="76"/>
      <c r="G260" s="76"/>
      <c r="H260" s="76"/>
      <c r="I260" s="76"/>
      <c r="J260" s="76"/>
      <c r="K260" s="76"/>
      <c r="L260" s="76"/>
      <c r="M260" s="76"/>
      <c r="N260" s="76"/>
      <c r="O260" s="76"/>
      <c r="P260" s="76"/>
    </row>
    <row r="261">
      <c r="A261" s="76"/>
      <c r="B261" s="76"/>
      <c r="C261" s="76"/>
      <c r="D261" s="76"/>
      <c r="E261" s="76"/>
      <c r="F261" s="76"/>
      <c r="G261" s="76"/>
      <c r="H261" s="76"/>
      <c r="I261" s="76"/>
      <c r="J261" s="76"/>
      <c r="K261" s="76"/>
      <c r="L261" s="76"/>
      <c r="M261" s="76"/>
      <c r="N261" s="76"/>
      <c r="O261" s="76"/>
      <c r="P261" s="76"/>
    </row>
    <row r="262">
      <c r="A262" s="76"/>
      <c r="B262" s="76"/>
      <c r="C262" s="76"/>
      <c r="D262" s="76"/>
      <c r="E262" s="76"/>
      <c r="F262" s="76"/>
      <c r="G262" s="76"/>
      <c r="H262" s="76"/>
      <c r="I262" s="76"/>
      <c r="J262" s="76"/>
      <c r="K262" s="76"/>
      <c r="L262" s="76"/>
      <c r="M262" s="76"/>
      <c r="N262" s="76"/>
      <c r="O262" s="76"/>
      <c r="P262" s="76"/>
    </row>
    <row r="263">
      <c r="A263" s="76"/>
      <c r="B263" s="76"/>
      <c r="C263" s="76"/>
      <c r="D263" s="76"/>
      <c r="E263" s="76"/>
      <c r="F263" s="76"/>
      <c r="G263" s="76"/>
      <c r="H263" s="76"/>
      <c r="I263" s="76"/>
      <c r="J263" s="76"/>
      <c r="K263" s="76"/>
      <c r="L263" s="76"/>
      <c r="M263" s="76"/>
      <c r="N263" s="76"/>
      <c r="O263" s="76"/>
      <c r="P263" s="76"/>
    </row>
    <row r="264">
      <c r="A264" s="76"/>
      <c r="B264" s="76"/>
      <c r="C264" s="76"/>
      <c r="D264" s="76"/>
      <c r="E264" s="76"/>
      <c r="F264" s="76"/>
      <c r="G264" s="76"/>
      <c r="H264" s="76"/>
      <c r="I264" s="76"/>
      <c r="J264" s="76"/>
      <c r="K264" s="76"/>
      <c r="L264" s="76"/>
      <c r="M264" s="76"/>
      <c r="N264" s="76"/>
      <c r="O264" s="76"/>
      <c r="P264" s="76"/>
    </row>
    <row r="265">
      <c r="A265" s="76"/>
      <c r="B265" s="76"/>
      <c r="C265" s="76"/>
      <c r="D265" s="76"/>
      <c r="E265" s="76"/>
      <c r="F265" s="76"/>
      <c r="G265" s="76"/>
      <c r="H265" s="76"/>
      <c r="I265" s="76"/>
      <c r="J265" s="76"/>
      <c r="K265" s="76"/>
      <c r="L265" s="76"/>
      <c r="M265" s="76"/>
      <c r="N265" s="76"/>
      <c r="O265" s="76"/>
      <c r="P265" s="76"/>
    </row>
    <row r="266">
      <c r="A266" s="76"/>
      <c r="B266" s="76"/>
      <c r="C266" s="76"/>
      <c r="D266" s="76"/>
      <c r="E266" s="76"/>
      <c r="F266" s="76"/>
      <c r="G266" s="76"/>
      <c r="H266" s="76"/>
      <c r="I266" s="76"/>
      <c r="J266" s="76"/>
      <c r="K266" s="76"/>
      <c r="L266" s="76"/>
      <c r="M266" s="76"/>
      <c r="N266" s="76"/>
      <c r="O266" s="76"/>
      <c r="P266" s="76"/>
    </row>
    <row r="267">
      <c r="A267" s="76"/>
      <c r="B267" s="76"/>
      <c r="C267" s="76"/>
      <c r="D267" s="76"/>
      <c r="E267" s="76"/>
      <c r="F267" s="76"/>
      <c r="G267" s="76"/>
      <c r="H267" s="76"/>
      <c r="I267" s="76"/>
      <c r="J267" s="76"/>
      <c r="K267" s="76"/>
      <c r="L267" s="76"/>
      <c r="M267" s="76"/>
      <c r="N267" s="76"/>
      <c r="O267" s="76"/>
      <c r="P267" s="76"/>
    </row>
    <row r="268">
      <c r="A268" s="76"/>
      <c r="B268" s="76"/>
      <c r="C268" s="76"/>
      <c r="D268" s="76"/>
      <c r="E268" s="76"/>
      <c r="F268" s="76"/>
      <c r="G268" s="76"/>
      <c r="H268" s="76"/>
      <c r="I268" s="76"/>
      <c r="J268" s="76"/>
      <c r="K268" s="76"/>
      <c r="L268" s="76"/>
      <c r="M268" s="76"/>
      <c r="N268" s="76"/>
      <c r="O268" s="76"/>
      <c r="P268" s="76"/>
    </row>
    <row r="269">
      <c r="A269" s="76"/>
      <c r="B269" s="76"/>
      <c r="C269" s="76"/>
      <c r="D269" s="76"/>
      <c r="E269" s="76"/>
      <c r="F269" s="76"/>
      <c r="G269" s="76"/>
      <c r="H269" s="76"/>
      <c r="I269" s="76"/>
      <c r="J269" s="76"/>
      <c r="K269" s="76"/>
      <c r="L269" s="76"/>
      <c r="M269" s="76"/>
      <c r="N269" s="76"/>
      <c r="O269" s="76"/>
      <c r="P269" s="76"/>
    </row>
    <row r="270">
      <c r="A270" s="76"/>
      <c r="B270" s="76"/>
      <c r="C270" s="76"/>
      <c r="D270" s="76"/>
      <c r="E270" s="76"/>
      <c r="F270" s="76"/>
      <c r="G270" s="76"/>
      <c r="H270" s="76"/>
      <c r="I270" s="76"/>
      <c r="J270" s="76"/>
      <c r="K270" s="76"/>
      <c r="L270" s="76"/>
      <c r="M270" s="76"/>
      <c r="N270" s="76"/>
      <c r="O270" s="76"/>
      <c r="P270" s="76"/>
    </row>
    <row r="271">
      <c r="A271" s="76"/>
      <c r="B271" s="76"/>
      <c r="C271" s="76"/>
      <c r="D271" s="76"/>
      <c r="E271" s="76"/>
      <c r="F271" s="76"/>
      <c r="G271" s="76"/>
      <c r="H271" s="76"/>
      <c r="I271" s="76"/>
      <c r="J271" s="76"/>
      <c r="K271" s="76"/>
      <c r="L271" s="76"/>
      <c r="M271" s="76"/>
      <c r="N271" s="76"/>
      <c r="O271" s="76"/>
      <c r="P271" s="76"/>
    </row>
    <row r="272">
      <c r="A272" s="76"/>
      <c r="B272" s="76"/>
      <c r="C272" s="76"/>
      <c r="D272" s="76"/>
      <c r="E272" s="76"/>
      <c r="F272" s="76"/>
      <c r="G272" s="76"/>
      <c r="H272" s="76"/>
      <c r="I272" s="76"/>
      <c r="J272" s="76"/>
      <c r="K272" s="76"/>
      <c r="L272" s="76"/>
      <c r="M272" s="76"/>
      <c r="N272" s="76"/>
      <c r="O272" s="76"/>
      <c r="P272" s="76"/>
    </row>
    <row r="273">
      <c r="A273" s="76"/>
      <c r="B273" s="76"/>
      <c r="C273" s="76"/>
      <c r="D273" s="76"/>
      <c r="E273" s="76"/>
      <c r="F273" s="76"/>
      <c r="G273" s="76"/>
      <c r="H273" s="76"/>
      <c r="I273" s="76"/>
      <c r="J273" s="76"/>
      <c r="K273" s="76"/>
      <c r="L273" s="76"/>
      <c r="M273" s="76"/>
      <c r="N273" s="76"/>
      <c r="O273" s="76"/>
      <c r="P273" s="76"/>
    </row>
    <row r="274">
      <c r="A274" s="76"/>
      <c r="B274" s="76"/>
      <c r="C274" s="76"/>
      <c r="D274" s="76"/>
      <c r="E274" s="76"/>
      <c r="F274" s="76"/>
      <c r="G274" s="76"/>
      <c r="H274" s="76"/>
      <c r="I274" s="76"/>
      <c r="J274" s="76"/>
      <c r="K274" s="76"/>
      <c r="L274" s="76"/>
      <c r="M274" s="76"/>
      <c r="N274" s="76"/>
      <c r="O274" s="76"/>
      <c r="P274" s="76"/>
    </row>
    <row r="275">
      <c r="A275" s="76"/>
      <c r="B275" s="76"/>
      <c r="C275" s="76"/>
      <c r="D275" s="76"/>
      <c r="E275" s="76"/>
      <c r="F275" s="76"/>
      <c r="G275" s="76"/>
      <c r="H275" s="76"/>
      <c r="I275" s="76"/>
      <c r="J275" s="76"/>
      <c r="K275" s="76"/>
      <c r="L275" s="76"/>
      <c r="M275" s="76"/>
      <c r="N275" s="76"/>
      <c r="O275" s="76"/>
      <c r="P275" s="76"/>
    </row>
    <row r="276">
      <c r="A276" s="76"/>
      <c r="B276" s="76"/>
      <c r="C276" s="76"/>
      <c r="D276" s="76"/>
      <c r="E276" s="76"/>
      <c r="F276" s="76"/>
      <c r="G276" s="76"/>
      <c r="H276" s="76"/>
      <c r="I276" s="76"/>
      <c r="J276" s="76"/>
      <c r="K276" s="76"/>
      <c r="L276" s="76"/>
      <c r="M276" s="76"/>
      <c r="N276" s="76"/>
      <c r="O276" s="76"/>
      <c r="P276" s="76"/>
    </row>
    <row r="277">
      <c r="A277" s="76"/>
      <c r="B277" s="76"/>
      <c r="C277" s="76"/>
      <c r="D277" s="76"/>
      <c r="E277" s="76"/>
      <c r="F277" s="76"/>
      <c r="G277" s="76"/>
      <c r="H277" s="76"/>
      <c r="I277" s="76"/>
      <c r="J277" s="76"/>
      <c r="K277" s="76"/>
      <c r="L277" s="76"/>
      <c r="M277" s="76"/>
      <c r="N277" s="76"/>
      <c r="O277" s="76"/>
      <c r="P277" s="76"/>
    </row>
    <row r="278">
      <c r="A278" s="76"/>
      <c r="B278" s="76"/>
      <c r="C278" s="76"/>
      <c r="D278" s="76"/>
      <c r="E278" s="76"/>
      <c r="F278" s="76"/>
      <c r="G278" s="76"/>
      <c r="H278" s="76"/>
      <c r="I278" s="76"/>
      <c r="J278" s="76"/>
      <c r="K278" s="76"/>
      <c r="L278" s="76"/>
      <c r="M278" s="76"/>
      <c r="N278" s="76"/>
      <c r="O278" s="76"/>
      <c r="P278" s="76"/>
    </row>
    <row r="279">
      <c r="A279" s="76"/>
      <c r="B279" s="76"/>
      <c r="C279" s="76"/>
      <c r="D279" s="76"/>
      <c r="E279" s="76"/>
      <c r="F279" s="76"/>
      <c r="G279" s="76"/>
      <c r="H279" s="76"/>
      <c r="I279" s="76"/>
      <c r="J279" s="76"/>
      <c r="K279" s="76"/>
      <c r="L279" s="76"/>
      <c r="M279" s="76"/>
      <c r="N279" s="76"/>
      <c r="O279" s="76"/>
      <c r="P279" s="76"/>
    </row>
    <row r="280">
      <c r="A280" s="76"/>
      <c r="B280" s="76"/>
      <c r="C280" s="76"/>
      <c r="D280" s="76"/>
      <c r="E280" s="76"/>
      <c r="F280" s="76"/>
      <c r="G280" s="76"/>
      <c r="H280" s="76"/>
      <c r="I280" s="76"/>
      <c r="J280" s="76"/>
      <c r="K280" s="76"/>
      <c r="L280" s="76"/>
      <c r="M280" s="76"/>
      <c r="N280" s="76"/>
      <c r="O280" s="76"/>
      <c r="P280" s="76"/>
    </row>
    <row r="281">
      <c r="A281" s="76"/>
      <c r="B281" s="76"/>
      <c r="C281" s="76"/>
      <c r="D281" s="76"/>
      <c r="E281" s="76"/>
      <c r="F281" s="76"/>
      <c r="G281" s="76"/>
      <c r="H281" s="76"/>
      <c r="I281" s="76"/>
      <c r="J281" s="76"/>
      <c r="K281" s="76"/>
      <c r="L281" s="76"/>
      <c r="M281" s="76"/>
      <c r="N281" s="76"/>
      <c r="O281" s="76"/>
      <c r="P281" s="76"/>
    </row>
    <row r="282">
      <c r="A282" s="76"/>
      <c r="B282" s="76"/>
      <c r="C282" s="76"/>
      <c r="D282" s="76"/>
      <c r="E282" s="76"/>
      <c r="F282" s="76"/>
      <c r="G282" s="76"/>
      <c r="H282" s="76"/>
      <c r="I282" s="76"/>
      <c r="J282" s="76"/>
      <c r="K282" s="76"/>
      <c r="L282" s="76"/>
      <c r="M282" s="76"/>
      <c r="N282" s="76"/>
      <c r="O282" s="76"/>
      <c r="P282" s="76"/>
    </row>
    <row r="283">
      <c r="A283" s="76"/>
      <c r="B283" s="76"/>
      <c r="C283" s="76"/>
      <c r="D283" s="76"/>
      <c r="E283" s="76"/>
      <c r="F283" s="76"/>
      <c r="G283" s="76"/>
      <c r="H283" s="76"/>
      <c r="I283" s="76"/>
      <c r="J283" s="76"/>
      <c r="K283" s="76"/>
      <c r="L283" s="76"/>
      <c r="M283" s="76"/>
      <c r="N283" s="76"/>
      <c r="O283" s="76"/>
      <c r="P283" s="76"/>
    </row>
    <row r="284">
      <c r="A284" s="76"/>
      <c r="B284" s="76"/>
      <c r="C284" s="76"/>
      <c r="D284" s="76"/>
      <c r="E284" s="76"/>
      <c r="F284" s="76"/>
      <c r="G284" s="76"/>
      <c r="H284" s="76"/>
      <c r="I284" s="76"/>
      <c r="J284" s="76"/>
      <c r="K284" s="76"/>
      <c r="L284" s="76"/>
      <c r="M284" s="76"/>
      <c r="N284" s="76"/>
      <c r="O284" s="76"/>
      <c r="P284" s="76"/>
    </row>
    <row r="285">
      <c r="A285" s="76"/>
      <c r="B285" s="76"/>
      <c r="C285" s="76"/>
      <c r="D285" s="76"/>
      <c r="E285" s="76"/>
      <c r="F285" s="76"/>
      <c r="G285" s="76"/>
      <c r="H285" s="76"/>
      <c r="I285" s="76"/>
      <c r="J285" s="76"/>
      <c r="K285" s="76"/>
      <c r="L285" s="76"/>
      <c r="M285" s="76"/>
      <c r="N285" s="76"/>
      <c r="O285" s="76"/>
      <c r="P285" s="76"/>
    </row>
    <row r="286">
      <c r="A286" s="76"/>
      <c r="B286" s="76"/>
      <c r="C286" s="76"/>
      <c r="D286" s="76"/>
      <c r="E286" s="76"/>
      <c r="F286" s="76"/>
      <c r="G286" s="76"/>
      <c r="H286" s="76"/>
      <c r="I286" s="76"/>
      <c r="J286" s="76"/>
      <c r="K286" s="76"/>
      <c r="L286" s="76"/>
      <c r="M286" s="76"/>
      <c r="N286" s="76"/>
      <c r="O286" s="76"/>
      <c r="P286" s="76"/>
    </row>
    <row r="287">
      <c r="A287" s="76"/>
      <c r="B287" s="76"/>
      <c r="C287" s="76"/>
      <c r="D287" s="76"/>
      <c r="E287" s="76"/>
      <c r="F287" s="76"/>
      <c r="G287" s="76"/>
      <c r="H287" s="76"/>
      <c r="I287" s="76"/>
      <c r="J287" s="76"/>
      <c r="K287" s="76"/>
      <c r="L287" s="76"/>
      <c r="M287" s="76"/>
      <c r="N287" s="76"/>
      <c r="O287" s="76"/>
      <c r="P287" s="76"/>
    </row>
    <row r="288">
      <c r="A288" s="76"/>
      <c r="B288" s="76"/>
      <c r="C288" s="76"/>
      <c r="D288" s="76"/>
      <c r="E288" s="76"/>
      <c r="F288" s="76"/>
      <c r="G288" s="76"/>
      <c r="H288" s="76"/>
      <c r="I288" s="76"/>
      <c r="J288" s="76"/>
      <c r="K288" s="76"/>
      <c r="L288" s="76"/>
      <c r="M288" s="76"/>
      <c r="N288" s="76"/>
      <c r="O288" s="76"/>
      <c r="P288" s="76"/>
    </row>
    <row r="289">
      <c r="A289" s="76"/>
      <c r="B289" s="76"/>
      <c r="C289" s="76"/>
      <c r="D289" s="76"/>
      <c r="E289" s="76"/>
      <c r="F289" s="76"/>
      <c r="G289" s="76"/>
      <c r="H289" s="76"/>
      <c r="I289" s="76"/>
      <c r="J289" s="76"/>
      <c r="K289" s="76"/>
      <c r="L289" s="76"/>
      <c r="M289" s="76"/>
      <c r="N289" s="76"/>
      <c r="O289" s="76"/>
      <c r="P289" s="76"/>
    </row>
    <row r="290">
      <c r="A290" s="76"/>
      <c r="B290" s="76"/>
      <c r="C290" s="76"/>
      <c r="D290" s="76"/>
      <c r="E290" s="76"/>
      <c r="F290" s="76"/>
      <c r="G290" s="76"/>
      <c r="H290" s="76"/>
      <c r="I290" s="76"/>
      <c r="J290" s="76"/>
      <c r="K290" s="76"/>
      <c r="L290" s="76"/>
      <c r="M290" s="76"/>
      <c r="N290" s="76"/>
      <c r="O290" s="76"/>
      <c r="P290" s="76"/>
    </row>
    <row r="291">
      <c r="A291" s="76"/>
      <c r="B291" s="76"/>
      <c r="C291" s="76"/>
      <c r="D291" s="76"/>
      <c r="E291" s="76"/>
      <c r="F291" s="76"/>
      <c r="G291" s="76"/>
      <c r="H291" s="76"/>
      <c r="I291" s="76"/>
      <c r="J291" s="76"/>
      <c r="K291" s="76"/>
      <c r="L291" s="76"/>
      <c r="M291" s="76"/>
      <c r="N291" s="76"/>
      <c r="O291" s="76"/>
      <c r="P291" s="76"/>
    </row>
    <row r="292">
      <c r="A292" s="76"/>
      <c r="B292" s="76"/>
      <c r="C292" s="76"/>
      <c r="D292" s="76"/>
      <c r="E292" s="76"/>
      <c r="F292" s="76"/>
      <c r="G292" s="76"/>
      <c r="H292" s="76"/>
      <c r="I292" s="76"/>
      <c r="J292" s="76"/>
      <c r="K292" s="76"/>
      <c r="L292" s="76"/>
      <c r="M292" s="76"/>
      <c r="N292" s="76"/>
      <c r="O292" s="76"/>
      <c r="P292" s="76"/>
    </row>
    <row r="293">
      <c r="A293" s="76"/>
      <c r="B293" s="76"/>
      <c r="C293" s="76"/>
      <c r="D293" s="76"/>
      <c r="E293" s="76"/>
      <c r="F293" s="76"/>
      <c r="G293" s="76"/>
      <c r="H293" s="76"/>
      <c r="I293" s="76"/>
      <c r="J293" s="76"/>
      <c r="K293" s="76"/>
      <c r="L293" s="76"/>
      <c r="M293" s="76"/>
      <c r="N293" s="76"/>
      <c r="O293" s="76"/>
      <c r="P293" s="76"/>
    </row>
    <row r="294">
      <c r="A294" s="76"/>
      <c r="B294" s="76"/>
      <c r="C294" s="76"/>
      <c r="D294" s="76"/>
      <c r="E294" s="76"/>
      <c r="F294" s="76"/>
      <c r="G294" s="76"/>
      <c r="H294" s="76"/>
      <c r="I294" s="76"/>
      <c r="J294" s="76"/>
      <c r="K294" s="76"/>
      <c r="L294" s="76"/>
      <c r="M294" s="76"/>
      <c r="N294" s="76"/>
      <c r="O294" s="76"/>
      <c r="P294" s="76"/>
    </row>
    <row r="295">
      <c r="A295" s="76"/>
      <c r="B295" s="76"/>
      <c r="C295" s="76"/>
      <c r="D295" s="76"/>
      <c r="E295" s="76"/>
      <c r="F295" s="76"/>
      <c r="G295" s="76"/>
      <c r="H295" s="76"/>
      <c r="I295" s="76"/>
      <c r="J295" s="76"/>
      <c r="K295" s="76"/>
      <c r="L295" s="76"/>
      <c r="M295" s="76"/>
      <c r="N295" s="76"/>
      <c r="O295" s="76"/>
      <c r="P295" s="76"/>
    </row>
    <row r="296">
      <c r="A296" s="76"/>
      <c r="B296" s="76"/>
      <c r="C296" s="76"/>
      <c r="D296" s="76"/>
      <c r="E296" s="76"/>
      <c r="F296" s="76"/>
      <c r="G296" s="76"/>
      <c r="H296" s="76"/>
      <c r="I296" s="76"/>
      <c r="J296" s="76"/>
      <c r="K296" s="76"/>
      <c r="L296" s="76"/>
      <c r="M296" s="76"/>
      <c r="N296" s="76"/>
      <c r="O296" s="76"/>
      <c r="P296" s="76"/>
    </row>
    <row r="297">
      <c r="A297" s="76"/>
      <c r="B297" s="76"/>
      <c r="C297" s="76"/>
      <c r="D297" s="76"/>
      <c r="E297" s="76"/>
      <c r="F297" s="76"/>
      <c r="G297" s="76"/>
      <c r="H297" s="76"/>
      <c r="I297" s="76"/>
      <c r="J297" s="76"/>
      <c r="K297" s="76"/>
      <c r="L297" s="76"/>
      <c r="M297" s="76"/>
      <c r="N297" s="76"/>
      <c r="O297" s="76"/>
      <c r="P297" s="76"/>
    </row>
    <row r="298">
      <c r="A298" s="76"/>
      <c r="B298" s="76"/>
      <c r="C298" s="76"/>
      <c r="D298" s="76"/>
      <c r="E298" s="76"/>
      <c r="F298" s="76"/>
      <c r="G298" s="76"/>
      <c r="H298" s="76"/>
      <c r="I298" s="76"/>
      <c r="J298" s="76"/>
      <c r="K298" s="76"/>
      <c r="L298" s="76"/>
      <c r="M298" s="76"/>
      <c r="N298" s="76"/>
      <c r="O298" s="76"/>
      <c r="P298" s="76"/>
    </row>
    <row r="299">
      <c r="A299" s="76"/>
      <c r="B299" s="76"/>
      <c r="C299" s="76"/>
      <c r="D299" s="76"/>
      <c r="E299" s="76"/>
      <c r="F299" s="76"/>
      <c r="G299" s="76"/>
      <c r="H299" s="76"/>
      <c r="I299" s="76"/>
      <c r="J299" s="76"/>
      <c r="K299" s="76"/>
      <c r="L299" s="76"/>
      <c r="M299" s="76"/>
      <c r="N299" s="76"/>
      <c r="O299" s="76"/>
      <c r="P299" s="76"/>
    </row>
    <row r="300">
      <c r="A300" s="76"/>
      <c r="B300" s="76"/>
      <c r="C300" s="76"/>
      <c r="D300" s="76"/>
      <c r="E300" s="76"/>
      <c r="F300" s="76"/>
      <c r="G300" s="76"/>
      <c r="H300" s="76"/>
      <c r="I300" s="76"/>
      <c r="J300" s="76"/>
      <c r="K300" s="76"/>
      <c r="L300" s="76"/>
      <c r="M300" s="76"/>
      <c r="N300" s="76"/>
      <c r="O300" s="76"/>
      <c r="P300" s="76"/>
    </row>
    <row r="301">
      <c r="A301" s="76"/>
      <c r="B301" s="76"/>
      <c r="C301" s="76"/>
      <c r="D301" s="76"/>
      <c r="E301" s="76"/>
      <c r="F301" s="76"/>
      <c r="G301" s="76"/>
      <c r="H301" s="76"/>
      <c r="I301" s="76"/>
      <c r="J301" s="76"/>
      <c r="K301" s="76"/>
      <c r="L301" s="76"/>
      <c r="M301" s="76"/>
      <c r="N301" s="76"/>
      <c r="O301" s="76"/>
      <c r="P301" s="76"/>
    </row>
    <row r="302">
      <c r="A302" s="76"/>
      <c r="B302" s="76"/>
      <c r="C302" s="76"/>
      <c r="D302" s="76"/>
      <c r="E302" s="76"/>
      <c r="F302" s="76"/>
      <c r="G302" s="76"/>
      <c r="H302" s="76"/>
      <c r="I302" s="76"/>
      <c r="J302" s="76"/>
      <c r="K302" s="76"/>
      <c r="L302" s="76"/>
      <c r="M302" s="76"/>
      <c r="N302" s="76"/>
      <c r="O302" s="76"/>
      <c r="P302" s="76"/>
    </row>
    <row r="303">
      <c r="A303" s="76"/>
      <c r="B303" s="76"/>
      <c r="C303" s="76"/>
      <c r="D303" s="76"/>
      <c r="E303" s="76"/>
      <c r="F303" s="76"/>
      <c r="G303" s="76"/>
      <c r="H303" s="76"/>
      <c r="I303" s="76"/>
      <c r="J303" s="76"/>
      <c r="K303" s="76"/>
      <c r="L303" s="76"/>
      <c r="M303" s="76"/>
      <c r="N303" s="76"/>
      <c r="O303" s="76"/>
      <c r="P303" s="76"/>
    </row>
    <row r="304">
      <c r="A304" s="76"/>
      <c r="B304" s="76"/>
      <c r="C304" s="76"/>
      <c r="D304" s="76"/>
      <c r="E304" s="76"/>
      <c r="F304" s="76"/>
      <c r="G304" s="76"/>
      <c r="H304" s="76"/>
      <c r="I304" s="76"/>
      <c r="J304" s="76"/>
      <c r="K304" s="76"/>
      <c r="L304" s="76"/>
      <c r="M304" s="76"/>
      <c r="N304" s="76"/>
      <c r="O304" s="76"/>
      <c r="P304" s="76"/>
    </row>
    <row r="305">
      <c r="A305" s="76"/>
      <c r="B305" s="76"/>
      <c r="C305" s="76"/>
      <c r="D305" s="76"/>
      <c r="E305" s="76"/>
      <c r="F305" s="76"/>
      <c r="G305" s="76"/>
      <c r="H305" s="76"/>
      <c r="I305" s="76"/>
      <c r="J305" s="76"/>
      <c r="K305" s="76"/>
      <c r="L305" s="76"/>
      <c r="M305" s="76"/>
      <c r="N305" s="76"/>
      <c r="O305" s="76"/>
      <c r="P305" s="76"/>
    </row>
    <row r="306">
      <c r="A306" s="76"/>
      <c r="B306" s="76"/>
      <c r="C306" s="76"/>
      <c r="D306" s="76"/>
      <c r="E306" s="76"/>
      <c r="F306" s="76"/>
      <c r="G306" s="76"/>
      <c r="H306" s="76"/>
      <c r="I306" s="76"/>
      <c r="J306" s="76"/>
      <c r="K306" s="76"/>
      <c r="L306" s="76"/>
      <c r="M306" s="76"/>
      <c r="N306" s="76"/>
      <c r="O306" s="76"/>
      <c r="P306" s="76"/>
    </row>
    <row r="307">
      <c r="A307" s="76"/>
      <c r="B307" s="76"/>
      <c r="C307" s="76"/>
      <c r="D307" s="76"/>
      <c r="E307" s="76"/>
      <c r="F307" s="76"/>
      <c r="G307" s="76"/>
      <c r="H307" s="76"/>
      <c r="I307" s="76"/>
      <c r="J307" s="76"/>
      <c r="K307" s="76"/>
      <c r="L307" s="76"/>
      <c r="M307" s="76"/>
      <c r="N307" s="76"/>
      <c r="O307" s="76"/>
      <c r="P307" s="76"/>
    </row>
    <row r="308">
      <c r="A308" s="76"/>
      <c r="B308" s="76"/>
      <c r="C308" s="76"/>
      <c r="D308" s="76"/>
      <c r="E308" s="76"/>
      <c r="F308" s="76"/>
      <c r="G308" s="76"/>
      <c r="H308" s="76"/>
      <c r="I308" s="76"/>
      <c r="J308" s="76"/>
      <c r="K308" s="76"/>
      <c r="L308" s="76"/>
      <c r="M308" s="76"/>
      <c r="N308" s="76"/>
      <c r="O308" s="76"/>
      <c r="P308" s="76"/>
    </row>
    <row r="309">
      <c r="A309" s="76"/>
      <c r="B309" s="76"/>
      <c r="C309" s="76"/>
      <c r="D309" s="76"/>
      <c r="E309" s="76"/>
      <c r="F309" s="76"/>
      <c r="G309" s="76"/>
      <c r="H309" s="76"/>
      <c r="I309" s="76"/>
      <c r="J309" s="76"/>
      <c r="K309" s="76"/>
      <c r="L309" s="76"/>
      <c r="M309" s="76"/>
      <c r="N309" s="76"/>
      <c r="O309" s="76"/>
      <c r="P309" s="76"/>
    </row>
    <row r="310">
      <c r="A310" s="76"/>
      <c r="B310" s="76"/>
      <c r="C310" s="76"/>
      <c r="D310" s="76"/>
      <c r="E310" s="76"/>
      <c r="F310" s="76"/>
      <c r="G310" s="76"/>
      <c r="H310" s="76"/>
      <c r="I310" s="76"/>
      <c r="J310" s="76"/>
      <c r="K310" s="76"/>
      <c r="L310" s="76"/>
      <c r="M310" s="76"/>
      <c r="N310" s="76"/>
      <c r="O310" s="76"/>
      <c r="P310" s="76"/>
    </row>
    <row r="311">
      <c r="A311" s="76"/>
      <c r="B311" s="76"/>
      <c r="C311" s="76"/>
      <c r="D311" s="76"/>
      <c r="E311" s="76"/>
      <c r="F311" s="76"/>
      <c r="G311" s="76"/>
      <c r="H311" s="76"/>
      <c r="I311" s="76"/>
      <c r="J311" s="76"/>
      <c r="K311" s="76"/>
      <c r="L311" s="76"/>
      <c r="M311" s="76"/>
      <c r="N311" s="76"/>
      <c r="O311" s="76"/>
      <c r="P311" s="76"/>
    </row>
    <row r="312">
      <c r="A312" s="76"/>
      <c r="B312" s="76"/>
      <c r="C312" s="76"/>
      <c r="D312" s="76"/>
      <c r="E312" s="76"/>
      <c r="F312" s="76"/>
      <c r="G312" s="76"/>
      <c r="H312" s="76"/>
      <c r="I312" s="76"/>
      <c r="J312" s="76"/>
      <c r="K312" s="76"/>
      <c r="L312" s="76"/>
      <c r="M312" s="76"/>
      <c r="N312" s="76"/>
      <c r="O312" s="76"/>
      <c r="P312" s="76"/>
    </row>
    <row r="313">
      <c r="A313" s="76"/>
      <c r="B313" s="76"/>
      <c r="C313" s="76"/>
      <c r="D313" s="76"/>
      <c r="E313" s="76"/>
      <c r="F313" s="76"/>
      <c r="G313" s="76"/>
      <c r="H313" s="76"/>
      <c r="I313" s="76"/>
      <c r="J313" s="76"/>
      <c r="K313" s="76"/>
      <c r="L313" s="76"/>
      <c r="M313" s="76"/>
      <c r="N313" s="76"/>
      <c r="O313" s="76"/>
      <c r="P313" s="76"/>
    </row>
    <row r="314">
      <c r="A314" s="76"/>
      <c r="B314" s="76"/>
      <c r="C314" s="76"/>
      <c r="D314" s="76"/>
      <c r="E314" s="76"/>
      <c r="F314" s="76"/>
      <c r="G314" s="76"/>
      <c r="H314" s="76"/>
      <c r="I314" s="76"/>
      <c r="J314" s="76"/>
      <c r="K314" s="76"/>
      <c r="L314" s="76"/>
      <c r="M314" s="76"/>
      <c r="N314" s="76"/>
      <c r="O314" s="76"/>
      <c r="P314" s="76"/>
    </row>
    <row r="315">
      <c r="A315" s="76"/>
      <c r="B315" s="76"/>
      <c r="C315" s="76"/>
      <c r="D315" s="76"/>
      <c r="E315" s="76"/>
      <c r="F315" s="76"/>
      <c r="G315" s="76"/>
      <c r="H315" s="76"/>
      <c r="I315" s="76"/>
      <c r="J315" s="76"/>
      <c r="K315" s="76"/>
      <c r="L315" s="76"/>
      <c r="M315" s="76"/>
      <c r="N315" s="76"/>
      <c r="O315" s="76"/>
      <c r="P315" s="76"/>
    </row>
    <row r="316">
      <c r="A316" s="76"/>
      <c r="B316" s="76"/>
      <c r="C316" s="76"/>
      <c r="D316" s="76"/>
      <c r="E316" s="76"/>
      <c r="F316" s="76"/>
      <c r="G316" s="76"/>
      <c r="H316" s="76"/>
      <c r="I316" s="76"/>
      <c r="J316" s="76"/>
      <c r="K316" s="76"/>
      <c r="L316" s="76"/>
      <c r="M316" s="76"/>
      <c r="N316" s="76"/>
      <c r="O316" s="76"/>
      <c r="P316" s="76"/>
    </row>
    <row r="317">
      <c r="A317" s="76"/>
      <c r="B317" s="76"/>
      <c r="C317" s="76"/>
      <c r="D317" s="76"/>
      <c r="E317" s="76"/>
      <c r="F317" s="76"/>
      <c r="G317" s="76"/>
      <c r="H317" s="76"/>
      <c r="I317" s="76"/>
      <c r="J317" s="76"/>
      <c r="K317" s="76"/>
      <c r="L317" s="76"/>
      <c r="M317" s="76"/>
      <c r="N317" s="76"/>
      <c r="O317" s="76"/>
      <c r="P317" s="76"/>
    </row>
    <row r="318">
      <c r="A318" s="76"/>
      <c r="B318" s="76"/>
      <c r="C318" s="76"/>
      <c r="D318" s="76"/>
      <c r="E318" s="76"/>
      <c r="F318" s="76"/>
      <c r="G318" s="76"/>
      <c r="H318" s="76"/>
      <c r="I318" s="76"/>
      <c r="J318" s="76"/>
      <c r="K318" s="76"/>
      <c r="L318" s="76"/>
      <c r="M318" s="76"/>
      <c r="N318" s="76"/>
      <c r="O318" s="76"/>
      <c r="P318" s="76"/>
    </row>
    <row r="319">
      <c r="A319" s="76"/>
      <c r="B319" s="76"/>
      <c r="C319" s="76"/>
      <c r="D319" s="76"/>
      <c r="E319" s="76"/>
      <c r="F319" s="76"/>
      <c r="G319" s="76"/>
      <c r="H319" s="76"/>
      <c r="I319" s="76"/>
      <c r="J319" s="76"/>
      <c r="K319" s="76"/>
      <c r="L319" s="76"/>
      <c r="M319" s="76"/>
      <c r="N319" s="76"/>
      <c r="O319" s="76"/>
      <c r="P319" s="76"/>
    </row>
    <row r="320">
      <c r="A320" s="76"/>
      <c r="B320" s="76"/>
      <c r="C320" s="76"/>
      <c r="D320" s="76"/>
      <c r="E320" s="76"/>
      <c r="F320" s="76"/>
      <c r="G320" s="76"/>
      <c r="H320" s="76"/>
      <c r="I320" s="76"/>
      <c r="J320" s="76"/>
      <c r="K320" s="76"/>
      <c r="L320" s="76"/>
      <c r="M320" s="76"/>
      <c r="N320" s="76"/>
      <c r="O320" s="76"/>
      <c r="P320" s="76"/>
    </row>
    <row r="321">
      <c r="A321" s="76"/>
      <c r="B321" s="76"/>
      <c r="C321" s="76"/>
      <c r="D321" s="76"/>
      <c r="E321" s="76"/>
      <c r="F321" s="76"/>
      <c r="G321" s="76"/>
      <c r="H321" s="76"/>
      <c r="I321" s="76"/>
      <c r="J321" s="76"/>
      <c r="K321" s="76"/>
      <c r="L321" s="76"/>
      <c r="M321" s="76"/>
      <c r="N321" s="76"/>
      <c r="O321" s="76"/>
      <c r="P321" s="76"/>
    </row>
    <row r="322">
      <c r="A322" s="76"/>
      <c r="B322" s="76"/>
      <c r="C322" s="76"/>
      <c r="D322" s="76"/>
      <c r="E322" s="76"/>
      <c r="F322" s="76"/>
      <c r="G322" s="76"/>
      <c r="H322" s="76"/>
      <c r="I322" s="76"/>
      <c r="J322" s="76"/>
      <c r="K322" s="76"/>
      <c r="L322" s="76"/>
      <c r="M322" s="76"/>
      <c r="N322" s="76"/>
      <c r="O322" s="76"/>
      <c r="P322" s="76"/>
    </row>
    <row r="323">
      <c r="A323" s="76"/>
      <c r="B323" s="76"/>
      <c r="C323" s="76"/>
      <c r="D323" s="76"/>
      <c r="E323" s="76"/>
      <c r="F323" s="76"/>
      <c r="G323" s="76"/>
      <c r="H323" s="76"/>
      <c r="I323" s="76"/>
      <c r="J323" s="76"/>
      <c r="K323" s="76"/>
      <c r="L323" s="76"/>
      <c r="M323" s="76"/>
      <c r="N323" s="76"/>
      <c r="O323" s="76"/>
      <c r="P323" s="76"/>
    </row>
    <row r="324">
      <c r="A324" s="76"/>
      <c r="B324" s="76"/>
      <c r="C324" s="76"/>
      <c r="D324" s="76"/>
      <c r="E324" s="76"/>
      <c r="F324" s="76"/>
      <c r="G324" s="76"/>
      <c r="H324" s="76"/>
      <c r="I324" s="76"/>
      <c r="J324" s="76"/>
      <c r="K324" s="76"/>
      <c r="L324" s="76"/>
      <c r="M324" s="76"/>
      <c r="N324" s="76"/>
      <c r="O324" s="76"/>
      <c r="P324" s="76"/>
    </row>
    <row r="325">
      <c r="A325" s="76"/>
      <c r="B325" s="76"/>
      <c r="C325" s="76"/>
      <c r="D325" s="76"/>
      <c r="E325" s="76"/>
      <c r="F325" s="76"/>
      <c r="G325" s="76"/>
      <c r="H325" s="76"/>
      <c r="I325" s="76"/>
      <c r="J325" s="76"/>
      <c r="K325" s="76"/>
      <c r="L325" s="76"/>
      <c r="M325" s="76"/>
      <c r="N325" s="76"/>
      <c r="O325" s="76"/>
      <c r="P325" s="76"/>
    </row>
    <row r="326">
      <c r="A326" s="76"/>
      <c r="B326" s="76"/>
      <c r="C326" s="76"/>
      <c r="D326" s="76"/>
      <c r="E326" s="76"/>
      <c r="F326" s="76"/>
      <c r="G326" s="76"/>
      <c r="H326" s="76"/>
      <c r="I326" s="76"/>
      <c r="J326" s="76"/>
      <c r="K326" s="76"/>
      <c r="L326" s="76"/>
      <c r="M326" s="76"/>
      <c r="N326" s="76"/>
      <c r="O326" s="76"/>
      <c r="P326" s="76"/>
    </row>
    <row r="327">
      <c r="A327" s="76"/>
      <c r="B327" s="76"/>
      <c r="C327" s="76"/>
      <c r="D327" s="76"/>
      <c r="E327" s="76"/>
      <c r="F327" s="76"/>
      <c r="G327" s="76"/>
      <c r="H327" s="76"/>
      <c r="I327" s="76"/>
      <c r="J327" s="76"/>
      <c r="K327" s="76"/>
      <c r="L327" s="76"/>
      <c r="M327" s="76"/>
      <c r="N327" s="76"/>
      <c r="O327" s="76"/>
      <c r="P327" s="76"/>
    </row>
    <row r="328">
      <c r="A328" s="76"/>
      <c r="B328" s="76"/>
      <c r="C328" s="76"/>
      <c r="D328" s="76"/>
      <c r="E328" s="76"/>
      <c r="F328" s="76"/>
      <c r="G328" s="76"/>
      <c r="H328" s="76"/>
      <c r="I328" s="76"/>
      <c r="J328" s="76"/>
      <c r="K328" s="76"/>
      <c r="L328" s="76"/>
      <c r="M328" s="76"/>
      <c r="N328" s="76"/>
      <c r="O328" s="76"/>
      <c r="P328" s="76"/>
    </row>
    <row r="329">
      <c r="A329" s="76"/>
      <c r="B329" s="76"/>
      <c r="C329" s="76"/>
      <c r="D329" s="76"/>
      <c r="E329" s="76"/>
      <c r="F329" s="76"/>
      <c r="G329" s="76"/>
      <c r="H329" s="76"/>
      <c r="I329" s="76"/>
      <c r="J329" s="76"/>
      <c r="K329" s="76"/>
      <c r="L329" s="76"/>
      <c r="M329" s="76"/>
      <c r="N329" s="76"/>
      <c r="O329" s="76"/>
      <c r="P329" s="76"/>
    </row>
    <row r="330">
      <c r="A330" s="76"/>
      <c r="B330" s="76"/>
      <c r="C330" s="76"/>
      <c r="D330" s="76"/>
      <c r="E330" s="76"/>
      <c r="F330" s="76"/>
      <c r="G330" s="76"/>
      <c r="H330" s="76"/>
      <c r="I330" s="76"/>
      <c r="J330" s="76"/>
      <c r="K330" s="76"/>
      <c r="L330" s="76"/>
      <c r="M330" s="76"/>
      <c r="N330" s="76"/>
      <c r="O330" s="76"/>
      <c r="P330" s="76"/>
    </row>
    <row r="331">
      <c r="A331" s="76"/>
      <c r="B331" s="76"/>
      <c r="C331" s="76"/>
      <c r="D331" s="76"/>
      <c r="E331" s="76"/>
      <c r="F331" s="76"/>
      <c r="G331" s="76"/>
      <c r="H331" s="76"/>
      <c r="I331" s="76"/>
      <c r="J331" s="76"/>
      <c r="K331" s="76"/>
      <c r="L331" s="76"/>
      <c r="M331" s="76"/>
      <c r="N331" s="76"/>
      <c r="O331" s="76"/>
      <c r="P331" s="76"/>
    </row>
    <row r="332">
      <c r="A332" s="76"/>
      <c r="B332" s="76"/>
      <c r="C332" s="76"/>
      <c r="D332" s="76"/>
      <c r="E332" s="76"/>
      <c r="F332" s="76"/>
      <c r="G332" s="76"/>
      <c r="H332" s="76"/>
      <c r="I332" s="76"/>
      <c r="J332" s="76"/>
      <c r="K332" s="76"/>
      <c r="L332" s="76"/>
      <c r="M332" s="76"/>
      <c r="N332" s="76"/>
      <c r="O332" s="76"/>
      <c r="P332" s="76"/>
    </row>
    <row r="333">
      <c r="A333" s="76"/>
      <c r="B333" s="76"/>
      <c r="C333" s="76"/>
      <c r="D333" s="76"/>
      <c r="E333" s="76"/>
      <c r="F333" s="76"/>
      <c r="G333" s="76"/>
      <c r="H333" s="76"/>
      <c r="I333" s="76"/>
      <c r="J333" s="76"/>
      <c r="K333" s="76"/>
      <c r="L333" s="76"/>
      <c r="M333" s="76"/>
      <c r="N333" s="76"/>
      <c r="O333" s="76"/>
      <c r="P333" s="76"/>
    </row>
    <row r="334">
      <c r="A334" s="76"/>
      <c r="B334" s="76"/>
      <c r="C334" s="76"/>
      <c r="D334" s="76"/>
      <c r="E334" s="76"/>
      <c r="F334" s="76"/>
      <c r="G334" s="76"/>
      <c r="H334" s="76"/>
      <c r="I334" s="76"/>
      <c r="J334" s="76"/>
      <c r="K334" s="76"/>
      <c r="L334" s="76"/>
      <c r="M334" s="76"/>
      <c r="N334" s="76"/>
      <c r="O334" s="76"/>
      <c r="P334" s="76"/>
    </row>
    <row r="335">
      <c r="A335" s="76"/>
      <c r="B335" s="76"/>
      <c r="C335" s="76"/>
      <c r="D335" s="76"/>
      <c r="E335" s="76"/>
      <c r="F335" s="76"/>
      <c r="G335" s="76"/>
      <c r="H335" s="76"/>
      <c r="I335" s="76"/>
      <c r="J335" s="76"/>
      <c r="K335" s="76"/>
      <c r="L335" s="76"/>
      <c r="M335" s="76"/>
      <c r="N335" s="76"/>
      <c r="O335" s="76"/>
      <c r="P335" s="76"/>
    </row>
    <row r="336">
      <c r="A336" s="76"/>
      <c r="B336" s="76"/>
      <c r="C336" s="76"/>
      <c r="D336" s="76"/>
      <c r="E336" s="76"/>
      <c r="F336" s="76"/>
      <c r="G336" s="76"/>
      <c r="H336" s="76"/>
      <c r="I336" s="76"/>
      <c r="J336" s="76"/>
      <c r="K336" s="76"/>
      <c r="L336" s="76"/>
      <c r="M336" s="76"/>
      <c r="N336" s="76"/>
      <c r="O336" s="76"/>
      <c r="P336" s="76"/>
    </row>
    <row r="337">
      <c r="A337" s="76"/>
      <c r="B337" s="76"/>
      <c r="C337" s="76"/>
      <c r="D337" s="76"/>
      <c r="E337" s="76"/>
      <c r="F337" s="76"/>
      <c r="G337" s="76"/>
      <c r="H337" s="76"/>
      <c r="I337" s="76"/>
      <c r="J337" s="76"/>
      <c r="K337" s="76"/>
      <c r="L337" s="76"/>
      <c r="M337" s="76"/>
      <c r="N337" s="76"/>
      <c r="O337" s="76"/>
      <c r="P337" s="76"/>
    </row>
    <row r="338">
      <c r="A338" s="76"/>
      <c r="B338" s="76"/>
      <c r="C338" s="76"/>
      <c r="D338" s="76"/>
      <c r="E338" s="76"/>
      <c r="F338" s="76"/>
      <c r="G338" s="76"/>
      <c r="H338" s="76"/>
      <c r="I338" s="76"/>
      <c r="J338" s="76"/>
      <c r="K338" s="76"/>
      <c r="L338" s="76"/>
      <c r="M338" s="76"/>
      <c r="N338" s="76"/>
      <c r="O338" s="76"/>
      <c r="P338" s="76"/>
    </row>
    <row r="339">
      <c r="A339" s="76"/>
      <c r="B339" s="76"/>
      <c r="C339" s="76"/>
      <c r="D339" s="76"/>
      <c r="E339" s="76"/>
      <c r="F339" s="76"/>
      <c r="G339" s="76"/>
      <c r="H339" s="76"/>
      <c r="I339" s="76"/>
      <c r="J339" s="76"/>
      <c r="K339" s="76"/>
      <c r="L339" s="76"/>
      <c r="M339" s="76"/>
      <c r="N339" s="76"/>
      <c r="O339" s="76"/>
      <c r="P339" s="76"/>
    </row>
    <row r="340">
      <c r="A340" s="76"/>
      <c r="B340" s="76"/>
      <c r="C340" s="76"/>
      <c r="D340" s="76"/>
      <c r="E340" s="76"/>
      <c r="F340" s="76"/>
      <c r="G340" s="76"/>
      <c r="H340" s="76"/>
      <c r="I340" s="76"/>
      <c r="J340" s="76"/>
      <c r="K340" s="76"/>
      <c r="L340" s="76"/>
      <c r="M340" s="76"/>
      <c r="N340" s="76"/>
      <c r="O340" s="76"/>
      <c r="P340" s="76"/>
    </row>
    <row r="341">
      <c r="A341" s="76"/>
      <c r="B341" s="76"/>
      <c r="C341" s="76"/>
      <c r="D341" s="76"/>
      <c r="E341" s="76"/>
      <c r="F341" s="76"/>
      <c r="G341" s="76"/>
      <c r="H341" s="76"/>
      <c r="I341" s="76"/>
      <c r="J341" s="76"/>
      <c r="K341" s="76"/>
      <c r="L341" s="76"/>
      <c r="M341" s="76"/>
      <c r="N341" s="76"/>
      <c r="O341" s="76"/>
      <c r="P341" s="76"/>
    </row>
    <row r="342">
      <c r="A342" s="76"/>
      <c r="B342" s="76"/>
      <c r="C342" s="76"/>
      <c r="D342" s="76"/>
      <c r="E342" s="76"/>
      <c r="F342" s="76"/>
      <c r="G342" s="76"/>
      <c r="H342" s="76"/>
      <c r="I342" s="76"/>
      <c r="J342" s="76"/>
      <c r="K342" s="76"/>
      <c r="L342" s="76"/>
      <c r="M342" s="76"/>
      <c r="N342" s="76"/>
      <c r="O342" s="76"/>
      <c r="P342" s="76"/>
    </row>
    <row r="343">
      <c r="A343" s="76"/>
      <c r="B343" s="76"/>
      <c r="C343" s="76"/>
      <c r="D343" s="76"/>
      <c r="E343" s="76"/>
      <c r="F343" s="76"/>
      <c r="G343" s="76"/>
      <c r="H343" s="76"/>
      <c r="I343" s="76"/>
      <c r="J343" s="76"/>
      <c r="K343" s="76"/>
      <c r="L343" s="76"/>
      <c r="M343" s="76"/>
      <c r="N343" s="76"/>
      <c r="O343" s="76"/>
      <c r="P343" s="76"/>
    </row>
    <row r="344">
      <c r="A344" s="76"/>
      <c r="B344" s="76"/>
      <c r="C344" s="76"/>
      <c r="D344" s="76"/>
      <c r="E344" s="76"/>
      <c r="F344" s="76"/>
      <c r="G344" s="76"/>
      <c r="H344" s="76"/>
      <c r="I344" s="76"/>
      <c r="J344" s="76"/>
      <c r="K344" s="76"/>
      <c r="L344" s="76"/>
      <c r="M344" s="76"/>
      <c r="N344" s="76"/>
      <c r="O344" s="76"/>
      <c r="P344" s="76"/>
    </row>
    <row r="345">
      <c r="A345" s="76"/>
      <c r="B345" s="76"/>
      <c r="C345" s="76"/>
      <c r="D345" s="76"/>
      <c r="E345" s="76"/>
      <c r="F345" s="76"/>
      <c r="G345" s="76"/>
      <c r="H345" s="76"/>
      <c r="I345" s="76"/>
      <c r="J345" s="76"/>
      <c r="K345" s="76"/>
      <c r="L345" s="76"/>
      <c r="M345" s="76"/>
      <c r="N345" s="76"/>
      <c r="O345" s="76"/>
      <c r="P345" s="76"/>
    </row>
    <row r="346">
      <c r="A346" s="76"/>
      <c r="B346" s="76"/>
      <c r="C346" s="76"/>
      <c r="D346" s="76"/>
      <c r="E346" s="76"/>
      <c r="F346" s="76"/>
      <c r="G346" s="76"/>
      <c r="H346" s="76"/>
      <c r="I346" s="76"/>
      <c r="J346" s="76"/>
      <c r="K346" s="76"/>
      <c r="L346" s="76"/>
      <c r="M346" s="76"/>
      <c r="N346" s="76"/>
      <c r="O346" s="76"/>
      <c r="P346" s="76"/>
    </row>
    <row r="347">
      <c r="A347" s="76"/>
      <c r="B347" s="76"/>
      <c r="C347" s="76"/>
      <c r="D347" s="76"/>
      <c r="E347" s="76"/>
      <c r="F347" s="76"/>
      <c r="G347" s="76"/>
      <c r="H347" s="76"/>
      <c r="I347" s="76"/>
      <c r="J347" s="76"/>
      <c r="K347" s="76"/>
      <c r="L347" s="76"/>
      <c r="M347" s="76"/>
      <c r="N347" s="76"/>
      <c r="O347" s="76"/>
      <c r="P347" s="76"/>
    </row>
    <row r="348">
      <c r="A348" s="76"/>
      <c r="B348" s="76"/>
      <c r="C348" s="76"/>
      <c r="D348" s="76"/>
      <c r="E348" s="76"/>
      <c r="F348" s="76"/>
      <c r="G348" s="76"/>
      <c r="H348" s="76"/>
      <c r="I348" s="76"/>
      <c r="J348" s="76"/>
      <c r="K348" s="76"/>
      <c r="L348" s="76"/>
      <c r="M348" s="76"/>
      <c r="N348" s="76"/>
      <c r="O348" s="76"/>
      <c r="P348" s="76"/>
    </row>
    <row r="349">
      <c r="A349" s="76"/>
      <c r="B349" s="76"/>
      <c r="C349" s="76"/>
      <c r="D349" s="76"/>
      <c r="E349" s="76"/>
      <c r="F349" s="76"/>
      <c r="G349" s="76"/>
      <c r="H349" s="76"/>
      <c r="I349" s="76"/>
      <c r="J349" s="76"/>
      <c r="K349" s="76"/>
      <c r="L349" s="76"/>
      <c r="M349" s="76"/>
      <c r="N349" s="76"/>
      <c r="O349" s="76"/>
      <c r="P349" s="76"/>
    </row>
    <row r="350">
      <c r="A350" s="76"/>
      <c r="B350" s="76"/>
      <c r="C350" s="76"/>
      <c r="D350" s="76"/>
      <c r="E350" s="76"/>
      <c r="F350" s="76"/>
      <c r="G350" s="76"/>
      <c r="H350" s="76"/>
      <c r="I350" s="76"/>
      <c r="J350" s="76"/>
      <c r="K350" s="76"/>
      <c r="L350" s="76"/>
      <c r="M350" s="76"/>
      <c r="N350" s="76"/>
      <c r="O350" s="76"/>
      <c r="P350" s="76"/>
    </row>
    <row r="351">
      <c r="A351" s="76"/>
      <c r="B351" s="76"/>
      <c r="C351" s="76"/>
      <c r="D351" s="76"/>
      <c r="E351" s="76"/>
      <c r="F351" s="76"/>
      <c r="G351" s="76"/>
      <c r="H351" s="76"/>
      <c r="I351" s="76"/>
      <c r="J351" s="76"/>
      <c r="K351" s="76"/>
      <c r="L351" s="76"/>
      <c r="M351" s="76"/>
      <c r="N351" s="76"/>
      <c r="O351" s="76"/>
      <c r="P351" s="76"/>
    </row>
    <row r="352">
      <c r="A352" s="76"/>
      <c r="B352" s="76"/>
      <c r="C352" s="76"/>
      <c r="D352" s="76"/>
      <c r="E352" s="76"/>
      <c r="F352" s="76"/>
      <c r="G352" s="76"/>
      <c r="H352" s="76"/>
      <c r="I352" s="76"/>
      <c r="J352" s="76"/>
      <c r="K352" s="76"/>
      <c r="L352" s="76"/>
      <c r="M352" s="76"/>
      <c r="N352" s="76"/>
      <c r="O352" s="76"/>
      <c r="P352" s="76"/>
    </row>
    <row r="353">
      <c r="A353" s="76"/>
      <c r="B353" s="76"/>
      <c r="C353" s="76"/>
      <c r="D353" s="76"/>
      <c r="E353" s="76"/>
      <c r="F353" s="76"/>
      <c r="G353" s="76"/>
      <c r="H353" s="76"/>
      <c r="I353" s="76"/>
      <c r="J353" s="76"/>
      <c r="K353" s="76"/>
      <c r="L353" s="76"/>
      <c r="M353" s="76"/>
      <c r="N353" s="76"/>
      <c r="O353" s="76"/>
      <c r="P353" s="76"/>
    </row>
    <row r="354">
      <c r="A354" s="76"/>
      <c r="B354" s="76"/>
      <c r="C354" s="76"/>
      <c r="D354" s="76"/>
      <c r="E354" s="76"/>
      <c r="F354" s="76"/>
      <c r="G354" s="76"/>
      <c r="H354" s="76"/>
      <c r="I354" s="76"/>
      <c r="J354" s="76"/>
      <c r="K354" s="76"/>
      <c r="L354" s="76"/>
      <c r="M354" s="76"/>
      <c r="N354" s="76"/>
      <c r="O354" s="76"/>
      <c r="P354" s="76"/>
    </row>
    <row r="355">
      <c r="A355" s="76"/>
      <c r="B355" s="76"/>
      <c r="C355" s="76"/>
      <c r="D355" s="76"/>
      <c r="E355" s="76"/>
      <c r="F355" s="76"/>
      <c r="G355" s="76"/>
      <c r="H355" s="76"/>
      <c r="I355" s="76"/>
      <c r="J355" s="76"/>
      <c r="K355" s="76"/>
      <c r="L355" s="76"/>
      <c r="M355" s="76"/>
      <c r="N355" s="76"/>
      <c r="O355" s="76"/>
      <c r="P355" s="76"/>
    </row>
    <row r="356">
      <c r="A356" s="76"/>
      <c r="B356" s="76"/>
      <c r="C356" s="76"/>
      <c r="D356" s="76"/>
      <c r="E356" s="76"/>
      <c r="F356" s="76"/>
      <c r="G356" s="76"/>
      <c r="H356" s="76"/>
      <c r="I356" s="76"/>
      <c r="J356" s="76"/>
      <c r="K356" s="76"/>
      <c r="L356" s="76"/>
      <c r="M356" s="76"/>
      <c r="N356" s="76"/>
      <c r="O356" s="76"/>
      <c r="P356" s="76"/>
    </row>
    <row r="357">
      <c r="A357" s="76"/>
      <c r="B357" s="76"/>
      <c r="C357" s="76"/>
      <c r="D357" s="76"/>
      <c r="E357" s="76"/>
      <c r="F357" s="76"/>
      <c r="G357" s="76"/>
      <c r="H357" s="76"/>
      <c r="I357" s="76"/>
      <c r="J357" s="76"/>
      <c r="K357" s="76"/>
      <c r="L357" s="76"/>
      <c r="M357" s="76"/>
      <c r="N357" s="76"/>
      <c r="O357" s="76"/>
      <c r="P357" s="76"/>
    </row>
    <row r="358">
      <c r="A358" s="76"/>
      <c r="B358" s="76"/>
      <c r="C358" s="76"/>
      <c r="D358" s="76"/>
      <c r="E358" s="76"/>
      <c r="F358" s="76"/>
      <c r="G358" s="76"/>
      <c r="H358" s="76"/>
      <c r="I358" s="76"/>
      <c r="J358" s="76"/>
      <c r="K358" s="76"/>
      <c r="L358" s="76"/>
      <c r="M358" s="76"/>
      <c r="N358" s="76"/>
      <c r="O358" s="76"/>
      <c r="P358" s="76"/>
    </row>
    <row r="359">
      <c r="A359" s="76"/>
      <c r="B359" s="76"/>
      <c r="C359" s="76"/>
      <c r="D359" s="76"/>
      <c r="E359" s="76"/>
      <c r="F359" s="76"/>
      <c r="G359" s="76"/>
      <c r="H359" s="76"/>
      <c r="I359" s="76"/>
      <c r="J359" s="76"/>
      <c r="K359" s="76"/>
      <c r="L359" s="76"/>
      <c r="M359" s="76"/>
      <c r="N359" s="76"/>
      <c r="O359" s="76"/>
      <c r="P359" s="76"/>
    </row>
    <row r="360">
      <c r="A360" s="76"/>
      <c r="B360" s="76"/>
      <c r="C360" s="76"/>
      <c r="D360" s="76"/>
      <c r="E360" s="76"/>
      <c r="F360" s="76"/>
      <c r="G360" s="76"/>
      <c r="H360" s="76"/>
      <c r="I360" s="76"/>
      <c r="J360" s="76"/>
      <c r="K360" s="76"/>
      <c r="L360" s="76"/>
      <c r="M360" s="76"/>
      <c r="N360" s="76"/>
      <c r="O360" s="76"/>
      <c r="P360" s="76"/>
    </row>
    <row r="361">
      <c r="A361" s="76"/>
      <c r="B361" s="76"/>
      <c r="C361" s="76"/>
      <c r="D361" s="76"/>
      <c r="E361" s="76"/>
      <c r="F361" s="76"/>
      <c r="G361" s="76"/>
      <c r="H361" s="76"/>
      <c r="I361" s="76"/>
      <c r="J361" s="76"/>
      <c r="K361" s="76"/>
      <c r="L361" s="76"/>
      <c r="M361" s="76"/>
      <c r="N361" s="76"/>
      <c r="O361" s="76"/>
      <c r="P361" s="76"/>
    </row>
    <row r="362">
      <c r="A362" s="76"/>
      <c r="B362" s="76"/>
      <c r="C362" s="76"/>
      <c r="D362" s="76"/>
      <c r="E362" s="76"/>
      <c r="F362" s="76"/>
      <c r="G362" s="76"/>
      <c r="H362" s="76"/>
      <c r="I362" s="76"/>
      <c r="J362" s="76"/>
      <c r="K362" s="76"/>
      <c r="L362" s="76"/>
      <c r="M362" s="76"/>
      <c r="N362" s="76"/>
      <c r="O362" s="76"/>
      <c r="P362" s="76"/>
    </row>
    <row r="363">
      <c r="A363" s="76"/>
      <c r="B363" s="76"/>
      <c r="C363" s="76"/>
      <c r="D363" s="76"/>
      <c r="E363" s="76"/>
      <c r="F363" s="76"/>
      <c r="G363" s="76"/>
      <c r="H363" s="76"/>
      <c r="I363" s="76"/>
      <c r="J363" s="76"/>
      <c r="K363" s="76"/>
      <c r="L363" s="76"/>
      <c r="M363" s="76"/>
      <c r="N363" s="76"/>
      <c r="O363" s="76"/>
      <c r="P363" s="76"/>
    </row>
    <row r="364">
      <c r="A364" s="76"/>
      <c r="B364" s="76"/>
      <c r="C364" s="76"/>
      <c r="D364" s="76"/>
      <c r="E364" s="76"/>
      <c r="F364" s="76"/>
      <c r="G364" s="76"/>
      <c r="H364" s="76"/>
      <c r="I364" s="76"/>
      <c r="J364" s="76"/>
      <c r="K364" s="76"/>
      <c r="L364" s="76"/>
      <c r="M364" s="76"/>
      <c r="N364" s="76"/>
      <c r="O364" s="76"/>
      <c r="P364" s="76"/>
    </row>
    <row r="365">
      <c r="A365" s="76"/>
      <c r="B365" s="76"/>
      <c r="C365" s="76"/>
      <c r="D365" s="76"/>
      <c r="E365" s="76"/>
      <c r="F365" s="76"/>
      <c r="G365" s="76"/>
      <c r="H365" s="76"/>
      <c r="I365" s="76"/>
      <c r="J365" s="76"/>
      <c r="K365" s="76"/>
      <c r="L365" s="76"/>
      <c r="M365" s="76"/>
      <c r="N365" s="76"/>
      <c r="O365" s="76"/>
      <c r="P365" s="76"/>
    </row>
    <row r="366">
      <c r="A366" s="76"/>
      <c r="B366" s="76"/>
      <c r="C366" s="76"/>
      <c r="D366" s="76"/>
      <c r="E366" s="76"/>
      <c r="F366" s="76"/>
      <c r="G366" s="76"/>
      <c r="H366" s="76"/>
      <c r="I366" s="76"/>
      <c r="J366" s="76"/>
      <c r="K366" s="76"/>
      <c r="L366" s="76"/>
      <c r="M366" s="76"/>
      <c r="N366" s="76"/>
      <c r="O366" s="76"/>
      <c r="P366" s="76"/>
    </row>
    <row r="367">
      <c r="A367" s="76"/>
      <c r="B367" s="76"/>
      <c r="C367" s="76"/>
      <c r="D367" s="76"/>
      <c r="E367" s="76"/>
      <c r="F367" s="76"/>
      <c r="G367" s="76"/>
      <c r="H367" s="76"/>
      <c r="I367" s="76"/>
      <c r="J367" s="76"/>
      <c r="K367" s="76"/>
      <c r="L367" s="76"/>
      <c r="M367" s="76"/>
      <c r="N367" s="76"/>
      <c r="O367" s="76"/>
      <c r="P367" s="76"/>
    </row>
    <row r="368">
      <c r="A368" s="76"/>
      <c r="B368" s="76"/>
      <c r="C368" s="76"/>
      <c r="D368" s="76"/>
      <c r="E368" s="76"/>
      <c r="F368" s="76"/>
      <c r="G368" s="76"/>
      <c r="H368" s="76"/>
      <c r="I368" s="76"/>
      <c r="J368" s="76"/>
      <c r="K368" s="76"/>
      <c r="L368" s="76"/>
      <c r="M368" s="76"/>
      <c r="N368" s="76"/>
      <c r="O368" s="76"/>
      <c r="P368" s="76"/>
    </row>
    <row r="369">
      <c r="A369" s="76"/>
      <c r="B369" s="76"/>
      <c r="C369" s="76"/>
      <c r="D369" s="76"/>
      <c r="E369" s="76"/>
      <c r="F369" s="76"/>
      <c r="G369" s="76"/>
      <c r="H369" s="76"/>
      <c r="I369" s="76"/>
      <c r="J369" s="76"/>
      <c r="K369" s="76"/>
      <c r="L369" s="76"/>
      <c r="M369" s="76"/>
      <c r="N369" s="76"/>
      <c r="O369" s="76"/>
      <c r="P369" s="76"/>
    </row>
    <row r="370">
      <c r="A370" s="76"/>
      <c r="B370" s="76"/>
      <c r="C370" s="76"/>
      <c r="D370" s="76"/>
      <c r="E370" s="76"/>
      <c r="F370" s="76"/>
      <c r="G370" s="76"/>
      <c r="H370" s="76"/>
      <c r="I370" s="76"/>
      <c r="J370" s="76"/>
      <c r="K370" s="76"/>
      <c r="L370" s="76"/>
      <c r="M370" s="76"/>
      <c r="N370" s="76"/>
      <c r="O370" s="76"/>
      <c r="P370" s="76"/>
    </row>
    <row r="371">
      <c r="A371" s="76"/>
      <c r="B371" s="76"/>
      <c r="C371" s="76"/>
      <c r="D371" s="76"/>
      <c r="E371" s="76"/>
      <c r="F371" s="76"/>
      <c r="G371" s="76"/>
      <c r="H371" s="76"/>
      <c r="I371" s="76"/>
      <c r="J371" s="76"/>
      <c r="K371" s="76"/>
      <c r="L371" s="76"/>
      <c r="M371" s="76"/>
      <c r="N371" s="76"/>
      <c r="O371" s="76"/>
      <c r="P371" s="76"/>
    </row>
    <row r="372">
      <c r="A372" s="76"/>
      <c r="B372" s="76"/>
      <c r="C372" s="76"/>
      <c r="D372" s="76"/>
      <c r="E372" s="76"/>
      <c r="F372" s="76"/>
      <c r="G372" s="76"/>
      <c r="H372" s="76"/>
      <c r="I372" s="76"/>
      <c r="J372" s="76"/>
      <c r="K372" s="76"/>
      <c r="L372" s="76"/>
      <c r="M372" s="76"/>
      <c r="N372" s="76"/>
      <c r="O372" s="76"/>
      <c r="P372" s="76"/>
    </row>
    <row r="373">
      <c r="A373" s="76"/>
      <c r="B373" s="76"/>
      <c r="C373" s="76"/>
      <c r="D373" s="76"/>
      <c r="E373" s="76"/>
      <c r="F373" s="76"/>
      <c r="G373" s="76"/>
      <c r="H373" s="76"/>
      <c r="I373" s="76"/>
      <c r="J373" s="76"/>
      <c r="K373" s="76"/>
      <c r="L373" s="76"/>
      <c r="M373" s="76"/>
      <c r="N373" s="76"/>
      <c r="O373" s="76"/>
      <c r="P373" s="76"/>
    </row>
    <row r="374">
      <c r="A374" s="76"/>
      <c r="B374" s="76"/>
      <c r="C374" s="76"/>
      <c r="D374" s="76"/>
      <c r="E374" s="76"/>
      <c r="F374" s="76"/>
      <c r="G374" s="76"/>
      <c r="H374" s="76"/>
      <c r="I374" s="76"/>
      <c r="J374" s="76"/>
      <c r="K374" s="76"/>
      <c r="L374" s="76"/>
      <c r="M374" s="76"/>
      <c r="N374" s="76"/>
      <c r="O374" s="76"/>
      <c r="P374" s="76"/>
    </row>
    <row r="375">
      <c r="A375" s="76"/>
      <c r="B375" s="76"/>
      <c r="C375" s="76"/>
      <c r="D375" s="76"/>
      <c r="E375" s="76"/>
      <c r="F375" s="76"/>
      <c r="G375" s="76"/>
      <c r="H375" s="76"/>
      <c r="I375" s="76"/>
      <c r="J375" s="76"/>
      <c r="K375" s="76"/>
      <c r="L375" s="76"/>
      <c r="M375" s="76"/>
      <c r="N375" s="76"/>
      <c r="O375" s="76"/>
      <c r="P375" s="76"/>
    </row>
    <row r="376">
      <c r="A376" s="76"/>
      <c r="B376" s="76"/>
      <c r="C376" s="76"/>
      <c r="D376" s="76"/>
      <c r="E376" s="76"/>
      <c r="F376" s="76"/>
      <c r="G376" s="76"/>
      <c r="H376" s="76"/>
      <c r="I376" s="76"/>
      <c r="J376" s="76"/>
      <c r="K376" s="76"/>
      <c r="L376" s="76"/>
      <c r="M376" s="76"/>
      <c r="N376" s="76"/>
      <c r="O376" s="76"/>
      <c r="P376" s="76"/>
    </row>
    <row r="377">
      <c r="A377" s="76"/>
      <c r="B377" s="76"/>
      <c r="C377" s="76"/>
      <c r="D377" s="76"/>
      <c r="E377" s="76"/>
      <c r="F377" s="76"/>
      <c r="G377" s="76"/>
      <c r="H377" s="76"/>
      <c r="I377" s="76"/>
      <c r="J377" s="76"/>
      <c r="K377" s="76"/>
      <c r="L377" s="76"/>
      <c r="M377" s="76"/>
      <c r="N377" s="76"/>
      <c r="O377" s="76"/>
      <c r="P377" s="76"/>
    </row>
    <row r="378">
      <c r="A378" s="76"/>
      <c r="B378" s="76"/>
      <c r="C378" s="76"/>
      <c r="D378" s="76"/>
      <c r="E378" s="76"/>
      <c r="F378" s="76"/>
      <c r="G378" s="76"/>
      <c r="H378" s="76"/>
      <c r="I378" s="76"/>
      <c r="J378" s="76"/>
      <c r="K378" s="76"/>
      <c r="L378" s="76"/>
      <c r="M378" s="76"/>
      <c r="N378" s="76"/>
      <c r="O378" s="76"/>
      <c r="P378" s="76"/>
    </row>
    <row r="379">
      <c r="A379" s="76"/>
      <c r="B379" s="76"/>
      <c r="C379" s="76"/>
      <c r="D379" s="76"/>
      <c r="E379" s="76"/>
      <c r="F379" s="76"/>
      <c r="G379" s="76"/>
      <c r="H379" s="76"/>
      <c r="I379" s="76"/>
      <c r="J379" s="76"/>
      <c r="K379" s="76"/>
      <c r="L379" s="76"/>
      <c r="M379" s="76"/>
      <c r="N379" s="76"/>
      <c r="O379" s="76"/>
      <c r="P379" s="76"/>
    </row>
    <row r="380">
      <c r="A380" s="76"/>
      <c r="B380" s="76"/>
      <c r="C380" s="76"/>
      <c r="D380" s="76"/>
      <c r="E380" s="76"/>
      <c r="F380" s="76"/>
      <c r="G380" s="76"/>
      <c r="H380" s="76"/>
      <c r="I380" s="76"/>
      <c r="J380" s="76"/>
      <c r="K380" s="76"/>
      <c r="L380" s="76"/>
      <c r="M380" s="76"/>
      <c r="N380" s="76"/>
      <c r="O380" s="76"/>
      <c r="P380" s="76"/>
    </row>
    <row r="381">
      <c r="A381" s="76"/>
      <c r="B381" s="76"/>
      <c r="C381" s="76"/>
      <c r="D381" s="76"/>
      <c r="E381" s="76"/>
      <c r="F381" s="76"/>
      <c r="G381" s="76"/>
      <c r="H381" s="76"/>
      <c r="I381" s="76"/>
      <c r="J381" s="76"/>
      <c r="K381" s="76"/>
      <c r="L381" s="76"/>
      <c r="M381" s="76"/>
      <c r="N381" s="76"/>
      <c r="O381" s="76"/>
      <c r="P381" s="76"/>
    </row>
    <row r="382">
      <c r="A382" s="76"/>
      <c r="B382" s="76"/>
      <c r="C382" s="76"/>
      <c r="D382" s="76"/>
      <c r="E382" s="76"/>
      <c r="F382" s="76"/>
      <c r="G382" s="76"/>
      <c r="H382" s="76"/>
      <c r="I382" s="76"/>
      <c r="J382" s="76"/>
      <c r="K382" s="76"/>
      <c r="L382" s="76"/>
      <c r="M382" s="76"/>
      <c r="N382" s="76"/>
      <c r="O382" s="76"/>
      <c r="P382" s="76"/>
    </row>
    <row r="383">
      <c r="A383" s="76"/>
      <c r="B383" s="76"/>
      <c r="C383" s="76"/>
      <c r="D383" s="76"/>
      <c r="E383" s="76"/>
      <c r="F383" s="76"/>
      <c r="G383" s="76"/>
      <c r="H383" s="76"/>
      <c r="I383" s="76"/>
      <c r="J383" s="76"/>
      <c r="K383" s="76"/>
      <c r="L383" s="76"/>
      <c r="M383" s="76"/>
      <c r="N383" s="76"/>
      <c r="O383" s="76"/>
      <c r="P383" s="76"/>
    </row>
    <row r="384">
      <c r="A384" s="76"/>
      <c r="B384" s="76"/>
      <c r="C384" s="76"/>
      <c r="D384" s="76"/>
      <c r="E384" s="76"/>
      <c r="F384" s="76"/>
      <c r="G384" s="76"/>
      <c r="H384" s="76"/>
      <c r="I384" s="76"/>
      <c r="J384" s="76"/>
      <c r="K384" s="76"/>
      <c r="L384" s="76"/>
      <c r="M384" s="76"/>
      <c r="N384" s="76"/>
      <c r="O384" s="76"/>
      <c r="P384" s="76"/>
    </row>
    <row r="385">
      <c r="A385" s="76"/>
      <c r="B385" s="76"/>
      <c r="C385" s="76"/>
      <c r="D385" s="76"/>
      <c r="E385" s="76"/>
      <c r="F385" s="76"/>
      <c r="G385" s="76"/>
      <c r="H385" s="76"/>
      <c r="I385" s="76"/>
      <c r="J385" s="76"/>
      <c r="K385" s="76"/>
      <c r="L385" s="76"/>
      <c r="M385" s="76"/>
      <c r="N385" s="76"/>
      <c r="O385" s="76"/>
      <c r="P385" s="76"/>
    </row>
    <row r="386">
      <c r="A386" s="76"/>
      <c r="B386" s="76"/>
      <c r="C386" s="76"/>
      <c r="D386" s="76"/>
      <c r="E386" s="76"/>
      <c r="F386" s="76"/>
      <c r="G386" s="76"/>
      <c r="H386" s="76"/>
      <c r="I386" s="76"/>
      <c r="J386" s="76"/>
      <c r="K386" s="76"/>
      <c r="L386" s="76"/>
      <c r="M386" s="76"/>
      <c r="N386" s="76"/>
      <c r="O386" s="76"/>
      <c r="P386" s="76"/>
    </row>
    <row r="387">
      <c r="A387" s="76"/>
      <c r="B387" s="76"/>
      <c r="C387" s="76"/>
      <c r="D387" s="76"/>
      <c r="E387" s="76"/>
      <c r="F387" s="76"/>
      <c r="G387" s="76"/>
      <c r="H387" s="76"/>
      <c r="I387" s="76"/>
      <c r="J387" s="76"/>
      <c r="K387" s="76"/>
      <c r="L387" s="76"/>
      <c r="M387" s="76"/>
      <c r="N387" s="76"/>
      <c r="O387" s="76"/>
      <c r="P387" s="76"/>
    </row>
    <row r="388">
      <c r="A388" s="76"/>
      <c r="B388" s="76"/>
      <c r="C388" s="76"/>
      <c r="D388" s="76"/>
      <c r="E388" s="76"/>
      <c r="F388" s="76"/>
      <c r="G388" s="76"/>
      <c r="H388" s="76"/>
      <c r="I388" s="76"/>
      <c r="J388" s="76"/>
      <c r="K388" s="76"/>
      <c r="L388" s="76"/>
      <c r="M388" s="76"/>
      <c r="N388" s="76"/>
      <c r="O388" s="76"/>
      <c r="P388" s="76"/>
    </row>
    <row r="389">
      <c r="A389" s="76"/>
      <c r="B389" s="76"/>
      <c r="C389" s="76"/>
      <c r="D389" s="76"/>
      <c r="E389" s="76"/>
      <c r="F389" s="76"/>
      <c r="G389" s="76"/>
      <c r="H389" s="76"/>
      <c r="I389" s="76"/>
      <c r="J389" s="76"/>
      <c r="K389" s="76"/>
      <c r="L389" s="76"/>
      <c r="M389" s="76"/>
      <c r="N389" s="76"/>
      <c r="O389" s="76"/>
      <c r="P389" s="76"/>
    </row>
    <row r="390">
      <c r="A390" s="76"/>
      <c r="B390" s="76"/>
      <c r="C390" s="76"/>
      <c r="D390" s="76"/>
      <c r="E390" s="76"/>
      <c r="F390" s="76"/>
      <c r="G390" s="76"/>
      <c r="H390" s="76"/>
      <c r="I390" s="76"/>
      <c r="J390" s="76"/>
      <c r="K390" s="76"/>
      <c r="L390" s="76"/>
      <c r="M390" s="76"/>
      <c r="N390" s="76"/>
      <c r="O390" s="76"/>
      <c r="P390" s="76"/>
    </row>
    <row r="391">
      <c r="A391" s="76"/>
      <c r="B391" s="76"/>
      <c r="C391" s="76"/>
      <c r="D391" s="76"/>
      <c r="E391" s="76"/>
      <c r="F391" s="76"/>
      <c r="G391" s="76"/>
      <c r="H391" s="76"/>
      <c r="I391" s="76"/>
      <c r="J391" s="76"/>
      <c r="K391" s="76"/>
      <c r="L391" s="76"/>
      <c r="M391" s="76"/>
      <c r="N391" s="76"/>
      <c r="O391" s="76"/>
      <c r="P391" s="76"/>
    </row>
    <row r="392">
      <c r="A392" s="76"/>
      <c r="B392" s="76"/>
      <c r="C392" s="76"/>
      <c r="D392" s="76"/>
      <c r="E392" s="76"/>
      <c r="F392" s="76"/>
      <c r="G392" s="76"/>
      <c r="H392" s="76"/>
      <c r="I392" s="76"/>
      <c r="J392" s="76"/>
      <c r="K392" s="76"/>
      <c r="L392" s="76"/>
      <c r="M392" s="76"/>
      <c r="N392" s="76"/>
      <c r="O392" s="76"/>
      <c r="P392" s="76"/>
    </row>
    <row r="393">
      <c r="A393" s="76"/>
      <c r="B393" s="76"/>
      <c r="C393" s="76"/>
      <c r="D393" s="76"/>
      <c r="E393" s="76"/>
      <c r="F393" s="76"/>
      <c r="G393" s="76"/>
      <c r="H393" s="76"/>
      <c r="I393" s="76"/>
      <c r="J393" s="76"/>
      <c r="K393" s="76"/>
      <c r="L393" s="76"/>
      <c r="M393" s="76"/>
      <c r="N393" s="76"/>
      <c r="O393" s="76"/>
      <c r="P393" s="76"/>
    </row>
    <row r="394">
      <c r="A394" s="76"/>
      <c r="B394" s="76"/>
      <c r="C394" s="76"/>
      <c r="D394" s="76"/>
      <c r="E394" s="76"/>
      <c r="F394" s="76"/>
      <c r="G394" s="76"/>
      <c r="H394" s="76"/>
      <c r="I394" s="76"/>
      <c r="J394" s="76"/>
      <c r="K394" s="76"/>
      <c r="L394" s="76"/>
      <c r="M394" s="76"/>
      <c r="N394" s="76"/>
      <c r="O394" s="76"/>
      <c r="P394" s="76"/>
    </row>
    <row r="395">
      <c r="A395" s="76"/>
      <c r="B395" s="76"/>
      <c r="C395" s="76"/>
      <c r="D395" s="76"/>
      <c r="E395" s="76"/>
      <c r="F395" s="76"/>
      <c r="G395" s="76"/>
      <c r="H395" s="76"/>
      <c r="I395" s="76"/>
      <c r="J395" s="76"/>
      <c r="K395" s="76"/>
      <c r="L395" s="76"/>
      <c r="M395" s="76"/>
      <c r="N395" s="76"/>
      <c r="O395" s="76"/>
      <c r="P395" s="76"/>
    </row>
    <row r="396">
      <c r="A396" s="76"/>
      <c r="B396" s="76"/>
      <c r="C396" s="76"/>
      <c r="D396" s="76"/>
      <c r="E396" s="76"/>
      <c r="F396" s="76"/>
      <c r="G396" s="76"/>
      <c r="H396" s="76"/>
      <c r="I396" s="76"/>
      <c r="J396" s="76"/>
      <c r="K396" s="76"/>
      <c r="L396" s="76"/>
      <c r="M396" s="76"/>
      <c r="N396" s="76"/>
      <c r="O396" s="76"/>
      <c r="P396" s="76"/>
    </row>
    <row r="397">
      <c r="A397" s="76"/>
      <c r="B397" s="76"/>
      <c r="C397" s="76"/>
      <c r="D397" s="76"/>
      <c r="E397" s="76"/>
      <c r="F397" s="76"/>
      <c r="G397" s="76"/>
      <c r="H397" s="76"/>
      <c r="I397" s="76"/>
      <c r="J397" s="76"/>
      <c r="K397" s="76"/>
      <c r="L397" s="76"/>
      <c r="M397" s="76"/>
      <c r="N397" s="76"/>
      <c r="O397" s="76"/>
      <c r="P397" s="76"/>
    </row>
    <row r="398">
      <c r="A398" s="76"/>
      <c r="B398" s="76"/>
      <c r="C398" s="76"/>
      <c r="D398" s="76"/>
      <c r="E398" s="76"/>
      <c r="F398" s="76"/>
      <c r="G398" s="76"/>
      <c r="H398" s="76"/>
      <c r="I398" s="76"/>
      <c r="J398" s="76"/>
      <c r="K398" s="76"/>
      <c r="L398" s="76"/>
      <c r="M398" s="76"/>
      <c r="N398" s="76"/>
      <c r="O398" s="76"/>
      <c r="P398" s="76"/>
    </row>
    <row r="399">
      <c r="A399" s="76"/>
      <c r="B399" s="76"/>
      <c r="C399" s="76"/>
      <c r="D399" s="76"/>
      <c r="E399" s="76"/>
      <c r="F399" s="76"/>
      <c r="G399" s="76"/>
      <c r="H399" s="76"/>
      <c r="I399" s="76"/>
      <c r="J399" s="76"/>
      <c r="K399" s="76"/>
      <c r="L399" s="76"/>
      <c r="M399" s="76"/>
      <c r="N399" s="76"/>
      <c r="O399" s="76"/>
      <c r="P399" s="76"/>
    </row>
    <row r="400">
      <c r="A400" s="76"/>
      <c r="B400" s="76"/>
      <c r="C400" s="76"/>
      <c r="D400" s="76"/>
      <c r="E400" s="76"/>
      <c r="F400" s="76"/>
      <c r="G400" s="76"/>
      <c r="H400" s="76"/>
      <c r="I400" s="76"/>
      <c r="J400" s="76"/>
      <c r="K400" s="76"/>
      <c r="L400" s="76"/>
      <c r="M400" s="76"/>
      <c r="N400" s="76"/>
      <c r="O400" s="76"/>
      <c r="P400" s="76"/>
    </row>
    <row r="401">
      <c r="A401" s="76"/>
      <c r="B401" s="76"/>
      <c r="C401" s="76"/>
      <c r="D401" s="76"/>
      <c r="E401" s="76"/>
      <c r="F401" s="76"/>
      <c r="G401" s="76"/>
      <c r="H401" s="76"/>
      <c r="I401" s="76"/>
      <c r="J401" s="76"/>
      <c r="K401" s="76"/>
      <c r="L401" s="76"/>
      <c r="M401" s="76"/>
      <c r="N401" s="76"/>
      <c r="O401" s="76"/>
      <c r="P401" s="76"/>
    </row>
    <row r="402">
      <c r="A402" s="76"/>
      <c r="B402" s="76"/>
      <c r="C402" s="76"/>
      <c r="D402" s="76"/>
      <c r="E402" s="76"/>
      <c r="F402" s="76"/>
      <c r="G402" s="76"/>
      <c r="H402" s="76"/>
      <c r="I402" s="76"/>
      <c r="J402" s="76"/>
      <c r="K402" s="76"/>
      <c r="L402" s="76"/>
      <c r="M402" s="76"/>
      <c r="N402" s="76"/>
      <c r="O402" s="76"/>
      <c r="P402" s="76"/>
    </row>
    <row r="403">
      <c r="A403" s="76"/>
      <c r="B403" s="76"/>
      <c r="C403" s="76"/>
      <c r="D403" s="76"/>
      <c r="E403" s="76"/>
      <c r="F403" s="76"/>
      <c r="G403" s="76"/>
      <c r="H403" s="76"/>
      <c r="I403" s="76"/>
      <c r="J403" s="76"/>
      <c r="K403" s="76"/>
      <c r="L403" s="76"/>
      <c r="M403" s="76"/>
      <c r="N403" s="76"/>
      <c r="O403" s="76"/>
      <c r="P403" s="76"/>
    </row>
    <row r="404">
      <c r="A404" s="76"/>
      <c r="B404" s="76"/>
      <c r="C404" s="76"/>
      <c r="D404" s="76"/>
      <c r="E404" s="76"/>
      <c r="F404" s="76"/>
      <c r="G404" s="76"/>
      <c r="H404" s="76"/>
      <c r="I404" s="76"/>
      <c r="J404" s="76"/>
      <c r="K404" s="76"/>
      <c r="L404" s="76"/>
      <c r="M404" s="76"/>
      <c r="N404" s="76"/>
      <c r="O404" s="76"/>
      <c r="P404" s="76"/>
    </row>
    <row r="405">
      <c r="A405" s="76"/>
      <c r="B405" s="76"/>
      <c r="C405" s="76"/>
      <c r="D405" s="76"/>
      <c r="E405" s="76"/>
      <c r="F405" s="76"/>
      <c r="G405" s="76"/>
      <c r="H405" s="76"/>
      <c r="I405" s="76"/>
      <c r="J405" s="76"/>
      <c r="K405" s="76"/>
      <c r="L405" s="76"/>
      <c r="M405" s="76"/>
      <c r="N405" s="76"/>
      <c r="O405" s="76"/>
      <c r="P405" s="76"/>
    </row>
    <row r="406">
      <c r="A406" s="76"/>
      <c r="B406" s="76"/>
      <c r="C406" s="76"/>
      <c r="D406" s="76"/>
      <c r="E406" s="76"/>
      <c r="F406" s="76"/>
      <c r="G406" s="76"/>
      <c r="H406" s="76"/>
      <c r="I406" s="76"/>
      <c r="J406" s="76"/>
      <c r="K406" s="76"/>
      <c r="L406" s="76"/>
      <c r="M406" s="76"/>
      <c r="N406" s="76"/>
      <c r="O406" s="76"/>
      <c r="P406" s="76"/>
    </row>
    <row r="407">
      <c r="A407" s="76"/>
      <c r="B407" s="76"/>
      <c r="C407" s="76"/>
      <c r="D407" s="76"/>
      <c r="E407" s="76"/>
      <c r="F407" s="76"/>
      <c r="G407" s="76"/>
      <c r="H407" s="76"/>
      <c r="I407" s="76"/>
      <c r="J407" s="76"/>
      <c r="K407" s="76"/>
      <c r="L407" s="76"/>
      <c r="M407" s="76"/>
      <c r="N407" s="76"/>
      <c r="O407" s="76"/>
      <c r="P407" s="76"/>
    </row>
    <row r="408">
      <c r="A408" s="76"/>
      <c r="B408" s="76"/>
      <c r="C408" s="76"/>
      <c r="D408" s="76"/>
      <c r="E408" s="76"/>
      <c r="F408" s="76"/>
      <c r="G408" s="76"/>
      <c r="H408" s="76"/>
      <c r="I408" s="76"/>
      <c r="J408" s="76"/>
      <c r="K408" s="76"/>
      <c r="L408" s="76"/>
      <c r="M408" s="76"/>
      <c r="N408" s="76"/>
      <c r="O408" s="76"/>
      <c r="P408" s="76"/>
    </row>
    <row r="409">
      <c r="A409" s="76"/>
      <c r="B409" s="76"/>
      <c r="C409" s="76"/>
      <c r="D409" s="76"/>
      <c r="E409" s="76"/>
      <c r="F409" s="76"/>
      <c r="G409" s="76"/>
      <c r="H409" s="76"/>
      <c r="I409" s="76"/>
      <c r="J409" s="76"/>
      <c r="K409" s="76"/>
      <c r="L409" s="76"/>
      <c r="M409" s="76"/>
      <c r="N409" s="76"/>
      <c r="O409" s="76"/>
      <c r="P409" s="76"/>
    </row>
    <row r="410">
      <c r="A410" s="76"/>
      <c r="B410" s="76"/>
      <c r="C410" s="76"/>
      <c r="D410" s="76"/>
      <c r="E410" s="76"/>
      <c r="F410" s="76"/>
      <c r="G410" s="76"/>
      <c r="H410" s="76"/>
      <c r="I410" s="76"/>
      <c r="J410" s="76"/>
      <c r="K410" s="76"/>
      <c r="L410" s="76"/>
      <c r="M410" s="76"/>
      <c r="N410" s="76"/>
      <c r="O410" s="76"/>
      <c r="P410" s="76"/>
    </row>
    <row r="411">
      <c r="A411" s="76"/>
      <c r="B411" s="76"/>
      <c r="C411" s="76"/>
      <c r="D411" s="76"/>
      <c r="E411" s="76"/>
      <c r="F411" s="76"/>
      <c r="G411" s="76"/>
      <c r="H411" s="76"/>
      <c r="I411" s="76"/>
      <c r="J411" s="76"/>
      <c r="K411" s="76"/>
      <c r="L411" s="76"/>
      <c r="M411" s="76"/>
      <c r="N411" s="76"/>
      <c r="O411" s="76"/>
      <c r="P411" s="76"/>
    </row>
    <row r="412">
      <c r="A412" s="76"/>
      <c r="B412" s="76"/>
      <c r="C412" s="76"/>
      <c r="D412" s="76"/>
      <c r="E412" s="76"/>
      <c r="F412" s="76"/>
      <c r="G412" s="76"/>
      <c r="H412" s="76"/>
      <c r="I412" s="76"/>
      <c r="J412" s="76"/>
      <c r="K412" s="76"/>
      <c r="L412" s="76"/>
      <c r="M412" s="76"/>
      <c r="N412" s="76"/>
      <c r="O412" s="76"/>
      <c r="P412" s="76"/>
    </row>
    <row r="413">
      <c r="A413" s="76"/>
      <c r="B413" s="76"/>
      <c r="C413" s="76"/>
      <c r="D413" s="76"/>
      <c r="E413" s="76"/>
      <c r="F413" s="76"/>
      <c r="G413" s="76"/>
      <c r="H413" s="76"/>
      <c r="I413" s="76"/>
      <c r="J413" s="76"/>
      <c r="K413" s="76"/>
      <c r="L413" s="76"/>
      <c r="M413" s="76"/>
      <c r="N413" s="76"/>
      <c r="O413" s="76"/>
      <c r="P413" s="76"/>
    </row>
    <row r="414">
      <c r="A414" s="76"/>
      <c r="B414" s="76"/>
      <c r="C414" s="76"/>
      <c r="D414" s="76"/>
      <c r="E414" s="76"/>
      <c r="F414" s="76"/>
      <c r="G414" s="76"/>
      <c r="H414" s="76"/>
      <c r="I414" s="76"/>
      <c r="J414" s="76"/>
      <c r="K414" s="76"/>
      <c r="L414" s="76"/>
      <c r="M414" s="76"/>
      <c r="N414" s="76"/>
      <c r="O414" s="76"/>
      <c r="P414" s="76"/>
    </row>
    <row r="415">
      <c r="A415" s="76"/>
      <c r="B415" s="76"/>
      <c r="C415" s="76"/>
      <c r="D415" s="76"/>
      <c r="E415" s="76"/>
      <c r="F415" s="76"/>
      <c r="G415" s="76"/>
      <c r="H415" s="76"/>
      <c r="I415" s="76"/>
      <c r="J415" s="76"/>
      <c r="K415" s="76"/>
      <c r="L415" s="76"/>
      <c r="M415" s="76"/>
      <c r="N415" s="76"/>
      <c r="O415" s="76"/>
      <c r="P415" s="76"/>
    </row>
    <row r="416">
      <c r="A416" s="76"/>
      <c r="B416" s="76"/>
      <c r="C416" s="76"/>
      <c r="D416" s="76"/>
      <c r="E416" s="76"/>
      <c r="F416" s="76"/>
      <c r="G416" s="76"/>
      <c r="H416" s="76"/>
      <c r="I416" s="76"/>
      <c r="J416" s="76"/>
      <c r="K416" s="76"/>
      <c r="L416" s="76"/>
      <c r="M416" s="76"/>
      <c r="N416" s="76"/>
      <c r="O416" s="76"/>
      <c r="P416" s="76"/>
    </row>
    <row r="417">
      <c r="A417" s="76"/>
      <c r="B417" s="76"/>
      <c r="C417" s="76"/>
      <c r="D417" s="76"/>
      <c r="E417" s="76"/>
      <c r="F417" s="76"/>
      <c r="G417" s="76"/>
      <c r="H417" s="76"/>
      <c r="I417" s="76"/>
      <c r="J417" s="76"/>
      <c r="K417" s="76"/>
      <c r="L417" s="76"/>
      <c r="M417" s="76"/>
      <c r="N417" s="76"/>
      <c r="O417" s="76"/>
      <c r="P417" s="76"/>
    </row>
    <row r="418">
      <c r="A418" s="76"/>
      <c r="B418" s="76"/>
      <c r="C418" s="76"/>
      <c r="D418" s="76"/>
      <c r="E418" s="76"/>
      <c r="F418" s="76"/>
      <c r="G418" s="76"/>
      <c r="H418" s="76"/>
      <c r="I418" s="76"/>
      <c r="J418" s="76"/>
      <c r="K418" s="76"/>
      <c r="L418" s="76"/>
      <c r="M418" s="76"/>
      <c r="N418" s="76"/>
      <c r="O418" s="76"/>
      <c r="P418" s="76"/>
    </row>
    <row r="419">
      <c r="A419" s="76"/>
      <c r="B419" s="76"/>
      <c r="C419" s="76"/>
      <c r="D419" s="76"/>
      <c r="E419" s="76"/>
      <c r="F419" s="76"/>
      <c r="G419" s="76"/>
      <c r="H419" s="76"/>
      <c r="I419" s="76"/>
      <c r="J419" s="76"/>
      <c r="K419" s="76"/>
      <c r="L419" s="76"/>
      <c r="M419" s="76"/>
      <c r="N419" s="76"/>
      <c r="O419" s="76"/>
      <c r="P419" s="76"/>
    </row>
    <row r="420">
      <c r="A420" s="76"/>
      <c r="B420" s="76"/>
      <c r="C420" s="76"/>
      <c r="D420" s="76"/>
      <c r="E420" s="76"/>
      <c r="F420" s="76"/>
      <c r="G420" s="76"/>
      <c r="H420" s="76"/>
      <c r="I420" s="76"/>
      <c r="J420" s="76"/>
      <c r="K420" s="76"/>
      <c r="L420" s="76"/>
      <c r="M420" s="76"/>
      <c r="N420" s="76"/>
      <c r="O420" s="76"/>
      <c r="P420" s="76"/>
    </row>
    <row r="421">
      <c r="A421" s="76"/>
      <c r="B421" s="76"/>
      <c r="C421" s="76"/>
      <c r="D421" s="76"/>
      <c r="E421" s="76"/>
      <c r="F421" s="76"/>
      <c r="G421" s="76"/>
      <c r="H421" s="76"/>
      <c r="I421" s="76"/>
      <c r="J421" s="76"/>
      <c r="K421" s="76"/>
      <c r="L421" s="76"/>
      <c r="M421" s="76"/>
      <c r="N421" s="76"/>
      <c r="O421" s="76"/>
      <c r="P421" s="76"/>
    </row>
    <row r="422">
      <c r="A422" s="76"/>
      <c r="B422" s="76"/>
      <c r="C422" s="76"/>
      <c r="D422" s="76"/>
      <c r="E422" s="76"/>
      <c r="F422" s="76"/>
      <c r="G422" s="76"/>
      <c r="H422" s="76"/>
      <c r="I422" s="76"/>
      <c r="J422" s="76"/>
      <c r="K422" s="76"/>
      <c r="L422" s="76"/>
      <c r="M422" s="76"/>
      <c r="N422" s="76"/>
      <c r="O422" s="76"/>
      <c r="P422" s="76"/>
    </row>
    <row r="423">
      <c r="A423" s="76"/>
      <c r="B423" s="76"/>
      <c r="C423" s="76"/>
      <c r="D423" s="76"/>
      <c r="E423" s="76"/>
      <c r="F423" s="76"/>
      <c r="G423" s="76"/>
      <c r="H423" s="76"/>
      <c r="I423" s="76"/>
      <c r="J423" s="76"/>
      <c r="K423" s="76"/>
      <c r="L423" s="76"/>
      <c r="M423" s="76"/>
      <c r="N423" s="76"/>
      <c r="O423" s="76"/>
      <c r="P423" s="76"/>
    </row>
    <row r="424">
      <c r="A424" s="76"/>
      <c r="B424" s="76"/>
      <c r="C424" s="76"/>
      <c r="D424" s="76"/>
      <c r="E424" s="76"/>
      <c r="F424" s="76"/>
      <c r="G424" s="76"/>
      <c r="H424" s="76"/>
      <c r="I424" s="76"/>
      <c r="J424" s="76"/>
      <c r="K424" s="76"/>
      <c r="L424" s="76"/>
      <c r="M424" s="76"/>
      <c r="N424" s="76"/>
      <c r="O424" s="76"/>
      <c r="P424" s="76"/>
    </row>
    <row r="425">
      <c r="A425" s="76"/>
      <c r="B425" s="76"/>
      <c r="C425" s="76"/>
      <c r="D425" s="76"/>
      <c r="E425" s="76"/>
      <c r="F425" s="76"/>
      <c r="G425" s="76"/>
      <c r="H425" s="76"/>
      <c r="I425" s="76"/>
      <c r="J425" s="76"/>
      <c r="K425" s="76"/>
      <c r="L425" s="76"/>
      <c r="M425" s="76"/>
      <c r="N425" s="76"/>
      <c r="O425" s="76"/>
      <c r="P425" s="76"/>
    </row>
    <row r="426">
      <c r="A426" s="76"/>
      <c r="B426" s="76"/>
      <c r="C426" s="76"/>
      <c r="D426" s="76"/>
      <c r="E426" s="76"/>
      <c r="F426" s="76"/>
      <c r="G426" s="76"/>
      <c r="H426" s="76"/>
      <c r="I426" s="76"/>
      <c r="J426" s="76"/>
      <c r="K426" s="76"/>
      <c r="L426" s="76"/>
      <c r="M426" s="76"/>
      <c r="N426" s="76"/>
      <c r="O426" s="76"/>
      <c r="P426" s="76"/>
    </row>
    <row r="427">
      <c r="A427" s="76"/>
      <c r="B427" s="76"/>
      <c r="C427" s="76"/>
      <c r="D427" s="76"/>
      <c r="E427" s="76"/>
      <c r="F427" s="76"/>
      <c r="G427" s="76"/>
      <c r="H427" s="76"/>
      <c r="I427" s="76"/>
      <c r="J427" s="76"/>
      <c r="K427" s="76"/>
      <c r="L427" s="76"/>
      <c r="M427" s="76"/>
      <c r="N427" s="76"/>
      <c r="O427" s="76"/>
      <c r="P427" s="76"/>
    </row>
    <row r="428">
      <c r="A428" s="76"/>
      <c r="B428" s="76"/>
      <c r="C428" s="76"/>
      <c r="D428" s="76"/>
      <c r="E428" s="76"/>
      <c r="F428" s="76"/>
      <c r="G428" s="76"/>
      <c r="H428" s="76"/>
      <c r="I428" s="76"/>
      <c r="J428" s="76"/>
      <c r="K428" s="76"/>
      <c r="L428" s="76"/>
      <c r="M428" s="76"/>
      <c r="N428" s="76"/>
      <c r="O428" s="76"/>
      <c r="P428" s="76"/>
    </row>
    <row r="429">
      <c r="A429" s="76"/>
      <c r="B429" s="76"/>
      <c r="C429" s="76"/>
      <c r="D429" s="76"/>
      <c r="E429" s="76"/>
      <c r="F429" s="76"/>
      <c r="G429" s="76"/>
      <c r="H429" s="76"/>
      <c r="I429" s="76"/>
      <c r="J429" s="76"/>
      <c r="K429" s="76"/>
      <c r="L429" s="76"/>
      <c r="M429" s="76"/>
      <c r="N429" s="76"/>
      <c r="O429" s="76"/>
      <c r="P429" s="76"/>
    </row>
    <row r="430">
      <c r="A430" s="76"/>
      <c r="B430" s="76"/>
      <c r="C430" s="76"/>
      <c r="D430" s="76"/>
      <c r="E430" s="76"/>
      <c r="F430" s="76"/>
      <c r="G430" s="76"/>
      <c r="H430" s="76"/>
      <c r="I430" s="76"/>
      <c r="J430" s="76"/>
      <c r="K430" s="76"/>
      <c r="L430" s="76"/>
      <c r="M430" s="76"/>
      <c r="N430" s="76"/>
      <c r="O430" s="76"/>
      <c r="P430" s="76"/>
    </row>
    <row r="431">
      <c r="A431" s="76"/>
      <c r="B431" s="76"/>
      <c r="C431" s="76"/>
      <c r="D431" s="76"/>
      <c r="E431" s="76"/>
      <c r="F431" s="76"/>
      <c r="G431" s="76"/>
      <c r="H431" s="76"/>
      <c r="I431" s="76"/>
      <c r="J431" s="76"/>
      <c r="K431" s="76"/>
      <c r="L431" s="76"/>
      <c r="M431" s="76"/>
      <c r="N431" s="76"/>
      <c r="O431" s="76"/>
      <c r="P431" s="76"/>
    </row>
    <row r="432">
      <c r="A432" s="76"/>
      <c r="B432" s="76"/>
      <c r="C432" s="76"/>
      <c r="D432" s="76"/>
      <c r="E432" s="76"/>
      <c r="F432" s="76"/>
      <c r="G432" s="76"/>
      <c r="H432" s="76"/>
      <c r="I432" s="76"/>
      <c r="J432" s="76"/>
      <c r="K432" s="76"/>
      <c r="L432" s="76"/>
      <c r="M432" s="76"/>
      <c r="N432" s="76"/>
      <c r="O432" s="76"/>
      <c r="P432" s="76"/>
    </row>
    <row r="433">
      <c r="A433" s="76"/>
      <c r="B433" s="76"/>
      <c r="C433" s="76"/>
      <c r="D433" s="76"/>
      <c r="E433" s="76"/>
      <c r="F433" s="76"/>
      <c r="G433" s="76"/>
      <c r="H433" s="76"/>
      <c r="I433" s="76"/>
      <c r="J433" s="76"/>
      <c r="K433" s="76"/>
      <c r="L433" s="76"/>
      <c r="M433" s="76"/>
      <c r="N433" s="76"/>
      <c r="O433" s="76"/>
      <c r="P433" s="76"/>
    </row>
    <row r="434">
      <c r="A434" s="76"/>
      <c r="B434" s="76"/>
      <c r="C434" s="76"/>
      <c r="D434" s="76"/>
      <c r="E434" s="76"/>
      <c r="F434" s="76"/>
      <c r="G434" s="76"/>
      <c r="H434" s="76"/>
      <c r="I434" s="76"/>
      <c r="J434" s="76"/>
      <c r="K434" s="76"/>
      <c r="L434" s="76"/>
      <c r="M434" s="76"/>
      <c r="N434" s="76"/>
      <c r="O434" s="76"/>
      <c r="P434" s="76"/>
    </row>
    <row r="435">
      <c r="A435" s="76"/>
      <c r="B435" s="76"/>
      <c r="C435" s="76"/>
      <c r="D435" s="76"/>
      <c r="E435" s="76"/>
      <c r="F435" s="76"/>
      <c r="G435" s="76"/>
      <c r="H435" s="76"/>
      <c r="I435" s="76"/>
      <c r="J435" s="76"/>
      <c r="K435" s="76"/>
      <c r="L435" s="76"/>
      <c r="M435" s="76"/>
      <c r="N435" s="76"/>
      <c r="O435" s="76"/>
      <c r="P435" s="76"/>
    </row>
    <row r="436">
      <c r="A436" s="76"/>
      <c r="B436" s="76"/>
      <c r="C436" s="76"/>
      <c r="D436" s="76"/>
      <c r="E436" s="76"/>
      <c r="F436" s="76"/>
      <c r="G436" s="76"/>
      <c r="H436" s="76"/>
      <c r="I436" s="76"/>
      <c r="J436" s="76"/>
      <c r="K436" s="76"/>
      <c r="L436" s="76"/>
      <c r="M436" s="76"/>
      <c r="N436" s="76"/>
      <c r="O436" s="76"/>
      <c r="P436" s="76"/>
    </row>
    <row r="437">
      <c r="A437" s="76"/>
      <c r="B437" s="76"/>
      <c r="C437" s="76"/>
      <c r="D437" s="76"/>
      <c r="E437" s="76"/>
      <c r="F437" s="76"/>
      <c r="G437" s="76"/>
      <c r="H437" s="76"/>
      <c r="I437" s="76"/>
      <c r="J437" s="76"/>
      <c r="K437" s="76"/>
      <c r="L437" s="76"/>
      <c r="M437" s="76"/>
      <c r="N437" s="76"/>
      <c r="O437" s="76"/>
      <c r="P437" s="76"/>
    </row>
    <row r="438">
      <c r="A438" s="76"/>
      <c r="B438" s="76"/>
      <c r="C438" s="76"/>
      <c r="D438" s="76"/>
      <c r="E438" s="76"/>
      <c r="F438" s="76"/>
      <c r="G438" s="76"/>
      <c r="H438" s="76"/>
      <c r="I438" s="76"/>
      <c r="J438" s="76"/>
      <c r="K438" s="76"/>
      <c r="L438" s="76"/>
      <c r="M438" s="76"/>
      <c r="N438" s="76"/>
      <c r="O438" s="76"/>
      <c r="P438" s="76"/>
    </row>
    <row r="439">
      <c r="A439" s="76"/>
      <c r="B439" s="76"/>
      <c r="C439" s="76"/>
      <c r="D439" s="76"/>
      <c r="E439" s="76"/>
      <c r="F439" s="76"/>
      <c r="G439" s="76"/>
      <c r="H439" s="76"/>
      <c r="I439" s="76"/>
      <c r="J439" s="76"/>
      <c r="K439" s="76"/>
      <c r="L439" s="76"/>
      <c r="M439" s="76"/>
      <c r="N439" s="76"/>
      <c r="O439" s="76"/>
      <c r="P439" s="76"/>
    </row>
    <row r="440">
      <c r="A440" s="76"/>
      <c r="B440" s="76"/>
      <c r="C440" s="76"/>
      <c r="D440" s="76"/>
      <c r="E440" s="76"/>
      <c r="F440" s="76"/>
      <c r="G440" s="76"/>
      <c r="H440" s="76"/>
      <c r="I440" s="76"/>
      <c r="J440" s="76"/>
      <c r="K440" s="76"/>
      <c r="L440" s="76"/>
      <c r="M440" s="76"/>
      <c r="N440" s="76"/>
      <c r="O440" s="76"/>
      <c r="P440" s="76"/>
    </row>
    <row r="441">
      <c r="A441" s="76"/>
      <c r="B441" s="76"/>
      <c r="C441" s="76"/>
      <c r="D441" s="76"/>
      <c r="E441" s="76"/>
      <c r="F441" s="76"/>
      <c r="G441" s="76"/>
      <c r="H441" s="76"/>
      <c r="I441" s="76"/>
      <c r="J441" s="76"/>
      <c r="K441" s="76"/>
      <c r="L441" s="76"/>
      <c r="M441" s="76"/>
      <c r="N441" s="76"/>
      <c r="O441" s="76"/>
      <c r="P441" s="76"/>
    </row>
    <row r="442">
      <c r="A442" s="76"/>
      <c r="B442" s="76"/>
      <c r="C442" s="76"/>
      <c r="D442" s="76"/>
      <c r="E442" s="76"/>
      <c r="F442" s="76"/>
      <c r="G442" s="76"/>
      <c r="H442" s="76"/>
      <c r="I442" s="76"/>
      <c r="J442" s="76"/>
      <c r="K442" s="76"/>
      <c r="L442" s="76"/>
      <c r="M442" s="76"/>
      <c r="N442" s="76"/>
      <c r="O442" s="76"/>
      <c r="P442" s="76"/>
    </row>
    <row r="443">
      <c r="A443" s="76"/>
      <c r="B443" s="76"/>
      <c r="C443" s="76"/>
      <c r="D443" s="76"/>
      <c r="E443" s="76"/>
      <c r="F443" s="76"/>
      <c r="G443" s="76"/>
      <c r="H443" s="76"/>
      <c r="I443" s="76"/>
      <c r="J443" s="76"/>
      <c r="K443" s="76"/>
      <c r="L443" s="76"/>
      <c r="M443" s="76"/>
      <c r="N443" s="76"/>
      <c r="O443" s="76"/>
      <c r="P443" s="76"/>
    </row>
    <row r="444">
      <c r="A444" s="76"/>
      <c r="B444" s="76"/>
      <c r="C444" s="76"/>
      <c r="D444" s="76"/>
      <c r="E444" s="76"/>
      <c r="F444" s="76"/>
      <c r="G444" s="76"/>
      <c r="H444" s="76"/>
      <c r="I444" s="76"/>
      <c r="J444" s="76"/>
      <c r="K444" s="76"/>
      <c r="L444" s="76"/>
      <c r="M444" s="76"/>
      <c r="N444" s="76"/>
      <c r="O444" s="76"/>
      <c r="P444" s="76"/>
    </row>
    <row r="445">
      <c r="A445" s="76"/>
      <c r="B445" s="76"/>
      <c r="C445" s="76"/>
      <c r="D445" s="76"/>
      <c r="E445" s="76"/>
      <c r="F445" s="76"/>
      <c r="G445" s="76"/>
      <c r="H445" s="76"/>
      <c r="I445" s="76"/>
      <c r="J445" s="76"/>
      <c r="K445" s="76"/>
      <c r="L445" s="76"/>
      <c r="M445" s="76"/>
      <c r="N445" s="76"/>
      <c r="O445" s="76"/>
      <c r="P445" s="76"/>
    </row>
    <row r="446">
      <c r="A446" s="76"/>
      <c r="B446" s="76"/>
      <c r="C446" s="76"/>
      <c r="D446" s="76"/>
      <c r="E446" s="76"/>
      <c r="F446" s="76"/>
      <c r="G446" s="76"/>
      <c r="H446" s="76"/>
      <c r="I446" s="76"/>
      <c r="J446" s="76"/>
      <c r="K446" s="76"/>
      <c r="L446" s="76"/>
      <c r="M446" s="76"/>
      <c r="N446" s="76"/>
      <c r="O446" s="76"/>
      <c r="P446" s="76"/>
    </row>
    <row r="447">
      <c r="A447" s="76"/>
      <c r="B447" s="76"/>
      <c r="C447" s="76"/>
      <c r="D447" s="76"/>
      <c r="E447" s="76"/>
      <c r="F447" s="76"/>
      <c r="G447" s="76"/>
      <c r="H447" s="76"/>
      <c r="I447" s="76"/>
      <c r="J447" s="76"/>
      <c r="K447" s="76"/>
      <c r="L447" s="76"/>
      <c r="M447" s="76"/>
      <c r="N447" s="76"/>
      <c r="O447" s="76"/>
      <c r="P447" s="76"/>
    </row>
    <row r="448">
      <c r="A448" s="76"/>
      <c r="B448" s="76"/>
      <c r="C448" s="76"/>
      <c r="D448" s="76"/>
      <c r="E448" s="76"/>
      <c r="F448" s="76"/>
      <c r="G448" s="76"/>
      <c r="H448" s="76"/>
      <c r="I448" s="76"/>
      <c r="J448" s="76"/>
      <c r="K448" s="76"/>
      <c r="L448" s="76"/>
      <c r="M448" s="76"/>
      <c r="N448" s="76"/>
      <c r="O448" s="76"/>
      <c r="P448" s="76"/>
    </row>
    <row r="449">
      <c r="A449" s="76"/>
      <c r="B449" s="76"/>
      <c r="C449" s="76"/>
      <c r="D449" s="76"/>
      <c r="E449" s="76"/>
      <c r="F449" s="76"/>
      <c r="G449" s="76"/>
      <c r="H449" s="76"/>
      <c r="I449" s="76"/>
      <c r="J449" s="76"/>
      <c r="K449" s="76"/>
      <c r="L449" s="76"/>
      <c r="M449" s="76"/>
      <c r="N449" s="76"/>
      <c r="O449" s="76"/>
      <c r="P449" s="76"/>
    </row>
    <row r="450">
      <c r="A450" s="76"/>
      <c r="B450" s="76"/>
      <c r="C450" s="76"/>
      <c r="D450" s="76"/>
      <c r="E450" s="76"/>
      <c r="F450" s="76"/>
      <c r="G450" s="76"/>
      <c r="H450" s="76"/>
      <c r="I450" s="76"/>
      <c r="J450" s="76"/>
      <c r="K450" s="76"/>
      <c r="L450" s="76"/>
      <c r="M450" s="76"/>
      <c r="N450" s="76"/>
      <c r="O450" s="76"/>
      <c r="P450" s="76"/>
    </row>
    <row r="451">
      <c r="A451" s="76"/>
      <c r="B451" s="76"/>
      <c r="C451" s="76"/>
      <c r="D451" s="76"/>
      <c r="E451" s="76"/>
      <c r="F451" s="76"/>
      <c r="G451" s="76"/>
      <c r="H451" s="76"/>
      <c r="I451" s="76"/>
      <c r="J451" s="76"/>
      <c r="K451" s="76"/>
      <c r="L451" s="76"/>
      <c r="M451" s="76"/>
      <c r="N451" s="76"/>
      <c r="O451" s="76"/>
      <c r="P451" s="76"/>
    </row>
    <row r="452">
      <c r="A452" s="76"/>
      <c r="B452" s="76"/>
      <c r="C452" s="76"/>
      <c r="D452" s="76"/>
      <c r="E452" s="76"/>
      <c r="F452" s="76"/>
      <c r="G452" s="76"/>
      <c r="H452" s="76"/>
      <c r="I452" s="76"/>
      <c r="J452" s="76"/>
      <c r="K452" s="76"/>
      <c r="L452" s="76"/>
      <c r="M452" s="76"/>
      <c r="N452" s="76"/>
      <c r="O452" s="76"/>
      <c r="P452" s="76"/>
    </row>
    <row r="453">
      <c r="A453" s="76"/>
      <c r="B453" s="76"/>
      <c r="C453" s="76"/>
      <c r="D453" s="76"/>
      <c r="E453" s="76"/>
      <c r="F453" s="76"/>
      <c r="G453" s="76"/>
      <c r="H453" s="76"/>
      <c r="I453" s="76"/>
      <c r="J453" s="76"/>
      <c r="K453" s="76"/>
      <c r="L453" s="76"/>
      <c r="M453" s="76"/>
      <c r="N453" s="76"/>
      <c r="O453" s="76"/>
      <c r="P453" s="76"/>
    </row>
    <row r="454">
      <c r="A454" s="76"/>
      <c r="B454" s="76"/>
      <c r="C454" s="76"/>
      <c r="D454" s="76"/>
      <c r="E454" s="76"/>
      <c r="F454" s="76"/>
      <c r="G454" s="76"/>
      <c r="H454" s="76"/>
      <c r="I454" s="76"/>
      <c r="J454" s="76"/>
      <c r="K454" s="76"/>
      <c r="L454" s="76"/>
      <c r="M454" s="76"/>
      <c r="N454" s="76"/>
      <c r="O454" s="76"/>
      <c r="P454" s="76"/>
    </row>
    <row r="455">
      <c r="A455" s="76"/>
      <c r="B455" s="76"/>
      <c r="C455" s="76"/>
      <c r="D455" s="76"/>
      <c r="E455" s="76"/>
      <c r="F455" s="76"/>
      <c r="G455" s="76"/>
      <c r="H455" s="76"/>
      <c r="I455" s="76"/>
      <c r="J455" s="76"/>
      <c r="K455" s="76"/>
      <c r="L455" s="76"/>
      <c r="M455" s="76"/>
      <c r="N455" s="76"/>
      <c r="O455" s="76"/>
      <c r="P455" s="76"/>
    </row>
    <row r="456">
      <c r="A456" s="76"/>
      <c r="B456" s="76"/>
      <c r="C456" s="76"/>
      <c r="D456" s="76"/>
      <c r="E456" s="76"/>
      <c r="F456" s="76"/>
      <c r="G456" s="76"/>
      <c r="H456" s="76"/>
      <c r="I456" s="76"/>
      <c r="J456" s="76"/>
      <c r="K456" s="76"/>
      <c r="L456" s="76"/>
      <c r="M456" s="76"/>
      <c r="N456" s="76"/>
      <c r="O456" s="76"/>
      <c r="P456" s="76"/>
    </row>
    <row r="457">
      <c r="A457" s="76"/>
      <c r="B457" s="76"/>
      <c r="C457" s="76"/>
      <c r="D457" s="76"/>
      <c r="E457" s="76"/>
      <c r="F457" s="76"/>
      <c r="G457" s="76"/>
      <c r="H457" s="76"/>
      <c r="I457" s="76"/>
      <c r="J457" s="76"/>
      <c r="K457" s="76"/>
      <c r="L457" s="76"/>
      <c r="M457" s="76"/>
      <c r="N457" s="76"/>
      <c r="O457" s="76"/>
      <c r="P457" s="76"/>
    </row>
    <row r="458">
      <c r="A458" s="76"/>
      <c r="B458" s="76"/>
      <c r="C458" s="76"/>
      <c r="D458" s="76"/>
      <c r="E458" s="76"/>
      <c r="F458" s="76"/>
      <c r="G458" s="76"/>
      <c r="H458" s="76"/>
      <c r="I458" s="76"/>
      <c r="J458" s="76"/>
      <c r="K458" s="76"/>
      <c r="L458" s="76"/>
      <c r="M458" s="76"/>
      <c r="N458" s="76"/>
      <c r="O458" s="76"/>
      <c r="P458" s="76"/>
    </row>
    <row r="459">
      <c r="A459" s="76"/>
      <c r="B459" s="76"/>
      <c r="C459" s="76"/>
      <c r="D459" s="76"/>
      <c r="E459" s="76"/>
      <c r="F459" s="76"/>
      <c r="G459" s="76"/>
      <c r="H459" s="76"/>
      <c r="I459" s="76"/>
      <c r="J459" s="76"/>
      <c r="K459" s="76"/>
      <c r="L459" s="76"/>
      <c r="M459" s="76"/>
      <c r="N459" s="76"/>
      <c r="O459" s="76"/>
      <c r="P459" s="76"/>
    </row>
    <row r="460">
      <c r="A460" s="76"/>
      <c r="B460" s="76"/>
      <c r="C460" s="76"/>
      <c r="D460" s="76"/>
      <c r="E460" s="76"/>
      <c r="F460" s="76"/>
      <c r="G460" s="76"/>
      <c r="H460" s="76"/>
      <c r="I460" s="76"/>
      <c r="J460" s="76"/>
      <c r="K460" s="76"/>
      <c r="L460" s="76"/>
      <c r="M460" s="76"/>
      <c r="N460" s="76"/>
      <c r="O460" s="76"/>
      <c r="P460" s="76"/>
    </row>
    <row r="461">
      <c r="A461" s="76"/>
      <c r="B461" s="76"/>
      <c r="C461" s="76"/>
      <c r="D461" s="76"/>
      <c r="E461" s="76"/>
      <c r="F461" s="76"/>
      <c r="G461" s="76"/>
      <c r="H461" s="76"/>
      <c r="I461" s="76"/>
      <c r="J461" s="76"/>
      <c r="K461" s="76"/>
      <c r="L461" s="76"/>
      <c r="M461" s="76"/>
      <c r="N461" s="76"/>
      <c r="O461" s="76"/>
      <c r="P461" s="76"/>
    </row>
    <row r="462">
      <c r="A462" s="76"/>
      <c r="B462" s="76"/>
      <c r="C462" s="76"/>
      <c r="D462" s="76"/>
      <c r="E462" s="76"/>
      <c r="F462" s="76"/>
      <c r="G462" s="76"/>
      <c r="H462" s="76"/>
      <c r="I462" s="76"/>
      <c r="J462" s="76"/>
      <c r="K462" s="76"/>
      <c r="L462" s="76"/>
      <c r="M462" s="76"/>
      <c r="N462" s="76"/>
      <c r="O462" s="76"/>
      <c r="P462" s="76"/>
    </row>
    <row r="463">
      <c r="A463" s="76"/>
      <c r="B463" s="76"/>
      <c r="C463" s="76"/>
      <c r="D463" s="76"/>
      <c r="E463" s="76"/>
      <c r="F463" s="76"/>
      <c r="G463" s="76"/>
      <c r="H463" s="76"/>
      <c r="I463" s="76"/>
      <c r="J463" s="76"/>
      <c r="K463" s="76"/>
      <c r="L463" s="76"/>
      <c r="M463" s="76"/>
      <c r="N463" s="76"/>
      <c r="O463" s="76"/>
      <c r="P463" s="76"/>
    </row>
    <row r="464">
      <c r="A464" s="76"/>
      <c r="B464" s="76"/>
      <c r="C464" s="76"/>
      <c r="D464" s="76"/>
      <c r="E464" s="76"/>
      <c r="F464" s="76"/>
      <c r="G464" s="76"/>
      <c r="H464" s="76"/>
      <c r="I464" s="76"/>
      <c r="J464" s="76"/>
      <c r="K464" s="76"/>
      <c r="L464" s="76"/>
      <c r="M464" s="76"/>
      <c r="N464" s="76"/>
      <c r="O464" s="76"/>
      <c r="P464" s="76"/>
    </row>
    <row r="465">
      <c r="A465" s="76"/>
      <c r="B465" s="76"/>
      <c r="C465" s="76"/>
      <c r="D465" s="76"/>
      <c r="E465" s="76"/>
      <c r="F465" s="76"/>
      <c r="G465" s="76"/>
      <c r="H465" s="76"/>
      <c r="I465" s="76"/>
      <c r="J465" s="76"/>
      <c r="K465" s="76"/>
      <c r="L465" s="76"/>
      <c r="M465" s="76"/>
      <c r="N465" s="76"/>
      <c r="O465" s="76"/>
      <c r="P465" s="76"/>
    </row>
    <row r="466">
      <c r="A466" s="76"/>
      <c r="B466" s="76"/>
      <c r="C466" s="76"/>
      <c r="D466" s="76"/>
      <c r="E466" s="76"/>
      <c r="F466" s="76"/>
      <c r="G466" s="76"/>
      <c r="H466" s="76"/>
      <c r="I466" s="76"/>
      <c r="J466" s="76"/>
      <c r="K466" s="76"/>
      <c r="L466" s="76"/>
      <c r="M466" s="76"/>
      <c r="N466" s="76"/>
      <c r="O466" s="76"/>
      <c r="P466" s="76"/>
    </row>
    <row r="467">
      <c r="A467" s="76"/>
      <c r="B467" s="76"/>
      <c r="C467" s="76"/>
      <c r="D467" s="76"/>
      <c r="E467" s="76"/>
      <c r="F467" s="76"/>
      <c r="G467" s="76"/>
      <c r="H467" s="76"/>
      <c r="I467" s="76"/>
      <c r="J467" s="76"/>
      <c r="K467" s="76"/>
      <c r="L467" s="76"/>
      <c r="M467" s="76"/>
      <c r="N467" s="76"/>
      <c r="O467" s="76"/>
      <c r="P467" s="76"/>
    </row>
    <row r="468">
      <c r="A468" s="76"/>
      <c r="B468" s="76"/>
      <c r="C468" s="76"/>
      <c r="D468" s="76"/>
      <c r="E468" s="76"/>
      <c r="F468" s="76"/>
      <c r="G468" s="76"/>
      <c r="H468" s="76"/>
      <c r="I468" s="76"/>
      <c r="J468" s="76"/>
      <c r="K468" s="76"/>
      <c r="L468" s="76"/>
      <c r="M468" s="76"/>
      <c r="N468" s="76"/>
      <c r="O468" s="76"/>
      <c r="P468" s="76"/>
    </row>
    <row r="469">
      <c r="A469" s="76"/>
      <c r="B469" s="76"/>
      <c r="C469" s="76"/>
      <c r="D469" s="76"/>
      <c r="E469" s="76"/>
      <c r="F469" s="76"/>
      <c r="G469" s="76"/>
      <c r="H469" s="76"/>
      <c r="I469" s="76"/>
      <c r="J469" s="76"/>
      <c r="K469" s="76"/>
      <c r="L469" s="76"/>
      <c r="M469" s="76"/>
      <c r="N469" s="76"/>
      <c r="O469" s="76"/>
      <c r="P469" s="76"/>
    </row>
    <row r="470">
      <c r="A470" s="76"/>
      <c r="B470" s="76"/>
      <c r="C470" s="76"/>
      <c r="D470" s="76"/>
      <c r="E470" s="76"/>
      <c r="F470" s="76"/>
      <c r="G470" s="76"/>
      <c r="H470" s="76"/>
      <c r="I470" s="76"/>
      <c r="J470" s="76"/>
      <c r="K470" s="76"/>
      <c r="L470" s="76"/>
      <c r="M470" s="76"/>
      <c r="N470" s="76"/>
      <c r="O470" s="76"/>
      <c r="P470" s="76"/>
    </row>
    <row r="471">
      <c r="A471" s="76"/>
      <c r="B471" s="76"/>
      <c r="C471" s="76"/>
      <c r="D471" s="76"/>
      <c r="E471" s="76"/>
      <c r="F471" s="76"/>
      <c r="G471" s="76"/>
      <c r="H471" s="76"/>
      <c r="I471" s="76"/>
      <c r="J471" s="76"/>
      <c r="K471" s="76"/>
      <c r="L471" s="76"/>
      <c r="M471" s="76"/>
      <c r="N471" s="76"/>
      <c r="O471" s="76"/>
      <c r="P471" s="76"/>
    </row>
    <row r="472">
      <c r="A472" s="76"/>
      <c r="B472" s="76"/>
      <c r="C472" s="76"/>
      <c r="D472" s="76"/>
      <c r="E472" s="76"/>
      <c r="F472" s="76"/>
      <c r="G472" s="76"/>
      <c r="H472" s="76"/>
      <c r="I472" s="76"/>
      <c r="J472" s="76"/>
      <c r="K472" s="76"/>
      <c r="L472" s="76"/>
      <c r="M472" s="76"/>
      <c r="N472" s="76"/>
      <c r="O472" s="76"/>
      <c r="P472" s="76"/>
    </row>
    <row r="473">
      <c r="A473" s="76"/>
      <c r="B473" s="76"/>
      <c r="C473" s="76"/>
      <c r="D473" s="76"/>
      <c r="E473" s="76"/>
      <c r="F473" s="76"/>
      <c r="G473" s="76"/>
      <c r="H473" s="76"/>
      <c r="I473" s="76"/>
      <c r="J473" s="76"/>
      <c r="K473" s="76"/>
      <c r="L473" s="76"/>
      <c r="M473" s="76"/>
      <c r="N473" s="76"/>
      <c r="O473" s="76"/>
      <c r="P473" s="76"/>
    </row>
    <row r="474">
      <c r="A474" s="76"/>
      <c r="B474" s="76"/>
      <c r="C474" s="76"/>
      <c r="D474" s="76"/>
      <c r="E474" s="76"/>
      <c r="F474" s="76"/>
      <c r="G474" s="76"/>
      <c r="H474" s="76"/>
      <c r="I474" s="76"/>
      <c r="J474" s="76"/>
      <c r="K474" s="76"/>
      <c r="L474" s="76"/>
      <c r="M474" s="76"/>
      <c r="N474" s="76"/>
      <c r="O474" s="76"/>
      <c r="P474" s="76"/>
    </row>
    <row r="475">
      <c r="A475" s="76"/>
      <c r="B475" s="76"/>
      <c r="C475" s="76"/>
      <c r="D475" s="76"/>
      <c r="E475" s="76"/>
      <c r="F475" s="76"/>
      <c r="G475" s="76"/>
      <c r="H475" s="76"/>
      <c r="I475" s="76"/>
      <c r="J475" s="76"/>
      <c r="K475" s="76"/>
      <c r="L475" s="76"/>
      <c r="M475" s="76"/>
      <c r="N475" s="76"/>
      <c r="O475" s="76"/>
      <c r="P475" s="76"/>
    </row>
    <row r="476">
      <c r="A476" s="76"/>
      <c r="B476" s="76"/>
      <c r="C476" s="76"/>
      <c r="D476" s="76"/>
      <c r="E476" s="76"/>
      <c r="F476" s="76"/>
      <c r="G476" s="76"/>
      <c r="H476" s="76"/>
      <c r="I476" s="76"/>
      <c r="J476" s="76"/>
      <c r="K476" s="76"/>
      <c r="L476" s="76"/>
      <c r="M476" s="76"/>
      <c r="N476" s="76"/>
      <c r="O476" s="76"/>
      <c r="P476" s="76"/>
    </row>
    <row r="477">
      <c r="A477" s="76"/>
      <c r="B477" s="76"/>
      <c r="C477" s="76"/>
      <c r="D477" s="76"/>
      <c r="E477" s="76"/>
      <c r="F477" s="76"/>
      <c r="G477" s="76"/>
      <c r="H477" s="76"/>
      <c r="I477" s="76"/>
      <c r="J477" s="76"/>
      <c r="K477" s="76"/>
      <c r="L477" s="76"/>
      <c r="M477" s="76"/>
      <c r="N477" s="76"/>
      <c r="O477" s="76"/>
      <c r="P477" s="76"/>
    </row>
    <row r="478">
      <c r="A478" s="76"/>
      <c r="B478" s="76"/>
      <c r="C478" s="76"/>
      <c r="D478" s="76"/>
      <c r="E478" s="76"/>
      <c r="F478" s="76"/>
      <c r="G478" s="76"/>
      <c r="H478" s="76"/>
      <c r="I478" s="76"/>
      <c r="J478" s="76"/>
      <c r="K478" s="76"/>
      <c r="L478" s="76"/>
      <c r="M478" s="76"/>
      <c r="N478" s="76"/>
      <c r="O478" s="76"/>
      <c r="P478" s="76"/>
    </row>
    <row r="479">
      <c r="A479" s="76"/>
      <c r="B479" s="76"/>
      <c r="C479" s="76"/>
      <c r="D479" s="76"/>
      <c r="E479" s="76"/>
      <c r="F479" s="76"/>
      <c r="G479" s="76"/>
      <c r="H479" s="76"/>
      <c r="I479" s="76"/>
      <c r="J479" s="76"/>
      <c r="K479" s="76"/>
      <c r="L479" s="76"/>
      <c r="M479" s="76"/>
      <c r="N479" s="76"/>
      <c r="O479" s="76"/>
      <c r="P479" s="76"/>
    </row>
    <row r="480">
      <c r="A480" s="76"/>
      <c r="B480" s="76"/>
      <c r="C480" s="76"/>
      <c r="D480" s="76"/>
      <c r="E480" s="76"/>
      <c r="F480" s="76"/>
      <c r="G480" s="76"/>
      <c r="H480" s="76"/>
      <c r="I480" s="76"/>
      <c r="J480" s="76"/>
      <c r="K480" s="76"/>
      <c r="L480" s="76"/>
      <c r="M480" s="76"/>
      <c r="N480" s="76"/>
      <c r="O480" s="76"/>
      <c r="P480" s="76"/>
    </row>
    <row r="481">
      <c r="A481" s="76"/>
      <c r="B481" s="76"/>
      <c r="C481" s="76"/>
      <c r="D481" s="76"/>
      <c r="E481" s="76"/>
      <c r="F481" s="76"/>
      <c r="G481" s="76"/>
      <c r="H481" s="76"/>
      <c r="I481" s="76"/>
      <c r="J481" s="76"/>
      <c r="K481" s="76"/>
      <c r="L481" s="76"/>
      <c r="M481" s="76"/>
      <c r="N481" s="76"/>
      <c r="O481" s="76"/>
      <c r="P481" s="76"/>
    </row>
    <row r="482">
      <c r="A482" s="76"/>
      <c r="B482" s="76"/>
      <c r="C482" s="76"/>
      <c r="D482" s="76"/>
      <c r="E482" s="76"/>
      <c r="F482" s="76"/>
      <c r="G482" s="76"/>
      <c r="H482" s="76"/>
      <c r="I482" s="76"/>
      <c r="J482" s="76"/>
      <c r="K482" s="76"/>
      <c r="L482" s="76"/>
      <c r="M482" s="76"/>
      <c r="N482" s="76"/>
      <c r="O482" s="76"/>
      <c r="P482" s="76"/>
    </row>
    <row r="483">
      <c r="A483" s="76"/>
      <c r="B483" s="76"/>
      <c r="C483" s="76"/>
      <c r="D483" s="76"/>
      <c r="E483" s="76"/>
      <c r="F483" s="76"/>
      <c r="G483" s="76"/>
      <c r="H483" s="76"/>
      <c r="I483" s="76"/>
      <c r="J483" s="76"/>
      <c r="K483" s="76"/>
      <c r="L483" s="76"/>
      <c r="M483" s="76"/>
      <c r="N483" s="76"/>
      <c r="O483" s="76"/>
      <c r="P483" s="76"/>
    </row>
    <row r="484">
      <c r="A484" s="76"/>
      <c r="B484" s="76"/>
      <c r="C484" s="76"/>
      <c r="D484" s="76"/>
      <c r="E484" s="76"/>
      <c r="F484" s="76"/>
      <c r="G484" s="76"/>
      <c r="H484" s="76"/>
      <c r="I484" s="76"/>
      <c r="J484" s="76"/>
      <c r="K484" s="76"/>
      <c r="L484" s="76"/>
      <c r="M484" s="76"/>
      <c r="N484" s="76"/>
      <c r="O484" s="76"/>
      <c r="P484" s="76"/>
    </row>
    <row r="485">
      <c r="A485" s="76"/>
      <c r="B485" s="76"/>
      <c r="C485" s="76"/>
      <c r="D485" s="76"/>
      <c r="E485" s="76"/>
      <c r="F485" s="76"/>
      <c r="G485" s="76"/>
      <c r="H485" s="76"/>
      <c r="I485" s="76"/>
      <c r="J485" s="76"/>
      <c r="K485" s="76"/>
      <c r="L485" s="76"/>
      <c r="M485" s="76"/>
      <c r="N485" s="76"/>
      <c r="O485" s="76"/>
      <c r="P485" s="76"/>
    </row>
    <row r="486">
      <c r="A486" s="76"/>
      <c r="B486" s="76"/>
      <c r="C486" s="76"/>
      <c r="D486" s="76"/>
      <c r="E486" s="76"/>
      <c r="F486" s="76"/>
      <c r="G486" s="76"/>
      <c r="H486" s="76"/>
      <c r="I486" s="76"/>
      <c r="J486" s="76"/>
      <c r="K486" s="76"/>
      <c r="L486" s="76"/>
      <c r="M486" s="76"/>
      <c r="N486" s="76"/>
      <c r="O486" s="76"/>
      <c r="P486" s="76"/>
    </row>
    <row r="487">
      <c r="A487" s="76"/>
      <c r="B487" s="76"/>
      <c r="C487" s="76"/>
      <c r="D487" s="76"/>
      <c r="E487" s="76"/>
      <c r="F487" s="76"/>
      <c r="G487" s="76"/>
      <c r="H487" s="76"/>
      <c r="I487" s="76"/>
      <c r="J487" s="76"/>
      <c r="K487" s="76"/>
      <c r="L487" s="76"/>
      <c r="M487" s="76"/>
      <c r="N487" s="76"/>
      <c r="O487" s="76"/>
      <c r="P487" s="76"/>
    </row>
    <row r="488">
      <c r="A488" s="76"/>
      <c r="B488" s="76"/>
      <c r="C488" s="76"/>
      <c r="D488" s="76"/>
      <c r="E488" s="76"/>
      <c r="F488" s="76"/>
      <c r="G488" s="76"/>
      <c r="H488" s="76"/>
      <c r="I488" s="76"/>
      <c r="J488" s="76"/>
      <c r="K488" s="76"/>
      <c r="L488" s="76"/>
      <c r="M488" s="76"/>
      <c r="N488" s="76"/>
      <c r="O488" s="76"/>
      <c r="P488" s="76"/>
    </row>
    <row r="489">
      <c r="A489" s="76"/>
      <c r="B489" s="76"/>
      <c r="C489" s="76"/>
      <c r="D489" s="76"/>
      <c r="E489" s="76"/>
      <c r="F489" s="76"/>
      <c r="G489" s="76"/>
      <c r="H489" s="76"/>
      <c r="I489" s="76"/>
      <c r="J489" s="76"/>
      <c r="K489" s="76"/>
      <c r="L489" s="76"/>
      <c r="M489" s="76"/>
      <c r="N489" s="76"/>
      <c r="O489" s="76"/>
      <c r="P489" s="76"/>
    </row>
    <row r="490">
      <c r="A490" s="76"/>
      <c r="B490" s="76"/>
      <c r="C490" s="76"/>
      <c r="D490" s="76"/>
      <c r="E490" s="76"/>
      <c r="F490" s="76"/>
      <c r="G490" s="76"/>
      <c r="H490" s="76"/>
      <c r="I490" s="76"/>
      <c r="J490" s="76"/>
      <c r="K490" s="76"/>
      <c r="L490" s="76"/>
      <c r="M490" s="76"/>
      <c r="N490" s="76"/>
      <c r="O490" s="76"/>
      <c r="P490" s="76"/>
    </row>
    <row r="491">
      <c r="A491" s="76"/>
      <c r="B491" s="76"/>
      <c r="C491" s="76"/>
      <c r="D491" s="76"/>
      <c r="E491" s="76"/>
      <c r="F491" s="76"/>
      <c r="G491" s="76"/>
      <c r="H491" s="76"/>
      <c r="I491" s="76"/>
      <c r="J491" s="76"/>
      <c r="K491" s="76"/>
      <c r="L491" s="76"/>
      <c r="M491" s="76"/>
      <c r="N491" s="76"/>
      <c r="O491" s="76"/>
      <c r="P491" s="76"/>
    </row>
    <row r="492">
      <c r="A492" s="76"/>
      <c r="B492" s="76"/>
      <c r="C492" s="76"/>
      <c r="D492" s="76"/>
      <c r="E492" s="76"/>
      <c r="F492" s="76"/>
      <c r="G492" s="76"/>
      <c r="H492" s="76"/>
      <c r="I492" s="76"/>
      <c r="J492" s="76"/>
      <c r="K492" s="76"/>
      <c r="L492" s="76"/>
      <c r="M492" s="76"/>
      <c r="N492" s="76"/>
      <c r="O492" s="76"/>
      <c r="P492" s="76"/>
    </row>
    <row r="493">
      <c r="A493" s="76"/>
      <c r="B493" s="76"/>
      <c r="C493" s="76"/>
      <c r="D493" s="76"/>
      <c r="E493" s="76"/>
      <c r="F493" s="76"/>
      <c r="G493" s="76"/>
      <c r="H493" s="76"/>
      <c r="I493" s="76"/>
      <c r="J493" s="76"/>
      <c r="K493" s="76"/>
      <c r="L493" s="76"/>
      <c r="M493" s="76"/>
      <c r="N493" s="76"/>
      <c r="O493" s="76"/>
      <c r="P493" s="76"/>
    </row>
    <row r="494">
      <c r="A494" s="76"/>
      <c r="B494" s="76"/>
      <c r="C494" s="76"/>
      <c r="D494" s="76"/>
      <c r="E494" s="76"/>
      <c r="F494" s="76"/>
      <c r="G494" s="76"/>
      <c r="H494" s="76"/>
      <c r="I494" s="76"/>
      <c r="J494" s="76"/>
      <c r="K494" s="76"/>
      <c r="L494" s="76"/>
      <c r="M494" s="76"/>
      <c r="N494" s="76"/>
      <c r="O494" s="76"/>
      <c r="P494" s="76"/>
    </row>
    <row r="495">
      <c r="A495" s="76"/>
      <c r="B495" s="76"/>
      <c r="C495" s="76"/>
      <c r="D495" s="76"/>
      <c r="E495" s="76"/>
      <c r="F495" s="76"/>
      <c r="G495" s="76"/>
      <c r="H495" s="76"/>
      <c r="I495" s="76"/>
      <c r="J495" s="76"/>
      <c r="K495" s="76"/>
      <c r="L495" s="76"/>
      <c r="M495" s="76"/>
      <c r="N495" s="76"/>
      <c r="O495" s="76"/>
      <c r="P495" s="76"/>
    </row>
    <row r="496">
      <c r="A496" s="76"/>
      <c r="B496" s="76"/>
      <c r="C496" s="76"/>
      <c r="D496" s="76"/>
      <c r="E496" s="76"/>
      <c r="F496" s="76"/>
      <c r="G496" s="76"/>
      <c r="H496" s="76"/>
      <c r="I496" s="76"/>
      <c r="J496" s="76"/>
      <c r="K496" s="76"/>
      <c r="L496" s="76"/>
      <c r="M496" s="76"/>
      <c r="N496" s="76"/>
      <c r="O496" s="76"/>
      <c r="P496" s="76"/>
    </row>
    <row r="497">
      <c r="A497" s="76"/>
      <c r="B497" s="76"/>
      <c r="C497" s="76"/>
      <c r="D497" s="76"/>
      <c r="E497" s="76"/>
      <c r="F497" s="76"/>
      <c r="G497" s="76"/>
      <c r="H497" s="76"/>
      <c r="I497" s="76"/>
      <c r="J497" s="76"/>
      <c r="K497" s="76"/>
      <c r="L497" s="76"/>
      <c r="M497" s="76"/>
      <c r="N497" s="76"/>
      <c r="O497" s="76"/>
      <c r="P497" s="76"/>
    </row>
    <row r="498">
      <c r="A498" s="76"/>
      <c r="B498" s="76"/>
      <c r="C498" s="76"/>
      <c r="D498" s="76"/>
      <c r="E498" s="76"/>
      <c r="F498" s="76"/>
      <c r="G498" s="76"/>
      <c r="H498" s="76"/>
      <c r="I498" s="76"/>
      <c r="J498" s="76"/>
      <c r="K498" s="76"/>
      <c r="L498" s="76"/>
      <c r="M498" s="76"/>
      <c r="N498" s="76"/>
      <c r="O498" s="76"/>
      <c r="P498" s="76"/>
    </row>
    <row r="499">
      <c r="A499" s="76"/>
      <c r="B499" s="76"/>
      <c r="C499" s="76"/>
      <c r="D499" s="76"/>
      <c r="E499" s="76"/>
      <c r="F499" s="76"/>
      <c r="G499" s="76"/>
      <c r="H499" s="76"/>
      <c r="I499" s="76"/>
      <c r="J499" s="76"/>
      <c r="K499" s="76"/>
      <c r="L499" s="76"/>
      <c r="M499" s="76"/>
      <c r="N499" s="76"/>
      <c r="O499" s="76"/>
      <c r="P499" s="76"/>
    </row>
    <row r="500">
      <c r="A500" s="76"/>
      <c r="B500" s="76"/>
      <c r="C500" s="76"/>
      <c r="D500" s="76"/>
      <c r="E500" s="76"/>
      <c r="F500" s="76"/>
      <c r="G500" s="76"/>
      <c r="H500" s="76"/>
      <c r="I500" s="76"/>
      <c r="J500" s="76"/>
      <c r="K500" s="76"/>
      <c r="L500" s="76"/>
      <c r="M500" s="76"/>
      <c r="N500" s="76"/>
      <c r="O500" s="76"/>
      <c r="P500" s="76"/>
    </row>
    <row r="501">
      <c r="A501" s="76"/>
      <c r="B501" s="76"/>
      <c r="C501" s="76"/>
      <c r="D501" s="76"/>
      <c r="E501" s="76"/>
      <c r="F501" s="76"/>
      <c r="G501" s="76"/>
      <c r="H501" s="76"/>
      <c r="I501" s="76"/>
      <c r="J501" s="76"/>
      <c r="K501" s="76"/>
      <c r="L501" s="76"/>
      <c r="M501" s="76"/>
      <c r="N501" s="76"/>
      <c r="O501" s="76"/>
      <c r="P501" s="76"/>
    </row>
    <row r="502">
      <c r="A502" s="76"/>
      <c r="B502" s="76"/>
      <c r="C502" s="76"/>
      <c r="D502" s="76"/>
      <c r="E502" s="76"/>
      <c r="F502" s="76"/>
      <c r="G502" s="76"/>
      <c r="H502" s="76"/>
      <c r="I502" s="76"/>
      <c r="J502" s="76"/>
      <c r="K502" s="76"/>
      <c r="L502" s="76"/>
      <c r="M502" s="76"/>
      <c r="N502" s="76"/>
      <c r="O502" s="76"/>
      <c r="P502" s="76"/>
    </row>
    <row r="503">
      <c r="A503" s="76"/>
      <c r="B503" s="76"/>
      <c r="C503" s="76"/>
      <c r="D503" s="76"/>
      <c r="E503" s="76"/>
      <c r="F503" s="76"/>
      <c r="G503" s="76"/>
      <c r="H503" s="76"/>
      <c r="I503" s="76"/>
      <c r="J503" s="76"/>
      <c r="K503" s="76"/>
      <c r="L503" s="76"/>
      <c r="M503" s="76"/>
      <c r="N503" s="76"/>
      <c r="O503" s="76"/>
      <c r="P503" s="76"/>
    </row>
    <row r="504">
      <c r="A504" s="76"/>
      <c r="B504" s="76"/>
      <c r="C504" s="76"/>
      <c r="D504" s="76"/>
      <c r="E504" s="76"/>
      <c r="F504" s="76"/>
      <c r="G504" s="76"/>
      <c r="H504" s="76"/>
      <c r="I504" s="76"/>
      <c r="J504" s="76"/>
      <c r="K504" s="76"/>
      <c r="L504" s="76"/>
      <c r="M504" s="76"/>
      <c r="N504" s="76"/>
      <c r="O504" s="76"/>
      <c r="P504" s="76"/>
    </row>
    <row r="505">
      <c r="A505" s="76"/>
      <c r="B505" s="76"/>
      <c r="C505" s="76"/>
      <c r="D505" s="76"/>
      <c r="E505" s="76"/>
      <c r="F505" s="76"/>
      <c r="G505" s="76"/>
      <c r="H505" s="76"/>
      <c r="I505" s="76"/>
      <c r="J505" s="76"/>
      <c r="K505" s="76"/>
      <c r="L505" s="76"/>
      <c r="M505" s="76"/>
      <c r="N505" s="76"/>
      <c r="O505" s="76"/>
      <c r="P505" s="76"/>
    </row>
    <row r="506">
      <c r="A506" s="76"/>
      <c r="B506" s="76"/>
      <c r="C506" s="76"/>
      <c r="D506" s="76"/>
      <c r="E506" s="76"/>
      <c r="F506" s="76"/>
      <c r="G506" s="76"/>
      <c r="H506" s="76"/>
      <c r="I506" s="76"/>
      <c r="J506" s="76"/>
      <c r="K506" s="76"/>
      <c r="L506" s="76"/>
      <c r="M506" s="76"/>
      <c r="N506" s="76"/>
      <c r="O506" s="76"/>
      <c r="P506" s="76"/>
    </row>
    <row r="507">
      <c r="A507" s="76"/>
      <c r="B507" s="76"/>
      <c r="C507" s="76"/>
      <c r="D507" s="76"/>
      <c r="E507" s="76"/>
      <c r="F507" s="76"/>
      <c r="G507" s="76"/>
      <c r="H507" s="76"/>
      <c r="I507" s="76"/>
      <c r="J507" s="76"/>
      <c r="K507" s="76"/>
      <c r="L507" s="76"/>
      <c r="M507" s="76"/>
      <c r="N507" s="76"/>
      <c r="O507" s="76"/>
      <c r="P507" s="76"/>
    </row>
    <row r="508">
      <c r="A508" s="76"/>
      <c r="B508" s="76"/>
      <c r="C508" s="76"/>
      <c r="D508" s="76"/>
      <c r="E508" s="76"/>
      <c r="F508" s="76"/>
      <c r="G508" s="76"/>
      <c r="H508" s="76"/>
      <c r="I508" s="76"/>
      <c r="J508" s="76"/>
      <c r="K508" s="76"/>
      <c r="L508" s="76"/>
      <c r="M508" s="76"/>
      <c r="N508" s="76"/>
      <c r="O508" s="76"/>
      <c r="P508" s="76"/>
    </row>
    <row r="509">
      <c r="A509" s="76"/>
      <c r="B509" s="76"/>
      <c r="C509" s="76"/>
      <c r="D509" s="76"/>
      <c r="E509" s="76"/>
      <c r="F509" s="76"/>
      <c r="G509" s="76"/>
      <c r="H509" s="76"/>
      <c r="I509" s="76"/>
      <c r="J509" s="76"/>
      <c r="K509" s="76"/>
      <c r="L509" s="76"/>
      <c r="M509" s="76"/>
      <c r="N509" s="76"/>
      <c r="O509" s="76"/>
      <c r="P509" s="76"/>
    </row>
    <row r="510">
      <c r="A510" s="76"/>
      <c r="B510" s="76"/>
      <c r="C510" s="76"/>
      <c r="D510" s="76"/>
      <c r="E510" s="76"/>
      <c r="F510" s="76"/>
      <c r="G510" s="76"/>
      <c r="H510" s="76"/>
      <c r="I510" s="76"/>
      <c r="J510" s="76"/>
      <c r="K510" s="76"/>
      <c r="L510" s="76"/>
      <c r="M510" s="76"/>
      <c r="N510" s="76"/>
      <c r="O510" s="76"/>
      <c r="P510" s="76"/>
    </row>
    <row r="511">
      <c r="A511" s="76"/>
      <c r="B511" s="76"/>
      <c r="C511" s="76"/>
      <c r="D511" s="76"/>
      <c r="E511" s="76"/>
      <c r="F511" s="76"/>
      <c r="G511" s="76"/>
      <c r="H511" s="76"/>
      <c r="I511" s="76"/>
      <c r="J511" s="76"/>
      <c r="K511" s="76"/>
      <c r="L511" s="76"/>
      <c r="M511" s="76"/>
      <c r="N511" s="76"/>
      <c r="O511" s="76"/>
      <c r="P511" s="76"/>
    </row>
    <row r="512">
      <c r="A512" s="76"/>
      <c r="B512" s="76"/>
      <c r="C512" s="76"/>
      <c r="D512" s="76"/>
      <c r="E512" s="76"/>
      <c r="F512" s="76"/>
      <c r="G512" s="76"/>
      <c r="H512" s="76"/>
      <c r="I512" s="76"/>
      <c r="J512" s="76"/>
      <c r="K512" s="76"/>
      <c r="L512" s="76"/>
      <c r="M512" s="76"/>
      <c r="N512" s="76"/>
      <c r="O512" s="76"/>
      <c r="P512" s="76"/>
    </row>
    <row r="513">
      <c r="A513" s="76"/>
      <c r="B513" s="76"/>
      <c r="C513" s="76"/>
      <c r="D513" s="76"/>
      <c r="E513" s="76"/>
      <c r="F513" s="76"/>
      <c r="G513" s="76"/>
      <c r="H513" s="76"/>
      <c r="I513" s="76"/>
      <c r="J513" s="76"/>
      <c r="K513" s="76"/>
      <c r="L513" s="76"/>
      <c r="M513" s="76"/>
      <c r="N513" s="76"/>
      <c r="O513" s="76"/>
      <c r="P513" s="76"/>
    </row>
    <row r="514">
      <c r="A514" s="76"/>
      <c r="B514" s="76"/>
      <c r="C514" s="76"/>
      <c r="D514" s="76"/>
      <c r="E514" s="76"/>
      <c r="F514" s="76"/>
      <c r="G514" s="76"/>
      <c r="H514" s="76"/>
      <c r="I514" s="76"/>
      <c r="J514" s="76"/>
      <c r="K514" s="76"/>
      <c r="L514" s="76"/>
      <c r="M514" s="76"/>
      <c r="N514" s="76"/>
      <c r="O514" s="76"/>
      <c r="P514" s="76"/>
    </row>
    <row r="515">
      <c r="A515" s="76"/>
      <c r="B515" s="76"/>
      <c r="C515" s="76"/>
      <c r="D515" s="76"/>
      <c r="E515" s="76"/>
      <c r="F515" s="76"/>
      <c r="G515" s="76"/>
      <c r="H515" s="76"/>
      <c r="I515" s="76"/>
      <c r="J515" s="76"/>
      <c r="K515" s="76"/>
      <c r="L515" s="76"/>
      <c r="M515" s="76"/>
      <c r="N515" s="76"/>
      <c r="O515" s="76"/>
      <c r="P515" s="76"/>
    </row>
    <row r="516">
      <c r="A516" s="76"/>
      <c r="B516" s="76"/>
      <c r="C516" s="76"/>
      <c r="D516" s="76"/>
      <c r="E516" s="76"/>
      <c r="F516" s="76"/>
      <c r="G516" s="76"/>
      <c r="H516" s="76"/>
      <c r="I516" s="76"/>
      <c r="J516" s="76"/>
      <c r="K516" s="76"/>
      <c r="L516" s="76"/>
      <c r="M516" s="76"/>
      <c r="N516" s="76"/>
      <c r="O516" s="76"/>
      <c r="P516" s="76"/>
    </row>
    <row r="517">
      <c r="A517" s="76"/>
      <c r="B517" s="76"/>
      <c r="C517" s="76"/>
      <c r="D517" s="76"/>
      <c r="E517" s="76"/>
      <c r="F517" s="76"/>
      <c r="G517" s="76"/>
      <c r="H517" s="76"/>
      <c r="I517" s="76"/>
      <c r="J517" s="76"/>
      <c r="K517" s="76"/>
      <c r="L517" s="76"/>
      <c r="M517" s="76"/>
      <c r="N517" s="76"/>
      <c r="O517" s="76"/>
      <c r="P517" s="76"/>
    </row>
    <row r="518">
      <c r="A518" s="76"/>
      <c r="B518" s="76"/>
      <c r="C518" s="76"/>
      <c r="D518" s="76"/>
      <c r="E518" s="76"/>
      <c r="F518" s="76"/>
      <c r="G518" s="76"/>
      <c r="H518" s="76"/>
      <c r="I518" s="76"/>
      <c r="J518" s="76"/>
      <c r="K518" s="76"/>
      <c r="L518" s="76"/>
      <c r="M518" s="76"/>
      <c r="N518" s="76"/>
      <c r="O518" s="76"/>
      <c r="P518" s="76"/>
    </row>
    <row r="519">
      <c r="A519" s="76"/>
      <c r="B519" s="76"/>
      <c r="C519" s="76"/>
      <c r="D519" s="76"/>
      <c r="E519" s="76"/>
      <c r="F519" s="76"/>
      <c r="G519" s="76"/>
      <c r="H519" s="76"/>
      <c r="I519" s="76"/>
      <c r="J519" s="76"/>
      <c r="K519" s="76"/>
      <c r="L519" s="76"/>
      <c r="M519" s="76"/>
      <c r="N519" s="76"/>
      <c r="O519" s="76"/>
      <c r="P519" s="76"/>
    </row>
    <row r="520">
      <c r="A520" s="76"/>
      <c r="B520" s="76"/>
      <c r="C520" s="76"/>
      <c r="D520" s="76"/>
      <c r="E520" s="76"/>
      <c r="F520" s="76"/>
      <c r="G520" s="76"/>
      <c r="H520" s="76"/>
      <c r="I520" s="76"/>
      <c r="J520" s="76"/>
      <c r="K520" s="76"/>
      <c r="L520" s="76"/>
      <c r="M520" s="76"/>
      <c r="N520" s="76"/>
      <c r="O520" s="76"/>
      <c r="P520" s="76"/>
    </row>
    <row r="521">
      <c r="A521" s="76"/>
      <c r="B521" s="76"/>
      <c r="C521" s="76"/>
      <c r="D521" s="76"/>
      <c r="E521" s="76"/>
      <c r="F521" s="76"/>
      <c r="G521" s="76"/>
      <c r="H521" s="76"/>
      <c r="I521" s="76"/>
      <c r="J521" s="76"/>
      <c r="K521" s="76"/>
      <c r="L521" s="76"/>
      <c r="M521" s="76"/>
      <c r="N521" s="76"/>
      <c r="O521" s="76"/>
      <c r="P521" s="76"/>
    </row>
    <row r="522">
      <c r="A522" s="76"/>
      <c r="B522" s="76"/>
      <c r="C522" s="76"/>
      <c r="D522" s="76"/>
      <c r="E522" s="76"/>
      <c r="F522" s="76"/>
      <c r="G522" s="76"/>
      <c r="H522" s="76"/>
      <c r="I522" s="76"/>
      <c r="J522" s="76"/>
      <c r="K522" s="76"/>
      <c r="L522" s="76"/>
      <c r="M522" s="76"/>
      <c r="N522" s="76"/>
      <c r="O522" s="76"/>
      <c r="P522" s="76"/>
    </row>
    <row r="523">
      <c r="A523" s="76"/>
      <c r="B523" s="76"/>
      <c r="C523" s="76"/>
      <c r="D523" s="76"/>
      <c r="E523" s="76"/>
      <c r="F523" s="76"/>
      <c r="G523" s="76"/>
      <c r="H523" s="76"/>
      <c r="I523" s="76"/>
      <c r="J523" s="76"/>
      <c r="K523" s="76"/>
      <c r="L523" s="76"/>
      <c r="M523" s="76"/>
      <c r="N523" s="76"/>
      <c r="O523" s="76"/>
      <c r="P523" s="76"/>
    </row>
    <row r="524">
      <c r="A524" s="76"/>
      <c r="B524" s="76"/>
      <c r="C524" s="76"/>
      <c r="D524" s="76"/>
      <c r="E524" s="76"/>
      <c r="F524" s="76"/>
      <c r="G524" s="76"/>
      <c r="H524" s="76"/>
      <c r="I524" s="76"/>
      <c r="J524" s="76"/>
      <c r="K524" s="76"/>
      <c r="L524" s="76"/>
      <c r="M524" s="76"/>
      <c r="N524" s="76"/>
      <c r="O524" s="76"/>
      <c r="P524" s="76"/>
    </row>
    <row r="525">
      <c r="A525" s="76"/>
      <c r="B525" s="76"/>
      <c r="C525" s="76"/>
      <c r="D525" s="76"/>
      <c r="E525" s="76"/>
      <c r="F525" s="76"/>
      <c r="G525" s="76"/>
      <c r="H525" s="76"/>
      <c r="I525" s="76"/>
      <c r="J525" s="76"/>
      <c r="K525" s="76"/>
      <c r="L525" s="76"/>
      <c r="M525" s="76"/>
      <c r="N525" s="76"/>
      <c r="O525" s="76"/>
      <c r="P525" s="76"/>
    </row>
    <row r="526">
      <c r="A526" s="76"/>
      <c r="B526" s="76"/>
      <c r="C526" s="76"/>
      <c r="D526" s="76"/>
      <c r="E526" s="76"/>
      <c r="F526" s="76"/>
      <c r="G526" s="76"/>
      <c r="H526" s="76"/>
      <c r="I526" s="76"/>
      <c r="J526" s="76"/>
      <c r="K526" s="76"/>
      <c r="L526" s="76"/>
      <c r="M526" s="76"/>
      <c r="N526" s="76"/>
      <c r="O526" s="76"/>
      <c r="P526" s="76"/>
    </row>
    <row r="527">
      <c r="A527" s="76"/>
      <c r="B527" s="76"/>
      <c r="C527" s="76"/>
      <c r="D527" s="76"/>
      <c r="E527" s="76"/>
      <c r="F527" s="76"/>
      <c r="G527" s="76"/>
      <c r="H527" s="76"/>
      <c r="I527" s="76"/>
      <c r="J527" s="76"/>
      <c r="K527" s="76"/>
      <c r="L527" s="76"/>
      <c r="M527" s="76"/>
      <c r="N527" s="76"/>
      <c r="O527" s="76"/>
      <c r="P527" s="76"/>
    </row>
    <row r="528">
      <c r="A528" s="76"/>
      <c r="B528" s="76"/>
      <c r="C528" s="76"/>
      <c r="D528" s="76"/>
      <c r="E528" s="76"/>
      <c r="F528" s="76"/>
      <c r="G528" s="76"/>
      <c r="H528" s="76"/>
      <c r="I528" s="76"/>
      <c r="J528" s="76"/>
      <c r="K528" s="76"/>
      <c r="L528" s="76"/>
      <c r="M528" s="76"/>
      <c r="N528" s="76"/>
      <c r="O528" s="76"/>
      <c r="P528" s="76"/>
    </row>
    <row r="529">
      <c r="A529" s="76"/>
      <c r="B529" s="76"/>
      <c r="C529" s="76"/>
      <c r="D529" s="76"/>
      <c r="E529" s="76"/>
      <c r="F529" s="76"/>
      <c r="G529" s="76"/>
      <c r="H529" s="76"/>
      <c r="I529" s="76"/>
      <c r="J529" s="76"/>
      <c r="K529" s="76"/>
      <c r="L529" s="76"/>
      <c r="M529" s="76"/>
      <c r="N529" s="76"/>
      <c r="O529" s="76"/>
      <c r="P529" s="76"/>
    </row>
    <row r="530">
      <c r="A530" s="76"/>
      <c r="B530" s="76"/>
      <c r="C530" s="76"/>
      <c r="D530" s="76"/>
      <c r="E530" s="76"/>
      <c r="F530" s="76"/>
      <c r="G530" s="76"/>
      <c r="H530" s="76"/>
      <c r="I530" s="76"/>
      <c r="J530" s="76"/>
      <c r="K530" s="76"/>
      <c r="L530" s="76"/>
      <c r="M530" s="76"/>
      <c r="N530" s="76"/>
      <c r="O530" s="76"/>
      <c r="P530" s="76"/>
    </row>
    <row r="531">
      <c r="A531" s="76"/>
      <c r="B531" s="76"/>
      <c r="C531" s="76"/>
      <c r="D531" s="76"/>
      <c r="E531" s="76"/>
      <c r="F531" s="76"/>
      <c r="G531" s="76"/>
      <c r="H531" s="76"/>
      <c r="I531" s="76"/>
      <c r="J531" s="76"/>
      <c r="K531" s="76"/>
      <c r="L531" s="76"/>
      <c r="M531" s="76"/>
      <c r="N531" s="76"/>
      <c r="O531" s="76"/>
      <c r="P531" s="76"/>
    </row>
    <row r="532">
      <c r="A532" s="76"/>
      <c r="B532" s="76"/>
      <c r="C532" s="76"/>
      <c r="D532" s="76"/>
      <c r="E532" s="76"/>
      <c r="F532" s="76"/>
      <c r="G532" s="76"/>
      <c r="H532" s="76"/>
      <c r="I532" s="76"/>
      <c r="J532" s="76"/>
      <c r="K532" s="76"/>
      <c r="L532" s="76"/>
      <c r="M532" s="76"/>
      <c r="N532" s="76"/>
      <c r="O532" s="76"/>
      <c r="P532" s="76"/>
    </row>
    <row r="533">
      <c r="A533" s="76"/>
      <c r="B533" s="76"/>
      <c r="C533" s="76"/>
      <c r="D533" s="76"/>
      <c r="E533" s="76"/>
      <c r="F533" s="76"/>
      <c r="G533" s="76"/>
      <c r="H533" s="76"/>
      <c r="I533" s="76"/>
      <c r="J533" s="76"/>
      <c r="K533" s="76"/>
      <c r="L533" s="76"/>
      <c r="M533" s="76"/>
      <c r="N533" s="76"/>
      <c r="O533" s="76"/>
      <c r="P533" s="76"/>
    </row>
    <row r="534">
      <c r="A534" s="76"/>
      <c r="B534" s="76"/>
      <c r="C534" s="76"/>
      <c r="D534" s="76"/>
      <c r="E534" s="76"/>
      <c r="F534" s="76"/>
      <c r="G534" s="76"/>
      <c r="H534" s="76"/>
      <c r="I534" s="76"/>
      <c r="J534" s="76"/>
      <c r="K534" s="76"/>
      <c r="L534" s="76"/>
      <c r="M534" s="76"/>
      <c r="N534" s="76"/>
      <c r="O534" s="76"/>
      <c r="P534" s="76"/>
    </row>
    <row r="535">
      <c r="A535" s="76"/>
      <c r="B535" s="76"/>
      <c r="C535" s="76"/>
      <c r="D535" s="76"/>
      <c r="E535" s="76"/>
      <c r="F535" s="76"/>
      <c r="G535" s="76"/>
      <c r="H535" s="76"/>
      <c r="I535" s="76"/>
      <c r="J535" s="76"/>
      <c r="K535" s="76"/>
      <c r="L535" s="76"/>
      <c r="M535" s="76"/>
      <c r="N535" s="76"/>
      <c r="O535" s="76"/>
      <c r="P535" s="76"/>
    </row>
    <row r="536">
      <c r="A536" s="76"/>
      <c r="B536" s="76"/>
      <c r="C536" s="76"/>
      <c r="D536" s="76"/>
      <c r="E536" s="76"/>
      <c r="F536" s="76"/>
      <c r="G536" s="76"/>
      <c r="H536" s="76"/>
      <c r="I536" s="76"/>
      <c r="J536" s="76"/>
      <c r="K536" s="76"/>
      <c r="L536" s="76"/>
      <c r="M536" s="76"/>
      <c r="N536" s="76"/>
      <c r="O536" s="76"/>
      <c r="P536" s="76"/>
    </row>
    <row r="537">
      <c r="A537" s="76"/>
      <c r="B537" s="76"/>
      <c r="C537" s="76"/>
      <c r="D537" s="76"/>
      <c r="E537" s="76"/>
      <c r="F537" s="76"/>
      <c r="G537" s="76"/>
      <c r="H537" s="76"/>
      <c r="I537" s="76"/>
      <c r="J537" s="76"/>
      <c r="K537" s="76"/>
      <c r="L537" s="76"/>
      <c r="M537" s="76"/>
      <c r="N537" s="76"/>
      <c r="O537" s="76"/>
      <c r="P537" s="76"/>
    </row>
    <row r="538">
      <c r="A538" s="76"/>
      <c r="B538" s="76"/>
      <c r="C538" s="76"/>
      <c r="D538" s="76"/>
      <c r="E538" s="76"/>
      <c r="F538" s="76"/>
      <c r="G538" s="76"/>
      <c r="H538" s="76"/>
      <c r="I538" s="76"/>
      <c r="J538" s="76"/>
      <c r="K538" s="76"/>
      <c r="L538" s="76"/>
      <c r="M538" s="76"/>
      <c r="N538" s="76"/>
      <c r="O538" s="76"/>
      <c r="P538" s="76"/>
    </row>
    <row r="539">
      <c r="A539" s="76"/>
      <c r="B539" s="76"/>
      <c r="C539" s="76"/>
      <c r="D539" s="76"/>
      <c r="E539" s="76"/>
      <c r="F539" s="76"/>
      <c r="G539" s="76"/>
      <c r="H539" s="76"/>
      <c r="I539" s="76"/>
      <c r="J539" s="76"/>
      <c r="K539" s="76"/>
      <c r="L539" s="76"/>
      <c r="M539" s="76"/>
      <c r="N539" s="76"/>
      <c r="O539" s="76"/>
      <c r="P539" s="76"/>
    </row>
    <row r="540">
      <c r="A540" s="76"/>
      <c r="B540" s="76"/>
      <c r="C540" s="76"/>
      <c r="D540" s="76"/>
      <c r="E540" s="76"/>
      <c r="F540" s="76"/>
      <c r="G540" s="76"/>
      <c r="H540" s="76"/>
      <c r="I540" s="76"/>
      <c r="J540" s="76"/>
      <c r="K540" s="76"/>
      <c r="L540" s="76"/>
      <c r="M540" s="76"/>
      <c r="N540" s="76"/>
      <c r="O540" s="76"/>
      <c r="P540" s="76"/>
    </row>
    <row r="541">
      <c r="A541" s="76"/>
      <c r="B541" s="76"/>
      <c r="C541" s="76"/>
      <c r="D541" s="76"/>
      <c r="E541" s="76"/>
      <c r="F541" s="76"/>
      <c r="G541" s="76"/>
      <c r="H541" s="76"/>
      <c r="I541" s="76"/>
      <c r="J541" s="76"/>
      <c r="K541" s="76"/>
      <c r="L541" s="76"/>
      <c r="M541" s="76"/>
      <c r="N541" s="76"/>
      <c r="O541" s="76"/>
      <c r="P541" s="76"/>
    </row>
    <row r="542">
      <c r="A542" s="76"/>
      <c r="B542" s="76"/>
      <c r="C542" s="76"/>
      <c r="D542" s="76"/>
      <c r="E542" s="76"/>
      <c r="F542" s="76"/>
      <c r="G542" s="76"/>
      <c r="H542" s="76"/>
      <c r="I542" s="76"/>
      <c r="J542" s="76"/>
      <c r="K542" s="76"/>
      <c r="L542" s="76"/>
      <c r="M542" s="76"/>
      <c r="N542" s="76"/>
      <c r="O542" s="76"/>
      <c r="P542" s="76"/>
    </row>
    <row r="543">
      <c r="A543" s="76"/>
      <c r="B543" s="76"/>
      <c r="C543" s="76"/>
      <c r="D543" s="76"/>
      <c r="E543" s="76"/>
      <c r="F543" s="76"/>
      <c r="G543" s="76"/>
      <c r="H543" s="76"/>
      <c r="I543" s="76"/>
      <c r="J543" s="76"/>
      <c r="K543" s="76"/>
      <c r="L543" s="76"/>
      <c r="M543" s="76"/>
      <c r="N543" s="76"/>
      <c r="O543" s="76"/>
      <c r="P543" s="76"/>
    </row>
    <row r="544">
      <c r="A544" s="76"/>
      <c r="B544" s="76"/>
      <c r="C544" s="76"/>
      <c r="D544" s="76"/>
      <c r="E544" s="76"/>
      <c r="F544" s="76"/>
      <c r="G544" s="76"/>
      <c r="H544" s="76"/>
      <c r="I544" s="76"/>
      <c r="J544" s="76"/>
      <c r="K544" s="76"/>
      <c r="L544" s="76"/>
      <c r="M544" s="76"/>
      <c r="N544" s="76"/>
      <c r="O544" s="76"/>
      <c r="P544" s="76"/>
    </row>
    <row r="545">
      <c r="A545" s="76"/>
      <c r="B545" s="76"/>
      <c r="C545" s="76"/>
      <c r="D545" s="76"/>
      <c r="E545" s="76"/>
      <c r="F545" s="76"/>
      <c r="G545" s="76"/>
      <c r="H545" s="76"/>
      <c r="I545" s="76"/>
      <c r="J545" s="76"/>
      <c r="K545" s="76"/>
      <c r="L545" s="76"/>
      <c r="M545" s="76"/>
      <c r="N545" s="76"/>
      <c r="O545" s="76"/>
      <c r="P545" s="76"/>
    </row>
    <row r="546">
      <c r="A546" s="76"/>
      <c r="B546" s="76"/>
      <c r="C546" s="76"/>
      <c r="D546" s="76"/>
      <c r="E546" s="76"/>
      <c r="F546" s="76"/>
      <c r="G546" s="76"/>
      <c r="H546" s="76"/>
      <c r="I546" s="76"/>
      <c r="J546" s="76"/>
      <c r="K546" s="76"/>
      <c r="L546" s="76"/>
      <c r="M546" s="76"/>
      <c r="N546" s="76"/>
      <c r="O546" s="76"/>
      <c r="P546" s="76"/>
    </row>
    <row r="547">
      <c r="A547" s="76"/>
      <c r="B547" s="76"/>
      <c r="C547" s="76"/>
      <c r="D547" s="76"/>
      <c r="E547" s="76"/>
      <c r="F547" s="76"/>
      <c r="G547" s="76"/>
      <c r="H547" s="76"/>
      <c r="I547" s="76"/>
      <c r="J547" s="76"/>
      <c r="K547" s="76"/>
      <c r="L547" s="76"/>
      <c r="M547" s="76"/>
      <c r="N547" s="76"/>
      <c r="O547" s="76"/>
      <c r="P547" s="76"/>
    </row>
    <row r="548">
      <c r="A548" s="76"/>
      <c r="B548" s="76"/>
      <c r="C548" s="76"/>
      <c r="D548" s="76"/>
      <c r="E548" s="76"/>
      <c r="F548" s="76"/>
      <c r="G548" s="76"/>
      <c r="H548" s="76"/>
      <c r="I548" s="76"/>
      <c r="J548" s="76"/>
      <c r="K548" s="76"/>
      <c r="L548" s="76"/>
      <c r="M548" s="76"/>
      <c r="N548" s="76"/>
      <c r="O548" s="76"/>
      <c r="P548" s="76"/>
    </row>
    <row r="549">
      <c r="A549" s="76"/>
      <c r="B549" s="76"/>
      <c r="C549" s="76"/>
      <c r="D549" s="76"/>
      <c r="E549" s="76"/>
      <c r="F549" s="76"/>
      <c r="G549" s="76"/>
      <c r="H549" s="76"/>
      <c r="I549" s="76"/>
      <c r="J549" s="76"/>
      <c r="K549" s="76"/>
      <c r="L549" s="76"/>
      <c r="M549" s="76"/>
      <c r="N549" s="76"/>
      <c r="O549" s="76"/>
      <c r="P549" s="76"/>
    </row>
    <row r="550">
      <c r="A550" s="76"/>
      <c r="B550" s="76"/>
      <c r="C550" s="76"/>
      <c r="D550" s="76"/>
      <c r="E550" s="76"/>
      <c r="F550" s="76"/>
      <c r="G550" s="76"/>
      <c r="H550" s="76"/>
      <c r="I550" s="76"/>
      <c r="J550" s="76"/>
      <c r="K550" s="76"/>
      <c r="L550" s="76"/>
      <c r="M550" s="76"/>
      <c r="N550" s="76"/>
      <c r="O550" s="76"/>
      <c r="P550" s="76"/>
    </row>
    <row r="551">
      <c r="A551" s="76"/>
      <c r="B551" s="76"/>
      <c r="C551" s="76"/>
      <c r="D551" s="76"/>
      <c r="E551" s="76"/>
      <c r="F551" s="76"/>
      <c r="G551" s="76"/>
      <c r="H551" s="76"/>
      <c r="I551" s="76"/>
      <c r="J551" s="76"/>
      <c r="K551" s="76"/>
      <c r="L551" s="76"/>
      <c r="M551" s="76"/>
      <c r="N551" s="76"/>
      <c r="O551" s="76"/>
      <c r="P551" s="76"/>
    </row>
    <row r="552">
      <c r="A552" s="76"/>
      <c r="B552" s="76"/>
      <c r="C552" s="76"/>
      <c r="D552" s="76"/>
      <c r="E552" s="76"/>
      <c r="F552" s="76"/>
      <c r="G552" s="76"/>
      <c r="H552" s="76"/>
      <c r="I552" s="76"/>
      <c r="J552" s="76"/>
      <c r="K552" s="76"/>
      <c r="L552" s="76"/>
      <c r="M552" s="76"/>
      <c r="N552" s="76"/>
      <c r="O552" s="76"/>
      <c r="P552" s="76"/>
    </row>
    <row r="553">
      <c r="A553" s="76"/>
      <c r="B553" s="76"/>
      <c r="C553" s="76"/>
      <c r="D553" s="76"/>
      <c r="E553" s="76"/>
      <c r="F553" s="76"/>
      <c r="G553" s="76"/>
      <c r="H553" s="76"/>
      <c r="I553" s="76"/>
      <c r="J553" s="76"/>
      <c r="K553" s="76"/>
      <c r="L553" s="76"/>
      <c r="M553" s="76"/>
      <c r="N553" s="76"/>
      <c r="O553" s="76"/>
      <c r="P553" s="76"/>
    </row>
    <row r="554">
      <c r="A554" s="76"/>
      <c r="B554" s="76"/>
      <c r="C554" s="76"/>
      <c r="D554" s="76"/>
      <c r="E554" s="76"/>
      <c r="F554" s="76"/>
      <c r="G554" s="76"/>
      <c r="H554" s="76"/>
      <c r="I554" s="76"/>
      <c r="J554" s="76"/>
      <c r="K554" s="76"/>
      <c r="L554" s="76"/>
      <c r="M554" s="76"/>
      <c r="N554" s="76"/>
      <c r="O554" s="76"/>
      <c r="P554" s="76"/>
    </row>
    <row r="555">
      <c r="A555" s="76"/>
      <c r="B555" s="76"/>
      <c r="C555" s="76"/>
      <c r="D555" s="76"/>
      <c r="E555" s="76"/>
      <c r="F555" s="76"/>
      <c r="G555" s="76"/>
      <c r="H555" s="76"/>
      <c r="I555" s="76"/>
      <c r="J555" s="76"/>
      <c r="K555" s="76"/>
      <c r="L555" s="76"/>
      <c r="M555" s="76"/>
      <c r="N555" s="76"/>
      <c r="O555" s="76"/>
      <c r="P555" s="76"/>
    </row>
    <row r="556">
      <c r="A556" s="76"/>
      <c r="B556" s="76"/>
      <c r="C556" s="76"/>
      <c r="D556" s="76"/>
      <c r="E556" s="76"/>
      <c r="F556" s="76"/>
      <c r="G556" s="76"/>
      <c r="H556" s="76"/>
      <c r="I556" s="76"/>
      <c r="J556" s="76"/>
      <c r="K556" s="76"/>
      <c r="L556" s="76"/>
      <c r="M556" s="76"/>
      <c r="N556" s="76"/>
      <c r="O556" s="76"/>
      <c r="P556" s="76"/>
    </row>
    <row r="557">
      <c r="A557" s="76"/>
      <c r="B557" s="76"/>
      <c r="C557" s="76"/>
      <c r="D557" s="76"/>
      <c r="E557" s="76"/>
      <c r="F557" s="76"/>
      <c r="G557" s="76"/>
      <c r="H557" s="76"/>
      <c r="I557" s="76"/>
      <c r="J557" s="76"/>
      <c r="K557" s="76"/>
      <c r="L557" s="76"/>
      <c r="M557" s="76"/>
      <c r="N557" s="76"/>
      <c r="O557" s="76"/>
      <c r="P557" s="76"/>
    </row>
    <row r="558">
      <c r="A558" s="76"/>
      <c r="B558" s="76"/>
      <c r="C558" s="76"/>
      <c r="D558" s="76"/>
      <c r="E558" s="76"/>
      <c r="F558" s="76"/>
      <c r="G558" s="76"/>
      <c r="H558" s="76"/>
      <c r="I558" s="76"/>
      <c r="J558" s="76"/>
      <c r="K558" s="76"/>
      <c r="L558" s="76"/>
      <c r="M558" s="76"/>
      <c r="N558" s="76"/>
      <c r="O558" s="76"/>
      <c r="P558" s="76"/>
    </row>
    <row r="559">
      <c r="A559" s="76"/>
      <c r="B559" s="76"/>
      <c r="C559" s="76"/>
      <c r="D559" s="76"/>
      <c r="E559" s="76"/>
      <c r="F559" s="76"/>
      <c r="G559" s="76"/>
      <c r="H559" s="76"/>
      <c r="I559" s="76"/>
      <c r="J559" s="76"/>
      <c r="K559" s="76"/>
      <c r="L559" s="76"/>
      <c r="M559" s="76"/>
      <c r="N559" s="76"/>
      <c r="O559" s="76"/>
      <c r="P559" s="76"/>
    </row>
    <row r="560">
      <c r="A560" s="76"/>
      <c r="B560" s="76"/>
      <c r="C560" s="76"/>
      <c r="D560" s="76"/>
      <c r="E560" s="76"/>
      <c r="F560" s="76"/>
      <c r="G560" s="76"/>
      <c r="H560" s="76"/>
      <c r="I560" s="76"/>
      <c r="J560" s="76"/>
      <c r="K560" s="76"/>
      <c r="L560" s="76"/>
      <c r="M560" s="76"/>
      <c r="N560" s="76"/>
      <c r="O560" s="76"/>
      <c r="P560" s="76"/>
    </row>
    <row r="561">
      <c r="A561" s="76"/>
      <c r="B561" s="76"/>
      <c r="C561" s="76"/>
      <c r="D561" s="76"/>
      <c r="E561" s="76"/>
      <c r="F561" s="76"/>
      <c r="G561" s="76"/>
      <c r="H561" s="76"/>
      <c r="I561" s="76"/>
      <c r="J561" s="76"/>
      <c r="K561" s="76"/>
      <c r="L561" s="76"/>
      <c r="M561" s="76"/>
      <c r="N561" s="76"/>
      <c r="O561" s="76"/>
      <c r="P561" s="76"/>
    </row>
    <row r="562">
      <c r="A562" s="76"/>
      <c r="B562" s="76"/>
      <c r="C562" s="76"/>
      <c r="D562" s="76"/>
      <c r="E562" s="76"/>
      <c r="F562" s="76"/>
      <c r="G562" s="76"/>
      <c r="H562" s="76"/>
      <c r="I562" s="76"/>
      <c r="J562" s="76"/>
      <c r="K562" s="76"/>
      <c r="L562" s="76"/>
      <c r="M562" s="76"/>
      <c r="N562" s="76"/>
      <c r="O562" s="76"/>
      <c r="P562" s="76"/>
    </row>
    <row r="563">
      <c r="A563" s="76"/>
      <c r="B563" s="76"/>
      <c r="C563" s="76"/>
      <c r="D563" s="76"/>
      <c r="E563" s="76"/>
      <c r="F563" s="76"/>
      <c r="G563" s="76"/>
      <c r="H563" s="76"/>
      <c r="I563" s="76"/>
      <c r="J563" s="76"/>
      <c r="K563" s="76"/>
      <c r="L563" s="76"/>
      <c r="M563" s="76"/>
      <c r="N563" s="76"/>
      <c r="O563" s="76"/>
      <c r="P563" s="76"/>
    </row>
    <row r="564">
      <c r="A564" s="76"/>
      <c r="B564" s="76"/>
      <c r="C564" s="76"/>
      <c r="D564" s="76"/>
      <c r="E564" s="76"/>
      <c r="F564" s="76"/>
      <c r="G564" s="76"/>
      <c r="H564" s="76"/>
      <c r="I564" s="76"/>
      <c r="J564" s="76"/>
      <c r="K564" s="76"/>
      <c r="L564" s="76"/>
      <c r="M564" s="76"/>
      <c r="N564" s="76"/>
      <c r="O564" s="76"/>
      <c r="P564" s="76"/>
    </row>
    <row r="565">
      <c r="A565" s="76"/>
      <c r="B565" s="76"/>
      <c r="C565" s="76"/>
      <c r="D565" s="76"/>
      <c r="E565" s="76"/>
      <c r="F565" s="76"/>
      <c r="G565" s="76"/>
      <c r="H565" s="76"/>
      <c r="I565" s="76"/>
      <c r="J565" s="76"/>
      <c r="K565" s="76"/>
      <c r="L565" s="76"/>
      <c r="M565" s="76"/>
      <c r="N565" s="76"/>
      <c r="O565" s="76"/>
      <c r="P565" s="76"/>
    </row>
    <row r="566">
      <c r="A566" s="76"/>
      <c r="B566" s="76"/>
      <c r="C566" s="76"/>
      <c r="D566" s="76"/>
      <c r="E566" s="76"/>
      <c r="F566" s="76"/>
      <c r="G566" s="76"/>
      <c r="H566" s="76"/>
      <c r="I566" s="76"/>
      <c r="J566" s="76"/>
      <c r="K566" s="76"/>
      <c r="L566" s="76"/>
      <c r="M566" s="76"/>
      <c r="N566" s="76"/>
      <c r="O566" s="76"/>
      <c r="P566" s="76"/>
    </row>
    <row r="567">
      <c r="A567" s="76"/>
      <c r="B567" s="76"/>
      <c r="C567" s="76"/>
      <c r="D567" s="76"/>
      <c r="E567" s="76"/>
      <c r="F567" s="76"/>
      <c r="G567" s="76"/>
      <c r="H567" s="76"/>
      <c r="I567" s="76"/>
      <c r="J567" s="76"/>
      <c r="K567" s="76"/>
      <c r="L567" s="76"/>
      <c r="M567" s="76"/>
      <c r="N567" s="76"/>
      <c r="O567" s="76"/>
      <c r="P567" s="76"/>
    </row>
    <row r="568">
      <c r="A568" s="76"/>
      <c r="B568" s="76"/>
      <c r="C568" s="76"/>
      <c r="D568" s="76"/>
      <c r="E568" s="76"/>
      <c r="F568" s="76"/>
      <c r="G568" s="76"/>
      <c r="H568" s="76"/>
      <c r="I568" s="76"/>
      <c r="J568" s="76"/>
      <c r="K568" s="76"/>
      <c r="L568" s="76"/>
      <c r="M568" s="76"/>
      <c r="N568" s="76"/>
      <c r="O568" s="76"/>
      <c r="P568" s="76"/>
    </row>
    <row r="569">
      <c r="A569" s="76"/>
      <c r="B569" s="76"/>
      <c r="C569" s="76"/>
      <c r="D569" s="76"/>
      <c r="E569" s="76"/>
      <c r="F569" s="76"/>
      <c r="G569" s="76"/>
      <c r="H569" s="76"/>
      <c r="I569" s="76"/>
      <c r="J569" s="76"/>
      <c r="K569" s="76"/>
      <c r="L569" s="76"/>
      <c r="M569" s="76"/>
      <c r="N569" s="76"/>
      <c r="O569" s="76"/>
      <c r="P569" s="76"/>
    </row>
    <row r="570">
      <c r="A570" s="76"/>
      <c r="B570" s="76"/>
      <c r="C570" s="76"/>
      <c r="D570" s="76"/>
      <c r="E570" s="76"/>
      <c r="F570" s="76"/>
      <c r="G570" s="76"/>
      <c r="H570" s="76"/>
      <c r="I570" s="76"/>
      <c r="J570" s="76"/>
      <c r="K570" s="76"/>
      <c r="L570" s="76"/>
      <c r="M570" s="76"/>
      <c r="N570" s="76"/>
      <c r="O570" s="76"/>
      <c r="P570" s="76"/>
    </row>
    <row r="571">
      <c r="A571" s="76"/>
      <c r="B571" s="76"/>
      <c r="C571" s="76"/>
      <c r="D571" s="76"/>
      <c r="E571" s="76"/>
      <c r="F571" s="76"/>
      <c r="G571" s="76"/>
      <c r="H571" s="76"/>
      <c r="I571" s="76"/>
      <c r="J571" s="76"/>
      <c r="K571" s="76"/>
      <c r="L571" s="76"/>
      <c r="M571" s="76"/>
      <c r="N571" s="76"/>
      <c r="O571" s="76"/>
      <c r="P571" s="76"/>
    </row>
    <row r="572">
      <c r="A572" s="76"/>
      <c r="B572" s="76"/>
      <c r="C572" s="76"/>
      <c r="D572" s="76"/>
      <c r="E572" s="76"/>
      <c r="F572" s="76"/>
      <c r="G572" s="76"/>
      <c r="H572" s="76"/>
      <c r="I572" s="76"/>
      <c r="J572" s="76"/>
      <c r="K572" s="76"/>
      <c r="L572" s="76"/>
      <c r="M572" s="76"/>
      <c r="N572" s="76"/>
      <c r="O572" s="76"/>
      <c r="P572" s="76"/>
    </row>
    <row r="573">
      <c r="A573" s="76"/>
      <c r="B573" s="76"/>
      <c r="C573" s="76"/>
      <c r="D573" s="76"/>
      <c r="E573" s="76"/>
      <c r="F573" s="76"/>
      <c r="G573" s="76"/>
      <c r="H573" s="76"/>
      <c r="I573" s="76"/>
      <c r="J573" s="76"/>
      <c r="K573" s="76"/>
      <c r="L573" s="76"/>
      <c r="M573" s="76"/>
      <c r="N573" s="76"/>
      <c r="O573" s="76"/>
      <c r="P573" s="76"/>
    </row>
    <row r="574">
      <c r="A574" s="76"/>
      <c r="B574" s="76"/>
      <c r="C574" s="76"/>
      <c r="D574" s="76"/>
      <c r="E574" s="76"/>
      <c r="F574" s="76"/>
      <c r="G574" s="76"/>
      <c r="H574" s="76"/>
      <c r="I574" s="76"/>
      <c r="J574" s="76"/>
      <c r="K574" s="76"/>
      <c r="L574" s="76"/>
      <c r="M574" s="76"/>
      <c r="N574" s="76"/>
      <c r="O574" s="76"/>
      <c r="P574" s="76"/>
    </row>
    <row r="575">
      <c r="A575" s="76"/>
      <c r="B575" s="76"/>
      <c r="C575" s="76"/>
      <c r="D575" s="76"/>
      <c r="E575" s="76"/>
      <c r="F575" s="76"/>
      <c r="G575" s="76"/>
      <c r="H575" s="76"/>
      <c r="I575" s="76"/>
      <c r="J575" s="76"/>
      <c r="K575" s="76"/>
      <c r="L575" s="76"/>
      <c r="M575" s="76"/>
      <c r="N575" s="76"/>
      <c r="O575" s="76"/>
      <c r="P575" s="76"/>
    </row>
    <row r="576">
      <c r="A576" s="76"/>
      <c r="B576" s="76"/>
      <c r="C576" s="76"/>
      <c r="D576" s="76"/>
      <c r="E576" s="76"/>
      <c r="F576" s="76"/>
      <c r="G576" s="76"/>
      <c r="H576" s="76"/>
      <c r="I576" s="76"/>
      <c r="J576" s="76"/>
      <c r="K576" s="76"/>
      <c r="L576" s="76"/>
      <c r="M576" s="76"/>
      <c r="N576" s="76"/>
      <c r="O576" s="76"/>
      <c r="P576" s="76"/>
    </row>
    <row r="577">
      <c r="A577" s="76"/>
      <c r="B577" s="76"/>
      <c r="C577" s="76"/>
      <c r="D577" s="76"/>
      <c r="E577" s="76"/>
      <c r="F577" s="76"/>
      <c r="G577" s="76"/>
      <c r="H577" s="76"/>
      <c r="I577" s="76"/>
      <c r="J577" s="76"/>
      <c r="K577" s="76"/>
      <c r="L577" s="76"/>
      <c r="M577" s="76"/>
      <c r="N577" s="76"/>
      <c r="O577" s="76"/>
      <c r="P577" s="76"/>
    </row>
    <row r="578">
      <c r="A578" s="76"/>
      <c r="B578" s="76"/>
      <c r="C578" s="76"/>
      <c r="D578" s="76"/>
      <c r="E578" s="76"/>
      <c r="F578" s="76"/>
      <c r="G578" s="76"/>
      <c r="H578" s="76"/>
      <c r="I578" s="76"/>
      <c r="J578" s="76"/>
      <c r="K578" s="76"/>
      <c r="L578" s="76"/>
      <c r="M578" s="76"/>
      <c r="N578" s="76"/>
      <c r="O578" s="76"/>
      <c r="P578" s="76"/>
    </row>
    <row r="579">
      <c r="A579" s="76"/>
      <c r="B579" s="76"/>
      <c r="C579" s="76"/>
      <c r="D579" s="76"/>
      <c r="E579" s="76"/>
      <c r="F579" s="76"/>
      <c r="G579" s="76"/>
      <c r="H579" s="76"/>
      <c r="I579" s="76"/>
      <c r="J579" s="76"/>
      <c r="K579" s="76"/>
      <c r="L579" s="76"/>
      <c r="M579" s="76"/>
      <c r="N579" s="76"/>
      <c r="O579" s="76"/>
      <c r="P579" s="76"/>
    </row>
    <row r="580">
      <c r="A580" s="76"/>
      <c r="B580" s="76"/>
      <c r="C580" s="76"/>
      <c r="D580" s="76"/>
      <c r="E580" s="76"/>
      <c r="F580" s="76"/>
      <c r="G580" s="76"/>
      <c r="H580" s="76"/>
      <c r="I580" s="76"/>
      <c r="J580" s="76"/>
      <c r="K580" s="76"/>
      <c r="L580" s="76"/>
      <c r="M580" s="76"/>
      <c r="N580" s="76"/>
      <c r="O580" s="76"/>
      <c r="P580" s="76"/>
    </row>
    <row r="581">
      <c r="A581" s="76"/>
      <c r="B581" s="76"/>
      <c r="C581" s="76"/>
      <c r="D581" s="76"/>
      <c r="E581" s="76"/>
      <c r="F581" s="76"/>
      <c r="G581" s="76"/>
      <c r="H581" s="76"/>
      <c r="I581" s="76"/>
      <c r="J581" s="76"/>
      <c r="K581" s="76"/>
      <c r="L581" s="76"/>
      <c r="M581" s="76"/>
      <c r="N581" s="76"/>
      <c r="O581" s="76"/>
      <c r="P581" s="76"/>
    </row>
    <row r="582">
      <c r="A582" s="76"/>
      <c r="B582" s="76"/>
      <c r="C582" s="76"/>
      <c r="D582" s="76"/>
      <c r="E582" s="76"/>
      <c r="F582" s="76"/>
      <c r="G582" s="76"/>
      <c r="H582" s="76"/>
      <c r="I582" s="76"/>
      <c r="J582" s="76"/>
      <c r="K582" s="76"/>
      <c r="L582" s="76"/>
      <c r="M582" s="76"/>
      <c r="N582" s="76"/>
      <c r="O582" s="76"/>
      <c r="P582" s="76"/>
    </row>
    <row r="583">
      <c r="A583" s="76"/>
      <c r="B583" s="76"/>
      <c r="C583" s="76"/>
      <c r="D583" s="76"/>
      <c r="E583" s="76"/>
      <c r="F583" s="76"/>
      <c r="G583" s="76"/>
      <c r="H583" s="76"/>
      <c r="I583" s="76"/>
      <c r="J583" s="76"/>
      <c r="K583" s="76"/>
      <c r="L583" s="76"/>
      <c r="M583" s="76"/>
      <c r="N583" s="76"/>
      <c r="O583" s="76"/>
      <c r="P583" s="76"/>
    </row>
    <row r="584">
      <c r="A584" s="76"/>
      <c r="B584" s="76"/>
      <c r="C584" s="76"/>
      <c r="D584" s="76"/>
      <c r="E584" s="76"/>
      <c r="F584" s="76"/>
      <c r="G584" s="76"/>
      <c r="H584" s="76"/>
      <c r="I584" s="76"/>
      <c r="J584" s="76"/>
      <c r="K584" s="76"/>
      <c r="L584" s="76"/>
      <c r="M584" s="76"/>
      <c r="N584" s="76"/>
      <c r="O584" s="76"/>
      <c r="P584" s="76"/>
    </row>
    <row r="585">
      <c r="A585" s="76"/>
      <c r="B585" s="76"/>
      <c r="C585" s="76"/>
      <c r="D585" s="76"/>
      <c r="E585" s="76"/>
      <c r="F585" s="76"/>
      <c r="G585" s="76"/>
      <c r="H585" s="76"/>
      <c r="I585" s="76"/>
      <c r="J585" s="76"/>
      <c r="K585" s="76"/>
      <c r="L585" s="76"/>
      <c r="M585" s="76"/>
      <c r="N585" s="76"/>
      <c r="O585" s="76"/>
      <c r="P585" s="76"/>
    </row>
    <row r="586">
      <c r="A586" s="76"/>
      <c r="B586" s="76"/>
      <c r="C586" s="76"/>
      <c r="D586" s="76"/>
      <c r="E586" s="76"/>
      <c r="F586" s="76"/>
      <c r="G586" s="76"/>
      <c r="H586" s="76"/>
      <c r="I586" s="76"/>
      <c r="J586" s="76"/>
      <c r="K586" s="76"/>
      <c r="L586" s="76"/>
      <c r="M586" s="76"/>
      <c r="N586" s="76"/>
      <c r="O586" s="76"/>
      <c r="P586" s="76"/>
    </row>
    <row r="587">
      <c r="A587" s="76"/>
      <c r="B587" s="76"/>
      <c r="C587" s="76"/>
      <c r="D587" s="76"/>
      <c r="E587" s="76"/>
      <c r="F587" s="76"/>
      <c r="G587" s="76"/>
      <c r="H587" s="76"/>
      <c r="I587" s="76"/>
      <c r="J587" s="76"/>
      <c r="K587" s="76"/>
      <c r="L587" s="76"/>
      <c r="M587" s="76"/>
      <c r="N587" s="76"/>
      <c r="O587" s="76"/>
      <c r="P587" s="76"/>
    </row>
    <row r="588">
      <c r="A588" s="76"/>
      <c r="B588" s="76"/>
      <c r="C588" s="76"/>
      <c r="D588" s="76"/>
      <c r="E588" s="76"/>
      <c r="F588" s="76"/>
      <c r="G588" s="76"/>
      <c r="H588" s="76"/>
      <c r="I588" s="76"/>
      <c r="J588" s="76"/>
      <c r="K588" s="76"/>
      <c r="L588" s="76"/>
      <c r="M588" s="76"/>
      <c r="N588" s="76"/>
      <c r="O588" s="76"/>
      <c r="P588" s="76"/>
    </row>
    <row r="589">
      <c r="A589" s="76"/>
      <c r="B589" s="76"/>
      <c r="C589" s="76"/>
      <c r="D589" s="76"/>
      <c r="E589" s="76"/>
      <c r="F589" s="76"/>
      <c r="G589" s="76"/>
      <c r="H589" s="76"/>
      <c r="I589" s="76"/>
      <c r="J589" s="76"/>
      <c r="K589" s="76"/>
      <c r="L589" s="76"/>
      <c r="M589" s="76"/>
      <c r="N589" s="76"/>
      <c r="O589" s="76"/>
      <c r="P589" s="76"/>
    </row>
    <row r="590">
      <c r="A590" s="76"/>
      <c r="B590" s="76"/>
      <c r="C590" s="76"/>
      <c r="D590" s="76"/>
      <c r="E590" s="76"/>
      <c r="F590" s="76"/>
      <c r="G590" s="76"/>
      <c r="H590" s="76"/>
      <c r="I590" s="76"/>
      <c r="J590" s="76"/>
      <c r="K590" s="76"/>
      <c r="L590" s="76"/>
      <c r="M590" s="76"/>
      <c r="N590" s="76"/>
      <c r="O590" s="76"/>
      <c r="P590" s="76"/>
    </row>
    <row r="591">
      <c r="A591" s="76"/>
      <c r="B591" s="76"/>
      <c r="C591" s="76"/>
      <c r="D591" s="76"/>
      <c r="E591" s="76"/>
      <c r="F591" s="76"/>
      <c r="G591" s="76"/>
      <c r="H591" s="76"/>
      <c r="I591" s="76"/>
      <c r="J591" s="76"/>
      <c r="K591" s="76"/>
      <c r="L591" s="76"/>
      <c r="M591" s="76"/>
      <c r="N591" s="76"/>
      <c r="O591" s="76"/>
      <c r="P591" s="76"/>
    </row>
    <row r="592">
      <c r="A592" s="76"/>
      <c r="B592" s="76"/>
      <c r="C592" s="76"/>
      <c r="D592" s="76"/>
      <c r="E592" s="76"/>
      <c r="F592" s="76"/>
      <c r="G592" s="76"/>
      <c r="H592" s="76"/>
      <c r="I592" s="76"/>
      <c r="J592" s="76"/>
      <c r="K592" s="76"/>
      <c r="L592" s="76"/>
      <c r="M592" s="76"/>
      <c r="N592" s="76"/>
      <c r="O592" s="76"/>
      <c r="P592" s="76"/>
    </row>
    <row r="593">
      <c r="A593" s="76"/>
      <c r="B593" s="76"/>
      <c r="C593" s="76"/>
      <c r="D593" s="76"/>
      <c r="E593" s="76"/>
      <c r="F593" s="76"/>
      <c r="G593" s="76"/>
      <c r="H593" s="76"/>
      <c r="I593" s="76"/>
      <c r="J593" s="76"/>
      <c r="K593" s="76"/>
      <c r="L593" s="76"/>
      <c r="M593" s="76"/>
      <c r="N593" s="76"/>
      <c r="O593" s="76"/>
      <c r="P593" s="76"/>
    </row>
    <row r="594">
      <c r="A594" s="76"/>
      <c r="B594" s="76"/>
      <c r="C594" s="76"/>
      <c r="D594" s="76"/>
      <c r="E594" s="76"/>
      <c r="F594" s="76"/>
      <c r="G594" s="76"/>
      <c r="H594" s="76"/>
      <c r="I594" s="76"/>
      <c r="J594" s="76"/>
      <c r="K594" s="76"/>
      <c r="L594" s="76"/>
      <c r="M594" s="76"/>
      <c r="N594" s="76"/>
      <c r="O594" s="76"/>
      <c r="P594" s="76"/>
    </row>
    <row r="595">
      <c r="A595" s="76"/>
      <c r="B595" s="76"/>
      <c r="C595" s="76"/>
      <c r="D595" s="76"/>
      <c r="E595" s="76"/>
      <c r="F595" s="76"/>
      <c r="G595" s="76"/>
      <c r="H595" s="76"/>
      <c r="I595" s="76"/>
      <c r="J595" s="76"/>
      <c r="K595" s="76"/>
      <c r="L595" s="76"/>
      <c r="M595" s="76"/>
      <c r="N595" s="76"/>
      <c r="O595" s="76"/>
      <c r="P595" s="76"/>
    </row>
    <row r="596">
      <c r="A596" s="76"/>
      <c r="B596" s="76"/>
      <c r="C596" s="76"/>
      <c r="D596" s="76"/>
      <c r="E596" s="76"/>
      <c r="F596" s="76"/>
      <c r="G596" s="76"/>
      <c r="H596" s="76"/>
      <c r="I596" s="76"/>
      <c r="J596" s="76"/>
      <c r="K596" s="76"/>
      <c r="L596" s="76"/>
      <c r="M596" s="76"/>
      <c r="N596" s="76"/>
      <c r="O596" s="76"/>
      <c r="P596" s="76"/>
    </row>
    <row r="597">
      <c r="A597" s="76"/>
      <c r="B597" s="76"/>
      <c r="C597" s="76"/>
      <c r="D597" s="76"/>
      <c r="E597" s="76"/>
      <c r="F597" s="76"/>
      <c r="G597" s="76"/>
      <c r="H597" s="76"/>
      <c r="I597" s="76"/>
      <c r="J597" s="76"/>
      <c r="K597" s="76"/>
      <c r="L597" s="76"/>
      <c r="M597" s="76"/>
      <c r="N597" s="76"/>
      <c r="O597" s="76"/>
      <c r="P597" s="76"/>
    </row>
    <row r="598">
      <c r="A598" s="76"/>
      <c r="B598" s="76"/>
      <c r="C598" s="76"/>
      <c r="D598" s="76"/>
      <c r="E598" s="76"/>
      <c r="F598" s="76"/>
      <c r="G598" s="76"/>
      <c r="H598" s="76"/>
      <c r="I598" s="76"/>
      <c r="J598" s="76"/>
      <c r="K598" s="76"/>
      <c r="L598" s="76"/>
      <c r="M598" s="76"/>
      <c r="N598" s="76"/>
      <c r="O598" s="76"/>
      <c r="P598" s="76"/>
    </row>
    <row r="599">
      <c r="A599" s="76"/>
      <c r="B599" s="76"/>
      <c r="C599" s="76"/>
      <c r="D599" s="76"/>
      <c r="E599" s="76"/>
      <c r="F599" s="76"/>
      <c r="G599" s="76"/>
      <c r="H599" s="76"/>
      <c r="I599" s="76"/>
      <c r="J599" s="76"/>
      <c r="K599" s="76"/>
      <c r="L599" s="76"/>
      <c r="M599" s="76"/>
      <c r="N599" s="76"/>
      <c r="O599" s="76"/>
      <c r="P599" s="76"/>
    </row>
    <row r="600">
      <c r="A600" s="76"/>
      <c r="B600" s="76"/>
      <c r="C600" s="76"/>
      <c r="D600" s="76"/>
      <c r="E600" s="76"/>
      <c r="F600" s="76"/>
      <c r="G600" s="76"/>
      <c r="H600" s="76"/>
      <c r="I600" s="76"/>
      <c r="J600" s="76"/>
      <c r="K600" s="76"/>
      <c r="L600" s="76"/>
      <c r="M600" s="76"/>
      <c r="N600" s="76"/>
      <c r="O600" s="76"/>
      <c r="P600" s="76"/>
    </row>
    <row r="601">
      <c r="A601" s="76"/>
      <c r="B601" s="76"/>
      <c r="C601" s="76"/>
      <c r="D601" s="76"/>
      <c r="E601" s="76"/>
      <c r="F601" s="76"/>
      <c r="G601" s="76"/>
      <c r="H601" s="76"/>
      <c r="I601" s="76"/>
      <c r="J601" s="76"/>
      <c r="K601" s="76"/>
      <c r="L601" s="76"/>
      <c r="M601" s="76"/>
      <c r="N601" s="76"/>
      <c r="O601" s="76"/>
      <c r="P601" s="76"/>
    </row>
    <row r="602">
      <c r="A602" s="76"/>
      <c r="B602" s="76"/>
      <c r="C602" s="76"/>
      <c r="D602" s="76"/>
      <c r="E602" s="76"/>
      <c r="F602" s="76"/>
      <c r="G602" s="76"/>
      <c r="H602" s="76"/>
      <c r="I602" s="76"/>
      <c r="J602" s="76"/>
      <c r="K602" s="76"/>
      <c r="L602" s="76"/>
      <c r="M602" s="76"/>
      <c r="N602" s="76"/>
      <c r="O602" s="76"/>
      <c r="P602" s="76"/>
    </row>
    <row r="603">
      <c r="A603" s="76"/>
      <c r="B603" s="76"/>
      <c r="C603" s="76"/>
      <c r="D603" s="76"/>
      <c r="E603" s="76"/>
      <c r="F603" s="76"/>
      <c r="G603" s="76"/>
      <c r="H603" s="76"/>
      <c r="I603" s="76"/>
      <c r="J603" s="76"/>
      <c r="K603" s="76"/>
      <c r="L603" s="76"/>
      <c r="M603" s="76"/>
      <c r="N603" s="76"/>
      <c r="O603" s="76"/>
      <c r="P603" s="76"/>
    </row>
    <row r="604">
      <c r="A604" s="76"/>
      <c r="B604" s="76"/>
      <c r="C604" s="76"/>
      <c r="D604" s="76"/>
      <c r="E604" s="76"/>
      <c r="F604" s="76"/>
      <c r="G604" s="76"/>
      <c r="H604" s="76"/>
      <c r="I604" s="76"/>
      <c r="J604" s="76"/>
      <c r="K604" s="76"/>
      <c r="L604" s="76"/>
      <c r="M604" s="76"/>
      <c r="N604" s="76"/>
      <c r="O604" s="76"/>
      <c r="P604" s="76"/>
    </row>
    <row r="605">
      <c r="A605" s="76"/>
      <c r="B605" s="76"/>
      <c r="C605" s="76"/>
      <c r="D605" s="76"/>
      <c r="E605" s="76"/>
      <c r="F605" s="76"/>
      <c r="G605" s="76"/>
      <c r="H605" s="76"/>
      <c r="I605" s="76"/>
      <c r="J605" s="76"/>
      <c r="K605" s="76"/>
      <c r="L605" s="76"/>
      <c r="M605" s="76"/>
      <c r="N605" s="76"/>
      <c r="O605" s="76"/>
      <c r="P605" s="76"/>
    </row>
    <row r="606">
      <c r="A606" s="76"/>
      <c r="B606" s="76"/>
      <c r="C606" s="76"/>
      <c r="D606" s="76"/>
      <c r="E606" s="76"/>
      <c r="F606" s="76"/>
      <c r="G606" s="76"/>
      <c r="H606" s="76"/>
      <c r="I606" s="76"/>
      <c r="J606" s="76"/>
      <c r="K606" s="76"/>
      <c r="L606" s="76"/>
      <c r="M606" s="76"/>
      <c r="N606" s="76"/>
      <c r="O606" s="76"/>
      <c r="P606" s="76"/>
    </row>
    <row r="607">
      <c r="A607" s="76"/>
      <c r="B607" s="76"/>
      <c r="C607" s="76"/>
      <c r="D607" s="76"/>
      <c r="E607" s="76"/>
      <c r="F607" s="76"/>
      <c r="G607" s="76"/>
      <c r="H607" s="76"/>
      <c r="I607" s="76"/>
      <c r="J607" s="76"/>
      <c r="K607" s="76"/>
      <c r="L607" s="76"/>
      <c r="M607" s="76"/>
      <c r="N607" s="76"/>
      <c r="O607" s="76"/>
      <c r="P607" s="76"/>
    </row>
    <row r="608">
      <c r="A608" s="76"/>
      <c r="B608" s="76"/>
      <c r="C608" s="76"/>
      <c r="D608" s="76"/>
      <c r="E608" s="76"/>
      <c r="F608" s="76"/>
      <c r="G608" s="76"/>
      <c r="H608" s="76"/>
      <c r="I608" s="76"/>
      <c r="J608" s="76"/>
      <c r="K608" s="76"/>
      <c r="L608" s="76"/>
      <c r="M608" s="76"/>
      <c r="N608" s="76"/>
      <c r="O608" s="76"/>
      <c r="P608" s="76"/>
    </row>
    <row r="609">
      <c r="A609" s="76"/>
      <c r="B609" s="76"/>
      <c r="C609" s="76"/>
      <c r="D609" s="76"/>
      <c r="E609" s="76"/>
      <c r="F609" s="76"/>
      <c r="G609" s="76"/>
      <c r="H609" s="76"/>
      <c r="I609" s="76"/>
      <c r="J609" s="76"/>
      <c r="K609" s="76"/>
      <c r="L609" s="76"/>
      <c r="M609" s="76"/>
      <c r="N609" s="76"/>
      <c r="O609" s="76"/>
      <c r="P609" s="76"/>
    </row>
    <row r="610">
      <c r="A610" s="76"/>
      <c r="B610" s="76"/>
      <c r="C610" s="76"/>
      <c r="D610" s="76"/>
      <c r="E610" s="76"/>
      <c r="F610" s="76"/>
      <c r="G610" s="76"/>
      <c r="H610" s="76"/>
      <c r="I610" s="76"/>
      <c r="J610" s="76"/>
      <c r="K610" s="76"/>
      <c r="L610" s="76"/>
      <c r="M610" s="76"/>
      <c r="N610" s="76"/>
      <c r="O610" s="76"/>
      <c r="P610" s="76"/>
    </row>
    <row r="611">
      <c r="A611" s="76"/>
      <c r="B611" s="76"/>
      <c r="C611" s="76"/>
      <c r="D611" s="76"/>
      <c r="E611" s="76"/>
      <c r="F611" s="76"/>
      <c r="G611" s="76"/>
      <c r="H611" s="76"/>
      <c r="I611" s="76"/>
      <c r="J611" s="76"/>
      <c r="K611" s="76"/>
      <c r="L611" s="76"/>
      <c r="M611" s="76"/>
      <c r="N611" s="76"/>
      <c r="O611" s="76"/>
      <c r="P611" s="76"/>
    </row>
    <row r="612">
      <c r="A612" s="76"/>
      <c r="B612" s="76"/>
      <c r="C612" s="76"/>
      <c r="D612" s="76"/>
      <c r="E612" s="76"/>
      <c r="F612" s="76"/>
      <c r="G612" s="76"/>
      <c r="H612" s="76"/>
      <c r="I612" s="76"/>
      <c r="J612" s="76"/>
      <c r="K612" s="76"/>
      <c r="L612" s="76"/>
      <c r="M612" s="76"/>
      <c r="N612" s="76"/>
      <c r="O612" s="76"/>
      <c r="P612" s="76"/>
    </row>
    <row r="613">
      <c r="A613" s="76"/>
      <c r="B613" s="76"/>
      <c r="C613" s="76"/>
      <c r="D613" s="76"/>
      <c r="E613" s="76"/>
      <c r="F613" s="76"/>
      <c r="G613" s="76"/>
      <c r="H613" s="76"/>
      <c r="I613" s="76"/>
      <c r="J613" s="76"/>
      <c r="K613" s="76"/>
      <c r="L613" s="76"/>
      <c r="M613" s="76"/>
      <c r="N613" s="76"/>
      <c r="O613" s="76"/>
      <c r="P613" s="76"/>
    </row>
    <row r="614">
      <c r="A614" s="76"/>
      <c r="B614" s="76"/>
      <c r="C614" s="76"/>
      <c r="D614" s="76"/>
      <c r="E614" s="76"/>
      <c r="F614" s="76"/>
      <c r="G614" s="76"/>
      <c r="H614" s="76"/>
      <c r="I614" s="76"/>
      <c r="J614" s="76"/>
      <c r="K614" s="76"/>
      <c r="L614" s="76"/>
      <c r="M614" s="76"/>
      <c r="N614" s="76"/>
      <c r="O614" s="76"/>
      <c r="P614" s="76"/>
    </row>
    <row r="615">
      <c r="A615" s="76"/>
      <c r="B615" s="76"/>
      <c r="C615" s="76"/>
      <c r="D615" s="76"/>
      <c r="E615" s="76"/>
      <c r="F615" s="76"/>
      <c r="G615" s="76"/>
      <c r="H615" s="76"/>
      <c r="I615" s="76"/>
      <c r="J615" s="76"/>
      <c r="K615" s="76"/>
      <c r="L615" s="76"/>
      <c r="M615" s="76"/>
      <c r="N615" s="76"/>
      <c r="O615" s="76"/>
      <c r="P615" s="76"/>
    </row>
    <row r="616">
      <c r="A616" s="76"/>
      <c r="B616" s="76"/>
      <c r="C616" s="76"/>
      <c r="D616" s="76"/>
      <c r="E616" s="76"/>
      <c r="F616" s="76"/>
      <c r="G616" s="76"/>
      <c r="H616" s="76"/>
      <c r="I616" s="76"/>
      <c r="J616" s="76"/>
      <c r="K616" s="76"/>
      <c r="L616" s="76"/>
      <c r="M616" s="76"/>
      <c r="N616" s="76"/>
      <c r="O616" s="76"/>
      <c r="P616" s="76"/>
    </row>
    <row r="617">
      <c r="A617" s="76"/>
      <c r="B617" s="76"/>
      <c r="C617" s="76"/>
      <c r="D617" s="76"/>
      <c r="E617" s="76"/>
      <c r="F617" s="76"/>
      <c r="G617" s="76"/>
      <c r="H617" s="76"/>
      <c r="I617" s="76"/>
      <c r="J617" s="76"/>
      <c r="K617" s="76"/>
      <c r="L617" s="76"/>
      <c r="M617" s="76"/>
      <c r="N617" s="76"/>
      <c r="O617" s="76"/>
      <c r="P617" s="76"/>
    </row>
    <row r="618">
      <c r="A618" s="76"/>
      <c r="B618" s="76"/>
      <c r="C618" s="76"/>
      <c r="D618" s="76"/>
      <c r="E618" s="76"/>
      <c r="F618" s="76"/>
      <c r="G618" s="76"/>
      <c r="H618" s="76"/>
      <c r="I618" s="76"/>
      <c r="J618" s="76"/>
      <c r="K618" s="76"/>
      <c r="L618" s="76"/>
      <c r="M618" s="76"/>
      <c r="N618" s="76"/>
      <c r="O618" s="76"/>
      <c r="P618" s="76"/>
    </row>
    <row r="619">
      <c r="A619" s="76"/>
      <c r="B619" s="76"/>
      <c r="C619" s="76"/>
      <c r="D619" s="76"/>
      <c r="E619" s="76"/>
      <c r="F619" s="76"/>
      <c r="G619" s="76"/>
      <c r="H619" s="76"/>
      <c r="I619" s="76"/>
      <c r="J619" s="76"/>
      <c r="K619" s="76"/>
      <c r="L619" s="76"/>
      <c r="M619" s="76"/>
      <c r="N619" s="76"/>
      <c r="O619" s="76"/>
      <c r="P619" s="76"/>
    </row>
    <row r="620">
      <c r="A620" s="76"/>
      <c r="B620" s="76"/>
      <c r="C620" s="76"/>
      <c r="D620" s="76"/>
      <c r="E620" s="76"/>
      <c r="F620" s="76"/>
      <c r="G620" s="76"/>
      <c r="H620" s="76"/>
      <c r="I620" s="76"/>
      <c r="J620" s="76"/>
      <c r="K620" s="76"/>
      <c r="L620" s="76"/>
      <c r="M620" s="76"/>
      <c r="N620" s="76"/>
      <c r="O620" s="76"/>
      <c r="P620" s="76"/>
    </row>
    <row r="621">
      <c r="A621" s="76"/>
      <c r="B621" s="76"/>
      <c r="C621" s="76"/>
      <c r="D621" s="76"/>
      <c r="E621" s="76"/>
      <c r="F621" s="76"/>
      <c r="G621" s="76"/>
      <c r="H621" s="76"/>
      <c r="I621" s="76"/>
      <c r="J621" s="76"/>
      <c r="K621" s="76"/>
      <c r="L621" s="76"/>
      <c r="M621" s="76"/>
      <c r="N621" s="76"/>
      <c r="O621" s="76"/>
      <c r="P621" s="76"/>
    </row>
    <row r="622">
      <c r="A622" s="76"/>
      <c r="B622" s="76"/>
      <c r="C622" s="76"/>
      <c r="D622" s="76"/>
      <c r="E622" s="76"/>
      <c r="F622" s="76"/>
      <c r="G622" s="76"/>
      <c r="H622" s="76"/>
      <c r="I622" s="76"/>
      <c r="J622" s="76"/>
      <c r="K622" s="76"/>
      <c r="L622" s="76"/>
      <c r="M622" s="76"/>
      <c r="N622" s="76"/>
      <c r="O622" s="76"/>
      <c r="P622" s="76"/>
    </row>
    <row r="623">
      <c r="A623" s="76"/>
      <c r="B623" s="76"/>
      <c r="C623" s="76"/>
      <c r="D623" s="76"/>
      <c r="E623" s="76"/>
      <c r="F623" s="76"/>
      <c r="G623" s="76"/>
      <c r="H623" s="76"/>
      <c r="I623" s="76"/>
      <c r="J623" s="76"/>
      <c r="K623" s="76"/>
      <c r="L623" s="76"/>
      <c r="M623" s="76"/>
      <c r="N623" s="76"/>
      <c r="O623" s="76"/>
      <c r="P623" s="76"/>
    </row>
    <row r="624">
      <c r="A624" s="76"/>
      <c r="B624" s="76"/>
      <c r="C624" s="76"/>
      <c r="D624" s="76"/>
      <c r="E624" s="76"/>
      <c r="F624" s="76"/>
      <c r="G624" s="76"/>
      <c r="H624" s="76"/>
      <c r="I624" s="76"/>
      <c r="J624" s="76"/>
      <c r="K624" s="76"/>
      <c r="L624" s="76"/>
      <c r="M624" s="76"/>
      <c r="N624" s="76"/>
      <c r="O624" s="76"/>
      <c r="P624" s="76"/>
    </row>
    <row r="625">
      <c r="A625" s="76"/>
      <c r="B625" s="76"/>
      <c r="C625" s="76"/>
      <c r="D625" s="76"/>
      <c r="E625" s="76"/>
      <c r="F625" s="76"/>
      <c r="G625" s="76"/>
      <c r="H625" s="76"/>
      <c r="I625" s="76"/>
      <c r="J625" s="76"/>
      <c r="K625" s="76"/>
      <c r="L625" s="76"/>
      <c r="M625" s="76"/>
      <c r="N625" s="76"/>
      <c r="O625" s="76"/>
      <c r="P625" s="76"/>
    </row>
    <row r="626">
      <c r="A626" s="76"/>
      <c r="B626" s="76"/>
      <c r="C626" s="76"/>
      <c r="D626" s="76"/>
      <c r="E626" s="76"/>
      <c r="F626" s="76"/>
      <c r="G626" s="76"/>
      <c r="H626" s="76"/>
      <c r="I626" s="76"/>
      <c r="J626" s="76"/>
      <c r="K626" s="76"/>
      <c r="L626" s="76"/>
      <c r="M626" s="76"/>
      <c r="N626" s="76"/>
      <c r="O626" s="76"/>
      <c r="P626" s="76"/>
    </row>
    <row r="627">
      <c r="A627" s="76"/>
      <c r="B627" s="76"/>
      <c r="C627" s="76"/>
      <c r="D627" s="76"/>
      <c r="E627" s="76"/>
      <c r="F627" s="76"/>
      <c r="G627" s="76"/>
      <c r="H627" s="76"/>
      <c r="I627" s="76"/>
      <c r="J627" s="76"/>
      <c r="K627" s="76"/>
      <c r="L627" s="76"/>
      <c r="M627" s="76"/>
      <c r="N627" s="76"/>
      <c r="O627" s="76"/>
      <c r="P627" s="76"/>
    </row>
    <row r="628">
      <c r="A628" s="76"/>
      <c r="B628" s="76"/>
      <c r="C628" s="76"/>
      <c r="D628" s="76"/>
      <c r="E628" s="76"/>
      <c r="F628" s="76"/>
      <c r="G628" s="76"/>
      <c r="H628" s="76"/>
      <c r="I628" s="76"/>
      <c r="J628" s="76"/>
      <c r="K628" s="76"/>
      <c r="L628" s="76"/>
      <c r="M628" s="76"/>
      <c r="N628" s="76"/>
      <c r="O628" s="76"/>
      <c r="P628" s="76"/>
    </row>
    <row r="629">
      <c r="A629" s="76"/>
      <c r="B629" s="76"/>
      <c r="C629" s="76"/>
      <c r="D629" s="76"/>
      <c r="E629" s="76"/>
      <c r="F629" s="76"/>
      <c r="G629" s="76"/>
      <c r="H629" s="76"/>
      <c r="I629" s="76"/>
      <c r="J629" s="76"/>
      <c r="K629" s="76"/>
      <c r="L629" s="76"/>
      <c r="M629" s="76"/>
      <c r="N629" s="76"/>
      <c r="O629" s="76"/>
      <c r="P629" s="76"/>
    </row>
    <row r="630">
      <c r="A630" s="76"/>
      <c r="B630" s="76"/>
      <c r="C630" s="76"/>
      <c r="D630" s="76"/>
      <c r="E630" s="76"/>
      <c r="F630" s="76"/>
      <c r="G630" s="76"/>
      <c r="H630" s="76"/>
      <c r="I630" s="76"/>
      <c r="J630" s="76"/>
      <c r="K630" s="76"/>
      <c r="L630" s="76"/>
      <c r="M630" s="76"/>
      <c r="N630" s="76"/>
      <c r="O630" s="76"/>
      <c r="P630" s="76"/>
    </row>
    <row r="631">
      <c r="A631" s="76"/>
      <c r="B631" s="76"/>
      <c r="C631" s="76"/>
      <c r="D631" s="76"/>
      <c r="E631" s="76"/>
      <c r="F631" s="76"/>
      <c r="G631" s="76"/>
      <c r="H631" s="76"/>
      <c r="I631" s="76"/>
      <c r="J631" s="76"/>
      <c r="K631" s="76"/>
      <c r="L631" s="76"/>
      <c r="M631" s="76"/>
      <c r="N631" s="76"/>
      <c r="O631" s="76"/>
      <c r="P631" s="76"/>
    </row>
    <row r="632">
      <c r="A632" s="76"/>
      <c r="B632" s="76"/>
      <c r="C632" s="76"/>
      <c r="D632" s="76"/>
      <c r="E632" s="76"/>
      <c r="F632" s="76"/>
      <c r="G632" s="76"/>
      <c r="H632" s="76"/>
      <c r="I632" s="76"/>
      <c r="J632" s="76"/>
      <c r="K632" s="76"/>
      <c r="L632" s="76"/>
      <c r="M632" s="76"/>
      <c r="N632" s="76"/>
      <c r="O632" s="76"/>
      <c r="P632" s="76"/>
    </row>
    <row r="633">
      <c r="A633" s="76"/>
      <c r="B633" s="76"/>
      <c r="C633" s="76"/>
      <c r="D633" s="76"/>
      <c r="E633" s="76"/>
      <c r="F633" s="76"/>
      <c r="G633" s="76"/>
      <c r="H633" s="76"/>
      <c r="I633" s="76"/>
      <c r="J633" s="76"/>
      <c r="K633" s="76"/>
      <c r="L633" s="76"/>
      <c r="M633" s="76"/>
      <c r="N633" s="76"/>
      <c r="O633" s="76"/>
      <c r="P633" s="76"/>
    </row>
    <row r="634">
      <c r="A634" s="76"/>
      <c r="B634" s="76"/>
      <c r="C634" s="76"/>
      <c r="D634" s="76"/>
      <c r="E634" s="76"/>
      <c r="F634" s="76"/>
      <c r="G634" s="76"/>
      <c r="H634" s="76"/>
      <c r="I634" s="76"/>
      <c r="J634" s="76"/>
      <c r="K634" s="76"/>
      <c r="L634" s="76"/>
      <c r="M634" s="76"/>
      <c r="N634" s="76"/>
      <c r="O634" s="76"/>
      <c r="P634" s="76"/>
    </row>
    <row r="635">
      <c r="A635" s="76"/>
      <c r="B635" s="76"/>
      <c r="C635" s="76"/>
      <c r="D635" s="76"/>
      <c r="E635" s="76"/>
      <c r="F635" s="76"/>
      <c r="G635" s="76"/>
      <c r="H635" s="76"/>
      <c r="I635" s="76"/>
      <c r="J635" s="76"/>
      <c r="K635" s="76"/>
      <c r="L635" s="76"/>
      <c r="M635" s="76"/>
      <c r="N635" s="76"/>
      <c r="O635" s="76"/>
      <c r="P635" s="76"/>
    </row>
    <row r="636">
      <c r="A636" s="76"/>
      <c r="B636" s="76"/>
      <c r="C636" s="76"/>
      <c r="D636" s="76"/>
      <c r="E636" s="76"/>
      <c r="F636" s="76"/>
      <c r="G636" s="76"/>
      <c r="H636" s="76"/>
      <c r="I636" s="76"/>
      <c r="J636" s="76"/>
      <c r="K636" s="76"/>
      <c r="L636" s="76"/>
      <c r="M636" s="76"/>
      <c r="N636" s="76"/>
      <c r="O636" s="76"/>
      <c r="P636" s="76"/>
    </row>
    <row r="637">
      <c r="A637" s="76"/>
      <c r="B637" s="76"/>
      <c r="C637" s="76"/>
      <c r="D637" s="76"/>
      <c r="E637" s="76"/>
      <c r="F637" s="76"/>
      <c r="G637" s="76"/>
      <c r="H637" s="76"/>
      <c r="I637" s="76"/>
      <c r="J637" s="76"/>
      <c r="K637" s="76"/>
      <c r="L637" s="76"/>
      <c r="M637" s="76"/>
      <c r="N637" s="76"/>
      <c r="O637" s="76"/>
      <c r="P637" s="76"/>
    </row>
    <row r="638">
      <c r="A638" s="76"/>
      <c r="B638" s="76"/>
      <c r="C638" s="76"/>
      <c r="D638" s="76"/>
      <c r="E638" s="76"/>
      <c r="F638" s="76"/>
      <c r="G638" s="76"/>
      <c r="H638" s="76"/>
      <c r="I638" s="76"/>
      <c r="J638" s="76"/>
      <c r="K638" s="76"/>
      <c r="L638" s="76"/>
      <c r="M638" s="76"/>
      <c r="N638" s="76"/>
      <c r="O638" s="76"/>
      <c r="P638" s="76"/>
    </row>
    <row r="639">
      <c r="A639" s="76"/>
      <c r="B639" s="76"/>
      <c r="C639" s="76"/>
      <c r="D639" s="76"/>
      <c r="E639" s="76"/>
      <c r="F639" s="76"/>
      <c r="G639" s="76"/>
      <c r="H639" s="76"/>
      <c r="I639" s="76"/>
      <c r="J639" s="76"/>
      <c r="K639" s="76"/>
      <c r="L639" s="76"/>
      <c r="M639" s="76"/>
      <c r="N639" s="76"/>
      <c r="O639" s="76"/>
      <c r="P639" s="76"/>
    </row>
    <row r="640">
      <c r="A640" s="76"/>
      <c r="B640" s="76"/>
      <c r="C640" s="76"/>
      <c r="D640" s="76"/>
      <c r="E640" s="76"/>
      <c r="F640" s="76"/>
      <c r="G640" s="76"/>
      <c r="H640" s="76"/>
      <c r="I640" s="76"/>
      <c r="J640" s="76"/>
      <c r="K640" s="76"/>
      <c r="L640" s="76"/>
      <c r="M640" s="76"/>
      <c r="N640" s="76"/>
      <c r="O640" s="76"/>
      <c r="P640" s="76"/>
    </row>
    <row r="641">
      <c r="A641" s="76"/>
      <c r="B641" s="76"/>
      <c r="C641" s="76"/>
      <c r="D641" s="76"/>
      <c r="E641" s="76"/>
      <c r="F641" s="76"/>
      <c r="G641" s="76"/>
      <c r="H641" s="76"/>
      <c r="I641" s="76"/>
      <c r="J641" s="76"/>
      <c r="K641" s="76"/>
      <c r="L641" s="76"/>
      <c r="M641" s="76"/>
      <c r="N641" s="76"/>
      <c r="O641" s="76"/>
      <c r="P641" s="76"/>
    </row>
    <row r="642">
      <c r="A642" s="76"/>
      <c r="B642" s="76"/>
      <c r="C642" s="76"/>
      <c r="D642" s="76"/>
      <c r="E642" s="76"/>
      <c r="F642" s="76"/>
      <c r="G642" s="76"/>
      <c r="H642" s="76"/>
      <c r="I642" s="76"/>
      <c r="J642" s="76"/>
      <c r="K642" s="76"/>
      <c r="L642" s="76"/>
      <c r="M642" s="76"/>
      <c r="N642" s="76"/>
      <c r="O642" s="76"/>
      <c r="P642" s="76"/>
    </row>
    <row r="643">
      <c r="A643" s="76"/>
      <c r="B643" s="76"/>
      <c r="C643" s="76"/>
      <c r="D643" s="76"/>
      <c r="E643" s="76"/>
      <c r="F643" s="76"/>
      <c r="G643" s="76"/>
      <c r="H643" s="76"/>
      <c r="I643" s="76"/>
      <c r="J643" s="76"/>
      <c r="K643" s="76"/>
      <c r="L643" s="76"/>
      <c r="M643" s="76"/>
      <c r="N643" s="76"/>
      <c r="O643" s="76"/>
      <c r="P643" s="76"/>
    </row>
    <row r="644">
      <c r="A644" s="76"/>
      <c r="B644" s="76"/>
      <c r="C644" s="76"/>
      <c r="D644" s="76"/>
      <c r="E644" s="76"/>
      <c r="F644" s="76"/>
      <c r="G644" s="76"/>
      <c r="H644" s="76"/>
      <c r="I644" s="76"/>
      <c r="J644" s="76"/>
      <c r="K644" s="76"/>
      <c r="L644" s="76"/>
      <c r="M644" s="76"/>
      <c r="N644" s="76"/>
      <c r="O644" s="76"/>
      <c r="P644" s="76"/>
    </row>
    <row r="645">
      <c r="A645" s="76"/>
      <c r="B645" s="76"/>
      <c r="C645" s="76"/>
      <c r="D645" s="76"/>
      <c r="E645" s="76"/>
      <c r="F645" s="76"/>
      <c r="G645" s="76"/>
      <c r="H645" s="76"/>
      <c r="I645" s="76"/>
      <c r="J645" s="76"/>
      <c r="K645" s="76"/>
      <c r="L645" s="76"/>
      <c r="M645" s="76"/>
      <c r="N645" s="76"/>
      <c r="O645" s="76"/>
      <c r="P645" s="76"/>
    </row>
    <row r="646">
      <c r="A646" s="76"/>
      <c r="B646" s="76"/>
      <c r="C646" s="76"/>
      <c r="D646" s="76"/>
      <c r="E646" s="76"/>
      <c r="F646" s="76"/>
      <c r="G646" s="76"/>
      <c r="H646" s="76"/>
      <c r="I646" s="76"/>
      <c r="J646" s="76"/>
      <c r="K646" s="76"/>
      <c r="L646" s="76"/>
      <c r="M646" s="76"/>
      <c r="N646" s="76"/>
      <c r="O646" s="76"/>
      <c r="P646" s="76"/>
    </row>
    <row r="647">
      <c r="A647" s="76"/>
      <c r="B647" s="76"/>
      <c r="C647" s="76"/>
      <c r="D647" s="76"/>
      <c r="E647" s="76"/>
      <c r="F647" s="76"/>
      <c r="G647" s="76"/>
      <c r="H647" s="76"/>
      <c r="I647" s="76"/>
      <c r="J647" s="76"/>
      <c r="K647" s="76"/>
      <c r="L647" s="76"/>
      <c r="M647" s="76"/>
      <c r="N647" s="76"/>
      <c r="O647" s="76"/>
      <c r="P647" s="76"/>
    </row>
    <row r="648">
      <c r="A648" s="76"/>
      <c r="B648" s="76"/>
      <c r="C648" s="76"/>
      <c r="D648" s="76"/>
      <c r="E648" s="76"/>
      <c r="F648" s="76"/>
      <c r="G648" s="76"/>
      <c r="H648" s="76"/>
      <c r="I648" s="76"/>
      <c r="J648" s="76"/>
      <c r="K648" s="76"/>
      <c r="L648" s="76"/>
      <c r="M648" s="76"/>
      <c r="N648" s="76"/>
      <c r="O648" s="76"/>
      <c r="P648" s="76"/>
    </row>
    <row r="649">
      <c r="A649" s="76"/>
      <c r="B649" s="76"/>
      <c r="C649" s="76"/>
      <c r="D649" s="76"/>
      <c r="E649" s="76"/>
      <c r="F649" s="76"/>
      <c r="G649" s="76"/>
      <c r="H649" s="76"/>
      <c r="I649" s="76"/>
      <c r="J649" s="76"/>
      <c r="K649" s="76"/>
      <c r="L649" s="76"/>
      <c r="M649" s="76"/>
      <c r="N649" s="76"/>
      <c r="O649" s="76"/>
      <c r="P649" s="76"/>
    </row>
    <row r="650">
      <c r="A650" s="76"/>
      <c r="B650" s="76"/>
      <c r="C650" s="76"/>
      <c r="D650" s="76"/>
      <c r="E650" s="76"/>
      <c r="F650" s="76"/>
      <c r="G650" s="76"/>
      <c r="H650" s="76"/>
      <c r="I650" s="76"/>
      <c r="J650" s="76"/>
      <c r="K650" s="76"/>
      <c r="L650" s="76"/>
      <c r="M650" s="76"/>
      <c r="N650" s="76"/>
      <c r="O650" s="76"/>
      <c r="P650" s="76"/>
    </row>
    <row r="651">
      <c r="A651" s="76"/>
      <c r="B651" s="76"/>
      <c r="C651" s="76"/>
      <c r="D651" s="76"/>
      <c r="E651" s="76"/>
      <c r="F651" s="76"/>
      <c r="G651" s="76"/>
      <c r="H651" s="76"/>
      <c r="I651" s="76"/>
      <c r="J651" s="76"/>
      <c r="K651" s="76"/>
      <c r="L651" s="76"/>
      <c r="M651" s="76"/>
      <c r="N651" s="76"/>
      <c r="O651" s="76"/>
      <c r="P651" s="76"/>
    </row>
    <row r="652">
      <c r="A652" s="76"/>
      <c r="B652" s="76"/>
      <c r="C652" s="76"/>
      <c r="D652" s="76"/>
      <c r="E652" s="76"/>
      <c r="F652" s="76"/>
      <c r="G652" s="76"/>
      <c r="H652" s="76"/>
      <c r="I652" s="76"/>
      <c r="J652" s="76"/>
      <c r="K652" s="76"/>
      <c r="L652" s="76"/>
      <c r="M652" s="76"/>
      <c r="N652" s="76"/>
      <c r="O652" s="76"/>
      <c r="P652" s="76"/>
    </row>
    <row r="653">
      <c r="A653" s="76"/>
      <c r="B653" s="76"/>
      <c r="C653" s="76"/>
      <c r="D653" s="76"/>
      <c r="E653" s="76"/>
      <c r="F653" s="76"/>
      <c r="G653" s="76"/>
      <c r="H653" s="76"/>
      <c r="I653" s="76"/>
      <c r="J653" s="76"/>
      <c r="K653" s="76"/>
      <c r="L653" s="76"/>
      <c r="M653" s="76"/>
      <c r="N653" s="76"/>
      <c r="O653" s="76"/>
      <c r="P653" s="76"/>
    </row>
    <row r="654">
      <c r="A654" s="76"/>
      <c r="B654" s="76"/>
      <c r="C654" s="76"/>
      <c r="D654" s="76"/>
      <c r="E654" s="76"/>
      <c r="F654" s="76"/>
      <c r="G654" s="76"/>
      <c r="H654" s="76"/>
      <c r="I654" s="76"/>
      <c r="J654" s="76"/>
      <c r="K654" s="76"/>
      <c r="L654" s="76"/>
      <c r="M654" s="76"/>
      <c r="N654" s="76"/>
      <c r="O654" s="76"/>
      <c r="P654" s="76"/>
    </row>
    <row r="655">
      <c r="A655" s="76"/>
      <c r="B655" s="76"/>
      <c r="C655" s="76"/>
      <c r="D655" s="76"/>
      <c r="E655" s="76"/>
      <c r="F655" s="76"/>
      <c r="G655" s="76"/>
      <c r="H655" s="76"/>
      <c r="I655" s="76"/>
      <c r="J655" s="76"/>
      <c r="K655" s="76"/>
      <c r="L655" s="76"/>
      <c r="M655" s="76"/>
      <c r="N655" s="76"/>
      <c r="O655" s="76"/>
      <c r="P655" s="76"/>
    </row>
    <row r="656">
      <c r="A656" s="76"/>
      <c r="B656" s="76"/>
      <c r="C656" s="76"/>
      <c r="D656" s="76"/>
      <c r="E656" s="76"/>
      <c r="F656" s="76"/>
      <c r="G656" s="76"/>
      <c r="H656" s="76"/>
      <c r="I656" s="76"/>
      <c r="J656" s="76"/>
      <c r="K656" s="76"/>
      <c r="L656" s="76"/>
      <c r="M656" s="76"/>
      <c r="N656" s="76"/>
      <c r="O656" s="76"/>
      <c r="P656" s="76"/>
    </row>
    <row r="657">
      <c r="A657" s="76"/>
      <c r="B657" s="76"/>
      <c r="C657" s="76"/>
      <c r="D657" s="76"/>
      <c r="E657" s="76"/>
      <c r="F657" s="76"/>
      <c r="G657" s="76"/>
      <c r="H657" s="76"/>
      <c r="I657" s="76"/>
      <c r="J657" s="76"/>
      <c r="K657" s="76"/>
      <c r="L657" s="76"/>
      <c r="M657" s="76"/>
      <c r="N657" s="76"/>
      <c r="O657" s="76"/>
      <c r="P657" s="76"/>
    </row>
    <row r="658">
      <c r="A658" s="76"/>
      <c r="B658" s="76"/>
      <c r="C658" s="76"/>
      <c r="D658" s="76"/>
      <c r="E658" s="76"/>
      <c r="F658" s="76"/>
      <c r="G658" s="76"/>
      <c r="H658" s="76"/>
      <c r="I658" s="76"/>
      <c r="J658" s="76"/>
      <c r="K658" s="76"/>
      <c r="L658" s="76"/>
      <c r="M658" s="76"/>
      <c r="N658" s="76"/>
      <c r="O658" s="76"/>
      <c r="P658" s="76"/>
    </row>
    <row r="659">
      <c r="A659" s="76"/>
      <c r="B659" s="76"/>
      <c r="C659" s="76"/>
      <c r="D659" s="76"/>
      <c r="E659" s="76"/>
      <c r="F659" s="76"/>
      <c r="G659" s="76"/>
      <c r="H659" s="76"/>
      <c r="I659" s="76"/>
      <c r="J659" s="76"/>
      <c r="K659" s="76"/>
      <c r="L659" s="76"/>
      <c r="M659" s="76"/>
      <c r="N659" s="76"/>
      <c r="O659" s="76"/>
      <c r="P659" s="76"/>
    </row>
    <row r="660">
      <c r="A660" s="76"/>
      <c r="B660" s="76"/>
      <c r="C660" s="76"/>
      <c r="D660" s="76"/>
      <c r="E660" s="76"/>
      <c r="F660" s="76"/>
      <c r="G660" s="76"/>
      <c r="H660" s="76"/>
      <c r="I660" s="76"/>
      <c r="J660" s="76"/>
      <c r="K660" s="76"/>
      <c r="L660" s="76"/>
      <c r="M660" s="76"/>
      <c r="N660" s="76"/>
      <c r="O660" s="76"/>
      <c r="P660" s="76"/>
    </row>
    <row r="661">
      <c r="A661" s="76"/>
      <c r="B661" s="76"/>
      <c r="C661" s="76"/>
      <c r="D661" s="76"/>
      <c r="E661" s="76"/>
      <c r="F661" s="76"/>
      <c r="G661" s="76"/>
      <c r="H661" s="76"/>
      <c r="I661" s="76"/>
      <c r="J661" s="76"/>
      <c r="K661" s="76"/>
      <c r="L661" s="76"/>
      <c r="M661" s="76"/>
      <c r="N661" s="76"/>
      <c r="O661" s="76"/>
      <c r="P661" s="76"/>
    </row>
    <row r="662">
      <c r="A662" s="76"/>
      <c r="B662" s="76"/>
      <c r="C662" s="76"/>
      <c r="D662" s="76"/>
      <c r="E662" s="76"/>
      <c r="F662" s="76"/>
      <c r="G662" s="76"/>
      <c r="H662" s="76"/>
      <c r="I662" s="76"/>
      <c r="J662" s="76"/>
      <c r="K662" s="76"/>
      <c r="L662" s="76"/>
      <c r="M662" s="76"/>
      <c r="N662" s="76"/>
      <c r="O662" s="76"/>
      <c r="P662" s="76"/>
    </row>
    <row r="663">
      <c r="A663" s="76"/>
      <c r="B663" s="76"/>
      <c r="C663" s="76"/>
      <c r="D663" s="76"/>
      <c r="E663" s="76"/>
      <c r="F663" s="76"/>
      <c r="G663" s="76"/>
      <c r="H663" s="76"/>
      <c r="I663" s="76"/>
      <c r="J663" s="76"/>
      <c r="K663" s="76"/>
      <c r="L663" s="76"/>
      <c r="M663" s="76"/>
      <c r="N663" s="76"/>
      <c r="O663" s="76"/>
      <c r="P663" s="76"/>
    </row>
    <row r="664">
      <c r="A664" s="76"/>
      <c r="B664" s="76"/>
      <c r="C664" s="76"/>
      <c r="D664" s="76"/>
      <c r="E664" s="76"/>
      <c r="F664" s="76"/>
      <c r="G664" s="76"/>
      <c r="H664" s="76"/>
      <c r="I664" s="76"/>
      <c r="J664" s="76"/>
      <c r="K664" s="76"/>
      <c r="L664" s="76"/>
      <c r="M664" s="76"/>
      <c r="N664" s="76"/>
      <c r="O664" s="76"/>
      <c r="P664" s="76"/>
    </row>
    <row r="665">
      <c r="A665" s="76"/>
      <c r="B665" s="76"/>
      <c r="C665" s="76"/>
      <c r="D665" s="76"/>
      <c r="E665" s="76"/>
      <c r="F665" s="76"/>
      <c r="G665" s="76"/>
      <c r="H665" s="76"/>
      <c r="I665" s="76"/>
      <c r="J665" s="76"/>
      <c r="K665" s="76"/>
      <c r="L665" s="76"/>
      <c r="M665" s="76"/>
      <c r="N665" s="76"/>
      <c r="O665" s="76"/>
      <c r="P665" s="76"/>
    </row>
    <row r="666">
      <c r="A666" s="76"/>
      <c r="B666" s="76"/>
      <c r="C666" s="76"/>
      <c r="D666" s="76"/>
      <c r="E666" s="76"/>
      <c r="F666" s="76"/>
      <c r="G666" s="76"/>
      <c r="H666" s="76"/>
      <c r="I666" s="76"/>
      <c r="J666" s="76"/>
      <c r="K666" s="76"/>
      <c r="L666" s="76"/>
      <c r="M666" s="76"/>
      <c r="N666" s="76"/>
      <c r="O666" s="76"/>
      <c r="P666" s="76"/>
    </row>
    <row r="667">
      <c r="A667" s="76"/>
      <c r="B667" s="76"/>
      <c r="C667" s="76"/>
      <c r="D667" s="76"/>
      <c r="E667" s="76"/>
      <c r="F667" s="76"/>
      <c r="G667" s="76"/>
      <c r="H667" s="76"/>
      <c r="I667" s="76"/>
      <c r="J667" s="76"/>
      <c r="K667" s="76"/>
      <c r="L667" s="76"/>
      <c r="M667" s="76"/>
      <c r="N667" s="76"/>
      <c r="O667" s="76"/>
      <c r="P667" s="76"/>
    </row>
    <row r="668">
      <c r="A668" s="76"/>
      <c r="B668" s="76"/>
      <c r="C668" s="76"/>
      <c r="D668" s="76"/>
      <c r="E668" s="76"/>
      <c r="F668" s="76"/>
      <c r="G668" s="76"/>
      <c r="H668" s="76"/>
      <c r="I668" s="76"/>
      <c r="J668" s="76"/>
      <c r="K668" s="76"/>
      <c r="L668" s="76"/>
      <c r="M668" s="76"/>
      <c r="N668" s="76"/>
      <c r="O668" s="76"/>
      <c r="P668" s="76"/>
    </row>
    <row r="669">
      <c r="A669" s="76"/>
      <c r="B669" s="76"/>
      <c r="C669" s="76"/>
      <c r="D669" s="76"/>
      <c r="E669" s="76"/>
      <c r="F669" s="76"/>
      <c r="G669" s="76"/>
      <c r="H669" s="76"/>
      <c r="I669" s="76"/>
      <c r="J669" s="76"/>
      <c r="K669" s="76"/>
      <c r="L669" s="76"/>
      <c r="M669" s="76"/>
      <c r="N669" s="76"/>
      <c r="O669" s="76"/>
      <c r="P669" s="76"/>
    </row>
    <row r="670">
      <c r="A670" s="76"/>
      <c r="B670" s="76"/>
      <c r="C670" s="76"/>
      <c r="D670" s="76"/>
      <c r="E670" s="76"/>
      <c r="F670" s="76"/>
      <c r="G670" s="76"/>
      <c r="H670" s="76"/>
      <c r="I670" s="76"/>
      <c r="J670" s="76"/>
      <c r="K670" s="76"/>
      <c r="L670" s="76"/>
      <c r="M670" s="76"/>
      <c r="N670" s="76"/>
      <c r="O670" s="76"/>
      <c r="P670" s="76"/>
    </row>
    <row r="671">
      <c r="A671" s="76"/>
      <c r="B671" s="76"/>
      <c r="C671" s="76"/>
      <c r="D671" s="76"/>
      <c r="E671" s="76"/>
      <c r="F671" s="76"/>
      <c r="G671" s="76"/>
      <c r="H671" s="76"/>
      <c r="I671" s="76"/>
      <c r="J671" s="76"/>
      <c r="K671" s="76"/>
      <c r="L671" s="76"/>
      <c r="M671" s="76"/>
      <c r="N671" s="76"/>
      <c r="O671" s="76"/>
      <c r="P671" s="76"/>
    </row>
    <row r="672">
      <c r="A672" s="76"/>
      <c r="B672" s="76"/>
      <c r="C672" s="76"/>
      <c r="D672" s="76"/>
      <c r="E672" s="76"/>
      <c r="F672" s="76"/>
      <c r="G672" s="76"/>
      <c r="H672" s="76"/>
      <c r="I672" s="76"/>
      <c r="J672" s="76"/>
      <c r="K672" s="76"/>
      <c r="L672" s="76"/>
      <c r="M672" s="76"/>
      <c r="N672" s="76"/>
      <c r="O672" s="76"/>
      <c r="P672" s="76"/>
    </row>
    <row r="673">
      <c r="A673" s="76"/>
      <c r="B673" s="76"/>
      <c r="C673" s="76"/>
      <c r="D673" s="76"/>
      <c r="E673" s="76"/>
      <c r="F673" s="76"/>
      <c r="G673" s="76"/>
      <c r="H673" s="76"/>
      <c r="I673" s="76"/>
      <c r="J673" s="76"/>
      <c r="K673" s="76"/>
      <c r="L673" s="76"/>
      <c r="M673" s="76"/>
      <c r="N673" s="76"/>
      <c r="O673" s="76"/>
      <c r="P673" s="76"/>
    </row>
    <row r="674">
      <c r="A674" s="76"/>
      <c r="B674" s="76"/>
      <c r="C674" s="76"/>
      <c r="D674" s="76"/>
      <c r="E674" s="76"/>
      <c r="F674" s="76"/>
      <c r="G674" s="76"/>
      <c r="H674" s="76"/>
      <c r="I674" s="76"/>
      <c r="J674" s="76"/>
      <c r="K674" s="76"/>
      <c r="L674" s="76"/>
      <c r="M674" s="76"/>
      <c r="N674" s="76"/>
      <c r="O674" s="76"/>
      <c r="P674" s="76"/>
    </row>
    <row r="675">
      <c r="A675" s="76"/>
      <c r="B675" s="76"/>
      <c r="C675" s="76"/>
      <c r="D675" s="76"/>
      <c r="E675" s="76"/>
      <c r="F675" s="76"/>
      <c r="G675" s="76"/>
      <c r="H675" s="76"/>
      <c r="I675" s="76"/>
      <c r="J675" s="76"/>
      <c r="K675" s="76"/>
      <c r="L675" s="76"/>
      <c r="M675" s="76"/>
      <c r="N675" s="76"/>
      <c r="O675" s="76"/>
      <c r="P675" s="76"/>
    </row>
    <row r="676">
      <c r="A676" s="76"/>
      <c r="B676" s="76"/>
      <c r="C676" s="76"/>
      <c r="D676" s="76"/>
      <c r="E676" s="76"/>
      <c r="F676" s="76"/>
      <c r="G676" s="76"/>
      <c r="H676" s="76"/>
      <c r="I676" s="76"/>
      <c r="J676" s="76"/>
      <c r="K676" s="76"/>
      <c r="L676" s="76"/>
      <c r="M676" s="76"/>
      <c r="N676" s="76"/>
      <c r="O676" s="76"/>
      <c r="P676" s="76"/>
    </row>
    <row r="677">
      <c r="A677" s="76"/>
      <c r="B677" s="76"/>
      <c r="C677" s="76"/>
      <c r="D677" s="76"/>
      <c r="E677" s="76"/>
      <c r="F677" s="76"/>
      <c r="G677" s="76"/>
      <c r="H677" s="76"/>
      <c r="I677" s="76"/>
      <c r="J677" s="76"/>
      <c r="K677" s="76"/>
      <c r="L677" s="76"/>
      <c r="M677" s="76"/>
      <c r="N677" s="76"/>
      <c r="O677" s="76"/>
      <c r="P677" s="76"/>
    </row>
    <row r="678">
      <c r="A678" s="76"/>
      <c r="B678" s="76"/>
      <c r="C678" s="76"/>
      <c r="D678" s="76"/>
      <c r="E678" s="76"/>
      <c r="F678" s="76"/>
      <c r="G678" s="76"/>
      <c r="H678" s="76"/>
      <c r="I678" s="76"/>
      <c r="J678" s="76"/>
      <c r="K678" s="76"/>
      <c r="L678" s="76"/>
      <c r="M678" s="76"/>
      <c r="N678" s="76"/>
      <c r="O678" s="76"/>
      <c r="P678" s="76"/>
    </row>
    <row r="679">
      <c r="A679" s="76"/>
      <c r="B679" s="76"/>
      <c r="C679" s="76"/>
      <c r="D679" s="76"/>
      <c r="E679" s="76"/>
      <c r="F679" s="76"/>
      <c r="G679" s="76"/>
      <c r="H679" s="76"/>
      <c r="I679" s="76"/>
      <c r="J679" s="76"/>
      <c r="K679" s="76"/>
      <c r="L679" s="76"/>
      <c r="M679" s="76"/>
      <c r="N679" s="76"/>
      <c r="O679" s="76"/>
      <c r="P679" s="76"/>
    </row>
    <row r="680">
      <c r="A680" s="76"/>
      <c r="B680" s="76"/>
      <c r="C680" s="76"/>
      <c r="D680" s="76"/>
      <c r="E680" s="76"/>
      <c r="F680" s="76"/>
      <c r="G680" s="76"/>
      <c r="H680" s="76"/>
      <c r="I680" s="76"/>
      <c r="J680" s="76"/>
      <c r="K680" s="76"/>
      <c r="L680" s="76"/>
      <c r="M680" s="76"/>
      <c r="N680" s="76"/>
      <c r="O680" s="76"/>
      <c r="P680" s="76"/>
    </row>
    <row r="681">
      <c r="A681" s="76"/>
      <c r="B681" s="76"/>
      <c r="C681" s="76"/>
      <c r="D681" s="76"/>
      <c r="E681" s="76"/>
      <c r="F681" s="76"/>
      <c r="G681" s="76"/>
      <c r="H681" s="76"/>
      <c r="I681" s="76"/>
      <c r="J681" s="76"/>
      <c r="K681" s="76"/>
      <c r="L681" s="76"/>
      <c r="M681" s="76"/>
      <c r="N681" s="76"/>
      <c r="O681" s="76"/>
      <c r="P681" s="76"/>
    </row>
    <row r="682">
      <c r="A682" s="76"/>
      <c r="B682" s="76"/>
      <c r="C682" s="76"/>
      <c r="D682" s="76"/>
      <c r="E682" s="76"/>
      <c r="F682" s="76"/>
      <c r="G682" s="76"/>
      <c r="H682" s="76"/>
      <c r="I682" s="76"/>
      <c r="J682" s="76"/>
      <c r="K682" s="76"/>
      <c r="L682" s="76"/>
      <c r="M682" s="76"/>
      <c r="N682" s="76"/>
      <c r="O682" s="76"/>
      <c r="P682" s="76"/>
    </row>
    <row r="683">
      <c r="A683" s="76"/>
      <c r="B683" s="76"/>
      <c r="C683" s="76"/>
      <c r="D683" s="76"/>
      <c r="E683" s="76"/>
      <c r="F683" s="76"/>
      <c r="G683" s="76"/>
      <c r="H683" s="76"/>
      <c r="I683" s="76"/>
      <c r="J683" s="76"/>
      <c r="K683" s="76"/>
      <c r="L683" s="76"/>
      <c r="M683" s="76"/>
      <c r="N683" s="76"/>
      <c r="O683" s="76"/>
      <c r="P683" s="76"/>
    </row>
    <row r="684">
      <c r="A684" s="76"/>
      <c r="B684" s="76"/>
      <c r="C684" s="76"/>
      <c r="D684" s="76"/>
      <c r="E684" s="76"/>
      <c r="F684" s="76"/>
      <c r="G684" s="76"/>
      <c r="H684" s="76"/>
      <c r="I684" s="76"/>
      <c r="J684" s="76"/>
      <c r="K684" s="76"/>
      <c r="L684" s="76"/>
      <c r="M684" s="76"/>
      <c r="N684" s="76"/>
      <c r="O684" s="76"/>
      <c r="P684" s="76"/>
    </row>
    <row r="685">
      <c r="A685" s="76"/>
      <c r="B685" s="76"/>
      <c r="C685" s="76"/>
      <c r="D685" s="76"/>
      <c r="E685" s="76"/>
      <c r="F685" s="76"/>
      <c r="G685" s="76"/>
      <c r="H685" s="76"/>
      <c r="I685" s="76"/>
      <c r="J685" s="76"/>
      <c r="K685" s="76"/>
      <c r="L685" s="76"/>
      <c r="M685" s="76"/>
      <c r="N685" s="76"/>
      <c r="O685" s="76"/>
      <c r="P685" s="76"/>
    </row>
    <row r="686">
      <c r="A686" s="76"/>
      <c r="B686" s="76"/>
      <c r="C686" s="76"/>
      <c r="D686" s="76"/>
      <c r="E686" s="76"/>
      <c r="F686" s="76"/>
      <c r="G686" s="76"/>
      <c r="H686" s="76"/>
      <c r="I686" s="76"/>
      <c r="J686" s="76"/>
      <c r="K686" s="76"/>
      <c r="L686" s="76"/>
      <c r="M686" s="76"/>
      <c r="N686" s="76"/>
      <c r="O686" s="76"/>
      <c r="P686" s="76"/>
    </row>
    <row r="687">
      <c r="A687" s="76"/>
      <c r="B687" s="76"/>
      <c r="C687" s="76"/>
      <c r="D687" s="76"/>
      <c r="E687" s="76"/>
      <c r="F687" s="76"/>
      <c r="G687" s="76"/>
      <c r="H687" s="76"/>
      <c r="I687" s="76"/>
      <c r="J687" s="76"/>
      <c r="K687" s="76"/>
      <c r="L687" s="76"/>
      <c r="M687" s="76"/>
      <c r="N687" s="76"/>
      <c r="O687" s="76"/>
      <c r="P687" s="76"/>
    </row>
    <row r="688">
      <c r="A688" s="76"/>
      <c r="B688" s="76"/>
      <c r="C688" s="76"/>
      <c r="D688" s="76"/>
      <c r="E688" s="76"/>
      <c r="F688" s="76"/>
      <c r="G688" s="76"/>
      <c r="H688" s="76"/>
      <c r="I688" s="76"/>
      <c r="J688" s="76"/>
      <c r="K688" s="76"/>
      <c r="L688" s="76"/>
      <c r="M688" s="76"/>
      <c r="N688" s="76"/>
      <c r="O688" s="76"/>
      <c r="P688" s="76"/>
    </row>
    <row r="689">
      <c r="A689" s="76"/>
      <c r="B689" s="76"/>
      <c r="C689" s="76"/>
      <c r="D689" s="76"/>
      <c r="E689" s="76"/>
      <c r="F689" s="76"/>
      <c r="G689" s="76"/>
      <c r="H689" s="76"/>
      <c r="I689" s="76"/>
      <c r="J689" s="76"/>
      <c r="K689" s="76"/>
      <c r="L689" s="76"/>
      <c r="M689" s="76"/>
      <c r="N689" s="76"/>
      <c r="O689" s="76"/>
      <c r="P689" s="76"/>
    </row>
    <row r="690">
      <c r="A690" s="76"/>
      <c r="B690" s="76"/>
      <c r="C690" s="76"/>
      <c r="D690" s="76"/>
      <c r="E690" s="76"/>
      <c r="F690" s="76"/>
      <c r="G690" s="76"/>
      <c r="H690" s="76"/>
      <c r="I690" s="76"/>
      <c r="J690" s="76"/>
      <c r="K690" s="76"/>
      <c r="L690" s="76"/>
      <c r="M690" s="76"/>
      <c r="N690" s="76"/>
      <c r="O690" s="76"/>
      <c r="P690" s="76"/>
    </row>
    <row r="691">
      <c r="A691" s="76"/>
      <c r="B691" s="76"/>
      <c r="C691" s="76"/>
      <c r="D691" s="76"/>
      <c r="E691" s="76"/>
      <c r="F691" s="76"/>
      <c r="G691" s="76"/>
      <c r="H691" s="76"/>
      <c r="I691" s="76"/>
      <c r="J691" s="76"/>
      <c r="K691" s="76"/>
      <c r="L691" s="76"/>
      <c r="M691" s="76"/>
      <c r="N691" s="76"/>
      <c r="O691" s="76"/>
      <c r="P691" s="76"/>
    </row>
    <row r="692">
      <c r="A692" s="76"/>
      <c r="B692" s="76"/>
      <c r="C692" s="76"/>
      <c r="D692" s="76"/>
      <c r="E692" s="76"/>
      <c r="F692" s="76"/>
      <c r="G692" s="76"/>
      <c r="H692" s="76"/>
      <c r="I692" s="76"/>
      <c r="J692" s="76"/>
      <c r="K692" s="76"/>
      <c r="L692" s="76"/>
      <c r="M692" s="76"/>
      <c r="N692" s="76"/>
      <c r="O692" s="76"/>
      <c r="P692" s="76"/>
    </row>
    <row r="693">
      <c r="A693" s="76"/>
      <c r="B693" s="76"/>
      <c r="C693" s="76"/>
      <c r="D693" s="76"/>
      <c r="E693" s="76"/>
      <c r="F693" s="76"/>
      <c r="G693" s="76"/>
      <c r="H693" s="76"/>
      <c r="I693" s="76"/>
      <c r="J693" s="76"/>
      <c r="K693" s="76"/>
      <c r="L693" s="76"/>
      <c r="M693" s="76"/>
      <c r="N693" s="76"/>
      <c r="O693" s="76"/>
      <c r="P693" s="76"/>
    </row>
    <row r="694">
      <c r="A694" s="76"/>
      <c r="B694" s="76"/>
      <c r="C694" s="76"/>
      <c r="D694" s="76"/>
      <c r="E694" s="76"/>
      <c r="F694" s="76"/>
      <c r="G694" s="76"/>
      <c r="H694" s="76"/>
      <c r="I694" s="76"/>
      <c r="J694" s="76"/>
      <c r="K694" s="76"/>
      <c r="L694" s="76"/>
      <c r="M694" s="76"/>
      <c r="N694" s="76"/>
      <c r="O694" s="76"/>
      <c r="P694" s="76"/>
    </row>
    <row r="695">
      <c r="A695" s="76"/>
      <c r="B695" s="76"/>
      <c r="C695" s="76"/>
      <c r="D695" s="76"/>
      <c r="E695" s="76"/>
      <c r="F695" s="76"/>
      <c r="G695" s="76"/>
      <c r="H695" s="76"/>
      <c r="I695" s="76"/>
      <c r="J695" s="76"/>
      <c r="K695" s="76"/>
      <c r="L695" s="76"/>
      <c r="M695" s="76"/>
      <c r="N695" s="76"/>
      <c r="O695" s="76"/>
      <c r="P695" s="76"/>
    </row>
    <row r="696">
      <c r="A696" s="76"/>
      <c r="B696" s="76"/>
      <c r="C696" s="76"/>
      <c r="D696" s="76"/>
      <c r="E696" s="76"/>
      <c r="F696" s="76"/>
      <c r="G696" s="76"/>
      <c r="H696" s="76"/>
      <c r="I696" s="76"/>
      <c r="J696" s="76"/>
      <c r="K696" s="76"/>
      <c r="L696" s="76"/>
      <c r="M696" s="76"/>
      <c r="N696" s="76"/>
      <c r="O696" s="76"/>
      <c r="P696" s="76"/>
    </row>
    <row r="697">
      <c r="A697" s="76"/>
      <c r="B697" s="76"/>
      <c r="C697" s="76"/>
      <c r="D697" s="76"/>
      <c r="E697" s="76"/>
      <c r="F697" s="76"/>
      <c r="G697" s="76"/>
      <c r="H697" s="76"/>
      <c r="I697" s="76"/>
      <c r="J697" s="76"/>
      <c r="K697" s="76"/>
      <c r="L697" s="76"/>
      <c r="M697" s="76"/>
      <c r="N697" s="76"/>
      <c r="O697" s="76"/>
      <c r="P697" s="76"/>
    </row>
    <row r="698">
      <c r="A698" s="76"/>
      <c r="B698" s="76"/>
      <c r="C698" s="76"/>
      <c r="D698" s="76"/>
      <c r="E698" s="76"/>
      <c r="F698" s="76"/>
      <c r="G698" s="76"/>
      <c r="H698" s="76"/>
      <c r="I698" s="76"/>
      <c r="J698" s="76"/>
      <c r="K698" s="76"/>
      <c r="L698" s="76"/>
      <c r="M698" s="76"/>
      <c r="N698" s="76"/>
      <c r="O698" s="76"/>
      <c r="P698" s="76"/>
    </row>
    <row r="699">
      <c r="A699" s="76"/>
      <c r="B699" s="76"/>
      <c r="C699" s="76"/>
      <c r="D699" s="76"/>
      <c r="E699" s="76"/>
      <c r="F699" s="76"/>
      <c r="G699" s="76"/>
      <c r="H699" s="76"/>
      <c r="I699" s="76"/>
      <c r="J699" s="76"/>
      <c r="K699" s="76"/>
      <c r="L699" s="76"/>
      <c r="M699" s="76"/>
      <c r="N699" s="76"/>
      <c r="O699" s="76"/>
      <c r="P699" s="76"/>
    </row>
    <row r="700">
      <c r="A700" s="76"/>
      <c r="B700" s="76"/>
      <c r="C700" s="76"/>
      <c r="D700" s="76"/>
      <c r="E700" s="76"/>
      <c r="F700" s="76"/>
      <c r="G700" s="76"/>
      <c r="H700" s="76"/>
      <c r="I700" s="76"/>
      <c r="J700" s="76"/>
      <c r="K700" s="76"/>
      <c r="L700" s="76"/>
      <c r="M700" s="76"/>
      <c r="N700" s="76"/>
      <c r="O700" s="76"/>
      <c r="P700" s="76"/>
    </row>
    <row r="701">
      <c r="A701" s="76"/>
      <c r="B701" s="76"/>
      <c r="C701" s="76"/>
      <c r="D701" s="76"/>
      <c r="E701" s="76"/>
      <c r="F701" s="76"/>
      <c r="G701" s="76"/>
      <c r="H701" s="76"/>
      <c r="I701" s="76"/>
      <c r="J701" s="76"/>
      <c r="K701" s="76"/>
      <c r="L701" s="76"/>
      <c r="M701" s="76"/>
      <c r="N701" s="76"/>
      <c r="O701" s="76"/>
      <c r="P701" s="76"/>
    </row>
    <row r="702">
      <c r="A702" s="76"/>
      <c r="B702" s="76"/>
      <c r="C702" s="76"/>
      <c r="D702" s="76"/>
      <c r="E702" s="76"/>
      <c r="F702" s="76"/>
      <c r="G702" s="76"/>
      <c r="H702" s="76"/>
      <c r="I702" s="76"/>
      <c r="J702" s="76"/>
      <c r="K702" s="76"/>
      <c r="L702" s="76"/>
      <c r="M702" s="76"/>
      <c r="N702" s="76"/>
      <c r="O702" s="76"/>
      <c r="P702" s="76"/>
    </row>
    <row r="703">
      <c r="A703" s="76"/>
      <c r="B703" s="76"/>
      <c r="C703" s="76"/>
      <c r="D703" s="76"/>
      <c r="E703" s="76"/>
      <c r="F703" s="76"/>
      <c r="G703" s="76"/>
      <c r="H703" s="76"/>
      <c r="I703" s="76"/>
      <c r="J703" s="76"/>
      <c r="K703" s="76"/>
      <c r="L703" s="76"/>
      <c r="M703" s="76"/>
      <c r="N703" s="76"/>
      <c r="O703" s="76"/>
      <c r="P703" s="76"/>
    </row>
    <row r="704">
      <c r="A704" s="76"/>
      <c r="B704" s="76"/>
      <c r="C704" s="76"/>
      <c r="D704" s="76"/>
      <c r="E704" s="76"/>
      <c r="F704" s="76"/>
      <c r="G704" s="76"/>
      <c r="H704" s="76"/>
      <c r="I704" s="76"/>
      <c r="J704" s="76"/>
      <c r="K704" s="76"/>
      <c r="L704" s="76"/>
      <c r="M704" s="76"/>
      <c r="N704" s="76"/>
      <c r="O704" s="76"/>
      <c r="P704" s="76"/>
    </row>
    <row r="705">
      <c r="A705" s="76"/>
      <c r="B705" s="76"/>
      <c r="C705" s="76"/>
      <c r="D705" s="76"/>
      <c r="E705" s="76"/>
      <c r="F705" s="76"/>
      <c r="G705" s="76"/>
      <c r="H705" s="76"/>
      <c r="I705" s="76"/>
      <c r="J705" s="76"/>
      <c r="K705" s="76"/>
      <c r="L705" s="76"/>
      <c r="M705" s="76"/>
      <c r="N705" s="76"/>
      <c r="O705" s="76"/>
      <c r="P705" s="76"/>
    </row>
    <row r="706">
      <c r="A706" s="76"/>
      <c r="B706" s="76"/>
      <c r="C706" s="76"/>
      <c r="D706" s="76"/>
      <c r="E706" s="76"/>
      <c r="F706" s="76"/>
      <c r="G706" s="76"/>
      <c r="H706" s="76"/>
      <c r="I706" s="76"/>
      <c r="J706" s="76"/>
      <c r="K706" s="76"/>
      <c r="L706" s="76"/>
      <c r="M706" s="76"/>
      <c r="N706" s="76"/>
      <c r="O706" s="76"/>
      <c r="P706" s="76"/>
    </row>
    <row r="707">
      <c r="A707" s="76"/>
      <c r="B707" s="76"/>
      <c r="C707" s="76"/>
      <c r="D707" s="76"/>
      <c r="E707" s="76"/>
      <c r="F707" s="76"/>
      <c r="G707" s="76"/>
      <c r="H707" s="76"/>
      <c r="I707" s="76"/>
      <c r="J707" s="76"/>
      <c r="K707" s="76"/>
      <c r="L707" s="76"/>
      <c r="M707" s="76"/>
      <c r="N707" s="76"/>
      <c r="O707" s="76"/>
      <c r="P707" s="76"/>
    </row>
    <row r="708">
      <c r="A708" s="76"/>
      <c r="B708" s="76"/>
      <c r="C708" s="76"/>
      <c r="D708" s="76"/>
      <c r="E708" s="76"/>
      <c r="F708" s="76"/>
      <c r="G708" s="76"/>
      <c r="H708" s="76"/>
      <c r="I708" s="76"/>
      <c r="J708" s="76"/>
      <c r="K708" s="76"/>
      <c r="L708" s="76"/>
      <c r="M708" s="76"/>
      <c r="N708" s="76"/>
      <c r="O708" s="76"/>
      <c r="P708" s="76"/>
    </row>
    <row r="709">
      <c r="A709" s="76"/>
      <c r="B709" s="76"/>
      <c r="C709" s="76"/>
      <c r="D709" s="76"/>
      <c r="E709" s="76"/>
      <c r="F709" s="76"/>
      <c r="G709" s="76"/>
      <c r="H709" s="76"/>
      <c r="I709" s="76"/>
      <c r="J709" s="76"/>
      <c r="K709" s="76"/>
      <c r="L709" s="76"/>
      <c r="M709" s="76"/>
      <c r="N709" s="76"/>
      <c r="O709" s="76"/>
      <c r="P709" s="76"/>
    </row>
    <row r="710">
      <c r="A710" s="76"/>
      <c r="B710" s="76"/>
      <c r="C710" s="76"/>
      <c r="D710" s="76"/>
      <c r="E710" s="76"/>
      <c r="F710" s="76"/>
      <c r="G710" s="76"/>
      <c r="H710" s="76"/>
      <c r="I710" s="76"/>
      <c r="J710" s="76"/>
      <c r="K710" s="76"/>
      <c r="L710" s="76"/>
      <c r="M710" s="76"/>
      <c r="N710" s="76"/>
      <c r="O710" s="76"/>
      <c r="P710" s="76"/>
    </row>
    <row r="711">
      <c r="A711" s="76"/>
      <c r="B711" s="76"/>
      <c r="C711" s="76"/>
      <c r="D711" s="76"/>
      <c r="E711" s="76"/>
      <c r="F711" s="76"/>
      <c r="G711" s="76"/>
      <c r="H711" s="76"/>
      <c r="I711" s="76"/>
      <c r="J711" s="76"/>
      <c r="K711" s="76"/>
      <c r="L711" s="76"/>
      <c r="M711" s="76"/>
      <c r="N711" s="76"/>
      <c r="O711" s="76"/>
      <c r="P711" s="76"/>
    </row>
    <row r="712">
      <c r="A712" s="76"/>
      <c r="B712" s="76"/>
      <c r="C712" s="76"/>
      <c r="D712" s="76"/>
      <c r="E712" s="76"/>
      <c r="F712" s="76"/>
      <c r="G712" s="76"/>
      <c r="H712" s="76"/>
      <c r="I712" s="76"/>
      <c r="J712" s="76"/>
      <c r="K712" s="76"/>
      <c r="L712" s="76"/>
      <c r="M712" s="76"/>
      <c r="N712" s="76"/>
      <c r="O712" s="76"/>
      <c r="P712" s="76"/>
    </row>
    <row r="713">
      <c r="A713" s="76"/>
      <c r="B713" s="76"/>
      <c r="C713" s="76"/>
      <c r="D713" s="76"/>
      <c r="E713" s="76"/>
      <c r="F713" s="76"/>
      <c r="G713" s="76"/>
      <c r="H713" s="76"/>
      <c r="I713" s="76"/>
      <c r="J713" s="76"/>
      <c r="K713" s="76"/>
      <c r="L713" s="76"/>
      <c r="M713" s="76"/>
      <c r="N713" s="76"/>
      <c r="O713" s="76"/>
      <c r="P713" s="76"/>
    </row>
    <row r="714">
      <c r="A714" s="76"/>
      <c r="B714" s="76"/>
      <c r="C714" s="76"/>
      <c r="D714" s="76"/>
      <c r="E714" s="76"/>
      <c r="F714" s="76"/>
      <c r="G714" s="76"/>
      <c r="H714" s="76"/>
      <c r="I714" s="76"/>
      <c r="J714" s="76"/>
      <c r="K714" s="76"/>
      <c r="L714" s="76"/>
      <c r="M714" s="76"/>
      <c r="N714" s="76"/>
      <c r="O714" s="76"/>
      <c r="P714" s="76"/>
    </row>
    <row r="715">
      <c r="A715" s="76"/>
      <c r="B715" s="76"/>
      <c r="C715" s="76"/>
      <c r="D715" s="76"/>
      <c r="E715" s="76"/>
      <c r="F715" s="76"/>
      <c r="G715" s="76"/>
      <c r="H715" s="76"/>
      <c r="I715" s="76"/>
      <c r="J715" s="76"/>
      <c r="K715" s="76"/>
      <c r="L715" s="76"/>
      <c r="M715" s="76"/>
      <c r="N715" s="76"/>
      <c r="O715" s="76"/>
      <c r="P715" s="76"/>
    </row>
    <row r="716">
      <c r="A716" s="76"/>
      <c r="B716" s="76"/>
      <c r="C716" s="76"/>
      <c r="D716" s="76"/>
      <c r="E716" s="76"/>
      <c r="F716" s="76"/>
      <c r="G716" s="76"/>
      <c r="H716" s="76"/>
      <c r="I716" s="76"/>
      <c r="J716" s="76"/>
      <c r="K716" s="76"/>
      <c r="L716" s="76"/>
      <c r="M716" s="76"/>
      <c r="N716" s="76"/>
      <c r="O716" s="76"/>
      <c r="P716" s="76"/>
    </row>
    <row r="717">
      <c r="A717" s="76"/>
      <c r="B717" s="76"/>
      <c r="C717" s="76"/>
      <c r="D717" s="76"/>
      <c r="E717" s="76"/>
      <c r="F717" s="76"/>
      <c r="G717" s="76"/>
      <c r="H717" s="76"/>
      <c r="I717" s="76"/>
      <c r="J717" s="76"/>
      <c r="K717" s="76"/>
      <c r="L717" s="76"/>
      <c r="M717" s="76"/>
      <c r="N717" s="76"/>
      <c r="O717" s="76"/>
      <c r="P717" s="76"/>
    </row>
    <row r="718">
      <c r="A718" s="76"/>
      <c r="B718" s="76"/>
      <c r="C718" s="76"/>
      <c r="D718" s="76"/>
      <c r="E718" s="76"/>
      <c r="F718" s="76"/>
      <c r="G718" s="76"/>
      <c r="H718" s="76"/>
      <c r="I718" s="76"/>
      <c r="J718" s="76"/>
      <c r="K718" s="76"/>
      <c r="L718" s="76"/>
      <c r="M718" s="76"/>
      <c r="N718" s="76"/>
      <c r="O718" s="76"/>
      <c r="P718" s="76"/>
    </row>
    <row r="719">
      <c r="A719" s="76"/>
      <c r="B719" s="76"/>
      <c r="C719" s="76"/>
      <c r="D719" s="76"/>
      <c r="E719" s="76"/>
      <c r="F719" s="76"/>
      <c r="G719" s="76"/>
      <c r="H719" s="76"/>
      <c r="I719" s="76"/>
      <c r="J719" s="76"/>
      <c r="K719" s="76"/>
      <c r="L719" s="76"/>
      <c r="M719" s="76"/>
      <c r="N719" s="76"/>
      <c r="O719" s="76"/>
      <c r="P719" s="76"/>
    </row>
    <row r="720">
      <c r="A720" s="76"/>
      <c r="B720" s="76"/>
      <c r="C720" s="76"/>
      <c r="D720" s="76"/>
      <c r="E720" s="76"/>
      <c r="F720" s="76"/>
      <c r="G720" s="76"/>
      <c r="H720" s="76"/>
      <c r="I720" s="76"/>
      <c r="J720" s="76"/>
      <c r="K720" s="76"/>
      <c r="L720" s="76"/>
      <c r="M720" s="76"/>
      <c r="N720" s="76"/>
      <c r="O720" s="76"/>
      <c r="P720" s="76"/>
    </row>
    <row r="721">
      <c r="A721" s="76"/>
      <c r="B721" s="76"/>
      <c r="C721" s="76"/>
      <c r="D721" s="76"/>
      <c r="E721" s="76"/>
      <c r="F721" s="76"/>
      <c r="G721" s="76"/>
      <c r="H721" s="76"/>
      <c r="I721" s="76"/>
      <c r="J721" s="76"/>
      <c r="K721" s="76"/>
      <c r="L721" s="76"/>
      <c r="M721" s="76"/>
      <c r="N721" s="76"/>
      <c r="O721" s="76"/>
      <c r="P721" s="76"/>
    </row>
    <row r="722">
      <c r="A722" s="76"/>
      <c r="B722" s="76"/>
      <c r="C722" s="76"/>
      <c r="D722" s="76"/>
      <c r="E722" s="76"/>
      <c r="F722" s="76"/>
      <c r="G722" s="76"/>
      <c r="H722" s="76"/>
      <c r="I722" s="76"/>
      <c r="J722" s="76"/>
      <c r="K722" s="76"/>
      <c r="L722" s="76"/>
      <c r="M722" s="76"/>
      <c r="N722" s="76"/>
      <c r="O722" s="76"/>
      <c r="P722" s="76"/>
    </row>
    <row r="723">
      <c r="A723" s="76"/>
      <c r="B723" s="76"/>
      <c r="C723" s="76"/>
      <c r="D723" s="76"/>
      <c r="E723" s="76"/>
      <c r="F723" s="76"/>
      <c r="G723" s="76"/>
      <c r="H723" s="76"/>
      <c r="I723" s="76"/>
      <c r="J723" s="76"/>
      <c r="K723" s="76"/>
      <c r="L723" s="76"/>
      <c r="M723" s="76"/>
      <c r="N723" s="76"/>
      <c r="O723" s="76"/>
      <c r="P723" s="76"/>
    </row>
    <row r="724">
      <c r="A724" s="76"/>
      <c r="B724" s="76"/>
      <c r="C724" s="76"/>
      <c r="D724" s="76"/>
      <c r="E724" s="76"/>
      <c r="F724" s="76"/>
      <c r="G724" s="76"/>
      <c r="H724" s="76"/>
      <c r="I724" s="76"/>
      <c r="J724" s="76"/>
      <c r="K724" s="76"/>
      <c r="L724" s="76"/>
      <c r="M724" s="76"/>
      <c r="N724" s="76"/>
      <c r="O724" s="76"/>
      <c r="P724" s="76"/>
    </row>
    <row r="725">
      <c r="A725" s="76"/>
      <c r="B725" s="76"/>
      <c r="C725" s="76"/>
      <c r="D725" s="76"/>
      <c r="E725" s="76"/>
      <c r="F725" s="76"/>
      <c r="G725" s="76"/>
      <c r="H725" s="76"/>
      <c r="I725" s="76"/>
      <c r="J725" s="76"/>
      <c r="K725" s="76"/>
      <c r="L725" s="76"/>
      <c r="M725" s="76"/>
      <c r="N725" s="76"/>
      <c r="O725" s="76"/>
      <c r="P725" s="76"/>
    </row>
    <row r="726">
      <c r="A726" s="76"/>
      <c r="B726" s="76"/>
      <c r="C726" s="76"/>
      <c r="D726" s="76"/>
      <c r="E726" s="76"/>
      <c r="F726" s="76"/>
      <c r="G726" s="76"/>
      <c r="H726" s="76"/>
      <c r="I726" s="76"/>
      <c r="J726" s="76"/>
      <c r="K726" s="76"/>
      <c r="L726" s="76"/>
      <c r="M726" s="76"/>
      <c r="N726" s="76"/>
      <c r="O726" s="76"/>
      <c r="P726" s="76"/>
    </row>
    <row r="727">
      <c r="A727" s="76"/>
      <c r="B727" s="76"/>
      <c r="C727" s="76"/>
      <c r="D727" s="76"/>
      <c r="E727" s="76"/>
      <c r="F727" s="76"/>
      <c r="G727" s="76"/>
      <c r="H727" s="76"/>
      <c r="I727" s="76"/>
      <c r="J727" s="76"/>
      <c r="K727" s="76"/>
      <c r="L727" s="76"/>
      <c r="M727" s="76"/>
      <c r="N727" s="76"/>
      <c r="O727" s="76"/>
      <c r="P727" s="76"/>
    </row>
    <row r="728">
      <c r="A728" s="76"/>
      <c r="B728" s="76"/>
      <c r="C728" s="76"/>
      <c r="D728" s="76"/>
      <c r="E728" s="76"/>
      <c r="F728" s="76"/>
      <c r="G728" s="76"/>
      <c r="H728" s="76"/>
      <c r="I728" s="76"/>
      <c r="J728" s="76"/>
      <c r="K728" s="76"/>
      <c r="L728" s="76"/>
      <c r="M728" s="76"/>
      <c r="N728" s="76"/>
      <c r="O728" s="76"/>
      <c r="P728" s="76"/>
    </row>
    <row r="729">
      <c r="A729" s="76"/>
      <c r="B729" s="76"/>
      <c r="C729" s="76"/>
      <c r="D729" s="76"/>
      <c r="E729" s="76"/>
      <c r="F729" s="76"/>
      <c r="G729" s="76"/>
      <c r="H729" s="76"/>
      <c r="I729" s="76"/>
      <c r="J729" s="76"/>
      <c r="K729" s="76"/>
      <c r="L729" s="76"/>
      <c r="M729" s="76"/>
      <c r="N729" s="76"/>
      <c r="O729" s="76"/>
      <c r="P729" s="76"/>
    </row>
    <row r="730">
      <c r="A730" s="76"/>
      <c r="B730" s="76"/>
      <c r="C730" s="76"/>
      <c r="D730" s="76"/>
      <c r="E730" s="76"/>
      <c r="F730" s="76"/>
      <c r="G730" s="76"/>
      <c r="H730" s="76"/>
      <c r="I730" s="76"/>
      <c r="J730" s="76"/>
      <c r="K730" s="76"/>
      <c r="L730" s="76"/>
      <c r="M730" s="76"/>
      <c r="N730" s="76"/>
      <c r="O730" s="76"/>
      <c r="P730" s="76"/>
    </row>
    <row r="731">
      <c r="A731" s="76"/>
      <c r="B731" s="76"/>
      <c r="C731" s="76"/>
      <c r="D731" s="76"/>
      <c r="E731" s="76"/>
      <c r="F731" s="76"/>
      <c r="G731" s="76"/>
      <c r="H731" s="76"/>
      <c r="I731" s="76"/>
      <c r="J731" s="76"/>
      <c r="K731" s="76"/>
      <c r="L731" s="76"/>
      <c r="M731" s="76"/>
      <c r="N731" s="76"/>
      <c r="O731" s="76"/>
      <c r="P731" s="76"/>
    </row>
    <row r="732">
      <c r="A732" s="76"/>
      <c r="B732" s="76"/>
      <c r="C732" s="76"/>
      <c r="D732" s="76"/>
      <c r="E732" s="76"/>
      <c r="F732" s="76"/>
      <c r="G732" s="76"/>
      <c r="H732" s="76"/>
      <c r="I732" s="76"/>
      <c r="J732" s="76"/>
      <c r="K732" s="76"/>
      <c r="L732" s="76"/>
      <c r="M732" s="76"/>
      <c r="N732" s="76"/>
      <c r="O732" s="76"/>
      <c r="P732" s="76"/>
    </row>
    <row r="733">
      <c r="A733" s="76"/>
      <c r="B733" s="76"/>
      <c r="C733" s="76"/>
      <c r="D733" s="76"/>
      <c r="E733" s="76"/>
      <c r="F733" s="76"/>
      <c r="G733" s="76"/>
      <c r="H733" s="76"/>
      <c r="I733" s="76"/>
      <c r="J733" s="76"/>
      <c r="K733" s="76"/>
      <c r="L733" s="76"/>
      <c r="M733" s="76"/>
      <c r="N733" s="76"/>
      <c r="O733" s="76"/>
      <c r="P733" s="76"/>
    </row>
    <row r="734">
      <c r="A734" s="76"/>
      <c r="B734" s="76"/>
      <c r="C734" s="76"/>
      <c r="D734" s="76"/>
      <c r="E734" s="76"/>
      <c r="F734" s="76"/>
      <c r="G734" s="76"/>
      <c r="H734" s="76"/>
      <c r="I734" s="76"/>
      <c r="J734" s="76"/>
      <c r="K734" s="76"/>
      <c r="L734" s="76"/>
      <c r="M734" s="76"/>
      <c r="N734" s="76"/>
      <c r="O734" s="76"/>
      <c r="P734" s="76"/>
    </row>
    <row r="735">
      <c r="A735" s="76"/>
      <c r="B735" s="76"/>
      <c r="C735" s="76"/>
      <c r="D735" s="76"/>
      <c r="E735" s="76"/>
      <c r="F735" s="76"/>
      <c r="G735" s="76"/>
      <c r="H735" s="76"/>
      <c r="I735" s="76"/>
      <c r="J735" s="76"/>
      <c r="K735" s="76"/>
      <c r="L735" s="76"/>
      <c r="M735" s="76"/>
      <c r="N735" s="76"/>
      <c r="O735" s="76"/>
      <c r="P735" s="76"/>
    </row>
    <row r="736">
      <c r="A736" s="76"/>
      <c r="B736" s="76"/>
      <c r="C736" s="76"/>
      <c r="D736" s="76"/>
      <c r="E736" s="76"/>
      <c r="F736" s="76"/>
      <c r="G736" s="76"/>
      <c r="H736" s="76"/>
      <c r="I736" s="76"/>
      <c r="J736" s="76"/>
      <c r="K736" s="76"/>
      <c r="L736" s="76"/>
      <c r="M736" s="76"/>
      <c r="N736" s="76"/>
      <c r="O736" s="76"/>
      <c r="P736" s="76"/>
    </row>
    <row r="737">
      <c r="A737" s="76"/>
      <c r="B737" s="76"/>
      <c r="C737" s="76"/>
      <c r="D737" s="76"/>
      <c r="E737" s="76"/>
      <c r="F737" s="76"/>
      <c r="G737" s="76"/>
      <c r="H737" s="76"/>
      <c r="I737" s="76"/>
      <c r="J737" s="76"/>
      <c r="K737" s="76"/>
      <c r="L737" s="76"/>
      <c r="M737" s="76"/>
      <c r="N737" s="76"/>
      <c r="O737" s="76"/>
      <c r="P737" s="76"/>
    </row>
    <row r="738">
      <c r="A738" s="76"/>
      <c r="B738" s="76"/>
      <c r="C738" s="76"/>
      <c r="D738" s="76"/>
      <c r="E738" s="76"/>
      <c r="F738" s="76"/>
      <c r="G738" s="76"/>
      <c r="H738" s="76"/>
      <c r="I738" s="76"/>
      <c r="J738" s="76"/>
      <c r="K738" s="76"/>
      <c r="L738" s="76"/>
      <c r="M738" s="76"/>
      <c r="N738" s="76"/>
      <c r="O738" s="76"/>
      <c r="P738" s="76"/>
    </row>
    <row r="739">
      <c r="A739" s="76"/>
      <c r="B739" s="76"/>
      <c r="C739" s="76"/>
      <c r="D739" s="76"/>
      <c r="E739" s="76"/>
      <c r="F739" s="76"/>
      <c r="G739" s="76"/>
      <c r="H739" s="76"/>
      <c r="I739" s="76"/>
      <c r="J739" s="76"/>
      <c r="K739" s="76"/>
      <c r="L739" s="76"/>
      <c r="M739" s="76"/>
      <c r="N739" s="76"/>
      <c r="O739" s="76"/>
      <c r="P739" s="76"/>
    </row>
    <row r="740">
      <c r="A740" s="76"/>
      <c r="B740" s="76"/>
      <c r="C740" s="76"/>
      <c r="D740" s="76"/>
      <c r="E740" s="76"/>
      <c r="F740" s="76"/>
      <c r="G740" s="76"/>
      <c r="H740" s="76"/>
      <c r="I740" s="76"/>
      <c r="J740" s="76"/>
      <c r="K740" s="76"/>
      <c r="L740" s="76"/>
      <c r="M740" s="76"/>
      <c r="N740" s="76"/>
      <c r="O740" s="76"/>
      <c r="P740" s="76"/>
    </row>
    <row r="741">
      <c r="A741" s="76"/>
      <c r="B741" s="76"/>
      <c r="C741" s="76"/>
      <c r="D741" s="76"/>
      <c r="E741" s="76"/>
      <c r="F741" s="76"/>
      <c r="G741" s="76"/>
      <c r="H741" s="76"/>
      <c r="I741" s="76"/>
      <c r="J741" s="76"/>
      <c r="K741" s="76"/>
      <c r="L741" s="76"/>
      <c r="M741" s="76"/>
      <c r="N741" s="76"/>
      <c r="O741" s="76"/>
      <c r="P741" s="76"/>
    </row>
    <row r="742">
      <c r="A742" s="76"/>
      <c r="B742" s="76"/>
      <c r="C742" s="76"/>
      <c r="D742" s="76"/>
      <c r="E742" s="76"/>
      <c r="F742" s="76"/>
      <c r="G742" s="76"/>
      <c r="H742" s="76"/>
      <c r="I742" s="76"/>
      <c r="J742" s="76"/>
      <c r="K742" s="76"/>
      <c r="L742" s="76"/>
      <c r="M742" s="76"/>
      <c r="N742" s="76"/>
      <c r="O742" s="76"/>
      <c r="P742" s="76"/>
    </row>
    <row r="743">
      <c r="A743" s="76"/>
      <c r="B743" s="76"/>
      <c r="C743" s="76"/>
      <c r="D743" s="76"/>
      <c r="E743" s="76"/>
      <c r="F743" s="76"/>
      <c r="G743" s="76"/>
      <c r="H743" s="76"/>
      <c r="I743" s="76"/>
      <c r="J743" s="76"/>
      <c r="K743" s="76"/>
      <c r="L743" s="76"/>
      <c r="M743" s="76"/>
      <c r="N743" s="76"/>
      <c r="O743" s="76"/>
      <c r="P743" s="76"/>
    </row>
    <row r="744">
      <c r="A744" s="76"/>
      <c r="B744" s="76"/>
      <c r="C744" s="76"/>
      <c r="D744" s="76"/>
      <c r="E744" s="76"/>
      <c r="F744" s="76"/>
      <c r="G744" s="76"/>
      <c r="H744" s="76"/>
      <c r="I744" s="76"/>
      <c r="J744" s="76"/>
      <c r="K744" s="76"/>
      <c r="L744" s="76"/>
      <c r="M744" s="76"/>
      <c r="N744" s="76"/>
      <c r="O744" s="76"/>
      <c r="P744" s="76"/>
    </row>
    <row r="745">
      <c r="A745" s="76"/>
      <c r="B745" s="76"/>
      <c r="C745" s="76"/>
      <c r="D745" s="76"/>
      <c r="E745" s="76"/>
      <c r="F745" s="76"/>
      <c r="G745" s="76"/>
      <c r="H745" s="76"/>
      <c r="I745" s="76"/>
      <c r="J745" s="76"/>
      <c r="K745" s="76"/>
      <c r="L745" s="76"/>
      <c r="M745" s="76"/>
      <c r="N745" s="76"/>
      <c r="O745" s="76"/>
      <c r="P745" s="76"/>
    </row>
    <row r="746">
      <c r="A746" s="76"/>
      <c r="B746" s="76"/>
      <c r="C746" s="76"/>
      <c r="D746" s="76"/>
      <c r="E746" s="76"/>
      <c r="F746" s="76"/>
      <c r="G746" s="76"/>
      <c r="H746" s="76"/>
      <c r="I746" s="76"/>
      <c r="J746" s="76"/>
      <c r="K746" s="76"/>
      <c r="L746" s="76"/>
      <c r="M746" s="76"/>
      <c r="N746" s="76"/>
      <c r="O746" s="76"/>
      <c r="P746" s="76"/>
    </row>
    <row r="747">
      <c r="A747" s="76"/>
      <c r="B747" s="76"/>
      <c r="C747" s="76"/>
      <c r="D747" s="76"/>
      <c r="E747" s="76"/>
      <c r="F747" s="76"/>
      <c r="G747" s="76"/>
      <c r="H747" s="76"/>
      <c r="I747" s="76"/>
      <c r="J747" s="76"/>
      <c r="K747" s="76"/>
      <c r="L747" s="76"/>
      <c r="M747" s="76"/>
      <c r="N747" s="76"/>
      <c r="O747" s="76"/>
      <c r="P747" s="76"/>
    </row>
    <row r="748">
      <c r="A748" s="76"/>
      <c r="B748" s="76"/>
      <c r="C748" s="76"/>
      <c r="D748" s="76"/>
      <c r="E748" s="76"/>
      <c r="F748" s="76"/>
      <c r="G748" s="76"/>
      <c r="H748" s="76"/>
      <c r="I748" s="76"/>
      <c r="J748" s="76"/>
      <c r="K748" s="76"/>
      <c r="L748" s="76"/>
      <c r="M748" s="76"/>
      <c r="N748" s="76"/>
      <c r="O748" s="76"/>
      <c r="P748" s="76"/>
    </row>
    <row r="749">
      <c r="A749" s="76"/>
      <c r="B749" s="76"/>
      <c r="C749" s="76"/>
      <c r="D749" s="76"/>
      <c r="E749" s="76"/>
      <c r="F749" s="76"/>
      <c r="G749" s="76"/>
      <c r="H749" s="76"/>
      <c r="I749" s="76"/>
      <c r="J749" s="76"/>
      <c r="K749" s="76"/>
      <c r="L749" s="76"/>
      <c r="M749" s="76"/>
      <c r="N749" s="76"/>
      <c r="O749" s="76"/>
      <c r="P749" s="76"/>
    </row>
    <row r="750">
      <c r="A750" s="76"/>
      <c r="B750" s="76"/>
      <c r="C750" s="76"/>
      <c r="D750" s="76"/>
      <c r="E750" s="76"/>
      <c r="F750" s="76"/>
      <c r="G750" s="76"/>
      <c r="H750" s="76"/>
      <c r="I750" s="76"/>
      <c r="J750" s="76"/>
      <c r="K750" s="76"/>
      <c r="L750" s="76"/>
      <c r="M750" s="76"/>
      <c r="N750" s="76"/>
      <c r="O750" s="76"/>
      <c r="P750" s="76"/>
    </row>
    <row r="751">
      <c r="A751" s="76"/>
      <c r="B751" s="76"/>
      <c r="C751" s="76"/>
      <c r="D751" s="76"/>
      <c r="E751" s="76"/>
      <c r="F751" s="76"/>
      <c r="G751" s="76"/>
      <c r="H751" s="76"/>
      <c r="I751" s="76"/>
      <c r="J751" s="76"/>
      <c r="K751" s="76"/>
      <c r="L751" s="76"/>
      <c r="M751" s="76"/>
      <c r="N751" s="76"/>
      <c r="O751" s="76"/>
      <c r="P751" s="76"/>
    </row>
    <row r="752">
      <c r="A752" s="76"/>
      <c r="B752" s="76"/>
      <c r="C752" s="76"/>
      <c r="D752" s="76"/>
      <c r="E752" s="76"/>
      <c r="F752" s="76"/>
      <c r="G752" s="76"/>
      <c r="H752" s="76"/>
      <c r="I752" s="76"/>
      <c r="J752" s="76"/>
      <c r="K752" s="76"/>
      <c r="L752" s="76"/>
      <c r="M752" s="76"/>
      <c r="N752" s="76"/>
      <c r="O752" s="76"/>
      <c r="P752" s="76"/>
    </row>
    <row r="753">
      <c r="A753" s="76"/>
      <c r="B753" s="76"/>
      <c r="C753" s="76"/>
      <c r="D753" s="76"/>
      <c r="E753" s="76"/>
      <c r="F753" s="76"/>
      <c r="G753" s="76"/>
      <c r="H753" s="76"/>
      <c r="I753" s="76"/>
      <c r="J753" s="76"/>
      <c r="K753" s="76"/>
      <c r="L753" s="76"/>
      <c r="M753" s="76"/>
      <c r="N753" s="76"/>
      <c r="O753" s="76"/>
      <c r="P753" s="76"/>
    </row>
    <row r="754">
      <c r="A754" s="76"/>
      <c r="B754" s="76"/>
      <c r="C754" s="76"/>
      <c r="D754" s="76"/>
      <c r="E754" s="76"/>
      <c r="F754" s="76"/>
      <c r="G754" s="76"/>
      <c r="H754" s="76"/>
      <c r="I754" s="76"/>
      <c r="J754" s="76"/>
      <c r="K754" s="76"/>
      <c r="L754" s="76"/>
      <c r="M754" s="76"/>
      <c r="N754" s="76"/>
      <c r="O754" s="76"/>
      <c r="P754" s="76"/>
    </row>
    <row r="755">
      <c r="A755" s="76"/>
      <c r="B755" s="76"/>
      <c r="C755" s="76"/>
      <c r="D755" s="76"/>
      <c r="E755" s="76"/>
      <c r="F755" s="76"/>
      <c r="G755" s="76"/>
      <c r="H755" s="76"/>
      <c r="I755" s="76"/>
      <c r="J755" s="76"/>
      <c r="K755" s="76"/>
      <c r="L755" s="76"/>
      <c r="M755" s="76"/>
      <c r="N755" s="76"/>
      <c r="O755" s="76"/>
      <c r="P755" s="76"/>
    </row>
    <row r="756">
      <c r="A756" s="76"/>
      <c r="B756" s="76"/>
      <c r="C756" s="76"/>
      <c r="D756" s="76"/>
      <c r="E756" s="76"/>
      <c r="F756" s="76"/>
      <c r="G756" s="76"/>
      <c r="H756" s="76"/>
      <c r="I756" s="76"/>
      <c r="J756" s="76"/>
      <c r="K756" s="76"/>
      <c r="L756" s="76"/>
      <c r="M756" s="76"/>
      <c r="N756" s="76"/>
      <c r="O756" s="76"/>
      <c r="P756" s="76"/>
    </row>
    <row r="757">
      <c r="A757" s="76"/>
      <c r="B757" s="76"/>
      <c r="C757" s="76"/>
      <c r="D757" s="76"/>
      <c r="E757" s="76"/>
      <c r="F757" s="76"/>
      <c r="G757" s="76"/>
      <c r="H757" s="76"/>
      <c r="I757" s="76"/>
      <c r="J757" s="76"/>
      <c r="K757" s="76"/>
      <c r="L757" s="76"/>
      <c r="M757" s="76"/>
      <c r="N757" s="76"/>
      <c r="O757" s="76"/>
      <c r="P757" s="76"/>
    </row>
    <row r="758">
      <c r="A758" s="76"/>
      <c r="B758" s="76"/>
      <c r="C758" s="76"/>
      <c r="D758" s="76"/>
      <c r="E758" s="76"/>
      <c r="F758" s="76"/>
      <c r="G758" s="76"/>
      <c r="H758" s="76"/>
      <c r="I758" s="76"/>
      <c r="J758" s="76"/>
      <c r="K758" s="76"/>
      <c r="L758" s="76"/>
      <c r="M758" s="76"/>
      <c r="N758" s="76"/>
      <c r="O758" s="76"/>
      <c r="P758" s="76"/>
    </row>
    <row r="759">
      <c r="A759" s="76"/>
      <c r="B759" s="76"/>
      <c r="C759" s="76"/>
      <c r="D759" s="76"/>
      <c r="E759" s="76"/>
      <c r="F759" s="76"/>
      <c r="G759" s="76"/>
      <c r="H759" s="76"/>
      <c r="I759" s="76"/>
      <c r="J759" s="76"/>
      <c r="K759" s="76"/>
      <c r="L759" s="76"/>
      <c r="M759" s="76"/>
      <c r="N759" s="76"/>
      <c r="O759" s="76"/>
      <c r="P759" s="76"/>
    </row>
    <row r="760">
      <c r="A760" s="76"/>
      <c r="B760" s="76"/>
      <c r="C760" s="76"/>
      <c r="D760" s="76"/>
      <c r="E760" s="76"/>
      <c r="F760" s="76"/>
      <c r="G760" s="76"/>
      <c r="H760" s="76"/>
      <c r="I760" s="76"/>
      <c r="J760" s="76"/>
      <c r="K760" s="76"/>
      <c r="L760" s="76"/>
      <c r="M760" s="76"/>
      <c r="N760" s="76"/>
      <c r="O760" s="76"/>
      <c r="P760" s="76"/>
    </row>
    <row r="761">
      <c r="A761" s="76"/>
      <c r="B761" s="76"/>
      <c r="C761" s="76"/>
      <c r="D761" s="76"/>
      <c r="E761" s="76"/>
      <c r="F761" s="76"/>
      <c r="G761" s="76"/>
      <c r="H761" s="76"/>
      <c r="I761" s="76"/>
      <c r="J761" s="76"/>
      <c r="K761" s="76"/>
      <c r="L761" s="76"/>
      <c r="M761" s="76"/>
      <c r="N761" s="76"/>
      <c r="O761" s="76"/>
      <c r="P761" s="76"/>
    </row>
    <row r="762">
      <c r="A762" s="76"/>
      <c r="B762" s="76"/>
      <c r="C762" s="76"/>
      <c r="D762" s="76"/>
      <c r="E762" s="76"/>
      <c r="F762" s="76"/>
      <c r="G762" s="76"/>
      <c r="H762" s="76"/>
      <c r="I762" s="76"/>
      <c r="J762" s="76"/>
      <c r="K762" s="76"/>
      <c r="L762" s="76"/>
      <c r="M762" s="76"/>
      <c r="N762" s="76"/>
      <c r="O762" s="76"/>
      <c r="P762" s="76"/>
    </row>
    <row r="763">
      <c r="A763" s="76"/>
      <c r="B763" s="76"/>
      <c r="C763" s="76"/>
      <c r="D763" s="76"/>
      <c r="E763" s="76"/>
      <c r="F763" s="76"/>
      <c r="G763" s="76"/>
      <c r="H763" s="76"/>
      <c r="I763" s="76"/>
      <c r="J763" s="76"/>
      <c r="K763" s="76"/>
      <c r="L763" s="76"/>
      <c r="M763" s="76"/>
      <c r="N763" s="76"/>
      <c r="O763" s="76"/>
      <c r="P763" s="76"/>
    </row>
    <row r="764">
      <c r="A764" s="76"/>
      <c r="B764" s="76"/>
      <c r="C764" s="76"/>
      <c r="D764" s="76"/>
      <c r="E764" s="76"/>
      <c r="F764" s="76"/>
      <c r="G764" s="76"/>
      <c r="H764" s="76"/>
      <c r="I764" s="76"/>
      <c r="J764" s="76"/>
      <c r="K764" s="76"/>
      <c r="L764" s="76"/>
      <c r="M764" s="76"/>
      <c r="N764" s="76"/>
      <c r="O764" s="76"/>
      <c r="P764" s="76"/>
    </row>
    <row r="765">
      <c r="A765" s="76"/>
      <c r="B765" s="76"/>
      <c r="C765" s="76"/>
      <c r="D765" s="76"/>
      <c r="E765" s="76"/>
      <c r="F765" s="76"/>
      <c r="G765" s="76"/>
      <c r="H765" s="76"/>
      <c r="I765" s="76"/>
      <c r="J765" s="76"/>
      <c r="K765" s="76"/>
      <c r="L765" s="76"/>
      <c r="M765" s="76"/>
      <c r="N765" s="76"/>
      <c r="O765" s="76"/>
      <c r="P765" s="76"/>
    </row>
    <row r="766">
      <c r="A766" s="76"/>
      <c r="B766" s="76"/>
      <c r="C766" s="76"/>
      <c r="D766" s="76"/>
      <c r="E766" s="76"/>
      <c r="F766" s="76"/>
      <c r="G766" s="76"/>
      <c r="H766" s="76"/>
      <c r="I766" s="76"/>
      <c r="J766" s="76"/>
      <c r="K766" s="76"/>
      <c r="L766" s="76"/>
      <c r="M766" s="76"/>
      <c r="N766" s="76"/>
      <c r="O766" s="76"/>
      <c r="P766" s="76"/>
    </row>
    <row r="767">
      <c r="A767" s="76"/>
      <c r="B767" s="76"/>
      <c r="C767" s="76"/>
      <c r="D767" s="76"/>
      <c r="E767" s="76"/>
      <c r="F767" s="76"/>
      <c r="G767" s="76"/>
      <c r="H767" s="76"/>
      <c r="I767" s="76"/>
      <c r="J767" s="76"/>
      <c r="K767" s="76"/>
      <c r="L767" s="76"/>
      <c r="M767" s="76"/>
      <c r="N767" s="76"/>
      <c r="O767" s="76"/>
      <c r="P767" s="76"/>
    </row>
    <row r="768">
      <c r="A768" s="76"/>
      <c r="B768" s="76"/>
      <c r="C768" s="76"/>
      <c r="D768" s="76"/>
      <c r="E768" s="76"/>
      <c r="F768" s="76"/>
      <c r="G768" s="76"/>
      <c r="H768" s="76"/>
      <c r="I768" s="76"/>
      <c r="J768" s="76"/>
      <c r="K768" s="76"/>
      <c r="L768" s="76"/>
      <c r="M768" s="76"/>
      <c r="N768" s="76"/>
      <c r="O768" s="76"/>
      <c r="P768" s="76"/>
    </row>
    <row r="769">
      <c r="A769" s="76"/>
      <c r="B769" s="76"/>
      <c r="C769" s="76"/>
      <c r="D769" s="76"/>
      <c r="E769" s="76"/>
      <c r="F769" s="76"/>
      <c r="G769" s="76"/>
      <c r="H769" s="76"/>
      <c r="I769" s="76"/>
      <c r="J769" s="76"/>
      <c r="K769" s="76"/>
      <c r="L769" s="76"/>
      <c r="M769" s="76"/>
      <c r="N769" s="76"/>
      <c r="O769" s="76"/>
      <c r="P769" s="76"/>
    </row>
    <row r="770">
      <c r="A770" s="76"/>
      <c r="B770" s="76"/>
      <c r="C770" s="76"/>
      <c r="D770" s="76"/>
      <c r="E770" s="76"/>
      <c r="F770" s="76"/>
      <c r="G770" s="76"/>
      <c r="H770" s="76"/>
      <c r="I770" s="76"/>
      <c r="J770" s="76"/>
      <c r="K770" s="76"/>
      <c r="L770" s="76"/>
      <c r="M770" s="76"/>
      <c r="N770" s="76"/>
      <c r="O770" s="76"/>
      <c r="P770" s="76"/>
    </row>
    <row r="771">
      <c r="A771" s="76"/>
      <c r="B771" s="76"/>
      <c r="C771" s="76"/>
      <c r="D771" s="76"/>
      <c r="E771" s="76"/>
      <c r="F771" s="76"/>
      <c r="G771" s="76"/>
      <c r="H771" s="76"/>
      <c r="I771" s="76"/>
      <c r="J771" s="76"/>
      <c r="K771" s="76"/>
      <c r="L771" s="76"/>
      <c r="M771" s="76"/>
      <c r="N771" s="76"/>
      <c r="O771" s="76"/>
      <c r="P771" s="76"/>
    </row>
    <row r="772">
      <c r="A772" s="76"/>
      <c r="B772" s="76"/>
      <c r="C772" s="76"/>
      <c r="D772" s="76"/>
      <c r="E772" s="76"/>
      <c r="F772" s="76"/>
      <c r="G772" s="76"/>
      <c r="H772" s="76"/>
      <c r="I772" s="76"/>
      <c r="J772" s="76"/>
      <c r="K772" s="76"/>
      <c r="L772" s="76"/>
      <c r="M772" s="76"/>
      <c r="N772" s="76"/>
      <c r="O772" s="76"/>
      <c r="P772" s="76"/>
    </row>
    <row r="773">
      <c r="A773" s="76"/>
      <c r="B773" s="76"/>
      <c r="C773" s="76"/>
      <c r="D773" s="76"/>
      <c r="E773" s="76"/>
      <c r="F773" s="76"/>
      <c r="G773" s="76"/>
      <c r="H773" s="76"/>
      <c r="I773" s="76"/>
      <c r="J773" s="76"/>
      <c r="K773" s="76"/>
      <c r="L773" s="76"/>
      <c r="M773" s="76"/>
      <c r="N773" s="76"/>
      <c r="O773" s="76"/>
      <c r="P773" s="76"/>
    </row>
    <row r="774">
      <c r="A774" s="76"/>
      <c r="B774" s="76"/>
      <c r="C774" s="76"/>
      <c r="D774" s="76"/>
      <c r="E774" s="76"/>
      <c r="F774" s="76"/>
      <c r="G774" s="76"/>
      <c r="H774" s="76"/>
      <c r="I774" s="76"/>
      <c r="J774" s="76"/>
      <c r="K774" s="76"/>
      <c r="L774" s="76"/>
      <c r="M774" s="76"/>
      <c r="N774" s="76"/>
      <c r="O774" s="76"/>
      <c r="P774" s="76"/>
    </row>
    <row r="775">
      <c r="A775" s="76"/>
      <c r="B775" s="76"/>
      <c r="C775" s="76"/>
      <c r="D775" s="76"/>
      <c r="E775" s="76"/>
      <c r="F775" s="76"/>
      <c r="G775" s="76"/>
      <c r="H775" s="76"/>
      <c r="I775" s="76"/>
      <c r="J775" s="76"/>
      <c r="K775" s="76"/>
      <c r="L775" s="76"/>
      <c r="M775" s="76"/>
      <c r="N775" s="76"/>
      <c r="O775" s="76"/>
      <c r="P775" s="76"/>
    </row>
    <row r="776">
      <c r="A776" s="76"/>
      <c r="B776" s="76"/>
      <c r="C776" s="76"/>
      <c r="D776" s="76"/>
      <c r="E776" s="76"/>
      <c r="F776" s="76"/>
      <c r="G776" s="76"/>
      <c r="H776" s="76"/>
      <c r="I776" s="76"/>
      <c r="J776" s="76"/>
      <c r="K776" s="76"/>
      <c r="L776" s="76"/>
      <c r="M776" s="76"/>
      <c r="N776" s="76"/>
      <c r="O776" s="76"/>
      <c r="P776" s="76"/>
    </row>
    <row r="777">
      <c r="A777" s="76"/>
      <c r="B777" s="76"/>
      <c r="C777" s="76"/>
      <c r="D777" s="76"/>
      <c r="E777" s="76"/>
      <c r="F777" s="76"/>
      <c r="G777" s="76"/>
      <c r="H777" s="76"/>
      <c r="I777" s="76"/>
      <c r="J777" s="76"/>
      <c r="K777" s="76"/>
      <c r="L777" s="76"/>
      <c r="M777" s="76"/>
      <c r="N777" s="76"/>
      <c r="O777" s="76"/>
      <c r="P777" s="76"/>
    </row>
    <row r="778">
      <c r="A778" s="76"/>
      <c r="B778" s="76"/>
      <c r="C778" s="76"/>
      <c r="D778" s="76"/>
      <c r="E778" s="76"/>
      <c r="F778" s="76"/>
      <c r="G778" s="76"/>
      <c r="H778" s="76"/>
      <c r="I778" s="76"/>
      <c r="J778" s="76"/>
      <c r="K778" s="76"/>
      <c r="L778" s="76"/>
      <c r="M778" s="76"/>
      <c r="N778" s="76"/>
      <c r="O778" s="76"/>
      <c r="P778" s="76"/>
    </row>
    <row r="779">
      <c r="A779" s="76"/>
      <c r="B779" s="76"/>
      <c r="C779" s="76"/>
      <c r="D779" s="76"/>
      <c r="E779" s="76"/>
      <c r="F779" s="76"/>
      <c r="G779" s="76"/>
      <c r="H779" s="76"/>
      <c r="I779" s="76"/>
      <c r="J779" s="76"/>
      <c r="K779" s="76"/>
      <c r="L779" s="76"/>
      <c r="M779" s="76"/>
      <c r="N779" s="76"/>
      <c r="O779" s="76"/>
      <c r="P779" s="76"/>
    </row>
    <row r="780">
      <c r="A780" s="76"/>
      <c r="B780" s="76"/>
      <c r="C780" s="76"/>
      <c r="D780" s="76"/>
      <c r="E780" s="76"/>
      <c r="F780" s="76"/>
      <c r="G780" s="76"/>
      <c r="H780" s="76"/>
      <c r="I780" s="76"/>
      <c r="J780" s="76"/>
      <c r="K780" s="76"/>
      <c r="L780" s="76"/>
      <c r="M780" s="76"/>
      <c r="N780" s="76"/>
      <c r="O780" s="76"/>
      <c r="P780" s="76"/>
    </row>
    <row r="781">
      <c r="A781" s="76"/>
      <c r="B781" s="76"/>
      <c r="C781" s="76"/>
      <c r="D781" s="76"/>
      <c r="E781" s="76"/>
      <c r="F781" s="76"/>
      <c r="G781" s="76"/>
      <c r="H781" s="76"/>
      <c r="I781" s="76"/>
      <c r="J781" s="76"/>
      <c r="K781" s="76"/>
      <c r="L781" s="76"/>
      <c r="M781" s="76"/>
      <c r="N781" s="76"/>
      <c r="O781" s="76"/>
      <c r="P781" s="76"/>
    </row>
    <row r="782">
      <c r="A782" s="76"/>
      <c r="B782" s="76"/>
      <c r="C782" s="76"/>
      <c r="D782" s="76"/>
      <c r="E782" s="76"/>
      <c r="F782" s="76"/>
      <c r="G782" s="76"/>
      <c r="H782" s="76"/>
      <c r="I782" s="76"/>
      <c r="J782" s="76"/>
      <c r="K782" s="76"/>
      <c r="L782" s="76"/>
      <c r="M782" s="76"/>
      <c r="N782" s="76"/>
      <c r="O782" s="76"/>
      <c r="P782" s="76"/>
    </row>
    <row r="783">
      <c r="A783" s="76"/>
      <c r="B783" s="76"/>
      <c r="C783" s="76"/>
      <c r="D783" s="76"/>
      <c r="E783" s="76"/>
      <c r="F783" s="76"/>
      <c r="G783" s="76"/>
      <c r="H783" s="76"/>
      <c r="I783" s="76"/>
      <c r="J783" s="76"/>
      <c r="K783" s="76"/>
      <c r="L783" s="76"/>
      <c r="M783" s="76"/>
      <c r="N783" s="76"/>
      <c r="O783" s="76"/>
      <c r="P783" s="76"/>
    </row>
    <row r="784">
      <c r="A784" s="76"/>
      <c r="B784" s="76"/>
      <c r="C784" s="76"/>
      <c r="D784" s="76"/>
      <c r="E784" s="76"/>
      <c r="F784" s="76"/>
      <c r="G784" s="76"/>
      <c r="H784" s="76"/>
      <c r="I784" s="76"/>
      <c r="J784" s="76"/>
      <c r="K784" s="76"/>
      <c r="L784" s="76"/>
      <c r="M784" s="76"/>
      <c r="N784" s="76"/>
      <c r="O784" s="76"/>
      <c r="P784" s="76"/>
    </row>
    <row r="785">
      <c r="A785" s="76"/>
      <c r="B785" s="76"/>
      <c r="C785" s="76"/>
      <c r="D785" s="76"/>
      <c r="E785" s="76"/>
      <c r="F785" s="76"/>
      <c r="G785" s="76"/>
      <c r="H785" s="76"/>
      <c r="I785" s="76"/>
      <c r="J785" s="76"/>
      <c r="K785" s="76"/>
      <c r="L785" s="76"/>
      <c r="M785" s="76"/>
      <c r="N785" s="76"/>
      <c r="O785" s="76"/>
      <c r="P785" s="76"/>
    </row>
    <row r="786">
      <c r="A786" s="76"/>
      <c r="B786" s="76"/>
      <c r="C786" s="76"/>
      <c r="D786" s="76"/>
      <c r="E786" s="76"/>
      <c r="F786" s="76"/>
      <c r="G786" s="76"/>
      <c r="H786" s="76"/>
      <c r="I786" s="76"/>
      <c r="J786" s="76"/>
      <c r="K786" s="76"/>
      <c r="L786" s="76"/>
      <c r="M786" s="76"/>
      <c r="N786" s="76"/>
      <c r="O786" s="76"/>
      <c r="P786" s="76"/>
    </row>
    <row r="787">
      <c r="A787" s="76"/>
      <c r="B787" s="76"/>
      <c r="C787" s="76"/>
      <c r="D787" s="76"/>
      <c r="E787" s="76"/>
      <c r="F787" s="76"/>
      <c r="G787" s="76"/>
      <c r="H787" s="76"/>
      <c r="I787" s="76"/>
      <c r="J787" s="76"/>
      <c r="K787" s="76"/>
      <c r="L787" s="76"/>
      <c r="M787" s="76"/>
      <c r="N787" s="76"/>
      <c r="O787" s="76"/>
      <c r="P787" s="76"/>
    </row>
    <row r="788">
      <c r="A788" s="76"/>
      <c r="B788" s="76"/>
      <c r="C788" s="76"/>
      <c r="D788" s="76"/>
      <c r="E788" s="76"/>
      <c r="F788" s="76"/>
      <c r="G788" s="76"/>
      <c r="H788" s="76"/>
      <c r="I788" s="76"/>
      <c r="J788" s="76"/>
      <c r="K788" s="76"/>
      <c r="L788" s="76"/>
      <c r="M788" s="76"/>
      <c r="N788" s="76"/>
      <c r="O788" s="76"/>
      <c r="P788" s="76"/>
    </row>
    <row r="789">
      <c r="A789" s="76"/>
      <c r="B789" s="76"/>
      <c r="C789" s="76"/>
      <c r="D789" s="76"/>
      <c r="E789" s="76"/>
      <c r="F789" s="76"/>
      <c r="G789" s="76"/>
      <c r="H789" s="76"/>
      <c r="I789" s="76"/>
      <c r="J789" s="76"/>
      <c r="K789" s="76"/>
      <c r="L789" s="76"/>
      <c r="M789" s="76"/>
      <c r="N789" s="76"/>
      <c r="O789" s="76"/>
      <c r="P789" s="76"/>
    </row>
    <row r="790">
      <c r="A790" s="76"/>
      <c r="B790" s="76"/>
      <c r="C790" s="76"/>
      <c r="D790" s="76"/>
      <c r="E790" s="76"/>
      <c r="F790" s="76"/>
      <c r="G790" s="76"/>
      <c r="H790" s="76"/>
      <c r="I790" s="76"/>
      <c r="J790" s="76"/>
      <c r="K790" s="76"/>
      <c r="L790" s="76"/>
      <c r="M790" s="76"/>
      <c r="N790" s="76"/>
      <c r="O790" s="76"/>
      <c r="P790" s="76"/>
    </row>
    <row r="791">
      <c r="A791" s="76"/>
      <c r="B791" s="76"/>
      <c r="C791" s="76"/>
      <c r="D791" s="76"/>
      <c r="E791" s="76"/>
      <c r="F791" s="76"/>
      <c r="G791" s="76"/>
      <c r="H791" s="76"/>
      <c r="I791" s="76"/>
      <c r="J791" s="76"/>
      <c r="K791" s="76"/>
      <c r="L791" s="76"/>
      <c r="M791" s="76"/>
      <c r="N791" s="76"/>
      <c r="O791" s="76"/>
      <c r="P791" s="76"/>
    </row>
    <row r="792">
      <c r="A792" s="76"/>
      <c r="B792" s="76"/>
      <c r="C792" s="76"/>
      <c r="D792" s="76"/>
      <c r="E792" s="76"/>
      <c r="F792" s="76"/>
      <c r="G792" s="76"/>
      <c r="H792" s="76"/>
      <c r="I792" s="76"/>
      <c r="J792" s="76"/>
      <c r="K792" s="76"/>
      <c r="L792" s="76"/>
      <c r="M792" s="76"/>
      <c r="N792" s="76"/>
      <c r="O792" s="76"/>
      <c r="P792" s="76"/>
    </row>
    <row r="793">
      <c r="A793" s="76"/>
      <c r="B793" s="76"/>
      <c r="C793" s="76"/>
      <c r="D793" s="76"/>
      <c r="E793" s="76"/>
      <c r="F793" s="76"/>
      <c r="G793" s="76"/>
      <c r="H793" s="76"/>
      <c r="I793" s="76"/>
      <c r="J793" s="76"/>
      <c r="K793" s="76"/>
      <c r="L793" s="76"/>
      <c r="M793" s="76"/>
      <c r="N793" s="76"/>
      <c r="O793" s="76"/>
      <c r="P793" s="76"/>
    </row>
    <row r="794">
      <c r="A794" s="76"/>
      <c r="B794" s="76"/>
      <c r="C794" s="76"/>
      <c r="D794" s="76"/>
      <c r="E794" s="76"/>
      <c r="F794" s="76"/>
      <c r="G794" s="76"/>
      <c r="H794" s="76"/>
      <c r="I794" s="76"/>
      <c r="J794" s="76"/>
      <c r="K794" s="76"/>
      <c r="L794" s="76"/>
      <c r="M794" s="76"/>
      <c r="N794" s="76"/>
      <c r="O794" s="76"/>
      <c r="P794" s="76"/>
    </row>
    <row r="795">
      <c r="A795" s="76"/>
      <c r="B795" s="76"/>
      <c r="C795" s="76"/>
      <c r="D795" s="76"/>
      <c r="E795" s="76"/>
      <c r="F795" s="76"/>
      <c r="G795" s="76"/>
      <c r="H795" s="76"/>
      <c r="I795" s="76"/>
      <c r="J795" s="76"/>
      <c r="K795" s="76"/>
      <c r="L795" s="76"/>
      <c r="M795" s="76"/>
      <c r="N795" s="76"/>
      <c r="O795" s="76"/>
      <c r="P795" s="76"/>
    </row>
    <row r="796">
      <c r="A796" s="76"/>
      <c r="B796" s="76"/>
      <c r="C796" s="76"/>
      <c r="D796" s="76"/>
      <c r="E796" s="76"/>
      <c r="F796" s="76"/>
      <c r="G796" s="76"/>
      <c r="H796" s="76"/>
      <c r="I796" s="76"/>
      <c r="J796" s="76"/>
      <c r="K796" s="76"/>
      <c r="L796" s="76"/>
      <c r="M796" s="76"/>
      <c r="N796" s="76"/>
      <c r="O796" s="76"/>
      <c r="P796" s="76"/>
    </row>
    <row r="797">
      <c r="A797" s="76"/>
      <c r="B797" s="76"/>
      <c r="C797" s="76"/>
      <c r="D797" s="76"/>
      <c r="E797" s="76"/>
      <c r="F797" s="76"/>
      <c r="G797" s="76"/>
      <c r="H797" s="76"/>
      <c r="I797" s="76"/>
      <c r="J797" s="76"/>
      <c r="K797" s="76"/>
      <c r="L797" s="76"/>
      <c r="M797" s="76"/>
      <c r="N797" s="76"/>
      <c r="O797" s="76"/>
      <c r="P797" s="76"/>
    </row>
    <row r="798">
      <c r="A798" s="76"/>
      <c r="B798" s="76"/>
      <c r="C798" s="76"/>
      <c r="D798" s="76"/>
      <c r="E798" s="76"/>
      <c r="F798" s="76"/>
      <c r="G798" s="76"/>
      <c r="H798" s="76"/>
      <c r="I798" s="76"/>
      <c r="J798" s="76"/>
      <c r="K798" s="76"/>
      <c r="L798" s="76"/>
      <c r="M798" s="76"/>
      <c r="N798" s="76"/>
      <c r="O798" s="76"/>
      <c r="P798" s="76"/>
    </row>
    <row r="799">
      <c r="A799" s="76"/>
      <c r="B799" s="76"/>
      <c r="C799" s="76"/>
      <c r="D799" s="76"/>
      <c r="E799" s="76"/>
      <c r="F799" s="76"/>
      <c r="G799" s="76"/>
      <c r="H799" s="76"/>
      <c r="I799" s="76"/>
      <c r="J799" s="76"/>
      <c r="K799" s="76"/>
      <c r="L799" s="76"/>
      <c r="M799" s="76"/>
      <c r="N799" s="76"/>
      <c r="O799" s="76"/>
      <c r="P799" s="76"/>
    </row>
    <row r="800">
      <c r="A800" s="76"/>
      <c r="B800" s="76"/>
      <c r="C800" s="76"/>
      <c r="D800" s="76"/>
      <c r="E800" s="76"/>
      <c r="F800" s="76"/>
      <c r="G800" s="76"/>
      <c r="H800" s="76"/>
      <c r="I800" s="76"/>
      <c r="J800" s="76"/>
      <c r="K800" s="76"/>
      <c r="L800" s="76"/>
      <c r="M800" s="76"/>
      <c r="N800" s="76"/>
      <c r="O800" s="76"/>
      <c r="P800" s="76"/>
    </row>
    <row r="801">
      <c r="A801" s="76"/>
      <c r="B801" s="76"/>
      <c r="C801" s="76"/>
      <c r="D801" s="76"/>
      <c r="E801" s="76"/>
      <c r="F801" s="76"/>
      <c r="G801" s="76"/>
      <c r="H801" s="76"/>
      <c r="I801" s="76"/>
      <c r="J801" s="76"/>
      <c r="K801" s="76"/>
      <c r="L801" s="76"/>
      <c r="M801" s="76"/>
      <c r="N801" s="76"/>
      <c r="O801" s="76"/>
      <c r="P801" s="76"/>
    </row>
    <row r="802">
      <c r="A802" s="76"/>
      <c r="B802" s="76"/>
      <c r="C802" s="76"/>
      <c r="D802" s="76"/>
      <c r="E802" s="76"/>
      <c r="F802" s="76"/>
      <c r="G802" s="76"/>
      <c r="H802" s="76"/>
      <c r="I802" s="76"/>
      <c r="J802" s="76"/>
      <c r="K802" s="76"/>
      <c r="L802" s="76"/>
      <c r="M802" s="76"/>
      <c r="N802" s="76"/>
      <c r="O802" s="76"/>
      <c r="P802" s="76"/>
    </row>
    <row r="803">
      <c r="A803" s="76"/>
      <c r="B803" s="76"/>
      <c r="C803" s="76"/>
      <c r="D803" s="76"/>
      <c r="E803" s="76"/>
      <c r="F803" s="76"/>
      <c r="G803" s="76"/>
      <c r="H803" s="76"/>
      <c r="I803" s="76"/>
      <c r="J803" s="76"/>
      <c r="K803" s="76"/>
      <c r="L803" s="76"/>
      <c r="M803" s="76"/>
      <c r="N803" s="76"/>
      <c r="O803" s="76"/>
      <c r="P803" s="76"/>
    </row>
    <row r="804">
      <c r="A804" s="76"/>
      <c r="B804" s="76"/>
      <c r="C804" s="76"/>
      <c r="D804" s="76"/>
      <c r="E804" s="76"/>
      <c r="F804" s="76"/>
      <c r="G804" s="76"/>
      <c r="H804" s="76"/>
      <c r="I804" s="76"/>
      <c r="J804" s="76"/>
      <c r="K804" s="76"/>
      <c r="L804" s="76"/>
      <c r="M804" s="76"/>
      <c r="N804" s="76"/>
      <c r="O804" s="76"/>
      <c r="P804" s="76"/>
    </row>
    <row r="805">
      <c r="A805" s="76"/>
      <c r="B805" s="76"/>
      <c r="C805" s="76"/>
      <c r="D805" s="76"/>
      <c r="E805" s="76"/>
      <c r="F805" s="76"/>
      <c r="G805" s="76"/>
      <c r="H805" s="76"/>
      <c r="I805" s="76"/>
      <c r="J805" s="76"/>
      <c r="K805" s="76"/>
      <c r="L805" s="76"/>
      <c r="M805" s="76"/>
      <c r="N805" s="76"/>
      <c r="O805" s="76"/>
      <c r="P805" s="76"/>
    </row>
    <row r="806">
      <c r="A806" s="76"/>
      <c r="B806" s="76"/>
      <c r="C806" s="76"/>
      <c r="D806" s="76"/>
      <c r="E806" s="76"/>
      <c r="F806" s="76"/>
      <c r="G806" s="76"/>
      <c r="H806" s="76"/>
      <c r="I806" s="76"/>
      <c r="J806" s="76"/>
      <c r="K806" s="76"/>
      <c r="L806" s="76"/>
      <c r="M806" s="76"/>
      <c r="N806" s="76"/>
      <c r="O806" s="76"/>
      <c r="P806" s="76"/>
    </row>
    <row r="807">
      <c r="A807" s="76"/>
      <c r="B807" s="76"/>
      <c r="C807" s="76"/>
      <c r="D807" s="76"/>
      <c r="E807" s="76"/>
      <c r="F807" s="76"/>
      <c r="G807" s="76"/>
      <c r="H807" s="76"/>
      <c r="I807" s="76"/>
      <c r="J807" s="76"/>
      <c r="K807" s="76"/>
      <c r="L807" s="76"/>
      <c r="M807" s="76"/>
      <c r="N807" s="76"/>
      <c r="O807" s="76"/>
      <c r="P807" s="76"/>
    </row>
    <row r="808">
      <c r="A808" s="76"/>
      <c r="B808" s="76"/>
      <c r="C808" s="76"/>
      <c r="D808" s="76"/>
      <c r="E808" s="76"/>
      <c r="F808" s="76"/>
      <c r="G808" s="76"/>
      <c r="H808" s="76"/>
      <c r="I808" s="76"/>
      <c r="J808" s="76"/>
      <c r="K808" s="76"/>
      <c r="L808" s="76"/>
      <c r="M808" s="76"/>
      <c r="N808" s="76"/>
      <c r="O808" s="76"/>
      <c r="P808" s="76"/>
    </row>
    <row r="809">
      <c r="A809" s="76"/>
      <c r="B809" s="76"/>
      <c r="C809" s="76"/>
      <c r="D809" s="76"/>
      <c r="E809" s="76"/>
      <c r="F809" s="76"/>
      <c r="G809" s="76"/>
      <c r="H809" s="76"/>
      <c r="I809" s="76"/>
      <c r="J809" s="76"/>
      <c r="K809" s="76"/>
      <c r="L809" s="76"/>
      <c r="M809" s="76"/>
      <c r="N809" s="76"/>
      <c r="O809" s="76"/>
      <c r="P809" s="76"/>
    </row>
    <row r="810">
      <c r="A810" s="76"/>
      <c r="B810" s="76"/>
      <c r="C810" s="76"/>
      <c r="D810" s="76"/>
      <c r="E810" s="76"/>
      <c r="F810" s="76"/>
      <c r="G810" s="76"/>
      <c r="H810" s="76"/>
      <c r="I810" s="76"/>
      <c r="J810" s="76"/>
      <c r="K810" s="76"/>
      <c r="L810" s="76"/>
      <c r="M810" s="76"/>
      <c r="N810" s="76"/>
      <c r="O810" s="76"/>
      <c r="P810" s="76"/>
    </row>
    <row r="811">
      <c r="A811" s="76"/>
      <c r="B811" s="76"/>
      <c r="C811" s="76"/>
      <c r="D811" s="76"/>
      <c r="E811" s="76"/>
      <c r="F811" s="76"/>
      <c r="G811" s="76"/>
      <c r="H811" s="76"/>
      <c r="I811" s="76"/>
      <c r="J811" s="76"/>
      <c r="K811" s="76"/>
      <c r="L811" s="76"/>
      <c r="M811" s="76"/>
      <c r="N811" s="76"/>
      <c r="O811" s="76"/>
      <c r="P811" s="76"/>
    </row>
    <row r="812">
      <c r="A812" s="76"/>
      <c r="B812" s="76"/>
      <c r="C812" s="76"/>
      <c r="D812" s="76"/>
      <c r="E812" s="76"/>
      <c r="F812" s="76"/>
      <c r="G812" s="76"/>
      <c r="H812" s="76"/>
      <c r="I812" s="76"/>
      <c r="J812" s="76"/>
      <c r="K812" s="76"/>
      <c r="L812" s="76"/>
      <c r="M812" s="76"/>
      <c r="N812" s="76"/>
      <c r="O812" s="76"/>
      <c r="P812" s="76"/>
    </row>
    <row r="813">
      <c r="A813" s="76"/>
      <c r="B813" s="76"/>
      <c r="C813" s="76"/>
      <c r="D813" s="76"/>
      <c r="E813" s="76"/>
      <c r="F813" s="76"/>
      <c r="G813" s="76"/>
      <c r="H813" s="76"/>
      <c r="I813" s="76"/>
      <c r="J813" s="76"/>
      <c r="K813" s="76"/>
      <c r="L813" s="76"/>
      <c r="M813" s="76"/>
      <c r="N813" s="76"/>
      <c r="O813" s="76"/>
      <c r="P813" s="76"/>
    </row>
    <row r="814">
      <c r="A814" s="76"/>
      <c r="B814" s="76"/>
      <c r="C814" s="76"/>
      <c r="D814" s="76"/>
      <c r="E814" s="76"/>
      <c r="F814" s="76"/>
      <c r="G814" s="76"/>
      <c r="H814" s="76"/>
      <c r="I814" s="76"/>
      <c r="J814" s="76"/>
      <c r="K814" s="76"/>
      <c r="L814" s="76"/>
      <c r="M814" s="76"/>
      <c r="N814" s="76"/>
      <c r="O814" s="76"/>
      <c r="P814" s="76"/>
    </row>
    <row r="815">
      <c r="A815" s="76"/>
      <c r="B815" s="76"/>
      <c r="C815" s="76"/>
      <c r="D815" s="76"/>
      <c r="E815" s="76"/>
      <c r="F815" s="76"/>
      <c r="G815" s="76"/>
      <c r="H815" s="76"/>
      <c r="I815" s="76"/>
      <c r="J815" s="76"/>
      <c r="K815" s="76"/>
      <c r="L815" s="76"/>
      <c r="M815" s="76"/>
      <c r="N815" s="76"/>
      <c r="O815" s="76"/>
      <c r="P815" s="76"/>
    </row>
    <row r="816">
      <c r="A816" s="76"/>
      <c r="B816" s="76"/>
      <c r="C816" s="76"/>
      <c r="D816" s="76"/>
      <c r="E816" s="76"/>
      <c r="F816" s="76"/>
      <c r="G816" s="76"/>
      <c r="H816" s="76"/>
      <c r="I816" s="76"/>
      <c r="J816" s="76"/>
      <c r="K816" s="76"/>
      <c r="L816" s="76"/>
      <c r="M816" s="76"/>
      <c r="N816" s="76"/>
      <c r="O816" s="76"/>
      <c r="P816" s="76"/>
    </row>
    <row r="817">
      <c r="A817" s="76"/>
      <c r="B817" s="76"/>
      <c r="C817" s="76"/>
      <c r="D817" s="76"/>
      <c r="E817" s="76"/>
      <c r="F817" s="76"/>
      <c r="G817" s="76"/>
      <c r="H817" s="76"/>
      <c r="I817" s="76"/>
      <c r="J817" s="76"/>
      <c r="K817" s="76"/>
      <c r="L817" s="76"/>
      <c r="M817" s="76"/>
      <c r="N817" s="76"/>
      <c r="O817" s="76"/>
      <c r="P817" s="76"/>
    </row>
    <row r="818">
      <c r="A818" s="76"/>
      <c r="B818" s="76"/>
      <c r="C818" s="76"/>
      <c r="D818" s="76"/>
      <c r="E818" s="76"/>
      <c r="F818" s="76"/>
      <c r="G818" s="76"/>
      <c r="H818" s="76"/>
      <c r="I818" s="76"/>
      <c r="J818" s="76"/>
      <c r="K818" s="76"/>
      <c r="L818" s="76"/>
      <c r="M818" s="76"/>
      <c r="N818" s="76"/>
      <c r="O818" s="76"/>
      <c r="P818" s="76"/>
    </row>
    <row r="819">
      <c r="A819" s="76"/>
      <c r="B819" s="76"/>
      <c r="C819" s="76"/>
      <c r="D819" s="76"/>
      <c r="E819" s="76"/>
      <c r="F819" s="76"/>
      <c r="G819" s="76"/>
      <c r="H819" s="76"/>
      <c r="I819" s="76"/>
      <c r="J819" s="76"/>
      <c r="K819" s="76"/>
      <c r="L819" s="76"/>
      <c r="M819" s="76"/>
      <c r="N819" s="76"/>
      <c r="O819" s="76"/>
      <c r="P819" s="76"/>
    </row>
    <row r="820">
      <c r="A820" s="76"/>
      <c r="B820" s="76"/>
      <c r="C820" s="76"/>
      <c r="D820" s="76"/>
      <c r="E820" s="76"/>
      <c r="F820" s="76"/>
      <c r="G820" s="76"/>
      <c r="H820" s="76"/>
      <c r="I820" s="76"/>
      <c r="J820" s="76"/>
      <c r="K820" s="76"/>
      <c r="L820" s="76"/>
      <c r="M820" s="76"/>
      <c r="N820" s="76"/>
      <c r="O820" s="76"/>
      <c r="P820" s="76"/>
    </row>
    <row r="821">
      <c r="A821" s="76"/>
      <c r="B821" s="76"/>
      <c r="C821" s="76"/>
      <c r="D821" s="76"/>
      <c r="E821" s="76"/>
      <c r="F821" s="76"/>
      <c r="G821" s="76"/>
      <c r="H821" s="76"/>
      <c r="I821" s="76"/>
      <c r="J821" s="76"/>
      <c r="K821" s="76"/>
      <c r="L821" s="76"/>
      <c r="M821" s="76"/>
      <c r="N821" s="76"/>
      <c r="O821" s="76"/>
      <c r="P821" s="76"/>
    </row>
    <row r="822">
      <c r="A822" s="76"/>
      <c r="B822" s="76"/>
      <c r="C822" s="76"/>
      <c r="D822" s="76"/>
      <c r="E822" s="76"/>
      <c r="F822" s="76"/>
      <c r="G822" s="76"/>
      <c r="H822" s="76"/>
      <c r="I822" s="76"/>
      <c r="J822" s="76"/>
      <c r="K822" s="76"/>
      <c r="L822" s="76"/>
      <c r="M822" s="76"/>
      <c r="N822" s="76"/>
      <c r="O822" s="76"/>
      <c r="P822" s="76"/>
    </row>
    <row r="823">
      <c r="A823" s="76"/>
      <c r="B823" s="76"/>
      <c r="C823" s="76"/>
      <c r="D823" s="76"/>
      <c r="E823" s="76"/>
      <c r="F823" s="76"/>
      <c r="G823" s="76"/>
      <c r="H823" s="76"/>
      <c r="I823" s="76"/>
      <c r="J823" s="76"/>
      <c r="K823" s="76"/>
      <c r="L823" s="76"/>
      <c r="M823" s="76"/>
      <c r="N823" s="76"/>
      <c r="O823" s="76"/>
      <c r="P823" s="76"/>
    </row>
    <row r="824">
      <c r="A824" s="76"/>
      <c r="B824" s="76"/>
      <c r="C824" s="76"/>
      <c r="D824" s="76"/>
      <c r="E824" s="76"/>
      <c r="F824" s="76"/>
      <c r="G824" s="76"/>
      <c r="H824" s="76"/>
      <c r="I824" s="76"/>
      <c r="J824" s="76"/>
      <c r="K824" s="76"/>
      <c r="L824" s="76"/>
      <c r="M824" s="76"/>
      <c r="N824" s="76"/>
      <c r="O824" s="76"/>
      <c r="P824" s="76"/>
    </row>
    <row r="825">
      <c r="A825" s="76"/>
      <c r="B825" s="76"/>
      <c r="C825" s="76"/>
      <c r="D825" s="76"/>
      <c r="E825" s="76"/>
      <c r="F825" s="76"/>
      <c r="G825" s="76"/>
      <c r="H825" s="76"/>
      <c r="I825" s="76"/>
      <c r="J825" s="76"/>
      <c r="K825" s="76"/>
      <c r="L825" s="76"/>
      <c r="M825" s="76"/>
      <c r="N825" s="76"/>
      <c r="O825" s="76"/>
      <c r="P825" s="76"/>
    </row>
    <row r="826">
      <c r="A826" s="76"/>
      <c r="B826" s="76"/>
      <c r="C826" s="76"/>
      <c r="D826" s="76"/>
      <c r="E826" s="76"/>
      <c r="F826" s="76"/>
      <c r="G826" s="76"/>
      <c r="H826" s="76"/>
      <c r="I826" s="76"/>
      <c r="J826" s="76"/>
      <c r="K826" s="76"/>
      <c r="L826" s="76"/>
      <c r="M826" s="76"/>
      <c r="N826" s="76"/>
      <c r="O826" s="76"/>
      <c r="P826" s="76"/>
    </row>
    <row r="827">
      <c r="A827" s="76"/>
      <c r="B827" s="76"/>
      <c r="C827" s="76"/>
      <c r="D827" s="76"/>
      <c r="E827" s="76"/>
      <c r="F827" s="76"/>
      <c r="G827" s="76"/>
      <c r="H827" s="76"/>
      <c r="I827" s="76"/>
      <c r="J827" s="76"/>
      <c r="K827" s="76"/>
      <c r="L827" s="76"/>
      <c r="M827" s="76"/>
      <c r="N827" s="76"/>
      <c r="O827" s="76"/>
      <c r="P827" s="76"/>
    </row>
    <row r="828">
      <c r="A828" s="76"/>
      <c r="B828" s="76"/>
      <c r="C828" s="76"/>
      <c r="D828" s="76"/>
      <c r="E828" s="76"/>
      <c r="F828" s="76"/>
      <c r="G828" s="76"/>
      <c r="H828" s="76"/>
      <c r="I828" s="76"/>
      <c r="J828" s="76"/>
      <c r="K828" s="76"/>
      <c r="L828" s="76"/>
      <c r="M828" s="76"/>
      <c r="N828" s="76"/>
      <c r="O828" s="76"/>
      <c r="P828" s="76"/>
    </row>
    <row r="829">
      <c r="A829" s="76"/>
      <c r="B829" s="76"/>
      <c r="C829" s="76"/>
      <c r="D829" s="76"/>
      <c r="E829" s="76"/>
      <c r="F829" s="76"/>
      <c r="G829" s="76"/>
      <c r="H829" s="76"/>
      <c r="I829" s="76"/>
      <c r="J829" s="76"/>
      <c r="K829" s="76"/>
      <c r="L829" s="76"/>
      <c r="M829" s="76"/>
      <c r="N829" s="76"/>
      <c r="O829" s="76"/>
      <c r="P829" s="76"/>
    </row>
    <row r="830">
      <c r="A830" s="76"/>
      <c r="B830" s="76"/>
      <c r="C830" s="76"/>
      <c r="D830" s="76"/>
      <c r="E830" s="76"/>
      <c r="F830" s="76"/>
      <c r="G830" s="76"/>
      <c r="H830" s="76"/>
      <c r="I830" s="76"/>
      <c r="J830" s="76"/>
      <c r="K830" s="76"/>
      <c r="L830" s="76"/>
      <c r="M830" s="76"/>
      <c r="N830" s="76"/>
      <c r="O830" s="76"/>
      <c r="P830" s="76"/>
    </row>
    <row r="831">
      <c r="A831" s="76"/>
      <c r="B831" s="76"/>
      <c r="C831" s="76"/>
      <c r="D831" s="76"/>
      <c r="E831" s="76"/>
      <c r="F831" s="76"/>
      <c r="G831" s="76"/>
      <c r="H831" s="76"/>
      <c r="I831" s="76"/>
      <c r="J831" s="76"/>
      <c r="K831" s="76"/>
      <c r="L831" s="76"/>
      <c r="M831" s="76"/>
      <c r="N831" s="76"/>
      <c r="O831" s="76"/>
      <c r="P831" s="76"/>
    </row>
    <row r="832">
      <c r="A832" s="76"/>
      <c r="B832" s="76"/>
      <c r="C832" s="76"/>
      <c r="D832" s="76"/>
      <c r="E832" s="76"/>
      <c r="F832" s="76"/>
      <c r="G832" s="76"/>
      <c r="H832" s="76"/>
      <c r="I832" s="76"/>
      <c r="J832" s="76"/>
      <c r="K832" s="76"/>
      <c r="L832" s="76"/>
      <c r="M832" s="76"/>
      <c r="N832" s="76"/>
      <c r="O832" s="76"/>
      <c r="P832" s="76"/>
    </row>
    <row r="833">
      <c r="A833" s="76"/>
      <c r="B833" s="76"/>
      <c r="C833" s="76"/>
      <c r="D833" s="76"/>
      <c r="E833" s="76"/>
      <c r="F833" s="76"/>
      <c r="G833" s="76"/>
      <c r="H833" s="76"/>
      <c r="I833" s="76"/>
      <c r="J833" s="76"/>
      <c r="K833" s="76"/>
      <c r="L833" s="76"/>
      <c r="M833" s="76"/>
      <c r="N833" s="76"/>
      <c r="O833" s="76"/>
      <c r="P833" s="76"/>
    </row>
    <row r="834">
      <c r="A834" s="76"/>
      <c r="B834" s="76"/>
      <c r="C834" s="76"/>
      <c r="D834" s="76"/>
      <c r="E834" s="76"/>
      <c r="F834" s="76"/>
      <c r="G834" s="76"/>
      <c r="H834" s="76"/>
      <c r="I834" s="76"/>
      <c r="J834" s="76"/>
      <c r="K834" s="76"/>
      <c r="L834" s="76"/>
      <c r="M834" s="76"/>
      <c r="N834" s="76"/>
      <c r="O834" s="76"/>
      <c r="P834" s="76"/>
    </row>
    <row r="835">
      <c r="A835" s="76"/>
      <c r="B835" s="76"/>
      <c r="C835" s="76"/>
      <c r="D835" s="76"/>
      <c r="E835" s="76"/>
      <c r="F835" s="76"/>
      <c r="G835" s="76"/>
      <c r="H835" s="76"/>
      <c r="I835" s="76"/>
      <c r="J835" s="76"/>
      <c r="K835" s="76"/>
      <c r="L835" s="76"/>
      <c r="M835" s="76"/>
      <c r="N835" s="76"/>
      <c r="O835" s="76"/>
      <c r="P835" s="76"/>
    </row>
    <row r="836">
      <c r="A836" s="76"/>
      <c r="B836" s="76"/>
      <c r="C836" s="76"/>
      <c r="D836" s="76"/>
      <c r="E836" s="76"/>
      <c r="F836" s="76"/>
      <c r="G836" s="76"/>
      <c r="H836" s="76"/>
      <c r="I836" s="76"/>
      <c r="J836" s="76"/>
      <c r="K836" s="76"/>
      <c r="L836" s="76"/>
      <c r="M836" s="76"/>
      <c r="N836" s="76"/>
      <c r="O836" s="76"/>
      <c r="P836" s="76"/>
    </row>
    <row r="837">
      <c r="A837" s="76"/>
      <c r="B837" s="76"/>
      <c r="C837" s="76"/>
      <c r="D837" s="76"/>
      <c r="E837" s="76"/>
      <c r="F837" s="76"/>
      <c r="G837" s="76"/>
      <c r="H837" s="76"/>
      <c r="I837" s="76"/>
      <c r="J837" s="76"/>
      <c r="K837" s="76"/>
      <c r="L837" s="76"/>
      <c r="M837" s="76"/>
      <c r="N837" s="76"/>
      <c r="O837" s="76"/>
      <c r="P837" s="76"/>
    </row>
    <row r="838">
      <c r="A838" s="76"/>
      <c r="B838" s="76"/>
      <c r="C838" s="76"/>
      <c r="D838" s="76"/>
      <c r="E838" s="76"/>
      <c r="F838" s="76"/>
      <c r="G838" s="76"/>
      <c r="H838" s="76"/>
      <c r="I838" s="76"/>
      <c r="J838" s="76"/>
      <c r="K838" s="76"/>
      <c r="L838" s="76"/>
      <c r="M838" s="76"/>
      <c r="N838" s="76"/>
      <c r="O838" s="76"/>
      <c r="P838" s="76"/>
    </row>
    <row r="839">
      <c r="A839" s="76"/>
      <c r="B839" s="76"/>
      <c r="C839" s="76"/>
      <c r="D839" s="76"/>
      <c r="E839" s="76"/>
      <c r="F839" s="76"/>
      <c r="G839" s="76"/>
      <c r="H839" s="76"/>
      <c r="I839" s="76"/>
      <c r="J839" s="76"/>
      <c r="K839" s="76"/>
      <c r="L839" s="76"/>
      <c r="M839" s="76"/>
      <c r="N839" s="76"/>
      <c r="O839" s="76"/>
      <c r="P839" s="76"/>
    </row>
    <row r="840">
      <c r="A840" s="76"/>
      <c r="B840" s="76"/>
      <c r="C840" s="76"/>
      <c r="D840" s="76"/>
      <c r="E840" s="76"/>
      <c r="F840" s="76"/>
      <c r="G840" s="76"/>
      <c r="H840" s="76"/>
      <c r="I840" s="76"/>
      <c r="J840" s="76"/>
      <c r="K840" s="76"/>
      <c r="L840" s="76"/>
      <c r="M840" s="76"/>
      <c r="N840" s="76"/>
      <c r="O840" s="76"/>
      <c r="P840" s="76"/>
    </row>
    <row r="841">
      <c r="A841" s="76"/>
      <c r="B841" s="76"/>
      <c r="C841" s="76"/>
      <c r="D841" s="76"/>
      <c r="E841" s="76"/>
      <c r="F841" s="76"/>
      <c r="G841" s="76"/>
      <c r="H841" s="76"/>
      <c r="I841" s="76"/>
      <c r="J841" s="76"/>
      <c r="K841" s="76"/>
      <c r="L841" s="76"/>
      <c r="M841" s="76"/>
      <c r="N841" s="76"/>
      <c r="O841" s="76"/>
      <c r="P841" s="76"/>
    </row>
    <row r="842">
      <c r="A842" s="76"/>
      <c r="B842" s="76"/>
      <c r="C842" s="76"/>
      <c r="D842" s="76"/>
      <c r="E842" s="76"/>
      <c r="F842" s="76"/>
      <c r="G842" s="76"/>
      <c r="H842" s="76"/>
      <c r="I842" s="76"/>
      <c r="J842" s="76"/>
      <c r="K842" s="76"/>
      <c r="L842" s="76"/>
      <c r="M842" s="76"/>
      <c r="N842" s="76"/>
      <c r="O842" s="76"/>
      <c r="P842" s="76"/>
    </row>
    <row r="843">
      <c r="A843" s="76"/>
      <c r="B843" s="76"/>
      <c r="C843" s="76"/>
      <c r="D843" s="76"/>
      <c r="E843" s="76"/>
      <c r="F843" s="76"/>
      <c r="G843" s="76"/>
      <c r="H843" s="76"/>
      <c r="I843" s="76"/>
      <c r="J843" s="76"/>
      <c r="K843" s="76"/>
      <c r="L843" s="76"/>
      <c r="M843" s="76"/>
      <c r="N843" s="76"/>
      <c r="O843" s="76"/>
      <c r="P843" s="76"/>
    </row>
    <row r="844">
      <c r="A844" s="76"/>
      <c r="B844" s="76"/>
      <c r="C844" s="76"/>
      <c r="D844" s="76"/>
      <c r="E844" s="76"/>
      <c r="F844" s="76"/>
      <c r="G844" s="76"/>
      <c r="H844" s="76"/>
      <c r="I844" s="76"/>
      <c r="J844" s="76"/>
      <c r="K844" s="76"/>
      <c r="L844" s="76"/>
      <c r="M844" s="76"/>
      <c r="N844" s="76"/>
      <c r="O844" s="76"/>
      <c r="P844" s="76"/>
    </row>
    <row r="845">
      <c r="A845" s="76"/>
      <c r="B845" s="76"/>
      <c r="C845" s="76"/>
      <c r="D845" s="76"/>
      <c r="E845" s="76"/>
      <c r="F845" s="76"/>
      <c r="G845" s="76"/>
      <c r="H845" s="76"/>
      <c r="I845" s="76"/>
      <c r="J845" s="76"/>
      <c r="K845" s="76"/>
      <c r="L845" s="76"/>
      <c r="M845" s="76"/>
      <c r="N845" s="76"/>
      <c r="O845" s="76"/>
      <c r="P845" s="76"/>
    </row>
    <row r="846">
      <c r="A846" s="76"/>
      <c r="B846" s="76"/>
      <c r="C846" s="76"/>
      <c r="D846" s="76"/>
      <c r="E846" s="76"/>
      <c r="F846" s="76"/>
      <c r="G846" s="76"/>
      <c r="H846" s="76"/>
      <c r="I846" s="76"/>
      <c r="J846" s="76"/>
      <c r="K846" s="76"/>
      <c r="L846" s="76"/>
      <c r="M846" s="76"/>
      <c r="N846" s="76"/>
      <c r="O846" s="76"/>
      <c r="P846" s="76"/>
    </row>
    <row r="847">
      <c r="A847" s="76"/>
      <c r="B847" s="76"/>
      <c r="C847" s="76"/>
      <c r="D847" s="76"/>
      <c r="E847" s="76"/>
      <c r="F847" s="76"/>
      <c r="G847" s="76"/>
      <c r="H847" s="76"/>
      <c r="I847" s="76"/>
      <c r="J847" s="76"/>
      <c r="K847" s="76"/>
      <c r="L847" s="76"/>
      <c r="M847" s="76"/>
      <c r="N847" s="76"/>
      <c r="O847" s="76"/>
      <c r="P847" s="76"/>
    </row>
    <row r="848">
      <c r="A848" s="76"/>
      <c r="B848" s="76"/>
      <c r="C848" s="76"/>
      <c r="D848" s="76"/>
      <c r="E848" s="76"/>
      <c r="F848" s="76"/>
      <c r="G848" s="76"/>
      <c r="H848" s="76"/>
      <c r="I848" s="76"/>
      <c r="J848" s="76"/>
      <c r="K848" s="76"/>
      <c r="L848" s="76"/>
      <c r="M848" s="76"/>
      <c r="N848" s="76"/>
      <c r="O848" s="76"/>
      <c r="P848" s="76"/>
    </row>
    <row r="849">
      <c r="A849" s="76"/>
      <c r="B849" s="76"/>
      <c r="C849" s="76"/>
      <c r="D849" s="76"/>
      <c r="E849" s="76"/>
      <c r="F849" s="76"/>
      <c r="G849" s="76"/>
      <c r="H849" s="76"/>
      <c r="I849" s="76"/>
      <c r="J849" s="76"/>
      <c r="K849" s="76"/>
      <c r="L849" s="76"/>
      <c r="M849" s="76"/>
      <c r="N849" s="76"/>
      <c r="O849" s="76"/>
      <c r="P849" s="76"/>
    </row>
    <row r="850">
      <c r="A850" s="76"/>
      <c r="B850" s="76"/>
      <c r="C850" s="76"/>
      <c r="D850" s="76"/>
      <c r="E850" s="76"/>
      <c r="F850" s="76"/>
      <c r="G850" s="76"/>
      <c r="H850" s="76"/>
      <c r="I850" s="76"/>
      <c r="J850" s="76"/>
      <c r="K850" s="76"/>
      <c r="L850" s="76"/>
      <c r="M850" s="76"/>
      <c r="N850" s="76"/>
      <c r="O850" s="76"/>
      <c r="P850" s="76"/>
    </row>
    <row r="851">
      <c r="A851" s="76"/>
      <c r="B851" s="76"/>
      <c r="C851" s="76"/>
      <c r="D851" s="76"/>
      <c r="E851" s="76"/>
      <c r="F851" s="76"/>
      <c r="G851" s="76"/>
      <c r="H851" s="76"/>
      <c r="I851" s="76"/>
      <c r="J851" s="76"/>
      <c r="K851" s="76"/>
      <c r="L851" s="76"/>
      <c r="M851" s="76"/>
      <c r="N851" s="76"/>
      <c r="O851" s="76"/>
      <c r="P851" s="76"/>
    </row>
    <row r="852">
      <c r="A852" s="76"/>
      <c r="B852" s="76"/>
      <c r="C852" s="76"/>
      <c r="D852" s="76"/>
      <c r="E852" s="76"/>
      <c r="F852" s="76"/>
      <c r="G852" s="76"/>
      <c r="H852" s="76"/>
      <c r="I852" s="76"/>
      <c r="J852" s="76"/>
      <c r="K852" s="76"/>
      <c r="L852" s="76"/>
      <c r="M852" s="76"/>
      <c r="N852" s="76"/>
      <c r="O852" s="76"/>
      <c r="P852" s="76"/>
    </row>
    <row r="853">
      <c r="A853" s="76"/>
      <c r="B853" s="76"/>
      <c r="C853" s="76"/>
      <c r="D853" s="76"/>
      <c r="E853" s="76"/>
      <c r="F853" s="76"/>
      <c r="G853" s="76"/>
      <c r="H853" s="76"/>
      <c r="I853" s="76"/>
      <c r="J853" s="76"/>
      <c r="K853" s="76"/>
      <c r="L853" s="76"/>
      <c r="M853" s="76"/>
      <c r="N853" s="76"/>
      <c r="O853" s="76"/>
      <c r="P853" s="76"/>
    </row>
    <row r="854">
      <c r="A854" s="76"/>
      <c r="B854" s="76"/>
      <c r="C854" s="76"/>
      <c r="D854" s="76"/>
      <c r="E854" s="76"/>
      <c r="F854" s="76"/>
      <c r="G854" s="76"/>
      <c r="H854" s="76"/>
      <c r="I854" s="76"/>
      <c r="J854" s="76"/>
      <c r="K854" s="76"/>
      <c r="L854" s="76"/>
      <c r="M854" s="76"/>
      <c r="N854" s="76"/>
      <c r="O854" s="76"/>
      <c r="P854" s="76"/>
    </row>
    <row r="855">
      <c r="A855" s="76"/>
      <c r="B855" s="76"/>
      <c r="C855" s="76"/>
      <c r="D855" s="76"/>
      <c r="E855" s="76"/>
      <c r="F855" s="76"/>
      <c r="G855" s="76"/>
      <c r="H855" s="76"/>
      <c r="I855" s="76"/>
      <c r="J855" s="76"/>
      <c r="K855" s="76"/>
      <c r="L855" s="76"/>
      <c r="M855" s="76"/>
      <c r="N855" s="76"/>
      <c r="O855" s="76"/>
      <c r="P855" s="76"/>
    </row>
    <row r="856">
      <c r="A856" s="76"/>
      <c r="B856" s="76"/>
      <c r="C856" s="76"/>
      <c r="D856" s="76"/>
      <c r="E856" s="76"/>
      <c r="F856" s="76"/>
      <c r="G856" s="76"/>
      <c r="H856" s="76"/>
      <c r="I856" s="76"/>
      <c r="J856" s="76"/>
      <c r="K856" s="76"/>
      <c r="L856" s="76"/>
      <c r="M856" s="76"/>
      <c r="N856" s="76"/>
      <c r="O856" s="76"/>
      <c r="P856" s="76"/>
    </row>
    <row r="857">
      <c r="A857" s="76"/>
      <c r="B857" s="76"/>
      <c r="C857" s="76"/>
      <c r="D857" s="76"/>
      <c r="E857" s="76"/>
      <c r="F857" s="76"/>
      <c r="G857" s="76"/>
      <c r="H857" s="76"/>
      <c r="I857" s="76"/>
      <c r="J857" s="76"/>
      <c r="K857" s="76"/>
      <c r="L857" s="76"/>
      <c r="M857" s="76"/>
      <c r="N857" s="76"/>
      <c r="O857" s="76"/>
      <c r="P857" s="76"/>
    </row>
    <row r="858">
      <c r="A858" s="76"/>
      <c r="B858" s="76"/>
      <c r="C858" s="76"/>
      <c r="D858" s="76"/>
      <c r="E858" s="76"/>
      <c r="F858" s="76"/>
      <c r="G858" s="76"/>
      <c r="H858" s="76"/>
      <c r="I858" s="76"/>
      <c r="J858" s="76"/>
      <c r="K858" s="76"/>
      <c r="L858" s="76"/>
      <c r="M858" s="76"/>
      <c r="N858" s="76"/>
      <c r="O858" s="76"/>
      <c r="P858" s="76"/>
    </row>
    <row r="859">
      <c r="A859" s="76"/>
      <c r="B859" s="76"/>
      <c r="C859" s="76"/>
      <c r="D859" s="76"/>
      <c r="E859" s="76"/>
      <c r="F859" s="76"/>
      <c r="G859" s="76"/>
      <c r="H859" s="76"/>
      <c r="I859" s="76"/>
      <c r="J859" s="76"/>
      <c r="K859" s="76"/>
      <c r="L859" s="76"/>
      <c r="M859" s="76"/>
      <c r="N859" s="76"/>
      <c r="O859" s="76"/>
      <c r="P859" s="76"/>
    </row>
    <row r="860">
      <c r="A860" s="76"/>
      <c r="B860" s="76"/>
      <c r="C860" s="76"/>
      <c r="D860" s="76"/>
      <c r="E860" s="76"/>
      <c r="F860" s="76"/>
      <c r="G860" s="76"/>
      <c r="H860" s="76"/>
      <c r="I860" s="76"/>
      <c r="J860" s="76"/>
      <c r="K860" s="76"/>
      <c r="L860" s="76"/>
      <c r="M860" s="76"/>
      <c r="N860" s="76"/>
      <c r="O860" s="76"/>
      <c r="P860" s="76"/>
    </row>
    <row r="861">
      <c r="A861" s="76"/>
      <c r="B861" s="76"/>
      <c r="C861" s="76"/>
      <c r="D861" s="76"/>
      <c r="E861" s="76"/>
      <c r="F861" s="76"/>
      <c r="G861" s="76"/>
      <c r="H861" s="76"/>
      <c r="I861" s="76"/>
      <c r="J861" s="76"/>
      <c r="K861" s="76"/>
      <c r="L861" s="76"/>
      <c r="M861" s="76"/>
      <c r="N861" s="76"/>
      <c r="O861" s="76"/>
      <c r="P861" s="76"/>
    </row>
    <row r="862">
      <c r="A862" s="76"/>
      <c r="B862" s="76"/>
      <c r="C862" s="76"/>
      <c r="D862" s="76"/>
      <c r="E862" s="76"/>
      <c r="F862" s="76"/>
      <c r="G862" s="76"/>
      <c r="H862" s="76"/>
      <c r="I862" s="76"/>
      <c r="J862" s="76"/>
      <c r="K862" s="76"/>
      <c r="L862" s="76"/>
      <c r="M862" s="76"/>
      <c r="N862" s="76"/>
      <c r="O862" s="76"/>
      <c r="P862" s="76"/>
    </row>
    <row r="863">
      <c r="A863" s="76"/>
      <c r="B863" s="76"/>
      <c r="C863" s="76"/>
      <c r="D863" s="76"/>
      <c r="E863" s="76"/>
      <c r="F863" s="76"/>
      <c r="G863" s="76"/>
      <c r="H863" s="76"/>
      <c r="I863" s="76"/>
      <c r="J863" s="76"/>
      <c r="K863" s="76"/>
      <c r="L863" s="76"/>
      <c r="M863" s="76"/>
      <c r="N863" s="76"/>
      <c r="O863" s="76"/>
      <c r="P863" s="76"/>
    </row>
    <row r="864">
      <c r="A864" s="76"/>
      <c r="B864" s="76"/>
      <c r="C864" s="76"/>
      <c r="D864" s="76"/>
      <c r="E864" s="76"/>
      <c r="F864" s="76"/>
      <c r="G864" s="76"/>
      <c r="H864" s="76"/>
      <c r="I864" s="76"/>
      <c r="J864" s="76"/>
      <c r="K864" s="76"/>
      <c r="L864" s="76"/>
      <c r="M864" s="76"/>
      <c r="N864" s="76"/>
      <c r="O864" s="76"/>
      <c r="P864" s="76"/>
    </row>
    <row r="865">
      <c r="A865" s="76"/>
      <c r="B865" s="76"/>
      <c r="C865" s="76"/>
      <c r="D865" s="76"/>
      <c r="E865" s="76"/>
      <c r="F865" s="76"/>
      <c r="G865" s="76"/>
      <c r="H865" s="76"/>
      <c r="I865" s="76"/>
      <c r="J865" s="76"/>
      <c r="K865" s="76"/>
      <c r="L865" s="76"/>
      <c r="M865" s="76"/>
      <c r="N865" s="76"/>
      <c r="O865" s="76"/>
      <c r="P865" s="76"/>
    </row>
    <row r="866">
      <c r="A866" s="76"/>
      <c r="B866" s="76"/>
      <c r="C866" s="76"/>
      <c r="D866" s="76"/>
      <c r="E866" s="76"/>
      <c r="F866" s="76"/>
      <c r="G866" s="76"/>
      <c r="H866" s="76"/>
      <c r="I866" s="76"/>
      <c r="J866" s="76"/>
      <c r="K866" s="76"/>
      <c r="L866" s="76"/>
      <c r="M866" s="76"/>
      <c r="N866" s="76"/>
      <c r="O866" s="76"/>
      <c r="P866" s="76"/>
    </row>
    <row r="867">
      <c r="A867" s="76"/>
      <c r="B867" s="76"/>
      <c r="C867" s="76"/>
      <c r="D867" s="76"/>
      <c r="E867" s="76"/>
      <c r="F867" s="76"/>
      <c r="G867" s="76"/>
      <c r="H867" s="76"/>
      <c r="I867" s="76"/>
      <c r="J867" s="76"/>
      <c r="K867" s="76"/>
      <c r="L867" s="76"/>
      <c r="M867" s="76"/>
      <c r="N867" s="76"/>
      <c r="O867" s="76"/>
      <c r="P867" s="76"/>
    </row>
    <row r="868">
      <c r="A868" s="76"/>
      <c r="B868" s="76"/>
      <c r="C868" s="76"/>
      <c r="D868" s="76"/>
      <c r="E868" s="76"/>
      <c r="F868" s="76"/>
      <c r="G868" s="76"/>
      <c r="H868" s="76"/>
      <c r="I868" s="76"/>
      <c r="J868" s="76"/>
      <c r="K868" s="76"/>
      <c r="L868" s="76"/>
      <c r="M868" s="76"/>
      <c r="N868" s="76"/>
      <c r="O868" s="76"/>
      <c r="P868" s="76"/>
    </row>
    <row r="869">
      <c r="A869" s="76"/>
      <c r="B869" s="76"/>
      <c r="C869" s="76"/>
      <c r="D869" s="76"/>
      <c r="E869" s="76"/>
      <c r="F869" s="76"/>
      <c r="G869" s="76"/>
      <c r="H869" s="76"/>
      <c r="I869" s="76"/>
      <c r="J869" s="76"/>
      <c r="K869" s="76"/>
      <c r="L869" s="76"/>
      <c r="M869" s="76"/>
      <c r="N869" s="76"/>
      <c r="O869" s="76"/>
      <c r="P869" s="76"/>
    </row>
    <row r="870">
      <c r="A870" s="76"/>
      <c r="B870" s="76"/>
      <c r="C870" s="76"/>
      <c r="D870" s="76"/>
      <c r="E870" s="76"/>
      <c r="F870" s="76"/>
      <c r="G870" s="76"/>
      <c r="H870" s="76"/>
      <c r="I870" s="76"/>
      <c r="J870" s="76"/>
      <c r="K870" s="76"/>
      <c r="L870" s="76"/>
      <c r="M870" s="76"/>
      <c r="N870" s="76"/>
      <c r="O870" s="76"/>
      <c r="P870" s="76"/>
    </row>
    <row r="871">
      <c r="A871" s="76"/>
      <c r="B871" s="76"/>
      <c r="C871" s="76"/>
      <c r="D871" s="76"/>
      <c r="E871" s="76"/>
      <c r="F871" s="76"/>
      <c r="G871" s="76"/>
      <c r="H871" s="76"/>
      <c r="I871" s="76"/>
      <c r="J871" s="76"/>
      <c r="K871" s="76"/>
      <c r="L871" s="76"/>
      <c r="M871" s="76"/>
      <c r="N871" s="76"/>
      <c r="O871" s="76"/>
      <c r="P871" s="76"/>
    </row>
    <row r="872">
      <c r="A872" s="76"/>
      <c r="B872" s="76"/>
      <c r="C872" s="76"/>
      <c r="D872" s="76"/>
      <c r="E872" s="76"/>
      <c r="F872" s="76"/>
      <c r="G872" s="76"/>
      <c r="H872" s="76"/>
      <c r="I872" s="76"/>
      <c r="J872" s="76"/>
      <c r="K872" s="76"/>
      <c r="L872" s="76"/>
      <c r="M872" s="76"/>
      <c r="N872" s="76"/>
      <c r="O872" s="76"/>
      <c r="P872" s="76"/>
    </row>
    <row r="873">
      <c r="A873" s="76"/>
      <c r="B873" s="76"/>
      <c r="C873" s="76"/>
      <c r="D873" s="76"/>
      <c r="E873" s="76"/>
      <c r="F873" s="76"/>
      <c r="G873" s="76"/>
      <c r="H873" s="76"/>
      <c r="I873" s="76"/>
      <c r="J873" s="76"/>
      <c r="K873" s="76"/>
      <c r="L873" s="76"/>
      <c r="M873" s="76"/>
      <c r="N873" s="76"/>
      <c r="O873" s="76"/>
      <c r="P873" s="76"/>
    </row>
    <row r="874">
      <c r="A874" s="76"/>
      <c r="B874" s="76"/>
      <c r="C874" s="76"/>
      <c r="D874" s="76"/>
      <c r="E874" s="76"/>
      <c r="F874" s="76"/>
      <c r="G874" s="76"/>
      <c r="H874" s="76"/>
      <c r="I874" s="76"/>
      <c r="J874" s="76"/>
      <c r="K874" s="76"/>
      <c r="L874" s="76"/>
      <c r="M874" s="76"/>
      <c r="N874" s="76"/>
      <c r="O874" s="76"/>
      <c r="P874" s="76"/>
    </row>
    <row r="875">
      <c r="A875" s="76"/>
      <c r="B875" s="76"/>
      <c r="C875" s="76"/>
      <c r="D875" s="76"/>
      <c r="E875" s="76"/>
      <c r="F875" s="76"/>
      <c r="G875" s="76"/>
      <c r="H875" s="76"/>
      <c r="I875" s="76"/>
      <c r="J875" s="76"/>
      <c r="K875" s="76"/>
      <c r="L875" s="76"/>
      <c r="M875" s="76"/>
      <c r="N875" s="76"/>
      <c r="O875" s="76"/>
      <c r="P875" s="76"/>
    </row>
    <row r="876">
      <c r="A876" s="76"/>
      <c r="B876" s="76"/>
      <c r="C876" s="76"/>
      <c r="D876" s="76"/>
      <c r="E876" s="76"/>
      <c r="F876" s="76"/>
      <c r="G876" s="76"/>
      <c r="H876" s="76"/>
      <c r="I876" s="76"/>
      <c r="J876" s="76"/>
      <c r="K876" s="76"/>
      <c r="L876" s="76"/>
      <c r="M876" s="76"/>
      <c r="N876" s="76"/>
      <c r="O876" s="76"/>
      <c r="P876" s="76"/>
    </row>
    <row r="877">
      <c r="A877" s="76"/>
      <c r="B877" s="76"/>
      <c r="C877" s="76"/>
      <c r="D877" s="76"/>
      <c r="E877" s="76"/>
      <c r="F877" s="76"/>
      <c r="G877" s="76"/>
      <c r="H877" s="76"/>
      <c r="I877" s="76"/>
      <c r="J877" s="76"/>
      <c r="K877" s="76"/>
      <c r="L877" s="76"/>
      <c r="M877" s="76"/>
      <c r="N877" s="76"/>
      <c r="O877" s="76"/>
      <c r="P877" s="76"/>
    </row>
    <row r="878">
      <c r="A878" s="76"/>
      <c r="B878" s="76"/>
      <c r="C878" s="76"/>
      <c r="D878" s="76"/>
      <c r="E878" s="76"/>
      <c r="F878" s="76"/>
      <c r="G878" s="76"/>
      <c r="H878" s="76"/>
      <c r="I878" s="76"/>
      <c r="J878" s="76"/>
      <c r="K878" s="76"/>
      <c r="L878" s="76"/>
      <c r="M878" s="76"/>
      <c r="N878" s="76"/>
      <c r="O878" s="76"/>
      <c r="P878" s="76"/>
    </row>
    <row r="879">
      <c r="A879" s="76"/>
      <c r="B879" s="76"/>
      <c r="C879" s="76"/>
      <c r="D879" s="76"/>
      <c r="E879" s="76"/>
      <c r="F879" s="76"/>
      <c r="G879" s="76"/>
      <c r="H879" s="76"/>
      <c r="I879" s="76"/>
      <c r="J879" s="76"/>
      <c r="K879" s="76"/>
      <c r="L879" s="76"/>
      <c r="M879" s="76"/>
      <c r="N879" s="76"/>
      <c r="O879" s="76"/>
      <c r="P879" s="76"/>
    </row>
    <row r="880">
      <c r="A880" s="76"/>
      <c r="B880" s="76"/>
      <c r="C880" s="76"/>
      <c r="D880" s="76"/>
      <c r="E880" s="76"/>
      <c r="F880" s="76"/>
      <c r="G880" s="76"/>
      <c r="H880" s="76"/>
      <c r="I880" s="76"/>
      <c r="J880" s="76"/>
      <c r="K880" s="76"/>
      <c r="L880" s="76"/>
      <c r="M880" s="76"/>
      <c r="N880" s="76"/>
      <c r="O880" s="76"/>
      <c r="P880" s="76"/>
    </row>
    <row r="881">
      <c r="A881" s="76"/>
      <c r="B881" s="76"/>
      <c r="C881" s="76"/>
      <c r="D881" s="76"/>
      <c r="E881" s="76"/>
      <c r="F881" s="76"/>
      <c r="G881" s="76"/>
      <c r="H881" s="76"/>
      <c r="I881" s="76"/>
      <c r="J881" s="76"/>
      <c r="K881" s="76"/>
      <c r="L881" s="76"/>
      <c r="M881" s="76"/>
      <c r="N881" s="76"/>
      <c r="O881" s="76"/>
      <c r="P881" s="76"/>
    </row>
    <row r="882">
      <c r="A882" s="76"/>
      <c r="B882" s="76"/>
      <c r="C882" s="76"/>
      <c r="D882" s="76"/>
      <c r="E882" s="76"/>
      <c r="F882" s="76"/>
      <c r="G882" s="76"/>
      <c r="H882" s="76"/>
      <c r="I882" s="76"/>
      <c r="J882" s="76"/>
      <c r="K882" s="76"/>
      <c r="L882" s="76"/>
      <c r="M882" s="76"/>
      <c r="N882" s="76"/>
      <c r="O882" s="76"/>
      <c r="P882" s="76"/>
    </row>
    <row r="883">
      <c r="A883" s="76"/>
      <c r="B883" s="76"/>
      <c r="C883" s="76"/>
      <c r="D883" s="76"/>
      <c r="E883" s="76"/>
      <c r="F883" s="76"/>
      <c r="G883" s="76"/>
      <c r="H883" s="76"/>
      <c r="I883" s="76"/>
      <c r="J883" s="76"/>
      <c r="K883" s="76"/>
      <c r="L883" s="76"/>
      <c r="M883" s="76"/>
      <c r="N883" s="76"/>
      <c r="O883" s="76"/>
      <c r="P883" s="76"/>
    </row>
    <row r="884">
      <c r="A884" s="76"/>
      <c r="B884" s="76"/>
      <c r="C884" s="76"/>
      <c r="D884" s="76"/>
      <c r="E884" s="76"/>
      <c r="F884" s="76"/>
      <c r="G884" s="76"/>
      <c r="H884" s="76"/>
      <c r="I884" s="76"/>
      <c r="J884" s="76"/>
      <c r="K884" s="76"/>
      <c r="L884" s="76"/>
      <c r="M884" s="76"/>
      <c r="N884" s="76"/>
      <c r="O884" s="76"/>
      <c r="P884" s="76"/>
    </row>
    <row r="885">
      <c r="A885" s="76"/>
      <c r="B885" s="76"/>
      <c r="C885" s="76"/>
      <c r="D885" s="76"/>
      <c r="E885" s="76"/>
      <c r="F885" s="76"/>
      <c r="G885" s="76"/>
      <c r="H885" s="76"/>
      <c r="I885" s="76"/>
      <c r="J885" s="76"/>
      <c r="K885" s="76"/>
      <c r="L885" s="76"/>
      <c r="M885" s="76"/>
      <c r="N885" s="76"/>
      <c r="O885" s="76"/>
      <c r="P885" s="76"/>
    </row>
    <row r="886">
      <c r="A886" s="76"/>
      <c r="B886" s="76"/>
      <c r="C886" s="76"/>
      <c r="D886" s="76"/>
      <c r="E886" s="76"/>
      <c r="F886" s="76"/>
      <c r="G886" s="76"/>
      <c r="H886" s="76"/>
      <c r="I886" s="76"/>
      <c r="J886" s="76"/>
      <c r="K886" s="76"/>
      <c r="L886" s="76"/>
      <c r="M886" s="76"/>
      <c r="N886" s="76"/>
      <c r="O886" s="76"/>
      <c r="P886" s="76"/>
    </row>
    <row r="887">
      <c r="A887" s="76"/>
      <c r="B887" s="76"/>
      <c r="C887" s="76"/>
      <c r="D887" s="76"/>
      <c r="E887" s="76"/>
      <c r="F887" s="76"/>
      <c r="G887" s="76"/>
      <c r="H887" s="76"/>
      <c r="I887" s="76"/>
      <c r="J887" s="76"/>
      <c r="K887" s="76"/>
      <c r="L887" s="76"/>
      <c r="M887" s="76"/>
      <c r="N887" s="76"/>
      <c r="O887" s="76"/>
      <c r="P887" s="76"/>
    </row>
    <row r="888">
      <c r="A888" s="76"/>
      <c r="B888" s="76"/>
      <c r="C888" s="76"/>
      <c r="D888" s="76"/>
      <c r="E888" s="76"/>
      <c r="F888" s="76"/>
      <c r="G888" s="76"/>
      <c r="H888" s="76"/>
      <c r="I888" s="76"/>
      <c r="J888" s="76"/>
      <c r="K888" s="76"/>
      <c r="L888" s="76"/>
      <c r="M888" s="76"/>
      <c r="N888" s="76"/>
      <c r="O888" s="76"/>
      <c r="P888" s="76"/>
    </row>
    <row r="889">
      <c r="A889" s="76"/>
      <c r="B889" s="76"/>
      <c r="C889" s="76"/>
      <c r="D889" s="76"/>
      <c r="E889" s="76"/>
      <c r="F889" s="76"/>
      <c r="G889" s="76"/>
      <c r="H889" s="76"/>
      <c r="I889" s="76"/>
      <c r="J889" s="76"/>
      <c r="K889" s="76"/>
      <c r="L889" s="76"/>
      <c r="M889" s="76"/>
      <c r="N889" s="76"/>
      <c r="O889" s="76"/>
      <c r="P889" s="76"/>
    </row>
    <row r="890">
      <c r="A890" s="76"/>
      <c r="B890" s="76"/>
      <c r="C890" s="76"/>
      <c r="D890" s="76"/>
      <c r="E890" s="76"/>
      <c r="F890" s="76"/>
      <c r="G890" s="76"/>
      <c r="H890" s="76"/>
      <c r="I890" s="76"/>
      <c r="J890" s="76"/>
      <c r="K890" s="76"/>
      <c r="L890" s="76"/>
      <c r="M890" s="76"/>
      <c r="N890" s="76"/>
      <c r="O890" s="76"/>
      <c r="P890" s="76"/>
    </row>
    <row r="891">
      <c r="A891" s="76"/>
      <c r="B891" s="76"/>
      <c r="C891" s="76"/>
      <c r="D891" s="76"/>
      <c r="E891" s="76"/>
      <c r="F891" s="76"/>
      <c r="G891" s="76"/>
      <c r="H891" s="76"/>
      <c r="I891" s="76"/>
      <c r="J891" s="76"/>
      <c r="K891" s="76"/>
      <c r="L891" s="76"/>
      <c r="M891" s="76"/>
      <c r="N891" s="76"/>
      <c r="O891" s="76"/>
      <c r="P891" s="76"/>
    </row>
    <row r="892">
      <c r="A892" s="76"/>
      <c r="B892" s="76"/>
      <c r="C892" s="76"/>
      <c r="D892" s="76"/>
      <c r="E892" s="76"/>
      <c r="F892" s="76"/>
      <c r="G892" s="76"/>
      <c r="H892" s="76"/>
      <c r="I892" s="76"/>
      <c r="J892" s="76"/>
      <c r="K892" s="76"/>
      <c r="L892" s="76"/>
      <c r="M892" s="76"/>
      <c r="N892" s="76"/>
      <c r="O892" s="76"/>
      <c r="P892" s="76"/>
    </row>
    <row r="893">
      <c r="A893" s="76"/>
      <c r="B893" s="76"/>
      <c r="C893" s="76"/>
      <c r="D893" s="76"/>
      <c r="E893" s="76"/>
      <c r="F893" s="76"/>
      <c r="G893" s="76"/>
      <c r="H893" s="76"/>
      <c r="I893" s="76"/>
      <c r="J893" s="76"/>
      <c r="K893" s="76"/>
      <c r="L893" s="76"/>
      <c r="M893" s="76"/>
      <c r="N893" s="76"/>
      <c r="O893" s="76"/>
      <c r="P893" s="76"/>
    </row>
    <row r="894">
      <c r="A894" s="76"/>
      <c r="B894" s="76"/>
      <c r="C894" s="76"/>
      <c r="D894" s="76"/>
      <c r="E894" s="76"/>
      <c r="F894" s="76"/>
      <c r="G894" s="76"/>
      <c r="H894" s="76"/>
      <c r="I894" s="76"/>
      <c r="J894" s="76"/>
      <c r="K894" s="76"/>
      <c r="L894" s="76"/>
      <c r="M894" s="76"/>
      <c r="N894" s="76"/>
      <c r="O894" s="76"/>
      <c r="P894" s="76"/>
    </row>
    <row r="895">
      <c r="A895" s="76"/>
      <c r="B895" s="76"/>
      <c r="C895" s="76"/>
      <c r="D895" s="76"/>
      <c r="E895" s="76"/>
      <c r="F895" s="76"/>
      <c r="G895" s="76"/>
      <c r="H895" s="76"/>
      <c r="I895" s="76"/>
      <c r="J895" s="76"/>
      <c r="K895" s="76"/>
      <c r="L895" s="76"/>
      <c r="M895" s="76"/>
      <c r="N895" s="76"/>
      <c r="O895" s="76"/>
      <c r="P895" s="76"/>
    </row>
    <row r="896">
      <c r="A896" s="76"/>
      <c r="B896" s="76"/>
      <c r="C896" s="76"/>
      <c r="D896" s="76"/>
      <c r="E896" s="76"/>
      <c r="F896" s="76"/>
      <c r="G896" s="76"/>
      <c r="H896" s="76"/>
      <c r="I896" s="76"/>
      <c r="J896" s="76"/>
      <c r="K896" s="76"/>
      <c r="L896" s="76"/>
      <c r="M896" s="76"/>
      <c r="N896" s="76"/>
      <c r="O896" s="76"/>
      <c r="P896" s="76"/>
    </row>
    <row r="897">
      <c r="A897" s="76"/>
      <c r="B897" s="76"/>
      <c r="C897" s="76"/>
      <c r="D897" s="76"/>
      <c r="E897" s="76"/>
      <c r="F897" s="76"/>
      <c r="G897" s="76"/>
      <c r="H897" s="76"/>
      <c r="I897" s="76"/>
      <c r="J897" s="76"/>
      <c r="K897" s="76"/>
      <c r="L897" s="76"/>
      <c r="M897" s="76"/>
      <c r="N897" s="76"/>
      <c r="O897" s="76"/>
      <c r="P897" s="76"/>
    </row>
    <row r="898">
      <c r="A898" s="76"/>
      <c r="B898" s="76"/>
      <c r="C898" s="76"/>
      <c r="D898" s="76"/>
      <c r="E898" s="76"/>
      <c r="F898" s="76"/>
      <c r="G898" s="76"/>
      <c r="H898" s="76"/>
      <c r="I898" s="76"/>
      <c r="J898" s="76"/>
      <c r="K898" s="76"/>
      <c r="L898" s="76"/>
      <c r="M898" s="76"/>
      <c r="N898" s="76"/>
      <c r="O898" s="76"/>
      <c r="P898" s="76"/>
    </row>
    <row r="899">
      <c r="A899" s="76"/>
      <c r="B899" s="76"/>
      <c r="C899" s="76"/>
      <c r="D899" s="76"/>
      <c r="E899" s="76"/>
      <c r="F899" s="76"/>
      <c r="G899" s="76"/>
      <c r="H899" s="76"/>
      <c r="I899" s="76"/>
      <c r="J899" s="76"/>
      <c r="K899" s="76"/>
      <c r="L899" s="76"/>
      <c r="M899" s="76"/>
      <c r="N899" s="76"/>
      <c r="O899" s="76"/>
      <c r="P899" s="76"/>
    </row>
    <row r="900">
      <c r="A900" s="76"/>
      <c r="B900" s="76"/>
      <c r="C900" s="76"/>
      <c r="D900" s="76"/>
      <c r="E900" s="76"/>
      <c r="F900" s="76"/>
      <c r="G900" s="76"/>
      <c r="H900" s="76"/>
      <c r="I900" s="76"/>
      <c r="J900" s="76"/>
      <c r="K900" s="76"/>
      <c r="L900" s="76"/>
      <c r="M900" s="76"/>
      <c r="N900" s="76"/>
      <c r="O900" s="76"/>
      <c r="P900" s="76"/>
    </row>
    <row r="901">
      <c r="A901" s="76"/>
      <c r="B901" s="76"/>
      <c r="C901" s="76"/>
      <c r="D901" s="76"/>
      <c r="E901" s="76"/>
      <c r="F901" s="76"/>
      <c r="G901" s="76"/>
      <c r="H901" s="76"/>
      <c r="I901" s="76"/>
      <c r="J901" s="76"/>
      <c r="K901" s="76"/>
      <c r="L901" s="76"/>
      <c r="M901" s="76"/>
      <c r="N901" s="76"/>
      <c r="O901" s="76"/>
      <c r="P901" s="76"/>
    </row>
    <row r="902">
      <c r="A902" s="76"/>
      <c r="B902" s="76"/>
      <c r="C902" s="76"/>
      <c r="D902" s="76"/>
      <c r="E902" s="76"/>
      <c r="F902" s="76"/>
      <c r="G902" s="76"/>
      <c r="H902" s="76"/>
      <c r="I902" s="76"/>
      <c r="J902" s="76"/>
      <c r="K902" s="76"/>
      <c r="L902" s="76"/>
      <c r="M902" s="76"/>
      <c r="N902" s="76"/>
      <c r="O902" s="76"/>
      <c r="P902" s="76"/>
    </row>
    <row r="903">
      <c r="A903" s="76"/>
      <c r="B903" s="76"/>
      <c r="C903" s="76"/>
      <c r="D903" s="76"/>
      <c r="E903" s="76"/>
      <c r="F903" s="76"/>
      <c r="G903" s="76"/>
      <c r="H903" s="76"/>
      <c r="I903" s="76"/>
      <c r="J903" s="76"/>
      <c r="K903" s="76"/>
      <c r="L903" s="76"/>
      <c r="M903" s="76"/>
      <c r="N903" s="76"/>
      <c r="O903" s="76"/>
      <c r="P903" s="76"/>
    </row>
    <row r="904">
      <c r="A904" s="76"/>
      <c r="B904" s="76"/>
      <c r="C904" s="76"/>
      <c r="D904" s="76"/>
      <c r="E904" s="76"/>
      <c r="F904" s="76"/>
      <c r="G904" s="76"/>
      <c r="H904" s="76"/>
      <c r="I904" s="76"/>
      <c r="J904" s="76"/>
      <c r="K904" s="76"/>
      <c r="L904" s="76"/>
      <c r="M904" s="76"/>
      <c r="N904" s="76"/>
      <c r="O904" s="76"/>
      <c r="P904" s="76"/>
    </row>
    <row r="905">
      <c r="A905" s="76"/>
      <c r="B905" s="76"/>
      <c r="C905" s="76"/>
      <c r="D905" s="76"/>
      <c r="E905" s="76"/>
      <c r="F905" s="76"/>
      <c r="G905" s="76"/>
      <c r="H905" s="76"/>
      <c r="I905" s="76"/>
      <c r="J905" s="76"/>
      <c r="K905" s="76"/>
      <c r="L905" s="76"/>
      <c r="M905" s="76"/>
      <c r="N905" s="76"/>
      <c r="O905" s="76"/>
      <c r="P905" s="76"/>
    </row>
    <row r="906">
      <c r="A906" s="76"/>
      <c r="B906" s="76"/>
      <c r="C906" s="76"/>
      <c r="D906" s="76"/>
      <c r="E906" s="76"/>
      <c r="F906" s="76"/>
      <c r="G906" s="76"/>
      <c r="H906" s="76"/>
      <c r="I906" s="76"/>
      <c r="J906" s="76"/>
      <c r="K906" s="76"/>
      <c r="L906" s="76"/>
      <c r="M906" s="76"/>
      <c r="N906" s="76"/>
      <c r="O906" s="76"/>
      <c r="P906" s="76"/>
    </row>
    <row r="907">
      <c r="A907" s="76"/>
      <c r="B907" s="76"/>
      <c r="C907" s="76"/>
      <c r="D907" s="76"/>
      <c r="E907" s="76"/>
      <c r="F907" s="76"/>
      <c r="G907" s="76"/>
      <c r="H907" s="76"/>
      <c r="I907" s="76"/>
      <c r="J907" s="76"/>
      <c r="K907" s="76"/>
      <c r="L907" s="76"/>
      <c r="M907" s="76"/>
      <c r="N907" s="76"/>
      <c r="O907" s="76"/>
      <c r="P907" s="76"/>
    </row>
    <row r="908">
      <c r="A908" s="76"/>
      <c r="B908" s="76"/>
      <c r="C908" s="76"/>
      <c r="D908" s="76"/>
      <c r="E908" s="76"/>
      <c r="F908" s="76"/>
      <c r="G908" s="76"/>
      <c r="H908" s="76"/>
      <c r="I908" s="76"/>
      <c r="J908" s="76"/>
      <c r="K908" s="76"/>
      <c r="L908" s="76"/>
      <c r="M908" s="76"/>
      <c r="N908" s="76"/>
      <c r="O908" s="76"/>
      <c r="P908" s="76"/>
    </row>
    <row r="909">
      <c r="A909" s="76"/>
      <c r="B909" s="76"/>
      <c r="C909" s="76"/>
      <c r="D909" s="76"/>
      <c r="E909" s="76"/>
      <c r="F909" s="76"/>
      <c r="G909" s="76"/>
      <c r="H909" s="76"/>
      <c r="I909" s="76"/>
      <c r="J909" s="76"/>
      <c r="K909" s="76"/>
      <c r="L909" s="76"/>
      <c r="M909" s="76"/>
      <c r="N909" s="76"/>
      <c r="O909" s="76"/>
      <c r="P909" s="76"/>
    </row>
    <row r="910">
      <c r="A910" s="76"/>
      <c r="B910" s="76"/>
      <c r="C910" s="76"/>
      <c r="D910" s="76"/>
      <c r="E910" s="76"/>
      <c r="F910" s="76"/>
      <c r="G910" s="76"/>
      <c r="H910" s="76"/>
      <c r="I910" s="76"/>
      <c r="J910" s="76"/>
      <c r="K910" s="76"/>
      <c r="L910" s="76"/>
      <c r="M910" s="76"/>
      <c r="N910" s="76"/>
      <c r="O910" s="76"/>
      <c r="P910" s="76"/>
    </row>
    <row r="911">
      <c r="A911" s="76"/>
      <c r="B911" s="76"/>
      <c r="C911" s="76"/>
      <c r="D911" s="76"/>
      <c r="E911" s="76"/>
      <c r="F911" s="76"/>
      <c r="G911" s="76"/>
      <c r="H911" s="76"/>
      <c r="I911" s="76"/>
      <c r="J911" s="76"/>
      <c r="K911" s="76"/>
      <c r="L911" s="76"/>
      <c r="M911" s="76"/>
      <c r="N911" s="76"/>
      <c r="O911" s="76"/>
      <c r="P911" s="76"/>
    </row>
    <row r="912">
      <c r="A912" s="76"/>
      <c r="B912" s="76"/>
      <c r="C912" s="76"/>
      <c r="D912" s="76"/>
      <c r="E912" s="76"/>
      <c r="F912" s="76"/>
      <c r="G912" s="76"/>
      <c r="H912" s="76"/>
      <c r="I912" s="76"/>
      <c r="J912" s="76"/>
      <c r="K912" s="76"/>
      <c r="L912" s="76"/>
      <c r="M912" s="76"/>
      <c r="N912" s="76"/>
      <c r="O912" s="76"/>
      <c r="P912" s="76"/>
    </row>
    <row r="913">
      <c r="A913" s="76"/>
      <c r="B913" s="76"/>
      <c r="C913" s="76"/>
      <c r="D913" s="76"/>
      <c r="E913" s="76"/>
      <c r="F913" s="76"/>
      <c r="G913" s="76"/>
      <c r="H913" s="76"/>
      <c r="I913" s="76"/>
      <c r="J913" s="76"/>
      <c r="K913" s="76"/>
      <c r="L913" s="76"/>
      <c r="M913" s="76"/>
      <c r="N913" s="76"/>
      <c r="O913" s="76"/>
      <c r="P913" s="76"/>
    </row>
    <row r="914">
      <c r="A914" s="76"/>
      <c r="B914" s="76"/>
      <c r="C914" s="76"/>
      <c r="D914" s="76"/>
      <c r="E914" s="76"/>
      <c r="F914" s="76"/>
      <c r="G914" s="76"/>
      <c r="H914" s="76"/>
      <c r="I914" s="76"/>
      <c r="J914" s="76"/>
      <c r="K914" s="76"/>
      <c r="L914" s="76"/>
      <c r="M914" s="76"/>
      <c r="N914" s="76"/>
      <c r="O914" s="76"/>
      <c r="P914" s="76"/>
    </row>
    <row r="915">
      <c r="A915" s="76"/>
      <c r="B915" s="76"/>
      <c r="C915" s="76"/>
      <c r="D915" s="76"/>
      <c r="E915" s="76"/>
      <c r="F915" s="76"/>
      <c r="G915" s="76"/>
      <c r="H915" s="76"/>
      <c r="I915" s="76"/>
      <c r="J915" s="76"/>
      <c r="K915" s="76"/>
      <c r="L915" s="76"/>
      <c r="M915" s="76"/>
      <c r="N915" s="76"/>
      <c r="O915" s="76"/>
      <c r="P915" s="76"/>
    </row>
    <row r="916">
      <c r="A916" s="76"/>
      <c r="B916" s="76"/>
      <c r="C916" s="76"/>
      <c r="D916" s="76"/>
      <c r="E916" s="76"/>
      <c r="F916" s="76"/>
      <c r="G916" s="76"/>
      <c r="H916" s="76"/>
      <c r="I916" s="76"/>
      <c r="J916" s="76"/>
      <c r="K916" s="76"/>
      <c r="L916" s="76"/>
      <c r="M916" s="76"/>
      <c r="N916" s="76"/>
      <c r="O916" s="76"/>
      <c r="P916" s="76"/>
    </row>
    <row r="917">
      <c r="A917" s="76"/>
      <c r="B917" s="76"/>
      <c r="C917" s="76"/>
      <c r="D917" s="76"/>
      <c r="E917" s="76"/>
      <c r="F917" s="76"/>
      <c r="G917" s="76"/>
      <c r="H917" s="76"/>
      <c r="I917" s="76"/>
      <c r="J917" s="76"/>
      <c r="K917" s="76"/>
      <c r="L917" s="76"/>
      <c r="M917" s="76"/>
      <c r="N917" s="76"/>
      <c r="O917" s="76"/>
      <c r="P917" s="76"/>
    </row>
    <row r="918">
      <c r="A918" s="76"/>
      <c r="B918" s="76"/>
      <c r="C918" s="76"/>
      <c r="D918" s="76"/>
      <c r="E918" s="76"/>
      <c r="F918" s="76"/>
      <c r="G918" s="76"/>
      <c r="H918" s="76"/>
      <c r="I918" s="76"/>
      <c r="J918" s="76"/>
      <c r="K918" s="76"/>
      <c r="L918" s="76"/>
      <c r="M918" s="76"/>
      <c r="N918" s="76"/>
      <c r="O918" s="76"/>
      <c r="P918" s="76"/>
    </row>
    <row r="919">
      <c r="A919" s="76"/>
      <c r="B919" s="76"/>
      <c r="C919" s="76"/>
      <c r="D919" s="76"/>
      <c r="E919" s="76"/>
      <c r="F919" s="76"/>
      <c r="G919" s="76"/>
      <c r="H919" s="76"/>
      <c r="I919" s="76"/>
      <c r="J919" s="76"/>
      <c r="K919" s="76"/>
      <c r="L919" s="76"/>
      <c r="M919" s="76"/>
      <c r="N919" s="76"/>
      <c r="O919" s="76"/>
      <c r="P919" s="76"/>
    </row>
    <row r="920">
      <c r="A920" s="76"/>
      <c r="B920" s="76"/>
      <c r="C920" s="76"/>
      <c r="D920" s="76"/>
      <c r="E920" s="76"/>
      <c r="F920" s="76"/>
      <c r="G920" s="76"/>
      <c r="H920" s="76"/>
      <c r="I920" s="76"/>
      <c r="J920" s="76"/>
      <c r="K920" s="76"/>
      <c r="L920" s="76"/>
      <c r="M920" s="76"/>
      <c r="N920" s="76"/>
      <c r="O920" s="76"/>
      <c r="P920" s="76"/>
    </row>
    <row r="921">
      <c r="A921" s="76"/>
      <c r="B921" s="76"/>
      <c r="C921" s="76"/>
      <c r="D921" s="76"/>
      <c r="E921" s="76"/>
      <c r="F921" s="76"/>
      <c r="G921" s="76"/>
      <c r="H921" s="76"/>
      <c r="I921" s="76"/>
      <c r="J921" s="76"/>
      <c r="K921" s="76"/>
      <c r="L921" s="76"/>
      <c r="M921" s="76"/>
      <c r="N921" s="76"/>
      <c r="O921" s="76"/>
      <c r="P921" s="76"/>
    </row>
    <row r="922">
      <c r="A922" s="76"/>
      <c r="B922" s="76"/>
      <c r="C922" s="76"/>
      <c r="D922" s="76"/>
      <c r="E922" s="76"/>
      <c r="F922" s="76"/>
      <c r="G922" s="76"/>
      <c r="H922" s="76"/>
      <c r="I922" s="76"/>
      <c r="J922" s="76"/>
      <c r="K922" s="76"/>
      <c r="L922" s="76"/>
      <c r="M922" s="76"/>
      <c r="N922" s="76"/>
      <c r="O922" s="76"/>
      <c r="P922" s="76"/>
    </row>
    <row r="923">
      <c r="A923" s="76"/>
      <c r="B923" s="76"/>
      <c r="C923" s="76"/>
      <c r="D923" s="76"/>
      <c r="E923" s="76"/>
      <c r="F923" s="76"/>
      <c r="G923" s="76"/>
      <c r="H923" s="76"/>
      <c r="I923" s="76"/>
      <c r="J923" s="76"/>
      <c r="K923" s="76"/>
      <c r="L923" s="76"/>
      <c r="M923" s="76"/>
      <c r="N923" s="76"/>
      <c r="O923" s="76"/>
      <c r="P923" s="76"/>
    </row>
    <row r="924">
      <c r="A924" s="76"/>
      <c r="B924" s="76"/>
      <c r="C924" s="76"/>
      <c r="D924" s="76"/>
      <c r="E924" s="76"/>
      <c r="F924" s="76"/>
      <c r="G924" s="76"/>
      <c r="H924" s="76"/>
      <c r="I924" s="76"/>
      <c r="J924" s="76"/>
      <c r="K924" s="76"/>
      <c r="L924" s="76"/>
      <c r="M924" s="76"/>
      <c r="N924" s="76"/>
      <c r="O924" s="76"/>
      <c r="P924" s="76"/>
    </row>
    <row r="925">
      <c r="A925" s="76"/>
      <c r="B925" s="76"/>
      <c r="C925" s="76"/>
      <c r="D925" s="76"/>
      <c r="E925" s="76"/>
      <c r="F925" s="76"/>
      <c r="G925" s="76"/>
      <c r="H925" s="76"/>
      <c r="I925" s="76"/>
      <c r="J925" s="76"/>
      <c r="K925" s="76"/>
      <c r="L925" s="76"/>
      <c r="M925" s="76"/>
      <c r="N925" s="76"/>
      <c r="O925" s="76"/>
      <c r="P925" s="76"/>
    </row>
    <row r="926">
      <c r="A926" s="76"/>
      <c r="B926" s="76"/>
      <c r="C926" s="76"/>
      <c r="D926" s="76"/>
      <c r="E926" s="76"/>
      <c r="F926" s="76"/>
      <c r="G926" s="76"/>
      <c r="H926" s="76"/>
      <c r="I926" s="76"/>
      <c r="J926" s="76"/>
      <c r="K926" s="76"/>
      <c r="L926" s="76"/>
      <c r="M926" s="76"/>
      <c r="N926" s="76"/>
      <c r="O926" s="76"/>
      <c r="P926" s="76"/>
    </row>
    <row r="927">
      <c r="A927" s="76"/>
      <c r="B927" s="76"/>
      <c r="C927" s="76"/>
      <c r="D927" s="76"/>
      <c r="E927" s="76"/>
      <c r="F927" s="76"/>
      <c r="G927" s="76"/>
      <c r="H927" s="76"/>
      <c r="I927" s="76"/>
      <c r="J927" s="76"/>
      <c r="K927" s="76"/>
      <c r="L927" s="76"/>
      <c r="M927" s="76"/>
      <c r="N927" s="76"/>
      <c r="O927" s="76"/>
      <c r="P927" s="76"/>
    </row>
    <row r="928">
      <c r="A928" s="76"/>
      <c r="B928" s="76"/>
      <c r="C928" s="76"/>
      <c r="D928" s="76"/>
      <c r="E928" s="76"/>
      <c r="F928" s="76"/>
      <c r="G928" s="76"/>
      <c r="H928" s="76"/>
      <c r="I928" s="76"/>
      <c r="J928" s="76"/>
      <c r="K928" s="76"/>
      <c r="L928" s="76"/>
      <c r="M928" s="76"/>
      <c r="N928" s="76"/>
      <c r="O928" s="76"/>
      <c r="P928" s="76"/>
    </row>
    <row r="929">
      <c r="A929" s="76"/>
      <c r="B929" s="76"/>
      <c r="C929" s="76"/>
      <c r="D929" s="76"/>
      <c r="E929" s="76"/>
      <c r="F929" s="76"/>
      <c r="G929" s="76"/>
      <c r="H929" s="76"/>
      <c r="I929" s="76"/>
      <c r="J929" s="76"/>
      <c r="K929" s="76"/>
      <c r="L929" s="76"/>
      <c r="M929" s="76"/>
      <c r="N929" s="76"/>
      <c r="O929" s="76"/>
      <c r="P929" s="76"/>
    </row>
    <row r="930">
      <c r="A930" s="76"/>
      <c r="B930" s="76"/>
      <c r="C930" s="76"/>
      <c r="D930" s="76"/>
      <c r="E930" s="76"/>
      <c r="F930" s="76"/>
      <c r="G930" s="76"/>
      <c r="H930" s="76"/>
      <c r="I930" s="76"/>
      <c r="J930" s="76"/>
      <c r="K930" s="76"/>
      <c r="L930" s="76"/>
      <c r="M930" s="76"/>
      <c r="N930" s="76"/>
      <c r="O930" s="76"/>
      <c r="P930" s="76"/>
    </row>
    <row r="931">
      <c r="A931" s="76"/>
      <c r="B931" s="76"/>
      <c r="C931" s="76"/>
      <c r="D931" s="76"/>
      <c r="E931" s="76"/>
      <c r="F931" s="76"/>
      <c r="G931" s="76"/>
      <c r="H931" s="76"/>
      <c r="I931" s="76"/>
      <c r="J931" s="76"/>
      <c r="K931" s="76"/>
      <c r="L931" s="76"/>
      <c r="M931" s="76"/>
      <c r="N931" s="76"/>
      <c r="O931" s="76"/>
      <c r="P931" s="76"/>
    </row>
    <row r="932">
      <c r="A932" s="76"/>
      <c r="B932" s="76"/>
      <c r="C932" s="76"/>
      <c r="D932" s="76"/>
      <c r="E932" s="76"/>
      <c r="F932" s="76"/>
      <c r="G932" s="76"/>
      <c r="H932" s="76"/>
      <c r="I932" s="76"/>
      <c r="J932" s="76"/>
      <c r="K932" s="76"/>
      <c r="L932" s="76"/>
      <c r="M932" s="76"/>
      <c r="N932" s="76"/>
      <c r="O932" s="76"/>
      <c r="P932" s="76"/>
    </row>
    <row r="933">
      <c r="A933" s="76"/>
      <c r="B933" s="76"/>
      <c r="C933" s="76"/>
      <c r="D933" s="76"/>
      <c r="E933" s="76"/>
      <c r="F933" s="76"/>
      <c r="G933" s="76"/>
      <c r="H933" s="76"/>
      <c r="I933" s="76"/>
      <c r="J933" s="76"/>
      <c r="K933" s="76"/>
      <c r="L933" s="76"/>
      <c r="M933" s="76"/>
      <c r="N933" s="76"/>
      <c r="O933" s="76"/>
      <c r="P933" s="76"/>
    </row>
    <row r="934">
      <c r="A934" s="76"/>
      <c r="B934" s="76"/>
      <c r="C934" s="76"/>
      <c r="D934" s="76"/>
      <c r="E934" s="76"/>
      <c r="F934" s="76"/>
      <c r="G934" s="76"/>
      <c r="H934" s="76"/>
      <c r="I934" s="76"/>
      <c r="J934" s="76"/>
      <c r="K934" s="76"/>
      <c r="L934" s="76"/>
      <c r="M934" s="76"/>
      <c r="N934" s="76"/>
      <c r="O934" s="76"/>
      <c r="P934" s="76"/>
    </row>
    <row r="935">
      <c r="A935" s="76"/>
      <c r="B935" s="76"/>
      <c r="C935" s="76"/>
      <c r="D935" s="76"/>
      <c r="E935" s="76"/>
      <c r="F935" s="76"/>
      <c r="G935" s="76"/>
      <c r="H935" s="76"/>
      <c r="I935" s="76"/>
      <c r="J935" s="76"/>
      <c r="K935" s="76"/>
      <c r="L935" s="76"/>
      <c r="M935" s="76"/>
      <c r="N935" s="76"/>
      <c r="O935" s="76"/>
      <c r="P935" s="76"/>
    </row>
    <row r="936">
      <c r="A936" s="76"/>
      <c r="B936" s="76"/>
      <c r="C936" s="76"/>
      <c r="D936" s="76"/>
      <c r="E936" s="76"/>
      <c r="F936" s="76"/>
      <c r="G936" s="76"/>
      <c r="H936" s="76"/>
      <c r="I936" s="76"/>
      <c r="J936" s="76"/>
      <c r="K936" s="76"/>
      <c r="L936" s="76"/>
      <c r="M936" s="76"/>
      <c r="N936" s="76"/>
      <c r="O936" s="76"/>
      <c r="P936" s="76"/>
    </row>
    <row r="937">
      <c r="A937" s="76"/>
      <c r="B937" s="76"/>
      <c r="C937" s="76"/>
      <c r="D937" s="76"/>
      <c r="E937" s="76"/>
      <c r="F937" s="76"/>
      <c r="G937" s="76"/>
      <c r="H937" s="76"/>
      <c r="I937" s="76"/>
      <c r="J937" s="76"/>
      <c r="K937" s="76"/>
      <c r="L937" s="76"/>
      <c r="M937" s="76"/>
      <c r="N937" s="76"/>
      <c r="O937" s="76"/>
      <c r="P937" s="76"/>
    </row>
    <row r="938">
      <c r="A938" s="76"/>
      <c r="B938" s="76"/>
      <c r="C938" s="76"/>
      <c r="D938" s="76"/>
      <c r="E938" s="76"/>
      <c r="F938" s="76"/>
      <c r="G938" s="76"/>
      <c r="H938" s="76"/>
      <c r="I938" s="76"/>
      <c r="J938" s="76"/>
      <c r="K938" s="76"/>
      <c r="L938" s="76"/>
      <c r="M938" s="76"/>
      <c r="N938" s="76"/>
      <c r="O938" s="76"/>
      <c r="P938" s="76"/>
    </row>
    <row r="939">
      <c r="A939" s="76"/>
      <c r="B939" s="76"/>
      <c r="C939" s="76"/>
      <c r="D939" s="76"/>
      <c r="E939" s="76"/>
      <c r="F939" s="76"/>
      <c r="G939" s="76"/>
      <c r="H939" s="76"/>
      <c r="I939" s="76"/>
      <c r="J939" s="76"/>
      <c r="K939" s="76"/>
      <c r="L939" s="76"/>
      <c r="M939" s="76"/>
      <c r="N939" s="76"/>
      <c r="O939" s="76"/>
      <c r="P939" s="76"/>
    </row>
    <row r="940">
      <c r="A940" s="76"/>
      <c r="B940" s="76"/>
      <c r="C940" s="76"/>
      <c r="D940" s="76"/>
      <c r="E940" s="76"/>
      <c r="F940" s="76"/>
      <c r="G940" s="76"/>
      <c r="H940" s="76"/>
      <c r="I940" s="76"/>
      <c r="J940" s="76"/>
      <c r="K940" s="76"/>
      <c r="L940" s="76"/>
      <c r="M940" s="76"/>
      <c r="N940" s="76"/>
      <c r="O940" s="76"/>
      <c r="P940" s="76"/>
    </row>
    <row r="941">
      <c r="A941" s="76"/>
      <c r="B941" s="76"/>
      <c r="C941" s="76"/>
      <c r="D941" s="76"/>
      <c r="E941" s="76"/>
      <c r="F941" s="76"/>
      <c r="G941" s="76"/>
      <c r="H941" s="76"/>
      <c r="I941" s="76"/>
      <c r="J941" s="76"/>
      <c r="K941" s="76"/>
      <c r="L941" s="76"/>
      <c r="M941" s="76"/>
      <c r="N941" s="76"/>
      <c r="O941" s="76"/>
      <c r="P941" s="76"/>
    </row>
    <row r="942">
      <c r="A942" s="76"/>
      <c r="B942" s="76"/>
      <c r="C942" s="76"/>
      <c r="D942" s="76"/>
      <c r="E942" s="76"/>
      <c r="F942" s="76"/>
      <c r="G942" s="76"/>
      <c r="H942" s="76"/>
      <c r="I942" s="76"/>
      <c r="J942" s="76"/>
      <c r="K942" s="76"/>
      <c r="L942" s="76"/>
      <c r="M942" s="76"/>
      <c r="N942" s="76"/>
      <c r="O942" s="76"/>
      <c r="P942" s="76"/>
    </row>
    <row r="943">
      <c r="A943" s="76"/>
      <c r="B943" s="76"/>
      <c r="C943" s="76"/>
      <c r="D943" s="76"/>
      <c r="E943" s="76"/>
      <c r="F943" s="76"/>
      <c r="G943" s="76"/>
      <c r="H943" s="76"/>
      <c r="I943" s="76"/>
      <c r="J943" s="76"/>
      <c r="K943" s="76"/>
      <c r="L943" s="76"/>
      <c r="M943" s="76"/>
      <c r="N943" s="76"/>
      <c r="O943" s="76"/>
      <c r="P943" s="76"/>
    </row>
    <row r="944">
      <c r="A944" s="76"/>
      <c r="B944" s="76"/>
      <c r="C944" s="76"/>
      <c r="D944" s="76"/>
      <c r="E944" s="76"/>
      <c r="F944" s="76"/>
      <c r="G944" s="76"/>
      <c r="H944" s="76"/>
      <c r="I944" s="76"/>
      <c r="J944" s="76"/>
      <c r="K944" s="76"/>
      <c r="L944" s="76"/>
      <c r="M944" s="76"/>
      <c r="N944" s="76"/>
      <c r="O944" s="76"/>
      <c r="P944" s="76"/>
    </row>
    <row r="945">
      <c r="A945" s="76"/>
      <c r="B945" s="76"/>
      <c r="C945" s="76"/>
      <c r="D945" s="76"/>
      <c r="E945" s="76"/>
      <c r="F945" s="76"/>
      <c r="G945" s="76"/>
      <c r="H945" s="76"/>
      <c r="I945" s="76"/>
      <c r="J945" s="76"/>
      <c r="K945" s="76"/>
      <c r="L945" s="76"/>
      <c r="M945" s="76"/>
      <c r="N945" s="76"/>
      <c r="O945" s="76"/>
      <c r="P945" s="76"/>
    </row>
    <row r="946">
      <c r="A946" s="76"/>
      <c r="B946" s="76"/>
      <c r="C946" s="76"/>
      <c r="D946" s="76"/>
      <c r="E946" s="76"/>
      <c r="F946" s="76"/>
      <c r="G946" s="76"/>
      <c r="H946" s="76"/>
      <c r="I946" s="76"/>
      <c r="J946" s="76"/>
      <c r="K946" s="76"/>
      <c r="L946" s="76"/>
      <c r="M946" s="76"/>
      <c r="N946" s="76"/>
      <c r="O946" s="76"/>
      <c r="P946" s="76"/>
    </row>
    <row r="947">
      <c r="A947" s="76"/>
      <c r="B947" s="76"/>
      <c r="C947" s="76"/>
      <c r="D947" s="76"/>
      <c r="E947" s="76"/>
      <c r="F947" s="76"/>
      <c r="G947" s="76"/>
      <c r="H947" s="76"/>
      <c r="I947" s="76"/>
      <c r="J947" s="76"/>
      <c r="K947" s="76"/>
      <c r="L947" s="76"/>
      <c r="M947" s="76"/>
      <c r="N947" s="76"/>
      <c r="O947" s="76"/>
      <c r="P947" s="76"/>
    </row>
    <row r="948">
      <c r="A948" s="76"/>
      <c r="B948" s="76"/>
      <c r="C948" s="76"/>
      <c r="D948" s="76"/>
      <c r="E948" s="76"/>
      <c r="F948" s="76"/>
      <c r="G948" s="76"/>
      <c r="H948" s="76"/>
      <c r="I948" s="76"/>
      <c r="J948" s="76"/>
      <c r="K948" s="76"/>
      <c r="L948" s="76"/>
      <c r="M948" s="76"/>
      <c r="N948" s="76"/>
      <c r="O948" s="76"/>
      <c r="P948" s="76"/>
    </row>
    <row r="949">
      <c r="A949" s="76"/>
      <c r="B949" s="76"/>
      <c r="C949" s="76"/>
      <c r="D949" s="76"/>
      <c r="E949" s="76"/>
      <c r="F949" s="76"/>
      <c r="G949" s="76"/>
      <c r="H949" s="76"/>
      <c r="I949" s="76"/>
      <c r="J949" s="76"/>
      <c r="K949" s="76"/>
      <c r="L949" s="76"/>
      <c r="M949" s="76"/>
      <c r="N949" s="76"/>
      <c r="O949" s="76"/>
      <c r="P949" s="76"/>
    </row>
    <row r="950">
      <c r="A950" s="76"/>
      <c r="B950" s="76"/>
      <c r="C950" s="76"/>
      <c r="D950" s="76"/>
      <c r="E950" s="76"/>
      <c r="F950" s="76"/>
      <c r="G950" s="76"/>
      <c r="H950" s="76"/>
      <c r="I950" s="76"/>
      <c r="J950" s="76"/>
      <c r="K950" s="76"/>
      <c r="L950" s="76"/>
      <c r="M950" s="76"/>
      <c r="N950" s="76"/>
      <c r="O950" s="76"/>
      <c r="P950" s="76"/>
    </row>
    <row r="951">
      <c r="A951" s="76"/>
      <c r="B951" s="76"/>
      <c r="C951" s="76"/>
      <c r="D951" s="76"/>
      <c r="E951" s="76"/>
      <c r="F951" s="76"/>
      <c r="G951" s="76"/>
      <c r="H951" s="76"/>
      <c r="I951" s="76"/>
      <c r="J951" s="76"/>
      <c r="K951" s="76"/>
      <c r="L951" s="76"/>
      <c r="M951" s="76"/>
      <c r="N951" s="76"/>
      <c r="O951" s="76"/>
      <c r="P951" s="76"/>
    </row>
    <row r="952">
      <c r="A952" s="76"/>
      <c r="B952" s="76"/>
      <c r="C952" s="76"/>
      <c r="D952" s="76"/>
      <c r="E952" s="76"/>
      <c r="F952" s="76"/>
      <c r="G952" s="76"/>
      <c r="H952" s="76"/>
      <c r="I952" s="76"/>
      <c r="J952" s="76"/>
      <c r="K952" s="76"/>
      <c r="L952" s="76"/>
      <c r="M952" s="76"/>
      <c r="N952" s="76"/>
      <c r="O952" s="76"/>
      <c r="P952" s="76"/>
    </row>
    <row r="953">
      <c r="A953" s="76"/>
      <c r="B953" s="76"/>
      <c r="C953" s="76"/>
      <c r="D953" s="76"/>
      <c r="E953" s="76"/>
      <c r="F953" s="76"/>
      <c r="G953" s="76"/>
      <c r="H953" s="76"/>
      <c r="I953" s="76"/>
      <c r="J953" s="76"/>
      <c r="K953" s="76"/>
      <c r="L953" s="76"/>
      <c r="M953" s="76"/>
      <c r="N953" s="76"/>
      <c r="O953" s="76"/>
      <c r="P953" s="76"/>
    </row>
    <row r="954">
      <c r="A954" s="76"/>
      <c r="B954" s="76"/>
      <c r="C954" s="76"/>
      <c r="D954" s="76"/>
      <c r="E954" s="76"/>
      <c r="F954" s="76"/>
      <c r="G954" s="76"/>
      <c r="H954" s="76"/>
      <c r="I954" s="76"/>
      <c r="J954" s="76"/>
      <c r="K954" s="76"/>
      <c r="L954" s="76"/>
      <c r="M954" s="76"/>
      <c r="N954" s="76"/>
      <c r="O954" s="76"/>
      <c r="P954" s="76"/>
    </row>
    <row r="955">
      <c r="A955" s="76"/>
      <c r="B955" s="76"/>
      <c r="C955" s="76"/>
      <c r="D955" s="76"/>
      <c r="E955" s="76"/>
      <c r="F955" s="76"/>
      <c r="G955" s="76"/>
      <c r="H955" s="76"/>
      <c r="I955" s="76"/>
      <c r="J955" s="76"/>
      <c r="K955" s="76"/>
      <c r="L955" s="76"/>
      <c r="M955" s="76"/>
      <c r="N955" s="76"/>
      <c r="O955" s="76"/>
      <c r="P955" s="76"/>
    </row>
    <row r="956">
      <c r="A956" s="76"/>
      <c r="B956" s="76"/>
      <c r="C956" s="76"/>
      <c r="D956" s="76"/>
      <c r="E956" s="76"/>
      <c r="F956" s="76"/>
      <c r="G956" s="76"/>
      <c r="H956" s="76"/>
      <c r="I956" s="76"/>
      <c r="J956" s="76"/>
      <c r="K956" s="76"/>
      <c r="L956" s="76"/>
      <c r="M956" s="76"/>
      <c r="N956" s="76"/>
      <c r="O956" s="76"/>
      <c r="P956" s="76"/>
    </row>
    <row r="957">
      <c r="A957" s="76"/>
      <c r="B957" s="76"/>
      <c r="C957" s="76"/>
      <c r="D957" s="76"/>
      <c r="E957" s="76"/>
      <c r="F957" s="76"/>
      <c r="G957" s="76"/>
      <c r="H957" s="76"/>
      <c r="I957" s="76"/>
      <c r="J957" s="76"/>
      <c r="K957" s="76"/>
      <c r="L957" s="76"/>
      <c r="M957" s="76"/>
      <c r="N957" s="76"/>
      <c r="O957" s="76"/>
      <c r="P957" s="76"/>
    </row>
    <row r="958">
      <c r="A958" s="76"/>
      <c r="B958" s="76"/>
      <c r="C958" s="76"/>
      <c r="D958" s="76"/>
      <c r="E958" s="76"/>
      <c r="F958" s="76"/>
      <c r="G958" s="76"/>
      <c r="H958" s="76"/>
      <c r="I958" s="76"/>
      <c r="J958" s="76"/>
      <c r="K958" s="76"/>
      <c r="L958" s="76"/>
      <c r="M958" s="76"/>
      <c r="N958" s="76"/>
      <c r="O958" s="76"/>
      <c r="P958" s="76"/>
    </row>
    <row r="959">
      <c r="A959" s="76"/>
      <c r="B959" s="76"/>
      <c r="C959" s="76"/>
      <c r="D959" s="76"/>
      <c r="E959" s="76"/>
      <c r="F959" s="76"/>
      <c r="G959" s="76"/>
      <c r="H959" s="76"/>
      <c r="I959" s="76"/>
      <c r="J959" s="76"/>
      <c r="K959" s="76"/>
      <c r="L959" s="76"/>
      <c r="M959" s="76"/>
      <c r="N959" s="76"/>
      <c r="O959" s="76"/>
      <c r="P959" s="76"/>
    </row>
    <row r="960">
      <c r="A960" s="76"/>
      <c r="B960" s="76"/>
      <c r="C960" s="76"/>
      <c r="D960" s="76"/>
      <c r="E960" s="76"/>
      <c r="F960" s="76"/>
      <c r="G960" s="76"/>
      <c r="H960" s="76"/>
      <c r="I960" s="76"/>
      <c r="J960" s="76"/>
      <c r="K960" s="76"/>
      <c r="L960" s="76"/>
      <c r="M960" s="76"/>
      <c r="N960" s="76"/>
      <c r="O960" s="76"/>
      <c r="P960" s="76"/>
    </row>
    <row r="961">
      <c r="A961" s="76"/>
      <c r="B961" s="76"/>
      <c r="C961" s="76"/>
      <c r="D961" s="76"/>
      <c r="E961" s="76"/>
      <c r="F961" s="76"/>
      <c r="G961" s="76"/>
      <c r="H961" s="76"/>
      <c r="I961" s="76"/>
      <c r="J961" s="76"/>
      <c r="K961" s="76"/>
      <c r="L961" s="76"/>
      <c r="M961" s="76"/>
      <c r="N961" s="76"/>
      <c r="O961" s="76"/>
      <c r="P961" s="76"/>
    </row>
    <row r="962">
      <c r="A962" s="76"/>
      <c r="B962" s="76"/>
      <c r="C962" s="76"/>
      <c r="D962" s="76"/>
      <c r="E962" s="76"/>
      <c r="F962" s="76"/>
      <c r="G962" s="76"/>
      <c r="H962" s="76"/>
      <c r="I962" s="76"/>
      <c r="J962" s="76"/>
      <c r="K962" s="76"/>
      <c r="L962" s="76"/>
      <c r="M962" s="76"/>
      <c r="N962" s="76"/>
      <c r="O962" s="76"/>
      <c r="P962" s="76"/>
    </row>
    <row r="963">
      <c r="A963" s="76"/>
      <c r="B963" s="76"/>
      <c r="C963" s="76"/>
      <c r="D963" s="76"/>
      <c r="E963" s="76"/>
      <c r="F963" s="76"/>
      <c r="G963" s="76"/>
      <c r="H963" s="76"/>
      <c r="I963" s="76"/>
      <c r="J963" s="76"/>
      <c r="K963" s="76"/>
      <c r="L963" s="76"/>
      <c r="M963" s="76"/>
      <c r="N963" s="76"/>
      <c r="O963" s="76"/>
      <c r="P963" s="76"/>
    </row>
    <row r="964">
      <c r="A964" s="76"/>
      <c r="B964" s="76"/>
      <c r="C964" s="76"/>
      <c r="D964" s="76"/>
      <c r="E964" s="76"/>
      <c r="F964" s="76"/>
      <c r="G964" s="76"/>
      <c r="H964" s="76"/>
      <c r="I964" s="76"/>
      <c r="J964" s="76"/>
      <c r="K964" s="76"/>
      <c r="L964" s="76"/>
      <c r="M964" s="76"/>
      <c r="N964" s="76"/>
      <c r="O964" s="76"/>
      <c r="P964" s="76"/>
    </row>
    <row r="965">
      <c r="A965" s="76"/>
      <c r="B965" s="76"/>
      <c r="C965" s="76"/>
      <c r="D965" s="76"/>
      <c r="E965" s="76"/>
      <c r="F965" s="76"/>
      <c r="G965" s="76"/>
      <c r="H965" s="76"/>
      <c r="I965" s="76"/>
      <c r="J965" s="76"/>
      <c r="K965" s="76"/>
      <c r="L965" s="76"/>
      <c r="M965" s="76"/>
      <c r="N965" s="76"/>
      <c r="O965" s="76"/>
      <c r="P965" s="76"/>
    </row>
    <row r="966">
      <c r="A966" s="76"/>
      <c r="B966" s="76"/>
      <c r="C966" s="76"/>
      <c r="D966" s="76"/>
      <c r="E966" s="76"/>
      <c r="F966" s="76"/>
      <c r="G966" s="76"/>
      <c r="H966" s="76"/>
      <c r="I966" s="76"/>
      <c r="J966" s="76"/>
      <c r="K966" s="76"/>
      <c r="L966" s="76"/>
      <c r="M966" s="76"/>
      <c r="N966" s="76"/>
      <c r="O966" s="76"/>
      <c r="P966" s="76"/>
    </row>
    <row r="967">
      <c r="A967" s="76"/>
      <c r="B967" s="76"/>
      <c r="C967" s="76"/>
      <c r="D967" s="76"/>
      <c r="E967" s="76"/>
      <c r="F967" s="76"/>
      <c r="G967" s="76"/>
      <c r="H967" s="76"/>
      <c r="I967" s="76"/>
      <c r="J967" s="76"/>
      <c r="K967" s="76"/>
      <c r="L967" s="76"/>
      <c r="M967" s="76"/>
      <c r="N967" s="76"/>
      <c r="O967" s="76"/>
      <c r="P967" s="76"/>
    </row>
    <row r="968">
      <c r="A968" s="76"/>
      <c r="B968" s="76"/>
      <c r="C968" s="76"/>
      <c r="D968" s="76"/>
      <c r="E968" s="76"/>
      <c r="F968" s="76"/>
      <c r="G968" s="76"/>
      <c r="H968" s="76"/>
      <c r="I968" s="76"/>
      <c r="J968" s="76"/>
      <c r="K968" s="76"/>
      <c r="L968" s="76"/>
      <c r="M968" s="76"/>
      <c r="N968" s="76"/>
      <c r="O968" s="76"/>
      <c r="P968" s="76"/>
    </row>
    <row r="969">
      <c r="A969" s="76"/>
      <c r="B969" s="76"/>
      <c r="C969" s="76"/>
      <c r="D969" s="76"/>
      <c r="E969" s="76"/>
      <c r="F969" s="76"/>
      <c r="G969" s="76"/>
      <c r="H969" s="76"/>
      <c r="I969" s="76"/>
      <c r="J969" s="76"/>
      <c r="K969" s="76"/>
      <c r="L969" s="76"/>
      <c r="M969" s="76"/>
      <c r="N969" s="76"/>
      <c r="O969" s="76"/>
      <c r="P969" s="76"/>
    </row>
    <row r="970">
      <c r="A970" s="76"/>
      <c r="B970" s="76"/>
      <c r="C970" s="76"/>
      <c r="D970" s="76"/>
      <c r="E970" s="76"/>
      <c r="F970" s="76"/>
      <c r="G970" s="76"/>
      <c r="H970" s="76"/>
      <c r="I970" s="76"/>
      <c r="J970" s="76"/>
      <c r="K970" s="76"/>
      <c r="L970" s="76"/>
      <c r="M970" s="76"/>
      <c r="N970" s="76"/>
      <c r="O970" s="76"/>
      <c r="P970" s="76"/>
    </row>
    <row r="971">
      <c r="A971" s="76"/>
      <c r="B971" s="76"/>
      <c r="C971" s="76"/>
      <c r="D971" s="76"/>
      <c r="E971" s="76"/>
      <c r="F971" s="76"/>
      <c r="G971" s="76"/>
      <c r="H971" s="76"/>
      <c r="I971" s="76"/>
      <c r="J971" s="76"/>
      <c r="K971" s="76"/>
      <c r="L971" s="76"/>
      <c r="M971" s="76"/>
      <c r="N971" s="76"/>
      <c r="O971" s="76"/>
      <c r="P971" s="76"/>
    </row>
    <row r="972">
      <c r="A972" s="76"/>
      <c r="B972" s="76"/>
      <c r="C972" s="76"/>
      <c r="D972" s="76"/>
      <c r="E972" s="76"/>
      <c r="F972" s="76"/>
      <c r="G972" s="76"/>
      <c r="H972" s="76"/>
      <c r="I972" s="76"/>
      <c r="J972" s="76"/>
      <c r="K972" s="76"/>
      <c r="L972" s="76"/>
      <c r="M972" s="76"/>
      <c r="N972" s="76"/>
      <c r="O972" s="76"/>
      <c r="P972" s="76"/>
    </row>
    <row r="973">
      <c r="A973" s="76"/>
      <c r="B973" s="76"/>
      <c r="C973" s="76"/>
      <c r="D973" s="76"/>
      <c r="E973" s="76"/>
      <c r="F973" s="76"/>
      <c r="G973" s="76"/>
      <c r="H973" s="76"/>
      <c r="I973" s="76"/>
      <c r="J973" s="76"/>
      <c r="K973" s="76"/>
      <c r="L973" s="76"/>
      <c r="M973" s="76"/>
      <c r="N973" s="76"/>
      <c r="O973" s="76"/>
      <c r="P973" s="76"/>
    </row>
    <row r="974">
      <c r="A974" s="76"/>
      <c r="B974" s="76"/>
      <c r="C974" s="76"/>
      <c r="D974" s="76"/>
      <c r="E974" s="76"/>
      <c r="F974" s="76"/>
      <c r="G974" s="76"/>
      <c r="H974" s="76"/>
      <c r="I974" s="76"/>
      <c r="J974" s="76"/>
      <c r="K974" s="76"/>
      <c r="L974" s="76"/>
      <c r="M974" s="76"/>
      <c r="N974" s="76"/>
      <c r="O974" s="76"/>
      <c r="P974" s="76"/>
    </row>
    <row r="975">
      <c r="A975" s="76"/>
      <c r="B975" s="76"/>
      <c r="C975" s="76"/>
      <c r="D975" s="76"/>
      <c r="E975" s="76"/>
      <c r="F975" s="76"/>
      <c r="G975" s="76"/>
      <c r="H975" s="76"/>
      <c r="I975" s="76"/>
      <c r="J975" s="76"/>
      <c r="K975" s="76"/>
      <c r="L975" s="76"/>
      <c r="M975" s="76"/>
      <c r="N975" s="76"/>
      <c r="O975" s="76"/>
      <c r="P975" s="76"/>
    </row>
    <row r="976">
      <c r="A976" s="76"/>
      <c r="B976" s="76"/>
      <c r="C976" s="76"/>
      <c r="D976" s="76"/>
      <c r="E976" s="76"/>
      <c r="F976" s="76"/>
      <c r="G976" s="76"/>
      <c r="H976" s="76"/>
      <c r="I976" s="76"/>
      <c r="J976" s="76"/>
      <c r="K976" s="76"/>
      <c r="L976" s="76"/>
      <c r="M976" s="76"/>
      <c r="N976" s="76"/>
      <c r="O976" s="76"/>
      <c r="P976" s="76"/>
    </row>
    <row r="977">
      <c r="A977" s="76"/>
      <c r="B977" s="76"/>
      <c r="C977" s="76"/>
      <c r="D977" s="76"/>
      <c r="E977" s="76"/>
      <c r="F977" s="76"/>
      <c r="G977" s="76"/>
      <c r="H977" s="76"/>
      <c r="I977" s="76"/>
      <c r="J977" s="76"/>
      <c r="K977" s="76"/>
      <c r="L977" s="76"/>
      <c r="M977" s="76"/>
      <c r="N977" s="76"/>
      <c r="O977" s="76"/>
      <c r="P977" s="76"/>
    </row>
    <row r="978">
      <c r="A978" s="76"/>
      <c r="B978" s="76"/>
      <c r="C978" s="76"/>
      <c r="D978" s="76"/>
      <c r="E978" s="76"/>
      <c r="F978" s="76"/>
      <c r="G978" s="76"/>
      <c r="H978" s="76"/>
      <c r="I978" s="76"/>
      <c r="J978" s="76"/>
      <c r="K978" s="76"/>
      <c r="L978" s="76"/>
      <c r="M978" s="76"/>
      <c r="N978" s="76"/>
      <c r="O978" s="76"/>
      <c r="P978" s="76"/>
    </row>
    <row r="979">
      <c r="A979" s="76"/>
      <c r="B979" s="76"/>
      <c r="C979" s="76"/>
      <c r="D979" s="76"/>
      <c r="E979" s="76"/>
      <c r="F979" s="76"/>
      <c r="G979" s="76"/>
      <c r="H979" s="76"/>
      <c r="I979" s="76"/>
      <c r="J979" s="76"/>
      <c r="K979" s="76"/>
      <c r="L979" s="76"/>
      <c r="M979" s="76"/>
      <c r="N979" s="76"/>
      <c r="O979" s="76"/>
      <c r="P979" s="76"/>
    </row>
    <row r="980">
      <c r="A980" s="76"/>
      <c r="B980" s="76"/>
      <c r="C980" s="76"/>
      <c r="D980" s="76"/>
      <c r="E980" s="76"/>
      <c r="F980" s="76"/>
      <c r="G980" s="76"/>
      <c r="H980" s="76"/>
      <c r="I980" s="76"/>
      <c r="J980" s="76"/>
      <c r="K980" s="76"/>
      <c r="L980" s="76"/>
      <c r="M980" s="76"/>
      <c r="N980" s="76"/>
      <c r="O980" s="76"/>
      <c r="P980" s="76"/>
    </row>
    <row r="981">
      <c r="A981" s="76"/>
      <c r="B981" s="76"/>
      <c r="C981" s="76"/>
      <c r="D981" s="76"/>
      <c r="E981" s="76"/>
      <c r="F981" s="76"/>
      <c r="G981" s="76"/>
      <c r="H981" s="76"/>
      <c r="I981" s="76"/>
      <c r="J981" s="76"/>
      <c r="K981" s="76"/>
      <c r="L981" s="76"/>
      <c r="M981" s="76"/>
      <c r="N981" s="76"/>
      <c r="O981" s="76"/>
      <c r="P981" s="76"/>
    </row>
    <row r="982">
      <c r="A982" s="76"/>
      <c r="B982" s="76"/>
      <c r="C982" s="76"/>
      <c r="D982" s="76"/>
      <c r="E982" s="76"/>
      <c r="F982" s="76"/>
      <c r="G982" s="76"/>
      <c r="H982" s="76"/>
      <c r="I982" s="76"/>
      <c r="J982" s="76"/>
      <c r="K982" s="76"/>
      <c r="L982" s="76"/>
      <c r="M982" s="76"/>
      <c r="N982" s="76"/>
      <c r="O982" s="76"/>
      <c r="P982" s="76"/>
    </row>
    <row r="983">
      <c r="A983" s="76"/>
      <c r="B983" s="76"/>
      <c r="C983" s="76"/>
      <c r="D983" s="76"/>
      <c r="E983" s="76"/>
      <c r="F983" s="76"/>
      <c r="G983" s="76"/>
      <c r="H983" s="76"/>
      <c r="I983" s="76"/>
      <c r="J983" s="76"/>
      <c r="K983" s="76"/>
      <c r="L983" s="76"/>
      <c r="M983" s="76"/>
      <c r="N983" s="76"/>
      <c r="O983" s="76"/>
      <c r="P983" s="76"/>
    </row>
    <row r="984">
      <c r="A984" s="76"/>
      <c r="B984" s="76"/>
      <c r="C984" s="76"/>
      <c r="D984" s="76"/>
      <c r="E984" s="76"/>
      <c r="F984" s="76"/>
      <c r="G984" s="76"/>
      <c r="H984" s="76"/>
      <c r="I984" s="76"/>
      <c r="J984" s="76"/>
      <c r="K984" s="76"/>
      <c r="L984" s="76"/>
      <c r="M984" s="76"/>
      <c r="N984" s="76"/>
      <c r="O984" s="76"/>
      <c r="P984" s="76"/>
    </row>
    <row r="985">
      <c r="A985" s="76"/>
      <c r="B985" s="76"/>
      <c r="C985" s="76"/>
      <c r="D985" s="76"/>
      <c r="E985" s="76"/>
      <c r="F985" s="76"/>
      <c r="G985" s="76"/>
      <c r="H985" s="76"/>
      <c r="I985" s="76"/>
      <c r="J985" s="76"/>
      <c r="K985" s="76"/>
      <c r="L985" s="76"/>
      <c r="M985" s="76"/>
      <c r="N985" s="76"/>
      <c r="O985" s="76"/>
      <c r="P985" s="76"/>
    </row>
    <row r="986">
      <c r="A986" s="76"/>
      <c r="B986" s="76"/>
      <c r="C986" s="76"/>
      <c r="D986" s="76"/>
      <c r="E986" s="76"/>
      <c r="F986" s="76"/>
      <c r="G986" s="76"/>
      <c r="H986" s="76"/>
      <c r="I986" s="76"/>
      <c r="J986" s="76"/>
      <c r="K986" s="76"/>
      <c r="L986" s="76"/>
      <c r="M986" s="76"/>
      <c r="N986" s="76"/>
      <c r="O986" s="76"/>
      <c r="P986" s="76"/>
    </row>
    <row r="987">
      <c r="A987" s="76"/>
      <c r="B987" s="76"/>
      <c r="C987" s="76"/>
      <c r="D987" s="76"/>
      <c r="E987" s="76"/>
      <c r="F987" s="76"/>
      <c r="G987" s="76"/>
      <c r="H987" s="76"/>
      <c r="I987" s="76"/>
      <c r="J987" s="76"/>
      <c r="K987" s="76"/>
      <c r="L987" s="76"/>
      <c r="M987" s="76"/>
      <c r="N987" s="76"/>
      <c r="O987" s="76"/>
      <c r="P987" s="76"/>
    </row>
    <row r="988">
      <c r="A988" s="76"/>
      <c r="B988" s="76"/>
      <c r="C988" s="76"/>
      <c r="D988" s="76"/>
      <c r="E988" s="76"/>
      <c r="F988" s="76"/>
      <c r="G988" s="76"/>
      <c r="H988" s="76"/>
      <c r="I988" s="76"/>
      <c r="J988" s="76"/>
      <c r="K988" s="76"/>
      <c r="L988" s="76"/>
      <c r="M988" s="76"/>
      <c r="N988" s="76"/>
      <c r="O988" s="76"/>
      <c r="P988" s="76"/>
    </row>
    <row r="989">
      <c r="A989" s="76"/>
      <c r="B989" s="76"/>
      <c r="C989" s="76"/>
      <c r="D989" s="76"/>
      <c r="E989" s="76"/>
      <c r="F989" s="76"/>
      <c r="G989" s="76"/>
      <c r="H989" s="76"/>
      <c r="I989" s="76"/>
      <c r="J989" s="76"/>
      <c r="K989" s="76"/>
      <c r="L989" s="76"/>
      <c r="M989" s="76"/>
      <c r="N989" s="76"/>
      <c r="O989" s="76"/>
      <c r="P989" s="76"/>
    </row>
    <row r="990">
      <c r="A990" s="76"/>
      <c r="B990" s="76"/>
      <c r="C990" s="76"/>
      <c r="D990" s="76"/>
      <c r="E990" s="76"/>
      <c r="F990" s="76"/>
      <c r="G990" s="76"/>
      <c r="H990" s="76"/>
      <c r="I990" s="76"/>
      <c r="J990" s="76"/>
      <c r="K990" s="76"/>
      <c r="L990" s="76"/>
      <c r="M990" s="76"/>
      <c r="N990" s="76"/>
      <c r="O990" s="76"/>
      <c r="P990" s="76"/>
    </row>
    <row r="991">
      <c r="A991" s="76"/>
      <c r="B991" s="76"/>
      <c r="C991" s="76"/>
      <c r="D991" s="76"/>
      <c r="E991" s="76"/>
      <c r="F991" s="76"/>
      <c r="G991" s="76"/>
      <c r="H991" s="76"/>
      <c r="I991" s="76"/>
      <c r="J991" s="76"/>
      <c r="K991" s="76"/>
      <c r="L991" s="76"/>
      <c r="M991" s="76"/>
      <c r="N991" s="76"/>
      <c r="O991" s="76"/>
      <c r="P991" s="76"/>
    </row>
    <row r="992">
      <c r="A992" s="76"/>
      <c r="B992" s="76"/>
      <c r="C992" s="76"/>
      <c r="D992" s="76"/>
      <c r="E992" s="76"/>
      <c r="F992" s="76"/>
      <c r="G992" s="76"/>
      <c r="H992" s="76"/>
      <c r="I992" s="76"/>
      <c r="J992" s="76"/>
      <c r="K992" s="76"/>
      <c r="L992" s="76"/>
      <c r="M992" s="76"/>
      <c r="N992" s="76"/>
      <c r="O992" s="76"/>
      <c r="P992" s="76"/>
    </row>
    <row r="993">
      <c r="A993" s="76"/>
      <c r="B993" s="76"/>
      <c r="C993" s="76"/>
      <c r="D993" s="76"/>
      <c r="E993" s="76"/>
      <c r="F993" s="76"/>
      <c r="G993" s="76"/>
      <c r="H993" s="76"/>
      <c r="I993" s="76"/>
      <c r="J993" s="76"/>
      <c r="K993" s="76"/>
      <c r="L993" s="76"/>
      <c r="M993" s="76"/>
      <c r="N993" s="76"/>
      <c r="O993" s="76"/>
      <c r="P993" s="76"/>
    </row>
    <row r="994">
      <c r="A994" s="76"/>
      <c r="B994" s="76"/>
      <c r="C994" s="76"/>
      <c r="D994" s="76"/>
      <c r="E994" s="76"/>
      <c r="F994" s="76"/>
      <c r="G994" s="76"/>
      <c r="H994" s="76"/>
      <c r="I994" s="76"/>
      <c r="J994" s="76"/>
      <c r="K994" s="76"/>
      <c r="L994" s="76"/>
      <c r="M994" s="76"/>
      <c r="N994" s="76"/>
      <c r="O994" s="76"/>
      <c r="P994" s="76"/>
    </row>
    <row r="995">
      <c r="A995" s="76"/>
      <c r="B995" s="76"/>
      <c r="C995" s="76"/>
      <c r="D995" s="76"/>
      <c r="E995" s="76"/>
      <c r="F995" s="76"/>
      <c r="G995" s="76"/>
      <c r="H995" s="76"/>
      <c r="I995" s="76"/>
      <c r="J995" s="76"/>
      <c r="K995" s="76"/>
      <c r="L995" s="76"/>
      <c r="M995" s="76"/>
      <c r="N995" s="76"/>
      <c r="O995" s="76"/>
      <c r="P995" s="76"/>
    </row>
    <row r="996">
      <c r="A996" s="76"/>
      <c r="B996" s="76"/>
      <c r="C996" s="76"/>
      <c r="D996" s="76"/>
      <c r="E996" s="76"/>
      <c r="F996" s="76"/>
      <c r="G996" s="76"/>
      <c r="H996" s="76"/>
      <c r="I996" s="76"/>
      <c r="J996" s="76"/>
      <c r="K996" s="76"/>
      <c r="L996" s="76"/>
      <c r="M996" s="76"/>
      <c r="N996" s="76"/>
      <c r="O996" s="76"/>
      <c r="P996" s="76"/>
    </row>
    <row r="997">
      <c r="A997" s="76"/>
      <c r="B997" s="76"/>
      <c r="C997" s="76"/>
      <c r="D997" s="76"/>
      <c r="E997" s="76"/>
      <c r="F997" s="76"/>
      <c r="G997" s="76"/>
      <c r="H997" s="76"/>
      <c r="I997" s="76"/>
      <c r="J997" s="76"/>
      <c r="K997" s="76"/>
      <c r="L997" s="76"/>
      <c r="M997" s="76"/>
      <c r="N997" s="76"/>
      <c r="O997" s="76"/>
      <c r="P997" s="76"/>
    </row>
    <row r="998">
      <c r="A998" s="76"/>
      <c r="B998" s="76"/>
      <c r="C998" s="76"/>
      <c r="D998" s="76"/>
      <c r="E998" s="76"/>
      <c r="F998" s="76"/>
      <c r="G998" s="76"/>
      <c r="H998" s="76"/>
      <c r="I998" s="76"/>
      <c r="J998" s="76"/>
      <c r="K998" s="76"/>
      <c r="L998" s="76"/>
      <c r="M998" s="76"/>
      <c r="N998" s="76"/>
      <c r="O998" s="76"/>
      <c r="P998" s="76"/>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6" width="23.0"/>
    <col customWidth="1" min="7" max="7" width="25.43"/>
    <col customWidth="1" min="8" max="8" width="22.0"/>
    <col customWidth="1" min="9" max="9" width="23.0"/>
    <col customWidth="1" min="10" max="10" width="22.0"/>
    <col customWidth="1" min="11" max="11" width="20.14"/>
    <col customWidth="1" min="12" max="12" width="22.43"/>
    <col customWidth="1" min="13" max="16" width="21.0"/>
  </cols>
  <sheetData>
    <row r="1">
      <c r="A1" s="160"/>
      <c r="B1" s="161" t="s">
        <v>1633</v>
      </c>
      <c r="C1" s="162" t="s">
        <v>1634</v>
      </c>
      <c r="D1" s="161" t="s">
        <v>1635</v>
      </c>
      <c r="E1" s="162" t="s">
        <v>1636</v>
      </c>
      <c r="F1" s="205" t="s">
        <v>1676</v>
      </c>
      <c r="G1" s="205" t="s">
        <v>1677</v>
      </c>
      <c r="H1" s="205" t="s">
        <v>1678</v>
      </c>
      <c r="I1" s="205" t="s">
        <v>1679</v>
      </c>
      <c r="J1" s="206">
        <v>44582.0</v>
      </c>
      <c r="K1" s="206">
        <v>44613.0</v>
      </c>
      <c r="L1" s="206">
        <v>44641.0</v>
      </c>
      <c r="M1" s="206">
        <v>44672.0</v>
      </c>
      <c r="N1" s="207">
        <v>44702.0</v>
      </c>
      <c r="O1" s="207">
        <v>44733.0</v>
      </c>
      <c r="P1" s="207">
        <v>44763.0</v>
      </c>
    </row>
    <row r="2">
      <c r="A2" s="165"/>
      <c r="B2" s="208"/>
      <c r="C2" s="166"/>
      <c r="D2" s="166"/>
      <c r="E2" s="167"/>
      <c r="F2" s="209"/>
      <c r="G2" s="166"/>
      <c r="H2" s="166"/>
      <c r="I2" s="166"/>
      <c r="J2" s="166"/>
      <c r="K2" s="166"/>
      <c r="L2" s="166"/>
      <c r="M2" s="166"/>
      <c r="N2" s="166"/>
      <c r="O2" s="166"/>
      <c r="P2" s="166"/>
    </row>
    <row r="3">
      <c r="A3" s="168" t="s">
        <v>1637</v>
      </c>
      <c r="B3" s="169">
        <v>49062.0</v>
      </c>
      <c r="C3" s="170">
        <v>70027.0</v>
      </c>
      <c r="D3" s="170">
        <v>82949.0</v>
      </c>
      <c r="E3" s="171">
        <v>86708.0</v>
      </c>
      <c r="F3" s="210">
        <v>26388.0</v>
      </c>
      <c r="G3" s="170"/>
      <c r="H3" s="170"/>
      <c r="I3" s="170"/>
      <c r="J3" s="170"/>
      <c r="K3" s="170"/>
      <c r="L3" s="170"/>
      <c r="M3" s="170"/>
      <c r="N3" s="170"/>
      <c r="O3" s="170"/>
      <c r="P3" s="170"/>
    </row>
    <row r="4">
      <c r="A4" s="168" t="s">
        <v>1638</v>
      </c>
      <c r="B4" s="169">
        <v>-7359.3</v>
      </c>
      <c r="C4" s="170">
        <v>-10504.05000000001</v>
      </c>
      <c r="D4" s="170">
        <v>-12442.350000000002</v>
      </c>
      <c r="E4" s="171">
        <v>-13006.200000000004</v>
      </c>
      <c r="F4" s="210">
        <v>-3958.200000000004</v>
      </c>
      <c r="G4" s="170"/>
      <c r="H4" s="170"/>
      <c r="I4" s="170"/>
      <c r="J4" s="170"/>
      <c r="K4" s="170"/>
      <c r="L4" s="170"/>
      <c r="M4" s="170"/>
      <c r="N4" s="170"/>
      <c r="O4" s="170"/>
      <c r="P4" s="170"/>
    </row>
    <row r="5">
      <c r="A5" s="168" t="s">
        <v>1639</v>
      </c>
      <c r="B5" s="169">
        <v>808.2</v>
      </c>
      <c r="C5" s="170">
        <v>957.3600000000001</v>
      </c>
      <c r="D5" s="170">
        <v>1315.1200000000001</v>
      </c>
      <c r="E5" s="171">
        <v>1303.8899999999999</v>
      </c>
      <c r="F5" s="210">
        <v>520.8600000000004</v>
      </c>
      <c r="G5" s="170"/>
      <c r="H5" s="170"/>
      <c r="I5" s="170"/>
      <c r="J5" s="170"/>
      <c r="K5" s="170"/>
      <c r="L5" s="170"/>
      <c r="M5" s="170"/>
      <c r="N5" s="170"/>
      <c r="O5" s="170"/>
      <c r="P5" s="170"/>
    </row>
    <row r="6">
      <c r="A6" s="168" t="s">
        <v>1640</v>
      </c>
      <c r="B6" s="169">
        <v>-39.99</v>
      </c>
      <c r="C6" s="170">
        <v>-39.99</v>
      </c>
      <c r="D6" s="170">
        <v>-39.99</v>
      </c>
      <c r="E6" s="171">
        <v>-39.99</v>
      </c>
      <c r="F6" s="210">
        <v>-39.99</v>
      </c>
      <c r="G6" s="170"/>
      <c r="H6" s="170"/>
      <c r="I6" s="170"/>
      <c r="J6" s="170"/>
      <c r="K6" s="170"/>
      <c r="L6" s="170"/>
      <c r="M6" s="170"/>
      <c r="N6" s="170"/>
      <c r="O6" s="170"/>
      <c r="P6" s="170"/>
    </row>
    <row r="7">
      <c r="A7" s="172" t="s">
        <v>1641</v>
      </c>
      <c r="B7" s="169" t="s">
        <v>1642</v>
      </c>
      <c r="C7" s="170">
        <v>0.0</v>
      </c>
      <c r="D7" s="170">
        <v>0.0</v>
      </c>
      <c r="E7" s="171">
        <v>0.0</v>
      </c>
      <c r="F7" s="210">
        <v>0.0</v>
      </c>
      <c r="G7" s="170"/>
      <c r="H7" s="170"/>
      <c r="I7" s="170"/>
      <c r="J7" s="170"/>
      <c r="K7" s="170"/>
      <c r="L7" s="170"/>
      <c r="M7" s="170"/>
      <c r="N7" s="170"/>
      <c r="O7" s="170"/>
      <c r="P7" s="170"/>
    </row>
    <row r="8">
      <c r="A8" s="172" t="s">
        <v>1643</v>
      </c>
      <c r="B8" s="169" t="s">
        <v>1642</v>
      </c>
      <c r="C8" s="170">
        <v>420.0</v>
      </c>
      <c r="D8" s="170">
        <v>0.0</v>
      </c>
      <c r="E8" s="171">
        <v>0.0</v>
      </c>
      <c r="F8" s="210">
        <v>0.0</v>
      </c>
      <c r="G8" s="170"/>
      <c r="H8" s="170"/>
      <c r="I8" s="170"/>
      <c r="J8" s="170"/>
      <c r="K8" s="170"/>
      <c r="L8" s="170"/>
      <c r="M8" s="170"/>
      <c r="N8" s="170"/>
      <c r="O8" s="170"/>
      <c r="P8" s="170"/>
    </row>
    <row r="9">
      <c r="A9" s="168" t="s">
        <v>1644</v>
      </c>
      <c r="B9" s="169">
        <v>3055.76</v>
      </c>
      <c r="C9" s="170">
        <v>4391.3</v>
      </c>
      <c r="D9" s="170">
        <v>5454.090000000002</v>
      </c>
      <c r="E9" s="171">
        <v>5831.880000000005</v>
      </c>
      <c r="F9" s="210">
        <v>1730.0100000000004</v>
      </c>
      <c r="G9" s="170"/>
      <c r="H9" s="170"/>
      <c r="I9" s="170"/>
      <c r="J9" s="170"/>
      <c r="K9" s="170"/>
      <c r="L9" s="170"/>
      <c r="M9" s="170"/>
      <c r="N9" s="170"/>
      <c r="O9" s="170"/>
      <c r="P9" s="170"/>
    </row>
    <row r="10">
      <c r="A10" s="168" t="s">
        <v>1645</v>
      </c>
      <c r="B10" s="169">
        <v>-421.84</v>
      </c>
      <c r="C10" s="170">
        <v>-520.8900000000001</v>
      </c>
      <c r="D10" s="170">
        <v>-667.48</v>
      </c>
      <c r="E10" s="171">
        <v>-759.6399999999999</v>
      </c>
      <c r="F10" s="210">
        <v>-283.25</v>
      </c>
      <c r="G10" s="170"/>
      <c r="H10" s="170"/>
      <c r="I10" s="170"/>
      <c r="J10" s="170"/>
      <c r="K10" s="170"/>
      <c r="L10" s="170"/>
      <c r="M10" s="170"/>
      <c r="N10" s="170"/>
      <c r="O10" s="170"/>
      <c r="P10" s="170"/>
    </row>
    <row r="11">
      <c r="A11" s="168" t="s">
        <v>1646</v>
      </c>
      <c r="B11" s="169">
        <v>-407.82</v>
      </c>
      <c r="C11" s="170">
        <v>-564.22</v>
      </c>
      <c r="D11" s="170">
        <v>-681.5900000000001</v>
      </c>
      <c r="E11" s="171">
        <v>-686.7200000000003</v>
      </c>
      <c r="F11" s="210">
        <v>-264.1000000000001</v>
      </c>
      <c r="G11" s="170"/>
      <c r="H11" s="170"/>
      <c r="I11" s="170"/>
      <c r="J11" s="170"/>
      <c r="K11" s="170"/>
      <c r="L11" s="170"/>
      <c r="M11" s="170"/>
      <c r="N11" s="170"/>
      <c r="O11" s="170"/>
      <c r="P11" s="170"/>
    </row>
    <row r="12">
      <c r="A12" s="168" t="s">
        <v>1647</v>
      </c>
      <c r="B12" s="169">
        <v>-6735.0</v>
      </c>
      <c r="C12" s="170">
        <v>-7978.0</v>
      </c>
      <c r="D12" s="170">
        <v>-10893.650000000001</v>
      </c>
      <c r="E12" s="171">
        <v>-10811.27</v>
      </c>
      <c r="F12" s="210">
        <v>-4340.51</v>
      </c>
      <c r="G12" s="169"/>
      <c r="H12" s="170"/>
      <c r="I12" s="170"/>
      <c r="J12" s="170"/>
      <c r="K12" s="170"/>
      <c r="L12" s="170"/>
      <c r="M12" s="170"/>
      <c r="N12" s="170"/>
      <c r="O12" s="170"/>
      <c r="P12" s="170"/>
    </row>
    <row r="13">
      <c r="A13" s="169" t="s">
        <v>1648</v>
      </c>
      <c r="B13" s="169">
        <v>25.34</v>
      </c>
      <c r="C13" s="170">
        <v>0.0</v>
      </c>
      <c r="D13" s="170">
        <v>0.0</v>
      </c>
      <c r="E13" s="171">
        <v>0.0</v>
      </c>
      <c r="F13" s="210">
        <v>0.0</v>
      </c>
      <c r="G13" s="170"/>
      <c r="H13" s="170"/>
      <c r="I13" s="170"/>
      <c r="J13" s="170"/>
      <c r="K13" s="170"/>
      <c r="L13" s="170"/>
      <c r="M13" s="170"/>
      <c r="N13" s="170"/>
      <c r="O13" s="170"/>
      <c r="P13" s="170"/>
    </row>
    <row r="14">
      <c r="A14" s="174" t="s">
        <v>1649</v>
      </c>
      <c r="B14" s="175">
        <v>2633.92</v>
      </c>
      <c r="C14" s="175">
        <f t="shared" ref="C14:E14" si="1">SUM(C9:C10)</f>
        <v>3870.41</v>
      </c>
      <c r="D14" s="175">
        <f t="shared" si="1"/>
        <v>4786.61</v>
      </c>
      <c r="E14" s="175">
        <f t="shared" si="1"/>
        <v>5072.24</v>
      </c>
      <c r="F14" s="175"/>
      <c r="G14" s="175"/>
      <c r="H14" s="175"/>
      <c r="I14" s="175"/>
      <c r="J14" s="175"/>
      <c r="K14" s="175"/>
      <c r="L14" s="175"/>
      <c r="M14" s="175"/>
      <c r="N14" s="175"/>
      <c r="O14" s="175"/>
      <c r="P14" s="175"/>
    </row>
    <row r="15">
      <c r="A15" s="176" t="s">
        <v>1650</v>
      </c>
      <c r="B15" s="176">
        <f t="shared" ref="B15:E15" si="2">SUM(B3:B13)-B14</f>
        <v>35353.43</v>
      </c>
      <c r="C15" s="176">
        <f t="shared" si="2"/>
        <v>52318.1</v>
      </c>
      <c r="D15" s="176">
        <f t="shared" si="2"/>
        <v>60206.54</v>
      </c>
      <c r="E15" s="176">
        <f t="shared" si="2"/>
        <v>63467.71</v>
      </c>
      <c r="F15" s="212">
        <f>SUM(F3:F13)*2</f>
        <v>39505.64</v>
      </c>
      <c r="G15" s="212">
        <f>45000</f>
        <v>45000</v>
      </c>
      <c r="H15" s="213">
        <v>60206.539999999986</v>
      </c>
      <c r="I15" s="213">
        <v>60206.539999999986</v>
      </c>
      <c r="J15" s="212">
        <v>39505.64</v>
      </c>
      <c r="K15" s="212">
        <v>42505.64</v>
      </c>
      <c r="L15" s="213">
        <v>63467.70999999998</v>
      </c>
      <c r="M15" s="213">
        <v>63467.70999999998</v>
      </c>
      <c r="N15" s="213">
        <v>63467.70999999998</v>
      </c>
      <c r="O15" s="213">
        <v>63467.70999999998</v>
      </c>
      <c r="P15" s="213">
        <v>63467.70999999998</v>
      </c>
    </row>
    <row r="16">
      <c r="A16" s="182" t="s">
        <v>1651</v>
      </c>
      <c r="B16" s="177">
        <v>4572.0</v>
      </c>
      <c r="C16" s="177">
        <v>6207.0</v>
      </c>
      <c r="D16" s="177">
        <v>5898.77</v>
      </c>
      <c r="E16" s="177">
        <v>6518.0</v>
      </c>
      <c r="F16" s="177">
        <v>1000.0</v>
      </c>
      <c r="G16" s="177">
        <v>1000.0</v>
      </c>
      <c r="H16" s="177">
        <v>6518.0</v>
      </c>
      <c r="I16" s="177">
        <v>6518.0</v>
      </c>
      <c r="J16" s="177">
        <v>2000.0</v>
      </c>
      <c r="K16" s="177">
        <v>2000.0</v>
      </c>
      <c r="L16" s="177">
        <v>6518.0</v>
      </c>
      <c r="M16" s="177">
        <v>8000.0</v>
      </c>
      <c r="N16" s="177">
        <v>9000.0</v>
      </c>
      <c r="O16" s="177">
        <v>12000.0</v>
      </c>
      <c r="P16" s="177">
        <v>14000.0</v>
      </c>
    </row>
    <row r="17">
      <c r="A17" s="183"/>
      <c r="B17" s="166"/>
      <c r="C17" s="166"/>
      <c r="D17" s="166"/>
      <c r="E17" s="166"/>
      <c r="F17" s="166"/>
      <c r="G17" s="166"/>
      <c r="H17" s="166"/>
      <c r="I17" s="166"/>
      <c r="J17" s="166"/>
      <c r="K17" s="166"/>
      <c r="L17" s="166"/>
      <c r="M17" s="166"/>
      <c r="N17" s="166"/>
      <c r="O17" s="166"/>
      <c r="P17" s="166"/>
    </row>
    <row r="18">
      <c r="A18" s="170" t="s">
        <v>1652</v>
      </c>
      <c r="B18" s="170">
        <v>14987.06</v>
      </c>
      <c r="C18" s="170">
        <v>26317.87</v>
      </c>
      <c r="D18" s="170">
        <v>30907.44</v>
      </c>
      <c r="E18" s="170">
        <v>24200.81</v>
      </c>
      <c r="F18" s="169">
        <f t="shared" ref="F18:G18" si="3">9179.17*2+2000</f>
        <v>20358.34</v>
      </c>
      <c r="G18" s="169">
        <f t="shared" si="3"/>
        <v>20358.34</v>
      </c>
      <c r="H18" s="170">
        <v>30907.44</v>
      </c>
      <c r="I18" s="170">
        <v>30907.44</v>
      </c>
      <c r="J18" s="169">
        <v>16358.34</v>
      </c>
      <c r="K18" s="169">
        <v>18358.34</v>
      </c>
      <c r="L18" s="170">
        <v>24200.81</v>
      </c>
      <c r="M18" s="170">
        <v>24200.81</v>
      </c>
      <c r="N18" s="170">
        <v>24200.81</v>
      </c>
      <c r="O18" s="170">
        <v>24200.81</v>
      </c>
      <c r="P18" s="170">
        <v>24200.81</v>
      </c>
    </row>
    <row r="19">
      <c r="A19" s="170" t="s">
        <v>1653</v>
      </c>
      <c r="B19" s="171">
        <v>1200.0</v>
      </c>
      <c r="C19" s="171">
        <v>1200.0</v>
      </c>
      <c r="D19" s="171">
        <v>1200.0</v>
      </c>
      <c r="E19" s="171"/>
      <c r="F19" s="171"/>
      <c r="G19" s="171"/>
      <c r="H19" s="171"/>
      <c r="I19" s="171"/>
      <c r="J19" s="171"/>
      <c r="K19" s="171"/>
      <c r="L19" s="171"/>
      <c r="M19" s="171"/>
      <c r="N19" s="171"/>
      <c r="O19" s="171"/>
      <c r="P19" s="171"/>
    </row>
    <row r="20">
      <c r="A20" s="179" t="s">
        <v>1654</v>
      </c>
      <c r="B20" s="180">
        <v>1375.0</v>
      </c>
      <c r="C20" s="180">
        <v>3161.0</v>
      </c>
      <c r="D20" s="180">
        <v>3741.05</v>
      </c>
      <c r="E20" s="180">
        <v>4429.0</v>
      </c>
      <c r="F20" s="180">
        <v>0.0</v>
      </c>
      <c r="G20" s="180">
        <v>0.0</v>
      </c>
      <c r="H20" s="180">
        <v>4429.0</v>
      </c>
      <c r="I20" s="180">
        <v>3500.0</v>
      </c>
      <c r="J20" s="180">
        <v>1000.0</v>
      </c>
      <c r="K20" s="180">
        <v>500.0</v>
      </c>
      <c r="L20" s="180">
        <v>2500.0</v>
      </c>
      <c r="M20" s="180">
        <v>2500.0</v>
      </c>
      <c r="N20" s="180">
        <v>2500.0</v>
      </c>
      <c r="O20" s="180">
        <v>2500.0</v>
      </c>
      <c r="P20" s="180">
        <v>2500.0</v>
      </c>
    </row>
    <row r="21">
      <c r="A21" s="179" t="s">
        <v>1680</v>
      </c>
      <c r="B21" s="181">
        <f t="shared" ref="B21:P21" si="4">B39*11.5</f>
        <v>483</v>
      </c>
      <c r="C21" s="181">
        <f t="shared" si="4"/>
        <v>667</v>
      </c>
      <c r="D21" s="181">
        <f t="shared" si="4"/>
        <v>609.5</v>
      </c>
      <c r="E21" s="181">
        <f t="shared" si="4"/>
        <v>667</v>
      </c>
      <c r="F21" s="181">
        <f t="shared" si="4"/>
        <v>115</v>
      </c>
      <c r="G21" s="181">
        <f t="shared" si="4"/>
        <v>115</v>
      </c>
      <c r="H21" s="181">
        <f t="shared" si="4"/>
        <v>667</v>
      </c>
      <c r="I21" s="181">
        <f t="shared" si="4"/>
        <v>667</v>
      </c>
      <c r="J21" s="181">
        <f t="shared" si="4"/>
        <v>230</v>
      </c>
      <c r="K21" s="181">
        <f t="shared" si="4"/>
        <v>230</v>
      </c>
      <c r="L21" s="181">
        <f t="shared" si="4"/>
        <v>690</v>
      </c>
      <c r="M21" s="181">
        <f t="shared" si="4"/>
        <v>920</v>
      </c>
      <c r="N21" s="181">
        <f t="shared" si="4"/>
        <v>977.5</v>
      </c>
      <c r="O21" s="181">
        <f t="shared" si="4"/>
        <v>1437.5</v>
      </c>
      <c r="P21" s="181">
        <f t="shared" si="4"/>
        <v>1725</v>
      </c>
    </row>
    <row r="22">
      <c r="A22" s="182" t="s">
        <v>1656</v>
      </c>
      <c r="B22" s="176">
        <f t="shared" ref="B22:P22" si="5">SUM(B18:B21)</f>
        <v>18045.06</v>
      </c>
      <c r="C22" s="176">
        <f t="shared" si="5"/>
        <v>31345.87</v>
      </c>
      <c r="D22" s="176">
        <f t="shared" si="5"/>
        <v>36457.99</v>
      </c>
      <c r="E22" s="176">
        <f t="shared" si="5"/>
        <v>29296.81</v>
      </c>
      <c r="F22" s="176">
        <f t="shared" si="5"/>
        <v>20473.34</v>
      </c>
      <c r="G22" s="176">
        <f t="shared" si="5"/>
        <v>20473.34</v>
      </c>
      <c r="H22" s="176">
        <f t="shared" si="5"/>
        <v>36003.44</v>
      </c>
      <c r="I22" s="176">
        <f t="shared" si="5"/>
        <v>35074.44</v>
      </c>
      <c r="J22" s="176">
        <f t="shared" si="5"/>
        <v>17588.34</v>
      </c>
      <c r="K22" s="176">
        <f t="shared" si="5"/>
        <v>19088.34</v>
      </c>
      <c r="L22" s="176">
        <f t="shared" si="5"/>
        <v>27390.81</v>
      </c>
      <c r="M22" s="176">
        <f t="shared" si="5"/>
        <v>27620.81</v>
      </c>
      <c r="N22" s="176">
        <f t="shared" si="5"/>
        <v>27678.31</v>
      </c>
      <c r="O22" s="176">
        <f t="shared" si="5"/>
        <v>28138.31</v>
      </c>
      <c r="P22" s="176">
        <f t="shared" si="5"/>
        <v>28425.81</v>
      </c>
    </row>
    <row r="23">
      <c r="A23" s="183"/>
      <c r="B23" s="166"/>
      <c r="C23" s="166"/>
      <c r="D23" s="166"/>
      <c r="E23" s="166"/>
      <c r="F23" s="166"/>
      <c r="G23" s="166"/>
      <c r="H23" s="166"/>
      <c r="I23" s="166"/>
      <c r="J23" s="166"/>
      <c r="K23" s="166"/>
      <c r="L23" s="166"/>
      <c r="M23" s="166"/>
      <c r="N23" s="166"/>
      <c r="O23" s="166"/>
      <c r="P23" s="166"/>
    </row>
    <row r="24">
      <c r="A24" s="183" t="s">
        <v>1657</v>
      </c>
      <c r="B24" s="184">
        <f t="shared" ref="B24:D24" si="6">1438.3*2</f>
        <v>2876.6</v>
      </c>
      <c r="C24" s="166">
        <f t="shared" si="6"/>
        <v>2876.6</v>
      </c>
      <c r="D24" s="184">
        <f t="shared" si="6"/>
        <v>2876.6</v>
      </c>
      <c r="E24" s="166">
        <f t="shared" ref="E24:P24" si="7">1438.3*4</f>
        <v>5753.2</v>
      </c>
      <c r="F24" s="217">
        <f t="shared" si="7"/>
        <v>5753.2</v>
      </c>
      <c r="G24" s="217">
        <f t="shared" si="7"/>
        <v>5753.2</v>
      </c>
      <c r="H24" s="217">
        <f t="shared" si="7"/>
        <v>5753.2</v>
      </c>
      <c r="I24" s="217">
        <f t="shared" si="7"/>
        <v>5753.2</v>
      </c>
      <c r="J24" s="217">
        <f t="shared" si="7"/>
        <v>5753.2</v>
      </c>
      <c r="K24" s="217">
        <f t="shared" si="7"/>
        <v>5753.2</v>
      </c>
      <c r="L24" s="217">
        <f t="shared" si="7"/>
        <v>5753.2</v>
      </c>
      <c r="M24" s="217">
        <f t="shared" si="7"/>
        <v>5753.2</v>
      </c>
      <c r="N24" s="217">
        <f t="shared" si="7"/>
        <v>5753.2</v>
      </c>
      <c r="O24" s="217">
        <f t="shared" si="7"/>
        <v>5753.2</v>
      </c>
      <c r="P24" s="217">
        <f t="shared" si="7"/>
        <v>5753.2</v>
      </c>
    </row>
    <row r="25">
      <c r="A25" s="183" t="s">
        <v>1658</v>
      </c>
      <c r="B25" s="184">
        <f t="shared" ref="B25:P25" si="8">1438.3*2</f>
        <v>2876.6</v>
      </c>
      <c r="C25" s="166">
        <f t="shared" si="8"/>
        <v>2876.6</v>
      </c>
      <c r="D25" s="184">
        <f t="shared" si="8"/>
        <v>2876.6</v>
      </c>
      <c r="E25" s="166">
        <f t="shared" si="8"/>
        <v>2876.6</v>
      </c>
      <c r="F25" s="217">
        <f t="shared" si="8"/>
        <v>2876.6</v>
      </c>
      <c r="G25" s="217">
        <f t="shared" si="8"/>
        <v>2876.6</v>
      </c>
      <c r="H25" s="217">
        <f t="shared" si="8"/>
        <v>2876.6</v>
      </c>
      <c r="I25" s="217">
        <f t="shared" si="8"/>
        <v>2876.6</v>
      </c>
      <c r="J25" s="217">
        <f t="shared" si="8"/>
        <v>2876.6</v>
      </c>
      <c r="K25" s="217">
        <f t="shared" si="8"/>
        <v>2876.6</v>
      </c>
      <c r="L25" s="217">
        <f t="shared" si="8"/>
        <v>2876.6</v>
      </c>
      <c r="M25" s="217">
        <f t="shared" si="8"/>
        <v>2876.6</v>
      </c>
      <c r="N25" s="217">
        <f t="shared" si="8"/>
        <v>2876.6</v>
      </c>
      <c r="O25" s="217">
        <f t="shared" si="8"/>
        <v>2876.6</v>
      </c>
      <c r="P25" s="217">
        <f t="shared" si="8"/>
        <v>2876.6</v>
      </c>
    </row>
    <row r="26">
      <c r="A26" s="183" t="s">
        <v>1659</v>
      </c>
      <c r="B26" s="185">
        <f>'Amazon Sales - 521'!K233*B40</f>
        <v>12902.5</v>
      </c>
      <c r="C26" s="167">
        <f>'Amazon Sales - 621'!K249*C40</f>
        <v>23465</v>
      </c>
      <c r="D26" s="185">
        <f>'Amazon Sales - 721'!K324*D40</f>
        <v>22396.5</v>
      </c>
      <c r="E26" s="167">
        <f>'Amazon Sales - 821'!K326*E40</f>
        <v>23373</v>
      </c>
      <c r="F26" s="218">
        <f>'Amazon Sales - 821'!K326*F40</f>
        <v>12915</v>
      </c>
      <c r="G26" s="218">
        <f>'Amazon Sales - 821'!K326*G38</f>
        <v>15750</v>
      </c>
      <c r="H26" s="218">
        <f>'Amazon Sales - 821'!K326*H38</f>
        <v>20727</v>
      </c>
      <c r="I26" s="218">
        <f>'Amazon Sales - 821'!K326*I38</f>
        <v>20727</v>
      </c>
      <c r="J26" s="218">
        <f>'Amazon Sales - 821'!K326*J38</f>
        <v>12600</v>
      </c>
      <c r="K26" s="218">
        <f>'Amazon Sales - 821'!K326*K38</f>
        <v>15750</v>
      </c>
      <c r="L26" s="218">
        <f>'Amazon Sales - 821'!K326*L38</f>
        <v>21546</v>
      </c>
      <c r="M26" s="218">
        <f>'Amazon Sales - 821'!K326*M38</f>
        <v>21546</v>
      </c>
      <c r="N26" s="218">
        <f>'Amazon Sales - 821'!K326*N38</f>
        <v>21546</v>
      </c>
      <c r="O26" s="218">
        <f>'Amazon Sales - 821'!L326*O38</f>
        <v>11286</v>
      </c>
      <c r="P26" s="218">
        <f>'Amazon Sales - 821'!M326*P38</f>
        <v>0</v>
      </c>
    </row>
    <row r="27">
      <c r="A27" s="165" t="s">
        <v>1660</v>
      </c>
      <c r="B27" s="185">
        <v>4000.0</v>
      </c>
      <c r="C27" s="167">
        <v>4000.0</v>
      </c>
      <c r="D27" s="185">
        <v>4000.0</v>
      </c>
      <c r="E27" s="167">
        <v>4172.0</v>
      </c>
      <c r="F27" s="218">
        <v>4172.0</v>
      </c>
      <c r="G27" s="218"/>
      <c r="H27" s="218"/>
      <c r="I27" s="218"/>
      <c r="J27" s="218"/>
      <c r="K27" s="218"/>
      <c r="L27" s="218"/>
      <c r="M27" s="218"/>
      <c r="N27" s="218"/>
      <c r="O27" s="218"/>
      <c r="P27" s="218"/>
    </row>
    <row r="28">
      <c r="A28" s="165" t="s">
        <v>1661</v>
      </c>
      <c r="B28" s="187">
        <v>2000.0</v>
      </c>
      <c r="C28" s="188">
        <v>2000.0</v>
      </c>
      <c r="D28" s="187">
        <v>2000.0</v>
      </c>
      <c r="E28" s="188">
        <v>2000.0</v>
      </c>
      <c r="F28" s="219">
        <v>2000.0</v>
      </c>
      <c r="G28" s="219"/>
      <c r="H28" s="219"/>
      <c r="I28" s="219"/>
      <c r="J28" s="219"/>
      <c r="K28" s="219"/>
      <c r="L28" s="219"/>
      <c r="M28" s="219"/>
      <c r="N28" s="219"/>
      <c r="O28" s="219"/>
      <c r="P28" s="219"/>
    </row>
    <row r="29">
      <c r="A29" s="189" t="s">
        <v>1662</v>
      </c>
      <c r="B29" s="190">
        <f t="shared" ref="B29:E29" si="9">SUM(B24:B28)</f>
        <v>24655.7</v>
      </c>
      <c r="C29" s="190">
        <f t="shared" si="9"/>
        <v>35218.2</v>
      </c>
      <c r="D29" s="190">
        <f t="shared" si="9"/>
        <v>34149.7</v>
      </c>
      <c r="E29" s="190">
        <f t="shared" si="9"/>
        <v>38174.8</v>
      </c>
      <c r="F29" s="190">
        <f t="shared" ref="F29:P29" si="10">SUM(F24:F27)</f>
        <v>25716.8</v>
      </c>
      <c r="G29" s="190">
        <f t="shared" si="10"/>
        <v>24379.8</v>
      </c>
      <c r="H29" s="190">
        <f t="shared" si="10"/>
        <v>29356.8</v>
      </c>
      <c r="I29" s="190">
        <f t="shared" si="10"/>
        <v>29356.8</v>
      </c>
      <c r="J29" s="190">
        <f t="shared" si="10"/>
        <v>21229.8</v>
      </c>
      <c r="K29" s="190">
        <f t="shared" si="10"/>
        <v>24379.8</v>
      </c>
      <c r="L29" s="190">
        <f t="shared" si="10"/>
        <v>30175.8</v>
      </c>
      <c r="M29" s="190">
        <f t="shared" si="10"/>
        <v>30175.8</v>
      </c>
      <c r="N29" s="190">
        <f t="shared" si="10"/>
        <v>30175.8</v>
      </c>
      <c r="O29" s="190">
        <f t="shared" si="10"/>
        <v>19915.8</v>
      </c>
      <c r="P29" s="190">
        <f t="shared" si="10"/>
        <v>8629.8</v>
      </c>
    </row>
    <row r="30">
      <c r="A30" s="191"/>
      <c r="B30" s="166"/>
      <c r="C30" s="166"/>
      <c r="D30" s="166"/>
      <c r="E30" s="166"/>
      <c r="F30" s="76"/>
      <c r="G30" s="76"/>
      <c r="H30" s="76"/>
      <c r="I30" s="76"/>
      <c r="J30" s="76"/>
      <c r="K30" s="76"/>
      <c r="L30" s="76"/>
      <c r="M30" s="76"/>
      <c r="N30" s="76"/>
      <c r="O30" s="76"/>
      <c r="P30" s="76"/>
    </row>
    <row r="31">
      <c r="A31" s="192" t="s">
        <v>1663</v>
      </c>
      <c r="B31" s="193">
        <f t="shared" ref="B31:P31" si="11">B15+B16</f>
        <v>39925.43</v>
      </c>
      <c r="C31" s="193">
        <f t="shared" si="11"/>
        <v>58525.1</v>
      </c>
      <c r="D31" s="193">
        <f t="shared" si="11"/>
        <v>66105.31</v>
      </c>
      <c r="E31" s="193">
        <f t="shared" si="11"/>
        <v>69985.71</v>
      </c>
      <c r="F31" s="193">
        <f t="shared" si="11"/>
        <v>40505.64</v>
      </c>
      <c r="G31" s="193">
        <f t="shared" si="11"/>
        <v>46000</v>
      </c>
      <c r="H31" s="193">
        <f t="shared" si="11"/>
        <v>66724.54</v>
      </c>
      <c r="I31" s="193">
        <f t="shared" si="11"/>
        <v>66724.54</v>
      </c>
      <c r="J31" s="193">
        <f t="shared" si="11"/>
        <v>41505.64</v>
      </c>
      <c r="K31" s="193">
        <f t="shared" si="11"/>
        <v>44505.64</v>
      </c>
      <c r="L31" s="193">
        <f t="shared" si="11"/>
        <v>69985.71</v>
      </c>
      <c r="M31" s="193">
        <f t="shared" si="11"/>
        <v>71467.71</v>
      </c>
      <c r="N31" s="193">
        <f t="shared" si="11"/>
        <v>72467.71</v>
      </c>
      <c r="O31" s="193">
        <f t="shared" si="11"/>
        <v>75467.71</v>
      </c>
      <c r="P31" s="193">
        <f t="shared" si="11"/>
        <v>77467.71</v>
      </c>
    </row>
    <row r="32">
      <c r="A32" s="192" t="s">
        <v>1664</v>
      </c>
      <c r="B32" s="193">
        <f t="shared" ref="B32:P32" si="12">B29+B22</f>
        <v>42700.76</v>
      </c>
      <c r="C32" s="193">
        <f t="shared" si="12"/>
        <v>66564.07</v>
      </c>
      <c r="D32" s="193">
        <f t="shared" si="12"/>
        <v>70607.69</v>
      </c>
      <c r="E32" s="193">
        <f t="shared" si="12"/>
        <v>67471.61</v>
      </c>
      <c r="F32" s="193">
        <f t="shared" si="12"/>
        <v>46190.14</v>
      </c>
      <c r="G32" s="193">
        <f t="shared" si="12"/>
        <v>44853.14</v>
      </c>
      <c r="H32" s="193">
        <f t="shared" si="12"/>
        <v>65360.24</v>
      </c>
      <c r="I32" s="193">
        <f t="shared" si="12"/>
        <v>64431.24</v>
      </c>
      <c r="J32" s="193">
        <f t="shared" si="12"/>
        <v>38818.14</v>
      </c>
      <c r="K32" s="193">
        <f t="shared" si="12"/>
        <v>43468.14</v>
      </c>
      <c r="L32" s="193">
        <f t="shared" si="12"/>
        <v>57566.61</v>
      </c>
      <c r="M32" s="193">
        <f t="shared" si="12"/>
        <v>57796.61</v>
      </c>
      <c r="N32" s="193">
        <f t="shared" si="12"/>
        <v>57854.11</v>
      </c>
      <c r="O32" s="193">
        <f t="shared" si="12"/>
        <v>48054.11</v>
      </c>
      <c r="P32" s="193">
        <f t="shared" si="12"/>
        <v>37055.61</v>
      </c>
    </row>
    <row r="33">
      <c r="A33" s="191" t="s">
        <v>1665</v>
      </c>
      <c r="B33" s="194">
        <f t="shared" ref="B33:P33" si="13">(B20+B19+B18+B27+B28)/B32</f>
        <v>0.5517948627</v>
      </c>
      <c r="C33" s="173">
        <f t="shared" si="13"/>
        <v>0.5510310592</v>
      </c>
      <c r="D33" s="194">
        <f t="shared" si="13"/>
        <v>0.592690258</v>
      </c>
      <c r="E33" s="173">
        <f t="shared" si="13"/>
        <v>0.5157993117</v>
      </c>
      <c r="F33" s="220">
        <f t="shared" si="13"/>
        <v>0.5743723661</v>
      </c>
      <c r="G33" s="220">
        <f t="shared" si="13"/>
        <v>0.453888847</v>
      </c>
      <c r="H33" s="220">
        <f t="shared" si="13"/>
        <v>0.5406412216</v>
      </c>
      <c r="I33" s="220">
        <f t="shared" si="13"/>
        <v>0.5340179702</v>
      </c>
      <c r="J33" s="220">
        <f t="shared" si="13"/>
        <v>0.447170833</v>
      </c>
      <c r="K33" s="220">
        <f t="shared" si="13"/>
        <v>0.4338428099</v>
      </c>
      <c r="L33" s="220">
        <f t="shared" si="13"/>
        <v>0.4638246025</v>
      </c>
      <c r="M33" s="220">
        <f t="shared" si="13"/>
        <v>0.4619788254</v>
      </c>
      <c r="N33" s="220">
        <f t="shared" si="13"/>
        <v>0.4615196742</v>
      </c>
      <c r="O33" s="220">
        <f t="shared" si="13"/>
        <v>0.5556405061</v>
      </c>
      <c r="P33" s="220">
        <f t="shared" si="13"/>
        <v>0.7205605305</v>
      </c>
    </row>
    <row r="34">
      <c r="A34" s="165" t="s">
        <v>1666</v>
      </c>
      <c r="B34" s="194">
        <f t="shared" ref="B34:P34" si="14">(B24+B25)/B32</f>
        <v>0.1347329649</v>
      </c>
      <c r="C34" s="173">
        <f t="shared" si="14"/>
        <v>0.08643101301</v>
      </c>
      <c r="D34" s="194">
        <f t="shared" si="14"/>
        <v>0.08148120977</v>
      </c>
      <c r="E34" s="173">
        <f t="shared" si="14"/>
        <v>0.1279026838</v>
      </c>
      <c r="F34" s="220">
        <f t="shared" si="14"/>
        <v>0.1868320815</v>
      </c>
      <c r="G34" s="220">
        <f t="shared" si="14"/>
        <v>0.1924012455</v>
      </c>
      <c r="H34" s="220">
        <f t="shared" si="14"/>
        <v>0.1320343989</v>
      </c>
      <c r="I34" s="220">
        <f t="shared" si="14"/>
        <v>0.1339381331</v>
      </c>
      <c r="J34" s="220">
        <f t="shared" si="14"/>
        <v>0.2223135884</v>
      </c>
      <c r="K34" s="220">
        <f t="shared" si="14"/>
        <v>0.1985316142</v>
      </c>
      <c r="L34" s="220">
        <f t="shared" si="14"/>
        <v>0.1499098175</v>
      </c>
      <c r="M34" s="220">
        <f t="shared" si="14"/>
        <v>0.1493132556</v>
      </c>
      <c r="N34" s="220">
        <f t="shared" si="14"/>
        <v>0.1491648562</v>
      </c>
      <c r="O34" s="220">
        <f t="shared" si="14"/>
        <v>0.1795850553</v>
      </c>
      <c r="P34" s="220">
        <f t="shared" si="14"/>
        <v>0.2328878137</v>
      </c>
    </row>
    <row r="35">
      <c r="A35" s="165" t="s">
        <v>1667</v>
      </c>
      <c r="B35" s="194">
        <f t="shared" ref="B35:P35" si="15">B26/B32</f>
        <v>0.3021608983</v>
      </c>
      <c r="C35" s="173">
        <f t="shared" si="15"/>
        <v>0.3525175068</v>
      </c>
      <c r="D35" s="194">
        <f t="shared" si="15"/>
        <v>0.317196328</v>
      </c>
      <c r="E35" s="173">
        <f t="shared" si="15"/>
        <v>0.3464123651</v>
      </c>
      <c r="F35" s="220">
        <f t="shared" si="15"/>
        <v>0.2796051278</v>
      </c>
      <c r="G35" s="220">
        <f t="shared" si="15"/>
        <v>0.3511459844</v>
      </c>
      <c r="H35" s="220">
        <f t="shared" si="15"/>
        <v>0.3171193986</v>
      </c>
      <c r="I35" s="220">
        <f t="shared" si="15"/>
        <v>0.3216917756</v>
      </c>
      <c r="J35" s="220">
        <f t="shared" si="15"/>
        <v>0.3245905136</v>
      </c>
      <c r="K35" s="220">
        <f t="shared" si="15"/>
        <v>0.3623343442</v>
      </c>
      <c r="L35" s="220">
        <f t="shared" si="15"/>
        <v>0.3742794651</v>
      </c>
      <c r="M35" s="220">
        <f t="shared" si="15"/>
        <v>0.3727900304</v>
      </c>
      <c r="N35" s="220">
        <f t="shared" si="15"/>
        <v>0.3724195221</v>
      </c>
      <c r="O35" s="220">
        <f t="shared" si="15"/>
        <v>0.234860244</v>
      </c>
      <c r="P35" s="220">
        <f t="shared" si="15"/>
        <v>0</v>
      </c>
    </row>
    <row r="36">
      <c r="A36" s="196" t="s">
        <v>331</v>
      </c>
      <c r="B36" s="196">
        <f t="shared" ref="B36:P36" si="16">B31-B32</f>
        <v>-2775.33</v>
      </c>
      <c r="C36" s="196">
        <f t="shared" si="16"/>
        <v>-8038.97</v>
      </c>
      <c r="D36" s="196">
        <f t="shared" si="16"/>
        <v>-4502.38</v>
      </c>
      <c r="E36" s="196">
        <f t="shared" si="16"/>
        <v>2514.1</v>
      </c>
      <c r="F36" s="196">
        <f t="shared" si="16"/>
        <v>-5684.5</v>
      </c>
      <c r="G36" s="196">
        <f t="shared" si="16"/>
        <v>1146.86</v>
      </c>
      <c r="H36" s="196">
        <f t="shared" si="16"/>
        <v>1364.3</v>
      </c>
      <c r="I36" s="196">
        <f t="shared" si="16"/>
        <v>2293.3</v>
      </c>
      <c r="J36" s="196">
        <f t="shared" si="16"/>
        <v>2687.5</v>
      </c>
      <c r="K36" s="196">
        <f t="shared" si="16"/>
        <v>1037.5</v>
      </c>
      <c r="L36" s="196">
        <f t="shared" si="16"/>
        <v>12419.1</v>
      </c>
      <c r="M36" s="196">
        <f t="shared" si="16"/>
        <v>13671.1</v>
      </c>
      <c r="N36" s="196">
        <f t="shared" si="16"/>
        <v>14613.6</v>
      </c>
      <c r="O36" s="196">
        <f t="shared" si="16"/>
        <v>27413.6</v>
      </c>
      <c r="P36" s="196">
        <f t="shared" si="16"/>
        <v>40412.1</v>
      </c>
    </row>
    <row r="37">
      <c r="A37" s="76"/>
      <c r="B37" s="76"/>
      <c r="C37" s="76"/>
      <c r="D37" s="76"/>
      <c r="E37" s="76"/>
      <c r="F37" s="76"/>
      <c r="G37" s="76"/>
      <c r="H37" s="76"/>
      <c r="I37" s="76"/>
      <c r="J37" s="76"/>
      <c r="K37" s="76"/>
      <c r="L37" s="76"/>
      <c r="M37" s="76"/>
      <c r="N37" s="76"/>
      <c r="O37" s="76"/>
      <c r="P37" s="76"/>
    </row>
    <row r="38">
      <c r="A38" s="165" t="s">
        <v>1668</v>
      </c>
      <c r="B38" s="197">
        <v>355.0</v>
      </c>
      <c r="C38" s="183">
        <v>664.0</v>
      </c>
      <c r="D38" s="197">
        <v>658.0</v>
      </c>
      <c r="E38" s="183">
        <v>684.0</v>
      </c>
      <c r="F38" s="222">
        <v>400.0</v>
      </c>
      <c r="G38" s="222">
        <v>500.0</v>
      </c>
      <c r="H38" s="223">
        <v>658.0</v>
      </c>
      <c r="I38" s="223">
        <v>658.0</v>
      </c>
      <c r="J38" s="222">
        <v>400.0</v>
      </c>
      <c r="K38" s="222">
        <v>500.0</v>
      </c>
      <c r="L38" s="224">
        <v>684.0</v>
      </c>
      <c r="M38" s="224">
        <v>684.0</v>
      </c>
      <c r="N38" s="224">
        <v>684.0</v>
      </c>
      <c r="O38" s="224">
        <v>684.0</v>
      </c>
      <c r="P38" s="224">
        <v>684.0</v>
      </c>
    </row>
    <row r="39">
      <c r="A39" s="165" t="s">
        <v>1669</v>
      </c>
      <c r="B39" s="198">
        <v>42.0</v>
      </c>
      <c r="C39" s="165">
        <v>58.0</v>
      </c>
      <c r="D39" s="198">
        <v>53.0</v>
      </c>
      <c r="E39" s="165">
        <v>58.0</v>
      </c>
      <c r="F39" s="222">
        <v>10.0</v>
      </c>
      <c r="G39" s="222">
        <v>10.0</v>
      </c>
      <c r="H39" s="222">
        <v>58.0</v>
      </c>
      <c r="I39" s="222">
        <v>58.0</v>
      </c>
      <c r="J39" s="222">
        <v>20.0</v>
      </c>
      <c r="K39" s="222">
        <v>20.0</v>
      </c>
      <c r="L39" s="222">
        <v>60.0</v>
      </c>
      <c r="M39" s="222">
        <v>80.0</v>
      </c>
      <c r="N39" s="222">
        <v>85.0</v>
      </c>
      <c r="O39" s="222">
        <v>125.0</v>
      </c>
      <c r="P39" s="222">
        <v>150.0</v>
      </c>
    </row>
    <row r="40">
      <c r="A40" s="231" t="s">
        <v>1670</v>
      </c>
      <c r="B40" s="232">
        <f t="shared" ref="B40:P40" si="17">SUM(B38:B39)</f>
        <v>397</v>
      </c>
      <c r="C40" s="232">
        <f t="shared" si="17"/>
        <v>722</v>
      </c>
      <c r="D40" s="232">
        <f t="shared" si="17"/>
        <v>711</v>
      </c>
      <c r="E40" s="232">
        <f t="shared" si="17"/>
        <v>742</v>
      </c>
      <c r="F40" s="233">
        <f t="shared" si="17"/>
        <v>410</v>
      </c>
      <c r="G40" s="233">
        <f t="shared" si="17"/>
        <v>510</v>
      </c>
      <c r="H40" s="233">
        <f t="shared" si="17"/>
        <v>716</v>
      </c>
      <c r="I40" s="233">
        <f t="shared" si="17"/>
        <v>716</v>
      </c>
      <c r="J40" s="233">
        <f t="shared" si="17"/>
        <v>420</v>
      </c>
      <c r="K40" s="233">
        <f t="shared" si="17"/>
        <v>520</v>
      </c>
      <c r="L40" s="233">
        <f t="shared" si="17"/>
        <v>744</v>
      </c>
      <c r="M40" s="233">
        <f t="shared" si="17"/>
        <v>764</v>
      </c>
      <c r="N40" s="233">
        <f t="shared" si="17"/>
        <v>769</v>
      </c>
      <c r="O40" s="233">
        <f t="shared" si="17"/>
        <v>809</v>
      </c>
      <c r="P40" s="233">
        <f t="shared" si="17"/>
        <v>834</v>
      </c>
    </row>
    <row r="41">
      <c r="A41" s="191"/>
      <c r="B41" s="167"/>
      <c r="C41" s="167"/>
      <c r="D41" s="167"/>
      <c r="E41" s="167"/>
      <c r="F41" s="76"/>
      <c r="G41" s="76"/>
      <c r="H41" s="76"/>
      <c r="I41" s="76"/>
      <c r="J41" s="76"/>
      <c r="K41" s="76"/>
      <c r="L41" s="76"/>
      <c r="M41" s="76"/>
      <c r="N41" s="76"/>
      <c r="O41" s="76"/>
      <c r="P41" s="76"/>
    </row>
    <row r="42">
      <c r="A42" s="165" t="s">
        <v>1671</v>
      </c>
      <c r="B42" s="185">
        <f t="shared" ref="B42:P42" si="18">B15/B38</f>
        <v>99.58712676</v>
      </c>
      <c r="C42" s="167">
        <f t="shared" si="18"/>
        <v>78.79231928</v>
      </c>
      <c r="D42" s="185">
        <f t="shared" si="18"/>
        <v>91.49930091</v>
      </c>
      <c r="E42" s="167">
        <f t="shared" si="18"/>
        <v>92.78904971</v>
      </c>
      <c r="F42" s="218">
        <f t="shared" si="18"/>
        <v>98.7641</v>
      </c>
      <c r="G42" s="218">
        <f t="shared" si="18"/>
        <v>90</v>
      </c>
      <c r="H42" s="218">
        <f t="shared" si="18"/>
        <v>91.49930091</v>
      </c>
      <c r="I42" s="218">
        <f t="shared" si="18"/>
        <v>91.49930091</v>
      </c>
      <c r="J42" s="218">
        <f t="shared" si="18"/>
        <v>98.7641</v>
      </c>
      <c r="K42" s="218">
        <f t="shared" si="18"/>
        <v>85.01128</v>
      </c>
      <c r="L42" s="218">
        <f t="shared" si="18"/>
        <v>92.78904971</v>
      </c>
      <c r="M42" s="218">
        <f t="shared" si="18"/>
        <v>92.78904971</v>
      </c>
      <c r="N42" s="218">
        <f t="shared" si="18"/>
        <v>92.78904971</v>
      </c>
      <c r="O42" s="218">
        <f t="shared" si="18"/>
        <v>92.78904971</v>
      </c>
      <c r="P42" s="218">
        <f t="shared" si="18"/>
        <v>92.78904971</v>
      </c>
    </row>
    <row r="43">
      <c r="A43" s="165" t="s">
        <v>1672</v>
      </c>
      <c r="B43" s="185">
        <f t="shared" ref="B43:P43" si="19">B16/B39</f>
        <v>108.8571429</v>
      </c>
      <c r="C43" s="167">
        <f t="shared" si="19"/>
        <v>107.0172414</v>
      </c>
      <c r="D43" s="185">
        <f t="shared" si="19"/>
        <v>111.2975472</v>
      </c>
      <c r="E43" s="167">
        <f t="shared" si="19"/>
        <v>112.3793103</v>
      </c>
      <c r="F43" s="218">
        <f t="shared" si="19"/>
        <v>100</v>
      </c>
      <c r="G43" s="218">
        <f t="shared" si="19"/>
        <v>100</v>
      </c>
      <c r="H43" s="218">
        <f t="shared" si="19"/>
        <v>112.3793103</v>
      </c>
      <c r="I43" s="218">
        <f t="shared" si="19"/>
        <v>112.3793103</v>
      </c>
      <c r="J43" s="218">
        <f t="shared" si="19"/>
        <v>100</v>
      </c>
      <c r="K43" s="218">
        <f t="shared" si="19"/>
        <v>100</v>
      </c>
      <c r="L43" s="218">
        <f t="shared" si="19"/>
        <v>108.6333333</v>
      </c>
      <c r="M43" s="218">
        <f t="shared" si="19"/>
        <v>100</v>
      </c>
      <c r="N43" s="218">
        <f t="shared" si="19"/>
        <v>105.8823529</v>
      </c>
      <c r="O43" s="218">
        <f t="shared" si="19"/>
        <v>96</v>
      </c>
      <c r="P43" s="218">
        <f t="shared" si="19"/>
        <v>93.33333333</v>
      </c>
    </row>
    <row r="44">
      <c r="A44" s="191"/>
      <c r="B44" s="166"/>
      <c r="C44" s="166"/>
      <c r="D44" s="166"/>
      <c r="E44" s="167"/>
      <c r="F44" s="76"/>
      <c r="G44" s="76"/>
      <c r="H44" s="76"/>
      <c r="I44" s="76"/>
      <c r="J44" s="76"/>
      <c r="K44" s="76"/>
      <c r="L44" s="76"/>
      <c r="M44" s="76"/>
      <c r="N44" s="76"/>
      <c r="O44" s="76"/>
      <c r="P44" s="76"/>
    </row>
    <row r="45">
      <c r="A45" s="165" t="s">
        <v>1673</v>
      </c>
      <c r="B45" s="184">
        <f t="shared" ref="B45:P45" si="20">(B18+B19+B27)/B38</f>
        <v>56.86495775</v>
      </c>
      <c r="C45" s="166">
        <f t="shared" si="20"/>
        <v>47.46667169</v>
      </c>
      <c r="D45" s="184">
        <f t="shared" si="20"/>
        <v>54.87452888</v>
      </c>
      <c r="E45" s="166">
        <f t="shared" si="20"/>
        <v>41.48071637</v>
      </c>
      <c r="F45" s="217">
        <f t="shared" si="20"/>
        <v>61.32585</v>
      </c>
      <c r="G45" s="217">
        <f t="shared" si="20"/>
        <v>40.71668</v>
      </c>
      <c r="H45" s="217">
        <f t="shared" si="20"/>
        <v>46.97179331</v>
      </c>
      <c r="I45" s="217">
        <f t="shared" si="20"/>
        <v>46.97179331</v>
      </c>
      <c r="J45" s="217">
        <f t="shared" si="20"/>
        <v>40.89585</v>
      </c>
      <c r="K45" s="217">
        <f t="shared" si="20"/>
        <v>36.71668</v>
      </c>
      <c r="L45" s="217">
        <f t="shared" si="20"/>
        <v>35.38130117</v>
      </c>
      <c r="M45" s="217">
        <f t="shared" si="20"/>
        <v>35.38130117</v>
      </c>
      <c r="N45" s="217">
        <f t="shared" si="20"/>
        <v>35.38130117</v>
      </c>
      <c r="O45" s="217">
        <f t="shared" si="20"/>
        <v>35.38130117</v>
      </c>
      <c r="P45" s="217">
        <f t="shared" si="20"/>
        <v>35.38130117</v>
      </c>
    </row>
    <row r="46">
      <c r="A46" s="165" t="s">
        <v>1674</v>
      </c>
      <c r="B46" s="184">
        <f t="shared" ref="B46:P46" si="21">(B20+B28)/B39</f>
        <v>80.35714286</v>
      </c>
      <c r="C46" s="166">
        <f t="shared" si="21"/>
        <v>88.98275862</v>
      </c>
      <c r="D46" s="184">
        <f t="shared" si="21"/>
        <v>108.3216981</v>
      </c>
      <c r="E46" s="166">
        <f t="shared" si="21"/>
        <v>110.8448276</v>
      </c>
      <c r="F46" s="217">
        <f t="shared" si="21"/>
        <v>200</v>
      </c>
      <c r="G46" s="217">
        <f t="shared" si="21"/>
        <v>0</v>
      </c>
      <c r="H46" s="217">
        <f t="shared" si="21"/>
        <v>76.36206897</v>
      </c>
      <c r="I46" s="217">
        <f t="shared" si="21"/>
        <v>60.34482759</v>
      </c>
      <c r="J46" s="217">
        <f t="shared" si="21"/>
        <v>50</v>
      </c>
      <c r="K46" s="217">
        <f t="shared" si="21"/>
        <v>25</v>
      </c>
      <c r="L46" s="217">
        <f t="shared" si="21"/>
        <v>41.66666667</v>
      </c>
      <c r="M46" s="217">
        <f t="shared" si="21"/>
        <v>31.25</v>
      </c>
      <c r="N46" s="217">
        <f t="shared" si="21"/>
        <v>29.41176471</v>
      </c>
      <c r="O46" s="217">
        <f t="shared" si="21"/>
        <v>20</v>
      </c>
      <c r="P46" s="217">
        <f t="shared" si="21"/>
        <v>16.66666667</v>
      </c>
    </row>
    <row r="47">
      <c r="A47" s="76"/>
      <c r="B47" s="76"/>
      <c r="C47" s="76"/>
      <c r="D47" s="76"/>
      <c r="E47" s="76"/>
      <c r="F47" s="76"/>
      <c r="G47" s="76"/>
      <c r="H47" s="76"/>
      <c r="I47" s="76"/>
      <c r="J47" s="76"/>
      <c r="K47" s="76"/>
      <c r="L47" s="76"/>
      <c r="M47" s="76"/>
      <c r="N47" s="76"/>
      <c r="O47" s="76"/>
      <c r="P47" s="76"/>
    </row>
    <row r="48">
      <c r="A48" s="76"/>
      <c r="B48" s="76"/>
      <c r="C48" s="76"/>
      <c r="D48" s="76"/>
      <c r="E48" s="76"/>
      <c r="F48" s="76"/>
      <c r="G48" s="76"/>
      <c r="H48" s="76"/>
      <c r="I48" s="76"/>
      <c r="J48" s="76"/>
      <c r="K48" s="76"/>
      <c r="L48" s="76"/>
      <c r="M48" s="76"/>
      <c r="N48" s="76"/>
      <c r="O48" s="76"/>
      <c r="P48" s="76"/>
    </row>
    <row r="49">
      <c r="A49" s="76"/>
      <c r="B49" s="76"/>
      <c r="C49" s="76"/>
      <c r="D49" s="202" t="s">
        <v>1675</v>
      </c>
      <c r="E49" s="203">
        <f t="shared" ref="E49:P49" si="22">E40/30</f>
        <v>24.73333333</v>
      </c>
      <c r="F49" s="203">
        <f t="shared" si="22"/>
        <v>13.66666667</v>
      </c>
      <c r="G49" s="203">
        <f t="shared" si="22"/>
        <v>17</v>
      </c>
      <c r="H49" s="203">
        <f t="shared" si="22"/>
        <v>23.86666667</v>
      </c>
      <c r="I49" s="203">
        <f t="shared" si="22"/>
        <v>23.86666667</v>
      </c>
      <c r="J49" s="203">
        <f t="shared" si="22"/>
        <v>14</v>
      </c>
      <c r="K49" s="203">
        <f t="shared" si="22"/>
        <v>17.33333333</v>
      </c>
      <c r="L49" s="203">
        <f t="shared" si="22"/>
        <v>24.8</v>
      </c>
      <c r="M49" s="203">
        <f t="shared" si="22"/>
        <v>25.46666667</v>
      </c>
      <c r="N49" s="203">
        <f t="shared" si="22"/>
        <v>25.63333333</v>
      </c>
      <c r="O49" s="203">
        <f t="shared" si="22"/>
        <v>26.96666667</v>
      </c>
      <c r="P49" s="203">
        <f t="shared" si="22"/>
        <v>27.8</v>
      </c>
    </row>
    <row r="50">
      <c r="A50" s="76"/>
      <c r="B50" s="76"/>
      <c r="C50" s="76"/>
      <c r="D50" s="76"/>
      <c r="E50" s="76"/>
      <c r="F50" s="76"/>
      <c r="G50" s="76"/>
      <c r="H50" s="76"/>
      <c r="I50" s="76"/>
      <c r="J50" s="76"/>
      <c r="K50" s="76"/>
      <c r="L50" s="76"/>
      <c r="M50" s="76"/>
      <c r="N50" s="76"/>
      <c r="O50" s="76"/>
      <c r="P50" s="76"/>
    </row>
    <row r="51">
      <c r="A51" s="76"/>
      <c r="B51" s="76"/>
      <c r="C51" s="76"/>
      <c r="D51" s="76"/>
      <c r="E51" s="76"/>
      <c r="F51" s="76"/>
      <c r="G51" s="76"/>
      <c r="H51" s="76"/>
      <c r="I51" s="76"/>
      <c r="J51" s="76"/>
      <c r="K51" s="76"/>
      <c r="L51" s="76"/>
      <c r="M51" s="76"/>
      <c r="N51" s="76"/>
      <c r="O51" s="76"/>
      <c r="P51" s="76"/>
    </row>
    <row r="52">
      <c r="A52" s="76"/>
      <c r="B52" s="76"/>
      <c r="C52" s="76"/>
      <c r="D52" s="76"/>
      <c r="E52" s="76"/>
      <c r="F52" s="76"/>
      <c r="G52" s="76"/>
      <c r="H52" s="76"/>
      <c r="I52" s="76"/>
      <c r="J52" s="76"/>
      <c r="K52" s="76"/>
      <c r="L52" s="76"/>
      <c r="M52" s="76"/>
      <c r="N52" s="76"/>
      <c r="O52" s="76"/>
      <c r="P52" s="76"/>
    </row>
    <row r="53">
      <c r="A53" s="76"/>
      <c r="B53" s="76"/>
      <c r="C53" s="76"/>
      <c r="D53" s="76"/>
      <c r="E53" s="76"/>
      <c r="F53" s="76"/>
      <c r="G53" s="76"/>
      <c r="H53" s="76"/>
      <c r="I53" s="76"/>
      <c r="J53" s="76"/>
      <c r="K53" s="76"/>
      <c r="L53" s="76"/>
      <c r="M53" s="76"/>
      <c r="N53" s="76"/>
      <c r="O53" s="76"/>
      <c r="P53" s="76"/>
    </row>
    <row r="54">
      <c r="A54" s="76"/>
      <c r="B54" s="76"/>
      <c r="C54" s="76"/>
      <c r="D54" s="76"/>
      <c r="E54" s="76"/>
      <c r="F54" s="76"/>
      <c r="G54" s="76"/>
      <c r="H54" s="76"/>
      <c r="I54" s="76"/>
      <c r="J54" s="76"/>
      <c r="K54" s="76"/>
      <c r="L54" s="76"/>
      <c r="M54" s="76"/>
      <c r="N54" s="76"/>
      <c r="O54" s="76"/>
      <c r="P54" s="76"/>
    </row>
    <row r="55">
      <c r="A55" s="76"/>
      <c r="B55" s="76"/>
      <c r="C55" s="76"/>
      <c r="D55" s="76"/>
      <c r="E55" s="76"/>
      <c r="F55" s="76"/>
      <c r="G55" s="76"/>
      <c r="H55" s="76"/>
      <c r="I55" s="76"/>
      <c r="J55" s="76"/>
      <c r="K55" s="76"/>
      <c r="L55" s="76"/>
      <c r="M55" s="76"/>
      <c r="N55" s="76"/>
      <c r="O55" s="76"/>
      <c r="P55" s="76"/>
    </row>
    <row r="56">
      <c r="A56" s="76"/>
      <c r="B56" s="76"/>
      <c r="C56" s="76"/>
      <c r="D56" s="76"/>
      <c r="E56" s="76"/>
      <c r="F56" s="76"/>
      <c r="G56" s="76"/>
      <c r="H56" s="76"/>
      <c r="I56" s="76"/>
      <c r="J56" s="76"/>
      <c r="K56" s="76"/>
      <c r="L56" s="76"/>
      <c r="M56" s="76"/>
      <c r="N56" s="76"/>
      <c r="O56" s="76"/>
      <c r="P56" s="76"/>
    </row>
    <row r="57">
      <c r="A57" s="76"/>
      <c r="B57" s="76"/>
      <c r="C57" s="76"/>
      <c r="D57" s="76"/>
      <c r="E57" s="76"/>
      <c r="F57" s="76"/>
      <c r="G57" s="76"/>
      <c r="H57" s="76"/>
      <c r="I57" s="76"/>
      <c r="J57" s="76"/>
      <c r="K57" s="76"/>
      <c r="L57" s="76"/>
      <c r="M57" s="76"/>
      <c r="N57" s="76"/>
      <c r="O57" s="76"/>
      <c r="P57" s="76"/>
    </row>
    <row r="58">
      <c r="A58" s="76"/>
      <c r="B58" s="76"/>
      <c r="C58" s="76"/>
      <c r="D58" s="76"/>
      <c r="E58" s="76"/>
      <c r="F58" s="76"/>
      <c r="G58" s="76"/>
      <c r="H58" s="76"/>
      <c r="I58" s="76"/>
      <c r="J58" s="76"/>
      <c r="K58" s="76"/>
      <c r="L58" s="76"/>
      <c r="M58" s="76"/>
      <c r="N58" s="76"/>
      <c r="O58" s="76"/>
      <c r="P58" s="76"/>
    </row>
    <row r="59">
      <c r="A59" s="76"/>
      <c r="B59" s="76"/>
      <c r="C59" s="76"/>
      <c r="D59" s="76"/>
      <c r="E59" s="76"/>
      <c r="F59" s="76"/>
      <c r="G59" s="76"/>
      <c r="H59" s="76"/>
      <c r="I59" s="76"/>
      <c r="J59" s="76"/>
      <c r="K59" s="76"/>
      <c r="L59" s="76"/>
      <c r="M59" s="76"/>
      <c r="N59" s="76"/>
      <c r="O59" s="76"/>
      <c r="P59" s="76"/>
    </row>
    <row r="60">
      <c r="A60" s="76"/>
      <c r="B60" s="76"/>
      <c r="C60" s="76"/>
      <c r="D60" s="76"/>
      <c r="E60" s="76"/>
      <c r="F60" s="76"/>
      <c r="G60" s="76"/>
      <c r="H60" s="76"/>
      <c r="I60" s="76"/>
      <c r="J60" s="76"/>
      <c r="K60" s="76"/>
      <c r="L60" s="76"/>
      <c r="M60" s="76"/>
      <c r="N60" s="76"/>
      <c r="O60" s="76"/>
      <c r="P60" s="76"/>
    </row>
    <row r="61">
      <c r="A61" s="76"/>
      <c r="B61" s="76"/>
      <c r="C61" s="76"/>
      <c r="D61" s="76"/>
      <c r="E61" s="76"/>
      <c r="F61" s="76"/>
      <c r="G61" s="76"/>
      <c r="H61" s="76"/>
      <c r="I61" s="76"/>
      <c r="J61" s="76"/>
      <c r="K61" s="76"/>
      <c r="L61" s="76"/>
      <c r="M61" s="76"/>
      <c r="N61" s="76"/>
      <c r="O61" s="76"/>
      <c r="P61" s="76"/>
    </row>
    <row r="62">
      <c r="A62" s="76"/>
      <c r="B62" s="76"/>
      <c r="C62" s="76"/>
      <c r="D62" s="76"/>
      <c r="E62" s="76"/>
      <c r="F62" s="76"/>
      <c r="G62" s="76"/>
      <c r="H62" s="76"/>
      <c r="I62" s="76"/>
      <c r="J62" s="76"/>
      <c r="K62" s="76"/>
      <c r="L62" s="76"/>
      <c r="M62" s="76"/>
      <c r="N62" s="76"/>
      <c r="O62" s="76"/>
      <c r="P62" s="76"/>
    </row>
    <row r="63">
      <c r="A63" s="76"/>
      <c r="B63" s="76"/>
      <c r="C63" s="76"/>
      <c r="D63" s="76"/>
      <c r="E63" s="76"/>
      <c r="F63" s="76"/>
      <c r="G63" s="76"/>
      <c r="H63" s="76"/>
      <c r="I63" s="76"/>
      <c r="J63" s="76"/>
      <c r="K63" s="76"/>
      <c r="L63" s="76"/>
      <c r="M63" s="76"/>
      <c r="N63" s="76"/>
      <c r="O63" s="76"/>
      <c r="P63" s="76"/>
    </row>
    <row r="64">
      <c r="A64" s="76"/>
      <c r="B64" s="76"/>
      <c r="C64" s="76"/>
      <c r="D64" s="76"/>
      <c r="E64" s="76"/>
      <c r="F64" s="76"/>
      <c r="G64" s="76"/>
      <c r="H64" s="76"/>
      <c r="I64" s="76"/>
      <c r="J64" s="76"/>
      <c r="K64" s="76"/>
      <c r="L64" s="76"/>
      <c r="M64" s="76"/>
      <c r="N64" s="76"/>
      <c r="O64" s="76"/>
      <c r="P64" s="76"/>
    </row>
    <row r="65">
      <c r="A65" s="76"/>
      <c r="B65" s="76"/>
      <c r="C65" s="76"/>
      <c r="D65" s="76"/>
      <c r="E65" s="76"/>
      <c r="F65" s="76"/>
      <c r="G65" s="76"/>
      <c r="H65" s="76"/>
      <c r="I65" s="76"/>
      <c r="J65" s="76"/>
      <c r="K65" s="76"/>
      <c r="L65" s="76"/>
      <c r="M65" s="76"/>
      <c r="N65" s="76"/>
      <c r="O65" s="76"/>
      <c r="P65" s="76"/>
    </row>
    <row r="66">
      <c r="A66" s="76"/>
      <c r="B66" s="76"/>
      <c r="C66" s="76"/>
      <c r="D66" s="76"/>
      <c r="E66" s="76"/>
      <c r="F66" s="76"/>
      <c r="G66" s="76"/>
      <c r="H66" s="76"/>
      <c r="I66" s="76"/>
      <c r="J66" s="76"/>
      <c r="K66" s="76"/>
      <c r="L66" s="76"/>
      <c r="M66" s="76"/>
      <c r="N66" s="76"/>
      <c r="O66" s="76"/>
      <c r="P66" s="76"/>
    </row>
    <row r="67">
      <c r="A67" s="76"/>
      <c r="B67" s="76"/>
      <c r="C67" s="76"/>
      <c r="D67" s="76"/>
      <c r="E67" s="76"/>
      <c r="F67" s="76"/>
      <c r="G67" s="76"/>
      <c r="H67" s="76"/>
      <c r="I67" s="76"/>
      <c r="J67" s="76"/>
      <c r="K67" s="76"/>
      <c r="L67" s="76"/>
      <c r="M67" s="76"/>
      <c r="N67" s="76"/>
      <c r="O67" s="76"/>
      <c r="P67" s="76"/>
    </row>
    <row r="68">
      <c r="A68" s="76"/>
      <c r="B68" s="76"/>
      <c r="C68" s="76"/>
      <c r="D68" s="76"/>
      <c r="E68" s="76"/>
      <c r="F68" s="76"/>
      <c r="G68" s="76"/>
      <c r="H68" s="76"/>
      <c r="I68" s="76"/>
      <c r="J68" s="76"/>
      <c r="K68" s="76"/>
      <c r="L68" s="76"/>
      <c r="M68" s="76"/>
      <c r="N68" s="76"/>
      <c r="O68" s="76"/>
      <c r="P68" s="76"/>
    </row>
    <row r="69">
      <c r="A69" s="76"/>
      <c r="B69" s="76"/>
      <c r="C69" s="76"/>
      <c r="D69" s="76"/>
      <c r="E69" s="76"/>
      <c r="F69" s="76"/>
      <c r="G69" s="76"/>
      <c r="H69" s="76"/>
      <c r="I69" s="76"/>
      <c r="J69" s="76"/>
      <c r="K69" s="76"/>
      <c r="L69" s="76"/>
      <c r="M69" s="76"/>
      <c r="N69" s="76"/>
      <c r="O69" s="76"/>
      <c r="P69" s="76"/>
    </row>
    <row r="70">
      <c r="A70" s="76"/>
      <c r="B70" s="76"/>
      <c r="C70" s="76"/>
      <c r="D70" s="76"/>
      <c r="E70" s="76"/>
      <c r="F70" s="76"/>
      <c r="G70" s="76"/>
      <c r="H70" s="76"/>
      <c r="I70" s="76"/>
      <c r="J70" s="76"/>
      <c r="K70" s="76"/>
      <c r="L70" s="76"/>
      <c r="M70" s="76"/>
      <c r="N70" s="76"/>
      <c r="O70" s="76"/>
      <c r="P70" s="76"/>
    </row>
    <row r="71">
      <c r="A71" s="76"/>
      <c r="B71" s="76"/>
      <c r="C71" s="76"/>
      <c r="D71" s="76"/>
      <c r="E71" s="76"/>
      <c r="F71" s="76"/>
      <c r="G71" s="76"/>
      <c r="H71" s="76"/>
      <c r="I71" s="76"/>
      <c r="J71" s="76"/>
      <c r="K71" s="76"/>
      <c r="L71" s="76"/>
      <c r="M71" s="76"/>
      <c r="N71" s="76"/>
      <c r="O71" s="76"/>
      <c r="P71" s="76"/>
    </row>
    <row r="72">
      <c r="A72" s="76"/>
      <c r="B72" s="76"/>
      <c r="C72" s="76"/>
      <c r="D72" s="76"/>
      <c r="E72" s="76"/>
      <c r="F72" s="76"/>
      <c r="G72" s="76"/>
      <c r="H72" s="76"/>
      <c r="I72" s="76"/>
      <c r="J72" s="76"/>
      <c r="K72" s="76"/>
      <c r="L72" s="76"/>
      <c r="M72" s="76"/>
      <c r="N72" s="76"/>
      <c r="O72" s="76"/>
      <c r="P72" s="76"/>
    </row>
    <row r="73">
      <c r="A73" s="76"/>
      <c r="B73" s="76"/>
      <c r="C73" s="76"/>
      <c r="D73" s="76"/>
      <c r="E73" s="76"/>
      <c r="F73" s="76"/>
      <c r="G73" s="76"/>
      <c r="H73" s="76"/>
      <c r="I73" s="76"/>
      <c r="J73" s="76"/>
      <c r="K73" s="76"/>
      <c r="L73" s="76"/>
      <c r="M73" s="76"/>
      <c r="N73" s="76"/>
      <c r="O73" s="76"/>
      <c r="P73" s="76"/>
    </row>
    <row r="74">
      <c r="A74" s="76"/>
      <c r="B74" s="76"/>
      <c r="C74" s="76"/>
      <c r="D74" s="76"/>
      <c r="E74" s="76"/>
      <c r="F74" s="76"/>
      <c r="G74" s="76"/>
      <c r="H74" s="76"/>
      <c r="I74" s="76"/>
      <c r="J74" s="76"/>
      <c r="K74" s="76"/>
      <c r="L74" s="76"/>
      <c r="M74" s="76"/>
      <c r="N74" s="76"/>
      <c r="O74" s="76"/>
      <c r="P74" s="76"/>
    </row>
    <row r="75">
      <c r="A75" s="76"/>
      <c r="B75" s="76"/>
      <c r="C75" s="76"/>
      <c r="D75" s="76"/>
      <c r="E75" s="76"/>
      <c r="F75" s="76"/>
      <c r="G75" s="76"/>
      <c r="H75" s="76"/>
      <c r="I75" s="76"/>
      <c r="J75" s="76"/>
      <c r="K75" s="76"/>
      <c r="L75" s="76"/>
      <c r="M75" s="76"/>
      <c r="N75" s="76"/>
      <c r="O75" s="76"/>
      <c r="P75" s="76"/>
    </row>
    <row r="76">
      <c r="A76" s="76"/>
      <c r="B76" s="76"/>
      <c r="C76" s="76"/>
      <c r="D76" s="76"/>
      <c r="E76" s="76"/>
      <c r="F76" s="76"/>
      <c r="G76" s="76"/>
      <c r="H76" s="76"/>
      <c r="I76" s="76"/>
      <c r="J76" s="76"/>
      <c r="K76" s="76"/>
      <c r="L76" s="76"/>
      <c r="M76" s="76"/>
      <c r="N76" s="76"/>
      <c r="O76" s="76"/>
      <c r="P76" s="76"/>
    </row>
    <row r="77">
      <c r="A77" s="76"/>
      <c r="B77" s="76"/>
      <c r="C77" s="76"/>
      <c r="D77" s="76"/>
      <c r="E77" s="76"/>
      <c r="F77" s="76"/>
      <c r="G77" s="76"/>
      <c r="H77" s="76"/>
      <c r="I77" s="76"/>
      <c r="J77" s="76"/>
      <c r="K77" s="76"/>
      <c r="L77" s="76"/>
      <c r="M77" s="76"/>
      <c r="N77" s="76"/>
      <c r="O77" s="76"/>
      <c r="P77" s="76"/>
    </row>
    <row r="78">
      <c r="A78" s="76"/>
      <c r="B78" s="76"/>
      <c r="C78" s="76"/>
      <c r="D78" s="76"/>
      <c r="E78" s="76"/>
      <c r="F78" s="76"/>
      <c r="G78" s="76"/>
      <c r="H78" s="76"/>
      <c r="I78" s="76"/>
      <c r="J78" s="76"/>
      <c r="K78" s="76"/>
      <c r="L78" s="76"/>
      <c r="M78" s="76"/>
      <c r="N78" s="76"/>
      <c r="O78" s="76"/>
      <c r="P78" s="76"/>
    </row>
    <row r="79">
      <c r="A79" s="76"/>
      <c r="B79" s="76"/>
      <c r="C79" s="76"/>
      <c r="D79" s="76"/>
      <c r="E79" s="76"/>
      <c r="F79" s="76"/>
      <c r="G79" s="76"/>
      <c r="H79" s="76"/>
      <c r="I79" s="76"/>
      <c r="J79" s="76"/>
      <c r="K79" s="76"/>
      <c r="L79" s="76"/>
      <c r="M79" s="76"/>
      <c r="N79" s="76"/>
      <c r="O79" s="76"/>
      <c r="P79" s="76"/>
    </row>
    <row r="80">
      <c r="A80" s="76"/>
      <c r="B80" s="76"/>
      <c r="C80" s="76"/>
      <c r="D80" s="76"/>
      <c r="E80" s="76"/>
      <c r="F80" s="76"/>
      <c r="G80" s="76"/>
      <c r="H80" s="76"/>
      <c r="I80" s="76"/>
      <c r="J80" s="76"/>
      <c r="K80" s="76"/>
      <c r="L80" s="76"/>
      <c r="M80" s="76"/>
      <c r="N80" s="76"/>
      <c r="O80" s="76"/>
      <c r="P80" s="76"/>
    </row>
    <row r="81">
      <c r="A81" s="76"/>
      <c r="B81" s="76"/>
      <c r="C81" s="76"/>
      <c r="D81" s="76"/>
      <c r="E81" s="76"/>
      <c r="F81" s="76"/>
      <c r="G81" s="76"/>
      <c r="H81" s="76"/>
      <c r="I81" s="76"/>
      <c r="J81" s="76"/>
      <c r="K81" s="76"/>
      <c r="L81" s="76"/>
      <c r="M81" s="76"/>
      <c r="N81" s="76"/>
      <c r="O81" s="76"/>
      <c r="P81" s="76"/>
    </row>
    <row r="82">
      <c r="A82" s="76"/>
      <c r="B82" s="76"/>
      <c r="C82" s="76"/>
      <c r="D82" s="76"/>
      <c r="E82" s="76"/>
      <c r="F82" s="76"/>
      <c r="G82" s="76"/>
      <c r="H82" s="76"/>
      <c r="I82" s="76"/>
      <c r="J82" s="76"/>
      <c r="K82" s="76"/>
      <c r="L82" s="76"/>
      <c r="M82" s="76"/>
      <c r="N82" s="76"/>
      <c r="O82" s="76"/>
      <c r="P82" s="76"/>
    </row>
    <row r="83">
      <c r="A83" s="76"/>
      <c r="B83" s="76"/>
      <c r="C83" s="76"/>
      <c r="D83" s="76"/>
      <c r="E83" s="76"/>
      <c r="F83" s="76"/>
      <c r="G83" s="76"/>
      <c r="H83" s="76"/>
      <c r="I83" s="76"/>
      <c r="J83" s="76"/>
      <c r="K83" s="76"/>
      <c r="L83" s="76"/>
      <c r="M83" s="76"/>
      <c r="N83" s="76"/>
      <c r="O83" s="76"/>
      <c r="P83" s="76"/>
    </row>
    <row r="84">
      <c r="A84" s="76"/>
      <c r="B84" s="76"/>
      <c r="C84" s="76"/>
      <c r="D84" s="76"/>
      <c r="E84" s="76"/>
      <c r="F84" s="76"/>
      <c r="G84" s="76"/>
      <c r="H84" s="76"/>
      <c r="I84" s="76"/>
      <c r="J84" s="76"/>
      <c r="K84" s="76"/>
      <c r="L84" s="76"/>
      <c r="M84" s="76"/>
      <c r="N84" s="76"/>
      <c r="O84" s="76"/>
      <c r="P84" s="76"/>
    </row>
    <row r="85">
      <c r="A85" s="76"/>
      <c r="B85" s="76"/>
      <c r="C85" s="76"/>
      <c r="D85" s="76"/>
      <c r="E85" s="76"/>
      <c r="F85" s="76"/>
      <c r="G85" s="76"/>
      <c r="H85" s="76"/>
      <c r="I85" s="76"/>
      <c r="J85" s="76"/>
      <c r="K85" s="76"/>
      <c r="L85" s="76"/>
      <c r="M85" s="76"/>
      <c r="N85" s="76"/>
      <c r="O85" s="76"/>
      <c r="P85" s="76"/>
    </row>
    <row r="86">
      <c r="A86" s="76"/>
      <c r="B86" s="76"/>
      <c r="C86" s="76"/>
      <c r="D86" s="76"/>
      <c r="E86" s="76"/>
      <c r="F86" s="76"/>
      <c r="G86" s="76"/>
      <c r="H86" s="76"/>
      <c r="I86" s="76"/>
      <c r="J86" s="76"/>
      <c r="K86" s="76"/>
      <c r="L86" s="76"/>
      <c r="M86" s="76"/>
      <c r="N86" s="76"/>
      <c r="O86" s="76"/>
      <c r="P86" s="76"/>
    </row>
    <row r="87">
      <c r="A87" s="76"/>
      <c r="B87" s="76"/>
      <c r="C87" s="76"/>
      <c r="D87" s="76"/>
      <c r="E87" s="76"/>
      <c r="F87" s="76"/>
      <c r="G87" s="76"/>
      <c r="H87" s="76"/>
      <c r="I87" s="76"/>
      <c r="J87" s="76"/>
      <c r="K87" s="76"/>
      <c r="L87" s="76"/>
      <c r="M87" s="76"/>
      <c r="N87" s="76"/>
      <c r="O87" s="76"/>
      <c r="P87" s="76"/>
    </row>
    <row r="88">
      <c r="A88" s="76"/>
      <c r="B88" s="76"/>
      <c r="C88" s="76"/>
      <c r="D88" s="76"/>
      <c r="E88" s="76"/>
      <c r="F88" s="76"/>
      <c r="G88" s="76"/>
      <c r="H88" s="76"/>
      <c r="I88" s="76"/>
      <c r="J88" s="76"/>
      <c r="K88" s="76"/>
      <c r="L88" s="76"/>
      <c r="M88" s="76"/>
      <c r="N88" s="76"/>
      <c r="O88" s="76"/>
      <c r="P88" s="76"/>
    </row>
    <row r="89">
      <c r="A89" s="76"/>
      <c r="B89" s="76"/>
      <c r="C89" s="76"/>
      <c r="D89" s="76"/>
      <c r="E89" s="76"/>
      <c r="F89" s="76"/>
      <c r="G89" s="76"/>
      <c r="H89" s="76"/>
      <c r="I89" s="76"/>
      <c r="J89" s="76"/>
      <c r="K89" s="76"/>
      <c r="L89" s="76"/>
      <c r="M89" s="76"/>
      <c r="N89" s="76"/>
      <c r="O89" s="76"/>
      <c r="P89" s="76"/>
    </row>
    <row r="90">
      <c r="A90" s="76"/>
      <c r="B90" s="76"/>
      <c r="C90" s="76"/>
      <c r="D90" s="76"/>
      <c r="E90" s="76"/>
      <c r="F90" s="76"/>
      <c r="G90" s="76"/>
      <c r="H90" s="76"/>
      <c r="I90" s="76"/>
      <c r="J90" s="76"/>
      <c r="K90" s="76"/>
      <c r="L90" s="76"/>
      <c r="M90" s="76"/>
      <c r="N90" s="76"/>
      <c r="O90" s="76"/>
      <c r="P90" s="76"/>
    </row>
    <row r="91">
      <c r="A91" s="76"/>
      <c r="B91" s="76"/>
      <c r="C91" s="76"/>
      <c r="D91" s="76"/>
      <c r="E91" s="76"/>
      <c r="F91" s="76"/>
      <c r="G91" s="76"/>
      <c r="H91" s="76"/>
      <c r="I91" s="76"/>
      <c r="J91" s="76"/>
      <c r="K91" s="76"/>
      <c r="L91" s="76"/>
      <c r="M91" s="76"/>
      <c r="N91" s="76"/>
      <c r="O91" s="76"/>
      <c r="P91" s="76"/>
    </row>
    <row r="92">
      <c r="A92" s="76"/>
      <c r="B92" s="76"/>
      <c r="C92" s="76"/>
      <c r="D92" s="76"/>
      <c r="E92" s="76"/>
      <c r="F92" s="76"/>
      <c r="G92" s="76"/>
      <c r="H92" s="76"/>
      <c r="I92" s="76"/>
      <c r="J92" s="76"/>
      <c r="K92" s="76"/>
      <c r="L92" s="76"/>
      <c r="M92" s="76"/>
      <c r="N92" s="76"/>
      <c r="O92" s="76"/>
      <c r="P92" s="76"/>
    </row>
    <row r="93">
      <c r="A93" s="76"/>
      <c r="B93" s="76"/>
      <c r="C93" s="76"/>
      <c r="D93" s="76"/>
      <c r="E93" s="76"/>
      <c r="F93" s="76"/>
      <c r="G93" s="76"/>
      <c r="H93" s="76"/>
      <c r="I93" s="76"/>
      <c r="J93" s="76"/>
      <c r="K93" s="76"/>
      <c r="L93" s="76"/>
      <c r="M93" s="76"/>
      <c r="N93" s="76"/>
      <c r="O93" s="76"/>
      <c r="P93" s="76"/>
    </row>
    <row r="94">
      <c r="A94" s="76"/>
      <c r="B94" s="76"/>
      <c r="C94" s="76"/>
      <c r="D94" s="76"/>
      <c r="E94" s="76"/>
      <c r="F94" s="76"/>
      <c r="G94" s="76"/>
      <c r="H94" s="76"/>
      <c r="I94" s="76"/>
      <c r="J94" s="76"/>
      <c r="K94" s="76"/>
      <c r="L94" s="76"/>
      <c r="M94" s="76"/>
      <c r="N94" s="76"/>
      <c r="O94" s="76"/>
      <c r="P94" s="76"/>
    </row>
    <row r="95">
      <c r="A95" s="76"/>
      <c r="B95" s="76"/>
      <c r="C95" s="76"/>
      <c r="D95" s="76"/>
      <c r="E95" s="76"/>
      <c r="F95" s="76"/>
      <c r="G95" s="76"/>
      <c r="H95" s="76"/>
      <c r="I95" s="76"/>
      <c r="J95" s="76"/>
      <c r="K95" s="76"/>
      <c r="L95" s="76"/>
      <c r="M95" s="76"/>
      <c r="N95" s="76"/>
      <c r="O95" s="76"/>
      <c r="P95" s="76"/>
    </row>
    <row r="96">
      <c r="A96" s="76"/>
      <c r="B96" s="76"/>
      <c r="C96" s="76"/>
      <c r="D96" s="76"/>
      <c r="E96" s="76"/>
      <c r="F96" s="76"/>
      <c r="G96" s="76"/>
      <c r="H96" s="76"/>
      <c r="I96" s="76"/>
      <c r="J96" s="76"/>
      <c r="K96" s="76"/>
      <c r="L96" s="76"/>
      <c r="M96" s="76"/>
      <c r="N96" s="76"/>
      <c r="O96" s="76"/>
      <c r="P96" s="76"/>
    </row>
    <row r="97">
      <c r="A97" s="76"/>
      <c r="B97" s="76"/>
      <c r="C97" s="76"/>
      <c r="D97" s="76"/>
      <c r="E97" s="76"/>
      <c r="F97" s="76"/>
      <c r="G97" s="76"/>
      <c r="H97" s="76"/>
      <c r="I97" s="76"/>
      <c r="J97" s="76"/>
      <c r="K97" s="76"/>
      <c r="L97" s="76"/>
      <c r="M97" s="76"/>
      <c r="N97" s="76"/>
      <c r="O97" s="76"/>
      <c r="P97" s="76"/>
    </row>
    <row r="98">
      <c r="A98" s="76"/>
      <c r="B98" s="76"/>
      <c r="C98" s="76"/>
      <c r="D98" s="76"/>
      <c r="E98" s="76"/>
      <c r="F98" s="76"/>
      <c r="G98" s="76"/>
      <c r="H98" s="76"/>
      <c r="I98" s="76"/>
      <c r="J98" s="76"/>
      <c r="K98" s="76"/>
      <c r="L98" s="76"/>
      <c r="M98" s="76"/>
      <c r="N98" s="76"/>
      <c r="O98" s="76"/>
      <c r="P98" s="76"/>
    </row>
    <row r="99">
      <c r="A99" s="76"/>
      <c r="B99" s="76"/>
      <c r="C99" s="76"/>
      <c r="D99" s="76"/>
      <c r="E99" s="76"/>
      <c r="F99" s="76"/>
      <c r="G99" s="76"/>
      <c r="H99" s="76"/>
      <c r="I99" s="76"/>
      <c r="J99" s="76"/>
      <c r="K99" s="76"/>
      <c r="L99" s="76"/>
      <c r="M99" s="76"/>
      <c r="N99" s="76"/>
      <c r="O99" s="76"/>
      <c r="P99" s="76"/>
    </row>
    <row r="100">
      <c r="A100" s="76"/>
      <c r="B100" s="76"/>
      <c r="C100" s="76"/>
      <c r="D100" s="76"/>
      <c r="E100" s="76"/>
      <c r="F100" s="76"/>
      <c r="G100" s="76"/>
      <c r="H100" s="76"/>
      <c r="I100" s="76"/>
      <c r="J100" s="76"/>
      <c r="K100" s="76"/>
      <c r="L100" s="76"/>
      <c r="M100" s="76"/>
      <c r="N100" s="76"/>
      <c r="O100" s="76"/>
      <c r="P100" s="76"/>
    </row>
    <row r="101">
      <c r="A101" s="76"/>
      <c r="B101" s="76"/>
      <c r="C101" s="76"/>
      <c r="D101" s="76"/>
      <c r="E101" s="76"/>
      <c r="F101" s="76"/>
      <c r="G101" s="76"/>
      <c r="H101" s="76"/>
      <c r="I101" s="76"/>
      <c r="J101" s="76"/>
      <c r="K101" s="76"/>
      <c r="L101" s="76"/>
      <c r="M101" s="76"/>
      <c r="N101" s="76"/>
      <c r="O101" s="76"/>
      <c r="P101" s="76"/>
    </row>
    <row r="102">
      <c r="A102" s="76"/>
      <c r="B102" s="76"/>
      <c r="C102" s="76"/>
      <c r="D102" s="76"/>
      <c r="E102" s="76"/>
      <c r="F102" s="76"/>
      <c r="G102" s="76"/>
      <c r="H102" s="76"/>
      <c r="I102" s="76"/>
      <c r="J102" s="76"/>
      <c r="K102" s="76"/>
      <c r="L102" s="76"/>
      <c r="M102" s="76"/>
      <c r="N102" s="76"/>
      <c r="O102" s="76"/>
      <c r="P102" s="76"/>
    </row>
    <row r="103">
      <c r="A103" s="76"/>
      <c r="B103" s="76"/>
      <c r="C103" s="76"/>
      <c r="D103" s="76"/>
      <c r="E103" s="76"/>
      <c r="F103" s="76"/>
      <c r="G103" s="76"/>
      <c r="H103" s="76"/>
      <c r="I103" s="76"/>
      <c r="J103" s="76"/>
      <c r="K103" s="76"/>
      <c r="L103" s="76"/>
      <c r="M103" s="76"/>
      <c r="N103" s="76"/>
      <c r="O103" s="76"/>
      <c r="P103" s="76"/>
    </row>
    <row r="104">
      <c r="A104" s="76"/>
      <c r="B104" s="76"/>
      <c r="C104" s="76"/>
      <c r="D104" s="76"/>
      <c r="E104" s="76"/>
      <c r="F104" s="76"/>
      <c r="G104" s="76"/>
      <c r="H104" s="76"/>
      <c r="I104" s="76"/>
      <c r="J104" s="76"/>
      <c r="K104" s="76"/>
      <c r="L104" s="76"/>
      <c r="M104" s="76"/>
      <c r="N104" s="76"/>
      <c r="O104" s="76"/>
      <c r="P104" s="76"/>
    </row>
    <row r="105">
      <c r="A105" s="76"/>
      <c r="B105" s="76"/>
      <c r="C105" s="76"/>
      <c r="D105" s="76"/>
      <c r="E105" s="76"/>
      <c r="F105" s="76"/>
      <c r="G105" s="76"/>
      <c r="H105" s="76"/>
      <c r="I105" s="76"/>
      <c r="J105" s="76"/>
      <c r="K105" s="76"/>
      <c r="L105" s="76"/>
      <c r="M105" s="76"/>
      <c r="N105" s="76"/>
      <c r="O105" s="76"/>
      <c r="P105" s="76"/>
    </row>
    <row r="106">
      <c r="A106" s="76"/>
      <c r="B106" s="76"/>
      <c r="C106" s="76"/>
      <c r="D106" s="76"/>
      <c r="E106" s="76"/>
      <c r="F106" s="76"/>
      <c r="G106" s="76"/>
      <c r="H106" s="76"/>
      <c r="I106" s="76"/>
      <c r="J106" s="76"/>
      <c r="K106" s="76"/>
      <c r="L106" s="76"/>
      <c r="M106" s="76"/>
      <c r="N106" s="76"/>
      <c r="O106" s="76"/>
      <c r="P106" s="76"/>
    </row>
    <row r="107">
      <c r="A107" s="76"/>
      <c r="B107" s="76"/>
      <c r="C107" s="76"/>
      <c r="D107" s="76"/>
      <c r="E107" s="76"/>
      <c r="F107" s="76"/>
      <c r="G107" s="76"/>
      <c r="H107" s="76"/>
      <c r="I107" s="76"/>
      <c r="J107" s="76"/>
      <c r="K107" s="76"/>
      <c r="L107" s="76"/>
      <c r="M107" s="76"/>
      <c r="N107" s="76"/>
      <c r="O107" s="76"/>
      <c r="P107" s="76"/>
    </row>
    <row r="108">
      <c r="A108" s="76"/>
      <c r="B108" s="76"/>
      <c r="C108" s="76"/>
      <c r="D108" s="76"/>
      <c r="E108" s="76"/>
      <c r="F108" s="76"/>
      <c r="G108" s="76"/>
      <c r="H108" s="76"/>
      <c r="I108" s="76"/>
      <c r="J108" s="76"/>
      <c r="K108" s="76"/>
      <c r="L108" s="76"/>
      <c r="M108" s="76"/>
      <c r="N108" s="76"/>
      <c r="O108" s="76"/>
      <c r="P108" s="76"/>
    </row>
    <row r="109">
      <c r="A109" s="76"/>
      <c r="B109" s="76"/>
      <c r="C109" s="76"/>
      <c r="D109" s="76"/>
      <c r="E109" s="76"/>
      <c r="F109" s="76"/>
      <c r="G109" s="76"/>
      <c r="H109" s="76"/>
      <c r="I109" s="76"/>
      <c r="J109" s="76"/>
      <c r="K109" s="76"/>
      <c r="L109" s="76"/>
      <c r="M109" s="76"/>
      <c r="N109" s="76"/>
      <c r="O109" s="76"/>
      <c r="P109" s="76"/>
    </row>
    <row r="110">
      <c r="A110" s="76"/>
      <c r="B110" s="76"/>
      <c r="C110" s="76"/>
      <c r="D110" s="76"/>
      <c r="E110" s="76"/>
      <c r="F110" s="76"/>
      <c r="G110" s="76"/>
      <c r="H110" s="76"/>
      <c r="I110" s="76"/>
      <c r="J110" s="76"/>
      <c r="K110" s="76"/>
      <c r="L110" s="76"/>
      <c r="M110" s="76"/>
      <c r="N110" s="76"/>
      <c r="O110" s="76"/>
      <c r="P110" s="76"/>
    </row>
    <row r="111">
      <c r="A111" s="76"/>
      <c r="B111" s="76"/>
      <c r="C111" s="76"/>
      <c r="D111" s="76"/>
      <c r="E111" s="76"/>
      <c r="F111" s="76"/>
      <c r="G111" s="76"/>
      <c r="H111" s="76"/>
      <c r="I111" s="76"/>
      <c r="J111" s="76"/>
      <c r="K111" s="76"/>
      <c r="L111" s="76"/>
      <c r="M111" s="76"/>
      <c r="N111" s="76"/>
      <c r="O111" s="76"/>
      <c r="P111" s="76"/>
    </row>
    <row r="112">
      <c r="A112" s="76"/>
      <c r="B112" s="76"/>
      <c r="C112" s="76"/>
      <c r="D112" s="76"/>
      <c r="E112" s="76"/>
      <c r="F112" s="76"/>
      <c r="G112" s="76"/>
      <c r="H112" s="76"/>
      <c r="I112" s="76"/>
      <c r="J112" s="76"/>
      <c r="K112" s="76"/>
      <c r="L112" s="76"/>
      <c r="M112" s="76"/>
      <c r="N112" s="76"/>
      <c r="O112" s="76"/>
      <c r="P112" s="76"/>
    </row>
    <row r="113">
      <c r="A113" s="76"/>
      <c r="B113" s="76"/>
      <c r="C113" s="76"/>
      <c r="D113" s="76"/>
      <c r="E113" s="76"/>
      <c r="F113" s="76"/>
      <c r="G113" s="76"/>
      <c r="H113" s="76"/>
      <c r="I113" s="76"/>
      <c r="J113" s="76"/>
      <c r="K113" s="76"/>
      <c r="L113" s="76"/>
      <c r="M113" s="76"/>
      <c r="N113" s="76"/>
      <c r="O113" s="76"/>
      <c r="P113" s="76"/>
    </row>
    <row r="114">
      <c r="A114" s="76"/>
      <c r="B114" s="76"/>
      <c r="C114" s="76"/>
      <c r="D114" s="76"/>
      <c r="E114" s="76"/>
      <c r="F114" s="76"/>
      <c r="G114" s="76"/>
      <c r="H114" s="76"/>
      <c r="I114" s="76"/>
      <c r="J114" s="76"/>
      <c r="K114" s="76"/>
      <c r="L114" s="76"/>
      <c r="M114" s="76"/>
      <c r="N114" s="76"/>
      <c r="O114" s="76"/>
      <c r="P114" s="76"/>
    </row>
    <row r="115">
      <c r="A115" s="76"/>
      <c r="B115" s="76"/>
      <c r="C115" s="76"/>
      <c r="D115" s="76"/>
      <c r="E115" s="76"/>
      <c r="F115" s="76"/>
      <c r="G115" s="76"/>
      <c r="H115" s="76"/>
      <c r="I115" s="76"/>
      <c r="J115" s="76"/>
      <c r="K115" s="76"/>
      <c r="L115" s="76"/>
      <c r="M115" s="76"/>
      <c r="N115" s="76"/>
      <c r="O115" s="76"/>
      <c r="P115" s="76"/>
    </row>
    <row r="116">
      <c r="A116" s="76"/>
      <c r="B116" s="76"/>
      <c r="C116" s="76"/>
      <c r="D116" s="76"/>
      <c r="E116" s="76"/>
      <c r="F116" s="76"/>
      <c r="G116" s="76"/>
      <c r="H116" s="76"/>
      <c r="I116" s="76"/>
      <c r="J116" s="76"/>
      <c r="K116" s="76"/>
      <c r="L116" s="76"/>
      <c r="M116" s="76"/>
      <c r="N116" s="76"/>
      <c r="O116" s="76"/>
      <c r="P116" s="76"/>
    </row>
    <row r="117">
      <c r="A117" s="76"/>
      <c r="B117" s="76"/>
      <c r="C117" s="76"/>
      <c r="D117" s="76"/>
      <c r="E117" s="76"/>
      <c r="F117" s="76"/>
      <c r="G117" s="76"/>
      <c r="H117" s="76"/>
      <c r="I117" s="76"/>
      <c r="J117" s="76"/>
      <c r="K117" s="76"/>
      <c r="L117" s="76"/>
      <c r="M117" s="76"/>
      <c r="N117" s="76"/>
      <c r="O117" s="76"/>
      <c r="P117" s="76"/>
    </row>
    <row r="118">
      <c r="A118" s="76"/>
      <c r="B118" s="76"/>
      <c r="C118" s="76"/>
      <c r="D118" s="76"/>
      <c r="E118" s="76"/>
      <c r="F118" s="76"/>
      <c r="G118" s="76"/>
      <c r="H118" s="76"/>
      <c r="I118" s="76"/>
      <c r="J118" s="76"/>
      <c r="K118" s="76"/>
      <c r="L118" s="76"/>
      <c r="M118" s="76"/>
      <c r="N118" s="76"/>
      <c r="O118" s="76"/>
      <c r="P118" s="76"/>
    </row>
    <row r="119">
      <c r="A119" s="76"/>
      <c r="B119" s="76"/>
      <c r="C119" s="76"/>
      <c r="D119" s="76"/>
      <c r="E119" s="76"/>
      <c r="F119" s="76"/>
      <c r="G119" s="76"/>
      <c r="H119" s="76"/>
      <c r="I119" s="76"/>
      <c r="J119" s="76"/>
      <c r="K119" s="76"/>
      <c r="L119" s="76"/>
      <c r="M119" s="76"/>
      <c r="N119" s="76"/>
      <c r="O119" s="76"/>
      <c r="P119" s="76"/>
    </row>
    <row r="120">
      <c r="A120" s="76"/>
      <c r="B120" s="76"/>
      <c r="C120" s="76"/>
      <c r="D120" s="76"/>
      <c r="E120" s="76"/>
      <c r="F120" s="76"/>
      <c r="G120" s="76"/>
      <c r="H120" s="76"/>
      <c r="I120" s="76"/>
      <c r="J120" s="76"/>
      <c r="K120" s="76"/>
      <c r="L120" s="76"/>
      <c r="M120" s="76"/>
      <c r="N120" s="76"/>
      <c r="O120" s="76"/>
      <c r="P120" s="76"/>
    </row>
    <row r="121">
      <c r="A121" s="76"/>
      <c r="B121" s="76"/>
      <c r="C121" s="76"/>
      <c r="D121" s="76"/>
      <c r="E121" s="76"/>
      <c r="F121" s="76"/>
      <c r="G121" s="76"/>
      <c r="H121" s="76"/>
      <c r="I121" s="76"/>
      <c r="J121" s="76"/>
      <c r="K121" s="76"/>
      <c r="L121" s="76"/>
      <c r="M121" s="76"/>
      <c r="N121" s="76"/>
      <c r="O121" s="76"/>
      <c r="P121" s="76"/>
    </row>
    <row r="122">
      <c r="A122" s="76"/>
      <c r="B122" s="76"/>
      <c r="C122" s="76"/>
      <c r="D122" s="76"/>
      <c r="E122" s="76"/>
      <c r="F122" s="76"/>
      <c r="G122" s="76"/>
      <c r="H122" s="76"/>
      <c r="I122" s="76"/>
      <c r="J122" s="76"/>
      <c r="K122" s="76"/>
      <c r="L122" s="76"/>
      <c r="M122" s="76"/>
      <c r="N122" s="76"/>
      <c r="O122" s="76"/>
      <c r="P122" s="76"/>
    </row>
    <row r="123">
      <c r="A123" s="76"/>
      <c r="B123" s="76"/>
      <c r="C123" s="76"/>
      <c r="D123" s="76"/>
      <c r="E123" s="76"/>
      <c r="F123" s="76"/>
      <c r="G123" s="76"/>
      <c r="H123" s="76"/>
      <c r="I123" s="76"/>
      <c r="J123" s="76"/>
      <c r="K123" s="76"/>
      <c r="L123" s="76"/>
      <c r="M123" s="76"/>
      <c r="N123" s="76"/>
      <c r="O123" s="76"/>
      <c r="P123" s="76"/>
    </row>
    <row r="124">
      <c r="A124" s="76"/>
      <c r="B124" s="76"/>
      <c r="C124" s="76"/>
      <c r="D124" s="76"/>
      <c r="E124" s="76"/>
      <c r="F124" s="76"/>
      <c r="G124" s="76"/>
      <c r="H124" s="76"/>
      <c r="I124" s="76"/>
      <c r="J124" s="76"/>
      <c r="K124" s="76"/>
      <c r="L124" s="76"/>
      <c r="M124" s="76"/>
      <c r="N124" s="76"/>
      <c r="O124" s="76"/>
      <c r="P124" s="76"/>
    </row>
    <row r="125">
      <c r="A125" s="76"/>
      <c r="B125" s="76"/>
      <c r="C125" s="76"/>
      <c r="D125" s="76"/>
      <c r="E125" s="76"/>
      <c r="F125" s="76"/>
      <c r="G125" s="76"/>
      <c r="H125" s="76"/>
      <c r="I125" s="76"/>
      <c r="J125" s="76"/>
      <c r="K125" s="76"/>
      <c r="L125" s="76"/>
      <c r="M125" s="76"/>
      <c r="N125" s="76"/>
      <c r="O125" s="76"/>
      <c r="P125" s="76"/>
    </row>
    <row r="126">
      <c r="A126" s="76"/>
      <c r="B126" s="76"/>
      <c r="C126" s="76"/>
      <c r="D126" s="76"/>
      <c r="E126" s="76"/>
      <c r="F126" s="76"/>
      <c r="G126" s="76"/>
      <c r="H126" s="76"/>
      <c r="I126" s="76"/>
      <c r="J126" s="76"/>
      <c r="K126" s="76"/>
      <c r="L126" s="76"/>
      <c r="M126" s="76"/>
      <c r="N126" s="76"/>
      <c r="O126" s="76"/>
      <c r="P126" s="76"/>
    </row>
    <row r="127">
      <c r="A127" s="76"/>
      <c r="B127" s="76"/>
      <c r="C127" s="76"/>
      <c r="D127" s="76"/>
      <c r="E127" s="76"/>
      <c r="F127" s="76"/>
      <c r="G127" s="76"/>
      <c r="H127" s="76"/>
      <c r="I127" s="76"/>
      <c r="J127" s="76"/>
      <c r="K127" s="76"/>
      <c r="L127" s="76"/>
      <c r="M127" s="76"/>
      <c r="N127" s="76"/>
      <c r="O127" s="76"/>
      <c r="P127" s="76"/>
    </row>
    <row r="128">
      <c r="A128" s="76"/>
      <c r="B128" s="76"/>
      <c r="C128" s="76"/>
      <c r="D128" s="76"/>
      <c r="E128" s="76"/>
      <c r="F128" s="76"/>
      <c r="G128" s="76"/>
      <c r="H128" s="76"/>
      <c r="I128" s="76"/>
      <c r="J128" s="76"/>
      <c r="K128" s="76"/>
      <c r="L128" s="76"/>
      <c r="M128" s="76"/>
      <c r="N128" s="76"/>
      <c r="O128" s="76"/>
      <c r="P128" s="76"/>
    </row>
    <row r="129">
      <c r="A129" s="76"/>
      <c r="B129" s="76"/>
      <c r="C129" s="76"/>
      <c r="D129" s="76"/>
      <c r="E129" s="76"/>
      <c r="F129" s="76"/>
      <c r="G129" s="76"/>
      <c r="H129" s="76"/>
      <c r="I129" s="76"/>
      <c r="J129" s="76"/>
      <c r="K129" s="76"/>
      <c r="L129" s="76"/>
      <c r="M129" s="76"/>
      <c r="N129" s="76"/>
      <c r="O129" s="76"/>
      <c r="P129" s="76"/>
    </row>
    <row r="130">
      <c r="A130" s="76"/>
      <c r="B130" s="76"/>
      <c r="C130" s="76"/>
      <c r="D130" s="76"/>
      <c r="E130" s="76"/>
      <c r="F130" s="76"/>
      <c r="G130" s="76"/>
      <c r="H130" s="76"/>
      <c r="I130" s="76"/>
      <c r="J130" s="76"/>
      <c r="K130" s="76"/>
      <c r="L130" s="76"/>
      <c r="M130" s="76"/>
      <c r="N130" s="76"/>
      <c r="O130" s="76"/>
      <c r="P130" s="76"/>
    </row>
    <row r="131">
      <c r="A131" s="76"/>
      <c r="B131" s="76"/>
      <c r="C131" s="76"/>
      <c r="D131" s="76"/>
      <c r="E131" s="76"/>
      <c r="F131" s="76"/>
      <c r="G131" s="76"/>
      <c r="H131" s="76"/>
      <c r="I131" s="76"/>
      <c r="J131" s="76"/>
      <c r="K131" s="76"/>
      <c r="L131" s="76"/>
      <c r="M131" s="76"/>
      <c r="N131" s="76"/>
      <c r="O131" s="76"/>
      <c r="P131" s="76"/>
    </row>
    <row r="132">
      <c r="A132" s="76"/>
      <c r="B132" s="76"/>
      <c r="C132" s="76"/>
      <c r="D132" s="76"/>
      <c r="E132" s="76"/>
      <c r="F132" s="76"/>
      <c r="G132" s="76"/>
      <c r="H132" s="76"/>
      <c r="I132" s="76"/>
      <c r="J132" s="76"/>
      <c r="K132" s="76"/>
      <c r="L132" s="76"/>
      <c r="M132" s="76"/>
      <c r="N132" s="76"/>
      <c r="O132" s="76"/>
      <c r="P132" s="76"/>
    </row>
    <row r="133">
      <c r="A133" s="76"/>
      <c r="B133" s="76"/>
      <c r="C133" s="76"/>
      <c r="D133" s="76"/>
      <c r="E133" s="76"/>
      <c r="F133" s="76"/>
      <c r="G133" s="76"/>
      <c r="H133" s="76"/>
      <c r="I133" s="76"/>
      <c r="J133" s="76"/>
      <c r="K133" s="76"/>
      <c r="L133" s="76"/>
      <c r="M133" s="76"/>
      <c r="N133" s="76"/>
      <c r="O133" s="76"/>
      <c r="P133" s="76"/>
    </row>
    <row r="134">
      <c r="A134" s="76"/>
      <c r="B134" s="76"/>
      <c r="C134" s="76"/>
      <c r="D134" s="76"/>
      <c r="E134" s="76"/>
      <c r="F134" s="76"/>
      <c r="G134" s="76"/>
      <c r="H134" s="76"/>
      <c r="I134" s="76"/>
      <c r="J134" s="76"/>
      <c r="K134" s="76"/>
      <c r="L134" s="76"/>
      <c r="M134" s="76"/>
      <c r="N134" s="76"/>
      <c r="O134" s="76"/>
      <c r="P134" s="76"/>
    </row>
    <row r="135">
      <c r="A135" s="76"/>
      <c r="B135" s="76"/>
      <c r="C135" s="76"/>
      <c r="D135" s="76"/>
      <c r="E135" s="76"/>
      <c r="F135" s="76"/>
      <c r="G135" s="76"/>
      <c r="H135" s="76"/>
      <c r="I135" s="76"/>
      <c r="J135" s="76"/>
      <c r="K135" s="76"/>
      <c r="L135" s="76"/>
      <c r="M135" s="76"/>
      <c r="N135" s="76"/>
      <c r="O135" s="76"/>
      <c r="P135" s="76"/>
    </row>
    <row r="136">
      <c r="A136" s="76"/>
      <c r="B136" s="76"/>
      <c r="C136" s="76"/>
      <c r="D136" s="76"/>
      <c r="E136" s="76"/>
      <c r="F136" s="76"/>
      <c r="G136" s="76"/>
      <c r="H136" s="76"/>
      <c r="I136" s="76"/>
      <c r="J136" s="76"/>
      <c r="K136" s="76"/>
      <c r="L136" s="76"/>
      <c r="M136" s="76"/>
      <c r="N136" s="76"/>
      <c r="O136" s="76"/>
      <c r="P136" s="76"/>
    </row>
    <row r="137">
      <c r="A137" s="76"/>
      <c r="B137" s="76"/>
      <c r="C137" s="76"/>
      <c r="D137" s="76"/>
      <c r="E137" s="76"/>
      <c r="F137" s="76"/>
      <c r="G137" s="76"/>
      <c r="H137" s="76"/>
      <c r="I137" s="76"/>
      <c r="J137" s="76"/>
      <c r="K137" s="76"/>
      <c r="L137" s="76"/>
      <c r="M137" s="76"/>
      <c r="N137" s="76"/>
      <c r="O137" s="76"/>
      <c r="P137" s="76"/>
    </row>
    <row r="138">
      <c r="A138" s="76"/>
      <c r="B138" s="76"/>
      <c r="C138" s="76"/>
      <c r="D138" s="76"/>
      <c r="E138" s="76"/>
      <c r="F138" s="76"/>
      <c r="G138" s="76"/>
      <c r="H138" s="76"/>
      <c r="I138" s="76"/>
      <c r="J138" s="76"/>
      <c r="K138" s="76"/>
      <c r="L138" s="76"/>
      <c r="M138" s="76"/>
      <c r="N138" s="76"/>
      <c r="O138" s="76"/>
      <c r="P138" s="76"/>
    </row>
    <row r="139">
      <c r="A139" s="76"/>
      <c r="B139" s="76"/>
      <c r="C139" s="76"/>
      <c r="D139" s="76"/>
      <c r="E139" s="76"/>
      <c r="F139" s="76"/>
      <c r="G139" s="76"/>
      <c r="H139" s="76"/>
      <c r="I139" s="76"/>
      <c r="J139" s="76"/>
      <c r="K139" s="76"/>
      <c r="L139" s="76"/>
      <c r="M139" s="76"/>
      <c r="N139" s="76"/>
      <c r="O139" s="76"/>
      <c r="P139" s="76"/>
    </row>
    <row r="140">
      <c r="A140" s="76"/>
      <c r="B140" s="76"/>
      <c r="C140" s="76"/>
      <c r="D140" s="76"/>
      <c r="E140" s="76"/>
      <c r="F140" s="76"/>
      <c r="G140" s="76"/>
      <c r="H140" s="76"/>
      <c r="I140" s="76"/>
      <c r="J140" s="76"/>
      <c r="K140" s="76"/>
      <c r="L140" s="76"/>
      <c r="M140" s="76"/>
      <c r="N140" s="76"/>
      <c r="O140" s="76"/>
      <c r="P140" s="76"/>
    </row>
    <row r="141">
      <c r="A141" s="76"/>
      <c r="B141" s="76"/>
      <c r="C141" s="76"/>
      <c r="D141" s="76"/>
      <c r="E141" s="76"/>
      <c r="F141" s="76"/>
      <c r="G141" s="76"/>
      <c r="H141" s="76"/>
      <c r="I141" s="76"/>
      <c r="J141" s="76"/>
      <c r="K141" s="76"/>
      <c r="L141" s="76"/>
      <c r="M141" s="76"/>
      <c r="N141" s="76"/>
      <c r="O141" s="76"/>
      <c r="P141" s="76"/>
    </row>
    <row r="142">
      <c r="A142" s="76"/>
      <c r="B142" s="76"/>
      <c r="C142" s="76"/>
      <c r="D142" s="76"/>
      <c r="E142" s="76"/>
      <c r="F142" s="76"/>
      <c r="G142" s="76"/>
      <c r="H142" s="76"/>
      <c r="I142" s="76"/>
      <c r="J142" s="76"/>
      <c r="K142" s="76"/>
      <c r="L142" s="76"/>
      <c r="M142" s="76"/>
      <c r="N142" s="76"/>
      <c r="O142" s="76"/>
      <c r="P142" s="76"/>
    </row>
    <row r="143">
      <c r="A143" s="76"/>
      <c r="B143" s="76"/>
      <c r="C143" s="76"/>
      <c r="D143" s="76"/>
      <c r="E143" s="76"/>
      <c r="F143" s="76"/>
      <c r="G143" s="76"/>
      <c r="H143" s="76"/>
      <c r="I143" s="76"/>
      <c r="J143" s="76"/>
      <c r="K143" s="76"/>
      <c r="L143" s="76"/>
      <c r="M143" s="76"/>
      <c r="N143" s="76"/>
      <c r="O143" s="76"/>
      <c r="P143" s="76"/>
    </row>
    <row r="144">
      <c r="A144" s="76"/>
      <c r="B144" s="76"/>
      <c r="C144" s="76"/>
      <c r="D144" s="76"/>
      <c r="E144" s="76"/>
      <c r="F144" s="76"/>
      <c r="G144" s="76"/>
      <c r="H144" s="76"/>
      <c r="I144" s="76"/>
      <c r="J144" s="76"/>
      <c r="K144" s="76"/>
      <c r="L144" s="76"/>
      <c r="M144" s="76"/>
      <c r="N144" s="76"/>
      <c r="O144" s="76"/>
      <c r="P144" s="76"/>
    </row>
    <row r="145">
      <c r="A145" s="76"/>
      <c r="B145" s="76"/>
      <c r="C145" s="76"/>
      <c r="D145" s="76"/>
      <c r="E145" s="76"/>
      <c r="F145" s="76"/>
      <c r="G145" s="76"/>
      <c r="H145" s="76"/>
      <c r="I145" s="76"/>
      <c r="J145" s="76"/>
      <c r="K145" s="76"/>
      <c r="L145" s="76"/>
      <c r="M145" s="76"/>
      <c r="N145" s="76"/>
      <c r="O145" s="76"/>
      <c r="P145" s="76"/>
    </row>
    <row r="146">
      <c r="A146" s="76"/>
      <c r="B146" s="76"/>
      <c r="C146" s="76"/>
      <c r="D146" s="76"/>
      <c r="E146" s="76"/>
      <c r="F146" s="76"/>
      <c r="G146" s="76"/>
      <c r="H146" s="76"/>
      <c r="I146" s="76"/>
      <c r="J146" s="76"/>
      <c r="K146" s="76"/>
      <c r="L146" s="76"/>
      <c r="M146" s="76"/>
      <c r="N146" s="76"/>
      <c r="O146" s="76"/>
      <c r="P146" s="76"/>
    </row>
    <row r="147">
      <c r="A147" s="76"/>
      <c r="B147" s="76"/>
      <c r="C147" s="76"/>
      <c r="D147" s="76"/>
      <c r="E147" s="76"/>
      <c r="F147" s="76"/>
      <c r="G147" s="76"/>
      <c r="H147" s="76"/>
      <c r="I147" s="76"/>
      <c r="J147" s="76"/>
      <c r="K147" s="76"/>
      <c r="L147" s="76"/>
      <c r="M147" s="76"/>
      <c r="N147" s="76"/>
      <c r="O147" s="76"/>
      <c r="P147" s="76"/>
    </row>
    <row r="148">
      <c r="A148" s="76"/>
      <c r="B148" s="76"/>
      <c r="C148" s="76"/>
      <c r="D148" s="76"/>
      <c r="E148" s="76"/>
      <c r="F148" s="76"/>
      <c r="G148" s="76"/>
      <c r="H148" s="76"/>
      <c r="I148" s="76"/>
      <c r="J148" s="76"/>
      <c r="K148" s="76"/>
      <c r="L148" s="76"/>
      <c r="M148" s="76"/>
      <c r="N148" s="76"/>
      <c r="O148" s="76"/>
      <c r="P148" s="76"/>
    </row>
    <row r="149">
      <c r="A149" s="76"/>
      <c r="B149" s="76"/>
      <c r="C149" s="76"/>
      <c r="D149" s="76"/>
      <c r="E149" s="76"/>
      <c r="F149" s="76"/>
      <c r="G149" s="76"/>
      <c r="H149" s="76"/>
      <c r="I149" s="76"/>
      <c r="J149" s="76"/>
      <c r="K149" s="76"/>
      <c r="L149" s="76"/>
      <c r="M149" s="76"/>
      <c r="N149" s="76"/>
      <c r="O149" s="76"/>
      <c r="P149" s="76"/>
    </row>
    <row r="150">
      <c r="A150" s="76"/>
      <c r="B150" s="76"/>
      <c r="C150" s="76"/>
      <c r="D150" s="76"/>
      <c r="E150" s="76"/>
      <c r="F150" s="76"/>
      <c r="G150" s="76"/>
      <c r="H150" s="76"/>
      <c r="I150" s="76"/>
      <c r="J150" s="76"/>
      <c r="K150" s="76"/>
      <c r="L150" s="76"/>
      <c r="M150" s="76"/>
      <c r="N150" s="76"/>
      <c r="O150" s="76"/>
      <c r="P150" s="76"/>
    </row>
    <row r="151">
      <c r="A151" s="76"/>
      <c r="B151" s="76"/>
      <c r="C151" s="76"/>
      <c r="D151" s="76"/>
      <c r="E151" s="76"/>
      <c r="F151" s="76"/>
      <c r="G151" s="76"/>
      <c r="H151" s="76"/>
      <c r="I151" s="76"/>
      <c r="J151" s="76"/>
      <c r="K151" s="76"/>
      <c r="L151" s="76"/>
      <c r="M151" s="76"/>
      <c r="N151" s="76"/>
      <c r="O151" s="76"/>
      <c r="P151" s="76"/>
    </row>
    <row r="152">
      <c r="A152" s="76"/>
      <c r="B152" s="76"/>
      <c r="C152" s="76"/>
      <c r="D152" s="76"/>
      <c r="E152" s="76"/>
      <c r="F152" s="76"/>
      <c r="G152" s="76"/>
      <c r="H152" s="76"/>
      <c r="I152" s="76"/>
      <c r="J152" s="76"/>
      <c r="K152" s="76"/>
      <c r="L152" s="76"/>
      <c r="M152" s="76"/>
      <c r="N152" s="76"/>
      <c r="O152" s="76"/>
      <c r="P152" s="76"/>
    </row>
    <row r="153">
      <c r="A153" s="76"/>
      <c r="B153" s="76"/>
      <c r="C153" s="76"/>
      <c r="D153" s="76"/>
      <c r="E153" s="76"/>
      <c r="F153" s="76"/>
      <c r="G153" s="76"/>
      <c r="H153" s="76"/>
      <c r="I153" s="76"/>
      <c r="J153" s="76"/>
      <c r="K153" s="76"/>
      <c r="L153" s="76"/>
      <c r="M153" s="76"/>
      <c r="N153" s="76"/>
      <c r="O153" s="76"/>
      <c r="P153" s="76"/>
    </row>
    <row r="154">
      <c r="A154" s="76"/>
      <c r="B154" s="76"/>
      <c r="C154" s="76"/>
      <c r="D154" s="76"/>
      <c r="E154" s="76"/>
      <c r="F154" s="76"/>
      <c r="G154" s="76"/>
      <c r="H154" s="76"/>
      <c r="I154" s="76"/>
      <c r="J154" s="76"/>
      <c r="K154" s="76"/>
      <c r="L154" s="76"/>
      <c r="M154" s="76"/>
      <c r="N154" s="76"/>
      <c r="O154" s="76"/>
      <c r="P154" s="76"/>
    </row>
    <row r="155">
      <c r="A155" s="76"/>
      <c r="B155" s="76"/>
      <c r="C155" s="76"/>
      <c r="D155" s="76"/>
      <c r="E155" s="76"/>
      <c r="F155" s="76"/>
      <c r="G155" s="76"/>
      <c r="H155" s="76"/>
      <c r="I155" s="76"/>
      <c r="J155" s="76"/>
      <c r="K155" s="76"/>
      <c r="L155" s="76"/>
      <c r="M155" s="76"/>
      <c r="N155" s="76"/>
      <c r="O155" s="76"/>
      <c r="P155" s="76"/>
    </row>
    <row r="156">
      <c r="A156" s="76"/>
      <c r="B156" s="76"/>
      <c r="C156" s="76"/>
      <c r="D156" s="76"/>
      <c r="E156" s="76"/>
      <c r="F156" s="76"/>
      <c r="G156" s="76"/>
      <c r="H156" s="76"/>
      <c r="I156" s="76"/>
      <c r="J156" s="76"/>
      <c r="K156" s="76"/>
      <c r="L156" s="76"/>
      <c r="M156" s="76"/>
      <c r="N156" s="76"/>
      <c r="O156" s="76"/>
      <c r="P156" s="76"/>
    </row>
    <row r="157">
      <c r="A157" s="76"/>
      <c r="B157" s="76"/>
      <c r="C157" s="76"/>
      <c r="D157" s="76"/>
      <c r="E157" s="76"/>
      <c r="F157" s="76"/>
      <c r="G157" s="76"/>
      <c r="H157" s="76"/>
      <c r="I157" s="76"/>
      <c r="J157" s="76"/>
      <c r="K157" s="76"/>
      <c r="L157" s="76"/>
      <c r="M157" s="76"/>
      <c r="N157" s="76"/>
      <c r="O157" s="76"/>
      <c r="P157" s="76"/>
    </row>
    <row r="158">
      <c r="A158" s="76"/>
      <c r="B158" s="76"/>
      <c r="C158" s="76"/>
      <c r="D158" s="76"/>
      <c r="E158" s="76"/>
      <c r="F158" s="76"/>
      <c r="G158" s="76"/>
      <c r="H158" s="76"/>
      <c r="I158" s="76"/>
      <c r="J158" s="76"/>
      <c r="K158" s="76"/>
      <c r="L158" s="76"/>
      <c r="M158" s="76"/>
      <c r="N158" s="76"/>
      <c r="O158" s="76"/>
      <c r="P158" s="76"/>
    </row>
    <row r="159">
      <c r="A159" s="76"/>
      <c r="B159" s="76"/>
      <c r="C159" s="76"/>
      <c r="D159" s="76"/>
      <c r="E159" s="76"/>
      <c r="F159" s="76"/>
      <c r="G159" s="76"/>
      <c r="H159" s="76"/>
      <c r="I159" s="76"/>
      <c r="J159" s="76"/>
      <c r="K159" s="76"/>
      <c r="L159" s="76"/>
      <c r="M159" s="76"/>
      <c r="N159" s="76"/>
      <c r="O159" s="76"/>
      <c r="P159" s="76"/>
    </row>
    <row r="160">
      <c r="A160" s="76"/>
      <c r="B160" s="76"/>
      <c r="C160" s="76"/>
      <c r="D160" s="76"/>
      <c r="E160" s="76"/>
      <c r="F160" s="76"/>
      <c r="G160" s="76"/>
      <c r="H160" s="76"/>
      <c r="I160" s="76"/>
      <c r="J160" s="76"/>
      <c r="K160" s="76"/>
      <c r="L160" s="76"/>
      <c r="M160" s="76"/>
      <c r="N160" s="76"/>
      <c r="O160" s="76"/>
      <c r="P160" s="76"/>
    </row>
    <row r="161">
      <c r="A161" s="76"/>
      <c r="B161" s="76"/>
      <c r="C161" s="76"/>
      <c r="D161" s="76"/>
      <c r="E161" s="76"/>
      <c r="F161" s="76"/>
      <c r="G161" s="76"/>
      <c r="H161" s="76"/>
      <c r="I161" s="76"/>
      <c r="J161" s="76"/>
      <c r="K161" s="76"/>
      <c r="L161" s="76"/>
      <c r="M161" s="76"/>
      <c r="N161" s="76"/>
      <c r="O161" s="76"/>
      <c r="P161" s="76"/>
    </row>
    <row r="162">
      <c r="A162" s="76"/>
      <c r="B162" s="76"/>
      <c r="C162" s="76"/>
      <c r="D162" s="76"/>
      <c r="E162" s="76"/>
      <c r="F162" s="76"/>
      <c r="G162" s="76"/>
      <c r="H162" s="76"/>
      <c r="I162" s="76"/>
      <c r="J162" s="76"/>
      <c r="K162" s="76"/>
      <c r="L162" s="76"/>
      <c r="M162" s="76"/>
      <c r="N162" s="76"/>
      <c r="O162" s="76"/>
      <c r="P162" s="76"/>
    </row>
    <row r="163">
      <c r="A163" s="76"/>
      <c r="B163" s="76"/>
      <c r="C163" s="76"/>
      <c r="D163" s="76"/>
      <c r="E163" s="76"/>
      <c r="F163" s="76"/>
      <c r="G163" s="76"/>
      <c r="H163" s="76"/>
      <c r="I163" s="76"/>
      <c r="J163" s="76"/>
      <c r="K163" s="76"/>
      <c r="L163" s="76"/>
      <c r="M163" s="76"/>
      <c r="N163" s="76"/>
      <c r="O163" s="76"/>
      <c r="P163" s="76"/>
    </row>
    <row r="164">
      <c r="A164" s="76"/>
      <c r="B164" s="76"/>
      <c r="C164" s="76"/>
      <c r="D164" s="76"/>
      <c r="E164" s="76"/>
      <c r="F164" s="76"/>
      <c r="G164" s="76"/>
      <c r="H164" s="76"/>
      <c r="I164" s="76"/>
      <c r="J164" s="76"/>
      <c r="K164" s="76"/>
      <c r="L164" s="76"/>
      <c r="M164" s="76"/>
      <c r="N164" s="76"/>
      <c r="O164" s="76"/>
      <c r="P164" s="76"/>
    </row>
    <row r="165">
      <c r="A165" s="76"/>
      <c r="B165" s="76"/>
      <c r="C165" s="76"/>
      <c r="D165" s="76"/>
      <c r="E165" s="76"/>
      <c r="F165" s="76"/>
      <c r="G165" s="76"/>
      <c r="H165" s="76"/>
      <c r="I165" s="76"/>
      <c r="J165" s="76"/>
      <c r="K165" s="76"/>
      <c r="L165" s="76"/>
      <c r="M165" s="76"/>
      <c r="N165" s="76"/>
      <c r="O165" s="76"/>
      <c r="P165" s="76"/>
    </row>
    <row r="166">
      <c r="A166" s="76"/>
      <c r="B166" s="76"/>
      <c r="C166" s="76"/>
      <c r="D166" s="76"/>
      <c r="E166" s="76"/>
      <c r="F166" s="76"/>
      <c r="G166" s="76"/>
      <c r="H166" s="76"/>
      <c r="I166" s="76"/>
      <c r="J166" s="76"/>
      <c r="K166" s="76"/>
      <c r="L166" s="76"/>
      <c r="M166" s="76"/>
      <c r="N166" s="76"/>
      <c r="O166" s="76"/>
      <c r="P166" s="76"/>
    </row>
    <row r="167">
      <c r="A167" s="76"/>
      <c r="B167" s="76"/>
      <c r="C167" s="76"/>
      <c r="D167" s="76"/>
      <c r="E167" s="76"/>
      <c r="F167" s="76"/>
      <c r="G167" s="76"/>
      <c r="H167" s="76"/>
      <c r="I167" s="76"/>
      <c r="J167" s="76"/>
      <c r="K167" s="76"/>
      <c r="L167" s="76"/>
      <c r="M167" s="76"/>
      <c r="N167" s="76"/>
      <c r="O167" s="76"/>
      <c r="P167" s="76"/>
    </row>
    <row r="168">
      <c r="A168" s="76"/>
      <c r="B168" s="76"/>
      <c r="C168" s="76"/>
      <c r="D168" s="76"/>
      <c r="E168" s="76"/>
      <c r="F168" s="76"/>
      <c r="G168" s="76"/>
      <c r="H168" s="76"/>
      <c r="I168" s="76"/>
      <c r="J168" s="76"/>
      <c r="K168" s="76"/>
      <c r="L168" s="76"/>
      <c r="M168" s="76"/>
      <c r="N168" s="76"/>
      <c r="O168" s="76"/>
      <c r="P168" s="76"/>
    </row>
    <row r="169">
      <c r="A169" s="76"/>
      <c r="B169" s="76"/>
      <c r="C169" s="76"/>
      <c r="D169" s="76"/>
      <c r="E169" s="76"/>
      <c r="F169" s="76"/>
      <c r="G169" s="76"/>
      <c r="H169" s="76"/>
      <c r="I169" s="76"/>
      <c r="J169" s="76"/>
      <c r="K169" s="76"/>
      <c r="L169" s="76"/>
      <c r="M169" s="76"/>
      <c r="N169" s="76"/>
      <c r="O169" s="76"/>
      <c r="P169" s="76"/>
    </row>
    <row r="170">
      <c r="A170" s="76"/>
      <c r="B170" s="76"/>
      <c r="C170" s="76"/>
      <c r="D170" s="76"/>
      <c r="E170" s="76"/>
      <c r="F170" s="76"/>
      <c r="G170" s="76"/>
      <c r="H170" s="76"/>
      <c r="I170" s="76"/>
      <c r="J170" s="76"/>
      <c r="K170" s="76"/>
      <c r="L170" s="76"/>
      <c r="M170" s="76"/>
      <c r="N170" s="76"/>
      <c r="O170" s="76"/>
      <c r="P170" s="76"/>
    </row>
    <row r="171">
      <c r="A171" s="76"/>
      <c r="B171" s="76"/>
      <c r="C171" s="76"/>
      <c r="D171" s="76"/>
      <c r="E171" s="76"/>
      <c r="F171" s="76"/>
      <c r="G171" s="76"/>
      <c r="H171" s="76"/>
      <c r="I171" s="76"/>
      <c r="J171" s="76"/>
      <c r="K171" s="76"/>
      <c r="L171" s="76"/>
      <c r="M171" s="76"/>
      <c r="N171" s="76"/>
      <c r="O171" s="76"/>
      <c r="P171" s="76"/>
    </row>
    <row r="172">
      <c r="A172" s="76"/>
      <c r="B172" s="76"/>
      <c r="C172" s="76"/>
      <c r="D172" s="76"/>
      <c r="E172" s="76"/>
      <c r="F172" s="76"/>
      <c r="G172" s="76"/>
      <c r="H172" s="76"/>
      <c r="I172" s="76"/>
      <c r="J172" s="76"/>
      <c r="K172" s="76"/>
      <c r="L172" s="76"/>
      <c r="M172" s="76"/>
      <c r="N172" s="76"/>
      <c r="O172" s="76"/>
      <c r="P172" s="76"/>
    </row>
    <row r="173">
      <c r="A173" s="76"/>
      <c r="B173" s="76"/>
      <c r="C173" s="76"/>
      <c r="D173" s="76"/>
      <c r="E173" s="76"/>
      <c r="F173" s="76"/>
      <c r="G173" s="76"/>
      <c r="H173" s="76"/>
      <c r="I173" s="76"/>
      <c r="J173" s="76"/>
      <c r="K173" s="76"/>
      <c r="L173" s="76"/>
      <c r="M173" s="76"/>
      <c r="N173" s="76"/>
      <c r="O173" s="76"/>
      <c r="P173" s="76"/>
    </row>
    <row r="174">
      <c r="A174" s="76"/>
      <c r="B174" s="76"/>
      <c r="C174" s="76"/>
      <c r="D174" s="76"/>
      <c r="E174" s="76"/>
      <c r="F174" s="76"/>
      <c r="G174" s="76"/>
      <c r="H174" s="76"/>
      <c r="I174" s="76"/>
      <c r="J174" s="76"/>
      <c r="K174" s="76"/>
      <c r="L174" s="76"/>
      <c r="M174" s="76"/>
      <c r="N174" s="76"/>
      <c r="O174" s="76"/>
      <c r="P174" s="76"/>
    </row>
    <row r="175">
      <c r="A175" s="76"/>
      <c r="B175" s="76"/>
      <c r="C175" s="76"/>
      <c r="D175" s="76"/>
      <c r="E175" s="76"/>
      <c r="F175" s="76"/>
      <c r="G175" s="76"/>
      <c r="H175" s="76"/>
      <c r="I175" s="76"/>
      <c r="J175" s="76"/>
      <c r="K175" s="76"/>
      <c r="L175" s="76"/>
      <c r="M175" s="76"/>
      <c r="N175" s="76"/>
      <c r="O175" s="76"/>
      <c r="P175" s="76"/>
    </row>
    <row r="176">
      <c r="A176" s="76"/>
      <c r="B176" s="76"/>
      <c r="C176" s="76"/>
      <c r="D176" s="76"/>
      <c r="E176" s="76"/>
      <c r="F176" s="76"/>
      <c r="G176" s="76"/>
      <c r="H176" s="76"/>
      <c r="I176" s="76"/>
      <c r="J176" s="76"/>
      <c r="K176" s="76"/>
      <c r="L176" s="76"/>
      <c r="M176" s="76"/>
      <c r="N176" s="76"/>
      <c r="O176" s="76"/>
      <c r="P176" s="76"/>
    </row>
    <row r="177">
      <c r="A177" s="76"/>
      <c r="B177" s="76"/>
      <c r="C177" s="76"/>
      <c r="D177" s="76"/>
      <c r="E177" s="76"/>
      <c r="F177" s="76"/>
      <c r="G177" s="76"/>
      <c r="H177" s="76"/>
      <c r="I177" s="76"/>
      <c r="J177" s="76"/>
      <c r="K177" s="76"/>
      <c r="L177" s="76"/>
      <c r="M177" s="76"/>
      <c r="N177" s="76"/>
      <c r="O177" s="76"/>
      <c r="P177" s="76"/>
    </row>
    <row r="178">
      <c r="A178" s="76"/>
      <c r="B178" s="76"/>
      <c r="C178" s="76"/>
      <c r="D178" s="76"/>
      <c r="E178" s="76"/>
      <c r="F178" s="76"/>
      <c r="G178" s="76"/>
      <c r="H178" s="76"/>
      <c r="I178" s="76"/>
      <c r="J178" s="76"/>
      <c r="K178" s="76"/>
      <c r="L178" s="76"/>
      <c r="M178" s="76"/>
      <c r="N178" s="76"/>
      <c r="O178" s="76"/>
      <c r="P178" s="76"/>
    </row>
    <row r="179">
      <c r="A179" s="76"/>
      <c r="B179" s="76"/>
      <c r="C179" s="76"/>
      <c r="D179" s="76"/>
      <c r="E179" s="76"/>
      <c r="F179" s="76"/>
      <c r="G179" s="76"/>
      <c r="H179" s="76"/>
      <c r="I179" s="76"/>
      <c r="J179" s="76"/>
      <c r="K179" s="76"/>
      <c r="L179" s="76"/>
      <c r="M179" s="76"/>
      <c r="N179" s="76"/>
      <c r="O179" s="76"/>
      <c r="P179" s="76"/>
    </row>
    <row r="180">
      <c r="A180" s="76"/>
      <c r="B180" s="76"/>
      <c r="C180" s="76"/>
      <c r="D180" s="76"/>
      <c r="E180" s="76"/>
      <c r="F180" s="76"/>
      <c r="G180" s="76"/>
      <c r="H180" s="76"/>
      <c r="I180" s="76"/>
      <c r="J180" s="76"/>
      <c r="K180" s="76"/>
      <c r="L180" s="76"/>
      <c r="M180" s="76"/>
      <c r="N180" s="76"/>
      <c r="O180" s="76"/>
      <c r="P180" s="76"/>
    </row>
    <row r="181">
      <c r="A181" s="76"/>
      <c r="B181" s="76"/>
      <c r="C181" s="76"/>
      <c r="D181" s="76"/>
      <c r="E181" s="76"/>
      <c r="F181" s="76"/>
      <c r="G181" s="76"/>
      <c r="H181" s="76"/>
      <c r="I181" s="76"/>
      <c r="J181" s="76"/>
      <c r="K181" s="76"/>
      <c r="L181" s="76"/>
      <c r="M181" s="76"/>
      <c r="N181" s="76"/>
      <c r="O181" s="76"/>
      <c r="P181" s="76"/>
    </row>
    <row r="182">
      <c r="A182" s="76"/>
      <c r="B182" s="76"/>
      <c r="C182" s="76"/>
      <c r="D182" s="76"/>
      <c r="E182" s="76"/>
      <c r="F182" s="76"/>
      <c r="G182" s="76"/>
      <c r="H182" s="76"/>
      <c r="I182" s="76"/>
      <c r="J182" s="76"/>
      <c r="K182" s="76"/>
      <c r="L182" s="76"/>
      <c r="M182" s="76"/>
      <c r="N182" s="76"/>
      <c r="O182" s="76"/>
      <c r="P182" s="76"/>
    </row>
    <row r="183">
      <c r="A183" s="76"/>
      <c r="B183" s="76"/>
      <c r="C183" s="76"/>
      <c r="D183" s="76"/>
      <c r="E183" s="76"/>
      <c r="F183" s="76"/>
      <c r="G183" s="76"/>
      <c r="H183" s="76"/>
      <c r="I183" s="76"/>
      <c r="J183" s="76"/>
      <c r="K183" s="76"/>
      <c r="L183" s="76"/>
      <c r="M183" s="76"/>
      <c r="N183" s="76"/>
      <c r="O183" s="76"/>
      <c r="P183" s="76"/>
    </row>
    <row r="184">
      <c r="A184" s="76"/>
      <c r="B184" s="76"/>
      <c r="C184" s="76"/>
      <c r="D184" s="76"/>
      <c r="E184" s="76"/>
      <c r="F184" s="76"/>
      <c r="G184" s="76"/>
      <c r="H184" s="76"/>
      <c r="I184" s="76"/>
      <c r="J184" s="76"/>
      <c r="K184" s="76"/>
      <c r="L184" s="76"/>
      <c r="M184" s="76"/>
      <c r="N184" s="76"/>
      <c r="O184" s="76"/>
      <c r="P184" s="76"/>
    </row>
    <row r="185">
      <c r="A185" s="76"/>
      <c r="B185" s="76"/>
      <c r="C185" s="76"/>
      <c r="D185" s="76"/>
      <c r="E185" s="76"/>
      <c r="F185" s="76"/>
      <c r="G185" s="76"/>
      <c r="H185" s="76"/>
      <c r="I185" s="76"/>
      <c r="J185" s="76"/>
      <c r="K185" s="76"/>
      <c r="L185" s="76"/>
      <c r="M185" s="76"/>
      <c r="N185" s="76"/>
      <c r="O185" s="76"/>
      <c r="P185" s="76"/>
    </row>
    <row r="186">
      <c r="A186" s="76"/>
      <c r="B186" s="76"/>
      <c r="C186" s="76"/>
      <c r="D186" s="76"/>
      <c r="E186" s="76"/>
      <c r="F186" s="76"/>
      <c r="G186" s="76"/>
      <c r="H186" s="76"/>
      <c r="I186" s="76"/>
      <c r="J186" s="76"/>
      <c r="K186" s="76"/>
      <c r="L186" s="76"/>
      <c r="M186" s="76"/>
      <c r="N186" s="76"/>
      <c r="O186" s="76"/>
      <c r="P186" s="76"/>
    </row>
    <row r="187">
      <c r="A187" s="76"/>
      <c r="B187" s="76"/>
      <c r="C187" s="76"/>
      <c r="D187" s="76"/>
      <c r="E187" s="76"/>
      <c r="F187" s="76"/>
      <c r="G187" s="76"/>
      <c r="H187" s="76"/>
      <c r="I187" s="76"/>
      <c r="J187" s="76"/>
      <c r="K187" s="76"/>
      <c r="L187" s="76"/>
      <c r="M187" s="76"/>
      <c r="N187" s="76"/>
      <c r="O187" s="76"/>
      <c r="P187" s="76"/>
    </row>
    <row r="188">
      <c r="A188" s="76"/>
      <c r="B188" s="76"/>
      <c r="C188" s="76"/>
      <c r="D188" s="76"/>
      <c r="E188" s="76"/>
      <c r="F188" s="76"/>
      <c r="G188" s="76"/>
      <c r="H188" s="76"/>
      <c r="I188" s="76"/>
      <c r="J188" s="76"/>
      <c r="K188" s="76"/>
      <c r="L188" s="76"/>
      <c r="M188" s="76"/>
      <c r="N188" s="76"/>
      <c r="O188" s="76"/>
      <c r="P188" s="76"/>
    </row>
    <row r="189">
      <c r="A189" s="76"/>
      <c r="B189" s="76"/>
      <c r="C189" s="76"/>
      <c r="D189" s="76"/>
      <c r="E189" s="76"/>
      <c r="F189" s="76"/>
      <c r="G189" s="76"/>
      <c r="H189" s="76"/>
      <c r="I189" s="76"/>
      <c r="J189" s="76"/>
      <c r="K189" s="76"/>
      <c r="L189" s="76"/>
      <c r="M189" s="76"/>
      <c r="N189" s="76"/>
      <c r="O189" s="76"/>
      <c r="P189" s="76"/>
    </row>
    <row r="190">
      <c r="A190" s="76"/>
      <c r="B190" s="76"/>
      <c r="C190" s="76"/>
      <c r="D190" s="76"/>
      <c r="E190" s="76"/>
      <c r="F190" s="76"/>
      <c r="G190" s="76"/>
      <c r="H190" s="76"/>
      <c r="I190" s="76"/>
      <c r="J190" s="76"/>
      <c r="K190" s="76"/>
      <c r="L190" s="76"/>
      <c r="M190" s="76"/>
      <c r="N190" s="76"/>
      <c r="O190" s="76"/>
      <c r="P190" s="76"/>
    </row>
    <row r="191">
      <c r="A191" s="76"/>
      <c r="B191" s="76"/>
      <c r="C191" s="76"/>
      <c r="D191" s="76"/>
      <c r="E191" s="76"/>
      <c r="F191" s="76"/>
      <c r="G191" s="76"/>
      <c r="H191" s="76"/>
      <c r="I191" s="76"/>
      <c r="J191" s="76"/>
      <c r="K191" s="76"/>
      <c r="L191" s="76"/>
      <c r="M191" s="76"/>
      <c r="N191" s="76"/>
      <c r="O191" s="76"/>
      <c r="P191" s="76"/>
    </row>
    <row r="192">
      <c r="A192" s="76"/>
      <c r="B192" s="76"/>
      <c r="C192" s="76"/>
      <c r="D192" s="76"/>
      <c r="E192" s="76"/>
      <c r="F192" s="76"/>
      <c r="G192" s="76"/>
      <c r="H192" s="76"/>
      <c r="I192" s="76"/>
      <c r="J192" s="76"/>
      <c r="K192" s="76"/>
      <c r="L192" s="76"/>
      <c r="M192" s="76"/>
      <c r="N192" s="76"/>
      <c r="O192" s="76"/>
      <c r="P192" s="76"/>
    </row>
    <row r="193">
      <c r="A193" s="76"/>
      <c r="B193" s="76"/>
      <c r="C193" s="76"/>
      <c r="D193" s="76"/>
      <c r="E193" s="76"/>
      <c r="F193" s="76"/>
      <c r="G193" s="76"/>
      <c r="H193" s="76"/>
      <c r="I193" s="76"/>
      <c r="J193" s="76"/>
      <c r="K193" s="76"/>
      <c r="L193" s="76"/>
      <c r="M193" s="76"/>
      <c r="N193" s="76"/>
      <c r="O193" s="76"/>
      <c r="P193" s="76"/>
    </row>
    <row r="194">
      <c r="A194" s="76"/>
      <c r="B194" s="76"/>
      <c r="C194" s="76"/>
      <c r="D194" s="76"/>
      <c r="E194" s="76"/>
      <c r="F194" s="76"/>
      <c r="G194" s="76"/>
      <c r="H194" s="76"/>
      <c r="I194" s="76"/>
      <c r="J194" s="76"/>
      <c r="K194" s="76"/>
      <c r="L194" s="76"/>
      <c r="M194" s="76"/>
      <c r="N194" s="76"/>
      <c r="O194" s="76"/>
      <c r="P194" s="76"/>
    </row>
    <row r="195">
      <c r="A195" s="76"/>
      <c r="B195" s="76"/>
      <c r="C195" s="76"/>
      <c r="D195" s="76"/>
      <c r="E195" s="76"/>
      <c r="F195" s="76"/>
      <c r="G195" s="76"/>
      <c r="H195" s="76"/>
      <c r="I195" s="76"/>
      <c r="J195" s="76"/>
      <c r="K195" s="76"/>
      <c r="L195" s="76"/>
      <c r="M195" s="76"/>
      <c r="N195" s="76"/>
      <c r="O195" s="76"/>
      <c r="P195" s="76"/>
    </row>
    <row r="196">
      <c r="A196" s="76"/>
      <c r="B196" s="76"/>
      <c r="C196" s="76"/>
      <c r="D196" s="76"/>
      <c r="E196" s="76"/>
      <c r="F196" s="76"/>
      <c r="G196" s="76"/>
      <c r="H196" s="76"/>
      <c r="I196" s="76"/>
      <c r="J196" s="76"/>
      <c r="K196" s="76"/>
      <c r="L196" s="76"/>
      <c r="M196" s="76"/>
      <c r="N196" s="76"/>
      <c r="O196" s="76"/>
      <c r="P196" s="76"/>
    </row>
    <row r="197">
      <c r="A197" s="76"/>
      <c r="B197" s="76"/>
      <c r="C197" s="76"/>
      <c r="D197" s="76"/>
      <c r="E197" s="76"/>
      <c r="F197" s="76"/>
      <c r="G197" s="76"/>
      <c r="H197" s="76"/>
      <c r="I197" s="76"/>
      <c r="J197" s="76"/>
      <c r="K197" s="76"/>
      <c r="L197" s="76"/>
      <c r="M197" s="76"/>
      <c r="N197" s="76"/>
      <c r="O197" s="76"/>
      <c r="P197" s="76"/>
    </row>
    <row r="198">
      <c r="A198" s="76"/>
      <c r="B198" s="76"/>
      <c r="C198" s="76"/>
      <c r="D198" s="76"/>
      <c r="E198" s="76"/>
      <c r="F198" s="76"/>
      <c r="G198" s="76"/>
      <c r="H198" s="76"/>
      <c r="I198" s="76"/>
      <c r="J198" s="76"/>
      <c r="K198" s="76"/>
      <c r="L198" s="76"/>
      <c r="M198" s="76"/>
      <c r="N198" s="76"/>
      <c r="O198" s="76"/>
      <c r="P198" s="76"/>
    </row>
    <row r="199">
      <c r="A199" s="76"/>
      <c r="B199" s="76"/>
      <c r="C199" s="76"/>
      <c r="D199" s="76"/>
      <c r="E199" s="76"/>
      <c r="F199" s="76"/>
      <c r="G199" s="76"/>
      <c r="H199" s="76"/>
      <c r="I199" s="76"/>
      <c r="J199" s="76"/>
      <c r="K199" s="76"/>
      <c r="L199" s="76"/>
      <c r="M199" s="76"/>
      <c r="N199" s="76"/>
      <c r="O199" s="76"/>
      <c r="P199" s="76"/>
    </row>
    <row r="200">
      <c r="A200" s="76"/>
      <c r="B200" s="76"/>
      <c r="C200" s="76"/>
      <c r="D200" s="76"/>
      <c r="E200" s="76"/>
      <c r="F200" s="76"/>
      <c r="G200" s="76"/>
      <c r="H200" s="76"/>
      <c r="I200" s="76"/>
      <c r="J200" s="76"/>
      <c r="K200" s="76"/>
      <c r="L200" s="76"/>
      <c r="M200" s="76"/>
      <c r="N200" s="76"/>
      <c r="O200" s="76"/>
      <c r="P200" s="76"/>
    </row>
    <row r="201">
      <c r="A201" s="76"/>
      <c r="B201" s="76"/>
      <c r="C201" s="76"/>
      <c r="D201" s="76"/>
      <c r="E201" s="76"/>
      <c r="F201" s="76"/>
      <c r="G201" s="76"/>
      <c r="H201" s="76"/>
      <c r="I201" s="76"/>
      <c r="J201" s="76"/>
      <c r="K201" s="76"/>
      <c r="L201" s="76"/>
      <c r="M201" s="76"/>
      <c r="N201" s="76"/>
      <c r="O201" s="76"/>
      <c r="P201" s="76"/>
    </row>
    <row r="202">
      <c r="A202" s="76"/>
      <c r="B202" s="76"/>
      <c r="C202" s="76"/>
      <c r="D202" s="76"/>
      <c r="E202" s="76"/>
      <c r="F202" s="76"/>
      <c r="G202" s="76"/>
      <c r="H202" s="76"/>
      <c r="I202" s="76"/>
      <c r="J202" s="76"/>
      <c r="K202" s="76"/>
      <c r="L202" s="76"/>
      <c r="M202" s="76"/>
      <c r="N202" s="76"/>
      <c r="O202" s="76"/>
      <c r="P202" s="76"/>
    </row>
    <row r="203">
      <c r="A203" s="76"/>
      <c r="B203" s="76"/>
      <c r="C203" s="76"/>
      <c r="D203" s="76"/>
      <c r="E203" s="76"/>
      <c r="F203" s="76"/>
      <c r="G203" s="76"/>
      <c r="H203" s="76"/>
      <c r="I203" s="76"/>
      <c r="J203" s="76"/>
      <c r="K203" s="76"/>
      <c r="L203" s="76"/>
      <c r="M203" s="76"/>
      <c r="N203" s="76"/>
      <c r="O203" s="76"/>
      <c r="P203" s="76"/>
    </row>
    <row r="204">
      <c r="A204" s="76"/>
      <c r="B204" s="76"/>
      <c r="C204" s="76"/>
      <c r="D204" s="76"/>
      <c r="E204" s="76"/>
      <c r="F204" s="76"/>
      <c r="G204" s="76"/>
      <c r="H204" s="76"/>
      <c r="I204" s="76"/>
      <c r="J204" s="76"/>
      <c r="K204" s="76"/>
      <c r="L204" s="76"/>
      <c r="M204" s="76"/>
      <c r="N204" s="76"/>
      <c r="O204" s="76"/>
      <c r="P204" s="76"/>
    </row>
    <row r="205">
      <c r="A205" s="76"/>
      <c r="B205" s="76"/>
      <c r="C205" s="76"/>
      <c r="D205" s="76"/>
      <c r="E205" s="76"/>
      <c r="F205" s="76"/>
      <c r="G205" s="76"/>
      <c r="H205" s="76"/>
      <c r="I205" s="76"/>
      <c r="J205" s="76"/>
      <c r="K205" s="76"/>
      <c r="L205" s="76"/>
      <c r="M205" s="76"/>
      <c r="N205" s="76"/>
      <c r="O205" s="76"/>
      <c r="P205" s="76"/>
    </row>
    <row r="206">
      <c r="A206" s="76"/>
      <c r="B206" s="76"/>
      <c r="C206" s="76"/>
      <c r="D206" s="76"/>
      <c r="E206" s="76"/>
      <c r="F206" s="76"/>
      <c r="G206" s="76"/>
      <c r="H206" s="76"/>
      <c r="I206" s="76"/>
      <c r="J206" s="76"/>
      <c r="K206" s="76"/>
      <c r="L206" s="76"/>
      <c r="M206" s="76"/>
      <c r="N206" s="76"/>
      <c r="O206" s="76"/>
      <c r="P206" s="76"/>
    </row>
    <row r="207">
      <c r="A207" s="76"/>
      <c r="B207" s="76"/>
      <c r="C207" s="76"/>
      <c r="D207" s="76"/>
      <c r="E207" s="76"/>
      <c r="F207" s="76"/>
      <c r="G207" s="76"/>
      <c r="H207" s="76"/>
      <c r="I207" s="76"/>
      <c r="J207" s="76"/>
      <c r="K207" s="76"/>
      <c r="L207" s="76"/>
      <c r="M207" s="76"/>
      <c r="N207" s="76"/>
      <c r="O207" s="76"/>
      <c r="P207" s="76"/>
    </row>
    <row r="208">
      <c r="A208" s="76"/>
      <c r="B208" s="76"/>
      <c r="C208" s="76"/>
      <c r="D208" s="76"/>
      <c r="E208" s="76"/>
      <c r="F208" s="76"/>
      <c r="G208" s="76"/>
      <c r="H208" s="76"/>
      <c r="I208" s="76"/>
      <c r="J208" s="76"/>
      <c r="K208" s="76"/>
      <c r="L208" s="76"/>
      <c r="M208" s="76"/>
      <c r="N208" s="76"/>
      <c r="O208" s="76"/>
      <c r="P208" s="76"/>
    </row>
    <row r="209">
      <c r="A209" s="76"/>
      <c r="B209" s="76"/>
      <c r="C209" s="76"/>
      <c r="D209" s="76"/>
      <c r="E209" s="76"/>
      <c r="F209" s="76"/>
      <c r="G209" s="76"/>
      <c r="H209" s="76"/>
      <c r="I209" s="76"/>
      <c r="J209" s="76"/>
      <c r="K209" s="76"/>
      <c r="L209" s="76"/>
      <c r="M209" s="76"/>
      <c r="N209" s="76"/>
      <c r="O209" s="76"/>
      <c r="P209" s="76"/>
    </row>
    <row r="210">
      <c r="A210" s="76"/>
      <c r="B210" s="76"/>
      <c r="C210" s="76"/>
      <c r="D210" s="76"/>
      <c r="E210" s="76"/>
      <c r="F210" s="76"/>
      <c r="G210" s="76"/>
      <c r="H210" s="76"/>
      <c r="I210" s="76"/>
      <c r="J210" s="76"/>
      <c r="K210" s="76"/>
      <c r="L210" s="76"/>
      <c r="M210" s="76"/>
      <c r="N210" s="76"/>
      <c r="O210" s="76"/>
      <c r="P210" s="76"/>
    </row>
    <row r="211">
      <c r="A211" s="76"/>
      <c r="B211" s="76"/>
      <c r="C211" s="76"/>
      <c r="D211" s="76"/>
      <c r="E211" s="76"/>
      <c r="F211" s="76"/>
      <c r="G211" s="76"/>
      <c r="H211" s="76"/>
      <c r="I211" s="76"/>
      <c r="J211" s="76"/>
      <c r="K211" s="76"/>
      <c r="L211" s="76"/>
      <c r="M211" s="76"/>
      <c r="N211" s="76"/>
      <c r="O211" s="76"/>
      <c r="P211" s="76"/>
    </row>
    <row r="212">
      <c r="A212" s="76"/>
      <c r="B212" s="76"/>
      <c r="C212" s="76"/>
      <c r="D212" s="76"/>
      <c r="E212" s="76"/>
      <c r="F212" s="76"/>
      <c r="G212" s="76"/>
      <c r="H212" s="76"/>
      <c r="I212" s="76"/>
      <c r="J212" s="76"/>
      <c r="K212" s="76"/>
      <c r="L212" s="76"/>
      <c r="M212" s="76"/>
      <c r="N212" s="76"/>
      <c r="O212" s="76"/>
      <c r="P212" s="76"/>
    </row>
    <row r="213">
      <c r="A213" s="76"/>
      <c r="B213" s="76"/>
      <c r="C213" s="76"/>
      <c r="D213" s="76"/>
      <c r="E213" s="76"/>
      <c r="F213" s="76"/>
      <c r="G213" s="76"/>
      <c r="H213" s="76"/>
      <c r="I213" s="76"/>
      <c r="J213" s="76"/>
      <c r="K213" s="76"/>
      <c r="L213" s="76"/>
      <c r="M213" s="76"/>
      <c r="N213" s="76"/>
      <c r="O213" s="76"/>
      <c r="P213" s="76"/>
    </row>
    <row r="214">
      <c r="A214" s="76"/>
      <c r="B214" s="76"/>
      <c r="C214" s="76"/>
      <c r="D214" s="76"/>
      <c r="E214" s="76"/>
      <c r="F214" s="76"/>
      <c r="G214" s="76"/>
      <c r="H214" s="76"/>
      <c r="I214" s="76"/>
      <c r="J214" s="76"/>
      <c r="K214" s="76"/>
      <c r="L214" s="76"/>
      <c r="M214" s="76"/>
      <c r="N214" s="76"/>
      <c r="O214" s="76"/>
      <c r="P214" s="76"/>
    </row>
    <row r="215">
      <c r="A215" s="76"/>
      <c r="B215" s="76"/>
      <c r="C215" s="76"/>
      <c r="D215" s="76"/>
      <c r="E215" s="76"/>
      <c r="F215" s="76"/>
      <c r="G215" s="76"/>
      <c r="H215" s="76"/>
      <c r="I215" s="76"/>
      <c r="J215" s="76"/>
      <c r="K215" s="76"/>
      <c r="L215" s="76"/>
      <c r="M215" s="76"/>
      <c r="N215" s="76"/>
      <c r="O215" s="76"/>
      <c r="P215" s="76"/>
    </row>
    <row r="216">
      <c r="A216" s="76"/>
      <c r="B216" s="76"/>
      <c r="C216" s="76"/>
      <c r="D216" s="76"/>
      <c r="E216" s="76"/>
      <c r="F216" s="76"/>
      <c r="G216" s="76"/>
      <c r="H216" s="76"/>
      <c r="I216" s="76"/>
      <c r="J216" s="76"/>
      <c r="K216" s="76"/>
      <c r="L216" s="76"/>
      <c r="M216" s="76"/>
      <c r="N216" s="76"/>
      <c r="O216" s="76"/>
      <c r="P216" s="76"/>
    </row>
    <row r="217">
      <c r="A217" s="76"/>
      <c r="B217" s="76"/>
      <c r="C217" s="76"/>
      <c r="D217" s="76"/>
      <c r="E217" s="76"/>
      <c r="F217" s="76"/>
      <c r="G217" s="76"/>
      <c r="H217" s="76"/>
      <c r="I217" s="76"/>
      <c r="J217" s="76"/>
      <c r="K217" s="76"/>
      <c r="L217" s="76"/>
      <c r="M217" s="76"/>
      <c r="N217" s="76"/>
      <c r="O217" s="76"/>
      <c r="P217" s="76"/>
    </row>
    <row r="218">
      <c r="A218" s="76"/>
      <c r="B218" s="76"/>
      <c r="C218" s="76"/>
      <c r="D218" s="76"/>
      <c r="E218" s="76"/>
      <c r="F218" s="76"/>
      <c r="G218" s="76"/>
      <c r="H218" s="76"/>
      <c r="I218" s="76"/>
      <c r="J218" s="76"/>
      <c r="K218" s="76"/>
      <c r="L218" s="76"/>
      <c r="M218" s="76"/>
      <c r="N218" s="76"/>
      <c r="O218" s="76"/>
      <c r="P218" s="76"/>
    </row>
    <row r="219">
      <c r="A219" s="76"/>
      <c r="B219" s="76"/>
      <c r="C219" s="76"/>
      <c r="D219" s="76"/>
      <c r="E219" s="76"/>
      <c r="F219" s="76"/>
      <c r="G219" s="76"/>
      <c r="H219" s="76"/>
      <c r="I219" s="76"/>
      <c r="J219" s="76"/>
      <c r="K219" s="76"/>
      <c r="L219" s="76"/>
      <c r="M219" s="76"/>
      <c r="N219" s="76"/>
      <c r="O219" s="76"/>
      <c r="P219" s="76"/>
    </row>
    <row r="220">
      <c r="A220" s="76"/>
      <c r="B220" s="76"/>
      <c r="C220" s="76"/>
      <c r="D220" s="76"/>
      <c r="E220" s="76"/>
      <c r="F220" s="76"/>
      <c r="G220" s="76"/>
      <c r="H220" s="76"/>
      <c r="I220" s="76"/>
      <c r="J220" s="76"/>
      <c r="K220" s="76"/>
      <c r="L220" s="76"/>
      <c r="M220" s="76"/>
      <c r="N220" s="76"/>
      <c r="O220" s="76"/>
      <c r="P220" s="76"/>
    </row>
    <row r="221">
      <c r="A221" s="76"/>
      <c r="B221" s="76"/>
      <c r="C221" s="76"/>
      <c r="D221" s="76"/>
      <c r="E221" s="76"/>
      <c r="F221" s="76"/>
      <c r="G221" s="76"/>
      <c r="H221" s="76"/>
      <c r="I221" s="76"/>
      <c r="J221" s="76"/>
      <c r="K221" s="76"/>
      <c r="L221" s="76"/>
      <c r="M221" s="76"/>
      <c r="N221" s="76"/>
      <c r="O221" s="76"/>
      <c r="P221" s="76"/>
    </row>
    <row r="222">
      <c r="A222" s="76"/>
      <c r="B222" s="76"/>
      <c r="C222" s="76"/>
      <c r="D222" s="76"/>
      <c r="E222" s="76"/>
      <c r="F222" s="76"/>
      <c r="G222" s="76"/>
      <c r="H222" s="76"/>
      <c r="I222" s="76"/>
      <c r="J222" s="76"/>
      <c r="K222" s="76"/>
      <c r="L222" s="76"/>
      <c r="M222" s="76"/>
      <c r="N222" s="76"/>
      <c r="O222" s="76"/>
      <c r="P222" s="76"/>
    </row>
    <row r="223">
      <c r="A223" s="76"/>
      <c r="B223" s="76"/>
      <c r="C223" s="76"/>
      <c r="D223" s="76"/>
      <c r="E223" s="76"/>
      <c r="F223" s="76"/>
      <c r="G223" s="76"/>
      <c r="H223" s="76"/>
      <c r="I223" s="76"/>
      <c r="J223" s="76"/>
      <c r="K223" s="76"/>
      <c r="L223" s="76"/>
      <c r="M223" s="76"/>
      <c r="N223" s="76"/>
      <c r="O223" s="76"/>
      <c r="P223" s="76"/>
    </row>
    <row r="224">
      <c r="A224" s="76"/>
      <c r="B224" s="76"/>
      <c r="C224" s="76"/>
      <c r="D224" s="76"/>
      <c r="E224" s="76"/>
      <c r="F224" s="76"/>
      <c r="G224" s="76"/>
      <c r="H224" s="76"/>
      <c r="I224" s="76"/>
      <c r="J224" s="76"/>
      <c r="K224" s="76"/>
      <c r="L224" s="76"/>
      <c r="M224" s="76"/>
      <c r="N224" s="76"/>
      <c r="O224" s="76"/>
      <c r="P224" s="76"/>
    </row>
    <row r="225">
      <c r="A225" s="76"/>
      <c r="B225" s="76"/>
      <c r="C225" s="76"/>
      <c r="D225" s="76"/>
      <c r="E225" s="76"/>
      <c r="F225" s="76"/>
      <c r="G225" s="76"/>
      <c r="H225" s="76"/>
      <c r="I225" s="76"/>
      <c r="J225" s="76"/>
      <c r="K225" s="76"/>
      <c r="L225" s="76"/>
      <c r="M225" s="76"/>
      <c r="N225" s="76"/>
      <c r="O225" s="76"/>
      <c r="P225" s="76"/>
    </row>
    <row r="226">
      <c r="A226" s="76"/>
      <c r="B226" s="76"/>
      <c r="C226" s="76"/>
      <c r="D226" s="76"/>
      <c r="E226" s="76"/>
      <c r="F226" s="76"/>
      <c r="G226" s="76"/>
      <c r="H226" s="76"/>
      <c r="I226" s="76"/>
      <c r="J226" s="76"/>
      <c r="K226" s="76"/>
      <c r="L226" s="76"/>
      <c r="M226" s="76"/>
      <c r="N226" s="76"/>
      <c r="O226" s="76"/>
      <c r="P226" s="76"/>
    </row>
    <row r="227">
      <c r="A227" s="76"/>
      <c r="B227" s="76"/>
      <c r="C227" s="76"/>
      <c r="D227" s="76"/>
      <c r="E227" s="76"/>
      <c r="F227" s="76"/>
      <c r="G227" s="76"/>
      <c r="H227" s="76"/>
      <c r="I227" s="76"/>
      <c r="J227" s="76"/>
      <c r="K227" s="76"/>
      <c r="L227" s="76"/>
      <c r="M227" s="76"/>
      <c r="N227" s="76"/>
      <c r="O227" s="76"/>
      <c r="P227" s="76"/>
    </row>
    <row r="228">
      <c r="A228" s="76"/>
      <c r="B228" s="76"/>
      <c r="C228" s="76"/>
      <c r="D228" s="76"/>
      <c r="E228" s="76"/>
      <c r="F228" s="76"/>
      <c r="G228" s="76"/>
      <c r="H228" s="76"/>
      <c r="I228" s="76"/>
      <c r="J228" s="76"/>
      <c r="K228" s="76"/>
      <c r="L228" s="76"/>
      <c r="M228" s="76"/>
      <c r="N228" s="76"/>
      <c r="O228" s="76"/>
      <c r="P228" s="76"/>
    </row>
    <row r="229">
      <c r="A229" s="76"/>
      <c r="B229" s="76"/>
      <c r="C229" s="76"/>
      <c r="D229" s="76"/>
      <c r="E229" s="76"/>
      <c r="F229" s="76"/>
      <c r="G229" s="76"/>
      <c r="H229" s="76"/>
      <c r="I229" s="76"/>
      <c r="J229" s="76"/>
      <c r="K229" s="76"/>
      <c r="L229" s="76"/>
      <c r="M229" s="76"/>
      <c r="N229" s="76"/>
      <c r="O229" s="76"/>
      <c r="P229" s="76"/>
    </row>
    <row r="230">
      <c r="A230" s="76"/>
      <c r="B230" s="76"/>
      <c r="C230" s="76"/>
      <c r="D230" s="76"/>
      <c r="E230" s="76"/>
      <c r="F230" s="76"/>
      <c r="G230" s="76"/>
      <c r="H230" s="76"/>
      <c r="I230" s="76"/>
      <c r="J230" s="76"/>
      <c r="K230" s="76"/>
      <c r="L230" s="76"/>
      <c r="M230" s="76"/>
      <c r="N230" s="76"/>
      <c r="O230" s="76"/>
      <c r="P230" s="76"/>
    </row>
    <row r="231">
      <c r="A231" s="76"/>
      <c r="B231" s="76"/>
      <c r="C231" s="76"/>
      <c r="D231" s="76"/>
      <c r="E231" s="76"/>
      <c r="F231" s="76"/>
      <c r="G231" s="76"/>
      <c r="H231" s="76"/>
      <c r="I231" s="76"/>
      <c r="J231" s="76"/>
      <c r="K231" s="76"/>
      <c r="L231" s="76"/>
      <c r="M231" s="76"/>
      <c r="N231" s="76"/>
      <c r="O231" s="76"/>
      <c r="P231" s="76"/>
    </row>
    <row r="232">
      <c r="A232" s="76"/>
      <c r="B232" s="76"/>
      <c r="C232" s="76"/>
      <c r="D232" s="76"/>
      <c r="E232" s="76"/>
      <c r="F232" s="76"/>
      <c r="G232" s="76"/>
      <c r="H232" s="76"/>
      <c r="I232" s="76"/>
      <c r="J232" s="76"/>
      <c r="K232" s="76"/>
      <c r="L232" s="76"/>
      <c r="M232" s="76"/>
      <c r="N232" s="76"/>
      <c r="O232" s="76"/>
      <c r="P232" s="76"/>
    </row>
    <row r="233">
      <c r="A233" s="76"/>
      <c r="B233" s="76"/>
      <c r="C233" s="76"/>
      <c r="D233" s="76"/>
      <c r="E233" s="76"/>
      <c r="F233" s="76"/>
      <c r="G233" s="76"/>
      <c r="H233" s="76"/>
      <c r="I233" s="76"/>
      <c r="J233" s="76"/>
      <c r="K233" s="76"/>
      <c r="L233" s="76"/>
      <c r="M233" s="76"/>
      <c r="N233" s="76"/>
      <c r="O233" s="76"/>
      <c r="P233" s="76"/>
    </row>
    <row r="234">
      <c r="A234" s="76"/>
      <c r="B234" s="76"/>
      <c r="C234" s="76"/>
      <c r="D234" s="76"/>
      <c r="E234" s="76"/>
      <c r="F234" s="76"/>
      <c r="G234" s="76"/>
      <c r="H234" s="76"/>
      <c r="I234" s="76"/>
      <c r="J234" s="76"/>
      <c r="K234" s="76"/>
      <c r="L234" s="76"/>
      <c r="M234" s="76"/>
      <c r="N234" s="76"/>
      <c r="O234" s="76"/>
      <c r="P234" s="76"/>
    </row>
    <row r="235">
      <c r="A235" s="76"/>
      <c r="B235" s="76"/>
      <c r="C235" s="76"/>
      <c r="D235" s="76"/>
      <c r="E235" s="76"/>
      <c r="F235" s="76"/>
      <c r="G235" s="76"/>
      <c r="H235" s="76"/>
      <c r="I235" s="76"/>
      <c r="J235" s="76"/>
      <c r="K235" s="76"/>
      <c r="L235" s="76"/>
      <c r="M235" s="76"/>
      <c r="N235" s="76"/>
      <c r="O235" s="76"/>
      <c r="P235" s="76"/>
    </row>
    <row r="236">
      <c r="A236" s="76"/>
      <c r="B236" s="76"/>
      <c r="C236" s="76"/>
      <c r="D236" s="76"/>
      <c r="E236" s="76"/>
      <c r="F236" s="76"/>
      <c r="G236" s="76"/>
      <c r="H236" s="76"/>
      <c r="I236" s="76"/>
      <c r="J236" s="76"/>
      <c r="K236" s="76"/>
      <c r="L236" s="76"/>
      <c r="M236" s="76"/>
      <c r="N236" s="76"/>
      <c r="O236" s="76"/>
      <c r="P236" s="76"/>
    </row>
    <row r="237">
      <c r="A237" s="76"/>
      <c r="B237" s="76"/>
      <c r="C237" s="76"/>
      <c r="D237" s="76"/>
      <c r="E237" s="76"/>
      <c r="F237" s="76"/>
      <c r="G237" s="76"/>
      <c r="H237" s="76"/>
      <c r="I237" s="76"/>
      <c r="J237" s="76"/>
      <c r="K237" s="76"/>
      <c r="L237" s="76"/>
      <c r="M237" s="76"/>
      <c r="N237" s="76"/>
      <c r="O237" s="76"/>
      <c r="P237" s="76"/>
    </row>
    <row r="238">
      <c r="A238" s="76"/>
      <c r="B238" s="76"/>
      <c r="C238" s="76"/>
      <c r="D238" s="76"/>
      <c r="E238" s="76"/>
      <c r="F238" s="76"/>
      <c r="G238" s="76"/>
      <c r="H238" s="76"/>
      <c r="I238" s="76"/>
      <c r="J238" s="76"/>
      <c r="K238" s="76"/>
      <c r="L238" s="76"/>
      <c r="M238" s="76"/>
      <c r="N238" s="76"/>
      <c r="O238" s="76"/>
      <c r="P238" s="76"/>
    </row>
    <row r="239">
      <c r="A239" s="76"/>
      <c r="B239" s="76"/>
      <c r="C239" s="76"/>
      <c r="D239" s="76"/>
      <c r="E239" s="76"/>
      <c r="F239" s="76"/>
      <c r="G239" s="76"/>
      <c r="H239" s="76"/>
      <c r="I239" s="76"/>
      <c r="J239" s="76"/>
      <c r="K239" s="76"/>
      <c r="L239" s="76"/>
      <c r="M239" s="76"/>
      <c r="N239" s="76"/>
      <c r="O239" s="76"/>
      <c r="P239" s="76"/>
    </row>
    <row r="240">
      <c r="A240" s="76"/>
      <c r="B240" s="76"/>
      <c r="C240" s="76"/>
      <c r="D240" s="76"/>
      <c r="E240" s="76"/>
      <c r="F240" s="76"/>
      <c r="G240" s="76"/>
      <c r="H240" s="76"/>
      <c r="I240" s="76"/>
      <c r="J240" s="76"/>
      <c r="K240" s="76"/>
      <c r="L240" s="76"/>
      <c r="M240" s="76"/>
      <c r="N240" s="76"/>
      <c r="O240" s="76"/>
      <c r="P240" s="76"/>
    </row>
    <row r="241">
      <c r="A241" s="76"/>
      <c r="B241" s="76"/>
      <c r="C241" s="76"/>
      <c r="D241" s="76"/>
      <c r="E241" s="76"/>
      <c r="F241" s="76"/>
      <c r="G241" s="76"/>
      <c r="H241" s="76"/>
      <c r="I241" s="76"/>
      <c r="J241" s="76"/>
      <c r="K241" s="76"/>
      <c r="L241" s="76"/>
      <c r="M241" s="76"/>
      <c r="N241" s="76"/>
      <c r="O241" s="76"/>
      <c r="P241" s="76"/>
    </row>
    <row r="242">
      <c r="A242" s="76"/>
      <c r="B242" s="76"/>
      <c r="C242" s="76"/>
      <c r="D242" s="76"/>
      <c r="E242" s="76"/>
      <c r="F242" s="76"/>
      <c r="G242" s="76"/>
      <c r="H242" s="76"/>
      <c r="I242" s="76"/>
      <c r="J242" s="76"/>
      <c r="K242" s="76"/>
      <c r="L242" s="76"/>
      <c r="M242" s="76"/>
      <c r="N242" s="76"/>
      <c r="O242" s="76"/>
      <c r="P242" s="76"/>
    </row>
    <row r="243">
      <c r="A243" s="76"/>
      <c r="B243" s="76"/>
      <c r="C243" s="76"/>
      <c r="D243" s="76"/>
      <c r="E243" s="76"/>
      <c r="F243" s="76"/>
      <c r="G243" s="76"/>
      <c r="H243" s="76"/>
      <c r="I243" s="76"/>
      <c r="J243" s="76"/>
      <c r="K243" s="76"/>
      <c r="L243" s="76"/>
      <c r="M243" s="76"/>
      <c r="N243" s="76"/>
      <c r="O243" s="76"/>
      <c r="P243" s="76"/>
    </row>
    <row r="244">
      <c r="A244" s="76"/>
      <c r="B244" s="76"/>
      <c r="C244" s="76"/>
      <c r="D244" s="76"/>
      <c r="E244" s="76"/>
      <c r="F244" s="76"/>
      <c r="G244" s="76"/>
      <c r="H244" s="76"/>
      <c r="I244" s="76"/>
      <c r="J244" s="76"/>
      <c r="K244" s="76"/>
      <c r="L244" s="76"/>
      <c r="M244" s="76"/>
      <c r="N244" s="76"/>
      <c r="O244" s="76"/>
      <c r="P244" s="76"/>
    </row>
    <row r="245">
      <c r="A245" s="76"/>
      <c r="B245" s="76"/>
      <c r="C245" s="76"/>
      <c r="D245" s="76"/>
      <c r="E245" s="76"/>
      <c r="F245" s="76"/>
      <c r="G245" s="76"/>
      <c r="H245" s="76"/>
      <c r="I245" s="76"/>
      <c r="J245" s="76"/>
      <c r="K245" s="76"/>
      <c r="L245" s="76"/>
      <c r="M245" s="76"/>
      <c r="N245" s="76"/>
      <c r="O245" s="76"/>
      <c r="P245" s="76"/>
    </row>
    <row r="246">
      <c r="A246" s="76"/>
      <c r="B246" s="76"/>
      <c r="C246" s="76"/>
      <c r="D246" s="76"/>
      <c r="E246" s="76"/>
      <c r="F246" s="76"/>
      <c r="G246" s="76"/>
      <c r="H246" s="76"/>
      <c r="I246" s="76"/>
      <c r="J246" s="76"/>
      <c r="K246" s="76"/>
      <c r="L246" s="76"/>
      <c r="M246" s="76"/>
      <c r="N246" s="76"/>
      <c r="O246" s="76"/>
      <c r="P246" s="76"/>
    </row>
    <row r="247">
      <c r="A247" s="76"/>
      <c r="B247" s="76"/>
      <c r="C247" s="76"/>
      <c r="D247" s="76"/>
      <c r="E247" s="76"/>
      <c r="F247" s="76"/>
      <c r="G247" s="76"/>
      <c r="H247" s="76"/>
      <c r="I247" s="76"/>
      <c r="J247" s="76"/>
      <c r="K247" s="76"/>
      <c r="L247" s="76"/>
      <c r="M247" s="76"/>
      <c r="N247" s="76"/>
      <c r="O247" s="76"/>
      <c r="P247" s="76"/>
    </row>
    <row r="248">
      <c r="A248" s="76"/>
      <c r="B248" s="76"/>
      <c r="C248" s="76"/>
      <c r="D248" s="76"/>
      <c r="E248" s="76"/>
      <c r="F248" s="76"/>
      <c r="G248" s="76"/>
      <c r="H248" s="76"/>
      <c r="I248" s="76"/>
      <c r="J248" s="76"/>
      <c r="K248" s="76"/>
      <c r="L248" s="76"/>
      <c r="M248" s="76"/>
      <c r="N248" s="76"/>
      <c r="O248" s="76"/>
      <c r="P248" s="76"/>
    </row>
    <row r="249">
      <c r="A249" s="76"/>
      <c r="B249" s="76"/>
      <c r="C249" s="76"/>
      <c r="D249" s="76"/>
      <c r="E249" s="76"/>
      <c r="F249" s="76"/>
      <c r="G249" s="76"/>
      <c r="H249" s="76"/>
      <c r="I249" s="76"/>
      <c r="J249" s="76"/>
      <c r="K249" s="76"/>
      <c r="L249" s="76"/>
      <c r="M249" s="76"/>
      <c r="N249" s="76"/>
      <c r="O249" s="76"/>
      <c r="P249" s="76"/>
    </row>
    <row r="250">
      <c r="A250" s="76"/>
      <c r="B250" s="76"/>
      <c r="C250" s="76"/>
      <c r="D250" s="76"/>
      <c r="E250" s="76"/>
      <c r="F250" s="76"/>
      <c r="G250" s="76"/>
      <c r="H250" s="76"/>
      <c r="I250" s="76"/>
      <c r="J250" s="76"/>
      <c r="K250" s="76"/>
      <c r="L250" s="76"/>
      <c r="M250" s="76"/>
      <c r="N250" s="76"/>
      <c r="O250" s="76"/>
      <c r="P250" s="76"/>
    </row>
    <row r="251">
      <c r="A251" s="76"/>
      <c r="B251" s="76"/>
      <c r="C251" s="76"/>
      <c r="D251" s="76"/>
      <c r="E251" s="76"/>
      <c r="F251" s="76"/>
      <c r="G251" s="76"/>
      <c r="H251" s="76"/>
      <c r="I251" s="76"/>
      <c r="J251" s="76"/>
      <c r="K251" s="76"/>
      <c r="L251" s="76"/>
      <c r="M251" s="76"/>
      <c r="N251" s="76"/>
      <c r="O251" s="76"/>
      <c r="P251" s="76"/>
    </row>
    <row r="252">
      <c r="A252" s="76"/>
      <c r="B252" s="76"/>
      <c r="C252" s="76"/>
      <c r="D252" s="76"/>
      <c r="E252" s="76"/>
      <c r="F252" s="76"/>
      <c r="G252" s="76"/>
      <c r="H252" s="76"/>
      <c r="I252" s="76"/>
      <c r="J252" s="76"/>
      <c r="K252" s="76"/>
      <c r="L252" s="76"/>
      <c r="M252" s="76"/>
      <c r="N252" s="76"/>
      <c r="O252" s="76"/>
      <c r="P252" s="76"/>
    </row>
    <row r="253">
      <c r="A253" s="76"/>
      <c r="B253" s="76"/>
      <c r="C253" s="76"/>
      <c r="D253" s="76"/>
      <c r="E253" s="76"/>
      <c r="F253" s="76"/>
      <c r="G253" s="76"/>
      <c r="H253" s="76"/>
      <c r="I253" s="76"/>
      <c r="J253" s="76"/>
      <c r="K253" s="76"/>
      <c r="L253" s="76"/>
      <c r="M253" s="76"/>
      <c r="N253" s="76"/>
      <c r="O253" s="76"/>
      <c r="P253" s="76"/>
    </row>
    <row r="254">
      <c r="A254" s="76"/>
      <c r="B254" s="76"/>
      <c r="C254" s="76"/>
      <c r="D254" s="76"/>
      <c r="E254" s="76"/>
      <c r="F254" s="76"/>
      <c r="G254" s="76"/>
      <c r="H254" s="76"/>
      <c r="I254" s="76"/>
      <c r="J254" s="76"/>
      <c r="K254" s="76"/>
      <c r="L254" s="76"/>
      <c r="M254" s="76"/>
      <c r="N254" s="76"/>
      <c r="O254" s="76"/>
      <c r="P254" s="76"/>
    </row>
    <row r="255">
      <c r="A255" s="76"/>
      <c r="B255" s="76"/>
      <c r="C255" s="76"/>
      <c r="D255" s="76"/>
      <c r="E255" s="76"/>
      <c r="F255" s="76"/>
      <c r="G255" s="76"/>
      <c r="H255" s="76"/>
      <c r="I255" s="76"/>
      <c r="J255" s="76"/>
      <c r="K255" s="76"/>
      <c r="L255" s="76"/>
      <c r="M255" s="76"/>
      <c r="N255" s="76"/>
      <c r="O255" s="76"/>
      <c r="P255" s="76"/>
    </row>
    <row r="256">
      <c r="A256" s="76"/>
      <c r="B256" s="76"/>
      <c r="C256" s="76"/>
      <c r="D256" s="76"/>
      <c r="E256" s="76"/>
      <c r="F256" s="76"/>
      <c r="G256" s="76"/>
      <c r="H256" s="76"/>
      <c r="I256" s="76"/>
      <c r="J256" s="76"/>
      <c r="K256" s="76"/>
      <c r="L256" s="76"/>
      <c r="M256" s="76"/>
      <c r="N256" s="76"/>
      <c r="O256" s="76"/>
      <c r="P256" s="76"/>
    </row>
    <row r="257">
      <c r="A257" s="76"/>
      <c r="B257" s="76"/>
      <c r="C257" s="76"/>
      <c r="D257" s="76"/>
      <c r="E257" s="76"/>
      <c r="F257" s="76"/>
      <c r="G257" s="76"/>
      <c r="H257" s="76"/>
      <c r="I257" s="76"/>
      <c r="J257" s="76"/>
      <c r="K257" s="76"/>
      <c r="L257" s="76"/>
      <c r="M257" s="76"/>
      <c r="N257" s="76"/>
      <c r="O257" s="76"/>
      <c r="P257" s="76"/>
    </row>
    <row r="258">
      <c r="A258" s="76"/>
      <c r="B258" s="76"/>
      <c r="C258" s="76"/>
      <c r="D258" s="76"/>
      <c r="E258" s="76"/>
      <c r="F258" s="76"/>
      <c r="G258" s="76"/>
      <c r="H258" s="76"/>
      <c r="I258" s="76"/>
      <c r="J258" s="76"/>
      <c r="K258" s="76"/>
      <c r="L258" s="76"/>
      <c r="M258" s="76"/>
      <c r="N258" s="76"/>
      <c r="O258" s="76"/>
      <c r="P258" s="76"/>
    </row>
    <row r="259">
      <c r="A259" s="76"/>
      <c r="B259" s="76"/>
      <c r="C259" s="76"/>
      <c r="D259" s="76"/>
      <c r="E259" s="76"/>
      <c r="F259" s="76"/>
      <c r="G259" s="76"/>
      <c r="H259" s="76"/>
      <c r="I259" s="76"/>
      <c r="J259" s="76"/>
      <c r="K259" s="76"/>
      <c r="L259" s="76"/>
      <c r="M259" s="76"/>
      <c r="N259" s="76"/>
      <c r="O259" s="76"/>
      <c r="P259" s="76"/>
    </row>
    <row r="260">
      <c r="A260" s="76"/>
      <c r="B260" s="76"/>
      <c r="C260" s="76"/>
      <c r="D260" s="76"/>
      <c r="E260" s="76"/>
      <c r="F260" s="76"/>
      <c r="G260" s="76"/>
      <c r="H260" s="76"/>
      <c r="I260" s="76"/>
      <c r="J260" s="76"/>
      <c r="K260" s="76"/>
      <c r="L260" s="76"/>
      <c r="M260" s="76"/>
      <c r="N260" s="76"/>
      <c r="O260" s="76"/>
      <c r="P260" s="76"/>
    </row>
    <row r="261">
      <c r="A261" s="76"/>
      <c r="B261" s="76"/>
      <c r="C261" s="76"/>
      <c r="D261" s="76"/>
      <c r="E261" s="76"/>
      <c r="F261" s="76"/>
      <c r="G261" s="76"/>
      <c r="H261" s="76"/>
      <c r="I261" s="76"/>
      <c r="J261" s="76"/>
      <c r="K261" s="76"/>
      <c r="L261" s="76"/>
      <c r="M261" s="76"/>
      <c r="N261" s="76"/>
      <c r="O261" s="76"/>
      <c r="P261" s="76"/>
    </row>
    <row r="262">
      <c r="A262" s="76"/>
      <c r="B262" s="76"/>
      <c r="C262" s="76"/>
      <c r="D262" s="76"/>
      <c r="E262" s="76"/>
      <c r="F262" s="76"/>
      <c r="G262" s="76"/>
      <c r="H262" s="76"/>
      <c r="I262" s="76"/>
      <c r="J262" s="76"/>
      <c r="K262" s="76"/>
      <c r="L262" s="76"/>
      <c r="M262" s="76"/>
      <c r="N262" s="76"/>
      <c r="O262" s="76"/>
      <c r="P262" s="76"/>
    </row>
    <row r="263">
      <c r="A263" s="76"/>
      <c r="B263" s="76"/>
      <c r="C263" s="76"/>
      <c r="D263" s="76"/>
      <c r="E263" s="76"/>
      <c r="F263" s="76"/>
      <c r="G263" s="76"/>
      <c r="H263" s="76"/>
      <c r="I263" s="76"/>
      <c r="J263" s="76"/>
      <c r="K263" s="76"/>
      <c r="L263" s="76"/>
      <c r="M263" s="76"/>
      <c r="N263" s="76"/>
      <c r="O263" s="76"/>
      <c r="P263" s="76"/>
    </row>
    <row r="264">
      <c r="A264" s="76"/>
      <c r="B264" s="76"/>
      <c r="C264" s="76"/>
      <c r="D264" s="76"/>
      <c r="E264" s="76"/>
      <c r="F264" s="76"/>
      <c r="G264" s="76"/>
      <c r="H264" s="76"/>
      <c r="I264" s="76"/>
      <c r="J264" s="76"/>
      <c r="K264" s="76"/>
      <c r="L264" s="76"/>
      <c r="M264" s="76"/>
      <c r="N264" s="76"/>
      <c r="O264" s="76"/>
      <c r="P264" s="76"/>
    </row>
    <row r="265">
      <c r="A265" s="76"/>
      <c r="B265" s="76"/>
      <c r="C265" s="76"/>
      <c r="D265" s="76"/>
      <c r="E265" s="76"/>
      <c r="F265" s="76"/>
      <c r="G265" s="76"/>
      <c r="H265" s="76"/>
      <c r="I265" s="76"/>
      <c r="J265" s="76"/>
      <c r="K265" s="76"/>
      <c r="L265" s="76"/>
      <c r="M265" s="76"/>
      <c r="N265" s="76"/>
      <c r="O265" s="76"/>
      <c r="P265" s="76"/>
    </row>
    <row r="266">
      <c r="A266" s="76"/>
      <c r="B266" s="76"/>
      <c r="C266" s="76"/>
      <c r="D266" s="76"/>
      <c r="E266" s="76"/>
      <c r="F266" s="76"/>
      <c r="G266" s="76"/>
      <c r="H266" s="76"/>
      <c r="I266" s="76"/>
      <c r="J266" s="76"/>
      <c r="K266" s="76"/>
      <c r="L266" s="76"/>
      <c r="M266" s="76"/>
      <c r="N266" s="76"/>
      <c r="O266" s="76"/>
      <c r="P266" s="76"/>
    </row>
    <row r="267">
      <c r="A267" s="76"/>
      <c r="B267" s="76"/>
      <c r="C267" s="76"/>
      <c r="D267" s="76"/>
      <c r="E267" s="76"/>
      <c r="F267" s="76"/>
      <c r="G267" s="76"/>
      <c r="H267" s="76"/>
      <c r="I267" s="76"/>
      <c r="J267" s="76"/>
      <c r="K267" s="76"/>
      <c r="L267" s="76"/>
      <c r="M267" s="76"/>
      <c r="N267" s="76"/>
      <c r="O267" s="76"/>
      <c r="P267" s="76"/>
    </row>
    <row r="268">
      <c r="A268" s="76"/>
      <c r="B268" s="76"/>
      <c r="C268" s="76"/>
      <c r="D268" s="76"/>
      <c r="E268" s="76"/>
      <c r="F268" s="76"/>
      <c r="G268" s="76"/>
      <c r="H268" s="76"/>
      <c r="I268" s="76"/>
      <c r="J268" s="76"/>
      <c r="K268" s="76"/>
      <c r="L268" s="76"/>
      <c r="M268" s="76"/>
      <c r="N268" s="76"/>
      <c r="O268" s="76"/>
      <c r="P268" s="76"/>
    </row>
    <row r="269">
      <c r="A269" s="76"/>
      <c r="B269" s="76"/>
      <c r="C269" s="76"/>
      <c r="D269" s="76"/>
      <c r="E269" s="76"/>
      <c r="F269" s="76"/>
      <c r="G269" s="76"/>
      <c r="H269" s="76"/>
      <c r="I269" s="76"/>
      <c r="J269" s="76"/>
      <c r="K269" s="76"/>
      <c r="L269" s="76"/>
      <c r="M269" s="76"/>
      <c r="N269" s="76"/>
      <c r="O269" s="76"/>
      <c r="P269" s="76"/>
    </row>
    <row r="270">
      <c r="A270" s="76"/>
      <c r="B270" s="76"/>
      <c r="C270" s="76"/>
      <c r="D270" s="76"/>
      <c r="E270" s="76"/>
      <c r="F270" s="76"/>
      <c r="G270" s="76"/>
      <c r="H270" s="76"/>
      <c r="I270" s="76"/>
      <c r="J270" s="76"/>
      <c r="K270" s="76"/>
      <c r="L270" s="76"/>
      <c r="M270" s="76"/>
      <c r="N270" s="76"/>
      <c r="O270" s="76"/>
      <c r="P270" s="76"/>
    </row>
    <row r="271">
      <c r="A271" s="76"/>
      <c r="B271" s="76"/>
      <c r="C271" s="76"/>
      <c r="D271" s="76"/>
      <c r="E271" s="76"/>
      <c r="F271" s="76"/>
      <c r="G271" s="76"/>
      <c r="H271" s="76"/>
      <c r="I271" s="76"/>
      <c r="J271" s="76"/>
      <c r="K271" s="76"/>
      <c r="L271" s="76"/>
      <c r="M271" s="76"/>
      <c r="N271" s="76"/>
      <c r="O271" s="76"/>
      <c r="P271" s="76"/>
    </row>
    <row r="272">
      <c r="A272" s="76"/>
      <c r="B272" s="76"/>
      <c r="C272" s="76"/>
      <c r="D272" s="76"/>
      <c r="E272" s="76"/>
      <c r="F272" s="76"/>
      <c r="G272" s="76"/>
      <c r="H272" s="76"/>
      <c r="I272" s="76"/>
      <c r="J272" s="76"/>
      <c r="K272" s="76"/>
      <c r="L272" s="76"/>
      <c r="M272" s="76"/>
      <c r="N272" s="76"/>
      <c r="O272" s="76"/>
      <c r="P272" s="76"/>
    </row>
    <row r="273">
      <c r="A273" s="76"/>
      <c r="B273" s="76"/>
      <c r="C273" s="76"/>
      <c r="D273" s="76"/>
      <c r="E273" s="76"/>
      <c r="F273" s="76"/>
      <c r="G273" s="76"/>
      <c r="H273" s="76"/>
      <c r="I273" s="76"/>
      <c r="J273" s="76"/>
      <c r="K273" s="76"/>
      <c r="L273" s="76"/>
      <c r="M273" s="76"/>
      <c r="N273" s="76"/>
      <c r="O273" s="76"/>
      <c r="P273" s="76"/>
    </row>
    <row r="274">
      <c r="A274" s="76"/>
      <c r="B274" s="76"/>
      <c r="C274" s="76"/>
      <c r="D274" s="76"/>
      <c r="E274" s="76"/>
      <c r="F274" s="76"/>
      <c r="G274" s="76"/>
      <c r="H274" s="76"/>
      <c r="I274" s="76"/>
      <c r="J274" s="76"/>
      <c r="K274" s="76"/>
      <c r="L274" s="76"/>
      <c r="M274" s="76"/>
      <c r="N274" s="76"/>
      <c r="O274" s="76"/>
      <c r="P274" s="76"/>
    </row>
    <row r="275">
      <c r="A275" s="76"/>
      <c r="B275" s="76"/>
      <c r="C275" s="76"/>
      <c r="D275" s="76"/>
      <c r="E275" s="76"/>
      <c r="F275" s="76"/>
      <c r="G275" s="76"/>
      <c r="H275" s="76"/>
      <c r="I275" s="76"/>
      <c r="J275" s="76"/>
      <c r="K275" s="76"/>
      <c r="L275" s="76"/>
      <c r="M275" s="76"/>
      <c r="N275" s="76"/>
      <c r="O275" s="76"/>
      <c r="P275" s="76"/>
    </row>
    <row r="276">
      <c r="A276" s="76"/>
      <c r="B276" s="76"/>
      <c r="C276" s="76"/>
      <c r="D276" s="76"/>
      <c r="E276" s="76"/>
      <c r="F276" s="76"/>
      <c r="G276" s="76"/>
      <c r="H276" s="76"/>
      <c r="I276" s="76"/>
      <c r="J276" s="76"/>
      <c r="K276" s="76"/>
      <c r="L276" s="76"/>
      <c r="M276" s="76"/>
      <c r="N276" s="76"/>
      <c r="O276" s="76"/>
      <c r="P276" s="76"/>
    </row>
    <row r="277">
      <c r="A277" s="76"/>
      <c r="B277" s="76"/>
      <c r="C277" s="76"/>
      <c r="D277" s="76"/>
      <c r="E277" s="76"/>
      <c r="F277" s="76"/>
      <c r="G277" s="76"/>
      <c r="H277" s="76"/>
      <c r="I277" s="76"/>
      <c r="J277" s="76"/>
      <c r="K277" s="76"/>
      <c r="L277" s="76"/>
      <c r="M277" s="76"/>
      <c r="N277" s="76"/>
      <c r="O277" s="76"/>
      <c r="P277" s="76"/>
    </row>
    <row r="278">
      <c r="A278" s="76"/>
      <c r="B278" s="76"/>
      <c r="C278" s="76"/>
      <c r="D278" s="76"/>
      <c r="E278" s="76"/>
      <c r="F278" s="76"/>
      <c r="G278" s="76"/>
      <c r="H278" s="76"/>
      <c r="I278" s="76"/>
      <c r="J278" s="76"/>
      <c r="K278" s="76"/>
      <c r="L278" s="76"/>
      <c r="M278" s="76"/>
      <c r="N278" s="76"/>
      <c r="O278" s="76"/>
      <c r="P278" s="76"/>
    </row>
    <row r="279">
      <c r="A279" s="76"/>
      <c r="B279" s="76"/>
      <c r="C279" s="76"/>
      <c r="D279" s="76"/>
      <c r="E279" s="76"/>
      <c r="F279" s="76"/>
      <c r="G279" s="76"/>
      <c r="H279" s="76"/>
      <c r="I279" s="76"/>
      <c r="J279" s="76"/>
      <c r="K279" s="76"/>
      <c r="L279" s="76"/>
      <c r="M279" s="76"/>
      <c r="N279" s="76"/>
      <c r="O279" s="76"/>
      <c r="P279" s="76"/>
    </row>
    <row r="280">
      <c r="A280" s="76"/>
      <c r="B280" s="76"/>
      <c r="C280" s="76"/>
      <c r="D280" s="76"/>
      <c r="E280" s="76"/>
      <c r="F280" s="76"/>
      <c r="G280" s="76"/>
      <c r="H280" s="76"/>
      <c r="I280" s="76"/>
      <c r="J280" s="76"/>
      <c r="K280" s="76"/>
      <c r="L280" s="76"/>
      <c r="M280" s="76"/>
      <c r="N280" s="76"/>
      <c r="O280" s="76"/>
      <c r="P280" s="76"/>
    </row>
    <row r="281">
      <c r="A281" s="76"/>
      <c r="B281" s="76"/>
      <c r="C281" s="76"/>
      <c r="D281" s="76"/>
      <c r="E281" s="76"/>
      <c r="F281" s="76"/>
      <c r="G281" s="76"/>
      <c r="H281" s="76"/>
      <c r="I281" s="76"/>
      <c r="J281" s="76"/>
      <c r="K281" s="76"/>
      <c r="L281" s="76"/>
      <c r="M281" s="76"/>
      <c r="N281" s="76"/>
      <c r="O281" s="76"/>
      <c r="P281" s="76"/>
    </row>
    <row r="282">
      <c r="A282" s="76"/>
      <c r="B282" s="76"/>
      <c r="C282" s="76"/>
      <c r="D282" s="76"/>
      <c r="E282" s="76"/>
      <c r="F282" s="76"/>
      <c r="G282" s="76"/>
      <c r="H282" s="76"/>
      <c r="I282" s="76"/>
      <c r="J282" s="76"/>
      <c r="K282" s="76"/>
      <c r="L282" s="76"/>
      <c r="M282" s="76"/>
      <c r="N282" s="76"/>
      <c r="O282" s="76"/>
      <c r="P282" s="76"/>
    </row>
    <row r="283">
      <c r="A283" s="76"/>
      <c r="B283" s="76"/>
      <c r="C283" s="76"/>
      <c r="D283" s="76"/>
      <c r="E283" s="76"/>
      <c r="F283" s="76"/>
      <c r="G283" s="76"/>
      <c r="H283" s="76"/>
      <c r="I283" s="76"/>
      <c r="J283" s="76"/>
      <c r="K283" s="76"/>
      <c r="L283" s="76"/>
      <c r="M283" s="76"/>
      <c r="N283" s="76"/>
      <c r="O283" s="76"/>
      <c r="P283" s="76"/>
    </row>
    <row r="284">
      <c r="A284" s="76"/>
      <c r="B284" s="76"/>
      <c r="C284" s="76"/>
      <c r="D284" s="76"/>
      <c r="E284" s="76"/>
      <c r="F284" s="76"/>
      <c r="G284" s="76"/>
      <c r="H284" s="76"/>
      <c r="I284" s="76"/>
      <c r="J284" s="76"/>
      <c r="K284" s="76"/>
      <c r="L284" s="76"/>
      <c r="M284" s="76"/>
      <c r="N284" s="76"/>
      <c r="O284" s="76"/>
      <c r="P284" s="76"/>
    </row>
    <row r="285">
      <c r="A285" s="76"/>
      <c r="B285" s="76"/>
      <c r="C285" s="76"/>
      <c r="D285" s="76"/>
      <c r="E285" s="76"/>
      <c r="F285" s="76"/>
      <c r="G285" s="76"/>
      <c r="H285" s="76"/>
      <c r="I285" s="76"/>
      <c r="J285" s="76"/>
      <c r="K285" s="76"/>
      <c r="L285" s="76"/>
      <c r="M285" s="76"/>
      <c r="N285" s="76"/>
      <c r="O285" s="76"/>
      <c r="P285" s="76"/>
    </row>
    <row r="286">
      <c r="A286" s="76"/>
      <c r="B286" s="76"/>
      <c r="C286" s="76"/>
      <c r="D286" s="76"/>
      <c r="E286" s="76"/>
      <c r="F286" s="76"/>
      <c r="G286" s="76"/>
      <c r="H286" s="76"/>
      <c r="I286" s="76"/>
      <c r="J286" s="76"/>
      <c r="K286" s="76"/>
      <c r="L286" s="76"/>
      <c r="M286" s="76"/>
      <c r="N286" s="76"/>
      <c r="O286" s="76"/>
      <c r="P286" s="76"/>
    </row>
    <row r="287">
      <c r="A287" s="76"/>
      <c r="B287" s="76"/>
      <c r="C287" s="76"/>
      <c r="D287" s="76"/>
      <c r="E287" s="76"/>
      <c r="F287" s="76"/>
      <c r="G287" s="76"/>
      <c r="H287" s="76"/>
      <c r="I287" s="76"/>
      <c r="J287" s="76"/>
      <c r="K287" s="76"/>
      <c r="L287" s="76"/>
      <c r="M287" s="76"/>
      <c r="N287" s="76"/>
      <c r="O287" s="76"/>
      <c r="P287" s="76"/>
    </row>
    <row r="288">
      <c r="A288" s="76"/>
      <c r="B288" s="76"/>
      <c r="C288" s="76"/>
      <c r="D288" s="76"/>
      <c r="E288" s="76"/>
      <c r="F288" s="76"/>
      <c r="G288" s="76"/>
      <c r="H288" s="76"/>
      <c r="I288" s="76"/>
      <c r="J288" s="76"/>
      <c r="K288" s="76"/>
      <c r="L288" s="76"/>
      <c r="M288" s="76"/>
      <c r="N288" s="76"/>
      <c r="O288" s="76"/>
      <c r="P288" s="76"/>
    </row>
    <row r="289">
      <c r="A289" s="76"/>
      <c r="B289" s="76"/>
      <c r="C289" s="76"/>
      <c r="D289" s="76"/>
      <c r="E289" s="76"/>
      <c r="F289" s="76"/>
      <c r="G289" s="76"/>
      <c r="H289" s="76"/>
      <c r="I289" s="76"/>
      <c r="J289" s="76"/>
      <c r="K289" s="76"/>
      <c r="L289" s="76"/>
      <c r="M289" s="76"/>
      <c r="N289" s="76"/>
      <c r="O289" s="76"/>
      <c r="P289" s="76"/>
    </row>
    <row r="290">
      <c r="A290" s="76"/>
      <c r="B290" s="76"/>
      <c r="C290" s="76"/>
      <c r="D290" s="76"/>
      <c r="E290" s="76"/>
      <c r="F290" s="76"/>
      <c r="G290" s="76"/>
      <c r="H290" s="76"/>
      <c r="I290" s="76"/>
      <c r="J290" s="76"/>
      <c r="K290" s="76"/>
      <c r="L290" s="76"/>
      <c r="M290" s="76"/>
      <c r="N290" s="76"/>
      <c r="O290" s="76"/>
      <c r="P290" s="76"/>
    </row>
    <row r="291">
      <c r="A291" s="76"/>
      <c r="B291" s="76"/>
      <c r="C291" s="76"/>
      <c r="D291" s="76"/>
      <c r="E291" s="76"/>
      <c r="F291" s="76"/>
      <c r="G291" s="76"/>
      <c r="H291" s="76"/>
      <c r="I291" s="76"/>
      <c r="J291" s="76"/>
      <c r="K291" s="76"/>
      <c r="L291" s="76"/>
      <c r="M291" s="76"/>
      <c r="N291" s="76"/>
      <c r="O291" s="76"/>
      <c r="P291" s="76"/>
    </row>
    <row r="292">
      <c r="A292" s="76"/>
      <c r="B292" s="76"/>
      <c r="C292" s="76"/>
      <c r="D292" s="76"/>
      <c r="E292" s="76"/>
      <c r="F292" s="76"/>
      <c r="G292" s="76"/>
      <c r="H292" s="76"/>
      <c r="I292" s="76"/>
      <c r="J292" s="76"/>
      <c r="K292" s="76"/>
      <c r="L292" s="76"/>
      <c r="M292" s="76"/>
      <c r="N292" s="76"/>
      <c r="O292" s="76"/>
      <c r="P292" s="76"/>
    </row>
    <row r="293">
      <c r="A293" s="76"/>
      <c r="B293" s="76"/>
      <c r="C293" s="76"/>
      <c r="D293" s="76"/>
      <c r="E293" s="76"/>
      <c r="F293" s="76"/>
      <c r="G293" s="76"/>
      <c r="H293" s="76"/>
      <c r="I293" s="76"/>
      <c r="J293" s="76"/>
      <c r="K293" s="76"/>
      <c r="L293" s="76"/>
      <c r="M293" s="76"/>
      <c r="N293" s="76"/>
      <c r="O293" s="76"/>
      <c r="P293" s="76"/>
    </row>
    <row r="294">
      <c r="A294" s="76"/>
      <c r="B294" s="76"/>
      <c r="C294" s="76"/>
      <c r="D294" s="76"/>
      <c r="E294" s="76"/>
      <c r="F294" s="76"/>
      <c r="G294" s="76"/>
      <c r="H294" s="76"/>
      <c r="I294" s="76"/>
      <c r="J294" s="76"/>
      <c r="K294" s="76"/>
      <c r="L294" s="76"/>
      <c r="M294" s="76"/>
      <c r="N294" s="76"/>
      <c r="O294" s="76"/>
      <c r="P294" s="76"/>
    </row>
    <row r="295">
      <c r="A295" s="76"/>
      <c r="B295" s="76"/>
      <c r="C295" s="76"/>
      <c r="D295" s="76"/>
      <c r="E295" s="76"/>
      <c r="F295" s="76"/>
      <c r="G295" s="76"/>
      <c r="H295" s="76"/>
      <c r="I295" s="76"/>
      <c r="J295" s="76"/>
      <c r="K295" s="76"/>
      <c r="L295" s="76"/>
      <c r="M295" s="76"/>
      <c r="N295" s="76"/>
      <c r="O295" s="76"/>
      <c r="P295" s="76"/>
    </row>
    <row r="296">
      <c r="A296" s="76"/>
      <c r="B296" s="76"/>
      <c r="C296" s="76"/>
      <c r="D296" s="76"/>
      <c r="E296" s="76"/>
      <c r="F296" s="76"/>
      <c r="G296" s="76"/>
      <c r="H296" s="76"/>
      <c r="I296" s="76"/>
      <c r="J296" s="76"/>
      <c r="K296" s="76"/>
      <c r="L296" s="76"/>
      <c r="M296" s="76"/>
      <c r="N296" s="76"/>
      <c r="O296" s="76"/>
      <c r="P296" s="76"/>
    </row>
    <row r="297">
      <c r="A297" s="76"/>
      <c r="B297" s="76"/>
      <c r="C297" s="76"/>
      <c r="D297" s="76"/>
      <c r="E297" s="76"/>
      <c r="F297" s="76"/>
      <c r="G297" s="76"/>
      <c r="H297" s="76"/>
      <c r="I297" s="76"/>
      <c r="J297" s="76"/>
      <c r="K297" s="76"/>
      <c r="L297" s="76"/>
      <c r="M297" s="76"/>
      <c r="N297" s="76"/>
      <c r="O297" s="76"/>
      <c r="P297" s="76"/>
    </row>
    <row r="298">
      <c r="A298" s="76"/>
      <c r="B298" s="76"/>
      <c r="C298" s="76"/>
      <c r="D298" s="76"/>
      <c r="E298" s="76"/>
      <c r="F298" s="76"/>
      <c r="G298" s="76"/>
      <c r="H298" s="76"/>
      <c r="I298" s="76"/>
      <c r="J298" s="76"/>
      <c r="K298" s="76"/>
      <c r="L298" s="76"/>
      <c r="M298" s="76"/>
      <c r="N298" s="76"/>
      <c r="O298" s="76"/>
      <c r="P298" s="76"/>
    </row>
    <row r="299">
      <c r="A299" s="76"/>
      <c r="B299" s="76"/>
      <c r="C299" s="76"/>
      <c r="D299" s="76"/>
      <c r="E299" s="76"/>
      <c r="F299" s="76"/>
      <c r="G299" s="76"/>
      <c r="H299" s="76"/>
      <c r="I299" s="76"/>
      <c r="J299" s="76"/>
      <c r="K299" s="76"/>
      <c r="L299" s="76"/>
      <c r="M299" s="76"/>
      <c r="N299" s="76"/>
      <c r="O299" s="76"/>
      <c r="P299" s="76"/>
    </row>
    <row r="300">
      <c r="A300" s="76"/>
      <c r="B300" s="76"/>
      <c r="C300" s="76"/>
      <c r="D300" s="76"/>
      <c r="E300" s="76"/>
      <c r="F300" s="76"/>
      <c r="G300" s="76"/>
      <c r="H300" s="76"/>
      <c r="I300" s="76"/>
      <c r="J300" s="76"/>
      <c r="K300" s="76"/>
      <c r="L300" s="76"/>
      <c r="M300" s="76"/>
      <c r="N300" s="76"/>
      <c r="O300" s="76"/>
      <c r="P300" s="76"/>
    </row>
    <row r="301">
      <c r="A301" s="76"/>
      <c r="B301" s="76"/>
      <c r="C301" s="76"/>
      <c r="D301" s="76"/>
      <c r="E301" s="76"/>
      <c r="F301" s="76"/>
      <c r="G301" s="76"/>
      <c r="H301" s="76"/>
      <c r="I301" s="76"/>
      <c r="J301" s="76"/>
      <c r="K301" s="76"/>
      <c r="L301" s="76"/>
      <c r="M301" s="76"/>
      <c r="N301" s="76"/>
      <c r="O301" s="76"/>
      <c r="P301" s="76"/>
    </row>
    <row r="302">
      <c r="A302" s="76"/>
      <c r="B302" s="76"/>
      <c r="C302" s="76"/>
      <c r="D302" s="76"/>
      <c r="E302" s="76"/>
      <c r="F302" s="76"/>
      <c r="G302" s="76"/>
      <c r="H302" s="76"/>
      <c r="I302" s="76"/>
      <c r="J302" s="76"/>
      <c r="K302" s="76"/>
      <c r="L302" s="76"/>
      <c r="M302" s="76"/>
      <c r="N302" s="76"/>
      <c r="O302" s="76"/>
      <c r="P302" s="76"/>
    </row>
    <row r="303">
      <c r="A303" s="76"/>
      <c r="B303" s="76"/>
      <c r="C303" s="76"/>
      <c r="D303" s="76"/>
      <c r="E303" s="76"/>
      <c r="F303" s="76"/>
      <c r="G303" s="76"/>
      <c r="H303" s="76"/>
      <c r="I303" s="76"/>
      <c r="J303" s="76"/>
      <c r="K303" s="76"/>
      <c r="L303" s="76"/>
      <c r="M303" s="76"/>
      <c r="N303" s="76"/>
      <c r="O303" s="76"/>
      <c r="P303" s="76"/>
    </row>
    <row r="304">
      <c r="A304" s="76"/>
      <c r="B304" s="76"/>
      <c r="C304" s="76"/>
      <c r="D304" s="76"/>
      <c r="E304" s="76"/>
      <c r="F304" s="76"/>
      <c r="G304" s="76"/>
      <c r="H304" s="76"/>
      <c r="I304" s="76"/>
      <c r="J304" s="76"/>
      <c r="K304" s="76"/>
      <c r="L304" s="76"/>
      <c r="M304" s="76"/>
      <c r="N304" s="76"/>
      <c r="O304" s="76"/>
      <c r="P304" s="76"/>
    </row>
    <row r="305">
      <c r="A305" s="76"/>
      <c r="B305" s="76"/>
      <c r="C305" s="76"/>
      <c r="D305" s="76"/>
      <c r="E305" s="76"/>
      <c r="F305" s="76"/>
      <c r="G305" s="76"/>
      <c r="H305" s="76"/>
      <c r="I305" s="76"/>
      <c r="J305" s="76"/>
      <c r="K305" s="76"/>
      <c r="L305" s="76"/>
      <c r="M305" s="76"/>
      <c r="N305" s="76"/>
      <c r="O305" s="76"/>
      <c r="P305" s="76"/>
    </row>
    <row r="306">
      <c r="A306" s="76"/>
      <c r="B306" s="76"/>
      <c r="C306" s="76"/>
      <c r="D306" s="76"/>
      <c r="E306" s="76"/>
      <c r="F306" s="76"/>
      <c r="G306" s="76"/>
      <c r="H306" s="76"/>
      <c r="I306" s="76"/>
      <c r="J306" s="76"/>
      <c r="K306" s="76"/>
      <c r="L306" s="76"/>
      <c r="M306" s="76"/>
      <c r="N306" s="76"/>
      <c r="O306" s="76"/>
      <c r="P306" s="76"/>
    </row>
    <row r="307">
      <c r="A307" s="76"/>
      <c r="B307" s="76"/>
      <c r="C307" s="76"/>
      <c r="D307" s="76"/>
      <c r="E307" s="76"/>
      <c r="F307" s="76"/>
      <c r="G307" s="76"/>
      <c r="H307" s="76"/>
      <c r="I307" s="76"/>
      <c r="J307" s="76"/>
      <c r="K307" s="76"/>
      <c r="L307" s="76"/>
      <c r="M307" s="76"/>
      <c r="N307" s="76"/>
      <c r="O307" s="76"/>
      <c r="P307" s="76"/>
    </row>
    <row r="308">
      <c r="A308" s="76"/>
      <c r="B308" s="76"/>
      <c r="C308" s="76"/>
      <c r="D308" s="76"/>
      <c r="E308" s="76"/>
      <c r="F308" s="76"/>
      <c r="G308" s="76"/>
      <c r="H308" s="76"/>
      <c r="I308" s="76"/>
      <c r="J308" s="76"/>
      <c r="K308" s="76"/>
      <c r="L308" s="76"/>
      <c r="M308" s="76"/>
      <c r="N308" s="76"/>
      <c r="O308" s="76"/>
      <c r="P308" s="76"/>
    </row>
    <row r="309">
      <c r="A309" s="76"/>
      <c r="B309" s="76"/>
      <c r="C309" s="76"/>
      <c r="D309" s="76"/>
      <c r="E309" s="76"/>
      <c r="F309" s="76"/>
      <c r="G309" s="76"/>
      <c r="H309" s="76"/>
      <c r="I309" s="76"/>
      <c r="J309" s="76"/>
      <c r="K309" s="76"/>
      <c r="L309" s="76"/>
      <c r="M309" s="76"/>
      <c r="N309" s="76"/>
      <c r="O309" s="76"/>
      <c r="P309" s="76"/>
    </row>
    <row r="310">
      <c r="A310" s="76"/>
      <c r="B310" s="76"/>
      <c r="C310" s="76"/>
      <c r="D310" s="76"/>
      <c r="E310" s="76"/>
      <c r="F310" s="76"/>
      <c r="G310" s="76"/>
      <c r="H310" s="76"/>
      <c r="I310" s="76"/>
      <c r="J310" s="76"/>
      <c r="K310" s="76"/>
      <c r="L310" s="76"/>
      <c r="M310" s="76"/>
      <c r="N310" s="76"/>
      <c r="O310" s="76"/>
      <c r="P310" s="76"/>
    </row>
    <row r="311">
      <c r="A311" s="76"/>
      <c r="B311" s="76"/>
      <c r="C311" s="76"/>
      <c r="D311" s="76"/>
      <c r="E311" s="76"/>
      <c r="F311" s="76"/>
      <c r="G311" s="76"/>
      <c r="H311" s="76"/>
      <c r="I311" s="76"/>
      <c r="J311" s="76"/>
      <c r="K311" s="76"/>
      <c r="L311" s="76"/>
      <c r="M311" s="76"/>
      <c r="N311" s="76"/>
      <c r="O311" s="76"/>
      <c r="P311" s="76"/>
    </row>
    <row r="312">
      <c r="A312" s="76"/>
      <c r="B312" s="76"/>
      <c r="C312" s="76"/>
      <c r="D312" s="76"/>
      <c r="E312" s="76"/>
      <c r="F312" s="76"/>
      <c r="G312" s="76"/>
      <c r="H312" s="76"/>
      <c r="I312" s="76"/>
      <c r="J312" s="76"/>
      <c r="K312" s="76"/>
      <c r="L312" s="76"/>
      <c r="M312" s="76"/>
      <c r="N312" s="76"/>
      <c r="O312" s="76"/>
      <c r="P312" s="76"/>
    </row>
    <row r="313">
      <c r="A313" s="76"/>
      <c r="B313" s="76"/>
      <c r="C313" s="76"/>
      <c r="D313" s="76"/>
      <c r="E313" s="76"/>
      <c r="F313" s="76"/>
      <c r="G313" s="76"/>
      <c r="H313" s="76"/>
      <c r="I313" s="76"/>
      <c r="J313" s="76"/>
      <c r="K313" s="76"/>
      <c r="L313" s="76"/>
      <c r="M313" s="76"/>
      <c r="N313" s="76"/>
      <c r="O313" s="76"/>
      <c r="P313" s="76"/>
    </row>
    <row r="314">
      <c r="A314" s="76"/>
      <c r="B314" s="76"/>
      <c r="C314" s="76"/>
      <c r="D314" s="76"/>
      <c r="E314" s="76"/>
      <c r="F314" s="76"/>
      <c r="G314" s="76"/>
      <c r="H314" s="76"/>
      <c r="I314" s="76"/>
      <c r="J314" s="76"/>
      <c r="K314" s="76"/>
      <c r="L314" s="76"/>
      <c r="M314" s="76"/>
      <c r="N314" s="76"/>
      <c r="O314" s="76"/>
      <c r="P314" s="76"/>
    </row>
    <row r="315">
      <c r="A315" s="76"/>
      <c r="B315" s="76"/>
      <c r="C315" s="76"/>
      <c r="D315" s="76"/>
      <c r="E315" s="76"/>
      <c r="F315" s="76"/>
      <c r="G315" s="76"/>
      <c r="H315" s="76"/>
      <c r="I315" s="76"/>
      <c r="J315" s="76"/>
      <c r="K315" s="76"/>
      <c r="L315" s="76"/>
      <c r="M315" s="76"/>
      <c r="N315" s="76"/>
      <c r="O315" s="76"/>
      <c r="P315" s="76"/>
    </row>
    <row r="316">
      <c r="A316" s="76"/>
      <c r="B316" s="76"/>
      <c r="C316" s="76"/>
      <c r="D316" s="76"/>
      <c r="E316" s="76"/>
      <c r="F316" s="76"/>
      <c r="G316" s="76"/>
      <c r="H316" s="76"/>
      <c r="I316" s="76"/>
      <c r="J316" s="76"/>
      <c r="K316" s="76"/>
      <c r="L316" s="76"/>
      <c r="M316" s="76"/>
      <c r="N316" s="76"/>
      <c r="O316" s="76"/>
      <c r="P316" s="76"/>
    </row>
    <row r="317">
      <c r="A317" s="76"/>
      <c r="B317" s="76"/>
      <c r="C317" s="76"/>
      <c r="D317" s="76"/>
      <c r="E317" s="76"/>
      <c r="F317" s="76"/>
      <c r="G317" s="76"/>
      <c r="H317" s="76"/>
      <c r="I317" s="76"/>
      <c r="J317" s="76"/>
      <c r="K317" s="76"/>
      <c r="L317" s="76"/>
      <c r="M317" s="76"/>
      <c r="N317" s="76"/>
      <c r="O317" s="76"/>
      <c r="P317" s="76"/>
    </row>
    <row r="318">
      <c r="A318" s="76"/>
      <c r="B318" s="76"/>
      <c r="C318" s="76"/>
      <c r="D318" s="76"/>
      <c r="E318" s="76"/>
      <c r="F318" s="76"/>
      <c r="G318" s="76"/>
      <c r="H318" s="76"/>
      <c r="I318" s="76"/>
      <c r="J318" s="76"/>
      <c r="K318" s="76"/>
      <c r="L318" s="76"/>
      <c r="M318" s="76"/>
      <c r="N318" s="76"/>
      <c r="O318" s="76"/>
      <c r="P318" s="76"/>
    </row>
    <row r="319">
      <c r="A319" s="76"/>
      <c r="B319" s="76"/>
      <c r="C319" s="76"/>
      <c r="D319" s="76"/>
      <c r="E319" s="76"/>
      <c r="F319" s="76"/>
      <c r="G319" s="76"/>
      <c r="H319" s="76"/>
      <c r="I319" s="76"/>
      <c r="J319" s="76"/>
      <c r="K319" s="76"/>
      <c r="L319" s="76"/>
      <c r="M319" s="76"/>
      <c r="N319" s="76"/>
      <c r="O319" s="76"/>
      <c r="P319" s="76"/>
    </row>
    <row r="320">
      <c r="A320" s="76"/>
      <c r="B320" s="76"/>
      <c r="C320" s="76"/>
      <c r="D320" s="76"/>
      <c r="E320" s="76"/>
      <c r="F320" s="76"/>
      <c r="G320" s="76"/>
      <c r="H320" s="76"/>
      <c r="I320" s="76"/>
      <c r="J320" s="76"/>
      <c r="K320" s="76"/>
      <c r="L320" s="76"/>
      <c r="M320" s="76"/>
      <c r="N320" s="76"/>
      <c r="O320" s="76"/>
      <c r="P320" s="76"/>
    </row>
    <row r="321">
      <c r="A321" s="76"/>
      <c r="B321" s="76"/>
      <c r="C321" s="76"/>
      <c r="D321" s="76"/>
      <c r="E321" s="76"/>
      <c r="F321" s="76"/>
      <c r="G321" s="76"/>
      <c r="H321" s="76"/>
      <c r="I321" s="76"/>
      <c r="J321" s="76"/>
      <c r="K321" s="76"/>
      <c r="L321" s="76"/>
      <c r="M321" s="76"/>
      <c r="N321" s="76"/>
      <c r="O321" s="76"/>
      <c r="P321" s="76"/>
    </row>
    <row r="322">
      <c r="A322" s="76"/>
      <c r="B322" s="76"/>
      <c r="C322" s="76"/>
      <c r="D322" s="76"/>
      <c r="E322" s="76"/>
      <c r="F322" s="76"/>
      <c r="G322" s="76"/>
      <c r="H322" s="76"/>
      <c r="I322" s="76"/>
      <c r="J322" s="76"/>
      <c r="K322" s="76"/>
      <c r="L322" s="76"/>
      <c r="M322" s="76"/>
      <c r="N322" s="76"/>
      <c r="O322" s="76"/>
      <c r="P322" s="76"/>
    </row>
    <row r="323">
      <c r="A323" s="76"/>
      <c r="B323" s="76"/>
      <c r="C323" s="76"/>
      <c r="D323" s="76"/>
      <c r="E323" s="76"/>
      <c r="F323" s="76"/>
      <c r="G323" s="76"/>
      <c r="H323" s="76"/>
      <c r="I323" s="76"/>
      <c r="J323" s="76"/>
      <c r="K323" s="76"/>
      <c r="L323" s="76"/>
      <c r="M323" s="76"/>
      <c r="N323" s="76"/>
      <c r="O323" s="76"/>
      <c r="P323" s="76"/>
    </row>
    <row r="324">
      <c r="A324" s="76"/>
      <c r="B324" s="76"/>
      <c r="C324" s="76"/>
      <c r="D324" s="76"/>
      <c r="E324" s="76"/>
      <c r="F324" s="76"/>
      <c r="G324" s="76"/>
      <c r="H324" s="76"/>
      <c r="I324" s="76"/>
      <c r="J324" s="76"/>
      <c r="K324" s="76"/>
      <c r="L324" s="76"/>
      <c r="M324" s="76"/>
      <c r="N324" s="76"/>
      <c r="O324" s="76"/>
      <c r="P324" s="76"/>
    </row>
    <row r="325">
      <c r="A325" s="76"/>
      <c r="B325" s="76"/>
      <c r="C325" s="76"/>
      <c r="D325" s="76"/>
      <c r="E325" s="76"/>
      <c r="F325" s="76"/>
      <c r="G325" s="76"/>
      <c r="H325" s="76"/>
      <c r="I325" s="76"/>
      <c r="J325" s="76"/>
      <c r="K325" s="76"/>
      <c r="L325" s="76"/>
      <c r="M325" s="76"/>
      <c r="N325" s="76"/>
      <c r="O325" s="76"/>
      <c r="P325" s="76"/>
    </row>
    <row r="326">
      <c r="A326" s="76"/>
      <c r="B326" s="76"/>
      <c r="C326" s="76"/>
      <c r="D326" s="76"/>
      <c r="E326" s="76"/>
      <c r="F326" s="76"/>
      <c r="G326" s="76"/>
      <c r="H326" s="76"/>
      <c r="I326" s="76"/>
      <c r="J326" s="76"/>
      <c r="K326" s="76"/>
      <c r="L326" s="76"/>
      <c r="M326" s="76"/>
      <c r="N326" s="76"/>
      <c r="O326" s="76"/>
      <c r="P326" s="76"/>
    </row>
    <row r="327">
      <c r="A327" s="76"/>
      <c r="B327" s="76"/>
      <c r="C327" s="76"/>
      <c r="D327" s="76"/>
      <c r="E327" s="76"/>
      <c r="F327" s="76"/>
      <c r="G327" s="76"/>
      <c r="H327" s="76"/>
      <c r="I327" s="76"/>
      <c r="J327" s="76"/>
      <c r="K327" s="76"/>
      <c r="L327" s="76"/>
      <c r="M327" s="76"/>
      <c r="N327" s="76"/>
      <c r="O327" s="76"/>
      <c r="P327" s="76"/>
    </row>
    <row r="328">
      <c r="A328" s="76"/>
      <c r="B328" s="76"/>
      <c r="C328" s="76"/>
      <c r="D328" s="76"/>
      <c r="E328" s="76"/>
      <c r="F328" s="76"/>
      <c r="G328" s="76"/>
      <c r="H328" s="76"/>
      <c r="I328" s="76"/>
      <c r="J328" s="76"/>
      <c r="K328" s="76"/>
      <c r="L328" s="76"/>
      <c r="M328" s="76"/>
      <c r="N328" s="76"/>
      <c r="O328" s="76"/>
      <c r="P328" s="76"/>
    </row>
    <row r="329">
      <c r="A329" s="76"/>
      <c r="B329" s="76"/>
      <c r="C329" s="76"/>
      <c r="D329" s="76"/>
      <c r="E329" s="76"/>
      <c r="F329" s="76"/>
      <c r="G329" s="76"/>
      <c r="H329" s="76"/>
      <c r="I329" s="76"/>
      <c r="J329" s="76"/>
      <c r="K329" s="76"/>
      <c r="L329" s="76"/>
      <c r="M329" s="76"/>
      <c r="N329" s="76"/>
      <c r="O329" s="76"/>
      <c r="P329" s="76"/>
    </row>
    <row r="330">
      <c r="A330" s="76"/>
      <c r="B330" s="76"/>
      <c r="C330" s="76"/>
      <c r="D330" s="76"/>
      <c r="E330" s="76"/>
      <c r="F330" s="76"/>
      <c r="G330" s="76"/>
      <c r="H330" s="76"/>
      <c r="I330" s="76"/>
      <c r="J330" s="76"/>
      <c r="K330" s="76"/>
      <c r="L330" s="76"/>
      <c r="M330" s="76"/>
      <c r="N330" s="76"/>
      <c r="O330" s="76"/>
      <c r="P330" s="76"/>
    </row>
    <row r="331">
      <c r="A331" s="76"/>
      <c r="B331" s="76"/>
      <c r="C331" s="76"/>
      <c r="D331" s="76"/>
      <c r="E331" s="76"/>
      <c r="F331" s="76"/>
      <c r="G331" s="76"/>
      <c r="H331" s="76"/>
      <c r="I331" s="76"/>
      <c r="J331" s="76"/>
      <c r="K331" s="76"/>
      <c r="L331" s="76"/>
      <c r="M331" s="76"/>
      <c r="N331" s="76"/>
      <c r="O331" s="76"/>
      <c r="P331" s="76"/>
    </row>
    <row r="332">
      <c r="A332" s="76"/>
      <c r="B332" s="76"/>
      <c r="C332" s="76"/>
      <c r="D332" s="76"/>
      <c r="E332" s="76"/>
      <c r="F332" s="76"/>
      <c r="G332" s="76"/>
      <c r="H332" s="76"/>
      <c r="I332" s="76"/>
      <c r="J332" s="76"/>
      <c r="K332" s="76"/>
      <c r="L332" s="76"/>
      <c r="M332" s="76"/>
      <c r="N332" s="76"/>
      <c r="O332" s="76"/>
      <c r="P332" s="76"/>
    </row>
    <row r="333">
      <c r="A333" s="76"/>
      <c r="B333" s="76"/>
      <c r="C333" s="76"/>
      <c r="D333" s="76"/>
      <c r="E333" s="76"/>
      <c r="F333" s="76"/>
      <c r="G333" s="76"/>
      <c r="H333" s="76"/>
      <c r="I333" s="76"/>
      <c r="J333" s="76"/>
      <c r="K333" s="76"/>
      <c r="L333" s="76"/>
      <c r="M333" s="76"/>
      <c r="N333" s="76"/>
      <c r="O333" s="76"/>
      <c r="P333" s="76"/>
    </row>
    <row r="334">
      <c r="A334" s="76"/>
      <c r="B334" s="76"/>
      <c r="C334" s="76"/>
      <c r="D334" s="76"/>
      <c r="E334" s="76"/>
      <c r="F334" s="76"/>
      <c r="G334" s="76"/>
      <c r="H334" s="76"/>
      <c r="I334" s="76"/>
      <c r="J334" s="76"/>
      <c r="K334" s="76"/>
      <c r="L334" s="76"/>
      <c r="M334" s="76"/>
      <c r="N334" s="76"/>
      <c r="O334" s="76"/>
      <c r="P334" s="76"/>
    </row>
    <row r="335">
      <c r="A335" s="76"/>
      <c r="B335" s="76"/>
      <c r="C335" s="76"/>
      <c r="D335" s="76"/>
      <c r="E335" s="76"/>
      <c r="F335" s="76"/>
      <c r="G335" s="76"/>
      <c r="H335" s="76"/>
      <c r="I335" s="76"/>
      <c r="J335" s="76"/>
      <c r="K335" s="76"/>
      <c r="L335" s="76"/>
      <c r="M335" s="76"/>
      <c r="N335" s="76"/>
      <c r="O335" s="76"/>
      <c r="P335" s="76"/>
    </row>
    <row r="336">
      <c r="A336" s="76"/>
      <c r="B336" s="76"/>
      <c r="C336" s="76"/>
      <c r="D336" s="76"/>
      <c r="E336" s="76"/>
      <c r="F336" s="76"/>
      <c r="G336" s="76"/>
      <c r="H336" s="76"/>
      <c r="I336" s="76"/>
      <c r="J336" s="76"/>
      <c r="K336" s="76"/>
      <c r="L336" s="76"/>
      <c r="M336" s="76"/>
      <c r="N336" s="76"/>
      <c r="O336" s="76"/>
      <c r="P336" s="76"/>
    </row>
    <row r="337">
      <c r="A337" s="76"/>
      <c r="B337" s="76"/>
      <c r="C337" s="76"/>
      <c r="D337" s="76"/>
      <c r="E337" s="76"/>
      <c r="F337" s="76"/>
      <c r="G337" s="76"/>
      <c r="H337" s="76"/>
      <c r="I337" s="76"/>
      <c r="J337" s="76"/>
      <c r="K337" s="76"/>
      <c r="L337" s="76"/>
      <c r="M337" s="76"/>
      <c r="N337" s="76"/>
      <c r="O337" s="76"/>
      <c r="P337" s="76"/>
    </row>
    <row r="338">
      <c r="A338" s="76"/>
      <c r="B338" s="76"/>
      <c r="C338" s="76"/>
      <c r="D338" s="76"/>
      <c r="E338" s="76"/>
      <c r="F338" s="76"/>
      <c r="G338" s="76"/>
      <c r="H338" s="76"/>
      <c r="I338" s="76"/>
      <c r="J338" s="76"/>
      <c r="K338" s="76"/>
      <c r="L338" s="76"/>
      <c r="M338" s="76"/>
      <c r="N338" s="76"/>
      <c r="O338" s="76"/>
      <c r="P338" s="76"/>
    </row>
    <row r="339">
      <c r="A339" s="76"/>
      <c r="B339" s="76"/>
      <c r="C339" s="76"/>
      <c r="D339" s="76"/>
      <c r="E339" s="76"/>
      <c r="F339" s="76"/>
      <c r="G339" s="76"/>
      <c r="H339" s="76"/>
      <c r="I339" s="76"/>
      <c r="J339" s="76"/>
      <c r="K339" s="76"/>
      <c r="L339" s="76"/>
      <c r="M339" s="76"/>
      <c r="N339" s="76"/>
      <c r="O339" s="76"/>
      <c r="P339" s="76"/>
    </row>
    <row r="340">
      <c r="A340" s="76"/>
      <c r="B340" s="76"/>
      <c r="C340" s="76"/>
      <c r="D340" s="76"/>
      <c r="E340" s="76"/>
      <c r="F340" s="76"/>
      <c r="G340" s="76"/>
      <c r="H340" s="76"/>
      <c r="I340" s="76"/>
      <c r="J340" s="76"/>
      <c r="K340" s="76"/>
      <c r="L340" s="76"/>
      <c r="M340" s="76"/>
      <c r="N340" s="76"/>
      <c r="O340" s="76"/>
      <c r="P340" s="76"/>
    </row>
    <row r="341">
      <c r="A341" s="76"/>
      <c r="B341" s="76"/>
      <c r="C341" s="76"/>
      <c r="D341" s="76"/>
      <c r="E341" s="76"/>
      <c r="F341" s="76"/>
      <c r="G341" s="76"/>
      <c r="H341" s="76"/>
      <c r="I341" s="76"/>
      <c r="J341" s="76"/>
      <c r="K341" s="76"/>
      <c r="L341" s="76"/>
      <c r="M341" s="76"/>
      <c r="N341" s="76"/>
      <c r="O341" s="76"/>
      <c r="P341" s="76"/>
    </row>
    <row r="342">
      <c r="A342" s="76"/>
      <c r="B342" s="76"/>
      <c r="C342" s="76"/>
      <c r="D342" s="76"/>
      <c r="E342" s="76"/>
      <c r="F342" s="76"/>
      <c r="G342" s="76"/>
      <c r="H342" s="76"/>
      <c r="I342" s="76"/>
      <c r="J342" s="76"/>
      <c r="K342" s="76"/>
      <c r="L342" s="76"/>
      <c r="M342" s="76"/>
      <c r="N342" s="76"/>
      <c r="O342" s="76"/>
      <c r="P342" s="76"/>
    </row>
    <row r="343">
      <c r="A343" s="76"/>
      <c r="B343" s="76"/>
      <c r="C343" s="76"/>
      <c r="D343" s="76"/>
      <c r="E343" s="76"/>
      <c r="F343" s="76"/>
      <c r="G343" s="76"/>
      <c r="H343" s="76"/>
      <c r="I343" s="76"/>
      <c r="J343" s="76"/>
      <c r="K343" s="76"/>
      <c r="L343" s="76"/>
      <c r="M343" s="76"/>
      <c r="N343" s="76"/>
      <c r="O343" s="76"/>
      <c r="P343" s="76"/>
    </row>
    <row r="344">
      <c r="A344" s="76"/>
      <c r="B344" s="76"/>
      <c r="C344" s="76"/>
      <c r="D344" s="76"/>
      <c r="E344" s="76"/>
      <c r="F344" s="76"/>
      <c r="G344" s="76"/>
      <c r="H344" s="76"/>
      <c r="I344" s="76"/>
      <c r="J344" s="76"/>
      <c r="K344" s="76"/>
      <c r="L344" s="76"/>
      <c r="M344" s="76"/>
      <c r="N344" s="76"/>
      <c r="O344" s="76"/>
      <c r="P344" s="76"/>
    </row>
    <row r="345">
      <c r="A345" s="76"/>
      <c r="B345" s="76"/>
      <c r="C345" s="76"/>
      <c r="D345" s="76"/>
      <c r="E345" s="76"/>
      <c r="F345" s="76"/>
      <c r="G345" s="76"/>
      <c r="H345" s="76"/>
      <c r="I345" s="76"/>
      <c r="J345" s="76"/>
      <c r="K345" s="76"/>
      <c r="L345" s="76"/>
      <c r="M345" s="76"/>
      <c r="N345" s="76"/>
      <c r="O345" s="76"/>
      <c r="P345" s="76"/>
    </row>
    <row r="346">
      <c r="A346" s="76"/>
      <c r="B346" s="76"/>
      <c r="C346" s="76"/>
      <c r="D346" s="76"/>
      <c r="E346" s="76"/>
      <c r="F346" s="76"/>
      <c r="G346" s="76"/>
      <c r="H346" s="76"/>
      <c r="I346" s="76"/>
      <c r="J346" s="76"/>
      <c r="K346" s="76"/>
      <c r="L346" s="76"/>
      <c r="M346" s="76"/>
      <c r="N346" s="76"/>
      <c r="O346" s="76"/>
      <c r="P346" s="76"/>
    </row>
    <row r="347">
      <c r="A347" s="76"/>
      <c r="B347" s="76"/>
      <c r="C347" s="76"/>
      <c r="D347" s="76"/>
      <c r="E347" s="76"/>
      <c r="F347" s="76"/>
      <c r="G347" s="76"/>
      <c r="H347" s="76"/>
      <c r="I347" s="76"/>
      <c r="J347" s="76"/>
      <c r="K347" s="76"/>
      <c r="L347" s="76"/>
      <c r="M347" s="76"/>
      <c r="N347" s="76"/>
      <c r="O347" s="76"/>
      <c r="P347" s="76"/>
    </row>
    <row r="348">
      <c r="A348" s="76"/>
      <c r="B348" s="76"/>
      <c r="C348" s="76"/>
      <c r="D348" s="76"/>
      <c r="E348" s="76"/>
      <c r="F348" s="76"/>
      <c r="G348" s="76"/>
      <c r="H348" s="76"/>
      <c r="I348" s="76"/>
      <c r="J348" s="76"/>
      <c r="K348" s="76"/>
      <c r="L348" s="76"/>
      <c r="M348" s="76"/>
      <c r="N348" s="76"/>
      <c r="O348" s="76"/>
      <c r="P348" s="76"/>
    </row>
    <row r="349">
      <c r="A349" s="76"/>
      <c r="B349" s="76"/>
      <c r="C349" s="76"/>
      <c r="D349" s="76"/>
      <c r="E349" s="76"/>
      <c r="F349" s="76"/>
      <c r="G349" s="76"/>
      <c r="H349" s="76"/>
      <c r="I349" s="76"/>
      <c r="J349" s="76"/>
      <c r="K349" s="76"/>
      <c r="L349" s="76"/>
      <c r="M349" s="76"/>
      <c r="N349" s="76"/>
      <c r="O349" s="76"/>
      <c r="P349" s="76"/>
    </row>
    <row r="350">
      <c r="A350" s="76"/>
      <c r="B350" s="76"/>
      <c r="C350" s="76"/>
      <c r="D350" s="76"/>
      <c r="E350" s="76"/>
      <c r="F350" s="76"/>
      <c r="G350" s="76"/>
      <c r="H350" s="76"/>
      <c r="I350" s="76"/>
      <c r="J350" s="76"/>
      <c r="K350" s="76"/>
      <c r="L350" s="76"/>
      <c r="M350" s="76"/>
      <c r="N350" s="76"/>
      <c r="O350" s="76"/>
      <c r="P350" s="76"/>
    </row>
    <row r="351">
      <c r="A351" s="76"/>
      <c r="B351" s="76"/>
      <c r="C351" s="76"/>
      <c r="D351" s="76"/>
      <c r="E351" s="76"/>
      <c r="F351" s="76"/>
      <c r="G351" s="76"/>
      <c r="H351" s="76"/>
      <c r="I351" s="76"/>
      <c r="J351" s="76"/>
      <c r="K351" s="76"/>
      <c r="L351" s="76"/>
      <c r="M351" s="76"/>
      <c r="N351" s="76"/>
      <c r="O351" s="76"/>
      <c r="P351" s="76"/>
    </row>
    <row r="352">
      <c r="A352" s="76"/>
      <c r="B352" s="76"/>
      <c r="C352" s="76"/>
      <c r="D352" s="76"/>
      <c r="E352" s="76"/>
      <c r="F352" s="76"/>
      <c r="G352" s="76"/>
      <c r="H352" s="76"/>
      <c r="I352" s="76"/>
      <c r="J352" s="76"/>
      <c r="K352" s="76"/>
      <c r="L352" s="76"/>
      <c r="M352" s="76"/>
      <c r="N352" s="76"/>
      <c r="O352" s="76"/>
      <c r="P352" s="76"/>
    </row>
    <row r="353">
      <c r="A353" s="76"/>
      <c r="B353" s="76"/>
      <c r="C353" s="76"/>
      <c r="D353" s="76"/>
      <c r="E353" s="76"/>
      <c r="F353" s="76"/>
      <c r="G353" s="76"/>
      <c r="H353" s="76"/>
      <c r="I353" s="76"/>
      <c r="J353" s="76"/>
      <c r="K353" s="76"/>
      <c r="L353" s="76"/>
      <c r="M353" s="76"/>
      <c r="N353" s="76"/>
      <c r="O353" s="76"/>
      <c r="P353" s="76"/>
    </row>
    <row r="354">
      <c r="A354" s="76"/>
      <c r="B354" s="76"/>
      <c r="C354" s="76"/>
      <c r="D354" s="76"/>
      <c r="E354" s="76"/>
      <c r="F354" s="76"/>
      <c r="G354" s="76"/>
      <c r="H354" s="76"/>
      <c r="I354" s="76"/>
      <c r="J354" s="76"/>
      <c r="K354" s="76"/>
      <c r="L354" s="76"/>
      <c r="M354" s="76"/>
      <c r="N354" s="76"/>
      <c r="O354" s="76"/>
      <c r="P354" s="76"/>
    </row>
    <row r="355">
      <c r="A355" s="76"/>
      <c r="B355" s="76"/>
      <c r="C355" s="76"/>
      <c r="D355" s="76"/>
      <c r="E355" s="76"/>
      <c r="F355" s="76"/>
      <c r="G355" s="76"/>
      <c r="H355" s="76"/>
      <c r="I355" s="76"/>
      <c r="J355" s="76"/>
      <c r="K355" s="76"/>
      <c r="L355" s="76"/>
      <c r="M355" s="76"/>
      <c r="N355" s="76"/>
      <c r="O355" s="76"/>
      <c r="P355" s="76"/>
    </row>
    <row r="356">
      <c r="A356" s="76"/>
      <c r="B356" s="76"/>
      <c r="C356" s="76"/>
      <c r="D356" s="76"/>
      <c r="E356" s="76"/>
      <c r="F356" s="76"/>
      <c r="G356" s="76"/>
      <c r="H356" s="76"/>
      <c r="I356" s="76"/>
      <c r="J356" s="76"/>
      <c r="K356" s="76"/>
      <c r="L356" s="76"/>
      <c r="M356" s="76"/>
      <c r="N356" s="76"/>
      <c r="O356" s="76"/>
      <c r="P356" s="76"/>
    </row>
    <row r="357">
      <c r="A357" s="76"/>
      <c r="B357" s="76"/>
      <c r="C357" s="76"/>
      <c r="D357" s="76"/>
      <c r="E357" s="76"/>
      <c r="F357" s="76"/>
      <c r="G357" s="76"/>
      <c r="H357" s="76"/>
      <c r="I357" s="76"/>
      <c r="J357" s="76"/>
      <c r="K357" s="76"/>
      <c r="L357" s="76"/>
      <c r="M357" s="76"/>
      <c r="N357" s="76"/>
      <c r="O357" s="76"/>
      <c r="P357" s="76"/>
    </row>
    <row r="358">
      <c r="A358" s="76"/>
      <c r="B358" s="76"/>
      <c r="C358" s="76"/>
      <c r="D358" s="76"/>
      <c r="E358" s="76"/>
      <c r="F358" s="76"/>
      <c r="G358" s="76"/>
      <c r="H358" s="76"/>
      <c r="I358" s="76"/>
      <c r="J358" s="76"/>
      <c r="K358" s="76"/>
      <c r="L358" s="76"/>
      <c r="M358" s="76"/>
      <c r="N358" s="76"/>
      <c r="O358" s="76"/>
      <c r="P358" s="76"/>
    </row>
    <row r="359">
      <c r="A359" s="76"/>
      <c r="B359" s="76"/>
      <c r="C359" s="76"/>
      <c r="D359" s="76"/>
      <c r="E359" s="76"/>
      <c r="F359" s="76"/>
      <c r="G359" s="76"/>
      <c r="H359" s="76"/>
      <c r="I359" s="76"/>
      <c r="J359" s="76"/>
      <c r="K359" s="76"/>
      <c r="L359" s="76"/>
      <c r="M359" s="76"/>
      <c r="N359" s="76"/>
      <c r="O359" s="76"/>
      <c r="P359" s="76"/>
    </row>
    <row r="360">
      <c r="A360" s="76"/>
      <c r="B360" s="76"/>
      <c r="C360" s="76"/>
      <c r="D360" s="76"/>
      <c r="E360" s="76"/>
      <c r="F360" s="76"/>
      <c r="G360" s="76"/>
      <c r="H360" s="76"/>
      <c r="I360" s="76"/>
      <c r="J360" s="76"/>
      <c r="K360" s="76"/>
      <c r="L360" s="76"/>
      <c r="M360" s="76"/>
      <c r="N360" s="76"/>
      <c r="O360" s="76"/>
      <c r="P360" s="76"/>
    </row>
    <row r="361">
      <c r="A361" s="76"/>
      <c r="B361" s="76"/>
      <c r="C361" s="76"/>
      <c r="D361" s="76"/>
      <c r="E361" s="76"/>
      <c r="F361" s="76"/>
      <c r="G361" s="76"/>
      <c r="H361" s="76"/>
      <c r="I361" s="76"/>
      <c r="J361" s="76"/>
      <c r="K361" s="76"/>
      <c r="L361" s="76"/>
      <c r="M361" s="76"/>
      <c r="N361" s="76"/>
      <c r="O361" s="76"/>
      <c r="P361" s="76"/>
    </row>
    <row r="362">
      <c r="A362" s="76"/>
      <c r="B362" s="76"/>
      <c r="C362" s="76"/>
      <c r="D362" s="76"/>
      <c r="E362" s="76"/>
      <c r="F362" s="76"/>
      <c r="G362" s="76"/>
      <c r="H362" s="76"/>
      <c r="I362" s="76"/>
      <c r="J362" s="76"/>
      <c r="K362" s="76"/>
      <c r="L362" s="76"/>
      <c r="M362" s="76"/>
      <c r="N362" s="76"/>
      <c r="O362" s="76"/>
      <c r="P362" s="76"/>
    </row>
    <row r="363">
      <c r="A363" s="76"/>
      <c r="B363" s="76"/>
      <c r="C363" s="76"/>
      <c r="D363" s="76"/>
      <c r="E363" s="76"/>
      <c r="F363" s="76"/>
      <c r="G363" s="76"/>
      <c r="H363" s="76"/>
      <c r="I363" s="76"/>
      <c r="J363" s="76"/>
      <c r="K363" s="76"/>
      <c r="L363" s="76"/>
      <c r="M363" s="76"/>
      <c r="N363" s="76"/>
      <c r="O363" s="76"/>
      <c r="P363" s="76"/>
    </row>
    <row r="364">
      <c r="A364" s="76"/>
      <c r="B364" s="76"/>
      <c r="C364" s="76"/>
      <c r="D364" s="76"/>
      <c r="E364" s="76"/>
      <c r="F364" s="76"/>
      <c r="G364" s="76"/>
      <c r="H364" s="76"/>
      <c r="I364" s="76"/>
      <c r="J364" s="76"/>
      <c r="K364" s="76"/>
      <c r="L364" s="76"/>
      <c r="M364" s="76"/>
      <c r="N364" s="76"/>
      <c r="O364" s="76"/>
      <c r="P364" s="76"/>
    </row>
    <row r="365">
      <c r="A365" s="76"/>
      <c r="B365" s="76"/>
      <c r="C365" s="76"/>
      <c r="D365" s="76"/>
      <c r="E365" s="76"/>
      <c r="F365" s="76"/>
      <c r="G365" s="76"/>
      <c r="H365" s="76"/>
      <c r="I365" s="76"/>
      <c r="J365" s="76"/>
      <c r="K365" s="76"/>
      <c r="L365" s="76"/>
      <c r="M365" s="76"/>
      <c r="N365" s="76"/>
      <c r="O365" s="76"/>
      <c r="P365" s="76"/>
    </row>
    <row r="366">
      <c r="A366" s="76"/>
      <c r="B366" s="76"/>
      <c r="C366" s="76"/>
      <c r="D366" s="76"/>
      <c r="E366" s="76"/>
      <c r="F366" s="76"/>
      <c r="G366" s="76"/>
      <c r="H366" s="76"/>
      <c r="I366" s="76"/>
      <c r="J366" s="76"/>
      <c r="K366" s="76"/>
      <c r="L366" s="76"/>
      <c r="M366" s="76"/>
      <c r="N366" s="76"/>
      <c r="O366" s="76"/>
      <c r="P366" s="76"/>
    </row>
    <row r="367">
      <c r="A367" s="76"/>
      <c r="B367" s="76"/>
      <c r="C367" s="76"/>
      <c r="D367" s="76"/>
      <c r="E367" s="76"/>
      <c r="F367" s="76"/>
      <c r="G367" s="76"/>
      <c r="H367" s="76"/>
      <c r="I367" s="76"/>
      <c r="J367" s="76"/>
      <c r="K367" s="76"/>
      <c r="L367" s="76"/>
      <c r="M367" s="76"/>
      <c r="N367" s="76"/>
      <c r="O367" s="76"/>
      <c r="P367" s="76"/>
    </row>
    <row r="368">
      <c r="A368" s="76"/>
      <c r="B368" s="76"/>
      <c r="C368" s="76"/>
      <c r="D368" s="76"/>
      <c r="E368" s="76"/>
      <c r="F368" s="76"/>
      <c r="G368" s="76"/>
      <c r="H368" s="76"/>
      <c r="I368" s="76"/>
      <c r="J368" s="76"/>
      <c r="K368" s="76"/>
      <c r="L368" s="76"/>
      <c r="M368" s="76"/>
      <c r="N368" s="76"/>
      <c r="O368" s="76"/>
      <c r="P368" s="76"/>
    </row>
    <row r="369">
      <c r="A369" s="76"/>
      <c r="B369" s="76"/>
      <c r="C369" s="76"/>
      <c r="D369" s="76"/>
      <c r="E369" s="76"/>
      <c r="F369" s="76"/>
      <c r="G369" s="76"/>
      <c r="H369" s="76"/>
      <c r="I369" s="76"/>
      <c r="J369" s="76"/>
      <c r="K369" s="76"/>
      <c r="L369" s="76"/>
      <c r="M369" s="76"/>
      <c r="N369" s="76"/>
      <c r="O369" s="76"/>
      <c r="P369" s="76"/>
    </row>
    <row r="370">
      <c r="A370" s="76"/>
      <c r="B370" s="76"/>
      <c r="C370" s="76"/>
      <c r="D370" s="76"/>
      <c r="E370" s="76"/>
      <c r="F370" s="76"/>
      <c r="G370" s="76"/>
      <c r="H370" s="76"/>
      <c r="I370" s="76"/>
      <c r="J370" s="76"/>
      <c r="K370" s="76"/>
      <c r="L370" s="76"/>
      <c r="M370" s="76"/>
      <c r="N370" s="76"/>
      <c r="O370" s="76"/>
      <c r="P370" s="76"/>
    </row>
    <row r="371">
      <c r="A371" s="76"/>
      <c r="B371" s="76"/>
      <c r="C371" s="76"/>
      <c r="D371" s="76"/>
      <c r="E371" s="76"/>
      <c r="F371" s="76"/>
      <c r="G371" s="76"/>
      <c r="H371" s="76"/>
      <c r="I371" s="76"/>
      <c r="J371" s="76"/>
      <c r="K371" s="76"/>
      <c r="L371" s="76"/>
      <c r="M371" s="76"/>
      <c r="N371" s="76"/>
      <c r="O371" s="76"/>
      <c r="P371" s="76"/>
    </row>
    <row r="372">
      <c r="A372" s="76"/>
      <c r="B372" s="76"/>
      <c r="C372" s="76"/>
      <c r="D372" s="76"/>
      <c r="E372" s="76"/>
      <c r="F372" s="76"/>
      <c r="G372" s="76"/>
      <c r="H372" s="76"/>
      <c r="I372" s="76"/>
      <c r="J372" s="76"/>
      <c r="K372" s="76"/>
      <c r="L372" s="76"/>
      <c r="M372" s="76"/>
      <c r="N372" s="76"/>
      <c r="O372" s="76"/>
      <c r="P372" s="76"/>
    </row>
    <row r="373">
      <c r="A373" s="76"/>
      <c r="B373" s="76"/>
      <c r="C373" s="76"/>
      <c r="D373" s="76"/>
      <c r="E373" s="76"/>
      <c r="F373" s="76"/>
      <c r="G373" s="76"/>
      <c r="H373" s="76"/>
      <c r="I373" s="76"/>
      <c r="J373" s="76"/>
      <c r="K373" s="76"/>
      <c r="L373" s="76"/>
      <c r="M373" s="76"/>
      <c r="N373" s="76"/>
      <c r="O373" s="76"/>
      <c r="P373" s="76"/>
    </row>
    <row r="374">
      <c r="A374" s="76"/>
      <c r="B374" s="76"/>
      <c r="C374" s="76"/>
      <c r="D374" s="76"/>
      <c r="E374" s="76"/>
      <c r="F374" s="76"/>
      <c r="G374" s="76"/>
      <c r="H374" s="76"/>
      <c r="I374" s="76"/>
      <c r="J374" s="76"/>
      <c r="K374" s="76"/>
      <c r="L374" s="76"/>
      <c r="M374" s="76"/>
      <c r="N374" s="76"/>
      <c r="O374" s="76"/>
      <c r="P374" s="76"/>
    </row>
    <row r="375">
      <c r="A375" s="76"/>
      <c r="B375" s="76"/>
      <c r="C375" s="76"/>
      <c r="D375" s="76"/>
      <c r="E375" s="76"/>
      <c r="F375" s="76"/>
      <c r="G375" s="76"/>
      <c r="H375" s="76"/>
      <c r="I375" s="76"/>
      <c r="J375" s="76"/>
      <c r="K375" s="76"/>
      <c r="L375" s="76"/>
      <c r="M375" s="76"/>
      <c r="N375" s="76"/>
      <c r="O375" s="76"/>
      <c r="P375" s="76"/>
    </row>
    <row r="376">
      <c r="A376" s="76"/>
      <c r="B376" s="76"/>
      <c r="C376" s="76"/>
      <c r="D376" s="76"/>
      <c r="E376" s="76"/>
      <c r="F376" s="76"/>
      <c r="G376" s="76"/>
      <c r="H376" s="76"/>
      <c r="I376" s="76"/>
      <c r="J376" s="76"/>
      <c r="K376" s="76"/>
      <c r="L376" s="76"/>
      <c r="M376" s="76"/>
      <c r="N376" s="76"/>
      <c r="O376" s="76"/>
      <c r="P376" s="76"/>
    </row>
    <row r="377">
      <c r="A377" s="76"/>
      <c r="B377" s="76"/>
      <c r="C377" s="76"/>
      <c r="D377" s="76"/>
      <c r="E377" s="76"/>
      <c r="F377" s="76"/>
      <c r="G377" s="76"/>
      <c r="H377" s="76"/>
      <c r="I377" s="76"/>
      <c r="J377" s="76"/>
      <c r="K377" s="76"/>
      <c r="L377" s="76"/>
      <c r="M377" s="76"/>
      <c r="N377" s="76"/>
      <c r="O377" s="76"/>
      <c r="P377" s="76"/>
    </row>
    <row r="378">
      <c r="A378" s="76"/>
      <c r="B378" s="76"/>
      <c r="C378" s="76"/>
      <c r="D378" s="76"/>
      <c r="E378" s="76"/>
      <c r="F378" s="76"/>
      <c r="G378" s="76"/>
      <c r="H378" s="76"/>
      <c r="I378" s="76"/>
      <c r="J378" s="76"/>
      <c r="K378" s="76"/>
      <c r="L378" s="76"/>
      <c r="M378" s="76"/>
      <c r="N378" s="76"/>
      <c r="O378" s="76"/>
      <c r="P378" s="76"/>
    </row>
    <row r="379">
      <c r="A379" s="76"/>
      <c r="B379" s="76"/>
      <c r="C379" s="76"/>
      <c r="D379" s="76"/>
      <c r="E379" s="76"/>
      <c r="F379" s="76"/>
      <c r="G379" s="76"/>
      <c r="H379" s="76"/>
      <c r="I379" s="76"/>
      <c r="J379" s="76"/>
      <c r="K379" s="76"/>
      <c r="L379" s="76"/>
      <c r="M379" s="76"/>
      <c r="N379" s="76"/>
      <c r="O379" s="76"/>
      <c r="P379" s="76"/>
    </row>
    <row r="380">
      <c r="A380" s="76"/>
      <c r="B380" s="76"/>
      <c r="C380" s="76"/>
      <c r="D380" s="76"/>
      <c r="E380" s="76"/>
      <c r="F380" s="76"/>
      <c r="G380" s="76"/>
      <c r="H380" s="76"/>
      <c r="I380" s="76"/>
      <c r="J380" s="76"/>
      <c r="K380" s="76"/>
      <c r="L380" s="76"/>
      <c r="M380" s="76"/>
      <c r="N380" s="76"/>
      <c r="O380" s="76"/>
      <c r="P380" s="76"/>
    </row>
    <row r="381">
      <c r="A381" s="76"/>
      <c r="B381" s="76"/>
      <c r="C381" s="76"/>
      <c r="D381" s="76"/>
      <c r="E381" s="76"/>
      <c r="F381" s="76"/>
      <c r="G381" s="76"/>
      <c r="H381" s="76"/>
      <c r="I381" s="76"/>
      <c r="J381" s="76"/>
      <c r="K381" s="76"/>
      <c r="L381" s="76"/>
      <c r="M381" s="76"/>
      <c r="N381" s="76"/>
      <c r="O381" s="76"/>
      <c r="P381" s="76"/>
    </row>
    <row r="382">
      <c r="A382" s="76"/>
      <c r="B382" s="76"/>
      <c r="C382" s="76"/>
      <c r="D382" s="76"/>
      <c r="E382" s="76"/>
      <c r="F382" s="76"/>
      <c r="G382" s="76"/>
      <c r="H382" s="76"/>
      <c r="I382" s="76"/>
      <c r="J382" s="76"/>
      <c r="K382" s="76"/>
      <c r="L382" s="76"/>
      <c r="M382" s="76"/>
      <c r="N382" s="76"/>
      <c r="O382" s="76"/>
      <c r="P382" s="76"/>
    </row>
    <row r="383">
      <c r="A383" s="76"/>
      <c r="B383" s="76"/>
      <c r="C383" s="76"/>
      <c r="D383" s="76"/>
      <c r="E383" s="76"/>
      <c r="F383" s="76"/>
      <c r="G383" s="76"/>
      <c r="H383" s="76"/>
      <c r="I383" s="76"/>
      <c r="J383" s="76"/>
      <c r="K383" s="76"/>
      <c r="L383" s="76"/>
      <c r="M383" s="76"/>
      <c r="N383" s="76"/>
      <c r="O383" s="76"/>
      <c r="P383" s="76"/>
    </row>
    <row r="384">
      <c r="A384" s="76"/>
      <c r="B384" s="76"/>
      <c r="C384" s="76"/>
      <c r="D384" s="76"/>
      <c r="E384" s="76"/>
      <c r="F384" s="76"/>
      <c r="G384" s="76"/>
      <c r="H384" s="76"/>
      <c r="I384" s="76"/>
      <c r="J384" s="76"/>
      <c r="K384" s="76"/>
      <c r="L384" s="76"/>
      <c r="M384" s="76"/>
      <c r="N384" s="76"/>
      <c r="O384" s="76"/>
      <c r="P384" s="76"/>
    </row>
    <row r="385">
      <c r="A385" s="76"/>
      <c r="B385" s="76"/>
      <c r="C385" s="76"/>
      <c r="D385" s="76"/>
      <c r="E385" s="76"/>
      <c r="F385" s="76"/>
      <c r="G385" s="76"/>
      <c r="H385" s="76"/>
      <c r="I385" s="76"/>
      <c r="J385" s="76"/>
      <c r="K385" s="76"/>
      <c r="L385" s="76"/>
      <c r="M385" s="76"/>
      <c r="N385" s="76"/>
      <c r="O385" s="76"/>
      <c r="P385" s="76"/>
    </row>
    <row r="386">
      <c r="A386" s="76"/>
      <c r="B386" s="76"/>
      <c r="C386" s="76"/>
      <c r="D386" s="76"/>
      <c r="E386" s="76"/>
      <c r="F386" s="76"/>
      <c r="G386" s="76"/>
      <c r="H386" s="76"/>
      <c r="I386" s="76"/>
      <c r="J386" s="76"/>
      <c r="K386" s="76"/>
      <c r="L386" s="76"/>
      <c r="M386" s="76"/>
      <c r="N386" s="76"/>
      <c r="O386" s="76"/>
      <c r="P386" s="76"/>
    </row>
    <row r="387">
      <c r="A387" s="76"/>
      <c r="B387" s="76"/>
      <c r="C387" s="76"/>
      <c r="D387" s="76"/>
      <c r="E387" s="76"/>
      <c r="F387" s="76"/>
      <c r="G387" s="76"/>
      <c r="H387" s="76"/>
      <c r="I387" s="76"/>
      <c r="J387" s="76"/>
      <c r="K387" s="76"/>
      <c r="L387" s="76"/>
      <c r="M387" s="76"/>
      <c r="N387" s="76"/>
      <c r="O387" s="76"/>
      <c r="P387" s="76"/>
    </row>
    <row r="388">
      <c r="A388" s="76"/>
      <c r="B388" s="76"/>
      <c r="C388" s="76"/>
      <c r="D388" s="76"/>
      <c r="E388" s="76"/>
      <c r="F388" s="76"/>
      <c r="G388" s="76"/>
      <c r="H388" s="76"/>
      <c r="I388" s="76"/>
      <c r="J388" s="76"/>
      <c r="K388" s="76"/>
      <c r="L388" s="76"/>
      <c r="M388" s="76"/>
      <c r="N388" s="76"/>
      <c r="O388" s="76"/>
      <c r="P388" s="76"/>
    </row>
    <row r="389">
      <c r="A389" s="76"/>
      <c r="B389" s="76"/>
      <c r="C389" s="76"/>
      <c r="D389" s="76"/>
      <c r="E389" s="76"/>
      <c r="F389" s="76"/>
      <c r="G389" s="76"/>
      <c r="H389" s="76"/>
      <c r="I389" s="76"/>
      <c r="J389" s="76"/>
      <c r="K389" s="76"/>
      <c r="L389" s="76"/>
      <c r="M389" s="76"/>
      <c r="N389" s="76"/>
      <c r="O389" s="76"/>
      <c r="P389" s="76"/>
    </row>
    <row r="390">
      <c r="A390" s="76"/>
      <c r="B390" s="76"/>
      <c r="C390" s="76"/>
      <c r="D390" s="76"/>
      <c r="E390" s="76"/>
      <c r="F390" s="76"/>
      <c r="G390" s="76"/>
      <c r="H390" s="76"/>
      <c r="I390" s="76"/>
      <c r="J390" s="76"/>
      <c r="K390" s="76"/>
      <c r="L390" s="76"/>
      <c r="M390" s="76"/>
      <c r="N390" s="76"/>
      <c r="O390" s="76"/>
      <c r="P390" s="76"/>
    </row>
    <row r="391">
      <c r="A391" s="76"/>
      <c r="B391" s="76"/>
      <c r="C391" s="76"/>
      <c r="D391" s="76"/>
      <c r="E391" s="76"/>
      <c r="F391" s="76"/>
      <c r="G391" s="76"/>
      <c r="H391" s="76"/>
      <c r="I391" s="76"/>
      <c r="J391" s="76"/>
      <c r="K391" s="76"/>
      <c r="L391" s="76"/>
      <c r="M391" s="76"/>
      <c r="N391" s="76"/>
      <c r="O391" s="76"/>
      <c r="P391" s="76"/>
    </row>
    <row r="392">
      <c r="A392" s="76"/>
      <c r="B392" s="76"/>
      <c r="C392" s="76"/>
      <c r="D392" s="76"/>
      <c r="E392" s="76"/>
      <c r="F392" s="76"/>
      <c r="G392" s="76"/>
      <c r="H392" s="76"/>
      <c r="I392" s="76"/>
      <c r="J392" s="76"/>
      <c r="K392" s="76"/>
      <c r="L392" s="76"/>
      <c r="M392" s="76"/>
      <c r="N392" s="76"/>
      <c r="O392" s="76"/>
      <c r="P392" s="76"/>
    </row>
    <row r="393">
      <c r="A393" s="76"/>
      <c r="B393" s="76"/>
      <c r="C393" s="76"/>
      <c r="D393" s="76"/>
      <c r="E393" s="76"/>
      <c r="F393" s="76"/>
      <c r="G393" s="76"/>
      <c r="H393" s="76"/>
      <c r="I393" s="76"/>
      <c r="J393" s="76"/>
      <c r="K393" s="76"/>
      <c r="L393" s="76"/>
      <c r="M393" s="76"/>
      <c r="N393" s="76"/>
      <c r="O393" s="76"/>
      <c r="P393" s="76"/>
    </row>
    <row r="394">
      <c r="A394" s="76"/>
      <c r="B394" s="76"/>
      <c r="C394" s="76"/>
      <c r="D394" s="76"/>
      <c r="E394" s="76"/>
      <c r="F394" s="76"/>
      <c r="G394" s="76"/>
      <c r="H394" s="76"/>
      <c r="I394" s="76"/>
      <c r="J394" s="76"/>
      <c r="K394" s="76"/>
      <c r="L394" s="76"/>
      <c r="M394" s="76"/>
      <c r="N394" s="76"/>
      <c r="O394" s="76"/>
      <c r="P394" s="76"/>
    </row>
    <row r="395">
      <c r="A395" s="76"/>
      <c r="B395" s="76"/>
      <c r="C395" s="76"/>
      <c r="D395" s="76"/>
      <c r="E395" s="76"/>
      <c r="F395" s="76"/>
      <c r="G395" s="76"/>
      <c r="H395" s="76"/>
      <c r="I395" s="76"/>
      <c r="J395" s="76"/>
      <c r="K395" s="76"/>
      <c r="L395" s="76"/>
      <c r="M395" s="76"/>
      <c r="N395" s="76"/>
      <c r="O395" s="76"/>
      <c r="P395" s="76"/>
    </row>
    <row r="396">
      <c r="A396" s="76"/>
      <c r="B396" s="76"/>
      <c r="C396" s="76"/>
      <c r="D396" s="76"/>
      <c r="E396" s="76"/>
      <c r="F396" s="76"/>
      <c r="G396" s="76"/>
      <c r="H396" s="76"/>
      <c r="I396" s="76"/>
      <c r="J396" s="76"/>
      <c r="K396" s="76"/>
      <c r="L396" s="76"/>
      <c r="M396" s="76"/>
      <c r="N396" s="76"/>
      <c r="O396" s="76"/>
      <c r="P396" s="76"/>
    </row>
    <row r="397">
      <c r="A397" s="76"/>
      <c r="B397" s="76"/>
      <c r="C397" s="76"/>
      <c r="D397" s="76"/>
      <c r="E397" s="76"/>
      <c r="F397" s="76"/>
      <c r="G397" s="76"/>
      <c r="H397" s="76"/>
      <c r="I397" s="76"/>
      <c r="J397" s="76"/>
      <c r="K397" s="76"/>
      <c r="L397" s="76"/>
      <c r="M397" s="76"/>
      <c r="N397" s="76"/>
      <c r="O397" s="76"/>
      <c r="P397" s="76"/>
    </row>
    <row r="398">
      <c r="A398" s="76"/>
      <c r="B398" s="76"/>
      <c r="C398" s="76"/>
      <c r="D398" s="76"/>
      <c r="E398" s="76"/>
      <c r="F398" s="76"/>
      <c r="G398" s="76"/>
      <c r="H398" s="76"/>
      <c r="I398" s="76"/>
      <c r="J398" s="76"/>
      <c r="K398" s="76"/>
      <c r="L398" s="76"/>
      <c r="M398" s="76"/>
      <c r="N398" s="76"/>
      <c r="O398" s="76"/>
      <c r="P398" s="76"/>
    </row>
    <row r="399">
      <c r="A399" s="76"/>
      <c r="B399" s="76"/>
      <c r="C399" s="76"/>
      <c r="D399" s="76"/>
      <c r="E399" s="76"/>
      <c r="F399" s="76"/>
      <c r="G399" s="76"/>
      <c r="H399" s="76"/>
      <c r="I399" s="76"/>
      <c r="J399" s="76"/>
      <c r="K399" s="76"/>
      <c r="L399" s="76"/>
      <c r="M399" s="76"/>
      <c r="N399" s="76"/>
      <c r="O399" s="76"/>
      <c r="P399" s="76"/>
    </row>
    <row r="400">
      <c r="A400" s="76"/>
      <c r="B400" s="76"/>
      <c r="C400" s="76"/>
      <c r="D400" s="76"/>
      <c r="E400" s="76"/>
      <c r="F400" s="76"/>
      <c r="G400" s="76"/>
      <c r="H400" s="76"/>
      <c r="I400" s="76"/>
      <c r="J400" s="76"/>
      <c r="K400" s="76"/>
      <c r="L400" s="76"/>
      <c r="M400" s="76"/>
      <c r="N400" s="76"/>
      <c r="O400" s="76"/>
      <c r="P400" s="76"/>
    </row>
    <row r="401">
      <c r="A401" s="76"/>
      <c r="B401" s="76"/>
      <c r="C401" s="76"/>
      <c r="D401" s="76"/>
      <c r="E401" s="76"/>
      <c r="F401" s="76"/>
      <c r="G401" s="76"/>
      <c r="H401" s="76"/>
      <c r="I401" s="76"/>
      <c r="J401" s="76"/>
      <c r="K401" s="76"/>
      <c r="L401" s="76"/>
      <c r="M401" s="76"/>
      <c r="N401" s="76"/>
      <c r="O401" s="76"/>
      <c r="P401" s="76"/>
    </row>
    <row r="402">
      <c r="A402" s="76"/>
      <c r="B402" s="76"/>
      <c r="C402" s="76"/>
      <c r="D402" s="76"/>
      <c r="E402" s="76"/>
      <c r="F402" s="76"/>
      <c r="G402" s="76"/>
      <c r="H402" s="76"/>
      <c r="I402" s="76"/>
      <c r="J402" s="76"/>
      <c r="K402" s="76"/>
      <c r="L402" s="76"/>
      <c r="M402" s="76"/>
      <c r="N402" s="76"/>
      <c r="O402" s="76"/>
      <c r="P402" s="76"/>
    </row>
    <row r="403">
      <c r="A403" s="76"/>
      <c r="B403" s="76"/>
      <c r="C403" s="76"/>
      <c r="D403" s="76"/>
      <c r="E403" s="76"/>
      <c r="F403" s="76"/>
      <c r="G403" s="76"/>
      <c r="H403" s="76"/>
      <c r="I403" s="76"/>
      <c r="J403" s="76"/>
      <c r="K403" s="76"/>
      <c r="L403" s="76"/>
      <c r="M403" s="76"/>
      <c r="N403" s="76"/>
      <c r="O403" s="76"/>
      <c r="P403" s="76"/>
    </row>
    <row r="404">
      <c r="A404" s="76"/>
      <c r="B404" s="76"/>
      <c r="C404" s="76"/>
      <c r="D404" s="76"/>
      <c r="E404" s="76"/>
      <c r="F404" s="76"/>
      <c r="G404" s="76"/>
      <c r="H404" s="76"/>
      <c r="I404" s="76"/>
      <c r="J404" s="76"/>
      <c r="K404" s="76"/>
      <c r="L404" s="76"/>
      <c r="M404" s="76"/>
      <c r="N404" s="76"/>
      <c r="O404" s="76"/>
      <c r="P404" s="76"/>
    </row>
    <row r="405">
      <c r="A405" s="76"/>
      <c r="B405" s="76"/>
      <c r="C405" s="76"/>
      <c r="D405" s="76"/>
      <c r="E405" s="76"/>
      <c r="F405" s="76"/>
      <c r="G405" s="76"/>
      <c r="H405" s="76"/>
      <c r="I405" s="76"/>
      <c r="J405" s="76"/>
      <c r="K405" s="76"/>
      <c r="L405" s="76"/>
      <c r="M405" s="76"/>
      <c r="N405" s="76"/>
      <c r="O405" s="76"/>
      <c r="P405" s="76"/>
    </row>
    <row r="406">
      <c r="A406" s="76"/>
      <c r="B406" s="76"/>
      <c r="C406" s="76"/>
      <c r="D406" s="76"/>
      <c r="E406" s="76"/>
      <c r="F406" s="76"/>
      <c r="G406" s="76"/>
      <c r="H406" s="76"/>
      <c r="I406" s="76"/>
      <c r="J406" s="76"/>
      <c r="K406" s="76"/>
      <c r="L406" s="76"/>
      <c r="M406" s="76"/>
      <c r="N406" s="76"/>
      <c r="O406" s="76"/>
      <c r="P406" s="76"/>
    </row>
    <row r="407">
      <c r="A407" s="76"/>
      <c r="B407" s="76"/>
      <c r="C407" s="76"/>
      <c r="D407" s="76"/>
      <c r="E407" s="76"/>
      <c r="F407" s="76"/>
      <c r="G407" s="76"/>
      <c r="H407" s="76"/>
      <c r="I407" s="76"/>
      <c r="J407" s="76"/>
      <c r="K407" s="76"/>
      <c r="L407" s="76"/>
      <c r="M407" s="76"/>
      <c r="N407" s="76"/>
      <c r="O407" s="76"/>
      <c r="P407" s="76"/>
    </row>
    <row r="408">
      <c r="A408" s="76"/>
      <c r="B408" s="76"/>
      <c r="C408" s="76"/>
      <c r="D408" s="76"/>
      <c r="E408" s="76"/>
      <c r="F408" s="76"/>
      <c r="G408" s="76"/>
      <c r="H408" s="76"/>
      <c r="I408" s="76"/>
      <c r="J408" s="76"/>
      <c r="K408" s="76"/>
      <c r="L408" s="76"/>
      <c r="M408" s="76"/>
      <c r="N408" s="76"/>
      <c r="O408" s="76"/>
      <c r="P408" s="76"/>
    </row>
    <row r="409">
      <c r="A409" s="76"/>
      <c r="B409" s="76"/>
      <c r="C409" s="76"/>
      <c r="D409" s="76"/>
      <c r="E409" s="76"/>
      <c r="F409" s="76"/>
      <c r="G409" s="76"/>
      <c r="H409" s="76"/>
      <c r="I409" s="76"/>
      <c r="J409" s="76"/>
      <c r="K409" s="76"/>
      <c r="L409" s="76"/>
      <c r="M409" s="76"/>
      <c r="N409" s="76"/>
      <c r="O409" s="76"/>
      <c r="P409" s="76"/>
    </row>
    <row r="410">
      <c r="A410" s="76"/>
      <c r="B410" s="76"/>
      <c r="C410" s="76"/>
      <c r="D410" s="76"/>
      <c r="E410" s="76"/>
      <c r="F410" s="76"/>
      <c r="G410" s="76"/>
      <c r="H410" s="76"/>
      <c r="I410" s="76"/>
      <c r="J410" s="76"/>
      <c r="K410" s="76"/>
      <c r="L410" s="76"/>
      <c r="M410" s="76"/>
      <c r="N410" s="76"/>
      <c r="O410" s="76"/>
      <c r="P410" s="76"/>
    </row>
    <row r="411">
      <c r="A411" s="76"/>
      <c r="B411" s="76"/>
      <c r="C411" s="76"/>
      <c r="D411" s="76"/>
      <c r="E411" s="76"/>
      <c r="F411" s="76"/>
      <c r="G411" s="76"/>
      <c r="H411" s="76"/>
      <c r="I411" s="76"/>
      <c r="J411" s="76"/>
      <c r="K411" s="76"/>
      <c r="L411" s="76"/>
      <c r="M411" s="76"/>
      <c r="N411" s="76"/>
      <c r="O411" s="76"/>
      <c r="P411" s="76"/>
    </row>
    <row r="412">
      <c r="A412" s="76"/>
      <c r="B412" s="76"/>
      <c r="C412" s="76"/>
      <c r="D412" s="76"/>
      <c r="E412" s="76"/>
      <c r="F412" s="76"/>
      <c r="G412" s="76"/>
      <c r="H412" s="76"/>
      <c r="I412" s="76"/>
      <c r="J412" s="76"/>
      <c r="K412" s="76"/>
      <c r="L412" s="76"/>
      <c r="M412" s="76"/>
      <c r="N412" s="76"/>
      <c r="O412" s="76"/>
      <c r="P412" s="76"/>
    </row>
    <row r="413">
      <c r="A413" s="76"/>
      <c r="B413" s="76"/>
      <c r="C413" s="76"/>
      <c r="D413" s="76"/>
      <c r="E413" s="76"/>
      <c r="F413" s="76"/>
      <c r="G413" s="76"/>
      <c r="H413" s="76"/>
      <c r="I413" s="76"/>
      <c r="J413" s="76"/>
      <c r="K413" s="76"/>
      <c r="L413" s="76"/>
      <c r="M413" s="76"/>
      <c r="N413" s="76"/>
      <c r="O413" s="76"/>
      <c r="P413" s="76"/>
    </row>
    <row r="414">
      <c r="A414" s="76"/>
      <c r="B414" s="76"/>
      <c r="C414" s="76"/>
      <c r="D414" s="76"/>
      <c r="E414" s="76"/>
      <c r="F414" s="76"/>
      <c r="G414" s="76"/>
      <c r="H414" s="76"/>
      <c r="I414" s="76"/>
      <c r="J414" s="76"/>
      <c r="K414" s="76"/>
      <c r="L414" s="76"/>
      <c r="M414" s="76"/>
      <c r="N414" s="76"/>
      <c r="O414" s="76"/>
      <c r="P414" s="76"/>
    </row>
    <row r="415">
      <c r="A415" s="76"/>
      <c r="B415" s="76"/>
      <c r="C415" s="76"/>
      <c r="D415" s="76"/>
      <c r="E415" s="76"/>
      <c r="F415" s="76"/>
      <c r="G415" s="76"/>
      <c r="H415" s="76"/>
      <c r="I415" s="76"/>
      <c r="J415" s="76"/>
      <c r="K415" s="76"/>
      <c r="L415" s="76"/>
      <c r="M415" s="76"/>
      <c r="N415" s="76"/>
      <c r="O415" s="76"/>
      <c r="P415" s="76"/>
    </row>
    <row r="416">
      <c r="A416" s="76"/>
      <c r="B416" s="76"/>
      <c r="C416" s="76"/>
      <c r="D416" s="76"/>
      <c r="E416" s="76"/>
      <c r="F416" s="76"/>
      <c r="G416" s="76"/>
      <c r="H416" s="76"/>
      <c r="I416" s="76"/>
      <c r="J416" s="76"/>
      <c r="K416" s="76"/>
      <c r="L416" s="76"/>
      <c r="M416" s="76"/>
      <c r="N416" s="76"/>
      <c r="O416" s="76"/>
      <c r="P416" s="76"/>
    </row>
    <row r="417">
      <c r="A417" s="76"/>
      <c r="B417" s="76"/>
      <c r="C417" s="76"/>
      <c r="D417" s="76"/>
      <c r="E417" s="76"/>
      <c r="F417" s="76"/>
      <c r="G417" s="76"/>
      <c r="H417" s="76"/>
      <c r="I417" s="76"/>
      <c r="J417" s="76"/>
      <c r="K417" s="76"/>
      <c r="L417" s="76"/>
      <c r="M417" s="76"/>
      <c r="N417" s="76"/>
      <c r="O417" s="76"/>
      <c r="P417" s="76"/>
    </row>
    <row r="418">
      <c r="A418" s="76"/>
      <c r="B418" s="76"/>
      <c r="C418" s="76"/>
      <c r="D418" s="76"/>
      <c r="E418" s="76"/>
      <c r="F418" s="76"/>
      <c r="G418" s="76"/>
      <c r="H418" s="76"/>
      <c r="I418" s="76"/>
      <c r="J418" s="76"/>
      <c r="K418" s="76"/>
      <c r="L418" s="76"/>
      <c r="M418" s="76"/>
      <c r="N418" s="76"/>
      <c r="O418" s="76"/>
      <c r="P418" s="76"/>
    </row>
    <row r="419">
      <c r="A419" s="76"/>
      <c r="B419" s="76"/>
      <c r="C419" s="76"/>
      <c r="D419" s="76"/>
      <c r="E419" s="76"/>
      <c r="F419" s="76"/>
      <c r="G419" s="76"/>
      <c r="H419" s="76"/>
      <c r="I419" s="76"/>
      <c r="J419" s="76"/>
      <c r="K419" s="76"/>
      <c r="L419" s="76"/>
      <c r="M419" s="76"/>
      <c r="N419" s="76"/>
      <c r="O419" s="76"/>
      <c r="P419" s="76"/>
    </row>
    <row r="420">
      <c r="A420" s="76"/>
      <c r="B420" s="76"/>
      <c r="C420" s="76"/>
      <c r="D420" s="76"/>
      <c r="E420" s="76"/>
      <c r="F420" s="76"/>
      <c r="G420" s="76"/>
      <c r="H420" s="76"/>
      <c r="I420" s="76"/>
      <c r="J420" s="76"/>
      <c r="K420" s="76"/>
      <c r="L420" s="76"/>
      <c r="M420" s="76"/>
      <c r="N420" s="76"/>
      <c r="O420" s="76"/>
      <c r="P420" s="76"/>
    </row>
    <row r="421">
      <c r="A421" s="76"/>
      <c r="B421" s="76"/>
      <c r="C421" s="76"/>
      <c r="D421" s="76"/>
      <c r="E421" s="76"/>
      <c r="F421" s="76"/>
      <c r="G421" s="76"/>
      <c r="H421" s="76"/>
      <c r="I421" s="76"/>
      <c r="J421" s="76"/>
      <c r="K421" s="76"/>
      <c r="L421" s="76"/>
      <c r="M421" s="76"/>
      <c r="N421" s="76"/>
      <c r="O421" s="76"/>
      <c r="P421" s="76"/>
    </row>
    <row r="422">
      <c r="A422" s="76"/>
      <c r="B422" s="76"/>
      <c r="C422" s="76"/>
      <c r="D422" s="76"/>
      <c r="E422" s="76"/>
      <c r="F422" s="76"/>
      <c r="G422" s="76"/>
      <c r="H422" s="76"/>
      <c r="I422" s="76"/>
      <c r="J422" s="76"/>
      <c r="K422" s="76"/>
      <c r="L422" s="76"/>
      <c r="M422" s="76"/>
      <c r="N422" s="76"/>
      <c r="O422" s="76"/>
      <c r="P422" s="76"/>
    </row>
    <row r="423">
      <c r="A423" s="76"/>
      <c r="B423" s="76"/>
      <c r="C423" s="76"/>
      <c r="D423" s="76"/>
      <c r="E423" s="76"/>
      <c r="F423" s="76"/>
      <c r="G423" s="76"/>
      <c r="H423" s="76"/>
      <c r="I423" s="76"/>
      <c r="J423" s="76"/>
      <c r="K423" s="76"/>
      <c r="L423" s="76"/>
      <c r="M423" s="76"/>
      <c r="N423" s="76"/>
      <c r="O423" s="76"/>
      <c r="P423" s="76"/>
    </row>
    <row r="424">
      <c r="A424" s="76"/>
      <c r="B424" s="76"/>
      <c r="C424" s="76"/>
      <c r="D424" s="76"/>
      <c r="E424" s="76"/>
      <c r="F424" s="76"/>
      <c r="G424" s="76"/>
      <c r="H424" s="76"/>
      <c r="I424" s="76"/>
      <c r="J424" s="76"/>
      <c r="K424" s="76"/>
      <c r="L424" s="76"/>
      <c r="M424" s="76"/>
      <c r="N424" s="76"/>
      <c r="O424" s="76"/>
      <c r="P424" s="76"/>
    </row>
    <row r="425">
      <c r="A425" s="76"/>
      <c r="B425" s="76"/>
      <c r="C425" s="76"/>
      <c r="D425" s="76"/>
      <c r="E425" s="76"/>
      <c r="F425" s="76"/>
      <c r="G425" s="76"/>
      <c r="H425" s="76"/>
      <c r="I425" s="76"/>
      <c r="J425" s="76"/>
      <c r="K425" s="76"/>
      <c r="L425" s="76"/>
      <c r="M425" s="76"/>
      <c r="N425" s="76"/>
      <c r="O425" s="76"/>
      <c r="P425" s="76"/>
    </row>
    <row r="426">
      <c r="A426" s="76"/>
      <c r="B426" s="76"/>
      <c r="C426" s="76"/>
      <c r="D426" s="76"/>
      <c r="E426" s="76"/>
      <c r="F426" s="76"/>
      <c r="G426" s="76"/>
      <c r="H426" s="76"/>
      <c r="I426" s="76"/>
      <c r="J426" s="76"/>
      <c r="K426" s="76"/>
      <c r="L426" s="76"/>
      <c r="M426" s="76"/>
      <c r="N426" s="76"/>
      <c r="O426" s="76"/>
      <c r="P426" s="76"/>
    </row>
    <row r="427">
      <c r="A427" s="76"/>
      <c r="B427" s="76"/>
      <c r="C427" s="76"/>
      <c r="D427" s="76"/>
      <c r="E427" s="76"/>
      <c r="F427" s="76"/>
      <c r="G427" s="76"/>
      <c r="H427" s="76"/>
      <c r="I427" s="76"/>
      <c r="J427" s="76"/>
      <c r="K427" s="76"/>
      <c r="L427" s="76"/>
      <c r="M427" s="76"/>
      <c r="N427" s="76"/>
      <c r="O427" s="76"/>
      <c r="P427" s="76"/>
    </row>
    <row r="428">
      <c r="A428" s="76"/>
      <c r="B428" s="76"/>
      <c r="C428" s="76"/>
      <c r="D428" s="76"/>
      <c r="E428" s="76"/>
      <c r="F428" s="76"/>
      <c r="G428" s="76"/>
      <c r="H428" s="76"/>
      <c r="I428" s="76"/>
      <c r="J428" s="76"/>
      <c r="K428" s="76"/>
      <c r="L428" s="76"/>
      <c r="M428" s="76"/>
      <c r="N428" s="76"/>
      <c r="O428" s="76"/>
      <c r="P428" s="76"/>
    </row>
    <row r="429">
      <c r="A429" s="76"/>
      <c r="B429" s="76"/>
      <c r="C429" s="76"/>
      <c r="D429" s="76"/>
      <c r="E429" s="76"/>
      <c r="F429" s="76"/>
      <c r="G429" s="76"/>
      <c r="H429" s="76"/>
      <c r="I429" s="76"/>
      <c r="J429" s="76"/>
      <c r="K429" s="76"/>
      <c r="L429" s="76"/>
      <c r="M429" s="76"/>
      <c r="N429" s="76"/>
      <c r="O429" s="76"/>
      <c r="P429" s="76"/>
    </row>
    <row r="430">
      <c r="A430" s="76"/>
      <c r="B430" s="76"/>
      <c r="C430" s="76"/>
      <c r="D430" s="76"/>
      <c r="E430" s="76"/>
      <c r="F430" s="76"/>
      <c r="G430" s="76"/>
      <c r="H430" s="76"/>
      <c r="I430" s="76"/>
      <c r="J430" s="76"/>
      <c r="K430" s="76"/>
      <c r="L430" s="76"/>
      <c r="M430" s="76"/>
      <c r="N430" s="76"/>
      <c r="O430" s="76"/>
      <c r="P430" s="76"/>
    </row>
    <row r="431">
      <c r="A431" s="76"/>
      <c r="B431" s="76"/>
      <c r="C431" s="76"/>
      <c r="D431" s="76"/>
      <c r="E431" s="76"/>
      <c r="F431" s="76"/>
      <c r="G431" s="76"/>
      <c r="H431" s="76"/>
      <c r="I431" s="76"/>
      <c r="J431" s="76"/>
      <c r="K431" s="76"/>
      <c r="L431" s="76"/>
      <c r="M431" s="76"/>
      <c r="N431" s="76"/>
      <c r="O431" s="76"/>
      <c r="P431" s="76"/>
    </row>
    <row r="432">
      <c r="A432" s="76"/>
      <c r="B432" s="76"/>
      <c r="C432" s="76"/>
      <c r="D432" s="76"/>
      <c r="E432" s="76"/>
      <c r="F432" s="76"/>
      <c r="G432" s="76"/>
      <c r="H432" s="76"/>
      <c r="I432" s="76"/>
      <c r="J432" s="76"/>
      <c r="K432" s="76"/>
      <c r="L432" s="76"/>
      <c r="M432" s="76"/>
      <c r="N432" s="76"/>
      <c r="O432" s="76"/>
      <c r="P432" s="76"/>
    </row>
    <row r="433">
      <c r="A433" s="76"/>
      <c r="B433" s="76"/>
      <c r="C433" s="76"/>
      <c r="D433" s="76"/>
      <c r="E433" s="76"/>
      <c r="F433" s="76"/>
      <c r="G433" s="76"/>
      <c r="H433" s="76"/>
      <c r="I433" s="76"/>
      <c r="J433" s="76"/>
      <c r="K433" s="76"/>
      <c r="L433" s="76"/>
      <c r="M433" s="76"/>
      <c r="N433" s="76"/>
      <c r="O433" s="76"/>
      <c r="P433" s="76"/>
    </row>
    <row r="434">
      <c r="A434" s="76"/>
      <c r="B434" s="76"/>
      <c r="C434" s="76"/>
      <c r="D434" s="76"/>
      <c r="E434" s="76"/>
      <c r="F434" s="76"/>
      <c r="G434" s="76"/>
      <c r="H434" s="76"/>
      <c r="I434" s="76"/>
      <c r="J434" s="76"/>
      <c r="K434" s="76"/>
      <c r="L434" s="76"/>
      <c r="M434" s="76"/>
      <c r="N434" s="76"/>
      <c r="O434" s="76"/>
      <c r="P434" s="76"/>
    </row>
    <row r="435">
      <c r="A435" s="76"/>
      <c r="B435" s="76"/>
      <c r="C435" s="76"/>
      <c r="D435" s="76"/>
      <c r="E435" s="76"/>
      <c r="F435" s="76"/>
      <c r="G435" s="76"/>
      <c r="H435" s="76"/>
      <c r="I435" s="76"/>
      <c r="J435" s="76"/>
      <c r="K435" s="76"/>
      <c r="L435" s="76"/>
      <c r="M435" s="76"/>
      <c r="N435" s="76"/>
      <c r="O435" s="76"/>
      <c r="P435" s="76"/>
    </row>
    <row r="436">
      <c r="A436" s="76"/>
      <c r="B436" s="76"/>
      <c r="C436" s="76"/>
      <c r="D436" s="76"/>
      <c r="E436" s="76"/>
      <c r="F436" s="76"/>
      <c r="G436" s="76"/>
      <c r="H436" s="76"/>
      <c r="I436" s="76"/>
      <c r="J436" s="76"/>
      <c r="K436" s="76"/>
      <c r="L436" s="76"/>
      <c r="M436" s="76"/>
      <c r="N436" s="76"/>
      <c r="O436" s="76"/>
      <c r="P436" s="76"/>
    </row>
    <row r="437">
      <c r="A437" s="76"/>
      <c r="B437" s="76"/>
      <c r="C437" s="76"/>
      <c r="D437" s="76"/>
      <c r="E437" s="76"/>
      <c r="F437" s="76"/>
      <c r="G437" s="76"/>
      <c r="H437" s="76"/>
      <c r="I437" s="76"/>
      <c r="J437" s="76"/>
      <c r="K437" s="76"/>
      <c r="L437" s="76"/>
      <c r="M437" s="76"/>
      <c r="N437" s="76"/>
      <c r="O437" s="76"/>
      <c r="P437" s="76"/>
    </row>
    <row r="438">
      <c r="A438" s="76"/>
      <c r="B438" s="76"/>
      <c r="C438" s="76"/>
      <c r="D438" s="76"/>
      <c r="E438" s="76"/>
      <c r="F438" s="76"/>
      <c r="G438" s="76"/>
      <c r="H438" s="76"/>
      <c r="I438" s="76"/>
      <c r="J438" s="76"/>
      <c r="K438" s="76"/>
      <c r="L438" s="76"/>
      <c r="M438" s="76"/>
      <c r="N438" s="76"/>
      <c r="O438" s="76"/>
      <c r="P438" s="76"/>
    </row>
    <row r="439">
      <c r="A439" s="76"/>
      <c r="B439" s="76"/>
      <c r="C439" s="76"/>
      <c r="D439" s="76"/>
      <c r="E439" s="76"/>
      <c r="F439" s="76"/>
      <c r="G439" s="76"/>
      <c r="H439" s="76"/>
      <c r="I439" s="76"/>
      <c r="J439" s="76"/>
      <c r="K439" s="76"/>
      <c r="L439" s="76"/>
      <c r="M439" s="76"/>
      <c r="N439" s="76"/>
      <c r="O439" s="76"/>
      <c r="P439" s="76"/>
    </row>
    <row r="440">
      <c r="A440" s="76"/>
      <c r="B440" s="76"/>
      <c r="C440" s="76"/>
      <c r="D440" s="76"/>
      <c r="E440" s="76"/>
      <c r="F440" s="76"/>
      <c r="G440" s="76"/>
      <c r="H440" s="76"/>
      <c r="I440" s="76"/>
      <c r="J440" s="76"/>
      <c r="K440" s="76"/>
      <c r="L440" s="76"/>
      <c r="M440" s="76"/>
      <c r="N440" s="76"/>
      <c r="O440" s="76"/>
      <c r="P440" s="76"/>
    </row>
    <row r="441">
      <c r="A441" s="76"/>
      <c r="B441" s="76"/>
      <c r="C441" s="76"/>
      <c r="D441" s="76"/>
      <c r="E441" s="76"/>
      <c r="F441" s="76"/>
      <c r="G441" s="76"/>
      <c r="H441" s="76"/>
      <c r="I441" s="76"/>
      <c r="J441" s="76"/>
      <c r="K441" s="76"/>
      <c r="L441" s="76"/>
      <c r="M441" s="76"/>
      <c r="N441" s="76"/>
      <c r="O441" s="76"/>
      <c r="P441" s="76"/>
    </row>
    <row r="442">
      <c r="A442" s="76"/>
      <c r="B442" s="76"/>
      <c r="C442" s="76"/>
      <c r="D442" s="76"/>
      <c r="E442" s="76"/>
      <c r="F442" s="76"/>
      <c r="G442" s="76"/>
      <c r="H442" s="76"/>
      <c r="I442" s="76"/>
      <c r="J442" s="76"/>
      <c r="K442" s="76"/>
      <c r="L442" s="76"/>
      <c r="M442" s="76"/>
      <c r="N442" s="76"/>
      <c r="O442" s="76"/>
      <c r="P442" s="76"/>
    </row>
    <row r="443">
      <c r="A443" s="76"/>
      <c r="B443" s="76"/>
      <c r="C443" s="76"/>
      <c r="D443" s="76"/>
      <c r="E443" s="76"/>
      <c r="F443" s="76"/>
      <c r="G443" s="76"/>
      <c r="H443" s="76"/>
      <c r="I443" s="76"/>
      <c r="J443" s="76"/>
      <c r="K443" s="76"/>
      <c r="L443" s="76"/>
      <c r="M443" s="76"/>
      <c r="N443" s="76"/>
      <c r="O443" s="76"/>
      <c r="P443" s="76"/>
    </row>
    <row r="444">
      <c r="A444" s="76"/>
      <c r="B444" s="76"/>
      <c r="C444" s="76"/>
      <c r="D444" s="76"/>
      <c r="E444" s="76"/>
      <c r="F444" s="76"/>
      <c r="G444" s="76"/>
      <c r="H444" s="76"/>
      <c r="I444" s="76"/>
      <c r="J444" s="76"/>
      <c r="K444" s="76"/>
      <c r="L444" s="76"/>
      <c r="M444" s="76"/>
      <c r="N444" s="76"/>
      <c r="O444" s="76"/>
      <c r="P444" s="76"/>
    </row>
    <row r="445">
      <c r="A445" s="76"/>
      <c r="B445" s="76"/>
      <c r="C445" s="76"/>
      <c r="D445" s="76"/>
      <c r="E445" s="76"/>
      <c r="F445" s="76"/>
      <c r="G445" s="76"/>
      <c r="H445" s="76"/>
      <c r="I445" s="76"/>
      <c r="J445" s="76"/>
      <c r="K445" s="76"/>
      <c r="L445" s="76"/>
      <c r="M445" s="76"/>
      <c r="N445" s="76"/>
      <c r="O445" s="76"/>
      <c r="P445" s="76"/>
    </row>
    <row r="446">
      <c r="A446" s="76"/>
      <c r="B446" s="76"/>
      <c r="C446" s="76"/>
      <c r="D446" s="76"/>
      <c r="E446" s="76"/>
      <c r="F446" s="76"/>
      <c r="G446" s="76"/>
      <c r="H446" s="76"/>
      <c r="I446" s="76"/>
      <c r="J446" s="76"/>
      <c r="K446" s="76"/>
      <c r="L446" s="76"/>
      <c r="M446" s="76"/>
      <c r="N446" s="76"/>
      <c r="O446" s="76"/>
      <c r="P446" s="76"/>
    </row>
    <row r="447">
      <c r="A447" s="76"/>
      <c r="B447" s="76"/>
      <c r="C447" s="76"/>
      <c r="D447" s="76"/>
      <c r="E447" s="76"/>
      <c r="F447" s="76"/>
      <c r="G447" s="76"/>
      <c r="H447" s="76"/>
      <c r="I447" s="76"/>
      <c r="J447" s="76"/>
      <c r="K447" s="76"/>
      <c r="L447" s="76"/>
      <c r="M447" s="76"/>
      <c r="N447" s="76"/>
      <c r="O447" s="76"/>
      <c r="P447" s="76"/>
    </row>
    <row r="448">
      <c r="A448" s="76"/>
      <c r="B448" s="76"/>
      <c r="C448" s="76"/>
      <c r="D448" s="76"/>
      <c r="E448" s="76"/>
      <c r="F448" s="76"/>
      <c r="G448" s="76"/>
      <c r="H448" s="76"/>
      <c r="I448" s="76"/>
      <c r="J448" s="76"/>
      <c r="K448" s="76"/>
      <c r="L448" s="76"/>
      <c r="M448" s="76"/>
      <c r="N448" s="76"/>
      <c r="O448" s="76"/>
      <c r="P448" s="76"/>
    </row>
    <row r="449">
      <c r="A449" s="76"/>
      <c r="B449" s="76"/>
      <c r="C449" s="76"/>
      <c r="D449" s="76"/>
      <c r="E449" s="76"/>
      <c r="F449" s="76"/>
      <c r="G449" s="76"/>
      <c r="H449" s="76"/>
      <c r="I449" s="76"/>
      <c r="J449" s="76"/>
      <c r="K449" s="76"/>
      <c r="L449" s="76"/>
      <c r="M449" s="76"/>
      <c r="N449" s="76"/>
      <c r="O449" s="76"/>
      <c r="P449" s="76"/>
    </row>
    <row r="450">
      <c r="A450" s="76"/>
      <c r="B450" s="76"/>
      <c r="C450" s="76"/>
      <c r="D450" s="76"/>
      <c r="E450" s="76"/>
      <c r="F450" s="76"/>
      <c r="G450" s="76"/>
      <c r="H450" s="76"/>
      <c r="I450" s="76"/>
      <c r="J450" s="76"/>
      <c r="K450" s="76"/>
      <c r="L450" s="76"/>
      <c r="M450" s="76"/>
      <c r="N450" s="76"/>
      <c r="O450" s="76"/>
      <c r="P450" s="76"/>
    </row>
    <row r="451">
      <c r="A451" s="76"/>
      <c r="B451" s="76"/>
      <c r="C451" s="76"/>
      <c r="D451" s="76"/>
      <c r="E451" s="76"/>
      <c r="F451" s="76"/>
      <c r="G451" s="76"/>
      <c r="H451" s="76"/>
      <c r="I451" s="76"/>
      <c r="J451" s="76"/>
      <c r="K451" s="76"/>
      <c r="L451" s="76"/>
      <c r="M451" s="76"/>
      <c r="N451" s="76"/>
      <c r="O451" s="76"/>
      <c r="P451" s="76"/>
    </row>
    <row r="452">
      <c r="A452" s="76"/>
      <c r="B452" s="76"/>
      <c r="C452" s="76"/>
      <c r="D452" s="76"/>
      <c r="E452" s="76"/>
      <c r="F452" s="76"/>
      <c r="G452" s="76"/>
      <c r="H452" s="76"/>
      <c r="I452" s="76"/>
      <c r="J452" s="76"/>
      <c r="K452" s="76"/>
      <c r="L452" s="76"/>
      <c r="M452" s="76"/>
      <c r="N452" s="76"/>
      <c r="O452" s="76"/>
      <c r="P452" s="76"/>
    </row>
    <row r="453">
      <c r="A453" s="76"/>
      <c r="B453" s="76"/>
      <c r="C453" s="76"/>
      <c r="D453" s="76"/>
      <c r="E453" s="76"/>
      <c r="F453" s="76"/>
      <c r="G453" s="76"/>
      <c r="H453" s="76"/>
      <c r="I453" s="76"/>
      <c r="J453" s="76"/>
      <c r="K453" s="76"/>
      <c r="L453" s="76"/>
      <c r="M453" s="76"/>
      <c r="N453" s="76"/>
      <c r="O453" s="76"/>
      <c r="P453" s="76"/>
    </row>
    <row r="454">
      <c r="A454" s="76"/>
      <c r="B454" s="76"/>
      <c r="C454" s="76"/>
      <c r="D454" s="76"/>
      <c r="E454" s="76"/>
      <c r="F454" s="76"/>
      <c r="G454" s="76"/>
      <c r="H454" s="76"/>
      <c r="I454" s="76"/>
      <c r="J454" s="76"/>
      <c r="K454" s="76"/>
      <c r="L454" s="76"/>
      <c r="M454" s="76"/>
      <c r="N454" s="76"/>
      <c r="O454" s="76"/>
      <c r="P454" s="76"/>
    </row>
    <row r="455">
      <c r="A455" s="76"/>
      <c r="B455" s="76"/>
      <c r="C455" s="76"/>
      <c r="D455" s="76"/>
      <c r="E455" s="76"/>
      <c r="F455" s="76"/>
      <c r="G455" s="76"/>
      <c r="H455" s="76"/>
      <c r="I455" s="76"/>
      <c r="J455" s="76"/>
      <c r="K455" s="76"/>
      <c r="L455" s="76"/>
      <c r="M455" s="76"/>
      <c r="N455" s="76"/>
      <c r="O455" s="76"/>
      <c r="P455" s="76"/>
    </row>
    <row r="456">
      <c r="A456" s="76"/>
      <c r="B456" s="76"/>
      <c r="C456" s="76"/>
      <c r="D456" s="76"/>
      <c r="E456" s="76"/>
      <c r="F456" s="76"/>
      <c r="G456" s="76"/>
      <c r="H456" s="76"/>
      <c r="I456" s="76"/>
      <c r="J456" s="76"/>
      <c r="K456" s="76"/>
      <c r="L456" s="76"/>
      <c r="M456" s="76"/>
      <c r="N456" s="76"/>
      <c r="O456" s="76"/>
      <c r="P456" s="76"/>
    </row>
    <row r="457">
      <c r="A457" s="76"/>
      <c r="B457" s="76"/>
      <c r="C457" s="76"/>
      <c r="D457" s="76"/>
      <c r="E457" s="76"/>
      <c r="F457" s="76"/>
      <c r="G457" s="76"/>
      <c r="H457" s="76"/>
      <c r="I457" s="76"/>
      <c r="J457" s="76"/>
      <c r="K457" s="76"/>
      <c r="L457" s="76"/>
      <c r="M457" s="76"/>
      <c r="N457" s="76"/>
      <c r="O457" s="76"/>
      <c r="P457" s="76"/>
    </row>
    <row r="458">
      <c r="A458" s="76"/>
      <c r="B458" s="76"/>
      <c r="C458" s="76"/>
      <c r="D458" s="76"/>
      <c r="E458" s="76"/>
      <c r="F458" s="76"/>
      <c r="G458" s="76"/>
      <c r="H458" s="76"/>
      <c r="I458" s="76"/>
      <c r="J458" s="76"/>
      <c r="K458" s="76"/>
      <c r="L458" s="76"/>
      <c r="M458" s="76"/>
      <c r="N458" s="76"/>
      <c r="O458" s="76"/>
      <c r="P458" s="76"/>
    </row>
    <row r="459">
      <c r="A459" s="76"/>
      <c r="B459" s="76"/>
      <c r="C459" s="76"/>
      <c r="D459" s="76"/>
      <c r="E459" s="76"/>
      <c r="F459" s="76"/>
      <c r="G459" s="76"/>
      <c r="H459" s="76"/>
      <c r="I459" s="76"/>
      <c r="J459" s="76"/>
      <c r="K459" s="76"/>
      <c r="L459" s="76"/>
      <c r="M459" s="76"/>
      <c r="N459" s="76"/>
      <c r="O459" s="76"/>
      <c r="P459" s="76"/>
    </row>
    <row r="460">
      <c r="A460" s="76"/>
      <c r="B460" s="76"/>
      <c r="C460" s="76"/>
      <c r="D460" s="76"/>
      <c r="E460" s="76"/>
      <c r="F460" s="76"/>
      <c r="G460" s="76"/>
      <c r="H460" s="76"/>
      <c r="I460" s="76"/>
      <c r="J460" s="76"/>
      <c r="K460" s="76"/>
      <c r="L460" s="76"/>
      <c r="M460" s="76"/>
      <c r="N460" s="76"/>
      <c r="O460" s="76"/>
      <c r="P460" s="76"/>
    </row>
    <row r="461">
      <c r="A461" s="76"/>
      <c r="B461" s="76"/>
      <c r="C461" s="76"/>
      <c r="D461" s="76"/>
      <c r="E461" s="76"/>
      <c r="F461" s="76"/>
      <c r="G461" s="76"/>
      <c r="H461" s="76"/>
      <c r="I461" s="76"/>
      <c r="J461" s="76"/>
      <c r="K461" s="76"/>
      <c r="L461" s="76"/>
      <c r="M461" s="76"/>
      <c r="N461" s="76"/>
      <c r="O461" s="76"/>
      <c r="P461" s="76"/>
    </row>
    <row r="462">
      <c r="A462" s="76"/>
      <c r="B462" s="76"/>
      <c r="C462" s="76"/>
      <c r="D462" s="76"/>
      <c r="E462" s="76"/>
      <c r="F462" s="76"/>
      <c r="G462" s="76"/>
      <c r="H462" s="76"/>
      <c r="I462" s="76"/>
      <c r="J462" s="76"/>
      <c r="K462" s="76"/>
      <c r="L462" s="76"/>
      <c r="M462" s="76"/>
      <c r="N462" s="76"/>
      <c r="O462" s="76"/>
      <c r="P462" s="76"/>
    </row>
    <row r="463">
      <c r="A463" s="76"/>
      <c r="B463" s="76"/>
      <c r="C463" s="76"/>
      <c r="D463" s="76"/>
      <c r="E463" s="76"/>
      <c r="F463" s="76"/>
      <c r="G463" s="76"/>
      <c r="H463" s="76"/>
      <c r="I463" s="76"/>
      <c r="J463" s="76"/>
      <c r="K463" s="76"/>
      <c r="L463" s="76"/>
      <c r="M463" s="76"/>
      <c r="N463" s="76"/>
      <c r="O463" s="76"/>
      <c r="P463" s="76"/>
    </row>
    <row r="464">
      <c r="A464" s="76"/>
      <c r="B464" s="76"/>
      <c r="C464" s="76"/>
      <c r="D464" s="76"/>
      <c r="E464" s="76"/>
      <c r="F464" s="76"/>
      <c r="G464" s="76"/>
      <c r="H464" s="76"/>
      <c r="I464" s="76"/>
      <c r="J464" s="76"/>
      <c r="K464" s="76"/>
      <c r="L464" s="76"/>
      <c r="M464" s="76"/>
      <c r="N464" s="76"/>
      <c r="O464" s="76"/>
      <c r="P464" s="76"/>
    </row>
    <row r="465">
      <c r="A465" s="76"/>
      <c r="B465" s="76"/>
      <c r="C465" s="76"/>
      <c r="D465" s="76"/>
      <c r="E465" s="76"/>
      <c r="F465" s="76"/>
      <c r="G465" s="76"/>
      <c r="H465" s="76"/>
      <c r="I465" s="76"/>
      <c r="J465" s="76"/>
      <c r="K465" s="76"/>
      <c r="L465" s="76"/>
      <c r="M465" s="76"/>
      <c r="N465" s="76"/>
      <c r="O465" s="76"/>
      <c r="P465" s="76"/>
    </row>
    <row r="466">
      <c r="A466" s="76"/>
      <c r="B466" s="76"/>
      <c r="C466" s="76"/>
      <c r="D466" s="76"/>
      <c r="E466" s="76"/>
      <c r="F466" s="76"/>
      <c r="G466" s="76"/>
      <c r="H466" s="76"/>
      <c r="I466" s="76"/>
      <c r="J466" s="76"/>
      <c r="K466" s="76"/>
      <c r="L466" s="76"/>
      <c r="M466" s="76"/>
      <c r="N466" s="76"/>
      <c r="O466" s="76"/>
      <c r="P466" s="76"/>
    </row>
    <row r="467">
      <c r="A467" s="76"/>
      <c r="B467" s="76"/>
      <c r="C467" s="76"/>
      <c r="D467" s="76"/>
      <c r="E467" s="76"/>
      <c r="F467" s="76"/>
      <c r="G467" s="76"/>
      <c r="H467" s="76"/>
      <c r="I467" s="76"/>
      <c r="J467" s="76"/>
      <c r="K467" s="76"/>
      <c r="L467" s="76"/>
      <c r="M467" s="76"/>
      <c r="N467" s="76"/>
      <c r="O467" s="76"/>
      <c r="P467" s="76"/>
    </row>
    <row r="468">
      <c r="A468" s="76"/>
      <c r="B468" s="76"/>
      <c r="C468" s="76"/>
      <c r="D468" s="76"/>
      <c r="E468" s="76"/>
      <c r="F468" s="76"/>
      <c r="G468" s="76"/>
      <c r="H468" s="76"/>
      <c r="I468" s="76"/>
      <c r="J468" s="76"/>
      <c r="K468" s="76"/>
      <c r="L468" s="76"/>
      <c r="M468" s="76"/>
      <c r="N468" s="76"/>
      <c r="O468" s="76"/>
      <c r="P468" s="76"/>
    </row>
    <row r="469">
      <c r="A469" s="76"/>
      <c r="B469" s="76"/>
      <c r="C469" s="76"/>
      <c r="D469" s="76"/>
      <c r="E469" s="76"/>
      <c r="F469" s="76"/>
      <c r="G469" s="76"/>
      <c r="H469" s="76"/>
      <c r="I469" s="76"/>
      <c r="J469" s="76"/>
      <c r="K469" s="76"/>
      <c r="L469" s="76"/>
      <c r="M469" s="76"/>
      <c r="N469" s="76"/>
      <c r="O469" s="76"/>
      <c r="P469" s="76"/>
    </row>
    <row r="470">
      <c r="A470" s="76"/>
      <c r="B470" s="76"/>
      <c r="C470" s="76"/>
      <c r="D470" s="76"/>
      <c r="E470" s="76"/>
      <c r="F470" s="76"/>
      <c r="G470" s="76"/>
      <c r="H470" s="76"/>
      <c r="I470" s="76"/>
      <c r="J470" s="76"/>
      <c r="K470" s="76"/>
      <c r="L470" s="76"/>
      <c r="M470" s="76"/>
      <c r="N470" s="76"/>
      <c r="O470" s="76"/>
      <c r="P470" s="76"/>
    </row>
    <row r="471">
      <c r="A471" s="76"/>
      <c r="B471" s="76"/>
      <c r="C471" s="76"/>
      <c r="D471" s="76"/>
      <c r="E471" s="76"/>
      <c r="F471" s="76"/>
      <c r="G471" s="76"/>
      <c r="H471" s="76"/>
      <c r="I471" s="76"/>
      <c r="J471" s="76"/>
      <c r="K471" s="76"/>
      <c r="L471" s="76"/>
      <c r="M471" s="76"/>
      <c r="N471" s="76"/>
      <c r="O471" s="76"/>
      <c r="P471" s="76"/>
    </row>
    <row r="472">
      <c r="A472" s="76"/>
      <c r="B472" s="76"/>
      <c r="C472" s="76"/>
      <c r="D472" s="76"/>
      <c r="E472" s="76"/>
      <c r="F472" s="76"/>
      <c r="G472" s="76"/>
      <c r="H472" s="76"/>
      <c r="I472" s="76"/>
      <c r="J472" s="76"/>
      <c r="K472" s="76"/>
      <c r="L472" s="76"/>
      <c r="M472" s="76"/>
      <c r="N472" s="76"/>
      <c r="O472" s="76"/>
      <c r="P472" s="76"/>
    </row>
    <row r="473">
      <c r="A473" s="76"/>
      <c r="B473" s="76"/>
      <c r="C473" s="76"/>
      <c r="D473" s="76"/>
      <c r="E473" s="76"/>
      <c r="F473" s="76"/>
      <c r="G473" s="76"/>
      <c r="H473" s="76"/>
      <c r="I473" s="76"/>
      <c r="J473" s="76"/>
      <c r="K473" s="76"/>
      <c r="L473" s="76"/>
      <c r="M473" s="76"/>
      <c r="N473" s="76"/>
      <c r="O473" s="76"/>
      <c r="P473" s="76"/>
    </row>
    <row r="474">
      <c r="A474" s="76"/>
      <c r="B474" s="76"/>
      <c r="C474" s="76"/>
      <c r="D474" s="76"/>
      <c r="E474" s="76"/>
      <c r="F474" s="76"/>
      <c r="G474" s="76"/>
      <c r="H474" s="76"/>
      <c r="I474" s="76"/>
      <c r="J474" s="76"/>
      <c r="K474" s="76"/>
      <c r="L474" s="76"/>
      <c r="M474" s="76"/>
      <c r="N474" s="76"/>
      <c r="O474" s="76"/>
      <c r="P474" s="76"/>
    </row>
    <row r="475">
      <c r="A475" s="76"/>
      <c r="B475" s="76"/>
      <c r="C475" s="76"/>
      <c r="D475" s="76"/>
      <c r="E475" s="76"/>
      <c r="F475" s="76"/>
      <c r="G475" s="76"/>
      <c r="H475" s="76"/>
      <c r="I475" s="76"/>
      <c r="J475" s="76"/>
      <c r="K475" s="76"/>
      <c r="L475" s="76"/>
      <c r="M475" s="76"/>
      <c r="N475" s="76"/>
      <c r="O475" s="76"/>
      <c r="P475" s="76"/>
    </row>
    <row r="476">
      <c r="A476" s="76"/>
      <c r="B476" s="76"/>
      <c r="C476" s="76"/>
      <c r="D476" s="76"/>
      <c r="E476" s="76"/>
      <c r="F476" s="76"/>
      <c r="G476" s="76"/>
      <c r="H476" s="76"/>
      <c r="I476" s="76"/>
      <c r="J476" s="76"/>
      <c r="K476" s="76"/>
      <c r="L476" s="76"/>
      <c r="M476" s="76"/>
      <c r="N476" s="76"/>
      <c r="O476" s="76"/>
      <c r="P476" s="76"/>
    </row>
    <row r="477">
      <c r="A477" s="76"/>
      <c r="B477" s="76"/>
      <c r="C477" s="76"/>
      <c r="D477" s="76"/>
      <c r="E477" s="76"/>
      <c r="F477" s="76"/>
      <c r="G477" s="76"/>
      <c r="H477" s="76"/>
      <c r="I477" s="76"/>
      <c r="J477" s="76"/>
      <c r="K477" s="76"/>
      <c r="L477" s="76"/>
      <c r="M477" s="76"/>
      <c r="N477" s="76"/>
      <c r="O477" s="76"/>
      <c r="P477" s="76"/>
    </row>
    <row r="478">
      <c r="A478" s="76"/>
      <c r="B478" s="76"/>
      <c r="C478" s="76"/>
      <c r="D478" s="76"/>
      <c r="E478" s="76"/>
      <c r="F478" s="76"/>
      <c r="G478" s="76"/>
      <c r="H478" s="76"/>
      <c r="I478" s="76"/>
      <c r="J478" s="76"/>
      <c r="K478" s="76"/>
      <c r="L478" s="76"/>
      <c r="M478" s="76"/>
      <c r="N478" s="76"/>
      <c r="O478" s="76"/>
      <c r="P478" s="76"/>
    </row>
    <row r="479">
      <c r="A479" s="76"/>
      <c r="B479" s="76"/>
      <c r="C479" s="76"/>
      <c r="D479" s="76"/>
      <c r="E479" s="76"/>
      <c r="F479" s="76"/>
      <c r="G479" s="76"/>
      <c r="H479" s="76"/>
      <c r="I479" s="76"/>
      <c r="J479" s="76"/>
      <c r="K479" s="76"/>
      <c r="L479" s="76"/>
      <c r="M479" s="76"/>
      <c r="N479" s="76"/>
      <c r="O479" s="76"/>
      <c r="P479" s="76"/>
    </row>
    <row r="480">
      <c r="A480" s="76"/>
      <c r="B480" s="76"/>
      <c r="C480" s="76"/>
      <c r="D480" s="76"/>
      <c r="E480" s="76"/>
      <c r="F480" s="76"/>
      <c r="G480" s="76"/>
      <c r="H480" s="76"/>
      <c r="I480" s="76"/>
      <c r="J480" s="76"/>
      <c r="K480" s="76"/>
      <c r="L480" s="76"/>
      <c r="M480" s="76"/>
      <c r="N480" s="76"/>
      <c r="O480" s="76"/>
      <c r="P480" s="76"/>
    </row>
    <row r="481">
      <c r="A481" s="76"/>
      <c r="B481" s="76"/>
      <c r="C481" s="76"/>
      <c r="D481" s="76"/>
      <c r="E481" s="76"/>
      <c r="F481" s="76"/>
      <c r="G481" s="76"/>
      <c r="H481" s="76"/>
      <c r="I481" s="76"/>
      <c r="J481" s="76"/>
      <c r="K481" s="76"/>
      <c r="L481" s="76"/>
      <c r="M481" s="76"/>
      <c r="N481" s="76"/>
      <c r="O481" s="76"/>
      <c r="P481" s="76"/>
    </row>
    <row r="482">
      <c r="A482" s="76"/>
      <c r="B482" s="76"/>
      <c r="C482" s="76"/>
      <c r="D482" s="76"/>
      <c r="E482" s="76"/>
      <c r="F482" s="76"/>
      <c r="G482" s="76"/>
      <c r="H482" s="76"/>
      <c r="I482" s="76"/>
      <c r="J482" s="76"/>
      <c r="K482" s="76"/>
      <c r="L482" s="76"/>
      <c r="M482" s="76"/>
      <c r="N482" s="76"/>
      <c r="O482" s="76"/>
      <c r="P482" s="76"/>
    </row>
    <row r="483">
      <c r="A483" s="76"/>
      <c r="B483" s="76"/>
      <c r="C483" s="76"/>
      <c r="D483" s="76"/>
      <c r="E483" s="76"/>
      <c r="F483" s="76"/>
      <c r="G483" s="76"/>
      <c r="H483" s="76"/>
      <c r="I483" s="76"/>
      <c r="J483" s="76"/>
      <c r="K483" s="76"/>
      <c r="L483" s="76"/>
      <c r="M483" s="76"/>
      <c r="N483" s="76"/>
      <c r="O483" s="76"/>
      <c r="P483" s="76"/>
    </row>
    <row r="484">
      <c r="A484" s="76"/>
      <c r="B484" s="76"/>
      <c r="C484" s="76"/>
      <c r="D484" s="76"/>
      <c r="E484" s="76"/>
      <c r="F484" s="76"/>
      <c r="G484" s="76"/>
      <c r="H484" s="76"/>
      <c r="I484" s="76"/>
      <c r="J484" s="76"/>
      <c r="K484" s="76"/>
      <c r="L484" s="76"/>
      <c r="M484" s="76"/>
      <c r="N484" s="76"/>
      <c r="O484" s="76"/>
      <c r="P484" s="76"/>
    </row>
    <row r="485">
      <c r="A485" s="76"/>
      <c r="B485" s="76"/>
      <c r="C485" s="76"/>
      <c r="D485" s="76"/>
      <c r="E485" s="76"/>
      <c r="F485" s="76"/>
      <c r="G485" s="76"/>
      <c r="H485" s="76"/>
      <c r="I485" s="76"/>
      <c r="J485" s="76"/>
      <c r="K485" s="76"/>
      <c r="L485" s="76"/>
      <c r="M485" s="76"/>
      <c r="N485" s="76"/>
      <c r="O485" s="76"/>
      <c r="P485" s="76"/>
    </row>
    <row r="486">
      <c r="A486" s="76"/>
      <c r="B486" s="76"/>
      <c r="C486" s="76"/>
      <c r="D486" s="76"/>
      <c r="E486" s="76"/>
      <c r="F486" s="76"/>
      <c r="G486" s="76"/>
      <c r="H486" s="76"/>
      <c r="I486" s="76"/>
      <c r="J486" s="76"/>
      <c r="K486" s="76"/>
      <c r="L486" s="76"/>
      <c r="M486" s="76"/>
      <c r="N486" s="76"/>
      <c r="O486" s="76"/>
      <c r="P486" s="76"/>
    </row>
    <row r="487">
      <c r="A487" s="76"/>
      <c r="B487" s="76"/>
      <c r="C487" s="76"/>
      <c r="D487" s="76"/>
      <c r="E487" s="76"/>
      <c r="F487" s="76"/>
      <c r="G487" s="76"/>
      <c r="H487" s="76"/>
      <c r="I487" s="76"/>
      <c r="J487" s="76"/>
      <c r="K487" s="76"/>
      <c r="L487" s="76"/>
      <c r="M487" s="76"/>
      <c r="N487" s="76"/>
      <c r="O487" s="76"/>
      <c r="P487" s="76"/>
    </row>
    <row r="488">
      <c r="A488" s="76"/>
      <c r="B488" s="76"/>
      <c r="C488" s="76"/>
      <c r="D488" s="76"/>
      <c r="E488" s="76"/>
      <c r="F488" s="76"/>
      <c r="G488" s="76"/>
      <c r="H488" s="76"/>
      <c r="I488" s="76"/>
      <c r="J488" s="76"/>
      <c r="K488" s="76"/>
      <c r="L488" s="76"/>
      <c r="M488" s="76"/>
      <c r="N488" s="76"/>
      <c r="O488" s="76"/>
      <c r="P488" s="76"/>
    </row>
    <row r="489">
      <c r="A489" s="76"/>
      <c r="B489" s="76"/>
      <c r="C489" s="76"/>
      <c r="D489" s="76"/>
      <c r="E489" s="76"/>
      <c r="F489" s="76"/>
      <c r="G489" s="76"/>
      <c r="H489" s="76"/>
      <c r="I489" s="76"/>
      <c r="J489" s="76"/>
      <c r="K489" s="76"/>
      <c r="L489" s="76"/>
      <c r="M489" s="76"/>
      <c r="N489" s="76"/>
      <c r="O489" s="76"/>
      <c r="P489" s="76"/>
    </row>
    <row r="490">
      <c r="A490" s="76"/>
      <c r="B490" s="76"/>
      <c r="C490" s="76"/>
      <c r="D490" s="76"/>
      <c r="E490" s="76"/>
      <c r="F490" s="76"/>
      <c r="G490" s="76"/>
      <c r="H490" s="76"/>
      <c r="I490" s="76"/>
      <c r="J490" s="76"/>
      <c r="K490" s="76"/>
      <c r="L490" s="76"/>
      <c r="M490" s="76"/>
      <c r="N490" s="76"/>
      <c r="O490" s="76"/>
      <c r="P490" s="76"/>
    </row>
    <row r="491">
      <c r="A491" s="76"/>
      <c r="B491" s="76"/>
      <c r="C491" s="76"/>
      <c r="D491" s="76"/>
      <c r="E491" s="76"/>
      <c r="F491" s="76"/>
      <c r="G491" s="76"/>
      <c r="H491" s="76"/>
      <c r="I491" s="76"/>
      <c r="J491" s="76"/>
      <c r="K491" s="76"/>
      <c r="L491" s="76"/>
      <c r="M491" s="76"/>
      <c r="N491" s="76"/>
      <c r="O491" s="76"/>
      <c r="P491" s="76"/>
    </row>
    <row r="492">
      <c r="A492" s="76"/>
      <c r="B492" s="76"/>
      <c r="C492" s="76"/>
      <c r="D492" s="76"/>
      <c r="E492" s="76"/>
      <c r="F492" s="76"/>
      <c r="G492" s="76"/>
      <c r="H492" s="76"/>
      <c r="I492" s="76"/>
      <c r="J492" s="76"/>
      <c r="K492" s="76"/>
      <c r="L492" s="76"/>
      <c r="M492" s="76"/>
      <c r="N492" s="76"/>
      <c r="O492" s="76"/>
      <c r="P492" s="76"/>
    </row>
    <row r="493">
      <c r="A493" s="76"/>
      <c r="B493" s="76"/>
      <c r="C493" s="76"/>
      <c r="D493" s="76"/>
      <c r="E493" s="76"/>
      <c r="F493" s="76"/>
      <c r="G493" s="76"/>
      <c r="H493" s="76"/>
      <c r="I493" s="76"/>
      <c r="J493" s="76"/>
      <c r="K493" s="76"/>
      <c r="L493" s="76"/>
      <c r="M493" s="76"/>
      <c r="N493" s="76"/>
      <c r="O493" s="76"/>
      <c r="P493" s="76"/>
    </row>
    <row r="494">
      <c r="A494" s="76"/>
      <c r="B494" s="76"/>
      <c r="C494" s="76"/>
      <c r="D494" s="76"/>
      <c r="E494" s="76"/>
      <c r="F494" s="76"/>
      <c r="G494" s="76"/>
      <c r="H494" s="76"/>
      <c r="I494" s="76"/>
      <c r="J494" s="76"/>
      <c r="K494" s="76"/>
      <c r="L494" s="76"/>
      <c r="M494" s="76"/>
      <c r="N494" s="76"/>
      <c r="O494" s="76"/>
      <c r="P494" s="76"/>
    </row>
    <row r="495">
      <c r="A495" s="76"/>
      <c r="B495" s="76"/>
      <c r="C495" s="76"/>
      <c r="D495" s="76"/>
      <c r="E495" s="76"/>
      <c r="F495" s="76"/>
      <c r="G495" s="76"/>
      <c r="H495" s="76"/>
      <c r="I495" s="76"/>
      <c r="J495" s="76"/>
      <c r="K495" s="76"/>
      <c r="L495" s="76"/>
      <c r="M495" s="76"/>
      <c r="N495" s="76"/>
      <c r="O495" s="76"/>
      <c r="P495" s="76"/>
    </row>
    <row r="496">
      <c r="A496" s="76"/>
      <c r="B496" s="76"/>
      <c r="C496" s="76"/>
      <c r="D496" s="76"/>
      <c r="E496" s="76"/>
      <c r="F496" s="76"/>
      <c r="G496" s="76"/>
      <c r="H496" s="76"/>
      <c r="I496" s="76"/>
      <c r="J496" s="76"/>
      <c r="K496" s="76"/>
      <c r="L496" s="76"/>
      <c r="M496" s="76"/>
      <c r="N496" s="76"/>
      <c r="O496" s="76"/>
      <c r="P496" s="76"/>
    </row>
    <row r="497">
      <c r="A497" s="76"/>
      <c r="B497" s="76"/>
      <c r="C497" s="76"/>
      <c r="D497" s="76"/>
      <c r="E497" s="76"/>
      <c r="F497" s="76"/>
      <c r="G497" s="76"/>
      <c r="H497" s="76"/>
      <c r="I497" s="76"/>
      <c r="J497" s="76"/>
      <c r="K497" s="76"/>
      <c r="L497" s="76"/>
      <c r="M497" s="76"/>
      <c r="N497" s="76"/>
      <c r="O497" s="76"/>
      <c r="P497" s="76"/>
    </row>
    <row r="498">
      <c r="A498" s="76"/>
      <c r="B498" s="76"/>
      <c r="C498" s="76"/>
      <c r="D498" s="76"/>
      <c r="E498" s="76"/>
      <c r="F498" s="76"/>
      <c r="G498" s="76"/>
      <c r="H498" s="76"/>
      <c r="I498" s="76"/>
      <c r="J498" s="76"/>
      <c r="K498" s="76"/>
      <c r="L498" s="76"/>
      <c r="M498" s="76"/>
      <c r="N498" s="76"/>
      <c r="O498" s="76"/>
      <c r="P498" s="76"/>
    </row>
    <row r="499">
      <c r="A499" s="76"/>
      <c r="B499" s="76"/>
      <c r="C499" s="76"/>
      <c r="D499" s="76"/>
      <c r="E499" s="76"/>
      <c r="F499" s="76"/>
      <c r="G499" s="76"/>
      <c r="H499" s="76"/>
      <c r="I499" s="76"/>
      <c r="J499" s="76"/>
      <c r="K499" s="76"/>
      <c r="L499" s="76"/>
      <c r="M499" s="76"/>
      <c r="N499" s="76"/>
      <c r="O499" s="76"/>
      <c r="P499" s="76"/>
    </row>
    <row r="500">
      <c r="A500" s="76"/>
      <c r="B500" s="76"/>
      <c r="C500" s="76"/>
      <c r="D500" s="76"/>
      <c r="E500" s="76"/>
      <c r="F500" s="76"/>
      <c r="G500" s="76"/>
      <c r="H500" s="76"/>
      <c r="I500" s="76"/>
      <c r="J500" s="76"/>
      <c r="K500" s="76"/>
      <c r="L500" s="76"/>
      <c r="M500" s="76"/>
      <c r="N500" s="76"/>
      <c r="O500" s="76"/>
      <c r="P500" s="76"/>
    </row>
    <row r="501">
      <c r="A501" s="76"/>
      <c r="B501" s="76"/>
      <c r="C501" s="76"/>
      <c r="D501" s="76"/>
      <c r="E501" s="76"/>
      <c r="F501" s="76"/>
      <c r="G501" s="76"/>
      <c r="H501" s="76"/>
      <c r="I501" s="76"/>
      <c r="J501" s="76"/>
      <c r="K501" s="76"/>
      <c r="L501" s="76"/>
      <c r="M501" s="76"/>
      <c r="N501" s="76"/>
      <c r="O501" s="76"/>
      <c r="P501" s="76"/>
    </row>
    <row r="502">
      <c r="A502" s="76"/>
      <c r="B502" s="76"/>
      <c r="C502" s="76"/>
      <c r="D502" s="76"/>
      <c r="E502" s="76"/>
      <c r="F502" s="76"/>
      <c r="G502" s="76"/>
      <c r="H502" s="76"/>
      <c r="I502" s="76"/>
      <c r="J502" s="76"/>
      <c r="K502" s="76"/>
      <c r="L502" s="76"/>
      <c r="M502" s="76"/>
      <c r="N502" s="76"/>
      <c r="O502" s="76"/>
      <c r="P502" s="76"/>
    </row>
    <row r="503">
      <c r="A503" s="76"/>
      <c r="B503" s="76"/>
      <c r="C503" s="76"/>
      <c r="D503" s="76"/>
      <c r="E503" s="76"/>
      <c r="F503" s="76"/>
      <c r="G503" s="76"/>
      <c r="H503" s="76"/>
      <c r="I503" s="76"/>
      <c r="J503" s="76"/>
      <c r="K503" s="76"/>
      <c r="L503" s="76"/>
      <c r="M503" s="76"/>
      <c r="N503" s="76"/>
      <c r="O503" s="76"/>
      <c r="P503" s="76"/>
    </row>
    <row r="504">
      <c r="A504" s="76"/>
      <c r="B504" s="76"/>
      <c r="C504" s="76"/>
      <c r="D504" s="76"/>
      <c r="E504" s="76"/>
      <c r="F504" s="76"/>
      <c r="G504" s="76"/>
      <c r="H504" s="76"/>
      <c r="I504" s="76"/>
      <c r="J504" s="76"/>
      <c r="K504" s="76"/>
      <c r="L504" s="76"/>
      <c r="M504" s="76"/>
      <c r="N504" s="76"/>
      <c r="O504" s="76"/>
      <c r="P504" s="76"/>
    </row>
    <row r="505">
      <c r="A505" s="76"/>
      <c r="B505" s="76"/>
      <c r="C505" s="76"/>
      <c r="D505" s="76"/>
      <c r="E505" s="76"/>
      <c r="F505" s="76"/>
      <c r="G505" s="76"/>
      <c r="H505" s="76"/>
      <c r="I505" s="76"/>
      <c r="J505" s="76"/>
      <c r="K505" s="76"/>
      <c r="L505" s="76"/>
      <c r="M505" s="76"/>
      <c r="N505" s="76"/>
      <c r="O505" s="76"/>
      <c r="P505" s="76"/>
    </row>
    <row r="506">
      <c r="A506" s="76"/>
      <c r="B506" s="76"/>
      <c r="C506" s="76"/>
      <c r="D506" s="76"/>
      <c r="E506" s="76"/>
      <c r="F506" s="76"/>
      <c r="G506" s="76"/>
      <c r="H506" s="76"/>
      <c r="I506" s="76"/>
      <c r="J506" s="76"/>
      <c r="K506" s="76"/>
      <c r="L506" s="76"/>
      <c r="M506" s="76"/>
      <c r="N506" s="76"/>
      <c r="O506" s="76"/>
      <c r="P506" s="76"/>
    </row>
    <row r="507">
      <c r="A507" s="76"/>
      <c r="B507" s="76"/>
      <c r="C507" s="76"/>
      <c r="D507" s="76"/>
      <c r="E507" s="76"/>
      <c r="F507" s="76"/>
      <c r="G507" s="76"/>
      <c r="H507" s="76"/>
      <c r="I507" s="76"/>
      <c r="J507" s="76"/>
      <c r="K507" s="76"/>
      <c r="L507" s="76"/>
      <c r="M507" s="76"/>
      <c r="N507" s="76"/>
      <c r="O507" s="76"/>
      <c r="P507" s="76"/>
    </row>
    <row r="508">
      <c r="A508" s="76"/>
      <c r="B508" s="76"/>
      <c r="C508" s="76"/>
      <c r="D508" s="76"/>
      <c r="E508" s="76"/>
      <c r="F508" s="76"/>
      <c r="G508" s="76"/>
      <c r="H508" s="76"/>
      <c r="I508" s="76"/>
      <c r="J508" s="76"/>
      <c r="K508" s="76"/>
      <c r="L508" s="76"/>
      <c r="M508" s="76"/>
      <c r="N508" s="76"/>
      <c r="O508" s="76"/>
      <c r="P508" s="76"/>
    </row>
    <row r="509">
      <c r="A509" s="76"/>
      <c r="B509" s="76"/>
      <c r="C509" s="76"/>
      <c r="D509" s="76"/>
      <c r="E509" s="76"/>
      <c r="F509" s="76"/>
      <c r="G509" s="76"/>
      <c r="H509" s="76"/>
      <c r="I509" s="76"/>
      <c r="J509" s="76"/>
      <c r="K509" s="76"/>
      <c r="L509" s="76"/>
      <c r="M509" s="76"/>
      <c r="N509" s="76"/>
      <c r="O509" s="76"/>
      <c r="P509" s="76"/>
    </row>
    <row r="510">
      <c r="A510" s="76"/>
      <c r="B510" s="76"/>
      <c r="C510" s="76"/>
      <c r="D510" s="76"/>
      <c r="E510" s="76"/>
      <c r="F510" s="76"/>
      <c r="G510" s="76"/>
      <c r="H510" s="76"/>
      <c r="I510" s="76"/>
      <c r="J510" s="76"/>
      <c r="K510" s="76"/>
      <c r="L510" s="76"/>
      <c r="M510" s="76"/>
      <c r="N510" s="76"/>
      <c r="O510" s="76"/>
      <c r="P510" s="76"/>
    </row>
    <row r="511">
      <c r="A511" s="76"/>
      <c r="B511" s="76"/>
      <c r="C511" s="76"/>
      <c r="D511" s="76"/>
      <c r="E511" s="76"/>
      <c r="F511" s="76"/>
      <c r="G511" s="76"/>
      <c r="H511" s="76"/>
      <c r="I511" s="76"/>
      <c r="J511" s="76"/>
      <c r="K511" s="76"/>
      <c r="L511" s="76"/>
      <c r="M511" s="76"/>
      <c r="N511" s="76"/>
      <c r="O511" s="76"/>
      <c r="P511" s="76"/>
    </row>
    <row r="512">
      <c r="A512" s="76"/>
      <c r="B512" s="76"/>
      <c r="C512" s="76"/>
      <c r="D512" s="76"/>
      <c r="E512" s="76"/>
      <c r="F512" s="76"/>
      <c r="G512" s="76"/>
      <c r="H512" s="76"/>
      <c r="I512" s="76"/>
      <c r="J512" s="76"/>
      <c r="K512" s="76"/>
      <c r="L512" s="76"/>
      <c r="M512" s="76"/>
      <c r="N512" s="76"/>
      <c r="O512" s="76"/>
      <c r="P512" s="76"/>
    </row>
    <row r="513">
      <c r="A513" s="76"/>
      <c r="B513" s="76"/>
      <c r="C513" s="76"/>
      <c r="D513" s="76"/>
      <c r="E513" s="76"/>
      <c r="F513" s="76"/>
      <c r="G513" s="76"/>
      <c r="H513" s="76"/>
      <c r="I513" s="76"/>
      <c r="J513" s="76"/>
      <c r="K513" s="76"/>
      <c r="L513" s="76"/>
      <c r="M513" s="76"/>
      <c r="N513" s="76"/>
      <c r="O513" s="76"/>
      <c r="P513" s="76"/>
    </row>
    <row r="514">
      <c r="A514" s="76"/>
      <c r="B514" s="76"/>
      <c r="C514" s="76"/>
      <c r="D514" s="76"/>
      <c r="E514" s="76"/>
      <c r="F514" s="76"/>
      <c r="G514" s="76"/>
      <c r="H514" s="76"/>
      <c r="I514" s="76"/>
      <c r="J514" s="76"/>
      <c r="K514" s="76"/>
      <c r="L514" s="76"/>
      <c r="M514" s="76"/>
      <c r="N514" s="76"/>
      <c r="O514" s="76"/>
      <c r="P514" s="76"/>
    </row>
    <row r="515">
      <c r="A515" s="76"/>
      <c r="B515" s="76"/>
      <c r="C515" s="76"/>
      <c r="D515" s="76"/>
      <c r="E515" s="76"/>
      <c r="F515" s="76"/>
      <c r="G515" s="76"/>
      <c r="H515" s="76"/>
      <c r="I515" s="76"/>
      <c r="J515" s="76"/>
      <c r="K515" s="76"/>
      <c r="L515" s="76"/>
      <c r="M515" s="76"/>
      <c r="N515" s="76"/>
      <c r="O515" s="76"/>
      <c r="P515" s="76"/>
    </row>
    <row r="516">
      <c r="A516" s="76"/>
      <c r="B516" s="76"/>
      <c r="C516" s="76"/>
      <c r="D516" s="76"/>
      <c r="E516" s="76"/>
      <c r="F516" s="76"/>
      <c r="G516" s="76"/>
      <c r="H516" s="76"/>
      <c r="I516" s="76"/>
      <c r="J516" s="76"/>
      <c r="K516" s="76"/>
      <c r="L516" s="76"/>
      <c r="M516" s="76"/>
      <c r="N516" s="76"/>
      <c r="O516" s="76"/>
      <c r="P516" s="76"/>
    </row>
    <row r="517">
      <c r="A517" s="76"/>
      <c r="B517" s="76"/>
      <c r="C517" s="76"/>
      <c r="D517" s="76"/>
      <c r="E517" s="76"/>
      <c r="F517" s="76"/>
      <c r="G517" s="76"/>
      <c r="H517" s="76"/>
      <c r="I517" s="76"/>
      <c r="J517" s="76"/>
      <c r="K517" s="76"/>
      <c r="L517" s="76"/>
      <c r="M517" s="76"/>
      <c r="N517" s="76"/>
      <c r="O517" s="76"/>
      <c r="P517" s="76"/>
    </row>
    <row r="518">
      <c r="A518" s="76"/>
      <c r="B518" s="76"/>
      <c r="C518" s="76"/>
      <c r="D518" s="76"/>
      <c r="E518" s="76"/>
      <c r="F518" s="76"/>
      <c r="G518" s="76"/>
      <c r="H518" s="76"/>
      <c r="I518" s="76"/>
      <c r="J518" s="76"/>
      <c r="K518" s="76"/>
      <c r="L518" s="76"/>
      <c r="M518" s="76"/>
      <c r="N518" s="76"/>
      <c r="O518" s="76"/>
      <c r="P518" s="76"/>
    </row>
    <row r="519">
      <c r="A519" s="76"/>
      <c r="B519" s="76"/>
      <c r="C519" s="76"/>
      <c r="D519" s="76"/>
      <c r="E519" s="76"/>
      <c r="F519" s="76"/>
      <c r="G519" s="76"/>
      <c r="H519" s="76"/>
      <c r="I519" s="76"/>
      <c r="J519" s="76"/>
      <c r="K519" s="76"/>
      <c r="L519" s="76"/>
      <c r="M519" s="76"/>
      <c r="N519" s="76"/>
      <c r="O519" s="76"/>
      <c r="P519" s="76"/>
    </row>
    <row r="520">
      <c r="A520" s="76"/>
      <c r="B520" s="76"/>
      <c r="C520" s="76"/>
      <c r="D520" s="76"/>
      <c r="E520" s="76"/>
      <c r="F520" s="76"/>
      <c r="G520" s="76"/>
      <c r="H520" s="76"/>
      <c r="I520" s="76"/>
      <c r="J520" s="76"/>
      <c r="K520" s="76"/>
      <c r="L520" s="76"/>
      <c r="M520" s="76"/>
      <c r="N520" s="76"/>
      <c r="O520" s="76"/>
      <c r="P520" s="76"/>
    </row>
    <row r="521">
      <c r="A521" s="76"/>
      <c r="B521" s="76"/>
      <c r="C521" s="76"/>
      <c r="D521" s="76"/>
      <c r="E521" s="76"/>
      <c r="F521" s="76"/>
      <c r="G521" s="76"/>
      <c r="H521" s="76"/>
      <c r="I521" s="76"/>
      <c r="J521" s="76"/>
      <c r="K521" s="76"/>
      <c r="L521" s="76"/>
      <c r="M521" s="76"/>
      <c r="N521" s="76"/>
      <c r="O521" s="76"/>
      <c r="P521" s="76"/>
    </row>
    <row r="522">
      <c r="A522" s="76"/>
      <c r="B522" s="76"/>
      <c r="C522" s="76"/>
      <c r="D522" s="76"/>
      <c r="E522" s="76"/>
      <c r="F522" s="76"/>
      <c r="G522" s="76"/>
      <c r="H522" s="76"/>
      <c r="I522" s="76"/>
      <c r="J522" s="76"/>
      <c r="K522" s="76"/>
      <c r="L522" s="76"/>
      <c r="M522" s="76"/>
      <c r="N522" s="76"/>
      <c r="O522" s="76"/>
      <c r="P522" s="76"/>
    </row>
    <row r="523">
      <c r="A523" s="76"/>
      <c r="B523" s="76"/>
      <c r="C523" s="76"/>
      <c r="D523" s="76"/>
      <c r="E523" s="76"/>
      <c r="F523" s="76"/>
      <c r="G523" s="76"/>
      <c r="H523" s="76"/>
      <c r="I523" s="76"/>
      <c r="J523" s="76"/>
      <c r="K523" s="76"/>
      <c r="L523" s="76"/>
      <c r="M523" s="76"/>
      <c r="N523" s="76"/>
      <c r="O523" s="76"/>
      <c r="P523" s="76"/>
    </row>
    <row r="524">
      <c r="A524" s="76"/>
      <c r="B524" s="76"/>
      <c r="C524" s="76"/>
      <c r="D524" s="76"/>
      <c r="E524" s="76"/>
      <c r="F524" s="76"/>
      <c r="G524" s="76"/>
      <c r="H524" s="76"/>
      <c r="I524" s="76"/>
      <c r="J524" s="76"/>
      <c r="K524" s="76"/>
      <c r="L524" s="76"/>
      <c r="M524" s="76"/>
      <c r="N524" s="76"/>
      <c r="O524" s="76"/>
      <c r="P524" s="76"/>
    </row>
    <row r="525">
      <c r="A525" s="76"/>
      <c r="B525" s="76"/>
      <c r="C525" s="76"/>
      <c r="D525" s="76"/>
      <c r="E525" s="76"/>
      <c r="F525" s="76"/>
      <c r="G525" s="76"/>
      <c r="H525" s="76"/>
      <c r="I525" s="76"/>
      <c r="J525" s="76"/>
      <c r="K525" s="76"/>
      <c r="L525" s="76"/>
      <c r="M525" s="76"/>
      <c r="N525" s="76"/>
      <c r="O525" s="76"/>
      <c r="P525" s="76"/>
    </row>
    <row r="526">
      <c r="A526" s="76"/>
      <c r="B526" s="76"/>
      <c r="C526" s="76"/>
      <c r="D526" s="76"/>
      <c r="E526" s="76"/>
      <c r="F526" s="76"/>
      <c r="G526" s="76"/>
      <c r="H526" s="76"/>
      <c r="I526" s="76"/>
      <c r="J526" s="76"/>
      <c r="K526" s="76"/>
      <c r="L526" s="76"/>
      <c r="M526" s="76"/>
      <c r="N526" s="76"/>
      <c r="O526" s="76"/>
      <c r="P526" s="76"/>
    </row>
    <row r="527">
      <c r="A527" s="76"/>
      <c r="B527" s="76"/>
      <c r="C527" s="76"/>
      <c r="D527" s="76"/>
      <c r="E527" s="76"/>
      <c r="F527" s="76"/>
      <c r="G527" s="76"/>
      <c r="H527" s="76"/>
      <c r="I527" s="76"/>
      <c r="J527" s="76"/>
      <c r="K527" s="76"/>
      <c r="L527" s="76"/>
      <c r="M527" s="76"/>
      <c r="N527" s="76"/>
      <c r="O527" s="76"/>
      <c r="P527" s="76"/>
    </row>
    <row r="528">
      <c r="A528" s="76"/>
      <c r="B528" s="76"/>
      <c r="C528" s="76"/>
      <c r="D528" s="76"/>
      <c r="E528" s="76"/>
      <c r="F528" s="76"/>
      <c r="G528" s="76"/>
      <c r="H528" s="76"/>
      <c r="I528" s="76"/>
      <c r="J528" s="76"/>
      <c r="K528" s="76"/>
      <c r="L528" s="76"/>
      <c r="M528" s="76"/>
      <c r="N528" s="76"/>
      <c r="O528" s="76"/>
      <c r="P528" s="76"/>
    </row>
    <row r="529">
      <c r="A529" s="76"/>
      <c r="B529" s="76"/>
      <c r="C529" s="76"/>
      <c r="D529" s="76"/>
      <c r="E529" s="76"/>
      <c r="F529" s="76"/>
      <c r="G529" s="76"/>
      <c r="H529" s="76"/>
      <c r="I529" s="76"/>
      <c r="J529" s="76"/>
      <c r="K529" s="76"/>
      <c r="L529" s="76"/>
      <c r="M529" s="76"/>
      <c r="N529" s="76"/>
      <c r="O529" s="76"/>
      <c r="P529" s="76"/>
    </row>
    <row r="530">
      <c r="A530" s="76"/>
      <c r="B530" s="76"/>
      <c r="C530" s="76"/>
      <c r="D530" s="76"/>
      <c r="E530" s="76"/>
      <c r="F530" s="76"/>
      <c r="G530" s="76"/>
      <c r="H530" s="76"/>
      <c r="I530" s="76"/>
      <c r="J530" s="76"/>
      <c r="K530" s="76"/>
      <c r="L530" s="76"/>
      <c r="M530" s="76"/>
      <c r="N530" s="76"/>
      <c r="O530" s="76"/>
      <c r="P530" s="76"/>
    </row>
    <row r="531">
      <c r="A531" s="76"/>
      <c r="B531" s="76"/>
      <c r="C531" s="76"/>
      <c r="D531" s="76"/>
      <c r="E531" s="76"/>
      <c r="F531" s="76"/>
      <c r="G531" s="76"/>
      <c r="H531" s="76"/>
      <c r="I531" s="76"/>
      <c r="J531" s="76"/>
      <c r="K531" s="76"/>
      <c r="L531" s="76"/>
      <c r="M531" s="76"/>
      <c r="N531" s="76"/>
      <c r="O531" s="76"/>
      <c r="P531" s="76"/>
    </row>
    <row r="532">
      <c r="A532" s="76"/>
      <c r="B532" s="76"/>
      <c r="C532" s="76"/>
      <c r="D532" s="76"/>
      <c r="E532" s="76"/>
      <c r="F532" s="76"/>
      <c r="G532" s="76"/>
      <c r="H532" s="76"/>
      <c r="I532" s="76"/>
      <c r="J532" s="76"/>
      <c r="K532" s="76"/>
      <c r="L532" s="76"/>
      <c r="M532" s="76"/>
      <c r="N532" s="76"/>
      <c r="O532" s="76"/>
      <c r="P532" s="76"/>
    </row>
    <row r="533">
      <c r="A533" s="76"/>
      <c r="B533" s="76"/>
      <c r="C533" s="76"/>
      <c r="D533" s="76"/>
      <c r="E533" s="76"/>
      <c r="F533" s="76"/>
      <c r="G533" s="76"/>
      <c r="H533" s="76"/>
      <c r="I533" s="76"/>
      <c r="J533" s="76"/>
      <c r="K533" s="76"/>
      <c r="L533" s="76"/>
      <c r="M533" s="76"/>
      <c r="N533" s="76"/>
      <c r="O533" s="76"/>
      <c r="P533" s="76"/>
    </row>
    <row r="534">
      <c r="A534" s="76"/>
      <c r="B534" s="76"/>
      <c r="C534" s="76"/>
      <c r="D534" s="76"/>
      <c r="E534" s="76"/>
      <c r="F534" s="76"/>
      <c r="G534" s="76"/>
      <c r="H534" s="76"/>
      <c r="I534" s="76"/>
      <c r="J534" s="76"/>
      <c r="K534" s="76"/>
      <c r="L534" s="76"/>
      <c r="M534" s="76"/>
      <c r="N534" s="76"/>
      <c r="O534" s="76"/>
      <c r="P534" s="76"/>
    </row>
    <row r="535">
      <c r="A535" s="76"/>
      <c r="B535" s="76"/>
      <c r="C535" s="76"/>
      <c r="D535" s="76"/>
      <c r="E535" s="76"/>
      <c r="F535" s="76"/>
      <c r="G535" s="76"/>
      <c r="H535" s="76"/>
      <c r="I535" s="76"/>
      <c r="J535" s="76"/>
      <c r="K535" s="76"/>
      <c r="L535" s="76"/>
      <c r="M535" s="76"/>
      <c r="N535" s="76"/>
      <c r="O535" s="76"/>
      <c r="P535" s="76"/>
    </row>
    <row r="536">
      <c r="A536" s="76"/>
      <c r="B536" s="76"/>
      <c r="C536" s="76"/>
      <c r="D536" s="76"/>
      <c r="E536" s="76"/>
      <c r="F536" s="76"/>
      <c r="G536" s="76"/>
      <c r="H536" s="76"/>
      <c r="I536" s="76"/>
      <c r="J536" s="76"/>
      <c r="K536" s="76"/>
      <c r="L536" s="76"/>
      <c r="M536" s="76"/>
      <c r="N536" s="76"/>
      <c r="O536" s="76"/>
      <c r="P536" s="76"/>
    </row>
    <row r="537">
      <c r="A537" s="76"/>
      <c r="B537" s="76"/>
      <c r="C537" s="76"/>
      <c r="D537" s="76"/>
      <c r="E537" s="76"/>
      <c r="F537" s="76"/>
      <c r="G537" s="76"/>
      <c r="H537" s="76"/>
      <c r="I537" s="76"/>
      <c r="J537" s="76"/>
      <c r="K537" s="76"/>
      <c r="L537" s="76"/>
      <c r="M537" s="76"/>
      <c r="N537" s="76"/>
      <c r="O537" s="76"/>
      <c r="P537" s="76"/>
    </row>
    <row r="538">
      <c r="A538" s="76"/>
      <c r="B538" s="76"/>
      <c r="C538" s="76"/>
      <c r="D538" s="76"/>
      <c r="E538" s="76"/>
      <c r="F538" s="76"/>
      <c r="G538" s="76"/>
      <c r="H538" s="76"/>
      <c r="I538" s="76"/>
      <c r="J538" s="76"/>
      <c r="K538" s="76"/>
      <c r="L538" s="76"/>
      <c r="M538" s="76"/>
      <c r="N538" s="76"/>
      <c r="O538" s="76"/>
      <c r="P538" s="76"/>
    </row>
    <row r="539">
      <c r="A539" s="76"/>
      <c r="B539" s="76"/>
      <c r="C539" s="76"/>
      <c r="D539" s="76"/>
      <c r="E539" s="76"/>
      <c r="F539" s="76"/>
      <c r="G539" s="76"/>
      <c r="H539" s="76"/>
      <c r="I539" s="76"/>
      <c r="J539" s="76"/>
      <c r="K539" s="76"/>
      <c r="L539" s="76"/>
      <c r="M539" s="76"/>
      <c r="N539" s="76"/>
      <c r="O539" s="76"/>
      <c r="P539" s="76"/>
    </row>
    <row r="540">
      <c r="A540" s="76"/>
      <c r="B540" s="76"/>
      <c r="C540" s="76"/>
      <c r="D540" s="76"/>
      <c r="E540" s="76"/>
      <c r="F540" s="76"/>
      <c r="G540" s="76"/>
      <c r="H540" s="76"/>
      <c r="I540" s="76"/>
      <c r="J540" s="76"/>
      <c r="K540" s="76"/>
      <c r="L540" s="76"/>
      <c r="M540" s="76"/>
      <c r="N540" s="76"/>
      <c r="O540" s="76"/>
      <c r="P540" s="76"/>
    </row>
    <row r="541">
      <c r="A541" s="76"/>
      <c r="B541" s="76"/>
      <c r="C541" s="76"/>
      <c r="D541" s="76"/>
      <c r="E541" s="76"/>
      <c r="F541" s="76"/>
      <c r="G541" s="76"/>
      <c r="H541" s="76"/>
      <c r="I541" s="76"/>
      <c r="J541" s="76"/>
      <c r="K541" s="76"/>
      <c r="L541" s="76"/>
      <c r="M541" s="76"/>
      <c r="N541" s="76"/>
      <c r="O541" s="76"/>
      <c r="P541" s="76"/>
    </row>
    <row r="542">
      <c r="A542" s="76"/>
      <c r="B542" s="76"/>
      <c r="C542" s="76"/>
      <c r="D542" s="76"/>
      <c r="E542" s="76"/>
      <c r="F542" s="76"/>
      <c r="G542" s="76"/>
      <c r="H542" s="76"/>
      <c r="I542" s="76"/>
      <c r="J542" s="76"/>
      <c r="K542" s="76"/>
      <c r="L542" s="76"/>
      <c r="M542" s="76"/>
      <c r="N542" s="76"/>
      <c r="O542" s="76"/>
      <c r="P542" s="76"/>
    </row>
    <row r="543">
      <c r="A543" s="76"/>
      <c r="B543" s="76"/>
      <c r="C543" s="76"/>
      <c r="D543" s="76"/>
      <c r="E543" s="76"/>
      <c r="F543" s="76"/>
      <c r="G543" s="76"/>
      <c r="H543" s="76"/>
      <c r="I543" s="76"/>
      <c r="J543" s="76"/>
      <c r="K543" s="76"/>
      <c r="L543" s="76"/>
      <c r="M543" s="76"/>
      <c r="N543" s="76"/>
      <c r="O543" s="76"/>
      <c r="P543" s="76"/>
    </row>
    <row r="544">
      <c r="A544" s="76"/>
      <c r="B544" s="76"/>
      <c r="C544" s="76"/>
      <c r="D544" s="76"/>
      <c r="E544" s="76"/>
      <c r="F544" s="76"/>
      <c r="G544" s="76"/>
      <c r="H544" s="76"/>
      <c r="I544" s="76"/>
      <c r="J544" s="76"/>
      <c r="K544" s="76"/>
      <c r="L544" s="76"/>
      <c r="M544" s="76"/>
      <c r="N544" s="76"/>
      <c r="O544" s="76"/>
      <c r="P544" s="76"/>
    </row>
    <row r="545">
      <c r="A545" s="76"/>
      <c r="B545" s="76"/>
      <c r="C545" s="76"/>
      <c r="D545" s="76"/>
      <c r="E545" s="76"/>
      <c r="F545" s="76"/>
      <c r="G545" s="76"/>
      <c r="H545" s="76"/>
      <c r="I545" s="76"/>
      <c r="J545" s="76"/>
      <c r="K545" s="76"/>
      <c r="L545" s="76"/>
      <c r="M545" s="76"/>
      <c r="N545" s="76"/>
      <c r="O545" s="76"/>
      <c r="P545" s="76"/>
    </row>
    <row r="546">
      <c r="A546" s="76"/>
      <c r="B546" s="76"/>
      <c r="C546" s="76"/>
      <c r="D546" s="76"/>
      <c r="E546" s="76"/>
      <c r="F546" s="76"/>
      <c r="G546" s="76"/>
      <c r="H546" s="76"/>
      <c r="I546" s="76"/>
      <c r="J546" s="76"/>
      <c r="K546" s="76"/>
      <c r="L546" s="76"/>
      <c r="M546" s="76"/>
      <c r="N546" s="76"/>
      <c r="O546" s="76"/>
      <c r="P546" s="76"/>
    </row>
    <row r="547">
      <c r="A547" s="76"/>
      <c r="B547" s="76"/>
      <c r="C547" s="76"/>
      <c r="D547" s="76"/>
      <c r="E547" s="76"/>
      <c r="F547" s="76"/>
      <c r="G547" s="76"/>
      <c r="H547" s="76"/>
      <c r="I547" s="76"/>
      <c r="J547" s="76"/>
      <c r="K547" s="76"/>
      <c r="L547" s="76"/>
      <c r="M547" s="76"/>
      <c r="N547" s="76"/>
      <c r="O547" s="76"/>
      <c r="P547" s="76"/>
    </row>
    <row r="548">
      <c r="A548" s="76"/>
      <c r="B548" s="76"/>
      <c r="C548" s="76"/>
      <c r="D548" s="76"/>
      <c r="E548" s="76"/>
      <c r="F548" s="76"/>
      <c r="G548" s="76"/>
      <c r="H548" s="76"/>
      <c r="I548" s="76"/>
      <c r="J548" s="76"/>
      <c r="K548" s="76"/>
      <c r="L548" s="76"/>
      <c r="M548" s="76"/>
      <c r="N548" s="76"/>
      <c r="O548" s="76"/>
      <c r="P548" s="76"/>
    </row>
    <row r="549">
      <c r="A549" s="76"/>
      <c r="B549" s="76"/>
      <c r="C549" s="76"/>
      <c r="D549" s="76"/>
      <c r="E549" s="76"/>
      <c r="F549" s="76"/>
      <c r="G549" s="76"/>
      <c r="H549" s="76"/>
      <c r="I549" s="76"/>
      <c r="J549" s="76"/>
      <c r="K549" s="76"/>
      <c r="L549" s="76"/>
      <c r="M549" s="76"/>
      <c r="N549" s="76"/>
      <c r="O549" s="76"/>
      <c r="P549" s="76"/>
    </row>
    <row r="550">
      <c r="A550" s="76"/>
      <c r="B550" s="76"/>
      <c r="C550" s="76"/>
      <c r="D550" s="76"/>
      <c r="E550" s="76"/>
      <c r="F550" s="76"/>
      <c r="G550" s="76"/>
      <c r="H550" s="76"/>
      <c r="I550" s="76"/>
      <c r="J550" s="76"/>
      <c r="K550" s="76"/>
      <c r="L550" s="76"/>
      <c r="M550" s="76"/>
      <c r="N550" s="76"/>
      <c r="O550" s="76"/>
      <c r="P550" s="76"/>
    </row>
    <row r="551">
      <c r="A551" s="76"/>
      <c r="B551" s="76"/>
      <c r="C551" s="76"/>
      <c r="D551" s="76"/>
      <c r="E551" s="76"/>
      <c r="F551" s="76"/>
      <c r="G551" s="76"/>
      <c r="H551" s="76"/>
      <c r="I551" s="76"/>
      <c r="J551" s="76"/>
      <c r="K551" s="76"/>
      <c r="L551" s="76"/>
      <c r="M551" s="76"/>
      <c r="N551" s="76"/>
      <c r="O551" s="76"/>
      <c r="P551" s="76"/>
    </row>
    <row r="552">
      <c r="A552" s="76"/>
      <c r="B552" s="76"/>
      <c r="C552" s="76"/>
      <c r="D552" s="76"/>
      <c r="E552" s="76"/>
      <c r="F552" s="76"/>
      <c r="G552" s="76"/>
      <c r="H552" s="76"/>
      <c r="I552" s="76"/>
      <c r="J552" s="76"/>
      <c r="K552" s="76"/>
      <c r="L552" s="76"/>
      <c r="M552" s="76"/>
      <c r="N552" s="76"/>
      <c r="O552" s="76"/>
      <c r="P552" s="76"/>
    </row>
    <row r="553">
      <c r="A553" s="76"/>
      <c r="B553" s="76"/>
      <c r="C553" s="76"/>
      <c r="D553" s="76"/>
      <c r="E553" s="76"/>
      <c r="F553" s="76"/>
      <c r="G553" s="76"/>
      <c r="H553" s="76"/>
      <c r="I553" s="76"/>
      <c r="J553" s="76"/>
      <c r="K553" s="76"/>
      <c r="L553" s="76"/>
      <c r="M553" s="76"/>
      <c r="N553" s="76"/>
      <c r="O553" s="76"/>
      <c r="P553" s="76"/>
    </row>
    <row r="554">
      <c r="A554" s="76"/>
      <c r="B554" s="76"/>
      <c r="C554" s="76"/>
      <c r="D554" s="76"/>
      <c r="E554" s="76"/>
      <c r="F554" s="76"/>
      <c r="G554" s="76"/>
      <c r="H554" s="76"/>
      <c r="I554" s="76"/>
      <c r="J554" s="76"/>
      <c r="K554" s="76"/>
      <c r="L554" s="76"/>
      <c r="M554" s="76"/>
      <c r="N554" s="76"/>
      <c r="O554" s="76"/>
      <c r="P554" s="76"/>
    </row>
    <row r="555">
      <c r="A555" s="76"/>
      <c r="B555" s="76"/>
      <c r="C555" s="76"/>
      <c r="D555" s="76"/>
      <c r="E555" s="76"/>
      <c r="F555" s="76"/>
      <c r="G555" s="76"/>
      <c r="H555" s="76"/>
      <c r="I555" s="76"/>
      <c r="J555" s="76"/>
      <c r="K555" s="76"/>
      <c r="L555" s="76"/>
      <c r="M555" s="76"/>
      <c r="N555" s="76"/>
      <c r="O555" s="76"/>
      <c r="P555" s="76"/>
    </row>
    <row r="556">
      <c r="A556" s="76"/>
      <c r="B556" s="76"/>
      <c r="C556" s="76"/>
      <c r="D556" s="76"/>
      <c r="E556" s="76"/>
      <c r="F556" s="76"/>
      <c r="G556" s="76"/>
      <c r="H556" s="76"/>
      <c r="I556" s="76"/>
      <c r="J556" s="76"/>
      <c r="K556" s="76"/>
      <c r="L556" s="76"/>
      <c r="M556" s="76"/>
      <c r="N556" s="76"/>
      <c r="O556" s="76"/>
      <c r="P556" s="76"/>
    </row>
    <row r="557">
      <c r="A557" s="76"/>
      <c r="B557" s="76"/>
      <c r="C557" s="76"/>
      <c r="D557" s="76"/>
      <c r="E557" s="76"/>
      <c r="F557" s="76"/>
      <c r="G557" s="76"/>
      <c r="H557" s="76"/>
      <c r="I557" s="76"/>
      <c r="J557" s="76"/>
      <c r="K557" s="76"/>
      <c r="L557" s="76"/>
      <c r="M557" s="76"/>
      <c r="N557" s="76"/>
      <c r="O557" s="76"/>
      <c r="P557" s="76"/>
    </row>
    <row r="558">
      <c r="A558" s="76"/>
      <c r="B558" s="76"/>
      <c r="C558" s="76"/>
      <c r="D558" s="76"/>
      <c r="E558" s="76"/>
      <c r="F558" s="76"/>
      <c r="G558" s="76"/>
      <c r="H558" s="76"/>
      <c r="I558" s="76"/>
      <c r="J558" s="76"/>
      <c r="K558" s="76"/>
      <c r="L558" s="76"/>
      <c r="M558" s="76"/>
      <c r="N558" s="76"/>
      <c r="O558" s="76"/>
      <c r="P558" s="76"/>
    </row>
    <row r="559">
      <c r="A559" s="76"/>
      <c r="B559" s="76"/>
      <c r="C559" s="76"/>
      <c r="D559" s="76"/>
      <c r="E559" s="76"/>
      <c r="F559" s="76"/>
      <c r="G559" s="76"/>
      <c r="H559" s="76"/>
      <c r="I559" s="76"/>
      <c r="J559" s="76"/>
      <c r="K559" s="76"/>
      <c r="L559" s="76"/>
      <c r="M559" s="76"/>
      <c r="N559" s="76"/>
      <c r="O559" s="76"/>
      <c r="P559" s="76"/>
    </row>
    <row r="560">
      <c r="A560" s="76"/>
      <c r="B560" s="76"/>
      <c r="C560" s="76"/>
      <c r="D560" s="76"/>
      <c r="E560" s="76"/>
      <c r="F560" s="76"/>
      <c r="G560" s="76"/>
      <c r="H560" s="76"/>
      <c r="I560" s="76"/>
      <c r="J560" s="76"/>
      <c r="K560" s="76"/>
      <c r="L560" s="76"/>
      <c r="M560" s="76"/>
      <c r="N560" s="76"/>
      <c r="O560" s="76"/>
      <c r="P560" s="76"/>
    </row>
    <row r="561">
      <c r="A561" s="76"/>
      <c r="B561" s="76"/>
      <c r="C561" s="76"/>
      <c r="D561" s="76"/>
      <c r="E561" s="76"/>
      <c r="F561" s="76"/>
      <c r="G561" s="76"/>
      <c r="H561" s="76"/>
      <c r="I561" s="76"/>
      <c r="J561" s="76"/>
      <c r="K561" s="76"/>
      <c r="L561" s="76"/>
      <c r="M561" s="76"/>
      <c r="N561" s="76"/>
      <c r="O561" s="76"/>
      <c r="P561" s="76"/>
    </row>
    <row r="562">
      <c r="A562" s="76"/>
      <c r="B562" s="76"/>
      <c r="C562" s="76"/>
      <c r="D562" s="76"/>
      <c r="E562" s="76"/>
      <c r="F562" s="76"/>
      <c r="G562" s="76"/>
      <c r="H562" s="76"/>
      <c r="I562" s="76"/>
      <c r="J562" s="76"/>
      <c r="K562" s="76"/>
      <c r="L562" s="76"/>
      <c r="M562" s="76"/>
      <c r="N562" s="76"/>
      <c r="O562" s="76"/>
      <c r="P562" s="76"/>
    </row>
    <row r="563">
      <c r="A563" s="76"/>
      <c r="B563" s="76"/>
      <c r="C563" s="76"/>
      <c r="D563" s="76"/>
      <c r="E563" s="76"/>
      <c r="F563" s="76"/>
      <c r="G563" s="76"/>
      <c r="H563" s="76"/>
      <c r="I563" s="76"/>
      <c r="J563" s="76"/>
      <c r="K563" s="76"/>
      <c r="L563" s="76"/>
      <c r="M563" s="76"/>
      <c r="N563" s="76"/>
      <c r="O563" s="76"/>
      <c r="P563" s="76"/>
    </row>
    <row r="564">
      <c r="A564" s="76"/>
      <c r="B564" s="76"/>
      <c r="C564" s="76"/>
      <c r="D564" s="76"/>
      <c r="E564" s="76"/>
      <c r="F564" s="76"/>
      <c r="G564" s="76"/>
      <c r="H564" s="76"/>
      <c r="I564" s="76"/>
      <c r="J564" s="76"/>
      <c r="K564" s="76"/>
      <c r="L564" s="76"/>
      <c r="M564" s="76"/>
      <c r="N564" s="76"/>
      <c r="O564" s="76"/>
      <c r="P564" s="76"/>
    </row>
    <row r="565">
      <c r="A565" s="76"/>
      <c r="B565" s="76"/>
      <c r="C565" s="76"/>
      <c r="D565" s="76"/>
      <c r="E565" s="76"/>
      <c r="F565" s="76"/>
      <c r="G565" s="76"/>
      <c r="H565" s="76"/>
      <c r="I565" s="76"/>
      <c r="J565" s="76"/>
      <c r="K565" s="76"/>
      <c r="L565" s="76"/>
      <c r="M565" s="76"/>
      <c r="N565" s="76"/>
      <c r="O565" s="76"/>
      <c r="P565" s="76"/>
    </row>
    <row r="566">
      <c r="A566" s="76"/>
      <c r="B566" s="76"/>
      <c r="C566" s="76"/>
      <c r="D566" s="76"/>
      <c r="E566" s="76"/>
      <c r="F566" s="76"/>
      <c r="G566" s="76"/>
      <c r="H566" s="76"/>
      <c r="I566" s="76"/>
      <c r="J566" s="76"/>
      <c r="K566" s="76"/>
      <c r="L566" s="76"/>
      <c r="M566" s="76"/>
      <c r="N566" s="76"/>
      <c r="O566" s="76"/>
      <c r="P566" s="76"/>
    </row>
    <row r="567">
      <c r="A567" s="76"/>
      <c r="B567" s="76"/>
      <c r="C567" s="76"/>
      <c r="D567" s="76"/>
      <c r="E567" s="76"/>
      <c r="F567" s="76"/>
      <c r="G567" s="76"/>
      <c r="H567" s="76"/>
      <c r="I567" s="76"/>
      <c r="J567" s="76"/>
      <c r="K567" s="76"/>
      <c r="L567" s="76"/>
      <c r="M567" s="76"/>
      <c r="N567" s="76"/>
      <c r="O567" s="76"/>
      <c r="P567" s="76"/>
    </row>
    <row r="568">
      <c r="A568" s="76"/>
      <c r="B568" s="76"/>
      <c r="C568" s="76"/>
      <c r="D568" s="76"/>
      <c r="E568" s="76"/>
      <c r="F568" s="76"/>
      <c r="G568" s="76"/>
      <c r="H568" s="76"/>
      <c r="I568" s="76"/>
      <c r="J568" s="76"/>
      <c r="K568" s="76"/>
      <c r="L568" s="76"/>
      <c r="M568" s="76"/>
      <c r="N568" s="76"/>
      <c r="O568" s="76"/>
      <c r="P568" s="76"/>
    </row>
    <row r="569">
      <c r="A569" s="76"/>
      <c r="B569" s="76"/>
      <c r="C569" s="76"/>
      <c r="D569" s="76"/>
      <c r="E569" s="76"/>
      <c r="F569" s="76"/>
      <c r="G569" s="76"/>
      <c r="H569" s="76"/>
      <c r="I569" s="76"/>
      <c r="J569" s="76"/>
      <c r="K569" s="76"/>
      <c r="L569" s="76"/>
      <c r="M569" s="76"/>
      <c r="N569" s="76"/>
      <c r="O569" s="76"/>
      <c r="P569" s="76"/>
    </row>
    <row r="570">
      <c r="A570" s="76"/>
      <c r="B570" s="76"/>
      <c r="C570" s="76"/>
      <c r="D570" s="76"/>
      <c r="E570" s="76"/>
      <c r="F570" s="76"/>
      <c r="G570" s="76"/>
      <c r="H570" s="76"/>
      <c r="I570" s="76"/>
      <c r="J570" s="76"/>
      <c r="K570" s="76"/>
      <c r="L570" s="76"/>
      <c r="M570" s="76"/>
      <c r="N570" s="76"/>
      <c r="O570" s="76"/>
      <c r="P570" s="76"/>
    </row>
    <row r="571">
      <c r="A571" s="76"/>
      <c r="B571" s="76"/>
      <c r="C571" s="76"/>
      <c r="D571" s="76"/>
      <c r="E571" s="76"/>
      <c r="F571" s="76"/>
      <c r="G571" s="76"/>
      <c r="H571" s="76"/>
      <c r="I571" s="76"/>
      <c r="J571" s="76"/>
      <c r="K571" s="76"/>
      <c r="L571" s="76"/>
      <c r="M571" s="76"/>
      <c r="N571" s="76"/>
      <c r="O571" s="76"/>
      <c r="P571" s="76"/>
    </row>
    <row r="572">
      <c r="A572" s="76"/>
      <c r="B572" s="76"/>
      <c r="C572" s="76"/>
      <c r="D572" s="76"/>
      <c r="E572" s="76"/>
      <c r="F572" s="76"/>
      <c r="G572" s="76"/>
      <c r="H572" s="76"/>
      <c r="I572" s="76"/>
      <c r="J572" s="76"/>
      <c r="K572" s="76"/>
      <c r="L572" s="76"/>
      <c r="M572" s="76"/>
      <c r="N572" s="76"/>
      <c r="O572" s="76"/>
      <c r="P572" s="76"/>
    </row>
    <row r="573">
      <c r="A573" s="76"/>
      <c r="B573" s="76"/>
      <c r="C573" s="76"/>
      <c r="D573" s="76"/>
      <c r="E573" s="76"/>
      <c r="F573" s="76"/>
      <c r="G573" s="76"/>
      <c r="H573" s="76"/>
      <c r="I573" s="76"/>
      <c r="J573" s="76"/>
      <c r="K573" s="76"/>
      <c r="L573" s="76"/>
      <c r="M573" s="76"/>
      <c r="N573" s="76"/>
      <c r="O573" s="76"/>
      <c r="P573" s="76"/>
    </row>
    <row r="574">
      <c r="A574" s="76"/>
      <c r="B574" s="76"/>
      <c r="C574" s="76"/>
      <c r="D574" s="76"/>
      <c r="E574" s="76"/>
      <c r="F574" s="76"/>
      <c r="G574" s="76"/>
      <c r="H574" s="76"/>
      <c r="I574" s="76"/>
      <c r="J574" s="76"/>
      <c r="K574" s="76"/>
      <c r="L574" s="76"/>
      <c r="M574" s="76"/>
      <c r="N574" s="76"/>
      <c r="O574" s="76"/>
      <c r="P574" s="76"/>
    </row>
    <row r="575">
      <c r="A575" s="76"/>
      <c r="B575" s="76"/>
      <c r="C575" s="76"/>
      <c r="D575" s="76"/>
      <c r="E575" s="76"/>
      <c r="F575" s="76"/>
      <c r="G575" s="76"/>
      <c r="H575" s="76"/>
      <c r="I575" s="76"/>
      <c r="J575" s="76"/>
      <c r="K575" s="76"/>
      <c r="L575" s="76"/>
      <c r="M575" s="76"/>
      <c r="N575" s="76"/>
      <c r="O575" s="76"/>
      <c r="P575" s="76"/>
    </row>
    <row r="576">
      <c r="A576" s="76"/>
      <c r="B576" s="76"/>
      <c r="C576" s="76"/>
      <c r="D576" s="76"/>
      <c r="E576" s="76"/>
      <c r="F576" s="76"/>
      <c r="G576" s="76"/>
      <c r="H576" s="76"/>
      <c r="I576" s="76"/>
      <c r="J576" s="76"/>
      <c r="K576" s="76"/>
      <c r="L576" s="76"/>
      <c r="M576" s="76"/>
      <c r="N576" s="76"/>
      <c r="O576" s="76"/>
      <c r="P576" s="76"/>
    </row>
    <row r="577">
      <c r="A577" s="76"/>
      <c r="B577" s="76"/>
      <c r="C577" s="76"/>
      <c r="D577" s="76"/>
      <c r="E577" s="76"/>
      <c r="F577" s="76"/>
      <c r="G577" s="76"/>
      <c r="H577" s="76"/>
      <c r="I577" s="76"/>
      <c r="J577" s="76"/>
      <c r="K577" s="76"/>
      <c r="L577" s="76"/>
      <c r="M577" s="76"/>
      <c r="N577" s="76"/>
      <c r="O577" s="76"/>
      <c r="P577" s="76"/>
    </row>
    <row r="578">
      <c r="A578" s="76"/>
      <c r="B578" s="76"/>
      <c r="C578" s="76"/>
      <c r="D578" s="76"/>
      <c r="E578" s="76"/>
      <c r="F578" s="76"/>
      <c r="G578" s="76"/>
      <c r="H578" s="76"/>
      <c r="I578" s="76"/>
      <c r="J578" s="76"/>
      <c r="K578" s="76"/>
      <c r="L578" s="76"/>
      <c r="M578" s="76"/>
      <c r="N578" s="76"/>
      <c r="O578" s="76"/>
      <c r="P578" s="76"/>
    </row>
    <row r="579">
      <c r="A579" s="76"/>
      <c r="B579" s="76"/>
      <c r="C579" s="76"/>
      <c r="D579" s="76"/>
      <c r="E579" s="76"/>
      <c r="F579" s="76"/>
      <c r="G579" s="76"/>
      <c r="H579" s="76"/>
      <c r="I579" s="76"/>
      <c r="J579" s="76"/>
      <c r="K579" s="76"/>
      <c r="L579" s="76"/>
      <c r="M579" s="76"/>
      <c r="N579" s="76"/>
      <c r="O579" s="76"/>
      <c r="P579" s="76"/>
    </row>
    <row r="580">
      <c r="A580" s="76"/>
      <c r="B580" s="76"/>
      <c r="C580" s="76"/>
      <c r="D580" s="76"/>
      <c r="E580" s="76"/>
      <c r="F580" s="76"/>
      <c r="G580" s="76"/>
      <c r="H580" s="76"/>
      <c r="I580" s="76"/>
      <c r="J580" s="76"/>
      <c r="K580" s="76"/>
      <c r="L580" s="76"/>
      <c r="M580" s="76"/>
      <c r="N580" s="76"/>
      <c r="O580" s="76"/>
      <c r="P580" s="76"/>
    </row>
    <row r="581">
      <c r="A581" s="76"/>
      <c r="B581" s="76"/>
      <c r="C581" s="76"/>
      <c r="D581" s="76"/>
      <c r="E581" s="76"/>
      <c r="F581" s="76"/>
      <c r="G581" s="76"/>
      <c r="H581" s="76"/>
      <c r="I581" s="76"/>
      <c r="J581" s="76"/>
      <c r="K581" s="76"/>
      <c r="L581" s="76"/>
      <c r="M581" s="76"/>
      <c r="N581" s="76"/>
      <c r="O581" s="76"/>
      <c r="P581" s="76"/>
    </row>
    <row r="582">
      <c r="A582" s="76"/>
      <c r="B582" s="76"/>
      <c r="C582" s="76"/>
      <c r="D582" s="76"/>
      <c r="E582" s="76"/>
      <c r="F582" s="76"/>
      <c r="G582" s="76"/>
      <c r="H582" s="76"/>
      <c r="I582" s="76"/>
      <c r="J582" s="76"/>
      <c r="K582" s="76"/>
      <c r="L582" s="76"/>
      <c r="M582" s="76"/>
      <c r="N582" s="76"/>
      <c r="O582" s="76"/>
      <c r="P582" s="76"/>
    </row>
    <row r="583">
      <c r="A583" s="76"/>
      <c r="B583" s="76"/>
      <c r="C583" s="76"/>
      <c r="D583" s="76"/>
      <c r="E583" s="76"/>
      <c r="F583" s="76"/>
      <c r="G583" s="76"/>
      <c r="H583" s="76"/>
      <c r="I583" s="76"/>
      <c r="J583" s="76"/>
      <c r="K583" s="76"/>
      <c r="L583" s="76"/>
      <c r="M583" s="76"/>
      <c r="N583" s="76"/>
      <c r="O583" s="76"/>
      <c r="P583" s="76"/>
    </row>
    <row r="584">
      <c r="A584" s="76"/>
      <c r="B584" s="76"/>
      <c r="C584" s="76"/>
      <c r="D584" s="76"/>
      <c r="E584" s="76"/>
      <c r="F584" s="76"/>
      <c r="G584" s="76"/>
      <c r="H584" s="76"/>
      <c r="I584" s="76"/>
      <c r="J584" s="76"/>
      <c r="K584" s="76"/>
      <c r="L584" s="76"/>
      <c r="M584" s="76"/>
      <c r="N584" s="76"/>
      <c r="O584" s="76"/>
      <c r="P584" s="76"/>
    </row>
    <row r="585">
      <c r="A585" s="76"/>
      <c r="B585" s="76"/>
      <c r="C585" s="76"/>
      <c r="D585" s="76"/>
      <c r="E585" s="76"/>
      <c r="F585" s="76"/>
      <c r="G585" s="76"/>
      <c r="H585" s="76"/>
      <c r="I585" s="76"/>
      <c r="J585" s="76"/>
      <c r="K585" s="76"/>
      <c r="L585" s="76"/>
      <c r="M585" s="76"/>
      <c r="N585" s="76"/>
      <c r="O585" s="76"/>
      <c r="P585" s="76"/>
    </row>
    <row r="586">
      <c r="A586" s="76"/>
      <c r="B586" s="76"/>
      <c r="C586" s="76"/>
      <c r="D586" s="76"/>
      <c r="E586" s="76"/>
      <c r="F586" s="76"/>
      <c r="G586" s="76"/>
      <c r="H586" s="76"/>
      <c r="I586" s="76"/>
      <c r="J586" s="76"/>
      <c r="K586" s="76"/>
      <c r="L586" s="76"/>
      <c r="M586" s="76"/>
      <c r="N586" s="76"/>
      <c r="O586" s="76"/>
      <c r="P586" s="76"/>
    </row>
    <row r="587">
      <c r="A587" s="76"/>
      <c r="B587" s="76"/>
      <c r="C587" s="76"/>
      <c r="D587" s="76"/>
      <c r="E587" s="76"/>
      <c r="F587" s="76"/>
      <c r="G587" s="76"/>
      <c r="H587" s="76"/>
      <c r="I587" s="76"/>
      <c r="J587" s="76"/>
      <c r="K587" s="76"/>
      <c r="L587" s="76"/>
      <c r="M587" s="76"/>
      <c r="N587" s="76"/>
      <c r="O587" s="76"/>
      <c r="P587" s="76"/>
    </row>
    <row r="588">
      <c r="A588" s="76"/>
      <c r="B588" s="76"/>
      <c r="C588" s="76"/>
      <c r="D588" s="76"/>
      <c r="E588" s="76"/>
      <c r="F588" s="76"/>
      <c r="G588" s="76"/>
      <c r="H588" s="76"/>
      <c r="I588" s="76"/>
      <c r="J588" s="76"/>
      <c r="K588" s="76"/>
      <c r="L588" s="76"/>
      <c r="M588" s="76"/>
      <c r="N588" s="76"/>
      <c r="O588" s="76"/>
      <c r="P588" s="76"/>
    </row>
    <row r="589">
      <c r="A589" s="76"/>
      <c r="B589" s="76"/>
      <c r="C589" s="76"/>
      <c r="D589" s="76"/>
      <c r="E589" s="76"/>
      <c r="F589" s="76"/>
      <c r="G589" s="76"/>
      <c r="H589" s="76"/>
      <c r="I589" s="76"/>
      <c r="J589" s="76"/>
      <c r="K589" s="76"/>
      <c r="L589" s="76"/>
      <c r="M589" s="76"/>
      <c r="N589" s="76"/>
      <c r="O589" s="76"/>
      <c r="P589" s="76"/>
    </row>
    <row r="590">
      <c r="A590" s="76"/>
      <c r="B590" s="76"/>
      <c r="C590" s="76"/>
      <c r="D590" s="76"/>
      <c r="E590" s="76"/>
      <c r="F590" s="76"/>
      <c r="G590" s="76"/>
      <c r="H590" s="76"/>
      <c r="I590" s="76"/>
      <c r="J590" s="76"/>
      <c r="K590" s="76"/>
      <c r="L590" s="76"/>
      <c r="M590" s="76"/>
      <c r="N590" s="76"/>
      <c r="O590" s="76"/>
      <c r="P590" s="76"/>
    </row>
    <row r="591">
      <c r="A591" s="76"/>
      <c r="B591" s="76"/>
      <c r="C591" s="76"/>
      <c r="D591" s="76"/>
      <c r="E591" s="76"/>
      <c r="F591" s="76"/>
      <c r="G591" s="76"/>
      <c r="H591" s="76"/>
      <c r="I591" s="76"/>
      <c r="J591" s="76"/>
      <c r="K591" s="76"/>
      <c r="L591" s="76"/>
      <c r="M591" s="76"/>
      <c r="N591" s="76"/>
      <c r="O591" s="76"/>
      <c r="P591" s="76"/>
    </row>
    <row r="592">
      <c r="A592" s="76"/>
      <c r="B592" s="76"/>
      <c r="C592" s="76"/>
      <c r="D592" s="76"/>
      <c r="E592" s="76"/>
      <c r="F592" s="76"/>
      <c r="G592" s="76"/>
      <c r="H592" s="76"/>
      <c r="I592" s="76"/>
      <c r="J592" s="76"/>
      <c r="K592" s="76"/>
      <c r="L592" s="76"/>
      <c r="M592" s="76"/>
      <c r="N592" s="76"/>
      <c r="O592" s="76"/>
      <c r="P592" s="76"/>
    </row>
    <row r="593">
      <c r="A593" s="76"/>
      <c r="B593" s="76"/>
      <c r="C593" s="76"/>
      <c r="D593" s="76"/>
      <c r="E593" s="76"/>
      <c r="F593" s="76"/>
      <c r="G593" s="76"/>
      <c r="H593" s="76"/>
      <c r="I593" s="76"/>
      <c r="J593" s="76"/>
      <c r="K593" s="76"/>
      <c r="L593" s="76"/>
      <c r="M593" s="76"/>
      <c r="N593" s="76"/>
      <c r="O593" s="76"/>
      <c r="P593" s="76"/>
    </row>
    <row r="594">
      <c r="A594" s="76"/>
      <c r="B594" s="76"/>
      <c r="C594" s="76"/>
      <c r="D594" s="76"/>
      <c r="E594" s="76"/>
      <c r="F594" s="76"/>
      <c r="G594" s="76"/>
      <c r="H594" s="76"/>
      <c r="I594" s="76"/>
      <c r="J594" s="76"/>
      <c r="K594" s="76"/>
      <c r="L594" s="76"/>
      <c r="M594" s="76"/>
      <c r="N594" s="76"/>
      <c r="O594" s="76"/>
      <c r="P594" s="76"/>
    </row>
    <row r="595">
      <c r="A595" s="76"/>
      <c r="B595" s="76"/>
      <c r="C595" s="76"/>
      <c r="D595" s="76"/>
      <c r="E595" s="76"/>
      <c r="F595" s="76"/>
      <c r="G595" s="76"/>
      <c r="H595" s="76"/>
      <c r="I595" s="76"/>
      <c r="J595" s="76"/>
      <c r="K595" s="76"/>
      <c r="L595" s="76"/>
      <c r="M595" s="76"/>
      <c r="N595" s="76"/>
      <c r="O595" s="76"/>
      <c r="P595" s="76"/>
    </row>
    <row r="596">
      <c r="A596" s="76"/>
      <c r="B596" s="76"/>
      <c r="C596" s="76"/>
      <c r="D596" s="76"/>
      <c r="E596" s="76"/>
      <c r="F596" s="76"/>
      <c r="G596" s="76"/>
      <c r="H596" s="76"/>
      <c r="I596" s="76"/>
      <c r="J596" s="76"/>
      <c r="K596" s="76"/>
      <c r="L596" s="76"/>
      <c r="M596" s="76"/>
      <c r="N596" s="76"/>
      <c r="O596" s="76"/>
      <c r="P596" s="76"/>
    </row>
    <row r="597">
      <c r="A597" s="76"/>
      <c r="B597" s="76"/>
      <c r="C597" s="76"/>
      <c r="D597" s="76"/>
      <c r="E597" s="76"/>
      <c r="F597" s="76"/>
      <c r="G597" s="76"/>
      <c r="H597" s="76"/>
      <c r="I597" s="76"/>
      <c r="J597" s="76"/>
      <c r="K597" s="76"/>
      <c r="L597" s="76"/>
      <c r="M597" s="76"/>
      <c r="N597" s="76"/>
      <c r="O597" s="76"/>
      <c r="P597" s="76"/>
    </row>
    <row r="598">
      <c r="A598" s="76"/>
      <c r="B598" s="76"/>
      <c r="C598" s="76"/>
      <c r="D598" s="76"/>
      <c r="E598" s="76"/>
      <c r="F598" s="76"/>
      <c r="G598" s="76"/>
      <c r="H598" s="76"/>
      <c r="I598" s="76"/>
      <c r="J598" s="76"/>
      <c r="K598" s="76"/>
      <c r="L598" s="76"/>
      <c r="M598" s="76"/>
      <c r="N598" s="76"/>
      <c r="O598" s="76"/>
      <c r="P598" s="76"/>
    </row>
    <row r="599">
      <c r="A599" s="76"/>
      <c r="B599" s="76"/>
      <c r="C599" s="76"/>
      <c r="D599" s="76"/>
      <c r="E599" s="76"/>
      <c r="F599" s="76"/>
      <c r="G599" s="76"/>
      <c r="H599" s="76"/>
      <c r="I599" s="76"/>
      <c r="J599" s="76"/>
      <c r="K599" s="76"/>
      <c r="L599" s="76"/>
      <c r="M599" s="76"/>
      <c r="N599" s="76"/>
      <c r="O599" s="76"/>
      <c r="P599" s="76"/>
    </row>
    <row r="600">
      <c r="A600" s="76"/>
      <c r="B600" s="76"/>
      <c r="C600" s="76"/>
      <c r="D600" s="76"/>
      <c r="E600" s="76"/>
      <c r="F600" s="76"/>
      <c r="G600" s="76"/>
      <c r="H600" s="76"/>
      <c r="I600" s="76"/>
      <c r="J600" s="76"/>
      <c r="K600" s="76"/>
      <c r="L600" s="76"/>
      <c r="M600" s="76"/>
      <c r="N600" s="76"/>
      <c r="O600" s="76"/>
      <c r="P600" s="76"/>
    </row>
    <row r="601">
      <c r="A601" s="76"/>
      <c r="B601" s="76"/>
      <c r="C601" s="76"/>
      <c r="D601" s="76"/>
      <c r="E601" s="76"/>
      <c r="F601" s="76"/>
      <c r="G601" s="76"/>
      <c r="H601" s="76"/>
      <c r="I601" s="76"/>
      <c r="J601" s="76"/>
      <c r="K601" s="76"/>
      <c r="L601" s="76"/>
      <c r="M601" s="76"/>
      <c r="N601" s="76"/>
      <c r="O601" s="76"/>
      <c r="P601" s="76"/>
    </row>
    <row r="602">
      <c r="A602" s="76"/>
      <c r="B602" s="76"/>
      <c r="C602" s="76"/>
      <c r="D602" s="76"/>
      <c r="E602" s="76"/>
      <c r="F602" s="76"/>
      <c r="G602" s="76"/>
      <c r="H602" s="76"/>
      <c r="I602" s="76"/>
      <c r="J602" s="76"/>
      <c r="K602" s="76"/>
      <c r="L602" s="76"/>
      <c r="M602" s="76"/>
      <c r="N602" s="76"/>
      <c r="O602" s="76"/>
      <c r="P602" s="76"/>
    </row>
    <row r="603">
      <c r="A603" s="76"/>
      <c r="B603" s="76"/>
      <c r="C603" s="76"/>
      <c r="D603" s="76"/>
      <c r="E603" s="76"/>
      <c r="F603" s="76"/>
      <c r="G603" s="76"/>
      <c r="H603" s="76"/>
      <c r="I603" s="76"/>
      <c r="J603" s="76"/>
      <c r="K603" s="76"/>
      <c r="L603" s="76"/>
      <c r="M603" s="76"/>
      <c r="N603" s="76"/>
      <c r="O603" s="76"/>
      <c r="P603" s="76"/>
    </row>
    <row r="604">
      <c r="A604" s="76"/>
      <c r="B604" s="76"/>
      <c r="C604" s="76"/>
      <c r="D604" s="76"/>
      <c r="E604" s="76"/>
      <c r="F604" s="76"/>
      <c r="G604" s="76"/>
      <c r="H604" s="76"/>
      <c r="I604" s="76"/>
      <c r="J604" s="76"/>
      <c r="K604" s="76"/>
      <c r="L604" s="76"/>
      <c r="M604" s="76"/>
      <c r="N604" s="76"/>
      <c r="O604" s="76"/>
      <c r="P604" s="76"/>
    </row>
    <row r="605">
      <c r="A605" s="76"/>
      <c r="B605" s="76"/>
      <c r="C605" s="76"/>
      <c r="D605" s="76"/>
      <c r="E605" s="76"/>
      <c r="F605" s="76"/>
      <c r="G605" s="76"/>
      <c r="H605" s="76"/>
      <c r="I605" s="76"/>
      <c r="J605" s="76"/>
      <c r="K605" s="76"/>
      <c r="L605" s="76"/>
      <c r="M605" s="76"/>
      <c r="N605" s="76"/>
      <c r="O605" s="76"/>
      <c r="P605" s="76"/>
    </row>
    <row r="606">
      <c r="A606" s="76"/>
      <c r="B606" s="76"/>
      <c r="C606" s="76"/>
      <c r="D606" s="76"/>
      <c r="E606" s="76"/>
      <c r="F606" s="76"/>
      <c r="G606" s="76"/>
      <c r="H606" s="76"/>
      <c r="I606" s="76"/>
      <c r="J606" s="76"/>
      <c r="K606" s="76"/>
      <c r="L606" s="76"/>
      <c r="M606" s="76"/>
      <c r="N606" s="76"/>
      <c r="O606" s="76"/>
      <c r="P606" s="76"/>
    </row>
    <row r="607">
      <c r="A607" s="76"/>
      <c r="B607" s="76"/>
      <c r="C607" s="76"/>
      <c r="D607" s="76"/>
      <c r="E607" s="76"/>
      <c r="F607" s="76"/>
      <c r="G607" s="76"/>
      <c r="H607" s="76"/>
      <c r="I607" s="76"/>
      <c r="J607" s="76"/>
      <c r="K607" s="76"/>
      <c r="L607" s="76"/>
      <c r="M607" s="76"/>
      <c r="N607" s="76"/>
      <c r="O607" s="76"/>
      <c r="P607" s="76"/>
    </row>
    <row r="608">
      <c r="A608" s="76"/>
      <c r="B608" s="76"/>
      <c r="C608" s="76"/>
      <c r="D608" s="76"/>
      <c r="E608" s="76"/>
      <c r="F608" s="76"/>
      <c r="G608" s="76"/>
      <c r="H608" s="76"/>
      <c r="I608" s="76"/>
      <c r="J608" s="76"/>
      <c r="K608" s="76"/>
      <c r="L608" s="76"/>
      <c r="M608" s="76"/>
      <c r="N608" s="76"/>
      <c r="O608" s="76"/>
      <c r="P608" s="76"/>
    </row>
    <row r="609">
      <c r="A609" s="76"/>
      <c r="B609" s="76"/>
      <c r="C609" s="76"/>
      <c r="D609" s="76"/>
      <c r="E609" s="76"/>
      <c r="F609" s="76"/>
      <c r="G609" s="76"/>
      <c r="H609" s="76"/>
      <c r="I609" s="76"/>
      <c r="J609" s="76"/>
      <c r="K609" s="76"/>
      <c r="L609" s="76"/>
      <c r="M609" s="76"/>
      <c r="N609" s="76"/>
      <c r="O609" s="76"/>
      <c r="P609" s="76"/>
    </row>
    <row r="610">
      <c r="A610" s="76"/>
      <c r="B610" s="76"/>
      <c r="C610" s="76"/>
      <c r="D610" s="76"/>
      <c r="E610" s="76"/>
      <c r="F610" s="76"/>
      <c r="G610" s="76"/>
      <c r="H610" s="76"/>
      <c r="I610" s="76"/>
      <c r="J610" s="76"/>
      <c r="K610" s="76"/>
      <c r="L610" s="76"/>
      <c r="M610" s="76"/>
      <c r="N610" s="76"/>
      <c r="O610" s="76"/>
      <c r="P610" s="76"/>
    </row>
    <row r="611">
      <c r="A611" s="76"/>
      <c r="B611" s="76"/>
      <c r="C611" s="76"/>
      <c r="D611" s="76"/>
      <c r="E611" s="76"/>
      <c r="F611" s="76"/>
      <c r="G611" s="76"/>
      <c r="H611" s="76"/>
      <c r="I611" s="76"/>
      <c r="J611" s="76"/>
      <c r="K611" s="76"/>
      <c r="L611" s="76"/>
      <c r="M611" s="76"/>
      <c r="N611" s="76"/>
      <c r="O611" s="76"/>
      <c r="P611" s="76"/>
    </row>
    <row r="612">
      <c r="A612" s="76"/>
      <c r="B612" s="76"/>
      <c r="C612" s="76"/>
      <c r="D612" s="76"/>
      <c r="E612" s="76"/>
      <c r="F612" s="76"/>
      <c r="G612" s="76"/>
      <c r="H612" s="76"/>
      <c r="I612" s="76"/>
      <c r="J612" s="76"/>
      <c r="K612" s="76"/>
      <c r="L612" s="76"/>
      <c r="M612" s="76"/>
      <c r="N612" s="76"/>
      <c r="O612" s="76"/>
      <c r="P612" s="76"/>
    </row>
    <row r="613">
      <c r="A613" s="76"/>
      <c r="B613" s="76"/>
      <c r="C613" s="76"/>
      <c r="D613" s="76"/>
      <c r="E613" s="76"/>
      <c r="F613" s="76"/>
      <c r="G613" s="76"/>
      <c r="H613" s="76"/>
      <c r="I613" s="76"/>
      <c r="J613" s="76"/>
      <c r="K613" s="76"/>
      <c r="L613" s="76"/>
      <c r="M613" s="76"/>
      <c r="N613" s="76"/>
      <c r="O613" s="76"/>
      <c r="P613" s="76"/>
    </row>
    <row r="614">
      <c r="A614" s="76"/>
      <c r="B614" s="76"/>
      <c r="C614" s="76"/>
      <c r="D614" s="76"/>
      <c r="E614" s="76"/>
      <c r="F614" s="76"/>
      <c r="G614" s="76"/>
      <c r="H614" s="76"/>
      <c r="I614" s="76"/>
      <c r="J614" s="76"/>
      <c r="K614" s="76"/>
      <c r="L614" s="76"/>
      <c r="M614" s="76"/>
      <c r="N614" s="76"/>
      <c r="O614" s="76"/>
      <c r="P614" s="76"/>
    </row>
    <row r="615">
      <c r="A615" s="76"/>
      <c r="B615" s="76"/>
      <c r="C615" s="76"/>
      <c r="D615" s="76"/>
      <c r="E615" s="76"/>
      <c r="F615" s="76"/>
      <c r="G615" s="76"/>
      <c r="H615" s="76"/>
      <c r="I615" s="76"/>
      <c r="J615" s="76"/>
      <c r="K615" s="76"/>
      <c r="L615" s="76"/>
      <c r="M615" s="76"/>
      <c r="N615" s="76"/>
      <c r="O615" s="76"/>
      <c r="P615" s="76"/>
    </row>
    <row r="616">
      <c r="A616" s="76"/>
      <c r="B616" s="76"/>
      <c r="C616" s="76"/>
      <c r="D616" s="76"/>
      <c r="E616" s="76"/>
      <c r="F616" s="76"/>
      <c r="G616" s="76"/>
      <c r="H616" s="76"/>
      <c r="I616" s="76"/>
      <c r="J616" s="76"/>
      <c r="K616" s="76"/>
      <c r="L616" s="76"/>
      <c r="M616" s="76"/>
      <c r="N616" s="76"/>
      <c r="O616" s="76"/>
      <c r="P616" s="76"/>
    </row>
    <row r="617">
      <c r="A617" s="76"/>
      <c r="B617" s="76"/>
      <c r="C617" s="76"/>
      <c r="D617" s="76"/>
      <c r="E617" s="76"/>
      <c r="F617" s="76"/>
      <c r="G617" s="76"/>
      <c r="H617" s="76"/>
      <c r="I617" s="76"/>
      <c r="J617" s="76"/>
      <c r="K617" s="76"/>
      <c r="L617" s="76"/>
      <c r="M617" s="76"/>
      <c r="N617" s="76"/>
      <c r="O617" s="76"/>
      <c r="P617" s="76"/>
    </row>
    <row r="618">
      <c r="A618" s="76"/>
      <c r="B618" s="76"/>
      <c r="C618" s="76"/>
      <c r="D618" s="76"/>
      <c r="E618" s="76"/>
      <c r="F618" s="76"/>
      <c r="G618" s="76"/>
      <c r="H618" s="76"/>
      <c r="I618" s="76"/>
      <c r="J618" s="76"/>
      <c r="K618" s="76"/>
      <c r="L618" s="76"/>
      <c r="M618" s="76"/>
      <c r="N618" s="76"/>
      <c r="O618" s="76"/>
      <c r="P618" s="76"/>
    </row>
    <row r="619">
      <c r="A619" s="76"/>
      <c r="B619" s="76"/>
      <c r="C619" s="76"/>
      <c r="D619" s="76"/>
      <c r="E619" s="76"/>
      <c r="F619" s="76"/>
      <c r="G619" s="76"/>
      <c r="H619" s="76"/>
      <c r="I619" s="76"/>
      <c r="J619" s="76"/>
      <c r="K619" s="76"/>
      <c r="L619" s="76"/>
      <c r="M619" s="76"/>
      <c r="N619" s="76"/>
      <c r="O619" s="76"/>
      <c r="P619" s="76"/>
    </row>
    <row r="620">
      <c r="A620" s="76"/>
      <c r="B620" s="76"/>
      <c r="C620" s="76"/>
      <c r="D620" s="76"/>
      <c r="E620" s="76"/>
      <c r="F620" s="76"/>
      <c r="G620" s="76"/>
      <c r="H620" s="76"/>
      <c r="I620" s="76"/>
      <c r="J620" s="76"/>
      <c r="K620" s="76"/>
      <c r="L620" s="76"/>
      <c r="M620" s="76"/>
      <c r="N620" s="76"/>
      <c r="O620" s="76"/>
      <c r="P620" s="76"/>
    </row>
    <row r="621">
      <c r="A621" s="76"/>
      <c r="B621" s="76"/>
      <c r="C621" s="76"/>
      <c r="D621" s="76"/>
      <c r="E621" s="76"/>
      <c r="F621" s="76"/>
      <c r="G621" s="76"/>
      <c r="H621" s="76"/>
      <c r="I621" s="76"/>
      <c r="J621" s="76"/>
      <c r="K621" s="76"/>
      <c r="L621" s="76"/>
      <c r="M621" s="76"/>
      <c r="N621" s="76"/>
      <c r="O621" s="76"/>
      <c r="P621" s="76"/>
    </row>
    <row r="622">
      <c r="A622" s="76"/>
      <c r="B622" s="76"/>
      <c r="C622" s="76"/>
      <c r="D622" s="76"/>
      <c r="E622" s="76"/>
      <c r="F622" s="76"/>
      <c r="G622" s="76"/>
      <c r="H622" s="76"/>
      <c r="I622" s="76"/>
      <c r="J622" s="76"/>
      <c r="K622" s="76"/>
      <c r="L622" s="76"/>
      <c r="M622" s="76"/>
      <c r="N622" s="76"/>
      <c r="O622" s="76"/>
      <c r="P622" s="76"/>
    </row>
    <row r="623">
      <c r="A623" s="76"/>
      <c r="B623" s="76"/>
      <c r="C623" s="76"/>
      <c r="D623" s="76"/>
      <c r="E623" s="76"/>
      <c r="F623" s="76"/>
      <c r="G623" s="76"/>
      <c r="H623" s="76"/>
      <c r="I623" s="76"/>
      <c r="J623" s="76"/>
      <c r="K623" s="76"/>
      <c r="L623" s="76"/>
      <c r="M623" s="76"/>
      <c r="N623" s="76"/>
      <c r="O623" s="76"/>
      <c r="P623" s="76"/>
    </row>
    <row r="624">
      <c r="A624" s="76"/>
      <c r="B624" s="76"/>
      <c r="C624" s="76"/>
      <c r="D624" s="76"/>
      <c r="E624" s="76"/>
      <c r="F624" s="76"/>
      <c r="G624" s="76"/>
      <c r="H624" s="76"/>
      <c r="I624" s="76"/>
      <c r="J624" s="76"/>
      <c r="K624" s="76"/>
      <c r="L624" s="76"/>
      <c r="M624" s="76"/>
      <c r="N624" s="76"/>
      <c r="O624" s="76"/>
      <c r="P624" s="76"/>
    </row>
    <row r="625">
      <c r="A625" s="76"/>
      <c r="B625" s="76"/>
      <c r="C625" s="76"/>
      <c r="D625" s="76"/>
      <c r="E625" s="76"/>
      <c r="F625" s="76"/>
      <c r="G625" s="76"/>
      <c r="H625" s="76"/>
      <c r="I625" s="76"/>
      <c r="J625" s="76"/>
      <c r="K625" s="76"/>
      <c r="L625" s="76"/>
      <c r="M625" s="76"/>
      <c r="N625" s="76"/>
      <c r="O625" s="76"/>
      <c r="P625" s="76"/>
    </row>
    <row r="626">
      <c r="A626" s="76"/>
      <c r="B626" s="76"/>
      <c r="C626" s="76"/>
      <c r="D626" s="76"/>
      <c r="E626" s="76"/>
      <c r="F626" s="76"/>
      <c r="G626" s="76"/>
      <c r="H626" s="76"/>
      <c r="I626" s="76"/>
      <c r="J626" s="76"/>
      <c r="K626" s="76"/>
      <c r="L626" s="76"/>
      <c r="M626" s="76"/>
      <c r="N626" s="76"/>
      <c r="O626" s="76"/>
      <c r="P626" s="76"/>
    </row>
    <row r="627">
      <c r="A627" s="76"/>
      <c r="B627" s="76"/>
      <c r="C627" s="76"/>
      <c r="D627" s="76"/>
      <c r="E627" s="76"/>
      <c r="F627" s="76"/>
      <c r="G627" s="76"/>
      <c r="H627" s="76"/>
      <c r="I627" s="76"/>
      <c r="J627" s="76"/>
      <c r="K627" s="76"/>
      <c r="L627" s="76"/>
      <c r="M627" s="76"/>
      <c r="N627" s="76"/>
      <c r="O627" s="76"/>
      <c r="P627" s="76"/>
    </row>
    <row r="628">
      <c r="A628" s="76"/>
      <c r="B628" s="76"/>
      <c r="C628" s="76"/>
      <c r="D628" s="76"/>
      <c r="E628" s="76"/>
      <c r="F628" s="76"/>
      <c r="G628" s="76"/>
      <c r="H628" s="76"/>
      <c r="I628" s="76"/>
      <c r="J628" s="76"/>
      <c r="K628" s="76"/>
      <c r="L628" s="76"/>
      <c r="M628" s="76"/>
      <c r="N628" s="76"/>
      <c r="O628" s="76"/>
      <c r="P628" s="76"/>
    </row>
    <row r="629">
      <c r="A629" s="76"/>
      <c r="B629" s="76"/>
      <c r="C629" s="76"/>
      <c r="D629" s="76"/>
      <c r="E629" s="76"/>
      <c r="F629" s="76"/>
      <c r="G629" s="76"/>
      <c r="H629" s="76"/>
      <c r="I629" s="76"/>
      <c r="J629" s="76"/>
      <c r="K629" s="76"/>
      <c r="L629" s="76"/>
      <c r="M629" s="76"/>
      <c r="N629" s="76"/>
      <c r="O629" s="76"/>
      <c r="P629" s="76"/>
    </row>
    <row r="630">
      <c r="A630" s="76"/>
      <c r="B630" s="76"/>
      <c r="C630" s="76"/>
      <c r="D630" s="76"/>
      <c r="E630" s="76"/>
      <c r="F630" s="76"/>
      <c r="G630" s="76"/>
      <c r="H630" s="76"/>
      <c r="I630" s="76"/>
      <c r="J630" s="76"/>
      <c r="K630" s="76"/>
      <c r="L630" s="76"/>
      <c r="M630" s="76"/>
      <c r="N630" s="76"/>
      <c r="O630" s="76"/>
      <c r="P630" s="76"/>
    </row>
    <row r="631">
      <c r="A631" s="76"/>
      <c r="B631" s="76"/>
      <c r="C631" s="76"/>
      <c r="D631" s="76"/>
      <c r="E631" s="76"/>
      <c r="F631" s="76"/>
      <c r="G631" s="76"/>
      <c r="H631" s="76"/>
      <c r="I631" s="76"/>
      <c r="J631" s="76"/>
      <c r="K631" s="76"/>
      <c r="L631" s="76"/>
      <c r="M631" s="76"/>
      <c r="N631" s="76"/>
      <c r="O631" s="76"/>
      <c r="P631" s="76"/>
    </row>
    <row r="632">
      <c r="A632" s="76"/>
      <c r="B632" s="76"/>
      <c r="C632" s="76"/>
      <c r="D632" s="76"/>
      <c r="E632" s="76"/>
      <c r="F632" s="76"/>
      <c r="G632" s="76"/>
      <c r="H632" s="76"/>
      <c r="I632" s="76"/>
      <c r="J632" s="76"/>
      <c r="K632" s="76"/>
      <c r="L632" s="76"/>
      <c r="M632" s="76"/>
      <c r="N632" s="76"/>
      <c r="O632" s="76"/>
      <c r="P632" s="76"/>
    </row>
    <row r="633">
      <c r="A633" s="76"/>
      <c r="B633" s="76"/>
      <c r="C633" s="76"/>
      <c r="D633" s="76"/>
      <c r="E633" s="76"/>
      <c r="F633" s="76"/>
      <c r="G633" s="76"/>
      <c r="H633" s="76"/>
      <c r="I633" s="76"/>
      <c r="J633" s="76"/>
      <c r="K633" s="76"/>
      <c r="L633" s="76"/>
      <c r="M633" s="76"/>
      <c r="N633" s="76"/>
      <c r="O633" s="76"/>
      <c r="P633" s="76"/>
    </row>
    <row r="634">
      <c r="A634" s="76"/>
      <c r="B634" s="76"/>
      <c r="C634" s="76"/>
      <c r="D634" s="76"/>
      <c r="E634" s="76"/>
      <c r="F634" s="76"/>
      <c r="G634" s="76"/>
      <c r="H634" s="76"/>
      <c r="I634" s="76"/>
      <c r="J634" s="76"/>
      <c r="K634" s="76"/>
      <c r="L634" s="76"/>
      <c r="M634" s="76"/>
      <c r="N634" s="76"/>
      <c r="O634" s="76"/>
      <c r="P634" s="76"/>
    </row>
    <row r="635">
      <c r="A635" s="76"/>
      <c r="B635" s="76"/>
      <c r="C635" s="76"/>
      <c r="D635" s="76"/>
      <c r="E635" s="76"/>
      <c r="F635" s="76"/>
      <c r="G635" s="76"/>
      <c r="H635" s="76"/>
      <c r="I635" s="76"/>
      <c r="J635" s="76"/>
      <c r="K635" s="76"/>
      <c r="L635" s="76"/>
      <c r="M635" s="76"/>
      <c r="N635" s="76"/>
      <c r="O635" s="76"/>
      <c r="P635" s="76"/>
    </row>
    <row r="636">
      <c r="A636" s="76"/>
      <c r="B636" s="76"/>
      <c r="C636" s="76"/>
      <c r="D636" s="76"/>
      <c r="E636" s="76"/>
      <c r="F636" s="76"/>
      <c r="G636" s="76"/>
      <c r="H636" s="76"/>
      <c r="I636" s="76"/>
      <c r="J636" s="76"/>
      <c r="K636" s="76"/>
      <c r="L636" s="76"/>
      <c r="M636" s="76"/>
      <c r="N636" s="76"/>
      <c r="O636" s="76"/>
      <c r="P636" s="76"/>
    </row>
    <row r="637">
      <c r="A637" s="76"/>
      <c r="B637" s="76"/>
      <c r="C637" s="76"/>
      <c r="D637" s="76"/>
      <c r="E637" s="76"/>
      <c r="F637" s="76"/>
      <c r="G637" s="76"/>
      <c r="H637" s="76"/>
      <c r="I637" s="76"/>
      <c r="J637" s="76"/>
      <c r="K637" s="76"/>
      <c r="L637" s="76"/>
      <c r="M637" s="76"/>
      <c r="N637" s="76"/>
      <c r="O637" s="76"/>
      <c r="P637" s="76"/>
    </row>
    <row r="638">
      <c r="A638" s="76"/>
      <c r="B638" s="76"/>
      <c r="C638" s="76"/>
      <c r="D638" s="76"/>
      <c r="E638" s="76"/>
      <c r="F638" s="76"/>
      <c r="G638" s="76"/>
      <c r="H638" s="76"/>
      <c r="I638" s="76"/>
      <c r="J638" s="76"/>
      <c r="K638" s="76"/>
      <c r="L638" s="76"/>
      <c r="M638" s="76"/>
      <c r="N638" s="76"/>
      <c r="O638" s="76"/>
      <c r="P638" s="76"/>
    </row>
    <row r="639">
      <c r="A639" s="76"/>
      <c r="B639" s="76"/>
      <c r="C639" s="76"/>
      <c r="D639" s="76"/>
      <c r="E639" s="76"/>
      <c r="F639" s="76"/>
      <c r="G639" s="76"/>
      <c r="H639" s="76"/>
      <c r="I639" s="76"/>
      <c r="J639" s="76"/>
      <c r="K639" s="76"/>
      <c r="L639" s="76"/>
      <c r="M639" s="76"/>
      <c r="N639" s="76"/>
      <c r="O639" s="76"/>
      <c r="P639" s="76"/>
    </row>
    <row r="640">
      <c r="A640" s="76"/>
      <c r="B640" s="76"/>
      <c r="C640" s="76"/>
      <c r="D640" s="76"/>
      <c r="E640" s="76"/>
      <c r="F640" s="76"/>
      <c r="G640" s="76"/>
      <c r="H640" s="76"/>
      <c r="I640" s="76"/>
      <c r="J640" s="76"/>
      <c r="K640" s="76"/>
      <c r="L640" s="76"/>
      <c r="M640" s="76"/>
      <c r="N640" s="76"/>
      <c r="O640" s="76"/>
      <c r="P640" s="76"/>
    </row>
    <row r="641">
      <c r="A641" s="76"/>
      <c r="B641" s="76"/>
      <c r="C641" s="76"/>
      <c r="D641" s="76"/>
      <c r="E641" s="76"/>
      <c r="F641" s="76"/>
      <c r="G641" s="76"/>
      <c r="H641" s="76"/>
      <c r="I641" s="76"/>
      <c r="J641" s="76"/>
      <c r="K641" s="76"/>
      <c r="L641" s="76"/>
      <c r="M641" s="76"/>
      <c r="N641" s="76"/>
      <c r="O641" s="76"/>
      <c r="P641" s="76"/>
    </row>
    <row r="642">
      <c r="A642" s="76"/>
      <c r="B642" s="76"/>
      <c r="C642" s="76"/>
      <c r="D642" s="76"/>
      <c r="E642" s="76"/>
      <c r="F642" s="76"/>
      <c r="G642" s="76"/>
      <c r="H642" s="76"/>
      <c r="I642" s="76"/>
      <c r="J642" s="76"/>
      <c r="K642" s="76"/>
      <c r="L642" s="76"/>
      <c r="M642" s="76"/>
      <c r="N642" s="76"/>
      <c r="O642" s="76"/>
      <c r="P642" s="76"/>
    </row>
    <row r="643">
      <c r="A643" s="76"/>
      <c r="B643" s="76"/>
      <c r="C643" s="76"/>
      <c r="D643" s="76"/>
      <c r="E643" s="76"/>
      <c r="F643" s="76"/>
      <c r="G643" s="76"/>
      <c r="H643" s="76"/>
      <c r="I643" s="76"/>
      <c r="J643" s="76"/>
      <c r="K643" s="76"/>
      <c r="L643" s="76"/>
      <c r="M643" s="76"/>
      <c r="N643" s="76"/>
      <c r="O643" s="76"/>
      <c r="P643" s="76"/>
    </row>
    <row r="644">
      <c r="A644" s="76"/>
      <c r="B644" s="76"/>
      <c r="C644" s="76"/>
      <c r="D644" s="76"/>
      <c r="E644" s="76"/>
      <c r="F644" s="76"/>
      <c r="G644" s="76"/>
      <c r="H644" s="76"/>
      <c r="I644" s="76"/>
      <c r="J644" s="76"/>
      <c r="K644" s="76"/>
      <c r="L644" s="76"/>
      <c r="M644" s="76"/>
      <c r="N644" s="76"/>
      <c r="O644" s="76"/>
      <c r="P644" s="76"/>
    </row>
    <row r="645">
      <c r="A645" s="76"/>
      <c r="B645" s="76"/>
      <c r="C645" s="76"/>
      <c r="D645" s="76"/>
      <c r="E645" s="76"/>
      <c r="F645" s="76"/>
      <c r="G645" s="76"/>
      <c r="H645" s="76"/>
      <c r="I645" s="76"/>
      <c r="J645" s="76"/>
      <c r="K645" s="76"/>
      <c r="L645" s="76"/>
      <c r="M645" s="76"/>
      <c r="N645" s="76"/>
      <c r="O645" s="76"/>
      <c r="P645" s="76"/>
    </row>
    <row r="646">
      <c r="A646" s="76"/>
      <c r="B646" s="76"/>
      <c r="C646" s="76"/>
      <c r="D646" s="76"/>
      <c r="E646" s="76"/>
      <c r="F646" s="76"/>
      <c r="G646" s="76"/>
      <c r="H646" s="76"/>
      <c r="I646" s="76"/>
      <c r="J646" s="76"/>
      <c r="K646" s="76"/>
      <c r="L646" s="76"/>
      <c r="M646" s="76"/>
      <c r="N646" s="76"/>
      <c r="O646" s="76"/>
      <c r="P646" s="76"/>
    </row>
    <row r="647">
      <c r="A647" s="76"/>
      <c r="B647" s="76"/>
      <c r="C647" s="76"/>
      <c r="D647" s="76"/>
      <c r="E647" s="76"/>
      <c r="F647" s="76"/>
      <c r="G647" s="76"/>
      <c r="H647" s="76"/>
      <c r="I647" s="76"/>
      <c r="J647" s="76"/>
      <c r="K647" s="76"/>
      <c r="L647" s="76"/>
      <c r="M647" s="76"/>
      <c r="N647" s="76"/>
      <c r="O647" s="76"/>
      <c r="P647" s="76"/>
    </row>
    <row r="648">
      <c r="A648" s="76"/>
      <c r="B648" s="76"/>
      <c r="C648" s="76"/>
      <c r="D648" s="76"/>
      <c r="E648" s="76"/>
      <c r="F648" s="76"/>
      <c r="G648" s="76"/>
      <c r="H648" s="76"/>
      <c r="I648" s="76"/>
      <c r="J648" s="76"/>
      <c r="K648" s="76"/>
      <c r="L648" s="76"/>
      <c r="M648" s="76"/>
      <c r="N648" s="76"/>
      <c r="O648" s="76"/>
      <c r="P648" s="76"/>
    </row>
    <row r="649">
      <c r="A649" s="76"/>
      <c r="B649" s="76"/>
      <c r="C649" s="76"/>
      <c r="D649" s="76"/>
      <c r="E649" s="76"/>
      <c r="F649" s="76"/>
      <c r="G649" s="76"/>
      <c r="H649" s="76"/>
      <c r="I649" s="76"/>
      <c r="J649" s="76"/>
      <c r="K649" s="76"/>
      <c r="L649" s="76"/>
      <c r="M649" s="76"/>
      <c r="N649" s="76"/>
      <c r="O649" s="76"/>
      <c r="P649" s="76"/>
    </row>
    <row r="650">
      <c r="A650" s="76"/>
      <c r="B650" s="76"/>
      <c r="C650" s="76"/>
      <c r="D650" s="76"/>
      <c r="E650" s="76"/>
      <c r="F650" s="76"/>
      <c r="G650" s="76"/>
      <c r="H650" s="76"/>
      <c r="I650" s="76"/>
      <c r="J650" s="76"/>
      <c r="K650" s="76"/>
      <c r="L650" s="76"/>
      <c r="M650" s="76"/>
      <c r="N650" s="76"/>
      <c r="O650" s="76"/>
      <c r="P650" s="76"/>
    </row>
    <row r="651">
      <c r="A651" s="76"/>
      <c r="B651" s="76"/>
      <c r="C651" s="76"/>
      <c r="D651" s="76"/>
      <c r="E651" s="76"/>
      <c r="F651" s="76"/>
      <c r="G651" s="76"/>
      <c r="H651" s="76"/>
      <c r="I651" s="76"/>
      <c r="J651" s="76"/>
      <c r="K651" s="76"/>
      <c r="L651" s="76"/>
      <c r="M651" s="76"/>
      <c r="N651" s="76"/>
      <c r="O651" s="76"/>
      <c r="P651" s="76"/>
    </row>
    <row r="652">
      <c r="A652" s="76"/>
      <c r="B652" s="76"/>
      <c r="C652" s="76"/>
      <c r="D652" s="76"/>
      <c r="E652" s="76"/>
      <c r="F652" s="76"/>
      <c r="G652" s="76"/>
      <c r="H652" s="76"/>
      <c r="I652" s="76"/>
      <c r="J652" s="76"/>
      <c r="K652" s="76"/>
      <c r="L652" s="76"/>
      <c r="M652" s="76"/>
      <c r="N652" s="76"/>
      <c r="O652" s="76"/>
      <c r="P652" s="76"/>
    </row>
    <row r="653">
      <c r="A653" s="76"/>
      <c r="B653" s="76"/>
      <c r="C653" s="76"/>
      <c r="D653" s="76"/>
      <c r="E653" s="76"/>
      <c r="F653" s="76"/>
      <c r="G653" s="76"/>
      <c r="H653" s="76"/>
      <c r="I653" s="76"/>
      <c r="J653" s="76"/>
      <c r="K653" s="76"/>
      <c r="L653" s="76"/>
      <c r="M653" s="76"/>
      <c r="N653" s="76"/>
      <c r="O653" s="76"/>
      <c r="P653" s="76"/>
    </row>
    <row r="654">
      <c r="A654" s="76"/>
      <c r="B654" s="76"/>
      <c r="C654" s="76"/>
      <c r="D654" s="76"/>
      <c r="E654" s="76"/>
      <c r="F654" s="76"/>
      <c r="G654" s="76"/>
      <c r="H654" s="76"/>
      <c r="I654" s="76"/>
      <c r="J654" s="76"/>
      <c r="K654" s="76"/>
      <c r="L654" s="76"/>
      <c r="M654" s="76"/>
      <c r="N654" s="76"/>
      <c r="O654" s="76"/>
      <c r="P654" s="76"/>
    </row>
    <row r="655">
      <c r="A655" s="76"/>
      <c r="B655" s="76"/>
      <c r="C655" s="76"/>
      <c r="D655" s="76"/>
      <c r="E655" s="76"/>
      <c r="F655" s="76"/>
      <c r="G655" s="76"/>
      <c r="H655" s="76"/>
      <c r="I655" s="76"/>
      <c r="J655" s="76"/>
      <c r="K655" s="76"/>
      <c r="L655" s="76"/>
      <c r="M655" s="76"/>
      <c r="N655" s="76"/>
      <c r="O655" s="76"/>
      <c r="P655" s="76"/>
    </row>
    <row r="656">
      <c r="A656" s="76"/>
      <c r="B656" s="76"/>
      <c r="C656" s="76"/>
      <c r="D656" s="76"/>
      <c r="E656" s="76"/>
      <c r="F656" s="76"/>
      <c r="G656" s="76"/>
      <c r="H656" s="76"/>
      <c r="I656" s="76"/>
      <c r="J656" s="76"/>
      <c r="K656" s="76"/>
      <c r="L656" s="76"/>
      <c r="M656" s="76"/>
      <c r="N656" s="76"/>
      <c r="O656" s="76"/>
      <c r="P656" s="76"/>
    </row>
    <row r="657">
      <c r="A657" s="76"/>
      <c r="B657" s="76"/>
      <c r="C657" s="76"/>
      <c r="D657" s="76"/>
      <c r="E657" s="76"/>
      <c r="F657" s="76"/>
      <c r="G657" s="76"/>
      <c r="H657" s="76"/>
      <c r="I657" s="76"/>
      <c r="J657" s="76"/>
      <c r="K657" s="76"/>
      <c r="L657" s="76"/>
      <c r="M657" s="76"/>
      <c r="N657" s="76"/>
      <c r="O657" s="76"/>
      <c r="P657" s="76"/>
    </row>
    <row r="658">
      <c r="A658" s="76"/>
      <c r="B658" s="76"/>
      <c r="C658" s="76"/>
      <c r="D658" s="76"/>
      <c r="E658" s="76"/>
      <c r="F658" s="76"/>
      <c r="G658" s="76"/>
      <c r="H658" s="76"/>
      <c r="I658" s="76"/>
      <c r="J658" s="76"/>
      <c r="K658" s="76"/>
      <c r="L658" s="76"/>
      <c r="M658" s="76"/>
      <c r="N658" s="76"/>
      <c r="O658" s="76"/>
      <c r="P658" s="76"/>
    </row>
    <row r="659">
      <c r="A659" s="76"/>
      <c r="B659" s="76"/>
      <c r="C659" s="76"/>
      <c r="D659" s="76"/>
      <c r="E659" s="76"/>
      <c r="F659" s="76"/>
      <c r="G659" s="76"/>
      <c r="H659" s="76"/>
      <c r="I659" s="76"/>
      <c r="J659" s="76"/>
      <c r="K659" s="76"/>
      <c r="L659" s="76"/>
      <c r="M659" s="76"/>
      <c r="N659" s="76"/>
      <c r="O659" s="76"/>
      <c r="P659" s="76"/>
    </row>
    <row r="660">
      <c r="A660" s="76"/>
      <c r="B660" s="76"/>
      <c r="C660" s="76"/>
      <c r="D660" s="76"/>
      <c r="E660" s="76"/>
      <c r="F660" s="76"/>
      <c r="G660" s="76"/>
      <c r="H660" s="76"/>
      <c r="I660" s="76"/>
      <c r="J660" s="76"/>
      <c r="K660" s="76"/>
      <c r="L660" s="76"/>
      <c r="M660" s="76"/>
      <c r="N660" s="76"/>
      <c r="O660" s="76"/>
      <c r="P660" s="76"/>
    </row>
    <row r="661">
      <c r="A661" s="76"/>
      <c r="B661" s="76"/>
      <c r="C661" s="76"/>
      <c r="D661" s="76"/>
      <c r="E661" s="76"/>
      <c r="F661" s="76"/>
      <c r="G661" s="76"/>
      <c r="H661" s="76"/>
      <c r="I661" s="76"/>
      <c r="J661" s="76"/>
      <c r="K661" s="76"/>
      <c r="L661" s="76"/>
      <c r="M661" s="76"/>
      <c r="N661" s="76"/>
      <c r="O661" s="76"/>
      <c r="P661" s="76"/>
    </row>
    <row r="662">
      <c r="A662" s="76"/>
      <c r="B662" s="76"/>
      <c r="C662" s="76"/>
      <c r="D662" s="76"/>
      <c r="E662" s="76"/>
      <c r="F662" s="76"/>
      <c r="G662" s="76"/>
      <c r="H662" s="76"/>
      <c r="I662" s="76"/>
      <c r="J662" s="76"/>
      <c r="K662" s="76"/>
      <c r="L662" s="76"/>
      <c r="M662" s="76"/>
      <c r="N662" s="76"/>
      <c r="O662" s="76"/>
      <c r="P662" s="76"/>
    </row>
    <row r="663">
      <c r="A663" s="76"/>
      <c r="B663" s="76"/>
      <c r="C663" s="76"/>
      <c r="D663" s="76"/>
      <c r="E663" s="76"/>
      <c r="F663" s="76"/>
      <c r="G663" s="76"/>
      <c r="H663" s="76"/>
      <c r="I663" s="76"/>
      <c r="J663" s="76"/>
      <c r="K663" s="76"/>
      <c r="L663" s="76"/>
      <c r="M663" s="76"/>
      <c r="N663" s="76"/>
      <c r="O663" s="76"/>
      <c r="P663" s="76"/>
    </row>
    <row r="664">
      <c r="A664" s="76"/>
      <c r="B664" s="76"/>
      <c r="C664" s="76"/>
      <c r="D664" s="76"/>
      <c r="E664" s="76"/>
      <c r="F664" s="76"/>
      <c r="G664" s="76"/>
      <c r="H664" s="76"/>
      <c r="I664" s="76"/>
      <c r="J664" s="76"/>
      <c r="K664" s="76"/>
      <c r="L664" s="76"/>
      <c r="M664" s="76"/>
      <c r="N664" s="76"/>
      <c r="O664" s="76"/>
      <c r="P664" s="76"/>
    </row>
    <row r="665">
      <c r="A665" s="76"/>
      <c r="B665" s="76"/>
      <c r="C665" s="76"/>
      <c r="D665" s="76"/>
      <c r="E665" s="76"/>
      <c r="F665" s="76"/>
      <c r="G665" s="76"/>
      <c r="H665" s="76"/>
      <c r="I665" s="76"/>
      <c r="J665" s="76"/>
      <c r="K665" s="76"/>
      <c r="L665" s="76"/>
      <c r="M665" s="76"/>
      <c r="N665" s="76"/>
      <c r="O665" s="76"/>
      <c r="P665" s="76"/>
    </row>
    <row r="666">
      <c r="A666" s="76"/>
      <c r="B666" s="76"/>
      <c r="C666" s="76"/>
      <c r="D666" s="76"/>
      <c r="E666" s="76"/>
      <c r="F666" s="76"/>
      <c r="G666" s="76"/>
      <c r="H666" s="76"/>
      <c r="I666" s="76"/>
      <c r="J666" s="76"/>
      <c r="K666" s="76"/>
      <c r="L666" s="76"/>
      <c r="M666" s="76"/>
      <c r="N666" s="76"/>
      <c r="O666" s="76"/>
      <c r="P666" s="76"/>
    </row>
    <row r="667">
      <c r="A667" s="76"/>
      <c r="B667" s="76"/>
      <c r="C667" s="76"/>
      <c r="D667" s="76"/>
      <c r="E667" s="76"/>
      <c r="F667" s="76"/>
      <c r="G667" s="76"/>
      <c r="H667" s="76"/>
      <c r="I667" s="76"/>
      <c r="J667" s="76"/>
      <c r="K667" s="76"/>
      <c r="L667" s="76"/>
      <c r="M667" s="76"/>
      <c r="N667" s="76"/>
      <c r="O667" s="76"/>
      <c r="P667" s="76"/>
    </row>
    <row r="668">
      <c r="A668" s="76"/>
      <c r="B668" s="76"/>
      <c r="C668" s="76"/>
      <c r="D668" s="76"/>
      <c r="E668" s="76"/>
      <c r="F668" s="76"/>
      <c r="G668" s="76"/>
      <c r="H668" s="76"/>
      <c r="I668" s="76"/>
      <c r="J668" s="76"/>
      <c r="K668" s="76"/>
      <c r="L668" s="76"/>
      <c r="M668" s="76"/>
      <c r="N668" s="76"/>
      <c r="O668" s="76"/>
      <c r="P668" s="76"/>
    </row>
    <row r="669">
      <c r="A669" s="76"/>
      <c r="B669" s="76"/>
      <c r="C669" s="76"/>
      <c r="D669" s="76"/>
      <c r="E669" s="76"/>
      <c r="F669" s="76"/>
      <c r="G669" s="76"/>
      <c r="H669" s="76"/>
      <c r="I669" s="76"/>
      <c r="J669" s="76"/>
      <c r="K669" s="76"/>
      <c r="L669" s="76"/>
      <c r="M669" s="76"/>
      <c r="N669" s="76"/>
      <c r="O669" s="76"/>
      <c r="P669" s="76"/>
    </row>
    <row r="670">
      <c r="A670" s="76"/>
      <c r="B670" s="76"/>
      <c r="C670" s="76"/>
      <c r="D670" s="76"/>
      <c r="E670" s="76"/>
      <c r="F670" s="76"/>
      <c r="G670" s="76"/>
      <c r="H670" s="76"/>
      <c r="I670" s="76"/>
      <c r="J670" s="76"/>
      <c r="K670" s="76"/>
      <c r="L670" s="76"/>
      <c r="M670" s="76"/>
      <c r="N670" s="76"/>
      <c r="O670" s="76"/>
      <c r="P670" s="76"/>
    </row>
    <row r="671">
      <c r="A671" s="76"/>
      <c r="B671" s="76"/>
      <c r="C671" s="76"/>
      <c r="D671" s="76"/>
      <c r="E671" s="76"/>
      <c r="F671" s="76"/>
      <c r="G671" s="76"/>
      <c r="H671" s="76"/>
      <c r="I671" s="76"/>
      <c r="J671" s="76"/>
      <c r="K671" s="76"/>
      <c r="L671" s="76"/>
      <c r="M671" s="76"/>
      <c r="N671" s="76"/>
      <c r="O671" s="76"/>
      <c r="P671" s="76"/>
    </row>
    <row r="672">
      <c r="A672" s="76"/>
      <c r="B672" s="76"/>
      <c r="C672" s="76"/>
      <c r="D672" s="76"/>
      <c r="E672" s="76"/>
      <c r="F672" s="76"/>
      <c r="G672" s="76"/>
      <c r="H672" s="76"/>
      <c r="I672" s="76"/>
      <c r="J672" s="76"/>
      <c r="K672" s="76"/>
      <c r="L672" s="76"/>
      <c r="M672" s="76"/>
      <c r="N672" s="76"/>
      <c r="O672" s="76"/>
      <c r="P672" s="76"/>
    </row>
    <row r="673">
      <c r="A673" s="76"/>
      <c r="B673" s="76"/>
      <c r="C673" s="76"/>
      <c r="D673" s="76"/>
      <c r="E673" s="76"/>
      <c r="F673" s="76"/>
      <c r="G673" s="76"/>
      <c r="H673" s="76"/>
      <c r="I673" s="76"/>
      <c r="J673" s="76"/>
      <c r="K673" s="76"/>
      <c r="L673" s="76"/>
      <c r="M673" s="76"/>
      <c r="N673" s="76"/>
      <c r="O673" s="76"/>
      <c r="P673" s="76"/>
    </row>
    <row r="674">
      <c r="A674" s="76"/>
      <c r="B674" s="76"/>
      <c r="C674" s="76"/>
      <c r="D674" s="76"/>
      <c r="E674" s="76"/>
      <c r="F674" s="76"/>
      <c r="G674" s="76"/>
      <c r="H674" s="76"/>
      <c r="I674" s="76"/>
      <c r="J674" s="76"/>
      <c r="K674" s="76"/>
      <c r="L674" s="76"/>
      <c r="M674" s="76"/>
      <c r="N674" s="76"/>
      <c r="O674" s="76"/>
      <c r="P674" s="76"/>
    </row>
    <row r="675">
      <c r="A675" s="76"/>
      <c r="B675" s="76"/>
      <c r="C675" s="76"/>
      <c r="D675" s="76"/>
      <c r="E675" s="76"/>
      <c r="F675" s="76"/>
      <c r="G675" s="76"/>
      <c r="H675" s="76"/>
      <c r="I675" s="76"/>
      <c r="J675" s="76"/>
      <c r="K675" s="76"/>
      <c r="L675" s="76"/>
      <c r="M675" s="76"/>
      <c r="N675" s="76"/>
      <c r="O675" s="76"/>
      <c r="P675" s="76"/>
    </row>
    <row r="676">
      <c r="A676" s="76"/>
      <c r="B676" s="76"/>
      <c r="C676" s="76"/>
      <c r="D676" s="76"/>
      <c r="E676" s="76"/>
      <c r="F676" s="76"/>
      <c r="G676" s="76"/>
      <c r="H676" s="76"/>
      <c r="I676" s="76"/>
      <c r="J676" s="76"/>
      <c r="K676" s="76"/>
      <c r="L676" s="76"/>
      <c r="M676" s="76"/>
      <c r="N676" s="76"/>
      <c r="O676" s="76"/>
      <c r="P676" s="76"/>
    </row>
    <row r="677">
      <c r="A677" s="76"/>
      <c r="B677" s="76"/>
      <c r="C677" s="76"/>
      <c r="D677" s="76"/>
      <c r="E677" s="76"/>
      <c r="F677" s="76"/>
      <c r="G677" s="76"/>
      <c r="H677" s="76"/>
      <c r="I677" s="76"/>
      <c r="J677" s="76"/>
      <c r="K677" s="76"/>
      <c r="L677" s="76"/>
      <c r="M677" s="76"/>
      <c r="N677" s="76"/>
      <c r="O677" s="76"/>
      <c r="P677" s="76"/>
    </row>
    <row r="678">
      <c r="A678" s="76"/>
      <c r="B678" s="76"/>
      <c r="C678" s="76"/>
      <c r="D678" s="76"/>
      <c r="E678" s="76"/>
      <c r="F678" s="76"/>
      <c r="G678" s="76"/>
      <c r="H678" s="76"/>
      <c r="I678" s="76"/>
      <c r="J678" s="76"/>
      <c r="K678" s="76"/>
      <c r="L678" s="76"/>
      <c r="M678" s="76"/>
      <c r="N678" s="76"/>
      <c r="O678" s="76"/>
      <c r="P678" s="76"/>
    </row>
    <row r="679">
      <c r="A679" s="76"/>
      <c r="B679" s="76"/>
      <c r="C679" s="76"/>
      <c r="D679" s="76"/>
      <c r="E679" s="76"/>
      <c r="F679" s="76"/>
      <c r="G679" s="76"/>
      <c r="H679" s="76"/>
      <c r="I679" s="76"/>
      <c r="J679" s="76"/>
      <c r="K679" s="76"/>
      <c r="L679" s="76"/>
      <c r="M679" s="76"/>
      <c r="N679" s="76"/>
      <c r="O679" s="76"/>
      <c r="P679" s="76"/>
    </row>
    <row r="680">
      <c r="A680" s="76"/>
      <c r="B680" s="76"/>
      <c r="C680" s="76"/>
      <c r="D680" s="76"/>
      <c r="E680" s="76"/>
      <c r="F680" s="76"/>
      <c r="G680" s="76"/>
      <c r="H680" s="76"/>
      <c r="I680" s="76"/>
      <c r="J680" s="76"/>
      <c r="K680" s="76"/>
      <c r="L680" s="76"/>
      <c r="M680" s="76"/>
      <c r="N680" s="76"/>
      <c r="O680" s="76"/>
      <c r="P680" s="76"/>
    </row>
    <row r="681">
      <c r="A681" s="76"/>
      <c r="B681" s="76"/>
      <c r="C681" s="76"/>
      <c r="D681" s="76"/>
      <c r="E681" s="76"/>
      <c r="F681" s="76"/>
      <c r="G681" s="76"/>
      <c r="H681" s="76"/>
      <c r="I681" s="76"/>
      <c r="J681" s="76"/>
      <c r="K681" s="76"/>
      <c r="L681" s="76"/>
      <c r="M681" s="76"/>
      <c r="N681" s="76"/>
      <c r="O681" s="76"/>
      <c r="P681" s="76"/>
    </row>
    <row r="682">
      <c r="A682" s="76"/>
      <c r="B682" s="76"/>
      <c r="C682" s="76"/>
      <c r="D682" s="76"/>
      <c r="E682" s="76"/>
      <c r="F682" s="76"/>
      <c r="G682" s="76"/>
      <c r="H682" s="76"/>
      <c r="I682" s="76"/>
      <c r="J682" s="76"/>
      <c r="K682" s="76"/>
      <c r="L682" s="76"/>
      <c r="M682" s="76"/>
      <c r="N682" s="76"/>
      <c r="O682" s="76"/>
      <c r="P682" s="76"/>
    </row>
    <row r="683">
      <c r="A683" s="76"/>
      <c r="B683" s="76"/>
      <c r="C683" s="76"/>
      <c r="D683" s="76"/>
      <c r="E683" s="76"/>
      <c r="F683" s="76"/>
      <c r="G683" s="76"/>
      <c r="H683" s="76"/>
      <c r="I683" s="76"/>
      <c r="J683" s="76"/>
      <c r="K683" s="76"/>
      <c r="L683" s="76"/>
      <c r="M683" s="76"/>
      <c r="N683" s="76"/>
      <c r="O683" s="76"/>
      <c r="P683" s="76"/>
    </row>
    <row r="684">
      <c r="A684" s="76"/>
      <c r="B684" s="76"/>
      <c r="C684" s="76"/>
      <c r="D684" s="76"/>
      <c r="E684" s="76"/>
      <c r="F684" s="76"/>
      <c r="G684" s="76"/>
      <c r="H684" s="76"/>
      <c r="I684" s="76"/>
      <c r="J684" s="76"/>
      <c r="K684" s="76"/>
      <c r="L684" s="76"/>
      <c r="M684" s="76"/>
      <c r="N684" s="76"/>
      <c r="O684" s="76"/>
      <c r="P684" s="76"/>
    </row>
    <row r="685">
      <c r="A685" s="76"/>
      <c r="B685" s="76"/>
      <c r="C685" s="76"/>
      <c r="D685" s="76"/>
      <c r="E685" s="76"/>
      <c r="F685" s="76"/>
      <c r="G685" s="76"/>
      <c r="H685" s="76"/>
      <c r="I685" s="76"/>
      <c r="J685" s="76"/>
      <c r="K685" s="76"/>
      <c r="L685" s="76"/>
      <c r="M685" s="76"/>
      <c r="N685" s="76"/>
      <c r="O685" s="76"/>
      <c r="P685" s="76"/>
    </row>
    <row r="686">
      <c r="A686" s="76"/>
      <c r="B686" s="76"/>
      <c r="C686" s="76"/>
      <c r="D686" s="76"/>
      <c r="E686" s="76"/>
      <c r="F686" s="76"/>
      <c r="G686" s="76"/>
      <c r="H686" s="76"/>
      <c r="I686" s="76"/>
      <c r="J686" s="76"/>
      <c r="K686" s="76"/>
      <c r="L686" s="76"/>
      <c r="M686" s="76"/>
      <c r="N686" s="76"/>
      <c r="O686" s="76"/>
      <c r="P686" s="76"/>
    </row>
    <row r="687">
      <c r="A687" s="76"/>
      <c r="B687" s="76"/>
      <c r="C687" s="76"/>
      <c r="D687" s="76"/>
      <c r="E687" s="76"/>
      <c r="F687" s="76"/>
      <c r="G687" s="76"/>
      <c r="H687" s="76"/>
      <c r="I687" s="76"/>
      <c r="J687" s="76"/>
      <c r="K687" s="76"/>
      <c r="L687" s="76"/>
      <c r="M687" s="76"/>
      <c r="N687" s="76"/>
      <c r="O687" s="76"/>
      <c r="P687" s="76"/>
    </row>
    <row r="688">
      <c r="A688" s="76"/>
      <c r="B688" s="76"/>
      <c r="C688" s="76"/>
      <c r="D688" s="76"/>
      <c r="E688" s="76"/>
      <c r="F688" s="76"/>
      <c r="G688" s="76"/>
      <c r="H688" s="76"/>
      <c r="I688" s="76"/>
      <c r="J688" s="76"/>
      <c r="K688" s="76"/>
      <c r="L688" s="76"/>
      <c r="M688" s="76"/>
      <c r="N688" s="76"/>
      <c r="O688" s="76"/>
      <c r="P688" s="76"/>
    </row>
    <row r="689">
      <c r="A689" s="76"/>
      <c r="B689" s="76"/>
      <c r="C689" s="76"/>
      <c r="D689" s="76"/>
      <c r="E689" s="76"/>
      <c r="F689" s="76"/>
      <c r="G689" s="76"/>
      <c r="H689" s="76"/>
      <c r="I689" s="76"/>
      <c r="J689" s="76"/>
      <c r="K689" s="76"/>
      <c r="L689" s="76"/>
      <c r="M689" s="76"/>
      <c r="N689" s="76"/>
      <c r="O689" s="76"/>
      <c r="P689" s="76"/>
    </row>
    <row r="690">
      <c r="A690" s="76"/>
      <c r="B690" s="76"/>
      <c r="C690" s="76"/>
      <c r="D690" s="76"/>
      <c r="E690" s="76"/>
      <c r="F690" s="76"/>
      <c r="G690" s="76"/>
      <c r="H690" s="76"/>
      <c r="I690" s="76"/>
      <c r="J690" s="76"/>
      <c r="K690" s="76"/>
      <c r="L690" s="76"/>
      <c r="M690" s="76"/>
      <c r="N690" s="76"/>
      <c r="O690" s="76"/>
      <c r="P690" s="76"/>
    </row>
    <row r="691">
      <c r="A691" s="76"/>
      <c r="B691" s="76"/>
      <c r="C691" s="76"/>
      <c r="D691" s="76"/>
      <c r="E691" s="76"/>
      <c r="F691" s="76"/>
      <c r="G691" s="76"/>
      <c r="H691" s="76"/>
      <c r="I691" s="76"/>
      <c r="J691" s="76"/>
      <c r="K691" s="76"/>
      <c r="L691" s="76"/>
      <c r="M691" s="76"/>
      <c r="N691" s="76"/>
      <c r="O691" s="76"/>
      <c r="P691" s="76"/>
    </row>
    <row r="692">
      <c r="A692" s="76"/>
      <c r="B692" s="76"/>
      <c r="C692" s="76"/>
      <c r="D692" s="76"/>
      <c r="E692" s="76"/>
      <c r="F692" s="76"/>
      <c r="G692" s="76"/>
      <c r="H692" s="76"/>
      <c r="I692" s="76"/>
      <c r="J692" s="76"/>
      <c r="K692" s="76"/>
      <c r="L692" s="76"/>
      <c r="M692" s="76"/>
      <c r="N692" s="76"/>
      <c r="O692" s="76"/>
      <c r="P692" s="76"/>
    </row>
    <row r="693">
      <c r="A693" s="76"/>
      <c r="B693" s="76"/>
      <c r="C693" s="76"/>
      <c r="D693" s="76"/>
      <c r="E693" s="76"/>
      <c r="F693" s="76"/>
      <c r="G693" s="76"/>
      <c r="H693" s="76"/>
      <c r="I693" s="76"/>
      <c r="J693" s="76"/>
      <c r="K693" s="76"/>
      <c r="L693" s="76"/>
      <c r="M693" s="76"/>
      <c r="N693" s="76"/>
      <c r="O693" s="76"/>
      <c r="P693" s="76"/>
    </row>
    <row r="694">
      <c r="A694" s="76"/>
      <c r="B694" s="76"/>
      <c r="C694" s="76"/>
      <c r="D694" s="76"/>
      <c r="E694" s="76"/>
      <c r="F694" s="76"/>
      <c r="G694" s="76"/>
      <c r="H694" s="76"/>
      <c r="I694" s="76"/>
      <c r="J694" s="76"/>
      <c r="K694" s="76"/>
      <c r="L694" s="76"/>
      <c r="M694" s="76"/>
      <c r="N694" s="76"/>
      <c r="O694" s="76"/>
      <c r="P694" s="76"/>
    </row>
    <row r="695">
      <c r="A695" s="76"/>
      <c r="B695" s="76"/>
      <c r="C695" s="76"/>
      <c r="D695" s="76"/>
      <c r="E695" s="76"/>
      <c r="F695" s="76"/>
      <c r="G695" s="76"/>
      <c r="H695" s="76"/>
      <c r="I695" s="76"/>
      <c r="J695" s="76"/>
      <c r="K695" s="76"/>
      <c r="L695" s="76"/>
      <c r="M695" s="76"/>
      <c r="N695" s="76"/>
      <c r="O695" s="76"/>
      <c r="P695" s="76"/>
    </row>
    <row r="696">
      <c r="A696" s="76"/>
      <c r="B696" s="76"/>
      <c r="C696" s="76"/>
      <c r="D696" s="76"/>
      <c r="E696" s="76"/>
      <c r="F696" s="76"/>
      <c r="G696" s="76"/>
      <c r="H696" s="76"/>
      <c r="I696" s="76"/>
      <c r="J696" s="76"/>
      <c r="K696" s="76"/>
      <c r="L696" s="76"/>
      <c r="M696" s="76"/>
      <c r="N696" s="76"/>
      <c r="O696" s="76"/>
      <c r="P696" s="76"/>
    </row>
    <row r="697">
      <c r="A697" s="76"/>
      <c r="B697" s="76"/>
      <c r="C697" s="76"/>
      <c r="D697" s="76"/>
      <c r="E697" s="76"/>
      <c r="F697" s="76"/>
      <c r="G697" s="76"/>
      <c r="H697" s="76"/>
      <c r="I697" s="76"/>
      <c r="J697" s="76"/>
      <c r="K697" s="76"/>
      <c r="L697" s="76"/>
      <c r="M697" s="76"/>
      <c r="N697" s="76"/>
      <c r="O697" s="76"/>
      <c r="P697" s="76"/>
    </row>
    <row r="698">
      <c r="A698" s="76"/>
      <c r="B698" s="76"/>
      <c r="C698" s="76"/>
      <c r="D698" s="76"/>
      <c r="E698" s="76"/>
      <c r="F698" s="76"/>
      <c r="G698" s="76"/>
      <c r="H698" s="76"/>
      <c r="I698" s="76"/>
      <c r="J698" s="76"/>
      <c r="K698" s="76"/>
      <c r="L698" s="76"/>
      <c r="M698" s="76"/>
      <c r="N698" s="76"/>
      <c r="O698" s="76"/>
      <c r="P698" s="76"/>
    </row>
    <row r="699">
      <c r="A699" s="76"/>
      <c r="B699" s="76"/>
      <c r="C699" s="76"/>
      <c r="D699" s="76"/>
      <c r="E699" s="76"/>
      <c r="F699" s="76"/>
      <c r="G699" s="76"/>
      <c r="H699" s="76"/>
      <c r="I699" s="76"/>
      <c r="J699" s="76"/>
      <c r="K699" s="76"/>
      <c r="L699" s="76"/>
      <c r="M699" s="76"/>
      <c r="N699" s="76"/>
      <c r="O699" s="76"/>
      <c r="P699" s="76"/>
    </row>
    <row r="700">
      <c r="A700" s="76"/>
      <c r="B700" s="76"/>
      <c r="C700" s="76"/>
      <c r="D700" s="76"/>
      <c r="E700" s="76"/>
      <c r="F700" s="76"/>
      <c r="G700" s="76"/>
      <c r="H700" s="76"/>
      <c r="I700" s="76"/>
      <c r="J700" s="76"/>
      <c r="K700" s="76"/>
      <c r="L700" s="76"/>
      <c r="M700" s="76"/>
      <c r="N700" s="76"/>
      <c r="O700" s="76"/>
      <c r="P700" s="76"/>
    </row>
    <row r="701">
      <c r="A701" s="76"/>
      <c r="B701" s="76"/>
      <c r="C701" s="76"/>
      <c r="D701" s="76"/>
      <c r="E701" s="76"/>
      <c r="F701" s="76"/>
      <c r="G701" s="76"/>
      <c r="H701" s="76"/>
      <c r="I701" s="76"/>
      <c r="J701" s="76"/>
      <c r="K701" s="76"/>
      <c r="L701" s="76"/>
      <c r="M701" s="76"/>
      <c r="N701" s="76"/>
      <c r="O701" s="76"/>
      <c r="P701" s="76"/>
    </row>
    <row r="702">
      <c r="A702" s="76"/>
      <c r="B702" s="76"/>
      <c r="C702" s="76"/>
      <c r="D702" s="76"/>
      <c r="E702" s="76"/>
      <c r="F702" s="76"/>
      <c r="G702" s="76"/>
      <c r="H702" s="76"/>
      <c r="I702" s="76"/>
      <c r="J702" s="76"/>
      <c r="K702" s="76"/>
      <c r="L702" s="76"/>
      <c r="M702" s="76"/>
      <c r="N702" s="76"/>
      <c r="O702" s="76"/>
      <c r="P702" s="76"/>
    </row>
    <row r="703">
      <c r="A703" s="76"/>
      <c r="B703" s="76"/>
      <c r="C703" s="76"/>
      <c r="D703" s="76"/>
      <c r="E703" s="76"/>
      <c r="F703" s="76"/>
      <c r="G703" s="76"/>
      <c r="H703" s="76"/>
      <c r="I703" s="76"/>
      <c r="J703" s="76"/>
      <c r="K703" s="76"/>
      <c r="L703" s="76"/>
      <c r="M703" s="76"/>
      <c r="N703" s="76"/>
      <c r="O703" s="76"/>
      <c r="P703" s="76"/>
    </row>
    <row r="704">
      <c r="A704" s="76"/>
      <c r="B704" s="76"/>
      <c r="C704" s="76"/>
      <c r="D704" s="76"/>
      <c r="E704" s="76"/>
      <c r="F704" s="76"/>
      <c r="G704" s="76"/>
      <c r="H704" s="76"/>
      <c r="I704" s="76"/>
      <c r="J704" s="76"/>
      <c r="K704" s="76"/>
      <c r="L704" s="76"/>
      <c r="M704" s="76"/>
      <c r="N704" s="76"/>
      <c r="O704" s="76"/>
      <c r="P704" s="76"/>
    </row>
    <row r="705">
      <c r="A705" s="76"/>
      <c r="B705" s="76"/>
      <c r="C705" s="76"/>
      <c r="D705" s="76"/>
      <c r="E705" s="76"/>
      <c r="F705" s="76"/>
      <c r="G705" s="76"/>
      <c r="H705" s="76"/>
      <c r="I705" s="76"/>
      <c r="J705" s="76"/>
      <c r="K705" s="76"/>
      <c r="L705" s="76"/>
      <c r="M705" s="76"/>
      <c r="N705" s="76"/>
      <c r="O705" s="76"/>
      <c r="P705" s="76"/>
    </row>
    <row r="706">
      <c r="A706" s="76"/>
      <c r="B706" s="76"/>
      <c r="C706" s="76"/>
      <c r="D706" s="76"/>
      <c r="E706" s="76"/>
      <c r="F706" s="76"/>
      <c r="G706" s="76"/>
      <c r="H706" s="76"/>
      <c r="I706" s="76"/>
      <c r="J706" s="76"/>
      <c r="K706" s="76"/>
      <c r="L706" s="76"/>
      <c r="M706" s="76"/>
      <c r="N706" s="76"/>
      <c r="O706" s="76"/>
      <c r="P706" s="76"/>
    </row>
    <row r="707">
      <c r="A707" s="76"/>
      <c r="B707" s="76"/>
      <c r="C707" s="76"/>
      <c r="D707" s="76"/>
      <c r="E707" s="76"/>
      <c r="F707" s="76"/>
      <c r="G707" s="76"/>
      <c r="H707" s="76"/>
      <c r="I707" s="76"/>
      <c r="J707" s="76"/>
      <c r="K707" s="76"/>
      <c r="L707" s="76"/>
      <c r="M707" s="76"/>
      <c r="N707" s="76"/>
      <c r="O707" s="76"/>
      <c r="P707" s="76"/>
    </row>
    <row r="708">
      <c r="A708" s="76"/>
      <c r="B708" s="76"/>
      <c r="C708" s="76"/>
      <c r="D708" s="76"/>
      <c r="E708" s="76"/>
      <c r="F708" s="76"/>
      <c r="G708" s="76"/>
      <c r="H708" s="76"/>
      <c r="I708" s="76"/>
      <c r="J708" s="76"/>
      <c r="K708" s="76"/>
      <c r="L708" s="76"/>
      <c r="M708" s="76"/>
      <c r="N708" s="76"/>
      <c r="O708" s="76"/>
      <c r="P708" s="76"/>
    </row>
    <row r="709">
      <c r="A709" s="76"/>
      <c r="B709" s="76"/>
      <c r="C709" s="76"/>
      <c r="D709" s="76"/>
      <c r="E709" s="76"/>
      <c r="F709" s="76"/>
      <c r="G709" s="76"/>
      <c r="H709" s="76"/>
      <c r="I709" s="76"/>
      <c r="J709" s="76"/>
      <c r="K709" s="76"/>
      <c r="L709" s="76"/>
      <c r="M709" s="76"/>
      <c r="N709" s="76"/>
      <c r="O709" s="76"/>
      <c r="P709" s="76"/>
    </row>
    <row r="710">
      <c r="A710" s="76"/>
      <c r="B710" s="76"/>
      <c r="C710" s="76"/>
      <c r="D710" s="76"/>
      <c r="E710" s="76"/>
      <c r="F710" s="76"/>
      <c r="G710" s="76"/>
      <c r="H710" s="76"/>
      <c r="I710" s="76"/>
      <c r="J710" s="76"/>
      <c r="K710" s="76"/>
      <c r="L710" s="76"/>
      <c r="M710" s="76"/>
      <c r="N710" s="76"/>
      <c r="O710" s="76"/>
      <c r="P710" s="76"/>
    </row>
    <row r="711">
      <c r="A711" s="76"/>
      <c r="B711" s="76"/>
      <c r="C711" s="76"/>
      <c r="D711" s="76"/>
      <c r="E711" s="76"/>
      <c r="F711" s="76"/>
      <c r="G711" s="76"/>
      <c r="H711" s="76"/>
      <c r="I711" s="76"/>
      <c r="J711" s="76"/>
      <c r="K711" s="76"/>
      <c r="L711" s="76"/>
      <c r="M711" s="76"/>
      <c r="N711" s="76"/>
      <c r="O711" s="76"/>
      <c r="P711" s="76"/>
    </row>
    <row r="712">
      <c r="A712" s="76"/>
      <c r="B712" s="76"/>
      <c r="C712" s="76"/>
      <c r="D712" s="76"/>
      <c r="E712" s="76"/>
      <c r="F712" s="76"/>
      <c r="G712" s="76"/>
      <c r="H712" s="76"/>
      <c r="I712" s="76"/>
      <c r="J712" s="76"/>
      <c r="K712" s="76"/>
      <c r="L712" s="76"/>
      <c r="M712" s="76"/>
      <c r="N712" s="76"/>
      <c r="O712" s="76"/>
      <c r="P712" s="76"/>
    </row>
    <row r="713">
      <c r="A713" s="76"/>
      <c r="B713" s="76"/>
      <c r="C713" s="76"/>
      <c r="D713" s="76"/>
      <c r="E713" s="76"/>
      <c r="F713" s="76"/>
      <c r="G713" s="76"/>
      <c r="H713" s="76"/>
      <c r="I713" s="76"/>
      <c r="J713" s="76"/>
      <c r="K713" s="76"/>
      <c r="L713" s="76"/>
      <c r="M713" s="76"/>
      <c r="N713" s="76"/>
      <c r="O713" s="76"/>
      <c r="P713" s="76"/>
    </row>
    <row r="714">
      <c r="A714" s="76"/>
      <c r="B714" s="76"/>
      <c r="C714" s="76"/>
      <c r="D714" s="76"/>
      <c r="E714" s="76"/>
      <c r="F714" s="76"/>
      <c r="G714" s="76"/>
      <c r="H714" s="76"/>
      <c r="I714" s="76"/>
      <c r="J714" s="76"/>
      <c r="K714" s="76"/>
      <c r="L714" s="76"/>
      <c r="M714" s="76"/>
      <c r="N714" s="76"/>
      <c r="O714" s="76"/>
      <c r="P714" s="76"/>
    </row>
    <row r="715">
      <c r="A715" s="76"/>
      <c r="B715" s="76"/>
      <c r="C715" s="76"/>
      <c r="D715" s="76"/>
      <c r="E715" s="76"/>
      <c r="F715" s="76"/>
      <c r="G715" s="76"/>
      <c r="H715" s="76"/>
      <c r="I715" s="76"/>
      <c r="J715" s="76"/>
      <c r="K715" s="76"/>
      <c r="L715" s="76"/>
      <c r="M715" s="76"/>
      <c r="N715" s="76"/>
      <c r="O715" s="76"/>
      <c r="P715" s="76"/>
    </row>
    <row r="716">
      <c r="A716" s="76"/>
      <c r="B716" s="76"/>
      <c r="C716" s="76"/>
      <c r="D716" s="76"/>
      <c r="E716" s="76"/>
      <c r="F716" s="76"/>
      <c r="G716" s="76"/>
      <c r="H716" s="76"/>
      <c r="I716" s="76"/>
      <c r="J716" s="76"/>
      <c r="K716" s="76"/>
      <c r="L716" s="76"/>
      <c r="M716" s="76"/>
      <c r="N716" s="76"/>
      <c r="O716" s="76"/>
      <c r="P716" s="76"/>
    </row>
    <row r="717">
      <c r="A717" s="76"/>
      <c r="B717" s="76"/>
      <c r="C717" s="76"/>
      <c r="D717" s="76"/>
      <c r="E717" s="76"/>
      <c r="F717" s="76"/>
      <c r="G717" s="76"/>
      <c r="H717" s="76"/>
      <c r="I717" s="76"/>
      <c r="J717" s="76"/>
      <c r="K717" s="76"/>
      <c r="L717" s="76"/>
      <c r="M717" s="76"/>
      <c r="N717" s="76"/>
      <c r="O717" s="76"/>
      <c r="P717" s="76"/>
    </row>
    <row r="718">
      <c r="A718" s="76"/>
      <c r="B718" s="76"/>
      <c r="C718" s="76"/>
      <c r="D718" s="76"/>
      <c r="E718" s="76"/>
      <c r="F718" s="76"/>
      <c r="G718" s="76"/>
      <c r="H718" s="76"/>
      <c r="I718" s="76"/>
      <c r="J718" s="76"/>
      <c r="K718" s="76"/>
      <c r="L718" s="76"/>
      <c r="M718" s="76"/>
      <c r="N718" s="76"/>
      <c r="O718" s="76"/>
      <c r="P718" s="76"/>
    </row>
    <row r="719">
      <c r="A719" s="76"/>
      <c r="B719" s="76"/>
      <c r="C719" s="76"/>
      <c r="D719" s="76"/>
      <c r="E719" s="76"/>
      <c r="F719" s="76"/>
      <c r="G719" s="76"/>
      <c r="H719" s="76"/>
      <c r="I719" s="76"/>
      <c r="J719" s="76"/>
      <c r="K719" s="76"/>
      <c r="L719" s="76"/>
      <c r="M719" s="76"/>
      <c r="N719" s="76"/>
      <c r="O719" s="76"/>
      <c r="P719" s="76"/>
    </row>
    <row r="720">
      <c r="A720" s="76"/>
      <c r="B720" s="76"/>
      <c r="C720" s="76"/>
      <c r="D720" s="76"/>
      <c r="E720" s="76"/>
      <c r="F720" s="76"/>
      <c r="G720" s="76"/>
      <c r="H720" s="76"/>
      <c r="I720" s="76"/>
      <c r="J720" s="76"/>
      <c r="K720" s="76"/>
      <c r="L720" s="76"/>
      <c r="M720" s="76"/>
      <c r="N720" s="76"/>
      <c r="O720" s="76"/>
      <c r="P720" s="76"/>
    </row>
    <row r="721">
      <c r="A721" s="76"/>
      <c r="B721" s="76"/>
      <c r="C721" s="76"/>
      <c r="D721" s="76"/>
      <c r="E721" s="76"/>
      <c r="F721" s="76"/>
      <c r="G721" s="76"/>
      <c r="H721" s="76"/>
      <c r="I721" s="76"/>
      <c r="J721" s="76"/>
      <c r="K721" s="76"/>
      <c r="L721" s="76"/>
      <c r="M721" s="76"/>
      <c r="N721" s="76"/>
      <c r="O721" s="76"/>
      <c r="P721" s="76"/>
    </row>
    <row r="722">
      <c r="A722" s="76"/>
      <c r="B722" s="76"/>
      <c r="C722" s="76"/>
      <c r="D722" s="76"/>
      <c r="E722" s="76"/>
      <c r="F722" s="76"/>
      <c r="G722" s="76"/>
      <c r="H722" s="76"/>
      <c r="I722" s="76"/>
      <c r="J722" s="76"/>
      <c r="K722" s="76"/>
      <c r="L722" s="76"/>
      <c r="M722" s="76"/>
      <c r="N722" s="76"/>
      <c r="O722" s="76"/>
      <c r="P722" s="76"/>
    </row>
    <row r="723">
      <c r="A723" s="76"/>
      <c r="B723" s="76"/>
      <c r="C723" s="76"/>
      <c r="D723" s="76"/>
      <c r="E723" s="76"/>
      <c r="F723" s="76"/>
      <c r="G723" s="76"/>
      <c r="H723" s="76"/>
      <c r="I723" s="76"/>
      <c r="J723" s="76"/>
      <c r="K723" s="76"/>
      <c r="L723" s="76"/>
      <c r="M723" s="76"/>
      <c r="N723" s="76"/>
      <c r="O723" s="76"/>
      <c r="P723" s="76"/>
    </row>
    <row r="724">
      <c r="A724" s="76"/>
      <c r="B724" s="76"/>
      <c r="C724" s="76"/>
      <c r="D724" s="76"/>
      <c r="E724" s="76"/>
      <c r="F724" s="76"/>
      <c r="G724" s="76"/>
      <c r="H724" s="76"/>
      <c r="I724" s="76"/>
      <c r="J724" s="76"/>
      <c r="K724" s="76"/>
      <c r="L724" s="76"/>
      <c r="M724" s="76"/>
      <c r="N724" s="76"/>
      <c r="O724" s="76"/>
      <c r="P724" s="76"/>
    </row>
    <row r="725">
      <c r="A725" s="76"/>
      <c r="B725" s="76"/>
      <c r="C725" s="76"/>
      <c r="D725" s="76"/>
      <c r="E725" s="76"/>
      <c r="F725" s="76"/>
      <c r="G725" s="76"/>
      <c r="H725" s="76"/>
      <c r="I725" s="76"/>
      <c r="J725" s="76"/>
      <c r="K725" s="76"/>
      <c r="L725" s="76"/>
      <c r="M725" s="76"/>
      <c r="N725" s="76"/>
      <c r="O725" s="76"/>
      <c r="P725" s="76"/>
    </row>
    <row r="726">
      <c r="A726" s="76"/>
      <c r="B726" s="76"/>
      <c r="C726" s="76"/>
      <c r="D726" s="76"/>
      <c r="E726" s="76"/>
      <c r="F726" s="76"/>
      <c r="G726" s="76"/>
      <c r="H726" s="76"/>
      <c r="I726" s="76"/>
      <c r="J726" s="76"/>
      <c r="K726" s="76"/>
      <c r="L726" s="76"/>
      <c r="M726" s="76"/>
      <c r="N726" s="76"/>
      <c r="O726" s="76"/>
      <c r="P726" s="76"/>
    </row>
    <row r="727">
      <c r="A727" s="76"/>
      <c r="B727" s="76"/>
      <c r="C727" s="76"/>
      <c r="D727" s="76"/>
      <c r="E727" s="76"/>
      <c r="F727" s="76"/>
      <c r="G727" s="76"/>
      <c r="H727" s="76"/>
      <c r="I727" s="76"/>
      <c r="J727" s="76"/>
      <c r="K727" s="76"/>
      <c r="L727" s="76"/>
      <c r="M727" s="76"/>
      <c r="N727" s="76"/>
      <c r="O727" s="76"/>
      <c r="P727" s="76"/>
    </row>
    <row r="728">
      <c r="A728" s="76"/>
      <c r="B728" s="76"/>
      <c r="C728" s="76"/>
      <c r="D728" s="76"/>
      <c r="E728" s="76"/>
      <c r="F728" s="76"/>
      <c r="G728" s="76"/>
      <c r="H728" s="76"/>
      <c r="I728" s="76"/>
      <c r="J728" s="76"/>
      <c r="K728" s="76"/>
      <c r="L728" s="76"/>
      <c r="M728" s="76"/>
      <c r="N728" s="76"/>
      <c r="O728" s="76"/>
      <c r="P728" s="76"/>
    </row>
    <row r="729">
      <c r="A729" s="76"/>
      <c r="B729" s="76"/>
      <c r="C729" s="76"/>
      <c r="D729" s="76"/>
      <c r="E729" s="76"/>
      <c r="F729" s="76"/>
      <c r="G729" s="76"/>
      <c r="H729" s="76"/>
      <c r="I729" s="76"/>
      <c r="J729" s="76"/>
      <c r="K729" s="76"/>
      <c r="L729" s="76"/>
      <c r="M729" s="76"/>
      <c r="N729" s="76"/>
      <c r="O729" s="76"/>
      <c r="P729" s="76"/>
    </row>
    <row r="730">
      <c r="A730" s="76"/>
      <c r="B730" s="76"/>
      <c r="C730" s="76"/>
      <c r="D730" s="76"/>
      <c r="E730" s="76"/>
      <c r="F730" s="76"/>
      <c r="G730" s="76"/>
      <c r="H730" s="76"/>
      <c r="I730" s="76"/>
      <c r="J730" s="76"/>
      <c r="K730" s="76"/>
      <c r="L730" s="76"/>
      <c r="M730" s="76"/>
      <c r="N730" s="76"/>
      <c r="O730" s="76"/>
      <c r="P730" s="76"/>
    </row>
    <row r="731">
      <c r="A731" s="76"/>
      <c r="B731" s="76"/>
      <c r="C731" s="76"/>
      <c r="D731" s="76"/>
      <c r="E731" s="76"/>
      <c r="F731" s="76"/>
      <c r="G731" s="76"/>
      <c r="H731" s="76"/>
      <c r="I731" s="76"/>
      <c r="J731" s="76"/>
      <c r="K731" s="76"/>
      <c r="L731" s="76"/>
      <c r="M731" s="76"/>
      <c r="N731" s="76"/>
      <c r="O731" s="76"/>
      <c r="P731" s="76"/>
    </row>
    <row r="732">
      <c r="A732" s="76"/>
      <c r="B732" s="76"/>
      <c r="C732" s="76"/>
      <c r="D732" s="76"/>
      <c r="E732" s="76"/>
      <c r="F732" s="76"/>
      <c r="G732" s="76"/>
      <c r="H732" s="76"/>
      <c r="I732" s="76"/>
      <c r="J732" s="76"/>
      <c r="K732" s="76"/>
      <c r="L732" s="76"/>
      <c r="M732" s="76"/>
      <c r="N732" s="76"/>
      <c r="O732" s="76"/>
      <c r="P732" s="76"/>
    </row>
    <row r="733">
      <c r="A733" s="76"/>
      <c r="B733" s="76"/>
      <c r="C733" s="76"/>
      <c r="D733" s="76"/>
      <c r="E733" s="76"/>
      <c r="F733" s="76"/>
      <c r="G733" s="76"/>
      <c r="H733" s="76"/>
      <c r="I733" s="76"/>
      <c r="J733" s="76"/>
      <c r="K733" s="76"/>
      <c r="L733" s="76"/>
      <c r="M733" s="76"/>
      <c r="N733" s="76"/>
      <c r="O733" s="76"/>
      <c r="P733" s="76"/>
    </row>
    <row r="734">
      <c r="A734" s="76"/>
      <c r="B734" s="76"/>
      <c r="C734" s="76"/>
      <c r="D734" s="76"/>
      <c r="E734" s="76"/>
      <c r="F734" s="76"/>
      <c r="G734" s="76"/>
      <c r="H734" s="76"/>
      <c r="I734" s="76"/>
      <c r="J734" s="76"/>
      <c r="K734" s="76"/>
      <c r="L734" s="76"/>
      <c r="M734" s="76"/>
      <c r="N734" s="76"/>
      <c r="O734" s="76"/>
      <c r="P734" s="76"/>
    </row>
    <row r="735">
      <c r="A735" s="76"/>
      <c r="B735" s="76"/>
      <c r="C735" s="76"/>
      <c r="D735" s="76"/>
      <c r="E735" s="76"/>
      <c r="F735" s="76"/>
      <c r="G735" s="76"/>
      <c r="H735" s="76"/>
      <c r="I735" s="76"/>
      <c r="J735" s="76"/>
      <c r="K735" s="76"/>
      <c r="L735" s="76"/>
      <c r="M735" s="76"/>
      <c r="N735" s="76"/>
      <c r="O735" s="76"/>
      <c r="P735" s="76"/>
    </row>
    <row r="736">
      <c r="A736" s="76"/>
      <c r="B736" s="76"/>
      <c r="C736" s="76"/>
      <c r="D736" s="76"/>
      <c r="E736" s="76"/>
      <c r="F736" s="76"/>
      <c r="G736" s="76"/>
      <c r="H736" s="76"/>
      <c r="I736" s="76"/>
      <c r="J736" s="76"/>
      <c r="K736" s="76"/>
      <c r="L736" s="76"/>
      <c r="M736" s="76"/>
      <c r="N736" s="76"/>
      <c r="O736" s="76"/>
      <c r="P736" s="76"/>
    </row>
    <row r="737">
      <c r="A737" s="76"/>
      <c r="B737" s="76"/>
      <c r="C737" s="76"/>
      <c r="D737" s="76"/>
      <c r="E737" s="76"/>
      <c r="F737" s="76"/>
      <c r="G737" s="76"/>
      <c r="H737" s="76"/>
      <c r="I737" s="76"/>
      <c r="J737" s="76"/>
      <c r="K737" s="76"/>
      <c r="L737" s="76"/>
      <c r="M737" s="76"/>
      <c r="N737" s="76"/>
      <c r="O737" s="76"/>
      <c r="P737" s="76"/>
    </row>
    <row r="738">
      <c r="A738" s="76"/>
      <c r="B738" s="76"/>
      <c r="C738" s="76"/>
      <c r="D738" s="76"/>
      <c r="E738" s="76"/>
      <c r="F738" s="76"/>
      <c r="G738" s="76"/>
      <c r="H738" s="76"/>
      <c r="I738" s="76"/>
      <c r="J738" s="76"/>
      <c r="K738" s="76"/>
      <c r="L738" s="76"/>
      <c r="M738" s="76"/>
      <c r="N738" s="76"/>
      <c r="O738" s="76"/>
      <c r="P738" s="76"/>
    </row>
    <row r="739">
      <c r="A739" s="76"/>
      <c r="B739" s="76"/>
      <c r="C739" s="76"/>
      <c r="D739" s="76"/>
      <c r="E739" s="76"/>
      <c r="F739" s="76"/>
      <c r="G739" s="76"/>
      <c r="H739" s="76"/>
      <c r="I739" s="76"/>
      <c r="J739" s="76"/>
      <c r="K739" s="76"/>
      <c r="L739" s="76"/>
      <c r="M739" s="76"/>
      <c r="N739" s="76"/>
      <c r="O739" s="76"/>
      <c r="P739" s="76"/>
    </row>
    <row r="740">
      <c r="A740" s="76"/>
      <c r="B740" s="76"/>
      <c r="C740" s="76"/>
      <c r="D740" s="76"/>
      <c r="E740" s="76"/>
      <c r="F740" s="76"/>
      <c r="G740" s="76"/>
      <c r="H740" s="76"/>
      <c r="I740" s="76"/>
      <c r="J740" s="76"/>
      <c r="K740" s="76"/>
      <c r="L740" s="76"/>
      <c r="M740" s="76"/>
      <c r="N740" s="76"/>
      <c r="O740" s="76"/>
      <c r="P740" s="76"/>
    </row>
    <row r="741">
      <c r="A741" s="76"/>
      <c r="B741" s="76"/>
      <c r="C741" s="76"/>
      <c r="D741" s="76"/>
      <c r="E741" s="76"/>
      <c r="F741" s="76"/>
      <c r="G741" s="76"/>
      <c r="H741" s="76"/>
      <c r="I741" s="76"/>
      <c r="J741" s="76"/>
      <c r="K741" s="76"/>
      <c r="L741" s="76"/>
      <c r="M741" s="76"/>
      <c r="N741" s="76"/>
      <c r="O741" s="76"/>
      <c r="P741" s="76"/>
    </row>
    <row r="742">
      <c r="A742" s="76"/>
      <c r="B742" s="76"/>
      <c r="C742" s="76"/>
      <c r="D742" s="76"/>
      <c r="E742" s="76"/>
      <c r="F742" s="76"/>
      <c r="G742" s="76"/>
      <c r="H742" s="76"/>
      <c r="I742" s="76"/>
      <c r="J742" s="76"/>
      <c r="K742" s="76"/>
      <c r="L742" s="76"/>
      <c r="M742" s="76"/>
      <c r="N742" s="76"/>
      <c r="O742" s="76"/>
      <c r="P742" s="76"/>
    </row>
    <row r="743">
      <c r="A743" s="76"/>
      <c r="B743" s="76"/>
      <c r="C743" s="76"/>
      <c r="D743" s="76"/>
      <c r="E743" s="76"/>
      <c r="F743" s="76"/>
      <c r="G743" s="76"/>
      <c r="H743" s="76"/>
      <c r="I743" s="76"/>
      <c r="J743" s="76"/>
      <c r="K743" s="76"/>
      <c r="L743" s="76"/>
      <c r="M743" s="76"/>
      <c r="N743" s="76"/>
      <c r="O743" s="76"/>
      <c r="P743" s="76"/>
    </row>
    <row r="744">
      <c r="A744" s="76"/>
      <c r="B744" s="76"/>
      <c r="C744" s="76"/>
      <c r="D744" s="76"/>
      <c r="E744" s="76"/>
      <c r="F744" s="76"/>
      <c r="G744" s="76"/>
      <c r="H744" s="76"/>
      <c r="I744" s="76"/>
      <c r="J744" s="76"/>
      <c r="K744" s="76"/>
      <c r="L744" s="76"/>
      <c r="M744" s="76"/>
      <c r="N744" s="76"/>
      <c r="O744" s="76"/>
      <c r="P744" s="76"/>
    </row>
    <row r="745">
      <c r="A745" s="76"/>
      <c r="B745" s="76"/>
      <c r="C745" s="76"/>
      <c r="D745" s="76"/>
      <c r="E745" s="76"/>
      <c r="F745" s="76"/>
      <c r="G745" s="76"/>
      <c r="H745" s="76"/>
      <c r="I745" s="76"/>
      <c r="J745" s="76"/>
      <c r="K745" s="76"/>
      <c r="L745" s="76"/>
      <c r="M745" s="76"/>
      <c r="N745" s="76"/>
      <c r="O745" s="76"/>
      <c r="P745" s="76"/>
    </row>
    <row r="746">
      <c r="A746" s="76"/>
      <c r="B746" s="76"/>
      <c r="C746" s="76"/>
      <c r="D746" s="76"/>
      <c r="E746" s="76"/>
      <c r="F746" s="76"/>
      <c r="G746" s="76"/>
      <c r="H746" s="76"/>
      <c r="I746" s="76"/>
      <c r="J746" s="76"/>
      <c r="K746" s="76"/>
      <c r="L746" s="76"/>
      <c r="M746" s="76"/>
      <c r="N746" s="76"/>
      <c r="O746" s="76"/>
      <c r="P746" s="76"/>
    </row>
    <row r="747">
      <c r="A747" s="76"/>
      <c r="B747" s="76"/>
      <c r="C747" s="76"/>
      <c r="D747" s="76"/>
      <c r="E747" s="76"/>
      <c r="F747" s="76"/>
      <c r="G747" s="76"/>
      <c r="H747" s="76"/>
      <c r="I747" s="76"/>
      <c r="J747" s="76"/>
      <c r="K747" s="76"/>
      <c r="L747" s="76"/>
      <c r="M747" s="76"/>
      <c r="N747" s="76"/>
      <c r="O747" s="76"/>
      <c r="P747" s="76"/>
    </row>
    <row r="748">
      <c r="A748" s="76"/>
      <c r="B748" s="76"/>
      <c r="C748" s="76"/>
      <c r="D748" s="76"/>
      <c r="E748" s="76"/>
      <c r="F748" s="76"/>
      <c r="G748" s="76"/>
      <c r="H748" s="76"/>
      <c r="I748" s="76"/>
      <c r="J748" s="76"/>
      <c r="K748" s="76"/>
      <c r="L748" s="76"/>
      <c r="M748" s="76"/>
      <c r="N748" s="76"/>
      <c r="O748" s="76"/>
      <c r="P748" s="76"/>
    </row>
    <row r="749">
      <c r="A749" s="76"/>
      <c r="B749" s="76"/>
      <c r="C749" s="76"/>
      <c r="D749" s="76"/>
      <c r="E749" s="76"/>
      <c r="F749" s="76"/>
      <c r="G749" s="76"/>
      <c r="H749" s="76"/>
      <c r="I749" s="76"/>
      <c r="J749" s="76"/>
      <c r="K749" s="76"/>
      <c r="L749" s="76"/>
      <c r="M749" s="76"/>
      <c r="N749" s="76"/>
      <c r="O749" s="76"/>
      <c r="P749" s="76"/>
    </row>
    <row r="750">
      <c r="A750" s="76"/>
      <c r="B750" s="76"/>
      <c r="C750" s="76"/>
      <c r="D750" s="76"/>
      <c r="E750" s="76"/>
      <c r="F750" s="76"/>
      <c r="G750" s="76"/>
      <c r="H750" s="76"/>
      <c r="I750" s="76"/>
      <c r="J750" s="76"/>
      <c r="K750" s="76"/>
      <c r="L750" s="76"/>
      <c r="M750" s="76"/>
      <c r="N750" s="76"/>
      <c r="O750" s="76"/>
      <c r="P750" s="76"/>
    </row>
    <row r="751">
      <c r="A751" s="76"/>
      <c r="B751" s="76"/>
      <c r="C751" s="76"/>
      <c r="D751" s="76"/>
      <c r="E751" s="76"/>
      <c r="F751" s="76"/>
      <c r="G751" s="76"/>
      <c r="H751" s="76"/>
      <c r="I751" s="76"/>
      <c r="J751" s="76"/>
      <c r="K751" s="76"/>
      <c r="L751" s="76"/>
      <c r="M751" s="76"/>
      <c r="N751" s="76"/>
      <c r="O751" s="76"/>
      <c r="P751" s="76"/>
    </row>
    <row r="752">
      <c r="A752" s="76"/>
      <c r="B752" s="76"/>
      <c r="C752" s="76"/>
      <c r="D752" s="76"/>
      <c r="E752" s="76"/>
      <c r="F752" s="76"/>
      <c r="G752" s="76"/>
      <c r="H752" s="76"/>
      <c r="I752" s="76"/>
      <c r="J752" s="76"/>
      <c r="K752" s="76"/>
      <c r="L752" s="76"/>
      <c r="M752" s="76"/>
      <c r="N752" s="76"/>
      <c r="O752" s="76"/>
      <c r="P752" s="76"/>
    </row>
    <row r="753">
      <c r="A753" s="76"/>
      <c r="B753" s="76"/>
      <c r="C753" s="76"/>
      <c r="D753" s="76"/>
      <c r="E753" s="76"/>
      <c r="F753" s="76"/>
      <c r="G753" s="76"/>
      <c r="H753" s="76"/>
      <c r="I753" s="76"/>
      <c r="J753" s="76"/>
      <c r="K753" s="76"/>
      <c r="L753" s="76"/>
      <c r="M753" s="76"/>
      <c r="N753" s="76"/>
      <c r="O753" s="76"/>
      <c r="P753" s="76"/>
    </row>
    <row r="754">
      <c r="A754" s="76"/>
      <c r="B754" s="76"/>
      <c r="C754" s="76"/>
      <c r="D754" s="76"/>
      <c r="E754" s="76"/>
      <c r="F754" s="76"/>
      <c r="G754" s="76"/>
      <c r="H754" s="76"/>
      <c r="I754" s="76"/>
      <c r="J754" s="76"/>
      <c r="K754" s="76"/>
      <c r="L754" s="76"/>
      <c r="M754" s="76"/>
      <c r="N754" s="76"/>
      <c r="O754" s="76"/>
      <c r="P754" s="76"/>
    </row>
    <row r="755">
      <c r="A755" s="76"/>
      <c r="B755" s="76"/>
      <c r="C755" s="76"/>
      <c r="D755" s="76"/>
      <c r="E755" s="76"/>
      <c r="F755" s="76"/>
      <c r="G755" s="76"/>
      <c r="H755" s="76"/>
      <c r="I755" s="76"/>
      <c r="J755" s="76"/>
      <c r="K755" s="76"/>
      <c r="L755" s="76"/>
      <c r="M755" s="76"/>
      <c r="N755" s="76"/>
      <c r="O755" s="76"/>
      <c r="P755" s="76"/>
    </row>
    <row r="756">
      <c r="A756" s="76"/>
      <c r="B756" s="76"/>
      <c r="C756" s="76"/>
      <c r="D756" s="76"/>
      <c r="E756" s="76"/>
      <c r="F756" s="76"/>
      <c r="G756" s="76"/>
      <c r="H756" s="76"/>
      <c r="I756" s="76"/>
      <c r="J756" s="76"/>
      <c r="K756" s="76"/>
      <c r="L756" s="76"/>
      <c r="M756" s="76"/>
      <c r="N756" s="76"/>
      <c r="O756" s="76"/>
      <c r="P756" s="76"/>
    </row>
    <row r="757">
      <c r="A757" s="76"/>
      <c r="B757" s="76"/>
      <c r="C757" s="76"/>
      <c r="D757" s="76"/>
      <c r="E757" s="76"/>
      <c r="F757" s="76"/>
      <c r="G757" s="76"/>
      <c r="H757" s="76"/>
      <c r="I757" s="76"/>
      <c r="J757" s="76"/>
      <c r="K757" s="76"/>
      <c r="L757" s="76"/>
      <c r="M757" s="76"/>
      <c r="N757" s="76"/>
      <c r="O757" s="76"/>
      <c r="P757" s="76"/>
    </row>
    <row r="758">
      <c r="A758" s="76"/>
      <c r="B758" s="76"/>
      <c r="C758" s="76"/>
      <c r="D758" s="76"/>
      <c r="E758" s="76"/>
      <c r="F758" s="76"/>
      <c r="G758" s="76"/>
      <c r="H758" s="76"/>
      <c r="I758" s="76"/>
      <c r="J758" s="76"/>
      <c r="K758" s="76"/>
      <c r="L758" s="76"/>
      <c r="M758" s="76"/>
      <c r="N758" s="76"/>
      <c r="O758" s="76"/>
      <c r="P758" s="76"/>
    </row>
    <row r="759">
      <c r="A759" s="76"/>
      <c r="B759" s="76"/>
      <c r="C759" s="76"/>
      <c r="D759" s="76"/>
      <c r="E759" s="76"/>
      <c r="F759" s="76"/>
      <c r="G759" s="76"/>
      <c r="H759" s="76"/>
      <c r="I759" s="76"/>
      <c r="J759" s="76"/>
      <c r="K759" s="76"/>
      <c r="L759" s="76"/>
      <c r="M759" s="76"/>
      <c r="N759" s="76"/>
      <c r="O759" s="76"/>
      <c r="P759" s="76"/>
    </row>
    <row r="760">
      <c r="A760" s="76"/>
      <c r="B760" s="76"/>
      <c r="C760" s="76"/>
      <c r="D760" s="76"/>
      <c r="E760" s="76"/>
      <c r="F760" s="76"/>
      <c r="G760" s="76"/>
      <c r="H760" s="76"/>
      <c r="I760" s="76"/>
      <c r="J760" s="76"/>
      <c r="K760" s="76"/>
      <c r="L760" s="76"/>
      <c r="M760" s="76"/>
      <c r="N760" s="76"/>
      <c r="O760" s="76"/>
      <c r="P760" s="76"/>
    </row>
    <row r="761">
      <c r="A761" s="76"/>
      <c r="B761" s="76"/>
      <c r="C761" s="76"/>
      <c r="D761" s="76"/>
      <c r="E761" s="76"/>
      <c r="F761" s="76"/>
      <c r="G761" s="76"/>
      <c r="H761" s="76"/>
      <c r="I761" s="76"/>
      <c r="J761" s="76"/>
      <c r="K761" s="76"/>
      <c r="L761" s="76"/>
      <c r="M761" s="76"/>
      <c r="N761" s="76"/>
      <c r="O761" s="76"/>
      <c r="P761" s="76"/>
    </row>
    <row r="762">
      <c r="A762" s="76"/>
      <c r="B762" s="76"/>
      <c r="C762" s="76"/>
      <c r="D762" s="76"/>
      <c r="E762" s="76"/>
      <c r="F762" s="76"/>
      <c r="G762" s="76"/>
      <c r="H762" s="76"/>
      <c r="I762" s="76"/>
      <c r="J762" s="76"/>
      <c r="K762" s="76"/>
      <c r="L762" s="76"/>
      <c r="M762" s="76"/>
      <c r="N762" s="76"/>
      <c r="O762" s="76"/>
      <c r="P762" s="76"/>
    </row>
    <row r="763">
      <c r="A763" s="76"/>
      <c r="B763" s="76"/>
      <c r="C763" s="76"/>
      <c r="D763" s="76"/>
      <c r="E763" s="76"/>
      <c r="F763" s="76"/>
      <c r="G763" s="76"/>
      <c r="H763" s="76"/>
      <c r="I763" s="76"/>
      <c r="J763" s="76"/>
      <c r="K763" s="76"/>
      <c r="L763" s="76"/>
      <c r="M763" s="76"/>
      <c r="N763" s="76"/>
      <c r="O763" s="76"/>
      <c r="P763" s="76"/>
    </row>
    <row r="764">
      <c r="A764" s="76"/>
      <c r="B764" s="76"/>
      <c r="C764" s="76"/>
      <c r="D764" s="76"/>
      <c r="E764" s="76"/>
      <c r="F764" s="76"/>
      <c r="G764" s="76"/>
      <c r="H764" s="76"/>
      <c r="I764" s="76"/>
      <c r="J764" s="76"/>
      <c r="K764" s="76"/>
      <c r="L764" s="76"/>
      <c r="M764" s="76"/>
      <c r="N764" s="76"/>
      <c r="O764" s="76"/>
      <c r="P764" s="76"/>
    </row>
    <row r="765">
      <c r="A765" s="76"/>
      <c r="B765" s="76"/>
      <c r="C765" s="76"/>
      <c r="D765" s="76"/>
      <c r="E765" s="76"/>
      <c r="F765" s="76"/>
      <c r="G765" s="76"/>
      <c r="H765" s="76"/>
      <c r="I765" s="76"/>
      <c r="J765" s="76"/>
      <c r="K765" s="76"/>
      <c r="L765" s="76"/>
      <c r="M765" s="76"/>
      <c r="N765" s="76"/>
      <c r="O765" s="76"/>
      <c r="P765" s="76"/>
    </row>
    <row r="766">
      <c r="A766" s="76"/>
      <c r="B766" s="76"/>
      <c r="C766" s="76"/>
      <c r="D766" s="76"/>
      <c r="E766" s="76"/>
      <c r="F766" s="76"/>
      <c r="G766" s="76"/>
      <c r="H766" s="76"/>
      <c r="I766" s="76"/>
      <c r="J766" s="76"/>
      <c r="K766" s="76"/>
      <c r="L766" s="76"/>
      <c r="M766" s="76"/>
      <c r="N766" s="76"/>
      <c r="O766" s="76"/>
      <c r="P766" s="76"/>
    </row>
    <row r="767">
      <c r="A767" s="76"/>
      <c r="B767" s="76"/>
      <c r="C767" s="76"/>
      <c r="D767" s="76"/>
      <c r="E767" s="76"/>
      <c r="F767" s="76"/>
      <c r="G767" s="76"/>
      <c r="H767" s="76"/>
      <c r="I767" s="76"/>
      <c r="J767" s="76"/>
      <c r="K767" s="76"/>
      <c r="L767" s="76"/>
      <c r="M767" s="76"/>
      <c r="N767" s="76"/>
      <c r="O767" s="76"/>
      <c r="P767" s="76"/>
    </row>
    <row r="768">
      <c r="A768" s="76"/>
      <c r="B768" s="76"/>
      <c r="C768" s="76"/>
      <c r="D768" s="76"/>
      <c r="E768" s="76"/>
      <c r="F768" s="76"/>
      <c r="G768" s="76"/>
      <c r="H768" s="76"/>
      <c r="I768" s="76"/>
      <c r="J768" s="76"/>
      <c r="K768" s="76"/>
      <c r="L768" s="76"/>
      <c r="M768" s="76"/>
      <c r="N768" s="76"/>
      <c r="O768" s="76"/>
      <c r="P768" s="76"/>
    </row>
    <row r="769">
      <c r="A769" s="76"/>
      <c r="B769" s="76"/>
      <c r="C769" s="76"/>
      <c r="D769" s="76"/>
      <c r="E769" s="76"/>
      <c r="F769" s="76"/>
      <c r="G769" s="76"/>
      <c r="H769" s="76"/>
      <c r="I769" s="76"/>
      <c r="J769" s="76"/>
      <c r="K769" s="76"/>
      <c r="L769" s="76"/>
      <c r="M769" s="76"/>
      <c r="N769" s="76"/>
      <c r="O769" s="76"/>
      <c r="P769" s="76"/>
    </row>
    <row r="770">
      <c r="A770" s="76"/>
      <c r="B770" s="76"/>
      <c r="C770" s="76"/>
      <c r="D770" s="76"/>
      <c r="E770" s="76"/>
      <c r="F770" s="76"/>
      <c r="G770" s="76"/>
      <c r="H770" s="76"/>
      <c r="I770" s="76"/>
      <c r="J770" s="76"/>
      <c r="K770" s="76"/>
      <c r="L770" s="76"/>
      <c r="M770" s="76"/>
      <c r="N770" s="76"/>
      <c r="O770" s="76"/>
      <c r="P770" s="76"/>
    </row>
    <row r="771">
      <c r="A771" s="76"/>
      <c r="B771" s="76"/>
      <c r="C771" s="76"/>
      <c r="D771" s="76"/>
      <c r="E771" s="76"/>
      <c r="F771" s="76"/>
      <c r="G771" s="76"/>
      <c r="H771" s="76"/>
      <c r="I771" s="76"/>
      <c r="J771" s="76"/>
      <c r="K771" s="76"/>
      <c r="L771" s="76"/>
      <c r="M771" s="76"/>
      <c r="N771" s="76"/>
      <c r="O771" s="76"/>
      <c r="P771" s="76"/>
    </row>
    <row r="772">
      <c r="A772" s="76"/>
      <c r="B772" s="76"/>
      <c r="C772" s="76"/>
      <c r="D772" s="76"/>
      <c r="E772" s="76"/>
      <c r="F772" s="76"/>
      <c r="G772" s="76"/>
      <c r="H772" s="76"/>
      <c r="I772" s="76"/>
      <c r="J772" s="76"/>
      <c r="K772" s="76"/>
      <c r="L772" s="76"/>
      <c r="M772" s="76"/>
      <c r="N772" s="76"/>
      <c r="O772" s="76"/>
      <c r="P772" s="76"/>
    </row>
    <row r="773">
      <c r="A773" s="76"/>
      <c r="B773" s="76"/>
      <c r="C773" s="76"/>
      <c r="D773" s="76"/>
      <c r="E773" s="76"/>
      <c r="F773" s="76"/>
      <c r="G773" s="76"/>
      <c r="H773" s="76"/>
      <c r="I773" s="76"/>
      <c r="J773" s="76"/>
      <c r="K773" s="76"/>
      <c r="L773" s="76"/>
      <c r="M773" s="76"/>
      <c r="N773" s="76"/>
      <c r="O773" s="76"/>
      <c r="P773" s="76"/>
    </row>
    <row r="774">
      <c r="A774" s="76"/>
      <c r="B774" s="76"/>
      <c r="C774" s="76"/>
      <c r="D774" s="76"/>
      <c r="E774" s="76"/>
      <c r="F774" s="76"/>
      <c r="G774" s="76"/>
      <c r="H774" s="76"/>
      <c r="I774" s="76"/>
      <c r="J774" s="76"/>
      <c r="K774" s="76"/>
      <c r="L774" s="76"/>
      <c r="M774" s="76"/>
      <c r="N774" s="76"/>
      <c r="O774" s="76"/>
      <c r="P774" s="76"/>
    </row>
    <row r="775">
      <c r="A775" s="76"/>
      <c r="B775" s="76"/>
      <c r="C775" s="76"/>
      <c r="D775" s="76"/>
      <c r="E775" s="76"/>
      <c r="F775" s="76"/>
      <c r="G775" s="76"/>
      <c r="H775" s="76"/>
      <c r="I775" s="76"/>
      <c r="J775" s="76"/>
      <c r="K775" s="76"/>
      <c r="L775" s="76"/>
      <c r="M775" s="76"/>
      <c r="N775" s="76"/>
      <c r="O775" s="76"/>
      <c r="P775" s="76"/>
    </row>
    <row r="776">
      <c r="A776" s="76"/>
      <c r="B776" s="76"/>
      <c r="C776" s="76"/>
      <c r="D776" s="76"/>
      <c r="E776" s="76"/>
      <c r="F776" s="76"/>
      <c r="G776" s="76"/>
      <c r="H776" s="76"/>
      <c r="I776" s="76"/>
      <c r="J776" s="76"/>
      <c r="K776" s="76"/>
      <c r="L776" s="76"/>
      <c r="M776" s="76"/>
      <c r="N776" s="76"/>
      <c r="O776" s="76"/>
      <c r="P776" s="76"/>
    </row>
    <row r="777">
      <c r="A777" s="76"/>
      <c r="B777" s="76"/>
      <c r="C777" s="76"/>
      <c r="D777" s="76"/>
      <c r="E777" s="76"/>
      <c r="F777" s="76"/>
      <c r="G777" s="76"/>
      <c r="H777" s="76"/>
      <c r="I777" s="76"/>
      <c r="J777" s="76"/>
      <c r="K777" s="76"/>
      <c r="L777" s="76"/>
      <c r="M777" s="76"/>
      <c r="N777" s="76"/>
      <c r="O777" s="76"/>
      <c r="P777" s="76"/>
    </row>
    <row r="778">
      <c r="A778" s="76"/>
      <c r="B778" s="76"/>
      <c r="C778" s="76"/>
      <c r="D778" s="76"/>
      <c r="E778" s="76"/>
      <c r="F778" s="76"/>
      <c r="G778" s="76"/>
      <c r="H778" s="76"/>
      <c r="I778" s="76"/>
      <c r="J778" s="76"/>
      <c r="K778" s="76"/>
      <c r="L778" s="76"/>
      <c r="M778" s="76"/>
      <c r="N778" s="76"/>
      <c r="O778" s="76"/>
      <c r="P778" s="76"/>
    </row>
    <row r="779">
      <c r="A779" s="76"/>
      <c r="B779" s="76"/>
      <c r="C779" s="76"/>
      <c r="D779" s="76"/>
      <c r="E779" s="76"/>
      <c r="F779" s="76"/>
      <c r="G779" s="76"/>
      <c r="H779" s="76"/>
      <c r="I779" s="76"/>
      <c r="J779" s="76"/>
      <c r="K779" s="76"/>
      <c r="L779" s="76"/>
      <c r="M779" s="76"/>
      <c r="N779" s="76"/>
      <c r="O779" s="76"/>
      <c r="P779" s="76"/>
    </row>
    <row r="780">
      <c r="A780" s="76"/>
      <c r="B780" s="76"/>
      <c r="C780" s="76"/>
      <c r="D780" s="76"/>
      <c r="E780" s="76"/>
      <c r="F780" s="76"/>
      <c r="G780" s="76"/>
      <c r="H780" s="76"/>
      <c r="I780" s="76"/>
      <c r="J780" s="76"/>
      <c r="K780" s="76"/>
      <c r="L780" s="76"/>
      <c r="M780" s="76"/>
      <c r="N780" s="76"/>
      <c r="O780" s="76"/>
      <c r="P780" s="76"/>
    </row>
    <row r="781">
      <c r="A781" s="76"/>
      <c r="B781" s="76"/>
      <c r="C781" s="76"/>
      <c r="D781" s="76"/>
      <c r="E781" s="76"/>
      <c r="F781" s="76"/>
      <c r="G781" s="76"/>
      <c r="H781" s="76"/>
      <c r="I781" s="76"/>
      <c r="J781" s="76"/>
      <c r="K781" s="76"/>
      <c r="L781" s="76"/>
      <c r="M781" s="76"/>
      <c r="N781" s="76"/>
      <c r="O781" s="76"/>
      <c r="P781" s="76"/>
    </row>
    <row r="782">
      <c r="A782" s="76"/>
      <c r="B782" s="76"/>
      <c r="C782" s="76"/>
      <c r="D782" s="76"/>
      <c r="E782" s="76"/>
      <c r="F782" s="76"/>
      <c r="G782" s="76"/>
      <c r="H782" s="76"/>
      <c r="I782" s="76"/>
      <c r="J782" s="76"/>
      <c r="K782" s="76"/>
      <c r="L782" s="76"/>
      <c r="M782" s="76"/>
      <c r="N782" s="76"/>
      <c r="O782" s="76"/>
      <c r="P782" s="76"/>
    </row>
    <row r="783">
      <c r="A783" s="76"/>
      <c r="B783" s="76"/>
      <c r="C783" s="76"/>
      <c r="D783" s="76"/>
      <c r="E783" s="76"/>
      <c r="F783" s="76"/>
      <c r="G783" s="76"/>
      <c r="H783" s="76"/>
      <c r="I783" s="76"/>
      <c r="J783" s="76"/>
      <c r="K783" s="76"/>
      <c r="L783" s="76"/>
      <c r="M783" s="76"/>
      <c r="N783" s="76"/>
      <c r="O783" s="76"/>
      <c r="P783" s="76"/>
    </row>
    <row r="784">
      <c r="A784" s="76"/>
      <c r="B784" s="76"/>
      <c r="C784" s="76"/>
      <c r="D784" s="76"/>
      <c r="E784" s="76"/>
      <c r="F784" s="76"/>
      <c r="G784" s="76"/>
      <c r="H784" s="76"/>
      <c r="I784" s="76"/>
      <c r="J784" s="76"/>
      <c r="K784" s="76"/>
      <c r="L784" s="76"/>
      <c r="M784" s="76"/>
      <c r="N784" s="76"/>
      <c r="O784" s="76"/>
      <c r="P784" s="76"/>
    </row>
    <row r="785">
      <c r="A785" s="76"/>
      <c r="B785" s="76"/>
      <c r="C785" s="76"/>
      <c r="D785" s="76"/>
      <c r="E785" s="76"/>
      <c r="F785" s="76"/>
      <c r="G785" s="76"/>
      <c r="H785" s="76"/>
      <c r="I785" s="76"/>
      <c r="J785" s="76"/>
      <c r="K785" s="76"/>
      <c r="L785" s="76"/>
      <c r="M785" s="76"/>
      <c r="N785" s="76"/>
      <c r="O785" s="76"/>
      <c r="P785" s="76"/>
    </row>
    <row r="786">
      <c r="A786" s="76"/>
      <c r="B786" s="76"/>
      <c r="C786" s="76"/>
      <c r="D786" s="76"/>
      <c r="E786" s="76"/>
      <c r="F786" s="76"/>
      <c r="G786" s="76"/>
      <c r="H786" s="76"/>
      <c r="I786" s="76"/>
      <c r="J786" s="76"/>
      <c r="K786" s="76"/>
      <c r="L786" s="76"/>
      <c r="M786" s="76"/>
      <c r="N786" s="76"/>
      <c r="O786" s="76"/>
      <c r="P786" s="76"/>
    </row>
    <row r="787">
      <c r="A787" s="76"/>
      <c r="B787" s="76"/>
      <c r="C787" s="76"/>
      <c r="D787" s="76"/>
      <c r="E787" s="76"/>
      <c r="F787" s="76"/>
      <c r="G787" s="76"/>
      <c r="H787" s="76"/>
      <c r="I787" s="76"/>
      <c r="J787" s="76"/>
      <c r="K787" s="76"/>
      <c r="L787" s="76"/>
      <c r="M787" s="76"/>
      <c r="N787" s="76"/>
      <c r="O787" s="76"/>
      <c r="P787" s="76"/>
    </row>
    <row r="788">
      <c r="A788" s="76"/>
      <c r="B788" s="76"/>
      <c r="C788" s="76"/>
      <c r="D788" s="76"/>
      <c r="E788" s="76"/>
      <c r="F788" s="76"/>
      <c r="G788" s="76"/>
      <c r="H788" s="76"/>
      <c r="I788" s="76"/>
      <c r="J788" s="76"/>
      <c r="K788" s="76"/>
      <c r="L788" s="76"/>
      <c r="M788" s="76"/>
      <c r="N788" s="76"/>
      <c r="O788" s="76"/>
      <c r="P788" s="76"/>
    </row>
    <row r="789">
      <c r="A789" s="76"/>
      <c r="B789" s="76"/>
      <c r="C789" s="76"/>
      <c r="D789" s="76"/>
      <c r="E789" s="76"/>
      <c r="F789" s="76"/>
      <c r="G789" s="76"/>
      <c r="H789" s="76"/>
      <c r="I789" s="76"/>
      <c r="J789" s="76"/>
      <c r="K789" s="76"/>
      <c r="L789" s="76"/>
      <c r="M789" s="76"/>
      <c r="N789" s="76"/>
      <c r="O789" s="76"/>
      <c r="P789" s="76"/>
    </row>
    <row r="790">
      <c r="A790" s="76"/>
      <c r="B790" s="76"/>
      <c r="C790" s="76"/>
      <c r="D790" s="76"/>
      <c r="E790" s="76"/>
      <c r="F790" s="76"/>
      <c r="G790" s="76"/>
      <c r="H790" s="76"/>
      <c r="I790" s="76"/>
      <c r="J790" s="76"/>
      <c r="K790" s="76"/>
      <c r="L790" s="76"/>
      <c r="M790" s="76"/>
      <c r="N790" s="76"/>
      <c r="O790" s="76"/>
      <c r="P790" s="76"/>
    </row>
    <row r="791">
      <c r="A791" s="76"/>
      <c r="B791" s="76"/>
      <c r="C791" s="76"/>
      <c r="D791" s="76"/>
      <c r="E791" s="76"/>
      <c r="F791" s="76"/>
      <c r="G791" s="76"/>
      <c r="H791" s="76"/>
      <c r="I791" s="76"/>
      <c r="J791" s="76"/>
      <c r="K791" s="76"/>
      <c r="L791" s="76"/>
      <c r="M791" s="76"/>
      <c r="N791" s="76"/>
      <c r="O791" s="76"/>
      <c r="P791" s="76"/>
    </row>
    <row r="792">
      <c r="A792" s="76"/>
      <c r="B792" s="76"/>
      <c r="C792" s="76"/>
      <c r="D792" s="76"/>
      <c r="E792" s="76"/>
      <c r="F792" s="76"/>
      <c r="G792" s="76"/>
      <c r="H792" s="76"/>
      <c r="I792" s="76"/>
      <c r="J792" s="76"/>
      <c r="K792" s="76"/>
      <c r="L792" s="76"/>
      <c r="M792" s="76"/>
      <c r="N792" s="76"/>
      <c r="O792" s="76"/>
      <c r="P792" s="76"/>
    </row>
    <row r="793">
      <c r="A793" s="76"/>
      <c r="B793" s="76"/>
      <c r="C793" s="76"/>
      <c r="D793" s="76"/>
      <c r="E793" s="76"/>
      <c r="F793" s="76"/>
      <c r="G793" s="76"/>
      <c r="H793" s="76"/>
      <c r="I793" s="76"/>
      <c r="J793" s="76"/>
      <c r="K793" s="76"/>
      <c r="L793" s="76"/>
      <c r="M793" s="76"/>
      <c r="N793" s="76"/>
      <c r="O793" s="76"/>
      <c r="P793" s="76"/>
    </row>
    <row r="794">
      <c r="A794" s="76"/>
      <c r="B794" s="76"/>
      <c r="C794" s="76"/>
      <c r="D794" s="76"/>
      <c r="E794" s="76"/>
      <c r="F794" s="76"/>
      <c r="G794" s="76"/>
      <c r="H794" s="76"/>
      <c r="I794" s="76"/>
      <c r="J794" s="76"/>
      <c r="K794" s="76"/>
      <c r="L794" s="76"/>
      <c r="M794" s="76"/>
      <c r="N794" s="76"/>
      <c r="O794" s="76"/>
      <c r="P794" s="76"/>
    </row>
    <row r="795">
      <c r="A795" s="76"/>
      <c r="B795" s="76"/>
      <c r="C795" s="76"/>
      <c r="D795" s="76"/>
      <c r="E795" s="76"/>
      <c r="F795" s="76"/>
      <c r="G795" s="76"/>
      <c r="H795" s="76"/>
      <c r="I795" s="76"/>
      <c r="J795" s="76"/>
      <c r="K795" s="76"/>
      <c r="L795" s="76"/>
      <c r="M795" s="76"/>
      <c r="N795" s="76"/>
      <c r="O795" s="76"/>
      <c r="P795" s="76"/>
    </row>
    <row r="796">
      <c r="A796" s="76"/>
      <c r="B796" s="76"/>
      <c r="C796" s="76"/>
      <c r="D796" s="76"/>
      <c r="E796" s="76"/>
      <c r="F796" s="76"/>
      <c r="G796" s="76"/>
      <c r="H796" s="76"/>
      <c r="I796" s="76"/>
      <c r="J796" s="76"/>
      <c r="K796" s="76"/>
      <c r="L796" s="76"/>
      <c r="M796" s="76"/>
      <c r="N796" s="76"/>
      <c r="O796" s="76"/>
      <c r="P796" s="76"/>
    </row>
    <row r="797">
      <c r="A797" s="76"/>
      <c r="B797" s="76"/>
      <c r="C797" s="76"/>
      <c r="D797" s="76"/>
      <c r="E797" s="76"/>
      <c r="F797" s="76"/>
      <c r="G797" s="76"/>
      <c r="H797" s="76"/>
      <c r="I797" s="76"/>
      <c r="J797" s="76"/>
      <c r="K797" s="76"/>
      <c r="L797" s="76"/>
      <c r="M797" s="76"/>
      <c r="N797" s="76"/>
      <c r="O797" s="76"/>
      <c r="P797" s="76"/>
    </row>
    <row r="798">
      <c r="A798" s="76"/>
      <c r="B798" s="76"/>
      <c r="C798" s="76"/>
      <c r="D798" s="76"/>
      <c r="E798" s="76"/>
      <c r="F798" s="76"/>
      <c r="G798" s="76"/>
      <c r="H798" s="76"/>
      <c r="I798" s="76"/>
      <c r="J798" s="76"/>
      <c r="K798" s="76"/>
      <c r="L798" s="76"/>
      <c r="M798" s="76"/>
      <c r="N798" s="76"/>
      <c r="O798" s="76"/>
      <c r="P798" s="76"/>
    </row>
    <row r="799">
      <c r="A799" s="76"/>
      <c r="B799" s="76"/>
      <c r="C799" s="76"/>
      <c r="D799" s="76"/>
      <c r="E799" s="76"/>
      <c r="F799" s="76"/>
      <c r="G799" s="76"/>
      <c r="H799" s="76"/>
      <c r="I799" s="76"/>
      <c r="J799" s="76"/>
      <c r="K799" s="76"/>
      <c r="L799" s="76"/>
      <c r="M799" s="76"/>
      <c r="N799" s="76"/>
      <c r="O799" s="76"/>
      <c r="P799" s="76"/>
    </row>
    <row r="800">
      <c r="A800" s="76"/>
      <c r="B800" s="76"/>
      <c r="C800" s="76"/>
      <c r="D800" s="76"/>
      <c r="E800" s="76"/>
      <c r="F800" s="76"/>
      <c r="G800" s="76"/>
      <c r="H800" s="76"/>
      <c r="I800" s="76"/>
      <c r="J800" s="76"/>
      <c r="K800" s="76"/>
      <c r="L800" s="76"/>
      <c r="M800" s="76"/>
      <c r="N800" s="76"/>
      <c r="O800" s="76"/>
      <c r="P800" s="76"/>
    </row>
    <row r="801">
      <c r="A801" s="76"/>
      <c r="B801" s="76"/>
      <c r="C801" s="76"/>
      <c r="D801" s="76"/>
      <c r="E801" s="76"/>
      <c r="F801" s="76"/>
      <c r="G801" s="76"/>
      <c r="H801" s="76"/>
      <c r="I801" s="76"/>
      <c r="J801" s="76"/>
      <c r="K801" s="76"/>
      <c r="L801" s="76"/>
      <c r="M801" s="76"/>
      <c r="N801" s="76"/>
      <c r="O801" s="76"/>
      <c r="P801" s="76"/>
    </row>
    <row r="802">
      <c r="A802" s="76"/>
      <c r="B802" s="76"/>
      <c r="C802" s="76"/>
      <c r="D802" s="76"/>
      <c r="E802" s="76"/>
      <c r="F802" s="76"/>
      <c r="G802" s="76"/>
      <c r="H802" s="76"/>
      <c r="I802" s="76"/>
      <c r="J802" s="76"/>
      <c r="K802" s="76"/>
      <c r="L802" s="76"/>
      <c r="M802" s="76"/>
      <c r="N802" s="76"/>
      <c r="O802" s="76"/>
      <c r="P802" s="76"/>
    </row>
    <row r="803">
      <c r="A803" s="76"/>
      <c r="B803" s="76"/>
      <c r="C803" s="76"/>
      <c r="D803" s="76"/>
      <c r="E803" s="76"/>
      <c r="F803" s="76"/>
      <c r="G803" s="76"/>
      <c r="H803" s="76"/>
      <c r="I803" s="76"/>
      <c r="J803" s="76"/>
      <c r="K803" s="76"/>
      <c r="L803" s="76"/>
      <c r="M803" s="76"/>
      <c r="N803" s="76"/>
      <c r="O803" s="76"/>
      <c r="P803" s="76"/>
    </row>
    <row r="804">
      <c r="A804" s="76"/>
      <c r="B804" s="76"/>
      <c r="C804" s="76"/>
      <c r="D804" s="76"/>
      <c r="E804" s="76"/>
      <c r="F804" s="76"/>
      <c r="G804" s="76"/>
      <c r="H804" s="76"/>
      <c r="I804" s="76"/>
      <c r="J804" s="76"/>
      <c r="K804" s="76"/>
      <c r="L804" s="76"/>
      <c r="M804" s="76"/>
      <c r="N804" s="76"/>
      <c r="O804" s="76"/>
      <c r="P804" s="76"/>
    </row>
    <row r="805">
      <c r="A805" s="76"/>
      <c r="B805" s="76"/>
      <c r="C805" s="76"/>
      <c r="D805" s="76"/>
      <c r="E805" s="76"/>
      <c r="F805" s="76"/>
      <c r="G805" s="76"/>
      <c r="H805" s="76"/>
      <c r="I805" s="76"/>
      <c r="J805" s="76"/>
      <c r="K805" s="76"/>
      <c r="L805" s="76"/>
      <c r="M805" s="76"/>
      <c r="N805" s="76"/>
      <c r="O805" s="76"/>
      <c r="P805" s="76"/>
    </row>
    <row r="806">
      <c r="A806" s="76"/>
      <c r="B806" s="76"/>
      <c r="C806" s="76"/>
      <c r="D806" s="76"/>
      <c r="E806" s="76"/>
      <c r="F806" s="76"/>
      <c r="G806" s="76"/>
      <c r="H806" s="76"/>
      <c r="I806" s="76"/>
      <c r="J806" s="76"/>
      <c r="K806" s="76"/>
      <c r="L806" s="76"/>
      <c r="M806" s="76"/>
      <c r="N806" s="76"/>
      <c r="O806" s="76"/>
      <c r="P806" s="76"/>
    </row>
    <row r="807">
      <c r="A807" s="76"/>
      <c r="B807" s="76"/>
      <c r="C807" s="76"/>
      <c r="D807" s="76"/>
      <c r="E807" s="76"/>
      <c r="F807" s="76"/>
      <c r="G807" s="76"/>
      <c r="H807" s="76"/>
      <c r="I807" s="76"/>
      <c r="J807" s="76"/>
      <c r="K807" s="76"/>
      <c r="L807" s="76"/>
      <c r="M807" s="76"/>
      <c r="N807" s="76"/>
      <c r="O807" s="76"/>
      <c r="P807" s="76"/>
    </row>
    <row r="808">
      <c r="A808" s="76"/>
      <c r="B808" s="76"/>
      <c r="C808" s="76"/>
      <c r="D808" s="76"/>
      <c r="E808" s="76"/>
      <c r="F808" s="76"/>
      <c r="G808" s="76"/>
      <c r="H808" s="76"/>
      <c r="I808" s="76"/>
      <c r="J808" s="76"/>
      <c r="K808" s="76"/>
      <c r="L808" s="76"/>
      <c r="M808" s="76"/>
      <c r="N808" s="76"/>
      <c r="O808" s="76"/>
      <c r="P808" s="76"/>
    </row>
    <row r="809">
      <c r="A809" s="76"/>
      <c r="B809" s="76"/>
      <c r="C809" s="76"/>
      <c r="D809" s="76"/>
      <c r="E809" s="76"/>
      <c r="F809" s="76"/>
      <c r="G809" s="76"/>
      <c r="H809" s="76"/>
      <c r="I809" s="76"/>
      <c r="J809" s="76"/>
      <c r="K809" s="76"/>
      <c r="L809" s="76"/>
      <c r="M809" s="76"/>
      <c r="N809" s="76"/>
      <c r="O809" s="76"/>
      <c r="P809" s="76"/>
    </row>
    <row r="810">
      <c r="A810" s="76"/>
      <c r="B810" s="76"/>
      <c r="C810" s="76"/>
      <c r="D810" s="76"/>
      <c r="E810" s="76"/>
      <c r="F810" s="76"/>
      <c r="G810" s="76"/>
      <c r="H810" s="76"/>
      <c r="I810" s="76"/>
      <c r="J810" s="76"/>
      <c r="K810" s="76"/>
      <c r="L810" s="76"/>
      <c r="M810" s="76"/>
      <c r="N810" s="76"/>
      <c r="O810" s="76"/>
      <c r="P810" s="76"/>
    </row>
    <row r="811">
      <c r="A811" s="76"/>
      <c r="B811" s="76"/>
      <c r="C811" s="76"/>
      <c r="D811" s="76"/>
      <c r="E811" s="76"/>
      <c r="F811" s="76"/>
      <c r="G811" s="76"/>
      <c r="H811" s="76"/>
      <c r="I811" s="76"/>
      <c r="J811" s="76"/>
      <c r="K811" s="76"/>
      <c r="L811" s="76"/>
      <c r="M811" s="76"/>
      <c r="N811" s="76"/>
      <c r="O811" s="76"/>
      <c r="P811" s="76"/>
    </row>
    <row r="812">
      <c r="A812" s="76"/>
      <c r="B812" s="76"/>
      <c r="C812" s="76"/>
      <c r="D812" s="76"/>
      <c r="E812" s="76"/>
      <c r="F812" s="76"/>
      <c r="G812" s="76"/>
      <c r="H812" s="76"/>
      <c r="I812" s="76"/>
      <c r="J812" s="76"/>
      <c r="K812" s="76"/>
      <c r="L812" s="76"/>
      <c r="M812" s="76"/>
      <c r="N812" s="76"/>
      <c r="O812" s="76"/>
      <c r="P812" s="76"/>
    </row>
    <row r="813">
      <c r="A813" s="76"/>
      <c r="B813" s="76"/>
      <c r="C813" s="76"/>
      <c r="D813" s="76"/>
      <c r="E813" s="76"/>
      <c r="F813" s="76"/>
      <c r="G813" s="76"/>
      <c r="H813" s="76"/>
      <c r="I813" s="76"/>
      <c r="J813" s="76"/>
      <c r="K813" s="76"/>
      <c r="L813" s="76"/>
      <c r="M813" s="76"/>
      <c r="N813" s="76"/>
      <c r="O813" s="76"/>
      <c r="P813" s="76"/>
    </row>
    <row r="814">
      <c r="A814" s="76"/>
      <c r="B814" s="76"/>
      <c r="C814" s="76"/>
      <c r="D814" s="76"/>
      <c r="E814" s="76"/>
      <c r="F814" s="76"/>
      <c r="G814" s="76"/>
      <c r="H814" s="76"/>
      <c r="I814" s="76"/>
      <c r="J814" s="76"/>
      <c r="K814" s="76"/>
      <c r="L814" s="76"/>
      <c r="M814" s="76"/>
      <c r="N814" s="76"/>
      <c r="O814" s="76"/>
      <c r="P814" s="76"/>
    </row>
    <row r="815">
      <c r="A815" s="76"/>
      <c r="B815" s="76"/>
      <c r="C815" s="76"/>
      <c r="D815" s="76"/>
      <c r="E815" s="76"/>
      <c r="F815" s="76"/>
      <c r="G815" s="76"/>
      <c r="H815" s="76"/>
      <c r="I815" s="76"/>
      <c r="J815" s="76"/>
      <c r="K815" s="76"/>
      <c r="L815" s="76"/>
      <c r="M815" s="76"/>
      <c r="N815" s="76"/>
      <c r="O815" s="76"/>
      <c r="P815" s="76"/>
    </row>
    <row r="816">
      <c r="A816" s="76"/>
      <c r="B816" s="76"/>
      <c r="C816" s="76"/>
      <c r="D816" s="76"/>
      <c r="E816" s="76"/>
      <c r="F816" s="76"/>
      <c r="G816" s="76"/>
      <c r="H816" s="76"/>
      <c r="I816" s="76"/>
      <c r="J816" s="76"/>
      <c r="K816" s="76"/>
      <c r="L816" s="76"/>
      <c r="M816" s="76"/>
      <c r="N816" s="76"/>
      <c r="O816" s="76"/>
      <c r="P816" s="76"/>
    </row>
    <row r="817">
      <c r="A817" s="76"/>
      <c r="B817" s="76"/>
      <c r="C817" s="76"/>
      <c r="D817" s="76"/>
      <c r="E817" s="76"/>
      <c r="F817" s="76"/>
      <c r="G817" s="76"/>
      <c r="H817" s="76"/>
      <c r="I817" s="76"/>
      <c r="J817" s="76"/>
      <c r="K817" s="76"/>
      <c r="L817" s="76"/>
      <c r="M817" s="76"/>
      <c r="N817" s="76"/>
      <c r="O817" s="76"/>
      <c r="P817" s="76"/>
    </row>
    <row r="818">
      <c r="A818" s="76"/>
      <c r="B818" s="76"/>
      <c r="C818" s="76"/>
      <c r="D818" s="76"/>
      <c r="E818" s="76"/>
      <c r="F818" s="76"/>
      <c r="G818" s="76"/>
      <c r="H818" s="76"/>
      <c r="I818" s="76"/>
      <c r="J818" s="76"/>
      <c r="K818" s="76"/>
      <c r="L818" s="76"/>
      <c r="M818" s="76"/>
      <c r="N818" s="76"/>
      <c r="O818" s="76"/>
      <c r="P818" s="76"/>
    </row>
    <row r="819">
      <c r="A819" s="76"/>
      <c r="B819" s="76"/>
      <c r="C819" s="76"/>
      <c r="D819" s="76"/>
      <c r="E819" s="76"/>
      <c r="F819" s="76"/>
      <c r="G819" s="76"/>
      <c r="H819" s="76"/>
      <c r="I819" s="76"/>
      <c r="J819" s="76"/>
      <c r="K819" s="76"/>
      <c r="L819" s="76"/>
      <c r="M819" s="76"/>
      <c r="N819" s="76"/>
      <c r="O819" s="76"/>
      <c r="P819" s="76"/>
    </row>
    <row r="820">
      <c r="A820" s="76"/>
      <c r="B820" s="76"/>
      <c r="C820" s="76"/>
      <c r="D820" s="76"/>
      <c r="E820" s="76"/>
      <c r="F820" s="76"/>
      <c r="G820" s="76"/>
      <c r="H820" s="76"/>
      <c r="I820" s="76"/>
      <c r="J820" s="76"/>
      <c r="K820" s="76"/>
      <c r="L820" s="76"/>
      <c r="M820" s="76"/>
      <c r="N820" s="76"/>
      <c r="O820" s="76"/>
      <c r="P820" s="76"/>
    </row>
    <row r="821">
      <c r="A821" s="76"/>
      <c r="B821" s="76"/>
      <c r="C821" s="76"/>
      <c r="D821" s="76"/>
      <c r="E821" s="76"/>
      <c r="F821" s="76"/>
      <c r="G821" s="76"/>
      <c r="H821" s="76"/>
      <c r="I821" s="76"/>
      <c r="J821" s="76"/>
      <c r="K821" s="76"/>
      <c r="L821" s="76"/>
      <c r="M821" s="76"/>
      <c r="N821" s="76"/>
      <c r="O821" s="76"/>
      <c r="P821" s="76"/>
    </row>
    <row r="822">
      <c r="A822" s="76"/>
      <c r="B822" s="76"/>
      <c r="C822" s="76"/>
      <c r="D822" s="76"/>
      <c r="E822" s="76"/>
      <c r="F822" s="76"/>
      <c r="G822" s="76"/>
      <c r="H822" s="76"/>
      <c r="I822" s="76"/>
      <c r="J822" s="76"/>
      <c r="K822" s="76"/>
      <c r="L822" s="76"/>
      <c r="M822" s="76"/>
      <c r="N822" s="76"/>
      <c r="O822" s="76"/>
      <c r="P822" s="76"/>
    </row>
    <row r="823">
      <c r="A823" s="76"/>
      <c r="B823" s="76"/>
      <c r="C823" s="76"/>
      <c r="D823" s="76"/>
      <c r="E823" s="76"/>
      <c r="F823" s="76"/>
      <c r="G823" s="76"/>
      <c r="H823" s="76"/>
      <c r="I823" s="76"/>
      <c r="J823" s="76"/>
      <c r="K823" s="76"/>
      <c r="L823" s="76"/>
      <c r="M823" s="76"/>
      <c r="N823" s="76"/>
      <c r="O823" s="76"/>
      <c r="P823" s="76"/>
    </row>
    <row r="824">
      <c r="A824" s="76"/>
      <c r="B824" s="76"/>
      <c r="C824" s="76"/>
      <c r="D824" s="76"/>
      <c r="E824" s="76"/>
      <c r="F824" s="76"/>
      <c r="G824" s="76"/>
      <c r="H824" s="76"/>
      <c r="I824" s="76"/>
      <c r="J824" s="76"/>
      <c r="K824" s="76"/>
      <c r="L824" s="76"/>
      <c r="M824" s="76"/>
      <c r="N824" s="76"/>
      <c r="O824" s="76"/>
      <c r="P824" s="76"/>
    </row>
    <row r="825">
      <c r="A825" s="76"/>
      <c r="B825" s="76"/>
      <c r="C825" s="76"/>
      <c r="D825" s="76"/>
      <c r="E825" s="76"/>
      <c r="F825" s="76"/>
      <c r="G825" s="76"/>
      <c r="H825" s="76"/>
      <c r="I825" s="76"/>
      <c r="J825" s="76"/>
      <c r="K825" s="76"/>
      <c r="L825" s="76"/>
      <c r="M825" s="76"/>
      <c r="N825" s="76"/>
      <c r="O825" s="76"/>
      <c r="P825" s="76"/>
    </row>
    <row r="826">
      <c r="A826" s="76"/>
      <c r="B826" s="76"/>
      <c r="C826" s="76"/>
      <c r="D826" s="76"/>
      <c r="E826" s="76"/>
      <c r="F826" s="76"/>
      <c r="G826" s="76"/>
      <c r="H826" s="76"/>
      <c r="I826" s="76"/>
      <c r="J826" s="76"/>
      <c r="K826" s="76"/>
      <c r="L826" s="76"/>
      <c r="M826" s="76"/>
      <c r="N826" s="76"/>
      <c r="O826" s="76"/>
      <c r="P826" s="76"/>
    </row>
    <row r="827">
      <c r="A827" s="76"/>
      <c r="B827" s="76"/>
      <c r="C827" s="76"/>
      <c r="D827" s="76"/>
      <c r="E827" s="76"/>
      <c r="F827" s="76"/>
      <c r="G827" s="76"/>
      <c r="H827" s="76"/>
      <c r="I827" s="76"/>
      <c r="J827" s="76"/>
      <c r="K827" s="76"/>
      <c r="L827" s="76"/>
      <c r="M827" s="76"/>
      <c r="N827" s="76"/>
      <c r="O827" s="76"/>
      <c r="P827" s="76"/>
    </row>
    <row r="828">
      <c r="A828" s="76"/>
      <c r="B828" s="76"/>
      <c r="C828" s="76"/>
      <c r="D828" s="76"/>
      <c r="E828" s="76"/>
      <c r="F828" s="76"/>
      <c r="G828" s="76"/>
      <c r="H828" s="76"/>
      <c r="I828" s="76"/>
      <c r="J828" s="76"/>
      <c r="K828" s="76"/>
      <c r="L828" s="76"/>
      <c r="M828" s="76"/>
      <c r="N828" s="76"/>
      <c r="O828" s="76"/>
      <c r="P828" s="76"/>
    </row>
    <row r="829">
      <c r="A829" s="76"/>
      <c r="B829" s="76"/>
      <c r="C829" s="76"/>
      <c r="D829" s="76"/>
      <c r="E829" s="76"/>
      <c r="F829" s="76"/>
      <c r="G829" s="76"/>
      <c r="H829" s="76"/>
      <c r="I829" s="76"/>
      <c r="J829" s="76"/>
      <c r="K829" s="76"/>
      <c r="L829" s="76"/>
      <c r="M829" s="76"/>
      <c r="N829" s="76"/>
      <c r="O829" s="76"/>
      <c r="P829" s="76"/>
    </row>
    <row r="830">
      <c r="A830" s="76"/>
      <c r="B830" s="76"/>
      <c r="C830" s="76"/>
      <c r="D830" s="76"/>
      <c r="E830" s="76"/>
      <c r="F830" s="76"/>
      <c r="G830" s="76"/>
      <c r="H830" s="76"/>
      <c r="I830" s="76"/>
      <c r="J830" s="76"/>
      <c r="K830" s="76"/>
      <c r="L830" s="76"/>
      <c r="M830" s="76"/>
      <c r="N830" s="76"/>
      <c r="O830" s="76"/>
      <c r="P830" s="76"/>
    </row>
    <row r="831">
      <c r="A831" s="76"/>
      <c r="B831" s="76"/>
      <c r="C831" s="76"/>
      <c r="D831" s="76"/>
      <c r="E831" s="76"/>
      <c r="F831" s="76"/>
      <c r="G831" s="76"/>
      <c r="H831" s="76"/>
      <c r="I831" s="76"/>
      <c r="J831" s="76"/>
      <c r="K831" s="76"/>
      <c r="L831" s="76"/>
      <c r="M831" s="76"/>
      <c r="N831" s="76"/>
      <c r="O831" s="76"/>
      <c r="P831" s="76"/>
    </row>
    <row r="832">
      <c r="A832" s="76"/>
      <c r="B832" s="76"/>
      <c r="C832" s="76"/>
      <c r="D832" s="76"/>
      <c r="E832" s="76"/>
      <c r="F832" s="76"/>
      <c r="G832" s="76"/>
      <c r="H832" s="76"/>
      <c r="I832" s="76"/>
      <c r="J832" s="76"/>
      <c r="K832" s="76"/>
      <c r="L832" s="76"/>
      <c r="M832" s="76"/>
      <c r="N832" s="76"/>
      <c r="O832" s="76"/>
      <c r="P832" s="76"/>
    </row>
    <row r="833">
      <c r="A833" s="76"/>
      <c r="B833" s="76"/>
      <c r="C833" s="76"/>
      <c r="D833" s="76"/>
      <c r="E833" s="76"/>
      <c r="F833" s="76"/>
      <c r="G833" s="76"/>
      <c r="H833" s="76"/>
      <c r="I833" s="76"/>
      <c r="J833" s="76"/>
      <c r="K833" s="76"/>
      <c r="L833" s="76"/>
      <c r="M833" s="76"/>
      <c r="N833" s="76"/>
      <c r="O833" s="76"/>
      <c r="P833" s="76"/>
    </row>
    <row r="834">
      <c r="A834" s="76"/>
      <c r="B834" s="76"/>
      <c r="C834" s="76"/>
      <c r="D834" s="76"/>
      <c r="E834" s="76"/>
      <c r="F834" s="76"/>
      <c r="G834" s="76"/>
      <c r="H834" s="76"/>
      <c r="I834" s="76"/>
      <c r="J834" s="76"/>
      <c r="K834" s="76"/>
      <c r="L834" s="76"/>
      <c r="M834" s="76"/>
      <c r="N834" s="76"/>
      <c r="O834" s="76"/>
      <c r="P834" s="76"/>
    </row>
    <row r="835">
      <c r="A835" s="76"/>
      <c r="B835" s="76"/>
      <c r="C835" s="76"/>
      <c r="D835" s="76"/>
      <c r="E835" s="76"/>
      <c r="F835" s="76"/>
      <c r="G835" s="76"/>
      <c r="H835" s="76"/>
      <c r="I835" s="76"/>
      <c r="J835" s="76"/>
      <c r="K835" s="76"/>
      <c r="L835" s="76"/>
      <c r="M835" s="76"/>
      <c r="N835" s="76"/>
      <c r="O835" s="76"/>
      <c r="P835" s="76"/>
    </row>
    <row r="836">
      <c r="A836" s="76"/>
      <c r="B836" s="76"/>
      <c r="C836" s="76"/>
      <c r="D836" s="76"/>
      <c r="E836" s="76"/>
      <c r="F836" s="76"/>
      <c r="G836" s="76"/>
      <c r="H836" s="76"/>
      <c r="I836" s="76"/>
      <c r="J836" s="76"/>
      <c r="K836" s="76"/>
      <c r="L836" s="76"/>
      <c r="M836" s="76"/>
      <c r="N836" s="76"/>
      <c r="O836" s="76"/>
      <c r="P836" s="76"/>
    </row>
    <row r="837">
      <c r="A837" s="76"/>
      <c r="B837" s="76"/>
      <c r="C837" s="76"/>
      <c r="D837" s="76"/>
      <c r="E837" s="76"/>
      <c r="F837" s="76"/>
      <c r="G837" s="76"/>
      <c r="H837" s="76"/>
      <c r="I837" s="76"/>
      <c r="J837" s="76"/>
      <c r="K837" s="76"/>
      <c r="L837" s="76"/>
      <c r="M837" s="76"/>
      <c r="N837" s="76"/>
      <c r="O837" s="76"/>
      <c r="P837" s="76"/>
    </row>
    <row r="838">
      <c r="A838" s="76"/>
      <c r="B838" s="76"/>
      <c r="C838" s="76"/>
      <c r="D838" s="76"/>
      <c r="E838" s="76"/>
      <c r="F838" s="76"/>
      <c r="G838" s="76"/>
      <c r="H838" s="76"/>
      <c r="I838" s="76"/>
      <c r="J838" s="76"/>
      <c r="K838" s="76"/>
      <c r="L838" s="76"/>
      <c r="M838" s="76"/>
      <c r="N838" s="76"/>
      <c r="O838" s="76"/>
      <c r="P838" s="76"/>
    </row>
    <row r="839">
      <c r="A839" s="76"/>
      <c r="B839" s="76"/>
      <c r="C839" s="76"/>
      <c r="D839" s="76"/>
      <c r="E839" s="76"/>
      <c r="F839" s="76"/>
      <c r="G839" s="76"/>
      <c r="H839" s="76"/>
      <c r="I839" s="76"/>
      <c r="J839" s="76"/>
      <c r="K839" s="76"/>
      <c r="L839" s="76"/>
      <c r="M839" s="76"/>
      <c r="N839" s="76"/>
      <c r="O839" s="76"/>
      <c r="P839" s="76"/>
    </row>
    <row r="840">
      <c r="A840" s="76"/>
      <c r="B840" s="76"/>
      <c r="C840" s="76"/>
      <c r="D840" s="76"/>
      <c r="E840" s="76"/>
      <c r="F840" s="76"/>
      <c r="G840" s="76"/>
      <c r="H840" s="76"/>
      <c r="I840" s="76"/>
      <c r="J840" s="76"/>
      <c r="K840" s="76"/>
      <c r="L840" s="76"/>
      <c r="M840" s="76"/>
      <c r="N840" s="76"/>
      <c r="O840" s="76"/>
      <c r="P840" s="76"/>
    </row>
    <row r="841">
      <c r="A841" s="76"/>
      <c r="B841" s="76"/>
      <c r="C841" s="76"/>
      <c r="D841" s="76"/>
      <c r="E841" s="76"/>
      <c r="F841" s="76"/>
      <c r="G841" s="76"/>
      <c r="H841" s="76"/>
      <c r="I841" s="76"/>
      <c r="J841" s="76"/>
      <c r="K841" s="76"/>
      <c r="L841" s="76"/>
      <c r="M841" s="76"/>
      <c r="N841" s="76"/>
      <c r="O841" s="76"/>
      <c r="P841" s="76"/>
    </row>
    <row r="842">
      <c r="A842" s="76"/>
      <c r="B842" s="76"/>
      <c r="C842" s="76"/>
      <c r="D842" s="76"/>
      <c r="E842" s="76"/>
      <c r="F842" s="76"/>
      <c r="G842" s="76"/>
      <c r="H842" s="76"/>
      <c r="I842" s="76"/>
      <c r="J842" s="76"/>
      <c r="K842" s="76"/>
      <c r="L842" s="76"/>
      <c r="M842" s="76"/>
      <c r="N842" s="76"/>
      <c r="O842" s="76"/>
      <c r="P842" s="76"/>
    </row>
    <row r="843">
      <c r="A843" s="76"/>
      <c r="B843" s="76"/>
      <c r="C843" s="76"/>
      <c r="D843" s="76"/>
      <c r="E843" s="76"/>
      <c r="F843" s="76"/>
      <c r="G843" s="76"/>
      <c r="H843" s="76"/>
      <c r="I843" s="76"/>
      <c r="J843" s="76"/>
      <c r="K843" s="76"/>
      <c r="L843" s="76"/>
      <c r="M843" s="76"/>
      <c r="N843" s="76"/>
      <c r="O843" s="76"/>
      <c r="P843" s="76"/>
    </row>
    <row r="844">
      <c r="A844" s="76"/>
      <c r="B844" s="76"/>
      <c r="C844" s="76"/>
      <c r="D844" s="76"/>
      <c r="E844" s="76"/>
      <c r="F844" s="76"/>
      <c r="G844" s="76"/>
      <c r="H844" s="76"/>
      <c r="I844" s="76"/>
      <c r="J844" s="76"/>
      <c r="K844" s="76"/>
      <c r="L844" s="76"/>
      <c r="M844" s="76"/>
      <c r="N844" s="76"/>
      <c r="O844" s="76"/>
      <c r="P844" s="76"/>
    </row>
    <row r="845">
      <c r="A845" s="76"/>
      <c r="B845" s="76"/>
      <c r="C845" s="76"/>
      <c r="D845" s="76"/>
      <c r="E845" s="76"/>
      <c r="F845" s="76"/>
      <c r="G845" s="76"/>
      <c r="H845" s="76"/>
      <c r="I845" s="76"/>
      <c r="J845" s="76"/>
      <c r="K845" s="76"/>
      <c r="L845" s="76"/>
      <c r="M845" s="76"/>
      <c r="N845" s="76"/>
      <c r="O845" s="76"/>
      <c r="P845" s="76"/>
    </row>
    <row r="846">
      <c r="A846" s="76"/>
      <c r="B846" s="76"/>
      <c r="C846" s="76"/>
      <c r="D846" s="76"/>
      <c r="E846" s="76"/>
      <c r="F846" s="76"/>
      <c r="G846" s="76"/>
      <c r="H846" s="76"/>
      <c r="I846" s="76"/>
      <c r="J846" s="76"/>
      <c r="K846" s="76"/>
      <c r="L846" s="76"/>
      <c r="M846" s="76"/>
      <c r="N846" s="76"/>
      <c r="O846" s="76"/>
      <c r="P846" s="76"/>
    </row>
    <row r="847">
      <c r="A847" s="76"/>
      <c r="B847" s="76"/>
      <c r="C847" s="76"/>
      <c r="D847" s="76"/>
      <c r="E847" s="76"/>
      <c r="F847" s="76"/>
      <c r="G847" s="76"/>
      <c r="H847" s="76"/>
      <c r="I847" s="76"/>
      <c r="J847" s="76"/>
      <c r="K847" s="76"/>
      <c r="L847" s="76"/>
      <c r="M847" s="76"/>
      <c r="N847" s="76"/>
      <c r="O847" s="76"/>
      <c r="P847" s="76"/>
    </row>
    <row r="848">
      <c r="A848" s="76"/>
      <c r="B848" s="76"/>
      <c r="C848" s="76"/>
      <c r="D848" s="76"/>
      <c r="E848" s="76"/>
      <c r="F848" s="76"/>
      <c r="G848" s="76"/>
      <c r="H848" s="76"/>
      <c r="I848" s="76"/>
      <c r="J848" s="76"/>
      <c r="K848" s="76"/>
      <c r="L848" s="76"/>
      <c r="M848" s="76"/>
      <c r="N848" s="76"/>
      <c r="O848" s="76"/>
      <c r="P848" s="76"/>
    </row>
    <row r="849">
      <c r="A849" s="76"/>
      <c r="B849" s="76"/>
      <c r="C849" s="76"/>
      <c r="D849" s="76"/>
      <c r="E849" s="76"/>
      <c r="F849" s="76"/>
      <c r="G849" s="76"/>
      <c r="H849" s="76"/>
      <c r="I849" s="76"/>
      <c r="J849" s="76"/>
      <c r="K849" s="76"/>
      <c r="L849" s="76"/>
      <c r="M849" s="76"/>
      <c r="N849" s="76"/>
      <c r="O849" s="76"/>
      <c r="P849" s="76"/>
    </row>
    <row r="850">
      <c r="A850" s="76"/>
      <c r="B850" s="76"/>
      <c r="C850" s="76"/>
      <c r="D850" s="76"/>
      <c r="E850" s="76"/>
      <c r="F850" s="76"/>
      <c r="G850" s="76"/>
      <c r="H850" s="76"/>
      <c r="I850" s="76"/>
      <c r="J850" s="76"/>
      <c r="K850" s="76"/>
      <c r="L850" s="76"/>
      <c r="M850" s="76"/>
      <c r="N850" s="76"/>
      <c r="O850" s="76"/>
      <c r="P850" s="76"/>
    </row>
    <row r="851">
      <c r="A851" s="76"/>
      <c r="B851" s="76"/>
      <c r="C851" s="76"/>
      <c r="D851" s="76"/>
      <c r="E851" s="76"/>
      <c r="F851" s="76"/>
      <c r="G851" s="76"/>
      <c r="H851" s="76"/>
      <c r="I851" s="76"/>
      <c r="J851" s="76"/>
      <c r="K851" s="76"/>
      <c r="L851" s="76"/>
      <c r="M851" s="76"/>
      <c r="N851" s="76"/>
      <c r="O851" s="76"/>
      <c r="P851" s="76"/>
    </row>
    <row r="852">
      <c r="A852" s="76"/>
      <c r="B852" s="76"/>
      <c r="C852" s="76"/>
      <c r="D852" s="76"/>
      <c r="E852" s="76"/>
      <c r="F852" s="76"/>
      <c r="G852" s="76"/>
      <c r="H852" s="76"/>
      <c r="I852" s="76"/>
      <c r="J852" s="76"/>
      <c r="K852" s="76"/>
      <c r="L852" s="76"/>
      <c r="M852" s="76"/>
      <c r="N852" s="76"/>
      <c r="O852" s="76"/>
      <c r="P852" s="76"/>
    </row>
    <row r="853">
      <c r="A853" s="76"/>
      <c r="B853" s="76"/>
      <c r="C853" s="76"/>
      <c r="D853" s="76"/>
      <c r="E853" s="76"/>
      <c r="F853" s="76"/>
      <c r="G853" s="76"/>
      <c r="H853" s="76"/>
      <c r="I853" s="76"/>
      <c r="J853" s="76"/>
      <c r="K853" s="76"/>
      <c r="L853" s="76"/>
      <c r="M853" s="76"/>
      <c r="N853" s="76"/>
      <c r="O853" s="76"/>
      <c r="P853" s="76"/>
    </row>
    <row r="854">
      <c r="A854" s="76"/>
      <c r="B854" s="76"/>
      <c r="C854" s="76"/>
      <c r="D854" s="76"/>
      <c r="E854" s="76"/>
      <c r="F854" s="76"/>
      <c r="G854" s="76"/>
      <c r="H854" s="76"/>
      <c r="I854" s="76"/>
      <c r="J854" s="76"/>
      <c r="K854" s="76"/>
      <c r="L854" s="76"/>
      <c r="M854" s="76"/>
      <c r="N854" s="76"/>
      <c r="O854" s="76"/>
      <c r="P854" s="76"/>
    </row>
    <row r="855">
      <c r="A855" s="76"/>
      <c r="B855" s="76"/>
      <c r="C855" s="76"/>
      <c r="D855" s="76"/>
      <c r="E855" s="76"/>
      <c r="F855" s="76"/>
      <c r="G855" s="76"/>
      <c r="H855" s="76"/>
      <c r="I855" s="76"/>
      <c r="J855" s="76"/>
      <c r="K855" s="76"/>
      <c r="L855" s="76"/>
      <c r="M855" s="76"/>
      <c r="N855" s="76"/>
      <c r="O855" s="76"/>
      <c r="P855" s="76"/>
    </row>
    <row r="856">
      <c r="A856" s="76"/>
      <c r="B856" s="76"/>
      <c r="C856" s="76"/>
      <c r="D856" s="76"/>
      <c r="E856" s="76"/>
      <c r="F856" s="76"/>
      <c r="G856" s="76"/>
      <c r="H856" s="76"/>
      <c r="I856" s="76"/>
      <c r="J856" s="76"/>
      <c r="K856" s="76"/>
      <c r="L856" s="76"/>
      <c r="M856" s="76"/>
      <c r="N856" s="76"/>
      <c r="O856" s="76"/>
      <c r="P856" s="76"/>
    </row>
    <row r="857">
      <c r="A857" s="76"/>
      <c r="B857" s="76"/>
      <c r="C857" s="76"/>
      <c r="D857" s="76"/>
      <c r="E857" s="76"/>
      <c r="F857" s="76"/>
      <c r="G857" s="76"/>
      <c r="H857" s="76"/>
      <c r="I857" s="76"/>
      <c r="J857" s="76"/>
      <c r="K857" s="76"/>
      <c r="L857" s="76"/>
      <c r="M857" s="76"/>
      <c r="N857" s="76"/>
      <c r="O857" s="76"/>
      <c r="P857" s="76"/>
    </row>
    <row r="858">
      <c r="A858" s="76"/>
      <c r="B858" s="76"/>
      <c r="C858" s="76"/>
      <c r="D858" s="76"/>
      <c r="E858" s="76"/>
      <c r="F858" s="76"/>
      <c r="G858" s="76"/>
      <c r="H858" s="76"/>
      <c r="I858" s="76"/>
      <c r="J858" s="76"/>
      <c r="K858" s="76"/>
      <c r="L858" s="76"/>
      <c r="M858" s="76"/>
      <c r="N858" s="76"/>
      <c r="O858" s="76"/>
      <c r="P858" s="76"/>
    </row>
    <row r="859">
      <c r="A859" s="76"/>
      <c r="B859" s="76"/>
      <c r="C859" s="76"/>
      <c r="D859" s="76"/>
      <c r="E859" s="76"/>
      <c r="F859" s="76"/>
      <c r="G859" s="76"/>
      <c r="H859" s="76"/>
      <c r="I859" s="76"/>
      <c r="J859" s="76"/>
      <c r="K859" s="76"/>
      <c r="L859" s="76"/>
      <c r="M859" s="76"/>
      <c r="N859" s="76"/>
      <c r="O859" s="76"/>
      <c r="P859" s="76"/>
    </row>
    <row r="860">
      <c r="A860" s="76"/>
      <c r="B860" s="76"/>
      <c r="C860" s="76"/>
      <c r="D860" s="76"/>
      <c r="E860" s="76"/>
      <c r="F860" s="76"/>
      <c r="G860" s="76"/>
      <c r="H860" s="76"/>
      <c r="I860" s="76"/>
      <c r="J860" s="76"/>
      <c r="K860" s="76"/>
      <c r="L860" s="76"/>
      <c r="M860" s="76"/>
      <c r="N860" s="76"/>
      <c r="O860" s="76"/>
      <c r="P860" s="76"/>
    </row>
    <row r="861">
      <c r="A861" s="76"/>
      <c r="B861" s="76"/>
      <c r="C861" s="76"/>
      <c r="D861" s="76"/>
      <c r="E861" s="76"/>
      <c r="F861" s="76"/>
      <c r="G861" s="76"/>
      <c r="H861" s="76"/>
      <c r="I861" s="76"/>
      <c r="J861" s="76"/>
      <c r="K861" s="76"/>
      <c r="L861" s="76"/>
      <c r="M861" s="76"/>
      <c r="N861" s="76"/>
      <c r="O861" s="76"/>
      <c r="P861" s="76"/>
    </row>
    <row r="862">
      <c r="A862" s="76"/>
      <c r="B862" s="76"/>
      <c r="C862" s="76"/>
      <c r="D862" s="76"/>
      <c r="E862" s="76"/>
      <c r="F862" s="76"/>
      <c r="G862" s="76"/>
      <c r="H862" s="76"/>
      <c r="I862" s="76"/>
      <c r="J862" s="76"/>
      <c r="K862" s="76"/>
      <c r="L862" s="76"/>
      <c r="M862" s="76"/>
      <c r="N862" s="76"/>
      <c r="O862" s="76"/>
      <c r="P862" s="76"/>
    </row>
    <row r="863">
      <c r="A863" s="76"/>
      <c r="B863" s="76"/>
      <c r="C863" s="76"/>
      <c r="D863" s="76"/>
      <c r="E863" s="76"/>
      <c r="F863" s="76"/>
      <c r="G863" s="76"/>
      <c r="H863" s="76"/>
      <c r="I863" s="76"/>
      <c r="J863" s="76"/>
      <c r="K863" s="76"/>
      <c r="L863" s="76"/>
      <c r="M863" s="76"/>
      <c r="N863" s="76"/>
      <c r="O863" s="76"/>
      <c r="P863" s="76"/>
    </row>
    <row r="864">
      <c r="A864" s="76"/>
      <c r="B864" s="76"/>
      <c r="C864" s="76"/>
      <c r="D864" s="76"/>
      <c r="E864" s="76"/>
      <c r="F864" s="76"/>
      <c r="G864" s="76"/>
      <c r="H864" s="76"/>
      <c r="I864" s="76"/>
      <c r="J864" s="76"/>
      <c r="K864" s="76"/>
      <c r="L864" s="76"/>
      <c r="M864" s="76"/>
      <c r="N864" s="76"/>
      <c r="O864" s="76"/>
      <c r="P864" s="76"/>
    </row>
    <row r="865">
      <c r="A865" s="76"/>
      <c r="B865" s="76"/>
      <c r="C865" s="76"/>
      <c r="D865" s="76"/>
      <c r="E865" s="76"/>
      <c r="F865" s="76"/>
      <c r="G865" s="76"/>
      <c r="H865" s="76"/>
      <c r="I865" s="76"/>
      <c r="J865" s="76"/>
      <c r="K865" s="76"/>
      <c r="L865" s="76"/>
      <c r="M865" s="76"/>
      <c r="N865" s="76"/>
      <c r="O865" s="76"/>
      <c r="P865" s="76"/>
    </row>
    <row r="866">
      <c r="A866" s="76"/>
      <c r="B866" s="76"/>
      <c r="C866" s="76"/>
      <c r="D866" s="76"/>
      <c r="E866" s="76"/>
      <c r="F866" s="76"/>
      <c r="G866" s="76"/>
      <c r="H866" s="76"/>
      <c r="I866" s="76"/>
      <c r="J866" s="76"/>
      <c r="K866" s="76"/>
      <c r="L866" s="76"/>
      <c r="M866" s="76"/>
      <c r="N866" s="76"/>
      <c r="O866" s="76"/>
      <c r="P866" s="76"/>
    </row>
    <row r="867">
      <c r="A867" s="76"/>
      <c r="B867" s="76"/>
      <c r="C867" s="76"/>
      <c r="D867" s="76"/>
      <c r="E867" s="76"/>
      <c r="F867" s="76"/>
      <c r="G867" s="76"/>
      <c r="H867" s="76"/>
      <c r="I867" s="76"/>
      <c r="J867" s="76"/>
      <c r="K867" s="76"/>
      <c r="L867" s="76"/>
      <c r="M867" s="76"/>
      <c r="N867" s="76"/>
      <c r="O867" s="76"/>
      <c r="P867" s="76"/>
    </row>
    <row r="868">
      <c r="A868" s="76"/>
      <c r="B868" s="76"/>
      <c r="C868" s="76"/>
      <c r="D868" s="76"/>
      <c r="E868" s="76"/>
      <c r="F868" s="76"/>
      <c r="G868" s="76"/>
      <c r="H868" s="76"/>
      <c r="I868" s="76"/>
      <c r="J868" s="76"/>
      <c r="K868" s="76"/>
      <c r="L868" s="76"/>
      <c r="M868" s="76"/>
      <c r="N868" s="76"/>
      <c r="O868" s="76"/>
      <c r="P868" s="76"/>
    </row>
    <row r="869">
      <c r="A869" s="76"/>
      <c r="B869" s="76"/>
      <c r="C869" s="76"/>
      <c r="D869" s="76"/>
      <c r="E869" s="76"/>
      <c r="F869" s="76"/>
      <c r="G869" s="76"/>
      <c r="H869" s="76"/>
      <c r="I869" s="76"/>
      <c r="J869" s="76"/>
      <c r="K869" s="76"/>
      <c r="L869" s="76"/>
      <c r="M869" s="76"/>
      <c r="N869" s="76"/>
      <c r="O869" s="76"/>
      <c r="P869" s="76"/>
    </row>
    <row r="870">
      <c r="A870" s="76"/>
      <c r="B870" s="76"/>
      <c r="C870" s="76"/>
      <c r="D870" s="76"/>
      <c r="E870" s="76"/>
      <c r="F870" s="76"/>
      <c r="G870" s="76"/>
      <c r="H870" s="76"/>
      <c r="I870" s="76"/>
      <c r="J870" s="76"/>
      <c r="K870" s="76"/>
      <c r="L870" s="76"/>
      <c r="M870" s="76"/>
      <c r="N870" s="76"/>
      <c r="O870" s="76"/>
      <c r="P870" s="76"/>
    </row>
    <row r="871">
      <c r="A871" s="76"/>
      <c r="B871" s="76"/>
      <c r="C871" s="76"/>
      <c r="D871" s="76"/>
      <c r="E871" s="76"/>
      <c r="F871" s="76"/>
      <c r="G871" s="76"/>
      <c r="H871" s="76"/>
      <c r="I871" s="76"/>
      <c r="J871" s="76"/>
      <c r="K871" s="76"/>
      <c r="L871" s="76"/>
      <c r="M871" s="76"/>
      <c r="N871" s="76"/>
      <c r="O871" s="76"/>
      <c r="P871" s="76"/>
    </row>
    <row r="872">
      <c r="A872" s="76"/>
      <c r="B872" s="76"/>
      <c r="C872" s="76"/>
      <c r="D872" s="76"/>
      <c r="E872" s="76"/>
      <c r="F872" s="76"/>
      <c r="G872" s="76"/>
      <c r="H872" s="76"/>
      <c r="I872" s="76"/>
      <c r="J872" s="76"/>
      <c r="K872" s="76"/>
      <c r="L872" s="76"/>
      <c r="M872" s="76"/>
      <c r="N872" s="76"/>
      <c r="O872" s="76"/>
      <c r="P872" s="76"/>
    </row>
    <row r="873">
      <c r="A873" s="76"/>
      <c r="B873" s="76"/>
      <c r="C873" s="76"/>
      <c r="D873" s="76"/>
      <c r="E873" s="76"/>
      <c r="F873" s="76"/>
      <c r="G873" s="76"/>
      <c r="H873" s="76"/>
      <c r="I873" s="76"/>
      <c r="J873" s="76"/>
      <c r="K873" s="76"/>
      <c r="L873" s="76"/>
      <c r="M873" s="76"/>
      <c r="N873" s="76"/>
      <c r="O873" s="76"/>
      <c r="P873" s="76"/>
    </row>
    <row r="874">
      <c r="A874" s="76"/>
      <c r="B874" s="76"/>
      <c r="C874" s="76"/>
      <c r="D874" s="76"/>
      <c r="E874" s="76"/>
      <c r="F874" s="76"/>
      <c r="G874" s="76"/>
      <c r="H874" s="76"/>
      <c r="I874" s="76"/>
      <c r="J874" s="76"/>
      <c r="K874" s="76"/>
      <c r="L874" s="76"/>
      <c r="M874" s="76"/>
      <c r="N874" s="76"/>
      <c r="O874" s="76"/>
      <c r="P874" s="76"/>
    </row>
    <row r="875">
      <c r="A875" s="76"/>
      <c r="B875" s="76"/>
      <c r="C875" s="76"/>
      <c r="D875" s="76"/>
      <c r="E875" s="76"/>
      <c r="F875" s="76"/>
      <c r="G875" s="76"/>
      <c r="H875" s="76"/>
      <c r="I875" s="76"/>
      <c r="J875" s="76"/>
      <c r="K875" s="76"/>
      <c r="L875" s="76"/>
      <c r="M875" s="76"/>
      <c r="N875" s="76"/>
      <c r="O875" s="76"/>
      <c r="P875" s="76"/>
    </row>
    <row r="876">
      <c r="A876" s="76"/>
      <c r="B876" s="76"/>
      <c r="C876" s="76"/>
      <c r="D876" s="76"/>
      <c r="E876" s="76"/>
      <c r="F876" s="76"/>
      <c r="G876" s="76"/>
      <c r="H876" s="76"/>
      <c r="I876" s="76"/>
      <c r="J876" s="76"/>
      <c r="K876" s="76"/>
      <c r="L876" s="76"/>
      <c r="M876" s="76"/>
      <c r="N876" s="76"/>
      <c r="O876" s="76"/>
      <c r="P876" s="76"/>
    </row>
    <row r="877">
      <c r="A877" s="76"/>
      <c r="B877" s="76"/>
      <c r="C877" s="76"/>
      <c r="D877" s="76"/>
      <c r="E877" s="76"/>
      <c r="F877" s="76"/>
      <c r="G877" s="76"/>
      <c r="H877" s="76"/>
      <c r="I877" s="76"/>
      <c r="J877" s="76"/>
      <c r="K877" s="76"/>
      <c r="L877" s="76"/>
      <c r="M877" s="76"/>
      <c r="N877" s="76"/>
      <c r="O877" s="76"/>
      <c r="P877" s="76"/>
    </row>
    <row r="878">
      <c r="A878" s="76"/>
      <c r="B878" s="76"/>
      <c r="C878" s="76"/>
      <c r="D878" s="76"/>
      <c r="E878" s="76"/>
      <c r="F878" s="76"/>
      <c r="G878" s="76"/>
      <c r="H878" s="76"/>
      <c r="I878" s="76"/>
      <c r="J878" s="76"/>
      <c r="K878" s="76"/>
      <c r="L878" s="76"/>
      <c r="M878" s="76"/>
      <c r="N878" s="76"/>
      <c r="O878" s="76"/>
      <c r="P878" s="76"/>
    </row>
    <row r="879">
      <c r="A879" s="76"/>
      <c r="B879" s="76"/>
      <c r="C879" s="76"/>
      <c r="D879" s="76"/>
      <c r="E879" s="76"/>
      <c r="F879" s="76"/>
      <c r="G879" s="76"/>
      <c r="H879" s="76"/>
      <c r="I879" s="76"/>
      <c r="J879" s="76"/>
      <c r="K879" s="76"/>
      <c r="L879" s="76"/>
      <c r="M879" s="76"/>
      <c r="N879" s="76"/>
      <c r="O879" s="76"/>
      <c r="P879" s="76"/>
    </row>
    <row r="880">
      <c r="A880" s="76"/>
      <c r="B880" s="76"/>
      <c r="C880" s="76"/>
      <c r="D880" s="76"/>
      <c r="E880" s="76"/>
      <c r="F880" s="76"/>
      <c r="G880" s="76"/>
      <c r="H880" s="76"/>
      <c r="I880" s="76"/>
      <c r="J880" s="76"/>
      <c r="K880" s="76"/>
      <c r="L880" s="76"/>
      <c r="M880" s="76"/>
      <c r="N880" s="76"/>
      <c r="O880" s="76"/>
      <c r="P880" s="76"/>
    </row>
    <row r="881">
      <c r="A881" s="76"/>
      <c r="B881" s="76"/>
      <c r="C881" s="76"/>
      <c r="D881" s="76"/>
      <c r="E881" s="76"/>
      <c r="F881" s="76"/>
      <c r="G881" s="76"/>
      <c r="H881" s="76"/>
      <c r="I881" s="76"/>
      <c r="J881" s="76"/>
      <c r="K881" s="76"/>
      <c r="L881" s="76"/>
      <c r="M881" s="76"/>
      <c r="N881" s="76"/>
      <c r="O881" s="76"/>
      <c r="P881" s="76"/>
    </row>
    <row r="882">
      <c r="A882" s="76"/>
      <c r="B882" s="76"/>
      <c r="C882" s="76"/>
      <c r="D882" s="76"/>
      <c r="E882" s="76"/>
      <c r="F882" s="76"/>
      <c r="G882" s="76"/>
      <c r="H882" s="76"/>
      <c r="I882" s="76"/>
      <c r="J882" s="76"/>
      <c r="K882" s="76"/>
      <c r="L882" s="76"/>
      <c r="M882" s="76"/>
      <c r="N882" s="76"/>
      <c r="O882" s="76"/>
      <c r="P882" s="76"/>
    </row>
    <row r="883">
      <c r="A883" s="76"/>
      <c r="B883" s="76"/>
      <c r="C883" s="76"/>
      <c r="D883" s="76"/>
      <c r="E883" s="76"/>
      <c r="F883" s="76"/>
      <c r="G883" s="76"/>
      <c r="H883" s="76"/>
      <c r="I883" s="76"/>
      <c r="J883" s="76"/>
      <c r="K883" s="76"/>
      <c r="L883" s="76"/>
      <c r="M883" s="76"/>
      <c r="N883" s="76"/>
      <c r="O883" s="76"/>
      <c r="P883" s="76"/>
    </row>
    <row r="884">
      <c r="A884" s="76"/>
      <c r="B884" s="76"/>
      <c r="C884" s="76"/>
      <c r="D884" s="76"/>
      <c r="E884" s="76"/>
      <c r="F884" s="76"/>
      <c r="G884" s="76"/>
      <c r="H884" s="76"/>
      <c r="I884" s="76"/>
      <c r="J884" s="76"/>
      <c r="K884" s="76"/>
      <c r="L884" s="76"/>
      <c r="M884" s="76"/>
      <c r="N884" s="76"/>
      <c r="O884" s="76"/>
      <c r="P884" s="76"/>
    </row>
    <row r="885">
      <c r="A885" s="76"/>
      <c r="B885" s="76"/>
      <c r="C885" s="76"/>
      <c r="D885" s="76"/>
      <c r="E885" s="76"/>
      <c r="F885" s="76"/>
      <c r="G885" s="76"/>
      <c r="H885" s="76"/>
      <c r="I885" s="76"/>
      <c r="J885" s="76"/>
      <c r="K885" s="76"/>
      <c r="L885" s="76"/>
      <c r="M885" s="76"/>
      <c r="N885" s="76"/>
      <c r="O885" s="76"/>
      <c r="P885" s="76"/>
    </row>
    <row r="886">
      <c r="A886" s="76"/>
      <c r="B886" s="76"/>
      <c r="C886" s="76"/>
      <c r="D886" s="76"/>
      <c r="E886" s="76"/>
      <c r="F886" s="76"/>
      <c r="G886" s="76"/>
      <c r="H886" s="76"/>
      <c r="I886" s="76"/>
      <c r="J886" s="76"/>
      <c r="K886" s="76"/>
      <c r="L886" s="76"/>
      <c r="M886" s="76"/>
      <c r="N886" s="76"/>
      <c r="O886" s="76"/>
      <c r="P886" s="76"/>
    </row>
    <row r="887">
      <c r="A887" s="76"/>
      <c r="B887" s="76"/>
      <c r="C887" s="76"/>
      <c r="D887" s="76"/>
      <c r="E887" s="76"/>
      <c r="F887" s="76"/>
      <c r="G887" s="76"/>
      <c r="H887" s="76"/>
      <c r="I887" s="76"/>
      <c r="J887" s="76"/>
      <c r="K887" s="76"/>
      <c r="L887" s="76"/>
      <c r="M887" s="76"/>
      <c r="N887" s="76"/>
      <c r="O887" s="76"/>
      <c r="P887" s="76"/>
    </row>
    <row r="888">
      <c r="A888" s="76"/>
      <c r="B888" s="76"/>
      <c r="C888" s="76"/>
      <c r="D888" s="76"/>
      <c r="E888" s="76"/>
      <c r="F888" s="76"/>
      <c r="G888" s="76"/>
      <c r="H888" s="76"/>
      <c r="I888" s="76"/>
      <c r="J888" s="76"/>
      <c r="K888" s="76"/>
      <c r="L888" s="76"/>
      <c r="M888" s="76"/>
      <c r="N888" s="76"/>
      <c r="O888" s="76"/>
      <c r="P888" s="76"/>
    </row>
    <row r="889">
      <c r="A889" s="76"/>
      <c r="B889" s="76"/>
      <c r="C889" s="76"/>
      <c r="D889" s="76"/>
      <c r="E889" s="76"/>
      <c r="F889" s="76"/>
      <c r="G889" s="76"/>
      <c r="H889" s="76"/>
      <c r="I889" s="76"/>
      <c r="J889" s="76"/>
      <c r="K889" s="76"/>
      <c r="L889" s="76"/>
      <c r="M889" s="76"/>
      <c r="N889" s="76"/>
      <c r="O889" s="76"/>
      <c r="P889" s="76"/>
    </row>
    <row r="890">
      <c r="A890" s="76"/>
      <c r="B890" s="76"/>
      <c r="C890" s="76"/>
      <c r="D890" s="76"/>
      <c r="E890" s="76"/>
      <c r="F890" s="76"/>
      <c r="G890" s="76"/>
      <c r="H890" s="76"/>
      <c r="I890" s="76"/>
      <c r="J890" s="76"/>
      <c r="K890" s="76"/>
      <c r="L890" s="76"/>
      <c r="M890" s="76"/>
      <c r="N890" s="76"/>
      <c r="O890" s="76"/>
      <c r="P890" s="76"/>
    </row>
    <row r="891">
      <c r="A891" s="76"/>
      <c r="B891" s="76"/>
      <c r="C891" s="76"/>
      <c r="D891" s="76"/>
      <c r="E891" s="76"/>
      <c r="F891" s="76"/>
      <c r="G891" s="76"/>
      <c r="H891" s="76"/>
      <c r="I891" s="76"/>
      <c r="J891" s="76"/>
      <c r="K891" s="76"/>
      <c r="L891" s="76"/>
      <c r="M891" s="76"/>
      <c r="N891" s="76"/>
      <c r="O891" s="76"/>
      <c r="P891" s="76"/>
    </row>
    <row r="892">
      <c r="A892" s="76"/>
      <c r="B892" s="76"/>
      <c r="C892" s="76"/>
      <c r="D892" s="76"/>
      <c r="E892" s="76"/>
      <c r="F892" s="76"/>
      <c r="G892" s="76"/>
      <c r="H892" s="76"/>
      <c r="I892" s="76"/>
      <c r="J892" s="76"/>
      <c r="K892" s="76"/>
      <c r="L892" s="76"/>
      <c r="M892" s="76"/>
      <c r="N892" s="76"/>
      <c r="O892" s="76"/>
      <c r="P892" s="76"/>
    </row>
    <row r="893">
      <c r="A893" s="76"/>
      <c r="B893" s="76"/>
      <c r="C893" s="76"/>
      <c r="D893" s="76"/>
      <c r="E893" s="76"/>
      <c r="F893" s="76"/>
      <c r="G893" s="76"/>
      <c r="H893" s="76"/>
      <c r="I893" s="76"/>
      <c r="J893" s="76"/>
      <c r="K893" s="76"/>
      <c r="L893" s="76"/>
      <c r="M893" s="76"/>
      <c r="N893" s="76"/>
      <c r="O893" s="76"/>
      <c r="P893" s="76"/>
    </row>
    <row r="894">
      <c r="A894" s="76"/>
      <c r="B894" s="76"/>
      <c r="C894" s="76"/>
      <c r="D894" s="76"/>
      <c r="E894" s="76"/>
      <c r="F894" s="76"/>
      <c r="G894" s="76"/>
      <c r="H894" s="76"/>
      <c r="I894" s="76"/>
      <c r="J894" s="76"/>
      <c r="K894" s="76"/>
      <c r="L894" s="76"/>
      <c r="M894" s="76"/>
      <c r="N894" s="76"/>
      <c r="O894" s="76"/>
      <c r="P894" s="76"/>
    </row>
    <row r="895">
      <c r="A895" s="76"/>
      <c r="B895" s="76"/>
      <c r="C895" s="76"/>
      <c r="D895" s="76"/>
      <c r="E895" s="76"/>
      <c r="F895" s="76"/>
      <c r="G895" s="76"/>
      <c r="H895" s="76"/>
      <c r="I895" s="76"/>
      <c r="J895" s="76"/>
      <c r="K895" s="76"/>
      <c r="L895" s="76"/>
      <c r="M895" s="76"/>
      <c r="N895" s="76"/>
      <c r="O895" s="76"/>
      <c r="P895" s="76"/>
    </row>
    <row r="896">
      <c r="A896" s="76"/>
      <c r="B896" s="76"/>
      <c r="C896" s="76"/>
      <c r="D896" s="76"/>
      <c r="E896" s="76"/>
      <c r="F896" s="76"/>
      <c r="G896" s="76"/>
      <c r="H896" s="76"/>
      <c r="I896" s="76"/>
      <c r="J896" s="76"/>
      <c r="K896" s="76"/>
      <c r="L896" s="76"/>
      <c r="M896" s="76"/>
      <c r="N896" s="76"/>
      <c r="O896" s="76"/>
      <c r="P896" s="76"/>
    </row>
    <row r="897">
      <c r="A897" s="76"/>
      <c r="B897" s="76"/>
      <c r="C897" s="76"/>
      <c r="D897" s="76"/>
      <c r="E897" s="76"/>
      <c r="F897" s="76"/>
      <c r="G897" s="76"/>
      <c r="H897" s="76"/>
      <c r="I897" s="76"/>
      <c r="J897" s="76"/>
      <c r="K897" s="76"/>
      <c r="L897" s="76"/>
      <c r="M897" s="76"/>
      <c r="N897" s="76"/>
      <c r="O897" s="76"/>
      <c r="P897" s="76"/>
    </row>
    <row r="898">
      <c r="A898" s="76"/>
      <c r="B898" s="76"/>
      <c r="C898" s="76"/>
      <c r="D898" s="76"/>
      <c r="E898" s="76"/>
      <c r="F898" s="76"/>
      <c r="G898" s="76"/>
      <c r="H898" s="76"/>
      <c r="I898" s="76"/>
      <c r="J898" s="76"/>
      <c r="K898" s="76"/>
      <c r="L898" s="76"/>
      <c r="M898" s="76"/>
      <c r="N898" s="76"/>
      <c r="O898" s="76"/>
      <c r="P898" s="76"/>
    </row>
    <row r="899">
      <c r="A899" s="76"/>
      <c r="B899" s="76"/>
      <c r="C899" s="76"/>
      <c r="D899" s="76"/>
      <c r="E899" s="76"/>
      <c r="F899" s="76"/>
      <c r="G899" s="76"/>
      <c r="H899" s="76"/>
      <c r="I899" s="76"/>
      <c r="J899" s="76"/>
      <c r="K899" s="76"/>
      <c r="L899" s="76"/>
      <c r="M899" s="76"/>
      <c r="N899" s="76"/>
      <c r="O899" s="76"/>
      <c r="P899" s="76"/>
    </row>
    <row r="900">
      <c r="A900" s="76"/>
      <c r="B900" s="76"/>
      <c r="C900" s="76"/>
      <c r="D900" s="76"/>
      <c r="E900" s="76"/>
      <c r="F900" s="76"/>
      <c r="G900" s="76"/>
      <c r="H900" s="76"/>
      <c r="I900" s="76"/>
      <c r="J900" s="76"/>
      <c r="K900" s="76"/>
      <c r="L900" s="76"/>
      <c r="M900" s="76"/>
      <c r="N900" s="76"/>
      <c r="O900" s="76"/>
      <c r="P900" s="76"/>
    </row>
    <row r="901">
      <c r="A901" s="76"/>
      <c r="B901" s="76"/>
      <c r="C901" s="76"/>
      <c r="D901" s="76"/>
      <c r="E901" s="76"/>
      <c r="F901" s="76"/>
      <c r="G901" s="76"/>
      <c r="H901" s="76"/>
      <c r="I901" s="76"/>
      <c r="J901" s="76"/>
      <c r="K901" s="76"/>
      <c r="L901" s="76"/>
      <c r="M901" s="76"/>
      <c r="N901" s="76"/>
      <c r="O901" s="76"/>
      <c r="P901" s="76"/>
    </row>
    <row r="902">
      <c r="A902" s="76"/>
      <c r="B902" s="76"/>
      <c r="C902" s="76"/>
      <c r="D902" s="76"/>
      <c r="E902" s="76"/>
      <c r="F902" s="76"/>
      <c r="G902" s="76"/>
      <c r="H902" s="76"/>
      <c r="I902" s="76"/>
      <c r="J902" s="76"/>
      <c r="K902" s="76"/>
      <c r="L902" s="76"/>
      <c r="M902" s="76"/>
      <c r="N902" s="76"/>
      <c r="O902" s="76"/>
      <c r="P902" s="76"/>
    </row>
    <row r="903">
      <c r="A903" s="76"/>
      <c r="B903" s="76"/>
      <c r="C903" s="76"/>
      <c r="D903" s="76"/>
      <c r="E903" s="76"/>
      <c r="F903" s="76"/>
      <c r="G903" s="76"/>
      <c r="H903" s="76"/>
      <c r="I903" s="76"/>
      <c r="J903" s="76"/>
      <c r="K903" s="76"/>
      <c r="L903" s="76"/>
      <c r="M903" s="76"/>
      <c r="N903" s="76"/>
      <c r="O903" s="76"/>
      <c r="P903" s="76"/>
    </row>
    <row r="904">
      <c r="A904" s="76"/>
      <c r="B904" s="76"/>
      <c r="C904" s="76"/>
      <c r="D904" s="76"/>
      <c r="E904" s="76"/>
      <c r="F904" s="76"/>
      <c r="G904" s="76"/>
      <c r="H904" s="76"/>
      <c r="I904" s="76"/>
      <c r="J904" s="76"/>
      <c r="K904" s="76"/>
      <c r="L904" s="76"/>
      <c r="M904" s="76"/>
      <c r="N904" s="76"/>
      <c r="O904" s="76"/>
      <c r="P904" s="76"/>
    </row>
    <row r="905">
      <c r="A905" s="76"/>
      <c r="B905" s="76"/>
      <c r="C905" s="76"/>
      <c r="D905" s="76"/>
      <c r="E905" s="76"/>
      <c r="F905" s="76"/>
      <c r="G905" s="76"/>
      <c r="H905" s="76"/>
      <c r="I905" s="76"/>
      <c r="J905" s="76"/>
      <c r="K905" s="76"/>
      <c r="L905" s="76"/>
      <c r="M905" s="76"/>
      <c r="N905" s="76"/>
      <c r="O905" s="76"/>
      <c r="P905" s="76"/>
    </row>
    <row r="906">
      <c r="A906" s="76"/>
      <c r="B906" s="76"/>
      <c r="C906" s="76"/>
      <c r="D906" s="76"/>
      <c r="E906" s="76"/>
      <c r="F906" s="76"/>
      <c r="G906" s="76"/>
      <c r="H906" s="76"/>
      <c r="I906" s="76"/>
      <c r="J906" s="76"/>
      <c r="K906" s="76"/>
      <c r="L906" s="76"/>
      <c r="M906" s="76"/>
      <c r="N906" s="76"/>
      <c r="O906" s="76"/>
      <c r="P906" s="76"/>
    </row>
    <row r="907">
      <c r="A907" s="76"/>
      <c r="B907" s="76"/>
      <c r="C907" s="76"/>
      <c r="D907" s="76"/>
      <c r="E907" s="76"/>
      <c r="F907" s="76"/>
      <c r="G907" s="76"/>
      <c r="H907" s="76"/>
      <c r="I907" s="76"/>
      <c r="J907" s="76"/>
      <c r="K907" s="76"/>
      <c r="L907" s="76"/>
      <c r="M907" s="76"/>
      <c r="N907" s="76"/>
      <c r="O907" s="76"/>
      <c r="P907" s="76"/>
    </row>
    <row r="908">
      <c r="A908" s="76"/>
      <c r="B908" s="76"/>
      <c r="C908" s="76"/>
      <c r="D908" s="76"/>
      <c r="E908" s="76"/>
      <c r="F908" s="76"/>
      <c r="G908" s="76"/>
      <c r="H908" s="76"/>
      <c r="I908" s="76"/>
      <c r="J908" s="76"/>
      <c r="K908" s="76"/>
      <c r="L908" s="76"/>
      <c r="M908" s="76"/>
      <c r="N908" s="76"/>
      <c r="O908" s="76"/>
      <c r="P908" s="76"/>
    </row>
    <row r="909">
      <c r="A909" s="76"/>
      <c r="B909" s="76"/>
      <c r="C909" s="76"/>
      <c r="D909" s="76"/>
      <c r="E909" s="76"/>
      <c r="F909" s="76"/>
      <c r="G909" s="76"/>
      <c r="H909" s="76"/>
      <c r="I909" s="76"/>
      <c r="J909" s="76"/>
      <c r="K909" s="76"/>
      <c r="L909" s="76"/>
      <c r="M909" s="76"/>
      <c r="N909" s="76"/>
      <c r="O909" s="76"/>
      <c r="P909" s="76"/>
    </row>
    <row r="910">
      <c r="A910" s="76"/>
      <c r="B910" s="76"/>
      <c r="C910" s="76"/>
      <c r="D910" s="76"/>
      <c r="E910" s="76"/>
      <c r="F910" s="76"/>
      <c r="G910" s="76"/>
      <c r="H910" s="76"/>
      <c r="I910" s="76"/>
      <c r="J910" s="76"/>
      <c r="K910" s="76"/>
      <c r="L910" s="76"/>
      <c r="M910" s="76"/>
      <c r="N910" s="76"/>
      <c r="O910" s="76"/>
      <c r="P910" s="76"/>
    </row>
    <row r="911">
      <c r="A911" s="76"/>
      <c r="B911" s="76"/>
      <c r="C911" s="76"/>
      <c r="D911" s="76"/>
      <c r="E911" s="76"/>
      <c r="F911" s="76"/>
      <c r="G911" s="76"/>
      <c r="H911" s="76"/>
      <c r="I911" s="76"/>
      <c r="J911" s="76"/>
      <c r="K911" s="76"/>
      <c r="L911" s="76"/>
      <c r="M911" s="76"/>
      <c r="N911" s="76"/>
      <c r="O911" s="76"/>
      <c r="P911" s="76"/>
    </row>
    <row r="912">
      <c r="A912" s="76"/>
      <c r="B912" s="76"/>
      <c r="C912" s="76"/>
      <c r="D912" s="76"/>
      <c r="E912" s="76"/>
      <c r="F912" s="76"/>
      <c r="G912" s="76"/>
      <c r="H912" s="76"/>
      <c r="I912" s="76"/>
      <c r="J912" s="76"/>
      <c r="K912" s="76"/>
      <c r="L912" s="76"/>
      <c r="M912" s="76"/>
      <c r="N912" s="76"/>
      <c r="O912" s="76"/>
      <c r="P912" s="76"/>
    </row>
    <row r="913">
      <c r="A913" s="76"/>
      <c r="B913" s="76"/>
      <c r="C913" s="76"/>
      <c r="D913" s="76"/>
      <c r="E913" s="76"/>
      <c r="F913" s="76"/>
      <c r="G913" s="76"/>
      <c r="H913" s="76"/>
      <c r="I913" s="76"/>
      <c r="J913" s="76"/>
      <c r="K913" s="76"/>
      <c r="L913" s="76"/>
      <c r="M913" s="76"/>
      <c r="N913" s="76"/>
      <c r="O913" s="76"/>
      <c r="P913" s="76"/>
    </row>
    <row r="914">
      <c r="A914" s="76"/>
      <c r="B914" s="76"/>
      <c r="C914" s="76"/>
      <c r="D914" s="76"/>
      <c r="E914" s="76"/>
      <c r="F914" s="76"/>
      <c r="G914" s="76"/>
      <c r="H914" s="76"/>
      <c r="I914" s="76"/>
      <c r="J914" s="76"/>
      <c r="K914" s="76"/>
      <c r="L914" s="76"/>
      <c r="M914" s="76"/>
      <c r="N914" s="76"/>
      <c r="O914" s="76"/>
      <c r="P914" s="76"/>
    </row>
    <row r="915">
      <c r="A915" s="76"/>
      <c r="B915" s="76"/>
      <c r="C915" s="76"/>
      <c r="D915" s="76"/>
      <c r="E915" s="76"/>
      <c r="F915" s="76"/>
      <c r="G915" s="76"/>
      <c r="H915" s="76"/>
      <c r="I915" s="76"/>
      <c r="J915" s="76"/>
      <c r="K915" s="76"/>
      <c r="L915" s="76"/>
      <c r="M915" s="76"/>
      <c r="N915" s="76"/>
      <c r="O915" s="76"/>
      <c r="P915" s="76"/>
    </row>
    <row r="916">
      <c r="A916" s="76"/>
      <c r="B916" s="76"/>
      <c r="C916" s="76"/>
      <c r="D916" s="76"/>
      <c r="E916" s="76"/>
      <c r="F916" s="76"/>
      <c r="G916" s="76"/>
      <c r="H916" s="76"/>
      <c r="I916" s="76"/>
      <c r="J916" s="76"/>
      <c r="K916" s="76"/>
      <c r="L916" s="76"/>
      <c r="M916" s="76"/>
      <c r="N916" s="76"/>
      <c r="O916" s="76"/>
      <c r="P916" s="76"/>
    </row>
    <row r="917">
      <c r="A917" s="76"/>
      <c r="B917" s="76"/>
      <c r="C917" s="76"/>
      <c r="D917" s="76"/>
      <c r="E917" s="76"/>
      <c r="F917" s="76"/>
      <c r="G917" s="76"/>
      <c r="H917" s="76"/>
      <c r="I917" s="76"/>
      <c r="J917" s="76"/>
      <c r="K917" s="76"/>
      <c r="L917" s="76"/>
      <c r="M917" s="76"/>
      <c r="N917" s="76"/>
      <c r="O917" s="76"/>
      <c r="P917" s="76"/>
    </row>
    <row r="918">
      <c r="A918" s="76"/>
      <c r="B918" s="76"/>
      <c r="C918" s="76"/>
      <c r="D918" s="76"/>
      <c r="E918" s="76"/>
      <c r="F918" s="76"/>
      <c r="G918" s="76"/>
      <c r="H918" s="76"/>
      <c r="I918" s="76"/>
      <c r="J918" s="76"/>
      <c r="K918" s="76"/>
      <c r="L918" s="76"/>
      <c r="M918" s="76"/>
      <c r="N918" s="76"/>
      <c r="O918" s="76"/>
      <c r="P918" s="76"/>
    </row>
    <row r="919">
      <c r="A919" s="76"/>
      <c r="B919" s="76"/>
      <c r="C919" s="76"/>
      <c r="D919" s="76"/>
      <c r="E919" s="76"/>
      <c r="F919" s="76"/>
      <c r="G919" s="76"/>
      <c r="H919" s="76"/>
      <c r="I919" s="76"/>
      <c r="J919" s="76"/>
      <c r="K919" s="76"/>
      <c r="L919" s="76"/>
      <c r="M919" s="76"/>
      <c r="N919" s="76"/>
      <c r="O919" s="76"/>
      <c r="P919" s="76"/>
    </row>
    <row r="920">
      <c r="A920" s="76"/>
      <c r="B920" s="76"/>
      <c r="C920" s="76"/>
      <c r="D920" s="76"/>
      <c r="E920" s="76"/>
      <c r="F920" s="76"/>
      <c r="G920" s="76"/>
      <c r="H920" s="76"/>
      <c r="I920" s="76"/>
      <c r="J920" s="76"/>
      <c r="K920" s="76"/>
      <c r="L920" s="76"/>
      <c r="M920" s="76"/>
      <c r="N920" s="76"/>
      <c r="O920" s="76"/>
      <c r="P920" s="76"/>
    </row>
    <row r="921">
      <c r="A921" s="76"/>
      <c r="B921" s="76"/>
      <c r="C921" s="76"/>
      <c r="D921" s="76"/>
      <c r="E921" s="76"/>
      <c r="F921" s="76"/>
      <c r="G921" s="76"/>
      <c r="H921" s="76"/>
      <c r="I921" s="76"/>
      <c r="J921" s="76"/>
      <c r="K921" s="76"/>
      <c r="L921" s="76"/>
      <c r="M921" s="76"/>
      <c r="N921" s="76"/>
      <c r="O921" s="76"/>
      <c r="P921" s="76"/>
    </row>
    <row r="922">
      <c r="A922" s="76"/>
      <c r="B922" s="76"/>
      <c r="C922" s="76"/>
      <c r="D922" s="76"/>
      <c r="E922" s="76"/>
      <c r="F922" s="76"/>
      <c r="G922" s="76"/>
      <c r="H922" s="76"/>
      <c r="I922" s="76"/>
      <c r="J922" s="76"/>
      <c r="K922" s="76"/>
      <c r="L922" s="76"/>
      <c r="M922" s="76"/>
      <c r="N922" s="76"/>
      <c r="O922" s="76"/>
      <c r="P922" s="76"/>
    </row>
    <row r="923">
      <c r="A923" s="76"/>
      <c r="B923" s="76"/>
      <c r="C923" s="76"/>
      <c r="D923" s="76"/>
      <c r="E923" s="76"/>
      <c r="F923" s="76"/>
      <c r="G923" s="76"/>
      <c r="H923" s="76"/>
      <c r="I923" s="76"/>
      <c r="J923" s="76"/>
      <c r="K923" s="76"/>
      <c r="L923" s="76"/>
      <c r="M923" s="76"/>
      <c r="N923" s="76"/>
      <c r="O923" s="76"/>
      <c r="P923" s="76"/>
    </row>
    <row r="924">
      <c r="A924" s="76"/>
      <c r="B924" s="76"/>
      <c r="C924" s="76"/>
      <c r="D924" s="76"/>
      <c r="E924" s="76"/>
      <c r="F924" s="76"/>
      <c r="G924" s="76"/>
      <c r="H924" s="76"/>
      <c r="I924" s="76"/>
      <c r="J924" s="76"/>
      <c r="K924" s="76"/>
      <c r="L924" s="76"/>
      <c r="M924" s="76"/>
      <c r="N924" s="76"/>
      <c r="O924" s="76"/>
      <c r="P924" s="76"/>
    </row>
    <row r="925">
      <c r="A925" s="76"/>
      <c r="B925" s="76"/>
      <c r="C925" s="76"/>
      <c r="D925" s="76"/>
      <c r="E925" s="76"/>
      <c r="F925" s="76"/>
      <c r="G925" s="76"/>
      <c r="H925" s="76"/>
      <c r="I925" s="76"/>
      <c r="J925" s="76"/>
      <c r="K925" s="76"/>
      <c r="L925" s="76"/>
      <c r="M925" s="76"/>
      <c r="N925" s="76"/>
      <c r="O925" s="76"/>
      <c r="P925" s="76"/>
    </row>
    <row r="926">
      <c r="A926" s="76"/>
      <c r="B926" s="76"/>
      <c r="C926" s="76"/>
      <c r="D926" s="76"/>
      <c r="E926" s="76"/>
      <c r="F926" s="76"/>
      <c r="G926" s="76"/>
      <c r="H926" s="76"/>
      <c r="I926" s="76"/>
      <c r="J926" s="76"/>
      <c r="K926" s="76"/>
      <c r="L926" s="76"/>
      <c r="M926" s="76"/>
      <c r="N926" s="76"/>
      <c r="O926" s="76"/>
      <c r="P926" s="76"/>
    </row>
    <row r="927">
      <c r="A927" s="76"/>
      <c r="B927" s="76"/>
      <c r="C927" s="76"/>
      <c r="D927" s="76"/>
      <c r="E927" s="76"/>
      <c r="F927" s="76"/>
      <c r="G927" s="76"/>
      <c r="H927" s="76"/>
      <c r="I927" s="76"/>
      <c r="J927" s="76"/>
      <c r="K927" s="76"/>
      <c r="L927" s="76"/>
      <c r="M927" s="76"/>
      <c r="N927" s="76"/>
      <c r="O927" s="76"/>
      <c r="P927" s="76"/>
    </row>
    <row r="928">
      <c r="A928" s="76"/>
      <c r="B928" s="76"/>
      <c r="C928" s="76"/>
      <c r="D928" s="76"/>
      <c r="E928" s="76"/>
      <c r="F928" s="76"/>
      <c r="G928" s="76"/>
      <c r="H928" s="76"/>
      <c r="I928" s="76"/>
      <c r="J928" s="76"/>
      <c r="K928" s="76"/>
      <c r="L928" s="76"/>
      <c r="M928" s="76"/>
      <c r="N928" s="76"/>
      <c r="O928" s="76"/>
      <c r="P928" s="76"/>
    </row>
    <row r="929">
      <c r="A929" s="76"/>
      <c r="B929" s="76"/>
      <c r="C929" s="76"/>
      <c r="D929" s="76"/>
      <c r="E929" s="76"/>
      <c r="F929" s="76"/>
      <c r="G929" s="76"/>
      <c r="H929" s="76"/>
      <c r="I929" s="76"/>
      <c r="J929" s="76"/>
      <c r="K929" s="76"/>
      <c r="L929" s="76"/>
      <c r="M929" s="76"/>
      <c r="N929" s="76"/>
      <c r="O929" s="76"/>
      <c r="P929" s="76"/>
    </row>
    <row r="930">
      <c r="A930" s="76"/>
      <c r="B930" s="76"/>
      <c r="C930" s="76"/>
      <c r="D930" s="76"/>
      <c r="E930" s="76"/>
      <c r="F930" s="76"/>
      <c r="G930" s="76"/>
      <c r="H930" s="76"/>
      <c r="I930" s="76"/>
      <c r="J930" s="76"/>
      <c r="K930" s="76"/>
      <c r="L930" s="76"/>
      <c r="M930" s="76"/>
      <c r="N930" s="76"/>
      <c r="O930" s="76"/>
      <c r="P930" s="76"/>
    </row>
    <row r="931">
      <c r="A931" s="76"/>
      <c r="B931" s="76"/>
      <c r="C931" s="76"/>
      <c r="D931" s="76"/>
      <c r="E931" s="76"/>
      <c r="F931" s="76"/>
      <c r="G931" s="76"/>
      <c r="H931" s="76"/>
      <c r="I931" s="76"/>
      <c r="J931" s="76"/>
      <c r="K931" s="76"/>
      <c r="L931" s="76"/>
      <c r="M931" s="76"/>
      <c r="N931" s="76"/>
      <c r="O931" s="76"/>
      <c r="P931" s="76"/>
    </row>
    <row r="932">
      <c r="A932" s="76"/>
      <c r="B932" s="76"/>
      <c r="C932" s="76"/>
      <c r="D932" s="76"/>
      <c r="E932" s="76"/>
      <c r="F932" s="76"/>
      <c r="G932" s="76"/>
      <c r="H932" s="76"/>
      <c r="I932" s="76"/>
      <c r="J932" s="76"/>
      <c r="K932" s="76"/>
      <c r="L932" s="76"/>
      <c r="M932" s="76"/>
      <c r="N932" s="76"/>
      <c r="O932" s="76"/>
      <c r="P932" s="76"/>
    </row>
    <row r="933">
      <c r="A933" s="76"/>
      <c r="B933" s="76"/>
      <c r="C933" s="76"/>
      <c r="D933" s="76"/>
      <c r="E933" s="76"/>
      <c r="F933" s="76"/>
      <c r="G933" s="76"/>
      <c r="H933" s="76"/>
      <c r="I933" s="76"/>
      <c r="J933" s="76"/>
      <c r="K933" s="76"/>
      <c r="L933" s="76"/>
      <c r="M933" s="76"/>
      <c r="N933" s="76"/>
      <c r="O933" s="76"/>
      <c r="P933" s="76"/>
    </row>
    <row r="934">
      <c r="A934" s="76"/>
      <c r="B934" s="76"/>
      <c r="C934" s="76"/>
      <c r="D934" s="76"/>
      <c r="E934" s="76"/>
      <c r="F934" s="76"/>
      <c r="G934" s="76"/>
      <c r="H934" s="76"/>
      <c r="I934" s="76"/>
      <c r="J934" s="76"/>
      <c r="K934" s="76"/>
      <c r="L934" s="76"/>
      <c r="M934" s="76"/>
      <c r="N934" s="76"/>
      <c r="O934" s="76"/>
      <c r="P934" s="76"/>
    </row>
    <row r="935">
      <c r="A935" s="76"/>
      <c r="B935" s="76"/>
      <c r="C935" s="76"/>
      <c r="D935" s="76"/>
      <c r="E935" s="76"/>
      <c r="F935" s="76"/>
      <c r="G935" s="76"/>
      <c r="H935" s="76"/>
      <c r="I935" s="76"/>
      <c r="J935" s="76"/>
      <c r="K935" s="76"/>
      <c r="L935" s="76"/>
      <c r="M935" s="76"/>
      <c r="N935" s="76"/>
      <c r="O935" s="76"/>
      <c r="P935" s="76"/>
    </row>
    <row r="936">
      <c r="A936" s="76"/>
      <c r="B936" s="76"/>
      <c r="C936" s="76"/>
      <c r="D936" s="76"/>
      <c r="E936" s="76"/>
      <c r="F936" s="76"/>
      <c r="G936" s="76"/>
      <c r="H936" s="76"/>
      <c r="I936" s="76"/>
      <c r="J936" s="76"/>
      <c r="K936" s="76"/>
      <c r="L936" s="76"/>
      <c r="M936" s="76"/>
      <c r="N936" s="76"/>
      <c r="O936" s="76"/>
      <c r="P936" s="76"/>
    </row>
    <row r="937">
      <c r="A937" s="76"/>
      <c r="B937" s="76"/>
      <c r="C937" s="76"/>
      <c r="D937" s="76"/>
      <c r="E937" s="76"/>
      <c r="F937" s="76"/>
      <c r="G937" s="76"/>
      <c r="H937" s="76"/>
      <c r="I937" s="76"/>
      <c r="J937" s="76"/>
      <c r="K937" s="76"/>
      <c r="L937" s="76"/>
      <c r="M937" s="76"/>
      <c r="N937" s="76"/>
      <c r="O937" s="76"/>
      <c r="P937" s="76"/>
    </row>
    <row r="938">
      <c r="A938" s="76"/>
      <c r="B938" s="76"/>
      <c r="C938" s="76"/>
      <c r="D938" s="76"/>
      <c r="E938" s="76"/>
      <c r="F938" s="76"/>
      <c r="G938" s="76"/>
      <c r="H938" s="76"/>
      <c r="I938" s="76"/>
      <c r="J938" s="76"/>
      <c r="K938" s="76"/>
      <c r="L938" s="76"/>
      <c r="M938" s="76"/>
      <c r="N938" s="76"/>
      <c r="O938" s="76"/>
      <c r="P938" s="76"/>
    </row>
    <row r="939">
      <c r="A939" s="76"/>
      <c r="B939" s="76"/>
      <c r="C939" s="76"/>
      <c r="D939" s="76"/>
      <c r="E939" s="76"/>
      <c r="F939" s="76"/>
      <c r="G939" s="76"/>
      <c r="H939" s="76"/>
      <c r="I939" s="76"/>
      <c r="J939" s="76"/>
      <c r="K939" s="76"/>
      <c r="L939" s="76"/>
      <c r="M939" s="76"/>
      <c r="N939" s="76"/>
      <c r="O939" s="76"/>
      <c r="P939" s="76"/>
    </row>
    <row r="940">
      <c r="A940" s="76"/>
      <c r="B940" s="76"/>
      <c r="C940" s="76"/>
      <c r="D940" s="76"/>
      <c r="E940" s="76"/>
      <c r="F940" s="76"/>
      <c r="G940" s="76"/>
      <c r="H940" s="76"/>
      <c r="I940" s="76"/>
      <c r="J940" s="76"/>
      <c r="K940" s="76"/>
      <c r="L940" s="76"/>
      <c r="M940" s="76"/>
      <c r="N940" s="76"/>
      <c r="O940" s="76"/>
      <c r="P940" s="76"/>
    </row>
    <row r="941">
      <c r="A941" s="76"/>
      <c r="B941" s="76"/>
      <c r="C941" s="76"/>
      <c r="D941" s="76"/>
      <c r="E941" s="76"/>
      <c r="F941" s="76"/>
      <c r="G941" s="76"/>
      <c r="H941" s="76"/>
      <c r="I941" s="76"/>
      <c r="J941" s="76"/>
      <c r="K941" s="76"/>
      <c r="L941" s="76"/>
      <c r="M941" s="76"/>
      <c r="N941" s="76"/>
      <c r="O941" s="76"/>
      <c r="P941" s="76"/>
    </row>
    <row r="942">
      <c r="A942" s="76"/>
      <c r="B942" s="76"/>
      <c r="C942" s="76"/>
      <c r="D942" s="76"/>
      <c r="E942" s="76"/>
      <c r="F942" s="76"/>
      <c r="G942" s="76"/>
      <c r="H942" s="76"/>
      <c r="I942" s="76"/>
      <c r="J942" s="76"/>
      <c r="K942" s="76"/>
      <c r="L942" s="76"/>
      <c r="M942" s="76"/>
      <c r="N942" s="76"/>
      <c r="O942" s="76"/>
      <c r="P942" s="76"/>
    </row>
    <row r="943">
      <c r="A943" s="76"/>
      <c r="B943" s="76"/>
      <c r="C943" s="76"/>
      <c r="D943" s="76"/>
      <c r="E943" s="76"/>
      <c r="F943" s="76"/>
      <c r="G943" s="76"/>
      <c r="H943" s="76"/>
      <c r="I943" s="76"/>
      <c r="J943" s="76"/>
      <c r="K943" s="76"/>
      <c r="L943" s="76"/>
      <c r="M943" s="76"/>
      <c r="N943" s="76"/>
      <c r="O943" s="76"/>
      <c r="P943" s="76"/>
    </row>
    <row r="944">
      <c r="A944" s="76"/>
      <c r="B944" s="76"/>
      <c r="C944" s="76"/>
      <c r="D944" s="76"/>
      <c r="E944" s="76"/>
      <c r="F944" s="76"/>
      <c r="G944" s="76"/>
      <c r="H944" s="76"/>
      <c r="I944" s="76"/>
      <c r="J944" s="76"/>
      <c r="K944" s="76"/>
      <c r="L944" s="76"/>
      <c r="M944" s="76"/>
      <c r="N944" s="76"/>
      <c r="O944" s="76"/>
      <c r="P944" s="76"/>
    </row>
    <row r="945">
      <c r="A945" s="76"/>
      <c r="B945" s="76"/>
      <c r="C945" s="76"/>
      <c r="D945" s="76"/>
      <c r="E945" s="76"/>
      <c r="F945" s="76"/>
      <c r="G945" s="76"/>
      <c r="H945" s="76"/>
      <c r="I945" s="76"/>
      <c r="J945" s="76"/>
      <c r="K945" s="76"/>
      <c r="L945" s="76"/>
      <c r="M945" s="76"/>
      <c r="N945" s="76"/>
      <c r="O945" s="76"/>
      <c r="P945" s="76"/>
    </row>
    <row r="946">
      <c r="A946" s="76"/>
      <c r="B946" s="76"/>
      <c r="C946" s="76"/>
      <c r="D946" s="76"/>
      <c r="E946" s="76"/>
      <c r="F946" s="76"/>
      <c r="G946" s="76"/>
      <c r="H946" s="76"/>
      <c r="I946" s="76"/>
      <c r="J946" s="76"/>
      <c r="K946" s="76"/>
      <c r="L946" s="76"/>
      <c r="M946" s="76"/>
      <c r="N946" s="76"/>
      <c r="O946" s="76"/>
      <c r="P946" s="76"/>
    </row>
    <row r="947">
      <c r="A947" s="76"/>
      <c r="B947" s="76"/>
      <c r="C947" s="76"/>
      <c r="D947" s="76"/>
      <c r="E947" s="76"/>
      <c r="F947" s="76"/>
      <c r="G947" s="76"/>
      <c r="H947" s="76"/>
      <c r="I947" s="76"/>
      <c r="J947" s="76"/>
      <c r="K947" s="76"/>
      <c r="L947" s="76"/>
      <c r="M947" s="76"/>
      <c r="N947" s="76"/>
      <c r="O947" s="76"/>
      <c r="P947" s="76"/>
    </row>
    <row r="948">
      <c r="A948" s="76"/>
      <c r="B948" s="76"/>
      <c r="C948" s="76"/>
      <c r="D948" s="76"/>
      <c r="E948" s="76"/>
      <c r="F948" s="76"/>
      <c r="G948" s="76"/>
      <c r="H948" s="76"/>
      <c r="I948" s="76"/>
      <c r="J948" s="76"/>
      <c r="K948" s="76"/>
      <c r="L948" s="76"/>
      <c r="M948" s="76"/>
      <c r="N948" s="76"/>
      <c r="O948" s="76"/>
      <c r="P948" s="76"/>
    </row>
    <row r="949">
      <c r="A949" s="76"/>
      <c r="B949" s="76"/>
      <c r="C949" s="76"/>
      <c r="D949" s="76"/>
      <c r="E949" s="76"/>
      <c r="F949" s="76"/>
      <c r="G949" s="76"/>
      <c r="H949" s="76"/>
      <c r="I949" s="76"/>
      <c r="J949" s="76"/>
      <c r="K949" s="76"/>
      <c r="L949" s="76"/>
      <c r="M949" s="76"/>
      <c r="N949" s="76"/>
      <c r="O949" s="76"/>
      <c r="P949" s="76"/>
    </row>
    <row r="950">
      <c r="A950" s="76"/>
      <c r="B950" s="76"/>
      <c r="C950" s="76"/>
      <c r="D950" s="76"/>
      <c r="E950" s="76"/>
      <c r="F950" s="76"/>
      <c r="G950" s="76"/>
      <c r="H950" s="76"/>
      <c r="I950" s="76"/>
      <c r="J950" s="76"/>
      <c r="K950" s="76"/>
      <c r="L950" s="76"/>
      <c r="M950" s="76"/>
      <c r="N950" s="76"/>
      <c r="O950" s="76"/>
      <c r="P950" s="76"/>
    </row>
    <row r="951">
      <c r="A951" s="76"/>
      <c r="B951" s="76"/>
      <c r="C951" s="76"/>
      <c r="D951" s="76"/>
      <c r="E951" s="76"/>
      <c r="F951" s="76"/>
      <c r="G951" s="76"/>
      <c r="H951" s="76"/>
      <c r="I951" s="76"/>
      <c r="J951" s="76"/>
      <c r="K951" s="76"/>
      <c r="L951" s="76"/>
      <c r="M951" s="76"/>
      <c r="N951" s="76"/>
      <c r="O951" s="76"/>
      <c r="P951" s="76"/>
    </row>
    <row r="952">
      <c r="A952" s="76"/>
      <c r="B952" s="76"/>
      <c r="C952" s="76"/>
      <c r="D952" s="76"/>
      <c r="E952" s="76"/>
      <c r="F952" s="76"/>
      <c r="G952" s="76"/>
      <c r="H952" s="76"/>
      <c r="I952" s="76"/>
      <c r="J952" s="76"/>
      <c r="K952" s="76"/>
      <c r="L952" s="76"/>
      <c r="M952" s="76"/>
      <c r="N952" s="76"/>
      <c r="O952" s="76"/>
      <c r="P952" s="76"/>
    </row>
    <row r="953">
      <c r="A953" s="76"/>
      <c r="B953" s="76"/>
      <c r="C953" s="76"/>
      <c r="D953" s="76"/>
      <c r="E953" s="76"/>
      <c r="F953" s="76"/>
      <c r="G953" s="76"/>
      <c r="H953" s="76"/>
      <c r="I953" s="76"/>
      <c r="J953" s="76"/>
      <c r="K953" s="76"/>
      <c r="L953" s="76"/>
      <c r="M953" s="76"/>
      <c r="N953" s="76"/>
      <c r="O953" s="76"/>
      <c r="P953" s="76"/>
    </row>
    <row r="954">
      <c r="A954" s="76"/>
      <c r="B954" s="76"/>
      <c r="C954" s="76"/>
      <c r="D954" s="76"/>
      <c r="E954" s="76"/>
      <c r="F954" s="76"/>
      <c r="G954" s="76"/>
      <c r="H954" s="76"/>
      <c r="I954" s="76"/>
      <c r="J954" s="76"/>
      <c r="K954" s="76"/>
      <c r="L954" s="76"/>
      <c r="M954" s="76"/>
      <c r="N954" s="76"/>
      <c r="O954" s="76"/>
      <c r="P954" s="76"/>
    </row>
    <row r="955">
      <c r="A955" s="76"/>
      <c r="B955" s="76"/>
      <c r="C955" s="76"/>
      <c r="D955" s="76"/>
      <c r="E955" s="76"/>
      <c r="F955" s="76"/>
      <c r="G955" s="76"/>
      <c r="H955" s="76"/>
      <c r="I955" s="76"/>
      <c r="J955" s="76"/>
      <c r="K955" s="76"/>
      <c r="L955" s="76"/>
      <c r="M955" s="76"/>
      <c r="N955" s="76"/>
      <c r="O955" s="76"/>
      <c r="P955" s="76"/>
    </row>
    <row r="956">
      <c r="A956" s="76"/>
      <c r="B956" s="76"/>
      <c r="C956" s="76"/>
      <c r="D956" s="76"/>
      <c r="E956" s="76"/>
      <c r="F956" s="76"/>
      <c r="G956" s="76"/>
      <c r="H956" s="76"/>
      <c r="I956" s="76"/>
      <c r="J956" s="76"/>
      <c r="K956" s="76"/>
      <c r="L956" s="76"/>
      <c r="M956" s="76"/>
      <c r="N956" s="76"/>
      <c r="O956" s="76"/>
      <c r="P956" s="76"/>
    </row>
    <row r="957">
      <c r="A957" s="76"/>
      <c r="B957" s="76"/>
      <c r="C957" s="76"/>
      <c r="D957" s="76"/>
      <c r="E957" s="76"/>
      <c r="F957" s="76"/>
      <c r="G957" s="76"/>
      <c r="H957" s="76"/>
      <c r="I957" s="76"/>
      <c r="J957" s="76"/>
      <c r="K957" s="76"/>
      <c r="L957" s="76"/>
      <c r="M957" s="76"/>
      <c r="N957" s="76"/>
      <c r="O957" s="76"/>
      <c r="P957" s="76"/>
    </row>
    <row r="958">
      <c r="A958" s="76"/>
      <c r="B958" s="76"/>
      <c r="C958" s="76"/>
      <c r="D958" s="76"/>
      <c r="E958" s="76"/>
      <c r="F958" s="76"/>
      <c r="G958" s="76"/>
      <c r="H958" s="76"/>
      <c r="I958" s="76"/>
      <c r="J958" s="76"/>
      <c r="K958" s="76"/>
      <c r="L958" s="76"/>
      <c r="M958" s="76"/>
      <c r="N958" s="76"/>
      <c r="O958" s="76"/>
      <c r="P958" s="76"/>
    </row>
    <row r="959">
      <c r="A959" s="76"/>
      <c r="B959" s="76"/>
      <c r="C959" s="76"/>
      <c r="D959" s="76"/>
      <c r="E959" s="76"/>
      <c r="F959" s="76"/>
      <c r="G959" s="76"/>
      <c r="H959" s="76"/>
      <c r="I959" s="76"/>
      <c r="J959" s="76"/>
      <c r="K959" s="76"/>
      <c r="L959" s="76"/>
      <c r="M959" s="76"/>
      <c r="N959" s="76"/>
      <c r="O959" s="76"/>
      <c r="P959" s="76"/>
    </row>
    <row r="960">
      <c r="A960" s="76"/>
      <c r="B960" s="76"/>
      <c r="C960" s="76"/>
      <c r="D960" s="76"/>
      <c r="E960" s="76"/>
      <c r="F960" s="76"/>
      <c r="G960" s="76"/>
      <c r="H960" s="76"/>
      <c r="I960" s="76"/>
      <c r="J960" s="76"/>
      <c r="K960" s="76"/>
      <c r="L960" s="76"/>
      <c r="M960" s="76"/>
      <c r="N960" s="76"/>
      <c r="O960" s="76"/>
      <c r="P960" s="76"/>
    </row>
    <row r="961">
      <c r="A961" s="76"/>
      <c r="B961" s="76"/>
      <c r="C961" s="76"/>
      <c r="D961" s="76"/>
      <c r="E961" s="76"/>
      <c r="F961" s="76"/>
      <c r="G961" s="76"/>
      <c r="H961" s="76"/>
      <c r="I961" s="76"/>
      <c r="J961" s="76"/>
      <c r="K961" s="76"/>
      <c r="L961" s="76"/>
      <c r="M961" s="76"/>
      <c r="N961" s="76"/>
      <c r="O961" s="76"/>
      <c r="P961" s="76"/>
    </row>
    <row r="962">
      <c r="A962" s="76"/>
      <c r="B962" s="76"/>
      <c r="C962" s="76"/>
      <c r="D962" s="76"/>
      <c r="E962" s="76"/>
      <c r="F962" s="76"/>
      <c r="G962" s="76"/>
      <c r="H962" s="76"/>
      <c r="I962" s="76"/>
      <c r="J962" s="76"/>
      <c r="K962" s="76"/>
      <c r="L962" s="76"/>
      <c r="M962" s="76"/>
      <c r="N962" s="76"/>
      <c r="O962" s="76"/>
      <c r="P962" s="76"/>
    </row>
    <row r="963">
      <c r="A963" s="76"/>
      <c r="B963" s="76"/>
      <c r="C963" s="76"/>
      <c r="D963" s="76"/>
      <c r="E963" s="76"/>
      <c r="F963" s="76"/>
      <c r="G963" s="76"/>
      <c r="H963" s="76"/>
      <c r="I963" s="76"/>
      <c r="J963" s="76"/>
      <c r="K963" s="76"/>
      <c r="L963" s="76"/>
      <c r="M963" s="76"/>
      <c r="N963" s="76"/>
      <c r="O963" s="76"/>
      <c r="P963" s="76"/>
    </row>
    <row r="964">
      <c r="A964" s="76"/>
      <c r="B964" s="76"/>
      <c r="C964" s="76"/>
      <c r="D964" s="76"/>
      <c r="E964" s="76"/>
      <c r="F964" s="76"/>
      <c r="G964" s="76"/>
      <c r="H964" s="76"/>
      <c r="I964" s="76"/>
      <c r="J964" s="76"/>
      <c r="K964" s="76"/>
      <c r="L964" s="76"/>
      <c r="M964" s="76"/>
      <c r="N964" s="76"/>
      <c r="O964" s="76"/>
      <c r="P964" s="76"/>
    </row>
    <row r="965">
      <c r="A965" s="76"/>
      <c r="B965" s="76"/>
      <c r="C965" s="76"/>
      <c r="D965" s="76"/>
      <c r="E965" s="76"/>
      <c r="F965" s="76"/>
      <c r="G965" s="76"/>
      <c r="H965" s="76"/>
      <c r="I965" s="76"/>
      <c r="J965" s="76"/>
      <c r="K965" s="76"/>
      <c r="L965" s="76"/>
      <c r="M965" s="76"/>
      <c r="N965" s="76"/>
      <c r="O965" s="76"/>
      <c r="P965" s="76"/>
    </row>
    <row r="966">
      <c r="A966" s="76"/>
      <c r="B966" s="76"/>
      <c r="C966" s="76"/>
      <c r="D966" s="76"/>
      <c r="E966" s="76"/>
      <c r="F966" s="76"/>
      <c r="G966" s="76"/>
      <c r="H966" s="76"/>
      <c r="I966" s="76"/>
      <c r="J966" s="76"/>
      <c r="K966" s="76"/>
      <c r="L966" s="76"/>
      <c r="M966" s="76"/>
      <c r="N966" s="76"/>
      <c r="O966" s="76"/>
      <c r="P966" s="76"/>
    </row>
    <row r="967">
      <c r="A967" s="76"/>
      <c r="B967" s="76"/>
      <c r="C967" s="76"/>
      <c r="D967" s="76"/>
      <c r="E967" s="76"/>
      <c r="F967" s="76"/>
      <c r="G967" s="76"/>
      <c r="H967" s="76"/>
      <c r="I967" s="76"/>
      <c r="J967" s="76"/>
      <c r="K967" s="76"/>
      <c r="L967" s="76"/>
      <c r="M967" s="76"/>
      <c r="N967" s="76"/>
      <c r="O967" s="76"/>
      <c r="P967" s="76"/>
    </row>
    <row r="968">
      <c r="A968" s="76"/>
      <c r="B968" s="76"/>
      <c r="C968" s="76"/>
      <c r="D968" s="76"/>
      <c r="E968" s="76"/>
      <c r="F968" s="76"/>
      <c r="G968" s="76"/>
      <c r="H968" s="76"/>
      <c r="I968" s="76"/>
      <c r="J968" s="76"/>
      <c r="K968" s="76"/>
      <c r="L968" s="76"/>
      <c r="M968" s="76"/>
      <c r="N968" s="76"/>
      <c r="O968" s="76"/>
      <c r="P968" s="76"/>
    </row>
    <row r="969">
      <c r="A969" s="76"/>
      <c r="B969" s="76"/>
      <c r="C969" s="76"/>
      <c r="D969" s="76"/>
      <c r="E969" s="76"/>
      <c r="F969" s="76"/>
      <c r="G969" s="76"/>
      <c r="H969" s="76"/>
      <c r="I969" s="76"/>
      <c r="J969" s="76"/>
      <c r="K969" s="76"/>
      <c r="L969" s="76"/>
      <c r="M969" s="76"/>
      <c r="N969" s="76"/>
      <c r="O969" s="76"/>
      <c r="P969" s="76"/>
    </row>
    <row r="970">
      <c r="A970" s="76"/>
      <c r="B970" s="76"/>
      <c r="C970" s="76"/>
      <c r="D970" s="76"/>
      <c r="E970" s="76"/>
      <c r="F970" s="76"/>
      <c r="G970" s="76"/>
      <c r="H970" s="76"/>
      <c r="I970" s="76"/>
      <c r="J970" s="76"/>
      <c r="K970" s="76"/>
      <c r="L970" s="76"/>
      <c r="M970" s="76"/>
      <c r="N970" s="76"/>
      <c r="O970" s="76"/>
      <c r="P970" s="76"/>
    </row>
    <row r="971">
      <c r="A971" s="76"/>
      <c r="B971" s="76"/>
      <c r="C971" s="76"/>
      <c r="D971" s="76"/>
      <c r="E971" s="76"/>
      <c r="F971" s="76"/>
      <c r="G971" s="76"/>
      <c r="H971" s="76"/>
      <c r="I971" s="76"/>
      <c r="J971" s="76"/>
      <c r="K971" s="76"/>
      <c r="L971" s="76"/>
      <c r="M971" s="76"/>
      <c r="N971" s="76"/>
      <c r="O971" s="76"/>
      <c r="P971" s="76"/>
    </row>
    <row r="972">
      <c r="A972" s="76"/>
      <c r="B972" s="76"/>
      <c r="C972" s="76"/>
      <c r="D972" s="76"/>
      <c r="E972" s="76"/>
      <c r="F972" s="76"/>
      <c r="G972" s="76"/>
      <c r="H972" s="76"/>
      <c r="I972" s="76"/>
      <c r="J972" s="76"/>
      <c r="K972" s="76"/>
      <c r="L972" s="76"/>
      <c r="M972" s="76"/>
      <c r="N972" s="76"/>
      <c r="O972" s="76"/>
      <c r="P972" s="76"/>
    </row>
    <row r="973">
      <c r="A973" s="76"/>
      <c r="B973" s="76"/>
      <c r="C973" s="76"/>
      <c r="D973" s="76"/>
      <c r="E973" s="76"/>
      <c r="F973" s="76"/>
      <c r="G973" s="76"/>
      <c r="H973" s="76"/>
      <c r="I973" s="76"/>
      <c r="J973" s="76"/>
      <c r="K973" s="76"/>
      <c r="L973" s="76"/>
      <c r="M973" s="76"/>
      <c r="N973" s="76"/>
      <c r="O973" s="76"/>
      <c r="P973" s="76"/>
    </row>
    <row r="974">
      <c r="A974" s="76"/>
      <c r="B974" s="76"/>
      <c r="C974" s="76"/>
      <c r="D974" s="76"/>
      <c r="E974" s="76"/>
      <c r="F974" s="76"/>
      <c r="G974" s="76"/>
      <c r="H974" s="76"/>
      <c r="I974" s="76"/>
      <c r="J974" s="76"/>
      <c r="K974" s="76"/>
      <c r="L974" s="76"/>
      <c r="M974" s="76"/>
      <c r="N974" s="76"/>
      <c r="O974" s="76"/>
      <c r="P974" s="76"/>
    </row>
    <row r="975">
      <c r="A975" s="76"/>
      <c r="B975" s="76"/>
      <c r="C975" s="76"/>
      <c r="D975" s="76"/>
      <c r="E975" s="76"/>
      <c r="F975" s="76"/>
      <c r="G975" s="76"/>
      <c r="H975" s="76"/>
      <c r="I975" s="76"/>
      <c r="J975" s="76"/>
      <c r="K975" s="76"/>
      <c r="L975" s="76"/>
      <c r="M975" s="76"/>
      <c r="N975" s="76"/>
      <c r="O975" s="76"/>
      <c r="P975" s="76"/>
    </row>
    <row r="976">
      <c r="A976" s="76"/>
      <c r="B976" s="76"/>
      <c r="C976" s="76"/>
      <c r="D976" s="76"/>
      <c r="E976" s="76"/>
      <c r="F976" s="76"/>
      <c r="G976" s="76"/>
      <c r="H976" s="76"/>
      <c r="I976" s="76"/>
      <c r="J976" s="76"/>
      <c r="K976" s="76"/>
      <c r="L976" s="76"/>
      <c r="M976" s="76"/>
      <c r="N976" s="76"/>
      <c r="O976" s="76"/>
      <c r="P976" s="76"/>
    </row>
    <row r="977">
      <c r="A977" s="76"/>
      <c r="B977" s="76"/>
      <c r="C977" s="76"/>
      <c r="D977" s="76"/>
      <c r="E977" s="76"/>
      <c r="F977" s="76"/>
      <c r="G977" s="76"/>
      <c r="H977" s="76"/>
      <c r="I977" s="76"/>
      <c r="J977" s="76"/>
      <c r="K977" s="76"/>
      <c r="L977" s="76"/>
      <c r="M977" s="76"/>
      <c r="N977" s="76"/>
      <c r="O977" s="76"/>
      <c r="P977" s="76"/>
    </row>
    <row r="978">
      <c r="A978" s="76"/>
      <c r="B978" s="76"/>
      <c r="C978" s="76"/>
      <c r="D978" s="76"/>
      <c r="E978" s="76"/>
      <c r="F978" s="76"/>
      <c r="G978" s="76"/>
      <c r="H978" s="76"/>
      <c r="I978" s="76"/>
      <c r="J978" s="76"/>
      <c r="K978" s="76"/>
      <c r="L978" s="76"/>
      <c r="M978" s="76"/>
      <c r="N978" s="76"/>
      <c r="O978" s="76"/>
      <c r="P978" s="76"/>
    </row>
    <row r="979">
      <c r="A979" s="76"/>
      <c r="B979" s="76"/>
      <c r="C979" s="76"/>
      <c r="D979" s="76"/>
      <c r="E979" s="76"/>
      <c r="F979" s="76"/>
      <c r="G979" s="76"/>
      <c r="H979" s="76"/>
      <c r="I979" s="76"/>
      <c r="J979" s="76"/>
      <c r="K979" s="76"/>
      <c r="L979" s="76"/>
      <c r="M979" s="76"/>
      <c r="N979" s="76"/>
      <c r="O979" s="76"/>
      <c r="P979" s="76"/>
    </row>
    <row r="980">
      <c r="A980" s="76"/>
      <c r="B980" s="76"/>
      <c r="C980" s="76"/>
      <c r="D980" s="76"/>
      <c r="E980" s="76"/>
      <c r="F980" s="76"/>
      <c r="G980" s="76"/>
      <c r="H980" s="76"/>
      <c r="I980" s="76"/>
      <c r="J980" s="76"/>
      <c r="K980" s="76"/>
      <c r="L980" s="76"/>
      <c r="M980" s="76"/>
      <c r="N980" s="76"/>
      <c r="O980" s="76"/>
      <c r="P980" s="76"/>
    </row>
    <row r="981">
      <c r="A981" s="76"/>
      <c r="B981" s="76"/>
      <c r="C981" s="76"/>
      <c r="D981" s="76"/>
      <c r="E981" s="76"/>
      <c r="F981" s="76"/>
      <c r="G981" s="76"/>
      <c r="H981" s="76"/>
      <c r="I981" s="76"/>
      <c r="J981" s="76"/>
      <c r="K981" s="76"/>
      <c r="L981" s="76"/>
      <c r="M981" s="76"/>
      <c r="N981" s="76"/>
      <c r="O981" s="76"/>
      <c r="P981" s="76"/>
    </row>
    <row r="982">
      <c r="A982" s="76"/>
      <c r="B982" s="76"/>
      <c r="C982" s="76"/>
      <c r="D982" s="76"/>
      <c r="E982" s="76"/>
      <c r="F982" s="76"/>
      <c r="G982" s="76"/>
      <c r="H982" s="76"/>
      <c r="I982" s="76"/>
      <c r="J982" s="76"/>
      <c r="K982" s="76"/>
      <c r="L982" s="76"/>
      <c r="M982" s="76"/>
      <c r="N982" s="76"/>
      <c r="O982" s="76"/>
      <c r="P982" s="76"/>
    </row>
    <row r="983">
      <c r="A983" s="76"/>
      <c r="B983" s="76"/>
      <c r="C983" s="76"/>
      <c r="D983" s="76"/>
      <c r="E983" s="76"/>
      <c r="F983" s="76"/>
      <c r="G983" s="76"/>
      <c r="H983" s="76"/>
      <c r="I983" s="76"/>
      <c r="J983" s="76"/>
      <c r="K983" s="76"/>
      <c r="L983" s="76"/>
      <c r="M983" s="76"/>
      <c r="N983" s="76"/>
      <c r="O983" s="76"/>
      <c r="P983" s="76"/>
    </row>
    <row r="984">
      <c r="A984" s="76"/>
      <c r="B984" s="76"/>
      <c r="C984" s="76"/>
      <c r="D984" s="76"/>
      <c r="E984" s="76"/>
      <c r="F984" s="76"/>
      <c r="G984" s="76"/>
      <c r="H984" s="76"/>
      <c r="I984" s="76"/>
      <c r="J984" s="76"/>
      <c r="K984" s="76"/>
      <c r="L984" s="76"/>
      <c r="M984" s="76"/>
      <c r="N984" s="76"/>
      <c r="O984" s="76"/>
      <c r="P984" s="76"/>
    </row>
    <row r="985">
      <c r="A985" s="76"/>
      <c r="B985" s="76"/>
      <c r="C985" s="76"/>
      <c r="D985" s="76"/>
      <c r="E985" s="76"/>
      <c r="F985" s="76"/>
      <c r="G985" s="76"/>
      <c r="H985" s="76"/>
      <c r="I985" s="76"/>
      <c r="J985" s="76"/>
      <c r="K985" s="76"/>
      <c r="L985" s="76"/>
      <c r="M985" s="76"/>
      <c r="N985" s="76"/>
      <c r="O985" s="76"/>
      <c r="P985" s="76"/>
    </row>
    <row r="986">
      <c r="A986" s="76"/>
      <c r="B986" s="76"/>
      <c r="C986" s="76"/>
      <c r="D986" s="76"/>
      <c r="E986" s="76"/>
      <c r="F986" s="76"/>
      <c r="G986" s="76"/>
      <c r="H986" s="76"/>
      <c r="I986" s="76"/>
      <c r="J986" s="76"/>
      <c r="K986" s="76"/>
      <c r="L986" s="76"/>
      <c r="M986" s="76"/>
      <c r="N986" s="76"/>
      <c r="O986" s="76"/>
      <c r="P986" s="76"/>
    </row>
    <row r="987">
      <c r="A987" s="76"/>
      <c r="B987" s="76"/>
      <c r="C987" s="76"/>
      <c r="D987" s="76"/>
      <c r="E987" s="76"/>
      <c r="F987" s="76"/>
      <c r="G987" s="76"/>
      <c r="H987" s="76"/>
      <c r="I987" s="76"/>
      <c r="J987" s="76"/>
      <c r="K987" s="76"/>
      <c r="L987" s="76"/>
      <c r="M987" s="76"/>
      <c r="N987" s="76"/>
      <c r="O987" s="76"/>
      <c r="P987" s="76"/>
    </row>
    <row r="988">
      <c r="A988" s="76"/>
      <c r="B988" s="76"/>
      <c r="C988" s="76"/>
      <c r="D988" s="76"/>
      <c r="E988" s="76"/>
      <c r="F988" s="76"/>
      <c r="G988" s="76"/>
      <c r="H988" s="76"/>
      <c r="I988" s="76"/>
      <c r="J988" s="76"/>
      <c r="K988" s="76"/>
      <c r="L988" s="76"/>
      <c r="M988" s="76"/>
      <c r="N988" s="76"/>
      <c r="O988" s="76"/>
      <c r="P988" s="76"/>
    </row>
    <row r="989">
      <c r="A989" s="76"/>
      <c r="B989" s="76"/>
      <c r="C989" s="76"/>
      <c r="D989" s="76"/>
      <c r="E989" s="76"/>
      <c r="F989" s="76"/>
      <c r="G989" s="76"/>
      <c r="H989" s="76"/>
      <c r="I989" s="76"/>
      <c r="J989" s="76"/>
      <c r="K989" s="76"/>
      <c r="L989" s="76"/>
      <c r="M989" s="76"/>
      <c r="N989" s="76"/>
      <c r="O989" s="76"/>
      <c r="P989" s="76"/>
    </row>
    <row r="990">
      <c r="A990" s="76"/>
      <c r="B990" s="76"/>
      <c r="C990" s="76"/>
      <c r="D990" s="76"/>
      <c r="E990" s="76"/>
      <c r="F990" s="76"/>
      <c r="G990" s="76"/>
      <c r="H990" s="76"/>
      <c r="I990" s="76"/>
      <c r="J990" s="76"/>
      <c r="K990" s="76"/>
      <c r="L990" s="76"/>
      <c r="M990" s="76"/>
      <c r="N990" s="76"/>
      <c r="O990" s="76"/>
      <c r="P990" s="76"/>
    </row>
    <row r="991">
      <c r="A991" s="76"/>
      <c r="B991" s="76"/>
      <c r="C991" s="76"/>
      <c r="D991" s="76"/>
      <c r="E991" s="76"/>
      <c r="F991" s="76"/>
      <c r="G991" s="76"/>
      <c r="H991" s="76"/>
      <c r="I991" s="76"/>
      <c r="J991" s="76"/>
      <c r="K991" s="76"/>
      <c r="L991" s="76"/>
      <c r="M991" s="76"/>
      <c r="N991" s="76"/>
      <c r="O991" s="76"/>
      <c r="P991" s="76"/>
    </row>
    <row r="992">
      <c r="A992" s="76"/>
      <c r="B992" s="76"/>
      <c r="C992" s="76"/>
      <c r="D992" s="76"/>
      <c r="E992" s="76"/>
      <c r="F992" s="76"/>
      <c r="G992" s="76"/>
      <c r="H992" s="76"/>
      <c r="I992" s="76"/>
      <c r="J992" s="76"/>
      <c r="K992" s="76"/>
      <c r="L992" s="76"/>
      <c r="M992" s="76"/>
      <c r="N992" s="76"/>
      <c r="O992" s="76"/>
      <c r="P992" s="76"/>
    </row>
    <row r="993">
      <c r="A993" s="76"/>
      <c r="B993" s="76"/>
      <c r="C993" s="76"/>
      <c r="D993" s="76"/>
      <c r="E993" s="76"/>
      <c r="F993" s="76"/>
      <c r="G993" s="76"/>
      <c r="H993" s="76"/>
      <c r="I993" s="76"/>
      <c r="J993" s="76"/>
      <c r="K993" s="76"/>
      <c r="L993" s="76"/>
      <c r="M993" s="76"/>
      <c r="N993" s="76"/>
      <c r="O993" s="76"/>
      <c r="P993" s="76"/>
    </row>
    <row r="994">
      <c r="A994" s="76"/>
      <c r="B994" s="76"/>
      <c r="C994" s="76"/>
      <c r="D994" s="76"/>
      <c r="E994" s="76"/>
      <c r="F994" s="76"/>
      <c r="G994" s="76"/>
      <c r="H994" s="76"/>
      <c r="I994" s="76"/>
      <c r="J994" s="76"/>
      <c r="K994" s="76"/>
      <c r="L994" s="76"/>
      <c r="M994" s="76"/>
      <c r="N994" s="76"/>
      <c r="O994" s="76"/>
      <c r="P994" s="76"/>
    </row>
    <row r="995">
      <c r="A995" s="76"/>
      <c r="B995" s="76"/>
      <c r="C995" s="76"/>
      <c r="D995" s="76"/>
      <c r="E995" s="76"/>
      <c r="F995" s="76"/>
      <c r="G995" s="76"/>
      <c r="H995" s="76"/>
      <c r="I995" s="76"/>
      <c r="J995" s="76"/>
      <c r="K995" s="76"/>
      <c r="L995" s="76"/>
      <c r="M995" s="76"/>
      <c r="N995" s="76"/>
      <c r="O995" s="76"/>
      <c r="P995" s="76"/>
    </row>
    <row r="996">
      <c r="A996" s="76"/>
      <c r="B996" s="76"/>
      <c r="C996" s="76"/>
      <c r="D996" s="76"/>
      <c r="E996" s="76"/>
      <c r="F996" s="76"/>
      <c r="G996" s="76"/>
      <c r="H996" s="76"/>
      <c r="I996" s="76"/>
      <c r="J996" s="76"/>
      <c r="K996" s="76"/>
      <c r="L996" s="76"/>
      <c r="M996" s="76"/>
      <c r="N996" s="76"/>
      <c r="O996" s="76"/>
      <c r="P996" s="76"/>
    </row>
    <row r="997">
      <c r="A997" s="76"/>
      <c r="B997" s="76"/>
      <c r="C997" s="76"/>
      <c r="D997" s="76"/>
      <c r="E997" s="76"/>
      <c r="F997" s="76"/>
      <c r="G997" s="76"/>
      <c r="H997" s="76"/>
      <c r="I997" s="76"/>
      <c r="J997" s="76"/>
      <c r="K997" s="76"/>
      <c r="L997" s="76"/>
      <c r="M997" s="76"/>
      <c r="N997" s="76"/>
      <c r="O997" s="76"/>
      <c r="P997" s="76"/>
    </row>
    <row r="998">
      <c r="A998" s="76"/>
      <c r="B998" s="76"/>
      <c r="C998" s="76"/>
      <c r="D998" s="76"/>
      <c r="E998" s="76"/>
      <c r="F998" s="76"/>
      <c r="G998" s="76"/>
      <c r="H998" s="76"/>
      <c r="I998" s="76"/>
      <c r="J998" s="76"/>
      <c r="K998" s="76"/>
      <c r="L998" s="76"/>
      <c r="M998" s="76"/>
      <c r="N998" s="76"/>
      <c r="O998" s="76"/>
      <c r="P998" s="76"/>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82">
      <c r="K82" s="234" t="s">
        <v>1700</v>
      </c>
      <c r="L82" s="234" t="s">
        <v>1578</v>
      </c>
    </row>
    <row r="83">
      <c r="K83" s="234" t="s">
        <v>231</v>
      </c>
      <c r="L83" s="234">
        <v>1.0</v>
      </c>
      <c r="M83" s="234">
        <v>1.0</v>
      </c>
    </row>
    <row r="84">
      <c r="K84" s="234" t="s">
        <v>1701</v>
      </c>
      <c r="L84" s="234">
        <v>2.0</v>
      </c>
      <c r="M84" s="234">
        <v>2.0</v>
      </c>
    </row>
    <row r="85">
      <c r="K85" s="234" t="s">
        <v>1593</v>
      </c>
      <c r="L85" s="234">
        <v>1.0</v>
      </c>
      <c r="M85" s="234">
        <v>3.0</v>
      </c>
    </row>
    <row r="86">
      <c r="K86" s="234" t="s">
        <v>115</v>
      </c>
      <c r="L86" s="234">
        <v>2.0</v>
      </c>
      <c r="M86" s="234">
        <v>4.0</v>
      </c>
    </row>
    <row r="87">
      <c r="K87" s="234" t="s">
        <v>226</v>
      </c>
      <c r="L87" s="234">
        <v>1.0</v>
      </c>
      <c r="M87" s="234">
        <v>5.0</v>
      </c>
    </row>
    <row r="88">
      <c r="K88" s="234" t="s">
        <v>207</v>
      </c>
      <c r="L88" s="234">
        <v>1.0</v>
      </c>
      <c r="M88" s="234">
        <v>6.0</v>
      </c>
    </row>
    <row r="89">
      <c r="K89" s="234" t="s">
        <v>257</v>
      </c>
      <c r="L89" s="234">
        <v>2.0</v>
      </c>
      <c r="M89" s="234">
        <v>7.0</v>
      </c>
    </row>
    <row r="90">
      <c r="K90" s="234" t="s">
        <v>170</v>
      </c>
      <c r="L90" s="234">
        <v>1.0</v>
      </c>
      <c r="M90" s="234">
        <v>8.0</v>
      </c>
    </row>
    <row r="91">
      <c r="K91" s="234" t="s">
        <v>54</v>
      </c>
      <c r="L91" s="234">
        <v>1.0</v>
      </c>
      <c r="M91" s="234">
        <v>9.0</v>
      </c>
    </row>
    <row r="92">
      <c r="K92" s="234" t="s">
        <v>44</v>
      </c>
      <c r="L92" s="234">
        <v>1.0</v>
      </c>
      <c r="M92" s="234">
        <v>10.0</v>
      </c>
    </row>
    <row r="93">
      <c r="K93" s="234" t="s">
        <v>31</v>
      </c>
      <c r="L93" s="234">
        <v>1.0</v>
      </c>
      <c r="M93" s="234">
        <v>11.0</v>
      </c>
    </row>
    <row r="94">
      <c r="K94" s="234" t="s">
        <v>23</v>
      </c>
      <c r="L94" s="234">
        <v>1.0</v>
      </c>
      <c r="M94" s="234">
        <v>12.0</v>
      </c>
    </row>
    <row r="95">
      <c r="K95" s="234" t="s">
        <v>176</v>
      </c>
      <c r="L95" s="234">
        <v>1.0</v>
      </c>
      <c r="M95" s="234">
        <v>13.0</v>
      </c>
    </row>
    <row r="96">
      <c r="K96" s="234" t="s">
        <v>257</v>
      </c>
      <c r="L96" s="234">
        <v>1.0</v>
      </c>
      <c r="M96" s="234">
        <v>14.0</v>
      </c>
    </row>
    <row r="97">
      <c r="K97" s="234" t="s">
        <v>255</v>
      </c>
      <c r="L97" s="234">
        <v>1.0</v>
      </c>
      <c r="M97" s="234">
        <v>15.0</v>
      </c>
    </row>
    <row r="98">
      <c r="K98" s="234" t="s">
        <v>264</v>
      </c>
      <c r="L98" s="234">
        <v>1.0</v>
      </c>
      <c r="M98" s="234">
        <v>16.0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62.29"/>
  </cols>
  <sheetData>
    <row r="1">
      <c r="A1" s="234" t="s">
        <v>1702</v>
      </c>
      <c r="B1" s="234" t="s">
        <v>1703</v>
      </c>
      <c r="C1" s="234" t="s">
        <v>1704</v>
      </c>
      <c r="D1" s="234" t="s">
        <v>1705</v>
      </c>
      <c r="E1" s="234" t="s">
        <v>1706</v>
      </c>
      <c r="F1" s="234" t="s">
        <v>1707</v>
      </c>
      <c r="G1" s="234" t="s">
        <v>1708</v>
      </c>
      <c r="H1" s="234" t="s">
        <v>1709</v>
      </c>
      <c r="I1" s="234" t="s">
        <v>1710</v>
      </c>
      <c r="J1" s="234" t="s">
        <v>1711</v>
      </c>
      <c r="K1" s="234" t="s">
        <v>1712</v>
      </c>
      <c r="L1" s="234" t="s">
        <v>1713</v>
      </c>
      <c r="M1" s="234" t="s">
        <v>1714</v>
      </c>
      <c r="N1" s="234" t="s">
        <v>1715</v>
      </c>
      <c r="O1" s="234" t="s">
        <v>1716</v>
      </c>
      <c r="P1" s="234" t="s">
        <v>1717</v>
      </c>
      <c r="Q1" s="234" t="s">
        <v>1718</v>
      </c>
      <c r="R1" s="234" t="s">
        <v>1719</v>
      </c>
    </row>
    <row r="2">
      <c r="A2" s="234">
        <v>1412.0</v>
      </c>
      <c r="B2" s="234" t="s">
        <v>1554</v>
      </c>
      <c r="C2" s="234" t="s">
        <v>1720</v>
      </c>
      <c r="D2" s="234" t="s">
        <v>1721</v>
      </c>
      <c r="E2" s="234" t="s">
        <v>1722</v>
      </c>
      <c r="G2" s="234">
        <v>0.0</v>
      </c>
      <c r="H2" s="234" t="s">
        <v>1723</v>
      </c>
      <c r="I2" s="234">
        <v>1.0</v>
      </c>
      <c r="K2" s="234">
        <v>11.0</v>
      </c>
      <c r="N2" s="234" t="s">
        <v>1554</v>
      </c>
      <c r="O2" s="234">
        <v>0.0</v>
      </c>
      <c r="P2" s="234" t="s">
        <v>1724</v>
      </c>
      <c r="R2" s="234" t="s">
        <v>1725</v>
      </c>
    </row>
    <row r="3">
      <c r="A3" s="234">
        <v>37000.0</v>
      </c>
      <c r="B3" s="234" t="s">
        <v>604</v>
      </c>
      <c r="C3" s="234" t="s">
        <v>1726</v>
      </c>
      <c r="D3" s="234" t="s">
        <v>1727</v>
      </c>
      <c r="E3" s="234" t="s">
        <v>1728</v>
      </c>
      <c r="G3" s="234">
        <v>0.0</v>
      </c>
      <c r="H3" s="234" t="s">
        <v>1729</v>
      </c>
      <c r="I3" s="234">
        <v>1.0</v>
      </c>
      <c r="K3" s="234">
        <v>11.0</v>
      </c>
      <c r="N3" s="234" t="s">
        <v>604</v>
      </c>
      <c r="O3" s="234">
        <v>0.0</v>
      </c>
      <c r="P3" s="234" t="s">
        <v>1724</v>
      </c>
      <c r="R3" s="234" t="s">
        <v>1725</v>
      </c>
    </row>
    <row r="4">
      <c r="A4" s="234">
        <v>3.9500101E7</v>
      </c>
      <c r="B4" s="234" t="s">
        <v>362</v>
      </c>
      <c r="C4" s="234" t="s">
        <v>1730</v>
      </c>
      <c r="D4" s="234" t="s">
        <v>1731</v>
      </c>
      <c r="E4" s="234" t="s">
        <v>1732</v>
      </c>
      <c r="G4" s="234">
        <v>0.0</v>
      </c>
      <c r="H4" s="234" t="s">
        <v>1733</v>
      </c>
      <c r="I4" s="234">
        <v>1.0</v>
      </c>
      <c r="K4" s="234">
        <v>11.0</v>
      </c>
      <c r="N4" s="234" t="s">
        <v>362</v>
      </c>
      <c r="O4" s="234">
        <v>0.0</v>
      </c>
      <c r="P4" s="234" t="s">
        <v>1724</v>
      </c>
      <c r="R4" s="234" t="s">
        <v>1725</v>
      </c>
    </row>
    <row r="5">
      <c r="A5" s="234">
        <v>3.9900101E7</v>
      </c>
      <c r="B5" s="234" t="s">
        <v>866</v>
      </c>
      <c r="C5" s="234" t="s">
        <v>1734</v>
      </c>
      <c r="D5" s="234" t="s">
        <v>1735</v>
      </c>
      <c r="E5" s="234" t="s">
        <v>1736</v>
      </c>
      <c r="G5" s="234">
        <v>0.0</v>
      </c>
      <c r="H5" s="234" t="s">
        <v>1737</v>
      </c>
      <c r="I5" s="234">
        <v>1.0</v>
      </c>
      <c r="K5" s="234">
        <v>11.0</v>
      </c>
      <c r="N5" s="234" t="s">
        <v>866</v>
      </c>
      <c r="O5" s="234">
        <v>0.0</v>
      </c>
      <c r="P5" s="234" t="s">
        <v>1724</v>
      </c>
      <c r="R5" s="234" t="s">
        <v>1725</v>
      </c>
    </row>
    <row r="6">
      <c r="A6" s="234">
        <v>3.5400001601295E13</v>
      </c>
      <c r="B6" s="234" t="s">
        <v>1738</v>
      </c>
      <c r="C6" s="234" t="s">
        <v>1739</v>
      </c>
      <c r="D6" s="234" t="s">
        <v>1740</v>
      </c>
      <c r="E6" s="234" t="s">
        <v>1741</v>
      </c>
      <c r="F6" s="234">
        <v>150.0</v>
      </c>
      <c r="G6" s="234">
        <v>0.0</v>
      </c>
      <c r="H6" s="234" t="s">
        <v>1742</v>
      </c>
      <c r="I6" s="234">
        <v>1.0</v>
      </c>
      <c r="K6" s="234">
        <v>11.0</v>
      </c>
      <c r="N6" s="234" t="s">
        <v>1738</v>
      </c>
      <c r="O6" s="234">
        <v>0.0</v>
      </c>
      <c r="P6" s="234" t="s">
        <v>1724</v>
      </c>
      <c r="R6" s="234" t="s">
        <v>1743</v>
      </c>
    </row>
    <row r="7">
      <c r="A7" s="234">
        <v>3.540000180125E13</v>
      </c>
      <c r="B7" s="234" t="s">
        <v>1744</v>
      </c>
      <c r="C7" s="234" t="s">
        <v>1745</v>
      </c>
      <c r="D7" s="234" t="s">
        <v>1740</v>
      </c>
      <c r="E7" s="234" t="s">
        <v>1746</v>
      </c>
      <c r="F7" s="234">
        <v>150.0</v>
      </c>
      <c r="G7" s="234">
        <v>0.0</v>
      </c>
      <c r="H7" s="234" t="s">
        <v>1747</v>
      </c>
      <c r="I7" s="234">
        <v>1.0</v>
      </c>
      <c r="K7" s="234">
        <v>11.0</v>
      </c>
      <c r="N7" s="234" t="s">
        <v>1744</v>
      </c>
      <c r="O7" s="234">
        <v>0.0</v>
      </c>
      <c r="P7" s="234" t="s">
        <v>1724</v>
      </c>
      <c r="R7" s="234" t="s">
        <v>1743</v>
      </c>
    </row>
    <row r="8">
      <c r="A8" s="234">
        <v>3.540000180129E13</v>
      </c>
      <c r="B8" s="234" t="s">
        <v>1748</v>
      </c>
      <c r="C8" s="234" t="s">
        <v>1749</v>
      </c>
      <c r="D8" s="234" t="s">
        <v>1740</v>
      </c>
      <c r="E8" s="234" t="s">
        <v>1750</v>
      </c>
      <c r="F8" s="234">
        <v>150.0</v>
      </c>
      <c r="G8" s="234">
        <v>0.0</v>
      </c>
      <c r="H8" s="234" t="s">
        <v>1751</v>
      </c>
      <c r="I8" s="234">
        <v>1.0</v>
      </c>
      <c r="K8" s="234">
        <v>11.0</v>
      </c>
      <c r="N8" s="234" t="s">
        <v>1748</v>
      </c>
      <c r="O8" s="234">
        <v>0.0</v>
      </c>
      <c r="P8" s="234" t="s">
        <v>1724</v>
      </c>
      <c r="R8" s="234" t="s">
        <v>1743</v>
      </c>
    </row>
    <row r="9">
      <c r="A9" s="234">
        <v>3.5400001801295E13</v>
      </c>
      <c r="B9" s="234" t="s">
        <v>1552</v>
      </c>
      <c r="C9" s="234" t="s">
        <v>1553</v>
      </c>
      <c r="D9" s="234" t="s">
        <v>1740</v>
      </c>
      <c r="E9" s="234" t="s">
        <v>1752</v>
      </c>
      <c r="F9" s="234">
        <v>150.0</v>
      </c>
      <c r="G9" s="234">
        <v>0.0</v>
      </c>
      <c r="H9" s="234" t="s">
        <v>1753</v>
      </c>
      <c r="I9" s="234">
        <v>1.0</v>
      </c>
      <c r="K9" s="234">
        <v>11.0</v>
      </c>
      <c r="N9" s="234" t="s">
        <v>1552</v>
      </c>
      <c r="O9" s="234">
        <v>0.0</v>
      </c>
      <c r="P9" s="234" t="s">
        <v>1724</v>
      </c>
      <c r="R9" s="234" t="s">
        <v>1743</v>
      </c>
    </row>
    <row r="10">
      <c r="A10" s="234">
        <v>3.540000180131E13</v>
      </c>
      <c r="B10" s="234" t="s">
        <v>1754</v>
      </c>
      <c r="C10" s="234" t="s">
        <v>1755</v>
      </c>
      <c r="D10" s="234" t="s">
        <v>1740</v>
      </c>
      <c r="E10" s="234" t="s">
        <v>1756</v>
      </c>
      <c r="F10" s="234">
        <v>150.0</v>
      </c>
      <c r="G10" s="234">
        <v>0.0</v>
      </c>
      <c r="H10" s="234" t="s">
        <v>1757</v>
      </c>
      <c r="I10" s="234">
        <v>1.0</v>
      </c>
      <c r="K10" s="234">
        <v>11.0</v>
      </c>
      <c r="N10" s="234" t="s">
        <v>1754</v>
      </c>
      <c r="O10" s="234">
        <v>0.0</v>
      </c>
      <c r="P10" s="234" t="s">
        <v>1724</v>
      </c>
      <c r="R10" s="234" t="s">
        <v>1743</v>
      </c>
    </row>
    <row r="11">
      <c r="A11" s="234">
        <v>3.540000180132E13</v>
      </c>
      <c r="B11" s="234" t="s">
        <v>1102</v>
      </c>
      <c r="C11" s="234" t="s">
        <v>1103</v>
      </c>
      <c r="D11" s="234" t="s">
        <v>1740</v>
      </c>
      <c r="E11" s="234" t="s">
        <v>1758</v>
      </c>
      <c r="F11" s="234">
        <v>150.0</v>
      </c>
      <c r="G11" s="234">
        <v>0.0</v>
      </c>
      <c r="H11" s="234" t="s">
        <v>1759</v>
      </c>
      <c r="I11" s="234">
        <v>1.0</v>
      </c>
      <c r="K11" s="234">
        <v>11.0</v>
      </c>
      <c r="N11" s="234" t="s">
        <v>1102</v>
      </c>
      <c r="O11" s="234">
        <v>0.0</v>
      </c>
      <c r="P11" s="234" t="s">
        <v>1724</v>
      </c>
      <c r="R11" s="234" t="s">
        <v>1743</v>
      </c>
    </row>
    <row r="12">
      <c r="A12" s="234">
        <v>3.5600001601295E13</v>
      </c>
      <c r="B12" s="234" t="s">
        <v>1760</v>
      </c>
      <c r="C12" s="234" t="s">
        <v>1761</v>
      </c>
      <c r="D12" s="234" t="s">
        <v>1762</v>
      </c>
      <c r="E12" s="234" t="s">
        <v>1763</v>
      </c>
      <c r="F12" s="234">
        <v>156.0</v>
      </c>
      <c r="G12" s="234">
        <v>0.0</v>
      </c>
      <c r="H12" s="234" t="s">
        <v>1764</v>
      </c>
      <c r="I12" s="234">
        <v>1.0</v>
      </c>
      <c r="K12" s="234">
        <v>11.0</v>
      </c>
      <c r="N12" s="234" t="s">
        <v>1760</v>
      </c>
      <c r="O12" s="234">
        <v>0.0</v>
      </c>
      <c r="P12" s="234" t="s">
        <v>1724</v>
      </c>
      <c r="R12" s="234" t="s">
        <v>1743</v>
      </c>
    </row>
    <row r="13">
      <c r="A13" s="234">
        <v>3.56000016013E13</v>
      </c>
      <c r="B13" s="234" t="s">
        <v>1368</v>
      </c>
      <c r="C13" s="234" t="s">
        <v>1369</v>
      </c>
      <c r="D13" s="234" t="s">
        <v>1762</v>
      </c>
      <c r="E13" s="234" t="s">
        <v>1765</v>
      </c>
      <c r="F13" s="234">
        <v>156.0</v>
      </c>
      <c r="G13" s="234">
        <v>0.0</v>
      </c>
      <c r="H13" s="234" t="s">
        <v>1766</v>
      </c>
      <c r="I13" s="234">
        <v>1.0</v>
      </c>
      <c r="K13" s="234">
        <v>11.0</v>
      </c>
      <c r="N13" s="234" t="s">
        <v>1368</v>
      </c>
      <c r="O13" s="234">
        <v>0.0</v>
      </c>
      <c r="P13" s="234" t="s">
        <v>1724</v>
      </c>
      <c r="R13" s="234" t="s">
        <v>1743</v>
      </c>
    </row>
    <row r="14">
      <c r="A14" s="234">
        <v>3.560000160131E13</v>
      </c>
      <c r="B14" s="234" t="s">
        <v>1370</v>
      </c>
      <c r="C14" s="234" t="s">
        <v>1371</v>
      </c>
      <c r="D14" s="234" t="s">
        <v>1762</v>
      </c>
      <c r="E14" s="234" t="s">
        <v>1767</v>
      </c>
      <c r="F14" s="234">
        <v>156.0</v>
      </c>
      <c r="G14" s="234">
        <v>0.0</v>
      </c>
      <c r="H14" s="234" t="s">
        <v>1768</v>
      </c>
      <c r="I14" s="234">
        <v>1.0</v>
      </c>
      <c r="K14" s="234">
        <v>11.0</v>
      </c>
      <c r="N14" s="234" t="s">
        <v>1370</v>
      </c>
      <c r="O14" s="234">
        <v>0.0</v>
      </c>
      <c r="P14" s="234" t="s">
        <v>1724</v>
      </c>
      <c r="R14" s="234" t="s">
        <v>1743</v>
      </c>
    </row>
    <row r="15">
      <c r="A15" s="234">
        <v>3.560000160132E13</v>
      </c>
      <c r="B15" s="234" t="s">
        <v>1769</v>
      </c>
      <c r="C15" s="234" t="s">
        <v>1770</v>
      </c>
      <c r="D15" s="234" t="s">
        <v>1762</v>
      </c>
      <c r="E15" s="234" t="s">
        <v>1771</v>
      </c>
      <c r="F15" s="234">
        <v>156.0</v>
      </c>
      <c r="G15" s="234">
        <v>0.0</v>
      </c>
      <c r="H15" s="234" t="s">
        <v>1772</v>
      </c>
      <c r="I15" s="234">
        <v>1.0</v>
      </c>
      <c r="K15" s="234">
        <v>11.0</v>
      </c>
      <c r="N15" s="234" t="s">
        <v>1769</v>
      </c>
      <c r="O15" s="234">
        <v>0.0</v>
      </c>
      <c r="P15" s="234" t="s">
        <v>1724</v>
      </c>
      <c r="R15" s="234" t="s">
        <v>1743</v>
      </c>
    </row>
    <row r="16">
      <c r="A16" s="234">
        <v>3.560000170127E13</v>
      </c>
      <c r="B16" s="234" t="s">
        <v>835</v>
      </c>
      <c r="C16" s="234" t="s">
        <v>836</v>
      </c>
      <c r="D16" s="234" t="s">
        <v>1762</v>
      </c>
      <c r="E16" s="234" t="s">
        <v>1773</v>
      </c>
      <c r="F16" s="234">
        <v>156.0</v>
      </c>
      <c r="G16" s="234">
        <v>0.0</v>
      </c>
      <c r="H16" s="234" t="s">
        <v>1774</v>
      </c>
      <c r="I16" s="234">
        <v>1.0</v>
      </c>
      <c r="K16" s="234">
        <v>11.0</v>
      </c>
      <c r="N16" s="234" t="s">
        <v>835</v>
      </c>
      <c r="O16" s="234">
        <v>0.0</v>
      </c>
      <c r="P16" s="234" t="s">
        <v>1724</v>
      </c>
      <c r="R16" s="234" t="s">
        <v>1743</v>
      </c>
    </row>
    <row r="17">
      <c r="A17" s="234">
        <v>3.560000170128E13</v>
      </c>
      <c r="B17" s="234" t="s">
        <v>1775</v>
      </c>
      <c r="C17" s="234" t="s">
        <v>1776</v>
      </c>
      <c r="D17" s="234" t="s">
        <v>1762</v>
      </c>
      <c r="E17" s="234" t="s">
        <v>1777</v>
      </c>
      <c r="F17" s="234">
        <v>156.0</v>
      </c>
      <c r="G17" s="234">
        <v>0.0</v>
      </c>
      <c r="H17" s="234" t="s">
        <v>1778</v>
      </c>
      <c r="I17" s="234">
        <v>1.0</v>
      </c>
      <c r="K17" s="234">
        <v>11.0</v>
      </c>
      <c r="N17" s="234" t="s">
        <v>1775</v>
      </c>
      <c r="O17" s="234">
        <v>0.0</v>
      </c>
      <c r="P17" s="234" t="s">
        <v>1724</v>
      </c>
      <c r="R17" s="234" t="s">
        <v>1743</v>
      </c>
    </row>
    <row r="18">
      <c r="A18" s="234">
        <v>3.5600001701295E13</v>
      </c>
      <c r="B18" s="234" t="s">
        <v>1779</v>
      </c>
      <c r="C18" s="234" t="s">
        <v>1780</v>
      </c>
      <c r="D18" s="234" t="s">
        <v>1762</v>
      </c>
      <c r="E18" s="234" t="s">
        <v>1781</v>
      </c>
      <c r="F18" s="234">
        <v>156.0</v>
      </c>
      <c r="G18" s="234">
        <v>0.0</v>
      </c>
      <c r="H18" s="234" t="s">
        <v>1782</v>
      </c>
      <c r="I18" s="234">
        <v>1.0</v>
      </c>
      <c r="K18" s="234">
        <v>11.0</v>
      </c>
      <c r="N18" s="234" t="s">
        <v>1779</v>
      </c>
      <c r="O18" s="234">
        <v>0.0</v>
      </c>
      <c r="P18" s="234" t="s">
        <v>1724</v>
      </c>
      <c r="R18" s="234" t="s">
        <v>1743</v>
      </c>
    </row>
    <row r="19">
      <c r="A19" s="234">
        <v>3.56000017013E13</v>
      </c>
      <c r="B19" s="234" t="s">
        <v>1374</v>
      </c>
      <c r="C19" s="234" t="s">
        <v>1375</v>
      </c>
      <c r="D19" s="234" t="s">
        <v>1762</v>
      </c>
      <c r="E19" s="234" t="s">
        <v>1783</v>
      </c>
      <c r="F19" s="234">
        <v>156.0</v>
      </c>
      <c r="G19" s="234">
        <v>0.0</v>
      </c>
      <c r="H19" s="234" t="s">
        <v>1784</v>
      </c>
      <c r="I19" s="234">
        <v>1.0</v>
      </c>
      <c r="K19" s="234">
        <v>11.0</v>
      </c>
      <c r="N19" s="234" t="s">
        <v>1374</v>
      </c>
      <c r="O19" s="234">
        <v>0.0</v>
      </c>
      <c r="P19" s="234" t="s">
        <v>1724</v>
      </c>
      <c r="R19" s="234" t="s">
        <v>1743</v>
      </c>
    </row>
    <row r="20">
      <c r="A20" s="234">
        <v>3.560000170131E13</v>
      </c>
      <c r="B20" s="234" t="s">
        <v>1785</v>
      </c>
      <c r="C20" s="234" t="s">
        <v>1786</v>
      </c>
      <c r="D20" s="234" t="s">
        <v>1762</v>
      </c>
      <c r="E20" s="234" t="s">
        <v>1787</v>
      </c>
      <c r="F20" s="234">
        <v>156.0</v>
      </c>
      <c r="G20" s="234">
        <v>0.0</v>
      </c>
      <c r="H20" s="234" t="s">
        <v>1788</v>
      </c>
      <c r="I20" s="234">
        <v>1.0</v>
      </c>
      <c r="K20" s="234">
        <v>11.0</v>
      </c>
      <c r="N20" s="234" t="s">
        <v>1785</v>
      </c>
      <c r="O20" s="234">
        <v>0.0</v>
      </c>
      <c r="P20" s="234" t="s">
        <v>1724</v>
      </c>
      <c r="R20" s="234" t="s">
        <v>1743</v>
      </c>
    </row>
    <row r="21">
      <c r="A21" s="234">
        <v>3.560000170132E13</v>
      </c>
      <c r="B21" s="234" t="s">
        <v>1789</v>
      </c>
      <c r="C21" s="234" t="s">
        <v>1790</v>
      </c>
      <c r="D21" s="234" t="s">
        <v>1762</v>
      </c>
      <c r="E21" s="234" t="s">
        <v>1791</v>
      </c>
      <c r="F21" s="234">
        <v>156.0</v>
      </c>
      <c r="G21" s="234">
        <v>0.0</v>
      </c>
      <c r="H21" s="234" t="s">
        <v>1792</v>
      </c>
      <c r="I21" s="234">
        <v>1.0</v>
      </c>
      <c r="K21" s="234">
        <v>11.0</v>
      </c>
      <c r="N21" s="234" t="s">
        <v>1789</v>
      </c>
      <c r="O21" s="234">
        <v>0.0</v>
      </c>
      <c r="P21" s="234" t="s">
        <v>1724</v>
      </c>
      <c r="R21" s="234" t="s">
        <v>1743</v>
      </c>
    </row>
    <row r="22">
      <c r="A22" s="234">
        <v>15000.0</v>
      </c>
      <c r="B22" s="234" t="s">
        <v>351</v>
      </c>
      <c r="C22" s="234" t="s">
        <v>1793</v>
      </c>
      <c r="D22" s="234" t="s">
        <v>1794</v>
      </c>
      <c r="E22" s="234" t="s">
        <v>1795</v>
      </c>
      <c r="F22" s="234">
        <v>100.0</v>
      </c>
      <c r="G22" s="234">
        <v>0.0</v>
      </c>
      <c r="H22" s="234" t="s">
        <v>1796</v>
      </c>
      <c r="I22" s="234">
        <v>1.0</v>
      </c>
      <c r="K22" s="234">
        <v>11.0</v>
      </c>
      <c r="N22" s="234" t="s">
        <v>351</v>
      </c>
      <c r="O22" s="234">
        <v>0.0</v>
      </c>
      <c r="P22" s="234" t="s">
        <v>1724</v>
      </c>
      <c r="R22" s="234" t="s">
        <v>1743</v>
      </c>
    </row>
    <row r="23">
      <c r="A23" s="234">
        <v>176700.0</v>
      </c>
      <c r="B23" s="234" t="s">
        <v>587</v>
      </c>
      <c r="C23" s="234" t="s">
        <v>1797</v>
      </c>
      <c r="D23" s="234" t="s">
        <v>1798</v>
      </c>
      <c r="E23" s="234" t="s">
        <v>1799</v>
      </c>
      <c r="F23" s="234">
        <v>100.0</v>
      </c>
      <c r="G23" s="234">
        <v>0.0</v>
      </c>
      <c r="H23" s="234" t="s">
        <v>1800</v>
      </c>
      <c r="I23" s="234">
        <v>1.0</v>
      </c>
      <c r="K23" s="234">
        <v>500.0</v>
      </c>
      <c r="N23" s="234" t="s">
        <v>587</v>
      </c>
      <c r="O23" s="234">
        <v>0.0</v>
      </c>
      <c r="P23" s="234" t="s">
        <v>1724</v>
      </c>
      <c r="R23" s="234" t="s">
        <v>1743</v>
      </c>
    </row>
    <row r="24">
      <c r="A24" s="234">
        <v>1.7670010125E11</v>
      </c>
      <c r="B24" s="234" t="s">
        <v>594</v>
      </c>
      <c r="C24" s="234" t="s">
        <v>595</v>
      </c>
      <c r="D24" s="234" t="s">
        <v>1798</v>
      </c>
      <c r="E24" s="234" t="s">
        <v>1801</v>
      </c>
      <c r="F24" s="234">
        <v>134.0</v>
      </c>
      <c r="G24" s="234">
        <v>0.0</v>
      </c>
      <c r="H24" s="234" t="s">
        <v>1802</v>
      </c>
      <c r="I24" s="234">
        <v>1.0</v>
      </c>
      <c r="K24" s="234">
        <v>11.0</v>
      </c>
      <c r="N24" s="234" t="s">
        <v>594</v>
      </c>
      <c r="O24" s="234">
        <v>0.0</v>
      </c>
      <c r="P24" s="234" t="s">
        <v>1724</v>
      </c>
      <c r="R24" s="234" t="s">
        <v>1743</v>
      </c>
    </row>
    <row r="25">
      <c r="A25" s="234">
        <v>1.76700101255E11</v>
      </c>
      <c r="B25" s="234" t="s">
        <v>971</v>
      </c>
      <c r="C25" s="234" t="s">
        <v>972</v>
      </c>
      <c r="D25" s="234" t="s">
        <v>1798</v>
      </c>
      <c r="E25" s="234" t="s">
        <v>1803</v>
      </c>
      <c r="F25" s="234">
        <v>134.0</v>
      </c>
      <c r="G25" s="234">
        <v>0.0</v>
      </c>
      <c r="H25" s="234" t="s">
        <v>1802</v>
      </c>
      <c r="I25" s="234">
        <v>1.0</v>
      </c>
      <c r="K25" s="234">
        <v>11.0</v>
      </c>
      <c r="N25" s="234" t="s">
        <v>971</v>
      </c>
      <c r="O25" s="234">
        <v>0.0</v>
      </c>
      <c r="P25" s="234" t="s">
        <v>1724</v>
      </c>
      <c r="R25" s="234" t="s">
        <v>1743</v>
      </c>
    </row>
    <row r="26">
      <c r="A26" s="234">
        <v>1.76700101265E11</v>
      </c>
      <c r="B26" s="234" t="s">
        <v>596</v>
      </c>
      <c r="C26" s="234" t="s">
        <v>597</v>
      </c>
      <c r="D26" s="234" t="s">
        <v>1798</v>
      </c>
      <c r="E26" s="234" t="s">
        <v>1804</v>
      </c>
      <c r="F26" s="234">
        <v>134.0</v>
      </c>
      <c r="G26" s="234">
        <v>0.0</v>
      </c>
      <c r="H26" s="234" t="s">
        <v>1802</v>
      </c>
      <c r="I26" s="234">
        <v>1.0</v>
      </c>
      <c r="K26" s="234">
        <v>11.0</v>
      </c>
      <c r="N26" s="234" t="s">
        <v>596</v>
      </c>
      <c r="O26" s="234">
        <v>0.0</v>
      </c>
      <c r="P26" s="234" t="s">
        <v>1724</v>
      </c>
      <c r="R26" s="234" t="s">
        <v>1743</v>
      </c>
    </row>
    <row r="27">
      <c r="A27" s="234">
        <v>1.7670010127E11</v>
      </c>
      <c r="B27" s="234" t="s">
        <v>598</v>
      </c>
      <c r="C27" s="234" t="s">
        <v>599</v>
      </c>
      <c r="D27" s="234" t="s">
        <v>1798</v>
      </c>
      <c r="E27" s="234" t="s">
        <v>1805</v>
      </c>
      <c r="F27" s="234">
        <v>134.0</v>
      </c>
      <c r="G27" s="234">
        <v>0.0</v>
      </c>
      <c r="H27" s="234" t="s">
        <v>1802</v>
      </c>
      <c r="I27" s="234">
        <v>1.0</v>
      </c>
      <c r="K27" s="234">
        <v>11.0</v>
      </c>
      <c r="N27" s="234" t="s">
        <v>598</v>
      </c>
      <c r="O27" s="234">
        <v>0.0</v>
      </c>
      <c r="P27" s="234" t="s">
        <v>1724</v>
      </c>
      <c r="R27" s="234" t="s">
        <v>1743</v>
      </c>
    </row>
    <row r="28">
      <c r="A28" s="234">
        <v>1.76700101275E11</v>
      </c>
      <c r="B28" s="234" t="s">
        <v>973</v>
      </c>
      <c r="C28" s="234" t="s">
        <v>974</v>
      </c>
      <c r="D28" s="234" t="s">
        <v>1798</v>
      </c>
      <c r="E28" s="234" t="s">
        <v>1806</v>
      </c>
      <c r="F28" s="234">
        <v>134.0</v>
      </c>
      <c r="G28" s="234">
        <v>0.0</v>
      </c>
      <c r="H28" s="234" t="s">
        <v>1802</v>
      </c>
      <c r="I28" s="234">
        <v>1.0</v>
      </c>
      <c r="K28" s="234">
        <v>11.0</v>
      </c>
      <c r="N28" s="234" t="s">
        <v>973</v>
      </c>
      <c r="O28" s="234">
        <v>0.0</v>
      </c>
      <c r="P28" s="234" t="s">
        <v>1724</v>
      </c>
      <c r="R28" s="234" t="s">
        <v>1743</v>
      </c>
    </row>
    <row r="29">
      <c r="A29" s="234">
        <v>1.7670010128E11</v>
      </c>
      <c r="B29" s="234" t="s">
        <v>600</v>
      </c>
      <c r="C29" s="234" t="s">
        <v>601</v>
      </c>
      <c r="D29" s="234" t="s">
        <v>1798</v>
      </c>
      <c r="E29" s="234" t="s">
        <v>1807</v>
      </c>
      <c r="F29" s="234">
        <v>134.0</v>
      </c>
      <c r="G29" s="234">
        <v>0.0</v>
      </c>
      <c r="H29" s="234" t="s">
        <v>1802</v>
      </c>
      <c r="I29" s="234">
        <v>1.0</v>
      </c>
      <c r="K29" s="234">
        <v>11.0</v>
      </c>
      <c r="N29" s="234" t="s">
        <v>600</v>
      </c>
      <c r="O29" s="234">
        <v>0.0</v>
      </c>
      <c r="P29" s="234" t="s">
        <v>1724</v>
      </c>
      <c r="R29" s="234" t="s">
        <v>1743</v>
      </c>
    </row>
    <row r="30">
      <c r="A30" s="234">
        <v>1.7670010129E11</v>
      </c>
      <c r="B30" s="234" t="s">
        <v>588</v>
      </c>
      <c r="C30" s="234" t="s">
        <v>589</v>
      </c>
      <c r="D30" s="234" t="s">
        <v>1798</v>
      </c>
      <c r="E30" s="234" t="s">
        <v>1808</v>
      </c>
      <c r="F30" s="234">
        <v>134.0</v>
      </c>
      <c r="G30" s="234">
        <v>0.0</v>
      </c>
      <c r="H30" s="234" t="s">
        <v>1802</v>
      </c>
      <c r="I30" s="234">
        <v>1.0</v>
      </c>
      <c r="K30" s="234">
        <v>11.0</v>
      </c>
      <c r="N30" s="234" t="s">
        <v>588</v>
      </c>
      <c r="O30" s="234">
        <v>0.0</v>
      </c>
      <c r="P30" s="234" t="s">
        <v>1724</v>
      </c>
      <c r="R30" s="234" t="s">
        <v>1743</v>
      </c>
    </row>
    <row r="31">
      <c r="A31" s="234">
        <v>1.767001013E11</v>
      </c>
      <c r="B31" s="234" t="s">
        <v>592</v>
      </c>
      <c r="C31" s="234" t="s">
        <v>593</v>
      </c>
      <c r="D31" s="234" t="s">
        <v>1798</v>
      </c>
      <c r="E31" s="234" t="s">
        <v>1809</v>
      </c>
      <c r="F31" s="234">
        <v>134.0</v>
      </c>
      <c r="G31" s="234">
        <v>0.0</v>
      </c>
      <c r="H31" s="234" t="s">
        <v>1802</v>
      </c>
      <c r="I31" s="234">
        <v>1.0</v>
      </c>
      <c r="K31" s="234">
        <v>11.0</v>
      </c>
      <c r="N31" s="234" t="s">
        <v>592</v>
      </c>
      <c r="O31" s="234">
        <v>0.0</v>
      </c>
      <c r="P31" s="234" t="s">
        <v>1724</v>
      </c>
      <c r="R31" s="234" t="s">
        <v>1743</v>
      </c>
    </row>
    <row r="32">
      <c r="A32" s="234">
        <v>1.7670010131E11</v>
      </c>
      <c r="B32" s="234" t="s">
        <v>969</v>
      </c>
      <c r="C32" s="234" t="s">
        <v>970</v>
      </c>
      <c r="D32" s="234" t="s">
        <v>1798</v>
      </c>
      <c r="E32" s="234" t="s">
        <v>1810</v>
      </c>
      <c r="F32" s="234">
        <v>134.0</v>
      </c>
      <c r="G32" s="234">
        <v>0.0</v>
      </c>
      <c r="H32" s="234" t="s">
        <v>1802</v>
      </c>
      <c r="I32" s="234">
        <v>1.0</v>
      </c>
      <c r="K32" s="234">
        <v>11.0</v>
      </c>
      <c r="N32" s="234" t="s">
        <v>969</v>
      </c>
      <c r="O32" s="234">
        <v>0.0</v>
      </c>
      <c r="P32" s="234" t="s">
        <v>1724</v>
      </c>
      <c r="R32" s="234" t="s">
        <v>1743</v>
      </c>
    </row>
    <row r="33">
      <c r="A33" s="234">
        <v>1.7670010132E11</v>
      </c>
      <c r="B33" s="234" t="s">
        <v>1811</v>
      </c>
      <c r="C33" s="234" t="s">
        <v>1812</v>
      </c>
      <c r="D33" s="234" t="s">
        <v>1798</v>
      </c>
      <c r="E33" s="234" t="s">
        <v>1813</v>
      </c>
      <c r="F33" s="234">
        <v>134.0</v>
      </c>
      <c r="G33" s="234">
        <v>0.0</v>
      </c>
      <c r="H33" s="234" t="s">
        <v>1802</v>
      </c>
      <c r="I33" s="234">
        <v>1.0</v>
      </c>
      <c r="K33" s="234">
        <v>11.0</v>
      </c>
      <c r="N33" s="234" t="s">
        <v>1811</v>
      </c>
      <c r="O33" s="234">
        <v>0.0</v>
      </c>
      <c r="P33" s="234" t="s">
        <v>1724</v>
      </c>
      <c r="R33" s="234" t="s">
        <v>1743</v>
      </c>
    </row>
    <row r="34">
      <c r="A34" s="234">
        <v>3000.0</v>
      </c>
      <c r="B34" s="234" t="s">
        <v>620</v>
      </c>
      <c r="C34" s="234" t="s">
        <v>1814</v>
      </c>
      <c r="D34" s="234" t="s">
        <v>1815</v>
      </c>
      <c r="E34" s="234" t="s">
        <v>1816</v>
      </c>
      <c r="F34" s="234">
        <v>100.0</v>
      </c>
      <c r="G34" s="234">
        <v>0.0</v>
      </c>
      <c r="H34" s="234" t="s">
        <v>1817</v>
      </c>
      <c r="I34" s="234">
        <v>1.0</v>
      </c>
      <c r="K34" s="234">
        <v>11.0</v>
      </c>
      <c r="N34" s="234" t="s">
        <v>620</v>
      </c>
      <c r="O34" s="234">
        <v>0.0</v>
      </c>
      <c r="P34" s="234" t="s">
        <v>1724</v>
      </c>
      <c r="R34" s="234" t="s">
        <v>1743</v>
      </c>
    </row>
    <row r="35">
      <c r="A35" s="234">
        <v>3.00010125E9</v>
      </c>
      <c r="B35" s="234" t="s">
        <v>1818</v>
      </c>
      <c r="C35" s="234" t="s">
        <v>1819</v>
      </c>
      <c r="D35" s="234" t="s">
        <v>1815</v>
      </c>
      <c r="E35" s="234" t="s">
        <v>1820</v>
      </c>
      <c r="F35" s="234">
        <v>102.0</v>
      </c>
      <c r="G35" s="234">
        <v>0.0</v>
      </c>
      <c r="H35" s="234" t="s">
        <v>1821</v>
      </c>
      <c r="I35" s="234">
        <v>1.0</v>
      </c>
      <c r="K35" s="234">
        <v>11.0</v>
      </c>
      <c r="N35" s="234" t="s">
        <v>1818</v>
      </c>
      <c r="O35" s="234">
        <v>0.0</v>
      </c>
      <c r="P35" s="234" t="s">
        <v>1724</v>
      </c>
      <c r="R35" s="234" t="s">
        <v>1743</v>
      </c>
    </row>
    <row r="36">
      <c r="A36" s="234">
        <v>3.00010126E9</v>
      </c>
      <c r="B36" s="234" t="s">
        <v>982</v>
      </c>
      <c r="C36" s="234" t="s">
        <v>983</v>
      </c>
      <c r="D36" s="234" t="s">
        <v>1815</v>
      </c>
      <c r="E36" s="234" t="s">
        <v>1822</v>
      </c>
      <c r="F36" s="234">
        <v>102.0</v>
      </c>
      <c r="G36" s="234">
        <v>0.0</v>
      </c>
      <c r="H36" s="234" t="s">
        <v>1823</v>
      </c>
      <c r="I36" s="234">
        <v>1.0</v>
      </c>
      <c r="K36" s="234">
        <v>11.0</v>
      </c>
      <c r="N36" s="234" t="s">
        <v>982</v>
      </c>
      <c r="O36" s="234">
        <v>0.0</v>
      </c>
      <c r="P36" s="234" t="s">
        <v>1724</v>
      </c>
      <c r="R36" s="234" t="s">
        <v>1743</v>
      </c>
    </row>
    <row r="37">
      <c r="A37" s="234">
        <v>3.000101265E9</v>
      </c>
      <c r="B37" s="234" t="s">
        <v>984</v>
      </c>
      <c r="C37" s="234" t="s">
        <v>985</v>
      </c>
      <c r="D37" s="234" t="s">
        <v>1815</v>
      </c>
      <c r="E37" s="234" t="s">
        <v>1824</v>
      </c>
      <c r="F37" s="234">
        <v>102.0</v>
      </c>
      <c r="G37" s="234">
        <v>0.0</v>
      </c>
      <c r="H37" s="234" t="s">
        <v>1825</v>
      </c>
      <c r="I37" s="234">
        <v>1.0</v>
      </c>
      <c r="K37" s="234">
        <v>11.0</v>
      </c>
      <c r="N37" s="234" t="s">
        <v>984</v>
      </c>
      <c r="O37" s="234">
        <v>0.0</v>
      </c>
      <c r="P37" s="234" t="s">
        <v>1724</v>
      </c>
      <c r="R37" s="234" t="s">
        <v>1743</v>
      </c>
    </row>
    <row r="38">
      <c r="A38" s="234">
        <v>3.000101275E9</v>
      </c>
      <c r="B38" s="234" t="s">
        <v>641</v>
      </c>
      <c r="C38" s="234" t="s">
        <v>642</v>
      </c>
      <c r="D38" s="234" t="s">
        <v>1815</v>
      </c>
      <c r="E38" s="234" t="s">
        <v>1826</v>
      </c>
      <c r="F38" s="234">
        <v>102.0</v>
      </c>
      <c r="G38" s="234">
        <v>0.0</v>
      </c>
      <c r="H38" s="234" t="s">
        <v>1827</v>
      </c>
      <c r="I38" s="234">
        <v>1.0</v>
      </c>
      <c r="K38" s="234">
        <v>11.0</v>
      </c>
      <c r="N38" s="234" t="s">
        <v>641</v>
      </c>
      <c r="O38" s="234">
        <v>0.0</v>
      </c>
      <c r="P38" s="234" t="s">
        <v>1724</v>
      </c>
      <c r="R38" s="234" t="s">
        <v>1743</v>
      </c>
    </row>
    <row r="39">
      <c r="A39" s="234">
        <v>3.000101285E9</v>
      </c>
      <c r="B39" s="234" t="s">
        <v>645</v>
      </c>
      <c r="C39" s="234" t="s">
        <v>646</v>
      </c>
      <c r="D39" s="234" t="s">
        <v>1815</v>
      </c>
      <c r="E39" s="234" t="s">
        <v>1828</v>
      </c>
      <c r="F39" s="234">
        <v>102.0</v>
      </c>
      <c r="G39" s="234">
        <v>0.0</v>
      </c>
      <c r="H39" s="234" t="s">
        <v>1829</v>
      </c>
      <c r="I39" s="234">
        <v>1.0</v>
      </c>
      <c r="K39" s="234">
        <v>11.0</v>
      </c>
      <c r="N39" s="234" t="s">
        <v>645</v>
      </c>
      <c r="O39" s="234">
        <v>0.0</v>
      </c>
      <c r="P39" s="234" t="s">
        <v>1724</v>
      </c>
      <c r="R39" s="234" t="s">
        <v>1743</v>
      </c>
    </row>
    <row r="40">
      <c r="A40" s="234">
        <v>3.000101295E9</v>
      </c>
      <c r="B40" s="234" t="s">
        <v>633</v>
      </c>
      <c r="C40" s="234" t="s">
        <v>634</v>
      </c>
      <c r="D40" s="234" t="s">
        <v>1815</v>
      </c>
      <c r="E40" s="234" t="s">
        <v>1830</v>
      </c>
      <c r="F40" s="234">
        <v>102.0</v>
      </c>
      <c r="G40" s="234">
        <v>0.0</v>
      </c>
      <c r="H40" s="234" t="s">
        <v>1831</v>
      </c>
      <c r="I40" s="234">
        <v>1.0</v>
      </c>
      <c r="K40" s="234">
        <v>11.0</v>
      </c>
      <c r="N40" s="234" t="s">
        <v>633</v>
      </c>
      <c r="O40" s="234">
        <v>0.0</v>
      </c>
      <c r="P40" s="234" t="s">
        <v>1724</v>
      </c>
      <c r="R40" s="234" t="s">
        <v>1743</v>
      </c>
    </row>
    <row r="41">
      <c r="A41" s="234">
        <v>3.0001013E9</v>
      </c>
      <c r="B41" s="234" t="s">
        <v>635</v>
      </c>
      <c r="C41" s="234" t="s">
        <v>636</v>
      </c>
      <c r="D41" s="234" t="s">
        <v>1815</v>
      </c>
      <c r="E41" s="234" t="s">
        <v>1832</v>
      </c>
      <c r="F41" s="234">
        <v>102.0</v>
      </c>
      <c r="G41" s="234">
        <v>0.0</v>
      </c>
      <c r="H41" s="234" t="s">
        <v>1833</v>
      </c>
      <c r="I41" s="234">
        <v>1.0</v>
      </c>
      <c r="K41" s="234">
        <v>11.0</v>
      </c>
      <c r="N41" s="234" t="s">
        <v>635</v>
      </c>
      <c r="O41" s="234">
        <v>0.0</v>
      </c>
      <c r="P41" s="234" t="s">
        <v>1724</v>
      </c>
      <c r="R41" s="234" t="s">
        <v>1743</v>
      </c>
    </row>
    <row r="42">
      <c r="A42" s="234">
        <v>3.00010131E9</v>
      </c>
      <c r="B42" s="234" t="s">
        <v>637</v>
      </c>
      <c r="C42" s="234" t="s">
        <v>638</v>
      </c>
      <c r="D42" s="234" t="s">
        <v>1815</v>
      </c>
      <c r="E42" s="234" t="s">
        <v>1834</v>
      </c>
      <c r="F42" s="234">
        <v>102.0</v>
      </c>
      <c r="G42" s="234">
        <v>0.0</v>
      </c>
      <c r="H42" s="234" t="s">
        <v>1835</v>
      </c>
      <c r="I42" s="234">
        <v>1.0</v>
      </c>
      <c r="K42" s="234">
        <v>11.0</v>
      </c>
      <c r="N42" s="234" t="s">
        <v>637</v>
      </c>
      <c r="O42" s="234">
        <v>0.0</v>
      </c>
      <c r="P42" s="234" t="s">
        <v>1724</v>
      </c>
      <c r="R42" s="234" t="s">
        <v>1743</v>
      </c>
    </row>
    <row r="43">
      <c r="A43" s="234">
        <v>3.00010132E9</v>
      </c>
      <c r="B43" s="234" t="s">
        <v>1836</v>
      </c>
      <c r="C43" s="234" t="s">
        <v>1837</v>
      </c>
      <c r="D43" s="234" t="s">
        <v>1815</v>
      </c>
      <c r="E43" s="234" t="s">
        <v>1838</v>
      </c>
      <c r="F43" s="234">
        <v>102.0</v>
      </c>
      <c r="G43" s="234">
        <v>0.0</v>
      </c>
      <c r="H43" s="234" t="s">
        <v>1839</v>
      </c>
      <c r="I43" s="234">
        <v>1.0</v>
      </c>
      <c r="K43" s="234">
        <v>11.0</v>
      </c>
      <c r="N43" s="234" t="s">
        <v>1836</v>
      </c>
      <c r="O43" s="234">
        <v>0.0</v>
      </c>
      <c r="P43" s="234" t="s">
        <v>1724</v>
      </c>
      <c r="R43" s="234" t="s">
        <v>1743</v>
      </c>
    </row>
    <row r="44">
      <c r="A44" s="234">
        <v>3.000140125E10</v>
      </c>
      <c r="B44" s="234" t="s">
        <v>1840</v>
      </c>
      <c r="C44" s="234" t="s">
        <v>1841</v>
      </c>
      <c r="D44" s="234" t="s">
        <v>1842</v>
      </c>
      <c r="E44" s="234" t="s">
        <v>1843</v>
      </c>
      <c r="F44" s="234">
        <v>102.0</v>
      </c>
      <c r="G44" s="234">
        <v>0.0</v>
      </c>
      <c r="H44" s="234" t="s">
        <v>1844</v>
      </c>
      <c r="I44" s="234">
        <v>1.0</v>
      </c>
      <c r="K44" s="234">
        <v>11.0</v>
      </c>
      <c r="N44" s="234" t="s">
        <v>1840</v>
      </c>
      <c r="O44" s="234">
        <v>0.0</v>
      </c>
      <c r="P44" s="234" t="s">
        <v>1724</v>
      </c>
      <c r="R44" s="234" t="s">
        <v>1743</v>
      </c>
    </row>
    <row r="45">
      <c r="A45" s="234">
        <v>3.0001401255E10</v>
      </c>
      <c r="B45" s="234" t="s">
        <v>1845</v>
      </c>
      <c r="C45" s="234" t="s">
        <v>1846</v>
      </c>
      <c r="D45" s="234" t="s">
        <v>1842</v>
      </c>
      <c r="E45" s="234" t="s">
        <v>1847</v>
      </c>
      <c r="F45" s="234">
        <v>102.0</v>
      </c>
      <c r="G45" s="234">
        <v>0.0</v>
      </c>
      <c r="H45" s="234" t="s">
        <v>1848</v>
      </c>
      <c r="I45" s="234">
        <v>1.0</v>
      </c>
      <c r="K45" s="234">
        <v>11.0</v>
      </c>
      <c r="N45" s="234" t="s">
        <v>1845</v>
      </c>
      <c r="O45" s="234">
        <v>0.0</v>
      </c>
      <c r="P45" s="234" t="s">
        <v>1724</v>
      </c>
      <c r="R45" s="234" t="s">
        <v>1743</v>
      </c>
    </row>
    <row r="46">
      <c r="A46" s="234">
        <v>3.0001401295E10</v>
      </c>
      <c r="B46" s="234" t="s">
        <v>1849</v>
      </c>
      <c r="C46" s="234" t="s">
        <v>1850</v>
      </c>
      <c r="D46" s="234" t="s">
        <v>1842</v>
      </c>
      <c r="E46" s="234" t="s">
        <v>1851</v>
      </c>
      <c r="F46" s="234">
        <v>102.0</v>
      </c>
      <c r="G46" s="234">
        <v>0.0</v>
      </c>
      <c r="H46" s="234" t="s">
        <v>1852</v>
      </c>
      <c r="I46" s="234">
        <v>1.0</v>
      </c>
      <c r="K46" s="234">
        <v>11.0</v>
      </c>
      <c r="N46" s="234" t="s">
        <v>1849</v>
      </c>
      <c r="O46" s="234">
        <v>0.0</v>
      </c>
      <c r="P46" s="234" t="s">
        <v>1724</v>
      </c>
      <c r="R46" s="234" t="s">
        <v>1743</v>
      </c>
    </row>
    <row r="47">
      <c r="A47" s="234">
        <v>3.000140131E10</v>
      </c>
      <c r="B47" s="234" t="s">
        <v>1853</v>
      </c>
      <c r="C47" s="234" t="s">
        <v>1854</v>
      </c>
      <c r="D47" s="234" t="s">
        <v>1842</v>
      </c>
      <c r="E47" s="234" t="s">
        <v>1855</v>
      </c>
      <c r="F47" s="234">
        <v>102.0</v>
      </c>
      <c r="G47" s="234">
        <v>0.0</v>
      </c>
      <c r="H47" s="234" t="s">
        <v>1856</v>
      </c>
      <c r="I47" s="234">
        <v>1.0</v>
      </c>
      <c r="K47" s="234">
        <v>11.0</v>
      </c>
      <c r="N47" s="234" t="s">
        <v>1853</v>
      </c>
      <c r="O47" s="234">
        <v>0.0</v>
      </c>
      <c r="P47" s="234" t="s">
        <v>1724</v>
      </c>
      <c r="R47" s="234" t="s">
        <v>1743</v>
      </c>
    </row>
    <row r="48">
      <c r="A48" s="234">
        <v>3.000140132E10</v>
      </c>
      <c r="B48" s="234" t="s">
        <v>1857</v>
      </c>
      <c r="C48" s="234" t="s">
        <v>1858</v>
      </c>
      <c r="D48" s="234" t="s">
        <v>1842</v>
      </c>
      <c r="E48" s="234" t="s">
        <v>1859</v>
      </c>
      <c r="F48" s="234">
        <v>102.0</v>
      </c>
      <c r="G48" s="234">
        <v>0.0</v>
      </c>
      <c r="H48" s="234" t="s">
        <v>1860</v>
      </c>
      <c r="I48" s="234">
        <v>1.0</v>
      </c>
      <c r="K48" s="234">
        <v>11.0</v>
      </c>
      <c r="N48" s="234" t="s">
        <v>1857</v>
      </c>
      <c r="O48" s="234">
        <v>0.0</v>
      </c>
      <c r="P48" s="234" t="s">
        <v>1724</v>
      </c>
      <c r="R48" s="234" t="s">
        <v>1743</v>
      </c>
    </row>
    <row r="49">
      <c r="A49" s="234">
        <v>3.00014023E10</v>
      </c>
      <c r="B49" s="234" t="s">
        <v>567</v>
      </c>
      <c r="C49" s="234" t="s">
        <v>568</v>
      </c>
      <c r="D49" s="234" t="s">
        <v>1842</v>
      </c>
      <c r="E49" s="234" t="s">
        <v>1861</v>
      </c>
      <c r="F49" s="234">
        <v>102.0</v>
      </c>
      <c r="G49" s="234">
        <v>0.0</v>
      </c>
      <c r="H49" s="234" t="s">
        <v>1862</v>
      </c>
      <c r="I49" s="234">
        <v>1.0</v>
      </c>
      <c r="K49" s="234">
        <v>11.0</v>
      </c>
      <c r="N49" s="234" t="s">
        <v>567</v>
      </c>
      <c r="O49" s="234">
        <v>0.0</v>
      </c>
      <c r="P49" s="234" t="s">
        <v>1724</v>
      </c>
      <c r="R49" s="234" t="s">
        <v>1743</v>
      </c>
    </row>
    <row r="50">
      <c r="A50" s="234">
        <v>3.000140231E10</v>
      </c>
      <c r="B50" s="234" t="s">
        <v>963</v>
      </c>
      <c r="C50" s="234" t="s">
        <v>964</v>
      </c>
      <c r="D50" s="234" t="s">
        <v>1842</v>
      </c>
      <c r="E50" s="234" t="s">
        <v>1863</v>
      </c>
      <c r="F50" s="234">
        <v>102.0</v>
      </c>
      <c r="G50" s="234">
        <v>0.0</v>
      </c>
      <c r="H50" s="234" t="s">
        <v>1864</v>
      </c>
      <c r="I50" s="234">
        <v>1.0</v>
      </c>
      <c r="K50" s="234">
        <v>11.0</v>
      </c>
      <c r="N50" s="234" t="s">
        <v>963</v>
      </c>
      <c r="O50" s="234">
        <v>0.0</v>
      </c>
      <c r="P50" s="234" t="s">
        <v>1724</v>
      </c>
      <c r="R50" s="234" t="s">
        <v>1743</v>
      </c>
    </row>
    <row r="51">
      <c r="A51" s="234">
        <v>3.000301285E9</v>
      </c>
      <c r="B51" s="234" t="s">
        <v>1172</v>
      </c>
      <c r="C51" s="234" t="s">
        <v>1173</v>
      </c>
      <c r="D51" s="234" t="s">
        <v>1815</v>
      </c>
      <c r="E51" s="234" t="s">
        <v>1865</v>
      </c>
      <c r="F51" s="234">
        <v>102.0</v>
      </c>
      <c r="G51" s="234">
        <v>0.0</v>
      </c>
      <c r="H51" s="234" t="s">
        <v>1866</v>
      </c>
      <c r="I51" s="234">
        <v>1.0</v>
      </c>
      <c r="K51" s="234">
        <v>11.0</v>
      </c>
      <c r="N51" s="234" t="s">
        <v>1172</v>
      </c>
      <c r="O51" s="234">
        <v>0.0</v>
      </c>
      <c r="P51" s="234" t="s">
        <v>1724</v>
      </c>
      <c r="R51" s="234" t="s">
        <v>1743</v>
      </c>
    </row>
    <row r="52">
      <c r="A52" s="234">
        <v>3.00040129E9</v>
      </c>
      <c r="B52" s="234" t="s">
        <v>621</v>
      </c>
      <c r="C52" s="234" t="s">
        <v>622</v>
      </c>
      <c r="D52" s="234" t="s">
        <v>1815</v>
      </c>
      <c r="E52" s="234" t="s">
        <v>1867</v>
      </c>
      <c r="F52" s="234">
        <v>102.0</v>
      </c>
      <c r="G52" s="234">
        <v>0.0</v>
      </c>
      <c r="H52" s="234" t="s">
        <v>1868</v>
      </c>
      <c r="I52" s="234">
        <v>1.0</v>
      </c>
      <c r="K52" s="234">
        <v>11.0</v>
      </c>
      <c r="N52" s="234" t="s">
        <v>621</v>
      </c>
      <c r="O52" s="234">
        <v>0.0</v>
      </c>
      <c r="P52" s="234" t="s">
        <v>1724</v>
      </c>
      <c r="R52" s="234" t="s">
        <v>1743</v>
      </c>
    </row>
    <row r="53">
      <c r="A53" s="234">
        <v>3.000401295E9</v>
      </c>
      <c r="B53" s="234" t="s">
        <v>623</v>
      </c>
      <c r="C53" s="234" t="s">
        <v>624</v>
      </c>
      <c r="D53" s="234" t="s">
        <v>1815</v>
      </c>
      <c r="E53" s="234" t="s">
        <v>1869</v>
      </c>
      <c r="F53" s="234">
        <v>102.0</v>
      </c>
      <c r="G53" s="234">
        <v>0.0</v>
      </c>
      <c r="H53" s="234" t="s">
        <v>1870</v>
      </c>
      <c r="I53" s="234">
        <v>1.0</v>
      </c>
      <c r="K53" s="234">
        <v>11.0</v>
      </c>
      <c r="N53" s="234" t="s">
        <v>623</v>
      </c>
      <c r="O53" s="234">
        <v>0.0</v>
      </c>
      <c r="P53" s="234" t="s">
        <v>1724</v>
      </c>
      <c r="R53" s="234" t="s">
        <v>1743</v>
      </c>
    </row>
    <row r="54">
      <c r="A54" s="234">
        <v>3.0004013E9</v>
      </c>
      <c r="B54" s="234" t="s">
        <v>1468</v>
      </c>
      <c r="C54" s="234" t="s">
        <v>1469</v>
      </c>
      <c r="D54" s="234" t="s">
        <v>1815</v>
      </c>
      <c r="E54" s="234" t="s">
        <v>1871</v>
      </c>
      <c r="F54" s="234">
        <v>102.0</v>
      </c>
      <c r="G54" s="234">
        <v>0.0</v>
      </c>
      <c r="H54" s="234" t="s">
        <v>1872</v>
      </c>
      <c r="I54" s="234">
        <v>1.0</v>
      </c>
      <c r="K54" s="234">
        <v>11.0</v>
      </c>
      <c r="N54" s="234" t="s">
        <v>1468</v>
      </c>
      <c r="O54" s="234">
        <v>0.0</v>
      </c>
      <c r="P54" s="234" t="s">
        <v>1724</v>
      </c>
      <c r="R54" s="234" t="s">
        <v>1743</v>
      </c>
    </row>
    <row r="55">
      <c r="A55" s="234">
        <v>3.00040131E9</v>
      </c>
      <c r="B55" s="234" t="s">
        <v>1470</v>
      </c>
      <c r="C55" s="234" t="s">
        <v>1471</v>
      </c>
      <c r="D55" s="234" t="s">
        <v>1815</v>
      </c>
      <c r="E55" s="234" t="s">
        <v>1873</v>
      </c>
      <c r="F55" s="234">
        <v>102.0</v>
      </c>
      <c r="G55" s="234">
        <v>0.0</v>
      </c>
      <c r="H55" s="234" t="s">
        <v>1874</v>
      </c>
      <c r="I55" s="234">
        <v>1.0</v>
      </c>
      <c r="K55" s="234">
        <v>11.0</v>
      </c>
      <c r="N55" s="234" t="s">
        <v>1470</v>
      </c>
      <c r="O55" s="234">
        <v>0.0</v>
      </c>
      <c r="P55" s="234" t="s">
        <v>1724</v>
      </c>
      <c r="R55" s="234" t="s">
        <v>1743</v>
      </c>
    </row>
    <row r="56">
      <c r="A56" s="234">
        <v>3.00040132E9</v>
      </c>
      <c r="B56" s="234" t="s">
        <v>1875</v>
      </c>
      <c r="C56" s="234" t="s">
        <v>1876</v>
      </c>
      <c r="D56" s="234" t="s">
        <v>1815</v>
      </c>
      <c r="E56" s="234" t="s">
        <v>1877</v>
      </c>
      <c r="F56" s="234">
        <v>102.0</v>
      </c>
      <c r="G56" s="234">
        <v>0.0</v>
      </c>
      <c r="H56" s="234" t="s">
        <v>1878</v>
      </c>
      <c r="I56" s="234">
        <v>1.0</v>
      </c>
      <c r="K56" s="234">
        <v>11.0</v>
      </c>
      <c r="N56" s="234" t="s">
        <v>1875</v>
      </c>
      <c r="O56" s="234">
        <v>0.0</v>
      </c>
      <c r="P56" s="234" t="s">
        <v>1724</v>
      </c>
      <c r="R56" s="234" t="s">
        <v>1743</v>
      </c>
    </row>
    <row r="57">
      <c r="A57" s="234">
        <v>3.10010125E9</v>
      </c>
      <c r="B57" s="234" t="s">
        <v>686</v>
      </c>
      <c r="C57" s="234" t="s">
        <v>687</v>
      </c>
      <c r="D57" s="234" t="s">
        <v>1879</v>
      </c>
      <c r="E57" s="234" t="s">
        <v>1880</v>
      </c>
      <c r="F57" s="234">
        <v>106.0</v>
      </c>
      <c r="G57" s="234">
        <v>0.0</v>
      </c>
      <c r="H57" s="234" t="s">
        <v>1881</v>
      </c>
      <c r="I57" s="234">
        <v>1.0</v>
      </c>
      <c r="K57" s="234">
        <v>11.0</v>
      </c>
      <c r="N57" s="234" t="s">
        <v>686</v>
      </c>
      <c r="O57" s="234">
        <v>0.0</v>
      </c>
      <c r="P57" s="234" t="s">
        <v>1724</v>
      </c>
      <c r="R57" s="234" t="s">
        <v>1743</v>
      </c>
    </row>
    <row r="58">
      <c r="A58" s="234">
        <v>3.100101295E9</v>
      </c>
      <c r="B58" s="234" t="s">
        <v>680</v>
      </c>
      <c r="C58" s="234" t="s">
        <v>681</v>
      </c>
      <c r="D58" s="234" t="s">
        <v>1879</v>
      </c>
      <c r="E58" s="234" t="s">
        <v>1882</v>
      </c>
      <c r="F58" s="234">
        <v>106.0</v>
      </c>
      <c r="G58" s="234">
        <v>0.0</v>
      </c>
      <c r="H58" s="234" t="s">
        <v>1883</v>
      </c>
      <c r="I58" s="234">
        <v>1.0</v>
      </c>
      <c r="K58" s="234">
        <v>11.0</v>
      </c>
      <c r="N58" s="234" t="s">
        <v>680</v>
      </c>
      <c r="O58" s="234">
        <v>0.0</v>
      </c>
      <c r="P58" s="234" t="s">
        <v>1724</v>
      </c>
      <c r="R58" s="234" t="s">
        <v>1743</v>
      </c>
    </row>
    <row r="59">
      <c r="A59" s="234">
        <v>3.1001013E9</v>
      </c>
      <c r="B59" s="234" t="s">
        <v>682</v>
      </c>
      <c r="C59" s="234" t="s">
        <v>683</v>
      </c>
      <c r="D59" s="234" t="s">
        <v>1879</v>
      </c>
      <c r="E59" s="234" t="s">
        <v>1884</v>
      </c>
      <c r="F59" s="234">
        <v>106.0</v>
      </c>
      <c r="G59" s="234">
        <v>0.0</v>
      </c>
      <c r="H59" s="234" t="s">
        <v>1885</v>
      </c>
      <c r="I59" s="234">
        <v>1.0</v>
      </c>
      <c r="K59" s="234">
        <v>11.0</v>
      </c>
      <c r="N59" s="234" t="s">
        <v>682</v>
      </c>
      <c r="O59" s="234">
        <v>0.0</v>
      </c>
      <c r="P59" s="234" t="s">
        <v>1724</v>
      </c>
      <c r="R59" s="234" t="s">
        <v>1743</v>
      </c>
    </row>
    <row r="60">
      <c r="A60" s="234">
        <v>3.10010131E9</v>
      </c>
      <c r="B60" s="234" t="s">
        <v>684</v>
      </c>
      <c r="C60" s="234" t="s">
        <v>685</v>
      </c>
      <c r="D60" s="234" t="s">
        <v>1879</v>
      </c>
      <c r="E60" s="234" t="s">
        <v>1886</v>
      </c>
      <c r="F60" s="234">
        <v>106.0</v>
      </c>
      <c r="G60" s="234">
        <v>0.0</v>
      </c>
      <c r="H60" s="234" t="s">
        <v>1887</v>
      </c>
      <c r="I60" s="234">
        <v>1.0</v>
      </c>
      <c r="K60" s="234">
        <v>11.0</v>
      </c>
      <c r="N60" s="234" t="s">
        <v>684</v>
      </c>
      <c r="O60" s="234">
        <v>0.0</v>
      </c>
      <c r="P60" s="234" t="s">
        <v>1724</v>
      </c>
      <c r="R60" s="234" t="s">
        <v>1743</v>
      </c>
    </row>
    <row r="61">
      <c r="A61" s="234">
        <v>3.10010132E9</v>
      </c>
      <c r="B61" s="234" t="s">
        <v>1888</v>
      </c>
      <c r="C61" s="234" t="s">
        <v>1889</v>
      </c>
      <c r="D61" s="234" t="s">
        <v>1879</v>
      </c>
      <c r="E61" s="234" t="s">
        <v>1890</v>
      </c>
      <c r="F61" s="234">
        <v>106.0</v>
      </c>
      <c r="G61" s="234">
        <v>0.0</v>
      </c>
      <c r="H61" s="234" t="s">
        <v>1891</v>
      </c>
      <c r="I61" s="234">
        <v>1.0</v>
      </c>
      <c r="K61" s="234">
        <v>11.0</v>
      </c>
      <c r="N61" s="234" t="s">
        <v>1888</v>
      </c>
      <c r="O61" s="234">
        <v>0.0</v>
      </c>
      <c r="P61" s="234" t="s">
        <v>1724</v>
      </c>
      <c r="R61" s="234" t="s">
        <v>1743</v>
      </c>
    </row>
    <row r="62">
      <c r="A62" s="234">
        <v>3.10020125E9</v>
      </c>
      <c r="B62" s="234" t="s">
        <v>1004</v>
      </c>
      <c r="C62" s="234" t="s">
        <v>1005</v>
      </c>
      <c r="D62" s="234" t="s">
        <v>1879</v>
      </c>
      <c r="E62" s="234" t="s">
        <v>1892</v>
      </c>
      <c r="F62" s="234">
        <v>106.0</v>
      </c>
      <c r="G62" s="234">
        <v>0.0</v>
      </c>
      <c r="H62" s="234" t="s">
        <v>1881</v>
      </c>
      <c r="I62" s="234">
        <v>1.0</v>
      </c>
      <c r="K62" s="234">
        <v>11.0</v>
      </c>
      <c r="N62" s="234" t="s">
        <v>1004</v>
      </c>
      <c r="O62" s="234">
        <v>0.0</v>
      </c>
      <c r="P62" s="234" t="s">
        <v>1724</v>
      </c>
      <c r="R62" s="234" t="s">
        <v>1743</v>
      </c>
    </row>
    <row r="63">
      <c r="A63" s="234">
        <v>3.100201255E9</v>
      </c>
      <c r="B63" s="234" t="s">
        <v>1478</v>
      </c>
      <c r="C63" s="234" t="s">
        <v>1479</v>
      </c>
      <c r="D63" s="234" t="s">
        <v>1879</v>
      </c>
      <c r="E63" s="234" t="s">
        <v>1893</v>
      </c>
      <c r="F63" s="234">
        <v>106.0</v>
      </c>
      <c r="G63" s="234">
        <v>0.0</v>
      </c>
      <c r="H63" s="234" t="s">
        <v>1894</v>
      </c>
      <c r="I63" s="234">
        <v>1.0</v>
      </c>
      <c r="K63" s="234">
        <v>11.0</v>
      </c>
      <c r="N63" s="234" t="s">
        <v>1478</v>
      </c>
      <c r="O63" s="234">
        <v>0.0</v>
      </c>
      <c r="P63" s="234" t="s">
        <v>1724</v>
      </c>
      <c r="R63" s="234" t="s">
        <v>1743</v>
      </c>
    </row>
    <row r="64">
      <c r="A64" s="234">
        <v>3.100201295E9</v>
      </c>
      <c r="B64" s="234" t="s">
        <v>698</v>
      </c>
      <c r="C64" s="234" t="s">
        <v>699</v>
      </c>
      <c r="D64" s="234" t="s">
        <v>1879</v>
      </c>
      <c r="E64" s="234" t="s">
        <v>1895</v>
      </c>
      <c r="F64" s="234">
        <v>106.0</v>
      </c>
      <c r="G64" s="234">
        <v>0.0</v>
      </c>
      <c r="H64" s="234" t="s">
        <v>1896</v>
      </c>
      <c r="I64" s="234">
        <v>1.0</v>
      </c>
      <c r="K64" s="234">
        <v>11.0</v>
      </c>
      <c r="N64" s="234" t="s">
        <v>698</v>
      </c>
      <c r="O64" s="234">
        <v>0.0</v>
      </c>
      <c r="P64" s="234" t="s">
        <v>1724</v>
      </c>
      <c r="R64" s="234" t="s">
        <v>1743</v>
      </c>
    </row>
    <row r="65">
      <c r="A65" s="234">
        <v>3.1002013E9</v>
      </c>
      <c r="B65" s="234" t="s">
        <v>700</v>
      </c>
      <c r="C65" s="234" t="s">
        <v>701</v>
      </c>
      <c r="D65" s="234" t="s">
        <v>1879</v>
      </c>
      <c r="E65" s="234" t="s">
        <v>1897</v>
      </c>
      <c r="F65" s="234">
        <v>106.0</v>
      </c>
      <c r="G65" s="234">
        <v>0.0</v>
      </c>
      <c r="H65" s="234" t="s">
        <v>1883</v>
      </c>
      <c r="I65" s="234">
        <v>1.0</v>
      </c>
      <c r="K65" s="234">
        <v>11.0</v>
      </c>
      <c r="N65" s="234" t="s">
        <v>700</v>
      </c>
      <c r="O65" s="234">
        <v>0.0</v>
      </c>
      <c r="P65" s="234" t="s">
        <v>1724</v>
      </c>
      <c r="R65" s="234" t="s">
        <v>1743</v>
      </c>
    </row>
    <row r="66">
      <c r="A66" s="234">
        <v>3.10020131E9</v>
      </c>
      <c r="B66" s="234" t="s">
        <v>1002</v>
      </c>
      <c r="C66" s="234" t="s">
        <v>1003</v>
      </c>
      <c r="D66" s="234" t="s">
        <v>1879</v>
      </c>
      <c r="E66" s="234" t="s">
        <v>1898</v>
      </c>
      <c r="F66" s="234">
        <v>106.0</v>
      </c>
      <c r="G66" s="234">
        <v>0.0</v>
      </c>
      <c r="H66" s="234" t="s">
        <v>1887</v>
      </c>
      <c r="I66" s="234">
        <v>1.0</v>
      </c>
      <c r="K66" s="234">
        <v>11.0</v>
      </c>
      <c r="N66" s="234" t="s">
        <v>1002</v>
      </c>
      <c r="O66" s="234">
        <v>0.0</v>
      </c>
      <c r="P66" s="234" t="s">
        <v>1724</v>
      </c>
      <c r="R66" s="234" t="s">
        <v>1743</v>
      </c>
    </row>
    <row r="67">
      <c r="A67" s="234">
        <v>3.10020132E9</v>
      </c>
      <c r="B67" s="234" t="s">
        <v>1899</v>
      </c>
      <c r="C67" s="234" t="s">
        <v>1900</v>
      </c>
      <c r="D67" s="234" t="s">
        <v>1879</v>
      </c>
      <c r="E67" s="234" t="s">
        <v>1901</v>
      </c>
      <c r="F67" s="234">
        <v>106.0</v>
      </c>
      <c r="G67" s="234">
        <v>0.0</v>
      </c>
      <c r="H67" s="234" t="s">
        <v>1902</v>
      </c>
      <c r="I67" s="234">
        <v>1.0</v>
      </c>
      <c r="K67" s="234">
        <v>11.0</v>
      </c>
      <c r="N67" s="234" t="s">
        <v>1899</v>
      </c>
      <c r="O67" s="234">
        <v>0.0</v>
      </c>
      <c r="P67" s="234" t="s">
        <v>1724</v>
      </c>
      <c r="R67" s="234" t="s">
        <v>1743</v>
      </c>
    </row>
    <row r="68">
      <c r="A68" s="234">
        <v>3.10040125E9</v>
      </c>
      <c r="B68" s="234" t="s">
        <v>664</v>
      </c>
      <c r="C68" s="234" t="s">
        <v>665</v>
      </c>
      <c r="D68" s="234" t="s">
        <v>1879</v>
      </c>
      <c r="E68" s="234" t="s">
        <v>1903</v>
      </c>
      <c r="F68" s="234">
        <v>106.0</v>
      </c>
      <c r="G68" s="234">
        <v>0.0</v>
      </c>
      <c r="H68" s="234" t="s">
        <v>1904</v>
      </c>
      <c r="I68" s="234">
        <v>1.0</v>
      </c>
      <c r="K68" s="234">
        <v>11.0</v>
      </c>
      <c r="N68" s="234" t="s">
        <v>664</v>
      </c>
      <c r="O68" s="234">
        <v>0.0</v>
      </c>
      <c r="P68" s="234" t="s">
        <v>1724</v>
      </c>
      <c r="R68" s="234" t="s">
        <v>1743</v>
      </c>
    </row>
    <row r="69">
      <c r="A69" s="234">
        <v>3.100401285E9</v>
      </c>
      <c r="B69" s="234" t="s">
        <v>676</v>
      </c>
      <c r="C69" s="234" t="s">
        <v>677</v>
      </c>
      <c r="D69" s="234" t="s">
        <v>1879</v>
      </c>
      <c r="E69" s="234" t="s">
        <v>1905</v>
      </c>
      <c r="F69" s="234">
        <v>106.0</v>
      </c>
      <c r="G69" s="234">
        <v>0.0</v>
      </c>
      <c r="H69" s="234" t="s">
        <v>1906</v>
      </c>
      <c r="I69" s="234">
        <v>1.0</v>
      </c>
      <c r="K69" s="234">
        <v>11.0</v>
      </c>
      <c r="N69" s="234" t="s">
        <v>676</v>
      </c>
      <c r="O69" s="234">
        <v>0.0</v>
      </c>
      <c r="P69" s="234" t="s">
        <v>1724</v>
      </c>
      <c r="R69" s="234" t="s">
        <v>1743</v>
      </c>
    </row>
    <row r="70">
      <c r="A70" s="234">
        <v>3.10040129E9</v>
      </c>
      <c r="B70" s="234" t="s">
        <v>992</v>
      </c>
      <c r="C70" s="234" t="s">
        <v>993</v>
      </c>
      <c r="D70" s="234" t="s">
        <v>1879</v>
      </c>
      <c r="E70" s="234" t="s">
        <v>1907</v>
      </c>
      <c r="F70" s="234">
        <v>106.0</v>
      </c>
      <c r="G70" s="234">
        <v>0.0</v>
      </c>
      <c r="H70" s="234" t="s">
        <v>1908</v>
      </c>
      <c r="I70" s="234">
        <v>1.0</v>
      </c>
      <c r="K70" s="234">
        <v>11.0</v>
      </c>
      <c r="N70" s="234" t="s">
        <v>992</v>
      </c>
      <c r="O70" s="234">
        <v>0.0</v>
      </c>
      <c r="P70" s="234" t="s">
        <v>1724</v>
      </c>
      <c r="R70" s="234" t="s">
        <v>1743</v>
      </c>
    </row>
    <row r="71">
      <c r="A71" s="234">
        <v>3.1004013E9</v>
      </c>
      <c r="B71" s="234" t="s">
        <v>996</v>
      </c>
      <c r="C71" s="234" t="s">
        <v>997</v>
      </c>
      <c r="D71" s="234" t="s">
        <v>1879</v>
      </c>
      <c r="E71" s="234" t="s">
        <v>1909</v>
      </c>
      <c r="F71" s="234">
        <v>106.0</v>
      </c>
      <c r="G71" s="234">
        <v>0.0</v>
      </c>
      <c r="H71" s="234" t="s">
        <v>1910</v>
      </c>
      <c r="I71" s="234">
        <v>1.0</v>
      </c>
      <c r="K71" s="234">
        <v>11.0</v>
      </c>
      <c r="N71" s="234" t="s">
        <v>996</v>
      </c>
      <c r="O71" s="234">
        <v>0.0</v>
      </c>
      <c r="P71" s="234" t="s">
        <v>1724</v>
      </c>
      <c r="R71" s="234" t="s">
        <v>1743</v>
      </c>
    </row>
    <row r="72">
      <c r="A72" s="234">
        <v>3.10040131E9</v>
      </c>
      <c r="B72" s="234" t="s">
        <v>1911</v>
      </c>
      <c r="C72" s="234" t="s">
        <v>1912</v>
      </c>
      <c r="D72" s="234" t="s">
        <v>1879</v>
      </c>
      <c r="E72" s="234" t="s">
        <v>1913</v>
      </c>
      <c r="F72" s="234">
        <v>106.0</v>
      </c>
      <c r="G72" s="234">
        <v>0.0</v>
      </c>
      <c r="H72" s="234" t="s">
        <v>1914</v>
      </c>
      <c r="I72" s="234">
        <v>1.0</v>
      </c>
      <c r="K72" s="234">
        <v>11.0</v>
      </c>
      <c r="N72" s="234" t="s">
        <v>1911</v>
      </c>
      <c r="O72" s="234">
        <v>0.0</v>
      </c>
      <c r="P72" s="234" t="s">
        <v>1724</v>
      </c>
      <c r="R72" s="234" t="s">
        <v>1743</v>
      </c>
    </row>
    <row r="73">
      <c r="A73" s="234">
        <v>3.10040132E9</v>
      </c>
      <c r="B73" s="234" t="s">
        <v>1915</v>
      </c>
      <c r="C73" s="234" t="s">
        <v>1916</v>
      </c>
      <c r="D73" s="234" t="s">
        <v>1879</v>
      </c>
      <c r="E73" s="234" t="s">
        <v>1917</v>
      </c>
      <c r="F73" s="234">
        <v>106.0</v>
      </c>
      <c r="G73" s="234">
        <v>0.0</v>
      </c>
      <c r="H73" s="234" t="s">
        <v>1918</v>
      </c>
      <c r="I73" s="234">
        <v>1.0</v>
      </c>
      <c r="K73" s="234">
        <v>11.0</v>
      </c>
      <c r="N73" s="234" t="s">
        <v>1915</v>
      </c>
      <c r="O73" s="234">
        <v>0.0</v>
      </c>
      <c r="P73" s="234" t="s">
        <v>1724</v>
      </c>
      <c r="R73" s="234" t="s">
        <v>1743</v>
      </c>
    </row>
    <row r="74">
      <c r="A74" s="234">
        <v>354000.0</v>
      </c>
      <c r="B74" s="234" t="s">
        <v>839</v>
      </c>
      <c r="C74" s="234" t="s">
        <v>1919</v>
      </c>
      <c r="D74" s="234" t="s">
        <v>1740</v>
      </c>
      <c r="E74" s="234" t="s">
        <v>1920</v>
      </c>
      <c r="F74" s="234">
        <v>100.0</v>
      </c>
      <c r="G74" s="234">
        <v>0.0</v>
      </c>
      <c r="H74" s="234" t="s">
        <v>1921</v>
      </c>
      <c r="I74" s="234">
        <v>1.0</v>
      </c>
      <c r="K74" s="234">
        <v>11.0</v>
      </c>
      <c r="N74" s="234" t="s">
        <v>839</v>
      </c>
      <c r="O74" s="234">
        <v>0.0</v>
      </c>
      <c r="P74" s="234" t="s">
        <v>1724</v>
      </c>
      <c r="R74" s="234" t="s">
        <v>1743</v>
      </c>
    </row>
    <row r="75">
      <c r="A75" s="234">
        <v>356000.0</v>
      </c>
      <c r="B75" s="234" t="s">
        <v>824</v>
      </c>
      <c r="C75" s="234" t="s">
        <v>1922</v>
      </c>
      <c r="D75" s="234" t="s">
        <v>1762</v>
      </c>
      <c r="E75" s="234" t="s">
        <v>1923</v>
      </c>
      <c r="F75" s="234">
        <v>100.0</v>
      </c>
      <c r="G75" s="234">
        <v>0.0</v>
      </c>
      <c r="H75" s="234" t="s">
        <v>1924</v>
      </c>
      <c r="I75" s="234">
        <v>1.0</v>
      </c>
      <c r="K75" s="234">
        <v>11.0</v>
      </c>
      <c r="N75" s="234" t="s">
        <v>824</v>
      </c>
      <c r="O75" s="234">
        <v>0.0</v>
      </c>
      <c r="P75" s="234" t="s">
        <v>1724</v>
      </c>
      <c r="R75" s="234" t="s">
        <v>1743</v>
      </c>
    </row>
    <row r="76">
      <c r="A76" s="234">
        <v>36000.0</v>
      </c>
      <c r="B76" s="234" t="s">
        <v>463</v>
      </c>
      <c r="C76" s="234" t="s">
        <v>1925</v>
      </c>
      <c r="D76" s="234" t="s">
        <v>1926</v>
      </c>
      <c r="E76" s="234" t="s">
        <v>1927</v>
      </c>
      <c r="F76" s="234">
        <v>100.0</v>
      </c>
      <c r="G76" s="234">
        <v>0.0</v>
      </c>
      <c r="H76" s="234" t="s">
        <v>1928</v>
      </c>
      <c r="I76" s="234">
        <v>1.0</v>
      </c>
      <c r="K76" s="234">
        <v>11.0</v>
      </c>
      <c r="N76" s="234" t="s">
        <v>463</v>
      </c>
      <c r="O76" s="234">
        <v>0.0</v>
      </c>
      <c r="P76" s="234" t="s">
        <v>1724</v>
      </c>
      <c r="R76" s="234" t="s">
        <v>1743</v>
      </c>
    </row>
    <row r="77">
      <c r="A77" s="234">
        <v>3.600010125E10</v>
      </c>
      <c r="B77" s="234" t="s">
        <v>1929</v>
      </c>
      <c r="C77" s="234" t="s">
        <v>1930</v>
      </c>
      <c r="D77" s="234" t="s">
        <v>1926</v>
      </c>
      <c r="E77" s="234" t="s">
        <v>1931</v>
      </c>
      <c r="F77" s="234">
        <v>140.0</v>
      </c>
      <c r="G77" s="234">
        <v>0.0</v>
      </c>
      <c r="H77" s="234" t="s">
        <v>1932</v>
      </c>
      <c r="I77" s="234">
        <v>1.0</v>
      </c>
      <c r="K77" s="234">
        <v>11.0</v>
      </c>
      <c r="N77" s="234" t="s">
        <v>1929</v>
      </c>
      <c r="O77" s="234">
        <v>0.0</v>
      </c>
      <c r="P77" s="234" t="s">
        <v>1724</v>
      </c>
      <c r="R77" s="234" t="s">
        <v>1743</v>
      </c>
    </row>
    <row r="78">
      <c r="A78" s="234">
        <v>3.6000101285E10</v>
      </c>
      <c r="B78" s="234" t="s">
        <v>476</v>
      </c>
      <c r="C78" s="234" t="s">
        <v>477</v>
      </c>
      <c r="D78" s="234" t="s">
        <v>1926</v>
      </c>
      <c r="E78" s="234" t="s">
        <v>1933</v>
      </c>
      <c r="F78" s="234">
        <v>140.0</v>
      </c>
      <c r="G78" s="234">
        <v>0.0</v>
      </c>
      <c r="H78" s="234" t="s">
        <v>1934</v>
      </c>
      <c r="I78" s="234">
        <v>1.0</v>
      </c>
      <c r="K78" s="234">
        <v>11.0</v>
      </c>
      <c r="N78" s="234" t="s">
        <v>476</v>
      </c>
      <c r="O78" s="234">
        <v>0.0</v>
      </c>
      <c r="P78" s="234" t="s">
        <v>1724</v>
      </c>
      <c r="R78" s="234" t="s">
        <v>1743</v>
      </c>
    </row>
    <row r="79">
      <c r="A79" s="234">
        <v>3.6000101295E10</v>
      </c>
      <c r="B79" s="234" t="s">
        <v>933</v>
      </c>
      <c r="C79" s="234" t="s">
        <v>934</v>
      </c>
      <c r="D79" s="234" t="s">
        <v>1926</v>
      </c>
      <c r="E79" s="234" t="s">
        <v>1935</v>
      </c>
      <c r="F79" s="234">
        <v>140.0</v>
      </c>
      <c r="G79" s="234">
        <v>0.0</v>
      </c>
      <c r="H79" s="234" t="s">
        <v>1936</v>
      </c>
      <c r="I79" s="234">
        <v>1.0</v>
      </c>
      <c r="K79" s="234">
        <v>11.0</v>
      </c>
      <c r="N79" s="234" t="s">
        <v>933</v>
      </c>
      <c r="O79" s="234">
        <v>0.0</v>
      </c>
      <c r="P79" s="234" t="s">
        <v>1724</v>
      </c>
      <c r="R79" s="234" t="s">
        <v>1743</v>
      </c>
    </row>
    <row r="80">
      <c r="A80" s="234">
        <v>3.600010131E10</v>
      </c>
      <c r="B80" s="234" t="s">
        <v>466</v>
      </c>
      <c r="C80" s="234" t="s">
        <v>467</v>
      </c>
      <c r="D80" s="234" t="s">
        <v>1926</v>
      </c>
      <c r="E80" s="234" t="s">
        <v>1937</v>
      </c>
      <c r="F80" s="234">
        <v>140.0</v>
      </c>
      <c r="G80" s="234">
        <v>0.0</v>
      </c>
      <c r="H80" s="234" t="s">
        <v>1938</v>
      </c>
      <c r="I80" s="234">
        <v>1.0</v>
      </c>
      <c r="K80" s="234">
        <v>11.0</v>
      </c>
      <c r="N80" s="234" t="s">
        <v>466</v>
      </c>
      <c r="O80" s="234">
        <v>0.0</v>
      </c>
      <c r="P80" s="234" t="s">
        <v>1724</v>
      </c>
      <c r="R80" s="234" t="s">
        <v>1743</v>
      </c>
    </row>
    <row r="81">
      <c r="A81" s="234">
        <v>3.600010132E10</v>
      </c>
      <c r="B81" s="234" t="s">
        <v>1939</v>
      </c>
      <c r="C81" s="234" t="s">
        <v>1940</v>
      </c>
      <c r="D81" s="234" t="s">
        <v>1926</v>
      </c>
      <c r="E81" s="234" t="s">
        <v>1941</v>
      </c>
      <c r="F81" s="234">
        <v>140.0</v>
      </c>
      <c r="G81" s="234">
        <v>0.0</v>
      </c>
      <c r="H81" s="234" t="s">
        <v>1942</v>
      </c>
      <c r="I81" s="234">
        <v>1.0</v>
      </c>
      <c r="K81" s="234">
        <v>11.0</v>
      </c>
      <c r="N81" s="234" t="s">
        <v>1939</v>
      </c>
      <c r="O81" s="234">
        <v>0.0</v>
      </c>
      <c r="P81" s="234" t="s">
        <v>1724</v>
      </c>
      <c r="R81" s="234" t="s">
        <v>1743</v>
      </c>
    </row>
    <row r="82">
      <c r="A82" s="234">
        <v>3.6100101265E10</v>
      </c>
      <c r="B82" s="234" t="s">
        <v>486</v>
      </c>
      <c r="C82" s="234" t="s">
        <v>487</v>
      </c>
      <c r="D82" s="234" t="s">
        <v>1926</v>
      </c>
      <c r="E82" s="234" t="s">
        <v>1943</v>
      </c>
      <c r="F82" s="234">
        <v>145.0</v>
      </c>
      <c r="G82" s="234">
        <v>0.0</v>
      </c>
      <c r="H82" s="234" t="s">
        <v>1936</v>
      </c>
      <c r="I82" s="234">
        <v>1.0</v>
      </c>
      <c r="K82" s="234">
        <v>11.0</v>
      </c>
      <c r="N82" s="234" t="s">
        <v>486</v>
      </c>
      <c r="O82" s="234">
        <v>0.0</v>
      </c>
      <c r="P82" s="234" t="s">
        <v>1724</v>
      </c>
      <c r="R82" s="234" t="s">
        <v>1743</v>
      </c>
    </row>
    <row r="83">
      <c r="A83" s="234">
        <v>3.610010129E10</v>
      </c>
      <c r="B83" s="234" t="s">
        <v>478</v>
      </c>
      <c r="C83" s="234" t="s">
        <v>479</v>
      </c>
      <c r="D83" s="234" t="s">
        <v>1926</v>
      </c>
      <c r="E83" s="234" t="s">
        <v>1944</v>
      </c>
      <c r="F83" s="234">
        <v>145.0</v>
      </c>
      <c r="G83" s="234">
        <v>0.0</v>
      </c>
      <c r="H83" s="234" t="s">
        <v>1936</v>
      </c>
      <c r="I83" s="234">
        <v>1.0</v>
      </c>
      <c r="K83" s="234">
        <v>11.0</v>
      </c>
      <c r="N83" s="234" t="s">
        <v>478</v>
      </c>
      <c r="O83" s="234">
        <v>0.0</v>
      </c>
      <c r="P83" s="234" t="s">
        <v>1724</v>
      </c>
      <c r="R83" s="234" t="s">
        <v>1743</v>
      </c>
    </row>
    <row r="84">
      <c r="A84" s="234">
        <v>3.6100101295E10</v>
      </c>
      <c r="B84" s="234" t="s">
        <v>480</v>
      </c>
      <c r="C84" s="234" t="s">
        <v>481</v>
      </c>
      <c r="D84" s="234" t="s">
        <v>1926</v>
      </c>
      <c r="E84" s="234" t="s">
        <v>1945</v>
      </c>
      <c r="F84" s="234">
        <v>145.0</v>
      </c>
      <c r="G84" s="234">
        <v>0.0</v>
      </c>
      <c r="H84" s="234" t="s">
        <v>1946</v>
      </c>
      <c r="I84" s="234">
        <v>1.0</v>
      </c>
      <c r="K84" s="234">
        <v>11.0</v>
      </c>
      <c r="N84" s="234" t="s">
        <v>480</v>
      </c>
      <c r="O84" s="234">
        <v>0.0</v>
      </c>
      <c r="P84" s="234" t="s">
        <v>1724</v>
      </c>
      <c r="R84" s="234" t="s">
        <v>1743</v>
      </c>
    </row>
    <row r="85">
      <c r="A85" s="234">
        <v>3.61001013E10</v>
      </c>
      <c r="B85" s="234" t="s">
        <v>1947</v>
      </c>
      <c r="C85" s="234" t="s">
        <v>1948</v>
      </c>
      <c r="D85" s="234" t="s">
        <v>1926</v>
      </c>
      <c r="E85" s="234" t="s">
        <v>1949</v>
      </c>
      <c r="F85" s="234">
        <v>145.0</v>
      </c>
      <c r="G85" s="234">
        <v>0.0</v>
      </c>
      <c r="H85" s="234" t="s">
        <v>1946</v>
      </c>
      <c r="I85" s="234">
        <v>1.0</v>
      </c>
      <c r="K85" s="234">
        <v>11.0</v>
      </c>
      <c r="N85" s="234" t="s">
        <v>1947</v>
      </c>
      <c r="O85" s="234">
        <v>0.0</v>
      </c>
      <c r="P85" s="234" t="s">
        <v>1724</v>
      </c>
      <c r="R85" s="234" t="s">
        <v>1743</v>
      </c>
    </row>
    <row r="86">
      <c r="A86" s="234">
        <v>3.610010131E10</v>
      </c>
      <c r="B86" s="234" t="s">
        <v>1950</v>
      </c>
      <c r="C86" s="234" t="s">
        <v>1951</v>
      </c>
      <c r="D86" s="234" t="s">
        <v>1926</v>
      </c>
      <c r="E86" s="234" t="s">
        <v>1952</v>
      </c>
      <c r="F86" s="234">
        <v>145.0</v>
      </c>
      <c r="G86" s="234">
        <v>0.0</v>
      </c>
      <c r="H86" s="234" t="s">
        <v>1936</v>
      </c>
      <c r="I86" s="234">
        <v>1.0</v>
      </c>
      <c r="K86" s="234">
        <v>11.0</v>
      </c>
      <c r="N86" s="234" t="s">
        <v>1950</v>
      </c>
      <c r="O86" s="234">
        <v>0.0</v>
      </c>
      <c r="P86" s="234" t="s">
        <v>1724</v>
      </c>
      <c r="R86" s="234" t="s">
        <v>1743</v>
      </c>
    </row>
    <row r="87">
      <c r="A87" s="234">
        <v>3.7000101255E10</v>
      </c>
      <c r="B87" s="234" t="s">
        <v>1953</v>
      </c>
      <c r="C87" s="234" t="s">
        <v>1954</v>
      </c>
      <c r="D87" s="234" t="s">
        <v>1727</v>
      </c>
      <c r="E87" s="234" t="s">
        <v>1955</v>
      </c>
      <c r="F87" s="234">
        <v>129.0</v>
      </c>
      <c r="G87" s="234">
        <v>0.0</v>
      </c>
      <c r="H87" s="234" t="s">
        <v>1956</v>
      </c>
      <c r="I87" s="234">
        <v>1.0</v>
      </c>
      <c r="K87" s="234">
        <v>11.0</v>
      </c>
      <c r="N87" s="234" t="s">
        <v>1953</v>
      </c>
      <c r="O87" s="234">
        <v>0.0</v>
      </c>
      <c r="P87" s="234" t="s">
        <v>1724</v>
      </c>
      <c r="R87" s="234" t="s">
        <v>1743</v>
      </c>
    </row>
    <row r="88">
      <c r="A88" s="234">
        <v>3.700010126E10</v>
      </c>
      <c r="B88" s="234" t="s">
        <v>1957</v>
      </c>
      <c r="C88" s="234" t="s">
        <v>1958</v>
      </c>
      <c r="D88" s="234" t="s">
        <v>1727</v>
      </c>
      <c r="E88" s="234" t="s">
        <v>1959</v>
      </c>
      <c r="F88" s="234">
        <v>129.0</v>
      </c>
      <c r="G88" s="234">
        <v>0.0</v>
      </c>
      <c r="H88" s="234" t="s">
        <v>1960</v>
      </c>
      <c r="I88" s="234">
        <v>1.0</v>
      </c>
      <c r="K88" s="234">
        <v>11.0</v>
      </c>
      <c r="N88" s="234" t="s">
        <v>1957</v>
      </c>
      <c r="O88" s="234">
        <v>0.0</v>
      </c>
      <c r="P88" s="234" t="s">
        <v>1724</v>
      </c>
      <c r="R88" s="234" t="s">
        <v>1743</v>
      </c>
    </row>
    <row r="89">
      <c r="A89" s="234">
        <v>3.7000101275E10</v>
      </c>
      <c r="B89" s="234" t="s">
        <v>1961</v>
      </c>
      <c r="C89" s="234" t="s">
        <v>1962</v>
      </c>
      <c r="D89" s="234" t="s">
        <v>1727</v>
      </c>
      <c r="E89" s="234" t="s">
        <v>1963</v>
      </c>
      <c r="F89" s="234">
        <v>129.0</v>
      </c>
      <c r="G89" s="234">
        <v>0.0</v>
      </c>
      <c r="H89" s="234" t="s">
        <v>1964</v>
      </c>
      <c r="I89" s="234">
        <v>1.0</v>
      </c>
      <c r="K89" s="234">
        <v>11.0</v>
      </c>
      <c r="N89" s="234" t="s">
        <v>1961</v>
      </c>
      <c r="O89" s="234">
        <v>0.0</v>
      </c>
      <c r="P89" s="234" t="s">
        <v>1724</v>
      </c>
      <c r="R89" s="234" t="s">
        <v>1743</v>
      </c>
    </row>
    <row r="90">
      <c r="A90" s="234">
        <v>3.700010128E10</v>
      </c>
      <c r="B90" s="234" t="s">
        <v>1965</v>
      </c>
      <c r="C90" s="234" t="s">
        <v>1966</v>
      </c>
      <c r="D90" s="234" t="s">
        <v>1727</v>
      </c>
      <c r="E90" s="234" t="s">
        <v>1967</v>
      </c>
      <c r="F90" s="234">
        <v>129.0</v>
      </c>
      <c r="G90" s="234">
        <v>0.0</v>
      </c>
      <c r="H90" s="234" t="s">
        <v>1968</v>
      </c>
      <c r="I90" s="234">
        <v>1.0</v>
      </c>
      <c r="K90" s="234">
        <v>11.0</v>
      </c>
      <c r="N90" s="234" t="s">
        <v>1965</v>
      </c>
      <c r="O90" s="234">
        <v>0.0</v>
      </c>
      <c r="P90" s="234" t="s">
        <v>1724</v>
      </c>
      <c r="R90" s="234" t="s">
        <v>1743</v>
      </c>
    </row>
    <row r="91">
      <c r="A91" s="234">
        <v>3.700010129E10</v>
      </c>
      <c r="B91" s="234" t="s">
        <v>1157</v>
      </c>
      <c r="C91" s="234" t="s">
        <v>1158</v>
      </c>
      <c r="D91" s="234" t="s">
        <v>1727</v>
      </c>
      <c r="E91" s="234" t="s">
        <v>1969</v>
      </c>
      <c r="F91" s="234">
        <v>129.0</v>
      </c>
      <c r="G91" s="234">
        <v>0.0</v>
      </c>
      <c r="H91" s="234" t="s">
        <v>1970</v>
      </c>
      <c r="I91" s="234">
        <v>1.0</v>
      </c>
      <c r="K91" s="234">
        <v>11.0</v>
      </c>
      <c r="N91" s="234" t="s">
        <v>1157</v>
      </c>
      <c r="O91" s="234">
        <v>0.0</v>
      </c>
      <c r="P91" s="234" t="s">
        <v>1724</v>
      </c>
      <c r="R91" s="234" t="s">
        <v>1743</v>
      </c>
    </row>
    <row r="92">
      <c r="A92" s="234">
        <v>3.700010131E10</v>
      </c>
      <c r="B92" s="234" t="s">
        <v>1971</v>
      </c>
      <c r="C92" s="234" t="s">
        <v>1972</v>
      </c>
      <c r="D92" s="234" t="s">
        <v>1727</v>
      </c>
      <c r="E92" s="234" t="s">
        <v>1973</v>
      </c>
      <c r="F92" s="234">
        <v>129.0</v>
      </c>
      <c r="G92" s="234">
        <v>0.0</v>
      </c>
      <c r="H92" s="234" t="s">
        <v>1938</v>
      </c>
      <c r="I92" s="234">
        <v>1.0</v>
      </c>
      <c r="K92" s="234">
        <v>11.0</v>
      </c>
      <c r="N92" s="234" t="s">
        <v>1971</v>
      </c>
      <c r="O92" s="234">
        <v>0.0</v>
      </c>
      <c r="P92" s="234" t="s">
        <v>1724</v>
      </c>
      <c r="R92" s="234" t="s">
        <v>1743</v>
      </c>
    </row>
    <row r="93">
      <c r="A93" s="234">
        <v>3.700010132E10</v>
      </c>
      <c r="B93" s="234" t="s">
        <v>605</v>
      </c>
      <c r="C93" s="234" t="s">
        <v>606</v>
      </c>
      <c r="D93" s="234" t="s">
        <v>1727</v>
      </c>
      <c r="E93" s="234" t="s">
        <v>1974</v>
      </c>
      <c r="F93" s="234">
        <v>129.0</v>
      </c>
      <c r="G93" s="234">
        <v>0.0</v>
      </c>
      <c r="H93" s="234" t="s">
        <v>1975</v>
      </c>
      <c r="I93" s="234">
        <v>1.0</v>
      </c>
      <c r="K93" s="234">
        <v>11.0</v>
      </c>
      <c r="N93" s="234" t="s">
        <v>605</v>
      </c>
      <c r="O93" s="234">
        <v>0.0</v>
      </c>
      <c r="P93" s="234" t="s">
        <v>1724</v>
      </c>
      <c r="R93" s="234" t="s">
        <v>1743</v>
      </c>
    </row>
    <row r="94">
      <c r="A94" s="234">
        <v>371001.0</v>
      </c>
      <c r="B94" s="234" t="s">
        <v>400</v>
      </c>
      <c r="C94" s="234" t="s">
        <v>1976</v>
      </c>
      <c r="D94" s="234" t="s">
        <v>1977</v>
      </c>
      <c r="E94" s="234" t="s">
        <v>1978</v>
      </c>
      <c r="F94" s="234">
        <v>100.0</v>
      </c>
      <c r="G94" s="234">
        <v>0.0</v>
      </c>
      <c r="H94" s="234" t="s">
        <v>1979</v>
      </c>
      <c r="I94" s="234">
        <v>1.0</v>
      </c>
      <c r="K94" s="234">
        <v>11.0</v>
      </c>
      <c r="N94" s="234" t="s">
        <v>400</v>
      </c>
      <c r="O94" s="234">
        <v>0.0</v>
      </c>
      <c r="P94" s="234" t="s">
        <v>1724</v>
      </c>
      <c r="R94" s="234" t="s">
        <v>1743</v>
      </c>
    </row>
    <row r="95">
      <c r="A95" s="234">
        <v>3.710010131E10</v>
      </c>
      <c r="B95" s="234" t="s">
        <v>1980</v>
      </c>
      <c r="C95" s="234" t="s">
        <v>1981</v>
      </c>
      <c r="D95" s="234" t="s">
        <v>1977</v>
      </c>
      <c r="E95" s="234" t="s">
        <v>1982</v>
      </c>
      <c r="F95" s="234">
        <v>129.0</v>
      </c>
      <c r="G95" s="234">
        <v>0.0</v>
      </c>
      <c r="H95" s="234" t="s">
        <v>1983</v>
      </c>
      <c r="I95" s="234">
        <v>1.0</v>
      </c>
      <c r="K95" s="234">
        <v>11.0</v>
      </c>
      <c r="N95" s="234" t="s">
        <v>1980</v>
      </c>
      <c r="O95" s="234">
        <v>0.0</v>
      </c>
      <c r="P95" s="234" t="s">
        <v>1724</v>
      </c>
      <c r="R95" s="234" t="s">
        <v>1743</v>
      </c>
    </row>
    <row r="96">
      <c r="A96" s="234">
        <v>3.710010132E10</v>
      </c>
      <c r="B96" s="234" t="s">
        <v>1984</v>
      </c>
      <c r="C96" s="234" t="s">
        <v>1985</v>
      </c>
      <c r="D96" s="234" t="s">
        <v>1977</v>
      </c>
      <c r="E96" s="234" t="s">
        <v>1986</v>
      </c>
      <c r="F96" s="234">
        <v>129.0</v>
      </c>
      <c r="G96" s="234">
        <v>0.0</v>
      </c>
      <c r="H96" s="234" t="s">
        <v>1987</v>
      </c>
      <c r="I96" s="234">
        <v>1.0</v>
      </c>
      <c r="K96" s="234">
        <v>11.0</v>
      </c>
      <c r="N96" s="234" t="s">
        <v>1984</v>
      </c>
      <c r="O96" s="234">
        <v>0.0</v>
      </c>
      <c r="P96" s="234" t="s">
        <v>1724</v>
      </c>
      <c r="R96" s="234" t="s">
        <v>1743</v>
      </c>
    </row>
    <row r="97">
      <c r="A97" s="234">
        <v>3.9500101265E10</v>
      </c>
      <c r="B97" s="234" t="s">
        <v>1988</v>
      </c>
      <c r="C97" s="234" t="s">
        <v>1989</v>
      </c>
      <c r="D97" s="234" t="s">
        <v>1731</v>
      </c>
      <c r="E97" s="234" t="s">
        <v>1990</v>
      </c>
      <c r="F97" s="234">
        <v>129.0</v>
      </c>
      <c r="G97" s="234">
        <v>0.0</v>
      </c>
      <c r="H97" s="234" t="s">
        <v>1991</v>
      </c>
      <c r="I97" s="234">
        <v>1.0</v>
      </c>
      <c r="K97" s="234">
        <v>11.0</v>
      </c>
      <c r="N97" s="234" t="s">
        <v>1988</v>
      </c>
      <c r="O97" s="234">
        <v>0.0</v>
      </c>
      <c r="P97" s="234" t="s">
        <v>1724</v>
      </c>
      <c r="R97" s="234" t="s">
        <v>1743</v>
      </c>
    </row>
    <row r="98">
      <c r="A98" s="234">
        <v>3.950010129E10</v>
      </c>
      <c r="B98" s="234" t="s">
        <v>860</v>
      </c>
      <c r="C98" s="234" t="s">
        <v>861</v>
      </c>
      <c r="D98" s="234" t="s">
        <v>1731</v>
      </c>
      <c r="E98" s="234" t="s">
        <v>1992</v>
      </c>
      <c r="F98" s="234">
        <v>129.0</v>
      </c>
      <c r="G98" s="234">
        <v>0.0</v>
      </c>
      <c r="H98" s="234" t="s">
        <v>1993</v>
      </c>
      <c r="I98" s="234">
        <v>1.0</v>
      </c>
      <c r="K98" s="234">
        <v>11.0</v>
      </c>
      <c r="N98" s="234" t="s">
        <v>860</v>
      </c>
      <c r="O98" s="234">
        <v>0.0</v>
      </c>
      <c r="P98" s="234" t="s">
        <v>1724</v>
      </c>
      <c r="R98" s="234" t="s">
        <v>1743</v>
      </c>
    </row>
    <row r="99">
      <c r="A99" s="234">
        <v>3.95001013E10</v>
      </c>
      <c r="B99" s="234" t="s">
        <v>363</v>
      </c>
      <c r="C99" s="234" t="s">
        <v>364</v>
      </c>
      <c r="D99" s="234" t="s">
        <v>1731</v>
      </c>
      <c r="E99" s="234" t="s">
        <v>1994</v>
      </c>
      <c r="F99" s="234">
        <v>129.0</v>
      </c>
      <c r="G99" s="234">
        <v>0.0</v>
      </c>
      <c r="H99" s="234" t="s">
        <v>1995</v>
      </c>
      <c r="I99" s="234">
        <v>1.0</v>
      </c>
      <c r="K99" s="234">
        <v>11.0</v>
      </c>
      <c r="N99" s="234" t="s">
        <v>363</v>
      </c>
      <c r="O99" s="234">
        <v>0.0</v>
      </c>
      <c r="P99" s="234" t="s">
        <v>1724</v>
      </c>
      <c r="R99" s="234" t="s">
        <v>1743</v>
      </c>
    </row>
    <row r="100">
      <c r="A100" s="234">
        <v>3.950010131E10</v>
      </c>
      <c r="B100" s="234" t="s">
        <v>1996</v>
      </c>
      <c r="C100" s="234" t="s">
        <v>1997</v>
      </c>
      <c r="D100" s="234" t="s">
        <v>1731</v>
      </c>
      <c r="E100" s="234" t="s">
        <v>1998</v>
      </c>
      <c r="F100" s="234">
        <v>129.0</v>
      </c>
      <c r="G100" s="234">
        <v>0.0</v>
      </c>
      <c r="H100" s="234" t="s">
        <v>1999</v>
      </c>
      <c r="I100" s="234">
        <v>1.0</v>
      </c>
      <c r="K100" s="234">
        <v>11.0</v>
      </c>
      <c r="N100" s="234" t="s">
        <v>1996</v>
      </c>
      <c r="O100" s="234">
        <v>0.0</v>
      </c>
      <c r="P100" s="234" t="s">
        <v>1724</v>
      </c>
      <c r="R100" s="234" t="s">
        <v>1743</v>
      </c>
    </row>
    <row r="101">
      <c r="A101" s="234">
        <v>3.950010132E10</v>
      </c>
      <c r="B101" s="234" t="s">
        <v>2000</v>
      </c>
      <c r="C101" s="234" t="s">
        <v>2001</v>
      </c>
      <c r="D101" s="234" t="s">
        <v>1731</v>
      </c>
      <c r="E101" s="234" t="s">
        <v>2002</v>
      </c>
      <c r="F101" s="234">
        <v>129.0</v>
      </c>
      <c r="G101" s="234">
        <v>0.0</v>
      </c>
      <c r="H101" s="234" t="s">
        <v>2003</v>
      </c>
      <c r="I101" s="234">
        <v>1.0</v>
      </c>
      <c r="K101" s="234">
        <v>11.0</v>
      </c>
      <c r="N101" s="234" t="s">
        <v>2000</v>
      </c>
      <c r="O101" s="234">
        <v>0.0</v>
      </c>
      <c r="P101" s="234" t="s">
        <v>1724</v>
      </c>
      <c r="R101" s="234" t="s">
        <v>1743</v>
      </c>
    </row>
    <row r="102">
      <c r="A102" s="234">
        <v>3.990010125E10</v>
      </c>
      <c r="B102" s="234" t="s">
        <v>2004</v>
      </c>
      <c r="C102" s="234" t="s">
        <v>2005</v>
      </c>
      <c r="D102" s="234" t="s">
        <v>2006</v>
      </c>
      <c r="E102" s="234" t="s">
        <v>2007</v>
      </c>
      <c r="F102" s="234">
        <v>134.0</v>
      </c>
      <c r="G102" s="234">
        <v>0.0</v>
      </c>
      <c r="H102" s="234" t="s">
        <v>2008</v>
      </c>
      <c r="I102" s="234">
        <v>1.0</v>
      </c>
      <c r="K102" s="234">
        <v>11.0</v>
      </c>
      <c r="N102" s="234" t="s">
        <v>2004</v>
      </c>
      <c r="O102" s="234">
        <v>0.0</v>
      </c>
      <c r="P102" s="234" t="s">
        <v>1724</v>
      </c>
      <c r="R102" s="234" t="s">
        <v>1743</v>
      </c>
    </row>
    <row r="103">
      <c r="A103" s="234">
        <v>3.9900101255E10</v>
      </c>
      <c r="B103" s="234" t="s">
        <v>2009</v>
      </c>
      <c r="C103" s="234" t="s">
        <v>2010</v>
      </c>
      <c r="D103" s="234" t="s">
        <v>2006</v>
      </c>
      <c r="E103" s="234" t="s">
        <v>2011</v>
      </c>
      <c r="F103" s="234">
        <v>134.0</v>
      </c>
      <c r="G103" s="234">
        <v>0.0</v>
      </c>
      <c r="H103" s="234" t="s">
        <v>2012</v>
      </c>
      <c r="I103" s="234">
        <v>1.0</v>
      </c>
      <c r="K103" s="234">
        <v>11.0</v>
      </c>
      <c r="N103" s="234" t="s">
        <v>2009</v>
      </c>
      <c r="O103" s="234">
        <v>0.0</v>
      </c>
      <c r="P103" s="234" t="s">
        <v>1724</v>
      </c>
      <c r="R103" s="234" t="s">
        <v>1743</v>
      </c>
    </row>
    <row r="104">
      <c r="A104" s="234">
        <v>3.99001013E10</v>
      </c>
      <c r="B104" s="234" t="s">
        <v>2013</v>
      </c>
      <c r="C104" s="234" t="s">
        <v>2014</v>
      </c>
      <c r="D104" s="234" t="s">
        <v>1735</v>
      </c>
      <c r="E104" s="234" t="s">
        <v>2015</v>
      </c>
      <c r="F104" s="234">
        <v>134.0</v>
      </c>
      <c r="G104" s="234">
        <v>0.0</v>
      </c>
      <c r="H104" s="234" t="s">
        <v>2016</v>
      </c>
      <c r="I104" s="234">
        <v>1.0</v>
      </c>
      <c r="K104" s="234">
        <v>11.0</v>
      </c>
      <c r="N104" s="234" t="s">
        <v>2013</v>
      </c>
      <c r="O104" s="234">
        <v>0.0</v>
      </c>
      <c r="P104" s="234" t="s">
        <v>1724</v>
      </c>
      <c r="R104" s="234" t="s">
        <v>1743</v>
      </c>
    </row>
    <row r="105">
      <c r="A105" s="234">
        <v>4.50010125E9</v>
      </c>
      <c r="B105" s="234" t="s">
        <v>382</v>
      </c>
      <c r="C105" s="234" t="s">
        <v>383</v>
      </c>
      <c r="D105" s="234" t="s">
        <v>2017</v>
      </c>
      <c r="E105" s="234" t="s">
        <v>2018</v>
      </c>
      <c r="F105" s="234">
        <v>102.0</v>
      </c>
      <c r="G105" s="234">
        <v>0.0</v>
      </c>
      <c r="H105" s="234" t="s">
        <v>2019</v>
      </c>
      <c r="I105" s="234">
        <v>1.0</v>
      </c>
      <c r="K105" s="234">
        <v>11.0</v>
      </c>
      <c r="N105" s="234" t="s">
        <v>382</v>
      </c>
      <c r="O105" s="234">
        <v>0.0</v>
      </c>
      <c r="P105" s="234" t="s">
        <v>1724</v>
      </c>
      <c r="R105" s="234" t="s">
        <v>1743</v>
      </c>
    </row>
    <row r="106">
      <c r="A106" s="234">
        <v>4.500101255E9</v>
      </c>
      <c r="B106" s="234" t="s">
        <v>384</v>
      </c>
      <c r="C106" s="234" t="s">
        <v>385</v>
      </c>
      <c r="D106" s="234" t="s">
        <v>2017</v>
      </c>
      <c r="E106" s="234" t="s">
        <v>2020</v>
      </c>
      <c r="F106" s="234">
        <v>102.0</v>
      </c>
      <c r="G106" s="234">
        <v>0.0</v>
      </c>
      <c r="H106" s="234" t="s">
        <v>2021</v>
      </c>
      <c r="I106" s="234">
        <v>1.0</v>
      </c>
      <c r="K106" s="234">
        <v>11.0</v>
      </c>
      <c r="N106" s="234" t="s">
        <v>384</v>
      </c>
      <c r="O106" s="234">
        <v>0.0</v>
      </c>
      <c r="P106" s="234" t="s">
        <v>1724</v>
      </c>
      <c r="R106" s="234" t="s">
        <v>1743</v>
      </c>
    </row>
    <row r="107">
      <c r="A107" s="234">
        <v>4.500101275E9</v>
      </c>
      <c r="B107" s="234" t="s">
        <v>388</v>
      </c>
      <c r="C107" s="234" t="s">
        <v>389</v>
      </c>
      <c r="D107" s="234" t="s">
        <v>2017</v>
      </c>
      <c r="E107" s="234" t="s">
        <v>2022</v>
      </c>
      <c r="F107" s="234">
        <v>102.0</v>
      </c>
      <c r="G107" s="234">
        <v>0.0</v>
      </c>
      <c r="H107" s="234" t="s">
        <v>2023</v>
      </c>
      <c r="I107" s="234">
        <v>1.0</v>
      </c>
      <c r="K107" s="234">
        <v>11.0</v>
      </c>
      <c r="N107" s="234" t="s">
        <v>388</v>
      </c>
      <c r="O107" s="234">
        <v>0.0</v>
      </c>
      <c r="P107" s="234" t="s">
        <v>1724</v>
      </c>
      <c r="R107" s="234" t="s">
        <v>1743</v>
      </c>
    </row>
    <row r="108">
      <c r="A108" s="234">
        <v>4.50010128E9</v>
      </c>
      <c r="B108" s="234" t="s">
        <v>390</v>
      </c>
      <c r="C108" s="234" t="s">
        <v>391</v>
      </c>
      <c r="D108" s="234" t="s">
        <v>2017</v>
      </c>
      <c r="E108" s="234" t="s">
        <v>2024</v>
      </c>
      <c r="F108" s="234">
        <v>102.0</v>
      </c>
      <c r="G108" s="234">
        <v>0.0</v>
      </c>
      <c r="H108" s="234" t="s">
        <v>2025</v>
      </c>
      <c r="I108" s="234">
        <v>1.0</v>
      </c>
      <c r="K108" s="234">
        <v>11.0</v>
      </c>
      <c r="N108" s="234" t="s">
        <v>390</v>
      </c>
      <c r="O108" s="234">
        <v>0.0</v>
      </c>
      <c r="P108" s="234" t="s">
        <v>1724</v>
      </c>
      <c r="R108" s="234" t="s">
        <v>1743</v>
      </c>
    </row>
    <row r="109">
      <c r="A109" s="234">
        <v>4.500101295E9</v>
      </c>
      <c r="B109" s="234" t="s">
        <v>378</v>
      </c>
      <c r="C109" s="234" t="s">
        <v>379</v>
      </c>
      <c r="D109" s="234" t="s">
        <v>2017</v>
      </c>
      <c r="E109" s="234" t="s">
        <v>2026</v>
      </c>
      <c r="F109" s="234">
        <v>102.0</v>
      </c>
      <c r="G109" s="234">
        <v>0.0</v>
      </c>
      <c r="H109" s="234" t="s">
        <v>2027</v>
      </c>
      <c r="I109" s="234">
        <v>1.0</v>
      </c>
      <c r="K109" s="234">
        <v>11.0</v>
      </c>
      <c r="N109" s="234" t="s">
        <v>378</v>
      </c>
      <c r="O109" s="234">
        <v>0.0</v>
      </c>
      <c r="P109" s="234" t="s">
        <v>1724</v>
      </c>
      <c r="R109" s="234" t="s">
        <v>1743</v>
      </c>
    </row>
    <row r="110">
      <c r="A110" s="234">
        <v>4.5001013E9</v>
      </c>
      <c r="B110" s="234" t="s">
        <v>380</v>
      </c>
      <c r="C110" s="234" t="s">
        <v>381</v>
      </c>
      <c r="D110" s="234" t="s">
        <v>2017</v>
      </c>
      <c r="E110" s="234" t="s">
        <v>2028</v>
      </c>
      <c r="F110" s="234">
        <v>102.0</v>
      </c>
      <c r="G110" s="234">
        <v>0.0</v>
      </c>
      <c r="H110" s="234" t="s">
        <v>2029</v>
      </c>
      <c r="I110" s="234">
        <v>1.0</v>
      </c>
      <c r="K110" s="234">
        <v>11.0</v>
      </c>
      <c r="N110" s="234" t="s">
        <v>380</v>
      </c>
      <c r="O110" s="234">
        <v>0.0</v>
      </c>
      <c r="P110" s="234" t="s">
        <v>1724</v>
      </c>
      <c r="R110" s="234" t="s">
        <v>1743</v>
      </c>
    </row>
    <row r="111">
      <c r="A111" s="234">
        <v>4.50010131E9</v>
      </c>
      <c r="B111" s="234" t="s">
        <v>2030</v>
      </c>
      <c r="C111" s="234" t="s">
        <v>2031</v>
      </c>
      <c r="D111" s="234" t="s">
        <v>2017</v>
      </c>
      <c r="E111" s="234" t="s">
        <v>2032</v>
      </c>
      <c r="F111" s="234">
        <v>102.0</v>
      </c>
      <c r="G111" s="234">
        <v>0.0</v>
      </c>
      <c r="H111" s="234" t="s">
        <v>2033</v>
      </c>
      <c r="I111" s="234">
        <v>1.0</v>
      </c>
      <c r="K111" s="234">
        <v>11.0</v>
      </c>
      <c r="N111" s="234" t="s">
        <v>2030</v>
      </c>
      <c r="O111" s="234">
        <v>0.0</v>
      </c>
      <c r="P111" s="234" t="s">
        <v>1724</v>
      </c>
      <c r="R111" s="234" t="s">
        <v>1743</v>
      </c>
    </row>
    <row r="112">
      <c r="A112" s="234">
        <v>4.50010132E9</v>
      </c>
      <c r="B112" s="234" t="s">
        <v>2034</v>
      </c>
      <c r="C112" s="234" t="s">
        <v>2035</v>
      </c>
      <c r="D112" s="234" t="s">
        <v>2017</v>
      </c>
      <c r="E112" s="234" t="s">
        <v>2036</v>
      </c>
      <c r="F112" s="234">
        <v>102.0</v>
      </c>
      <c r="G112" s="234">
        <v>0.0</v>
      </c>
      <c r="H112" s="234" t="s">
        <v>2037</v>
      </c>
      <c r="I112" s="234">
        <v>1.0</v>
      </c>
      <c r="K112" s="234">
        <v>11.0</v>
      </c>
      <c r="N112" s="234" t="s">
        <v>2034</v>
      </c>
      <c r="O112" s="234">
        <v>0.0</v>
      </c>
      <c r="P112" s="234" t="s">
        <v>1724</v>
      </c>
      <c r="R112" s="234" t="s">
        <v>1743</v>
      </c>
    </row>
    <row r="113">
      <c r="A113" s="234">
        <v>4.50020125E9</v>
      </c>
      <c r="B113" s="234" t="s">
        <v>394</v>
      </c>
      <c r="C113" s="234" t="s">
        <v>395</v>
      </c>
      <c r="D113" s="234" t="s">
        <v>2017</v>
      </c>
      <c r="E113" s="234" t="s">
        <v>2038</v>
      </c>
      <c r="F113" s="234">
        <v>102.0</v>
      </c>
      <c r="G113" s="234">
        <v>0.0</v>
      </c>
      <c r="H113" s="234" t="s">
        <v>2039</v>
      </c>
      <c r="I113" s="234">
        <v>1.0</v>
      </c>
      <c r="K113" s="234">
        <v>11.0</v>
      </c>
      <c r="N113" s="234" t="s">
        <v>394</v>
      </c>
      <c r="O113" s="234">
        <v>0.0</v>
      </c>
      <c r="P113" s="234" t="s">
        <v>1724</v>
      </c>
      <c r="R113" s="234" t="s">
        <v>1743</v>
      </c>
    </row>
    <row r="114">
      <c r="A114" s="234">
        <v>4500401.0</v>
      </c>
      <c r="B114" s="234" t="s">
        <v>375</v>
      </c>
      <c r="C114" s="234" t="s">
        <v>2040</v>
      </c>
      <c r="D114" s="234" t="s">
        <v>2041</v>
      </c>
      <c r="E114" s="234" t="s">
        <v>2042</v>
      </c>
      <c r="F114" s="234">
        <v>100.0</v>
      </c>
      <c r="G114" s="234">
        <v>0.0</v>
      </c>
      <c r="H114" s="234" t="s">
        <v>2043</v>
      </c>
      <c r="I114" s="234">
        <v>1.0</v>
      </c>
      <c r="K114" s="234">
        <v>11.0</v>
      </c>
      <c r="N114" s="234" t="s">
        <v>375</v>
      </c>
      <c r="O114" s="234">
        <v>0.0</v>
      </c>
      <c r="P114" s="234" t="s">
        <v>1724</v>
      </c>
      <c r="R114" s="234" t="s">
        <v>1743</v>
      </c>
    </row>
    <row r="115">
      <c r="A115" s="234">
        <v>45100.0</v>
      </c>
      <c r="B115" s="234" t="s">
        <v>708</v>
      </c>
      <c r="C115" s="234" t="s">
        <v>2044</v>
      </c>
      <c r="D115" s="234" t="s">
        <v>2045</v>
      </c>
      <c r="E115" s="234" t="s">
        <v>2046</v>
      </c>
      <c r="F115" s="234">
        <v>100.0</v>
      </c>
      <c r="G115" s="234">
        <v>0.0</v>
      </c>
      <c r="H115" s="234" t="s">
        <v>2047</v>
      </c>
      <c r="I115" s="234">
        <v>1.0</v>
      </c>
      <c r="K115" s="234">
        <v>11.0</v>
      </c>
      <c r="N115" s="234" t="s">
        <v>708</v>
      </c>
      <c r="O115" s="234">
        <v>0.0</v>
      </c>
      <c r="P115" s="234" t="s">
        <v>1724</v>
      </c>
      <c r="R115" s="234" t="s">
        <v>1743</v>
      </c>
    </row>
    <row r="116">
      <c r="A116" s="234">
        <v>45200.0</v>
      </c>
      <c r="B116" s="234" t="s">
        <v>2048</v>
      </c>
      <c r="C116" s="234" t="s">
        <v>2049</v>
      </c>
      <c r="D116" s="234" t="s">
        <v>2050</v>
      </c>
      <c r="E116" s="234" t="s">
        <v>2051</v>
      </c>
      <c r="F116" s="234">
        <v>100.0</v>
      </c>
      <c r="G116" s="234">
        <v>0.0</v>
      </c>
      <c r="H116" s="234" t="s">
        <v>2052</v>
      </c>
      <c r="I116" s="234">
        <v>1.0</v>
      </c>
      <c r="K116" s="234">
        <v>11.0</v>
      </c>
      <c r="N116" s="234" t="s">
        <v>2048</v>
      </c>
      <c r="O116" s="234">
        <v>0.0</v>
      </c>
      <c r="P116" s="234" t="s">
        <v>1724</v>
      </c>
      <c r="R116" s="234" t="s">
        <v>1743</v>
      </c>
    </row>
    <row r="117">
      <c r="A117" s="234">
        <v>4.520020131E10</v>
      </c>
      <c r="B117" s="234" t="s">
        <v>2053</v>
      </c>
      <c r="C117" s="234" t="s">
        <v>2054</v>
      </c>
      <c r="D117" s="234" t="s">
        <v>2055</v>
      </c>
      <c r="E117" s="234" t="s">
        <v>2056</v>
      </c>
      <c r="F117" s="234">
        <v>106.0</v>
      </c>
      <c r="G117" s="234">
        <v>0.0</v>
      </c>
      <c r="H117" s="234" t="s">
        <v>2057</v>
      </c>
      <c r="I117" s="234">
        <v>1.0</v>
      </c>
      <c r="K117" s="234">
        <v>11.0</v>
      </c>
      <c r="N117" s="234" t="s">
        <v>2053</v>
      </c>
      <c r="O117" s="234">
        <v>0.0</v>
      </c>
      <c r="P117" s="234" t="s">
        <v>1724</v>
      </c>
      <c r="R117" s="234" t="s">
        <v>1743</v>
      </c>
    </row>
    <row r="118">
      <c r="A118" s="234">
        <v>4.520020132E10</v>
      </c>
      <c r="B118" s="234" t="s">
        <v>2058</v>
      </c>
      <c r="C118" s="234" t="s">
        <v>2059</v>
      </c>
      <c r="D118" s="234" t="s">
        <v>2060</v>
      </c>
      <c r="E118" s="234" t="s">
        <v>2061</v>
      </c>
      <c r="F118" s="234">
        <v>106.0</v>
      </c>
      <c r="G118" s="234">
        <v>0.0</v>
      </c>
      <c r="H118" s="234" t="s">
        <v>2062</v>
      </c>
      <c r="I118" s="234">
        <v>1.0</v>
      </c>
      <c r="K118" s="234">
        <v>11.0</v>
      </c>
      <c r="N118" s="234" t="s">
        <v>2058</v>
      </c>
      <c r="O118" s="234">
        <v>0.0</v>
      </c>
      <c r="P118" s="234" t="s">
        <v>1724</v>
      </c>
      <c r="R118" s="234" t="s">
        <v>1743</v>
      </c>
    </row>
    <row r="119">
      <c r="A119" s="234">
        <v>4.6001013E9</v>
      </c>
      <c r="B119" s="234" t="s">
        <v>2063</v>
      </c>
      <c r="C119" s="234" t="s">
        <v>2064</v>
      </c>
      <c r="D119" s="234" t="s">
        <v>2065</v>
      </c>
      <c r="E119" s="234" t="s">
        <v>2066</v>
      </c>
      <c r="F119" s="234">
        <v>106.0</v>
      </c>
      <c r="G119" s="234">
        <v>0.0</v>
      </c>
      <c r="H119" s="234" t="s">
        <v>2067</v>
      </c>
      <c r="I119" s="234">
        <v>1.0</v>
      </c>
      <c r="K119" s="234">
        <v>11.0</v>
      </c>
      <c r="N119" s="234" t="s">
        <v>2063</v>
      </c>
      <c r="O119" s="234">
        <v>0.0</v>
      </c>
      <c r="P119" s="234" t="s">
        <v>1724</v>
      </c>
      <c r="R119" s="234" t="s">
        <v>1743</v>
      </c>
    </row>
    <row r="120">
      <c r="A120" s="234">
        <v>4.60010131E9</v>
      </c>
      <c r="B120" s="234" t="s">
        <v>2068</v>
      </c>
      <c r="C120" s="234" t="s">
        <v>2069</v>
      </c>
      <c r="D120" s="234" t="s">
        <v>2065</v>
      </c>
      <c r="E120" s="234" t="s">
        <v>2070</v>
      </c>
      <c r="F120" s="234">
        <v>106.0</v>
      </c>
      <c r="G120" s="234">
        <v>0.0</v>
      </c>
      <c r="H120" s="234" t="s">
        <v>2071</v>
      </c>
      <c r="I120" s="234">
        <v>1.0</v>
      </c>
      <c r="K120" s="234">
        <v>11.0</v>
      </c>
      <c r="N120" s="234" t="s">
        <v>2068</v>
      </c>
      <c r="O120" s="234">
        <v>0.0</v>
      </c>
      <c r="P120" s="234" t="s">
        <v>1724</v>
      </c>
      <c r="R120" s="234" t="s">
        <v>1743</v>
      </c>
    </row>
    <row r="121">
      <c r="A121" s="234">
        <v>4.60010132E9</v>
      </c>
      <c r="B121" s="234" t="s">
        <v>2072</v>
      </c>
      <c r="C121" s="234" t="s">
        <v>2073</v>
      </c>
      <c r="D121" s="234" t="s">
        <v>2065</v>
      </c>
      <c r="E121" s="234" t="s">
        <v>2074</v>
      </c>
      <c r="F121" s="234">
        <v>106.0</v>
      </c>
      <c r="G121" s="234">
        <v>0.0</v>
      </c>
      <c r="H121" s="234" t="s">
        <v>2075</v>
      </c>
      <c r="I121" s="234">
        <v>1.0</v>
      </c>
      <c r="K121" s="234">
        <v>11.0</v>
      </c>
      <c r="N121" s="234" t="s">
        <v>2072</v>
      </c>
      <c r="O121" s="234">
        <v>0.0</v>
      </c>
      <c r="P121" s="234" t="s">
        <v>1724</v>
      </c>
      <c r="R121" s="234" t="s">
        <v>1743</v>
      </c>
    </row>
    <row r="122">
      <c r="A122" s="234">
        <v>4600401.0</v>
      </c>
      <c r="B122" s="234" t="s">
        <v>372</v>
      </c>
      <c r="C122" s="234" t="s">
        <v>2076</v>
      </c>
      <c r="D122" s="234" t="s">
        <v>2077</v>
      </c>
      <c r="E122" s="234" t="s">
        <v>2078</v>
      </c>
      <c r="F122" s="234">
        <v>100.0</v>
      </c>
      <c r="G122" s="234">
        <v>0.0</v>
      </c>
      <c r="H122" s="234" t="s">
        <v>2079</v>
      </c>
      <c r="I122" s="234">
        <v>1.0</v>
      </c>
      <c r="K122" s="234">
        <v>11.0</v>
      </c>
      <c r="N122" s="234" t="s">
        <v>372</v>
      </c>
      <c r="O122" s="234">
        <v>0.0</v>
      </c>
      <c r="P122" s="234" t="s">
        <v>1724</v>
      </c>
      <c r="R122" s="234" t="s">
        <v>1743</v>
      </c>
    </row>
    <row r="123">
      <c r="A123" s="234">
        <v>7.6009012E9</v>
      </c>
      <c r="B123" s="234" t="s">
        <v>441</v>
      </c>
      <c r="C123" s="234" t="s">
        <v>2080</v>
      </c>
      <c r="D123" s="234" t="s">
        <v>2081</v>
      </c>
      <c r="E123" s="234" t="s">
        <v>2082</v>
      </c>
      <c r="F123" s="234">
        <v>100.0</v>
      </c>
      <c r="G123" s="234">
        <v>0.0</v>
      </c>
      <c r="H123" s="234" t="s">
        <v>2083</v>
      </c>
      <c r="I123" s="234">
        <v>1.0</v>
      </c>
      <c r="K123" s="234">
        <v>11.0</v>
      </c>
      <c r="N123" s="234" t="s">
        <v>441</v>
      </c>
      <c r="O123" s="234">
        <v>0.0</v>
      </c>
      <c r="P123" s="234" t="s">
        <v>1724</v>
      </c>
      <c r="R123" s="234" t="s">
        <v>1743</v>
      </c>
    </row>
    <row r="124">
      <c r="A124" s="234">
        <v>7737.0</v>
      </c>
      <c r="B124" s="234" t="s">
        <v>1555</v>
      </c>
      <c r="C124" s="234" t="s">
        <v>1556</v>
      </c>
      <c r="D124" s="234" t="s">
        <v>1721</v>
      </c>
      <c r="E124" s="234" t="s">
        <v>2084</v>
      </c>
      <c r="F124" s="234">
        <v>129.0</v>
      </c>
      <c r="G124" s="234">
        <v>0.0</v>
      </c>
      <c r="H124" s="234" t="s">
        <v>1723</v>
      </c>
      <c r="I124" s="234">
        <v>1.0</v>
      </c>
      <c r="K124" s="234">
        <v>11.0</v>
      </c>
      <c r="N124" s="234" t="s">
        <v>1555</v>
      </c>
      <c r="O124" s="234">
        <v>0.0</v>
      </c>
      <c r="P124" s="234" t="s">
        <v>1724</v>
      </c>
      <c r="R124" s="234" t="s">
        <v>1743</v>
      </c>
    </row>
    <row r="125">
      <c r="A125" s="234">
        <v>7738.0</v>
      </c>
      <c r="B125" s="234" t="s">
        <v>2085</v>
      </c>
      <c r="C125" s="234" t="s">
        <v>2086</v>
      </c>
      <c r="D125" s="234" t="s">
        <v>1721</v>
      </c>
      <c r="E125" s="234" t="s">
        <v>2087</v>
      </c>
      <c r="F125" s="234">
        <v>129.0</v>
      </c>
      <c r="G125" s="234">
        <v>0.0</v>
      </c>
      <c r="H125" s="234" t="s">
        <v>2088</v>
      </c>
      <c r="I125" s="234">
        <v>1.0</v>
      </c>
      <c r="K125" s="234">
        <v>11.0</v>
      </c>
      <c r="N125" s="234" t="s">
        <v>2085</v>
      </c>
      <c r="O125" s="234">
        <v>0.0</v>
      </c>
      <c r="P125" s="234" t="s">
        <v>1724</v>
      </c>
      <c r="R125" s="234" t="s">
        <v>1743</v>
      </c>
    </row>
    <row r="126">
      <c r="A126" s="234">
        <v>7.800101255E9</v>
      </c>
      <c r="B126" s="234" t="s">
        <v>927</v>
      </c>
      <c r="C126" s="234" t="s">
        <v>928</v>
      </c>
      <c r="D126" s="234" t="s">
        <v>2089</v>
      </c>
      <c r="E126" s="234" t="s">
        <v>2090</v>
      </c>
      <c r="F126" s="234">
        <v>106.0</v>
      </c>
      <c r="G126" s="234">
        <v>0.0</v>
      </c>
      <c r="H126" s="234" t="s">
        <v>2091</v>
      </c>
      <c r="I126" s="234">
        <v>1.0</v>
      </c>
      <c r="K126" s="234">
        <v>11.0</v>
      </c>
      <c r="N126" s="234" t="s">
        <v>927</v>
      </c>
      <c r="O126" s="234">
        <v>0.0</v>
      </c>
      <c r="P126" s="234" t="s">
        <v>1724</v>
      </c>
      <c r="R126" s="234" t="s">
        <v>1743</v>
      </c>
    </row>
    <row r="127">
      <c r="A127" s="234">
        <v>7.800101295E9</v>
      </c>
      <c r="B127" s="234" t="s">
        <v>449</v>
      </c>
      <c r="C127" s="234" t="s">
        <v>450</v>
      </c>
      <c r="D127" s="234" t="s">
        <v>2089</v>
      </c>
      <c r="E127" s="234" t="s">
        <v>2092</v>
      </c>
      <c r="F127" s="234">
        <v>106.0</v>
      </c>
      <c r="G127" s="234">
        <v>0.0</v>
      </c>
      <c r="H127" s="234" t="s">
        <v>2093</v>
      </c>
      <c r="I127" s="234">
        <v>1.0</v>
      </c>
      <c r="K127" s="234">
        <v>11.0</v>
      </c>
      <c r="N127" s="234" t="s">
        <v>449</v>
      </c>
      <c r="O127" s="234">
        <v>0.0</v>
      </c>
      <c r="P127" s="234" t="s">
        <v>1724</v>
      </c>
      <c r="R127" s="234" t="s">
        <v>1743</v>
      </c>
    </row>
    <row r="128">
      <c r="A128" s="234">
        <v>7.80010131E9</v>
      </c>
      <c r="B128" s="234" t="s">
        <v>923</v>
      </c>
      <c r="C128" s="234" t="s">
        <v>924</v>
      </c>
      <c r="D128" s="234" t="s">
        <v>2089</v>
      </c>
      <c r="E128" s="234" t="s">
        <v>2094</v>
      </c>
      <c r="F128" s="234">
        <v>106.0</v>
      </c>
      <c r="G128" s="234">
        <v>0.0</v>
      </c>
      <c r="H128" s="234" t="s">
        <v>2095</v>
      </c>
      <c r="I128" s="234">
        <v>1.0</v>
      </c>
      <c r="K128" s="234">
        <v>11.0</v>
      </c>
      <c r="N128" s="234" t="s">
        <v>923</v>
      </c>
      <c r="O128" s="234">
        <v>0.0</v>
      </c>
      <c r="P128" s="234" t="s">
        <v>1724</v>
      </c>
      <c r="R128" s="234" t="s">
        <v>1743</v>
      </c>
    </row>
    <row r="129">
      <c r="A129" s="234">
        <v>7.8007012E9</v>
      </c>
      <c r="B129" s="234" t="s">
        <v>448</v>
      </c>
      <c r="C129" s="234" t="s">
        <v>2096</v>
      </c>
      <c r="D129" s="234" t="s">
        <v>2097</v>
      </c>
      <c r="E129" s="234" t="s">
        <v>2098</v>
      </c>
      <c r="F129" s="234">
        <v>100.0</v>
      </c>
      <c r="G129" s="234">
        <v>0.0</v>
      </c>
      <c r="H129" s="234" t="s">
        <v>2099</v>
      </c>
      <c r="I129" s="234">
        <v>1.0</v>
      </c>
      <c r="K129" s="234">
        <v>11.0</v>
      </c>
      <c r="N129" s="234" t="s">
        <v>448</v>
      </c>
      <c r="O129" s="234">
        <v>0.0</v>
      </c>
      <c r="P129" s="234" t="s">
        <v>1724</v>
      </c>
      <c r="R129" s="234" t="s">
        <v>1743</v>
      </c>
    </row>
    <row r="130">
      <c r="A130" s="234">
        <v>9.30020128E9</v>
      </c>
      <c r="B130" s="234" t="s">
        <v>1155</v>
      </c>
      <c r="C130" s="234" t="s">
        <v>1156</v>
      </c>
      <c r="D130" s="234" t="s">
        <v>2100</v>
      </c>
      <c r="E130" s="234" t="s">
        <v>2101</v>
      </c>
      <c r="F130" s="234">
        <v>134.0</v>
      </c>
      <c r="G130" s="234">
        <v>0.0</v>
      </c>
      <c r="H130" s="234" t="s">
        <v>2102</v>
      </c>
      <c r="I130" s="234">
        <v>1.0</v>
      </c>
      <c r="K130" s="234">
        <v>11.0</v>
      </c>
      <c r="N130" s="234" t="s">
        <v>1155</v>
      </c>
      <c r="O130" s="234">
        <v>0.0</v>
      </c>
      <c r="P130" s="234" t="s">
        <v>1724</v>
      </c>
      <c r="R130" s="234" t="s">
        <v>1743</v>
      </c>
    </row>
    <row r="131">
      <c r="A131" s="234">
        <v>9.3002013E9</v>
      </c>
      <c r="B131" s="234" t="s">
        <v>583</v>
      </c>
      <c r="C131" s="234" t="s">
        <v>584</v>
      </c>
      <c r="D131" s="234" t="s">
        <v>2100</v>
      </c>
      <c r="E131" s="234" t="s">
        <v>2103</v>
      </c>
      <c r="F131" s="234">
        <v>134.0</v>
      </c>
      <c r="G131" s="234">
        <v>0.0</v>
      </c>
      <c r="H131" s="234" t="s">
        <v>2104</v>
      </c>
      <c r="I131" s="234">
        <v>1.0</v>
      </c>
      <c r="K131" s="234">
        <v>11.0</v>
      </c>
      <c r="N131" s="234" t="s">
        <v>583</v>
      </c>
      <c r="O131" s="234">
        <v>0.0</v>
      </c>
      <c r="P131" s="234" t="s">
        <v>1724</v>
      </c>
      <c r="R131" s="234" t="s">
        <v>1743</v>
      </c>
    </row>
    <row r="132">
      <c r="A132" s="234">
        <v>9.30020132E9</v>
      </c>
      <c r="B132" s="234" t="s">
        <v>2105</v>
      </c>
      <c r="C132" s="234" t="s">
        <v>2106</v>
      </c>
      <c r="D132" s="234" t="s">
        <v>2100</v>
      </c>
      <c r="E132" s="234" t="s">
        <v>2107</v>
      </c>
      <c r="F132" s="234">
        <v>134.0</v>
      </c>
      <c r="G132" s="234">
        <v>0.0</v>
      </c>
      <c r="H132" s="234" t="s">
        <v>2108</v>
      </c>
      <c r="I132" s="234">
        <v>1.0</v>
      </c>
      <c r="K132" s="234">
        <v>11.0</v>
      </c>
      <c r="N132" s="234" t="s">
        <v>2105</v>
      </c>
      <c r="O132" s="234">
        <v>0.0</v>
      </c>
      <c r="P132" s="234" t="s">
        <v>1724</v>
      </c>
      <c r="R132" s="234" t="s">
        <v>1743</v>
      </c>
    </row>
    <row r="133">
      <c r="A133" s="234">
        <v>930021.0</v>
      </c>
      <c r="B133" s="234" t="s">
        <v>578</v>
      </c>
      <c r="C133" s="234" t="s">
        <v>2109</v>
      </c>
      <c r="D133" s="234" t="s">
        <v>2100</v>
      </c>
      <c r="E133" s="234" t="s">
        <v>2110</v>
      </c>
      <c r="F133" s="234">
        <v>100.0</v>
      </c>
      <c r="G133" s="234">
        <v>0.0</v>
      </c>
      <c r="H133" s="234" t="s">
        <v>2111</v>
      </c>
      <c r="I133" s="234">
        <v>1.0</v>
      </c>
      <c r="K133" s="234">
        <v>11.0</v>
      </c>
      <c r="N133" s="234" t="s">
        <v>578</v>
      </c>
      <c r="O133" s="234">
        <v>0.0</v>
      </c>
      <c r="P133" s="234" t="s">
        <v>1724</v>
      </c>
      <c r="R133" s="234" t="s">
        <v>1743</v>
      </c>
    </row>
    <row r="134">
      <c r="A134" s="234" t="s">
        <v>2112</v>
      </c>
      <c r="B134" s="234" t="s">
        <v>2113</v>
      </c>
      <c r="C134" s="234" t="s">
        <v>2114</v>
      </c>
      <c r="E134" s="234" t="s">
        <v>2115</v>
      </c>
      <c r="F134" s="234">
        <v>172.0</v>
      </c>
      <c r="G134" s="234">
        <v>0.0</v>
      </c>
      <c r="H134" s="234" t="s">
        <v>2116</v>
      </c>
      <c r="I134" s="234">
        <v>1.0</v>
      </c>
      <c r="K134" s="234">
        <v>11.0</v>
      </c>
      <c r="N134" s="234" t="s">
        <v>2113</v>
      </c>
      <c r="O134" s="234">
        <v>0.0</v>
      </c>
      <c r="P134" s="234" t="s">
        <v>1724</v>
      </c>
      <c r="R134" s="234" t="s">
        <v>1743</v>
      </c>
    </row>
    <row r="135">
      <c r="A135" s="234" t="s">
        <v>2117</v>
      </c>
      <c r="B135" s="234" t="s">
        <v>2118</v>
      </c>
      <c r="C135" s="234" t="s">
        <v>2119</v>
      </c>
      <c r="E135" s="234" t="s">
        <v>2120</v>
      </c>
      <c r="F135" s="234">
        <v>172.0</v>
      </c>
      <c r="G135" s="234">
        <v>0.0</v>
      </c>
      <c r="H135" s="234" t="s">
        <v>2116</v>
      </c>
      <c r="I135" s="234">
        <v>1.0</v>
      </c>
      <c r="K135" s="234">
        <v>11.0</v>
      </c>
      <c r="N135" s="234" t="s">
        <v>2118</v>
      </c>
      <c r="O135" s="234">
        <v>0.0</v>
      </c>
      <c r="P135" s="234" t="s">
        <v>1724</v>
      </c>
      <c r="R135" s="234" t="s">
        <v>1743</v>
      </c>
    </row>
    <row r="136">
      <c r="A136" s="234" t="s">
        <v>2121</v>
      </c>
      <c r="B136" s="234" t="s">
        <v>2122</v>
      </c>
      <c r="C136" s="234" t="s">
        <v>2123</v>
      </c>
      <c r="E136" s="234" t="s">
        <v>2124</v>
      </c>
      <c r="F136" s="234">
        <v>172.0</v>
      </c>
      <c r="G136" s="234">
        <v>0.0</v>
      </c>
      <c r="H136" s="234" t="s">
        <v>2116</v>
      </c>
      <c r="I136" s="234">
        <v>1.0</v>
      </c>
      <c r="K136" s="234">
        <v>11.0</v>
      </c>
      <c r="N136" s="234" t="s">
        <v>2122</v>
      </c>
      <c r="O136" s="234">
        <v>0.0</v>
      </c>
      <c r="P136" s="234" t="s">
        <v>1724</v>
      </c>
      <c r="R136" s="234" t="s">
        <v>1743</v>
      </c>
    </row>
    <row r="137">
      <c r="A137" s="234" t="s">
        <v>2125</v>
      </c>
      <c r="B137" s="234" t="s">
        <v>2126</v>
      </c>
      <c r="C137" s="234" t="s">
        <v>2127</v>
      </c>
      <c r="D137" s="234" t="s">
        <v>2128</v>
      </c>
      <c r="E137" s="234" t="s">
        <v>2129</v>
      </c>
      <c r="F137" s="234">
        <v>129.0</v>
      </c>
      <c r="G137" s="234">
        <v>0.0</v>
      </c>
      <c r="H137" s="234" t="s">
        <v>2130</v>
      </c>
      <c r="I137" s="234">
        <v>1.0</v>
      </c>
      <c r="K137" s="234">
        <v>11.0</v>
      </c>
      <c r="N137" s="234" t="s">
        <v>2126</v>
      </c>
      <c r="O137" s="234">
        <v>0.0</v>
      </c>
      <c r="P137" s="234" t="s">
        <v>1724</v>
      </c>
      <c r="R137" s="234" t="s">
        <v>1743</v>
      </c>
    </row>
    <row r="138">
      <c r="A138" s="234" t="s">
        <v>2131</v>
      </c>
      <c r="B138" s="234" t="s">
        <v>2132</v>
      </c>
      <c r="C138" s="234" t="s">
        <v>2133</v>
      </c>
      <c r="D138" s="234" t="s">
        <v>2128</v>
      </c>
      <c r="E138" s="234" t="s">
        <v>2134</v>
      </c>
      <c r="F138" s="234">
        <v>129.0</v>
      </c>
      <c r="G138" s="234">
        <v>0.0</v>
      </c>
      <c r="H138" s="234" t="s">
        <v>2130</v>
      </c>
      <c r="I138" s="234">
        <v>1.0</v>
      </c>
      <c r="K138" s="234">
        <v>11.0</v>
      </c>
      <c r="N138" s="234" t="s">
        <v>2132</v>
      </c>
      <c r="O138" s="234">
        <v>0.0</v>
      </c>
      <c r="P138" s="234" t="s">
        <v>1724</v>
      </c>
      <c r="R138" s="234" t="s">
        <v>1743</v>
      </c>
    </row>
    <row r="139">
      <c r="A139" s="234" t="s">
        <v>2135</v>
      </c>
      <c r="B139" s="234" t="s">
        <v>2136</v>
      </c>
      <c r="C139" s="234" t="s">
        <v>2137</v>
      </c>
      <c r="D139" s="234" t="s">
        <v>2128</v>
      </c>
      <c r="E139" s="234" t="s">
        <v>2138</v>
      </c>
      <c r="F139" s="234">
        <v>129.0</v>
      </c>
      <c r="G139" s="234">
        <v>0.0</v>
      </c>
      <c r="H139" s="234" t="s">
        <v>2130</v>
      </c>
      <c r="I139" s="234">
        <v>1.0</v>
      </c>
      <c r="K139" s="234">
        <v>11.0</v>
      </c>
      <c r="N139" s="234" t="s">
        <v>2136</v>
      </c>
      <c r="O139" s="234">
        <v>0.0</v>
      </c>
      <c r="P139" s="234" t="s">
        <v>1724</v>
      </c>
      <c r="R139" s="234" t="s">
        <v>1743</v>
      </c>
    </row>
    <row r="140">
      <c r="A140" s="234" t="s">
        <v>2139</v>
      </c>
      <c r="B140" s="234" t="s">
        <v>2140</v>
      </c>
      <c r="C140" s="234" t="s">
        <v>2141</v>
      </c>
      <c r="D140" s="234" t="s">
        <v>2128</v>
      </c>
      <c r="E140" s="234" t="s">
        <v>2142</v>
      </c>
      <c r="F140" s="234">
        <v>129.0</v>
      </c>
      <c r="G140" s="234">
        <v>0.0</v>
      </c>
      <c r="H140" s="234" t="s">
        <v>2130</v>
      </c>
      <c r="I140" s="234">
        <v>1.0</v>
      </c>
      <c r="K140" s="234">
        <v>11.0</v>
      </c>
      <c r="N140" s="234" t="s">
        <v>2140</v>
      </c>
      <c r="O140" s="234">
        <v>0.0</v>
      </c>
      <c r="P140" s="234" t="s">
        <v>1724</v>
      </c>
      <c r="R140" s="234" t="s">
        <v>1743</v>
      </c>
    </row>
    <row r="141">
      <c r="A141" s="234" t="s">
        <v>2143</v>
      </c>
      <c r="B141" s="234" t="s">
        <v>2144</v>
      </c>
      <c r="C141" s="234" t="s">
        <v>2145</v>
      </c>
      <c r="D141" s="234" t="s">
        <v>2128</v>
      </c>
      <c r="E141" s="234" t="s">
        <v>2146</v>
      </c>
      <c r="F141" s="234">
        <v>129.0</v>
      </c>
      <c r="G141" s="234">
        <v>0.0</v>
      </c>
      <c r="H141" s="234" t="s">
        <v>2130</v>
      </c>
      <c r="I141" s="234">
        <v>1.0</v>
      </c>
      <c r="K141" s="234">
        <v>11.0</v>
      </c>
      <c r="N141" s="234" t="s">
        <v>2144</v>
      </c>
      <c r="O141" s="234">
        <v>0.0</v>
      </c>
      <c r="P141" s="234" t="s">
        <v>1724</v>
      </c>
      <c r="R141" s="234" t="s">
        <v>1743</v>
      </c>
    </row>
    <row r="142">
      <c r="A142" s="234" t="s">
        <v>2147</v>
      </c>
      <c r="B142" s="234" t="s">
        <v>2148</v>
      </c>
      <c r="C142" s="234" t="s">
        <v>2149</v>
      </c>
      <c r="D142" s="234" t="s">
        <v>2128</v>
      </c>
      <c r="E142" s="234" t="s">
        <v>2150</v>
      </c>
      <c r="F142" s="234">
        <v>129.0</v>
      </c>
      <c r="G142" s="234">
        <v>0.0</v>
      </c>
      <c r="H142" s="234" t="s">
        <v>2130</v>
      </c>
      <c r="I142" s="234">
        <v>1.0</v>
      </c>
      <c r="K142" s="234">
        <v>11.0</v>
      </c>
      <c r="N142" s="234" t="s">
        <v>2148</v>
      </c>
      <c r="O142" s="234">
        <v>0.0</v>
      </c>
      <c r="P142" s="234" t="s">
        <v>1724</v>
      </c>
      <c r="R142" s="234" t="s">
        <v>1743</v>
      </c>
    </row>
    <row r="143">
      <c r="A143" s="234" t="s">
        <v>2151</v>
      </c>
      <c r="B143" s="234" t="s">
        <v>2152</v>
      </c>
      <c r="C143" s="234" t="s">
        <v>2153</v>
      </c>
      <c r="D143" s="234" t="s">
        <v>2128</v>
      </c>
      <c r="E143" s="234" t="s">
        <v>2154</v>
      </c>
      <c r="F143" s="234">
        <v>129.0</v>
      </c>
      <c r="G143" s="234">
        <v>0.0</v>
      </c>
      <c r="H143" s="234" t="s">
        <v>2130</v>
      </c>
      <c r="I143" s="234">
        <v>1.0</v>
      </c>
      <c r="K143" s="234">
        <v>11.0</v>
      </c>
      <c r="N143" s="234" t="s">
        <v>2152</v>
      </c>
      <c r="O143" s="234">
        <v>0.0</v>
      </c>
      <c r="P143" s="234" t="s">
        <v>1724</v>
      </c>
      <c r="R143" s="234" t="s">
        <v>1743</v>
      </c>
    </row>
    <row r="144">
      <c r="A144" s="234" t="s">
        <v>2155</v>
      </c>
      <c r="B144" s="234" t="s">
        <v>2156</v>
      </c>
      <c r="C144" s="234" t="s">
        <v>2157</v>
      </c>
      <c r="D144" s="234" t="s">
        <v>2128</v>
      </c>
      <c r="E144" s="234" t="s">
        <v>2158</v>
      </c>
      <c r="F144" s="234">
        <v>129.0</v>
      </c>
      <c r="G144" s="234">
        <v>0.0</v>
      </c>
      <c r="H144" s="234" t="s">
        <v>2130</v>
      </c>
      <c r="I144" s="234">
        <v>1.0</v>
      </c>
      <c r="K144" s="234">
        <v>11.0</v>
      </c>
      <c r="N144" s="234" t="s">
        <v>2156</v>
      </c>
      <c r="O144" s="234">
        <v>0.0</v>
      </c>
      <c r="P144" s="234" t="s">
        <v>1724</v>
      </c>
      <c r="R144" s="234" t="s">
        <v>1743</v>
      </c>
    </row>
    <row r="145">
      <c r="A145" s="234" t="s">
        <v>2159</v>
      </c>
      <c r="B145" s="234" t="s">
        <v>2160</v>
      </c>
      <c r="C145" s="234" t="s">
        <v>2161</v>
      </c>
      <c r="D145" s="234" t="s">
        <v>2162</v>
      </c>
      <c r="E145" s="234" t="s">
        <v>2163</v>
      </c>
      <c r="F145" s="234">
        <v>134.0</v>
      </c>
      <c r="G145" s="234">
        <v>0.0</v>
      </c>
      <c r="H145" s="234" t="s">
        <v>2130</v>
      </c>
      <c r="I145" s="234">
        <v>1.0</v>
      </c>
      <c r="K145" s="234">
        <v>11.0</v>
      </c>
      <c r="N145" s="234" t="s">
        <v>2160</v>
      </c>
      <c r="O145" s="234">
        <v>0.0</v>
      </c>
      <c r="P145" s="234" t="s">
        <v>1724</v>
      </c>
      <c r="R145" s="234" t="s">
        <v>1743</v>
      </c>
    </row>
    <row r="146">
      <c r="A146" s="234" t="s">
        <v>2164</v>
      </c>
      <c r="B146" s="234" t="s">
        <v>2165</v>
      </c>
      <c r="C146" s="234" t="s">
        <v>2166</v>
      </c>
      <c r="D146" s="234" t="s">
        <v>2162</v>
      </c>
      <c r="E146" s="234" t="s">
        <v>2167</v>
      </c>
      <c r="F146" s="234">
        <v>134.0</v>
      </c>
      <c r="G146" s="234">
        <v>0.0</v>
      </c>
      <c r="H146" s="234" t="s">
        <v>2130</v>
      </c>
      <c r="I146" s="234">
        <v>1.0</v>
      </c>
      <c r="K146" s="234">
        <v>11.0</v>
      </c>
      <c r="N146" s="234" t="s">
        <v>2165</v>
      </c>
      <c r="O146" s="234">
        <v>0.0</v>
      </c>
      <c r="P146" s="234" t="s">
        <v>1724</v>
      </c>
      <c r="R146" s="234" t="s">
        <v>1743</v>
      </c>
    </row>
    <row r="147">
      <c r="A147" s="234" t="s">
        <v>2168</v>
      </c>
      <c r="B147" s="234" t="s">
        <v>2169</v>
      </c>
      <c r="C147" s="234" t="s">
        <v>2170</v>
      </c>
      <c r="D147" s="234" t="s">
        <v>2162</v>
      </c>
      <c r="E147" s="234" t="s">
        <v>2171</v>
      </c>
      <c r="F147" s="234">
        <v>134.0</v>
      </c>
      <c r="G147" s="234">
        <v>0.0</v>
      </c>
      <c r="H147" s="234" t="s">
        <v>2130</v>
      </c>
      <c r="I147" s="234">
        <v>1.0</v>
      </c>
      <c r="K147" s="234">
        <v>11.0</v>
      </c>
      <c r="N147" s="234" t="s">
        <v>2169</v>
      </c>
      <c r="O147" s="234">
        <v>0.0</v>
      </c>
      <c r="P147" s="234" t="s">
        <v>1724</v>
      </c>
      <c r="R147" s="234" t="s">
        <v>1743</v>
      </c>
    </row>
    <row r="148">
      <c r="A148" s="234" t="s">
        <v>2172</v>
      </c>
      <c r="B148" s="234" t="s">
        <v>2173</v>
      </c>
      <c r="C148" s="234" t="s">
        <v>2174</v>
      </c>
      <c r="D148" s="234" t="s">
        <v>2162</v>
      </c>
      <c r="E148" s="234" t="s">
        <v>2175</v>
      </c>
      <c r="F148" s="234">
        <v>134.0</v>
      </c>
      <c r="G148" s="234">
        <v>0.0</v>
      </c>
      <c r="H148" s="234" t="s">
        <v>2130</v>
      </c>
      <c r="I148" s="234">
        <v>1.0</v>
      </c>
      <c r="K148" s="234">
        <v>11.0</v>
      </c>
      <c r="N148" s="234" t="s">
        <v>2173</v>
      </c>
      <c r="O148" s="234">
        <v>0.0</v>
      </c>
      <c r="P148" s="234" t="s">
        <v>1724</v>
      </c>
      <c r="R148" s="234" t="s">
        <v>1743</v>
      </c>
    </row>
    <row r="149">
      <c r="A149" s="234" t="s">
        <v>2176</v>
      </c>
      <c r="B149" s="234" t="s">
        <v>2177</v>
      </c>
      <c r="C149" s="234" t="s">
        <v>2178</v>
      </c>
      <c r="D149" s="234" t="s">
        <v>2162</v>
      </c>
      <c r="E149" s="234" t="s">
        <v>2179</v>
      </c>
      <c r="F149" s="234">
        <v>134.0</v>
      </c>
      <c r="G149" s="234">
        <v>0.0</v>
      </c>
      <c r="H149" s="234" t="s">
        <v>2130</v>
      </c>
      <c r="I149" s="234">
        <v>1.0</v>
      </c>
      <c r="K149" s="234">
        <v>11.0</v>
      </c>
      <c r="N149" s="234" t="s">
        <v>2177</v>
      </c>
      <c r="O149" s="234">
        <v>0.0</v>
      </c>
      <c r="P149" s="234" t="s">
        <v>1724</v>
      </c>
      <c r="R149" s="234" t="s">
        <v>1743</v>
      </c>
    </row>
    <row r="150">
      <c r="A150" s="234" t="s">
        <v>2180</v>
      </c>
      <c r="B150" s="234" t="s">
        <v>1366</v>
      </c>
      <c r="C150" s="234" t="s">
        <v>1367</v>
      </c>
      <c r="D150" s="234" t="s">
        <v>2162</v>
      </c>
      <c r="E150" s="234" t="s">
        <v>2181</v>
      </c>
      <c r="F150" s="234">
        <v>134.0</v>
      </c>
      <c r="G150" s="234">
        <v>0.0</v>
      </c>
      <c r="H150" s="234" t="s">
        <v>2130</v>
      </c>
      <c r="I150" s="234">
        <v>1.0</v>
      </c>
      <c r="K150" s="234">
        <v>11.0</v>
      </c>
      <c r="N150" s="234" t="s">
        <v>1366</v>
      </c>
      <c r="O150" s="234">
        <v>0.0</v>
      </c>
      <c r="P150" s="234" t="s">
        <v>1724</v>
      </c>
      <c r="R150" s="234" t="s">
        <v>1743</v>
      </c>
    </row>
    <row r="151">
      <c r="A151" s="234" t="s">
        <v>2182</v>
      </c>
      <c r="B151" s="234" t="s">
        <v>2183</v>
      </c>
      <c r="C151" s="234" t="s">
        <v>2184</v>
      </c>
      <c r="D151" s="234" t="s">
        <v>2162</v>
      </c>
      <c r="E151" s="234" t="s">
        <v>2185</v>
      </c>
      <c r="F151" s="234">
        <v>134.0</v>
      </c>
      <c r="G151" s="234">
        <v>0.0</v>
      </c>
      <c r="H151" s="234" t="s">
        <v>2130</v>
      </c>
      <c r="I151" s="234">
        <v>1.0</v>
      </c>
      <c r="K151" s="234">
        <v>11.0</v>
      </c>
      <c r="N151" s="234" t="s">
        <v>2183</v>
      </c>
      <c r="O151" s="234">
        <v>0.0</v>
      </c>
      <c r="P151" s="234" t="s">
        <v>1724</v>
      </c>
      <c r="R151" s="234" t="s">
        <v>1743</v>
      </c>
    </row>
    <row r="152">
      <c r="A152" s="234" t="s">
        <v>2186</v>
      </c>
      <c r="B152" s="234" t="s">
        <v>2187</v>
      </c>
      <c r="C152" s="234" t="s">
        <v>2188</v>
      </c>
      <c r="D152" s="234" t="s">
        <v>2162</v>
      </c>
      <c r="E152" s="234" t="s">
        <v>2189</v>
      </c>
      <c r="F152" s="234">
        <v>134.0</v>
      </c>
      <c r="G152" s="234">
        <v>0.0</v>
      </c>
      <c r="H152" s="234" t="s">
        <v>2130</v>
      </c>
      <c r="I152" s="234">
        <v>1.0</v>
      </c>
      <c r="K152" s="234">
        <v>11.0</v>
      </c>
      <c r="N152" s="234" t="s">
        <v>2187</v>
      </c>
      <c r="O152" s="234">
        <v>0.0</v>
      </c>
      <c r="P152" s="234" t="s">
        <v>1724</v>
      </c>
      <c r="R152" s="234" t="s">
        <v>1743</v>
      </c>
    </row>
    <row r="153">
      <c r="A153" s="234" t="s">
        <v>2190</v>
      </c>
      <c r="B153" s="234" t="s">
        <v>2191</v>
      </c>
      <c r="C153" s="234" t="s">
        <v>2192</v>
      </c>
      <c r="D153" s="234" t="s">
        <v>2162</v>
      </c>
      <c r="E153" s="234" t="s">
        <v>2193</v>
      </c>
      <c r="F153" s="234">
        <v>134.0</v>
      </c>
      <c r="G153" s="234">
        <v>0.0</v>
      </c>
      <c r="H153" s="234" t="s">
        <v>2130</v>
      </c>
      <c r="I153" s="234">
        <v>1.0</v>
      </c>
      <c r="K153" s="234">
        <v>11.0</v>
      </c>
      <c r="N153" s="234" t="s">
        <v>2191</v>
      </c>
      <c r="O153" s="234">
        <v>0.0</v>
      </c>
      <c r="P153" s="234" t="s">
        <v>1724</v>
      </c>
      <c r="R153" s="234" t="s">
        <v>1743</v>
      </c>
    </row>
    <row r="154">
      <c r="A154" s="234" t="s">
        <v>2194</v>
      </c>
      <c r="B154" s="234" t="s">
        <v>2195</v>
      </c>
      <c r="C154" s="234" t="s">
        <v>2196</v>
      </c>
      <c r="D154" s="234" t="s">
        <v>2197</v>
      </c>
      <c r="E154" s="234" t="s">
        <v>2198</v>
      </c>
      <c r="F154" s="234">
        <v>106.0</v>
      </c>
      <c r="G154" s="234">
        <v>0.0</v>
      </c>
      <c r="H154" s="234" t="s">
        <v>2199</v>
      </c>
      <c r="I154" s="234">
        <v>1.0</v>
      </c>
      <c r="K154" s="234">
        <v>11.0</v>
      </c>
      <c r="N154" s="234" t="s">
        <v>2195</v>
      </c>
      <c r="O154" s="234">
        <v>0.0</v>
      </c>
      <c r="P154" s="234" t="s">
        <v>1724</v>
      </c>
      <c r="R154" s="234" t="s">
        <v>1743</v>
      </c>
    </row>
    <row r="155">
      <c r="A155" s="234" t="s">
        <v>2200</v>
      </c>
      <c r="B155" s="234" t="s">
        <v>2201</v>
      </c>
      <c r="C155" s="234" t="s">
        <v>2202</v>
      </c>
      <c r="D155" s="234" t="s">
        <v>2197</v>
      </c>
      <c r="E155" s="234" t="s">
        <v>2203</v>
      </c>
      <c r="F155" s="234">
        <v>106.0</v>
      </c>
      <c r="G155" s="234">
        <v>0.0</v>
      </c>
      <c r="H155" s="234" t="s">
        <v>2199</v>
      </c>
      <c r="I155" s="234">
        <v>1.0</v>
      </c>
      <c r="K155" s="234">
        <v>11.0</v>
      </c>
      <c r="N155" s="234" t="s">
        <v>2201</v>
      </c>
      <c r="O155" s="234">
        <v>0.0</v>
      </c>
      <c r="P155" s="234" t="s">
        <v>1724</v>
      </c>
      <c r="R155" s="234" t="s">
        <v>1743</v>
      </c>
    </row>
    <row r="156">
      <c r="A156" s="234" t="s">
        <v>2204</v>
      </c>
      <c r="B156" s="234" t="s">
        <v>2205</v>
      </c>
      <c r="C156" s="234" t="s">
        <v>2206</v>
      </c>
      <c r="D156" s="234" t="s">
        <v>2197</v>
      </c>
      <c r="E156" s="234" t="s">
        <v>2207</v>
      </c>
      <c r="F156" s="234">
        <v>106.0</v>
      </c>
      <c r="G156" s="234">
        <v>0.0</v>
      </c>
      <c r="H156" s="234" t="s">
        <v>2199</v>
      </c>
      <c r="I156" s="234">
        <v>1.0</v>
      </c>
      <c r="K156" s="234">
        <v>11.0</v>
      </c>
      <c r="N156" s="234" t="s">
        <v>2205</v>
      </c>
      <c r="O156" s="234">
        <v>0.0</v>
      </c>
      <c r="P156" s="234" t="s">
        <v>1724</v>
      </c>
      <c r="R156" s="234" t="s">
        <v>1743</v>
      </c>
    </row>
    <row r="157">
      <c r="A157" s="234" t="s">
        <v>2208</v>
      </c>
      <c r="B157" s="234" t="s">
        <v>1461</v>
      </c>
      <c r="C157" s="234" t="s">
        <v>1462</v>
      </c>
      <c r="D157" s="234" t="s">
        <v>2197</v>
      </c>
      <c r="E157" s="234" t="s">
        <v>2209</v>
      </c>
      <c r="F157" s="234">
        <v>106.0</v>
      </c>
      <c r="G157" s="234">
        <v>0.0</v>
      </c>
      <c r="H157" s="234" t="s">
        <v>2199</v>
      </c>
      <c r="I157" s="234">
        <v>1.0</v>
      </c>
      <c r="K157" s="234">
        <v>11.0</v>
      </c>
      <c r="N157" s="234" t="s">
        <v>1461</v>
      </c>
      <c r="O157" s="234">
        <v>0.0</v>
      </c>
      <c r="P157" s="234" t="s">
        <v>1724</v>
      </c>
      <c r="R157" s="234" t="s">
        <v>1743</v>
      </c>
    </row>
    <row r="158">
      <c r="A158" s="234" t="s">
        <v>2210</v>
      </c>
      <c r="B158" s="234" t="s">
        <v>2211</v>
      </c>
      <c r="C158" s="234" t="s">
        <v>2212</v>
      </c>
      <c r="D158" s="234" t="s">
        <v>2197</v>
      </c>
      <c r="E158" s="234" t="s">
        <v>2213</v>
      </c>
      <c r="F158" s="234">
        <v>106.0</v>
      </c>
      <c r="G158" s="234">
        <v>0.0</v>
      </c>
      <c r="H158" s="234" t="s">
        <v>2199</v>
      </c>
      <c r="I158" s="234">
        <v>1.0</v>
      </c>
      <c r="K158" s="234">
        <v>11.0</v>
      </c>
      <c r="N158" s="234" t="s">
        <v>2211</v>
      </c>
      <c r="O158" s="234">
        <v>0.0</v>
      </c>
      <c r="P158" s="234" t="s">
        <v>1724</v>
      </c>
      <c r="R158" s="234" t="s">
        <v>1743</v>
      </c>
    </row>
    <row r="159">
      <c r="A159" s="234" t="s">
        <v>2214</v>
      </c>
      <c r="B159" s="234" t="s">
        <v>2215</v>
      </c>
      <c r="C159" s="234" t="s">
        <v>2216</v>
      </c>
      <c r="D159" s="234" t="s">
        <v>2217</v>
      </c>
      <c r="E159" s="234" t="s">
        <v>2218</v>
      </c>
      <c r="F159" s="234">
        <v>67.0</v>
      </c>
      <c r="G159" s="234">
        <v>0.0</v>
      </c>
      <c r="H159" s="234" t="s">
        <v>2219</v>
      </c>
      <c r="I159" s="234">
        <v>1.0</v>
      </c>
      <c r="K159" s="234">
        <v>11.0</v>
      </c>
      <c r="N159" s="234" t="s">
        <v>2215</v>
      </c>
      <c r="O159" s="234">
        <v>0.0</v>
      </c>
      <c r="P159" s="234" t="s">
        <v>1724</v>
      </c>
      <c r="R159" s="234" t="s">
        <v>1743</v>
      </c>
    </row>
    <row r="160">
      <c r="A160" s="234" t="s">
        <v>2220</v>
      </c>
      <c r="B160" s="234" t="s">
        <v>2221</v>
      </c>
      <c r="C160" s="234" t="s">
        <v>2222</v>
      </c>
      <c r="D160" s="234" t="s">
        <v>2217</v>
      </c>
      <c r="E160" s="234" t="s">
        <v>2223</v>
      </c>
      <c r="F160" s="234">
        <v>67.0</v>
      </c>
      <c r="G160" s="234">
        <v>0.0</v>
      </c>
      <c r="H160" s="234" t="s">
        <v>2219</v>
      </c>
      <c r="I160" s="234">
        <v>1.0</v>
      </c>
      <c r="K160" s="234">
        <v>11.0</v>
      </c>
      <c r="N160" s="234" t="s">
        <v>2221</v>
      </c>
      <c r="O160" s="234">
        <v>0.0</v>
      </c>
      <c r="P160" s="234" t="s">
        <v>1724</v>
      </c>
      <c r="R160" s="234" t="s">
        <v>1743</v>
      </c>
    </row>
    <row r="161">
      <c r="A161" s="234" t="s">
        <v>2224</v>
      </c>
      <c r="B161" s="234" t="s">
        <v>1482</v>
      </c>
      <c r="C161" s="234" t="s">
        <v>1483</v>
      </c>
      <c r="D161" s="234" t="s">
        <v>2217</v>
      </c>
      <c r="E161" s="234" t="s">
        <v>2225</v>
      </c>
      <c r="F161" s="234">
        <v>67.0</v>
      </c>
      <c r="G161" s="234">
        <v>0.0</v>
      </c>
      <c r="H161" s="234" t="s">
        <v>2219</v>
      </c>
      <c r="I161" s="234">
        <v>1.0</v>
      </c>
      <c r="K161" s="234">
        <v>11.0</v>
      </c>
      <c r="N161" s="234" t="s">
        <v>1482</v>
      </c>
      <c r="O161" s="234">
        <v>0.0</v>
      </c>
      <c r="P161" s="234" t="s">
        <v>1724</v>
      </c>
      <c r="R161" s="234" t="s">
        <v>1743</v>
      </c>
    </row>
    <row r="162">
      <c r="A162" s="234" t="s">
        <v>2226</v>
      </c>
      <c r="B162" s="234" t="s">
        <v>712</v>
      </c>
      <c r="C162" s="234" t="s">
        <v>713</v>
      </c>
      <c r="D162" s="234" t="s">
        <v>2217</v>
      </c>
      <c r="E162" s="234" t="s">
        <v>2227</v>
      </c>
      <c r="F162" s="234">
        <v>67.0</v>
      </c>
      <c r="G162" s="234">
        <v>0.0</v>
      </c>
      <c r="H162" s="234" t="s">
        <v>2219</v>
      </c>
      <c r="I162" s="234">
        <v>1.0</v>
      </c>
      <c r="K162" s="234">
        <v>11.0</v>
      </c>
      <c r="N162" s="234" t="s">
        <v>712</v>
      </c>
      <c r="O162" s="234">
        <v>0.0</v>
      </c>
      <c r="P162" s="234" t="s">
        <v>1724</v>
      </c>
      <c r="R162" s="234" t="s">
        <v>1743</v>
      </c>
    </row>
    <row r="163">
      <c r="A163" s="234" t="s">
        <v>2228</v>
      </c>
      <c r="B163" s="234" t="s">
        <v>1013</v>
      </c>
      <c r="C163" s="234" t="s">
        <v>1014</v>
      </c>
      <c r="D163" s="234" t="s">
        <v>2217</v>
      </c>
      <c r="E163" s="234" t="s">
        <v>2229</v>
      </c>
      <c r="F163" s="234">
        <v>67.0</v>
      </c>
      <c r="G163" s="234">
        <v>0.0</v>
      </c>
      <c r="H163" s="234" t="s">
        <v>2219</v>
      </c>
      <c r="I163" s="234">
        <v>1.0</v>
      </c>
      <c r="K163" s="234">
        <v>11.0</v>
      </c>
      <c r="N163" s="234" t="s">
        <v>1013</v>
      </c>
      <c r="O163" s="234">
        <v>0.0</v>
      </c>
      <c r="P163" s="234" t="s">
        <v>1724</v>
      </c>
      <c r="R163" s="234" t="s">
        <v>1743</v>
      </c>
    </row>
    <row r="164">
      <c r="A164" s="234" t="s">
        <v>2230</v>
      </c>
      <c r="B164" s="234" t="s">
        <v>2231</v>
      </c>
      <c r="C164" s="234" t="s">
        <v>2232</v>
      </c>
      <c r="D164" s="234" t="s">
        <v>2217</v>
      </c>
      <c r="E164" s="234" t="s">
        <v>2233</v>
      </c>
      <c r="F164" s="234">
        <v>67.0</v>
      </c>
      <c r="G164" s="234">
        <v>0.0</v>
      </c>
      <c r="H164" s="234" t="s">
        <v>2219</v>
      </c>
      <c r="I164" s="234">
        <v>1.0</v>
      </c>
      <c r="K164" s="234">
        <v>11.0</v>
      </c>
      <c r="N164" s="234" t="s">
        <v>2231</v>
      </c>
      <c r="O164" s="234">
        <v>0.0</v>
      </c>
      <c r="P164" s="234" t="s">
        <v>1724</v>
      </c>
      <c r="R164" s="234" t="s">
        <v>1743</v>
      </c>
    </row>
    <row r="165">
      <c r="A165" s="234" t="s">
        <v>2234</v>
      </c>
      <c r="B165" s="234" t="s">
        <v>1480</v>
      </c>
      <c r="C165" s="234" t="s">
        <v>1481</v>
      </c>
      <c r="D165" s="234" t="s">
        <v>2217</v>
      </c>
      <c r="E165" s="234" t="s">
        <v>2235</v>
      </c>
      <c r="F165" s="234">
        <v>67.0</v>
      </c>
      <c r="G165" s="234">
        <v>0.0</v>
      </c>
      <c r="H165" s="234" t="s">
        <v>2219</v>
      </c>
      <c r="I165" s="234">
        <v>1.0</v>
      </c>
      <c r="K165" s="234">
        <v>11.0</v>
      </c>
      <c r="N165" s="234" t="s">
        <v>1480</v>
      </c>
      <c r="O165" s="234">
        <v>0.0</v>
      </c>
      <c r="P165" s="234" t="s">
        <v>1724</v>
      </c>
      <c r="R165" s="234" t="s">
        <v>1743</v>
      </c>
    </row>
    <row r="166">
      <c r="A166" s="234" t="s">
        <v>2236</v>
      </c>
      <c r="B166" s="234" t="s">
        <v>1180</v>
      </c>
      <c r="C166" s="234" t="s">
        <v>1181</v>
      </c>
      <c r="D166" s="234" t="s">
        <v>2217</v>
      </c>
      <c r="E166" s="234" t="s">
        <v>2237</v>
      </c>
      <c r="F166" s="234">
        <v>67.0</v>
      </c>
      <c r="G166" s="234">
        <v>0.0</v>
      </c>
      <c r="H166" s="234" t="s">
        <v>2219</v>
      </c>
      <c r="I166" s="234">
        <v>1.0</v>
      </c>
      <c r="K166" s="234">
        <v>11.0</v>
      </c>
      <c r="N166" s="234" t="s">
        <v>1180</v>
      </c>
      <c r="O166" s="234">
        <v>0.0</v>
      </c>
      <c r="P166" s="234" t="s">
        <v>1724</v>
      </c>
      <c r="R166" s="234" t="s">
        <v>1743</v>
      </c>
    </row>
    <row r="167">
      <c r="A167" s="234" t="s">
        <v>2238</v>
      </c>
      <c r="B167" s="234" t="s">
        <v>2239</v>
      </c>
      <c r="C167" s="234" t="s">
        <v>2240</v>
      </c>
      <c r="D167" s="234" t="s">
        <v>2217</v>
      </c>
      <c r="E167" s="234" t="s">
        <v>2241</v>
      </c>
      <c r="F167" s="234">
        <v>67.0</v>
      </c>
      <c r="G167" s="234">
        <v>0.0</v>
      </c>
      <c r="H167" s="234" t="s">
        <v>2219</v>
      </c>
      <c r="I167" s="234">
        <v>1.0</v>
      </c>
      <c r="K167" s="234">
        <v>11.0</v>
      </c>
      <c r="N167" s="234" t="s">
        <v>2239</v>
      </c>
      <c r="O167" s="234">
        <v>0.0</v>
      </c>
      <c r="P167" s="234" t="s">
        <v>1724</v>
      </c>
      <c r="R167" s="234" t="s">
        <v>1743</v>
      </c>
    </row>
    <row r="168">
      <c r="A168" s="234" t="s">
        <v>2242</v>
      </c>
      <c r="B168" s="234" t="s">
        <v>2243</v>
      </c>
      <c r="C168" s="234" t="s">
        <v>2244</v>
      </c>
      <c r="D168" s="234" t="s">
        <v>2245</v>
      </c>
      <c r="E168" s="234" t="s">
        <v>2246</v>
      </c>
      <c r="F168" s="234">
        <v>59.0</v>
      </c>
      <c r="G168" s="234">
        <v>0.0</v>
      </c>
      <c r="H168" s="234" t="s">
        <v>2130</v>
      </c>
      <c r="I168" s="234">
        <v>1.0</v>
      </c>
      <c r="K168" s="234">
        <v>11.0</v>
      </c>
      <c r="N168" s="234" t="s">
        <v>2243</v>
      </c>
      <c r="O168" s="234">
        <v>0.0</v>
      </c>
      <c r="P168" s="234" t="s">
        <v>1724</v>
      </c>
      <c r="R168" s="234" t="s">
        <v>1743</v>
      </c>
    </row>
    <row r="169">
      <c r="A169" s="234" t="s">
        <v>2247</v>
      </c>
      <c r="B169" s="234" t="s">
        <v>1496</v>
      </c>
      <c r="C169" s="234" t="s">
        <v>1497</v>
      </c>
      <c r="D169" s="234" t="s">
        <v>2248</v>
      </c>
      <c r="E169" s="234" t="s">
        <v>2249</v>
      </c>
      <c r="F169" s="234">
        <v>70.0</v>
      </c>
      <c r="G169" s="234">
        <v>0.0</v>
      </c>
      <c r="H169" s="234" t="s">
        <v>2130</v>
      </c>
      <c r="I169" s="234">
        <v>1.0</v>
      </c>
      <c r="K169" s="234">
        <v>11.0</v>
      </c>
      <c r="N169" s="234" t="s">
        <v>1496</v>
      </c>
      <c r="O169" s="234">
        <v>0.0</v>
      </c>
      <c r="P169" s="234" t="s">
        <v>1724</v>
      </c>
      <c r="R169" s="234" t="s">
        <v>1743</v>
      </c>
    </row>
    <row r="170">
      <c r="A170" s="234" t="s">
        <v>2250</v>
      </c>
      <c r="B170" s="234" t="s">
        <v>2251</v>
      </c>
      <c r="C170" s="234" t="s">
        <v>2252</v>
      </c>
      <c r="D170" s="234" t="s">
        <v>2248</v>
      </c>
      <c r="E170" s="234" t="s">
        <v>2253</v>
      </c>
      <c r="F170" s="234">
        <v>70.0</v>
      </c>
      <c r="G170" s="234">
        <v>0.0</v>
      </c>
      <c r="H170" s="234" t="s">
        <v>2130</v>
      </c>
      <c r="I170" s="234">
        <v>1.0</v>
      </c>
      <c r="K170" s="234">
        <v>11.0</v>
      </c>
      <c r="N170" s="234" t="s">
        <v>2251</v>
      </c>
      <c r="O170" s="234">
        <v>0.0</v>
      </c>
      <c r="P170" s="234" t="s">
        <v>1724</v>
      </c>
      <c r="R170" s="234" t="s">
        <v>1743</v>
      </c>
    </row>
    <row r="171">
      <c r="A171" s="234" t="s">
        <v>2254</v>
      </c>
      <c r="B171" s="234" t="s">
        <v>1498</v>
      </c>
      <c r="C171" s="234" t="s">
        <v>1499</v>
      </c>
      <c r="D171" s="234" t="s">
        <v>2248</v>
      </c>
      <c r="E171" s="234" t="s">
        <v>2255</v>
      </c>
      <c r="F171" s="234">
        <v>70.0</v>
      </c>
      <c r="G171" s="234">
        <v>0.0</v>
      </c>
      <c r="H171" s="234" t="s">
        <v>2130</v>
      </c>
      <c r="I171" s="234">
        <v>1.0</v>
      </c>
      <c r="K171" s="234">
        <v>11.0</v>
      </c>
      <c r="N171" s="234" t="s">
        <v>1498</v>
      </c>
      <c r="O171" s="234">
        <v>0.0</v>
      </c>
      <c r="P171" s="234" t="s">
        <v>1724</v>
      </c>
      <c r="R171" s="234" t="s">
        <v>1743</v>
      </c>
    </row>
    <row r="172">
      <c r="A172" s="234" t="s">
        <v>2256</v>
      </c>
      <c r="B172" s="234" t="s">
        <v>1500</v>
      </c>
      <c r="C172" s="234" t="s">
        <v>1501</v>
      </c>
      <c r="D172" s="234" t="s">
        <v>2248</v>
      </c>
      <c r="E172" s="234" t="s">
        <v>2257</v>
      </c>
      <c r="F172" s="234">
        <v>70.0</v>
      </c>
      <c r="G172" s="234">
        <v>0.0</v>
      </c>
      <c r="H172" s="234" t="s">
        <v>2130</v>
      </c>
      <c r="I172" s="234">
        <v>1.0</v>
      </c>
      <c r="K172" s="234">
        <v>11.0</v>
      </c>
      <c r="N172" s="234" t="s">
        <v>1500</v>
      </c>
      <c r="O172" s="234">
        <v>0.0</v>
      </c>
      <c r="P172" s="234" t="s">
        <v>1724</v>
      </c>
      <c r="R172" s="234" t="s">
        <v>1743</v>
      </c>
    </row>
    <row r="173">
      <c r="A173" s="234" t="s">
        <v>2258</v>
      </c>
      <c r="B173" s="234" t="s">
        <v>2259</v>
      </c>
      <c r="C173" s="234" t="s">
        <v>2260</v>
      </c>
      <c r="D173" s="234" t="s">
        <v>2248</v>
      </c>
      <c r="E173" s="234" t="s">
        <v>2261</v>
      </c>
      <c r="F173" s="234">
        <v>70.0</v>
      </c>
      <c r="G173" s="234">
        <v>0.0</v>
      </c>
      <c r="H173" s="234" t="s">
        <v>2130</v>
      </c>
      <c r="I173" s="234">
        <v>1.0</v>
      </c>
      <c r="K173" s="234">
        <v>11.0</v>
      </c>
      <c r="N173" s="234" t="s">
        <v>2259</v>
      </c>
      <c r="O173" s="234">
        <v>0.0</v>
      </c>
      <c r="P173" s="234" t="s">
        <v>1724</v>
      </c>
      <c r="R173" s="234" t="s">
        <v>1743</v>
      </c>
    </row>
    <row r="174">
      <c r="A174" s="234" t="s">
        <v>2262</v>
      </c>
      <c r="B174" s="234" t="s">
        <v>1032</v>
      </c>
      <c r="C174" s="234" t="s">
        <v>2263</v>
      </c>
      <c r="D174" s="234" t="s">
        <v>2264</v>
      </c>
      <c r="E174" s="234" t="s">
        <v>2265</v>
      </c>
      <c r="F174" s="234">
        <v>100.0</v>
      </c>
      <c r="G174" s="234">
        <v>0.0</v>
      </c>
      <c r="H174" s="234" t="s">
        <v>2266</v>
      </c>
      <c r="I174" s="234">
        <v>1.0</v>
      </c>
      <c r="K174" s="234">
        <v>11.0</v>
      </c>
      <c r="N174" s="234" t="s">
        <v>1032</v>
      </c>
      <c r="O174" s="234">
        <v>0.0</v>
      </c>
      <c r="P174" s="234" t="s">
        <v>1724</v>
      </c>
      <c r="R174" s="234" t="s">
        <v>1743</v>
      </c>
    </row>
    <row r="175">
      <c r="A175" s="234" t="s">
        <v>2267</v>
      </c>
      <c r="B175" s="234" t="s">
        <v>1182</v>
      </c>
      <c r="C175" s="234" t="s">
        <v>1183</v>
      </c>
      <c r="D175" s="234" t="s">
        <v>2217</v>
      </c>
      <c r="E175" s="234" t="s">
        <v>2268</v>
      </c>
      <c r="F175" s="234">
        <v>59.0</v>
      </c>
      <c r="G175" s="234">
        <v>0.0</v>
      </c>
      <c r="H175" s="234" t="s">
        <v>2219</v>
      </c>
      <c r="I175" s="234">
        <v>1.0</v>
      </c>
      <c r="K175" s="234">
        <v>11.0</v>
      </c>
      <c r="N175" s="234" t="s">
        <v>1182</v>
      </c>
      <c r="O175" s="234">
        <v>0.0</v>
      </c>
      <c r="P175" s="234" t="s">
        <v>1724</v>
      </c>
      <c r="R175" s="234" t="s">
        <v>1743</v>
      </c>
    </row>
    <row r="176">
      <c r="A176" s="234" t="s">
        <v>2269</v>
      </c>
      <c r="B176" s="234" t="s">
        <v>2270</v>
      </c>
      <c r="C176" s="234" t="s">
        <v>2271</v>
      </c>
      <c r="D176" s="234" t="s">
        <v>2162</v>
      </c>
      <c r="E176" s="234" t="s">
        <v>2272</v>
      </c>
      <c r="F176" s="234">
        <v>134.0</v>
      </c>
      <c r="G176" s="234">
        <v>0.0</v>
      </c>
      <c r="H176" s="234" t="s">
        <v>2130</v>
      </c>
      <c r="I176" s="234">
        <v>1.0</v>
      </c>
      <c r="K176" s="234">
        <v>11.0</v>
      </c>
      <c r="N176" s="234" t="s">
        <v>2270</v>
      </c>
      <c r="O176" s="234">
        <v>0.0</v>
      </c>
      <c r="P176" s="234" t="s">
        <v>1724</v>
      </c>
      <c r="R176" s="234" t="s">
        <v>1743</v>
      </c>
    </row>
    <row r="177">
      <c r="A177" s="234" t="s">
        <v>2273</v>
      </c>
      <c r="B177" s="234" t="s">
        <v>2274</v>
      </c>
      <c r="C177" s="234" t="s">
        <v>2275</v>
      </c>
      <c r="D177" s="234" t="s">
        <v>2162</v>
      </c>
      <c r="E177" s="234" t="s">
        <v>2276</v>
      </c>
      <c r="F177" s="234">
        <v>134.0</v>
      </c>
      <c r="G177" s="234">
        <v>0.0</v>
      </c>
      <c r="H177" s="234" t="s">
        <v>2130</v>
      </c>
      <c r="I177" s="234">
        <v>1.0</v>
      </c>
      <c r="K177" s="234">
        <v>11.0</v>
      </c>
      <c r="N177" s="234" t="s">
        <v>2274</v>
      </c>
      <c r="O177" s="234">
        <v>0.0</v>
      </c>
      <c r="P177" s="234" t="s">
        <v>1724</v>
      </c>
      <c r="R177" s="234" t="s">
        <v>1743</v>
      </c>
    </row>
    <row r="178">
      <c r="A178" s="234" t="s">
        <v>2277</v>
      </c>
      <c r="B178" s="234" t="s">
        <v>2278</v>
      </c>
      <c r="C178" s="234" t="s">
        <v>2279</v>
      </c>
      <c r="D178" s="234" t="s">
        <v>2280</v>
      </c>
      <c r="E178" s="234" t="s">
        <v>2281</v>
      </c>
      <c r="F178" s="234">
        <v>65.0</v>
      </c>
      <c r="G178" s="234">
        <v>0.0</v>
      </c>
      <c r="H178" s="234" t="s">
        <v>2130</v>
      </c>
      <c r="I178" s="234">
        <v>1.0</v>
      </c>
      <c r="K178" s="234">
        <v>11.0</v>
      </c>
      <c r="N178" s="234" t="s">
        <v>2278</v>
      </c>
      <c r="O178" s="234">
        <v>0.0</v>
      </c>
      <c r="P178" s="234" t="s">
        <v>1724</v>
      </c>
      <c r="R178" s="234" t="s">
        <v>1743</v>
      </c>
    </row>
    <row r="179">
      <c r="A179" s="234" t="s">
        <v>2282</v>
      </c>
      <c r="B179" s="234" t="s">
        <v>2283</v>
      </c>
      <c r="C179" s="234" t="s">
        <v>2284</v>
      </c>
      <c r="D179" s="234" t="s">
        <v>2280</v>
      </c>
      <c r="E179" s="234" t="s">
        <v>2285</v>
      </c>
      <c r="F179" s="234">
        <v>65.0</v>
      </c>
      <c r="G179" s="234">
        <v>0.0</v>
      </c>
      <c r="H179" s="234" t="s">
        <v>2130</v>
      </c>
      <c r="I179" s="234">
        <v>1.0</v>
      </c>
      <c r="K179" s="234">
        <v>11.0</v>
      </c>
      <c r="N179" s="234" t="s">
        <v>2283</v>
      </c>
      <c r="O179" s="234">
        <v>0.0</v>
      </c>
      <c r="P179" s="234" t="s">
        <v>1724</v>
      </c>
      <c r="R179" s="234" t="s">
        <v>1743</v>
      </c>
    </row>
    <row r="180">
      <c r="A180" s="234" t="s">
        <v>2286</v>
      </c>
      <c r="B180" s="234" t="s">
        <v>2287</v>
      </c>
      <c r="C180" s="234" t="s">
        <v>2288</v>
      </c>
      <c r="D180" s="234" t="s">
        <v>2289</v>
      </c>
      <c r="E180" s="234" t="s">
        <v>2290</v>
      </c>
      <c r="F180" s="234">
        <v>127.0</v>
      </c>
      <c r="G180" s="234">
        <v>0.0</v>
      </c>
      <c r="H180" s="234" t="s">
        <v>2291</v>
      </c>
      <c r="I180" s="234">
        <v>1.0</v>
      </c>
      <c r="K180" s="234">
        <v>11.0</v>
      </c>
      <c r="N180" s="234" t="s">
        <v>2287</v>
      </c>
      <c r="O180" s="234">
        <v>0.0</v>
      </c>
      <c r="P180" s="234" t="s">
        <v>1724</v>
      </c>
      <c r="R180" s="234" t="s">
        <v>1743</v>
      </c>
    </row>
    <row r="181">
      <c r="A181" s="234" t="s">
        <v>2292</v>
      </c>
      <c r="B181" s="234" t="s">
        <v>2293</v>
      </c>
      <c r="C181" s="234" t="s">
        <v>2294</v>
      </c>
      <c r="D181" s="234" t="s">
        <v>2289</v>
      </c>
      <c r="E181" s="234" t="s">
        <v>2295</v>
      </c>
      <c r="F181" s="234">
        <v>127.0</v>
      </c>
      <c r="G181" s="234">
        <v>0.0</v>
      </c>
      <c r="H181" s="234" t="s">
        <v>2291</v>
      </c>
      <c r="I181" s="234">
        <v>1.0</v>
      </c>
      <c r="K181" s="234">
        <v>11.0</v>
      </c>
      <c r="N181" s="234" t="s">
        <v>2293</v>
      </c>
      <c r="O181" s="234">
        <v>0.0</v>
      </c>
      <c r="P181" s="234" t="s">
        <v>1724</v>
      </c>
      <c r="R181" s="234" t="s">
        <v>1743</v>
      </c>
    </row>
    <row r="182">
      <c r="A182" s="234" t="s">
        <v>2296</v>
      </c>
      <c r="B182" s="234" t="s">
        <v>1124</v>
      </c>
      <c r="C182" s="234" t="s">
        <v>1125</v>
      </c>
      <c r="D182" s="234" t="s">
        <v>2289</v>
      </c>
      <c r="E182" s="234" t="s">
        <v>2297</v>
      </c>
      <c r="F182" s="234">
        <v>127.0</v>
      </c>
      <c r="G182" s="234">
        <v>0.0</v>
      </c>
      <c r="H182" s="234" t="s">
        <v>2291</v>
      </c>
      <c r="I182" s="234">
        <v>1.0</v>
      </c>
      <c r="K182" s="234">
        <v>11.0</v>
      </c>
      <c r="N182" s="234" t="s">
        <v>1124</v>
      </c>
      <c r="O182" s="234">
        <v>0.0</v>
      </c>
      <c r="P182" s="234" t="s">
        <v>1724</v>
      </c>
      <c r="R182" s="234" t="s">
        <v>1743</v>
      </c>
    </row>
    <row r="183">
      <c r="A183" s="234" t="s">
        <v>2298</v>
      </c>
      <c r="B183" s="234" t="s">
        <v>2299</v>
      </c>
      <c r="C183" s="234" t="s">
        <v>2300</v>
      </c>
      <c r="D183" s="234" t="s">
        <v>2289</v>
      </c>
      <c r="E183" s="234" t="s">
        <v>2301</v>
      </c>
      <c r="F183" s="234">
        <v>127.0</v>
      </c>
      <c r="G183" s="234">
        <v>0.0</v>
      </c>
      <c r="H183" s="234" t="s">
        <v>2291</v>
      </c>
      <c r="I183" s="234">
        <v>1.0</v>
      </c>
      <c r="K183" s="234">
        <v>11.0</v>
      </c>
      <c r="N183" s="234" t="s">
        <v>2299</v>
      </c>
      <c r="O183" s="234">
        <v>0.0</v>
      </c>
      <c r="P183" s="234" t="s">
        <v>1724</v>
      </c>
      <c r="R183" s="234" t="s">
        <v>1743</v>
      </c>
    </row>
    <row r="184">
      <c r="A184" s="234" t="s">
        <v>2302</v>
      </c>
      <c r="B184" s="234" t="s">
        <v>2303</v>
      </c>
      <c r="C184" s="234" t="s">
        <v>2304</v>
      </c>
      <c r="D184" s="234" t="s">
        <v>2289</v>
      </c>
      <c r="E184" s="234" t="s">
        <v>2305</v>
      </c>
      <c r="F184" s="234">
        <v>127.0</v>
      </c>
      <c r="G184" s="234">
        <v>0.0</v>
      </c>
      <c r="H184" s="234" t="s">
        <v>2291</v>
      </c>
      <c r="I184" s="234">
        <v>1.0</v>
      </c>
      <c r="K184" s="234">
        <v>11.0</v>
      </c>
      <c r="N184" s="234" t="s">
        <v>2303</v>
      </c>
      <c r="O184" s="234">
        <v>0.0</v>
      </c>
      <c r="P184" s="234" t="s">
        <v>1724</v>
      </c>
      <c r="R184" s="234" t="s">
        <v>1743</v>
      </c>
    </row>
    <row r="185">
      <c r="A185" s="234" t="s">
        <v>2306</v>
      </c>
      <c r="B185" s="234" t="s">
        <v>2307</v>
      </c>
      <c r="C185" s="234" t="s">
        <v>2308</v>
      </c>
      <c r="D185" s="234" t="s">
        <v>2289</v>
      </c>
      <c r="E185" s="234" t="s">
        <v>2309</v>
      </c>
      <c r="F185" s="234">
        <v>127.0</v>
      </c>
      <c r="G185" s="234">
        <v>0.0</v>
      </c>
      <c r="H185" s="234" t="s">
        <v>2291</v>
      </c>
      <c r="I185" s="234">
        <v>1.0</v>
      </c>
      <c r="K185" s="234">
        <v>11.0</v>
      </c>
      <c r="N185" s="234" t="s">
        <v>2307</v>
      </c>
      <c r="O185" s="234">
        <v>0.0</v>
      </c>
      <c r="P185" s="234" t="s">
        <v>1724</v>
      </c>
      <c r="R185" s="234" t="s">
        <v>1743</v>
      </c>
    </row>
    <row r="186">
      <c r="A186" s="234" t="s">
        <v>2310</v>
      </c>
      <c r="B186" s="234" t="s">
        <v>2311</v>
      </c>
      <c r="C186" s="234" t="s">
        <v>2312</v>
      </c>
      <c r="D186" s="234" t="s">
        <v>2313</v>
      </c>
      <c r="E186" s="234" t="s">
        <v>2314</v>
      </c>
      <c r="F186" s="234">
        <v>129.0</v>
      </c>
      <c r="G186" s="234">
        <v>0.0</v>
      </c>
      <c r="H186" s="234" t="s">
        <v>2291</v>
      </c>
      <c r="I186" s="234">
        <v>1.0</v>
      </c>
      <c r="K186" s="234">
        <v>11.0</v>
      </c>
      <c r="N186" s="234" t="s">
        <v>2311</v>
      </c>
      <c r="O186" s="234">
        <v>0.0</v>
      </c>
      <c r="P186" s="234" t="s">
        <v>1724</v>
      </c>
      <c r="R186" s="234" t="s">
        <v>1743</v>
      </c>
    </row>
    <row r="187">
      <c r="A187" s="234" t="s">
        <v>2315</v>
      </c>
      <c r="B187" s="234" t="s">
        <v>2316</v>
      </c>
      <c r="C187" s="234" t="s">
        <v>2317</v>
      </c>
      <c r="D187" s="234" t="s">
        <v>2313</v>
      </c>
      <c r="E187" s="234" t="s">
        <v>2318</v>
      </c>
      <c r="F187" s="234">
        <v>129.0</v>
      </c>
      <c r="G187" s="234">
        <v>0.0</v>
      </c>
      <c r="H187" s="234" t="s">
        <v>2291</v>
      </c>
      <c r="I187" s="234">
        <v>1.0</v>
      </c>
      <c r="K187" s="234">
        <v>11.0</v>
      </c>
      <c r="N187" s="234" t="s">
        <v>2316</v>
      </c>
      <c r="O187" s="234">
        <v>0.0</v>
      </c>
      <c r="P187" s="234" t="s">
        <v>1724</v>
      </c>
      <c r="R187" s="234" t="s">
        <v>1743</v>
      </c>
    </row>
    <row r="188">
      <c r="A188" s="234" t="s">
        <v>2319</v>
      </c>
      <c r="B188" s="234" t="s">
        <v>2320</v>
      </c>
      <c r="C188" s="234" t="s">
        <v>2321</v>
      </c>
      <c r="D188" s="234" t="s">
        <v>2313</v>
      </c>
      <c r="E188" s="234" t="s">
        <v>2322</v>
      </c>
      <c r="F188" s="234">
        <v>129.0</v>
      </c>
      <c r="G188" s="234">
        <v>0.0</v>
      </c>
      <c r="H188" s="234" t="s">
        <v>2291</v>
      </c>
      <c r="I188" s="234">
        <v>1.0</v>
      </c>
      <c r="K188" s="234">
        <v>11.0</v>
      </c>
      <c r="N188" s="234" t="s">
        <v>2320</v>
      </c>
      <c r="O188" s="234">
        <v>0.0</v>
      </c>
      <c r="P188" s="234" t="s">
        <v>1724</v>
      </c>
      <c r="R188" s="234" t="s">
        <v>1743</v>
      </c>
    </row>
    <row r="189">
      <c r="A189" s="234" t="s">
        <v>2323</v>
      </c>
      <c r="B189" s="234" t="s">
        <v>2324</v>
      </c>
      <c r="C189" s="234" t="s">
        <v>2325</v>
      </c>
      <c r="D189" s="234" t="s">
        <v>2313</v>
      </c>
      <c r="E189" s="234" t="s">
        <v>2326</v>
      </c>
      <c r="F189" s="234">
        <v>129.0</v>
      </c>
      <c r="G189" s="234">
        <v>0.0</v>
      </c>
      <c r="H189" s="234" t="s">
        <v>2291</v>
      </c>
      <c r="I189" s="234">
        <v>1.0</v>
      </c>
      <c r="K189" s="234">
        <v>11.0</v>
      </c>
      <c r="N189" s="234" t="s">
        <v>2324</v>
      </c>
      <c r="O189" s="234">
        <v>0.0</v>
      </c>
      <c r="P189" s="234" t="s">
        <v>1724</v>
      </c>
      <c r="R189" s="234" t="s">
        <v>1743</v>
      </c>
    </row>
    <row r="190">
      <c r="A190" s="234" t="s">
        <v>2327</v>
      </c>
      <c r="B190" s="234" t="s">
        <v>523</v>
      </c>
      <c r="C190" s="234" t="s">
        <v>524</v>
      </c>
      <c r="D190" s="234" t="s">
        <v>2328</v>
      </c>
      <c r="E190" s="234" t="s">
        <v>2329</v>
      </c>
      <c r="F190" s="234">
        <v>113.0</v>
      </c>
      <c r="G190" s="234">
        <v>0.0</v>
      </c>
      <c r="H190" s="234" t="s">
        <v>2291</v>
      </c>
      <c r="I190" s="234">
        <v>1.0</v>
      </c>
      <c r="K190" s="234">
        <v>11.0</v>
      </c>
      <c r="N190" s="234" t="s">
        <v>523</v>
      </c>
      <c r="O190" s="234">
        <v>0.0</v>
      </c>
      <c r="P190" s="234" t="s">
        <v>1724</v>
      </c>
      <c r="R190" s="234" t="s">
        <v>1743</v>
      </c>
    </row>
    <row r="191">
      <c r="A191" s="234" t="s">
        <v>2330</v>
      </c>
      <c r="B191" s="234" t="s">
        <v>519</v>
      </c>
      <c r="C191" s="234" t="s">
        <v>520</v>
      </c>
      <c r="D191" s="234" t="s">
        <v>2328</v>
      </c>
      <c r="E191" s="234" t="s">
        <v>2331</v>
      </c>
      <c r="F191" s="234">
        <v>113.0</v>
      </c>
      <c r="G191" s="234">
        <v>0.0</v>
      </c>
      <c r="H191" s="234" t="s">
        <v>2291</v>
      </c>
      <c r="I191" s="234">
        <v>1.0</v>
      </c>
      <c r="K191" s="234">
        <v>11.0</v>
      </c>
      <c r="N191" s="234" t="s">
        <v>519</v>
      </c>
      <c r="O191" s="234">
        <v>0.0</v>
      </c>
      <c r="P191" s="234" t="s">
        <v>1724</v>
      </c>
      <c r="R191" s="234" t="s">
        <v>1743</v>
      </c>
    </row>
    <row r="192">
      <c r="A192" s="234" t="s">
        <v>2332</v>
      </c>
      <c r="B192" s="234" t="s">
        <v>521</v>
      </c>
      <c r="C192" s="234" t="s">
        <v>522</v>
      </c>
      <c r="D192" s="234" t="s">
        <v>2328</v>
      </c>
      <c r="E192" s="234" t="s">
        <v>2333</v>
      </c>
      <c r="F192" s="234">
        <v>113.0</v>
      </c>
      <c r="G192" s="234">
        <v>0.0</v>
      </c>
      <c r="H192" s="234" t="s">
        <v>2291</v>
      </c>
      <c r="I192" s="234">
        <v>1.0</v>
      </c>
      <c r="K192" s="234">
        <v>11.0</v>
      </c>
      <c r="N192" s="234" t="s">
        <v>521</v>
      </c>
      <c r="O192" s="234">
        <v>0.0</v>
      </c>
      <c r="P192" s="234" t="s">
        <v>1724</v>
      </c>
      <c r="R192" s="234" t="s">
        <v>1743</v>
      </c>
    </row>
    <row r="193">
      <c r="A193" s="234" t="s">
        <v>2334</v>
      </c>
      <c r="B193" s="234" t="s">
        <v>1138</v>
      </c>
      <c r="C193" s="234" t="s">
        <v>1139</v>
      </c>
      <c r="D193" s="234" t="s">
        <v>2328</v>
      </c>
      <c r="E193" s="234" t="s">
        <v>2335</v>
      </c>
      <c r="F193" s="234">
        <v>113.0</v>
      </c>
      <c r="G193" s="234">
        <v>0.0</v>
      </c>
      <c r="H193" s="234" t="s">
        <v>2291</v>
      </c>
      <c r="I193" s="234">
        <v>1.0</v>
      </c>
      <c r="K193" s="234">
        <v>11.0</v>
      </c>
      <c r="N193" s="234" t="s">
        <v>1138</v>
      </c>
      <c r="O193" s="234">
        <v>0.0</v>
      </c>
      <c r="P193" s="234" t="s">
        <v>1724</v>
      </c>
      <c r="R193" s="234" t="s">
        <v>1743</v>
      </c>
    </row>
    <row r="194">
      <c r="A194" s="234" t="s">
        <v>2336</v>
      </c>
      <c r="B194" s="234" t="s">
        <v>2337</v>
      </c>
      <c r="C194" s="234" t="s">
        <v>2338</v>
      </c>
      <c r="D194" s="234" t="s">
        <v>2328</v>
      </c>
      <c r="E194" s="234" t="s">
        <v>2339</v>
      </c>
      <c r="F194" s="234">
        <v>113.0</v>
      </c>
      <c r="G194" s="234">
        <v>0.0</v>
      </c>
      <c r="H194" s="234" t="s">
        <v>2291</v>
      </c>
      <c r="I194" s="234">
        <v>1.0</v>
      </c>
      <c r="K194" s="234">
        <v>11.0</v>
      </c>
      <c r="N194" s="234" t="s">
        <v>2337</v>
      </c>
      <c r="O194" s="234">
        <v>0.0</v>
      </c>
      <c r="P194" s="234" t="s">
        <v>1724</v>
      </c>
      <c r="R194" s="234" t="s">
        <v>1743</v>
      </c>
    </row>
    <row r="195">
      <c r="A195" s="234" t="s">
        <v>2340</v>
      </c>
      <c r="B195" s="234" t="s">
        <v>2341</v>
      </c>
      <c r="C195" s="234" t="s">
        <v>2342</v>
      </c>
      <c r="D195" s="234" t="s">
        <v>2328</v>
      </c>
      <c r="E195" s="234" t="s">
        <v>2343</v>
      </c>
      <c r="F195" s="234">
        <v>113.0</v>
      </c>
      <c r="G195" s="234">
        <v>0.0</v>
      </c>
      <c r="H195" s="234" t="s">
        <v>2291</v>
      </c>
      <c r="I195" s="234">
        <v>1.0</v>
      </c>
      <c r="K195" s="234">
        <v>11.0</v>
      </c>
      <c r="N195" s="234" t="s">
        <v>2341</v>
      </c>
      <c r="O195" s="234">
        <v>0.0</v>
      </c>
      <c r="P195" s="234" t="s">
        <v>1724</v>
      </c>
      <c r="R195" s="234" t="s">
        <v>1743</v>
      </c>
    </row>
    <row r="196">
      <c r="A196" s="234" t="s">
        <v>2344</v>
      </c>
      <c r="B196" s="234" t="s">
        <v>947</v>
      </c>
      <c r="C196" s="234" t="s">
        <v>948</v>
      </c>
      <c r="D196" s="234" t="s">
        <v>2328</v>
      </c>
      <c r="E196" s="234" t="s">
        <v>2345</v>
      </c>
      <c r="F196" s="234">
        <v>113.0</v>
      </c>
      <c r="G196" s="234">
        <v>0.0</v>
      </c>
      <c r="H196" s="234" t="s">
        <v>2291</v>
      </c>
      <c r="I196" s="234">
        <v>1.0</v>
      </c>
      <c r="K196" s="234">
        <v>11.0</v>
      </c>
      <c r="N196" s="234" t="s">
        <v>947</v>
      </c>
      <c r="O196" s="234">
        <v>0.0</v>
      </c>
      <c r="P196" s="234" t="s">
        <v>1724</v>
      </c>
      <c r="R196" s="234" t="s">
        <v>1743</v>
      </c>
    </row>
    <row r="197">
      <c r="A197" s="234" t="s">
        <v>2346</v>
      </c>
      <c r="B197" s="234" t="s">
        <v>507</v>
      </c>
      <c r="C197" s="234" t="s">
        <v>508</v>
      </c>
      <c r="D197" s="234" t="s">
        <v>2328</v>
      </c>
      <c r="E197" s="234" t="s">
        <v>2347</v>
      </c>
      <c r="F197" s="234">
        <v>113.0</v>
      </c>
      <c r="G197" s="234">
        <v>0.0</v>
      </c>
      <c r="H197" s="234" t="s">
        <v>2291</v>
      </c>
      <c r="I197" s="234">
        <v>1.0</v>
      </c>
      <c r="K197" s="234">
        <v>11.0</v>
      </c>
      <c r="N197" s="234" t="s">
        <v>507</v>
      </c>
      <c r="O197" s="234">
        <v>0.0</v>
      </c>
      <c r="P197" s="234" t="s">
        <v>1724</v>
      </c>
      <c r="R197" s="234" t="s">
        <v>1743</v>
      </c>
    </row>
    <row r="198">
      <c r="A198" s="234" t="s">
        <v>2348</v>
      </c>
      <c r="B198" s="234" t="s">
        <v>509</v>
      </c>
      <c r="C198" s="234" t="s">
        <v>510</v>
      </c>
      <c r="D198" s="234" t="s">
        <v>2328</v>
      </c>
      <c r="E198" s="234" t="s">
        <v>2349</v>
      </c>
      <c r="F198" s="234">
        <v>113.0</v>
      </c>
      <c r="G198" s="234">
        <v>0.0</v>
      </c>
      <c r="H198" s="234" t="s">
        <v>2291</v>
      </c>
      <c r="I198" s="234">
        <v>1.0</v>
      </c>
      <c r="K198" s="234">
        <v>11.0</v>
      </c>
      <c r="N198" s="234" t="s">
        <v>509</v>
      </c>
      <c r="O198" s="234">
        <v>0.0</v>
      </c>
      <c r="P198" s="234" t="s">
        <v>1724</v>
      </c>
      <c r="R198" s="234" t="s">
        <v>1743</v>
      </c>
    </row>
    <row r="199">
      <c r="A199" s="234" t="s">
        <v>2350</v>
      </c>
      <c r="B199" s="234" t="s">
        <v>1451</v>
      </c>
      <c r="C199" s="234" t="s">
        <v>1452</v>
      </c>
      <c r="D199" s="234" t="s">
        <v>2328</v>
      </c>
      <c r="E199" s="234" t="s">
        <v>2351</v>
      </c>
      <c r="F199" s="234">
        <v>113.0</v>
      </c>
      <c r="G199" s="234">
        <v>0.0</v>
      </c>
      <c r="H199" s="234" t="s">
        <v>2291</v>
      </c>
      <c r="I199" s="234">
        <v>1.0</v>
      </c>
      <c r="K199" s="234">
        <v>11.0</v>
      </c>
      <c r="N199" s="234" t="s">
        <v>1451</v>
      </c>
      <c r="O199" s="234">
        <v>0.0</v>
      </c>
      <c r="P199" s="234" t="s">
        <v>1724</v>
      </c>
      <c r="R199" s="234" t="s">
        <v>1743</v>
      </c>
    </row>
    <row r="200">
      <c r="A200" s="234" t="s">
        <v>2352</v>
      </c>
      <c r="B200" s="234" t="s">
        <v>2353</v>
      </c>
      <c r="C200" s="234" t="s">
        <v>2354</v>
      </c>
      <c r="D200" s="234" t="s">
        <v>2328</v>
      </c>
      <c r="E200" s="234" t="s">
        <v>2355</v>
      </c>
      <c r="F200" s="234">
        <v>113.0</v>
      </c>
      <c r="G200" s="234">
        <v>0.0</v>
      </c>
      <c r="H200" s="234" t="s">
        <v>2291</v>
      </c>
      <c r="I200" s="234">
        <v>1.0</v>
      </c>
      <c r="K200" s="234">
        <v>11.0</v>
      </c>
      <c r="N200" s="234" t="s">
        <v>2353</v>
      </c>
      <c r="O200" s="234">
        <v>0.0</v>
      </c>
      <c r="P200" s="234" t="s">
        <v>1724</v>
      </c>
      <c r="R200" s="234" t="s">
        <v>1743</v>
      </c>
    </row>
    <row r="201">
      <c r="A201" s="234" t="s">
        <v>2356</v>
      </c>
      <c r="B201" s="234" t="s">
        <v>2357</v>
      </c>
      <c r="C201" s="234" t="s">
        <v>2358</v>
      </c>
      <c r="D201" s="234" t="s">
        <v>2328</v>
      </c>
      <c r="E201" s="234" t="s">
        <v>2359</v>
      </c>
      <c r="F201" s="234">
        <v>113.0</v>
      </c>
      <c r="G201" s="234">
        <v>0.0</v>
      </c>
      <c r="H201" s="234" t="s">
        <v>2291</v>
      </c>
      <c r="I201" s="234">
        <v>1.0</v>
      </c>
      <c r="K201" s="234">
        <v>11.0</v>
      </c>
      <c r="N201" s="234" t="s">
        <v>2357</v>
      </c>
      <c r="O201" s="234">
        <v>0.0</v>
      </c>
      <c r="P201" s="234" t="s">
        <v>1724</v>
      </c>
      <c r="R201" s="234" t="s">
        <v>1743</v>
      </c>
    </row>
    <row r="202">
      <c r="A202" s="234" t="s">
        <v>2360</v>
      </c>
      <c r="B202" s="234" t="s">
        <v>2361</v>
      </c>
      <c r="C202" s="234" t="s">
        <v>2362</v>
      </c>
      <c r="D202" s="234" t="s">
        <v>2328</v>
      </c>
      <c r="E202" s="234" t="s">
        <v>2363</v>
      </c>
      <c r="F202" s="234">
        <v>113.0</v>
      </c>
      <c r="G202" s="234">
        <v>0.0</v>
      </c>
      <c r="H202" s="234" t="s">
        <v>2291</v>
      </c>
      <c r="I202" s="234">
        <v>1.0</v>
      </c>
      <c r="K202" s="234">
        <v>11.0</v>
      </c>
      <c r="N202" s="234" t="s">
        <v>2361</v>
      </c>
      <c r="O202" s="234">
        <v>0.0</v>
      </c>
      <c r="P202" s="234" t="s">
        <v>1724</v>
      </c>
      <c r="R202" s="234" t="s">
        <v>1743</v>
      </c>
    </row>
    <row r="203">
      <c r="A203" s="234" t="s">
        <v>2364</v>
      </c>
      <c r="B203" s="234" t="s">
        <v>537</v>
      </c>
      <c r="C203" s="234" t="s">
        <v>538</v>
      </c>
      <c r="D203" s="234" t="s">
        <v>2328</v>
      </c>
      <c r="E203" s="234" t="s">
        <v>2365</v>
      </c>
      <c r="F203" s="234">
        <v>113.0</v>
      </c>
      <c r="G203" s="234">
        <v>0.0</v>
      </c>
      <c r="H203" s="234" t="s">
        <v>2291</v>
      </c>
      <c r="I203" s="234">
        <v>1.0</v>
      </c>
      <c r="K203" s="234">
        <v>11.0</v>
      </c>
      <c r="N203" s="234" t="s">
        <v>537</v>
      </c>
      <c r="O203" s="234">
        <v>0.0</v>
      </c>
      <c r="P203" s="234" t="s">
        <v>1724</v>
      </c>
      <c r="R203" s="234" t="s">
        <v>1743</v>
      </c>
    </row>
    <row r="204">
      <c r="A204" s="234" t="s">
        <v>2366</v>
      </c>
      <c r="B204" s="234" t="s">
        <v>545</v>
      </c>
      <c r="C204" s="234" t="s">
        <v>546</v>
      </c>
      <c r="D204" s="234" t="s">
        <v>2328</v>
      </c>
      <c r="E204" s="234" t="s">
        <v>2367</v>
      </c>
      <c r="F204" s="234">
        <v>113.0</v>
      </c>
      <c r="G204" s="234">
        <v>0.0</v>
      </c>
      <c r="H204" s="234" t="s">
        <v>2291</v>
      </c>
      <c r="I204" s="234">
        <v>1.0</v>
      </c>
      <c r="K204" s="234">
        <v>11.0</v>
      </c>
      <c r="N204" s="234" t="s">
        <v>545</v>
      </c>
      <c r="O204" s="234">
        <v>0.0</v>
      </c>
      <c r="P204" s="234" t="s">
        <v>1724</v>
      </c>
      <c r="R204" s="234" t="s">
        <v>1743</v>
      </c>
    </row>
    <row r="205">
      <c r="A205" s="234" t="s">
        <v>2368</v>
      </c>
      <c r="B205" s="234" t="s">
        <v>547</v>
      </c>
      <c r="C205" s="234" t="s">
        <v>548</v>
      </c>
      <c r="D205" s="234" t="s">
        <v>2328</v>
      </c>
      <c r="E205" s="234" t="s">
        <v>2369</v>
      </c>
      <c r="F205" s="234">
        <v>113.0</v>
      </c>
      <c r="G205" s="234">
        <v>0.0</v>
      </c>
      <c r="H205" s="234" t="s">
        <v>2291</v>
      </c>
      <c r="I205" s="234">
        <v>1.0</v>
      </c>
      <c r="K205" s="234">
        <v>11.0</v>
      </c>
      <c r="N205" s="234" t="s">
        <v>547</v>
      </c>
      <c r="O205" s="234">
        <v>0.0</v>
      </c>
      <c r="P205" s="234" t="s">
        <v>1724</v>
      </c>
      <c r="R205" s="234" t="s">
        <v>1743</v>
      </c>
    </row>
    <row r="206">
      <c r="A206" s="234" t="s">
        <v>2370</v>
      </c>
      <c r="B206" s="234" t="s">
        <v>2371</v>
      </c>
      <c r="C206" s="234" t="s">
        <v>2372</v>
      </c>
      <c r="D206" s="234" t="s">
        <v>2328</v>
      </c>
      <c r="E206" s="234" t="s">
        <v>2373</v>
      </c>
      <c r="F206" s="234">
        <v>113.0</v>
      </c>
      <c r="G206" s="234">
        <v>0.0</v>
      </c>
      <c r="H206" s="234" t="s">
        <v>2291</v>
      </c>
      <c r="I206" s="234">
        <v>1.0</v>
      </c>
      <c r="K206" s="234">
        <v>11.0</v>
      </c>
      <c r="N206" s="234" t="s">
        <v>2371</v>
      </c>
      <c r="O206" s="234">
        <v>0.0</v>
      </c>
      <c r="P206" s="234" t="s">
        <v>1724</v>
      </c>
      <c r="R206" s="234" t="s">
        <v>1743</v>
      </c>
    </row>
    <row r="207">
      <c r="A207" s="234" t="s">
        <v>2374</v>
      </c>
      <c r="B207" s="234" t="s">
        <v>953</v>
      </c>
      <c r="C207" s="234" t="s">
        <v>954</v>
      </c>
      <c r="D207" s="234" t="s">
        <v>2328</v>
      </c>
      <c r="E207" s="234" t="s">
        <v>2375</v>
      </c>
      <c r="F207" s="234">
        <v>113.0</v>
      </c>
      <c r="G207" s="234">
        <v>0.0</v>
      </c>
      <c r="H207" s="234" t="s">
        <v>2291</v>
      </c>
      <c r="I207" s="234">
        <v>1.0</v>
      </c>
      <c r="K207" s="234">
        <v>11.0</v>
      </c>
      <c r="N207" s="234" t="s">
        <v>953</v>
      </c>
      <c r="O207" s="234">
        <v>0.0</v>
      </c>
      <c r="P207" s="234" t="s">
        <v>1724</v>
      </c>
      <c r="R207" s="234" t="s">
        <v>1743</v>
      </c>
    </row>
    <row r="208">
      <c r="A208" s="234" t="s">
        <v>2376</v>
      </c>
      <c r="B208" s="234" t="s">
        <v>955</v>
      </c>
      <c r="C208" s="234" t="s">
        <v>956</v>
      </c>
      <c r="D208" s="234" t="s">
        <v>2328</v>
      </c>
      <c r="E208" s="234" t="s">
        <v>2377</v>
      </c>
      <c r="F208" s="234">
        <v>113.0</v>
      </c>
      <c r="G208" s="234">
        <v>0.0</v>
      </c>
      <c r="H208" s="234" t="s">
        <v>2291</v>
      </c>
      <c r="I208" s="234">
        <v>1.0</v>
      </c>
      <c r="K208" s="234">
        <v>11.0</v>
      </c>
      <c r="N208" s="234" t="s">
        <v>955</v>
      </c>
      <c r="O208" s="234">
        <v>0.0</v>
      </c>
      <c r="P208" s="234" t="s">
        <v>1724</v>
      </c>
      <c r="R208" s="234" t="s">
        <v>1743</v>
      </c>
    </row>
    <row r="209">
      <c r="A209" s="234" t="s">
        <v>2378</v>
      </c>
      <c r="B209" s="234" t="s">
        <v>533</v>
      </c>
      <c r="C209" s="234" t="s">
        <v>534</v>
      </c>
      <c r="D209" s="234" t="s">
        <v>2328</v>
      </c>
      <c r="E209" s="234" t="s">
        <v>2379</v>
      </c>
      <c r="F209" s="234">
        <v>113.0</v>
      </c>
      <c r="G209" s="234">
        <v>0.0</v>
      </c>
      <c r="H209" s="234" t="s">
        <v>2291</v>
      </c>
      <c r="I209" s="234">
        <v>1.0</v>
      </c>
      <c r="K209" s="234">
        <v>11.0</v>
      </c>
      <c r="N209" s="234" t="s">
        <v>533</v>
      </c>
      <c r="O209" s="234">
        <v>0.0</v>
      </c>
      <c r="P209" s="234" t="s">
        <v>1724</v>
      </c>
      <c r="R209" s="234" t="s">
        <v>1743</v>
      </c>
    </row>
    <row r="210">
      <c r="A210" s="234" t="s">
        <v>2380</v>
      </c>
      <c r="B210" s="234" t="s">
        <v>2381</v>
      </c>
      <c r="C210" s="234" t="s">
        <v>2382</v>
      </c>
      <c r="D210" s="234" t="s">
        <v>2328</v>
      </c>
      <c r="E210" s="234" t="s">
        <v>2383</v>
      </c>
      <c r="F210" s="234">
        <v>113.0</v>
      </c>
      <c r="G210" s="234">
        <v>0.0</v>
      </c>
      <c r="H210" s="234" t="s">
        <v>2291</v>
      </c>
      <c r="I210" s="234">
        <v>1.0</v>
      </c>
      <c r="K210" s="234">
        <v>11.0</v>
      </c>
      <c r="N210" s="234" t="s">
        <v>2381</v>
      </c>
      <c r="O210" s="234">
        <v>0.0</v>
      </c>
      <c r="P210" s="234" t="s">
        <v>1724</v>
      </c>
      <c r="R210" s="234" t="s">
        <v>1743</v>
      </c>
    </row>
    <row r="211">
      <c r="A211" s="234" t="s">
        <v>2384</v>
      </c>
      <c r="B211" s="234" t="s">
        <v>2385</v>
      </c>
      <c r="C211" s="234" t="s">
        <v>2386</v>
      </c>
      <c r="D211" s="234" t="s">
        <v>2387</v>
      </c>
      <c r="E211" s="234" t="s">
        <v>2388</v>
      </c>
      <c r="F211" s="234">
        <v>113.0</v>
      </c>
      <c r="G211" s="234">
        <v>0.0</v>
      </c>
      <c r="H211" s="234" t="s">
        <v>2389</v>
      </c>
      <c r="I211" s="234">
        <v>1.0</v>
      </c>
      <c r="K211" s="234">
        <v>11.0</v>
      </c>
      <c r="N211" s="234" t="s">
        <v>2385</v>
      </c>
      <c r="O211" s="234">
        <v>0.0</v>
      </c>
      <c r="P211" s="234" t="s">
        <v>1724</v>
      </c>
      <c r="R211" s="234" t="s">
        <v>1743</v>
      </c>
    </row>
    <row r="212">
      <c r="A212" s="234" t="s">
        <v>2390</v>
      </c>
      <c r="B212" s="234" t="s">
        <v>2391</v>
      </c>
      <c r="C212" s="234" t="s">
        <v>2392</v>
      </c>
      <c r="D212" s="234" t="s">
        <v>2387</v>
      </c>
      <c r="E212" s="234" t="s">
        <v>2393</v>
      </c>
      <c r="F212" s="234">
        <v>113.0</v>
      </c>
      <c r="G212" s="234">
        <v>0.0</v>
      </c>
      <c r="H212" s="234" t="s">
        <v>2389</v>
      </c>
      <c r="I212" s="234">
        <v>1.0</v>
      </c>
      <c r="K212" s="234">
        <v>11.0</v>
      </c>
      <c r="N212" s="234" t="s">
        <v>2391</v>
      </c>
      <c r="O212" s="234">
        <v>0.0</v>
      </c>
      <c r="P212" s="234" t="s">
        <v>1724</v>
      </c>
      <c r="R212" s="234" t="s">
        <v>1743</v>
      </c>
    </row>
    <row r="213">
      <c r="A213" s="234" t="s">
        <v>2394</v>
      </c>
      <c r="B213" s="234" t="s">
        <v>2395</v>
      </c>
      <c r="C213" s="234" t="s">
        <v>2396</v>
      </c>
      <c r="D213" s="234" t="s">
        <v>2289</v>
      </c>
      <c r="E213" s="234" t="s">
        <v>2397</v>
      </c>
      <c r="F213" s="234">
        <v>127.0</v>
      </c>
      <c r="G213" s="234">
        <v>0.0</v>
      </c>
      <c r="H213" s="234" t="s">
        <v>2291</v>
      </c>
      <c r="I213" s="234">
        <v>1.0</v>
      </c>
      <c r="K213" s="234">
        <v>11.0</v>
      </c>
      <c r="N213" s="234" t="s">
        <v>2395</v>
      </c>
      <c r="O213" s="234">
        <v>0.0</v>
      </c>
      <c r="P213" s="234" t="s">
        <v>1724</v>
      </c>
      <c r="R213" s="234" t="s">
        <v>1743</v>
      </c>
    </row>
    <row r="214">
      <c r="A214" s="234" t="s">
        <v>2398</v>
      </c>
      <c r="B214" s="234" t="s">
        <v>2399</v>
      </c>
      <c r="C214" s="234" t="s">
        <v>2400</v>
      </c>
      <c r="D214" s="234" t="s">
        <v>2289</v>
      </c>
      <c r="E214" s="234" t="s">
        <v>2401</v>
      </c>
      <c r="F214" s="234">
        <v>127.0</v>
      </c>
      <c r="G214" s="234">
        <v>0.0</v>
      </c>
      <c r="H214" s="234" t="s">
        <v>2291</v>
      </c>
      <c r="I214" s="234">
        <v>1.0</v>
      </c>
      <c r="K214" s="234">
        <v>11.0</v>
      </c>
      <c r="N214" s="234" t="s">
        <v>2399</v>
      </c>
      <c r="O214" s="234">
        <v>0.0</v>
      </c>
      <c r="P214" s="234" t="s">
        <v>1724</v>
      </c>
      <c r="R214" s="234" t="s">
        <v>1743</v>
      </c>
    </row>
    <row r="215">
      <c r="A215" s="234" t="s">
        <v>2402</v>
      </c>
      <c r="B215" s="234" t="s">
        <v>2403</v>
      </c>
      <c r="C215" s="234" t="s">
        <v>2404</v>
      </c>
      <c r="D215" s="234" t="s">
        <v>2289</v>
      </c>
      <c r="E215" s="234" t="s">
        <v>2405</v>
      </c>
      <c r="F215" s="234">
        <v>127.0</v>
      </c>
      <c r="G215" s="234">
        <v>0.0</v>
      </c>
      <c r="H215" s="234" t="s">
        <v>2291</v>
      </c>
      <c r="I215" s="234">
        <v>1.0</v>
      </c>
      <c r="K215" s="234">
        <v>11.0</v>
      </c>
      <c r="N215" s="234" t="s">
        <v>2403</v>
      </c>
      <c r="O215" s="234">
        <v>0.0</v>
      </c>
      <c r="P215" s="234" t="s">
        <v>1724</v>
      </c>
      <c r="R215" s="234" t="s">
        <v>1743</v>
      </c>
    </row>
    <row r="216">
      <c r="A216" s="234" t="s">
        <v>2406</v>
      </c>
      <c r="B216" s="234" t="s">
        <v>2407</v>
      </c>
      <c r="C216" s="234" t="s">
        <v>2408</v>
      </c>
      <c r="D216" s="234" t="s">
        <v>2289</v>
      </c>
      <c r="E216" s="234" t="s">
        <v>2409</v>
      </c>
      <c r="F216" s="234">
        <v>127.0</v>
      </c>
      <c r="G216" s="234">
        <v>0.0</v>
      </c>
      <c r="H216" s="234" t="s">
        <v>2291</v>
      </c>
      <c r="I216" s="234">
        <v>1.0</v>
      </c>
      <c r="K216" s="234">
        <v>11.0</v>
      </c>
      <c r="N216" s="234" t="s">
        <v>2407</v>
      </c>
      <c r="O216" s="234">
        <v>0.0</v>
      </c>
      <c r="P216" s="234" t="s">
        <v>1724</v>
      </c>
      <c r="R216" s="234" t="s">
        <v>1743</v>
      </c>
    </row>
    <row r="217">
      <c r="A217" s="234" t="s">
        <v>2410</v>
      </c>
      <c r="B217" s="234" t="s">
        <v>2411</v>
      </c>
      <c r="C217" s="234" t="s">
        <v>2412</v>
      </c>
      <c r="D217" s="234" t="s">
        <v>2289</v>
      </c>
      <c r="E217" s="234" t="s">
        <v>2413</v>
      </c>
      <c r="F217" s="234">
        <v>127.0</v>
      </c>
      <c r="G217" s="234">
        <v>0.0</v>
      </c>
      <c r="H217" s="234" t="s">
        <v>2291</v>
      </c>
      <c r="I217" s="234">
        <v>1.0</v>
      </c>
      <c r="K217" s="234">
        <v>11.0</v>
      </c>
      <c r="N217" s="234" t="s">
        <v>2411</v>
      </c>
      <c r="O217" s="234">
        <v>0.0</v>
      </c>
      <c r="P217" s="234" t="s">
        <v>1724</v>
      </c>
      <c r="R217" s="234" t="s">
        <v>1743</v>
      </c>
    </row>
    <row r="218">
      <c r="A218" s="234" t="s">
        <v>2414</v>
      </c>
      <c r="B218" s="234" t="s">
        <v>2415</v>
      </c>
      <c r="C218" s="234" t="s">
        <v>2416</v>
      </c>
      <c r="D218" s="234" t="s">
        <v>2289</v>
      </c>
      <c r="E218" s="234" t="s">
        <v>2417</v>
      </c>
      <c r="F218" s="234">
        <v>127.0</v>
      </c>
      <c r="G218" s="234">
        <v>0.0</v>
      </c>
      <c r="H218" s="234" t="s">
        <v>2291</v>
      </c>
      <c r="I218" s="234">
        <v>1.0</v>
      </c>
      <c r="K218" s="234">
        <v>11.0</v>
      </c>
      <c r="N218" s="234" t="s">
        <v>2415</v>
      </c>
      <c r="O218" s="234">
        <v>0.0</v>
      </c>
      <c r="P218" s="234" t="s">
        <v>1724</v>
      </c>
      <c r="R218" s="234" t="s">
        <v>1743</v>
      </c>
    </row>
    <row r="219">
      <c r="A219" s="234" t="s">
        <v>2418</v>
      </c>
      <c r="B219" s="234" t="s">
        <v>2419</v>
      </c>
      <c r="C219" s="234" t="s">
        <v>2420</v>
      </c>
      <c r="D219" s="234" t="s">
        <v>2289</v>
      </c>
      <c r="E219" s="234" t="s">
        <v>2421</v>
      </c>
      <c r="F219" s="234">
        <v>127.0</v>
      </c>
      <c r="G219" s="234">
        <v>0.0</v>
      </c>
      <c r="H219" s="234" t="s">
        <v>2291</v>
      </c>
      <c r="I219" s="234">
        <v>1.0</v>
      </c>
      <c r="K219" s="234">
        <v>11.0</v>
      </c>
      <c r="N219" s="234" t="s">
        <v>2419</v>
      </c>
      <c r="O219" s="234">
        <v>0.0</v>
      </c>
      <c r="P219" s="234" t="s">
        <v>1724</v>
      </c>
      <c r="R219" s="234" t="s">
        <v>1743</v>
      </c>
    </row>
    <row r="220">
      <c r="A220" s="234" t="s">
        <v>2422</v>
      </c>
      <c r="B220" s="234" t="s">
        <v>2423</v>
      </c>
      <c r="C220" s="234" t="s">
        <v>2424</v>
      </c>
      <c r="D220" s="234" t="s">
        <v>2289</v>
      </c>
      <c r="E220" s="234" t="s">
        <v>2425</v>
      </c>
      <c r="F220" s="234">
        <v>127.0</v>
      </c>
      <c r="G220" s="234">
        <v>0.0</v>
      </c>
      <c r="H220" s="234" t="s">
        <v>2291</v>
      </c>
      <c r="I220" s="234">
        <v>1.0</v>
      </c>
      <c r="K220" s="234">
        <v>11.0</v>
      </c>
      <c r="N220" s="234" t="s">
        <v>2423</v>
      </c>
      <c r="O220" s="234">
        <v>0.0</v>
      </c>
      <c r="P220" s="234" t="s">
        <v>1724</v>
      </c>
      <c r="R220" s="234" t="s">
        <v>1743</v>
      </c>
    </row>
    <row r="221">
      <c r="A221" s="234" t="s">
        <v>2426</v>
      </c>
      <c r="B221" s="234" t="s">
        <v>2427</v>
      </c>
      <c r="C221" s="234" t="s">
        <v>2428</v>
      </c>
      <c r="D221" s="234" t="s">
        <v>2289</v>
      </c>
      <c r="E221" s="234" t="s">
        <v>2429</v>
      </c>
      <c r="F221" s="234">
        <v>127.0</v>
      </c>
      <c r="G221" s="234">
        <v>0.0</v>
      </c>
      <c r="H221" s="234" t="s">
        <v>2291</v>
      </c>
      <c r="I221" s="234">
        <v>1.0</v>
      </c>
      <c r="K221" s="234">
        <v>11.0</v>
      </c>
      <c r="N221" s="234" t="s">
        <v>2427</v>
      </c>
      <c r="O221" s="234">
        <v>0.0</v>
      </c>
      <c r="P221" s="234" t="s">
        <v>1724</v>
      </c>
      <c r="R221" s="234" t="s">
        <v>1743</v>
      </c>
    </row>
    <row r="222">
      <c r="A222" s="234" t="s">
        <v>2430</v>
      </c>
      <c r="B222" s="234" t="s">
        <v>2431</v>
      </c>
      <c r="C222" s="234" t="s">
        <v>2432</v>
      </c>
      <c r="D222" s="234" t="s">
        <v>2289</v>
      </c>
      <c r="E222" s="234" t="s">
        <v>2433</v>
      </c>
      <c r="F222" s="234">
        <v>127.0</v>
      </c>
      <c r="G222" s="234">
        <v>0.0</v>
      </c>
      <c r="H222" s="234" t="s">
        <v>2291</v>
      </c>
      <c r="I222" s="234">
        <v>1.0</v>
      </c>
      <c r="K222" s="234">
        <v>11.0</v>
      </c>
      <c r="N222" s="234" t="s">
        <v>2431</v>
      </c>
      <c r="O222" s="234">
        <v>0.0</v>
      </c>
      <c r="P222" s="234" t="s">
        <v>1724</v>
      </c>
      <c r="R222" s="234" t="s">
        <v>1743</v>
      </c>
    </row>
    <row r="223">
      <c r="A223" s="234" t="s">
        <v>2434</v>
      </c>
      <c r="B223" s="234" t="s">
        <v>2435</v>
      </c>
      <c r="C223" s="234" t="s">
        <v>2436</v>
      </c>
      <c r="D223" s="234" t="s">
        <v>2289</v>
      </c>
      <c r="E223" s="234" t="s">
        <v>2437</v>
      </c>
      <c r="F223" s="234">
        <v>127.0</v>
      </c>
      <c r="G223" s="234">
        <v>0.0</v>
      </c>
      <c r="H223" s="234" t="s">
        <v>2291</v>
      </c>
      <c r="I223" s="234">
        <v>1.0</v>
      </c>
      <c r="K223" s="234">
        <v>11.0</v>
      </c>
      <c r="N223" s="234" t="s">
        <v>2435</v>
      </c>
      <c r="O223" s="234">
        <v>0.0</v>
      </c>
      <c r="P223" s="234" t="s">
        <v>1724</v>
      </c>
      <c r="R223" s="234" t="s">
        <v>1743</v>
      </c>
    </row>
    <row r="224">
      <c r="A224" s="234" t="s">
        <v>2438</v>
      </c>
      <c r="B224" s="234" t="s">
        <v>2439</v>
      </c>
      <c r="C224" s="234" t="s">
        <v>2440</v>
      </c>
      <c r="D224" s="234" t="s">
        <v>2289</v>
      </c>
      <c r="E224" s="234" t="s">
        <v>2441</v>
      </c>
      <c r="F224" s="234">
        <v>127.0</v>
      </c>
      <c r="G224" s="234">
        <v>0.0</v>
      </c>
      <c r="H224" s="234" t="s">
        <v>2291</v>
      </c>
      <c r="I224" s="234">
        <v>1.0</v>
      </c>
      <c r="K224" s="234">
        <v>11.0</v>
      </c>
      <c r="N224" s="234" t="s">
        <v>2439</v>
      </c>
      <c r="O224" s="234">
        <v>0.0</v>
      </c>
      <c r="P224" s="234" t="s">
        <v>1724</v>
      </c>
      <c r="R224" s="234" t="s">
        <v>1743</v>
      </c>
    </row>
    <row r="225">
      <c r="A225" s="234" t="s">
        <v>2442</v>
      </c>
      <c r="B225" s="234" t="s">
        <v>2443</v>
      </c>
      <c r="C225" s="234" t="s">
        <v>2444</v>
      </c>
      <c r="D225" s="234" t="s">
        <v>2289</v>
      </c>
      <c r="E225" s="234" t="s">
        <v>2445</v>
      </c>
      <c r="F225" s="234">
        <v>127.0</v>
      </c>
      <c r="G225" s="234">
        <v>0.0</v>
      </c>
      <c r="H225" s="234" t="s">
        <v>2291</v>
      </c>
      <c r="I225" s="234">
        <v>1.0</v>
      </c>
      <c r="K225" s="234">
        <v>11.0</v>
      </c>
      <c r="N225" s="234" t="s">
        <v>2443</v>
      </c>
      <c r="O225" s="234">
        <v>0.0</v>
      </c>
      <c r="P225" s="234" t="s">
        <v>1724</v>
      </c>
      <c r="R225" s="234" t="s">
        <v>1743</v>
      </c>
    </row>
    <row r="226">
      <c r="A226" s="234" t="s">
        <v>2446</v>
      </c>
      <c r="B226" s="234" t="s">
        <v>2447</v>
      </c>
      <c r="C226" s="234" t="s">
        <v>2448</v>
      </c>
      <c r="D226" s="234" t="s">
        <v>2449</v>
      </c>
      <c r="E226" s="234" t="s">
        <v>2450</v>
      </c>
      <c r="F226" s="234">
        <v>134.0</v>
      </c>
      <c r="G226" s="234">
        <v>0.0</v>
      </c>
      <c r="H226" s="234" t="s">
        <v>2291</v>
      </c>
      <c r="I226" s="234">
        <v>1.0</v>
      </c>
      <c r="K226" s="234">
        <v>11.0</v>
      </c>
      <c r="N226" s="234" t="s">
        <v>2447</v>
      </c>
      <c r="O226" s="234">
        <v>0.0</v>
      </c>
      <c r="P226" s="234" t="s">
        <v>1724</v>
      </c>
      <c r="R226" s="234" t="s">
        <v>1743</v>
      </c>
    </row>
    <row r="227">
      <c r="A227" s="234" t="s">
        <v>2451</v>
      </c>
      <c r="B227" s="234" t="s">
        <v>2452</v>
      </c>
      <c r="C227" s="234" t="s">
        <v>2453</v>
      </c>
      <c r="D227" s="234" t="s">
        <v>2449</v>
      </c>
      <c r="E227" s="234" t="s">
        <v>2454</v>
      </c>
      <c r="F227" s="234">
        <v>134.0</v>
      </c>
      <c r="G227" s="234">
        <v>0.0</v>
      </c>
      <c r="H227" s="234" t="s">
        <v>2291</v>
      </c>
      <c r="I227" s="234">
        <v>1.0</v>
      </c>
      <c r="K227" s="234">
        <v>11.0</v>
      </c>
      <c r="N227" s="234" t="s">
        <v>2452</v>
      </c>
      <c r="O227" s="234">
        <v>0.0</v>
      </c>
      <c r="P227" s="234" t="s">
        <v>1724</v>
      </c>
      <c r="R227" s="234" t="s">
        <v>1743</v>
      </c>
    </row>
    <row r="228">
      <c r="A228" s="234" t="s">
        <v>2455</v>
      </c>
      <c r="B228" s="234" t="s">
        <v>939</v>
      </c>
      <c r="C228" s="234" t="s">
        <v>940</v>
      </c>
      <c r="D228" s="234" t="s">
        <v>2328</v>
      </c>
      <c r="E228" s="234" t="s">
        <v>2456</v>
      </c>
      <c r="F228" s="234">
        <v>113.0</v>
      </c>
      <c r="G228" s="234">
        <v>0.0</v>
      </c>
      <c r="H228" s="234" t="s">
        <v>2291</v>
      </c>
      <c r="I228" s="234">
        <v>1.0</v>
      </c>
      <c r="K228" s="234">
        <v>11.0</v>
      </c>
      <c r="N228" s="234" t="s">
        <v>939</v>
      </c>
      <c r="O228" s="234">
        <v>0.0</v>
      </c>
      <c r="P228" s="234" t="s">
        <v>1724</v>
      </c>
      <c r="R228" s="234" t="s">
        <v>1743</v>
      </c>
    </row>
    <row r="229">
      <c r="A229" s="234" t="s">
        <v>2457</v>
      </c>
      <c r="B229" s="234" t="s">
        <v>497</v>
      </c>
      <c r="C229" s="234" t="s">
        <v>498</v>
      </c>
      <c r="D229" s="234" t="s">
        <v>2328</v>
      </c>
      <c r="E229" s="234" t="s">
        <v>2458</v>
      </c>
      <c r="F229" s="234">
        <v>113.0</v>
      </c>
      <c r="G229" s="234">
        <v>0.0</v>
      </c>
      <c r="H229" s="234" t="s">
        <v>2291</v>
      </c>
      <c r="I229" s="234">
        <v>1.0</v>
      </c>
      <c r="K229" s="234">
        <v>11.0</v>
      </c>
      <c r="N229" s="234" t="s">
        <v>497</v>
      </c>
      <c r="O229" s="234">
        <v>0.0</v>
      </c>
      <c r="P229" s="234" t="s">
        <v>1724</v>
      </c>
      <c r="R229" s="234" t="s">
        <v>1743</v>
      </c>
    </row>
    <row r="230">
      <c r="A230" s="234" t="s">
        <v>2459</v>
      </c>
      <c r="B230" s="234" t="s">
        <v>2460</v>
      </c>
      <c r="C230" s="234" t="s">
        <v>2461</v>
      </c>
      <c r="D230" s="234" t="s">
        <v>2328</v>
      </c>
      <c r="E230" s="234" t="s">
        <v>2462</v>
      </c>
      <c r="F230" s="234">
        <v>113.0</v>
      </c>
      <c r="G230" s="234">
        <v>0.0</v>
      </c>
      <c r="H230" s="234" t="s">
        <v>2291</v>
      </c>
      <c r="I230" s="234">
        <v>1.0</v>
      </c>
      <c r="K230" s="234">
        <v>11.0</v>
      </c>
      <c r="N230" s="234" t="s">
        <v>2460</v>
      </c>
      <c r="O230" s="234">
        <v>0.0</v>
      </c>
      <c r="P230" s="234" t="s">
        <v>1724</v>
      </c>
      <c r="R230" s="234" t="s">
        <v>1743</v>
      </c>
    </row>
    <row r="231">
      <c r="A231" s="234" t="s">
        <v>2463</v>
      </c>
      <c r="B231" s="234" t="s">
        <v>2464</v>
      </c>
      <c r="C231" s="234" t="s">
        <v>2465</v>
      </c>
      <c r="D231" s="234" t="s">
        <v>2328</v>
      </c>
      <c r="E231" s="234" t="s">
        <v>2466</v>
      </c>
      <c r="F231" s="234">
        <v>113.0</v>
      </c>
      <c r="G231" s="234">
        <v>0.0</v>
      </c>
      <c r="H231" s="234" t="s">
        <v>2291</v>
      </c>
      <c r="I231" s="234">
        <v>1.0</v>
      </c>
      <c r="K231" s="234">
        <v>11.0</v>
      </c>
      <c r="N231" s="234" t="s">
        <v>2464</v>
      </c>
      <c r="O231" s="234">
        <v>0.0</v>
      </c>
      <c r="P231" s="234" t="s">
        <v>1724</v>
      </c>
      <c r="R231" s="234" t="s">
        <v>1743</v>
      </c>
    </row>
    <row r="232">
      <c r="A232" s="234" t="s">
        <v>2467</v>
      </c>
      <c r="B232" s="234" t="s">
        <v>2468</v>
      </c>
      <c r="C232" s="234" t="s">
        <v>2469</v>
      </c>
      <c r="D232" s="234" t="s">
        <v>2387</v>
      </c>
      <c r="E232" s="234" t="s">
        <v>2470</v>
      </c>
      <c r="F232" s="234">
        <v>113.0</v>
      </c>
      <c r="G232" s="234">
        <v>0.0</v>
      </c>
      <c r="H232" s="234" t="s">
        <v>2389</v>
      </c>
      <c r="I232" s="234">
        <v>1.0</v>
      </c>
      <c r="K232" s="234">
        <v>11.0</v>
      </c>
      <c r="N232" s="234" t="s">
        <v>2468</v>
      </c>
      <c r="O232" s="234">
        <v>0.0</v>
      </c>
      <c r="P232" s="234" t="s">
        <v>1724</v>
      </c>
      <c r="R232" s="234" t="s">
        <v>1743</v>
      </c>
    </row>
    <row r="233">
      <c r="A233" s="234" t="s">
        <v>2471</v>
      </c>
      <c r="B233" s="234" t="s">
        <v>2472</v>
      </c>
      <c r="C233" s="234" t="s">
        <v>2473</v>
      </c>
      <c r="D233" s="234" t="s">
        <v>2387</v>
      </c>
      <c r="E233" s="234" t="s">
        <v>2474</v>
      </c>
      <c r="F233" s="234">
        <v>113.0</v>
      </c>
      <c r="G233" s="234">
        <v>0.0</v>
      </c>
      <c r="H233" s="234" t="s">
        <v>2389</v>
      </c>
      <c r="I233" s="234">
        <v>1.0</v>
      </c>
      <c r="K233" s="234">
        <v>11.0</v>
      </c>
      <c r="N233" s="234" t="s">
        <v>2472</v>
      </c>
      <c r="O233" s="234">
        <v>0.0</v>
      </c>
      <c r="P233" s="234" t="s">
        <v>1724</v>
      </c>
      <c r="R233" s="234" t="s">
        <v>1743</v>
      </c>
    </row>
    <row r="234">
      <c r="A234" s="234" t="s">
        <v>2475</v>
      </c>
      <c r="B234" s="234" t="s">
        <v>2476</v>
      </c>
      <c r="C234" s="234" t="s">
        <v>2477</v>
      </c>
      <c r="D234" s="234" t="s">
        <v>2387</v>
      </c>
      <c r="E234" s="234" t="s">
        <v>2478</v>
      </c>
      <c r="F234" s="234">
        <v>113.0</v>
      </c>
      <c r="G234" s="234">
        <v>0.0</v>
      </c>
      <c r="H234" s="234" t="s">
        <v>2389</v>
      </c>
      <c r="I234" s="234">
        <v>1.0</v>
      </c>
      <c r="K234" s="234">
        <v>11.0</v>
      </c>
      <c r="N234" s="234" t="s">
        <v>2476</v>
      </c>
      <c r="O234" s="234">
        <v>0.0</v>
      </c>
      <c r="P234" s="234" t="s">
        <v>1724</v>
      </c>
      <c r="R234" s="234" t="s">
        <v>1743</v>
      </c>
    </row>
    <row r="235">
      <c r="A235" s="234" t="s">
        <v>2479</v>
      </c>
      <c r="B235" s="234" t="s">
        <v>370</v>
      </c>
      <c r="C235" s="234" t="s">
        <v>371</v>
      </c>
      <c r="D235" s="234" t="s">
        <v>2480</v>
      </c>
      <c r="E235" s="234" t="s">
        <v>2481</v>
      </c>
      <c r="F235" s="234">
        <v>105.0</v>
      </c>
      <c r="G235" s="234">
        <v>0.0</v>
      </c>
      <c r="H235" s="234" t="s">
        <v>2291</v>
      </c>
      <c r="I235" s="234">
        <v>1.0</v>
      </c>
      <c r="K235" s="234">
        <v>11.0</v>
      </c>
      <c r="N235" s="234" t="s">
        <v>370</v>
      </c>
      <c r="O235" s="234">
        <v>0.0</v>
      </c>
      <c r="P235" s="234" t="s">
        <v>1724</v>
      </c>
      <c r="R235" s="234" t="s">
        <v>1743</v>
      </c>
    </row>
    <row r="236">
      <c r="A236" s="234" t="s">
        <v>2482</v>
      </c>
      <c r="B236" s="234" t="s">
        <v>1114</v>
      </c>
      <c r="C236" s="234" t="s">
        <v>1115</v>
      </c>
      <c r="D236" s="234" t="s">
        <v>2480</v>
      </c>
      <c r="E236" s="234" t="s">
        <v>2483</v>
      </c>
      <c r="F236" s="234">
        <v>105.0</v>
      </c>
      <c r="G236" s="234">
        <v>0.0</v>
      </c>
      <c r="H236" s="234" t="s">
        <v>2291</v>
      </c>
      <c r="I236" s="234">
        <v>1.0</v>
      </c>
      <c r="K236" s="234">
        <v>11.0</v>
      </c>
      <c r="N236" s="234" t="s">
        <v>1114</v>
      </c>
      <c r="O236" s="234">
        <v>0.0</v>
      </c>
      <c r="P236" s="234" t="s">
        <v>1724</v>
      </c>
      <c r="R236" s="234" t="s">
        <v>1743</v>
      </c>
    </row>
    <row r="237">
      <c r="A237" s="234" t="s">
        <v>2484</v>
      </c>
      <c r="B237" s="234" t="s">
        <v>1397</v>
      </c>
      <c r="C237" s="234" t="s">
        <v>1398</v>
      </c>
      <c r="D237" s="234" t="s">
        <v>2480</v>
      </c>
      <c r="E237" s="234" t="s">
        <v>2485</v>
      </c>
      <c r="F237" s="234">
        <v>105.0</v>
      </c>
      <c r="G237" s="234">
        <v>0.0</v>
      </c>
      <c r="H237" s="234" t="s">
        <v>2291</v>
      </c>
      <c r="I237" s="234">
        <v>1.0</v>
      </c>
      <c r="K237" s="234">
        <v>11.0</v>
      </c>
      <c r="N237" s="234" t="s">
        <v>1397</v>
      </c>
      <c r="O237" s="234">
        <v>0.0</v>
      </c>
      <c r="P237" s="234" t="s">
        <v>1724</v>
      </c>
      <c r="R237" s="234" t="s">
        <v>1743</v>
      </c>
    </row>
    <row r="238">
      <c r="A238" s="234" t="s">
        <v>2486</v>
      </c>
      <c r="B238" s="234" t="s">
        <v>2487</v>
      </c>
      <c r="C238" s="234" t="s">
        <v>2488</v>
      </c>
      <c r="D238" s="234" t="s">
        <v>2489</v>
      </c>
      <c r="E238" s="234" t="s">
        <v>2490</v>
      </c>
      <c r="F238" s="234">
        <v>113.0</v>
      </c>
      <c r="G238" s="234">
        <v>0.0</v>
      </c>
      <c r="H238" s="234" t="s">
        <v>2291</v>
      </c>
      <c r="I238" s="234">
        <v>1.0</v>
      </c>
      <c r="K238" s="234">
        <v>11.0</v>
      </c>
      <c r="N238" s="234" t="s">
        <v>2487</v>
      </c>
      <c r="O238" s="234">
        <v>0.0</v>
      </c>
      <c r="P238" s="234" t="s">
        <v>1724</v>
      </c>
      <c r="R238" s="234" t="s">
        <v>1743</v>
      </c>
    </row>
    <row r="239">
      <c r="A239" s="234" t="s">
        <v>2491</v>
      </c>
      <c r="B239" s="234" t="s">
        <v>2492</v>
      </c>
      <c r="C239" s="234" t="s">
        <v>2493</v>
      </c>
      <c r="D239" s="234" t="s">
        <v>2489</v>
      </c>
      <c r="E239" s="234" t="s">
        <v>2494</v>
      </c>
      <c r="F239" s="234">
        <v>113.0</v>
      </c>
      <c r="G239" s="234">
        <v>0.0</v>
      </c>
      <c r="H239" s="234" t="s">
        <v>2291</v>
      </c>
      <c r="I239" s="234">
        <v>1.0</v>
      </c>
      <c r="K239" s="234">
        <v>11.0</v>
      </c>
      <c r="N239" s="234" t="s">
        <v>2492</v>
      </c>
      <c r="O239" s="234">
        <v>0.0</v>
      </c>
      <c r="P239" s="234" t="s">
        <v>1724</v>
      </c>
      <c r="R239" s="234" t="s">
        <v>1743</v>
      </c>
    </row>
    <row r="240">
      <c r="A240" s="234" t="s">
        <v>2495</v>
      </c>
      <c r="B240" s="234" t="s">
        <v>2496</v>
      </c>
      <c r="C240" s="234" t="s">
        <v>2497</v>
      </c>
      <c r="D240" s="234" t="s">
        <v>2489</v>
      </c>
      <c r="E240" s="234" t="s">
        <v>2498</v>
      </c>
      <c r="F240" s="234">
        <v>113.0</v>
      </c>
      <c r="G240" s="234">
        <v>0.0</v>
      </c>
      <c r="H240" s="234" t="s">
        <v>2291</v>
      </c>
      <c r="I240" s="234">
        <v>1.0</v>
      </c>
      <c r="K240" s="234">
        <v>11.0</v>
      </c>
      <c r="N240" s="234" t="s">
        <v>2496</v>
      </c>
      <c r="O240" s="234">
        <v>0.0</v>
      </c>
      <c r="P240" s="234" t="s">
        <v>1724</v>
      </c>
      <c r="R240" s="234" t="s">
        <v>1743</v>
      </c>
    </row>
    <row r="241">
      <c r="A241" s="234" t="s">
        <v>2499</v>
      </c>
      <c r="B241" s="234" t="s">
        <v>1117</v>
      </c>
      <c r="C241" s="234" t="s">
        <v>1118</v>
      </c>
      <c r="D241" s="234" t="s">
        <v>2489</v>
      </c>
      <c r="E241" s="234" t="s">
        <v>2500</v>
      </c>
      <c r="F241" s="234">
        <v>113.0</v>
      </c>
      <c r="G241" s="234">
        <v>0.0</v>
      </c>
      <c r="H241" s="234" t="s">
        <v>2291</v>
      </c>
      <c r="I241" s="234">
        <v>1.0</v>
      </c>
      <c r="K241" s="234">
        <v>11.0</v>
      </c>
      <c r="N241" s="234" t="s">
        <v>1117</v>
      </c>
      <c r="O241" s="234">
        <v>0.0</v>
      </c>
      <c r="P241" s="234" t="s">
        <v>1724</v>
      </c>
      <c r="R241" s="234" t="s">
        <v>1743</v>
      </c>
    </row>
    <row r="242">
      <c r="A242" s="234" t="s">
        <v>2501</v>
      </c>
      <c r="B242" s="234" t="s">
        <v>2502</v>
      </c>
      <c r="C242" s="234" t="s">
        <v>2503</v>
      </c>
      <c r="D242" s="234" t="s">
        <v>2489</v>
      </c>
      <c r="E242" s="234" t="s">
        <v>2504</v>
      </c>
      <c r="F242" s="234">
        <v>113.0</v>
      </c>
      <c r="G242" s="234">
        <v>0.0</v>
      </c>
      <c r="H242" s="234" t="s">
        <v>2291</v>
      </c>
      <c r="I242" s="234">
        <v>1.0</v>
      </c>
      <c r="K242" s="234">
        <v>11.0</v>
      </c>
      <c r="N242" s="234" t="s">
        <v>2502</v>
      </c>
      <c r="O242" s="234">
        <v>0.0</v>
      </c>
      <c r="P242" s="234" t="s">
        <v>1724</v>
      </c>
      <c r="R242" s="234" t="s">
        <v>1743</v>
      </c>
    </row>
    <row r="243">
      <c r="A243" s="234" t="s">
        <v>2505</v>
      </c>
      <c r="B243" s="234" t="s">
        <v>2506</v>
      </c>
      <c r="C243" s="234" t="s">
        <v>2507</v>
      </c>
      <c r="D243" s="234" t="s">
        <v>2489</v>
      </c>
      <c r="E243" s="234" t="s">
        <v>2508</v>
      </c>
      <c r="F243" s="234">
        <v>113.0</v>
      </c>
      <c r="G243" s="234">
        <v>0.0</v>
      </c>
      <c r="H243" s="234" t="s">
        <v>2291</v>
      </c>
      <c r="I243" s="234">
        <v>1.0</v>
      </c>
      <c r="K243" s="234">
        <v>11.0</v>
      </c>
      <c r="N243" s="234" t="s">
        <v>2506</v>
      </c>
      <c r="O243" s="234">
        <v>0.0</v>
      </c>
      <c r="P243" s="234" t="s">
        <v>1724</v>
      </c>
      <c r="R243" s="234" t="s">
        <v>1743</v>
      </c>
    </row>
    <row r="244">
      <c r="A244" s="234" t="s">
        <v>2509</v>
      </c>
      <c r="B244" s="234" t="s">
        <v>2510</v>
      </c>
      <c r="C244" s="234" t="s">
        <v>2511</v>
      </c>
      <c r="D244" s="234" t="s">
        <v>2489</v>
      </c>
      <c r="E244" s="234" t="s">
        <v>2512</v>
      </c>
      <c r="F244" s="234">
        <v>113.0</v>
      </c>
      <c r="G244" s="234">
        <v>0.0</v>
      </c>
      <c r="H244" s="234" t="s">
        <v>2291</v>
      </c>
      <c r="I244" s="234">
        <v>1.0</v>
      </c>
      <c r="K244" s="234">
        <v>11.0</v>
      </c>
      <c r="N244" s="234" t="s">
        <v>2510</v>
      </c>
      <c r="O244" s="234">
        <v>0.0</v>
      </c>
      <c r="P244" s="234" t="s">
        <v>1724</v>
      </c>
      <c r="R244" s="234" t="s">
        <v>1743</v>
      </c>
    </row>
    <row r="245">
      <c r="A245" s="234" t="s">
        <v>2513</v>
      </c>
      <c r="B245" s="234" t="s">
        <v>2514</v>
      </c>
      <c r="C245" s="234" t="s">
        <v>2515</v>
      </c>
      <c r="D245" s="234" t="s">
        <v>2516</v>
      </c>
      <c r="E245" s="234" t="s">
        <v>2517</v>
      </c>
      <c r="F245" s="234">
        <v>124.0</v>
      </c>
      <c r="G245" s="234">
        <v>0.0</v>
      </c>
      <c r="H245" s="234" t="s">
        <v>2291</v>
      </c>
      <c r="I245" s="234">
        <v>1.0</v>
      </c>
      <c r="K245" s="234">
        <v>11.0</v>
      </c>
      <c r="N245" s="234" t="s">
        <v>2514</v>
      </c>
      <c r="O245" s="234">
        <v>0.0</v>
      </c>
      <c r="P245" s="234" t="s">
        <v>1724</v>
      </c>
      <c r="R245" s="234" t="s">
        <v>1743</v>
      </c>
    </row>
    <row r="246">
      <c r="A246" s="234" t="s">
        <v>2518</v>
      </c>
      <c r="B246" s="234" t="s">
        <v>2519</v>
      </c>
      <c r="C246" s="234" t="s">
        <v>2520</v>
      </c>
      <c r="D246" s="234" t="s">
        <v>2516</v>
      </c>
      <c r="E246" s="234" t="s">
        <v>2521</v>
      </c>
      <c r="F246" s="234">
        <v>124.0</v>
      </c>
      <c r="G246" s="234">
        <v>0.0</v>
      </c>
      <c r="H246" s="234" t="s">
        <v>2291</v>
      </c>
      <c r="I246" s="234">
        <v>1.0</v>
      </c>
      <c r="K246" s="234">
        <v>11.0</v>
      </c>
      <c r="N246" s="234" t="s">
        <v>2519</v>
      </c>
      <c r="O246" s="234">
        <v>0.0</v>
      </c>
      <c r="P246" s="234" t="s">
        <v>1724</v>
      </c>
      <c r="R246" s="234" t="s">
        <v>1743</v>
      </c>
    </row>
    <row r="247">
      <c r="A247" s="234" t="s">
        <v>2522</v>
      </c>
      <c r="B247" s="234" t="s">
        <v>2523</v>
      </c>
      <c r="C247" s="234" t="s">
        <v>2524</v>
      </c>
      <c r="D247" s="234" t="s">
        <v>2516</v>
      </c>
      <c r="E247" s="234" t="s">
        <v>2525</v>
      </c>
      <c r="F247" s="234">
        <v>124.0</v>
      </c>
      <c r="G247" s="234">
        <v>0.0</v>
      </c>
      <c r="H247" s="234" t="s">
        <v>2291</v>
      </c>
      <c r="I247" s="234">
        <v>1.0</v>
      </c>
      <c r="K247" s="234">
        <v>11.0</v>
      </c>
      <c r="N247" s="234" t="s">
        <v>2523</v>
      </c>
      <c r="O247" s="234">
        <v>0.0</v>
      </c>
      <c r="P247" s="234" t="s">
        <v>1724</v>
      </c>
      <c r="R247" s="234" t="s">
        <v>1743</v>
      </c>
    </row>
    <row r="248">
      <c r="A248" s="234" t="s">
        <v>2526</v>
      </c>
      <c r="B248" s="234" t="s">
        <v>2527</v>
      </c>
      <c r="C248" s="234" t="s">
        <v>2528</v>
      </c>
      <c r="D248" s="234" t="s">
        <v>2516</v>
      </c>
      <c r="E248" s="234" t="s">
        <v>2529</v>
      </c>
      <c r="F248" s="234">
        <v>124.0</v>
      </c>
      <c r="G248" s="234">
        <v>0.0</v>
      </c>
      <c r="H248" s="234" t="s">
        <v>2291</v>
      </c>
      <c r="I248" s="234">
        <v>1.0</v>
      </c>
      <c r="K248" s="234">
        <v>11.0</v>
      </c>
      <c r="N248" s="234" t="s">
        <v>2527</v>
      </c>
      <c r="O248" s="234">
        <v>0.0</v>
      </c>
      <c r="P248" s="234" t="s">
        <v>1724</v>
      </c>
      <c r="R248" s="234" t="s">
        <v>1743</v>
      </c>
    </row>
    <row r="249">
      <c r="A249" s="234" t="s">
        <v>2530</v>
      </c>
      <c r="B249" s="234" t="s">
        <v>2531</v>
      </c>
      <c r="C249" s="234" t="s">
        <v>2532</v>
      </c>
      <c r="D249" s="234" t="s">
        <v>2516</v>
      </c>
      <c r="E249" s="234" t="s">
        <v>2533</v>
      </c>
      <c r="F249" s="234">
        <v>124.0</v>
      </c>
      <c r="G249" s="234">
        <v>0.0</v>
      </c>
      <c r="H249" s="234" t="s">
        <v>2291</v>
      </c>
      <c r="I249" s="234">
        <v>1.0</v>
      </c>
      <c r="K249" s="234">
        <v>11.0</v>
      </c>
      <c r="N249" s="234" t="s">
        <v>2531</v>
      </c>
      <c r="O249" s="234">
        <v>0.0</v>
      </c>
      <c r="P249" s="234" t="s">
        <v>1724</v>
      </c>
      <c r="R249" s="234" t="s">
        <v>1743</v>
      </c>
    </row>
    <row r="250">
      <c r="A250" s="234" t="s">
        <v>2534</v>
      </c>
      <c r="B250" s="234" t="s">
        <v>2535</v>
      </c>
      <c r="C250" s="234" t="s">
        <v>2536</v>
      </c>
      <c r="E250" s="234" t="s">
        <v>2537</v>
      </c>
      <c r="F250" s="234">
        <v>124.0</v>
      </c>
      <c r="G250" s="234">
        <v>0.0</v>
      </c>
      <c r="H250" s="234" t="s">
        <v>2291</v>
      </c>
      <c r="I250" s="234">
        <v>1.0</v>
      </c>
      <c r="K250" s="234">
        <v>11.0</v>
      </c>
      <c r="N250" s="234" t="s">
        <v>2535</v>
      </c>
      <c r="O250" s="234">
        <v>0.0</v>
      </c>
      <c r="P250" s="234" t="s">
        <v>1724</v>
      </c>
      <c r="R250" s="234" t="s">
        <v>1743</v>
      </c>
    </row>
    <row r="251">
      <c r="A251" s="234" t="s">
        <v>2538</v>
      </c>
      <c r="B251" s="234" t="s">
        <v>2539</v>
      </c>
      <c r="C251" s="234" t="s">
        <v>2540</v>
      </c>
      <c r="E251" s="234" t="s">
        <v>2541</v>
      </c>
      <c r="F251" s="234">
        <v>124.0</v>
      </c>
      <c r="G251" s="234">
        <v>0.0</v>
      </c>
      <c r="H251" s="234" t="s">
        <v>2291</v>
      </c>
      <c r="I251" s="234">
        <v>1.0</v>
      </c>
      <c r="K251" s="234">
        <v>11.0</v>
      </c>
      <c r="N251" s="234" t="s">
        <v>2539</v>
      </c>
      <c r="O251" s="234">
        <v>0.0</v>
      </c>
      <c r="P251" s="234" t="s">
        <v>1724</v>
      </c>
      <c r="R251" s="234" t="s">
        <v>1743</v>
      </c>
    </row>
    <row r="252">
      <c r="A252" s="234" t="s">
        <v>2542</v>
      </c>
      <c r="B252" s="234" t="s">
        <v>2543</v>
      </c>
      <c r="C252" s="234" t="s">
        <v>2544</v>
      </c>
      <c r="E252" s="234" t="s">
        <v>2545</v>
      </c>
      <c r="F252" s="234">
        <v>124.0</v>
      </c>
      <c r="G252" s="234">
        <v>0.0</v>
      </c>
      <c r="H252" s="234" t="s">
        <v>2291</v>
      </c>
      <c r="I252" s="234">
        <v>1.0</v>
      </c>
      <c r="K252" s="234">
        <v>11.0</v>
      </c>
      <c r="N252" s="234" t="s">
        <v>2543</v>
      </c>
      <c r="O252" s="234">
        <v>0.0</v>
      </c>
      <c r="P252" s="234" t="s">
        <v>1724</v>
      </c>
      <c r="R252" s="234" t="s">
        <v>1743</v>
      </c>
    </row>
    <row r="253">
      <c r="A253" s="234" t="s">
        <v>2546</v>
      </c>
      <c r="B253" s="234" t="s">
        <v>2547</v>
      </c>
      <c r="C253" s="234" t="s">
        <v>2548</v>
      </c>
      <c r="E253" s="234" t="s">
        <v>2549</v>
      </c>
      <c r="F253" s="234">
        <v>124.0</v>
      </c>
      <c r="G253" s="234">
        <v>0.0</v>
      </c>
      <c r="H253" s="234" t="s">
        <v>2291</v>
      </c>
      <c r="I253" s="234">
        <v>1.0</v>
      </c>
      <c r="K253" s="234">
        <v>11.0</v>
      </c>
      <c r="N253" s="234" t="s">
        <v>2547</v>
      </c>
      <c r="O253" s="234">
        <v>0.0</v>
      </c>
      <c r="P253" s="234" t="s">
        <v>1724</v>
      </c>
      <c r="R253" s="234" t="s">
        <v>1743</v>
      </c>
    </row>
    <row r="254">
      <c r="A254" s="234" t="s">
        <v>2550</v>
      </c>
      <c r="B254" s="234" t="s">
        <v>2551</v>
      </c>
      <c r="C254" s="234" t="s">
        <v>2552</v>
      </c>
      <c r="E254" s="234" t="s">
        <v>2553</v>
      </c>
      <c r="F254" s="234">
        <v>124.0</v>
      </c>
      <c r="G254" s="234">
        <v>0.0</v>
      </c>
      <c r="H254" s="234" t="s">
        <v>2291</v>
      </c>
      <c r="I254" s="234">
        <v>1.0</v>
      </c>
      <c r="K254" s="234">
        <v>11.0</v>
      </c>
      <c r="N254" s="234" t="s">
        <v>2551</v>
      </c>
      <c r="O254" s="234">
        <v>0.0</v>
      </c>
      <c r="P254" s="234" t="s">
        <v>1724</v>
      </c>
      <c r="R254" s="234" t="s">
        <v>1743</v>
      </c>
    </row>
    <row r="255">
      <c r="A255" s="234" t="s">
        <v>2554</v>
      </c>
      <c r="B255" s="234" t="s">
        <v>2555</v>
      </c>
      <c r="C255" s="234" t="s">
        <v>2556</v>
      </c>
      <c r="E255" s="234" t="s">
        <v>2557</v>
      </c>
      <c r="F255" s="234">
        <v>124.0</v>
      </c>
      <c r="G255" s="234">
        <v>0.0</v>
      </c>
      <c r="H255" s="234" t="s">
        <v>2291</v>
      </c>
      <c r="I255" s="234">
        <v>1.0</v>
      </c>
      <c r="K255" s="234">
        <v>11.0</v>
      </c>
      <c r="N255" s="234" t="s">
        <v>2555</v>
      </c>
      <c r="O255" s="234">
        <v>0.0</v>
      </c>
      <c r="P255" s="234" t="s">
        <v>1724</v>
      </c>
      <c r="R255" s="234" t="s">
        <v>1743</v>
      </c>
    </row>
    <row r="256">
      <c r="A256" s="234" t="s">
        <v>2558</v>
      </c>
      <c r="B256" s="234" t="s">
        <v>2559</v>
      </c>
      <c r="C256" s="234" t="s">
        <v>2560</v>
      </c>
      <c r="E256" s="234" t="s">
        <v>2561</v>
      </c>
      <c r="F256" s="234">
        <v>124.0</v>
      </c>
      <c r="G256" s="234">
        <v>0.0</v>
      </c>
      <c r="H256" s="234" t="s">
        <v>2291</v>
      </c>
      <c r="I256" s="234">
        <v>1.0</v>
      </c>
      <c r="K256" s="234">
        <v>11.0</v>
      </c>
      <c r="N256" s="234" t="s">
        <v>2559</v>
      </c>
      <c r="O256" s="234">
        <v>0.0</v>
      </c>
      <c r="P256" s="234" t="s">
        <v>1724</v>
      </c>
      <c r="R256" s="234" t="s">
        <v>1743</v>
      </c>
    </row>
    <row r="257">
      <c r="A257" s="234" t="s">
        <v>2562</v>
      </c>
      <c r="B257" s="234" t="s">
        <v>2563</v>
      </c>
      <c r="C257" s="234" t="s">
        <v>2564</v>
      </c>
      <c r="E257" s="234" t="s">
        <v>2565</v>
      </c>
      <c r="F257" s="234">
        <v>124.0</v>
      </c>
      <c r="G257" s="234">
        <v>0.0</v>
      </c>
      <c r="H257" s="234" t="s">
        <v>2291</v>
      </c>
      <c r="I257" s="234">
        <v>1.0</v>
      </c>
      <c r="K257" s="234">
        <v>11.0</v>
      </c>
      <c r="N257" s="234" t="s">
        <v>2563</v>
      </c>
      <c r="O257" s="234">
        <v>0.0</v>
      </c>
      <c r="P257" s="234" t="s">
        <v>1724</v>
      </c>
      <c r="R257" s="234" t="s">
        <v>1743</v>
      </c>
    </row>
    <row r="258">
      <c r="A258" s="234" t="s">
        <v>2566</v>
      </c>
      <c r="B258" s="234" t="s">
        <v>2567</v>
      </c>
      <c r="C258" s="234" t="s">
        <v>2568</v>
      </c>
      <c r="E258" s="234" t="s">
        <v>2569</v>
      </c>
      <c r="F258" s="234">
        <v>124.0</v>
      </c>
      <c r="G258" s="234">
        <v>0.0</v>
      </c>
      <c r="H258" s="234" t="s">
        <v>2291</v>
      </c>
      <c r="I258" s="234">
        <v>1.0</v>
      </c>
      <c r="K258" s="234">
        <v>11.0</v>
      </c>
      <c r="N258" s="234" t="s">
        <v>2567</v>
      </c>
      <c r="O258" s="234">
        <v>0.0</v>
      </c>
      <c r="P258" s="234" t="s">
        <v>1724</v>
      </c>
      <c r="R258" s="234" t="s">
        <v>1743</v>
      </c>
    </row>
    <row r="259">
      <c r="A259" s="234" t="s">
        <v>2570</v>
      </c>
      <c r="B259" s="234" t="s">
        <v>560</v>
      </c>
      <c r="C259" s="234" t="s">
        <v>561</v>
      </c>
      <c r="E259" s="234" t="s">
        <v>2571</v>
      </c>
      <c r="F259" s="234">
        <v>124.0</v>
      </c>
      <c r="G259" s="234">
        <v>0.0</v>
      </c>
      <c r="H259" s="234" t="s">
        <v>2291</v>
      </c>
      <c r="I259" s="234">
        <v>1.0</v>
      </c>
      <c r="K259" s="234">
        <v>11.0</v>
      </c>
      <c r="N259" s="234" t="s">
        <v>560</v>
      </c>
      <c r="O259" s="234">
        <v>0.0</v>
      </c>
      <c r="P259" s="234" t="s">
        <v>1724</v>
      </c>
      <c r="R259" s="234" t="s">
        <v>1743</v>
      </c>
    </row>
    <row r="260">
      <c r="A260" s="234" t="s">
        <v>2572</v>
      </c>
      <c r="B260" s="234" t="s">
        <v>552</v>
      </c>
      <c r="C260" s="234" t="s">
        <v>553</v>
      </c>
      <c r="E260" s="234" t="s">
        <v>2573</v>
      </c>
      <c r="F260" s="234">
        <v>124.0</v>
      </c>
      <c r="G260" s="234">
        <v>0.0</v>
      </c>
      <c r="H260" s="234" t="s">
        <v>2291</v>
      </c>
      <c r="I260" s="234">
        <v>1.0</v>
      </c>
      <c r="K260" s="234">
        <v>11.0</v>
      </c>
      <c r="N260" s="234" t="s">
        <v>552</v>
      </c>
      <c r="O260" s="234">
        <v>0.0</v>
      </c>
      <c r="P260" s="234" t="s">
        <v>1724</v>
      </c>
      <c r="R260" s="234" t="s">
        <v>1743</v>
      </c>
    </row>
    <row r="261">
      <c r="A261" s="234" t="s">
        <v>2574</v>
      </c>
      <c r="B261" s="234" t="s">
        <v>554</v>
      </c>
      <c r="C261" s="234" t="s">
        <v>555</v>
      </c>
      <c r="E261" s="234" t="s">
        <v>2575</v>
      </c>
      <c r="F261" s="234">
        <v>124.0</v>
      </c>
      <c r="G261" s="234">
        <v>0.0</v>
      </c>
      <c r="H261" s="234" t="s">
        <v>2291</v>
      </c>
      <c r="I261" s="234">
        <v>1.0</v>
      </c>
      <c r="K261" s="234">
        <v>11.0</v>
      </c>
      <c r="N261" s="234" t="s">
        <v>554</v>
      </c>
      <c r="O261" s="234">
        <v>0.0</v>
      </c>
      <c r="P261" s="234" t="s">
        <v>1724</v>
      </c>
      <c r="R261" s="234" t="s">
        <v>1743</v>
      </c>
    </row>
    <row r="262">
      <c r="A262" s="234" t="s">
        <v>2576</v>
      </c>
      <c r="B262" s="234" t="s">
        <v>556</v>
      </c>
      <c r="C262" s="234" t="s">
        <v>557</v>
      </c>
      <c r="E262" s="234" t="s">
        <v>2577</v>
      </c>
      <c r="F262" s="234">
        <v>124.0</v>
      </c>
      <c r="G262" s="234">
        <v>0.0</v>
      </c>
      <c r="H262" s="234" t="s">
        <v>2291</v>
      </c>
      <c r="I262" s="234">
        <v>1.0</v>
      </c>
      <c r="K262" s="234">
        <v>11.0</v>
      </c>
      <c r="N262" s="234" t="s">
        <v>556</v>
      </c>
      <c r="O262" s="234">
        <v>0.0</v>
      </c>
      <c r="P262" s="234" t="s">
        <v>1724</v>
      </c>
      <c r="R262" s="234" t="s">
        <v>1743</v>
      </c>
    </row>
    <row r="263">
      <c r="A263" s="234" t="s">
        <v>2578</v>
      </c>
      <c r="B263" s="234" t="s">
        <v>2579</v>
      </c>
      <c r="C263" s="234" t="s">
        <v>2580</v>
      </c>
      <c r="E263" s="234" t="s">
        <v>2581</v>
      </c>
      <c r="F263" s="234">
        <v>124.0</v>
      </c>
      <c r="G263" s="234">
        <v>0.0</v>
      </c>
      <c r="H263" s="234" t="s">
        <v>2291</v>
      </c>
      <c r="I263" s="234">
        <v>1.0</v>
      </c>
      <c r="K263" s="234">
        <v>11.0</v>
      </c>
      <c r="N263" s="234" t="s">
        <v>2579</v>
      </c>
      <c r="O263" s="234">
        <v>0.0</v>
      </c>
      <c r="P263" s="234" t="s">
        <v>1724</v>
      </c>
      <c r="R263" s="234" t="s">
        <v>1743</v>
      </c>
    </row>
    <row r="264">
      <c r="A264" s="234" t="s">
        <v>2582</v>
      </c>
      <c r="B264" s="234" t="s">
        <v>2583</v>
      </c>
      <c r="C264" s="234" t="s">
        <v>2584</v>
      </c>
      <c r="D264" s="234" t="s">
        <v>2387</v>
      </c>
      <c r="E264" s="234" t="s">
        <v>2585</v>
      </c>
      <c r="F264" s="234">
        <v>113.0</v>
      </c>
      <c r="G264" s="234">
        <v>0.0</v>
      </c>
      <c r="H264" s="234" t="s">
        <v>2389</v>
      </c>
      <c r="I264" s="234">
        <v>1.0</v>
      </c>
      <c r="K264" s="234">
        <v>11.0</v>
      </c>
      <c r="N264" s="234" t="s">
        <v>2583</v>
      </c>
      <c r="O264" s="234">
        <v>0.0</v>
      </c>
      <c r="P264" s="234" t="s">
        <v>1724</v>
      </c>
      <c r="R264" s="234" t="s">
        <v>1743</v>
      </c>
    </row>
    <row r="265">
      <c r="A265" s="234" t="s">
        <v>2586</v>
      </c>
      <c r="B265" s="234" t="s">
        <v>2587</v>
      </c>
      <c r="C265" s="234" t="s">
        <v>2588</v>
      </c>
      <c r="D265" s="234" t="s">
        <v>2387</v>
      </c>
      <c r="E265" s="234" t="s">
        <v>2589</v>
      </c>
      <c r="F265" s="234">
        <v>113.0</v>
      </c>
      <c r="G265" s="234">
        <v>0.0</v>
      </c>
      <c r="H265" s="234" t="s">
        <v>2389</v>
      </c>
      <c r="I265" s="234">
        <v>1.0</v>
      </c>
      <c r="K265" s="234">
        <v>11.0</v>
      </c>
      <c r="N265" s="234" t="s">
        <v>2587</v>
      </c>
      <c r="O265" s="234">
        <v>0.0</v>
      </c>
      <c r="P265" s="234" t="s">
        <v>1724</v>
      </c>
      <c r="R265" s="234" t="s">
        <v>1743</v>
      </c>
    </row>
    <row r="266">
      <c r="A266" s="234" t="s">
        <v>2590</v>
      </c>
      <c r="B266" s="234" t="s">
        <v>2591</v>
      </c>
      <c r="C266" s="234" t="s">
        <v>2592</v>
      </c>
      <c r="E266" s="234" t="s">
        <v>2593</v>
      </c>
      <c r="F266" s="234">
        <v>172.0</v>
      </c>
      <c r="G266" s="234">
        <v>0.0</v>
      </c>
      <c r="H266" s="234" t="s">
        <v>2594</v>
      </c>
      <c r="I266" s="234">
        <v>1.0</v>
      </c>
      <c r="K266" s="234">
        <v>11.0</v>
      </c>
      <c r="N266" s="234" t="s">
        <v>2591</v>
      </c>
      <c r="O266" s="234">
        <v>0.0</v>
      </c>
      <c r="P266" s="234" t="s">
        <v>1724</v>
      </c>
      <c r="R266" s="234" t="s">
        <v>1743</v>
      </c>
    </row>
    <row r="267">
      <c r="A267" s="234" t="s">
        <v>2595</v>
      </c>
      <c r="B267" s="234" t="s">
        <v>1166</v>
      </c>
      <c r="C267" s="234" t="s">
        <v>1167</v>
      </c>
      <c r="E267" s="234" t="s">
        <v>2596</v>
      </c>
      <c r="F267" s="234">
        <v>177.0</v>
      </c>
      <c r="G267" s="234">
        <v>0.0</v>
      </c>
      <c r="H267" s="234" t="s">
        <v>2594</v>
      </c>
      <c r="I267" s="234">
        <v>1.0</v>
      </c>
      <c r="K267" s="234">
        <v>11.0</v>
      </c>
      <c r="N267" s="234" t="s">
        <v>1166</v>
      </c>
      <c r="O267" s="234">
        <v>0.0</v>
      </c>
      <c r="P267" s="234" t="s">
        <v>1724</v>
      </c>
      <c r="R267" s="234" t="s">
        <v>1743</v>
      </c>
    </row>
    <row r="268">
      <c r="A268" s="234" t="s">
        <v>2597</v>
      </c>
      <c r="B268" s="234" t="s">
        <v>2598</v>
      </c>
      <c r="C268" s="234" t="s">
        <v>2599</v>
      </c>
      <c r="E268" s="234" t="s">
        <v>2600</v>
      </c>
      <c r="F268" s="234">
        <v>124.0</v>
      </c>
      <c r="G268" s="234">
        <v>0.0</v>
      </c>
      <c r="H268" s="234" t="s">
        <v>2291</v>
      </c>
      <c r="I268" s="234">
        <v>1.0</v>
      </c>
      <c r="K268" s="234">
        <v>11.0</v>
      </c>
      <c r="N268" s="234" t="s">
        <v>2598</v>
      </c>
      <c r="O268" s="234">
        <v>0.0</v>
      </c>
      <c r="P268" s="234" t="s">
        <v>1724</v>
      </c>
      <c r="R268" s="234" t="s">
        <v>1743</v>
      </c>
    </row>
    <row r="269">
      <c r="A269" s="234" t="s">
        <v>2601</v>
      </c>
      <c r="B269" s="234" t="s">
        <v>2602</v>
      </c>
      <c r="C269" s="234" t="s">
        <v>2603</v>
      </c>
      <c r="E269" s="234" t="s">
        <v>2604</v>
      </c>
      <c r="F269" s="234">
        <v>172.0</v>
      </c>
      <c r="G269" s="234">
        <v>0.0</v>
      </c>
      <c r="H269" s="234" t="s">
        <v>2594</v>
      </c>
      <c r="I269" s="234">
        <v>1.0</v>
      </c>
      <c r="K269" s="234">
        <v>11.0</v>
      </c>
      <c r="N269" s="234" t="s">
        <v>2602</v>
      </c>
      <c r="O269" s="234">
        <v>0.0</v>
      </c>
      <c r="P269" s="234" t="s">
        <v>1724</v>
      </c>
      <c r="R269" s="234" t="s">
        <v>1743</v>
      </c>
    </row>
    <row r="270">
      <c r="A270" s="234" t="s">
        <v>2605</v>
      </c>
      <c r="B270" s="234" t="s">
        <v>2606</v>
      </c>
      <c r="C270" s="234" t="s">
        <v>2592</v>
      </c>
      <c r="E270" s="234" t="s">
        <v>2607</v>
      </c>
      <c r="F270" s="234">
        <v>172.0</v>
      </c>
      <c r="G270" s="234">
        <v>0.0</v>
      </c>
      <c r="H270" s="234" t="s">
        <v>2594</v>
      </c>
      <c r="I270" s="234">
        <v>1.0</v>
      </c>
      <c r="K270" s="234">
        <v>11.0</v>
      </c>
      <c r="N270" s="234" t="s">
        <v>2606</v>
      </c>
      <c r="O270" s="234">
        <v>0.0</v>
      </c>
      <c r="P270" s="234" t="s">
        <v>1724</v>
      </c>
      <c r="R270" s="234" t="s">
        <v>1743</v>
      </c>
    </row>
    <row r="271">
      <c r="A271" s="234" t="s">
        <v>2608</v>
      </c>
      <c r="B271" s="234" t="s">
        <v>2609</v>
      </c>
      <c r="C271" s="234" t="s">
        <v>2610</v>
      </c>
      <c r="E271" s="234" t="s">
        <v>2611</v>
      </c>
      <c r="F271" s="234">
        <v>172.0</v>
      </c>
      <c r="G271" s="234">
        <v>0.0</v>
      </c>
      <c r="H271" s="234" t="s">
        <v>2594</v>
      </c>
      <c r="I271" s="234">
        <v>1.0</v>
      </c>
      <c r="K271" s="234">
        <v>11.0</v>
      </c>
      <c r="N271" s="234" t="s">
        <v>2609</v>
      </c>
      <c r="O271" s="234">
        <v>0.0</v>
      </c>
      <c r="P271" s="234" t="s">
        <v>1724</v>
      </c>
      <c r="R271" s="234" t="s">
        <v>1743</v>
      </c>
    </row>
    <row r="272">
      <c r="A272" s="234" t="s">
        <v>2612</v>
      </c>
      <c r="B272" s="234" t="s">
        <v>2613</v>
      </c>
      <c r="C272" s="234" t="s">
        <v>2614</v>
      </c>
      <c r="E272" s="234" t="s">
        <v>2615</v>
      </c>
      <c r="F272" s="234">
        <v>172.0</v>
      </c>
      <c r="G272" s="234">
        <v>0.0</v>
      </c>
      <c r="H272" s="234" t="s">
        <v>2594</v>
      </c>
      <c r="I272" s="234">
        <v>1.0</v>
      </c>
      <c r="K272" s="234">
        <v>11.0</v>
      </c>
      <c r="N272" s="234" t="s">
        <v>2613</v>
      </c>
      <c r="O272" s="234">
        <v>0.0</v>
      </c>
      <c r="P272" s="234" t="s">
        <v>1724</v>
      </c>
      <c r="R272" s="234" t="s">
        <v>1743</v>
      </c>
    </row>
    <row r="273">
      <c r="A273" s="234" t="s">
        <v>2616</v>
      </c>
      <c r="B273" s="234" t="s">
        <v>2617</v>
      </c>
      <c r="C273" s="234" t="s">
        <v>2618</v>
      </c>
      <c r="E273" s="234" t="s">
        <v>2619</v>
      </c>
      <c r="F273" s="234">
        <v>172.0</v>
      </c>
      <c r="G273" s="234">
        <v>0.0</v>
      </c>
      <c r="H273" s="234" t="s">
        <v>2594</v>
      </c>
      <c r="I273" s="234">
        <v>1.0</v>
      </c>
      <c r="K273" s="234">
        <v>11.0</v>
      </c>
      <c r="N273" s="234" t="s">
        <v>2617</v>
      </c>
      <c r="O273" s="234">
        <v>0.0</v>
      </c>
      <c r="P273" s="234" t="s">
        <v>1724</v>
      </c>
      <c r="R273" s="234" t="s">
        <v>1743</v>
      </c>
    </row>
    <row r="274">
      <c r="A274" s="234" t="s">
        <v>2620</v>
      </c>
      <c r="B274" s="234" t="s">
        <v>2621</v>
      </c>
      <c r="C274" s="234" t="s">
        <v>2622</v>
      </c>
      <c r="E274" s="234" t="s">
        <v>2623</v>
      </c>
      <c r="F274" s="234">
        <v>172.0</v>
      </c>
      <c r="G274" s="234">
        <v>0.0</v>
      </c>
      <c r="H274" s="234" t="s">
        <v>2594</v>
      </c>
      <c r="I274" s="234">
        <v>1.0</v>
      </c>
      <c r="K274" s="234">
        <v>11.0</v>
      </c>
      <c r="N274" s="234" t="s">
        <v>2621</v>
      </c>
      <c r="O274" s="234">
        <v>0.0</v>
      </c>
      <c r="P274" s="234" t="s">
        <v>1724</v>
      </c>
      <c r="R274" s="234" t="s">
        <v>1743</v>
      </c>
    </row>
    <row r="275">
      <c r="A275" s="234" t="s">
        <v>2624</v>
      </c>
      <c r="B275" s="234" t="s">
        <v>2625</v>
      </c>
      <c r="C275" s="234" t="s">
        <v>2626</v>
      </c>
      <c r="E275" s="234" t="s">
        <v>2627</v>
      </c>
      <c r="F275" s="234">
        <v>172.0</v>
      </c>
      <c r="G275" s="234">
        <v>0.0</v>
      </c>
      <c r="H275" s="234" t="s">
        <v>2594</v>
      </c>
      <c r="I275" s="234">
        <v>1.0</v>
      </c>
      <c r="K275" s="234">
        <v>11.0</v>
      </c>
      <c r="N275" s="234" t="s">
        <v>2625</v>
      </c>
      <c r="O275" s="234">
        <v>0.0</v>
      </c>
      <c r="P275" s="234" t="s">
        <v>1724</v>
      </c>
      <c r="R275" s="234" t="s">
        <v>1743</v>
      </c>
    </row>
    <row r="276">
      <c r="A276" s="234" t="s">
        <v>2628</v>
      </c>
      <c r="B276" s="234" t="s">
        <v>2629</v>
      </c>
      <c r="C276" s="234" t="s">
        <v>2630</v>
      </c>
      <c r="D276" s="234" t="s">
        <v>2631</v>
      </c>
      <c r="E276" s="234" t="s">
        <v>2632</v>
      </c>
      <c r="F276" s="234">
        <v>128.0</v>
      </c>
      <c r="G276" s="234">
        <v>0.0</v>
      </c>
      <c r="H276" s="234" t="s">
        <v>2633</v>
      </c>
      <c r="I276" s="234">
        <v>1.0</v>
      </c>
      <c r="K276" s="234">
        <v>11.0</v>
      </c>
      <c r="N276" s="234" t="s">
        <v>2629</v>
      </c>
      <c r="O276" s="234">
        <v>0.0</v>
      </c>
      <c r="P276" s="234" t="s">
        <v>1724</v>
      </c>
      <c r="R276" s="234" t="s">
        <v>1743</v>
      </c>
    </row>
    <row r="277">
      <c r="A277" s="234" t="s">
        <v>2634</v>
      </c>
      <c r="B277" s="234" t="s">
        <v>2635</v>
      </c>
      <c r="C277" s="234" t="s">
        <v>2636</v>
      </c>
      <c r="D277" s="234" t="s">
        <v>2631</v>
      </c>
      <c r="E277" s="234" t="s">
        <v>2637</v>
      </c>
      <c r="F277" s="234">
        <v>128.0</v>
      </c>
      <c r="G277" s="234">
        <v>0.0</v>
      </c>
      <c r="H277" s="234" t="s">
        <v>2633</v>
      </c>
      <c r="I277" s="234">
        <v>1.0</v>
      </c>
      <c r="K277" s="234">
        <v>11.0</v>
      </c>
      <c r="N277" s="234" t="s">
        <v>2635</v>
      </c>
      <c r="O277" s="234">
        <v>0.0</v>
      </c>
      <c r="P277" s="234" t="s">
        <v>1724</v>
      </c>
      <c r="R277" s="234" t="s">
        <v>1743</v>
      </c>
    </row>
    <row r="278">
      <c r="A278" s="234" t="s">
        <v>2638</v>
      </c>
      <c r="B278" s="234" t="s">
        <v>2639</v>
      </c>
      <c r="C278" s="234" t="s">
        <v>2640</v>
      </c>
      <c r="D278" s="234" t="s">
        <v>2631</v>
      </c>
      <c r="E278" s="234" t="s">
        <v>2641</v>
      </c>
      <c r="F278" s="234">
        <v>128.0</v>
      </c>
      <c r="G278" s="234">
        <v>0.0</v>
      </c>
      <c r="H278" s="234" t="s">
        <v>2633</v>
      </c>
      <c r="I278" s="234">
        <v>1.0</v>
      </c>
      <c r="K278" s="234">
        <v>11.0</v>
      </c>
      <c r="N278" s="234" t="s">
        <v>2639</v>
      </c>
      <c r="O278" s="234">
        <v>0.0</v>
      </c>
      <c r="P278" s="234" t="s">
        <v>1724</v>
      </c>
      <c r="R278" s="234" t="s">
        <v>1743</v>
      </c>
    </row>
    <row r="279">
      <c r="A279" s="234" t="s">
        <v>2642</v>
      </c>
      <c r="B279" s="234" t="s">
        <v>2643</v>
      </c>
      <c r="C279" s="234" t="s">
        <v>2644</v>
      </c>
      <c r="D279" s="234" t="s">
        <v>2645</v>
      </c>
      <c r="E279" s="234" t="s">
        <v>2646</v>
      </c>
      <c r="F279" s="234">
        <v>177.0</v>
      </c>
      <c r="G279" s="234">
        <v>0.0</v>
      </c>
      <c r="H279" s="234" t="s">
        <v>2647</v>
      </c>
      <c r="I279" s="234">
        <v>1.0</v>
      </c>
      <c r="K279" s="234">
        <v>11.0</v>
      </c>
      <c r="N279" s="234" t="s">
        <v>2643</v>
      </c>
      <c r="O279" s="234">
        <v>0.0</v>
      </c>
      <c r="P279" s="234" t="s">
        <v>1724</v>
      </c>
      <c r="R279" s="234" t="s">
        <v>1743</v>
      </c>
    </row>
    <row r="280">
      <c r="A280" s="234" t="s">
        <v>2648</v>
      </c>
      <c r="B280" s="234" t="s">
        <v>2649</v>
      </c>
      <c r="C280" s="234" t="s">
        <v>2650</v>
      </c>
      <c r="D280" s="234" t="s">
        <v>2645</v>
      </c>
      <c r="E280" s="234" t="s">
        <v>2651</v>
      </c>
      <c r="F280" s="234">
        <v>177.0</v>
      </c>
      <c r="G280" s="234">
        <v>0.0</v>
      </c>
      <c r="H280" s="234" t="s">
        <v>2647</v>
      </c>
      <c r="I280" s="234">
        <v>1.0</v>
      </c>
      <c r="K280" s="234">
        <v>11.0</v>
      </c>
      <c r="N280" s="234" t="s">
        <v>2649</v>
      </c>
      <c r="O280" s="234">
        <v>0.0</v>
      </c>
      <c r="P280" s="234" t="s">
        <v>1724</v>
      </c>
      <c r="R280" s="234" t="s">
        <v>1743</v>
      </c>
    </row>
    <row r="281">
      <c r="A281" s="234" t="s">
        <v>2652</v>
      </c>
      <c r="B281" s="234" t="s">
        <v>2653</v>
      </c>
      <c r="C281" s="234" t="s">
        <v>2654</v>
      </c>
      <c r="D281" s="234" t="s">
        <v>2645</v>
      </c>
      <c r="E281" s="234" t="s">
        <v>2655</v>
      </c>
      <c r="F281" s="234">
        <v>177.0</v>
      </c>
      <c r="G281" s="234">
        <v>0.0</v>
      </c>
      <c r="H281" s="234" t="s">
        <v>2647</v>
      </c>
      <c r="I281" s="234">
        <v>1.0</v>
      </c>
      <c r="K281" s="234">
        <v>11.0</v>
      </c>
      <c r="N281" s="234" t="s">
        <v>2653</v>
      </c>
      <c r="O281" s="234">
        <v>0.0</v>
      </c>
      <c r="P281" s="234" t="s">
        <v>1724</v>
      </c>
      <c r="R281" s="234" t="s">
        <v>1743</v>
      </c>
    </row>
    <row r="282">
      <c r="A282" s="234" t="s">
        <v>2656</v>
      </c>
      <c r="B282" s="234" t="s">
        <v>2657</v>
      </c>
      <c r="C282" s="234" t="s">
        <v>2658</v>
      </c>
      <c r="D282" s="234" t="s">
        <v>2645</v>
      </c>
      <c r="E282" s="234" t="s">
        <v>2659</v>
      </c>
      <c r="F282" s="234">
        <v>177.0</v>
      </c>
      <c r="G282" s="234">
        <v>0.0</v>
      </c>
      <c r="H282" s="234" t="s">
        <v>2647</v>
      </c>
      <c r="I282" s="234">
        <v>1.0</v>
      </c>
      <c r="K282" s="234">
        <v>11.0</v>
      </c>
      <c r="N282" s="234" t="s">
        <v>2657</v>
      </c>
      <c r="O282" s="234">
        <v>0.0</v>
      </c>
      <c r="P282" s="234" t="s">
        <v>1724</v>
      </c>
      <c r="R282" s="234" t="s">
        <v>1743</v>
      </c>
    </row>
    <row r="283">
      <c r="A283" s="234" t="s">
        <v>2660</v>
      </c>
      <c r="B283" s="234" t="s">
        <v>2661</v>
      </c>
      <c r="C283" s="234" t="s">
        <v>2662</v>
      </c>
      <c r="D283" s="234" t="s">
        <v>2645</v>
      </c>
      <c r="E283" s="234" t="s">
        <v>2663</v>
      </c>
      <c r="F283" s="234">
        <v>177.0</v>
      </c>
      <c r="G283" s="234">
        <v>0.0</v>
      </c>
      <c r="H283" s="234" t="s">
        <v>2647</v>
      </c>
      <c r="I283" s="234">
        <v>1.0</v>
      </c>
      <c r="K283" s="234">
        <v>11.0</v>
      </c>
      <c r="N283" s="234" t="s">
        <v>2661</v>
      </c>
      <c r="O283" s="234">
        <v>0.0</v>
      </c>
      <c r="P283" s="234" t="s">
        <v>1724</v>
      </c>
      <c r="R283" s="234" t="s">
        <v>1743</v>
      </c>
    </row>
    <row r="284">
      <c r="A284" s="234" t="s">
        <v>2664</v>
      </c>
      <c r="B284" s="234" t="s">
        <v>2665</v>
      </c>
      <c r="C284" s="234" t="s">
        <v>2666</v>
      </c>
      <c r="D284" s="234" t="s">
        <v>2645</v>
      </c>
      <c r="E284" s="234" t="s">
        <v>2667</v>
      </c>
      <c r="F284" s="234">
        <v>177.0</v>
      </c>
      <c r="G284" s="234">
        <v>0.0</v>
      </c>
      <c r="H284" s="234" t="s">
        <v>2647</v>
      </c>
      <c r="I284" s="234">
        <v>1.0</v>
      </c>
      <c r="K284" s="234">
        <v>11.0</v>
      </c>
      <c r="N284" s="234" t="s">
        <v>2665</v>
      </c>
      <c r="O284" s="234">
        <v>0.0</v>
      </c>
      <c r="P284" s="234" t="s">
        <v>1724</v>
      </c>
      <c r="R284" s="234" t="s">
        <v>1743</v>
      </c>
    </row>
    <row r="285">
      <c r="A285" s="234" t="s">
        <v>2668</v>
      </c>
      <c r="B285" s="234" t="s">
        <v>2669</v>
      </c>
      <c r="C285" s="234" t="s">
        <v>2670</v>
      </c>
      <c r="D285" s="234" t="s">
        <v>2671</v>
      </c>
      <c r="E285" s="234" t="s">
        <v>2672</v>
      </c>
      <c r="F285" s="234">
        <v>117.0</v>
      </c>
      <c r="G285" s="234">
        <v>0.0</v>
      </c>
      <c r="H285" s="234" t="s">
        <v>2673</v>
      </c>
      <c r="I285" s="234">
        <v>1.0</v>
      </c>
      <c r="K285" s="234">
        <v>11.0</v>
      </c>
      <c r="N285" s="234" t="s">
        <v>2669</v>
      </c>
      <c r="O285" s="234">
        <v>0.0</v>
      </c>
      <c r="P285" s="234" t="s">
        <v>1724</v>
      </c>
      <c r="R285" s="234" t="s">
        <v>1743</v>
      </c>
    </row>
    <row r="286">
      <c r="A286" s="234" t="s">
        <v>2674</v>
      </c>
      <c r="B286" s="234" t="s">
        <v>2675</v>
      </c>
      <c r="C286" s="234" t="s">
        <v>2676</v>
      </c>
      <c r="D286" s="234" t="s">
        <v>2671</v>
      </c>
      <c r="E286" s="234" t="s">
        <v>2677</v>
      </c>
      <c r="F286" s="234">
        <v>117.0</v>
      </c>
      <c r="G286" s="234">
        <v>0.0</v>
      </c>
      <c r="H286" s="234" t="s">
        <v>2673</v>
      </c>
      <c r="I286" s="234">
        <v>1.0</v>
      </c>
      <c r="K286" s="234">
        <v>11.0</v>
      </c>
      <c r="N286" s="234" t="s">
        <v>2675</v>
      </c>
      <c r="O286" s="234">
        <v>0.0</v>
      </c>
      <c r="P286" s="234" t="s">
        <v>1724</v>
      </c>
      <c r="R286" s="234" t="s">
        <v>1743</v>
      </c>
    </row>
    <row r="287">
      <c r="A287" s="234" t="s">
        <v>2678</v>
      </c>
      <c r="B287" s="234" t="s">
        <v>2679</v>
      </c>
      <c r="C287" s="234" t="s">
        <v>2680</v>
      </c>
      <c r="D287" s="234" t="s">
        <v>2671</v>
      </c>
      <c r="E287" s="234" t="s">
        <v>2681</v>
      </c>
      <c r="F287" s="234">
        <v>117.0</v>
      </c>
      <c r="G287" s="234">
        <v>0.0</v>
      </c>
      <c r="H287" s="234" t="s">
        <v>2673</v>
      </c>
      <c r="I287" s="234">
        <v>1.0</v>
      </c>
      <c r="K287" s="234">
        <v>11.0</v>
      </c>
      <c r="N287" s="234" t="s">
        <v>2679</v>
      </c>
      <c r="O287" s="234">
        <v>0.0</v>
      </c>
      <c r="P287" s="234" t="s">
        <v>1724</v>
      </c>
      <c r="R287" s="234" t="s">
        <v>1743</v>
      </c>
    </row>
    <row r="288">
      <c r="A288" s="234" t="s">
        <v>2682</v>
      </c>
      <c r="B288" s="234" t="s">
        <v>2683</v>
      </c>
      <c r="C288" s="234" t="s">
        <v>2684</v>
      </c>
      <c r="D288" s="234" t="s">
        <v>2671</v>
      </c>
      <c r="E288" s="234" t="s">
        <v>2685</v>
      </c>
      <c r="F288" s="234">
        <v>117.0</v>
      </c>
      <c r="G288" s="234">
        <v>0.0</v>
      </c>
      <c r="H288" s="234" t="s">
        <v>2673</v>
      </c>
      <c r="I288" s="234">
        <v>1.0</v>
      </c>
      <c r="K288" s="234">
        <v>11.0</v>
      </c>
      <c r="N288" s="234" t="s">
        <v>2683</v>
      </c>
      <c r="O288" s="234">
        <v>0.0</v>
      </c>
      <c r="P288" s="234" t="s">
        <v>1724</v>
      </c>
      <c r="R288" s="234" t="s">
        <v>1743</v>
      </c>
    </row>
    <row r="289">
      <c r="A289" s="234" t="s">
        <v>2686</v>
      </c>
      <c r="B289" s="234" t="s">
        <v>2687</v>
      </c>
      <c r="C289" s="234" t="s">
        <v>2688</v>
      </c>
      <c r="D289" s="234" t="s">
        <v>2671</v>
      </c>
      <c r="E289" s="234" t="s">
        <v>2689</v>
      </c>
      <c r="F289" s="234">
        <v>117.0</v>
      </c>
      <c r="G289" s="234">
        <v>0.0</v>
      </c>
      <c r="H289" s="234" t="s">
        <v>2673</v>
      </c>
      <c r="I289" s="234">
        <v>1.0</v>
      </c>
      <c r="K289" s="234">
        <v>11.0</v>
      </c>
      <c r="N289" s="234" t="s">
        <v>2687</v>
      </c>
      <c r="O289" s="234">
        <v>0.0</v>
      </c>
      <c r="P289" s="234" t="s">
        <v>1724</v>
      </c>
      <c r="R289" s="234" t="s">
        <v>1743</v>
      </c>
    </row>
    <row r="290">
      <c r="A290" s="234" t="s">
        <v>2690</v>
      </c>
      <c r="B290" s="234" t="s">
        <v>2691</v>
      </c>
      <c r="C290" s="234" t="s">
        <v>2692</v>
      </c>
      <c r="D290" s="234" t="s">
        <v>2671</v>
      </c>
      <c r="E290" s="234" t="s">
        <v>2693</v>
      </c>
      <c r="F290" s="234">
        <v>117.0</v>
      </c>
      <c r="G290" s="234">
        <v>0.0</v>
      </c>
      <c r="H290" s="234" t="s">
        <v>2673</v>
      </c>
      <c r="I290" s="234">
        <v>1.0</v>
      </c>
      <c r="K290" s="234">
        <v>11.0</v>
      </c>
      <c r="N290" s="234" t="s">
        <v>2691</v>
      </c>
      <c r="O290" s="234">
        <v>0.0</v>
      </c>
      <c r="P290" s="234" t="s">
        <v>1724</v>
      </c>
      <c r="R290" s="234" t="s">
        <v>1743</v>
      </c>
    </row>
    <row r="291">
      <c r="A291" s="234" t="s">
        <v>2694</v>
      </c>
      <c r="B291" s="234" t="s">
        <v>2695</v>
      </c>
      <c r="C291" s="234" t="s">
        <v>2696</v>
      </c>
      <c r="D291" s="234" t="s">
        <v>2671</v>
      </c>
      <c r="E291" s="234" t="s">
        <v>2697</v>
      </c>
      <c r="F291" s="234">
        <v>117.0</v>
      </c>
      <c r="G291" s="234">
        <v>0.0</v>
      </c>
      <c r="H291" s="234" t="s">
        <v>2673</v>
      </c>
      <c r="I291" s="234">
        <v>1.0</v>
      </c>
      <c r="K291" s="234">
        <v>11.0</v>
      </c>
      <c r="N291" s="234" t="s">
        <v>2695</v>
      </c>
      <c r="O291" s="234">
        <v>0.0</v>
      </c>
      <c r="P291" s="234" t="s">
        <v>1724</v>
      </c>
      <c r="R291" s="234" t="s">
        <v>1743</v>
      </c>
    </row>
    <row r="292">
      <c r="A292" s="234" t="s">
        <v>2698</v>
      </c>
      <c r="B292" s="234" t="s">
        <v>2699</v>
      </c>
      <c r="C292" s="234" t="s">
        <v>2700</v>
      </c>
      <c r="E292" s="234" t="s">
        <v>2701</v>
      </c>
      <c r="F292" s="234">
        <v>161.0</v>
      </c>
      <c r="G292" s="234">
        <v>0.0</v>
      </c>
      <c r="H292" s="234" t="s">
        <v>2702</v>
      </c>
      <c r="I292" s="234">
        <v>1.0</v>
      </c>
      <c r="K292" s="234">
        <v>11.0</v>
      </c>
      <c r="N292" s="234" t="s">
        <v>2699</v>
      </c>
      <c r="O292" s="234">
        <v>0.0</v>
      </c>
      <c r="P292" s="234" t="s">
        <v>1724</v>
      </c>
      <c r="R292" s="234" t="s">
        <v>1743</v>
      </c>
    </row>
    <row r="293">
      <c r="A293" s="234" t="s">
        <v>2703</v>
      </c>
      <c r="B293" s="234" t="s">
        <v>2704</v>
      </c>
      <c r="C293" s="234" t="s">
        <v>2705</v>
      </c>
      <c r="E293" s="234" t="s">
        <v>2706</v>
      </c>
      <c r="F293" s="234">
        <v>161.0</v>
      </c>
      <c r="G293" s="234">
        <v>0.0</v>
      </c>
      <c r="H293" s="234" t="s">
        <v>2702</v>
      </c>
      <c r="I293" s="234">
        <v>1.0</v>
      </c>
      <c r="K293" s="234">
        <v>11.0</v>
      </c>
      <c r="N293" s="234" t="s">
        <v>2704</v>
      </c>
      <c r="O293" s="234">
        <v>0.0</v>
      </c>
      <c r="P293" s="234" t="s">
        <v>1724</v>
      </c>
      <c r="R293" s="234" t="s">
        <v>1743</v>
      </c>
    </row>
    <row r="294">
      <c r="A294" s="234" t="s">
        <v>2707</v>
      </c>
      <c r="B294" s="234" t="s">
        <v>2708</v>
      </c>
      <c r="C294" s="234" t="s">
        <v>2709</v>
      </c>
      <c r="D294" s="234" t="s">
        <v>2710</v>
      </c>
      <c r="E294" s="234" t="s">
        <v>2711</v>
      </c>
      <c r="F294" s="234">
        <v>102.0</v>
      </c>
      <c r="G294" s="234">
        <v>0.0</v>
      </c>
      <c r="H294" s="234" t="s">
        <v>2673</v>
      </c>
      <c r="I294" s="234">
        <v>1.0</v>
      </c>
      <c r="K294" s="234">
        <v>11.0</v>
      </c>
      <c r="N294" s="234" t="s">
        <v>2708</v>
      </c>
      <c r="O294" s="234">
        <v>0.0</v>
      </c>
      <c r="P294" s="234" t="s">
        <v>1724</v>
      </c>
      <c r="R294" s="234" t="s">
        <v>1743</v>
      </c>
    </row>
    <row r="295">
      <c r="A295" s="234" t="s">
        <v>2712</v>
      </c>
      <c r="B295" s="234" t="s">
        <v>2713</v>
      </c>
      <c r="C295" s="234" t="s">
        <v>2714</v>
      </c>
      <c r="D295" s="234" t="s">
        <v>2710</v>
      </c>
      <c r="E295" s="234" t="s">
        <v>2715</v>
      </c>
      <c r="F295" s="234">
        <v>102.0</v>
      </c>
      <c r="G295" s="234">
        <v>0.0</v>
      </c>
      <c r="H295" s="234" t="s">
        <v>2673</v>
      </c>
      <c r="I295" s="234">
        <v>1.0</v>
      </c>
      <c r="K295" s="234">
        <v>11.0</v>
      </c>
      <c r="N295" s="234" t="s">
        <v>2713</v>
      </c>
      <c r="O295" s="234">
        <v>0.0</v>
      </c>
      <c r="P295" s="234" t="s">
        <v>1724</v>
      </c>
      <c r="R295" s="234" t="s">
        <v>1743</v>
      </c>
    </row>
    <row r="296">
      <c r="A296" s="234" t="s">
        <v>2716</v>
      </c>
      <c r="B296" s="234" t="s">
        <v>2717</v>
      </c>
      <c r="C296" s="234" t="s">
        <v>2718</v>
      </c>
      <c r="D296" s="234" t="s">
        <v>2710</v>
      </c>
      <c r="E296" s="234" t="s">
        <v>2719</v>
      </c>
      <c r="F296" s="234">
        <v>102.0</v>
      </c>
      <c r="G296" s="234">
        <v>0.0</v>
      </c>
      <c r="H296" s="234" t="s">
        <v>2673</v>
      </c>
      <c r="I296" s="234">
        <v>1.0</v>
      </c>
      <c r="K296" s="234">
        <v>11.0</v>
      </c>
      <c r="N296" s="234" t="s">
        <v>2717</v>
      </c>
      <c r="O296" s="234">
        <v>0.0</v>
      </c>
      <c r="P296" s="234" t="s">
        <v>1724</v>
      </c>
      <c r="R296" s="234" t="s">
        <v>1743</v>
      </c>
    </row>
    <row r="297">
      <c r="A297" s="234" t="s">
        <v>2720</v>
      </c>
      <c r="B297" s="234" t="s">
        <v>2721</v>
      </c>
      <c r="C297" s="234" t="s">
        <v>2722</v>
      </c>
      <c r="D297" s="234" t="s">
        <v>2710</v>
      </c>
      <c r="E297" s="234" t="s">
        <v>2723</v>
      </c>
      <c r="F297" s="234">
        <v>102.0</v>
      </c>
      <c r="G297" s="234">
        <v>0.0</v>
      </c>
      <c r="H297" s="234" t="s">
        <v>2673</v>
      </c>
      <c r="I297" s="234">
        <v>1.0</v>
      </c>
      <c r="K297" s="234">
        <v>11.0</v>
      </c>
      <c r="N297" s="234" t="s">
        <v>2721</v>
      </c>
      <c r="O297" s="234">
        <v>0.0</v>
      </c>
      <c r="P297" s="234" t="s">
        <v>1724</v>
      </c>
      <c r="R297" s="234" t="s">
        <v>1743</v>
      </c>
    </row>
    <row r="298">
      <c r="A298" s="234" t="s">
        <v>2724</v>
      </c>
      <c r="B298" s="234" t="s">
        <v>2725</v>
      </c>
      <c r="C298" s="234" t="s">
        <v>2726</v>
      </c>
      <c r="D298" s="234" t="s">
        <v>2710</v>
      </c>
      <c r="E298" s="234" t="s">
        <v>2727</v>
      </c>
      <c r="F298" s="234">
        <v>102.0</v>
      </c>
      <c r="G298" s="234">
        <v>0.0</v>
      </c>
      <c r="H298" s="234" t="s">
        <v>2673</v>
      </c>
      <c r="I298" s="234">
        <v>1.0</v>
      </c>
      <c r="K298" s="234">
        <v>11.0</v>
      </c>
      <c r="N298" s="234" t="s">
        <v>2725</v>
      </c>
      <c r="O298" s="234">
        <v>0.0</v>
      </c>
      <c r="P298" s="234" t="s">
        <v>1724</v>
      </c>
      <c r="R298" s="234" t="s">
        <v>1743</v>
      </c>
    </row>
    <row r="299">
      <c r="A299" s="234" t="s">
        <v>2728</v>
      </c>
      <c r="B299" s="234" t="s">
        <v>1445</v>
      </c>
      <c r="C299" s="234" t="s">
        <v>1446</v>
      </c>
      <c r="D299" s="234" t="s">
        <v>2710</v>
      </c>
      <c r="E299" s="234" t="s">
        <v>2729</v>
      </c>
      <c r="F299" s="234">
        <v>102.0</v>
      </c>
      <c r="G299" s="234">
        <v>0.0</v>
      </c>
      <c r="H299" s="234" t="s">
        <v>2673</v>
      </c>
      <c r="I299" s="234">
        <v>1.0</v>
      </c>
      <c r="K299" s="234">
        <v>11.0</v>
      </c>
      <c r="N299" s="234" t="s">
        <v>1445</v>
      </c>
      <c r="O299" s="234">
        <v>0.0</v>
      </c>
      <c r="P299" s="234" t="s">
        <v>1724</v>
      </c>
      <c r="R299" s="234" t="s">
        <v>1743</v>
      </c>
    </row>
    <row r="300">
      <c r="A300" s="234" t="s">
        <v>2730</v>
      </c>
      <c r="B300" s="234" t="s">
        <v>2731</v>
      </c>
      <c r="C300" s="234" t="s">
        <v>2732</v>
      </c>
      <c r="E300" s="234" t="s">
        <v>2733</v>
      </c>
      <c r="F300" s="234">
        <v>128.0</v>
      </c>
      <c r="G300" s="234">
        <v>0.0</v>
      </c>
      <c r="H300" s="234" t="s">
        <v>2734</v>
      </c>
      <c r="I300" s="234">
        <v>1.0</v>
      </c>
      <c r="K300" s="234">
        <v>11.0</v>
      </c>
      <c r="N300" s="234" t="s">
        <v>2731</v>
      </c>
      <c r="O300" s="234">
        <v>0.0</v>
      </c>
      <c r="P300" s="234" t="s">
        <v>1724</v>
      </c>
      <c r="R300" s="234" t="s">
        <v>1743</v>
      </c>
    </row>
    <row r="301">
      <c r="A301" s="234" t="s">
        <v>2735</v>
      </c>
      <c r="B301" s="234" t="s">
        <v>2736</v>
      </c>
      <c r="C301" s="234" t="s">
        <v>2737</v>
      </c>
      <c r="E301" s="234" t="s">
        <v>2738</v>
      </c>
      <c r="F301" s="234">
        <v>128.0</v>
      </c>
      <c r="G301" s="234">
        <v>0.0</v>
      </c>
      <c r="H301" s="234" t="s">
        <v>2734</v>
      </c>
      <c r="I301" s="234">
        <v>1.0</v>
      </c>
      <c r="K301" s="234">
        <v>11.0</v>
      </c>
      <c r="N301" s="234" t="s">
        <v>2736</v>
      </c>
      <c r="O301" s="234">
        <v>0.0</v>
      </c>
      <c r="P301" s="234" t="s">
        <v>1724</v>
      </c>
      <c r="R301" s="234" t="s">
        <v>1743</v>
      </c>
    </row>
    <row r="302">
      <c r="A302" s="234" t="s">
        <v>2739</v>
      </c>
      <c r="B302" s="234" t="s">
        <v>2740</v>
      </c>
      <c r="C302" s="234" t="s">
        <v>2741</v>
      </c>
      <c r="E302" s="234" t="s">
        <v>2742</v>
      </c>
      <c r="F302" s="234">
        <v>128.0</v>
      </c>
      <c r="G302" s="234">
        <v>0.0</v>
      </c>
      <c r="H302" s="234" t="s">
        <v>2734</v>
      </c>
      <c r="I302" s="234">
        <v>1.0</v>
      </c>
      <c r="K302" s="234">
        <v>11.0</v>
      </c>
      <c r="N302" s="234" t="s">
        <v>2740</v>
      </c>
      <c r="O302" s="234">
        <v>0.0</v>
      </c>
      <c r="P302" s="234" t="s">
        <v>1724</v>
      </c>
      <c r="R302" s="234" t="s">
        <v>1743</v>
      </c>
    </row>
    <row r="303">
      <c r="A303" s="234" t="s">
        <v>2743</v>
      </c>
      <c r="B303" s="234" t="s">
        <v>2744</v>
      </c>
      <c r="C303" s="234" t="s">
        <v>2745</v>
      </c>
      <c r="E303" s="234" t="s">
        <v>2746</v>
      </c>
      <c r="F303" s="234">
        <v>128.0</v>
      </c>
      <c r="G303" s="234">
        <v>0.0</v>
      </c>
      <c r="H303" s="234" t="s">
        <v>2734</v>
      </c>
      <c r="I303" s="234">
        <v>1.0</v>
      </c>
      <c r="K303" s="234">
        <v>11.0</v>
      </c>
      <c r="N303" s="234" t="s">
        <v>2744</v>
      </c>
      <c r="O303" s="234">
        <v>0.0</v>
      </c>
      <c r="P303" s="234" t="s">
        <v>1724</v>
      </c>
      <c r="R303" s="234" t="s">
        <v>1743</v>
      </c>
    </row>
    <row r="304">
      <c r="A304" s="234" t="s">
        <v>2747</v>
      </c>
      <c r="B304" s="234" t="s">
        <v>2748</v>
      </c>
      <c r="C304" s="234" t="s">
        <v>2749</v>
      </c>
      <c r="E304" s="234" t="s">
        <v>2750</v>
      </c>
      <c r="F304" s="234">
        <v>128.0</v>
      </c>
      <c r="G304" s="234">
        <v>0.0</v>
      </c>
      <c r="H304" s="234" t="s">
        <v>2734</v>
      </c>
      <c r="I304" s="234">
        <v>1.0</v>
      </c>
      <c r="K304" s="234">
        <v>11.0</v>
      </c>
      <c r="N304" s="234" t="s">
        <v>2748</v>
      </c>
      <c r="O304" s="234">
        <v>0.0</v>
      </c>
      <c r="P304" s="234" t="s">
        <v>1724</v>
      </c>
      <c r="R304" s="234" t="s">
        <v>1743</v>
      </c>
    </row>
    <row r="305">
      <c r="A305" s="234" t="s">
        <v>2751</v>
      </c>
      <c r="B305" s="234" t="s">
        <v>2752</v>
      </c>
      <c r="C305" s="234" t="s">
        <v>2753</v>
      </c>
      <c r="E305" s="234" t="s">
        <v>2754</v>
      </c>
      <c r="F305" s="234">
        <v>128.0</v>
      </c>
      <c r="G305" s="234">
        <v>0.0</v>
      </c>
      <c r="H305" s="234" t="s">
        <v>2734</v>
      </c>
      <c r="I305" s="234">
        <v>1.0</v>
      </c>
      <c r="K305" s="234">
        <v>11.0</v>
      </c>
      <c r="N305" s="234" t="s">
        <v>2752</v>
      </c>
      <c r="O305" s="234">
        <v>0.0</v>
      </c>
      <c r="P305" s="234" t="s">
        <v>1724</v>
      </c>
      <c r="R305" s="234" t="s">
        <v>1743</v>
      </c>
    </row>
    <row r="306">
      <c r="A306" s="234" t="s">
        <v>2755</v>
      </c>
      <c r="B306" s="234" t="s">
        <v>2756</v>
      </c>
      <c r="C306" s="234" t="s">
        <v>2757</v>
      </c>
      <c r="D306" s="234" t="s">
        <v>2758</v>
      </c>
      <c r="E306" s="234" t="s">
        <v>2759</v>
      </c>
      <c r="F306" s="234">
        <v>106.0</v>
      </c>
      <c r="G306" s="234">
        <v>0.0</v>
      </c>
      <c r="H306" s="234" t="s">
        <v>2673</v>
      </c>
      <c r="I306" s="234">
        <v>1.0</v>
      </c>
      <c r="K306" s="234">
        <v>11.0</v>
      </c>
      <c r="N306" s="234" t="s">
        <v>2756</v>
      </c>
      <c r="O306" s="234">
        <v>0.0</v>
      </c>
      <c r="P306" s="234" t="s">
        <v>1724</v>
      </c>
      <c r="R306" s="234" t="s">
        <v>1743</v>
      </c>
    </row>
    <row r="307">
      <c r="A307" s="234" t="s">
        <v>2760</v>
      </c>
      <c r="B307" s="234" t="s">
        <v>2761</v>
      </c>
      <c r="C307" s="234" t="s">
        <v>2762</v>
      </c>
      <c r="D307" s="234" t="s">
        <v>2758</v>
      </c>
      <c r="E307" s="234" t="s">
        <v>2763</v>
      </c>
      <c r="F307" s="234">
        <v>106.0</v>
      </c>
      <c r="G307" s="234">
        <v>0.0</v>
      </c>
      <c r="H307" s="234" t="s">
        <v>2673</v>
      </c>
      <c r="I307" s="234">
        <v>1.0</v>
      </c>
      <c r="K307" s="234">
        <v>11.0</v>
      </c>
      <c r="N307" s="234" t="s">
        <v>2761</v>
      </c>
      <c r="O307" s="234">
        <v>0.0</v>
      </c>
      <c r="P307" s="234" t="s">
        <v>1724</v>
      </c>
      <c r="R307" s="234" t="s">
        <v>1743</v>
      </c>
    </row>
    <row r="308">
      <c r="A308" s="234" t="s">
        <v>2764</v>
      </c>
      <c r="B308" s="234" t="s">
        <v>2765</v>
      </c>
      <c r="C308" s="234" t="s">
        <v>2766</v>
      </c>
      <c r="D308" s="234" t="s">
        <v>2758</v>
      </c>
      <c r="E308" s="234" t="s">
        <v>2767</v>
      </c>
      <c r="F308" s="234">
        <v>106.0</v>
      </c>
      <c r="G308" s="234">
        <v>0.0</v>
      </c>
      <c r="H308" s="234" t="s">
        <v>2673</v>
      </c>
      <c r="I308" s="234">
        <v>1.0</v>
      </c>
      <c r="K308" s="234">
        <v>11.0</v>
      </c>
      <c r="N308" s="234" t="s">
        <v>2765</v>
      </c>
      <c r="O308" s="234">
        <v>0.0</v>
      </c>
      <c r="P308" s="234" t="s">
        <v>1724</v>
      </c>
      <c r="R308" s="234" t="s">
        <v>1743</v>
      </c>
    </row>
    <row r="309">
      <c r="A309" s="234" t="s">
        <v>2768</v>
      </c>
      <c r="B309" s="234" t="s">
        <v>2769</v>
      </c>
      <c r="C309" s="234" t="s">
        <v>2770</v>
      </c>
      <c r="D309" s="234" t="s">
        <v>2758</v>
      </c>
      <c r="E309" s="234" t="s">
        <v>2771</v>
      </c>
      <c r="F309" s="234">
        <v>106.0</v>
      </c>
      <c r="G309" s="234">
        <v>0.0</v>
      </c>
      <c r="H309" s="234" t="s">
        <v>2673</v>
      </c>
      <c r="I309" s="234">
        <v>1.0</v>
      </c>
      <c r="K309" s="234">
        <v>11.0</v>
      </c>
      <c r="N309" s="234" t="s">
        <v>2769</v>
      </c>
      <c r="O309" s="234">
        <v>0.0</v>
      </c>
      <c r="P309" s="234" t="s">
        <v>1724</v>
      </c>
      <c r="R309" s="234" t="s">
        <v>1743</v>
      </c>
    </row>
    <row r="310">
      <c r="A310" s="234" t="s">
        <v>2772</v>
      </c>
      <c r="B310" s="234" t="s">
        <v>2773</v>
      </c>
      <c r="C310" s="234" t="s">
        <v>2774</v>
      </c>
      <c r="D310" s="234" t="s">
        <v>2758</v>
      </c>
      <c r="E310" s="234" t="s">
        <v>2775</v>
      </c>
      <c r="F310" s="234">
        <v>106.0</v>
      </c>
      <c r="G310" s="234">
        <v>0.0</v>
      </c>
      <c r="H310" s="234" t="s">
        <v>2673</v>
      </c>
      <c r="I310" s="234">
        <v>1.0</v>
      </c>
      <c r="K310" s="234">
        <v>11.0</v>
      </c>
      <c r="N310" s="234" t="s">
        <v>2773</v>
      </c>
      <c r="O310" s="234">
        <v>0.0</v>
      </c>
      <c r="P310" s="234" t="s">
        <v>1724</v>
      </c>
      <c r="R310" s="234" t="s">
        <v>1743</v>
      </c>
    </row>
    <row r="311">
      <c r="A311" s="234" t="s">
        <v>2776</v>
      </c>
      <c r="B311" s="234" t="s">
        <v>1393</v>
      </c>
      <c r="C311" s="234" t="s">
        <v>1394</v>
      </c>
      <c r="D311" s="234" t="s">
        <v>2758</v>
      </c>
      <c r="E311" s="234" t="s">
        <v>2777</v>
      </c>
      <c r="F311" s="234">
        <v>106.0</v>
      </c>
      <c r="G311" s="234">
        <v>0.0</v>
      </c>
      <c r="H311" s="234" t="s">
        <v>2673</v>
      </c>
      <c r="I311" s="234">
        <v>1.0</v>
      </c>
      <c r="K311" s="234">
        <v>11.0</v>
      </c>
      <c r="N311" s="234" t="s">
        <v>1393</v>
      </c>
      <c r="O311" s="234">
        <v>0.0</v>
      </c>
      <c r="P311" s="234" t="s">
        <v>1724</v>
      </c>
      <c r="R311" s="234" t="s">
        <v>1743</v>
      </c>
    </row>
    <row r="312">
      <c r="A312" s="234" t="s">
        <v>2778</v>
      </c>
      <c r="B312" s="234" t="s">
        <v>2779</v>
      </c>
      <c r="C312" s="234" t="s">
        <v>2780</v>
      </c>
      <c r="D312" s="234" t="s">
        <v>2781</v>
      </c>
      <c r="E312" s="234" t="s">
        <v>2782</v>
      </c>
      <c r="F312" s="234">
        <v>166.0</v>
      </c>
      <c r="G312" s="234">
        <v>0.0</v>
      </c>
      <c r="H312" s="234" t="s">
        <v>2702</v>
      </c>
      <c r="I312" s="234">
        <v>1.0</v>
      </c>
      <c r="K312" s="234">
        <v>11.0</v>
      </c>
      <c r="N312" s="234" t="s">
        <v>2779</v>
      </c>
      <c r="O312" s="234">
        <v>0.0</v>
      </c>
      <c r="P312" s="234" t="s">
        <v>1724</v>
      </c>
      <c r="R312" s="234" t="s">
        <v>1743</v>
      </c>
    </row>
    <row r="313">
      <c r="A313" s="234" t="s">
        <v>2783</v>
      </c>
      <c r="B313" s="234" t="s">
        <v>2784</v>
      </c>
      <c r="C313" s="234" t="s">
        <v>2785</v>
      </c>
      <c r="E313" s="234" t="s">
        <v>2786</v>
      </c>
      <c r="F313" s="234">
        <v>177.0</v>
      </c>
      <c r="G313" s="234">
        <v>0.0</v>
      </c>
      <c r="H313" s="234" t="s">
        <v>2787</v>
      </c>
      <c r="I313" s="234">
        <v>1.0</v>
      </c>
      <c r="K313" s="234">
        <v>11.0</v>
      </c>
      <c r="N313" s="234" t="s">
        <v>2784</v>
      </c>
      <c r="O313" s="234">
        <v>0.0</v>
      </c>
      <c r="P313" s="234" t="s">
        <v>1724</v>
      </c>
      <c r="R313" s="234" t="s">
        <v>1743</v>
      </c>
    </row>
    <row r="314">
      <c r="A314" s="234" t="s">
        <v>2788</v>
      </c>
      <c r="B314" s="234" t="s">
        <v>2789</v>
      </c>
      <c r="C314" s="234" t="s">
        <v>2790</v>
      </c>
      <c r="E314" s="234" t="s">
        <v>2791</v>
      </c>
      <c r="F314" s="234">
        <v>177.0</v>
      </c>
      <c r="G314" s="234">
        <v>0.0</v>
      </c>
      <c r="H314" s="234" t="s">
        <v>2787</v>
      </c>
      <c r="I314" s="234">
        <v>1.0</v>
      </c>
      <c r="K314" s="234">
        <v>11.0</v>
      </c>
      <c r="N314" s="234" t="s">
        <v>2789</v>
      </c>
      <c r="O314" s="234">
        <v>0.0</v>
      </c>
      <c r="P314" s="234" t="s">
        <v>1724</v>
      </c>
      <c r="R314" s="234" t="s">
        <v>1743</v>
      </c>
    </row>
    <row r="315">
      <c r="A315" s="234" t="s">
        <v>2792</v>
      </c>
      <c r="B315" s="234" t="s">
        <v>711</v>
      </c>
      <c r="C315" s="234" t="s">
        <v>2793</v>
      </c>
      <c r="D315" s="234" t="s">
        <v>2217</v>
      </c>
      <c r="E315" s="234" t="s">
        <v>2794</v>
      </c>
      <c r="F315" s="234">
        <v>67.0</v>
      </c>
      <c r="G315" s="234">
        <v>0.0</v>
      </c>
      <c r="H315" s="234" t="s">
        <v>2266</v>
      </c>
      <c r="I315" s="234">
        <v>1.0</v>
      </c>
      <c r="K315" s="234">
        <v>11.0</v>
      </c>
      <c r="N315" s="234" t="s">
        <v>711</v>
      </c>
      <c r="O315" s="234">
        <v>0.0</v>
      </c>
      <c r="P315" s="234" t="s">
        <v>1724</v>
      </c>
      <c r="R315" s="234" t="s">
        <v>1743</v>
      </c>
    </row>
    <row r="316">
      <c r="A316" s="234" t="s">
        <v>2795</v>
      </c>
      <c r="B316" s="234" t="s">
        <v>2796</v>
      </c>
      <c r="C316" s="234" t="s">
        <v>2797</v>
      </c>
      <c r="D316" s="234" t="s">
        <v>2264</v>
      </c>
      <c r="E316" s="234" t="s">
        <v>2798</v>
      </c>
      <c r="F316" s="234">
        <v>65.0</v>
      </c>
      <c r="G316" s="234">
        <v>0.0</v>
      </c>
      <c r="H316" s="234" t="s">
        <v>2799</v>
      </c>
      <c r="I316" s="234">
        <v>1.0</v>
      </c>
      <c r="K316" s="234">
        <v>11.0</v>
      </c>
      <c r="N316" s="234" t="s">
        <v>2796</v>
      </c>
      <c r="O316" s="234">
        <v>0.0</v>
      </c>
      <c r="P316" s="234" t="s">
        <v>1724</v>
      </c>
      <c r="R316" s="234" t="s">
        <v>1743</v>
      </c>
    </row>
    <row r="317">
      <c r="A317" s="234" t="s">
        <v>2800</v>
      </c>
      <c r="B317" s="234" t="s">
        <v>2801</v>
      </c>
      <c r="C317" s="234" t="s">
        <v>2802</v>
      </c>
      <c r="D317" s="234" t="s">
        <v>2264</v>
      </c>
      <c r="E317" s="234" t="s">
        <v>2803</v>
      </c>
      <c r="F317" s="234">
        <v>65.0</v>
      </c>
      <c r="G317" s="234">
        <v>0.0</v>
      </c>
      <c r="H317" s="234" t="s">
        <v>2799</v>
      </c>
      <c r="I317" s="234">
        <v>1.0</v>
      </c>
      <c r="K317" s="234">
        <v>11.0</v>
      </c>
      <c r="N317" s="234" t="s">
        <v>2801</v>
      </c>
      <c r="O317" s="234">
        <v>0.0</v>
      </c>
      <c r="P317" s="234" t="s">
        <v>1724</v>
      </c>
      <c r="R317" s="234" t="s">
        <v>1743</v>
      </c>
    </row>
    <row r="318">
      <c r="A318" s="234" t="s">
        <v>2804</v>
      </c>
      <c r="B318" s="234" t="s">
        <v>2805</v>
      </c>
      <c r="C318" s="234" t="s">
        <v>2806</v>
      </c>
      <c r="D318" s="234" t="s">
        <v>2264</v>
      </c>
      <c r="E318" s="234" t="s">
        <v>2807</v>
      </c>
      <c r="F318" s="234">
        <v>65.0</v>
      </c>
      <c r="G318" s="234">
        <v>0.0</v>
      </c>
      <c r="H318" s="234" t="s">
        <v>2799</v>
      </c>
      <c r="I318" s="234">
        <v>1.0</v>
      </c>
      <c r="K318" s="234">
        <v>11.0</v>
      </c>
      <c r="N318" s="234" t="s">
        <v>2805</v>
      </c>
      <c r="O318" s="234">
        <v>0.0</v>
      </c>
      <c r="P318" s="234" t="s">
        <v>1724</v>
      </c>
      <c r="R318" s="234" t="s">
        <v>1743</v>
      </c>
    </row>
    <row r="319">
      <c r="A319" s="234" t="s">
        <v>2808</v>
      </c>
      <c r="B319" s="234" t="s">
        <v>2809</v>
      </c>
      <c r="C319" s="234" t="s">
        <v>2810</v>
      </c>
      <c r="D319" s="234" t="s">
        <v>2264</v>
      </c>
      <c r="E319" s="234" t="s">
        <v>2811</v>
      </c>
      <c r="F319" s="234">
        <v>65.0</v>
      </c>
      <c r="G319" s="234">
        <v>0.0</v>
      </c>
      <c r="H319" s="234" t="s">
        <v>2799</v>
      </c>
      <c r="I319" s="234">
        <v>1.0</v>
      </c>
      <c r="K319" s="234">
        <v>11.0</v>
      </c>
      <c r="N319" s="234" t="s">
        <v>2809</v>
      </c>
      <c r="O319" s="234">
        <v>0.0</v>
      </c>
      <c r="P319" s="234" t="s">
        <v>1724</v>
      </c>
      <c r="R319" s="234" t="s">
        <v>1743</v>
      </c>
    </row>
    <row r="320">
      <c r="A320" s="234" t="s">
        <v>2812</v>
      </c>
      <c r="B320" s="234" t="s">
        <v>2813</v>
      </c>
      <c r="C320" s="234" t="s">
        <v>2814</v>
      </c>
      <c r="D320" s="234" t="s">
        <v>2264</v>
      </c>
      <c r="E320" s="234" t="s">
        <v>2815</v>
      </c>
      <c r="F320" s="234">
        <v>65.0</v>
      </c>
      <c r="G320" s="234">
        <v>0.0</v>
      </c>
      <c r="H320" s="234" t="s">
        <v>2799</v>
      </c>
      <c r="I320" s="234">
        <v>1.0</v>
      </c>
      <c r="K320" s="234">
        <v>11.0</v>
      </c>
      <c r="N320" s="234" t="s">
        <v>2813</v>
      </c>
      <c r="O320" s="234">
        <v>0.0</v>
      </c>
      <c r="P320" s="234" t="s">
        <v>1724</v>
      </c>
      <c r="R320" s="234" t="s">
        <v>1743</v>
      </c>
    </row>
    <row r="321">
      <c r="A321" s="234" t="s">
        <v>2816</v>
      </c>
      <c r="B321" s="234" t="s">
        <v>2817</v>
      </c>
      <c r="C321" s="234" t="s">
        <v>2818</v>
      </c>
      <c r="D321" s="234" t="s">
        <v>2264</v>
      </c>
      <c r="E321" s="234" t="s">
        <v>2819</v>
      </c>
      <c r="F321" s="234">
        <v>65.0</v>
      </c>
      <c r="G321" s="234">
        <v>0.0</v>
      </c>
      <c r="H321" s="234" t="s">
        <v>2799</v>
      </c>
      <c r="I321" s="234">
        <v>1.0</v>
      </c>
      <c r="K321" s="234">
        <v>11.0</v>
      </c>
      <c r="N321" s="234" t="s">
        <v>2817</v>
      </c>
      <c r="O321" s="234">
        <v>0.0</v>
      </c>
      <c r="P321" s="234" t="s">
        <v>1724</v>
      </c>
      <c r="R321" s="234" t="s">
        <v>1743</v>
      </c>
    </row>
    <row r="322">
      <c r="A322" s="234" t="s">
        <v>2820</v>
      </c>
      <c r="B322" s="234" t="s">
        <v>2821</v>
      </c>
      <c r="C322" s="234" t="s">
        <v>2822</v>
      </c>
      <c r="D322" s="234" t="s">
        <v>2264</v>
      </c>
      <c r="E322" s="234" t="s">
        <v>2823</v>
      </c>
      <c r="F322" s="234">
        <v>65.0</v>
      </c>
      <c r="G322" s="234">
        <v>0.0</v>
      </c>
      <c r="H322" s="234" t="s">
        <v>2799</v>
      </c>
      <c r="I322" s="234">
        <v>1.0</v>
      </c>
      <c r="K322" s="234">
        <v>11.0</v>
      </c>
      <c r="N322" s="234" t="s">
        <v>2821</v>
      </c>
      <c r="O322" s="234">
        <v>0.0</v>
      </c>
      <c r="P322" s="234" t="s">
        <v>1724</v>
      </c>
      <c r="R322" s="234" t="s">
        <v>1743</v>
      </c>
    </row>
    <row r="323">
      <c r="A323" s="234" t="s">
        <v>2824</v>
      </c>
      <c r="B323" s="234" t="s">
        <v>2825</v>
      </c>
      <c r="C323" s="234" t="s">
        <v>2826</v>
      </c>
      <c r="D323" s="234" t="s">
        <v>2827</v>
      </c>
      <c r="E323" s="234" t="s">
        <v>2828</v>
      </c>
      <c r="F323" s="234">
        <v>65.0</v>
      </c>
      <c r="G323" s="234">
        <v>0.0</v>
      </c>
      <c r="H323" s="234" t="s">
        <v>2799</v>
      </c>
      <c r="I323" s="234">
        <v>1.0</v>
      </c>
      <c r="K323" s="234">
        <v>11.0</v>
      </c>
      <c r="N323" s="234" t="s">
        <v>2825</v>
      </c>
      <c r="O323" s="234">
        <v>0.0</v>
      </c>
      <c r="P323" s="234" t="s">
        <v>1724</v>
      </c>
      <c r="R323" s="234" t="s">
        <v>1743</v>
      </c>
    </row>
    <row r="324">
      <c r="A324" s="234" t="s">
        <v>2829</v>
      </c>
      <c r="B324" s="234" t="s">
        <v>2830</v>
      </c>
      <c r="C324" s="234" t="s">
        <v>2831</v>
      </c>
      <c r="D324" s="234" t="s">
        <v>2827</v>
      </c>
      <c r="E324" s="234" t="s">
        <v>2832</v>
      </c>
      <c r="F324" s="234">
        <v>65.0</v>
      </c>
      <c r="G324" s="234">
        <v>0.0</v>
      </c>
      <c r="H324" s="234" t="s">
        <v>2799</v>
      </c>
      <c r="I324" s="234">
        <v>1.0</v>
      </c>
      <c r="K324" s="234">
        <v>11.0</v>
      </c>
      <c r="N324" s="234" t="s">
        <v>2830</v>
      </c>
      <c r="O324" s="234">
        <v>0.0</v>
      </c>
      <c r="P324" s="234" t="s">
        <v>1724</v>
      </c>
      <c r="R324" s="234" t="s">
        <v>1743</v>
      </c>
    </row>
    <row r="325">
      <c r="A325" s="234" t="s">
        <v>2833</v>
      </c>
      <c r="B325" s="234" t="s">
        <v>2834</v>
      </c>
      <c r="C325" s="234" t="s">
        <v>2835</v>
      </c>
      <c r="D325" s="234" t="s">
        <v>2827</v>
      </c>
      <c r="E325" s="234" t="s">
        <v>2836</v>
      </c>
      <c r="F325" s="234">
        <v>65.0</v>
      </c>
      <c r="G325" s="234">
        <v>0.0</v>
      </c>
      <c r="H325" s="234" t="s">
        <v>2799</v>
      </c>
      <c r="I325" s="234">
        <v>1.0</v>
      </c>
      <c r="K325" s="234">
        <v>11.0</v>
      </c>
      <c r="N325" s="234" t="s">
        <v>2834</v>
      </c>
      <c r="O325" s="234">
        <v>0.0</v>
      </c>
      <c r="P325" s="234" t="s">
        <v>1724</v>
      </c>
      <c r="R325" s="234" t="s">
        <v>1743</v>
      </c>
    </row>
    <row r="326">
      <c r="A326" s="234" t="s">
        <v>2837</v>
      </c>
      <c r="B326" s="234" t="s">
        <v>2838</v>
      </c>
      <c r="C326" s="234" t="s">
        <v>2839</v>
      </c>
      <c r="D326" s="234" t="s">
        <v>2827</v>
      </c>
      <c r="E326" s="234" t="s">
        <v>2840</v>
      </c>
      <c r="F326" s="234">
        <v>65.0</v>
      </c>
      <c r="G326" s="234">
        <v>0.0</v>
      </c>
      <c r="H326" s="234" t="s">
        <v>2799</v>
      </c>
      <c r="I326" s="234">
        <v>1.0</v>
      </c>
      <c r="K326" s="234">
        <v>11.0</v>
      </c>
      <c r="N326" s="234" t="s">
        <v>2838</v>
      </c>
      <c r="O326" s="234">
        <v>0.0</v>
      </c>
      <c r="P326" s="234" t="s">
        <v>1724</v>
      </c>
      <c r="R326" s="234" t="s">
        <v>1743</v>
      </c>
    </row>
    <row r="327">
      <c r="A327" s="234" t="s">
        <v>2841</v>
      </c>
      <c r="B327" s="234" t="s">
        <v>2842</v>
      </c>
      <c r="C327" s="234" t="s">
        <v>2843</v>
      </c>
      <c r="D327" s="234" t="s">
        <v>2844</v>
      </c>
      <c r="E327" s="234" t="s">
        <v>2845</v>
      </c>
      <c r="F327" s="234">
        <v>70.0</v>
      </c>
      <c r="G327" s="234">
        <v>0.0</v>
      </c>
      <c r="H327" s="234" t="s">
        <v>2799</v>
      </c>
      <c r="I327" s="234">
        <v>1.0</v>
      </c>
      <c r="K327" s="234">
        <v>11.0</v>
      </c>
      <c r="N327" s="234" t="s">
        <v>2842</v>
      </c>
      <c r="O327" s="234">
        <v>0.0</v>
      </c>
      <c r="P327" s="234" t="s">
        <v>1724</v>
      </c>
      <c r="R327" s="234" t="s">
        <v>1743</v>
      </c>
    </row>
    <row r="328">
      <c r="A328" s="234" t="s">
        <v>2846</v>
      </c>
      <c r="B328" s="234" t="s">
        <v>2847</v>
      </c>
      <c r="C328" s="234" t="s">
        <v>2848</v>
      </c>
      <c r="D328" s="234" t="s">
        <v>2844</v>
      </c>
      <c r="E328" s="234" t="s">
        <v>2849</v>
      </c>
      <c r="F328" s="234">
        <v>70.0</v>
      </c>
      <c r="G328" s="234">
        <v>0.0</v>
      </c>
      <c r="H328" s="234" t="s">
        <v>2799</v>
      </c>
      <c r="I328" s="234">
        <v>1.0</v>
      </c>
      <c r="K328" s="234">
        <v>11.0</v>
      </c>
      <c r="N328" s="234" t="s">
        <v>2847</v>
      </c>
      <c r="O328" s="234">
        <v>0.0</v>
      </c>
      <c r="P328" s="234" t="s">
        <v>1724</v>
      </c>
      <c r="R328" s="234" t="s">
        <v>1743</v>
      </c>
    </row>
    <row r="329">
      <c r="A329" s="234" t="s">
        <v>2850</v>
      </c>
      <c r="B329" s="234" t="s">
        <v>2851</v>
      </c>
      <c r="C329" s="234" t="s">
        <v>2852</v>
      </c>
      <c r="D329" s="234" t="s">
        <v>2844</v>
      </c>
      <c r="E329" s="234" t="s">
        <v>2853</v>
      </c>
      <c r="F329" s="234">
        <v>70.0</v>
      </c>
      <c r="G329" s="234">
        <v>0.0</v>
      </c>
      <c r="H329" s="234" t="s">
        <v>2799</v>
      </c>
      <c r="I329" s="234">
        <v>1.0</v>
      </c>
      <c r="K329" s="234">
        <v>11.0</v>
      </c>
      <c r="N329" s="234" t="s">
        <v>2851</v>
      </c>
      <c r="O329" s="234">
        <v>0.0</v>
      </c>
      <c r="P329" s="234" t="s">
        <v>1724</v>
      </c>
      <c r="R329" s="234" t="s">
        <v>1743</v>
      </c>
    </row>
    <row r="330">
      <c r="A330" s="234" t="s">
        <v>2854</v>
      </c>
      <c r="B330" s="234" t="s">
        <v>2855</v>
      </c>
      <c r="C330" s="234" t="s">
        <v>2856</v>
      </c>
      <c r="D330" s="234" t="s">
        <v>2844</v>
      </c>
      <c r="E330" s="234" t="s">
        <v>2857</v>
      </c>
      <c r="F330" s="234">
        <v>70.0</v>
      </c>
      <c r="G330" s="234">
        <v>0.0</v>
      </c>
      <c r="H330" s="234" t="s">
        <v>2799</v>
      </c>
      <c r="I330" s="234">
        <v>1.0</v>
      </c>
      <c r="K330" s="234">
        <v>11.0</v>
      </c>
      <c r="N330" s="234" t="s">
        <v>2855</v>
      </c>
      <c r="O330" s="234">
        <v>0.0</v>
      </c>
      <c r="P330" s="234" t="s">
        <v>1724</v>
      </c>
      <c r="R330" s="234" t="s">
        <v>1743</v>
      </c>
    </row>
    <row r="331">
      <c r="A331" s="234" t="s">
        <v>2858</v>
      </c>
      <c r="B331" s="234" t="s">
        <v>2859</v>
      </c>
      <c r="C331" s="234" t="s">
        <v>2860</v>
      </c>
      <c r="D331" s="234" t="s">
        <v>2844</v>
      </c>
      <c r="E331" s="234" t="s">
        <v>2861</v>
      </c>
      <c r="F331" s="234">
        <v>70.0</v>
      </c>
      <c r="G331" s="234">
        <v>0.0</v>
      </c>
      <c r="H331" s="234" t="s">
        <v>2799</v>
      </c>
      <c r="I331" s="234">
        <v>1.0</v>
      </c>
      <c r="K331" s="234">
        <v>11.0</v>
      </c>
      <c r="N331" s="234" t="s">
        <v>2859</v>
      </c>
      <c r="O331" s="234">
        <v>0.0</v>
      </c>
      <c r="P331" s="234" t="s">
        <v>1724</v>
      </c>
      <c r="R331" s="234" t="s">
        <v>1743</v>
      </c>
    </row>
    <row r="332">
      <c r="A332" s="234" t="s">
        <v>2862</v>
      </c>
      <c r="B332" s="234" t="s">
        <v>2863</v>
      </c>
      <c r="C332" s="234" t="s">
        <v>2864</v>
      </c>
      <c r="D332" s="234" t="s">
        <v>2844</v>
      </c>
      <c r="E332" s="234" t="s">
        <v>2865</v>
      </c>
      <c r="F332" s="234">
        <v>70.0</v>
      </c>
      <c r="G332" s="234">
        <v>0.0</v>
      </c>
      <c r="H332" s="234" t="s">
        <v>2799</v>
      </c>
      <c r="I332" s="234">
        <v>1.0</v>
      </c>
      <c r="K332" s="234">
        <v>11.0</v>
      </c>
      <c r="N332" s="234" t="s">
        <v>2863</v>
      </c>
      <c r="O332" s="234">
        <v>0.0</v>
      </c>
      <c r="P332" s="234" t="s">
        <v>1724</v>
      </c>
      <c r="R332" s="234" t="s">
        <v>1743</v>
      </c>
    </row>
    <row r="333">
      <c r="A333" s="234" t="s">
        <v>2866</v>
      </c>
      <c r="B333" s="234" t="s">
        <v>2867</v>
      </c>
      <c r="C333" s="234" t="s">
        <v>2868</v>
      </c>
      <c r="D333" s="234" t="s">
        <v>2844</v>
      </c>
      <c r="E333" s="234" t="s">
        <v>2869</v>
      </c>
      <c r="F333" s="234">
        <v>70.0</v>
      </c>
      <c r="G333" s="234">
        <v>0.0</v>
      </c>
      <c r="H333" s="234" t="s">
        <v>2799</v>
      </c>
      <c r="I333" s="234">
        <v>1.0</v>
      </c>
      <c r="K333" s="234">
        <v>11.0</v>
      </c>
      <c r="N333" s="234" t="s">
        <v>2867</v>
      </c>
      <c r="O333" s="234">
        <v>0.0</v>
      </c>
      <c r="P333" s="234" t="s">
        <v>1724</v>
      </c>
      <c r="R333" s="234" t="s">
        <v>1743</v>
      </c>
    </row>
    <row r="334">
      <c r="A334" s="234" t="s">
        <v>2870</v>
      </c>
      <c r="B334" s="234" t="s">
        <v>2871</v>
      </c>
      <c r="C334" s="234" t="s">
        <v>2872</v>
      </c>
      <c r="D334" s="234" t="s">
        <v>2844</v>
      </c>
      <c r="E334" s="234" t="s">
        <v>2873</v>
      </c>
      <c r="F334" s="234">
        <v>70.0</v>
      </c>
      <c r="G334" s="234">
        <v>0.0</v>
      </c>
      <c r="H334" s="234" t="s">
        <v>2799</v>
      </c>
      <c r="I334" s="234">
        <v>1.0</v>
      </c>
      <c r="K334" s="234">
        <v>11.0</v>
      </c>
      <c r="N334" s="234" t="s">
        <v>2871</v>
      </c>
      <c r="O334" s="234">
        <v>0.0</v>
      </c>
      <c r="P334" s="234" t="s">
        <v>1724</v>
      </c>
      <c r="R334" s="234" t="s">
        <v>1743</v>
      </c>
    </row>
    <row r="335">
      <c r="A335" s="234" t="s">
        <v>2874</v>
      </c>
      <c r="B335" s="234" t="s">
        <v>2875</v>
      </c>
      <c r="C335" s="234" t="s">
        <v>2876</v>
      </c>
      <c r="D335" s="234" t="s">
        <v>2844</v>
      </c>
      <c r="E335" s="234" t="s">
        <v>2877</v>
      </c>
      <c r="F335" s="234">
        <v>70.0</v>
      </c>
      <c r="G335" s="234">
        <v>0.0</v>
      </c>
      <c r="H335" s="234" t="s">
        <v>2799</v>
      </c>
      <c r="I335" s="234">
        <v>1.0</v>
      </c>
      <c r="K335" s="234">
        <v>11.0</v>
      </c>
      <c r="N335" s="234" t="s">
        <v>2875</v>
      </c>
      <c r="O335" s="234">
        <v>0.0</v>
      </c>
      <c r="P335" s="234" t="s">
        <v>1724</v>
      </c>
      <c r="R335" s="234" t="s">
        <v>1743</v>
      </c>
    </row>
    <row r="336">
      <c r="A336" s="234" t="s">
        <v>2878</v>
      </c>
      <c r="B336" s="234" t="s">
        <v>2879</v>
      </c>
      <c r="C336" s="234" t="s">
        <v>2880</v>
      </c>
      <c r="D336" s="234" t="s">
        <v>2881</v>
      </c>
      <c r="E336" s="234" t="s">
        <v>2882</v>
      </c>
      <c r="F336" s="234">
        <v>105.0</v>
      </c>
      <c r="G336" s="234">
        <v>0.0</v>
      </c>
      <c r="H336" s="234" t="s">
        <v>2199</v>
      </c>
      <c r="I336" s="234">
        <v>1.0</v>
      </c>
      <c r="K336" s="234">
        <v>11.0</v>
      </c>
      <c r="N336" s="234" t="s">
        <v>2879</v>
      </c>
      <c r="O336" s="234">
        <v>0.0</v>
      </c>
      <c r="P336" s="234" t="s">
        <v>1724</v>
      </c>
      <c r="R336" s="234" t="s">
        <v>1743</v>
      </c>
    </row>
    <row r="337">
      <c r="A337" s="234" t="s">
        <v>2883</v>
      </c>
      <c r="B337" s="234" t="s">
        <v>2884</v>
      </c>
      <c r="C337" s="234" t="s">
        <v>2885</v>
      </c>
      <c r="D337" s="234" t="s">
        <v>2881</v>
      </c>
      <c r="E337" s="234" t="s">
        <v>2886</v>
      </c>
      <c r="F337" s="234">
        <v>105.0</v>
      </c>
      <c r="G337" s="234">
        <v>0.0</v>
      </c>
      <c r="H337" s="234" t="s">
        <v>2199</v>
      </c>
      <c r="I337" s="234">
        <v>1.0</v>
      </c>
      <c r="K337" s="234">
        <v>11.0</v>
      </c>
      <c r="N337" s="234" t="s">
        <v>2884</v>
      </c>
      <c r="O337" s="234">
        <v>0.0</v>
      </c>
      <c r="P337" s="234" t="s">
        <v>1724</v>
      </c>
      <c r="R337" s="234" t="s">
        <v>1743</v>
      </c>
    </row>
    <row r="338">
      <c r="A338" s="234" t="s">
        <v>2887</v>
      </c>
      <c r="B338" s="234" t="s">
        <v>2888</v>
      </c>
      <c r="C338" s="234" t="s">
        <v>2889</v>
      </c>
      <c r="D338" s="234" t="s">
        <v>2881</v>
      </c>
      <c r="E338" s="234" t="s">
        <v>2890</v>
      </c>
      <c r="F338" s="234">
        <v>105.0</v>
      </c>
      <c r="G338" s="234">
        <v>0.0</v>
      </c>
      <c r="H338" s="234" t="s">
        <v>2199</v>
      </c>
      <c r="I338" s="234">
        <v>1.0</v>
      </c>
      <c r="K338" s="234">
        <v>11.0</v>
      </c>
      <c r="N338" s="234" t="s">
        <v>2888</v>
      </c>
      <c r="O338" s="234">
        <v>0.0</v>
      </c>
      <c r="P338" s="234" t="s">
        <v>1724</v>
      </c>
      <c r="R338" s="234" t="s">
        <v>1743</v>
      </c>
    </row>
    <row r="339">
      <c r="A339" s="234" t="s">
        <v>2891</v>
      </c>
      <c r="B339" s="234" t="s">
        <v>2892</v>
      </c>
      <c r="C339" s="234" t="s">
        <v>2893</v>
      </c>
      <c r="D339" s="234" t="s">
        <v>2881</v>
      </c>
      <c r="E339" s="234" t="s">
        <v>2894</v>
      </c>
      <c r="F339" s="234">
        <v>105.0</v>
      </c>
      <c r="G339" s="234">
        <v>0.0</v>
      </c>
      <c r="H339" s="234" t="s">
        <v>2199</v>
      </c>
      <c r="I339" s="234">
        <v>1.0</v>
      </c>
      <c r="K339" s="234">
        <v>11.0</v>
      </c>
      <c r="N339" s="234" t="s">
        <v>2892</v>
      </c>
      <c r="O339" s="234">
        <v>0.0</v>
      </c>
      <c r="P339" s="234" t="s">
        <v>1724</v>
      </c>
      <c r="R339" s="234" t="s">
        <v>1743</v>
      </c>
    </row>
    <row r="340">
      <c r="A340" s="234" t="s">
        <v>2895</v>
      </c>
      <c r="B340" s="234" t="s">
        <v>2896</v>
      </c>
      <c r="C340" s="234" t="s">
        <v>2897</v>
      </c>
      <c r="D340" s="234" t="s">
        <v>2881</v>
      </c>
      <c r="E340" s="234" t="s">
        <v>2898</v>
      </c>
      <c r="F340" s="234">
        <v>105.0</v>
      </c>
      <c r="G340" s="234">
        <v>0.0</v>
      </c>
      <c r="H340" s="234" t="s">
        <v>2199</v>
      </c>
      <c r="I340" s="234">
        <v>1.0</v>
      </c>
      <c r="K340" s="234">
        <v>11.0</v>
      </c>
      <c r="N340" s="234" t="s">
        <v>2896</v>
      </c>
      <c r="O340" s="234">
        <v>0.0</v>
      </c>
      <c r="P340" s="234" t="s">
        <v>1724</v>
      </c>
      <c r="R340" s="234" t="s">
        <v>1743</v>
      </c>
    </row>
    <row r="341">
      <c r="A341" s="234" t="s">
        <v>2899</v>
      </c>
      <c r="B341" s="234" t="s">
        <v>2900</v>
      </c>
      <c r="C341" s="234" t="s">
        <v>2901</v>
      </c>
      <c r="D341" s="234" t="s">
        <v>2881</v>
      </c>
      <c r="E341" s="234" t="s">
        <v>2902</v>
      </c>
      <c r="F341" s="234">
        <v>105.0</v>
      </c>
      <c r="G341" s="234">
        <v>0.0</v>
      </c>
      <c r="H341" s="234" t="s">
        <v>2199</v>
      </c>
      <c r="I341" s="234">
        <v>1.0</v>
      </c>
      <c r="K341" s="234">
        <v>11.0</v>
      </c>
      <c r="N341" s="234" t="s">
        <v>2900</v>
      </c>
      <c r="O341" s="234">
        <v>0.0</v>
      </c>
      <c r="P341" s="234" t="s">
        <v>1724</v>
      </c>
      <c r="R341" s="234" t="s">
        <v>1743</v>
      </c>
    </row>
    <row r="342">
      <c r="A342" s="234" t="s">
        <v>2903</v>
      </c>
      <c r="B342" s="234" t="s">
        <v>2904</v>
      </c>
      <c r="C342" s="234" t="s">
        <v>2905</v>
      </c>
      <c r="E342" s="234" t="s">
        <v>2906</v>
      </c>
      <c r="F342" s="234">
        <v>105.0</v>
      </c>
      <c r="G342" s="234">
        <v>0.0</v>
      </c>
      <c r="H342" s="234" t="s">
        <v>2907</v>
      </c>
      <c r="I342" s="234">
        <v>1.0</v>
      </c>
      <c r="K342" s="234">
        <v>500.0</v>
      </c>
      <c r="N342" s="234" t="s">
        <v>2904</v>
      </c>
      <c r="O342" s="234">
        <v>0.0</v>
      </c>
      <c r="P342" s="234" t="s">
        <v>1724</v>
      </c>
      <c r="R342" s="234" t="s">
        <v>1743</v>
      </c>
    </row>
    <row r="343">
      <c r="A343" s="234" t="s">
        <v>2908</v>
      </c>
      <c r="B343" s="234" t="s">
        <v>2909</v>
      </c>
      <c r="C343" s="234" t="s">
        <v>2910</v>
      </c>
      <c r="D343" s="234" t="s">
        <v>2881</v>
      </c>
      <c r="E343" s="234" t="s">
        <v>2911</v>
      </c>
      <c r="F343" s="234">
        <v>105.0</v>
      </c>
      <c r="G343" s="234">
        <v>0.0</v>
      </c>
      <c r="H343" s="234" t="s">
        <v>2199</v>
      </c>
      <c r="I343" s="234">
        <v>1.0</v>
      </c>
      <c r="K343" s="234">
        <v>11.0</v>
      </c>
      <c r="N343" s="234" t="s">
        <v>2909</v>
      </c>
      <c r="O343" s="234">
        <v>0.0</v>
      </c>
      <c r="P343" s="234" t="s">
        <v>1724</v>
      </c>
      <c r="R343" s="234" t="s">
        <v>1743</v>
      </c>
    </row>
    <row r="344">
      <c r="A344" s="234" t="s">
        <v>2912</v>
      </c>
      <c r="B344" s="234" t="s">
        <v>2904</v>
      </c>
      <c r="C344" s="234" t="s">
        <v>2905</v>
      </c>
      <c r="E344" s="234" t="s">
        <v>2913</v>
      </c>
      <c r="F344" s="234">
        <v>110.0</v>
      </c>
      <c r="G344" s="234">
        <v>0.0</v>
      </c>
      <c r="H344" s="234" t="s">
        <v>2914</v>
      </c>
      <c r="I344" s="234">
        <v>1.0</v>
      </c>
      <c r="K344" s="234">
        <v>11.0</v>
      </c>
      <c r="N344" s="234" t="s">
        <v>2904</v>
      </c>
      <c r="O344" s="234">
        <v>0.0</v>
      </c>
      <c r="P344" s="234" t="s">
        <v>1724</v>
      </c>
      <c r="R344" s="234" t="s">
        <v>1743</v>
      </c>
    </row>
    <row r="345">
      <c r="A345" s="234" t="s">
        <v>2915</v>
      </c>
      <c r="B345" s="234" t="s">
        <v>2916</v>
      </c>
      <c r="C345" s="234" t="s">
        <v>2917</v>
      </c>
      <c r="D345" s="234" t="s">
        <v>2918</v>
      </c>
      <c r="E345" s="234" t="s">
        <v>2919</v>
      </c>
      <c r="F345" s="234">
        <v>110.0</v>
      </c>
      <c r="G345" s="234">
        <v>0.0</v>
      </c>
      <c r="H345" s="234" t="s">
        <v>2199</v>
      </c>
      <c r="I345" s="234">
        <v>1.0</v>
      </c>
      <c r="K345" s="234">
        <v>11.0</v>
      </c>
      <c r="N345" s="234" t="s">
        <v>2916</v>
      </c>
      <c r="O345" s="234">
        <v>0.0</v>
      </c>
      <c r="P345" s="234" t="s">
        <v>1724</v>
      </c>
      <c r="R345" s="234" t="s">
        <v>1743</v>
      </c>
    </row>
    <row r="346">
      <c r="A346" s="234" t="s">
        <v>2920</v>
      </c>
      <c r="B346" s="234" t="s">
        <v>618</v>
      </c>
      <c r="C346" s="234" t="s">
        <v>619</v>
      </c>
      <c r="D346" s="234" t="s">
        <v>2918</v>
      </c>
      <c r="E346" s="234" t="s">
        <v>2921</v>
      </c>
      <c r="F346" s="234">
        <v>110.0</v>
      </c>
      <c r="G346" s="234">
        <v>0.0</v>
      </c>
      <c r="H346" s="234" t="s">
        <v>2199</v>
      </c>
      <c r="I346" s="234">
        <v>1.0</v>
      </c>
      <c r="K346" s="234">
        <v>11.0</v>
      </c>
      <c r="N346" s="234" t="s">
        <v>618</v>
      </c>
      <c r="O346" s="234">
        <v>0.0</v>
      </c>
      <c r="P346" s="234" t="s">
        <v>1724</v>
      </c>
      <c r="R346" s="234" t="s">
        <v>1743</v>
      </c>
    </row>
    <row r="347">
      <c r="A347" s="234" t="s">
        <v>2922</v>
      </c>
      <c r="B347" s="234" t="s">
        <v>2923</v>
      </c>
      <c r="C347" s="234" t="s">
        <v>2924</v>
      </c>
      <c r="D347" s="234" t="s">
        <v>2918</v>
      </c>
      <c r="E347" s="234" t="s">
        <v>2925</v>
      </c>
      <c r="F347" s="234">
        <v>110.0</v>
      </c>
      <c r="G347" s="234">
        <v>0.0</v>
      </c>
      <c r="H347" s="234" t="s">
        <v>2199</v>
      </c>
      <c r="I347" s="234">
        <v>1.0</v>
      </c>
      <c r="K347" s="234">
        <v>11.0</v>
      </c>
      <c r="N347" s="234" t="s">
        <v>2923</v>
      </c>
      <c r="O347" s="234">
        <v>0.0</v>
      </c>
      <c r="P347" s="234" t="s">
        <v>1724</v>
      </c>
      <c r="R347" s="234" t="s">
        <v>1743</v>
      </c>
    </row>
    <row r="348">
      <c r="A348" s="234" t="s">
        <v>2926</v>
      </c>
      <c r="B348" s="234" t="s">
        <v>2927</v>
      </c>
      <c r="C348" s="234" t="s">
        <v>2928</v>
      </c>
      <c r="D348" s="234" t="s">
        <v>2918</v>
      </c>
      <c r="E348" s="234" t="s">
        <v>2929</v>
      </c>
      <c r="F348" s="234">
        <v>110.0</v>
      </c>
      <c r="G348" s="234">
        <v>0.0</v>
      </c>
      <c r="H348" s="234" t="s">
        <v>2199</v>
      </c>
      <c r="I348" s="234">
        <v>1.0</v>
      </c>
      <c r="K348" s="234">
        <v>11.0</v>
      </c>
      <c r="N348" s="234" t="s">
        <v>2927</v>
      </c>
      <c r="O348" s="234">
        <v>0.0</v>
      </c>
      <c r="P348" s="234" t="s">
        <v>1724</v>
      </c>
      <c r="R348" s="234" t="s">
        <v>1743</v>
      </c>
    </row>
    <row r="349">
      <c r="A349" s="234" t="s">
        <v>2930</v>
      </c>
      <c r="B349" s="234" t="s">
        <v>2931</v>
      </c>
      <c r="C349" s="234" t="s">
        <v>2932</v>
      </c>
      <c r="D349" s="234" t="s">
        <v>2933</v>
      </c>
      <c r="E349" s="234" t="s">
        <v>2934</v>
      </c>
      <c r="F349" s="234">
        <v>112.0</v>
      </c>
      <c r="G349" s="234">
        <v>0.0</v>
      </c>
      <c r="H349" s="234" t="s">
        <v>2199</v>
      </c>
      <c r="I349" s="234">
        <v>1.0</v>
      </c>
      <c r="K349" s="234">
        <v>11.0</v>
      </c>
      <c r="N349" s="234" t="s">
        <v>2931</v>
      </c>
      <c r="O349" s="234">
        <v>0.0</v>
      </c>
      <c r="P349" s="234" t="s">
        <v>1724</v>
      </c>
      <c r="R349" s="234" t="s">
        <v>1743</v>
      </c>
    </row>
    <row r="350">
      <c r="A350" s="234" t="s">
        <v>2935</v>
      </c>
      <c r="B350" s="234" t="s">
        <v>2936</v>
      </c>
      <c r="C350" s="234" t="s">
        <v>2937</v>
      </c>
      <c r="D350" s="234" t="s">
        <v>2933</v>
      </c>
      <c r="E350" s="234" t="s">
        <v>2938</v>
      </c>
      <c r="F350" s="234">
        <v>112.0</v>
      </c>
      <c r="G350" s="234">
        <v>0.0</v>
      </c>
      <c r="H350" s="234" t="s">
        <v>2199</v>
      </c>
      <c r="I350" s="234">
        <v>1.0</v>
      </c>
      <c r="K350" s="234">
        <v>11.0</v>
      </c>
      <c r="N350" s="234" t="s">
        <v>2936</v>
      </c>
      <c r="O350" s="234">
        <v>0.0</v>
      </c>
      <c r="P350" s="234" t="s">
        <v>1724</v>
      </c>
      <c r="R350" s="234" t="s">
        <v>1743</v>
      </c>
    </row>
    <row r="351">
      <c r="A351" s="234" t="s">
        <v>2939</v>
      </c>
      <c r="B351" s="234" t="s">
        <v>2940</v>
      </c>
      <c r="C351" s="234" t="s">
        <v>2941</v>
      </c>
      <c r="D351" s="234" t="s">
        <v>2933</v>
      </c>
      <c r="E351" s="234" t="s">
        <v>2942</v>
      </c>
      <c r="F351" s="234">
        <v>112.0</v>
      </c>
      <c r="G351" s="234">
        <v>0.0</v>
      </c>
      <c r="H351" s="234" t="s">
        <v>2199</v>
      </c>
      <c r="I351" s="234">
        <v>1.0</v>
      </c>
      <c r="K351" s="234">
        <v>11.0</v>
      </c>
      <c r="N351" s="234" t="s">
        <v>2940</v>
      </c>
      <c r="O351" s="234">
        <v>0.0</v>
      </c>
      <c r="P351" s="234" t="s">
        <v>1724</v>
      </c>
      <c r="R351" s="234" t="s">
        <v>1743</v>
      </c>
    </row>
    <row r="352">
      <c r="A352" s="234" t="s">
        <v>2943</v>
      </c>
      <c r="B352" s="234" t="s">
        <v>2944</v>
      </c>
      <c r="C352" s="234" t="s">
        <v>2945</v>
      </c>
      <c r="D352" s="234" t="s">
        <v>2933</v>
      </c>
      <c r="E352" s="234" t="s">
        <v>2946</v>
      </c>
      <c r="F352" s="234">
        <v>112.0</v>
      </c>
      <c r="G352" s="234">
        <v>0.0</v>
      </c>
      <c r="H352" s="234" t="s">
        <v>2199</v>
      </c>
      <c r="I352" s="234">
        <v>1.0</v>
      </c>
      <c r="K352" s="234">
        <v>11.0</v>
      </c>
      <c r="N352" s="234" t="s">
        <v>2944</v>
      </c>
      <c r="O352" s="234">
        <v>0.0</v>
      </c>
      <c r="P352" s="234" t="s">
        <v>1724</v>
      </c>
      <c r="R352" s="234" t="s">
        <v>1743</v>
      </c>
    </row>
    <row r="353">
      <c r="A353" s="234" t="s">
        <v>2947</v>
      </c>
      <c r="B353" s="234" t="s">
        <v>2948</v>
      </c>
      <c r="C353" s="234" t="s">
        <v>2949</v>
      </c>
      <c r="D353" s="234" t="s">
        <v>2933</v>
      </c>
      <c r="E353" s="234" t="s">
        <v>2950</v>
      </c>
      <c r="F353" s="234">
        <v>112.0</v>
      </c>
      <c r="G353" s="234">
        <v>0.0</v>
      </c>
      <c r="H353" s="234" t="s">
        <v>2199</v>
      </c>
      <c r="I353" s="234">
        <v>1.0</v>
      </c>
      <c r="K353" s="234">
        <v>11.0</v>
      </c>
      <c r="N353" s="234" t="s">
        <v>2948</v>
      </c>
      <c r="O353" s="234">
        <v>0.0</v>
      </c>
      <c r="P353" s="234" t="s">
        <v>1724</v>
      </c>
      <c r="R353" s="234" t="s">
        <v>1743</v>
      </c>
    </row>
    <row r="354">
      <c r="A354" s="234" t="s">
        <v>2951</v>
      </c>
      <c r="B354" s="234" t="s">
        <v>2952</v>
      </c>
      <c r="C354" s="234" t="s">
        <v>2953</v>
      </c>
      <c r="D354" s="234" t="s">
        <v>2933</v>
      </c>
      <c r="E354" s="234" t="s">
        <v>2954</v>
      </c>
      <c r="F354" s="234">
        <v>112.0</v>
      </c>
      <c r="G354" s="234">
        <v>0.0</v>
      </c>
      <c r="H354" s="234" t="s">
        <v>2199</v>
      </c>
      <c r="I354" s="234">
        <v>1.0</v>
      </c>
      <c r="K354" s="234">
        <v>11.0</v>
      </c>
      <c r="N354" s="234" t="s">
        <v>2952</v>
      </c>
      <c r="O354" s="234">
        <v>0.0</v>
      </c>
      <c r="P354" s="234" t="s">
        <v>1724</v>
      </c>
      <c r="R354" s="234" t="s">
        <v>1743</v>
      </c>
    </row>
    <row r="355">
      <c r="A355" s="234" t="s">
        <v>2955</v>
      </c>
      <c r="B355" s="234" t="s">
        <v>2956</v>
      </c>
      <c r="C355" s="234" t="s">
        <v>2957</v>
      </c>
      <c r="D355" s="234" t="s">
        <v>2933</v>
      </c>
      <c r="E355" s="234" t="s">
        <v>2958</v>
      </c>
      <c r="F355" s="234">
        <v>112.0</v>
      </c>
      <c r="G355" s="234">
        <v>0.0</v>
      </c>
      <c r="H355" s="234" t="s">
        <v>2199</v>
      </c>
      <c r="I355" s="234">
        <v>1.0</v>
      </c>
      <c r="K355" s="234">
        <v>11.0</v>
      </c>
      <c r="N355" s="234" t="s">
        <v>2956</v>
      </c>
      <c r="O355" s="234">
        <v>0.0</v>
      </c>
      <c r="P355" s="234" t="s">
        <v>1724</v>
      </c>
      <c r="R355" s="234" t="s">
        <v>1743</v>
      </c>
    </row>
    <row r="356">
      <c r="A356" s="234" t="s">
        <v>2959</v>
      </c>
      <c r="B356" s="234" t="s">
        <v>2960</v>
      </c>
      <c r="C356" s="234" t="s">
        <v>2961</v>
      </c>
      <c r="D356" s="234" t="s">
        <v>2933</v>
      </c>
      <c r="E356" s="234" t="s">
        <v>2962</v>
      </c>
      <c r="F356" s="234">
        <v>112.0</v>
      </c>
      <c r="G356" s="234">
        <v>0.0</v>
      </c>
      <c r="H356" s="234" t="s">
        <v>2199</v>
      </c>
      <c r="I356" s="234">
        <v>1.0</v>
      </c>
      <c r="K356" s="234">
        <v>11.0</v>
      </c>
      <c r="N356" s="234" t="s">
        <v>2960</v>
      </c>
      <c r="O356" s="234">
        <v>0.0</v>
      </c>
      <c r="P356" s="234" t="s">
        <v>1724</v>
      </c>
      <c r="R356" s="234" t="s">
        <v>1743</v>
      </c>
    </row>
    <row r="357">
      <c r="A357" s="234" t="s">
        <v>2963</v>
      </c>
      <c r="B357" s="234" t="s">
        <v>2964</v>
      </c>
      <c r="C357" s="234" t="s">
        <v>2965</v>
      </c>
      <c r="D357" s="234" t="s">
        <v>2933</v>
      </c>
      <c r="E357" s="234" t="s">
        <v>2966</v>
      </c>
      <c r="F357" s="234">
        <v>112.0</v>
      </c>
      <c r="G357" s="234">
        <v>0.0</v>
      </c>
      <c r="H357" s="234" t="s">
        <v>2199</v>
      </c>
      <c r="I357" s="234">
        <v>1.0</v>
      </c>
      <c r="K357" s="234">
        <v>11.0</v>
      </c>
      <c r="N357" s="234" t="s">
        <v>2964</v>
      </c>
      <c r="O357" s="234">
        <v>0.0</v>
      </c>
      <c r="P357" s="234" t="s">
        <v>1724</v>
      </c>
      <c r="R357" s="234" t="s">
        <v>1743</v>
      </c>
    </row>
    <row r="358">
      <c r="A358" s="234" t="s">
        <v>2967</v>
      </c>
      <c r="B358" s="234" t="s">
        <v>442</v>
      </c>
      <c r="C358" s="234" t="s">
        <v>443</v>
      </c>
      <c r="E358" s="234" t="s">
        <v>2968</v>
      </c>
      <c r="F358" s="234">
        <v>102.0</v>
      </c>
      <c r="G358" s="234">
        <v>0.0</v>
      </c>
      <c r="H358" s="234" t="s">
        <v>2969</v>
      </c>
      <c r="I358" s="234">
        <v>1.0</v>
      </c>
      <c r="K358" s="234">
        <v>11.0</v>
      </c>
      <c r="N358" s="234" t="s">
        <v>442</v>
      </c>
      <c r="O358" s="234">
        <v>0.0</v>
      </c>
      <c r="P358" s="234" t="s">
        <v>1724</v>
      </c>
      <c r="R358" s="234" t="s">
        <v>1743</v>
      </c>
    </row>
    <row r="359">
      <c r="A359" s="234" t="s">
        <v>2970</v>
      </c>
      <c r="B359" s="234" t="s">
        <v>444</v>
      </c>
      <c r="C359" s="234" t="s">
        <v>445</v>
      </c>
      <c r="E359" s="234" t="s">
        <v>2971</v>
      </c>
      <c r="F359" s="234">
        <v>102.0</v>
      </c>
      <c r="G359" s="234">
        <v>0.0</v>
      </c>
      <c r="H359" s="234" t="s">
        <v>2969</v>
      </c>
      <c r="I359" s="234">
        <v>1.0</v>
      </c>
      <c r="K359" s="234">
        <v>11.0</v>
      </c>
      <c r="N359" s="234" t="s">
        <v>444</v>
      </c>
      <c r="O359" s="234">
        <v>0.0</v>
      </c>
      <c r="P359" s="234" t="s">
        <v>1724</v>
      </c>
      <c r="R359" s="234" t="s">
        <v>1743</v>
      </c>
    </row>
    <row r="360">
      <c r="A360" s="234" t="s">
        <v>2972</v>
      </c>
      <c r="B360" s="234" t="s">
        <v>2973</v>
      </c>
      <c r="C360" s="234" t="s">
        <v>2974</v>
      </c>
      <c r="E360" s="234" t="s">
        <v>2975</v>
      </c>
      <c r="F360" s="234">
        <v>102.0</v>
      </c>
      <c r="G360" s="234">
        <v>1.0</v>
      </c>
      <c r="H360" s="234" t="s">
        <v>2969</v>
      </c>
      <c r="I360" s="234">
        <v>1.0</v>
      </c>
      <c r="K360" s="234">
        <v>11.0</v>
      </c>
      <c r="N360" s="234" t="s">
        <v>2973</v>
      </c>
      <c r="O360" s="234">
        <v>0.0</v>
      </c>
      <c r="P360" s="234" t="s">
        <v>1724</v>
      </c>
      <c r="R360" s="234" t="s">
        <v>1743</v>
      </c>
    </row>
    <row r="361">
      <c r="A361" s="234" t="s">
        <v>2976</v>
      </c>
      <c r="B361" s="234" t="s">
        <v>2977</v>
      </c>
      <c r="C361" s="234" t="s">
        <v>2978</v>
      </c>
      <c r="E361" s="234" t="s">
        <v>2979</v>
      </c>
      <c r="F361" s="234">
        <v>102.0</v>
      </c>
      <c r="G361" s="234">
        <v>0.0</v>
      </c>
      <c r="H361" s="234" t="s">
        <v>2969</v>
      </c>
      <c r="I361" s="234">
        <v>1.0</v>
      </c>
      <c r="K361" s="234">
        <v>11.0</v>
      </c>
      <c r="N361" s="234" t="s">
        <v>2977</v>
      </c>
      <c r="O361" s="234">
        <v>0.0</v>
      </c>
      <c r="P361" s="234" t="s">
        <v>1724</v>
      </c>
      <c r="R361" s="234" t="s">
        <v>1743</v>
      </c>
    </row>
    <row r="362">
      <c r="A362" s="234" t="s">
        <v>2980</v>
      </c>
      <c r="B362" s="234" t="s">
        <v>2981</v>
      </c>
      <c r="C362" s="234" t="s">
        <v>2982</v>
      </c>
      <c r="E362" s="234" t="s">
        <v>2983</v>
      </c>
      <c r="F362" s="234">
        <v>102.0</v>
      </c>
      <c r="G362" s="234">
        <v>0.0</v>
      </c>
      <c r="H362" s="234" t="s">
        <v>2969</v>
      </c>
      <c r="I362" s="234">
        <v>1.0</v>
      </c>
      <c r="K362" s="234">
        <v>11.0</v>
      </c>
      <c r="N362" s="234" t="s">
        <v>2981</v>
      </c>
      <c r="O362" s="234">
        <v>0.0</v>
      </c>
      <c r="P362" s="234" t="s">
        <v>1724</v>
      </c>
      <c r="R362" s="234" t="s">
        <v>1743</v>
      </c>
    </row>
    <row r="363">
      <c r="A363" s="234" t="s">
        <v>2984</v>
      </c>
      <c r="B363" s="234" t="s">
        <v>2985</v>
      </c>
      <c r="C363" s="234" t="s">
        <v>2986</v>
      </c>
      <c r="E363" s="234" t="s">
        <v>2987</v>
      </c>
      <c r="F363" s="234">
        <v>106.0</v>
      </c>
      <c r="G363" s="234">
        <v>0.0</v>
      </c>
      <c r="H363" s="234" t="s">
        <v>2969</v>
      </c>
      <c r="I363" s="234">
        <v>1.0</v>
      </c>
      <c r="K363" s="234">
        <v>11.0</v>
      </c>
      <c r="N363" s="234" t="s">
        <v>2985</v>
      </c>
      <c r="O363" s="234">
        <v>0.0</v>
      </c>
      <c r="P363" s="234" t="s">
        <v>1724</v>
      </c>
      <c r="R363" s="234" t="s">
        <v>1743</v>
      </c>
    </row>
    <row r="364">
      <c r="A364" s="234" t="s">
        <v>2988</v>
      </c>
      <c r="B364" s="234" t="s">
        <v>915</v>
      </c>
      <c r="C364" s="234" t="s">
        <v>916</v>
      </c>
      <c r="E364" s="234" t="s">
        <v>2989</v>
      </c>
      <c r="F364" s="234">
        <v>106.0</v>
      </c>
      <c r="G364" s="234">
        <v>0.0</v>
      </c>
      <c r="H364" s="234" t="s">
        <v>2969</v>
      </c>
      <c r="I364" s="234">
        <v>1.0</v>
      </c>
      <c r="K364" s="234">
        <v>11.0</v>
      </c>
      <c r="N364" s="234" t="s">
        <v>915</v>
      </c>
      <c r="O364" s="234">
        <v>0.0</v>
      </c>
      <c r="P364" s="234" t="s">
        <v>1724</v>
      </c>
      <c r="R364" s="234" t="s">
        <v>1743</v>
      </c>
    </row>
    <row r="365">
      <c r="A365" s="234" t="s">
        <v>2990</v>
      </c>
      <c r="B365" s="234" t="s">
        <v>2991</v>
      </c>
      <c r="C365" s="234" t="s">
        <v>2992</v>
      </c>
      <c r="E365" s="234" t="s">
        <v>2993</v>
      </c>
      <c r="F365" s="234">
        <v>102.0</v>
      </c>
      <c r="G365" s="234">
        <v>0.0</v>
      </c>
      <c r="H365" s="234" t="s">
        <v>2994</v>
      </c>
      <c r="I365" s="234">
        <v>1.0</v>
      </c>
      <c r="K365" s="234">
        <v>11.0</v>
      </c>
      <c r="N365" s="234" t="s">
        <v>2991</v>
      </c>
      <c r="O365" s="234">
        <v>0.0</v>
      </c>
      <c r="P365" s="234" t="s">
        <v>1724</v>
      </c>
      <c r="R365" s="234" t="s">
        <v>1743</v>
      </c>
    </row>
    <row r="366">
      <c r="A366" s="234" t="s">
        <v>2995</v>
      </c>
      <c r="B366" s="234" t="s">
        <v>1387</v>
      </c>
      <c r="C366" s="234" t="s">
        <v>1388</v>
      </c>
      <c r="E366" s="234" t="s">
        <v>2996</v>
      </c>
      <c r="F366" s="234">
        <v>102.0</v>
      </c>
      <c r="G366" s="234">
        <v>0.0</v>
      </c>
      <c r="H366" s="234" t="s">
        <v>2994</v>
      </c>
      <c r="I366" s="234">
        <v>1.0</v>
      </c>
      <c r="K366" s="234">
        <v>11.0</v>
      </c>
      <c r="N366" s="234" t="s">
        <v>1387</v>
      </c>
      <c r="O366" s="234">
        <v>0.0</v>
      </c>
      <c r="P366" s="234" t="s">
        <v>1724</v>
      </c>
      <c r="R366" s="234" t="s">
        <v>1743</v>
      </c>
    </row>
    <row r="367">
      <c r="A367" s="234" t="s">
        <v>2997</v>
      </c>
      <c r="B367" s="234" t="s">
        <v>2998</v>
      </c>
      <c r="C367" s="234" t="s">
        <v>2999</v>
      </c>
      <c r="E367" s="234" t="s">
        <v>3000</v>
      </c>
      <c r="F367" s="234">
        <v>102.0</v>
      </c>
      <c r="G367" s="234">
        <v>0.0</v>
      </c>
      <c r="H367" s="234" t="s">
        <v>3001</v>
      </c>
      <c r="I367" s="234">
        <v>1.0</v>
      </c>
      <c r="K367" s="234">
        <v>11.0</v>
      </c>
      <c r="N367" s="234" t="s">
        <v>2998</v>
      </c>
      <c r="O367" s="234">
        <v>0.0</v>
      </c>
      <c r="P367" s="234" t="s">
        <v>1724</v>
      </c>
      <c r="R367" s="234" t="s">
        <v>1743</v>
      </c>
    </row>
    <row r="368">
      <c r="A368" s="234" t="s">
        <v>3002</v>
      </c>
      <c r="B368" s="234" t="s">
        <v>3003</v>
      </c>
      <c r="C368" s="234" t="s">
        <v>3004</v>
      </c>
      <c r="E368" s="234" t="s">
        <v>3005</v>
      </c>
      <c r="F368" s="234">
        <v>102.0</v>
      </c>
      <c r="G368" s="234">
        <v>0.0</v>
      </c>
      <c r="H368" s="234" t="s">
        <v>3001</v>
      </c>
      <c r="I368" s="234">
        <v>1.0</v>
      </c>
      <c r="K368" s="234">
        <v>11.0</v>
      </c>
      <c r="N368" s="234" t="s">
        <v>3003</v>
      </c>
      <c r="O368" s="234">
        <v>0.0</v>
      </c>
      <c r="P368" s="234" t="s">
        <v>1724</v>
      </c>
      <c r="R368" s="234" t="s">
        <v>1743</v>
      </c>
    </row>
    <row r="369">
      <c r="A369" s="234" t="s">
        <v>3006</v>
      </c>
      <c r="B369" s="234" t="s">
        <v>3007</v>
      </c>
      <c r="C369" s="234" t="s">
        <v>3008</v>
      </c>
      <c r="E369" s="234" t="s">
        <v>3009</v>
      </c>
      <c r="F369" s="234">
        <v>106.0</v>
      </c>
      <c r="G369" s="234">
        <v>0.0</v>
      </c>
      <c r="H369" s="234" t="s">
        <v>3001</v>
      </c>
      <c r="I369" s="234">
        <v>1.0</v>
      </c>
      <c r="K369" s="234">
        <v>11.0</v>
      </c>
      <c r="N369" s="234" t="s">
        <v>3007</v>
      </c>
      <c r="O369" s="234">
        <v>0.0</v>
      </c>
      <c r="P369" s="234" t="s">
        <v>1724</v>
      </c>
      <c r="R369" s="234" t="s">
        <v>1743</v>
      </c>
    </row>
    <row r="370">
      <c r="A370" s="234" t="s">
        <v>3010</v>
      </c>
      <c r="B370" s="234" t="s">
        <v>3011</v>
      </c>
      <c r="C370" s="234" t="s">
        <v>3012</v>
      </c>
      <c r="D370" s="234" t="s">
        <v>2050</v>
      </c>
      <c r="E370" s="234" t="s">
        <v>3013</v>
      </c>
      <c r="F370" s="234">
        <v>106.0</v>
      </c>
      <c r="G370" s="234">
        <v>0.0</v>
      </c>
      <c r="H370" s="234" t="s">
        <v>3014</v>
      </c>
      <c r="I370" s="234">
        <v>1.0</v>
      </c>
      <c r="K370" s="234">
        <v>11.0</v>
      </c>
      <c r="N370" s="234" t="s">
        <v>3011</v>
      </c>
      <c r="O370" s="234">
        <v>0.0</v>
      </c>
      <c r="P370" s="234" t="s">
        <v>1724</v>
      </c>
      <c r="R370" s="234" t="s">
        <v>1743</v>
      </c>
    </row>
    <row r="371">
      <c r="A371" s="234" t="s">
        <v>3015</v>
      </c>
      <c r="B371" s="234" t="s">
        <v>3016</v>
      </c>
      <c r="C371" s="234" t="s">
        <v>3017</v>
      </c>
      <c r="D371" s="234" t="s">
        <v>2050</v>
      </c>
      <c r="E371" s="234" t="s">
        <v>3018</v>
      </c>
      <c r="F371" s="234">
        <v>106.0</v>
      </c>
      <c r="G371" s="234">
        <v>0.0</v>
      </c>
      <c r="H371" s="234" t="s">
        <v>3014</v>
      </c>
      <c r="I371" s="234">
        <v>1.0</v>
      </c>
      <c r="K371" s="234">
        <v>11.0</v>
      </c>
      <c r="N371" s="234" t="s">
        <v>3016</v>
      </c>
      <c r="O371" s="234">
        <v>0.0</v>
      </c>
      <c r="P371" s="234" t="s">
        <v>1724</v>
      </c>
      <c r="R371" s="234" t="s">
        <v>1743</v>
      </c>
    </row>
    <row r="372">
      <c r="A372" s="234" t="s">
        <v>3019</v>
      </c>
      <c r="B372" s="234" t="s">
        <v>3020</v>
      </c>
      <c r="C372" s="234" t="s">
        <v>3021</v>
      </c>
      <c r="D372" s="234" t="s">
        <v>3022</v>
      </c>
      <c r="E372" s="234" t="s">
        <v>3023</v>
      </c>
      <c r="F372" s="234">
        <v>118.0</v>
      </c>
      <c r="G372" s="234">
        <v>0.0</v>
      </c>
      <c r="H372" s="234" t="s">
        <v>3024</v>
      </c>
      <c r="I372" s="234">
        <v>1.0</v>
      </c>
      <c r="K372" s="234">
        <v>11.0</v>
      </c>
      <c r="N372" s="234" t="s">
        <v>3020</v>
      </c>
      <c r="O372" s="234">
        <v>0.0</v>
      </c>
      <c r="P372" s="234" t="s">
        <v>1724</v>
      </c>
      <c r="R372" s="234" t="s">
        <v>1743</v>
      </c>
    </row>
    <row r="373">
      <c r="A373" s="234" t="s">
        <v>3025</v>
      </c>
      <c r="B373" s="234" t="s">
        <v>3026</v>
      </c>
      <c r="C373" s="234" t="s">
        <v>3027</v>
      </c>
      <c r="D373" s="234" t="s">
        <v>3022</v>
      </c>
      <c r="E373" s="234" t="s">
        <v>3028</v>
      </c>
      <c r="F373" s="234">
        <v>118.0</v>
      </c>
      <c r="G373" s="234">
        <v>0.0</v>
      </c>
      <c r="H373" s="234" t="s">
        <v>3024</v>
      </c>
      <c r="I373" s="234">
        <v>1.0</v>
      </c>
      <c r="K373" s="234">
        <v>11.0</v>
      </c>
      <c r="N373" s="234" t="s">
        <v>3026</v>
      </c>
      <c r="O373" s="234">
        <v>0.0</v>
      </c>
      <c r="P373" s="234" t="s">
        <v>1724</v>
      </c>
      <c r="R373" s="234" t="s">
        <v>1743</v>
      </c>
    </row>
    <row r="374">
      <c r="A374" s="234" t="s">
        <v>3029</v>
      </c>
      <c r="B374" s="234" t="s">
        <v>3030</v>
      </c>
      <c r="C374" s="234" t="s">
        <v>3031</v>
      </c>
      <c r="E374" s="234" t="s">
        <v>3032</v>
      </c>
      <c r="F374" s="234">
        <v>118.0</v>
      </c>
      <c r="G374" s="234">
        <v>0.0</v>
      </c>
      <c r="H374" s="234" t="s">
        <v>3033</v>
      </c>
      <c r="I374" s="234">
        <v>1.0</v>
      </c>
      <c r="K374" s="234">
        <v>11.0</v>
      </c>
      <c r="N374" s="234" t="s">
        <v>3030</v>
      </c>
      <c r="O374" s="234">
        <v>0.0</v>
      </c>
      <c r="P374" s="234" t="s">
        <v>1724</v>
      </c>
      <c r="R374" s="234" t="s">
        <v>1743</v>
      </c>
    </row>
    <row r="375">
      <c r="A375" s="234" t="s">
        <v>3034</v>
      </c>
      <c r="B375" s="234" t="s">
        <v>3035</v>
      </c>
      <c r="C375" s="234" t="s">
        <v>3036</v>
      </c>
      <c r="E375" s="234" t="s">
        <v>3037</v>
      </c>
      <c r="F375" s="234">
        <v>102.0</v>
      </c>
      <c r="G375" s="234">
        <v>0.0</v>
      </c>
      <c r="H375" s="234" t="s">
        <v>3001</v>
      </c>
      <c r="I375" s="234">
        <v>1.0</v>
      </c>
      <c r="K375" s="234">
        <v>11.0</v>
      </c>
      <c r="N375" s="234" t="s">
        <v>3035</v>
      </c>
      <c r="O375" s="234">
        <v>0.0</v>
      </c>
      <c r="P375" s="234" t="s">
        <v>1724</v>
      </c>
      <c r="R375" s="234" t="s">
        <v>1743</v>
      </c>
    </row>
    <row r="376">
      <c r="A376" s="234" t="s">
        <v>3038</v>
      </c>
      <c r="B376" s="234" t="s">
        <v>3039</v>
      </c>
      <c r="C376" s="234" t="s">
        <v>3040</v>
      </c>
      <c r="E376" s="234" t="s">
        <v>3041</v>
      </c>
      <c r="F376" s="234">
        <v>102.0</v>
      </c>
      <c r="G376" s="234">
        <v>0.0</v>
      </c>
      <c r="H376" s="234" t="s">
        <v>3001</v>
      </c>
      <c r="I376" s="234">
        <v>1.0</v>
      </c>
      <c r="K376" s="234">
        <v>11.0</v>
      </c>
      <c r="N376" s="234" t="s">
        <v>3039</v>
      </c>
      <c r="O376" s="234">
        <v>0.0</v>
      </c>
      <c r="P376" s="234" t="s">
        <v>1724</v>
      </c>
      <c r="R376" s="234" t="s">
        <v>1743</v>
      </c>
    </row>
    <row r="377">
      <c r="A377" s="234" t="s">
        <v>3042</v>
      </c>
      <c r="B377" s="234" t="s">
        <v>3043</v>
      </c>
      <c r="C377" s="234" t="s">
        <v>3044</v>
      </c>
      <c r="E377" s="234" t="s">
        <v>3045</v>
      </c>
      <c r="F377" s="234">
        <v>102.0</v>
      </c>
      <c r="G377" s="234">
        <v>0.0</v>
      </c>
      <c r="H377" s="234" t="s">
        <v>3001</v>
      </c>
      <c r="I377" s="234">
        <v>1.0</v>
      </c>
      <c r="K377" s="234">
        <v>11.0</v>
      </c>
      <c r="N377" s="234" t="s">
        <v>3043</v>
      </c>
      <c r="O377" s="234">
        <v>0.0</v>
      </c>
      <c r="P377" s="234" t="s">
        <v>1724</v>
      </c>
      <c r="R377" s="234" t="s">
        <v>1743</v>
      </c>
    </row>
    <row r="378">
      <c r="A378" s="234" t="s">
        <v>3046</v>
      </c>
      <c r="B378" s="234" t="s">
        <v>3047</v>
      </c>
      <c r="C378" s="234" t="s">
        <v>3048</v>
      </c>
      <c r="E378" s="234" t="s">
        <v>3049</v>
      </c>
      <c r="F378" s="234">
        <v>102.0</v>
      </c>
      <c r="G378" s="234">
        <v>0.0</v>
      </c>
      <c r="H378" s="234" t="s">
        <v>3001</v>
      </c>
      <c r="I378" s="234">
        <v>1.0</v>
      </c>
      <c r="K378" s="234">
        <v>11.0</v>
      </c>
      <c r="N378" s="234" t="s">
        <v>3047</v>
      </c>
      <c r="O378" s="234">
        <v>0.0</v>
      </c>
      <c r="P378" s="234" t="s">
        <v>1724</v>
      </c>
      <c r="R378" s="234" t="s">
        <v>1743</v>
      </c>
    </row>
    <row r="379">
      <c r="A379" s="234" t="s">
        <v>3050</v>
      </c>
      <c r="B379" s="234" t="s">
        <v>3051</v>
      </c>
      <c r="C379" s="234" t="s">
        <v>3052</v>
      </c>
      <c r="E379" s="234" t="s">
        <v>3053</v>
      </c>
      <c r="F379" s="234">
        <v>102.0</v>
      </c>
      <c r="G379" s="234">
        <v>0.0</v>
      </c>
      <c r="H379" s="234" t="s">
        <v>3001</v>
      </c>
      <c r="I379" s="234">
        <v>1.0</v>
      </c>
      <c r="K379" s="234">
        <v>11.0</v>
      </c>
      <c r="N379" s="234" t="s">
        <v>3051</v>
      </c>
      <c r="O379" s="234">
        <v>0.0</v>
      </c>
      <c r="P379" s="234" t="s">
        <v>1724</v>
      </c>
      <c r="R379" s="234" t="s">
        <v>1743</v>
      </c>
    </row>
    <row r="380">
      <c r="A380" s="234" t="s">
        <v>3054</v>
      </c>
      <c r="B380" s="234" t="s">
        <v>3055</v>
      </c>
      <c r="C380" s="234" t="s">
        <v>3056</v>
      </c>
      <c r="E380" s="234" t="s">
        <v>3057</v>
      </c>
      <c r="F380" s="234">
        <v>102.0</v>
      </c>
      <c r="G380" s="234">
        <v>0.0</v>
      </c>
      <c r="H380" s="234" t="s">
        <v>3001</v>
      </c>
      <c r="I380" s="234">
        <v>1.0</v>
      </c>
      <c r="K380" s="234">
        <v>11.0</v>
      </c>
      <c r="N380" s="234" t="s">
        <v>3055</v>
      </c>
      <c r="O380" s="234">
        <v>0.0</v>
      </c>
      <c r="P380" s="234" t="s">
        <v>1724</v>
      </c>
      <c r="R380" s="234" t="s">
        <v>1743</v>
      </c>
    </row>
    <row r="381">
      <c r="A381" s="234" t="s">
        <v>3058</v>
      </c>
      <c r="B381" s="234" t="s">
        <v>3059</v>
      </c>
      <c r="C381" s="234" t="s">
        <v>3060</v>
      </c>
      <c r="E381" s="234" t="s">
        <v>3061</v>
      </c>
      <c r="F381" s="234">
        <v>102.0</v>
      </c>
      <c r="G381" s="234">
        <v>0.0</v>
      </c>
      <c r="H381" s="234" t="s">
        <v>3001</v>
      </c>
      <c r="I381" s="234">
        <v>1.0</v>
      </c>
      <c r="K381" s="234">
        <v>11.0</v>
      </c>
      <c r="N381" s="234" t="s">
        <v>3059</v>
      </c>
      <c r="O381" s="234">
        <v>0.0</v>
      </c>
      <c r="P381" s="234" t="s">
        <v>1724</v>
      </c>
      <c r="R381" s="234" t="s">
        <v>1743</v>
      </c>
    </row>
    <row r="382">
      <c r="A382" s="234" t="s">
        <v>3062</v>
      </c>
      <c r="B382" s="234" t="s">
        <v>3063</v>
      </c>
      <c r="C382" s="234" t="s">
        <v>3064</v>
      </c>
      <c r="E382" s="234" t="s">
        <v>3065</v>
      </c>
      <c r="F382" s="234">
        <v>102.0</v>
      </c>
      <c r="G382" s="234">
        <v>0.0</v>
      </c>
      <c r="H382" s="234" t="s">
        <v>3001</v>
      </c>
      <c r="I382" s="234">
        <v>1.0</v>
      </c>
      <c r="K382" s="234">
        <v>11.0</v>
      </c>
      <c r="N382" s="234" t="s">
        <v>3063</v>
      </c>
      <c r="O382" s="234">
        <v>0.0</v>
      </c>
      <c r="P382" s="234" t="s">
        <v>1724</v>
      </c>
      <c r="R382" s="234" t="s">
        <v>1743</v>
      </c>
    </row>
    <row r="383">
      <c r="A383" s="234" t="s">
        <v>3066</v>
      </c>
      <c r="B383" s="234" t="s">
        <v>3067</v>
      </c>
      <c r="C383" s="234" t="s">
        <v>3068</v>
      </c>
      <c r="E383" s="234" t="s">
        <v>3069</v>
      </c>
      <c r="F383" s="234">
        <v>102.0</v>
      </c>
      <c r="G383" s="234">
        <v>0.0</v>
      </c>
      <c r="H383" s="234" t="s">
        <v>3001</v>
      </c>
      <c r="I383" s="234">
        <v>1.0</v>
      </c>
      <c r="K383" s="234">
        <v>11.0</v>
      </c>
      <c r="N383" s="234" t="s">
        <v>3067</v>
      </c>
      <c r="O383" s="234">
        <v>0.0</v>
      </c>
      <c r="P383" s="234" t="s">
        <v>1724</v>
      </c>
      <c r="R383" s="234" t="s">
        <v>1743</v>
      </c>
    </row>
    <row r="384">
      <c r="A384" s="234" t="s">
        <v>3070</v>
      </c>
      <c r="B384" s="234" t="s">
        <v>3071</v>
      </c>
      <c r="C384" s="234" t="s">
        <v>3072</v>
      </c>
      <c r="E384" s="234" t="s">
        <v>3073</v>
      </c>
      <c r="F384" s="234">
        <v>102.0</v>
      </c>
      <c r="G384" s="234">
        <v>0.0</v>
      </c>
      <c r="H384" s="234" t="s">
        <v>3001</v>
      </c>
      <c r="I384" s="234">
        <v>1.0</v>
      </c>
      <c r="K384" s="234">
        <v>11.0</v>
      </c>
      <c r="N384" s="234" t="s">
        <v>3071</v>
      </c>
      <c r="O384" s="234">
        <v>0.0</v>
      </c>
      <c r="P384" s="234" t="s">
        <v>1724</v>
      </c>
      <c r="R384" s="234" t="s">
        <v>1743</v>
      </c>
    </row>
    <row r="385">
      <c r="A385" s="234" t="s">
        <v>3074</v>
      </c>
      <c r="B385" s="234" t="s">
        <v>3075</v>
      </c>
      <c r="C385" s="234" t="s">
        <v>3076</v>
      </c>
      <c r="E385" s="234" t="s">
        <v>3077</v>
      </c>
      <c r="F385" s="234">
        <v>102.0</v>
      </c>
      <c r="G385" s="234">
        <v>0.0</v>
      </c>
      <c r="H385" s="234" t="s">
        <v>3001</v>
      </c>
      <c r="I385" s="234">
        <v>1.0</v>
      </c>
      <c r="K385" s="234">
        <v>11.0</v>
      </c>
      <c r="N385" s="234" t="s">
        <v>3075</v>
      </c>
      <c r="O385" s="234">
        <v>0.0</v>
      </c>
      <c r="P385" s="234" t="s">
        <v>1724</v>
      </c>
      <c r="R385" s="234" t="s">
        <v>1743</v>
      </c>
    </row>
    <row r="386">
      <c r="A386" s="234" t="s">
        <v>3078</v>
      </c>
      <c r="B386" s="234" t="s">
        <v>3079</v>
      </c>
      <c r="C386" s="234" t="s">
        <v>3080</v>
      </c>
      <c r="D386" s="234" t="s">
        <v>3081</v>
      </c>
      <c r="E386" s="234" t="s">
        <v>3082</v>
      </c>
      <c r="F386" s="234">
        <v>134.0</v>
      </c>
      <c r="G386" s="234">
        <v>0.0</v>
      </c>
      <c r="H386" s="234" t="s">
        <v>3033</v>
      </c>
      <c r="I386" s="234">
        <v>1.0</v>
      </c>
      <c r="K386" s="234">
        <v>11.0</v>
      </c>
      <c r="N386" s="234" t="s">
        <v>3079</v>
      </c>
      <c r="O386" s="234">
        <v>0.0</v>
      </c>
      <c r="P386" s="234" t="s">
        <v>1724</v>
      </c>
      <c r="R386" s="234" t="s">
        <v>1743</v>
      </c>
    </row>
    <row r="387">
      <c r="A387" s="234" t="s">
        <v>3083</v>
      </c>
      <c r="B387" s="234" t="s">
        <v>892</v>
      </c>
      <c r="C387" s="234" t="s">
        <v>893</v>
      </c>
      <c r="D387" s="234" t="s">
        <v>3081</v>
      </c>
      <c r="E387" s="234" t="s">
        <v>3084</v>
      </c>
      <c r="F387" s="234">
        <v>134.0</v>
      </c>
      <c r="G387" s="234">
        <v>0.0</v>
      </c>
      <c r="H387" s="234" t="s">
        <v>3033</v>
      </c>
      <c r="I387" s="234">
        <v>1.0</v>
      </c>
      <c r="K387" s="234">
        <v>11.0</v>
      </c>
      <c r="N387" s="234" t="s">
        <v>892</v>
      </c>
      <c r="O387" s="234">
        <v>0.0</v>
      </c>
      <c r="P387" s="234" t="s">
        <v>1724</v>
      </c>
      <c r="R387" s="234" t="s">
        <v>1743</v>
      </c>
    </row>
    <row r="388">
      <c r="A388" s="234" t="s">
        <v>3085</v>
      </c>
      <c r="B388" s="234" t="s">
        <v>3086</v>
      </c>
      <c r="C388" s="234" t="s">
        <v>3087</v>
      </c>
      <c r="D388" s="234" t="s">
        <v>3081</v>
      </c>
      <c r="E388" s="234" t="s">
        <v>3088</v>
      </c>
      <c r="F388" s="234">
        <v>134.0</v>
      </c>
      <c r="G388" s="234">
        <v>0.0</v>
      </c>
      <c r="H388" s="234" t="s">
        <v>3033</v>
      </c>
      <c r="I388" s="234">
        <v>1.0</v>
      </c>
      <c r="K388" s="234">
        <v>11.0</v>
      </c>
      <c r="N388" s="234" t="s">
        <v>3086</v>
      </c>
      <c r="O388" s="234">
        <v>0.0</v>
      </c>
      <c r="P388" s="234" t="s">
        <v>1724</v>
      </c>
      <c r="R388" s="234" t="s">
        <v>1743</v>
      </c>
    </row>
    <row r="389">
      <c r="A389" s="234" t="s">
        <v>3089</v>
      </c>
      <c r="B389" s="234" t="s">
        <v>1420</v>
      </c>
      <c r="C389" s="234" t="s">
        <v>1421</v>
      </c>
      <c r="D389" s="234" t="s">
        <v>3081</v>
      </c>
      <c r="E389" s="234" t="s">
        <v>3090</v>
      </c>
      <c r="F389" s="234">
        <v>134.0</v>
      </c>
      <c r="G389" s="234">
        <v>0.0</v>
      </c>
      <c r="H389" s="234" t="s">
        <v>3033</v>
      </c>
      <c r="I389" s="234">
        <v>1.0</v>
      </c>
      <c r="K389" s="234">
        <v>11.0</v>
      </c>
      <c r="N389" s="234" t="s">
        <v>1420</v>
      </c>
      <c r="O389" s="234">
        <v>0.0</v>
      </c>
      <c r="P389" s="234" t="s">
        <v>1724</v>
      </c>
      <c r="R389" s="234" t="s">
        <v>1743</v>
      </c>
    </row>
    <row r="390">
      <c r="A390" s="234" t="s">
        <v>3091</v>
      </c>
      <c r="B390" s="234" t="s">
        <v>1058</v>
      </c>
      <c r="C390" s="234" t="s">
        <v>1059</v>
      </c>
      <c r="D390" s="234" t="s">
        <v>3092</v>
      </c>
      <c r="E390" s="234" t="s">
        <v>3093</v>
      </c>
      <c r="F390" s="234">
        <v>150.0</v>
      </c>
      <c r="G390" s="234">
        <v>0.0</v>
      </c>
      <c r="H390" s="234" t="s">
        <v>3094</v>
      </c>
      <c r="I390" s="234">
        <v>1.0</v>
      </c>
      <c r="K390" s="234">
        <v>11.0</v>
      </c>
      <c r="N390" s="234" t="s">
        <v>1058</v>
      </c>
      <c r="O390" s="234">
        <v>0.0</v>
      </c>
      <c r="P390" s="234" t="s">
        <v>1724</v>
      </c>
      <c r="R390" s="234" t="s">
        <v>1743</v>
      </c>
    </row>
    <row r="391">
      <c r="A391" s="234" t="s">
        <v>3095</v>
      </c>
      <c r="B391" s="234" t="s">
        <v>778</v>
      </c>
      <c r="C391" s="234" t="s">
        <v>779</v>
      </c>
      <c r="D391" s="234" t="s">
        <v>2162</v>
      </c>
      <c r="E391" s="234" t="s">
        <v>3096</v>
      </c>
      <c r="F391" s="234">
        <v>156.0</v>
      </c>
      <c r="G391" s="234">
        <v>0.0</v>
      </c>
      <c r="H391" s="234" t="s">
        <v>3094</v>
      </c>
      <c r="I391" s="234">
        <v>1.0</v>
      </c>
      <c r="K391" s="234">
        <v>11.0</v>
      </c>
      <c r="N391" s="234" t="s">
        <v>778</v>
      </c>
      <c r="O391" s="234">
        <v>0.0</v>
      </c>
      <c r="P391" s="234" t="s">
        <v>1724</v>
      </c>
      <c r="R391" s="234" t="s">
        <v>1743</v>
      </c>
    </row>
    <row r="392">
      <c r="A392" s="234" t="s">
        <v>3097</v>
      </c>
      <c r="B392" s="234" t="s">
        <v>780</v>
      </c>
      <c r="C392" s="234" t="s">
        <v>781</v>
      </c>
      <c r="D392" s="234" t="s">
        <v>2162</v>
      </c>
      <c r="E392" s="234" t="s">
        <v>3098</v>
      </c>
      <c r="F392" s="234">
        <v>156.0</v>
      </c>
      <c r="G392" s="234">
        <v>0.0</v>
      </c>
      <c r="H392" s="234" t="s">
        <v>3094</v>
      </c>
      <c r="I392" s="234">
        <v>1.0</v>
      </c>
      <c r="K392" s="234">
        <v>11.0</v>
      </c>
      <c r="N392" s="234" t="s">
        <v>780</v>
      </c>
      <c r="O392" s="234">
        <v>0.0</v>
      </c>
      <c r="P392" s="234" t="s">
        <v>1724</v>
      </c>
      <c r="R392" s="234" t="s">
        <v>1743</v>
      </c>
    </row>
    <row r="393">
      <c r="A393" s="234" t="s">
        <v>3099</v>
      </c>
      <c r="B393" s="234" t="s">
        <v>782</v>
      </c>
      <c r="C393" s="234" t="s">
        <v>783</v>
      </c>
      <c r="D393" s="234" t="s">
        <v>2162</v>
      </c>
      <c r="E393" s="234" t="s">
        <v>3100</v>
      </c>
      <c r="F393" s="234">
        <v>156.0</v>
      </c>
      <c r="G393" s="234">
        <v>0.0</v>
      </c>
      <c r="H393" s="234" t="s">
        <v>3094</v>
      </c>
      <c r="I393" s="234">
        <v>1.0</v>
      </c>
      <c r="K393" s="234">
        <v>11.0</v>
      </c>
      <c r="N393" s="234" t="s">
        <v>782</v>
      </c>
      <c r="O393" s="234">
        <v>0.0</v>
      </c>
      <c r="P393" s="234" t="s">
        <v>1724</v>
      </c>
      <c r="R393" s="234" t="s">
        <v>1743</v>
      </c>
    </row>
    <row r="394">
      <c r="A394" s="234" t="s">
        <v>3101</v>
      </c>
      <c r="B394" s="234" t="s">
        <v>1076</v>
      </c>
      <c r="C394" s="234" t="s">
        <v>1077</v>
      </c>
      <c r="D394" s="234" t="s">
        <v>2162</v>
      </c>
      <c r="E394" s="234" t="s">
        <v>3102</v>
      </c>
      <c r="F394" s="234">
        <v>156.0</v>
      </c>
      <c r="G394" s="234">
        <v>0.0</v>
      </c>
      <c r="H394" s="234" t="s">
        <v>3094</v>
      </c>
      <c r="I394" s="234">
        <v>1.0</v>
      </c>
      <c r="K394" s="234">
        <v>11.0</v>
      </c>
      <c r="N394" s="234" t="s">
        <v>1076</v>
      </c>
      <c r="O394" s="234">
        <v>0.0</v>
      </c>
      <c r="P394" s="234" t="s">
        <v>1724</v>
      </c>
      <c r="R394" s="234" t="s">
        <v>1743</v>
      </c>
    </row>
    <row r="395">
      <c r="A395" s="234" t="s">
        <v>3103</v>
      </c>
      <c r="B395" s="234" t="s">
        <v>1078</v>
      </c>
      <c r="C395" s="234" t="s">
        <v>1079</v>
      </c>
      <c r="D395" s="234" t="s">
        <v>2162</v>
      </c>
      <c r="E395" s="234" t="s">
        <v>3104</v>
      </c>
      <c r="F395" s="234">
        <v>156.0</v>
      </c>
      <c r="G395" s="234">
        <v>0.0</v>
      </c>
      <c r="H395" s="234" t="s">
        <v>3094</v>
      </c>
      <c r="I395" s="234">
        <v>1.0</v>
      </c>
      <c r="K395" s="234">
        <v>11.0</v>
      </c>
      <c r="N395" s="234" t="s">
        <v>1078</v>
      </c>
      <c r="O395" s="234">
        <v>0.0</v>
      </c>
      <c r="P395" s="234" t="s">
        <v>1724</v>
      </c>
      <c r="R395" s="234" t="s">
        <v>1743</v>
      </c>
    </row>
    <row r="396">
      <c r="A396" s="234" t="s">
        <v>3105</v>
      </c>
      <c r="B396" s="234" t="s">
        <v>1349</v>
      </c>
      <c r="C396" s="234" t="s">
        <v>1350</v>
      </c>
      <c r="D396" s="234" t="s">
        <v>3106</v>
      </c>
      <c r="E396" s="234" t="s">
        <v>3107</v>
      </c>
      <c r="F396" s="234">
        <v>156.0</v>
      </c>
      <c r="G396" s="234">
        <v>0.0</v>
      </c>
      <c r="H396" s="234" t="s">
        <v>3094</v>
      </c>
      <c r="I396" s="234">
        <v>1.0</v>
      </c>
      <c r="K396" s="234">
        <v>11.0</v>
      </c>
      <c r="N396" s="234" t="s">
        <v>1349</v>
      </c>
      <c r="O396" s="234">
        <v>0.0</v>
      </c>
      <c r="P396" s="234" t="s">
        <v>1724</v>
      </c>
      <c r="R396" s="234" t="s">
        <v>1743</v>
      </c>
    </row>
    <row r="397">
      <c r="A397" s="234" t="s">
        <v>3108</v>
      </c>
      <c r="B397" s="234" t="s">
        <v>1088</v>
      </c>
      <c r="C397" s="234" t="s">
        <v>1089</v>
      </c>
      <c r="D397" s="234" t="s">
        <v>3106</v>
      </c>
      <c r="E397" s="234" t="s">
        <v>3109</v>
      </c>
      <c r="F397" s="234">
        <v>156.0</v>
      </c>
      <c r="G397" s="234">
        <v>0.0</v>
      </c>
      <c r="H397" s="234" t="s">
        <v>3094</v>
      </c>
      <c r="I397" s="234">
        <v>1.0</v>
      </c>
      <c r="K397" s="234">
        <v>11.0</v>
      </c>
      <c r="N397" s="234" t="s">
        <v>1088</v>
      </c>
      <c r="O397" s="234">
        <v>0.0</v>
      </c>
      <c r="P397" s="234" t="s">
        <v>1724</v>
      </c>
      <c r="R397" s="234" t="s">
        <v>1743</v>
      </c>
    </row>
    <row r="398">
      <c r="A398" s="234" t="s">
        <v>3110</v>
      </c>
      <c r="B398" s="234" t="s">
        <v>810</v>
      </c>
      <c r="C398" s="234" t="s">
        <v>811</v>
      </c>
      <c r="D398" s="234" t="s">
        <v>3111</v>
      </c>
      <c r="E398" s="234" t="s">
        <v>3112</v>
      </c>
      <c r="F398" s="234">
        <v>161.0</v>
      </c>
      <c r="G398" s="234">
        <v>0.0</v>
      </c>
      <c r="H398" s="234" t="s">
        <v>3094</v>
      </c>
      <c r="I398" s="234">
        <v>1.0</v>
      </c>
      <c r="K398" s="234">
        <v>11.0</v>
      </c>
      <c r="N398" s="234" t="s">
        <v>810</v>
      </c>
      <c r="O398" s="234">
        <v>0.0</v>
      </c>
      <c r="P398" s="234" t="s">
        <v>1724</v>
      </c>
      <c r="R398" s="234" t="s">
        <v>1743</v>
      </c>
    </row>
    <row r="399">
      <c r="A399" s="234" t="s">
        <v>3113</v>
      </c>
      <c r="B399" s="234" t="s">
        <v>812</v>
      </c>
      <c r="C399" s="234" t="s">
        <v>813</v>
      </c>
      <c r="D399" s="234" t="s">
        <v>3111</v>
      </c>
      <c r="E399" s="234" t="s">
        <v>3114</v>
      </c>
      <c r="F399" s="234">
        <v>161.0</v>
      </c>
      <c r="G399" s="234">
        <v>0.0</v>
      </c>
      <c r="H399" s="234" t="s">
        <v>3094</v>
      </c>
      <c r="I399" s="234">
        <v>1.0</v>
      </c>
      <c r="K399" s="234">
        <v>11.0</v>
      </c>
      <c r="N399" s="234" t="s">
        <v>812</v>
      </c>
      <c r="O399" s="234">
        <v>0.0</v>
      </c>
      <c r="P399" s="234" t="s">
        <v>1724</v>
      </c>
      <c r="R399" s="234" t="s">
        <v>1743</v>
      </c>
    </row>
    <row r="400">
      <c r="A400" s="234" t="s">
        <v>3115</v>
      </c>
      <c r="B400" s="234" t="s">
        <v>814</v>
      </c>
      <c r="C400" s="234" t="s">
        <v>815</v>
      </c>
      <c r="D400" s="234" t="s">
        <v>3111</v>
      </c>
      <c r="E400" s="234" t="s">
        <v>3116</v>
      </c>
      <c r="F400" s="234">
        <v>161.0</v>
      </c>
      <c r="G400" s="234">
        <v>0.0</v>
      </c>
      <c r="H400" s="234" t="s">
        <v>3094</v>
      </c>
      <c r="I400" s="234">
        <v>1.0</v>
      </c>
      <c r="K400" s="234">
        <v>11.0</v>
      </c>
      <c r="N400" s="234" t="s">
        <v>814</v>
      </c>
      <c r="O400" s="234">
        <v>0.0</v>
      </c>
      <c r="P400" s="234" t="s">
        <v>1724</v>
      </c>
      <c r="R400" s="234" t="s">
        <v>1743</v>
      </c>
    </row>
    <row r="401">
      <c r="A401" s="234" t="s">
        <v>3117</v>
      </c>
      <c r="B401" s="234" t="s">
        <v>1538</v>
      </c>
      <c r="C401" s="234" t="s">
        <v>1539</v>
      </c>
      <c r="D401" s="234" t="s">
        <v>3111</v>
      </c>
      <c r="E401" s="234" t="s">
        <v>3118</v>
      </c>
      <c r="F401" s="234">
        <v>161.0</v>
      </c>
      <c r="G401" s="234">
        <v>0.0</v>
      </c>
      <c r="H401" s="234" t="s">
        <v>3094</v>
      </c>
      <c r="I401" s="234">
        <v>1.0</v>
      </c>
      <c r="K401" s="234">
        <v>11.0</v>
      </c>
      <c r="N401" s="234" t="s">
        <v>1538</v>
      </c>
      <c r="O401" s="234">
        <v>0.0</v>
      </c>
      <c r="P401" s="234" t="s">
        <v>1724</v>
      </c>
      <c r="R401" s="234" t="s">
        <v>1743</v>
      </c>
    </row>
    <row r="402">
      <c r="A402" s="234" t="s">
        <v>3119</v>
      </c>
      <c r="B402" s="234" t="s">
        <v>3120</v>
      </c>
      <c r="C402" s="234" t="s">
        <v>3121</v>
      </c>
      <c r="D402" s="234" t="s">
        <v>3122</v>
      </c>
      <c r="E402" s="234" t="s">
        <v>3123</v>
      </c>
      <c r="F402" s="234">
        <v>70.0</v>
      </c>
      <c r="G402" s="234">
        <v>0.0</v>
      </c>
      <c r="H402" s="234" t="s">
        <v>3094</v>
      </c>
      <c r="I402" s="234">
        <v>1.0</v>
      </c>
      <c r="K402" s="234">
        <v>11.0</v>
      </c>
      <c r="N402" s="234" t="s">
        <v>3120</v>
      </c>
      <c r="O402" s="234">
        <v>0.0</v>
      </c>
      <c r="P402" s="234" t="s">
        <v>1724</v>
      </c>
      <c r="R402" s="234" t="s">
        <v>1743</v>
      </c>
    </row>
    <row r="403">
      <c r="A403" s="234" t="s">
        <v>3124</v>
      </c>
      <c r="B403" s="234" t="s">
        <v>1176</v>
      </c>
      <c r="C403" s="234" t="s">
        <v>1177</v>
      </c>
      <c r="D403" s="234" t="s">
        <v>3122</v>
      </c>
      <c r="E403" s="234" t="s">
        <v>3125</v>
      </c>
      <c r="F403" s="234">
        <v>70.0</v>
      </c>
      <c r="G403" s="234">
        <v>0.0</v>
      </c>
      <c r="H403" s="234" t="s">
        <v>3094</v>
      </c>
      <c r="I403" s="234">
        <v>1.0</v>
      </c>
      <c r="K403" s="234">
        <v>11.0</v>
      </c>
      <c r="N403" s="234" t="s">
        <v>1176</v>
      </c>
      <c r="O403" s="234">
        <v>0.0</v>
      </c>
      <c r="P403" s="234" t="s">
        <v>1724</v>
      </c>
      <c r="R403" s="234" t="s">
        <v>1743</v>
      </c>
    </row>
    <row r="404">
      <c r="A404" s="234" t="s">
        <v>3126</v>
      </c>
      <c r="B404" s="234" t="s">
        <v>3127</v>
      </c>
      <c r="C404" s="234" t="s">
        <v>3128</v>
      </c>
      <c r="D404" s="234" t="s">
        <v>3122</v>
      </c>
      <c r="E404" s="234" t="s">
        <v>3129</v>
      </c>
      <c r="F404" s="234">
        <v>70.0</v>
      </c>
      <c r="G404" s="234">
        <v>0.0</v>
      </c>
      <c r="H404" s="234" t="s">
        <v>3094</v>
      </c>
      <c r="I404" s="234">
        <v>1.0</v>
      </c>
      <c r="K404" s="234">
        <v>11.0</v>
      </c>
      <c r="N404" s="234" t="s">
        <v>3127</v>
      </c>
      <c r="O404" s="234">
        <v>0.0</v>
      </c>
      <c r="P404" s="234" t="s">
        <v>1724</v>
      </c>
      <c r="R404" s="234" t="s">
        <v>1743</v>
      </c>
    </row>
    <row r="405">
      <c r="A405" s="234" t="s">
        <v>3130</v>
      </c>
      <c r="B405" s="234" t="s">
        <v>3131</v>
      </c>
      <c r="C405" s="234" t="s">
        <v>3132</v>
      </c>
      <c r="D405" s="234" t="s">
        <v>3133</v>
      </c>
      <c r="E405" s="234" t="s">
        <v>3134</v>
      </c>
      <c r="F405" s="234">
        <v>65.0</v>
      </c>
      <c r="G405" s="234">
        <v>0.0</v>
      </c>
      <c r="H405" s="234" t="s">
        <v>3094</v>
      </c>
      <c r="I405" s="234">
        <v>1.0</v>
      </c>
      <c r="K405" s="234">
        <v>11.0</v>
      </c>
      <c r="N405" s="234" t="s">
        <v>3131</v>
      </c>
      <c r="O405" s="234">
        <v>0.0</v>
      </c>
      <c r="P405" s="234" t="s">
        <v>1724</v>
      </c>
      <c r="R405" s="234" t="s">
        <v>1743</v>
      </c>
    </row>
    <row r="406">
      <c r="A406" s="234" t="s">
        <v>3135</v>
      </c>
      <c r="B406" s="234" t="s">
        <v>3136</v>
      </c>
      <c r="C406" s="234" t="s">
        <v>3137</v>
      </c>
      <c r="D406" s="234" t="s">
        <v>3133</v>
      </c>
      <c r="E406" s="234" t="s">
        <v>3138</v>
      </c>
      <c r="F406" s="234">
        <v>65.0</v>
      </c>
      <c r="G406" s="234">
        <v>0.0</v>
      </c>
      <c r="H406" s="234" t="s">
        <v>3094</v>
      </c>
      <c r="I406" s="234">
        <v>1.0</v>
      </c>
      <c r="K406" s="234">
        <v>11.0</v>
      </c>
      <c r="N406" s="234" t="s">
        <v>3136</v>
      </c>
      <c r="O406" s="234">
        <v>0.0</v>
      </c>
      <c r="P406" s="234" t="s">
        <v>1724</v>
      </c>
      <c r="R406" s="234" t="s">
        <v>1743</v>
      </c>
    </row>
    <row r="407">
      <c r="A407" s="234" t="s">
        <v>3139</v>
      </c>
      <c r="B407" s="234" t="s">
        <v>719</v>
      </c>
      <c r="C407" s="234" t="s">
        <v>720</v>
      </c>
      <c r="D407" s="234" t="s">
        <v>3133</v>
      </c>
      <c r="E407" s="234" t="s">
        <v>3140</v>
      </c>
      <c r="F407" s="234">
        <v>65.0</v>
      </c>
      <c r="G407" s="234">
        <v>0.0</v>
      </c>
      <c r="H407" s="234" t="s">
        <v>3094</v>
      </c>
      <c r="I407" s="234">
        <v>1.0</v>
      </c>
      <c r="K407" s="234">
        <v>11.0</v>
      </c>
      <c r="N407" s="234" t="s">
        <v>719</v>
      </c>
      <c r="O407" s="234">
        <v>0.0</v>
      </c>
      <c r="P407" s="234" t="s">
        <v>1724</v>
      </c>
      <c r="R407" s="234" t="s">
        <v>1743</v>
      </c>
    </row>
    <row r="408">
      <c r="A408" s="234" t="s">
        <v>3141</v>
      </c>
      <c r="B408" s="234" t="s">
        <v>3142</v>
      </c>
      <c r="C408" s="234" t="s">
        <v>3143</v>
      </c>
      <c r="D408" s="234" t="s">
        <v>3144</v>
      </c>
      <c r="E408" s="234" t="s">
        <v>3145</v>
      </c>
      <c r="F408" s="234">
        <v>65.0</v>
      </c>
      <c r="G408" s="234">
        <v>0.0</v>
      </c>
      <c r="H408" s="234" t="s">
        <v>3094</v>
      </c>
      <c r="I408" s="234">
        <v>1.0</v>
      </c>
      <c r="K408" s="234">
        <v>11.0</v>
      </c>
      <c r="N408" s="234" t="s">
        <v>3142</v>
      </c>
      <c r="O408" s="234">
        <v>0.0</v>
      </c>
      <c r="P408" s="234" t="s">
        <v>1724</v>
      </c>
      <c r="R408" s="234" t="s">
        <v>1743</v>
      </c>
    </row>
    <row r="409">
      <c r="A409" s="234" t="s">
        <v>3146</v>
      </c>
      <c r="B409" s="234" t="s">
        <v>1199</v>
      </c>
      <c r="C409" s="234" t="s">
        <v>1200</v>
      </c>
      <c r="D409" s="234" t="s">
        <v>3144</v>
      </c>
      <c r="E409" s="234" t="s">
        <v>3147</v>
      </c>
      <c r="F409" s="234">
        <v>65.0</v>
      </c>
      <c r="G409" s="234">
        <v>0.0</v>
      </c>
      <c r="H409" s="234" t="s">
        <v>3094</v>
      </c>
      <c r="I409" s="234">
        <v>1.0</v>
      </c>
      <c r="K409" s="234">
        <v>11.0</v>
      </c>
      <c r="N409" s="234" t="s">
        <v>1199</v>
      </c>
      <c r="O409" s="234">
        <v>0.0</v>
      </c>
      <c r="P409" s="234" t="s">
        <v>1724</v>
      </c>
      <c r="R409" s="234" t="s">
        <v>1743</v>
      </c>
    </row>
    <row r="410">
      <c r="A410" s="234" t="s">
        <v>3148</v>
      </c>
      <c r="B410" s="234" t="s">
        <v>1205</v>
      </c>
      <c r="C410" s="234" t="s">
        <v>1206</v>
      </c>
      <c r="D410" s="234" t="s">
        <v>3144</v>
      </c>
      <c r="E410" s="234" t="s">
        <v>3149</v>
      </c>
      <c r="F410" s="234">
        <v>65.0</v>
      </c>
      <c r="G410" s="234">
        <v>0.0</v>
      </c>
      <c r="H410" s="234" t="s">
        <v>3094</v>
      </c>
      <c r="I410" s="234">
        <v>1.0</v>
      </c>
      <c r="K410" s="234">
        <v>11.0</v>
      </c>
      <c r="N410" s="234" t="s">
        <v>1205</v>
      </c>
      <c r="O410" s="234">
        <v>0.0</v>
      </c>
      <c r="P410" s="234" t="s">
        <v>1724</v>
      </c>
      <c r="R410" s="234" t="s">
        <v>1743</v>
      </c>
    </row>
    <row r="411">
      <c r="A411" s="234" t="s">
        <v>3150</v>
      </c>
      <c r="B411" s="234" t="s">
        <v>3151</v>
      </c>
      <c r="C411" s="234" t="s">
        <v>3152</v>
      </c>
      <c r="D411" s="234" t="s">
        <v>3092</v>
      </c>
      <c r="E411" s="234" t="s">
        <v>3153</v>
      </c>
      <c r="F411" s="234">
        <v>150.0</v>
      </c>
      <c r="G411" s="234">
        <v>0.0</v>
      </c>
      <c r="H411" s="234" t="s">
        <v>3094</v>
      </c>
      <c r="I411" s="234">
        <v>1.0</v>
      </c>
      <c r="K411" s="234">
        <v>11.0</v>
      </c>
      <c r="N411" s="234" t="s">
        <v>3151</v>
      </c>
      <c r="O411" s="234">
        <v>0.0</v>
      </c>
      <c r="P411" s="234" t="s">
        <v>1724</v>
      </c>
      <c r="R411" s="234" t="s">
        <v>1743</v>
      </c>
    </row>
    <row r="412">
      <c r="A412" s="234" t="s">
        <v>3154</v>
      </c>
      <c r="B412" s="234" t="s">
        <v>1534</v>
      </c>
      <c r="C412" s="234" t="s">
        <v>1535</v>
      </c>
      <c r="D412" s="234" t="s">
        <v>3092</v>
      </c>
      <c r="E412" s="234" t="s">
        <v>3155</v>
      </c>
      <c r="F412" s="234">
        <v>150.0</v>
      </c>
      <c r="G412" s="234">
        <v>0.0</v>
      </c>
      <c r="H412" s="234" t="s">
        <v>3094</v>
      </c>
      <c r="I412" s="234">
        <v>1.0</v>
      </c>
      <c r="K412" s="234">
        <v>11.0</v>
      </c>
      <c r="N412" s="234" t="s">
        <v>1534</v>
      </c>
      <c r="O412" s="234">
        <v>0.0</v>
      </c>
      <c r="P412" s="234" t="s">
        <v>1724</v>
      </c>
      <c r="R412" s="234" t="s">
        <v>1743</v>
      </c>
    </row>
    <row r="413">
      <c r="A413" s="234" t="s">
        <v>3156</v>
      </c>
      <c r="B413" s="234" t="s">
        <v>1068</v>
      </c>
      <c r="C413" s="234" t="s">
        <v>1069</v>
      </c>
      <c r="D413" s="234" t="s">
        <v>3092</v>
      </c>
      <c r="E413" s="234" t="s">
        <v>3157</v>
      </c>
      <c r="F413" s="234">
        <v>150.0</v>
      </c>
      <c r="G413" s="234">
        <v>0.0</v>
      </c>
      <c r="H413" s="234" t="s">
        <v>3094</v>
      </c>
      <c r="I413" s="234">
        <v>1.0</v>
      </c>
      <c r="K413" s="234">
        <v>11.0</v>
      </c>
      <c r="N413" s="234" t="s">
        <v>1068</v>
      </c>
      <c r="O413" s="234">
        <v>0.0</v>
      </c>
      <c r="P413" s="234" t="s">
        <v>1724</v>
      </c>
      <c r="R413" s="234" t="s">
        <v>1743</v>
      </c>
    </row>
    <row r="414">
      <c r="A414" s="234" t="s">
        <v>3158</v>
      </c>
      <c r="B414" s="234" t="s">
        <v>1536</v>
      </c>
      <c r="C414" s="234" t="s">
        <v>1537</v>
      </c>
      <c r="D414" s="234" t="s">
        <v>3092</v>
      </c>
      <c r="E414" s="234" t="s">
        <v>3159</v>
      </c>
      <c r="F414" s="234">
        <v>150.0</v>
      </c>
      <c r="G414" s="234">
        <v>0.0</v>
      </c>
      <c r="H414" s="234" t="s">
        <v>3094</v>
      </c>
      <c r="I414" s="234">
        <v>1.0</v>
      </c>
      <c r="K414" s="234">
        <v>11.0</v>
      </c>
      <c r="N414" s="234" t="s">
        <v>1536</v>
      </c>
      <c r="O414" s="234">
        <v>0.0</v>
      </c>
      <c r="P414" s="234" t="s">
        <v>1724</v>
      </c>
      <c r="R414" s="234" t="s">
        <v>1743</v>
      </c>
    </row>
    <row r="415">
      <c r="A415" s="234" t="s">
        <v>3160</v>
      </c>
      <c r="B415" s="234" t="s">
        <v>3161</v>
      </c>
      <c r="C415" s="234" t="s">
        <v>3162</v>
      </c>
      <c r="D415" s="234" t="s">
        <v>3092</v>
      </c>
      <c r="E415" s="234" t="s">
        <v>3163</v>
      </c>
      <c r="F415" s="234">
        <v>150.0</v>
      </c>
      <c r="G415" s="234">
        <v>0.0</v>
      </c>
      <c r="H415" s="234" t="s">
        <v>3094</v>
      </c>
      <c r="I415" s="234">
        <v>1.0</v>
      </c>
      <c r="K415" s="234">
        <v>11.0</v>
      </c>
      <c r="N415" s="234" t="s">
        <v>3161</v>
      </c>
      <c r="O415" s="234">
        <v>0.0</v>
      </c>
      <c r="P415" s="234" t="s">
        <v>1724</v>
      </c>
      <c r="R415" s="234" t="s">
        <v>1743</v>
      </c>
    </row>
    <row r="416">
      <c r="A416" s="234" t="s">
        <v>3164</v>
      </c>
      <c r="B416" s="234" t="s">
        <v>3165</v>
      </c>
      <c r="C416" s="234" t="s">
        <v>3166</v>
      </c>
      <c r="D416" s="234" t="s">
        <v>2162</v>
      </c>
      <c r="E416" s="234" t="s">
        <v>3167</v>
      </c>
      <c r="F416" s="234">
        <v>156.0</v>
      </c>
      <c r="G416" s="234">
        <v>0.0</v>
      </c>
      <c r="H416" s="234" t="s">
        <v>3094</v>
      </c>
      <c r="I416" s="234">
        <v>1.0</v>
      </c>
      <c r="K416" s="234">
        <v>11.0</v>
      </c>
      <c r="N416" s="234" t="s">
        <v>3165</v>
      </c>
      <c r="O416" s="234">
        <v>0.0</v>
      </c>
      <c r="P416" s="234" t="s">
        <v>1724</v>
      </c>
      <c r="R416" s="234" t="s">
        <v>1743</v>
      </c>
    </row>
    <row r="417">
      <c r="A417" s="234" t="s">
        <v>3168</v>
      </c>
      <c r="B417" s="234" t="s">
        <v>800</v>
      </c>
      <c r="C417" s="234" t="s">
        <v>801</v>
      </c>
      <c r="D417" s="234" t="s">
        <v>2162</v>
      </c>
      <c r="E417" s="234" t="s">
        <v>3169</v>
      </c>
      <c r="F417" s="234">
        <v>156.0</v>
      </c>
      <c r="G417" s="234">
        <v>0.0</v>
      </c>
      <c r="H417" s="234" t="s">
        <v>3094</v>
      </c>
      <c r="I417" s="234">
        <v>1.0</v>
      </c>
      <c r="K417" s="234">
        <v>11.0</v>
      </c>
      <c r="N417" s="234" t="s">
        <v>800</v>
      </c>
      <c r="O417" s="234">
        <v>0.0</v>
      </c>
      <c r="P417" s="234" t="s">
        <v>1724</v>
      </c>
      <c r="R417" s="234" t="s">
        <v>1743</v>
      </c>
    </row>
    <row r="418">
      <c r="A418" s="234" t="s">
        <v>3170</v>
      </c>
      <c r="B418" s="234" t="s">
        <v>1345</v>
      </c>
      <c r="C418" s="234" t="s">
        <v>1346</v>
      </c>
      <c r="D418" s="234" t="s">
        <v>2162</v>
      </c>
      <c r="E418" s="234" t="s">
        <v>3171</v>
      </c>
      <c r="F418" s="234">
        <v>156.0</v>
      </c>
      <c r="G418" s="234">
        <v>0.0</v>
      </c>
      <c r="H418" s="234" t="s">
        <v>3094</v>
      </c>
      <c r="I418" s="234">
        <v>1.0</v>
      </c>
      <c r="K418" s="234">
        <v>11.0</v>
      </c>
      <c r="N418" s="234" t="s">
        <v>1345</v>
      </c>
      <c r="O418" s="234">
        <v>0.0</v>
      </c>
      <c r="P418" s="234" t="s">
        <v>1724</v>
      </c>
      <c r="R418" s="234" t="s">
        <v>1743</v>
      </c>
    </row>
    <row r="419">
      <c r="A419" s="234" t="s">
        <v>3172</v>
      </c>
      <c r="B419" s="234" t="s">
        <v>804</v>
      </c>
      <c r="C419" s="234" t="s">
        <v>805</v>
      </c>
      <c r="D419" s="234" t="s">
        <v>2162</v>
      </c>
      <c r="E419" s="234" t="s">
        <v>3173</v>
      </c>
      <c r="F419" s="234">
        <v>156.0</v>
      </c>
      <c r="G419" s="234">
        <v>0.0</v>
      </c>
      <c r="H419" s="234" t="s">
        <v>3094</v>
      </c>
      <c r="I419" s="234">
        <v>1.0</v>
      </c>
      <c r="K419" s="234">
        <v>11.0</v>
      </c>
      <c r="N419" s="234" t="s">
        <v>804</v>
      </c>
      <c r="O419" s="234">
        <v>0.0</v>
      </c>
      <c r="P419" s="234" t="s">
        <v>1724</v>
      </c>
      <c r="R419" s="234" t="s">
        <v>1743</v>
      </c>
    </row>
    <row r="420">
      <c r="A420" s="234" t="s">
        <v>3174</v>
      </c>
      <c r="B420" s="234" t="s">
        <v>1337</v>
      </c>
      <c r="C420" s="234" t="s">
        <v>1338</v>
      </c>
      <c r="D420" s="234" t="s">
        <v>2162</v>
      </c>
      <c r="E420" s="234" t="s">
        <v>3175</v>
      </c>
      <c r="F420" s="234">
        <v>156.0</v>
      </c>
      <c r="G420" s="234">
        <v>0.0</v>
      </c>
      <c r="H420" s="234" t="s">
        <v>3094</v>
      </c>
      <c r="I420" s="234">
        <v>1.0</v>
      </c>
      <c r="K420" s="234">
        <v>11.0</v>
      </c>
      <c r="N420" s="234" t="s">
        <v>1337</v>
      </c>
      <c r="O420" s="234">
        <v>0.0</v>
      </c>
      <c r="P420" s="234" t="s">
        <v>1724</v>
      </c>
      <c r="R420" s="234" t="s">
        <v>1743</v>
      </c>
    </row>
    <row r="421">
      <c r="A421" s="234" t="s">
        <v>3176</v>
      </c>
      <c r="B421" s="234" t="s">
        <v>1339</v>
      </c>
      <c r="C421" s="234" t="s">
        <v>1340</v>
      </c>
      <c r="D421" s="234" t="s">
        <v>2162</v>
      </c>
      <c r="E421" s="234" t="s">
        <v>3177</v>
      </c>
      <c r="F421" s="234">
        <v>156.0</v>
      </c>
      <c r="G421" s="234">
        <v>0.0</v>
      </c>
      <c r="H421" s="234" t="s">
        <v>3094</v>
      </c>
      <c r="I421" s="234">
        <v>1.0</v>
      </c>
      <c r="K421" s="234">
        <v>11.0</v>
      </c>
      <c r="N421" s="234" t="s">
        <v>1339</v>
      </c>
      <c r="O421" s="234">
        <v>0.0</v>
      </c>
      <c r="P421" s="234" t="s">
        <v>1724</v>
      </c>
      <c r="R421" s="234" t="s">
        <v>1743</v>
      </c>
    </row>
    <row r="422">
      <c r="A422" s="234" t="s">
        <v>3178</v>
      </c>
      <c r="B422" s="234" t="s">
        <v>796</v>
      </c>
      <c r="C422" s="234" t="s">
        <v>797</v>
      </c>
      <c r="D422" s="234" t="s">
        <v>2162</v>
      </c>
      <c r="E422" s="234" t="s">
        <v>3179</v>
      </c>
      <c r="F422" s="234">
        <v>156.0</v>
      </c>
      <c r="G422" s="234">
        <v>0.0</v>
      </c>
      <c r="H422" s="234" t="s">
        <v>3094</v>
      </c>
      <c r="I422" s="234">
        <v>1.0</v>
      </c>
      <c r="K422" s="234">
        <v>11.0</v>
      </c>
      <c r="N422" s="234" t="s">
        <v>796</v>
      </c>
      <c r="O422" s="234">
        <v>0.0</v>
      </c>
      <c r="P422" s="234" t="s">
        <v>1724</v>
      </c>
      <c r="R422" s="234" t="s">
        <v>1743</v>
      </c>
    </row>
    <row r="423">
      <c r="A423" s="234" t="s">
        <v>3180</v>
      </c>
      <c r="B423" s="234" t="s">
        <v>3181</v>
      </c>
      <c r="C423" s="234" t="s">
        <v>3182</v>
      </c>
      <c r="D423" s="234" t="s">
        <v>2162</v>
      </c>
      <c r="E423" s="234" t="s">
        <v>3183</v>
      </c>
      <c r="F423" s="234">
        <v>156.0</v>
      </c>
      <c r="G423" s="234">
        <v>0.0</v>
      </c>
      <c r="H423" s="234" t="s">
        <v>3094</v>
      </c>
      <c r="I423" s="234">
        <v>1.0</v>
      </c>
      <c r="K423" s="234">
        <v>11.0</v>
      </c>
      <c r="N423" s="234" t="s">
        <v>3181</v>
      </c>
      <c r="O423" s="234">
        <v>0.0</v>
      </c>
      <c r="P423" s="234" t="s">
        <v>1724</v>
      </c>
      <c r="R423" s="234" t="s">
        <v>1743</v>
      </c>
    </row>
    <row r="424">
      <c r="A424" s="234" t="s">
        <v>3184</v>
      </c>
      <c r="B424" s="234" t="s">
        <v>3185</v>
      </c>
      <c r="C424" s="234" t="s">
        <v>3186</v>
      </c>
      <c r="D424" s="234" t="s">
        <v>2162</v>
      </c>
      <c r="E424" s="234" t="s">
        <v>3187</v>
      </c>
      <c r="F424" s="234">
        <v>156.0</v>
      </c>
      <c r="G424" s="234">
        <v>0.0</v>
      </c>
      <c r="H424" s="234" t="s">
        <v>3094</v>
      </c>
      <c r="I424" s="234">
        <v>1.0</v>
      </c>
      <c r="K424" s="234">
        <v>11.0</v>
      </c>
      <c r="N424" s="234" t="s">
        <v>3185</v>
      </c>
      <c r="O424" s="234">
        <v>0.0</v>
      </c>
      <c r="P424" s="234" t="s">
        <v>1724</v>
      </c>
      <c r="R424" s="234" t="s">
        <v>1743</v>
      </c>
    </row>
    <row r="425">
      <c r="A425" s="234" t="s">
        <v>3188</v>
      </c>
      <c r="B425" s="234" t="s">
        <v>1052</v>
      </c>
      <c r="C425" s="234" t="s">
        <v>1053</v>
      </c>
      <c r="D425" s="234" t="s">
        <v>3189</v>
      </c>
      <c r="E425" s="234" t="s">
        <v>3190</v>
      </c>
      <c r="F425" s="234">
        <v>129.0</v>
      </c>
      <c r="G425" s="234">
        <v>0.0</v>
      </c>
      <c r="H425" s="234" t="s">
        <v>3094</v>
      </c>
      <c r="I425" s="234">
        <v>1.0</v>
      </c>
      <c r="K425" s="234">
        <v>11.0</v>
      </c>
      <c r="N425" s="234" t="s">
        <v>1052</v>
      </c>
      <c r="O425" s="234">
        <v>0.0</v>
      </c>
      <c r="P425" s="234" t="s">
        <v>1724</v>
      </c>
      <c r="R425" s="234" t="s">
        <v>1743</v>
      </c>
    </row>
    <row r="426">
      <c r="A426" s="234" t="s">
        <v>3191</v>
      </c>
      <c r="B426" s="234" t="s">
        <v>3192</v>
      </c>
      <c r="C426" s="234" t="s">
        <v>3193</v>
      </c>
      <c r="D426" s="234" t="s">
        <v>3189</v>
      </c>
      <c r="E426" s="234" t="s">
        <v>3194</v>
      </c>
      <c r="F426" s="234">
        <v>129.0</v>
      </c>
      <c r="G426" s="234">
        <v>0.0</v>
      </c>
      <c r="H426" s="234" t="s">
        <v>3094</v>
      </c>
      <c r="I426" s="234">
        <v>1.0</v>
      </c>
      <c r="K426" s="234">
        <v>11.0</v>
      </c>
      <c r="N426" s="234" t="s">
        <v>3192</v>
      </c>
      <c r="O426" s="234">
        <v>0.0</v>
      </c>
      <c r="P426" s="234" t="s">
        <v>1724</v>
      </c>
      <c r="R426" s="234" t="s">
        <v>1743</v>
      </c>
    </row>
    <row r="427">
      <c r="A427" s="234" t="s">
        <v>3195</v>
      </c>
      <c r="B427" s="234" t="s">
        <v>3196</v>
      </c>
      <c r="C427" s="234" t="s">
        <v>3197</v>
      </c>
      <c r="D427" s="234" t="s">
        <v>3189</v>
      </c>
      <c r="E427" s="234" t="s">
        <v>3198</v>
      </c>
      <c r="F427" s="234">
        <v>129.0</v>
      </c>
      <c r="G427" s="234">
        <v>0.0</v>
      </c>
      <c r="H427" s="234" t="s">
        <v>3094</v>
      </c>
      <c r="I427" s="234">
        <v>1.0</v>
      </c>
      <c r="K427" s="234">
        <v>11.0</v>
      </c>
      <c r="N427" s="234" t="s">
        <v>3196</v>
      </c>
      <c r="O427" s="234">
        <v>0.0</v>
      </c>
      <c r="P427" s="234" t="s">
        <v>1724</v>
      </c>
      <c r="R427" s="234" t="s">
        <v>1743</v>
      </c>
    </row>
    <row r="428">
      <c r="A428" s="234" t="s">
        <v>3199</v>
      </c>
      <c r="B428" s="234" t="s">
        <v>3200</v>
      </c>
      <c r="C428" s="234" t="s">
        <v>3201</v>
      </c>
      <c r="E428" s="234" t="s">
        <v>3202</v>
      </c>
      <c r="F428" s="234">
        <v>134.0</v>
      </c>
      <c r="G428" s="234">
        <v>0.0</v>
      </c>
      <c r="H428" s="234" t="s">
        <v>3094</v>
      </c>
      <c r="I428" s="234">
        <v>1.0</v>
      </c>
      <c r="K428" s="234">
        <v>11.0</v>
      </c>
      <c r="N428" s="234" t="s">
        <v>3200</v>
      </c>
      <c r="O428" s="234">
        <v>0.0</v>
      </c>
      <c r="P428" s="234" t="s">
        <v>1724</v>
      </c>
      <c r="R428" s="234" t="s">
        <v>1743</v>
      </c>
    </row>
    <row r="429">
      <c r="A429" s="234" t="s">
        <v>3203</v>
      </c>
      <c r="B429" s="234" t="s">
        <v>3204</v>
      </c>
      <c r="C429" s="234" t="s">
        <v>3205</v>
      </c>
      <c r="E429" s="234" t="s">
        <v>3206</v>
      </c>
      <c r="F429" s="234">
        <v>134.0</v>
      </c>
      <c r="G429" s="234">
        <v>0.0</v>
      </c>
      <c r="H429" s="234" t="s">
        <v>3094</v>
      </c>
      <c r="I429" s="234">
        <v>1.0</v>
      </c>
      <c r="K429" s="234">
        <v>11.0</v>
      </c>
      <c r="N429" s="234" t="s">
        <v>3204</v>
      </c>
      <c r="O429" s="234">
        <v>0.0</v>
      </c>
      <c r="P429" s="234" t="s">
        <v>1724</v>
      </c>
      <c r="R429" s="234" t="s">
        <v>1743</v>
      </c>
    </row>
    <row r="430">
      <c r="A430" s="234" t="s">
        <v>3207</v>
      </c>
      <c r="B430" s="234" t="s">
        <v>3208</v>
      </c>
      <c r="C430" s="234" t="s">
        <v>3209</v>
      </c>
      <c r="E430" s="234" t="s">
        <v>3210</v>
      </c>
      <c r="F430" s="234">
        <v>134.0</v>
      </c>
      <c r="G430" s="234">
        <v>0.0</v>
      </c>
      <c r="H430" s="234" t="s">
        <v>3094</v>
      </c>
      <c r="I430" s="234">
        <v>1.0</v>
      </c>
      <c r="K430" s="234">
        <v>11.0</v>
      </c>
      <c r="N430" s="234" t="s">
        <v>3208</v>
      </c>
      <c r="O430" s="234">
        <v>0.0</v>
      </c>
      <c r="P430" s="234" t="s">
        <v>1724</v>
      </c>
      <c r="R430" s="234" t="s">
        <v>1743</v>
      </c>
    </row>
    <row r="431">
      <c r="A431" s="234" t="s">
        <v>3211</v>
      </c>
      <c r="B431" s="234" t="s">
        <v>3212</v>
      </c>
      <c r="C431" s="234" t="s">
        <v>3213</v>
      </c>
      <c r="E431" s="234" t="s">
        <v>3214</v>
      </c>
      <c r="F431" s="234">
        <v>134.0</v>
      </c>
      <c r="G431" s="234">
        <v>0.0</v>
      </c>
      <c r="H431" s="234" t="s">
        <v>3094</v>
      </c>
      <c r="I431" s="234">
        <v>1.0</v>
      </c>
      <c r="K431" s="234">
        <v>11.0</v>
      </c>
      <c r="N431" s="234" t="s">
        <v>3212</v>
      </c>
      <c r="O431" s="234">
        <v>0.0</v>
      </c>
      <c r="P431" s="234" t="s">
        <v>1724</v>
      </c>
      <c r="R431" s="234" t="s">
        <v>1743</v>
      </c>
    </row>
    <row r="432">
      <c r="A432" s="234" t="s">
        <v>3215</v>
      </c>
      <c r="B432" s="234" t="s">
        <v>3216</v>
      </c>
      <c r="C432" s="234" t="s">
        <v>3217</v>
      </c>
      <c r="E432" s="234" t="s">
        <v>3218</v>
      </c>
      <c r="F432" s="234">
        <v>134.0</v>
      </c>
      <c r="G432" s="234">
        <v>0.0</v>
      </c>
      <c r="H432" s="234" t="s">
        <v>3094</v>
      </c>
      <c r="I432" s="234">
        <v>1.0</v>
      </c>
      <c r="K432" s="234">
        <v>11.0</v>
      </c>
      <c r="N432" s="234" t="s">
        <v>3216</v>
      </c>
      <c r="O432" s="234">
        <v>0.0</v>
      </c>
      <c r="P432" s="234" t="s">
        <v>1724</v>
      </c>
      <c r="R432" s="234" t="s">
        <v>1743</v>
      </c>
    </row>
    <row r="433">
      <c r="A433" s="234" t="s">
        <v>3219</v>
      </c>
      <c r="B433" s="234" t="s">
        <v>3220</v>
      </c>
      <c r="C433" s="234" t="s">
        <v>3221</v>
      </c>
      <c r="E433" s="234" t="s">
        <v>3222</v>
      </c>
      <c r="F433" s="234">
        <v>134.0</v>
      </c>
      <c r="G433" s="234">
        <v>0.0</v>
      </c>
      <c r="H433" s="234" t="s">
        <v>3094</v>
      </c>
      <c r="I433" s="234">
        <v>1.0</v>
      </c>
      <c r="K433" s="234">
        <v>11.0</v>
      </c>
      <c r="N433" s="234" t="s">
        <v>3220</v>
      </c>
      <c r="O433" s="234">
        <v>0.0</v>
      </c>
      <c r="P433" s="234" t="s">
        <v>1724</v>
      </c>
      <c r="R433" s="234" t="s">
        <v>1743</v>
      </c>
    </row>
    <row r="434">
      <c r="A434" s="234" t="s">
        <v>3223</v>
      </c>
      <c r="B434" s="234" t="s">
        <v>3224</v>
      </c>
      <c r="C434" s="234" t="s">
        <v>3225</v>
      </c>
      <c r="E434" s="234" t="s">
        <v>3226</v>
      </c>
      <c r="F434" s="234">
        <v>134.0</v>
      </c>
      <c r="G434" s="234">
        <v>0.0</v>
      </c>
      <c r="H434" s="234" t="s">
        <v>3094</v>
      </c>
      <c r="I434" s="234">
        <v>1.0</v>
      </c>
      <c r="K434" s="234">
        <v>11.0</v>
      </c>
      <c r="N434" s="234" t="s">
        <v>3224</v>
      </c>
      <c r="O434" s="234">
        <v>0.0</v>
      </c>
      <c r="P434" s="234" t="s">
        <v>1724</v>
      </c>
      <c r="R434" s="234" t="s">
        <v>1743</v>
      </c>
    </row>
    <row r="435">
      <c r="A435" s="234" t="s">
        <v>3227</v>
      </c>
      <c r="B435" s="234" t="s">
        <v>3228</v>
      </c>
      <c r="C435" s="234" t="s">
        <v>3229</v>
      </c>
      <c r="E435" s="234" t="s">
        <v>3230</v>
      </c>
      <c r="F435" s="234">
        <v>134.0</v>
      </c>
      <c r="G435" s="234">
        <v>0.0</v>
      </c>
      <c r="H435" s="234" t="s">
        <v>3094</v>
      </c>
      <c r="I435" s="234">
        <v>1.0</v>
      </c>
      <c r="K435" s="234">
        <v>11.0</v>
      </c>
      <c r="N435" s="234" t="s">
        <v>3228</v>
      </c>
      <c r="O435" s="234">
        <v>0.0</v>
      </c>
      <c r="P435" s="234" t="s">
        <v>1724</v>
      </c>
      <c r="R435" s="234" t="s">
        <v>1743</v>
      </c>
    </row>
    <row r="436">
      <c r="A436" s="234" t="s">
        <v>3231</v>
      </c>
      <c r="B436" s="234" t="s">
        <v>1105</v>
      </c>
      <c r="C436" s="234" t="s">
        <v>1106</v>
      </c>
      <c r="D436" s="234" t="s">
        <v>3232</v>
      </c>
      <c r="E436" s="234" t="s">
        <v>3233</v>
      </c>
      <c r="F436" s="234">
        <v>124.0</v>
      </c>
      <c r="G436" s="234">
        <v>0.0</v>
      </c>
      <c r="H436" s="234" t="s">
        <v>3234</v>
      </c>
      <c r="I436" s="234">
        <v>1.0</v>
      </c>
      <c r="K436" s="234">
        <v>11.0</v>
      </c>
      <c r="N436" s="234" t="s">
        <v>1105</v>
      </c>
      <c r="O436" s="234">
        <v>0.0</v>
      </c>
      <c r="P436" s="234" t="s">
        <v>1724</v>
      </c>
      <c r="R436" s="234" t="s">
        <v>1743</v>
      </c>
    </row>
    <row r="437">
      <c r="A437" s="234" t="s">
        <v>3235</v>
      </c>
      <c r="B437" s="234" t="s">
        <v>1107</v>
      </c>
      <c r="C437" s="234" t="s">
        <v>1108</v>
      </c>
      <c r="D437" s="234" t="s">
        <v>3232</v>
      </c>
      <c r="E437" s="234" t="s">
        <v>3236</v>
      </c>
      <c r="F437" s="234">
        <v>124.0</v>
      </c>
      <c r="G437" s="234">
        <v>0.0</v>
      </c>
      <c r="H437" s="234" t="s">
        <v>3234</v>
      </c>
      <c r="I437" s="234">
        <v>1.0</v>
      </c>
      <c r="K437" s="234">
        <v>11.0</v>
      </c>
      <c r="N437" s="234" t="s">
        <v>1107</v>
      </c>
      <c r="O437" s="234">
        <v>0.0</v>
      </c>
      <c r="P437" s="234" t="s">
        <v>1724</v>
      </c>
      <c r="R437" s="234" t="s">
        <v>1743</v>
      </c>
    </row>
    <row r="438">
      <c r="A438" s="234" t="s">
        <v>3237</v>
      </c>
      <c r="B438" s="234" t="s">
        <v>3238</v>
      </c>
      <c r="C438" s="234" t="s">
        <v>3239</v>
      </c>
      <c r="D438" s="234" t="s">
        <v>3232</v>
      </c>
      <c r="E438" s="234" t="s">
        <v>3240</v>
      </c>
      <c r="F438" s="234">
        <v>124.0</v>
      </c>
      <c r="G438" s="234">
        <v>0.0</v>
      </c>
      <c r="H438" s="234" t="s">
        <v>3234</v>
      </c>
      <c r="I438" s="234">
        <v>1.0</v>
      </c>
      <c r="K438" s="234">
        <v>11.0</v>
      </c>
      <c r="N438" s="234" t="s">
        <v>3238</v>
      </c>
      <c r="O438" s="234">
        <v>0.0</v>
      </c>
      <c r="P438" s="234" t="s">
        <v>1724</v>
      </c>
      <c r="R438" s="234" t="s">
        <v>1743</v>
      </c>
    </row>
    <row r="439">
      <c r="A439" s="234" t="s">
        <v>3241</v>
      </c>
      <c r="B439" s="234" t="s">
        <v>3242</v>
      </c>
      <c r="C439" s="234" t="s">
        <v>3243</v>
      </c>
      <c r="D439" s="234" t="s">
        <v>3232</v>
      </c>
      <c r="E439" s="234" t="s">
        <v>3244</v>
      </c>
      <c r="F439" s="234">
        <v>124.0</v>
      </c>
      <c r="G439" s="234">
        <v>0.0</v>
      </c>
      <c r="H439" s="234" t="s">
        <v>3234</v>
      </c>
      <c r="I439" s="234">
        <v>1.0</v>
      </c>
      <c r="K439" s="234">
        <v>11.0</v>
      </c>
      <c r="N439" s="234" t="s">
        <v>3242</v>
      </c>
      <c r="O439" s="234">
        <v>0.0</v>
      </c>
      <c r="P439" s="234" t="s">
        <v>1724</v>
      </c>
      <c r="R439" s="234" t="s">
        <v>1743</v>
      </c>
    </row>
    <row r="440">
      <c r="A440" s="234" t="s">
        <v>3245</v>
      </c>
      <c r="B440" s="234" t="s">
        <v>3246</v>
      </c>
      <c r="C440" s="234" t="s">
        <v>3247</v>
      </c>
      <c r="D440" s="234" t="s">
        <v>3248</v>
      </c>
      <c r="E440" s="234" t="s">
        <v>3249</v>
      </c>
      <c r="F440" s="234">
        <v>97.0</v>
      </c>
      <c r="G440" s="234">
        <v>0.0</v>
      </c>
      <c r="H440" s="234" t="s">
        <v>2199</v>
      </c>
      <c r="I440" s="234">
        <v>1.0</v>
      </c>
      <c r="K440" s="234">
        <v>11.0</v>
      </c>
      <c r="N440" s="234" t="s">
        <v>3246</v>
      </c>
      <c r="O440" s="234">
        <v>0.0</v>
      </c>
      <c r="P440" s="234" t="s">
        <v>1724</v>
      </c>
      <c r="R440" s="234" t="s">
        <v>1743</v>
      </c>
    </row>
    <row r="441">
      <c r="A441" s="234" t="s">
        <v>3250</v>
      </c>
      <c r="B441" s="234" t="s">
        <v>3251</v>
      </c>
      <c r="C441" s="234" t="s">
        <v>3252</v>
      </c>
      <c r="D441" s="234" t="s">
        <v>3248</v>
      </c>
      <c r="E441" s="234" t="s">
        <v>3253</v>
      </c>
      <c r="F441" s="234">
        <v>97.0</v>
      </c>
      <c r="G441" s="234">
        <v>0.0</v>
      </c>
      <c r="H441" s="234" t="s">
        <v>2199</v>
      </c>
      <c r="I441" s="234">
        <v>1.0</v>
      </c>
      <c r="K441" s="234">
        <v>11.0</v>
      </c>
      <c r="N441" s="234" t="s">
        <v>3251</v>
      </c>
      <c r="O441" s="234">
        <v>0.0</v>
      </c>
      <c r="P441" s="234" t="s">
        <v>1724</v>
      </c>
      <c r="R441" s="234" t="s">
        <v>1743</v>
      </c>
    </row>
    <row r="442">
      <c r="A442" s="234" t="s">
        <v>3254</v>
      </c>
      <c r="B442" s="234" t="s">
        <v>3255</v>
      </c>
      <c r="C442" s="234" t="s">
        <v>3256</v>
      </c>
      <c r="D442" s="234" t="s">
        <v>3248</v>
      </c>
      <c r="E442" s="234" t="s">
        <v>3257</v>
      </c>
      <c r="F442" s="234">
        <v>97.0</v>
      </c>
      <c r="G442" s="234">
        <v>0.0</v>
      </c>
      <c r="H442" s="234" t="s">
        <v>2199</v>
      </c>
      <c r="I442" s="234">
        <v>1.0</v>
      </c>
      <c r="K442" s="234">
        <v>11.0</v>
      </c>
      <c r="N442" s="234" t="s">
        <v>3255</v>
      </c>
      <c r="O442" s="234">
        <v>0.0</v>
      </c>
      <c r="P442" s="234" t="s">
        <v>1724</v>
      </c>
      <c r="R442" s="234" t="s">
        <v>1743</v>
      </c>
    </row>
    <row r="443">
      <c r="A443" s="234" t="s">
        <v>3258</v>
      </c>
      <c r="B443" s="234" t="s">
        <v>3259</v>
      </c>
      <c r="C443" s="234" t="s">
        <v>3260</v>
      </c>
      <c r="D443" s="234" t="s">
        <v>3248</v>
      </c>
      <c r="E443" s="234" t="s">
        <v>3261</v>
      </c>
      <c r="F443" s="234">
        <v>97.0</v>
      </c>
      <c r="G443" s="234">
        <v>0.0</v>
      </c>
      <c r="H443" s="234" t="s">
        <v>2199</v>
      </c>
      <c r="I443" s="234">
        <v>1.0</v>
      </c>
      <c r="K443" s="234">
        <v>11.0</v>
      </c>
      <c r="N443" s="234" t="s">
        <v>3259</v>
      </c>
      <c r="O443" s="234">
        <v>0.0</v>
      </c>
      <c r="P443" s="234" t="s">
        <v>1724</v>
      </c>
      <c r="R443" s="234" t="s">
        <v>1743</v>
      </c>
    </row>
    <row r="444">
      <c r="A444" s="234" t="s">
        <v>3262</v>
      </c>
      <c r="B444" s="234" t="s">
        <v>3263</v>
      </c>
      <c r="C444" s="234" t="s">
        <v>3264</v>
      </c>
      <c r="D444" s="234" t="s">
        <v>3248</v>
      </c>
      <c r="E444" s="234" t="s">
        <v>3265</v>
      </c>
      <c r="F444" s="234">
        <v>97.0</v>
      </c>
      <c r="G444" s="234">
        <v>0.0</v>
      </c>
      <c r="H444" s="234" t="s">
        <v>2199</v>
      </c>
      <c r="I444" s="234">
        <v>1.0</v>
      </c>
      <c r="K444" s="234">
        <v>11.0</v>
      </c>
      <c r="N444" s="234" t="s">
        <v>3263</v>
      </c>
      <c r="O444" s="234">
        <v>0.0</v>
      </c>
      <c r="P444" s="234" t="s">
        <v>1724</v>
      </c>
      <c r="R444" s="234" t="s">
        <v>1743</v>
      </c>
    </row>
    <row r="445">
      <c r="A445" s="234" t="s">
        <v>3266</v>
      </c>
      <c r="B445" s="234" t="s">
        <v>3267</v>
      </c>
      <c r="C445" s="234" t="s">
        <v>3268</v>
      </c>
      <c r="D445" s="234" t="s">
        <v>3248</v>
      </c>
      <c r="E445" s="234" t="s">
        <v>3269</v>
      </c>
      <c r="F445" s="234">
        <v>97.0</v>
      </c>
      <c r="G445" s="234">
        <v>0.0</v>
      </c>
      <c r="H445" s="234" t="s">
        <v>2199</v>
      </c>
      <c r="I445" s="234">
        <v>1.0</v>
      </c>
      <c r="K445" s="234">
        <v>11.0</v>
      </c>
      <c r="N445" s="234" t="s">
        <v>3267</v>
      </c>
      <c r="O445" s="234">
        <v>0.0</v>
      </c>
      <c r="P445" s="234" t="s">
        <v>1724</v>
      </c>
      <c r="R445" s="234" t="s">
        <v>1743</v>
      </c>
    </row>
    <row r="446">
      <c r="A446" s="234" t="s">
        <v>3270</v>
      </c>
      <c r="B446" s="234" t="s">
        <v>3271</v>
      </c>
      <c r="C446" s="234" t="s">
        <v>3272</v>
      </c>
      <c r="D446" s="234" t="s">
        <v>3248</v>
      </c>
      <c r="E446" s="234" t="s">
        <v>3273</v>
      </c>
      <c r="F446" s="234">
        <v>97.0</v>
      </c>
      <c r="G446" s="234">
        <v>0.0</v>
      </c>
      <c r="H446" s="234" t="s">
        <v>2199</v>
      </c>
      <c r="I446" s="234">
        <v>1.0</v>
      </c>
      <c r="K446" s="234">
        <v>11.0</v>
      </c>
      <c r="N446" s="234" t="s">
        <v>3271</v>
      </c>
      <c r="O446" s="234">
        <v>0.0</v>
      </c>
      <c r="P446" s="234" t="s">
        <v>1724</v>
      </c>
      <c r="R446" s="234" t="s">
        <v>1743</v>
      </c>
    </row>
    <row r="447">
      <c r="A447" s="234" t="s">
        <v>3274</v>
      </c>
      <c r="B447" s="234" t="s">
        <v>3275</v>
      </c>
      <c r="C447" s="234" t="s">
        <v>3276</v>
      </c>
      <c r="D447" s="234" t="s">
        <v>3248</v>
      </c>
      <c r="E447" s="234" t="s">
        <v>3277</v>
      </c>
      <c r="F447" s="234">
        <v>97.0</v>
      </c>
      <c r="G447" s="234">
        <v>0.0</v>
      </c>
      <c r="H447" s="234" t="s">
        <v>2199</v>
      </c>
      <c r="I447" s="234">
        <v>1.0</v>
      </c>
      <c r="K447" s="234">
        <v>11.0</v>
      </c>
      <c r="N447" s="234" t="s">
        <v>3275</v>
      </c>
      <c r="O447" s="234">
        <v>0.0</v>
      </c>
      <c r="P447" s="234" t="s">
        <v>1724</v>
      </c>
      <c r="R447" s="234" t="s">
        <v>1743</v>
      </c>
    </row>
    <row r="448">
      <c r="A448" s="234" t="s">
        <v>3278</v>
      </c>
      <c r="B448" s="234" t="s">
        <v>3279</v>
      </c>
      <c r="C448" s="234" t="s">
        <v>3280</v>
      </c>
      <c r="D448" s="234" t="s">
        <v>3248</v>
      </c>
      <c r="E448" s="234" t="s">
        <v>3281</v>
      </c>
      <c r="F448" s="234">
        <v>97.0</v>
      </c>
      <c r="G448" s="234">
        <v>0.0</v>
      </c>
      <c r="H448" s="234" t="s">
        <v>2199</v>
      </c>
      <c r="I448" s="234">
        <v>1.0</v>
      </c>
      <c r="K448" s="234">
        <v>11.0</v>
      </c>
      <c r="N448" s="234" t="s">
        <v>3279</v>
      </c>
      <c r="O448" s="234">
        <v>0.0</v>
      </c>
      <c r="P448" s="234" t="s">
        <v>1724</v>
      </c>
      <c r="R448" s="234" t="s">
        <v>1743</v>
      </c>
    </row>
    <row r="449">
      <c r="A449" s="234" t="s">
        <v>3282</v>
      </c>
      <c r="B449" s="234" t="s">
        <v>3283</v>
      </c>
      <c r="C449" s="234" t="s">
        <v>3284</v>
      </c>
      <c r="D449" s="234" t="s">
        <v>3248</v>
      </c>
      <c r="E449" s="234" t="s">
        <v>3285</v>
      </c>
      <c r="F449" s="234">
        <v>97.0</v>
      </c>
      <c r="G449" s="234">
        <v>0.0</v>
      </c>
      <c r="H449" s="234" t="s">
        <v>2199</v>
      </c>
      <c r="I449" s="234">
        <v>1.0</v>
      </c>
      <c r="K449" s="234">
        <v>11.0</v>
      </c>
      <c r="N449" s="234" t="s">
        <v>3283</v>
      </c>
      <c r="O449" s="234">
        <v>0.0</v>
      </c>
      <c r="P449" s="234" t="s">
        <v>1724</v>
      </c>
      <c r="R449" s="234" t="s">
        <v>1743</v>
      </c>
    </row>
    <row r="450">
      <c r="A450" s="234" t="s">
        <v>3286</v>
      </c>
      <c r="B450" s="234" t="s">
        <v>3287</v>
      </c>
      <c r="C450" s="234" t="s">
        <v>3288</v>
      </c>
      <c r="D450" s="234" t="s">
        <v>3248</v>
      </c>
      <c r="E450" s="234" t="s">
        <v>3289</v>
      </c>
      <c r="F450" s="234">
        <v>97.0</v>
      </c>
      <c r="G450" s="234">
        <v>0.0</v>
      </c>
      <c r="H450" s="234" t="s">
        <v>2199</v>
      </c>
      <c r="I450" s="234">
        <v>1.0</v>
      </c>
      <c r="K450" s="234">
        <v>11.0</v>
      </c>
      <c r="N450" s="234" t="s">
        <v>3287</v>
      </c>
      <c r="O450" s="234">
        <v>0.0</v>
      </c>
      <c r="P450" s="234" t="s">
        <v>1724</v>
      </c>
      <c r="R450" s="234" t="s">
        <v>1743</v>
      </c>
    </row>
    <row r="451">
      <c r="A451" s="234" t="s">
        <v>3290</v>
      </c>
      <c r="B451" s="234" t="s">
        <v>3291</v>
      </c>
      <c r="C451" s="234" t="s">
        <v>3292</v>
      </c>
      <c r="D451" s="234" t="s">
        <v>3248</v>
      </c>
      <c r="E451" s="234" t="s">
        <v>3293</v>
      </c>
      <c r="F451" s="234">
        <v>97.0</v>
      </c>
      <c r="G451" s="234">
        <v>0.0</v>
      </c>
      <c r="H451" s="234" t="s">
        <v>2199</v>
      </c>
      <c r="I451" s="234">
        <v>1.0</v>
      </c>
      <c r="K451" s="234">
        <v>11.0</v>
      </c>
      <c r="N451" s="234" t="s">
        <v>3291</v>
      </c>
      <c r="O451" s="234">
        <v>0.0</v>
      </c>
      <c r="P451" s="234" t="s">
        <v>1724</v>
      </c>
      <c r="R451" s="234" t="s">
        <v>1743</v>
      </c>
    </row>
    <row r="452">
      <c r="A452" s="234" t="s">
        <v>3294</v>
      </c>
      <c r="B452" s="234" t="s">
        <v>3295</v>
      </c>
      <c r="C452" s="234" t="s">
        <v>3296</v>
      </c>
      <c r="D452" s="234" t="s">
        <v>3248</v>
      </c>
      <c r="E452" s="234" t="s">
        <v>3297</v>
      </c>
      <c r="F452" s="234">
        <v>97.0</v>
      </c>
      <c r="G452" s="234">
        <v>0.0</v>
      </c>
      <c r="H452" s="234" t="s">
        <v>2199</v>
      </c>
      <c r="I452" s="234">
        <v>1.0</v>
      </c>
      <c r="K452" s="234">
        <v>11.0</v>
      </c>
      <c r="N452" s="234" t="s">
        <v>3295</v>
      </c>
      <c r="O452" s="234">
        <v>0.0</v>
      </c>
      <c r="P452" s="234" t="s">
        <v>1724</v>
      </c>
      <c r="R452" s="234" t="s">
        <v>1743</v>
      </c>
    </row>
    <row r="453">
      <c r="A453" s="234" t="s">
        <v>3298</v>
      </c>
      <c r="B453" s="234" t="s">
        <v>3299</v>
      </c>
      <c r="C453" s="234" t="s">
        <v>3300</v>
      </c>
      <c r="D453" s="234" t="s">
        <v>3248</v>
      </c>
      <c r="E453" s="234" t="s">
        <v>3301</v>
      </c>
      <c r="F453" s="234">
        <v>97.0</v>
      </c>
      <c r="G453" s="234">
        <v>0.0</v>
      </c>
      <c r="H453" s="234" t="s">
        <v>2199</v>
      </c>
      <c r="I453" s="234">
        <v>1.0</v>
      </c>
      <c r="K453" s="234">
        <v>11.0</v>
      </c>
      <c r="N453" s="234" t="s">
        <v>3299</v>
      </c>
      <c r="O453" s="234">
        <v>0.0</v>
      </c>
      <c r="P453" s="234" t="s">
        <v>1724</v>
      </c>
      <c r="R453" s="234" t="s">
        <v>1743</v>
      </c>
    </row>
    <row r="454">
      <c r="A454" s="234" t="s">
        <v>3302</v>
      </c>
      <c r="B454" s="234" t="s">
        <v>3303</v>
      </c>
      <c r="C454" s="234" t="s">
        <v>3304</v>
      </c>
      <c r="D454" s="234" t="s">
        <v>3248</v>
      </c>
      <c r="E454" s="234" t="s">
        <v>3305</v>
      </c>
      <c r="F454" s="234">
        <v>97.0</v>
      </c>
      <c r="G454" s="234">
        <v>0.0</v>
      </c>
      <c r="H454" s="234" t="s">
        <v>2199</v>
      </c>
      <c r="I454" s="234">
        <v>1.0</v>
      </c>
      <c r="K454" s="234">
        <v>11.0</v>
      </c>
      <c r="N454" s="234" t="s">
        <v>3303</v>
      </c>
      <c r="O454" s="234">
        <v>0.0</v>
      </c>
      <c r="P454" s="234" t="s">
        <v>1724</v>
      </c>
      <c r="R454" s="234" t="s">
        <v>1743</v>
      </c>
    </row>
    <row r="455">
      <c r="A455" s="234" t="s">
        <v>3306</v>
      </c>
      <c r="B455" s="234" t="s">
        <v>3307</v>
      </c>
      <c r="C455" s="234" t="s">
        <v>3308</v>
      </c>
      <c r="D455" s="234" t="s">
        <v>3248</v>
      </c>
      <c r="E455" s="234" t="s">
        <v>3309</v>
      </c>
      <c r="F455" s="234">
        <v>97.0</v>
      </c>
      <c r="G455" s="234">
        <v>0.0</v>
      </c>
      <c r="H455" s="234" t="s">
        <v>2199</v>
      </c>
      <c r="I455" s="234">
        <v>1.0</v>
      </c>
      <c r="K455" s="234">
        <v>11.0</v>
      </c>
      <c r="N455" s="234" t="s">
        <v>3307</v>
      </c>
      <c r="O455" s="234">
        <v>0.0</v>
      </c>
      <c r="P455" s="234" t="s">
        <v>1724</v>
      </c>
      <c r="R455" s="234" t="s">
        <v>1743</v>
      </c>
    </row>
    <row r="456">
      <c r="A456" s="234" t="s">
        <v>3310</v>
      </c>
      <c r="B456" s="234" t="s">
        <v>3311</v>
      </c>
      <c r="C456" s="234" t="s">
        <v>3312</v>
      </c>
      <c r="D456" s="234" t="s">
        <v>3248</v>
      </c>
      <c r="E456" s="234" t="s">
        <v>3313</v>
      </c>
      <c r="F456" s="234">
        <v>97.0</v>
      </c>
      <c r="G456" s="234">
        <v>0.0</v>
      </c>
      <c r="H456" s="234" t="s">
        <v>2199</v>
      </c>
      <c r="I456" s="234">
        <v>1.0</v>
      </c>
      <c r="K456" s="234">
        <v>11.0</v>
      </c>
      <c r="N456" s="234" t="s">
        <v>3311</v>
      </c>
      <c r="O456" s="234">
        <v>0.0</v>
      </c>
      <c r="P456" s="234" t="s">
        <v>1724</v>
      </c>
      <c r="R456" s="234" t="s">
        <v>1743</v>
      </c>
    </row>
    <row r="457">
      <c r="A457" s="234" t="s">
        <v>3314</v>
      </c>
      <c r="B457" s="234" t="s">
        <v>3315</v>
      </c>
      <c r="C457" s="234" t="s">
        <v>3316</v>
      </c>
      <c r="D457" s="234" t="s">
        <v>3248</v>
      </c>
      <c r="E457" s="234" t="s">
        <v>3317</v>
      </c>
      <c r="F457" s="234">
        <v>97.0</v>
      </c>
      <c r="G457" s="234">
        <v>0.0</v>
      </c>
      <c r="H457" s="234" t="s">
        <v>2199</v>
      </c>
      <c r="I457" s="234">
        <v>1.0</v>
      </c>
      <c r="K457" s="234">
        <v>11.0</v>
      </c>
      <c r="N457" s="234" t="s">
        <v>3315</v>
      </c>
      <c r="O457" s="234">
        <v>0.0</v>
      </c>
      <c r="P457" s="234" t="s">
        <v>1724</v>
      </c>
      <c r="R457" s="234" t="s">
        <v>1743</v>
      </c>
    </row>
    <row r="458">
      <c r="A458" s="234" t="s">
        <v>3318</v>
      </c>
      <c r="B458" s="234" t="s">
        <v>3319</v>
      </c>
      <c r="C458" s="234" t="s">
        <v>3320</v>
      </c>
      <c r="D458" s="234" t="s">
        <v>3248</v>
      </c>
      <c r="E458" s="234" t="s">
        <v>3321</v>
      </c>
      <c r="F458" s="234">
        <v>97.0</v>
      </c>
      <c r="G458" s="234">
        <v>0.0</v>
      </c>
      <c r="H458" s="234" t="s">
        <v>2199</v>
      </c>
      <c r="I458" s="234">
        <v>1.0</v>
      </c>
      <c r="K458" s="234">
        <v>11.0</v>
      </c>
      <c r="N458" s="234" t="s">
        <v>3319</v>
      </c>
      <c r="O458" s="234">
        <v>0.0</v>
      </c>
      <c r="P458" s="234" t="s">
        <v>1724</v>
      </c>
      <c r="R458" s="234" t="s">
        <v>1743</v>
      </c>
    </row>
    <row r="459">
      <c r="A459" s="234" t="s">
        <v>3322</v>
      </c>
      <c r="B459" s="234" t="s">
        <v>1151</v>
      </c>
      <c r="C459" s="234" t="s">
        <v>1152</v>
      </c>
      <c r="D459" s="234" t="s">
        <v>3248</v>
      </c>
      <c r="E459" s="234" t="s">
        <v>3323</v>
      </c>
      <c r="F459" s="234">
        <v>97.0</v>
      </c>
      <c r="G459" s="234">
        <v>0.0</v>
      </c>
      <c r="H459" s="234" t="s">
        <v>2199</v>
      </c>
      <c r="I459" s="234">
        <v>1.0</v>
      </c>
      <c r="K459" s="234">
        <v>11.0</v>
      </c>
      <c r="N459" s="234" t="s">
        <v>1151</v>
      </c>
      <c r="O459" s="234">
        <v>0.0</v>
      </c>
      <c r="P459" s="234" t="s">
        <v>1724</v>
      </c>
      <c r="R459" s="234" t="s">
        <v>1743</v>
      </c>
    </row>
    <row r="460">
      <c r="A460" s="234" t="s">
        <v>3324</v>
      </c>
      <c r="B460" s="234" t="s">
        <v>3325</v>
      </c>
      <c r="C460" s="234" t="s">
        <v>3326</v>
      </c>
      <c r="D460" s="234" t="s">
        <v>3248</v>
      </c>
      <c r="E460" s="234" t="s">
        <v>3327</v>
      </c>
      <c r="F460" s="234">
        <v>97.0</v>
      </c>
      <c r="G460" s="234">
        <v>0.0</v>
      </c>
      <c r="H460" s="234" t="s">
        <v>2199</v>
      </c>
      <c r="I460" s="234">
        <v>1.0</v>
      </c>
      <c r="K460" s="234">
        <v>11.0</v>
      </c>
      <c r="N460" s="234" t="s">
        <v>3325</v>
      </c>
      <c r="O460" s="234">
        <v>0.0</v>
      </c>
      <c r="P460" s="234" t="s">
        <v>1724</v>
      </c>
      <c r="R460" s="234" t="s">
        <v>1743</v>
      </c>
    </row>
    <row r="461">
      <c r="A461" s="234" t="s">
        <v>3328</v>
      </c>
      <c r="B461" s="234" t="s">
        <v>3329</v>
      </c>
      <c r="C461" s="234" t="s">
        <v>3330</v>
      </c>
      <c r="D461" s="234" t="s">
        <v>3248</v>
      </c>
      <c r="E461" s="234" t="s">
        <v>3331</v>
      </c>
      <c r="F461" s="234">
        <v>97.0</v>
      </c>
      <c r="G461" s="234">
        <v>0.0</v>
      </c>
      <c r="H461" s="234" t="s">
        <v>2199</v>
      </c>
      <c r="I461" s="234">
        <v>1.0</v>
      </c>
      <c r="K461" s="234">
        <v>11.0</v>
      </c>
      <c r="N461" s="234" t="s">
        <v>3329</v>
      </c>
      <c r="O461" s="234">
        <v>0.0</v>
      </c>
      <c r="P461" s="234" t="s">
        <v>1724</v>
      </c>
      <c r="R461" s="234" t="s">
        <v>1743</v>
      </c>
    </row>
    <row r="462">
      <c r="A462" s="234" t="s">
        <v>3332</v>
      </c>
      <c r="B462" s="234" t="s">
        <v>3333</v>
      </c>
      <c r="C462" s="234" t="s">
        <v>3334</v>
      </c>
      <c r="D462" s="234" t="s">
        <v>3248</v>
      </c>
      <c r="E462" s="234" t="s">
        <v>3335</v>
      </c>
      <c r="F462" s="234">
        <v>97.0</v>
      </c>
      <c r="G462" s="234">
        <v>0.0</v>
      </c>
      <c r="H462" s="234" t="s">
        <v>2199</v>
      </c>
      <c r="I462" s="234">
        <v>1.0</v>
      </c>
      <c r="K462" s="234">
        <v>11.0</v>
      </c>
      <c r="N462" s="234" t="s">
        <v>3333</v>
      </c>
      <c r="O462" s="234">
        <v>0.0</v>
      </c>
      <c r="P462" s="234" t="s">
        <v>1724</v>
      </c>
      <c r="R462" s="234" t="s">
        <v>1743</v>
      </c>
    </row>
    <row r="463">
      <c r="A463" s="234" t="s">
        <v>3336</v>
      </c>
      <c r="B463" s="234" t="s">
        <v>3337</v>
      </c>
      <c r="C463" s="234" t="s">
        <v>3338</v>
      </c>
      <c r="D463" s="234" t="s">
        <v>3248</v>
      </c>
      <c r="E463" s="234" t="s">
        <v>3339</v>
      </c>
      <c r="F463" s="234">
        <v>97.0</v>
      </c>
      <c r="G463" s="234">
        <v>0.0</v>
      </c>
      <c r="H463" s="234" t="s">
        <v>2199</v>
      </c>
      <c r="I463" s="234">
        <v>1.0</v>
      </c>
      <c r="K463" s="234">
        <v>11.0</v>
      </c>
      <c r="N463" s="234" t="s">
        <v>3337</v>
      </c>
      <c r="O463" s="234">
        <v>0.0</v>
      </c>
      <c r="P463" s="234" t="s">
        <v>1724</v>
      </c>
      <c r="R463" s="234" t="s">
        <v>1743</v>
      </c>
    </row>
    <row r="464">
      <c r="A464" s="234" t="s">
        <v>3340</v>
      </c>
      <c r="B464" s="234" t="s">
        <v>3341</v>
      </c>
      <c r="C464" s="234" t="s">
        <v>3342</v>
      </c>
      <c r="D464" s="234" t="s">
        <v>3248</v>
      </c>
      <c r="E464" s="234" t="s">
        <v>3343</v>
      </c>
      <c r="F464" s="234">
        <v>97.0</v>
      </c>
      <c r="G464" s="234">
        <v>0.0</v>
      </c>
      <c r="H464" s="234" t="s">
        <v>2199</v>
      </c>
      <c r="I464" s="234">
        <v>1.0</v>
      </c>
      <c r="K464" s="234">
        <v>11.0</v>
      </c>
      <c r="N464" s="234" t="s">
        <v>3341</v>
      </c>
      <c r="O464" s="234">
        <v>0.0</v>
      </c>
      <c r="P464" s="234" t="s">
        <v>1724</v>
      </c>
      <c r="R464" s="234" t="s">
        <v>1743</v>
      </c>
    </row>
    <row r="465">
      <c r="A465" s="234" t="s">
        <v>3344</v>
      </c>
      <c r="B465" s="234" t="s">
        <v>3345</v>
      </c>
      <c r="C465" s="234" t="s">
        <v>3346</v>
      </c>
      <c r="D465" s="234" t="s">
        <v>3248</v>
      </c>
      <c r="E465" s="234" t="s">
        <v>3347</v>
      </c>
      <c r="F465" s="234">
        <v>97.0</v>
      </c>
      <c r="G465" s="234">
        <v>0.0</v>
      </c>
      <c r="H465" s="234" t="s">
        <v>2199</v>
      </c>
      <c r="I465" s="234">
        <v>1.0</v>
      </c>
      <c r="K465" s="234">
        <v>11.0</v>
      </c>
      <c r="N465" s="234" t="s">
        <v>3345</v>
      </c>
      <c r="O465" s="234">
        <v>0.0</v>
      </c>
      <c r="P465" s="234" t="s">
        <v>1724</v>
      </c>
      <c r="R465" s="234" t="s">
        <v>1743</v>
      </c>
    </row>
    <row r="466">
      <c r="A466" s="234" t="s">
        <v>3348</v>
      </c>
      <c r="B466" s="234" t="s">
        <v>3349</v>
      </c>
      <c r="C466" s="234" t="s">
        <v>1954</v>
      </c>
      <c r="D466" s="234" t="s">
        <v>3350</v>
      </c>
      <c r="E466" s="234" t="s">
        <v>3351</v>
      </c>
      <c r="F466" s="234">
        <v>129.0</v>
      </c>
      <c r="G466" s="234">
        <v>0.0</v>
      </c>
      <c r="H466" s="234" t="s">
        <v>3094</v>
      </c>
      <c r="I466" s="234">
        <v>1.0</v>
      </c>
      <c r="K466" s="234">
        <v>11.0</v>
      </c>
      <c r="N466" s="234" t="s">
        <v>3349</v>
      </c>
      <c r="O466" s="234">
        <v>0.0</v>
      </c>
      <c r="P466" s="234" t="s">
        <v>1724</v>
      </c>
      <c r="R466" s="234" t="s">
        <v>1743</v>
      </c>
    </row>
    <row r="467">
      <c r="A467" s="234" t="s">
        <v>3352</v>
      </c>
      <c r="B467" s="234" t="s">
        <v>3353</v>
      </c>
      <c r="C467" s="234" t="s">
        <v>1958</v>
      </c>
      <c r="D467" s="234" t="s">
        <v>3350</v>
      </c>
      <c r="E467" s="234" t="s">
        <v>3354</v>
      </c>
      <c r="F467" s="234">
        <v>129.0</v>
      </c>
      <c r="G467" s="234">
        <v>0.0</v>
      </c>
      <c r="H467" s="234" t="s">
        <v>3094</v>
      </c>
      <c r="I467" s="234">
        <v>1.0</v>
      </c>
      <c r="K467" s="234">
        <v>11.0</v>
      </c>
      <c r="N467" s="234" t="s">
        <v>3353</v>
      </c>
      <c r="O467" s="234">
        <v>0.0</v>
      </c>
      <c r="P467" s="234" t="s">
        <v>1724</v>
      </c>
      <c r="R467" s="234" t="s">
        <v>1743</v>
      </c>
    </row>
    <row r="468">
      <c r="A468" s="234" t="s">
        <v>3355</v>
      </c>
      <c r="B468" s="234" t="s">
        <v>3356</v>
      </c>
      <c r="C468" s="234" t="s">
        <v>1962</v>
      </c>
      <c r="D468" s="234" t="s">
        <v>3350</v>
      </c>
      <c r="E468" s="234" t="s">
        <v>3357</v>
      </c>
      <c r="F468" s="234">
        <v>129.0</v>
      </c>
      <c r="G468" s="234">
        <v>0.0</v>
      </c>
      <c r="H468" s="234" t="s">
        <v>3094</v>
      </c>
      <c r="I468" s="234">
        <v>1.0</v>
      </c>
      <c r="K468" s="234">
        <v>11.0</v>
      </c>
      <c r="N468" s="234" t="s">
        <v>3356</v>
      </c>
      <c r="O468" s="234">
        <v>0.0</v>
      </c>
      <c r="P468" s="234" t="s">
        <v>1724</v>
      </c>
      <c r="R468" s="234" t="s">
        <v>1743</v>
      </c>
    </row>
    <row r="469">
      <c r="A469" s="234" t="s">
        <v>3358</v>
      </c>
      <c r="B469" s="234" t="s">
        <v>3359</v>
      </c>
      <c r="C469" s="234" t="s">
        <v>1966</v>
      </c>
      <c r="D469" s="234" t="s">
        <v>3350</v>
      </c>
      <c r="E469" s="234" t="s">
        <v>3360</v>
      </c>
      <c r="F469" s="234">
        <v>129.0</v>
      </c>
      <c r="G469" s="234">
        <v>0.0</v>
      </c>
      <c r="H469" s="234" t="s">
        <v>3094</v>
      </c>
      <c r="I469" s="234">
        <v>1.0</v>
      </c>
      <c r="K469" s="234">
        <v>11.0</v>
      </c>
      <c r="N469" s="234" t="s">
        <v>3359</v>
      </c>
      <c r="O469" s="234">
        <v>0.0</v>
      </c>
      <c r="P469" s="234" t="s">
        <v>1724</v>
      </c>
      <c r="R469" s="234" t="s">
        <v>1743</v>
      </c>
    </row>
    <row r="470">
      <c r="A470" s="234" t="s">
        <v>3361</v>
      </c>
      <c r="B470" s="234" t="s">
        <v>1464</v>
      </c>
      <c r="C470" s="234" t="s">
        <v>1158</v>
      </c>
      <c r="D470" s="234" t="s">
        <v>3350</v>
      </c>
      <c r="E470" s="234" t="s">
        <v>3362</v>
      </c>
      <c r="F470" s="234">
        <v>129.0</v>
      </c>
      <c r="G470" s="234">
        <v>0.0</v>
      </c>
      <c r="H470" s="234" t="s">
        <v>3094</v>
      </c>
      <c r="I470" s="234">
        <v>1.0</v>
      </c>
      <c r="K470" s="234">
        <v>11.0</v>
      </c>
      <c r="N470" s="234" t="s">
        <v>1464</v>
      </c>
      <c r="O470" s="234">
        <v>0.0</v>
      </c>
      <c r="P470" s="234" t="s">
        <v>1724</v>
      </c>
      <c r="R470" s="234" t="s">
        <v>1743</v>
      </c>
    </row>
    <row r="471">
      <c r="A471" s="234" t="s">
        <v>3363</v>
      </c>
      <c r="B471" s="234" t="s">
        <v>3364</v>
      </c>
      <c r="C471" s="234" t="s">
        <v>1972</v>
      </c>
      <c r="D471" s="234" t="s">
        <v>3350</v>
      </c>
      <c r="E471" s="234" t="s">
        <v>3365</v>
      </c>
      <c r="F471" s="234">
        <v>129.0</v>
      </c>
      <c r="G471" s="234">
        <v>0.0</v>
      </c>
      <c r="H471" s="234" t="s">
        <v>3094</v>
      </c>
      <c r="I471" s="234">
        <v>1.0</v>
      </c>
      <c r="K471" s="234">
        <v>11.0</v>
      </c>
      <c r="N471" s="234" t="s">
        <v>3364</v>
      </c>
      <c r="O471" s="234">
        <v>0.0</v>
      </c>
      <c r="P471" s="234" t="s">
        <v>1724</v>
      </c>
      <c r="R471" s="234" t="s">
        <v>1743</v>
      </c>
    </row>
    <row r="472">
      <c r="A472" s="234" t="s">
        <v>3366</v>
      </c>
      <c r="B472" s="234" t="s">
        <v>3367</v>
      </c>
      <c r="C472" s="234" t="s">
        <v>606</v>
      </c>
      <c r="D472" s="234" t="s">
        <v>3350</v>
      </c>
      <c r="E472" s="234" t="s">
        <v>3368</v>
      </c>
      <c r="F472" s="234">
        <v>129.0</v>
      </c>
      <c r="G472" s="234">
        <v>0.0</v>
      </c>
      <c r="H472" s="234" t="s">
        <v>3094</v>
      </c>
      <c r="I472" s="234">
        <v>1.0</v>
      </c>
      <c r="K472" s="234">
        <v>11.0</v>
      </c>
      <c r="N472" s="234" t="s">
        <v>3367</v>
      </c>
      <c r="O472" s="234">
        <v>0.0</v>
      </c>
      <c r="P472" s="234" t="s">
        <v>1724</v>
      </c>
      <c r="R472" s="234" t="s">
        <v>1743</v>
      </c>
    </row>
    <row r="473">
      <c r="A473" s="234" t="s">
        <v>3369</v>
      </c>
      <c r="B473" s="234" t="s">
        <v>3370</v>
      </c>
      <c r="C473" s="234" t="s">
        <v>3371</v>
      </c>
      <c r="D473" s="234" t="s">
        <v>3189</v>
      </c>
      <c r="E473" s="234" t="s">
        <v>3372</v>
      </c>
      <c r="F473" s="234">
        <v>118.0</v>
      </c>
      <c r="G473" s="234">
        <v>0.0</v>
      </c>
      <c r="H473" s="234" t="s">
        <v>3094</v>
      </c>
      <c r="I473" s="234">
        <v>1.0</v>
      </c>
      <c r="K473" s="234">
        <v>11.0</v>
      </c>
      <c r="N473" s="234" t="s">
        <v>3370</v>
      </c>
      <c r="O473" s="234">
        <v>0.0</v>
      </c>
      <c r="P473" s="234" t="s">
        <v>1724</v>
      </c>
      <c r="R473" s="234" t="s">
        <v>1743</v>
      </c>
    </row>
    <row r="474">
      <c r="A474" s="234" t="s">
        <v>3373</v>
      </c>
      <c r="B474" s="234" t="s">
        <v>3374</v>
      </c>
      <c r="C474" s="234" t="s">
        <v>3375</v>
      </c>
      <c r="D474" s="234" t="s">
        <v>3189</v>
      </c>
      <c r="E474" s="234" t="s">
        <v>3376</v>
      </c>
      <c r="F474" s="234">
        <v>118.0</v>
      </c>
      <c r="G474" s="234">
        <v>0.0</v>
      </c>
      <c r="H474" s="234" t="s">
        <v>3094</v>
      </c>
      <c r="I474" s="234">
        <v>1.0</v>
      </c>
      <c r="K474" s="234">
        <v>11.0</v>
      </c>
      <c r="N474" s="234" t="s">
        <v>3374</v>
      </c>
      <c r="O474" s="234">
        <v>0.0</v>
      </c>
      <c r="P474" s="234" t="s">
        <v>1724</v>
      </c>
      <c r="R474" s="234" t="s">
        <v>1743</v>
      </c>
    </row>
    <row r="475">
      <c r="A475" s="234" t="s">
        <v>3377</v>
      </c>
      <c r="B475" s="234" t="s">
        <v>1360</v>
      </c>
      <c r="C475" s="234" t="s">
        <v>1361</v>
      </c>
      <c r="D475" s="234" t="s">
        <v>3189</v>
      </c>
      <c r="E475" s="234" t="s">
        <v>3378</v>
      </c>
      <c r="F475" s="234">
        <v>118.0</v>
      </c>
      <c r="G475" s="234">
        <v>0.0</v>
      </c>
      <c r="H475" s="234" t="s">
        <v>3094</v>
      </c>
      <c r="I475" s="234">
        <v>1.0</v>
      </c>
      <c r="K475" s="234">
        <v>11.0</v>
      </c>
      <c r="N475" s="234" t="s">
        <v>1360</v>
      </c>
      <c r="O475" s="234">
        <v>0.0</v>
      </c>
      <c r="P475" s="234" t="s">
        <v>1724</v>
      </c>
      <c r="R475" s="234" t="s">
        <v>1743</v>
      </c>
    </row>
    <row r="476">
      <c r="A476" s="234" t="s">
        <v>3379</v>
      </c>
      <c r="B476" s="234" t="s">
        <v>3380</v>
      </c>
      <c r="C476" s="234" t="s">
        <v>3381</v>
      </c>
      <c r="D476" s="234" t="s">
        <v>3189</v>
      </c>
      <c r="E476" s="234" t="s">
        <v>3382</v>
      </c>
      <c r="F476" s="234">
        <v>118.0</v>
      </c>
      <c r="G476" s="234">
        <v>0.0</v>
      </c>
      <c r="H476" s="234" t="s">
        <v>3094</v>
      </c>
      <c r="I476" s="234">
        <v>1.0</v>
      </c>
      <c r="K476" s="234">
        <v>11.0</v>
      </c>
      <c r="N476" s="234" t="s">
        <v>3380</v>
      </c>
      <c r="O476" s="234">
        <v>0.0</v>
      </c>
      <c r="P476" s="234" t="s">
        <v>1724</v>
      </c>
      <c r="R476" s="234" t="s">
        <v>1743</v>
      </c>
    </row>
    <row r="477">
      <c r="A477" s="234" t="s">
        <v>3383</v>
      </c>
      <c r="B477" s="234" t="s">
        <v>3384</v>
      </c>
      <c r="C477" s="234" t="s">
        <v>3385</v>
      </c>
      <c r="D477" s="234" t="s">
        <v>3189</v>
      </c>
      <c r="E477" s="234" t="s">
        <v>3386</v>
      </c>
      <c r="F477" s="234">
        <v>118.0</v>
      </c>
      <c r="G477" s="234">
        <v>0.0</v>
      </c>
      <c r="H477" s="234" t="s">
        <v>3094</v>
      </c>
      <c r="I477" s="234">
        <v>1.0</v>
      </c>
      <c r="K477" s="234">
        <v>11.0</v>
      </c>
      <c r="N477" s="234" t="s">
        <v>3384</v>
      </c>
      <c r="O477" s="234">
        <v>0.0</v>
      </c>
      <c r="P477" s="234" t="s">
        <v>1724</v>
      </c>
      <c r="R477" s="234" t="s">
        <v>1743</v>
      </c>
    </row>
    <row r="478">
      <c r="A478" s="234" t="s">
        <v>3387</v>
      </c>
      <c r="B478" s="234" t="s">
        <v>3388</v>
      </c>
      <c r="C478" s="234" t="s">
        <v>3389</v>
      </c>
      <c r="D478" s="234" t="s">
        <v>3189</v>
      </c>
      <c r="E478" s="234" t="s">
        <v>3390</v>
      </c>
      <c r="F478" s="234">
        <v>118.0</v>
      </c>
      <c r="G478" s="234">
        <v>0.0</v>
      </c>
      <c r="H478" s="234" t="s">
        <v>3094</v>
      </c>
      <c r="I478" s="234">
        <v>1.0</v>
      </c>
      <c r="K478" s="234">
        <v>11.0</v>
      </c>
      <c r="N478" s="234" t="s">
        <v>3388</v>
      </c>
      <c r="O478" s="234">
        <v>0.0</v>
      </c>
      <c r="P478" s="234" t="s">
        <v>1724</v>
      </c>
      <c r="R478" s="234" t="s">
        <v>1743</v>
      </c>
    </row>
    <row r="479">
      <c r="A479" s="234" t="s">
        <v>3391</v>
      </c>
      <c r="B479" s="234" t="s">
        <v>3392</v>
      </c>
      <c r="C479" s="234" t="s">
        <v>3393</v>
      </c>
      <c r="D479" s="234" t="s">
        <v>3189</v>
      </c>
      <c r="E479" s="234" t="s">
        <v>3394</v>
      </c>
      <c r="F479" s="234">
        <v>118.0</v>
      </c>
      <c r="G479" s="234">
        <v>0.0</v>
      </c>
      <c r="H479" s="234" t="s">
        <v>3094</v>
      </c>
      <c r="I479" s="234">
        <v>1.0</v>
      </c>
      <c r="K479" s="234">
        <v>11.0</v>
      </c>
      <c r="N479" s="234" t="s">
        <v>3392</v>
      </c>
      <c r="O479" s="234">
        <v>0.0</v>
      </c>
      <c r="P479" s="234" t="s">
        <v>1724</v>
      </c>
      <c r="R479" s="234" t="s">
        <v>1743</v>
      </c>
    </row>
    <row r="480">
      <c r="A480" s="234" t="s">
        <v>3395</v>
      </c>
      <c r="B480" s="234" t="s">
        <v>738</v>
      </c>
      <c r="C480" s="234" t="s">
        <v>739</v>
      </c>
      <c r="D480" s="234" t="s">
        <v>3396</v>
      </c>
      <c r="E480" s="234" t="s">
        <v>3397</v>
      </c>
      <c r="F480" s="234">
        <v>102.0</v>
      </c>
      <c r="G480" s="234">
        <v>0.0</v>
      </c>
      <c r="H480" s="234" t="s">
        <v>3398</v>
      </c>
      <c r="I480" s="234">
        <v>1.0</v>
      </c>
      <c r="K480" s="234">
        <v>11.0</v>
      </c>
      <c r="N480" s="234" t="s">
        <v>738</v>
      </c>
      <c r="O480" s="234">
        <v>0.0</v>
      </c>
      <c r="P480" s="234" t="s">
        <v>1724</v>
      </c>
      <c r="R480" s="234" t="s">
        <v>1743</v>
      </c>
    </row>
    <row r="481">
      <c r="A481" s="234" t="s">
        <v>3399</v>
      </c>
      <c r="B481" s="234" t="s">
        <v>1300</v>
      </c>
      <c r="C481" s="234" t="s">
        <v>1301</v>
      </c>
      <c r="D481" s="234" t="s">
        <v>3400</v>
      </c>
      <c r="E481" s="234" t="s">
        <v>3401</v>
      </c>
      <c r="F481" s="234">
        <v>106.0</v>
      </c>
      <c r="G481" s="234">
        <v>0.0</v>
      </c>
      <c r="H481" s="234" t="s">
        <v>2219</v>
      </c>
      <c r="I481" s="234">
        <v>1.0</v>
      </c>
      <c r="K481" s="234">
        <v>11.0</v>
      </c>
      <c r="N481" s="234" t="s">
        <v>1300</v>
      </c>
      <c r="O481" s="234">
        <v>0.0</v>
      </c>
      <c r="P481" s="234" t="s">
        <v>1724</v>
      </c>
      <c r="R481" s="234" t="s">
        <v>1743</v>
      </c>
    </row>
    <row r="482">
      <c r="A482" s="234" t="s">
        <v>3402</v>
      </c>
      <c r="B482" s="234" t="s">
        <v>3403</v>
      </c>
      <c r="C482" s="234" t="s">
        <v>3404</v>
      </c>
      <c r="D482" s="234" t="s">
        <v>3400</v>
      </c>
      <c r="E482" s="234" t="s">
        <v>3405</v>
      </c>
      <c r="F482" s="234">
        <v>106.0</v>
      </c>
      <c r="G482" s="234">
        <v>0.0</v>
      </c>
      <c r="H482" s="234" t="s">
        <v>2219</v>
      </c>
      <c r="I482" s="234">
        <v>1.0</v>
      </c>
      <c r="K482" s="234">
        <v>11.0</v>
      </c>
      <c r="N482" s="234" t="s">
        <v>3403</v>
      </c>
      <c r="O482" s="234">
        <v>0.0</v>
      </c>
      <c r="P482" s="234" t="s">
        <v>1724</v>
      </c>
      <c r="R482" s="234" t="s">
        <v>1743</v>
      </c>
    </row>
    <row r="483">
      <c r="A483" s="234" t="s">
        <v>3406</v>
      </c>
      <c r="B483" s="234" t="s">
        <v>1288</v>
      </c>
      <c r="C483" s="234" t="s">
        <v>1289</v>
      </c>
      <c r="D483" s="234" t="s">
        <v>3400</v>
      </c>
      <c r="E483" s="234" t="s">
        <v>3407</v>
      </c>
      <c r="F483" s="234">
        <v>106.0</v>
      </c>
      <c r="G483" s="234">
        <v>0.0</v>
      </c>
      <c r="H483" s="234" t="s">
        <v>2219</v>
      </c>
      <c r="I483" s="234">
        <v>1.0</v>
      </c>
      <c r="K483" s="234">
        <v>11.0</v>
      </c>
      <c r="N483" s="234" t="s">
        <v>1288</v>
      </c>
      <c r="O483" s="234">
        <v>0.0</v>
      </c>
      <c r="P483" s="234" t="s">
        <v>1724</v>
      </c>
      <c r="R483" s="234" t="s">
        <v>1743</v>
      </c>
    </row>
    <row r="484">
      <c r="A484" s="234" t="s">
        <v>3408</v>
      </c>
      <c r="B484" s="234" t="s">
        <v>3409</v>
      </c>
      <c r="C484" s="234" t="s">
        <v>3410</v>
      </c>
      <c r="D484" s="234" t="s">
        <v>3411</v>
      </c>
      <c r="E484" s="234" t="s">
        <v>3412</v>
      </c>
      <c r="F484" s="234">
        <v>65.0</v>
      </c>
      <c r="G484" s="234">
        <v>0.0</v>
      </c>
      <c r="H484" s="234" t="s">
        <v>3398</v>
      </c>
      <c r="I484" s="234">
        <v>1.0</v>
      </c>
      <c r="K484" s="234">
        <v>11.0</v>
      </c>
      <c r="N484" s="234" t="s">
        <v>3409</v>
      </c>
      <c r="O484" s="234">
        <v>0.0</v>
      </c>
      <c r="P484" s="234" t="s">
        <v>1724</v>
      </c>
      <c r="R484" s="234" t="s">
        <v>1743</v>
      </c>
    </row>
    <row r="485">
      <c r="A485" s="234" t="s">
        <v>3413</v>
      </c>
      <c r="B485" s="234" t="s">
        <v>3414</v>
      </c>
      <c r="C485" s="234" t="s">
        <v>3415</v>
      </c>
      <c r="D485" s="234" t="s">
        <v>3411</v>
      </c>
      <c r="E485" s="234" t="s">
        <v>3416</v>
      </c>
      <c r="F485" s="234">
        <v>65.0</v>
      </c>
      <c r="G485" s="234">
        <v>0.0</v>
      </c>
      <c r="H485" s="234" t="s">
        <v>3398</v>
      </c>
      <c r="I485" s="234">
        <v>1.0</v>
      </c>
      <c r="K485" s="234">
        <v>11.0</v>
      </c>
      <c r="N485" s="234" t="s">
        <v>3414</v>
      </c>
      <c r="O485" s="234">
        <v>0.0</v>
      </c>
      <c r="P485" s="234" t="s">
        <v>1724</v>
      </c>
      <c r="R485" s="234" t="s">
        <v>1743</v>
      </c>
    </row>
    <row r="486">
      <c r="A486" s="234" t="s">
        <v>3417</v>
      </c>
      <c r="B486" s="234" t="s">
        <v>3418</v>
      </c>
      <c r="C486" s="234" t="s">
        <v>3419</v>
      </c>
      <c r="D486" s="234" t="s">
        <v>3411</v>
      </c>
      <c r="E486" s="234" t="s">
        <v>3420</v>
      </c>
      <c r="F486" s="234">
        <v>65.0</v>
      </c>
      <c r="G486" s="234">
        <v>0.0</v>
      </c>
      <c r="H486" s="234" t="s">
        <v>3398</v>
      </c>
      <c r="I486" s="234">
        <v>1.0</v>
      </c>
      <c r="K486" s="234">
        <v>11.0</v>
      </c>
      <c r="N486" s="234" t="s">
        <v>3418</v>
      </c>
      <c r="O486" s="234">
        <v>0.0</v>
      </c>
      <c r="P486" s="234" t="s">
        <v>1724</v>
      </c>
      <c r="R486" s="234" t="s">
        <v>1743</v>
      </c>
    </row>
    <row r="487">
      <c r="A487" s="234" t="s">
        <v>3421</v>
      </c>
      <c r="B487" s="234" t="s">
        <v>3422</v>
      </c>
      <c r="C487" s="234" t="s">
        <v>3423</v>
      </c>
      <c r="D487" s="234" t="s">
        <v>3424</v>
      </c>
      <c r="E487" s="234" t="s">
        <v>3425</v>
      </c>
      <c r="F487" s="234">
        <v>67.0</v>
      </c>
      <c r="G487" s="234">
        <v>0.0</v>
      </c>
      <c r="H487" s="234" t="s">
        <v>3094</v>
      </c>
      <c r="I487" s="234">
        <v>1.0</v>
      </c>
      <c r="K487" s="234">
        <v>11.0</v>
      </c>
      <c r="N487" s="234" t="s">
        <v>3422</v>
      </c>
      <c r="O487" s="234">
        <v>0.0</v>
      </c>
      <c r="P487" s="234" t="s">
        <v>1724</v>
      </c>
      <c r="R487" s="234" t="s">
        <v>1743</v>
      </c>
    </row>
    <row r="488">
      <c r="A488" s="234" t="s">
        <v>3426</v>
      </c>
      <c r="B488" s="234" t="s">
        <v>3427</v>
      </c>
      <c r="C488" s="234" t="s">
        <v>3428</v>
      </c>
      <c r="D488" s="234" t="s">
        <v>3424</v>
      </c>
      <c r="E488" s="234" t="s">
        <v>3429</v>
      </c>
      <c r="F488" s="234">
        <v>67.0</v>
      </c>
      <c r="G488" s="234">
        <v>0.0</v>
      </c>
      <c r="H488" s="234" t="s">
        <v>3094</v>
      </c>
      <c r="I488" s="234">
        <v>1.0</v>
      </c>
      <c r="K488" s="234">
        <v>11.0</v>
      </c>
      <c r="N488" s="234" t="s">
        <v>3427</v>
      </c>
      <c r="O488" s="234">
        <v>0.0</v>
      </c>
      <c r="P488" s="234" t="s">
        <v>1724</v>
      </c>
      <c r="R488" s="234" t="s">
        <v>1743</v>
      </c>
    </row>
    <row r="489">
      <c r="A489" s="234" t="s">
        <v>3430</v>
      </c>
      <c r="B489" s="234" t="s">
        <v>3431</v>
      </c>
      <c r="C489" s="234" t="s">
        <v>3432</v>
      </c>
      <c r="D489" s="234" t="s">
        <v>3424</v>
      </c>
      <c r="E489" s="234" t="s">
        <v>3433</v>
      </c>
      <c r="F489" s="234">
        <v>67.0</v>
      </c>
      <c r="G489" s="234">
        <v>0.0</v>
      </c>
      <c r="H489" s="234" t="s">
        <v>3094</v>
      </c>
      <c r="I489" s="234">
        <v>1.0</v>
      </c>
      <c r="K489" s="234">
        <v>11.0</v>
      </c>
      <c r="N489" s="234" t="s">
        <v>3431</v>
      </c>
      <c r="O489" s="234">
        <v>0.0</v>
      </c>
      <c r="P489" s="234" t="s">
        <v>1724</v>
      </c>
      <c r="R489" s="234" t="s">
        <v>1743</v>
      </c>
    </row>
    <row r="490">
      <c r="A490" s="234" t="s">
        <v>3434</v>
      </c>
      <c r="B490" s="234" t="s">
        <v>3435</v>
      </c>
      <c r="C490" s="234" t="s">
        <v>3436</v>
      </c>
      <c r="D490" s="234" t="s">
        <v>3424</v>
      </c>
      <c r="E490" s="234" t="s">
        <v>3437</v>
      </c>
      <c r="F490" s="234">
        <v>67.0</v>
      </c>
      <c r="G490" s="234">
        <v>0.0</v>
      </c>
      <c r="H490" s="234" t="s">
        <v>3094</v>
      </c>
      <c r="I490" s="234">
        <v>1.0</v>
      </c>
      <c r="K490" s="234">
        <v>11.0</v>
      </c>
      <c r="N490" s="234" t="s">
        <v>3435</v>
      </c>
      <c r="O490" s="234">
        <v>0.0</v>
      </c>
      <c r="P490" s="234" t="s">
        <v>1724</v>
      </c>
      <c r="R490" s="234" t="s">
        <v>1743</v>
      </c>
    </row>
    <row r="491">
      <c r="A491" s="234" t="s">
        <v>3438</v>
      </c>
      <c r="B491" s="234" t="s">
        <v>1220</v>
      </c>
      <c r="C491" s="234" t="s">
        <v>1221</v>
      </c>
      <c r="D491" s="234" t="s">
        <v>3424</v>
      </c>
      <c r="E491" s="234" t="s">
        <v>3439</v>
      </c>
      <c r="F491" s="234">
        <v>67.0</v>
      </c>
      <c r="G491" s="234">
        <v>0.0</v>
      </c>
      <c r="H491" s="234" t="s">
        <v>3094</v>
      </c>
      <c r="I491" s="234">
        <v>1.0</v>
      </c>
      <c r="K491" s="234">
        <v>11.0</v>
      </c>
      <c r="N491" s="234" t="s">
        <v>1220</v>
      </c>
      <c r="O491" s="234">
        <v>0.0</v>
      </c>
      <c r="P491" s="234" t="s">
        <v>1724</v>
      </c>
      <c r="R491" s="234" t="s">
        <v>1743</v>
      </c>
    </row>
    <row r="492">
      <c r="A492" s="234" t="s">
        <v>3440</v>
      </c>
      <c r="B492" s="234" t="s">
        <v>3441</v>
      </c>
      <c r="C492" s="234" t="s">
        <v>3442</v>
      </c>
      <c r="D492" s="234" t="s">
        <v>3424</v>
      </c>
      <c r="E492" s="234" t="s">
        <v>3443</v>
      </c>
      <c r="F492" s="234">
        <v>67.0</v>
      </c>
      <c r="G492" s="234">
        <v>0.0</v>
      </c>
      <c r="H492" s="234" t="s">
        <v>3094</v>
      </c>
      <c r="I492" s="234">
        <v>1.0</v>
      </c>
      <c r="K492" s="234">
        <v>11.0</v>
      </c>
      <c r="N492" s="234" t="s">
        <v>3441</v>
      </c>
      <c r="O492" s="234">
        <v>0.0</v>
      </c>
      <c r="P492" s="234" t="s">
        <v>1724</v>
      </c>
      <c r="R492" s="234" t="s">
        <v>1743</v>
      </c>
    </row>
    <row r="493">
      <c r="A493" s="234" t="s">
        <v>3444</v>
      </c>
      <c r="B493" s="234" t="s">
        <v>433</v>
      </c>
      <c r="C493" s="234" t="s">
        <v>434</v>
      </c>
      <c r="D493" s="234" t="s">
        <v>3445</v>
      </c>
      <c r="E493" s="234" t="s">
        <v>3446</v>
      </c>
      <c r="F493" s="234">
        <v>110.0</v>
      </c>
      <c r="G493" s="234">
        <v>0.0</v>
      </c>
      <c r="H493" s="234" t="s">
        <v>3094</v>
      </c>
      <c r="I493" s="234">
        <v>1.0</v>
      </c>
      <c r="K493" s="234">
        <v>11.0</v>
      </c>
      <c r="N493" s="234" t="s">
        <v>433</v>
      </c>
      <c r="O493" s="234">
        <v>0.0</v>
      </c>
      <c r="P493" s="234" t="s">
        <v>1724</v>
      </c>
      <c r="R493" s="234" t="s">
        <v>1743</v>
      </c>
    </row>
    <row r="494">
      <c r="A494" s="234" t="s">
        <v>3447</v>
      </c>
      <c r="B494" s="234" t="s">
        <v>905</v>
      </c>
      <c r="C494" s="234" t="s">
        <v>906</v>
      </c>
      <c r="D494" s="234" t="s">
        <v>3445</v>
      </c>
      <c r="E494" s="234" t="s">
        <v>3448</v>
      </c>
      <c r="F494" s="234">
        <v>110.0</v>
      </c>
      <c r="G494" s="234">
        <v>0.0</v>
      </c>
      <c r="H494" s="234" t="s">
        <v>3094</v>
      </c>
      <c r="I494" s="234">
        <v>1.0</v>
      </c>
      <c r="K494" s="234">
        <v>11.0</v>
      </c>
      <c r="N494" s="234" t="s">
        <v>905</v>
      </c>
      <c r="O494" s="234">
        <v>0.0</v>
      </c>
      <c r="P494" s="234" t="s">
        <v>1724</v>
      </c>
      <c r="R494" s="234" t="s">
        <v>1743</v>
      </c>
    </row>
    <row r="495">
      <c r="A495" s="234" t="s">
        <v>3449</v>
      </c>
      <c r="B495" s="234" t="s">
        <v>3450</v>
      </c>
      <c r="C495" s="234" t="s">
        <v>3451</v>
      </c>
      <c r="D495" s="234" t="s">
        <v>3445</v>
      </c>
      <c r="E495" s="234" t="s">
        <v>3452</v>
      </c>
      <c r="F495" s="234">
        <v>110.0</v>
      </c>
      <c r="G495" s="234">
        <v>0.0</v>
      </c>
      <c r="H495" s="234" t="s">
        <v>3094</v>
      </c>
      <c r="I495" s="234">
        <v>1.0</v>
      </c>
      <c r="K495" s="234">
        <v>11.0</v>
      </c>
      <c r="N495" s="234" t="s">
        <v>3450</v>
      </c>
      <c r="O495" s="234">
        <v>0.0</v>
      </c>
      <c r="P495" s="234" t="s">
        <v>1724</v>
      </c>
      <c r="R495" s="234" t="s">
        <v>1743</v>
      </c>
    </row>
    <row r="496">
      <c r="A496" s="234" t="s">
        <v>3453</v>
      </c>
      <c r="B496" s="234" t="s">
        <v>3454</v>
      </c>
      <c r="C496" s="234" t="s">
        <v>3455</v>
      </c>
      <c r="D496" s="234" t="s">
        <v>3445</v>
      </c>
      <c r="E496" s="234" t="s">
        <v>3456</v>
      </c>
      <c r="F496" s="234">
        <v>110.0</v>
      </c>
      <c r="G496" s="234">
        <v>0.0</v>
      </c>
      <c r="H496" s="234" t="s">
        <v>3094</v>
      </c>
      <c r="I496" s="234">
        <v>1.0</v>
      </c>
      <c r="K496" s="234">
        <v>11.0</v>
      </c>
      <c r="N496" s="234" t="s">
        <v>3454</v>
      </c>
      <c r="O496" s="234">
        <v>0.0</v>
      </c>
      <c r="P496" s="234" t="s">
        <v>1724</v>
      </c>
      <c r="R496" s="234" t="s">
        <v>1743</v>
      </c>
    </row>
    <row r="497">
      <c r="A497" s="234" t="s">
        <v>3457</v>
      </c>
      <c r="B497" s="234" t="s">
        <v>435</v>
      </c>
      <c r="C497" s="234" t="s">
        <v>436</v>
      </c>
      <c r="D497" s="234" t="s">
        <v>3445</v>
      </c>
      <c r="E497" s="234" t="s">
        <v>3458</v>
      </c>
      <c r="F497" s="234">
        <v>110.0</v>
      </c>
      <c r="G497" s="234">
        <v>0.0</v>
      </c>
      <c r="H497" s="234" t="s">
        <v>3094</v>
      </c>
      <c r="I497" s="234">
        <v>1.0</v>
      </c>
      <c r="K497" s="234">
        <v>11.0</v>
      </c>
      <c r="N497" s="234" t="s">
        <v>435</v>
      </c>
      <c r="O497" s="234">
        <v>0.0</v>
      </c>
      <c r="P497" s="234" t="s">
        <v>1724</v>
      </c>
      <c r="R497" s="234" t="s">
        <v>1743</v>
      </c>
    </row>
    <row r="498">
      <c r="A498" s="234" t="s">
        <v>3459</v>
      </c>
      <c r="B498" s="234" t="s">
        <v>3460</v>
      </c>
      <c r="C498" s="234" t="s">
        <v>3461</v>
      </c>
      <c r="D498" s="234" t="s">
        <v>3462</v>
      </c>
      <c r="E498" s="234" t="s">
        <v>3463</v>
      </c>
      <c r="F498" s="234">
        <v>102.0</v>
      </c>
      <c r="G498" s="234">
        <v>0.0</v>
      </c>
      <c r="H498" s="234" t="s">
        <v>3464</v>
      </c>
      <c r="I498" s="234">
        <v>1.0</v>
      </c>
      <c r="K498" s="234">
        <v>11.0</v>
      </c>
      <c r="N498" s="234" t="s">
        <v>3460</v>
      </c>
      <c r="O498" s="234">
        <v>0.0</v>
      </c>
      <c r="P498" s="234" t="s">
        <v>1724</v>
      </c>
      <c r="R498" s="234" t="s">
        <v>1743</v>
      </c>
    </row>
    <row r="499">
      <c r="A499" s="234" t="s">
        <v>3465</v>
      </c>
      <c r="B499" s="234" t="s">
        <v>1306</v>
      </c>
      <c r="C499" s="234" t="s">
        <v>1307</v>
      </c>
      <c r="D499" s="234" t="s">
        <v>3462</v>
      </c>
      <c r="E499" s="234" t="s">
        <v>3466</v>
      </c>
      <c r="F499" s="234">
        <v>102.0</v>
      </c>
      <c r="G499" s="234">
        <v>0.0</v>
      </c>
      <c r="H499" s="234" t="s">
        <v>3464</v>
      </c>
      <c r="I499" s="234">
        <v>1.0</v>
      </c>
      <c r="K499" s="234">
        <v>11.0</v>
      </c>
      <c r="N499" s="234" t="s">
        <v>1306</v>
      </c>
      <c r="O499" s="234">
        <v>0.0</v>
      </c>
      <c r="P499" s="234" t="s">
        <v>1724</v>
      </c>
      <c r="R499" s="234" t="s">
        <v>1743</v>
      </c>
    </row>
    <row r="500">
      <c r="A500" s="234" t="s">
        <v>3467</v>
      </c>
      <c r="B500" s="234" t="s">
        <v>1308</v>
      </c>
      <c r="C500" s="234" t="s">
        <v>1309</v>
      </c>
      <c r="D500" s="234" t="s">
        <v>3462</v>
      </c>
      <c r="E500" s="234" t="s">
        <v>3468</v>
      </c>
      <c r="F500" s="234">
        <v>102.0</v>
      </c>
      <c r="G500" s="234">
        <v>0.0</v>
      </c>
      <c r="H500" s="234" t="s">
        <v>3464</v>
      </c>
      <c r="I500" s="234">
        <v>1.0</v>
      </c>
      <c r="K500" s="234">
        <v>11.0</v>
      </c>
      <c r="N500" s="234" t="s">
        <v>1308</v>
      </c>
      <c r="O500" s="234">
        <v>0.0</v>
      </c>
      <c r="P500" s="234" t="s">
        <v>1724</v>
      </c>
      <c r="R500" s="234" t="s">
        <v>1743</v>
      </c>
    </row>
    <row r="501">
      <c r="A501" s="234" t="s">
        <v>3469</v>
      </c>
      <c r="B501" s="234" t="s">
        <v>1312</v>
      </c>
      <c r="C501" s="234" t="s">
        <v>1313</v>
      </c>
      <c r="D501" s="234" t="s">
        <v>3462</v>
      </c>
      <c r="E501" s="234" t="s">
        <v>3470</v>
      </c>
      <c r="F501" s="234">
        <v>102.0</v>
      </c>
      <c r="G501" s="234">
        <v>0.0</v>
      </c>
      <c r="H501" s="234" t="s">
        <v>3464</v>
      </c>
      <c r="I501" s="234">
        <v>1.0</v>
      </c>
      <c r="K501" s="234">
        <v>11.0</v>
      </c>
      <c r="N501" s="234" t="s">
        <v>1312</v>
      </c>
      <c r="O501" s="234">
        <v>0.0</v>
      </c>
      <c r="P501" s="234" t="s">
        <v>1724</v>
      </c>
      <c r="R501" s="234" t="s">
        <v>1743</v>
      </c>
    </row>
    <row r="502">
      <c r="A502" s="234" t="s">
        <v>3471</v>
      </c>
      <c r="B502" s="234" t="s">
        <v>1314</v>
      </c>
      <c r="C502" s="234" t="s">
        <v>1315</v>
      </c>
      <c r="D502" s="234" t="s">
        <v>3462</v>
      </c>
      <c r="E502" s="234" t="s">
        <v>3472</v>
      </c>
      <c r="F502" s="234">
        <v>102.0</v>
      </c>
      <c r="G502" s="234">
        <v>0.0</v>
      </c>
      <c r="H502" s="234" t="s">
        <v>3464</v>
      </c>
      <c r="I502" s="234">
        <v>1.0</v>
      </c>
      <c r="K502" s="234">
        <v>11.0</v>
      </c>
      <c r="N502" s="234" t="s">
        <v>1314</v>
      </c>
      <c r="O502" s="234">
        <v>0.0</v>
      </c>
      <c r="P502" s="234" t="s">
        <v>1724</v>
      </c>
      <c r="R502" s="234" t="s">
        <v>1743</v>
      </c>
    </row>
    <row r="503">
      <c r="A503" s="234" t="s">
        <v>3473</v>
      </c>
      <c r="B503" s="234" t="s">
        <v>1302</v>
      </c>
      <c r="C503" s="234" t="s">
        <v>1303</v>
      </c>
      <c r="D503" s="234" t="s">
        <v>3462</v>
      </c>
      <c r="E503" s="234" t="s">
        <v>3474</v>
      </c>
      <c r="F503" s="234">
        <v>102.0</v>
      </c>
      <c r="G503" s="234">
        <v>0.0</v>
      </c>
      <c r="H503" s="234" t="s">
        <v>3464</v>
      </c>
      <c r="I503" s="234">
        <v>1.0</v>
      </c>
      <c r="K503" s="234">
        <v>11.0</v>
      </c>
      <c r="N503" s="234" t="s">
        <v>1302</v>
      </c>
      <c r="O503" s="234">
        <v>0.0</v>
      </c>
      <c r="P503" s="234" t="s">
        <v>1724</v>
      </c>
      <c r="R503" s="234" t="s">
        <v>1743</v>
      </c>
    </row>
    <row r="504">
      <c r="A504" s="234" t="s">
        <v>3475</v>
      </c>
      <c r="B504" s="234" t="s">
        <v>1304</v>
      </c>
      <c r="C504" s="234" t="s">
        <v>1305</v>
      </c>
      <c r="D504" s="234" t="s">
        <v>3462</v>
      </c>
      <c r="E504" s="234" t="s">
        <v>3476</v>
      </c>
      <c r="F504" s="234">
        <v>102.0</v>
      </c>
      <c r="G504" s="234">
        <v>0.0</v>
      </c>
      <c r="H504" s="234" t="s">
        <v>3464</v>
      </c>
      <c r="I504" s="234">
        <v>1.0</v>
      </c>
      <c r="K504" s="234">
        <v>11.0</v>
      </c>
      <c r="N504" s="234" t="s">
        <v>1304</v>
      </c>
      <c r="O504" s="234">
        <v>0.0</v>
      </c>
      <c r="P504" s="234" t="s">
        <v>1724</v>
      </c>
      <c r="R504" s="234" t="s">
        <v>1743</v>
      </c>
    </row>
    <row r="505">
      <c r="A505" s="234" t="s">
        <v>3477</v>
      </c>
      <c r="B505" s="234" t="s">
        <v>3478</v>
      </c>
      <c r="C505" s="234" t="s">
        <v>3479</v>
      </c>
      <c r="D505" s="234" t="s">
        <v>3462</v>
      </c>
      <c r="E505" s="234" t="s">
        <v>3480</v>
      </c>
      <c r="F505" s="234">
        <v>102.0</v>
      </c>
      <c r="G505" s="234">
        <v>0.0</v>
      </c>
      <c r="H505" s="234" t="s">
        <v>3464</v>
      </c>
      <c r="I505" s="234">
        <v>1.0</v>
      </c>
      <c r="K505" s="234">
        <v>11.0</v>
      </c>
      <c r="N505" s="234" t="s">
        <v>3478</v>
      </c>
      <c r="O505" s="234">
        <v>0.0</v>
      </c>
      <c r="P505" s="234" t="s">
        <v>1724</v>
      </c>
      <c r="R505" s="234" t="s">
        <v>1743</v>
      </c>
    </row>
    <row r="506">
      <c r="A506" s="234" t="s">
        <v>3481</v>
      </c>
      <c r="B506" s="234" t="s">
        <v>747</v>
      </c>
      <c r="C506" s="234" t="s">
        <v>748</v>
      </c>
      <c r="D506" s="234" t="s">
        <v>3482</v>
      </c>
      <c r="E506" s="234" t="s">
        <v>3483</v>
      </c>
      <c r="F506" s="234">
        <v>106.0</v>
      </c>
      <c r="G506" s="234">
        <v>0.0</v>
      </c>
      <c r="H506" s="234" t="s">
        <v>2219</v>
      </c>
      <c r="I506" s="234">
        <v>1.0</v>
      </c>
      <c r="K506" s="234">
        <v>11.0</v>
      </c>
      <c r="N506" s="234" t="s">
        <v>747</v>
      </c>
      <c r="O506" s="234">
        <v>0.0</v>
      </c>
      <c r="P506" s="234" t="s">
        <v>1724</v>
      </c>
      <c r="R506" s="234" t="s">
        <v>1743</v>
      </c>
    </row>
    <row r="507">
      <c r="A507" s="234" t="s">
        <v>3484</v>
      </c>
      <c r="B507" s="234" t="s">
        <v>749</v>
      </c>
      <c r="C507" s="234" t="s">
        <v>750</v>
      </c>
      <c r="D507" s="234" t="s">
        <v>3482</v>
      </c>
      <c r="E507" s="234" t="s">
        <v>3485</v>
      </c>
      <c r="F507" s="234">
        <v>106.0</v>
      </c>
      <c r="G507" s="234">
        <v>0.0</v>
      </c>
      <c r="H507" s="234" t="s">
        <v>2219</v>
      </c>
      <c r="I507" s="234">
        <v>1.0</v>
      </c>
      <c r="K507" s="234">
        <v>11.0</v>
      </c>
      <c r="N507" s="234" t="s">
        <v>749</v>
      </c>
      <c r="O507" s="234">
        <v>0.0</v>
      </c>
      <c r="P507" s="234" t="s">
        <v>1724</v>
      </c>
      <c r="R507" s="234" t="s">
        <v>1743</v>
      </c>
    </row>
    <row r="508">
      <c r="A508" s="234" t="s">
        <v>3486</v>
      </c>
      <c r="B508" s="234" t="s">
        <v>753</v>
      </c>
      <c r="C508" s="234" t="s">
        <v>754</v>
      </c>
      <c r="D508" s="234" t="s">
        <v>3482</v>
      </c>
      <c r="E508" s="234" t="s">
        <v>3487</v>
      </c>
      <c r="F508" s="234">
        <v>106.0</v>
      </c>
      <c r="G508" s="234">
        <v>0.0</v>
      </c>
      <c r="H508" s="234" t="s">
        <v>2219</v>
      </c>
      <c r="I508" s="234">
        <v>1.0</v>
      </c>
      <c r="K508" s="234">
        <v>11.0</v>
      </c>
      <c r="N508" s="234" t="s">
        <v>753</v>
      </c>
      <c r="O508" s="234">
        <v>0.0</v>
      </c>
      <c r="P508" s="234" t="s">
        <v>1724</v>
      </c>
      <c r="R508" s="234" t="s">
        <v>1743</v>
      </c>
    </row>
    <row r="509">
      <c r="A509" s="234" t="s">
        <v>3488</v>
      </c>
      <c r="B509" s="234" t="s">
        <v>1530</v>
      </c>
      <c r="C509" s="234" t="s">
        <v>1531</v>
      </c>
      <c r="D509" s="234" t="s">
        <v>3482</v>
      </c>
      <c r="E509" s="234" t="s">
        <v>3489</v>
      </c>
      <c r="F509" s="234">
        <v>106.0</v>
      </c>
      <c r="G509" s="234">
        <v>0.0</v>
      </c>
      <c r="H509" s="234" t="s">
        <v>2219</v>
      </c>
      <c r="I509" s="234">
        <v>1.0</v>
      </c>
      <c r="K509" s="234">
        <v>11.0</v>
      </c>
      <c r="N509" s="234" t="s">
        <v>1530</v>
      </c>
      <c r="O509" s="234">
        <v>0.0</v>
      </c>
      <c r="P509" s="234" t="s">
        <v>1724</v>
      </c>
      <c r="R509" s="234" t="s">
        <v>1743</v>
      </c>
    </row>
    <row r="510">
      <c r="A510" s="234" t="s">
        <v>3490</v>
      </c>
      <c r="B510" s="234" t="s">
        <v>1048</v>
      </c>
      <c r="C510" s="234" t="s">
        <v>1049</v>
      </c>
      <c r="D510" s="234" t="s">
        <v>3482</v>
      </c>
      <c r="E510" s="234" t="s">
        <v>3491</v>
      </c>
      <c r="F510" s="234">
        <v>106.0</v>
      </c>
      <c r="G510" s="234">
        <v>0.0</v>
      </c>
      <c r="H510" s="234" t="s">
        <v>2219</v>
      </c>
      <c r="I510" s="234">
        <v>1.0</v>
      </c>
      <c r="K510" s="234">
        <v>11.0</v>
      </c>
      <c r="N510" s="234" t="s">
        <v>1048</v>
      </c>
      <c r="O510" s="234">
        <v>0.0</v>
      </c>
      <c r="P510" s="234" t="s">
        <v>1724</v>
      </c>
      <c r="R510" s="234" t="s">
        <v>1743</v>
      </c>
    </row>
    <row r="511">
      <c r="A511" s="234" t="s">
        <v>3492</v>
      </c>
      <c r="B511" s="234" t="s">
        <v>743</v>
      </c>
      <c r="C511" s="234" t="s">
        <v>744</v>
      </c>
      <c r="D511" s="234" t="s">
        <v>3482</v>
      </c>
      <c r="E511" s="234" t="s">
        <v>3493</v>
      </c>
      <c r="F511" s="234">
        <v>106.0</v>
      </c>
      <c r="G511" s="234">
        <v>0.0</v>
      </c>
      <c r="H511" s="234" t="s">
        <v>2219</v>
      </c>
      <c r="I511" s="234">
        <v>1.0</v>
      </c>
      <c r="K511" s="234">
        <v>11.0</v>
      </c>
      <c r="N511" s="234" t="s">
        <v>743</v>
      </c>
      <c r="O511" s="234">
        <v>0.0</v>
      </c>
      <c r="P511" s="234" t="s">
        <v>1724</v>
      </c>
      <c r="R511" s="234" t="s">
        <v>1743</v>
      </c>
    </row>
    <row r="512">
      <c r="A512" s="234" t="s">
        <v>3494</v>
      </c>
      <c r="B512" s="234" t="s">
        <v>1528</v>
      </c>
      <c r="C512" s="234" t="s">
        <v>1529</v>
      </c>
      <c r="D512" s="234" t="s">
        <v>3482</v>
      </c>
      <c r="E512" s="234" t="s">
        <v>3495</v>
      </c>
      <c r="F512" s="234">
        <v>106.0</v>
      </c>
      <c r="G512" s="234">
        <v>0.0</v>
      </c>
      <c r="H512" s="234" t="s">
        <v>2219</v>
      </c>
      <c r="I512" s="234">
        <v>1.0</v>
      </c>
      <c r="K512" s="234">
        <v>11.0</v>
      </c>
      <c r="N512" s="234" t="s">
        <v>1528</v>
      </c>
      <c r="O512" s="234">
        <v>0.0</v>
      </c>
      <c r="P512" s="234" t="s">
        <v>1724</v>
      </c>
      <c r="R512" s="234" t="s">
        <v>1743</v>
      </c>
    </row>
    <row r="513">
      <c r="A513" s="234" t="s">
        <v>3496</v>
      </c>
      <c r="B513" s="234" t="s">
        <v>745</v>
      </c>
      <c r="C513" s="234" t="s">
        <v>746</v>
      </c>
      <c r="D513" s="234" t="s">
        <v>3482</v>
      </c>
      <c r="E513" s="234" t="s">
        <v>3497</v>
      </c>
      <c r="F513" s="234">
        <v>106.0</v>
      </c>
      <c r="G513" s="234">
        <v>0.0</v>
      </c>
      <c r="H513" s="234" t="s">
        <v>2219</v>
      </c>
      <c r="I513" s="234">
        <v>1.0</v>
      </c>
      <c r="K513" s="234">
        <v>11.0</v>
      </c>
      <c r="N513" s="234" t="s">
        <v>745</v>
      </c>
      <c r="O513" s="234">
        <v>0.0</v>
      </c>
      <c r="P513" s="234" t="s">
        <v>1724</v>
      </c>
      <c r="R513" s="234" t="s">
        <v>1743</v>
      </c>
    </row>
    <row r="514">
      <c r="A514" s="234" t="s">
        <v>3498</v>
      </c>
      <c r="B514" s="234" t="s">
        <v>1325</v>
      </c>
      <c r="C514" s="234" t="s">
        <v>1326</v>
      </c>
      <c r="D514" s="234" t="s">
        <v>3499</v>
      </c>
      <c r="E514" s="234" t="s">
        <v>3500</v>
      </c>
      <c r="F514" s="234">
        <v>106.0</v>
      </c>
      <c r="G514" s="234">
        <v>0.0</v>
      </c>
      <c r="H514" s="234" t="s">
        <v>2219</v>
      </c>
      <c r="I514" s="234">
        <v>1.0</v>
      </c>
      <c r="K514" s="234">
        <v>11.0</v>
      </c>
      <c r="N514" s="234" t="s">
        <v>1325</v>
      </c>
      <c r="O514" s="234">
        <v>0.0</v>
      </c>
      <c r="P514" s="234" t="s">
        <v>1724</v>
      </c>
      <c r="R514" s="234" t="s">
        <v>1743</v>
      </c>
    </row>
    <row r="515">
      <c r="A515" s="234" t="s">
        <v>3501</v>
      </c>
      <c r="B515" s="234" t="s">
        <v>3502</v>
      </c>
      <c r="C515" s="234" t="s">
        <v>3503</v>
      </c>
      <c r="D515" s="234" t="s">
        <v>3499</v>
      </c>
      <c r="E515" s="234" t="s">
        <v>3504</v>
      </c>
      <c r="F515" s="234">
        <v>106.0</v>
      </c>
      <c r="G515" s="234">
        <v>0.0</v>
      </c>
      <c r="H515" s="234" t="s">
        <v>2219</v>
      </c>
      <c r="I515" s="234">
        <v>1.0</v>
      </c>
      <c r="K515" s="234">
        <v>11.0</v>
      </c>
      <c r="N515" s="234" t="s">
        <v>3502</v>
      </c>
      <c r="O515" s="234">
        <v>0.0</v>
      </c>
      <c r="P515" s="234" t="s">
        <v>1724</v>
      </c>
      <c r="R515" s="234" t="s">
        <v>1743</v>
      </c>
    </row>
    <row r="516">
      <c r="A516" s="234" t="s">
        <v>3505</v>
      </c>
      <c r="B516" s="234" t="s">
        <v>761</v>
      </c>
      <c r="C516" s="234" t="s">
        <v>762</v>
      </c>
      <c r="D516" s="234" t="s">
        <v>3499</v>
      </c>
      <c r="E516" s="234" t="s">
        <v>3506</v>
      </c>
      <c r="F516" s="234">
        <v>106.0</v>
      </c>
      <c r="G516" s="234">
        <v>0.0</v>
      </c>
      <c r="H516" s="234" t="s">
        <v>2219</v>
      </c>
      <c r="I516" s="234">
        <v>1.0</v>
      </c>
      <c r="K516" s="234">
        <v>11.0</v>
      </c>
      <c r="N516" s="234" t="s">
        <v>761</v>
      </c>
      <c r="O516" s="234">
        <v>0.0</v>
      </c>
      <c r="P516" s="234" t="s">
        <v>1724</v>
      </c>
      <c r="R516" s="234" t="s">
        <v>1743</v>
      </c>
    </row>
    <row r="517">
      <c r="A517" s="234" t="s">
        <v>3507</v>
      </c>
      <c r="B517" s="234" t="s">
        <v>1321</v>
      </c>
      <c r="C517" s="234" t="s">
        <v>1322</v>
      </c>
      <c r="D517" s="234" t="s">
        <v>3499</v>
      </c>
      <c r="E517" s="234" t="s">
        <v>3508</v>
      </c>
      <c r="F517" s="234">
        <v>106.0</v>
      </c>
      <c r="G517" s="234">
        <v>0.0</v>
      </c>
      <c r="H517" s="234" t="s">
        <v>2219</v>
      </c>
      <c r="I517" s="234">
        <v>1.0</v>
      </c>
      <c r="K517" s="234">
        <v>11.0</v>
      </c>
      <c r="N517" s="234" t="s">
        <v>1321</v>
      </c>
      <c r="O517" s="234">
        <v>0.0</v>
      </c>
      <c r="P517" s="234" t="s">
        <v>1724</v>
      </c>
      <c r="R517" s="234" t="s">
        <v>1743</v>
      </c>
    </row>
    <row r="518">
      <c r="A518" s="234" t="s">
        <v>3509</v>
      </c>
      <c r="B518" s="234" t="s">
        <v>3510</v>
      </c>
      <c r="C518" s="234" t="s">
        <v>3511</v>
      </c>
      <c r="D518" s="234" t="s">
        <v>3499</v>
      </c>
      <c r="E518" s="234" t="s">
        <v>3512</v>
      </c>
      <c r="F518" s="234">
        <v>106.0</v>
      </c>
      <c r="G518" s="234">
        <v>0.0</v>
      </c>
      <c r="H518" s="234" t="s">
        <v>2219</v>
      </c>
      <c r="I518" s="234">
        <v>1.0</v>
      </c>
      <c r="K518" s="234">
        <v>11.0</v>
      </c>
      <c r="N518" s="234" t="s">
        <v>3510</v>
      </c>
      <c r="O518" s="234">
        <v>0.0</v>
      </c>
      <c r="P518" s="234" t="s">
        <v>1724</v>
      </c>
      <c r="R518" s="234" t="s">
        <v>1743</v>
      </c>
    </row>
    <row r="519">
      <c r="A519" s="234" t="s">
        <v>3513</v>
      </c>
      <c r="B519" s="234" t="s">
        <v>1323</v>
      </c>
      <c r="C519" s="234" t="s">
        <v>1324</v>
      </c>
      <c r="D519" s="234" t="s">
        <v>3499</v>
      </c>
      <c r="E519" s="234" t="s">
        <v>3514</v>
      </c>
      <c r="F519" s="234">
        <v>106.0</v>
      </c>
      <c r="G519" s="234">
        <v>0.0</v>
      </c>
      <c r="H519" s="234" t="s">
        <v>2219</v>
      </c>
      <c r="I519" s="234">
        <v>1.0</v>
      </c>
      <c r="K519" s="234">
        <v>11.0</v>
      </c>
      <c r="N519" s="234" t="s">
        <v>1323</v>
      </c>
      <c r="O519" s="234">
        <v>0.0</v>
      </c>
      <c r="P519" s="234" t="s">
        <v>1724</v>
      </c>
      <c r="R519" s="234" t="s">
        <v>1743</v>
      </c>
    </row>
    <row r="520">
      <c r="A520" s="234" t="s">
        <v>3515</v>
      </c>
      <c r="B520" s="234" t="s">
        <v>3516</v>
      </c>
      <c r="C520" s="234" t="s">
        <v>3517</v>
      </c>
      <c r="E520" s="234" t="s">
        <v>3518</v>
      </c>
      <c r="F520" s="234">
        <v>106.0</v>
      </c>
      <c r="G520" s="234">
        <v>0.0</v>
      </c>
      <c r="H520" s="234" t="s">
        <v>3519</v>
      </c>
      <c r="I520" s="234">
        <v>1.0</v>
      </c>
      <c r="K520" s="234">
        <v>11.0</v>
      </c>
      <c r="N520" s="234" t="s">
        <v>3516</v>
      </c>
      <c r="O520" s="234">
        <v>0.0</v>
      </c>
      <c r="P520" s="234" t="s">
        <v>1724</v>
      </c>
      <c r="R520" s="234" t="s">
        <v>1743</v>
      </c>
    </row>
    <row r="521">
      <c r="A521" s="234" t="s">
        <v>3520</v>
      </c>
      <c r="B521" s="234" t="s">
        <v>3521</v>
      </c>
      <c r="C521" s="234" t="s">
        <v>3522</v>
      </c>
      <c r="D521" s="234" t="s">
        <v>3523</v>
      </c>
      <c r="E521" s="234" t="s">
        <v>3524</v>
      </c>
      <c r="F521" s="234">
        <v>124.0</v>
      </c>
      <c r="G521" s="234">
        <v>0.0</v>
      </c>
      <c r="H521" s="234" t="s">
        <v>3094</v>
      </c>
      <c r="I521" s="234">
        <v>1.0</v>
      </c>
      <c r="K521" s="234">
        <v>11.0</v>
      </c>
      <c r="N521" s="234" t="s">
        <v>3521</v>
      </c>
      <c r="O521" s="234">
        <v>0.0</v>
      </c>
      <c r="P521" s="234" t="s">
        <v>1724</v>
      </c>
      <c r="R521" s="234" t="s">
        <v>1743</v>
      </c>
    </row>
    <row r="522">
      <c r="A522" s="234" t="s">
        <v>3525</v>
      </c>
      <c r="B522" s="234" t="s">
        <v>3526</v>
      </c>
      <c r="C522" s="234" t="s">
        <v>3527</v>
      </c>
      <c r="D522" s="234" t="s">
        <v>3523</v>
      </c>
      <c r="E522" s="234" t="s">
        <v>3528</v>
      </c>
      <c r="F522" s="234">
        <v>124.0</v>
      </c>
      <c r="G522" s="234">
        <v>0.0</v>
      </c>
      <c r="H522" s="234" t="s">
        <v>3094</v>
      </c>
      <c r="I522" s="234">
        <v>1.0</v>
      </c>
      <c r="K522" s="234">
        <v>11.0</v>
      </c>
      <c r="N522" s="234" t="s">
        <v>3526</v>
      </c>
      <c r="O522" s="234">
        <v>0.0</v>
      </c>
      <c r="P522" s="234" t="s">
        <v>1724</v>
      </c>
      <c r="R522" s="234" t="s">
        <v>1743</v>
      </c>
    </row>
    <row r="523">
      <c r="A523" s="234" t="s">
        <v>3529</v>
      </c>
      <c r="B523" s="234" t="s">
        <v>3530</v>
      </c>
      <c r="C523" s="234" t="s">
        <v>3531</v>
      </c>
      <c r="D523" s="234" t="s">
        <v>3523</v>
      </c>
      <c r="E523" s="234" t="s">
        <v>3532</v>
      </c>
      <c r="F523" s="234">
        <v>124.0</v>
      </c>
      <c r="G523" s="234">
        <v>0.0</v>
      </c>
      <c r="H523" s="234" t="s">
        <v>3094</v>
      </c>
      <c r="I523" s="234">
        <v>1.0</v>
      </c>
      <c r="K523" s="234">
        <v>11.0</v>
      </c>
      <c r="N523" s="234" t="s">
        <v>3530</v>
      </c>
      <c r="O523" s="234">
        <v>0.0</v>
      </c>
      <c r="P523" s="234" t="s">
        <v>1724</v>
      </c>
      <c r="R523" s="234" t="s">
        <v>1743</v>
      </c>
    </row>
    <row r="524">
      <c r="A524" s="234" t="s">
        <v>3533</v>
      </c>
      <c r="B524" s="234" t="s">
        <v>3534</v>
      </c>
      <c r="C524" s="234" t="s">
        <v>3535</v>
      </c>
      <c r="D524" s="234" t="s">
        <v>3523</v>
      </c>
      <c r="E524" s="234" t="s">
        <v>3536</v>
      </c>
      <c r="F524" s="234">
        <v>124.0</v>
      </c>
      <c r="G524" s="234">
        <v>0.0</v>
      </c>
      <c r="H524" s="234" t="s">
        <v>3094</v>
      </c>
      <c r="I524" s="234">
        <v>1.0</v>
      </c>
      <c r="K524" s="234">
        <v>11.0</v>
      </c>
      <c r="N524" s="234" t="s">
        <v>3534</v>
      </c>
      <c r="O524" s="234">
        <v>0.0</v>
      </c>
      <c r="P524" s="234" t="s">
        <v>1724</v>
      </c>
      <c r="R524" s="234" t="s">
        <v>1743</v>
      </c>
    </row>
    <row r="525">
      <c r="A525" s="234" t="s">
        <v>3537</v>
      </c>
      <c r="B525" s="234" t="s">
        <v>3538</v>
      </c>
      <c r="C525" s="234" t="s">
        <v>3539</v>
      </c>
      <c r="D525" s="234" t="s">
        <v>3523</v>
      </c>
      <c r="E525" s="234" t="s">
        <v>3540</v>
      </c>
      <c r="F525" s="234">
        <v>124.0</v>
      </c>
      <c r="G525" s="234">
        <v>0.0</v>
      </c>
      <c r="H525" s="234" t="s">
        <v>3094</v>
      </c>
      <c r="I525" s="234">
        <v>1.0</v>
      </c>
      <c r="K525" s="234">
        <v>11.0</v>
      </c>
      <c r="N525" s="234" t="s">
        <v>3538</v>
      </c>
      <c r="O525" s="234">
        <v>0.0</v>
      </c>
      <c r="P525" s="234" t="s">
        <v>1724</v>
      </c>
      <c r="R525" s="234" t="s">
        <v>1743</v>
      </c>
    </row>
    <row r="526">
      <c r="A526" s="234" t="s">
        <v>3541</v>
      </c>
      <c r="B526" s="234" t="s">
        <v>3542</v>
      </c>
      <c r="C526" s="234" t="s">
        <v>3543</v>
      </c>
      <c r="D526" s="234" t="s">
        <v>3523</v>
      </c>
      <c r="E526" s="234" t="s">
        <v>3544</v>
      </c>
      <c r="F526" s="234">
        <v>124.0</v>
      </c>
      <c r="G526" s="234">
        <v>0.0</v>
      </c>
      <c r="H526" s="234" t="s">
        <v>3094</v>
      </c>
      <c r="I526" s="234">
        <v>1.0</v>
      </c>
      <c r="K526" s="234">
        <v>11.0</v>
      </c>
      <c r="N526" s="234" t="s">
        <v>3542</v>
      </c>
      <c r="O526" s="234">
        <v>0.0</v>
      </c>
      <c r="P526" s="234" t="s">
        <v>1724</v>
      </c>
      <c r="R526" s="234" t="s">
        <v>1743</v>
      </c>
    </row>
    <row r="527">
      <c r="A527" s="234" t="s">
        <v>3545</v>
      </c>
      <c r="B527" s="234" t="s">
        <v>3546</v>
      </c>
      <c r="C527" s="234" t="s">
        <v>3547</v>
      </c>
      <c r="D527" s="234" t="s">
        <v>3523</v>
      </c>
      <c r="E527" s="234" t="s">
        <v>3548</v>
      </c>
      <c r="F527" s="234">
        <v>124.0</v>
      </c>
      <c r="G527" s="234">
        <v>0.0</v>
      </c>
      <c r="H527" s="234" t="s">
        <v>3094</v>
      </c>
      <c r="I527" s="234">
        <v>1.0</v>
      </c>
      <c r="K527" s="234">
        <v>11.0</v>
      </c>
      <c r="N527" s="234" t="s">
        <v>3546</v>
      </c>
      <c r="O527" s="234">
        <v>0.0</v>
      </c>
      <c r="P527" s="234" t="s">
        <v>1724</v>
      </c>
      <c r="R527" s="234" t="s">
        <v>1743</v>
      </c>
    </row>
    <row r="528">
      <c r="A528" s="234" t="s">
        <v>3549</v>
      </c>
      <c r="B528" s="234" t="s">
        <v>3550</v>
      </c>
      <c r="C528" s="234" t="s">
        <v>3551</v>
      </c>
      <c r="D528" s="234" t="s">
        <v>3523</v>
      </c>
      <c r="E528" s="234" t="s">
        <v>3552</v>
      </c>
      <c r="F528" s="234">
        <v>124.0</v>
      </c>
      <c r="G528" s="234">
        <v>0.0</v>
      </c>
      <c r="H528" s="234" t="s">
        <v>3094</v>
      </c>
      <c r="I528" s="234">
        <v>1.0</v>
      </c>
      <c r="K528" s="234">
        <v>11.0</v>
      </c>
      <c r="N528" s="234" t="s">
        <v>3550</v>
      </c>
      <c r="O528" s="234">
        <v>0.0</v>
      </c>
      <c r="P528" s="234" t="s">
        <v>1724</v>
      </c>
      <c r="R528" s="234" t="s">
        <v>1743</v>
      </c>
    </row>
    <row r="529">
      <c r="A529" s="234" t="s">
        <v>3553</v>
      </c>
      <c r="B529" s="234" t="s">
        <v>3554</v>
      </c>
      <c r="C529" s="234" t="s">
        <v>3555</v>
      </c>
      <c r="D529" s="234" t="s">
        <v>3523</v>
      </c>
      <c r="E529" s="234" t="s">
        <v>3556</v>
      </c>
      <c r="F529" s="234">
        <v>124.0</v>
      </c>
      <c r="G529" s="234">
        <v>0.0</v>
      </c>
      <c r="H529" s="234" t="s">
        <v>3094</v>
      </c>
      <c r="I529" s="234">
        <v>1.0</v>
      </c>
      <c r="K529" s="234">
        <v>11.0</v>
      </c>
      <c r="N529" s="234" t="s">
        <v>3554</v>
      </c>
      <c r="O529" s="234">
        <v>0.0</v>
      </c>
      <c r="P529" s="234" t="s">
        <v>1724</v>
      </c>
      <c r="R529" s="234" t="s">
        <v>1743</v>
      </c>
    </row>
    <row r="530">
      <c r="A530" s="234" t="s">
        <v>3557</v>
      </c>
      <c r="B530" s="234" t="s">
        <v>3558</v>
      </c>
      <c r="C530" s="234" t="s">
        <v>3559</v>
      </c>
      <c r="D530" s="234" t="s">
        <v>3523</v>
      </c>
      <c r="E530" s="234" t="s">
        <v>3560</v>
      </c>
      <c r="F530" s="234">
        <v>124.0</v>
      </c>
      <c r="G530" s="234">
        <v>0.0</v>
      </c>
      <c r="H530" s="234" t="s">
        <v>3094</v>
      </c>
      <c r="I530" s="234">
        <v>1.0</v>
      </c>
      <c r="K530" s="234">
        <v>11.0</v>
      </c>
      <c r="N530" s="234" t="s">
        <v>3558</v>
      </c>
      <c r="O530" s="234">
        <v>0.0</v>
      </c>
      <c r="P530" s="234" t="s">
        <v>1724</v>
      </c>
      <c r="R530" s="234" t="s">
        <v>1743</v>
      </c>
    </row>
    <row r="531">
      <c r="A531" s="234" t="s">
        <v>3561</v>
      </c>
      <c r="B531" s="234" t="s">
        <v>3562</v>
      </c>
      <c r="C531" s="234" t="s">
        <v>3563</v>
      </c>
      <c r="D531" s="234" t="s">
        <v>3523</v>
      </c>
      <c r="E531" s="234" t="s">
        <v>3564</v>
      </c>
      <c r="F531" s="234">
        <v>124.0</v>
      </c>
      <c r="G531" s="234">
        <v>0.0</v>
      </c>
      <c r="H531" s="234" t="s">
        <v>3094</v>
      </c>
      <c r="I531" s="234">
        <v>1.0</v>
      </c>
      <c r="K531" s="234">
        <v>11.0</v>
      </c>
      <c r="N531" s="234" t="s">
        <v>3562</v>
      </c>
      <c r="O531" s="234">
        <v>0.0</v>
      </c>
      <c r="P531" s="234" t="s">
        <v>1724</v>
      </c>
      <c r="R531" s="234" t="s">
        <v>1743</v>
      </c>
    </row>
    <row r="532">
      <c r="A532" s="234" t="s">
        <v>3565</v>
      </c>
      <c r="B532" s="234" t="s">
        <v>562</v>
      </c>
      <c r="C532" s="234" t="s">
        <v>3566</v>
      </c>
      <c r="E532" s="234" t="s">
        <v>3567</v>
      </c>
      <c r="F532" s="234">
        <v>100.0</v>
      </c>
      <c r="G532" s="234">
        <v>0.0</v>
      </c>
      <c r="H532" s="234" t="s">
        <v>3568</v>
      </c>
      <c r="I532" s="234">
        <v>1.0</v>
      </c>
      <c r="K532" s="234">
        <v>11.0</v>
      </c>
      <c r="N532" s="234" t="s">
        <v>562</v>
      </c>
      <c r="O532" s="234">
        <v>0.0</v>
      </c>
      <c r="P532" s="234" t="s">
        <v>1724</v>
      </c>
      <c r="R532" s="234" t="s">
        <v>1743</v>
      </c>
    </row>
    <row r="533">
      <c r="A533" s="234" t="s">
        <v>3569</v>
      </c>
      <c r="B533" s="234" t="s">
        <v>612</v>
      </c>
      <c r="C533" s="234" t="s">
        <v>3570</v>
      </c>
      <c r="D533" s="234" t="s">
        <v>2881</v>
      </c>
      <c r="E533" s="234" t="s">
        <v>3571</v>
      </c>
      <c r="F533" s="234">
        <v>100.0</v>
      </c>
      <c r="G533" s="234">
        <v>0.0</v>
      </c>
      <c r="H533" s="234" t="s">
        <v>3572</v>
      </c>
      <c r="I533" s="234">
        <v>1.0</v>
      </c>
      <c r="K533" s="234">
        <v>11.0</v>
      </c>
      <c r="N533" s="234" t="s">
        <v>612</v>
      </c>
      <c r="O533" s="234">
        <v>0.0</v>
      </c>
      <c r="P533" s="234" t="s">
        <v>1724</v>
      </c>
      <c r="R533" s="234" t="s">
        <v>1743</v>
      </c>
    </row>
    <row r="534">
      <c r="A534" s="234" t="s">
        <v>3573</v>
      </c>
      <c r="B534" s="234" t="s">
        <v>612</v>
      </c>
      <c r="C534" s="234" t="s">
        <v>3570</v>
      </c>
      <c r="E534" s="234" t="s">
        <v>3574</v>
      </c>
      <c r="F534" s="234">
        <v>100.0</v>
      </c>
      <c r="G534" s="234">
        <v>0.0</v>
      </c>
      <c r="H534" s="234" t="s">
        <v>2052</v>
      </c>
      <c r="I534" s="234">
        <v>1.0</v>
      </c>
      <c r="K534" s="234">
        <v>11.0</v>
      </c>
      <c r="N534" s="234" t="s">
        <v>612</v>
      </c>
      <c r="O534" s="234">
        <v>0.0</v>
      </c>
      <c r="P534" s="234" t="s">
        <v>1724</v>
      </c>
      <c r="R534" s="234" t="s">
        <v>1743</v>
      </c>
    </row>
    <row r="535">
      <c r="A535" s="234" t="s">
        <v>3575</v>
      </c>
      <c r="B535" s="234" t="s">
        <v>348</v>
      </c>
      <c r="C535" s="234" t="s">
        <v>3576</v>
      </c>
      <c r="D535" s="234" t="s">
        <v>2933</v>
      </c>
      <c r="E535" s="234" t="s">
        <v>3577</v>
      </c>
      <c r="F535" s="234">
        <v>100.0</v>
      </c>
      <c r="G535" s="234">
        <v>0.0</v>
      </c>
      <c r="H535" s="234" t="s">
        <v>3572</v>
      </c>
      <c r="I535" s="234">
        <v>1.0</v>
      </c>
      <c r="K535" s="234">
        <v>11.0</v>
      </c>
      <c r="N535" s="234" t="s">
        <v>348</v>
      </c>
      <c r="O535" s="234">
        <v>0.0</v>
      </c>
      <c r="P535" s="234" t="s">
        <v>1724</v>
      </c>
      <c r="R535" s="234" t="s">
        <v>1743</v>
      </c>
    </row>
    <row r="536">
      <c r="A536" s="234" t="s">
        <v>3578</v>
      </c>
      <c r="B536" s="234" t="s">
        <v>345</v>
      </c>
      <c r="C536" s="234" t="s">
        <v>3579</v>
      </c>
      <c r="E536" s="234" t="s">
        <v>3580</v>
      </c>
      <c r="F536" s="234">
        <v>100.0</v>
      </c>
      <c r="G536" s="234">
        <v>0.0</v>
      </c>
      <c r="H536" s="234" t="s">
        <v>3581</v>
      </c>
      <c r="I536" s="234">
        <v>1.0</v>
      </c>
      <c r="K536" s="234">
        <v>11.0</v>
      </c>
      <c r="N536" s="234" t="s">
        <v>345</v>
      </c>
      <c r="O536" s="234">
        <v>0.0</v>
      </c>
      <c r="P536" s="234" t="s">
        <v>1724</v>
      </c>
      <c r="R536" s="234" t="s">
        <v>1743</v>
      </c>
    </row>
    <row r="537">
      <c r="A537" s="234" t="s">
        <v>3582</v>
      </c>
      <c r="B537" s="234" t="s">
        <v>415</v>
      </c>
      <c r="C537" s="234" t="s">
        <v>3583</v>
      </c>
      <c r="D537" s="234" t="s">
        <v>3081</v>
      </c>
      <c r="E537" s="234" t="s">
        <v>3584</v>
      </c>
      <c r="F537" s="234">
        <v>100.0</v>
      </c>
      <c r="G537" s="234">
        <v>0.0</v>
      </c>
      <c r="H537" s="234" t="s">
        <v>3585</v>
      </c>
      <c r="I537" s="234">
        <v>1.0</v>
      </c>
      <c r="K537" s="234">
        <v>11.0</v>
      </c>
      <c r="N537" s="234" t="s">
        <v>415</v>
      </c>
      <c r="O537" s="234">
        <v>0.0</v>
      </c>
      <c r="P537" s="234" t="s">
        <v>1724</v>
      </c>
      <c r="R537" s="234" t="s">
        <v>1743</v>
      </c>
    </row>
    <row r="538">
      <c r="A538" s="234" t="s">
        <v>3586</v>
      </c>
      <c r="B538" s="234" t="s">
        <v>768</v>
      </c>
      <c r="C538" s="234" t="s">
        <v>3587</v>
      </c>
      <c r="D538" s="234" t="s">
        <v>3092</v>
      </c>
      <c r="E538" s="234" t="s">
        <v>3588</v>
      </c>
      <c r="F538" s="234">
        <v>100.0</v>
      </c>
      <c r="G538" s="234">
        <v>0.0</v>
      </c>
      <c r="H538" s="234" t="s">
        <v>3589</v>
      </c>
      <c r="I538" s="234">
        <v>1.0</v>
      </c>
      <c r="K538" s="234">
        <v>11.0</v>
      </c>
      <c r="N538" s="234" t="s">
        <v>768</v>
      </c>
      <c r="O538" s="234">
        <v>0.0</v>
      </c>
      <c r="P538" s="234" t="s">
        <v>1724</v>
      </c>
      <c r="R538" s="234" t="s">
        <v>1743</v>
      </c>
    </row>
    <row r="539">
      <c r="A539" s="234" t="s">
        <v>3590</v>
      </c>
      <c r="B539" s="234" t="s">
        <v>777</v>
      </c>
      <c r="C539" s="234" t="s">
        <v>3591</v>
      </c>
      <c r="D539" s="234" t="s">
        <v>2162</v>
      </c>
      <c r="E539" s="234" t="s">
        <v>3592</v>
      </c>
      <c r="F539" s="234">
        <v>100.0</v>
      </c>
      <c r="G539" s="234">
        <v>0.0</v>
      </c>
      <c r="H539" s="234" t="s">
        <v>3589</v>
      </c>
      <c r="I539" s="234">
        <v>1.0</v>
      </c>
      <c r="K539" s="234">
        <v>11.0</v>
      </c>
      <c r="N539" s="234" t="s">
        <v>777</v>
      </c>
      <c r="O539" s="234">
        <v>0.0</v>
      </c>
      <c r="P539" s="234" t="s">
        <v>1724</v>
      </c>
      <c r="R539" s="234" t="s">
        <v>1743</v>
      </c>
    </row>
    <row r="540">
      <c r="A540" s="234" t="s">
        <v>3593</v>
      </c>
      <c r="B540" s="234" t="s">
        <v>806</v>
      </c>
      <c r="C540" s="234" t="s">
        <v>3594</v>
      </c>
      <c r="D540" s="234" t="s">
        <v>3595</v>
      </c>
      <c r="E540" s="234" t="s">
        <v>3596</v>
      </c>
      <c r="F540" s="234">
        <v>100.0</v>
      </c>
      <c r="G540" s="234">
        <v>0.0</v>
      </c>
      <c r="H540" s="234" t="s">
        <v>3589</v>
      </c>
      <c r="I540" s="234">
        <v>1.0</v>
      </c>
      <c r="K540" s="234">
        <v>11.0</v>
      </c>
      <c r="N540" s="234" t="s">
        <v>806</v>
      </c>
      <c r="O540" s="234">
        <v>0.0</v>
      </c>
      <c r="P540" s="234" t="s">
        <v>1724</v>
      </c>
      <c r="R540" s="234" t="s">
        <v>1743</v>
      </c>
    </row>
    <row r="541">
      <c r="A541" s="234" t="s">
        <v>3597</v>
      </c>
      <c r="B541" s="234" t="s">
        <v>809</v>
      </c>
      <c r="C541" s="234" t="s">
        <v>3598</v>
      </c>
      <c r="D541" s="234" t="s">
        <v>3599</v>
      </c>
      <c r="E541" s="234" t="s">
        <v>3600</v>
      </c>
      <c r="F541" s="234">
        <v>100.0</v>
      </c>
      <c r="G541" s="234">
        <v>0.0</v>
      </c>
      <c r="H541" s="234" t="s">
        <v>3589</v>
      </c>
      <c r="I541" s="234">
        <v>1.0</v>
      </c>
      <c r="K541" s="234">
        <v>11.0</v>
      </c>
      <c r="N541" s="234" t="s">
        <v>809</v>
      </c>
      <c r="O541" s="234">
        <v>0.0</v>
      </c>
      <c r="P541" s="234" t="s">
        <v>1724</v>
      </c>
      <c r="R541" s="234" t="s">
        <v>1743</v>
      </c>
    </row>
    <row r="542">
      <c r="A542" s="234" t="s">
        <v>3601</v>
      </c>
      <c r="B542" s="234" t="s">
        <v>1010</v>
      </c>
      <c r="C542" s="234" t="s">
        <v>3602</v>
      </c>
      <c r="D542" s="234" t="s">
        <v>3122</v>
      </c>
      <c r="E542" s="234" t="s">
        <v>3603</v>
      </c>
      <c r="F542" s="234">
        <v>100.0</v>
      </c>
      <c r="G542" s="234">
        <v>0.0</v>
      </c>
      <c r="H542" s="234" t="s">
        <v>3589</v>
      </c>
      <c r="I542" s="234">
        <v>1.0</v>
      </c>
      <c r="K542" s="234">
        <v>11.0</v>
      </c>
      <c r="N542" s="234" t="s">
        <v>1010</v>
      </c>
      <c r="O542" s="234">
        <v>0.0</v>
      </c>
      <c r="P542" s="234" t="s">
        <v>1724</v>
      </c>
      <c r="R542" s="234" t="s">
        <v>1743</v>
      </c>
    </row>
    <row r="543">
      <c r="A543" s="234" t="s">
        <v>3604</v>
      </c>
      <c r="B543" s="234" t="s">
        <v>718</v>
      </c>
      <c r="C543" s="234" t="s">
        <v>3605</v>
      </c>
      <c r="D543" s="234" t="s">
        <v>3133</v>
      </c>
      <c r="E543" s="234" t="s">
        <v>3606</v>
      </c>
      <c r="F543" s="234">
        <v>100.0</v>
      </c>
      <c r="G543" s="234">
        <v>0.0</v>
      </c>
      <c r="H543" s="234" t="s">
        <v>3589</v>
      </c>
      <c r="I543" s="234">
        <v>1.0</v>
      </c>
      <c r="K543" s="234">
        <v>11.0</v>
      </c>
      <c r="N543" s="234" t="s">
        <v>718</v>
      </c>
      <c r="O543" s="234">
        <v>0.0</v>
      </c>
      <c r="P543" s="234" t="s">
        <v>1724</v>
      </c>
      <c r="R543" s="234" t="s">
        <v>1743</v>
      </c>
    </row>
    <row r="544">
      <c r="A544" s="234" t="s">
        <v>3607</v>
      </c>
      <c r="B544" s="234" t="s">
        <v>1194</v>
      </c>
      <c r="C544" s="234" t="s">
        <v>3608</v>
      </c>
      <c r="D544" s="234" t="s">
        <v>3144</v>
      </c>
      <c r="E544" s="234" t="s">
        <v>3609</v>
      </c>
      <c r="F544" s="234">
        <v>100.0</v>
      </c>
      <c r="G544" s="234">
        <v>0.0</v>
      </c>
      <c r="H544" s="234" t="s">
        <v>3589</v>
      </c>
      <c r="I544" s="234">
        <v>1.0</v>
      </c>
      <c r="K544" s="234">
        <v>11.0</v>
      </c>
      <c r="N544" s="234" t="s">
        <v>1194</v>
      </c>
      <c r="O544" s="234">
        <v>0.0</v>
      </c>
      <c r="P544" s="234" t="s">
        <v>1724</v>
      </c>
      <c r="R544" s="234" t="s">
        <v>1743</v>
      </c>
    </row>
    <row r="545">
      <c r="A545" s="234" t="s">
        <v>3610</v>
      </c>
      <c r="B545" s="234" t="s">
        <v>763</v>
      </c>
      <c r="C545" s="234" t="s">
        <v>3611</v>
      </c>
      <c r="D545" s="234" t="s">
        <v>3189</v>
      </c>
      <c r="E545" s="234" t="s">
        <v>3612</v>
      </c>
      <c r="F545" s="234">
        <v>100.0</v>
      </c>
      <c r="G545" s="234">
        <v>0.0</v>
      </c>
      <c r="H545" s="234" t="s">
        <v>3589</v>
      </c>
      <c r="I545" s="234">
        <v>1.0</v>
      </c>
      <c r="K545" s="234">
        <v>11.0</v>
      </c>
      <c r="N545" s="234" t="s">
        <v>763</v>
      </c>
      <c r="O545" s="234">
        <v>0.0</v>
      </c>
      <c r="P545" s="234" t="s">
        <v>1724</v>
      </c>
      <c r="R545" s="234" t="s">
        <v>1743</v>
      </c>
    </row>
    <row r="546">
      <c r="A546" s="234" t="s">
        <v>3613</v>
      </c>
      <c r="B546" s="234" t="s">
        <v>3614</v>
      </c>
      <c r="C546" s="234" t="s">
        <v>3615</v>
      </c>
      <c r="E546" s="234" t="s">
        <v>3616</v>
      </c>
      <c r="F546" s="234">
        <v>100.0</v>
      </c>
      <c r="G546" s="234">
        <v>0.0</v>
      </c>
      <c r="H546" s="234" t="s">
        <v>3589</v>
      </c>
      <c r="I546" s="234">
        <v>1.0</v>
      </c>
      <c r="K546" s="234">
        <v>11.0</v>
      </c>
      <c r="N546" s="234" t="s">
        <v>3614</v>
      </c>
      <c r="O546" s="234">
        <v>0.0</v>
      </c>
      <c r="P546" s="234" t="s">
        <v>1724</v>
      </c>
      <c r="R546" s="234" t="s">
        <v>1743</v>
      </c>
    </row>
    <row r="547">
      <c r="A547" s="234" t="s">
        <v>3617</v>
      </c>
      <c r="B547" s="234" t="s">
        <v>1104</v>
      </c>
      <c r="C547" s="234" t="s">
        <v>3618</v>
      </c>
      <c r="D547" s="234" t="s">
        <v>3619</v>
      </c>
      <c r="E547" s="234" t="s">
        <v>3620</v>
      </c>
      <c r="F547" s="234">
        <v>100.0</v>
      </c>
      <c r="G547" s="234">
        <v>0.0</v>
      </c>
      <c r="H547" s="234" t="s">
        <v>3581</v>
      </c>
      <c r="I547" s="234">
        <v>1.0</v>
      </c>
      <c r="K547" s="234">
        <v>11.0</v>
      </c>
      <c r="N547" s="234" t="s">
        <v>1104</v>
      </c>
      <c r="O547" s="234">
        <v>0.0</v>
      </c>
      <c r="P547" s="234" t="s">
        <v>1724</v>
      </c>
      <c r="R547" s="234" t="s">
        <v>1743</v>
      </c>
    </row>
    <row r="548">
      <c r="A548" s="234" t="s">
        <v>3621</v>
      </c>
      <c r="B548" s="234" t="s">
        <v>1150</v>
      </c>
      <c r="C548" s="234" t="s">
        <v>3622</v>
      </c>
      <c r="D548" s="234" t="s">
        <v>3248</v>
      </c>
      <c r="E548" s="234" t="s">
        <v>3623</v>
      </c>
      <c r="F548" s="234">
        <v>100.0</v>
      </c>
      <c r="G548" s="234">
        <v>0.0</v>
      </c>
      <c r="H548" s="234" t="s">
        <v>3572</v>
      </c>
      <c r="I548" s="234">
        <v>1.0</v>
      </c>
      <c r="K548" s="234">
        <v>11.0</v>
      </c>
      <c r="N548" s="234" t="s">
        <v>1150</v>
      </c>
      <c r="O548" s="234">
        <v>0.0</v>
      </c>
      <c r="P548" s="234" t="s">
        <v>1724</v>
      </c>
      <c r="R548" s="234" t="s">
        <v>1743</v>
      </c>
    </row>
    <row r="549">
      <c r="A549" s="234" t="s">
        <v>3624</v>
      </c>
      <c r="B549" s="234" t="s">
        <v>575</v>
      </c>
      <c r="C549" s="234" t="s">
        <v>3625</v>
      </c>
      <c r="D549" s="234" t="s">
        <v>3626</v>
      </c>
      <c r="E549" s="234" t="s">
        <v>3627</v>
      </c>
      <c r="F549" s="234">
        <v>100.0</v>
      </c>
      <c r="G549" s="234">
        <v>0.0</v>
      </c>
      <c r="H549" s="234" t="s">
        <v>3568</v>
      </c>
      <c r="I549" s="234">
        <v>1.0</v>
      </c>
      <c r="K549" s="234">
        <v>11.0</v>
      </c>
      <c r="N549" s="234" t="s">
        <v>575</v>
      </c>
      <c r="O549" s="234">
        <v>0.0</v>
      </c>
      <c r="P549" s="234" t="s">
        <v>1724</v>
      </c>
      <c r="R549" s="234" t="s">
        <v>1743</v>
      </c>
    </row>
    <row r="550">
      <c r="A550" s="234" t="s">
        <v>3628</v>
      </c>
      <c r="B550" s="234" t="s">
        <v>1463</v>
      </c>
      <c r="C550" s="234" t="s">
        <v>3629</v>
      </c>
      <c r="D550" s="234" t="s">
        <v>3350</v>
      </c>
      <c r="E550" s="234" t="s">
        <v>3630</v>
      </c>
      <c r="F550" s="234">
        <v>100.0</v>
      </c>
      <c r="G550" s="234">
        <v>0.0</v>
      </c>
      <c r="H550" s="234" t="s">
        <v>3589</v>
      </c>
      <c r="I550" s="234">
        <v>1.0</v>
      </c>
      <c r="K550" s="234">
        <v>11.0</v>
      </c>
      <c r="N550" s="234" t="s">
        <v>1463</v>
      </c>
      <c r="O550" s="234">
        <v>0.0</v>
      </c>
      <c r="P550" s="234" t="s">
        <v>1724</v>
      </c>
      <c r="R550" s="234" t="s">
        <v>1743</v>
      </c>
    </row>
    <row r="551">
      <c r="A551" s="234" t="s">
        <v>3631</v>
      </c>
      <c r="B551" s="234" t="s">
        <v>1359</v>
      </c>
      <c r="C551" s="234" t="s">
        <v>3632</v>
      </c>
      <c r="D551" s="234" t="s">
        <v>3189</v>
      </c>
      <c r="E551" s="234" t="s">
        <v>3633</v>
      </c>
      <c r="F551" s="234">
        <v>100.0</v>
      </c>
      <c r="G551" s="234">
        <v>0.0</v>
      </c>
      <c r="H551" s="234" t="s">
        <v>3589</v>
      </c>
      <c r="I551" s="234">
        <v>1.0</v>
      </c>
      <c r="K551" s="234">
        <v>11.0</v>
      </c>
      <c r="N551" s="234" t="s">
        <v>1359</v>
      </c>
      <c r="O551" s="234">
        <v>0.0</v>
      </c>
      <c r="P551" s="234" t="s">
        <v>1724</v>
      </c>
      <c r="R551" s="234" t="s">
        <v>1743</v>
      </c>
    </row>
    <row r="552">
      <c r="A552" s="234" t="s">
        <v>3634</v>
      </c>
      <c r="B552" s="234" t="s">
        <v>737</v>
      </c>
      <c r="C552" s="234" t="s">
        <v>3635</v>
      </c>
      <c r="D552" s="234" t="s">
        <v>3396</v>
      </c>
      <c r="E552" s="234" t="s">
        <v>3636</v>
      </c>
      <c r="F552" s="234">
        <v>100.0</v>
      </c>
      <c r="G552" s="234">
        <v>0.0</v>
      </c>
      <c r="H552" s="234" t="s">
        <v>3637</v>
      </c>
      <c r="I552" s="234">
        <v>1.0</v>
      </c>
      <c r="K552" s="234">
        <v>11.0</v>
      </c>
      <c r="N552" s="234" t="s">
        <v>737</v>
      </c>
      <c r="O552" s="234">
        <v>0.0</v>
      </c>
      <c r="P552" s="234" t="s">
        <v>1724</v>
      </c>
      <c r="R552" s="234" t="s">
        <v>1743</v>
      </c>
    </row>
    <row r="553">
      <c r="A553" s="234" t="s">
        <v>3638</v>
      </c>
      <c r="B553" s="234" t="s">
        <v>1285</v>
      </c>
      <c r="C553" s="234" t="s">
        <v>3639</v>
      </c>
      <c r="D553" s="234" t="s">
        <v>3400</v>
      </c>
      <c r="E553" s="234" t="s">
        <v>3640</v>
      </c>
      <c r="F553" s="234">
        <v>100.0</v>
      </c>
      <c r="G553" s="234">
        <v>0.0</v>
      </c>
      <c r="H553" s="234" t="s">
        <v>3637</v>
      </c>
      <c r="I553" s="234">
        <v>1.0</v>
      </c>
      <c r="K553" s="234">
        <v>11.0</v>
      </c>
      <c r="N553" s="234" t="s">
        <v>1285</v>
      </c>
      <c r="O553" s="234">
        <v>0.0</v>
      </c>
      <c r="P553" s="234" t="s">
        <v>1724</v>
      </c>
      <c r="R553" s="234" t="s">
        <v>1743</v>
      </c>
    </row>
    <row r="554">
      <c r="A554" s="234" t="s">
        <v>3641</v>
      </c>
      <c r="B554" s="234" t="s">
        <v>3642</v>
      </c>
      <c r="C554" s="234" t="s">
        <v>3643</v>
      </c>
      <c r="D554" s="234" t="s">
        <v>3411</v>
      </c>
      <c r="E554" s="234" t="s">
        <v>3644</v>
      </c>
      <c r="F554" s="234">
        <v>100.0</v>
      </c>
      <c r="G554" s="234">
        <v>0.0</v>
      </c>
      <c r="H554" s="234" t="s">
        <v>3645</v>
      </c>
      <c r="I554" s="234">
        <v>1.0</v>
      </c>
      <c r="K554" s="234">
        <v>11.0</v>
      </c>
      <c r="N554" s="234" t="s">
        <v>3642</v>
      </c>
      <c r="O554" s="234">
        <v>0.0</v>
      </c>
      <c r="P554" s="234" t="s">
        <v>1724</v>
      </c>
      <c r="R554" s="234" t="s">
        <v>1743</v>
      </c>
    </row>
    <row r="555">
      <c r="A555" s="234" t="s">
        <v>3646</v>
      </c>
      <c r="B555" s="234" t="s">
        <v>1219</v>
      </c>
      <c r="C555" s="234" t="s">
        <v>3647</v>
      </c>
      <c r="D555" s="234" t="s">
        <v>3424</v>
      </c>
      <c r="E555" s="234" t="s">
        <v>3648</v>
      </c>
      <c r="F555" s="234">
        <v>100.0</v>
      </c>
      <c r="G555" s="234">
        <v>0.0</v>
      </c>
      <c r="H555" s="234" t="s">
        <v>3589</v>
      </c>
      <c r="I555" s="234">
        <v>1.0</v>
      </c>
      <c r="K555" s="234">
        <v>11.0</v>
      </c>
      <c r="N555" s="234" t="s">
        <v>1219</v>
      </c>
      <c r="O555" s="234">
        <v>0.0</v>
      </c>
      <c r="P555" s="234" t="s">
        <v>1724</v>
      </c>
      <c r="R555" s="234" t="s">
        <v>1743</v>
      </c>
    </row>
    <row r="556">
      <c r="A556" s="234" t="s">
        <v>3649</v>
      </c>
      <c r="B556" s="234" t="s">
        <v>432</v>
      </c>
      <c r="C556" s="234" t="s">
        <v>3650</v>
      </c>
      <c r="D556" s="234" t="s">
        <v>3445</v>
      </c>
      <c r="E556" s="234" t="s">
        <v>3651</v>
      </c>
      <c r="F556" s="234">
        <v>100.0</v>
      </c>
      <c r="G556" s="234">
        <v>0.0</v>
      </c>
      <c r="H556" s="234" t="s">
        <v>3589</v>
      </c>
      <c r="I556" s="234">
        <v>1.0</v>
      </c>
      <c r="K556" s="234">
        <v>11.0</v>
      </c>
      <c r="N556" s="234" t="s">
        <v>432</v>
      </c>
      <c r="O556" s="234">
        <v>0.0</v>
      </c>
      <c r="P556" s="234" t="s">
        <v>1724</v>
      </c>
      <c r="R556" s="234" t="s">
        <v>1743</v>
      </c>
    </row>
    <row r="557">
      <c r="A557" s="234" t="s">
        <v>3652</v>
      </c>
      <c r="B557" s="234" t="s">
        <v>760</v>
      </c>
      <c r="C557" s="234" t="s">
        <v>3653</v>
      </c>
      <c r="D557" s="234" t="s">
        <v>3499</v>
      </c>
      <c r="E557" s="234" t="s">
        <v>3654</v>
      </c>
      <c r="F557" s="234">
        <v>100.0</v>
      </c>
      <c r="G557" s="234">
        <v>0.0</v>
      </c>
      <c r="H557" s="234" t="s">
        <v>3655</v>
      </c>
      <c r="I557" s="234">
        <v>1.0</v>
      </c>
      <c r="K557" s="234">
        <v>11.0</v>
      </c>
      <c r="N557" s="234" t="s">
        <v>760</v>
      </c>
      <c r="O557" s="234">
        <v>0.0</v>
      </c>
      <c r="P557" s="234" t="s">
        <v>1724</v>
      </c>
      <c r="R557" s="234" t="s">
        <v>1743</v>
      </c>
    </row>
    <row r="558">
      <c r="A558" s="234" t="s">
        <v>3656</v>
      </c>
      <c r="B558" s="234" t="s">
        <v>1384</v>
      </c>
      <c r="C558" s="234" t="s">
        <v>3657</v>
      </c>
      <c r="E558" s="234" t="s">
        <v>3658</v>
      </c>
      <c r="F558" s="234">
        <v>100.0</v>
      </c>
      <c r="G558" s="234">
        <v>0.0</v>
      </c>
      <c r="H558" s="234" t="s">
        <v>3659</v>
      </c>
      <c r="I558" s="234">
        <v>1.0</v>
      </c>
      <c r="K558" s="234">
        <v>11.0</v>
      </c>
      <c r="N558" s="234" t="s">
        <v>1384</v>
      </c>
      <c r="O558" s="234">
        <v>0.0</v>
      </c>
      <c r="P558" s="234" t="s">
        <v>1724</v>
      </c>
      <c r="R558" s="234" t="s">
        <v>1743</v>
      </c>
    </row>
    <row r="559">
      <c r="A559" s="234" t="s">
        <v>3660</v>
      </c>
      <c r="B559" s="234" t="s">
        <v>3661</v>
      </c>
      <c r="C559" s="234" t="s">
        <v>3662</v>
      </c>
      <c r="D559" s="234" t="s">
        <v>3523</v>
      </c>
      <c r="E559" s="234" t="s">
        <v>3663</v>
      </c>
      <c r="F559" s="234">
        <v>100.0</v>
      </c>
      <c r="G559" s="234">
        <v>0.0</v>
      </c>
      <c r="H559" s="234" t="s">
        <v>3589</v>
      </c>
      <c r="I559" s="234">
        <v>1.0</v>
      </c>
      <c r="K559" s="234">
        <v>11.0</v>
      </c>
      <c r="N559" s="234" t="s">
        <v>3661</v>
      </c>
      <c r="O559" s="234">
        <v>0.0</v>
      </c>
      <c r="P559" s="234" t="s">
        <v>1724</v>
      </c>
      <c r="R559" s="234" t="s">
        <v>1743</v>
      </c>
    </row>
    <row r="560">
      <c r="A560" s="234" t="s">
        <v>3664</v>
      </c>
      <c r="B560" s="234" t="s">
        <v>3665</v>
      </c>
      <c r="C560" s="234" t="s">
        <v>3666</v>
      </c>
      <c r="E560" s="234" t="s">
        <v>3667</v>
      </c>
      <c r="F560" s="234">
        <v>100.0</v>
      </c>
      <c r="G560" s="234">
        <v>0.0</v>
      </c>
      <c r="H560" s="234" t="s">
        <v>3668</v>
      </c>
      <c r="I560" s="234">
        <v>1.0</v>
      </c>
      <c r="K560" s="234">
        <v>11.0</v>
      </c>
      <c r="N560" s="234" t="s">
        <v>3665</v>
      </c>
      <c r="O560" s="234">
        <v>0.0</v>
      </c>
      <c r="P560" s="234" t="s">
        <v>1724</v>
      </c>
      <c r="R560" s="234" t="s">
        <v>1743</v>
      </c>
    </row>
    <row r="561">
      <c r="A561" s="234" t="s">
        <v>3669</v>
      </c>
      <c r="B561" s="234" t="s">
        <v>3670</v>
      </c>
      <c r="C561" s="234" t="s">
        <v>3671</v>
      </c>
      <c r="E561" s="234" t="s">
        <v>3672</v>
      </c>
      <c r="F561" s="234">
        <v>100.0</v>
      </c>
      <c r="G561" s="234">
        <v>0.0</v>
      </c>
      <c r="H561" s="234" t="s">
        <v>3668</v>
      </c>
      <c r="I561" s="234">
        <v>1.0</v>
      </c>
      <c r="K561" s="234">
        <v>11.0</v>
      </c>
      <c r="N561" s="234" t="s">
        <v>3670</v>
      </c>
      <c r="O561" s="234">
        <v>0.0</v>
      </c>
      <c r="P561" s="234" t="s">
        <v>1724</v>
      </c>
      <c r="R561" s="234" t="s">
        <v>1743</v>
      </c>
    </row>
    <row r="562">
      <c r="A562" s="234" t="s">
        <v>3673</v>
      </c>
      <c r="B562" s="234" t="s">
        <v>1362</v>
      </c>
      <c r="C562" s="234" t="s">
        <v>3674</v>
      </c>
      <c r="D562" s="234" t="s">
        <v>3092</v>
      </c>
      <c r="E562" s="234" t="s">
        <v>3675</v>
      </c>
      <c r="F562" s="234">
        <v>100.0</v>
      </c>
      <c r="G562" s="234">
        <v>0.0</v>
      </c>
      <c r="H562" s="234" t="s">
        <v>3676</v>
      </c>
      <c r="I562" s="234">
        <v>1.0</v>
      </c>
      <c r="K562" s="234">
        <v>11.0</v>
      </c>
      <c r="N562" s="234" t="s">
        <v>1362</v>
      </c>
      <c r="O562" s="234">
        <v>0.0</v>
      </c>
      <c r="P562" s="234" t="s">
        <v>1724</v>
      </c>
      <c r="R562" s="234" t="s">
        <v>1743</v>
      </c>
    </row>
    <row r="563">
      <c r="A563" s="234" t="s">
        <v>3677</v>
      </c>
      <c r="B563" s="234" t="s">
        <v>1365</v>
      </c>
      <c r="C563" s="234" t="s">
        <v>3678</v>
      </c>
      <c r="D563" s="234" t="s">
        <v>3679</v>
      </c>
      <c r="E563" s="234" t="s">
        <v>3680</v>
      </c>
      <c r="F563" s="234">
        <v>100.0</v>
      </c>
      <c r="G563" s="234">
        <v>0.0</v>
      </c>
      <c r="H563" s="234" t="s">
        <v>3676</v>
      </c>
      <c r="I563" s="234">
        <v>1.0</v>
      </c>
      <c r="K563" s="234">
        <v>11.0</v>
      </c>
      <c r="N563" s="234" t="s">
        <v>1365</v>
      </c>
      <c r="O563" s="234">
        <v>0.0</v>
      </c>
      <c r="P563" s="234" t="s">
        <v>1724</v>
      </c>
      <c r="R563" s="234" t="s">
        <v>1743</v>
      </c>
    </row>
    <row r="564">
      <c r="A564" s="234" t="s">
        <v>3681</v>
      </c>
      <c r="B564" s="234" t="s">
        <v>1260</v>
      </c>
      <c r="C564" s="234" t="s">
        <v>3682</v>
      </c>
      <c r="D564" s="234" t="s">
        <v>2245</v>
      </c>
      <c r="E564" s="234" t="s">
        <v>3683</v>
      </c>
      <c r="F564" s="234">
        <v>100.0</v>
      </c>
      <c r="G564" s="234">
        <v>0.0</v>
      </c>
      <c r="H564" s="234" t="s">
        <v>3684</v>
      </c>
      <c r="I564" s="234">
        <v>1.0</v>
      </c>
      <c r="K564" s="234">
        <v>11.0</v>
      </c>
      <c r="N564" s="234" t="s">
        <v>1260</v>
      </c>
      <c r="O564" s="234">
        <v>0.0</v>
      </c>
      <c r="P564" s="234" t="s">
        <v>1724</v>
      </c>
      <c r="R564" s="234" t="s">
        <v>1743</v>
      </c>
    </row>
    <row r="565">
      <c r="A565" s="234" t="s">
        <v>3685</v>
      </c>
      <c r="B565" s="234" t="s">
        <v>1226</v>
      </c>
      <c r="C565" s="234" t="s">
        <v>3686</v>
      </c>
      <c r="D565" s="234" t="s">
        <v>2280</v>
      </c>
      <c r="E565" s="234" t="s">
        <v>3687</v>
      </c>
      <c r="F565" s="234">
        <v>100.0</v>
      </c>
      <c r="G565" s="234">
        <v>0.0</v>
      </c>
      <c r="H565" s="234" t="s">
        <v>3684</v>
      </c>
      <c r="I565" s="234">
        <v>1.0</v>
      </c>
      <c r="K565" s="234">
        <v>11.0</v>
      </c>
      <c r="N565" s="234" t="s">
        <v>1226</v>
      </c>
      <c r="O565" s="234">
        <v>0.0</v>
      </c>
      <c r="P565" s="234" t="s">
        <v>1724</v>
      </c>
      <c r="R565" s="234" t="s">
        <v>1743</v>
      </c>
    </row>
    <row r="566">
      <c r="A566" s="234" t="s">
        <v>3688</v>
      </c>
      <c r="B566" s="234" t="s">
        <v>1231</v>
      </c>
      <c r="C566" s="234" t="s">
        <v>3689</v>
      </c>
      <c r="D566" s="234" t="s">
        <v>2248</v>
      </c>
      <c r="E566" s="234" t="s">
        <v>3690</v>
      </c>
      <c r="F566" s="234">
        <v>100.0</v>
      </c>
      <c r="G566" s="234">
        <v>0.0</v>
      </c>
      <c r="H566" s="234" t="s">
        <v>3684</v>
      </c>
      <c r="I566" s="234">
        <v>1.0</v>
      </c>
      <c r="K566" s="234">
        <v>11.0</v>
      </c>
      <c r="N566" s="234" t="s">
        <v>1231</v>
      </c>
      <c r="O566" s="234">
        <v>0.0</v>
      </c>
      <c r="P566" s="234" t="s">
        <v>1724</v>
      </c>
      <c r="R566" s="234" t="s">
        <v>1743</v>
      </c>
    </row>
    <row r="567">
      <c r="A567" s="234" t="s">
        <v>3691</v>
      </c>
      <c r="B567" s="234" t="s">
        <v>1123</v>
      </c>
      <c r="C567" s="234" t="s">
        <v>3692</v>
      </c>
      <c r="D567" s="234" t="s">
        <v>2289</v>
      </c>
      <c r="E567" s="234" t="s">
        <v>3693</v>
      </c>
      <c r="F567" s="234">
        <v>100.0</v>
      </c>
      <c r="G567" s="234">
        <v>0.0</v>
      </c>
      <c r="H567" s="234" t="s">
        <v>3694</v>
      </c>
      <c r="I567" s="234">
        <v>1.0</v>
      </c>
      <c r="K567" s="234">
        <v>11.0</v>
      </c>
      <c r="N567" s="234" t="s">
        <v>1123</v>
      </c>
      <c r="O567" s="234">
        <v>0.0</v>
      </c>
      <c r="P567" s="234" t="s">
        <v>1724</v>
      </c>
      <c r="R567" s="234" t="s">
        <v>1743</v>
      </c>
    </row>
    <row r="568">
      <c r="A568" s="234" t="s">
        <v>3695</v>
      </c>
      <c r="B568" s="234" t="s">
        <v>426</v>
      </c>
      <c r="C568" s="234" t="s">
        <v>3696</v>
      </c>
      <c r="D568" s="234" t="s">
        <v>2313</v>
      </c>
      <c r="E568" s="234" t="s">
        <v>3697</v>
      </c>
      <c r="F568" s="234">
        <v>100.0</v>
      </c>
      <c r="G568" s="234">
        <v>0.0</v>
      </c>
      <c r="H568" s="234" t="s">
        <v>3694</v>
      </c>
      <c r="I568" s="234">
        <v>1.0</v>
      </c>
      <c r="K568" s="234">
        <v>11.0</v>
      </c>
      <c r="N568" s="234" t="s">
        <v>426</v>
      </c>
      <c r="O568" s="234">
        <v>0.0</v>
      </c>
      <c r="P568" s="234" t="s">
        <v>1724</v>
      </c>
      <c r="R568" s="234" t="s">
        <v>1743</v>
      </c>
    </row>
    <row r="569">
      <c r="A569" s="234" t="s">
        <v>3698</v>
      </c>
      <c r="B569" s="234" t="s">
        <v>494</v>
      </c>
      <c r="C569" s="234" t="s">
        <v>3699</v>
      </c>
      <c r="D569" s="234" t="s">
        <v>2328</v>
      </c>
      <c r="E569" s="234" t="s">
        <v>3700</v>
      </c>
      <c r="F569" s="234">
        <v>100.0</v>
      </c>
      <c r="G569" s="234">
        <v>0.0</v>
      </c>
      <c r="H569" s="234" t="s">
        <v>3694</v>
      </c>
      <c r="I569" s="234">
        <v>1.0</v>
      </c>
      <c r="K569" s="234">
        <v>11.0</v>
      </c>
      <c r="N569" s="234" t="s">
        <v>494</v>
      </c>
      <c r="O569" s="234">
        <v>0.0</v>
      </c>
      <c r="P569" s="234" t="s">
        <v>1724</v>
      </c>
      <c r="R569" s="234" t="s">
        <v>1743</v>
      </c>
    </row>
    <row r="570">
      <c r="A570" s="234" t="s">
        <v>3701</v>
      </c>
      <c r="B570" s="234" t="s">
        <v>877</v>
      </c>
      <c r="C570" s="234" t="s">
        <v>3702</v>
      </c>
      <c r="D570" s="234" t="s">
        <v>2387</v>
      </c>
      <c r="E570" s="234" t="s">
        <v>3703</v>
      </c>
      <c r="F570" s="234">
        <v>100.0</v>
      </c>
      <c r="G570" s="234">
        <v>0.0</v>
      </c>
      <c r="H570" s="234" t="s">
        <v>3704</v>
      </c>
      <c r="I570" s="234">
        <v>1.0</v>
      </c>
      <c r="K570" s="234">
        <v>11.0</v>
      </c>
      <c r="N570" s="234" t="s">
        <v>877</v>
      </c>
      <c r="O570" s="234">
        <v>0.0</v>
      </c>
      <c r="P570" s="234" t="s">
        <v>1724</v>
      </c>
      <c r="R570" s="234" t="s">
        <v>1743</v>
      </c>
    </row>
    <row r="571">
      <c r="A571" s="234" t="s">
        <v>3705</v>
      </c>
      <c r="B571" s="234" t="s">
        <v>898</v>
      </c>
      <c r="C571" s="234" t="s">
        <v>3706</v>
      </c>
      <c r="D571" s="234" t="s">
        <v>2449</v>
      </c>
      <c r="E571" s="234" t="s">
        <v>3707</v>
      </c>
      <c r="F571" s="234">
        <v>100.0</v>
      </c>
      <c r="G571" s="234">
        <v>0.0</v>
      </c>
      <c r="H571" s="234" t="s">
        <v>3694</v>
      </c>
      <c r="I571" s="234">
        <v>1.0</v>
      </c>
      <c r="K571" s="234">
        <v>11.0</v>
      </c>
      <c r="N571" s="234" t="s">
        <v>898</v>
      </c>
      <c r="O571" s="234">
        <v>0.0</v>
      </c>
      <c r="P571" s="234" t="s">
        <v>1724</v>
      </c>
      <c r="R571" s="234" t="s">
        <v>1743</v>
      </c>
    </row>
    <row r="572">
      <c r="A572" s="234" t="s">
        <v>3708</v>
      </c>
      <c r="B572" s="234" t="s">
        <v>369</v>
      </c>
      <c r="C572" s="234" t="s">
        <v>3709</v>
      </c>
      <c r="D572" s="234" t="s">
        <v>2480</v>
      </c>
      <c r="E572" s="234" t="s">
        <v>3710</v>
      </c>
      <c r="F572" s="234">
        <v>100.0</v>
      </c>
      <c r="G572" s="234">
        <v>0.0</v>
      </c>
      <c r="H572" s="234" t="s">
        <v>3694</v>
      </c>
      <c r="I572" s="234">
        <v>1.0</v>
      </c>
      <c r="K572" s="234">
        <v>11.0</v>
      </c>
      <c r="N572" s="234" t="s">
        <v>369</v>
      </c>
      <c r="O572" s="234">
        <v>0.0</v>
      </c>
      <c r="P572" s="234" t="s">
        <v>1724</v>
      </c>
      <c r="R572" s="234" t="s">
        <v>1743</v>
      </c>
    </row>
    <row r="573">
      <c r="A573" s="234" t="s">
        <v>3711</v>
      </c>
      <c r="B573" s="234" t="s">
        <v>1116</v>
      </c>
      <c r="C573" s="234" t="s">
        <v>3712</v>
      </c>
      <c r="D573" s="234" t="s">
        <v>2489</v>
      </c>
      <c r="E573" s="234" t="s">
        <v>3713</v>
      </c>
      <c r="F573" s="234">
        <v>100.0</v>
      </c>
      <c r="G573" s="234">
        <v>0.0</v>
      </c>
      <c r="H573" s="234" t="s">
        <v>3694</v>
      </c>
      <c r="I573" s="234">
        <v>1.0</v>
      </c>
      <c r="K573" s="234">
        <v>11.0</v>
      </c>
      <c r="N573" s="234" t="s">
        <v>1116</v>
      </c>
      <c r="O573" s="234">
        <v>0.0</v>
      </c>
      <c r="P573" s="234" t="s">
        <v>1724</v>
      </c>
      <c r="R573" s="234" t="s">
        <v>1743</v>
      </c>
    </row>
    <row r="574">
      <c r="A574" s="234" t="s">
        <v>3714</v>
      </c>
      <c r="B574" s="234" t="s">
        <v>429</v>
      </c>
      <c r="C574" s="234" t="s">
        <v>3715</v>
      </c>
      <c r="D574" s="234" t="s">
        <v>2516</v>
      </c>
      <c r="E574" s="234" t="s">
        <v>3716</v>
      </c>
      <c r="F574" s="234">
        <v>100.0</v>
      </c>
      <c r="G574" s="234">
        <v>0.0</v>
      </c>
      <c r="H574" s="234" t="s">
        <v>3694</v>
      </c>
      <c r="I574" s="234">
        <v>1.0</v>
      </c>
      <c r="K574" s="234">
        <v>11.0</v>
      </c>
      <c r="N574" s="234" t="s">
        <v>429</v>
      </c>
      <c r="O574" s="234">
        <v>0.0</v>
      </c>
      <c r="P574" s="234" t="s">
        <v>1724</v>
      </c>
      <c r="R574" s="234" t="s">
        <v>1743</v>
      </c>
    </row>
    <row r="575">
      <c r="A575" s="234" t="s">
        <v>3717</v>
      </c>
      <c r="B575" s="234" t="s">
        <v>549</v>
      </c>
      <c r="C575" s="234" t="s">
        <v>3718</v>
      </c>
      <c r="E575" s="234" t="s">
        <v>3719</v>
      </c>
      <c r="F575" s="234">
        <v>100.0</v>
      </c>
      <c r="G575" s="234">
        <v>0.0</v>
      </c>
      <c r="H575" s="234" t="s">
        <v>3694</v>
      </c>
      <c r="I575" s="234">
        <v>1.0</v>
      </c>
      <c r="K575" s="234">
        <v>11.0</v>
      </c>
      <c r="N575" s="234" t="s">
        <v>549</v>
      </c>
      <c r="O575" s="234">
        <v>0.0</v>
      </c>
      <c r="P575" s="234" t="s">
        <v>1724</v>
      </c>
      <c r="R575" s="234" t="s">
        <v>1743</v>
      </c>
    </row>
    <row r="576">
      <c r="A576" s="234" t="s">
        <v>3720</v>
      </c>
      <c r="B576" s="234" t="s">
        <v>3721</v>
      </c>
      <c r="C576" s="234" t="s">
        <v>3722</v>
      </c>
      <c r="E576" s="234" t="s">
        <v>3723</v>
      </c>
      <c r="F576" s="234">
        <v>100.0</v>
      </c>
      <c r="G576" s="234">
        <v>0.0</v>
      </c>
      <c r="H576" s="234" t="s">
        <v>3724</v>
      </c>
      <c r="I576" s="234">
        <v>1.0</v>
      </c>
      <c r="K576" s="234">
        <v>11.0</v>
      </c>
      <c r="N576" s="234" t="s">
        <v>3721</v>
      </c>
      <c r="O576" s="234">
        <v>0.0</v>
      </c>
      <c r="P576" s="234" t="s">
        <v>1724</v>
      </c>
      <c r="R576" s="234" t="s">
        <v>1743</v>
      </c>
    </row>
    <row r="577">
      <c r="A577" s="234" t="s">
        <v>3725</v>
      </c>
      <c r="B577" s="234" t="s">
        <v>3726</v>
      </c>
      <c r="C577" s="234" t="s">
        <v>3727</v>
      </c>
      <c r="D577" s="234" t="s">
        <v>2631</v>
      </c>
      <c r="E577" s="234" t="s">
        <v>3728</v>
      </c>
      <c r="F577" s="234">
        <v>100.0</v>
      </c>
      <c r="G577" s="234">
        <v>0.0</v>
      </c>
      <c r="H577" s="234" t="s">
        <v>3729</v>
      </c>
      <c r="I577" s="234">
        <v>1.0</v>
      </c>
      <c r="K577" s="234">
        <v>11.0</v>
      </c>
      <c r="N577" s="234" t="s">
        <v>3726</v>
      </c>
      <c r="O577" s="234">
        <v>0.0</v>
      </c>
      <c r="P577" s="234" t="s">
        <v>1724</v>
      </c>
      <c r="R577" s="234" t="s">
        <v>1743</v>
      </c>
    </row>
    <row r="578">
      <c r="A578" s="234" t="s">
        <v>3730</v>
      </c>
      <c r="B578" s="234" t="s">
        <v>3731</v>
      </c>
      <c r="C578" s="234" t="s">
        <v>3732</v>
      </c>
      <c r="D578" s="234" t="s">
        <v>2645</v>
      </c>
      <c r="E578" s="234" t="s">
        <v>3733</v>
      </c>
      <c r="F578" s="234">
        <v>100.0</v>
      </c>
      <c r="G578" s="234">
        <v>0.0</v>
      </c>
      <c r="H578" s="234" t="s">
        <v>3734</v>
      </c>
      <c r="I578" s="234">
        <v>1.0</v>
      </c>
      <c r="K578" s="234">
        <v>11.0</v>
      </c>
      <c r="N578" s="234" t="s">
        <v>3731</v>
      </c>
      <c r="O578" s="234">
        <v>0.0</v>
      </c>
      <c r="P578" s="234" t="s">
        <v>1724</v>
      </c>
      <c r="R578" s="234" t="s">
        <v>1743</v>
      </c>
    </row>
    <row r="579">
      <c r="A579" s="234" t="s">
        <v>3735</v>
      </c>
      <c r="B579" s="234" t="s">
        <v>3736</v>
      </c>
      <c r="C579" s="234" t="s">
        <v>3737</v>
      </c>
      <c r="E579" s="234" t="s">
        <v>3738</v>
      </c>
      <c r="F579" s="234">
        <v>100.0</v>
      </c>
      <c r="G579" s="234">
        <v>0.0</v>
      </c>
      <c r="H579" s="234" t="s">
        <v>3739</v>
      </c>
      <c r="I579" s="234">
        <v>1.0</v>
      </c>
      <c r="K579" s="234">
        <v>11.0</v>
      </c>
      <c r="N579" s="234" t="s">
        <v>3736</v>
      </c>
      <c r="O579" s="234">
        <v>0.0</v>
      </c>
      <c r="P579" s="234" t="s">
        <v>1724</v>
      </c>
      <c r="R579" s="234" t="s">
        <v>1743</v>
      </c>
    </row>
    <row r="580">
      <c r="A580" s="234" t="s">
        <v>3740</v>
      </c>
      <c r="B580" s="234" t="s">
        <v>3741</v>
      </c>
      <c r="C580" s="234" t="s">
        <v>3742</v>
      </c>
      <c r="D580" s="234" t="s">
        <v>2671</v>
      </c>
      <c r="E580" s="234" t="s">
        <v>3743</v>
      </c>
      <c r="F580" s="234">
        <v>100.0</v>
      </c>
      <c r="G580" s="234">
        <v>0.0</v>
      </c>
      <c r="H580" s="234" t="s">
        <v>3729</v>
      </c>
      <c r="I580" s="234">
        <v>1.0</v>
      </c>
      <c r="K580" s="234">
        <v>11.0</v>
      </c>
      <c r="N580" s="234" t="s">
        <v>3741</v>
      </c>
      <c r="O580" s="234">
        <v>0.0</v>
      </c>
      <c r="P580" s="234" t="s">
        <v>1724</v>
      </c>
      <c r="R580" s="234" t="s">
        <v>1743</v>
      </c>
    </row>
    <row r="581">
      <c r="A581" s="234" t="s">
        <v>3744</v>
      </c>
      <c r="B581" s="234" t="s">
        <v>3745</v>
      </c>
      <c r="C581" s="234" t="s">
        <v>3746</v>
      </c>
      <c r="E581" s="234" t="s">
        <v>3747</v>
      </c>
      <c r="F581" s="234">
        <v>100.0</v>
      </c>
      <c r="G581" s="234">
        <v>0.0</v>
      </c>
      <c r="H581" s="234" t="s">
        <v>3748</v>
      </c>
      <c r="I581" s="234">
        <v>1.0</v>
      </c>
      <c r="K581" s="234">
        <v>11.0</v>
      </c>
      <c r="N581" s="234" t="s">
        <v>3745</v>
      </c>
      <c r="O581" s="234">
        <v>0.0</v>
      </c>
      <c r="P581" s="234" t="s">
        <v>1724</v>
      </c>
      <c r="R581" s="234" t="s">
        <v>1743</v>
      </c>
    </row>
    <row r="582">
      <c r="A582" s="234" t="s">
        <v>3749</v>
      </c>
      <c r="B582" s="234" t="s">
        <v>1442</v>
      </c>
      <c r="C582" s="234" t="s">
        <v>3750</v>
      </c>
      <c r="D582" s="234" t="s">
        <v>2710</v>
      </c>
      <c r="E582" s="234" t="s">
        <v>3751</v>
      </c>
      <c r="F582" s="234">
        <v>100.0</v>
      </c>
      <c r="G582" s="234">
        <v>0.0</v>
      </c>
      <c r="H582" s="234" t="s">
        <v>3729</v>
      </c>
      <c r="I582" s="234">
        <v>1.0</v>
      </c>
      <c r="K582" s="234">
        <v>11.0</v>
      </c>
      <c r="N582" s="234" t="s">
        <v>1442</v>
      </c>
      <c r="O582" s="234">
        <v>0.0</v>
      </c>
      <c r="P582" s="234" t="s">
        <v>1724</v>
      </c>
      <c r="R582" s="234" t="s">
        <v>1743</v>
      </c>
    </row>
    <row r="583">
      <c r="A583" s="234" t="s">
        <v>3752</v>
      </c>
      <c r="B583" s="234" t="s">
        <v>3753</v>
      </c>
      <c r="C583" s="234" t="s">
        <v>3754</v>
      </c>
      <c r="E583" s="234" t="s">
        <v>3755</v>
      </c>
      <c r="F583" s="234">
        <v>100.0</v>
      </c>
      <c r="G583" s="234">
        <v>0.0</v>
      </c>
      <c r="H583" s="234" t="s">
        <v>3756</v>
      </c>
      <c r="I583" s="234">
        <v>1.0</v>
      </c>
      <c r="K583" s="234">
        <v>11.0</v>
      </c>
      <c r="N583" s="234" t="s">
        <v>3753</v>
      </c>
      <c r="O583" s="234">
        <v>0.0</v>
      </c>
      <c r="P583" s="234" t="s">
        <v>1724</v>
      </c>
      <c r="R583" s="234" t="s">
        <v>1743</v>
      </c>
    </row>
    <row r="584">
      <c r="A584" s="234" t="s">
        <v>3757</v>
      </c>
      <c r="B584" s="234" t="s">
        <v>1111</v>
      </c>
      <c r="C584" s="234" t="s">
        <v>3758</v>
      </c>
      <c r="D584" s="234" t="s">
        <v>2758</v>
      </c>
      <c r="E584" s="234" t="s">
        <v>3759</v>
      </c>
      <c r="F584" s="234">
        <v>100.0</v>
      </c>
      <c r="G584" s="234">
        <v>0.0</v>
      </c>
      <c r="H584" s="234" t="s">
        <v>3729</v>
      </c>
      <c r="I584" s="234">
        <v>1.0</v>
      </c>
      <c r="K584" s="234">
        <v>11.0</v>
      </c>
      <c r="N584" s="234" t="s">
        <v>1111</v>
      </c>
      <c r="O584" s="234">
        <v>0.0</v>
      </c>
      <c r="P584" s="234" t="s">
        <v>1724</v>
      </c>
      <c r="R584" s="234" t="s">
        <v>1743</v>
      </c>
    </row>
    <row r="585">
      <c r="A585" s="234" t="s">
        <v>3760</v>
      </c>
      <c r="B585" s="234" t="s">
        <v>3761</v>
      </c>
      <c r="C585" s="234" t="s">
        <v>3762</v>
      </c>
      <c r="D585" s="234" t="s">
        <v>2781</v>
      </c>
      <c r="E585" s="234" t="s">
        <v>3763</v>
      </c>
      <c r="F585" s="234">
        <v>100.0</v>
      </c>
      <c r="G585" s="234">
        <v>0.0</v>
      </c>
      <c r="H585" s="234" t="s">
        <v>3748</v>
      </c>
      <c r="I585" s="234">
        <v>1.0</v>
      </c>
      <c r="K585" s="234">
        <v>11.0</v>
      </c>
      <c r="N585" s="234" t="s">
        <v>3761</v>
      </c>
      <c r="O585" s="234">
        <v>0.0</v>
      </c>
      <c r="P585" s="234" t="s">
        <v>1724</v>
      </c>
      <c r="R585" s="234" t="s">
        <v>1743</v>
      </c>
    </row>
    <row r="586">
      <c r="A586" s="234">
        <v>3.540000160125E13</v>
      </c>
      <c r="B586" s="234" t="s">
        <v>3764</v>
      </c>
      <c r="C586" s="234" t="s">
        <v>3765</v>
      </c>
      <c r="D586" s="234" t="s">
        <v>1740</v>
      </c>
      <c r="E586" s="234" t="s">
        <v>3766</v>
      </c>
      <c r="F586" s="234">
        <v>150.0</v>
      </c>
      <c r="G586" s="234">
        <v>2.0</v>
      </c>
      <c r="H586" s="234" t="s">
        <v>3767</v>
      </c>
      <c r="I586" s="234">
        <v>1.0</v>
      </c>
      <c r="K586" s="234">
        <v>11.0</v>
      </c>
      <c r="N586" s="234" t="s">
        <v>3764</v>
      </c>
      <c r="O586" s="234">
        <v>0.0</v>
      </c>
      <c r="P586" s="234" t="s">
        <v>1724</v>
      </c>
      <c r="R586" s="234" t="s">
        <v>318</v>
      </c>
    </row>
    <row r="587">
      <c r="A587" s="234">
        <v>3.5400001601255E13</v>
      </c>
      <c r="B587" s="234" t="s">
        <v>3768</v>
      </c>
      <c r="C587" s="234" t="s">
        <v>3769</v>
      </c>
      <c r="D587" s="234" t="s">
        <v>1740</v>
      </c>
      <c r="E587" s="234" t="s">
        <v>3770</v>
      </c>
      <c r="F587" s="234">
        <v>150.0</v>
      </c>
      <c r="G587" s="234">
        <v>3.0</v>
      </c>
      <c r="H587" s="234" t="s">
        <v>3771</v>
      </c>
      <c r="I587" s="234">
        <v>1.0</v>
      </c>
      <c r="K587" s="234">
        <v>11.0</v>
      </c>
      <c r="N587" s="234" t="s">
        <v>3768</v>
      </c>
      <c r="O587" s="234">
        <v>0.0</v>
      </c>
      <c r="P587" s="234" t="s">
        <v>1724</v>
      </c>
      <c r="R587" s="234" t="s">
        <v>318</v>
      </c>
    </row>
    <row r="588">
      <c r="A588" s="234">
        <v>3.540000160126E13</v>
      </c>
      <c r="B588" s="234" t="s">
        <v>3772</v>
      </c>
      <c r="C588" s="234" t="s">
        <v>3773</v>
      </c>
      <c r="D588" s="234" t="s">
        <v>1740</v>
      </c>
      <c r="E588" s="234" t="s">
        <v>3774</v>
      </c>
      <c r="F588" s="234">
        <v>150.0</v>
      </c>
      <c r="G588" s="234">
        <v>23.0</v>
      </c>
      <c r="H588" s="234" t="s">
        <v>3775</v>
      </c>
      <c r="I588" s="234">
        <v>1.0</v>
      </c>
      <c r="K588" s="234">
        <v>11.0</v>
      </c>
      <c r="N588" s="234" t="s">
        <v>3772</v>
      </c>
      <c r="O588" s="234">
        <v>0.0</v>
      </c>
      <c r="P588" s="234" t="s">
        <v>1724</v>
      </c>
      <c r="R588" s="234" t="s">
        <v>318</v>
      </c>
    </row>
    <row r="589">
      <c r="A589" s="234">
        <v>3.5400001601265E13</v>
      </c>
      <c r="B589" s="234" t="s">
        <v>3776</v>
      </c>
      <c r="C589" s="234" t="s">
        <v>3777</v>
      </c>
      <c r="D589" s="234" t="s">
        <v>1740</v>
      </c>
      <c r="E589" s="234" t="s">
        <v>3778</v>
      </c>
      <c r="F589" s="234">
        <v>150.0</v>
      </c>
      <c r="G589" s="234">
        <v>19.0</v>
      </c>
      <c r="H589" s="234" t="s">
        <v>3779</v>
      </c>
      <c r="I589" s="234">
        <v>1.0</v>
      </c>
      <c r="K589" s="234">
        <v>11.0</v>
      </c>
      <c r="N589" s="234" t="s">
        <v>3776</v>
      </c>
      <c r="O589" s="234">
        <v>0.0</v>
      </c>
      <c r="P589" s="234" t="s">
        <v>1724</v>
      </c>
      <c r="R589" s="234" t="s">
        <v>318</v>
      </c>
    </row>
    <row r="590">
      <c r="A590" s="234">
        <v>3.540000160127E13</v>
      </c>
      <c r="B590" s="234" t="s">
        <v>1100</v>
      </c>
      <c r="C590" s="234" t="s">
        <v>1101</v>
      </c>
      <c r="D590" s="234" t="s">
        <v>1740</v>
      </c>
      <c r="E590" s="234" t="s">
        <v>3780</v>
      </c>
      <c r="F590" s="234">
        <v>150.0</v>
      </c>
      <c r="G590" s="234">
        <v>68.0</v>
      </c>
      <c r="H590" s="234" t="s">
        <v>3781</v>
      </c>
      <c r="I590" s="234">
        <v>1.0</v>
      </c>
      <c r="K590" s="234">
        <v>11.0</v>
      </c>
      <c r="N590" s="234" t="s">
        <v>1100</v>
      </c>
      <c r="O590" s="234">
        <v>0.0</v>
      </c>
      <c r="P590" s="234" t="s">
        <v>1724</v>
      </c>
      <c r="R590" s="234" t="s">
        <v>318</v>
      </c>
    </row>
    <row r="591">
      <c r="A591" s="234">
        <v>3.5400001601275E13</v>
      </c>
      <c r="B591" s="234" t="s">
        <v>844</v>
      </c>
      <c r="C591" s="234" t="s">
        <v>845</v>
      </c>
      <c r="D591" s="234" t="s">
        <v>1740</v>
      </c>
      <c r="E591" s="234" t="s">
        <v>3782</v>
      </c>
      <c r="F591" s="234">
        <v>150.0</v>
      </c>
      <c r="G591" s="234">
        <v>40.0</v>
      </c>
      <c r="H591" s="234" t="s">
        <v>3783</v>
      </c>
      <c r="I591" s="234">
        <v>1.0</v>
      </c>
      <c r="K591" s="234">
        <v>11.0</v>
      </c>
      <c r="N591" s="234" t="s">
        <v>844</v>
      </c>
      <c r="O591" s="234">
        <v>0.0</v>
      </c>
      <c r="P591" s="234" t="s">
        <v>1724</v>
      </c>
      <c r="R591" s="234" t="s">
        <v>318</v>
      </c>
    </row>
    <row r="592">
      <c r="A592" s="234">
        <v>3.540000160128E13</v>
      </c>
      <c r="B592" s="234" t="s">
        <v>846</v>
      </c>
      <c r="C592" s="234" t="s">
        <v>847</v>
      </c>
      <c r="D592" s="234" t="s">
        <v>1740</v>
      </c>
      <c r="E592" s="234" t="s">
        <v>3784</v>
      </c>
      <c r="F592" s="234">
        <v>150.0</v>
      </c>
      <c r="G592" s="234">
        <v>44.0</v>
      </c>
      <c r="H592" s="234" t="s">
        <v>3785</v>
      </c>
      <c r="I592" s="234">
        <v>1.0</v>
      </c>
      <c r="K592" s="234">
        <v>11.0</v>
      </c>
      <c r="N592" s="234" t="s">
        <v>846</v>
      </c>
      <c r="O592" s="234">
        <v>0.0</v>
      </c>
      <c r="P592" s="234" t="s">
        <v>1724</v>
      </c>
      <c r="R592" s="234" t="s">
        <v>318</v>
      </c>
    </row>
    <row r="593">
      <c r="A593" s="234">
        <v>3.5400001601285E13</v>
      </c>
      <c r="B593" s="234" t="s">
        <v>848</v>
      </c>
      <c r="C593" s="234" t="s">
        <v>849</v>
      </c>
      <c r="D593" s="234" t="s">
        <v>1740</v>
      </c>
      <c r="E593" s="234" t="s">
        <v>3786</v>
      </c>
      <c r="F593" s="234">
        <v>150.0</v>
      </c>
      <c r="G593" s="234">
        <v>38.0</v>
      </c>
      <c r="H593" s="234" t="s">
        <v>3787</v>
      </c>
      <c r="I593" s="234">
        <v>1.0</v>
      </c>
      <c r="K593" s="234">
        <v>11.0</v>
      </c>
      <c r="N593" s="234" t="s">
        <v>848</v>
      </c>
      <c r="O593" s="234">
        <v>0.0</v>
      </c>
      <c r="P593" s="234" t="s">
        <v>1724</v>
      </c>
      <c r="R593" s="234" t="s">
        <v>318</v>
      </c>
    </row>
    <row r="594">
      <c r="A594" s="234">
        <v>3.540000160129E13</v>
      </c>
      <c r="B594" s="234" t="s">
        <v>840</v>
      </c>
      <c r="C594" s="234" t="s">
        <v>841</v>
      </c>
      <c r="D594" s="234" t="s">
        <v>1740</v>
      </c>
      <c r="E594" s="234" t="s">
        <v>3788</v>
      </c>
      <c r="F594" s="234">
        <v>150.0</v>
      </c>
      <c r="G594" s="234">
        <v>25.0</v>
      </c>
      <c r="H594" s="234" t="s">
        <v>3789</v>
      </c>
      <c r="I594" s="234">
        <v>1.0</v>
      </c>
      <c r="K594" s="234">
        <v>11.0</v>
      </c>
      <c r="N594" s="234" t="s">
        <v>840</v>
      </c>
      <c r="O594" s="234">
        <v>0.0</v>
      </c>
      <c r="P594" s="234" t="s">
        <v>1724</v>
      </c>
      <c r="R594" s="234" t="s">
        <v>318</v>
      </c>
    </row>
    <row r="595">
      <c r="A595" s="234">
        <v>3.54000016013E13</v>
      </c>
      <c r="B595" s="234" t="s">
        <v>842</v>
      </c>
      <c r="C595" s="234" t="s">
        <v>843</v>
      </c>
      <c r="D595" s="234" t="s">
        <v>1740</v>
      </c>
      <c r="E595" s="234" t="s">
        <v>3790</v>
      </c>
      <c r="F595" s="234">
        <v>150.0</v>
      </c>
      <c r="G595" s="234">
        <v>15.0</v>
      </c>
      <c r="H595" s="234" t="s">
        <v>3791</v>
      </c>
      <c r="I595" s="234">
        <v>1.0</v>
      </c>
      <c r="K595" s="234">
        <v>11.0</v>
      </c>
      <c r="N595" s="234" t="s">
        <v>842</v>
      </c>
      <c r="O595" s="234">
        <v>0.0</v>
      </c>
      <c r="P595" s="234" t="s">
        <v>1724</v>
      </c>
      <c r="R595" s="234" t="s">
        <v>318</v>
      </c>
    </row>
    <row r="596">
      <c r="A596" s="234">
        <v>3.540000160131E13</v>
      </c>
      <c r="B596" s="234" t="s">
        <v>1550</v>
      </c>
      <c r="C596" s="234" t="s">
        <v>1551</v>
      </c>
      <c r="D596" s="234" t="s">
        <v>1740</v>
      </c>
      <c r="E596" s="234" t="s">
        <v>3792</v>
      </c>
      <c r="F596" s="234">
        <v>150.0</v>
      </c>
      <c r="G596" s="234">
        <v>3.0</v>
      </c>
      <c r="H596" s="234" t="s">
        <v>3793</v>
      </c>
      <c r="I596" s="234">
        <v>1.0</v>
      </c>
      <c r="K596" s="234">
        <v>11.0</v>
      </c>
      <c r="N596" s="234" t="s">
        <v>1550</v>
      </c>
      <c r="O596" s="234">
        <v>0.0</v>
      </c>
      <c r="P596" s="234" t="s">
        <v>1724</v>
      </c>
      <c r="R596" s="234" t="s">
        <v>318</v>
      </c>
    </row>
    <row r="597">
      <c r="A597" s="234">
        <v>3.540000160132E13</v>
      </c>
      <c r="B597" s="234" t="s">
        <v>3794</v>
      </c>
      <c r="C597" s="234" t="s">
        <v>3795</v>
      </c>
      <c r="D597" s="234" t="s">
        <v>1740</v>
      </c>
      <c r="E597" s="234" t="s">
        <v>3796</v>
      </c>
      <c r="F597" s="234">
        <v>150.0</v>
      </c>
      <c r="G597" s="234">
        <v>3.0</v>
      </c>
      <c r="H597" s="234" t="s">
        <v>3797</v>
      </c>
      <c r="I597" s="234">
        <v>1.0</v>
      </c>
      <c r="K597" s="234">
        <v>11.0</v>
      </c>
      <c r="N597" s="234" t="s">
        <v>3794</v>
      </c>
      <c r="O597" s="234">
        <v>0.0</v>
      </c>
      <c r="P597" s="234" t="s">
        <v>1724</v>
      </c>
      <c r="R597" s="234" t="s">
        <v>318</v>
      </c>
    </row>
    <row r="598">
      <c r="A598" s="234">
        <v>3.5400001801255E13</v>
      </c>
      <c r="B598" s="234" t="s">
        <v>3798</v>
      </c>
      <c r="C598" s="234" t="s">
        <v>3799</v>
      </c>
      <c r="D598" s="234" t="s">
        <v>1740</v>
      </c>
      <c r="E598" s="234" t="s">
        <v>3800</v>
      </c>
      <c r="F598" s="234">
        <v>150.0</v>
      </c>
      <c r="G598" s="234">
        <v>3.0</v>
      </c>
      <c r="H598" s="234" t="s">
        <v>3801</v>
      </c>
      <c r="I598" s="234">
        <v>1.0</v>
      </c>
      <c r="K598" s="234">
        <v>11.0</v>
      </c>
      <c r="N598" s="234" t="s">
        <v>3798</v>
      </c>
      <c r="O598" s="234">
        <v>0.0</v>
      </c>
      <c r="P598" s="234" t="s">
        <v>1724</v>
      </c>
      <c r="R598" s="234" t="s">
        <v>318</v>
      </c>
    </row>
    <row r="599">
      <c r="A599" s="234">
        <v>3.540000180126E13</v>
      </c>
      <c r="B599" s="234" t="s">
        <v>3802</v>
      </c>
      <c r="C599" s="234" t="s">
        <v>3803</v>
      </c>
      <c r="D599" s="234" t="s">
        <v>1740</v>
      </c>
      <c r="E599" s="234" t="s">
        <v>3804</v>
      </c>
      <c r="F599" s="234">
        <v>150.0</v>
      </c>
      <c r="G599" s="234">
        <v>9.0</v>
      </c>
      <c r="H599" s="234" t="s">
        <v>3805</v>
      </c>
      <c r="I599" s="234">
        <v>1.0</v>
      </c>
      <c r="K599" s="234">
        <v>11.0</v>
      </c>
      <c r="N599" s="234" t="s">
        <v>3802</v>
      </c>
      <c r="O599" s="234">
        <v>0.0</v>
      </c>
      <c r="P599" s="234" t="s">
        <v>1724</v>
      </c>
      <c r="R599" s="234" t="s">
        <v>318</v>
      </c>
    </row>
    <row r="600">
      <c r="A600" s="234">
        <v>3.5400001801265E13</v>
      </c>
      <c r="B600" s="234" t="s">
        <v>3806</v>
      </c>
      <c r="C600" s="234" t="s">
        <v>3807</v>
      </c>
      <c r="D600" s="234" t="s">
        <v>1740</v>
      </c>
      <c r="E600" s="234" t="s">
        <v>3808</v>
      </c>
      <c r="F600" s="234">
        <v>150.0</v>
      </c>
      <c r="G600" s="234">
        <v>8.0</v>
      </c>
      <c r="H600" s="234" t="s">
        <v>3809</v>
      </c>
      <c r="I600" s="234">
        <v>1.0</v>
      </c>
      <c r="K600" s="234">
        <v>11.0</v>
      </c>
      <c r="N600" s="234" t="s">
        <v>3806</v>
      </c>
      <c r="O600" s="234">
        <v>0.0</v>
      </c>
      <c r="P600" s="234" t="s">
        <v>1724</v>
      </c>
      <c r="R600" s="234" t="s">
        <v>318</v>
      </c>
    </row>
    <row r="601">
      <c r="A601" s="234">
        <v>3.540000180127E13</v>
      </c>
      <c r="B601" s="234" t="s">
        <v>3810</v>
      </c>
      <c r="C601" s="234" t="s">
        <v>3811</v>
      </c>
      <c r="D601" s="234" t="s">
        <v>1740</v>
      </c>
      <c r="E601" s="234" t="s">
        <v>3812</v>
      </c>
      <c r="F601" s="234">
        <v>150.0</v>
      </c>
      <c r="G601" s="234">
        <v>10.0</v>
      </c>
      <c r="H601" s="234" t="s">
        <v>3813</v>
      </c>
      <c r="I601" s="234">
        <v>1.0</v>
      </c>
      <c r="K601" s="234">
        <v>11.0</v>
      </c>
      <c r="N601" s="234" t="s">
        <v>3810</v>
      </c>
      <c r="O601" s="234">
        <v>0.0</v>
      </c>
      <c r="P601" s="234" t="s">
        <v>1724</v>
      </c>
      <c r="R601" s="234" t="s">
        <v>318</v>
      </c>
    </row>
    <row r="602">
      <c r="A602" s="234">
        <v>3.5400001801275E13</v>
      </c>
      <c r="B602" s="234" t="s">
        <v>3814</v>
      </c>
      <c r="C602" s="234" t="s">
        <v>3815</v>
      </c>
      <c r="D602" s="234" t="s">
        <v>1740</v>
      </c>
      <c r="E602" s="234" t="s">
        <v>3816</v>
      </c>
      <c r="F602" s="234">
        <v>150.0</v>
      </c>
      <c r="G602" s="234">
        <v>16.0</v>
      </c>
      <c r="H602" s="234" t="s">
        <v>3817</v>
      </c>
      <c r="I602" s="234">
        <v>1.0</v>
      </c>
      <c r="K602" s="234">
        <v>11.0</v>
      </c>
      <c r="N602" s="234" t="s">
        <v>3814</v>
      </c>
      <c r="O602" s="234">
        <v>0.0</v>
      </c>
      <c r="P602" s="234" t="s">
        <v>1724</v>
      </c>
      <c r="R602" s="234" t="s">
        <v>318</v>
      </c>
    </row>
    <row r="603">
      <c r="A603" s="234">
        <v>3.540000180128E13</v>
      </c>
      <c r="B603" s="234" t="s">
        <v>3818</v>
      </c>
      <c r="C603" s="234" t="s">
        <v>3819</v>
      </c>
      <c r="D603" s="234" t="s">
        <v>1740</v>
      </c>
      <c r="E603" s="234" t="s">
        <v>3820</v>
      </c>
      <c r="F603" s="234">
        <v>150.0</v>
      </c>
      <c r="G603" s="234">
        <v>12.0</v>
      </c>
      <c r="H603" s="234" t="s">
        <v>3821</v>
      </c>
      <c r="I603" s="234">
        <v>1.0</v>
      </c>
      <c r="K603" s="234">
        <v>11.0</v>
      </c>
      <c r="N603" s="234" t="s">
        <v>3818</v>
      </c>
      <c r="O603" s="234">
        <v>0.0</v>
      </c>
      <c r="P603" s="234" t="s">
        <v>1724</v>
      </c>
      <c r="R603" s="234" t="s">
        <v>318</v>
      </c>
    </row>
    <row r="604">
      <c r="A604" s="234">
        <v>3.5400001801285E13</v>
      </c>
      <c r="B604" s="234" t="s">
        <v>1376</v>
      </c>
      <c r="C604" s="234" t="s">
        <v>1377</v>
      </c>
      <c r="D604" s="234" t="s">
        <v>1740</v>
      </c>
      <c r="E604" s="234" t="s">
        <v>3822</v>
      </c>
      <c r="F604" s="234">
        <v>150.0</v>
      </c>
      <c r="G604" s="234">
        <v>3.0</v>
      </c>
      <c r="H604" s="234" t="s">
        <v>3823</v>
      </c>
      <c r="I604" s="234">
        <v>1.0</v>
      </c>
      <c r="K604" s="234">
        <v>11.0</v>
      </c>
      <c r="N604" s="234" t="s">
        <v>1376</v>
      </c>
      <c r="O604" s="234">
        <v>0.0</v>
      </c>
      <c r="P604" s="234" t="s">
        <v>1724</v>
      </c>
      <c r="R604" s="234" t="s">
        <v>318</v>
      </c>
    </row>
    <row r="605">
      <c r="A605" s="234">
        <v>3.54000018013E13</v>
      </c>
      <c r="B605" s="234" t="s">
        <v>3824</v>
      </c>
      <c r="C605" s="234" t="s">
        <v>3825</v>
      </c>
      <c r="D605" s="234" t="s">
        <v>1740</v>
      </c>
      <c r="E605" s="234" t="s">
        <v>3826</v>
      </c>
      <c r="F605" s="234">
        <v>150.0</v>
      </c>
      <c r="G605" s="234">
        <v>4.0</v>
      </c>
      <c r="H605" s="234" t="s">
        <v>3827</v>
      </c>
      <c r="I605" s="234">
        <v>1.0</v>
      </c>
      <c r="K605" s="234">
        <v>11.0</v>
      </c>
      <c r="N605" s="234" t="s">
        <v>3824</v>
      </c>
      <c r="O605" s="234">
        <v>0.0</v>
      </c>
      <c r="P605" s="234" t="s">
        <v>1724</v>
      </c>
      <c r="R605" s="234" t="s">
        <v>318</v>
      </c>
    </row>
    <row r="606">
      <c r="A606" s="234">
        <v>3.560000160125E13</v>
      </c>
      <c r="B606" s="234" t="s">
        <v>3828</v>
      </c>
      <c r="C606" s="234" t="s">
        <v>3829</v>
      </c>
      <c r="D606" s="234" t="s">
        <v>1762</v>
      </c>
      <c r="E606" s="234" t="s">
        <v>3830</v>
      </c>
      <c r="F606" s="234">
        <v>156.0</v>
      </c>
      <c r="G606" s="234">
        <v>1.0</v>
      </c>
      <c r="H606" s="234" t="s">
        <v>3831</v>
      </c>
      <c r="I606" s="234">
        <v>1.0</v>
      </c>
      <c r="K606" s="234">
        <v>11.0</v>
      </c>
      <c r="N606" s="234" t="s">
        <v>3828</v>
      </c>
      <c r="O606" s="234">
        <v>0.0</v>
      </c>
      <c r="P606" s="234" t="s">
        <v>1724</v>
      </c>
      <c r="R606" s="234" t="s">
        <v>318</v>
      </c>
    </row>
    <row r="607">
      <c r="A607" s="234">
        <v>3.5600001601255E13</v>
      </c>
      <c r="B607" s="234" t="s">
        <v>1094</v>
      </c>
      <c r="C607" s="234" t="s">
        <v>1095</v>
      </c>
      <c r="D607" s="234" t="s">
        <v>1762</v>
      </c>
      <c r="E607" s="234" t="s">
        <v>3832</v>
      </c>
      <c r="F607" s="234">
        <v>156.0</v>
      </c>
      <c r="G607" s="234">
        <v>1.0</v>
      </c>
      <c r="H607" s="234" t="s">
        <v>3833</v>
      </c>
      <c r="I607" s="234">
        <v>1.0</v>
      </c>
      <c r="K607" s="234">
        <v>11.0</v>
      </c>
      <c r="N607" s="234" t="s">
        <v>1094</v>
      </c>
      <c r="O607" s="234">
        <v>0.0</v>
      </c>
      <c r="P607" s="234" t="s">
        <v>1724</v>
      </c>
      <c r="R607" s="234" t="s">
        <v>318</v>
      </c>
    </row>
    <row r="608">
      <c r="A608" s="234">
        <v>3.560000160126E13</v>
      </c>
      <c r="B608" s="234" t="s">
        <v>3834</v>
      </c>
      <c r="C608" s="234" t="s">
        <v>3835</v>
      </c>
      <c r="D608" s="234" t="s">
        <v>1762</v>
      </c>
      <c r="E608" s="234" t="s">
        <v>3836</v>
      </c>
      <c r="F608" s="234">
        <v>156.0</v>
      </c>
      <c r="G608" s="234">
        <v>2.0</v>
      </c>
      <c r="H608" s="234" t="s">
        <v>1772</v>
      </c>
      <c r="I608" s="234">
        <v>1.0</v>
      </c>
      <c r="K608" s="234">
        <v>11.0</v>
      </c>
      <c r="N608" s="234" t="s">
        <v>3834</v>
      </c>
      <c r="O608" s="234">
        <v>0.0</v>
      </c>
      <c r="P608" s="234" t="s">
        <v>1724</v>
      </c>
      <c r="R608" s="234" t="s">
        <v>318</v>
      </c>
    </row>
    <row r="609">
      <c r="A609" s="234">
        <v>3.5600001601265E13</v>
      </c>
      <c r="B609" s="234" t="s">
        <v>1096</v>
      </c>
      <c r="C609" s="234" t="s">
        <v>1097</v>
      </c>
      <c r="D609" s="234" t="s">
        <v>1762</v>
      </c>
      <c r="E609" s="234" t="s">
        <v>3837</v>
      </c>
      <c r="F609" s="234">
        <v>156.0</v>
      </c>
      <c r="G609" s="234">
        <v>8.0</v>
      </c>
      <c r="H609" s="234" t="s">
        <v>3838</v>
      </c>
      <c r="I609" s="234">
        <v>1.0</v>
      </c>
      <c r="K609" s="234">
        <v>11.0</v>
      </c>
      <c r="N609" s="234" t="s">
        <v>1096</v>
      </c>
      <c r="O609" s="234">
        <v>0.0</v>
      </c>
      <c r="P609" s="234" t="s">
        <v>1724</v>
      </c>
      <c r="R609" s="234" t="s">
        <v>318</v>
      </c>
    </row>
    <row r="610">
      <c r="A610" s="234">
        <v>3.560000160127E13</v>
      </c>
      <c r="B610" s="234" t="s">
        <v>825</v>
      </c>
      <c r="C610" s="234" t="s">
        <v>826</v>
      </c>
      <c r="D610" s="234" t="s">
        <v>1762</v>
      </c>
      <c r="E610" s="234" t="s">
        <v>3839</v>
      </c>
      <c r="F610" s="234">
        <v>156.0</v>
      </c>
      <c r="G610" s="234">
        <v>23.0</v>
      </c>
      <c r="H610" s="234" t="s">
        <v>3840</v>
      </c>
      <c r="I610" s="234">
        <v>1.0</v>
      </c>
      <c r="K610" s="234">
        <v>11.0</v>
      </c>
      <c r="N610" s="234" t="s">
        <v>825</v>
      </c>
      <c r="O610" s="234">
        <v>0.0</v>
      </c>
      <c r="P610" s="234" t="s">
        <v>1724</v>
      </c>
      <c r="R610" s="234" t="s">
        <v>318</v>
      </c>
    </row>
    <row r="611">
      <c r="A611" s="234">
        <v>3.5600001601275E13</v>
      </c>
      <c r="B611" s="234" t="s">
        <v>827</v>
      </c>
      <c r="C611" s="234" t="s">
        <v>828</v>
      </c>
      <c r="D611" s="234" t="s">
        <v>1762</v>
      </c>
      <c r="E611" s="234" t="s">
        <v>3841</v>
      </c>
      <c r="F611" s="234">
        <v>156.0</v>
      </c>
      <c r="G611" s="234">
        <v>16.0</v>
      </c>
      <c r="H611" s="234" t="s">
        <v>3842</v>
      </c>
      <c r="I611" s="234">
        <v>1.0</v>
      </c>
      <c r="K611" s="234">
        <v>11.0</v>
      </c>
      <c r="N611" s="234" t="s">
        <v>827</v>
      </c>
      <c r="O611" s="234">
        <v>0.0</v>
      </c>
      <c r="P611" s="234" t="s">
        <v>1724</v>
      </c>
      <c r="R611" s="234" t="s">
        <v>318</v>
      </c>
    </row>
    <row r="612">
      <c r="A612" s="234">
        <v>3.560000160128E13</v>
      </c>
      <c r="B612" s="234" t="s">
        <v>829</v>
      </c>
      <c r="C612" s="234" t="s">
        <v>830</v>
      </c>
      <c r="D612" s="234" t="s">
        <v>1762</v>
      </c>
      <c r="E612" s="234" t="s">
        <v>3843</v>
      </c>
      <c r="F612" s="234">
        <v>156.0</v>
      </c>
      <c r="G612" s="234">
        <v>11.0</v>
      </c>
      <c r="H612" s="234" t="s">
        <v>3844</v>
      </c>
      <c r="I612" s="234">
        <v>1.0</v>
      </c>
      <c r="K612" s="234">
        <v>11.0</v>
      </c>
      <c r="N612" s="234" t="s">
        <v>829</v>
      </c>
      <c r="O612" s="234">
        <v>0.0</v>
      </c>
      <c r="P612" s="234" t="s">
        <v>1724</v>
      </c>
      <c r="R612" s="234" t="s">
        <v>318</v>
      </c>
    </row>
    <row r="613">
      <c r="A613" s="234">
        <v>3.5600001601285E13</v>
      </c>
      <c r="B613" s="234" t="s">
        <v>1098</v>
      </c>
      <c r="C613" s="234" t="s">
        <v>1099</v>
      </c>
      <c r="D613" s="234" t="s">
        <v>1762</v>
      </c>
      <c r="E613" s="234" t="s">
        <v>3845</v>
      </c>
      <c r="F613" s="234">
        <v>156.0</v>
      </c>
      <c r="G613" s="234">
        <v>3.0</v>
      </c>
      <c r="H613" s="234" t="s">
        <v>3846</v>
      </c>
      <c r="I613" s="234">
        <v>1.0</v>
      </c>
      <c r="K613" s="234">
        <v>11.0</v>
      </c>
      <c r="N613" s="234" t="s">
        <v>1098</v>
      </c>
      <c r="O613" s="234">
        <v>0.0</v>
      </c>
      <c r="P613" s="234" t="s">
        <v>1724</v>
      </c>
      <c r="R613" s="234" t="s">
        <v>318</v>
      </c>
    </row>
    <row r="614">
      <c r="A614" s="234">
        <v>3.560000160129E13</v>
      </c>
      <c r="B614" s="234" t="s">
        <v>1542</v>
      </c>
      <c r="C614" s="234" t="s">
        <v>1543</v>
      </c>
      <c r="D614" s="234" t="s">
        <v>1762</v>
      </c>
      <c r="E614" s="234" t="s">
        <v>3847</v>
      </c>
      <c r="F614" s="234">
        <v>156.0</v>
      </c>
      <c r="G614" s="234">
        <v>1.0</v>
      </c>
      <c r="H614" s="234" t="s">
        <v>3848</v>
      </c>
      <c r="I614" s="234">
        <v>1.0</v>
      </c>
      <c r="K614" s="234">
        <v>11.0</v>
      </c>
      <c r="N614" s="234" t="s">
        <v>1542</v>
      </c>
      <c r="O614" s="234">
        <v>0.0</v>
      </c>
      <c r="P614" s="234" t="s">
        <v>1724</v>
      </c>
      <c r="R614" s="234" t="s">
        <v>318</v>
      </c>
    </row>
    <row r="615">
      <c r="A615" s="234">
        <v>3.560000170125E13</v>
      </c>
      <c r="B615" s="234" t="s">
        <v>1544</v>
      </c>
      <c r="C615" s="234" t="s">
        <v>1545</v>
      </c>
      <c r="D615" s="234" t="s">
        <v>1762</v>
      </c>
      <c r="E615" s="234" t="s">
        <v>3849</v>
      </c>
      <c r="F615" s="234">
        <v>156.0</v>
      </c>
      <c r="G615" s="234">
        <v>1.0</v>
      </c>
      <c r="H615" s="234" t="s">
        <v>3850</v>
      </c>
      <c r="I615" s="234">
        <v>1.0</v>
      </c>
      <c r="K615" s="234">
        <v>11.0</v>
      </c>
      <c r="N615" s="234" t="s">
        <v>1544</v>
      </c>
      <c r="O615" s="234">
        <v>0.0</v>
      </c>
      <c r="P615" s="234" t="s">
        <v>1724</v>
      </c>
      <c r="R615" s="234" t="s">
        <v>318</v>
      </c>
    </row>
    <row r="616">
      <c r="A616" s="234">
        <v>3.5600001701255E13</v>
      </c>
      <c r="B616" s="234" t="s">
        <v>1546</v>
      </c>
      <c r="C616" s="234" t="s">
        <v>1547</v>
      </c>
      <c r="D616" s="234" t="s">
        <v>1762</v>
      </c>
      <c r="E616" s="234" t="s">
        <v>3851</v>
      </c>
      <c r="F616" s="234">
        <v>156.0</v>
      </c>
      <c r="G616" s="234">
        <v>5.0</v>
      </c>
      <c r="H616" s="234" t="s">
        <v>3852</v>
      </c>
      <c r="I616" s="234">
        <v>1.0</v>
      </c>
      <c r="K616" s="234">
        <v>11.0</v>
      </c>
      <c r="N616" s="234" t="s">
        <v>1546</v>
      </c>
      <c r="O616" s="234">
        <v>0.0</v>
      </c>
      <c r="P616" s="234" t="s">
        <v>1724</v>
      </c>
      <c r="R616" s="234" t="s">
        <v>318</v>
      </c>
    </row>
    <row r="617">
      <c r="A617" s="234">
        <v>3.560000170126E13</v>
      </c>
      <c r="B617" s="234" t="s">
        <v>831</v>
      </c>
      <c r="C617" s="234" t="s">
        <v>832</v>
      </c>
      <c r="D617" s="234" t="s">
        <v>1762</v>
      </c>
      <c r="E617" s="234" t="s">
        <v>3853</v>
      </c>
      <c r="F617" s="234">
        <v>156.0</v>
      </c>
      <c r="G617" s="234">
        <v>9.0</v>
      </c>
      <c r="H617" s="234" t="s">
        <v>3854</v>
      </c>
      <c r="I617" s="234">
        <v>1.0</v>
      </c>
      <c r="K617" s="234">
        <v>11.0</v>
      </c>
      <c r="N617" s="234" t="s">
        <v>831</v>
      </c>
      <c r="O617" s="234">
        <v>0.0</v>
      </c>
      <c r="P617" s="234" t="s">
        <v>1724</v>
      </c>
      <c r="R617" s="234" t="s">
        <v>318</v>
      </c>
    </row>
    <row r="618">
      <c r="A618" s="234">
        <v>3.5600001701265E13</v>
      </c>
      <c r="B618" s="234" t="s">
        <v>833</v>
      </c>
      <c r="C618" s="234" t="s">
        <v>834</v>
      </c>
      <c r="D618" s="234" t="s">
        <v>1762</v>
      </c>
      <c r="E618" s="234" t="s">
        <v>3855</v>
      </c>
      <c r="F618" s="234">
        <v>156.0</v>
      </c>
      <c r="G618" s="234">
        <v>4.0</v>
      </c>
      <c r="H618" s="234" t="s">
        <v>3856</v>
      </c>
      <c r="I618" s="234">
        <v>1.0</v>
      </c>
      <c r="K618" s="234">
        <v>11.0</v>
      </c>
      <c r="N618" s="234" t="s">
        <v>833</v>
      </c>
      <c r="O618" s="234">
        <v>0.0</v>
      </c>
      <c r="P618" s="234" t="s">
        <v>1724</v>
      </c>
      <c r="R618" s="234" t="s">
        <v>318</v>
      </c>
    </row>
    <row r="619">
      <c r="A619" s="234">
        <v>3.5600001701275E13</v>
      </c>
      <c r="B619" s="234" t="s">
        <v>837</v>
      </c>
      <c r="C619" s="234" t="s">
        <v>838</v>
      </c>
      <c r="D619" s="234" t="s">
        <v>1762</v>
      </c>
      <c r="E619" s="234" t="s">
        <v>3857</v>
      </c>
      <c r="F619" s="234">
        <v>156.0</v>
      </c>
      <c r="G619" s="234">
        <v>4.0</v>
      </c>
      <c r="H619" s="234" t="s">
        <v>3858</v>
      </c>
      <c r="I619" s="234">
        <v>1.0</v>
      </c>
      <c r="K619" s="234">
        <v>11.0</v>
      </c>
      <c r="N619" s="234" t="s">
        <v>837</v>
      </c>
      <c r="O619" s="234">
        <v>0.0</v>
      </c>
      <c r="P619" s="234" t="s">
        <v>1724</v>
      </c>
      <c r="R619" s="234" t="s">
        <v>318</v>
      </c>
    </row>
    <row r="620">
      <c r="A620" s="234">
        <v>3.5600001701285E13</v>
      </c>
      <c r="B620" s="234" t="s">
        <v>1548</v>
      </c>
      <c r="C620" s="234" t="s">
        <v>1549</v>
      </c>
      <c r="D620" s="234" t="s">
        <v>1762</v>
      </c>
      <c r="E620" s="234" t="s">
        <v>3859</v>
      </c>
      <c r="F620" s="234">
        <v>156.0</v>
      </c>
      <c r="G620" s="234">
        <v>3.0</v>
      </c>
      <c r="H620" s="234" t="s">
        <v>3860</v>
      </c>
      <c r="I620" s="234">
        <v>1.0</v>
      </c>
      <c r="K620" s="234">
        <v>11.0</v>
      </c>
      <c r="N620" s="234" t="s">
        <v>1548</v>
      </c>
      <c r="O620" s="234">
        <v>0.0</v>
      </c>
      <c r="P620" s="234" t="s">
        <v>1724</v>
      </c>
      <c r="R620" s="234" t="s">
        <v>318</v>
      </c>
    </row>
    <row r="621">
      <c r="A621" s="234">
        <v>3.560000170129E13</v>
      </c>
      <c r="B621" s="234" t="s">
        <v>1372</v>
      </c>
      <c r="C621" s="234" t="s">
        <v>1373</v>
      </c>
      <c r="D621" s="234" t="s">
        <v>1762</v>
      </c>
      <c r="E621" s="234" t="s">
        <v>3861</v>
      </c>
      <c r="F621" s="234">
        <v>156.0</v>
      </c>
      <c r="G621" s="234">
        <v>1.0</v>
      </c>
      <c r="H621" s="234" t="s">
        <v>3862</v>
      </c>
      <c r="I621" s="234">
        <v>1.0</v>
      </c>
      <c r="K621" s="234">
        <v>11.0</v>
      </c>
      <c r="N621" s="234" t="s">
        <v>1372</v>
      </c>
      <c r="O621" s="234">
        <v>0.0</v>
      </c>
      <c r="P621" s="234" t="s">
        <v>1724</v>
      </c>
      <c r="R621" s="234" t="s">
        <v>318</v>
      </c>
    </row>
    <row r="622">
      <c r="A622" s="234">
        <v>1.7670010126E11</v>
      </c>
      <c r="B622" s="234" t="s">
        <v>3863</v>
      </c>
      <c r="C622" s="234" t="s">
        <v>3864</v>
      </c>
      <c r="D622" s="234" t="s">
        <v>1798</v>
      </c>
      <c r="E622" s="234" t="s">
        <v>3865</v>
      </c>
      <c r="F622" s="234">
        <v>134.0</v>
      </c>
      <c r="G622" s="234">
        <v>3.0</v>
      </c>
      <c r="H622" s="234" t="s">
        <v>1802</v>
      </c>
      <c r="I622" s="234">
        <v>1.0</v>
      </c>
      <c r="K622" s="234">
        <v>11.0</v>
      </c>
      <c r="N622" s="234" t="s">
        <v>3863</v>
      </c>
      <c r="O622" s="234">
        <v>0.0</v>
      </c>
      <c r="P622" s="234" t="s">
        <v>1724</v>
      </c>
      <c r="R622" s="234" t="s">
        <v>318</v>
      </c>
    </row>
    <row r="623">
      <c r="A623" s="234">
        <v>1.76700101285E11</v>
      </c>
      <c r="B623" s="234" t="s">
        <v>602</v>
      </c>
      <c r="C623" s="234" t="s">
        <v>603</v>
      </c>
      <c r="D623" s="234" t="s">
        <v>1798</v>
      </c>
      <c r="E623" s="234" t="s">
        <v>3866</v>
      </c>
      <c r="F623" s="234">
        <v>134.0</v>
      </c>
      <c r="G623" s="234">
        <v>6.0</v>
      </c>
      <c r="H623" s="234" t="s">
        <v>1802</v>
      </c>
      <c r="I623" s="234">
        <v>1.0</v>
      </c>
      <c r="K623" s="234">
        <v>11.0</v>
      </c>
      <c r="N623" s="234" t="s">
        <v>602</v>
      </c>
      <c r="O623" s="234">
        <v>0.0</v>
      </c>
      <c r="P623" s="234" t="s">
        <v>1724</v>
      </c>
      <c r="R623" s="234" t="s">
        <v>318</v>
      </c>
    </row>
    <row r="624">
      <c r="A624" s="234">
        <v>1.76700101295E11</v>
      </c>
      <c r="B624" s="234" t="s">
        <v>590</v>
      </c>
      <c r="C624" s="234" t="s">
        <v>591</v>
      </c>
      <c r="D624" s="234" t="s">
        <v>1798</v>
      </c>
      <c r="E624" s="234" t="s">
        <v>3867</v>
      </c>
      <c r="F624" s="234">
        <v>134.0</v>
      </c>
      <c r="G624" s="234">
        <v>6.0</v>
      </c>
      <c r="H624" s="234" t="s">
        <v>1802</v>
      </c>
      <c r="I624" s="234">
        <v>1.0</v>
      </c>
      <c r="K624" s="234">
        <v>11.0</v>
      </c>
      <c r="N624" s="234" t="s">
        <v>590</v>
      </c>
      <c r="O624" s="234">
        <v>0.0</v>
      </c>
      <c r="P624" s="234" t="s">
        <v>1724</v>
      </c>
      <c r="R624" s="234" t="s">
        <v>318</v>
      </c>
    </row>
    <row r="625">
      <c r="A625" s="234">
        <v>3.000101255E9</v>
      </c>
      <c r="B625" s="234" t="s">
        <v>3868</v>
      </c>
      <c r="C625" s="234" t="s">
        <v>3869</v>
      </c>
      <c r="D625" s="234" t="s">
        <v>1815</v>
      </c>
      <c r="E625" s="234" t="s">
        <v>3870</v>
      </c>
      <c r="F625" s="234">
        <v>102.0</v>
      </c>
      <c r="G625" s="234">
        <v>1.0</v>
      </c>
      <c r="H625" s="234" t="s">
        <v>3871</v>
      </c>
      <c r="I625" s="234">
        <v>1.0</v>
      </c>
      <c r="K625" s="234">
        <v>11.0</v>
      </c>
      <c r="N625" s="234" t="s">
        <v>3868</v>
      </c>
      <c r="O625" s="234">
        <v>0.0</v>
      </c>
      <c r="P625" s="234" t="s">
        <v>1724</v>
      </c>
      <c r="R625" s="234" t="s">
        <v>318</v>
      </c>
    </row>
    <row r="626">
      <c r="A626" s="234">
        <v>3.00010127E9</v>
      </c>
      <c r="B626" s="234" t="s">
        <v>639</v>
      </c>
      <c r="C626" s="234" t="s">
        <v>640</v>
      </c>
      <c r="D626" s="234" t="s">
        <v>1815</v>
      </c>
      <c r="E626" s="234" t="s">
        <v>3872</v>
      </c>
      <c r="F626" s="234">
        <v>102.0</v>
      </c>
      <c r="G626" s="234">
        <v>13.0</v>
      </c>
      <c r="H626" s="234" t="s">
        <v>3873</v>
      </c>
      <c r="I626" s="234">
        <v>1.0</v>
      </c>
      <c r="K626" s="234">
        <v>11.0</v>
      </c>
      <c r="N626" s="234" t="s">
        <v>639</v>
      </c>
      <c r="O626" s="234">
        <v>0.0</v>
      </c>
      <c r="P626" s="234" t="s">
        <v>1724</v>
      </c>
      <c r="R626" s="234" t="s">
        <v>318</v>
      </c>
    </row>
    <row r="627">
      <c r="A627" s="234">
        <v>3.00010128E9</v>
      </c>
      <c r="B627" s="234" t="s">
        <v>643</v>
      </c>
      <c r="C627" s="234" t="s">
        <v>644</v>
      </c>
      <c r="D627" s="234" t="s">
        <v>1815</v>
      </c>
      <c r="E627" s="234" t="s">
        <v>3874</v>
      </c>
      <c r="F627" s="234">
        <v>102.0</v>
      </c>
      <c r="G627" s="234">
        <v>9.0</v>
      </c>
      <c r="H627" s="234" t="s">
        <v>3875</v>
      </c>
      <c r="I627" s="234">
        <v>1.0</v>
      </c>
      <c r="K627" s="234">
        <v>11.0</v>
      </c>
      <c r="N627" s="234" t="s">
        <v>643</v>
      </c>
      <c r="O627" s="234">
        <v>0.0</v>
      </c>
      <c r="P627" s="234" t="s">
        <v>1724</v>
      </c>
      <c r="R627" s="234" t="s">
        <v>318</v>
      </c>
    </row>
    <row r="628">
      <c r="A628" s="234">
        <v>3.00010129E9</v>
      </c>
      <c r="B628" s="234" t="s">
        <v>3876</v>
      </c>
      <c r="C628" s="234" t="s">
        <v>3877</v>
      </c>
      <c r="D628" s="234" t="s">
        <v>1815</v>
      </c>
      <c r="E628" s="234" t="s">
        <v>3878</v>
      </c>
      <c r="F628" s="234">
        <v>102.0</v>
      </c>
      <c r="G628" s="234">
        <v>1.0</v>
      </c>
      <c r="H628" s="234" t="s">
        <v>3879</v>
      </c>
      <c r="I628" s="234">
        <v>1.0</v>
      </c>
      <c r="K628" s="234">
        <v>11.0</v>
      </c>
      <c r="N628" s="234" t="s">
        <v>3876</v>
      </c>
      <c r="O628" s="234">
        <v>0.0</v>
      </c>
      <c r="P628" s="234" t="s">
        <v>1724</v>
      </c>
      <c r="R628" s="234" t="s">
        <v>318</v>
      </c>
    </row>
    <row r="629">
      <c r="A629" s="234">
        <v>3.000140126E10</v>
      </c>
      <c r="B629" s="234" t="s">
        <v>3880</v>
      </c>
      <c r="C629" s="234" t="s">
        <v>3881</v>
      </c>
      <c r="D629" s="234" t="s">
        <v>1842</v>
      </c>
      <c r="E629" s="234" t="s">
        <v>3882</v>
      </c>
      <c r="F629" s="234">
        <v>102.0</v>
      </c>
      <c r="G629" s="234">
        <v>42.0</v>
      </c>
      <c r="H629" s="234" t="s">
        <v>1852</v>
      </c>
      <c r="I629" s="234">
        <v>1.0</v>
      </c>
      <c r="K629" s="234">
        <v>11.0</v>
      </c>
      <c r="N629" s="234" t="s">
        <v>3880</v>
      </c>
      <c r="O629" s="234">
        <v>0.0</v>
      </c>
      <c r="P629" s="234" t="s">
        <v>1724</v>
      </c>
      <c r="R629" s="234" t="s">
        <v>318</v>
      </c>
    </row>
    <row r="630">
      <c r="A630" s="234">
        <v>3.0001401265E10</v>
      </c>
      <c r="B630" s="234" t="s">
        <v>3883</v>
      </c>
      <c r="C630" s="234" t="s">
        <v>3884</v>
      </c>
      <c r="D630" s="234" t="s">
        <v>1842</v>
      </c>
      <c r="E630" s="234" t="s">
        <v>3885</v>
      </c>
      <c r="F630" s="234">
        <v>102.0</v>
      </c>
      <c r="G630" s="234">
        <v>16.0</v>
      </c>
      <c r="H630" s="234" t="s">
        <v>3886</v>
      </c>
      <c r="I630" s="234">
        <v>1.0</v>
      </c>
      <c r="K630" s="234">
        <v>11.0</v>
      </c>
      <c r="N630" s="234" t="s">
        <v>3883</v>
      </c>
      <c r="O630" s="234">
        <v>0.0</v>
      </c>
      <c r="P630" s="234" t="s">
        <v>1724</v>
      </c>
      <c r="R630" s="234" t="s">
        <v>318</v>
      </c>
    </row>
    <row r="631">
      <c r="A631" s="234">
        <v>3.000140127E10</v>
      </c>
      <c r="B631" s="234" t="s">
        <v>3887</v>
      </c>
      <c r="C631" s="234" t="s">
        <v>3888</v>
      </c>
      <c r="D631" s="234" t="s">
        <v>1842</v>
      </c>
      <c r="E631" s="234" t="s">
        <v>3889</v>
      </c>
      <c r="F631" s="234">
        <v>102.0</v>
      </c>
      <c r="G631" s="234">
        <v>34.0</v>
      </c>
      <c r="H631" s="234" t="s">
        <v>3890</v>
      </c>
      <c r="I631" s="234">
        <v>1.0</v>
      </c>
      <c r="K631" s="234">
        <v>11.0</v>
      </c>
      <c r="N631" s="234" t="s">
        <v>3887</v>
      </c>
      <c r="O631" s="234">
        <v>0.0</v>
      </c>
      <c r="P631" s="234" t="s">
        <v>1724</v>
      </c>
      <c r="R631" s="234" t="s">
        <v>318</v>
      </c>
    </row>
    <row r="632">
      <c r="A632" s="234">
        <v>3.0001401275E10</v>
      </c>
      <c r="B632" s="234" t="s">
        <v>3891</v>
      </c>
      <c r="C632" s="234" t="s">
        <v>3892</v>
      </c>
      <c r="D632" s="234" t="s">
        <v>1842</v>
      </c>
      <c r="E632" s="234" t="s">
        <v>3893</v>
      </c>
      <c r="F632" s="234">
        <v>102.0</v>
      </c>
      <c r="G632" s="234">
        <v>52.0</v>
      </c>
      <c r="H632" s="234" t="s">
        <v>1860</v>
      </c>
      <c r="I632" s="234">
        <v>1.0</v>
      </c>
      <c r="K632" s="234">
        <v>11.0</v>
      </c>
      <c r="N632" s="234" t="s">
        <v>3891</v>
      </c>
      <c r="O632" s="234">
        <v>0.0</v>
      </c>
      <c r="P632" s="234" t="s">
        <v>1724</v>
      </c>
      <c r="R632" s="234" t="s">
        <v>318</v>
      </c>
    </row>
    <row r="633">
      <c r="A633" s="234">
        <v>3.000140128E10</v>
      </c>
      <c r="B633" s="234" t="s">
        <v>563</v>
      </c>
      <c r="C633" s="234" t="s">
        <v>564</v>
      </c>
      <c r="D633" s="234" t="s">
        <v>1842</v>
      </c>
      <c r="E633" s="234" t="s">
        <v>3894</v>
      </c>
      <c r="F633" s="234">
        <v>102.0</v>
      </c>
      <c r="G633" s="234">
        <v>17.0</v>
      </c>
      <c r="H633" s="234" t="s">
        <v>3895</v>
      </c>
      <c r="I633" s="234">
        <v>1.0</v>
      </c>
      <c r="K633" s="234">
        <v>11.0</v>
      </c>
      <c r="N633" s="234" t="s">
        <v>563</v>
      </c>
      <c r="O633" s="234">
        <v>0.0</v>
      </c>
      <c r="P633" s="234" t="s">
        <v>1724</v>
      </c>
      <c r="R633" s="234" t="s">
        <v>318</v>
      </c>
    </row>
    <row r="634">
      <c r="A634" s="234">
        <v>3.0001401285E10</v>
      </c>
      <c r="B634" s="234" t="s">
        <v>1459</v>
      </c>
      <c r="C634" s="234" t="s">
        <v>1460</v>
      </c>
      <c r="D634" s="234" t="s">
        <v>1842</v>
      </c>
      <c r="E634" s="234" t="s">
        <v>3896</v>
      </c>
      <c r="F634" s="234">
        <v>102.0</v>
      </c>
      <c r="G634" s="234">
        <v>2.0</v>
      </c>
      <c r="H634" s="234" t="s">
        <v>1844</v>
      </c>
      <c r="I634" s="234">
        <v>1.0</v>
      </c>
      <c r="K634" s="234">
        <v>11.0</v>
      </c>
      <c r="N634" s="234" t="s">
        <v>1459</v>
      </c>
      <c r="O634" s="234">
        <v>0.0</v>
      </c>
      <c r="P634" s="234" t="s">
        <v>1724</v>
      </c>
      <c r="R634" s="234" t="s">
        <v>318</v>
      </c>
    </row>
    <row r="635">
      <c r="A635" s="234">
        <v>3.000140129E10</v>
      </c>
      <c r="B635" s="234" t="s">
        <v>3897</v>
      </c>
      <c r="C635" s="234" t="s">
        <v>3898</v>
      </c>
      <c r="D635" s="234" t="s">
        <v>1842</v>
      </c>
      <c r="E635" s="234" t="s">
        <v>3899</v>
      </c>
      <c r="F635" s="234">
        <v>102.0</v>
      </c>
      <c r="G635" s="234">
        <v>15.0</v>
      </c>
      <c r="H635" s="234" t="s">
        <v>1848</v>
      </c>
      <c r="I635" s="234">
        <v>1.0</v>
      </c>
      <c r="K635" s="234">
        <v>11.0</v>
      </c>
      <c r="N635" s="234" t="s">
        <v>3897</v>
      </c>
      <c r="O635" s="234">
        <v>0.0</v>
      </c>
      <c r="P635" s="234" t="s">
        <v>1724</v>
      </c>
      <c r="R635" s="234" t="s">
        <v>318</v>
      </c>
    </row>
    <row r="636">
      <c r="A636" s="234">
        <v>3.00014013E10</v>
      </c>
      <c r="B636" s="234" t="s">
        <v>3900</v>
      </c>
      <c r="C636" s="234" t="s">
        <v>3901</v>
      </c>
      <c r="D636" s="234" t="s">
        <v>1842</v>
      </c>
      <c r="E636" s="234" t="s">
        <v>3902</v>
      </c>
      <c r="F636" s="234">
        <v>102.0</v>
      </c>
      <c r="G636" s="234">
        <v>3.0</v>
      </c>
      <c r="H636" s="234" t="s">
        <v>3886</v>
      </c>
      <c r="I636" s="234">
        <v>1.0</v>
      </c>
      <c r="K636" s="234">
        <v>11.0</v>
      </c>
      <c r="N636" s="234" t="s">
        <v>3900</v>
      </c>
      <c r="O636" s="234">
        <v>0.0</v>
      </c>
      <c r="P636" s="234" t="s">
        <v>1724</v>
      </c>
      <c r="R636" s="234" t="s">
        <v>318</v>
      </c>
    </row>
    <row r="637">
      <c r="A637" s="234">
        <v>3.000140225E10</v>
      </c>
      <c r="B637" s="234" t="s">
        <v>3903</v>
      </c>
      <c r="C637" s="234" t="s">
        <v>3904</v>
      </c>
      <c r="D637" s="234" t="s">
        <v>1842</v>
      </c>
      <c r="E637" s="234" t="s">
        <v>3905</v>
      </c>
      <c r="F637" s="234">
        <v>102.0</v>
      </c>
      <c r="G637" s="234">
        <v>2.0</v>
      </c>
      <c r="H637" s="234" t="s">
        <v>3906</v>
      </c>
      <c r="I637" s="234">
        <v>1.0</v>
      </c>
      <c r="K637" s="234">
        <v>11.0</v>
      </c>
      <c r="N637" s="234" t="s">
        <v>3903</v>
      </c>
      <c r="O637" s="234">
        <v>0.0</v>
      </c>
      <c r="P637" s="234" t="s">
        <v>1724</v>
      </c>
      <c r="R637" s="234" t="s">
        <v>318</v>
      </c>
    </row>
    <row r="638">
      <c r="A638" s="234">
        <v>3.0001402255E10</v>
      </c>
      <c r="B638" s="234" t="s">
        <v>3907</v>
      </c>
      <c r="C638" s="234" t="s">
        <v>3908</v>
      </c>
      <c r="D638" s="234" t="s">
        <v>1842</v>
      </c>
      <c r="E638" s="234" t="s">
        <v>3909</v>
      </c>
      <c r="F638" s="234">
        <v>102.0</v>
      </c>
      <c r="G638" s="234">
        <v>9.0</v>
      </c>
      <c r="H638" s="234" t="s">
        <v>3910</v>
      </c>
      <c r="I638" s="234">
        <v>1.0</v>
      </c>
      <c r="K638" s="234">
        <v>11.0</v>
      </c>
      <c r="N638" s="234" t="s">
        <v>3907</v>
      </c>
      <c r="O638" s="234">
        <v>0.0</v>
      </c>
      <c r="P638" s="234" t="s">
        <v>1724</v>
      </c>
      <c r="R638" s="234" t="s">
        <v>318</v>
      </c>
    </row>
    <row r="639">
      <c r="A639" s="234">
        <v>3.000140226E10</v>
      </c>
      <c r="B639" s="234" t="s">
        <v>3911</v>
      </c>
      <c r="C639" s="234" t="s">
        <v>3912</v>
      </c>
      <c r="D639" s="234" t="s">
        <v>1842</v>
      </c>
      <c r="E639" s="234" t="s">
        <v>3913</v>
      </c>
      <c r="F639" s="234">
        <v>102.0</v>
      </c>
      <c r="G639" s="234">
        <v>11.0</v>
      </c>
      <c r="H639" s="234" t="s">
        <v>3914</v>
      </c>
      <c r="I639" s="234">
        <v>1.0</v>
      </c>
      <c r="K639" s="234">
        <v>11.0</v>
      </c>
      <c r="N639" s="234" t="s">
        <v>3911</v>
      </c>
      <c r="O639" s="234">
        <v>0.0</v>
      </c>
      <c r="P639" s="234" t="s">
        <v>1724</v>
      </c>
      <c r="R639" s="234" t="s">
        <v>318</v>
      </c>
    </row>
    <row r="640">
      <c r="A640" s="234">
        <v>3.0001402265E10</v>
      </c>
      <c r="B640" s="234" t="s">
        <v>3915</v>
      </c>
      <c r="C640" s="234" t="s">
        <v>3916</v>
      </c>
      <c r="D640" s="234" t="s">
        <v>1842</v>
      </c>
      <c r="E640" s="234" t="s">
        <v>3917</v>
      </c>
      <c r="F640" s="234">
        <v>102.0</v>
      </c>
      <c r="G640" s="234">
        <v>15.0</v>
      </c>
      <c r="H640" s="234" t="s">
        <v>3918</v>
      </c>
      <c r="I640" s="234">
        <v>1.0</v>
      </c>
      <c r="K640" s="234">
        <v>11.0</v>
      </c>
      <c r="N640" s="234" t="s">
        <v>3915</v>
      </c>
      <c r="O640" s="234">
        <v>0.0</v>
      </c>
      <c r="P640" s="234" t="s">
        <v>1724</v>
      </c>
      <c r="R640" s="234" t="s">
        <v>318</v>
      </c>
    </row>
    <row r="641">
      <c r="A641" s="234">
        <v>3.000140227E10</v>
      </c>
      <c r="B641" s="234" t="s">
        <v>571</v>
      </c>
      <c r="C641" s="234" t="s">
        <v>572</v>
      </c>
      <c r="D641" s="234" t="s">
        <v>1842</v>
      </c>
      <c r="E641" s="234" t="s">
        <v>3919</v>
      </c>
      <c r="F641" s="234">
        <v>102.0</v>
      </c>
      <c r="G641" s="234">
        <v>53.0</v>
      </c>
      <c r="H641" s="234" t="s">
        <v>3920</v>
      </c>
      <c r="I641" s="234">
        <v>1.0</v>
      </c>
      <c r="K641" s="234">
        <v>11.0</v>
      </c>
      <c r="N641" s="234" t="s">
        <v>571</v>
      </c>
      <c r="O641" s="234">
        <v>0.0</v>
      </c>
      <c r="P641" s="234" t="s">
        <v>1724</v>
      </c>
      <c r="R641" s="234" t="s">
        <v>318</v>
      </c>
    </row>
    <row r="642">
      <c r="A642" s="234">
        <v>3.0001402275E10</v>
      </c>
      <c r="B642" s="234" t="s">
        <v>573</v>
      </c>
      <c r="C642" s="234" t="s">
        <v>574</v>
      </c>
      <c r="D642" s="234" t="s">
        <v>1842</v>
      </c>
      <c r="E642" s="234" t="s">
        <v>3921</v>
      </c>
      <c r="F642" s="234">
        <v>102.0</v>
      </c>
      <c r="G642" s="234">
        <v>28.0</v>
      </c>
      <c r="H642" s="234" t="s">
        <v>3922</v>
      </c>
      <c r="I642" s="234">
        <v>1.0</v>
      </c>
      <c r="K642" s="234">
        <v>11.0</v>
      </c>
      <c r="N642" s="234" t="s">
        <v>573</v>
      </c>
      <c r="O642" s="234">
        <v>0.0</v>
      </c>
      <c r="P642" s="234" t="s">
        <v>1724</v>
      </c>
      <c r="R642" s="234" t="s">
        <v>318</v>
      </c>
    </row>
    <row r="643">
      <c r="A643" s="234">
        <v>3.000140228E10</v>
      </c>
      <c r="B643" s="234" t="s">
        <v>3923</v>
      </c>
      <c r="C643" s="234" t="s">
        <v>3924</v>
      </c>
      <c r="D643" s="234" t="s">
        <v>1842</v>
      </c>
      <c r="E643" s="234" t="s">
        <v>3925</v>
      </c>
      <c r="F643" s="234">
        <v>102.0</v>
      </c>
      <c r="G643" s="234">
        <v>39.0</v>
      </c>
      <c r="H643" s="234" t="s">
        <v>3926</v>
      </c>
      <c r="I643" s="234">
        <v>1.0</v>
      </c>
      <c r="K643" s="234">
        <v>11.0</v>
      </c>
      <c r="N643" s="234" t="s">
        <v>3923</v>
      </c>
      <c r="O643" s="234">
        <v>0.0</v>
      </c>
      <c r="P643" s="234" t="s">
        <v>1724</v>
      </c>
      <c r="R643" s="234" t="s">
        <v>318</v>
      </c>
    </row>
    <row r="644">
      <c r="A644" s="234">
        <v>3.0001402285E10</v>
      </c>
      <c r="B644" s="234" t="s">
        <v>1148</v>
      </c>
      <c r="C644" s="234" t="s">
        <v>1149</v>
      </c>
      <c r="D644" s="234" t="s">
        <v>1842</v>
      </c>
      <c r="E644" s="234" t="s">
        <v>3927</v>
      </c>
      <c r="F644" s="234">
        <v>102.0</v>
      </c>
      <c r="G644" s="234">
        <v>9.0</v>
      </c>
      <c r="H644" s="234" t="s">
        <v>3928</v>
      </c>
      <c r="I644" s="234">
        <v>1.0</v>
      </c>
      <c r="K644" s="234">
        <v>11.0</v>
      </c>
      <c r="N644" s="234" t="s">
        <v>1148</v>
      </c>
      <c r="O644" s="234">
        <v>0.0</v>
      </c>
      <c r="P644" s="234" t="s">
        <v>1724</v>
      </c>
      <c r="R644" s="234" t="s">
        <v>318</v>
      </c>
    </row>
    <row r="645">
      <c r="A645" s="234">
        <v>3.000140229E10</v>
      </c>
      <c r="B645" s="234" t="s">
        <v>1146</v>
      </c>
      <c r="C645" s="234" t="s">
        <v>1147</v>
      </c>
      <c r="D645" s="234" t="s">
        <v>1842</v>
      </c>
      <c r="E645" s="234" t="s">
        <v>3929</v>
      </c>
      <c r="F645" s="234">
        <v>102.0</v>
      </c>
      <c r="G645" s="234">
        <v>14.0</v>
      </c>
      <c r="H645" s="234" t="s">
        <v>3930</v>
      </c>
      <c r="I645" s="234">
        <v>1.0</v>
      </c>
      <c r="K645" s="234">
        <v>11.0</v>
      </c>
      <c r="N645" s="234" t="s">
        <v>1146</v>
      </c>
      <c r="O645" s="234">
        <v>0.0</v>
      </c>
      <c r="P645" s="234" t="s">
        <v>1724</v>
      </c>
      <c r="R645" s="234" t="s">
        <v>318</v>
      </c>
    </row>
    <row r="646">
      <c r="A646" s="234">
        <v>3.0001402295E10</v>
      </c>
      <c r="B646" s="234" t="s">
        <v>565</v>
      </c>
      <c r="C646" s="234" t="s">
        <v>566</v>
      </c>
      <c r="D646" s="234" t="s">
        <v>1842</v>
      </c>
      <c r="E646" s="234" t="s">
        <v>3931</v>
      </c>
      <c r="F646" s="234">
        <v>102.0</v>
      </c>
      <c r="G646" s="234">
        <v>4.0</v>
      </c>
      <c r="H646" s="234" t="s">
        <v>3932</v>
      </c>
      <c r="I646" s="234">
        <v>1.0</v>
      </c>
      <c r="K646" s="234">
        <v>11.0</v>
      </c>
      <c r="N646" s="234" t="s">
        <v>565</v>
      </c>
      <c r="O646" s="234">
        <v>0.0</v>
      </c>
      <c r="P646" s="234" t="s">
        <v>1724</v>
      </c>
      <c r="R646" s="234" t="s">
        <v>318</v>
      </c>
    </row>
    <row r="647">
      <c r="A647" s="234">
        <v>3.000140232E10</v>
      </c>
      <c r="B647" s="234" t="s">
        <v>569</v>
      </c>
      <c r="C647" s="234" t="s">
        <v>570</v>
      </c>
      <c r="D647" s="234" t="s">
        <v>1842</v>
      </c>
      <c r="E647" s="234" t="s">
        <v>3933</v>
      </c>
      <c r="F647" s="234">
        <v>102.0</v>
      </c>
      <c r="G647" s="234">
        <v>1.0</v>
      </c>
      <c r="H647" s="234" t="s">
        <v>3934</v>
      </c>
      <c r="I647" s="234">
        <v>1.0</v>
      </c>
      <c r="K647" s="234">
        <v>11.0</v>
      </c>
      <c r="N647" s="234" t="s">
        <v>569</v>
      </c>
      <c r="O647" s="234">
        <v>0.0</v>
      </c>
      <c r="P647" s="234" t="s">
        <v>1724</v>
      </c>
      <c r="R647" s="234" t="s">
        <v>318</v>
      </c>
    </row>
    <row r="648">
      <c r="A648" s="234">
        <v>3.00020125E9</v>
      </c>
      <c r="B648" s="234" t="s">
        <v>655</v>
      </c>
      <c r="C648" s="234" t="s">
        <v>656</v>
      </c>
      <c r="D648" s="234" t="s">
        <v>1815</v>
      </c>
      <c r="E648" s="234" t="s">
        <v>3935</v>
      </c>
      <c r="F648" s="234">
        <v>102.0</v>
      </c>
      <c r="G648" s="234">
        <v>9.0</v>
      </c>
      <c r="H648" s="234" t="s">
        <v>1817</v>
      </c>
      <c r="I648" s="234">
        <v>1.0</v>
      </c>
      <c r="K648" s="234">
        <v>11.0</v>
      </c>
      <c r="N648" s="234" t="s">
        <v>655</v>
      </c>
      <c r="O648" s="234">
        <v>0.0</v>
      </c>
      <c r="P648" s="234" t="s">
        <v>1724</v>
      </c>
      <c r="R648" s="234" t="s">
        <v>318</v>
      </c>
    </row>
    <row r="649">
      <c r="A649" s="234">
        <v>3.000201255E9</v>
      </c>
      <c r="B649" s="234" t="s">
        <v>3936</v>
      </c>
      <c r="C649" s="234" t="s">
        <v>3937</v>
      </c>
      <c r="D649" s="234" t="s">
        <v>1815</v>
      </c>
      <c r="E649" s="234" t="s">
        <v>3938</v>
      </c>
      <c r="F649" s="234">
        <v>102.0</v>
      </c>
      <c r="G649" s="234">
        <v>18.0</v>
      </c>
      <c r="H649" s="234" t="s">
        <v>3939</v>
      </c>
      <c r="I649" s="234">
        <v>1.0</v>
      </c>
      <c r="K649" s="234">
        <v>11.0</v>
      </c>
      <c r="N649" s="234" t="s">
        <v>3936</v>
      </c>
      <c r="O649" s="234">
        <v>0.0</v>
      </c>
      <c r="P649" s="234" t="s">
        <v>1724</v>
      </c>
      <c r="R649" s="234" t="s">
        <v>318</v>
      </c>
    </row>
    <row r="650">
      <c r="A650" s="234">
        <v>3.00020126E9</v>
      </c>
      <c r="B650" s="234" t="s">
        <v>988</v>
      </c>
      <c r="C650" s="234" t="s">
        <v>989</v>
      </c>
      <c r="D650" s="234" t="s">
        <v>1815</v>
      </c>
      <c r="E650" s="234" t="s">
        <v>3940</v>
      </c>
      <c r="F650" s="234">
        <v>102.0</v>
      </c>
      <c r="G650" s="234">
        <v>53.0</v>
      </c>
      <c r="H650" s="234" t="s">
        <v>3941</v>
      </c>
      <c r="I650" s="234">
        <v>1.0</v>
      </c>
      <c r="K650" s="234">
        <v>11.0</v>
      </c>
      <c r="N650" s="234" t="s">
        <v>988</v>
      </c>
      <c r="O650" s="234">
        <v>0.0</v>
      </c>
      <c r="P650" s="234" t="s">
        <v>1724</v>
      </c>
      <c r="R650" s="234" t="s">
        <v>318</v>
      </c>
    </row>
    <row r="651">
      <c r="A651" s="234">
        <v>3.000201265E9</v>
      </c>
      <c r="B651" s="234" t="s">
        <v>657</v>
      </c>
      <c r="C651" s="234" t="s">
        <v>658</v>
      </c>
      <c r="D651" s="234" t="s">
        <v>1815</v>
      </c>
      <c r="E651" s="234" t="s">
        <v>3942</v>
      </c>
      <c r="F651" s="234">
        <v>102.0</v>
      </c>
      <c r="G651" s="234">
        <v>56.0</v>
      </c>
      <c r="H651" s="234" t="s">
        <v>1823</v>
      </c>
      <c r="I651" s="234">
        <v>1.0</v>
      </c>
      <c r="K651" s="234">
        <v>11.0</v>
      </c>
      <c r="N651" s="234" t="s">
        <v>657</v>
      </c>
      <c r="O651" s="234">
        <v>0.0</v>
      </c>
      <c r="P651" s="234" t="s">
        <v>1724</v>
      </c>
      <c r="R651" s="234" t="s">
        <v>318</v>
      </c>
    </row>
    <row r="652">
      <c r="A652" s="234">
        <v>3.00020127E9</v>
      </c>
      <c r="B652" s="234" t="s">
        <v>659</v>
      </c>
      <c r="C652" s="234" t="s">
        <v>660</v>
      </c>
      <c r="D652" s="234" t="s">
        <v>1815</v>
      </c>
      <c r="E652" s="234" t="s">
        <v>3943</v>
      </c>
      <c r="F652" s="234">
        <v>102.0</v>
      </c>
      <c r="G652" s="234">
        <v>73.0</v>
      </c>
      <c r="H652" s="234" t="s">
        <v>1825</v>
      </c>
      <c r="I652" s="234">
        <v>1.0</v>
      </c>
      <c r="K652" s="234">
        <v>11.0</v>
      </c>
      <c r="N652" s="234" t="s">
        <v>659</v>
      </c>
      <c r="O652" s="234">
        <v>0.0</v>
      </c>
      <c r="P652" s="234" t="s">
        <v>1724</v>
      </c>
      <c r="R652" s="234" t="s">
        <v>318</v>
      </c>
    </row>
    <row r="653">
      <c r="A653" s="234">
        <v>3.000201275E9</v>
      </c>
      <c r="B653" s="234" t="s">
        <v>661</v>
      </c>
      <c r="C653" s="234" t="s">
        <v>662</v>
      </c>
      <c r="D653" s="234" t="s">
        <v>1815</v>
      </c>
      <c r="E653" s="234" t="s">
        <v>3944</v>
      </c>
      <c r="F653" s="234">
        <v>102.0</v>
      </c>
      <c r="G653" s="234">
        <v>55.0</v>
      </c>
      <c r="H653" s="234" t="s">
        <v>3873</v>
      </c>
      <c r="I653" s="234">
        <v>1.0</v>
      </c>
      <c r="K653" s="234">
        <v>11.0</v>
      </c>
      <c r="N653" s="234" t="s">
        <v>661</v>
      </c>
      <c r="O653" s="234">
        <v>0.0</v>
      </c>
      <c r="P653" s="234" t="s">
        <v>1724</v>
      </c>
      <c r="R653" s="234" t="s">
        <v>318</v>
      </c>
    </row>
    <row r="654">
      <c r="A654" s="234">
        <v>3.00020128E9</v>
      </c>
      <c r="B654" s="234" t="s">
        <v>3945</v>
      </c>
      <c r="C654" s="234" t="s">
        <v>3946</v>
      </c>
      <c r="D654" s="234" t="s">
        <v>1815</v>
      </c>
      <c r="E654" s="234" t="s">
        <v>3947</v>
      </c>
      <c r="F654" s="234">
        <v>102.0</v>
      </c>
      <c r="G654" s="234">
        <v>58.0</v>
      </c>
      <c r="H654" s="234" t="s">
        <v>1827</v>
      </c>
      <c r="I654" s="234">
        <v>1.0</v>
      </c>
      <c r="K654" s="234">
        <v>11.0</v>
      </c>
      <c r="N654" s="234" t="s">
        <v>3945</v>
      </c>
      <c r="O654" s="234">
        <v>0.0</v>
      </c>
      <c r="P654" s="234" t="s">
        <v>1724</v>
      </c>
      <c r="R654" s="234" t="s">
        <v>318</v>
      </c>
    </row>
    <row r="655">
      <c r="A655" s="234">
        <v>3.000201285E9</v>
      </c>
      <c r="B655" s="234" t="s">
        <v>990</v>
      </c>
      <c r="C655" s="234" t="s">
        <v>991</v>
      </c>
      <c r="D655" s="234" t="s">
        <v>1815</v>
      </c>
      <c r="E655" s="234" t="s">
        <v>3948</v>
      </c>
      <c r="F655" s="234">
        <v>102.0</v>
      </c>
      <c r="G655" s="234">
        <v>25.0</v>
      </c>
      <c r="H655" s="234" t="s">
        <v>3949</v>
      </c>
      <c r="I655" s="234">
        <v>1.0</v>
      </c>
      <c r="K655" s="234">
        <v>11.0</v>
      </c>
      <c r="N655" s="234" t="s">
        <v>990</v>
      </c>
      <c r="O655" s="234">
        <v>0.0</v>
      </c>
      <c r="P655" s="234" t="s">
        <v>1724</v>
      </c>
      <c r="R655" s="234" t="s">
        <v>318</v>
      </c>
    </row>
    <row r="656">
      <c r="A656" s="234">
        <v>3.00020129E9</v>
      </c>
      <c r="B656" s="234" t="s">
        <v>647</v>
      </c>
      <c r="C656" s="234" t="s">
        <v>648</v>
      </c>
      <c r="D656" s="234" t="s">
        <v>1815</v>
      </c>
      <c r="E656" s="234" t="s">
        <v>3950</v>
      </c>
      <c r="F656" s="234">
        <v>102.0</v>
      </c>
      <c r="G656" s="234">
        <v>14.0</v>
      </c>
      <c r="H656" s="234" t="s">
        <v>3951</v>
      </c>
      <c r="I656" s="234">
        <v>1.0</v>
      </c>
      <c r="K656" s="234">
        <v>11.0</v>
      </c>
      <c r="N656" s="234" t="s">
        <v>647</v>
      </c>
      <c r="O656" s="234">
        <v>0.0</v>
      </c>
      <c r="P656" s="234" t="s">
        <v>1724</v>
      </c>
      <c r="R656" s="234" t="s">
        <v>318</v>
      </c>
    </row>
    <row r="657">
      <c r="A657" s="234">
        <v>3.000201295E9</v>
      </c>
      <c r="B657" s="234" t="s">
        <v>649</v>
      </c>
      <c r="C657" s="234" t="s">
        <v>650</v>
      </c>
      <c r="D657" s="234" t="s">
        <v>1815</v>
      </c>
      <c r="E657" s="234" t="s">
        <v>3952</v>
      </c>
      <c r="F657" s="234">
        <v>102.0</v>
      </c>
      <c r="G657" s="234">
        <v>12.0</v>
      </c>
      <c r="H657" s="234" t="s">
        <v>1829</v>
      </c>
      <c r="I657" s="234">
        <v>1.0</v>
      </c>
      <c r="K657" s="234">
        <v>11.0</v>
      </c>
      <c r="N657" s="234" t="s">
        <v>649</v>
      </c>
      <c r="O657" s="234">
        <v>0.0</v>
      </c>
      <c r="P657" s="234" t="s">
        <v>1724</v>
      </c>
      <c r="R657" s="234" t="s">
        <v>318</v>
      </c>
    </row>
    <row r="658">
      <c r="A658" s="234">
        <v>3.0002013E9</v>
      </c>
      <c r="B658" s="234" t="s">
        <v>651</v>
      </c>
      <c r="C658" s="234" t="s">
        <v>652</v>
      </c>
      <c r="D658" s="234" t="s">
        <v>1815</v>
      </c>
      <c r="E658" s="234" t="s">
        <v>3953</v>
      </c>
      <c r="F658" s="234">
        <v>102.0</v>
      </c>
      <c r="G658" s="234">
        <v>10.0</v>
      </c>
      <c r="H658" s="234" t="s">
        <v>3954</v>
      </c>
      <c r="I658" s="234">
        <v>1.0</v>
      </c>
      <c r="K658" s="234">
        <v>11.0</v>
      </c>
      <c r="N658" s="234" t="s">
        <v>651</v>
      </c>
      <c r="O658" s="234">
        <v>0.0</v>
      </c>
      <c r="P658" s="234" t="s">
        <v>1724</v>
      </c>
      <c r="R658" s="234" t="s">
        <v>318</v>
      </c>
    </row>
    <row r="659">
      <c r="A659" s="234">
        <v>3.00020131E9</v>
      </c>
      <c r="B659" s="234" t="s">
        <v>986</v>
      </c>
      <c r="C659" s="234" t="s">
        <v>987</v>
      </c>
      <c r="D659" s="234" t="s">
        <v>1815</v>
      </c>
      <c r="E659" s="234" t="s">
        <v>3955</v>
      </c>
      <c r="F659" s="234">
        <v>102.0</v>
      </c>
      <c r="G659" s="234">
        <v>1.0</v>
      </c>
      <c r="H659" s="234" t="s">
        <v>3956</v>
      </c>
      <c r="I659" s="234">
        <v>1.0</v>
      </c>
      <c r="K659" s="234">
        <v>11.0</v>
      </c>
      <c r="N659" s="234" t="s">
        <v>986</v>
      </c>
      <c r="O659" s="234">
        <v>0.0</v>
      </c>
      <c r="P659" s="234" t="s">
        <v>1724</v>
      </c>
      <c r="R659" s="234" t="s">
        <v>318</v>
      </c>
    </row>
    <row r="660">
      <c r="A660" s="234">
        <v>3.00020132E9</v>
      </c>
      <c r="B660" s="234" t="s">
        <v>653</v>
      </c>
      <c r="C660" s="234" t="s">
        <v>654</v>
      </c>
      <c r="D660" s="234" t="s">
        <v>1815</v>
      </c>
      <c r="E660" s="234" t="s">
        <v>3957</v>
      </c>
      <c r="F660" s="234">
        <v>102.0</v>
      </c>
      <c r="G660" s="234">
        <v>1.0</v>
      </c>
      <c r="H660" s="234" t="s">
        <v>3958</v>
      </c>
      <c r="I660" s="234">
        <v>1.0</v>
      </c>
      <c r="K660" s="234">
        <v>11.0</v>
      </c>
      <c r="N660" s="234" t="s">
        <v>653</v>
      </c>
      <c r="O660" s="234">
        <v>0.0</v>
      </c>
      <c r="P660" s="234" t="s">
        <v>1724</v>
      </c>
      <c r="R660" s="234" t="s">
        <v>318</v>
      </c>
    </row>
    <row r="661">
      <c r="A661" s="234">
        <v>3.000301255E9</v>
      </c>
      <c r="B661" s="234" t="s">
        <v>1168</v>
      </c>
      <c r="C661" s="234" t="s">
        <v>1169</v>
      </c>
      <c r="D661" s="234" t="s">
        <v>1815</v>
      </c>
      <c r="E661" s="234" t="s">
        <v>3959</v>
      </c>
      <c r="F661" s="234">
        <v>102.0</v>
      </c>
      <c r="G661" s="234">
        <v>3.0</v>
      </c>
      <c r="H661" s="234" t="s">
        <v>1839</v>
      </c>
      <c r="I661" s="234">
        <v>1.0</v>
      </c>
      <c r="K661" s="234">
        <v>11.0</v>
      </c>
      <c r="N661" s="234" t="s">
        <v>1168</v>
      </c>
      <c r="O661" s="234">
        <v>0.0</v>
      </c>
      <c r="P661" s="234" t="s">
        <v>1724</v>
      </c>
      <c r="R661" s="234" t="s">
        <v>318</v>
      </c>
    </row>
    <row r="662">
      <c r="A662" s="234">
        <v>3.00030126E9</v>
      </c>
      <c r="B662" s="234" t="s">
        <v>1472</v>
      </c>
      <c r="C662" s="234" t="s">
        <v>1473</v>
      </c>
      <c r="D662" s="234" t="s">
        <v>1815</v>
      </c>
      <c r="E662" s="234" t="s">
        <v>3960</v>
      </c>
      <c r="F662" s="234">
        <v>102.0</v>
      </c>
      <c r="G662" s="234">
        <v>1.0</v>
      </c>
      <c r="H662" s="234" t="s">
        <v>3961</v>
      </c>
      <c r="I662" s="234">
        <v>1.0</v>
      </c>
      <c r="K662" s="234">
        <v>11.0</v>
      </c>
      <c r="N662" s="234" t="s">
        <v>1472</v>
      </c>
      <c r="O662" s="234">
        <v>0.0</v>
      </c>
      <c r="P662" s="234" t="s">
        <v>1724</v>
      </c>
      <c r="R662" s="234" t="s">
        <v>318</v>
      </c>
    </row>
    <row r="663">
      <c r="A663" s="234">
        <v>3.000301265E9</v>
      </c>
      <c r="B663" s="234" t="s">
        <v>1474</v>
      </c>
      <c r="C663" s="234" t="s">
        <v>1475</v>
      </c>
      <c r="D663" s="234" t="s">
        <v>1815</v>
      </c>
      <c r="E663" s="234" t="s">
        <v>3962</v>
      </c>
      <c r="F663" s="234">
        <v>102.0</v>
      </c>
      <c r="G663" s="234">
        <v>2.0</v>
      </c>
      <c r="H663" s="234" t="s">
        <v>3963</v>
      </c>
      <c r="I663" s="234">
        <v>1.0</v>
      </c>
      <c r="K663" s="234">
        <v>11.0</v>
      </c>
      <c r="N663" s="234" t="s">
        <v>1474</v>
      </c>
      <c r="O663" s="234">
        <v>0.0</v>
      </c>
      <c r="P663" s="234" t="s">
        <v>1724</v>
      </c>
      <c r="R663" s="234" t="s">
        <v>318</v>
      </c>
    </row>
    <row r="664">
      <c r="A664" s="234">
        <v>3.000301275E9</v>
      </c>
      <c r="B664" s="234" t="s">
        <v>1476</v>
      </c>
      <c r="C664" s="234" t="s">
        <v>1477</v>
      </c>
      <c r="D664" s="234" t="s">
        <v>1815</v>
      </c>
      <c r="E664" s="234" t="s">
        <v>3964</v>
      </c>
      <c r="F664" s="234">
        <v>102.0</v>
      </c>
      <c r="G664" s="234">
        <v>1.0</v>
      </c>
      <c r="H664" s="234" t="s">
        <v>3965</v>
      </c>
      <c r="I664" s="234">
        <v>1.0</v>
      </c>
      <c r="K664" s="234">
        <v>11.0</v>
      </c>
      <c r="N664" s="234" t="s">
        <v>1476</v>
      </c>
      <c r="O664" s="234">
        <v>0.0</v>
      </c>
      <c r="P664" s="234" t="s">
        <v>1724</v>
      </c>
      <c r="R664" s="234" t="s">
        <v>318</v>
      </c>
    </row>
    <row r="665">
      <c r="A665" s="234">
        <v>3.00030128E9</v>
      </c>
      <c r="B665" s="234" t="s">
        <v>1170</v>
      </c>
      <c r="C665" s="234" t="s">
        <v>1171</v>
      </c>
      <c r="D665" s="234" t="s">
        <v>1815</v>
      </c>
      <c r="E665" s="234" t="s">
        <v>3966</v>
      </c>
      <c r="F665" s="234">
        <v>102.0</v>
      </c>
      <c r="G665" s="234">
        <v>1.0</v>
      </c>
      <c r="H665" s="234" t="s">
        <v>3967</v>
      </c>
      <c r="I665" s="234">
        <v>1.0</v>
      </c>
      <c r="K665" s="234">
        <v>11.0</v>
      </c>
      <c r="N665" s="234" t="s">
        <v>1170</v>
      </c>
      <c r="O665" s="234">
        <v>0.0</v>
      </c>
      <c r="P665" s="234" t="s">
        <v>1724</v>
      </c>
      <c r="R665" s="234" t="s">
        <v>318</v>
      </c>
    </row>
    <row r="666">
      <c r="A666" s="234">
        <v>3.00040125E9</v>
      </c>
      <c r="B666" s="234" t="s">
        <v>3968</v>
      </c>
      <c r="C666" s="234" t="s">
        <v>3969</v>
      </c>
      <c r="D666" s="234" t="s">
        <v>1815</v>
      </c>
      <c r="E666" s="234" t="s">
        <v>3970</v>
      </c>
      <c r="F666" s="234">
        <v>102.0</v>
      </c>
      <c r="G666" s="234">
        <v>6.0</v>
      </c>
      <c r="H666" s="234" t="s">
        <v>3961</v>
      </c>
      <c r="I666" s="234">
        <v>1.0</v>
      </c>
      <c r="K666" s="234">
        <v>11.0</v>
      </c>
      <c r="N666" s="234" t="s">
        <v>3968</v>
      </c>
      <c r="O666" s="234">
        <v>0.0</v>
      </c>
      <c r="P666" s="234" t="s">
        <v>1724</v>
      </c>
      <c r="R666" s="234" t="s">
        <v>318</v>
      </c>
    </row>
    <row r="667">
      <c r="A667" s="234">
        <v>3.000401255E9</v>
      </c>
      <c r="B667" s="234" t="s">
        <v>625</v>
      </c>
      <c r="C667" s="234" t="s">
        <v>626</v>
      </c>
      <c r="D667" s="234" t="s">
        <v>1815</v>
      </c>
      <c r="E667" s="234" t="s">
        <v>3971</v>
      </c>
      <c r="F667" s="234">
        <v>102.0</v>
      </c>
      <c r="G667" s="234">
        <v>11.0</v>
      </c>
      <c r="H667" s="234" t="s">
        <v>3963</v>
      </c>
      <c r="I667" s="234">
        <v>1.0</v>
      </c>
      <c r="K667" s="234">
        <v>11.0</v>
      </c>
      <c r="N667" s="234" t="s">
        <v>625</v>
      </c>
      <c r="O667" s="234">
        <v>0.0</v>
      </c>
      <c r="P667" s="234" t="s">
        <v>1724</v>
      </c>
      <c r="R667" s="234" t="s">
        <v>318</v>
      </c>
    </row>
    <row r="668">
      <c r="A668" s="234">
        <v>3.00040126E9</v>
      </c>
      <c r="B668" s="234" t="s">
        <v>980</v>
      </c>
      <c r="C668" s="234" t="s">
        <v>981</v>
      </c>
      <c r="D668" s="234" t="s">
        <v>1815</v>
      </c>
      <c r="E668" s="234" t="s">
        <v>3972</v>
      </c>
      <c r="F668" s="234">
        <v>102.0</v>
      </c>
      <c r="G668" s="234">
        <v>5.0</v>
      </c>
      <c r="H668" s="234" t="s">
        <v>3973</v>
      </c>
      <c r="I668" s="234">
        <v>1.0</v>
      </c>
      <c r="K668" s="234">
        <v>11.0</v>
      </c>
      <c r="N668" s="234" t="s">
        <v>980</v>
      </c>
      <c r="O668" s="234">
        <v>0.0</v>
      </c>
      <c r="P668" s="234" t="s">
        <v>1724</v>
      </c>
      <c r="R668" s="234" t="s">
        <v>318</v>
      </c>
    </row>
    <row r="669">
      <c r="A669" s="234">
        <v>3.000401265E9</v>
      </c>
      <c r="B669" s="234" t="s">
        <v>3974</v>
      </c>
      <c r="C669" s="234" t="s">
        <v>3975</v>
      </c>
      <c r="D669" s="234" t="s">
        <v>1815</v>
      </c>
      <c r="E669" s="234" t="s">
        <v>3976</v>
      </c>
      <c r="F669" s="234">
        <v>102.0</v>
      </c>
      <c r="G669" s="234">
        <v>2.0</v>
      </c>
      <c r="H669" s="234" t="s">
        <v>3977</v>
      </c>
      <c r="I669" s="234">
        <v>1.0</v>
      </c>
      <c r="K669" s="234">
        <v>11.0</v>
      </c>
      <c r="N669" s="234" t="s">
        <v>3974</v>
      </c>
      <c r="O669" s="234">
        <v>0.0</v>
      </c>
      <c r="P669" s="234" t="s">
        <v>1724</v>
      </c>
      <c r="R669" s="234" t="s">
        <v>318</v>
      </c>
    </row>
    <row r="670">
      <c r="A670" s="234">
        <v>3.00040127E9</v>
      </c>
      <c r="B670" s="234" t="s">
        <v>627</v>
      </c>
      <c r="C670" s="234" t="s">
        <v>628</v>
      </c>
      <c r="D670" s="234" t="s">
        <v>1815</v>
      </c>
      <c r="E670" s="234" t="s">
        <v>3978</v>
      </c>
      <c r="F670" s="234">
        <v>102.0</v>
      </c>
      <c r="G670" s="234">
        <v>11.0</v>
      </c>
      <c r="H670" s="234" t="s">
        <v>3979</v>
      </c>
      <c r="I670" s="234">
        <v>1.0</v>
      </c>
      <c r="K670" s="234">
        <v>11.0</v>
      </c>
      <c r="N670" s="234" t="s">
        <v>627</v>
      </c>
      <c r="O670" s="234">
        <v>0.0</v>
      </c>
      <c r="P670" s="234" t="s">
        <v>1724</v>
      </c>
      <c r="R670" s="234" t="s">
        <v>318</v>
      </c>
    </row>
    <row r="671">
      <c r="A671" s="234">
        <v>3.000401275E9</v>
      </c>
      <c r="B671" s="234" t="s">
        <v>629</v>
      </c>
      <c r="C671" s="234" t="s">
        <v>630</v>
      </c>
      <c r="D671" s="234" t="s">
        <v>1815</v>
      </c>
      <c r="E671" s="234" t="s">
        <v>3980</v>
      </c>
      <c r="F671" s="234">
        <v>102.0</v>
      </c>
      <c r="G671" s="234">
        <v>4.0</v>
      </c>
      <c r="H671" s="234" t="s">
        <v>3967</v>
      </c>
      <c r="I671" s="234">
        <v>1.0</v>
      </c>
      <c r="K671" s="234">
        <v>11.0</v>
      </c>
      <c r="N671" s="234" t="s">
        <v>629</v>
      </c>
      <c r="O671" s="234">
        <v>0.0</v>
      </c>
      <c r="P671" s="234" t="s">
        <v>1724</v>
      </c>
      <c r="R671" s="234" t="s">
        <v>318</v>
      </c>
    </row>
    <row r="672">
      <c r="A672" s="234">
        <v>3.00040128E9</v>
      </c>
      <c r="B672" s="234" t="s">
        <v>3981</v>
      </c>
      <c r="C672" s="234" t="s">
        <v>3982</v>
      </c>
      <c r="D672" s="234" t="s">
        <v>1815</v>
      </c>
      <c r="E672" s="234" t="s">
        <v>3983</v>
      </c>
      <c r="F672" s="234">
        <v>102.0</v>
      </c>
      <c r="G672" s="234">
        <v>14.0</v>
      </c>
      <c r="H672" s="234" t="s">
        <v>1866</v>
      </c>
      <c r="I672" s="234">
        <v>1.0</v>
      </c>
      <c r="K672" s="234">
        <v>11.0</v>
      </c>
      <c r="N672" s="234" t="s">
        <v>3981</v>
      </c>
      <c r="O672" s="234">
        <v>0.0</v>
      </c>
      <c r="P672" s="234" t="s">
        <v>1724</v>
      </c>
      <c r="R672" s="234" t="s">
        <v>318</v>
      </c>
    </row>
    <row r="673">
      <c r="A673" s="234">
        <v>3.000401285E9</v>
      </c>
      <c r="B673" s="234" t="s">
        <v>631</v>
      </c>
      <c r="C673" s="234" t="s">
        <v>632</v>
      </c>
      <c r="D673" s="234" t="s">
        <v>1815</v>
      </c>
      <c r="E673" s="234" t="s">
        <v>3984</v>
      </c>
      <c r="F673" s="234">
        <v>102.0</v>
      </c>
      <c r="G673" s="234">
        <v>14.0</v>
      </c>
      <c r="H673" s="234" t="s">
        <v>3985</v>
      </c>
      <c r="I673" s="234">
        <v>1.0</v>
      </c>
      <c r="K673" s="234">
        <v>11.0</v>
      </c>
      <c r="N673" s="234" t="s">
        <v>631</v>
      </c>
      <c r="O673" s="234">
        <v>0.0</v>
      </c>
      <c r="P673" s="234" t="s">
        <v>1724</v>
      </c>
      <c r="R673" s="234" t="s">
        <v>318</v>
      </c>
    </row>
    <row r="674">
      <c r="A674" s="234">
        <v>3.100101255E9</v>
      </c>
      <c r="B674" s="234" t="s">
        <v>3986</v>
      </c>
      <c r="C674" s="234" t="s">
        <v>3987</v>
      </c>
      <c r="D674" s="234" t="s">
        <v>1879</v>
      </c>
      <c r="E674" s="234" t="s">
        <v>3988</v>
      </c>
      <c r="F674" s="234">
        <v>106.0</v>
      </c>
      <c r="G674" s="234">
        <v>2.0</v>
      </c>
      <c r="H674" s="234" t="s">
        <v>1894</v>
      </c>
      <c r="I674" s="234">
        <v>1.0</v>
      </c>
      <c r="K674" s="234">
        <v>11.0</v>
      </c>
      <c r="N674" s="234" t="s">
        <v>3986</v>
      </c>
      <c r="O674" s="234">
        <v>0.0</v>
      </c>
      <c r="P674" s="234" t="s">
        <v>1724</v>
      </c>
      <c r="R674" s="234" t="s">
        <v>318</v>
      </c>
    </row>
    <row r="675">
      <c r="A675" s="234">
        <v>3.10010126E9</v>
      </c>
      <c r="B675" s="234" t="s">
        <v>688</v>
      </c>
      <c r="C675" s="234" t="s">
        <v>689</v>
      </c>
      <c r="D675" s="234" t="s">
        <v>1879</v>
      </c>
      <c r="E675" s="234" t="s">
        <v>3989</v>
      </c>
      <c r="F675" s="234">
        <v>106.0</v>
      </c>
      <c r="G675" s="234">
        <v>13.0</v>
      </c>
      <c r="H675" s="234" t="s">
        <v>3990</v>
      </c>
      <c r="I675" s="234">
        <v>1.0</v>
      </c>
      <c r="K675" s="234">
        <v>11.0</v>
      </c>
      <c r="N675" s="234" t="s">
        <v>688</v>
      </c>
      <c r="O675" s="234">
        <v>0.0</v>
      </c>
      <c r="P675" s="234" t="s">
        <v>1724</v>
      </c>
      <c r="R675" s="234" t="s">
        <v>318</v>
      </c>
    </row>
    <row r="676">
      <c r="A676" s="234">
        <v>3.100101265E9</v>
      </c>
      <c r="B676" s="234" t="s">
        <v>1000</v>
      </c>
      <c r="C676" s="234" t="s">
        <v>1001</v>
      </c>
      <c r="D676" s="234" t="s">
        <v>1879</v>
      </c>
      <c r="E676" s="234" t="s">
        <v>3991</v>
      </c>
      <c r="F676" s="234">
        <v>106.0</v>
      </c>
      <c r="G676" s="234">
        <v>6.0</v>
      </c>
      <c r="H676" s="234" t="s">
        <v>3992</v>
      </c>
      <c r="I676" s="234">
        <v>1.0</v>
      </c>
      <c r="K676" s="234">
        <v>11.0</v>
      </c>
      <c r="N676" s="234" t="s">
        <v>1000</v>
      </c>
      <c r="O676" s="234">
        <v>0.0</v>
      </c>
      <c r="P676" s="234" t="s">
        <v>1724</v>
      </c>
      <c r="R676" s="234" t="s">
        <v>318</v>
      </c>
    </row>
    <row r="677">
      <c r="A677" s="234">
        <v>3.10010127E9</v>
      </c>
      <c r="B677" s="234" t="s">
        <v>3993</v>
      </c>
      <c r="C677" s="234" t="s">
        <v>3994</v>
      </c>
      <c r="D677" s="234" t="s">
        <v>1879</v>
      </c>
      <c r="E677" s="234" t="s">
        <v>3995</v>
      </c>
      <c r="F677" s="234">
        <v>106.0</v>
      </c>
      <c r="G677" s="234">
        <v>72.0</v>
      </c>
      <c r="H677" s="234" t="s">
        <v>3996</v>
      </c>
      <c r="I677" s="234">
        <v>1.0</v>
      </c>
      <c r="K677" s="234">
        <v>11.0</v>
      </c>
      <c r="N677" s="234" t="s">
        <v>3993</v>
      </c>
      <c r="O677" s="234">
        <v>0.0</v>
      </c>
      <c r="P677" s="234" t="s">
        <v>1724</v>
      </c>
      <c r="R677" s="234" t="s">
        <v>318</v>
      </c>
    </row>
    <row r="678">
      <c r="A678" s="234">
        <v>3.100101275E9</v>
      </c>
      <c r="B678" s="234" t="s">
        <v>690</v>
      </c>
      <c r="C678" s="234" t="s">
        <v>691</v>
      </c>
      <c r="D678" s="234" t="s">
        <v>1879</v>
      </c>
      <c r="E678" s="234" t="s">
        <v>3997</v>
      </c>
      <c r="F678" s="234">
        <v>106.0</v>
      </c>
      <c r="G678" s="234">
        <v>32.0</v>
      </c>
      <c r="H678" s="234" t="s">
        <v>3998</v>
      </c>
      <c r="I678" s="234">
        <v>1.0</v>
      </c>
      <c r="K678" s="234">
        <v>11.0</v>
      </c>
      <c r="N678" s="234" t="s">
        <v>690</v>
      </c>
      <c r="O678" s="234">
        <v>0.0</v>
      </c>
      <c r="P678" s="234" t="s">
        <v>1724</v>
      </c>
      <c r="R678" s="234" t="s">
        <v>318</v>
      </c>
    </row>
    <row r="679">
      <c r="A679" s="234">
        <v>3.10010128E9</v>
      </c>
      <c r="B679" s="234" t="s">
        <v>692</v>
      </c>
      <c r="C679" s="234" t="s">
        <v>693</v>
      </c>
      <c r="D679" s="234" t="s">
        <v>1879</v>
      </c>
      <c r="E679" s="234" t="s">
        <v>3999</v>
      </c>
      <c r="F679" s="234">
        <v>106.0</v>
      </c>
      <c r="G679" s="234">
        <v>41.0</v>
      </c>
      <c r="H679" s="234" t="s">
        <v>4000</v>
      </c>
      <c r="I679" s="234">
        <v>1.0</v>
      </c>
      <c r="K679" s="234">
        <v>11.0</v>
      </c>
      <c r="N679" s="234" t="s">
        <v>692</v>
      </c>
      <c r="O679" s="234">
        <v>0.0</v>
      </c>
      <c r="P679" s="234" t="s">
        <v>1724</v>
      </c>
      <c r="R679" s="234" t="s">
        <v>318</v>
      </c>
    </row>
    <row r="680">
      <c r="A680" s="234">
        <v>3.100101285E9</v>
      </c>
      <c r="B680" s="234" t="s">
        <v>694</v>
      </c>
      <c r="C680" s="234" t="s">
        <v>695</v>
      </c>
      <c r="D680" s="234" t="s">
        <v>1879</v>
      </c>
      <c r="E680" s="234" t="s">
        <v>4001</v>
      </c>
      <c r="F680" s="234">
        <v>106.0</v>
      </c>
      <c r="G680" s="234">
        <v>12.0</v>
      </c>
      <c r="H680" s="234" t="s">
        <v>4002</v>
      </c>
      <c r="I680" s="234">
        <v>1.0</v>
      </c>
      <c r="K680" s="234">
        <v>11.0</v>
      </c>
      <c r="N680" s="234" t="s">
        <v>694</v>
      </c>
      <c r="O680" s="234">
        <v>0.0</v>
      </c>
      <c r="P680" s="234" t="s">
        <v>1724</v>
      </c>
      <c r="R680" s="234" t="s">
        <v>318</v>
      </c>
    </row>
    <row r="681">
      <c r="A681" s="234">
        <v>3.10010129E9</v>
      </c>
      <c r="B681" s="234" t="s">
        <v>678</v>
      </c>
      <c r="C681" s="234" t="s">
        <v>679</v>
      </c>
      <c r="D681" s="234" t="s">
        <v>1879</v>
      </c>
      <c r="E681" s="234" t="s">
        <v>4003</v>
      </c>
      <c r="F681" s="234">
        <v>106.0</v>
      </c>
      <c r="G681" s="234">
        <v>16.0</v>
      </c>
      <c r="H681" s="234" t="s">
        <v>1896</v>
      </c>
      <c r="I681" s="234">
        <v>1.0</v>
      </c>
      <c r="K681" s="234">
        <v>11.0</v>
      </c>
      <c r="N681" s="234" t="s">
        <v>678</v>
      </c>
      <c r="O681" s="234">
        <v>0.0</v>
      </c>
      <c r="P681" s="234" t="s">
        <v>1724</v>
      </c>
      <c r="R681" s="234" t="s">
        <v>318</v>
      </c>
    </row>
    <row r="682">
      <c r="A682" s="234">
        <v>3.10020126E9</v>
      </c>
      <c r="B682" s="234" t="s">
        <v>702</v>
      </c>
      <c r="C682" s="234" t="s">
        <v>703</v>
      </c>
      <c r="D682" s="234" t="s">
        <v>1879</v>
      </c>
      <c r="E682" s="234" t="s">
        <v>4004</v>
      </c>
      <c r="F682" s="234">
        <v>106.0</v>
      </c>
      <c r="G682" s="234">
        <v>10.0</v>
      </c>
      <c r="H682" s="234" t="s">
        <v>3990</v>
      </c>
      <c r="I682" s="234">
        <v>1.0</v>
      </c>
      <c r="K682" s="234">
        <v>11.0</v>
      </c>
      <c r="N682" s="234" t="s">
        <v>702</v>
      </c>
      <c r="O682" s="234">
        <v>0.0</v>
      </c>
      <c r="P682" s="234" t="s">
        <v>1724</v>
      </c>
      <c r="R682" s="234" t="s">
        <v>318</v>
      </c>
    </row>
    <row r="683">
      <c r="A683" s="234">
        <v>3.100201265E9</v>
      </c>
      <c r="B683" s="234" t="s">
        <v>704</v>
      </c>
      <c r="C683" s="234" t="s">
        <v>705</v>
      </c>
      <c r="D683" s="234" t="s">
        <v>1879</v>
      </c>
      <c r="E683" s="234" t="s">
        <v>4005</v>
      </c>
      <c r="F683" s="234">
        <v>106.0</v>
      </c>
      <c r="G683" s="234">
        <v>24.0</v>
      </c>
      <c r="H683" s="234" t="s">
        <v>3992</v>
      </c>
      <c r="I683" s="234">
        <v>1.0</v>
      </c>
      <c r="K683" s="234">
        <v>11.0</v>
      </c>
      <c r="N683" s="234" t="s">
        <v>704</v>
      </c>
      <c r="O683" s="234">
        <v>0.0</v>
      </c>
      <c r="P683" s="234" t="s">
        <v>1724</v>
      </c>
      <c r="R683" s="234" t="s">
        <v>318</v>
      </c>
    </row>
    <row r="684">
      <c r="A684" s="234">
        <v>3.10020127E9</v>
      </c>
      <c r="B684" s="234" t="s">
        <v>1006</v>
      </c>
      <c r="C684" s="234" t="s">
        <v>1007</v>
      </c>
      <c r="D684" s="234" t="s">
        <v>1879</v>
      </c>
      <c r="E684" s="234" t="s">
        <v>4006</v>
      </c>
      <c r="F684" s="234">
        <v>106.0</v>
      </c>
      <c r="G684" s="234">
        <v>29.0</v>
      </c>
      <c r="H684" s="234" t="s">
        <v>3996</v>
      </c>
      <c r="I684" s="234">
        <v>1.0</v>
      </c>
      <c r="K684" s="234">
        <v>11.0</v>
      </c>
      <c r="N684" s="234" t="s">
        <v>1006</v>
      </c>
      <c r="O684" s="234">
        <v>0.0</v>
      </c>
      <c r="P684" s="234" t="s">
        <v>1724</v>
      </c>
      <c r="R684" s="234" t="s">
        <v>318</v>
      </c>
    </row>
    <row r="685">
      <c r="A685" s="234">
        <v>3.100201275E9</v>
      </c>
      <c r="B685" s="234" t="s">
        <v>1174</v>
      </c>
      <c r="C685" s="234" t="s">
        <v>1175</v>
      </c>
      <c r="D685" s="234" t="s">
        <v>1879</v>
      </c>
      <c r="E685" s="234" t="s">
        <v>4007</v>
      </c>
      <c r="F685" s="234">
        <v>106.0</v>
      </c>
      <c r="G685" s="234">
        <v>23.0</v>
      </c>
      <c r="H685" s="234" t="s">
        <v>4008</v>
      </c>
      <c r="I685" s="234">
        <v>1.0</v>
      </c>
      <c r="K685" s="234">
        <v>11.0</v>
      </c>
      <c r="N685" s="234" t="s">
        <v>1174</v>
      </c>
      <c r="O685" s="234">
        <v>0.0</v>
      </c>
      <c r="P685" s="234" t="s">
        <v>1724</v>
      </c>
      <c r="R685" s="234" t="s">
        <v>318</v>
      </c>
    </row>
    <row r="686">
      <c r="A686" s="234">
        <v>3.10020128E9</v>
      </c>
      <c r="B686" s="234" t="s">
        <v>1008</v>
      </c>
      <c r="C686" s="234" t="s">
        <v>1009</v>
      </c>
      <c r="D686" s="234" t="s">
        <v>1879</v>
      </c>
      <c r="E686" s="234" t="s">
        <v>4009</v>
      </c>
      <c r="F686" s="234">
        <v>106.0</v>
      </c>
      <c r="G686" s="234">
        <v>38.0</v>
      </c>
      <c r="H686" s="234" t="s">
        <v>4000</v>
      </c>
      <c r="I686" s="234">
        <v>1.0</v>
      </c>
      <c r="K686" s="234">
        <v>11.0</v>
      </c>
      <c r="N686" s="234" t="s">
        <v>1008</v>
      </c>
      <c r="O686" s="234">
        <v>0.0</v>
      </c>
      <c r="P686" s="234" t="s">
        <v>1724</v>
      </c>
      <c r="R686" s="234" t="s">
        <v>318</v>
      </c>
    </row>
    <row r="687">
      <c r="A687" s="234">
        <v>3.100201285E9</v>
      </c>
      <c r="B687" s="234" t="s">
        <v>706</v>
      </c>
      <c r="C687" s="234" t="s">
        <v>707</v>
      </c>
      <c r="D687" s="234" t="s">
        <v>1879</v>
      </c>
      <c r="E687" s="234" t="s">
        <v>4010</v>
      </c>
      <c r="F687" s="234">
        <v>106.0</v>
      </c>
      <c r="G687" s="234">
        <v>22.0</v>
      </c>
      <c r="H687" s="234" t="s">
        <v>4011</v>
      </c>
      <c r="I687" s="234">
        <v>1.0</v>
      </c>
      <c r="K687" s="234">
        <v>11.0</v>
      </c>
      <c r="N687" s="234" t="s">
        <v>706</v>
      </c>
      <c r="O687" s="234">
        <v>0.0</v>
      </c>
      <c r="P687" s="234" t="s">
        <v>1724</v>
      </c>
      <c r="R687" s="234" t="s">
        <v>318</v>
      </c>
    </row>
    <row r="688">
      <c r="A688" s="234">
        <v>3.10020129E9</v>
      </c>
      <c r="B688" s="234" t="s">
        <v>696</v>
      </c>
      <c r="C688" s="234" t="s">
        <v>697</v>
      </c>
      <c r="D688" s="234" t="s">
        <v>1879</v>
      </c>
      <c r="E688" s="234" t="s">
        <v>4012</v>
      </c>
      <c r="F688" s="234">
        <v>106.0</v>
      </c>
      <c r="G688" s="234">
        <v>8.0</v>
      </c>
      <c r="H688" s="234" t="s">
        <v>4013</v>
      </c>
      <c r="I688" s="234">
        <v>1.0</v>
      </c>
      <c r="K688" s="234">
        <v>11.0</v>
      </c>
      <c r="N688" s="234" t="s">
        <v>696</v>
      </c>
      <c r="O688" s="234">
        <v>0.0</v>
      </c>
      <c r="P688" s="234" t="s">
        <v>1724</v>
      </c>
      <c r="R688" s="234" t="s">
        <v>318</v>
      </c>
    </row>
    <row r="689">
      <c r="A689" s="234">
        <v>3.100401255E9</v>
      </c>
      <c r="B689" s="234" t="s">
        <v>998</v>
      </c>
      <c r="C689" s="234" t="s">
        <v>999</v>
      </c>
      <c r="D689" s="234" t="s">
        <v>1879</v>
      </c>
      <c r="E689" s="234" t="s">
        <v>4014</v>
      </c>
      <c r="F689" s="234">
        <v>106.0</v>
      </c>
      <c r="G689" s="234">
        <v>2.0</v>
      </c>
      <c r="H689" s="234" t="s">
        <v>4015</v>
      </c>
      <c r="I689" s="234">
        <v>1.0</v>
      </c>
      <c r="K689" s="234">
        <v>11.0</v>
      </c>
      <c r="N689" s="234" t="s">
        <v>998</v>
      </c>
      <c r="O689" s="234">
        <v>0.0</v>
      </c>
      <c r="P689" s="234" t="s">
        <v>1724</v>
      </c>
      <c r="R689" s="234" t="s">
        <v>318</v>
      </c>
    </row>
    <row r="690">
      <c r="A690" s="234">
        <v>3.10040126E9</v>
      </c>
      <c r="B690" s="234" t="s">
        <v>666</v>
      </c>
      <c r="C690" s="234" t="s">
        <v>667</v>
      </c>
      <c r="D690" s="234" t="s">
        <v>1879</v>
      </c>
      <c r="E690" s="234" t="s">
        <v>4016</v>
      </c>
      <c r="F690" s="234">
        <v>106.0</v>
      </c>
      <c r="G690" s="234">
        <v>6.0</v>
      </c>
      <c r="H690" s="234" t="s">
        <v>4017</v>
      </c>
      <c r="I690" s="234">
        <v>1.0</v>
      </c>
      <c r="K690" s="234">
        <v>11.0</v>
      </c>
      <c r="N690" s="234" t="s">
        <v>666</v>
      </c>
      <c r="O690" s="234">
        <v>0.0</v>
      </c>
      <c r="P690" s="234" t="s">
        <v>1724</v>
      </c>
      <c r="R690" s="234" t="s">
        <v>318</v>
      </c>
    </row>
    <row r="691">
      <c r="A691" s="234">
        <v>3.100401265E9</v>
      </c>
      <c r="B691" s="234" t="s">
        <v>668</v>
      </c>
      <c r="C691" s="234" t="s">
        <v>669</v>
      </c>
      <c r="D691" s="234" t="s">
        <v>1879</v>
      </c>
      <c r="E691" s="234" t="s">
        <v>4018</v>
      </c>
      <c r="F691" s="234">
        <v>106.0</v>
      </c>
      <c r="G691" s="234">
        <v>6.0</v>
      </c>
      <c r="H691" s="234" t="s">
        <v>4019</v>
      </c>
      <c r="I691" s="234">
        <v>1.0</v>
      </c>
      <c r="K691" s="234">
        <v>11.0</v>
      </c>
      <c r="N691" s="234" t="s">
        <v>668</v>
      </c>
      <c r="O691" s="234">
        <v>0.0</v>
      </c>
      <c r="P691" s="234" t="s">
        <v>1724</v>
      </c>
      <c r="R691" s="234" t="s">
        <v>318</v>
      </c>
    </row>
    <row r="692">
      <c r="A692" s="234">
        <v>3.10040127E9</v>
      </c>
      <c r="B692" s="234" t="s">
        <v>670</v>
      </c>
      <c r="C692" s="234" t="s">
        <v>671</v>
      </c>
      <c r="D692" s="234" t="s">
        <v>1879</v>
      </c>
      <c r="E692" s="234" t="s">
        <v>4020</v>
      </c>
      <c r="F692" s="234">
        <v>106.0</v>
      </c>
      <c r="G692" s="234">
        <v>8.0</v>
      </c>
      <c r="H692" s="234" t="s">
        <v>4021</v>
      </c>
      <c r="I692" s="234">
        <v>1.0</v>
      </c>
      <c r="K692" s="234">
        <v>11.0</v>
      </c>
      <c r="N692" s="234" t="s">
        <v>670</v>
      </c>
      <c r="O692" s="234">
        <v>0.0</v>
      </c>
      <c r="P692" s="234" t="s">
        <v>1724</v>
      </c>
      <c r="R692" s="234" t="s">
        <v>318</v>
      </c>
    </row>
    <row r="693">
      <c r="A693" s="234">
        <v>3.100401275E9</v>
      </c>
      <c r="B693" s="234" t="s">
        <v>672</v>
      </c>
      <c r="C693" s="234" t="s">
        <v>673</v>
      </c>
      <c r="D693" s="234" t="s">
        <v>1879</v>
      </c>
      <c r="E693" s="234" t="s">
        <v>4022</v>
      </c>
      <c r="F693" s="234">
        <v>106.0</v>
      </c>
      <c r="G693" s="234">
        <v>31.0</v>
      </c>
      <c r="H693" s="234" t="s">
        <v>4023</v>
      </c>
      <c r="I693" s="234">
        <v>1.0</v>
      </c>
      <c r="K693" s="234">
        <v>11.0</v>
      </c>
      <c r="N693" s="234" t="s">
        <v>672</v>
      </c>
      <c r="O693" s="234">
        <v>0.0</v>
      </c>
      <c r="P693" s="234" t="s">
        <v>1724</v>
      </c>
      <c r="R693" s="234" t="s">
        <v>318</v>
      </c>
    </row>
    <row r="694">
      <c r="A694" s="234">
        <v>3.10040128E9</v>
      </c>
      <c r="B694" s="234" t="s">
        <v>674</v>
      </c>
      <c r="C694" s="234" t="s">
        <v>675</v>
      </c>
      <c r="D694" s="234" t="s">
        <v>1879</v>
      </c>
      <c r="E694" s="234" t="s">
        <v>4024</v>
      </c>
      <c r="F694" s="234">
        <v>106.0</v>
      </c>
      <c r="G694" s="234">
        <v>14.0</v>
      </c>
      <c r="H694" s="234" t="s">
        <v>4025</v>
      </c>
      <c r="I694" s="234">
        <v>1.0</v>
      </c>
      <c r="K694" s="234">
        <v>11.0</v>
      </c>
      <c r="N694" s="234" t="s">
        <v>674</v>
      </c>
      <c r="O694" s="234">
        <v>0.0</v>
      </c>
      <c r="P694" s="234" t="s">
        <v>1724</v>
      </c>
      <c r="R694" s="234" t="s">
        <v>318</v>
      </c>
    </row>
    <row r="695">
      <c r="A695" s="234">
        <v>3.100401295E9</v>
      </c>
      <c r="B695" s="234" t="s">
        <v>994</v>
      </c>
      <c r="C695" s="234" t="s">
        <v>995</v>
      </c>
      <c r="D695" s="234" t="s">
        <v>1879</v>
      </c>
      <c r="E695" s="234" t="s">
        <v>4026</v>
      </c>
      <c r="F695" s="234">
        <v>106.0</v>
      </c>
      <c r="G695" s="234">
        <v>1.0</v>
      </c>
      <c r="H695" s="234" t="s">
        <v>4027</v>
      </c>
      <c r="I695" s="234">
        <v>1.0</v>
      </c>
      <c r="K695" s="234">
        <v>11.0</v>
      </c>
      <c r="N695" s="234" t="s">
        <v>994</v>
      </c>
      <c r="O695" s="234">
        <v>0.0</v>
      </c>
      <c r="P695" s="234" t="s">
        <v>1724</v>
      </c>
      <c r="R695" s="234" t="s">
        <v>318</v>
      </c>
    </row>
    <row r="696">
      <c r="A696" s="234">
        <v>3.6000101255E10</v>
      </c>
      <c r="B696" s="234" t="s">
        <v>468</v>
      </c>
      <c r="C696" s="234" t="s">
        <v>469</v>
      </c>
      <c r="D696" s="234" t="s">
        <v>1926</v>
      </c>
      <c r="E696" s="234" t="s">
        <v>4028</v>
      </c>
      <c r="F696" s="234">
        <v>140.0</v>
      </c>
      <c r="G696" s="234">
        <v>1.0</v>
      </c>
      <c r="H696" s="234" t="s">
        <v>1956</v>
      </c>
      <c r="I696" s="234">
        <v>1.0</v>
      </c>
      <c r="K696" s="234">
        <v>11.0</v>
      </c>
      <c r="N696" s="234" t="s">
        <v>468</v>
      </c>
      <c r="O696" s="234">
        <v>0.0</v>
      </c>
      <c r="P696" s="234" t="s">
        <v>1724</v>
      </c>
      <c r="R696" s="234" t="s">
        <v>318</v>
      </c>
    </row>
    <row r="697">
      <c r="A697" s="234">
        <v>3.600010126E10</v>
      </c>
      <c r="B697" s="234" t="s">
        <v>4029</v>
      </c>
      <c r="C697" s="234" t="s">
        <v>4030</v>
      </c>
      <c r="D697" s="234" t="s">
        <v>1926</v>
      </c>
      <c r="E697" s="234" t="s">
        <v>4031</v>
      </c>
      <c r="F697" s="234">
        <v>140.0</v>
      </c>
      <c r="G697" s="234">
        <v>1.0</v>
      </c>
      <c r="H697" s="234" t="s">
        <v>1946</v>
      </c>
      <c r="I697" s="234">
        <v>1.0</v>
      </c>
      <c r="K697" s="234">
        <v>11.0</v>
      </c>
      <c r="N697" s="234" t="s">
        <v>4029</v>
      </c>
      <c r="O697" s="234">
        <v>0.0</v>
      </c>
      <c r="P697" s="234" t="s">
        <v>1724</v>
      </c>
      <c r="R697" s="234" t="s">
        <v>318</v>
      </c>
    </row>
    <row r="698">
      <c r="A698" s="234">
        <v>3.6000101265E10</v>
      </c>
      <c r="B698" s="234" t="s">
        <v>470</v>
      </c>
      <c r="C698" s="234" t="s">
        <v>471</v>
      </c>
      <c r="D698" s="234" t="s">
        <v>1926</v>
      </c>
      <c r="E698" s="234" t="s">
        <v>4032</v>
      </c>
      <c r="F698" s="234">
        <v>140.0</v>
      </c>
      <c r="G698" s="234">
        <v>11.0</v>
      </c>
      <c r="H698" s="234" t="s">
        <v>4033</v>
      </c>
      <c r="I698" s="234">
        <v>1.0</v>
      </c>
      <c r="K698" s="234">
        <v>11.0</v>
      </c>
      <c r="N698" s="234" t="s">
        <v>470</v>
      </c>
      <c r="O698" s="234">
        <v>0.0</v>
      </c>
      <c r="P698" s="234" t="s">
        <v>1724</v>
      </c>
      <c r="R698" s="234" t="s">
        <v>318</v>
      </c>
    </row>
    <row r="699">
      <c r="A699" s="234">
        <v>3.600010127E10</v>
      </c>
      <c r="B699" s="234" t="s">
        <v>472</v>
      </c>
      <c r="C699" s="234" t="s">
        <v>473</v>
      </c>
      <c r="D699" s="234" t="s">
        <v>1926</v>
      </c>
      <c r="E699" s="234" t="s">
        <v>4034</v>
      </c>
      <c r="F699" s="234">
        <v>140.0</v>
      </c>
      <c r="G699" s="234">
        <v>12.0</v>
      </c>
      <c r="H699" s="234" t="s">
        <v>1936</v>
      </c>
      <c r="I699" s="234">
        <v>1.0</v>
      </c>
      <c r="K699" s="234">
        <v>11.0</v>
      </c>
      <c r="N699" s="234" t="s">
        <v>472</v>
      </c>
      <c r="O699" s="234">
        <v>0.0</v>
      </c>
      <c r="P699" s="234" t="s">
        <v>1724</v>
      </c>
      <c r="R699" s="234" t="s">
        <v>318</v>
      </c>
    </row>
    <row r="700">
      <c r="A700" s="234">
        <v>3.6000101275E10</v>
      </c>
      <c r="B700" s="234" t="s">
        <v>474</v>
      </c>
      <c r="C700" s="234" t="s">
        <v>475</v>
      </c>
      <c r="D700" s="234" t="s">
        <v>1926</v>
      </c>
      <c r="E700" s="234" t="s">
        <v>4035</v>
      </c>
      <c r="F700" s="234">
        <v>140.0</v>
      </c>
      <c r="G700" s="234">
        <v>8.0</v>
      </c>
      <c r="H700" s="234" t="s">
        <v>4036</v>
      </c>
      <c r="I700" s="234">
        <v>1.0</v>
      </c>
      <c r="K700" s="234">
        <v>11.0</v>
      </c>
      <c r="N700" s="234" t="s">
        <v>474</v>
      </c>
      <c r="O700" s="234">
        <v>0.0</v>
      </c>
      <c r="P700" s="234" t="s">
        <v>1724</v>
      </c>
      <c r="R700" s="234" t="s">
        <v>318</v>
      </c>
    </row>
    <row r="701">
      <c r="A701" s="234">
        <v>3.600010128E10</v>
      </c>
      <c r="B701" s="234" t="s">
        <v>1447</v>
      </c>
      <c r="C701" s="234" t="s">
        <v>1448</v>
      </c>
      <c r="D701" s="234" t="s">
        <v>1926</v>
      </c>
      <c r="E701" s="234" t="s">
        <v>4037</v>
      </c>
      <c r="F701" s="234">
        <v>140.0</v>
      </c>
      <c r="G701" s="234">
        <v>3.0</v>
      </c>
      <c r="H701" s="234" t="s">
        <v>1936</v>
      </c>
      <c r="I701" s="234">
        <v>1.0</v>
      </c>
      <c r="K701" s="234">
        <v>11.0</v>
      </c>
      <c r="N701" s="234" t="s">
        <v>1447</v>
      </c>
      <c r="O701" s="234">
        <v>0.0</v>
      </c>
      <c r="P701" s="234" t="s">
        <v>1724</v>
      </c>
      <c r="R701" s="234" t="s">
        <v>318</v>
      </c>
    </row>
    <row r="702">
      <c r="A702" s="234">
        <v>3.600010129E10</v>
      </c>
      <c r="B702" s="234" t="s">
        <v>931</v>
      </c>
      <c r="C702" s="234" t="s">
        <v>932</v>
      </c>
      <c r="D702" s="234" t="s">
        <v>1926</v>
      </c>
      <c r="E702" s="234" t="s">
        <v>4038</v>
      </c>
      <c r="F702" s="234">
        <v>140.0</v>
      </c>
      <c r="G702" s="234">
        <v>2.0</v>
      </c>
      <c r="H702" s="234" t="s">
        <v>1946</v>
      </c>
      <c r="I702" s="234">
        <v>1.0</v>
      </c>
      <c r="K702" s="234">
        <v>11.0</v>
      </c>
      <c r="N702" s="234" t="s">
        <v>931</v>
      </c>
      <c r="O702" s="234">
        <v>0.0</v>
      </c>
      <c r="P702" s="234" t="s">
        <v>1724</v>
      </c>
      <c r="R702" s="234" t="s">
        <v>318</v>
      </c>
    </row>
    <row r="703">
      <c r="A703" s="234">
        <v>3.60001013E10</v>
      </c>
      <c r="B703" s="234" t="s">
        <v>464</v>
      </c>
      <c r="C703" s="234" t="s">
        <v>465</v>
      </c>
      <c r="D703" s="234" t="s">
        <v>1926</v>
      </c>
      <c r="E703" s="234" t="s">
        <v>4039</v>
      </c>
      <c r="F703" s="234">
        <v>140.0</v>
      </c>
      <c r="G703" s="234">
        <v>1.0</v>
      </c>
      <c r="H703" s="234" t="s">
        <v>1936</v>
      </c>
      <c r="I703" s="234">
        <v>1.0</v>
      </c>
      <c r="K703" s="234">
        <v>11.0</v>
      </c>
      <c r="N703" s="234" t="s">
        <v>464</v>
      </c>
      <c r="O703" s="234">
        <v>0.0</v>
      </c>
      <c r="P703" s="234" t="s">
        <v>1724</v>
      </c>
      <c r="R703" s="234" t="s">
        <v>318</v>
      </c>
    </row>
    <row r="704">
      <c r="A704" s="234">
        <v>3.610010125E10</v>
      </c>
      <c r="B704" s="234" t="s">
        <v>482</v>
      </c>
      <c r="C704" s="234" t="s">
        <v>483</v>
      </c>
      <c r="D704" s="234" t="s">
        <v>1926</v>
      </c>
      <c r="E704" s="234" t="s">
        <v>4040</v>
      </c>
      <c r="F704" s="234">
        <v>145.0</v>
      </c>
      <c r="G704" s="234">
        <v>1.0</v>
      </c>
      <c r="H704" s="234" t="s">
        <v>1936</v>
      </c>
      <c r="I704" s="234">
        <v>1.0</v>
      </c>
      <c r="K704" s="234">
        <v>11.0</v>
      </c>
      <c r="N704" s="234" t="s">
        <v>482</v>
      </c>
      <c r="O704" s="234">
        <v>0.0</v>
      </c>
      <c r="P704" s="234" t="s">
        <v>1724</v>
      </c>
      <c r="R704" s="234" t="s">
        <v>318</v>
      </c>
    </row>
    <row r="705">
      <c r="A705" s="234">
        <v>3.6100101255E10</v>
      </c>
      <c r="B705" s="234" t="s">
        <v>484</v>
      </c>
      <c r="C705" s="234" t="s">
        <v>485</v>
      </c>
      <c r="D705" s="234" t="s">
        <v>1926</v>
      </c>
      <c r="E705" s="234" t="s">
        <v>4041</v>
      </c>
      <c r="F705" s="234">
        <v>145.0</v>
      </c>
      <c r="G705" s="234">
        <v>3.0</v>
      </c>
      <c r="H705" s="234" t="s">
        <v>1936</v>
      </c>
      <c r="I705" s="234">
        <v>1.0</v>
      </c>
      <c r="K705" s="234">
        <v>11.0</v>
      </c>
      <c r="N705" s="234" t="s">
        <v>484</v>
      </c>
      <c r="O705" s="234">
        <v>0.0</v>
      </c>
      <c r="P705" s="234" t="s">
        <v>1724</v>
      </c>
      <c r="R705" s="234" t="s">
        <v>318</v>
      </c>
    </row>
    <row r="706">
      <c r="A706" s="234">
        <v>3.610010126E10</v>
      </c>
      <c r="B706" s="234" t="s">
        <v>935</v>
      </c>
      <c r="C706" s="234" t="s">
        <v>936</v>
      </c>
      <c r="D706" s="234" t="s">
        <v>1926</v>
      </c>
      <c r="E706" s="234" t="s">
        <v>4042</v>
      </c>
      <c r="F706" s="234">
        <v>145.0</v>
      </c>
      <c r="G706" s="234">
        <v>1.0</v>
      </c>
      <c r="H706" s="234" t="s">
        <v>1936</v>
      </c>
      <c r="I706" s="234">
        <v>1.0</v>
      </c>
      <c r="K706" s="234">
        <v>11.0</v>
      </c>
      <c r="N706" s="234" t="s">
        <v>935</v>
      </c>
      <c r="O706" s="234">
        <v>0.0</v>
      </c>
      <c r="P706" s="234" t="s">
        <v>1724</v>
      </c>
      <c r="R706" s="234" t="s">
        <v>318</v>
      </c>
    </row>
    <row r="707">
      <c r="A707" s="234">
        <v>3.610010127E10</v>
      </c>
      <c r="B707" s="234" t="s">
        <v>488</v>
      </c>
      <c r="C707" s="234" t="s">
        <v>489</v>
      </c>
      <c r="D707" s="234" t="s">
        <v>1926</v>
      </c>
      <c r="E707" s="234" t="s">
        <v>4043</v>
      </c>
      <c r="F707" s="234">
        <v>145.0</v>
      </c>
      <c r="G707" s="234">
        <v>26.0</v>
      </c>
      <c r="H707" s="234" t="s">
        <v>1946</v>
      </c>
      <c r="I707" s="234">
        <v>1.0</v>
      </c>
      <c r="K707" s="234">
        <v>11.0</v>
      </c>
      <c r="N707" s="234" t="s">
        <v>488</v>
      </c>
      <c r="O707" s="234">
        <v>0.0</v>
      </c>
      <c r="P707" s="234" t="s">
        <v>1724</v>
      </c>
      <c r="R707" s="234" t="s">
        <v>318</v>
      </c>
    </row>
    <row r="708">
      <c r="A708" s="234">
        <v>3.6100101275E10</v>
      </c>
      <c r="B708" s="234" t="s">
        <v>937</v>
      </c>
      <c r="C708" s="234" t="s">
        <v>938</v>
      </c>
      <c r="D708" s="234" t="s">
        <v>1926</v>
      </c>
      <c r="E708" s="234" t="s">
        <v>4044</v>
      </c>
      <c r="F708" s="234">
        <v>145.0</v>
      </c>
      <c r="G708" s="234">
        <v>1.0</v>
      </c>
      <c r="H708" s="234" t="s">
        <v>1946</v>
      </c>
      <c r="I708" s="234">
        <v>1.0</v>
      </c>
      <c r="K708" s="234">
        <v>11.0</v>
      </c>
      <c r="N708" s="234" t="s">
        <v>937</v>
      </c>
      <c r="O708" s="234">
        <v>0.0</v>
      </c>
      <c r="P708" s="234" t="s">
        <v>1724</v>
      </c>
      <c r="R708" s="234" t="s">
        <v>318</v>
      </c>
    </row>
    <row r="709">
      <c r="A709" s="234">
        <v>3.610010128E10</v>
      </c>
      <c r="B709" s="234" t="s">
        <v>490</v>
      </c>
      <c r="C709" s="234" t="s">
        <v>491</v>
      </c>
      <c r="D709" s="234" t="s">
        <v>1926</v>
      </c>
      <c r="E709" s="234" t="s">
        <v>4045</v>
      </c>
      <c r="F709" s="234">
        <v>145.0</v>
      </c>
      <c r="G709" s="234">
        <v>3.0</v>
      </c>
      <c r="H709" s="234" t="s">
        <v>1936</v>
      </c>
      <c r="I709" s="234">
        <v>1.0</v>
      </c>
      <c r="K709" s="234">
        <v>11.0</v>
      </c>
      <c r="N709" s="234" t="s">
        <v>490</v>
      </c>
      <c r="O709" s="234">
        <v>0.0</v>
      </c>
      <c r="P709" s="234" t="s">
        <v>1724</v>
      </c>
      <c r="R709" s="234" t="s">
        <v>318</v>
      </c>
    </row>
    <row r="710">
      <c r="A710" s="234">
        <v>3.6100101285E10</v>
      </c>
      <c r="B710" s="234" t="s">
        <v>492</v>
      </c>
      <c r="C710" s="234" t="s">
        <v>493</v>
      </c>
      <c r="D710" s="234" t="s">
        <v>1926</v>
      </c>
      <c r="E710" s="234" t="s">
        <v>4046</v>
      </c>
      <c r="F710" s="234">
        <v>145.0</v>
      </c>
      <c r="G710" s="234">
        <v>1.0</v>
      </c>
      <c r="H710" s="234" t="s">
        <v>1936</v>
      </c>
      <c r="I710" s="234">
        <v>1.0</v>
      </c>
      <c r="K710" s="234">
        <v>11.0</v>
      </c>
      <c r="N710" s="234" t="s">
        <v>492</v>
      </c>
      <c r="O710" s="234">
        <v>0.0</v>
      </c>
      <c r="P710" s="234" t="s">
        <v>1724</v>
      </c>
      <c r="R710" s="234" t="s">
        <v>318</v>
      </c>
    </row>
    <row r="711">
      <c r="A711" s="234">
        <v>3.610010132E10</v>
      </c>
      <c r="B711" s="234" t="s">
        <v>1449</v>
      </c>
      <c r="C711" s="234" t="s">
        <v>1450</v>
      </c>
      <c r="D711" s="234" t="s">
        <v>1926</v>
      </c>
      <c r="E711" s="234" t="s">
        <v>4047</v>
      </c>
      <c r="F711" s="234">
        <v>145.0</v>
      </c>
      <c r="G711" s="234">
        <v>1.0</v>
      </c>
      <c r="H711" s="234" t="s">
        <v>1936</v>
      </c>
      <c r="I711" s="234">
        <v>1.0</v>
      </c>
      <c r="K711" s="234">
        <v>11.0</v>
      </c>
      <c r="N711" s="234" t="s">
        <v>1449</v>
      </c>
      <c r="O711" s="234">
        <v>0.0</v>
      </c>
      <c r="P711" s="234" t="s">
        <v>1724</v>
      </c>
      <c r="R711" s="234" t="s">
        <v>318</v>
      </c>
    </row>
    <row r="712">
      <c r="A712" s="234">
        <v>3.700010125E10</v>
      </c>
      <c r="B712" s="234" t="s">
        <v>4048</v>
      </c>
      <c r="C712" s="234" t="s">
        <v>4049</v>
      </c>
      <c r="D712" s="234" t="s">
        <v>1727</v>
      </c>
      <c r="E712" s="234" t="s">
        <v>4050</v>
      </c>
      <c r="F712" s="234">
        <v>129.0</v>
      </c>
      <c r="G712" s="234">
        <v>5.0</v>
      </c>
      <c r="H712" s="234" t="s">
        <v>4051</v>
      </c>
      <c r="I712" s="234">
        <v>1.0</v>
      </c>
      <c r="K712" s="234">
        <v>11.0</v>
      </c>
      <c r="N712" s="234" t="s">
        <v>4048</v>
      </c>
      <c r="O712" s="234">
        <v>0.0</v>
      </c>
      <c r="P712" s="234" t="s">
        <v>1724</v>
      </c>
      <c r="R712" s="234" t="s">
        <v>318</v>
      </c>
    </row>
    <row r="713">
      <c r="A713" s="234">
        <v>3.7000101265E10</v>
      </c>
      <c r="B713" s="234" t="s">
        <v>4052</v>
      </c>
      <c r="C713" s="234" t="s">
        <v>4053</v>
      </c>
      <c r="D713" s="234" t="s">
        <v>1727</v>
      </c>
      <c r="E713" s="234" t="s">
        <v>4054</v>
      </c>
      <c r="F713" s="234">
        <v>129.0</v>
      </c>
      <c r="G713" s="234">
        <v>1.0</v>
      </c>
      <c r="H713" s="234" t="s">
        <v>4055</v>
      </c>
      <c r="I713" s="234">
        <v>1.0</v>
      </c>
      <c r="K713" s="234">
        <v>11.0</v>
      </c>
      <c r="N713" s="234" t="s">
        <v>4052</v>
      </c>
      <c r="O713" s="234">
        <v>0.0</v>
      </c>
      <c r="P713" s="234" t="s">
        <v>1724</v>
      </c>
      <c r="R713" s="234" t="s">
        <v>318</v>
      </c>
    </row>
    <row r="714">
      <c r="A714" s="234">
        <v>3.700010127E10</v>
      </c>
      <c r="B714" s="234" t="s">
        <v>4056</v>
      </c>
      <c r="C714" s="234" t="s">
        <v>4057</v>
      </c>
      <c r="D714" s="234" t="s">
        <v>1727</v>
      </c>
      <c r="E714" s="234" t="s">
        <v>4058</v>
      </c>
      <c r="F714" s="234">
        <v>129.0</v>
      </c>
      <c r="G714" s="234">
        <v>6.0</v>
      </c>
      <c r="H714" s="234" t="s">
        <v>4059</v>
      </c>
      <c r="I714" s="234">
        <v>1.0</v>
      </c>
      <c r="K714" s="234">
        <v>11.0</v>
      </c>
      <c r="N714" s="234" t="s">
        <v>4056</v>
      </c>
      <c r="O714" s="234">
        <v>0.0</v>
      </c>
      <c r="P714" s="234" t="s">
        <v>1724</v>
      </c>
      <c r="R714" s="234" t="s">
        <v>318</v>
      </c>
    </row>
    <row r="715">
      <c r="A715" s="234">
        <v>3.7000101285E10</v>
      </c>
      <c r="B715" s="234" t="s">
        <v>4060</v>
      </c>
      <c r="C715" s="234" t="s">
        <v>4061</v>
      </c>
      <c r="D715" s="234" t="s">
        <v>1727</v>
      </c>
      <c r="E715" s="234" t="s">
        <v>4062</v>
      </c>
      <c r="F715" s="234">
        <v>129.0</v>
      </c>
      <c r="G715" s="234">
        <v>4.0</v>
      </c>
      <c r="H715" s="234" t="s">
        <v>4063</v>
      </c>
      <c r="I715" s="234">
        <v>1.0</v>
      </c>
      <c r="K715" s="234">
        <v>11.0</v>
      </c>
      <c r="N715" s="234" t="s">
        <v>4060</v>
      </c>
      <c r="O715" s="234">
        <v>0.0</v>
      </c>
      <c r="P715" s="234" t="s">
        <v>1724</v>
      </c>
      <c r="R715" s="234" t="s">
        <v>318</v>
      </c>
    </row>
    <row r="716">
      <c r="A716" s="234">
        <v>3.7000101295E10</v>
      </c>
      <c r="B716" s="234" t="s">
        <v>4064</v>
      </c>
      <c r="C716" s="234" t="s">
        <v>4065</v>
      </c>
      <c r="D716" s="234" t="s">
        <v>1727</v>
      </c>
      <c r="E716" s="234" t="s">
        <v>4066</v>
      </c>
      <c r="F716" s="234">
        <v>129.0</v>
      </c>
      <c r="G716" s="234">
        <v>2.0</v>
      </c>
      <c r="H716" s="234" t="s">
        <v>4067</v>
      </c>
      <c r="I716" s="234">
        <v>1.0</v>
      </c>
      <c r="K716" s="234">
        <v>11.0</v>
      </c>
      <c r="N716" s="234" t="s">
        <v>4064</v>
      </c>
      <c r="O716" s="234">
        <v>0.0</v>
      </c>
      <c r="P716" s="234" t="s">
        <v>1724</v>
      </c>
      <c r="R716" s="234" t="s">
        <v>318</v>
      </c>
    </row>
    <row r="717">
      <c r="A717" s="234">
        <v>3.70001013E10</v>
      </c>
      <c r="B717" s="234" t="s">
        <v>4068</v>
      </c>
      <c r="C717" s="234" t="s">
        <v>4069</v>
      </c>
      <c r="D717" s="234" t="s">
        <v>1727</v>
      </c>
      <c r="E717" s="234" t="s">
        <v>4070</v>
      </c>
      <c r="F717" s="234">
        <v>129.0</v>
      </c>
      <c r="G717" s="234">
        <v>2.0</v>
      </c>
      <c r="H717" s="234" t="s">
        <v>4071</v>
      </c>
      <c r="I717" s="234">
        <v>1.0</v>
      </c>
      <c r="K717" s="234">
        <v>11.0</v>
      </c>
      <c r="N717" s="234" t="s">
        <v>4068</v>
      </c>
      <c r="O717" s="234">
        <v>0.0</v>
      </c>
      <c r="P717" s="234" t="s">
        <v>1724</v>
      </c>
      <c r="R717" s="234" t="s">
        <v>318</v>
      </c>
    </row>
    <row r="718">
      <c r="A718" s="234">
        <v>3.710010125E10</v>
      </c>
      <c r="B718" s="234" t="s">
        <v>888</v>
      </c>
      <c r="C718" s="234" t="s">
        <v>889</v>
      </c>
      <c r="D718" s="234" t="s">
        <v>1977</v>
      </c>
      <c r="E718" s="234" t="s">
        <v>4072</v>
      </c>
      <c r="F718" s="234">
        <v>129.0</v>
      </c>
      <c r="G718" s="234">
        <v>1.0</v>
      </c>
      <c r="H718" s="234" t="s">
        <v>4073</v>
      </c>
      <c r="I718" s="234">
        <v>1.0</v>
      </c>
      <c r="K718" s="234">
        <v>11.0</v>
      </c>
      <c r="N718" s="234" t="s">
        <v>888</v>
      </c>
      <c r="O718" s="234">
        <v>0.0</v>
      </c>
      <c r="P718" s="234" t="s">
        <v>1724</v>
      </c>
      <c r="R718" s="234" t="s">
        <v>318</v>
      </c>
    </row>
    <row r="719">
      <c r="A719" s="234">
        <v>3.7100101255E10</v>
      </c>
      <c r="B719" s="234" t="s">
        <v>405</v>
      </c>
      <c r="C719" s="234" t="s">
        <v>406</v>
      </c>
      <c r="D719" s="234" t="s">
        <v>1977</v>
      </c>
      <c r="E719" s="234" t="s">
        <v>4074</v>
      </c>
      <c r="F719" s="234">
        <v>129.0</v>
      </c>
      <c r="G719" s="234">
        <v>11.0</v>
      </c>
      <c r="H719" s="234" t="s">
        <v>4075</v>
      </c>
      <c r="I719" s="234">
        <v>1.0</v>
      </c>
      <c r="K719" s="234">
        <v>11.0</v>
      </c>
      <c r="N719" s="234" t="s">
        <v>405</v>
      </c>
      <c r="O719" s="234">
        <v>0.0</v>
      </c>
      <c r="P719" s="234" t="s">
        <v>1724</v>
      </c>
      <c r="R719" s="234" t="s">
        <v>318</v>
      </c>
    </row>
    <row r="720">
      <c r="A720" s="234">
        <v>3.710010126E10</v>
      </c>
      <c r="B720" s="234" t="s">
        <v>890</v>
      </c>
      <c r="C720" s="234" t="s">
        <v>891</v>
      </c>
      <c r="D720" s="234" t="s">
        <v>1977</v>
      </c>
      <c r="E720" s="234" t="s">
        <v>4076</v>
      </c>
      <c r="F720" s="234">
        <v>129.0</v>
      </c>
      <c r="G720" s="234">
        <v>52.0</v>
      </c>
      <c r="H720" s="234" t="s">
        <v>4077</v>
      </c>
      <c r="I720" s="234">
        <v>1.0</v>
      </c>
      <c r="K720" s="234">
        <v>11.0</v>
      </c>
      <c r="N720" s="234" t="s">
        <v>890</v>
      </c>
      <c r="O720" s="234">
        <v>0.0</v>
      </c>
      <c r="P720" s="234" t="s">
        <v>1724</v>
      </c>
      <c r="R720" s="234" t="s">
        <v>318</v>
      </c>
    </row>
    <row r="721">
      <c r="A721" s="234">
        <v>3.7100101265E10</v>
      </c>
      <c r="B721" s="234" t="s">
        <v>407</v>
      </c>
      <c r="C721" s="234" t="s">
        <v>408</v>
      </c>
      <c r="D721" s="234" t="s">
        <v>1977</v>
      </c>
      <c r="E721" s="234" t="s">
        <v>4078</v>
      </c>
      <c r="F721" s="234">
        <v>129.0</v>
      </c>
      <c r="G721" s="234">
        <v>18.0</v>
      </c>
      <c r="H721" s="234" t="s">
        <v>4079</v>
      </c>
      <c r="I721" s="234">
        <v>1.0</v>
      </c>
      <c r="K721" s="234">
        <v>11.0</v>
      </c>
      <c r="N721" s="234" t="s">
        <v>407</v>
      </c>
      <c r="O721" s="234">
        <v>0.0</v>
      </c>
      <c r="P721" s="234" t="s">
        <v>1724</v>
      </c>
      <c r="R721" s="234" t="s">
        <v>318</v>
      </c>
    </row>
    <row r="722">
      <c r="A722" s="234">
        <v>3.710010127E10</v>
      </c>
      <c r="B722" s="234" t="s">
        <v>4080</v>
      </c>
      <c r="C722" s="234" t="s">
        <v>4081</v>
      </c>
      <c r="D722" s="234" t="s">
        <v>1977</v>
      </c>
      <c r="E722" s="234" t="s">
        <v>4082</v>
      </c>
      <c r="F722" s="234">
        <v>129.0</v>
      </c>
      <c r="G722" s="234">
        <v>56.0</v>
      </c>
      <c r="H722" s="234" t="s">
        <v>4083</v>
      </c>
      <c r="I722" s="234">
        <v>1.0</v>
      </c>
      <c r="K722" s="234">
        <v>11.0</v>
      </c>
      <c r="N722" s="234" t="s">
        <v>4080</v>
      </c>
      <c r="O722" s="234">
        <v>0.0</v>
      </c>
      <c r="P722" s="234" t="s">
        <v>1724</v>
      </c>
      <c r="R722" s="234" t="s">
        <v>318</v>
      </c>
    </row>
    <row r="723">
      <c r="A723" s="234">
        <v>3.7100101275E10</v>
      </c>
      <c r="B723" s="234" t="s">
        <v>409</v>
      </c>
      <c r="C723" s="234" t="s">
        <v>410</v>
      </c>
      <c r="D723" s="234" t="s">
        <v>1977</v>
      </c>
      <c r="E723" s="234" t="s">
        <v>4084</v>
      </c>
      <c r="F723" s="234">
        <v>129.0</v>
      </c>
      <c r="G723" s="234">
        <v>16.0</v>
      </c>
      <c r="H723" s="234" t="s">
        <v>4085</v>
      </c>
      <c r="I723" s="234">
        <v>1.0</v>
      </c>
      <c r="K723" s="234">
        <v>11.0</v>
      </c>
      <c r="N723" s="234" t="s">
        <v>409</v>
      </c>
      <c r="O723" s="234">
        <v>0.0</v>
      </c>
      <c r="P723" s="234" t="s">
        <v>1724</v>
      </c>
      <c r="R723" s="234" t="s">
        <v>318</v>
      </c>
    </row>
    <row r="724">
      <c r="A724" s="234">
        <v>3.710010128E10</v>
      </c>
      <c r="B724" s="234" t="s">
        <v>411</v>
      </c>
      <c r="C724" s="234" t="s">
        <v>412</v>
      </c>
      <c r="D724" s="234" t="s">
        <v>1977</v>
      </c>
      <c r="E724" s="234" t="s">
        <v>4086</v>
      </c>
      <c r="F724" s="234">
        <v>129.0</v>
      </c>
      <c r="G724" s="234">
        <v>33.0</v>
      </c>
      <c r="H724" s="234" t="s">
        <v>1979</v>
      </c>
      <c r="I724" s="234">
        <v>1.0</v>
      </c>
      <c r="K724" s="234">
        <v>11.0</v>
      </c>
      <c r="N724" s="234" t="s">
        <v>411</v>
      </c>
      <c r="O724" s="234">
        <v>0.0</v>
      </c>
      <c r="P724" s="234" t="s">
        <v>1724</v>
      </c>
      <c r="R724" s="234" t="s">
        <v>318</v>
      </c>
    </row>
    <row r="725">
      <c r="A725" s="234">
        <v>3.7100101285E10</v>
      </c>
      <c r="B725" s="234" t="s">
        <v>413</v>
      </c>
      <c r="C725" s="234" t="s">
        <v>414</v>
      </c>
      <c r="D725" s="234" t="s">
        <v>1977</v>
      </c>
      <c r="E725" s="234" t="s">
        <v>4087</v>
      </c>
      <c r="F725" s="234">
        <v>129.0</v>
      </c>
      <c r="G725" s="234">
        <v>24.0</v>
      </c>
      <c r="H725" s="234" t="s">
        <v>4088</v>
      </c>
      <c r="I725" s="234">
        <v>1.0</v>
      </c>
      <c r="K725" s="234">
        <v>11.0</v>
      </c>
      <c r="N725" s="234" t="s">
        <v>413</v>
      </c>
      <c r="O725" s="234">
        <v>0.0</v>
      </c>
      <c r="P725" s="234" t="s">
        <v>1724</v>
      </c>
      <c r="R725" s="234" t="s">
        <v>318</v>
      </c>
    </row>
    <row r="726">
      <c r="A726" s="234">
        <v>3.710010129E10</v>
      </c>
      <c r="B726" s="234" t="s">
        <v>401</v>
      </c>
      <c r="C726" s="234" t="s">
        <v>402</v>
      </c>
      <c r="D726" s="234" t="s">
        <v>1977</v>
      </c>
      <c r="E726" s="234" t="s">
        <v>4089</v>
      </c>
      <c r="F726" s="234">
        <v>129.0</v>
      </c>
      <c r="G726" s="234">
        <v>17.0</v>
      </c>
      <c r="H726" s="234" t="s">
        <v>4090</v>
      </c>
      <c r="I726" s="234">
        <v>1.0</v>
      </c>
      <c r="K726" s="234">
        <v>11.0</v>
      </c>
      <c r="N726" s="234" t="s">
        <v>401</v>
      </c>
      <c r="O726" s="234">
        <v>0.0</v>
      </c>
      <c r="P726" s="234" t="s">
        <v>1724</v>
      </c>
      <c r="R726" s="234" t="s">
        <v>318</v>
      </c>
    </row>
    <row r="727">
      <c r="A727" s="234">
        <v>3.7100101295E10</v>
      </c>
      <c r="B727" s="234" t="s">
        <v>403</v>
      </c>
      <c r="C727" s="234" t="s">
        <v>404</v>
      </c>
      <c r="D727" s="234" t="s">
        <v>1977</v>
      </c>
      <c r="E727" s="234" t="s">
        <v>4091</v>
      </c>
      <c r="F727" s="234">
        <v>129.0</v>
      </c>
      <c r="G727" s="234">
        <v>5.0</v>
      </c>
      <c r="H727" s="234" t="s">
        <v>4079</v>
      </c>
      <c r="I727" s="234">
        <v>1.0</v>
      </c>
      <c r="K727" s="234">
        <v>11.0</v>
      </c>
      <c r="N727" s="234" t="s">
        <v>403</v>
      </c>
      <c r="O727" s="234">
        <v>0.0</v>
      </c>
      <c r="P727" s="234" t="s">
        <v>1724</v>
      </c>
      <c r="R727" s="234" t="s">
        <v>318</v>
      </c>
    </row>
    <row r="728">
      <c r="A728" s="234">
        <v>3.71001013E10</v>
      </c>
      <c r="B728" s="234" t="s">
        <v>886</v>
      </c>
      <c r="C728" s="234" t="s">
        <v>887</v>
      </c>
      <c r="D728" s="234" t="s">
        <v>1977</v>
      </c>
      <c r="E728" s="234" t="s">
        <v>4092</v>
      </c>
      <c r="F728" s="234">
        <v>129.0</v>
      </c>
      <c r="G728" s="234">
        <v>2.0</v>
      </c>
      <c r="H728" s="234" t="s">
        <v>4083</v>
      </c>
      <c r="I728" s="234">
        <v>1.0</v>
      </c>
      <c r="K728" s="234">
        <v>11.0</v>
      </c>
      <c r="N728" s="234" t="s">
        <v>886</v>
      </c>
      <c r="O728" s="234">
        <v>0.0</v>
      </c>
      <c r="P728" s="234" t="s">
        <v>1724</v>
      </c>
      <c r="R728" s="234" t="s">
        <v>318</v>
      </c>
    </row>
    <row r="729">
      <c r="A729" s="234">
        <v>3.950010125E10</v>
      </c>
      <c r="B729" s="234" t="s">
        <v>4093</v>
      </c>
      <c r="C729" s="234" t="s">
        <v>4094</v>
      </c>
      <c r="D729" s="234" t="s">
        <v>1731</v>
      </c>
      <c r="E729" s="234" t="s">
        <v>4095</v>
      </c>
      <c r="F729" s="234">
        <v>129.0</v>
      </c>
      <c r="G729" s="234">
        <v>1.0</v>
      </c>
      <c r="H729" s="234" t="s">
        <v>4096</v>
      </c>
      <c r="I729" s="234">
        <v>1.0</v>
      </c>
      <c r="K729" s="234">
        <v>11.0</v>
      </c>
      <c r="N729" s="234" t="s">
        <v>4093</v>
      </c>
      <c r="O729" s="234">
        <v>0.0</v>
      </c>
      <c r="P729" s="234" t="s">
        <v>1724</v>
      </c>
      <c r="R729" s="234" t="s">
        <v>318</v>
      </c>
    </row>
    <row r="730">
      <c r="A730" s="234">
        <v>3.9500101255E10</v>
      </c>
      <c r="B730" s="234" t="s">
        <v>4097</v>
      </c>
      <c r="C730" s="234" t="s">
        <v>4098</v>
      </c>
      <c r="D730" s="234" t="s">
        <v>1731</v>
      </c>
      <c r="E730" s="234" t="s">
        <v>4099</v>
      </c>
      <c r="F730" s="234">
        <v>129.0</v>
      </c>
      <c r="G730" s="234">
        <v>10.0</v>
      </c>
      <c r="H730" s="234" t="s">
        <v>4100</v>
      </c>
      <c r="I730" s="234">
        <v>1.0</v>
      </c>
      <c r="K730" s="234">
        <v>11.0</v>
      </c>
      <c r="N730" s="234" t="s">
        <v>4097</v>
      </c>
      <c r="O730" s="234">
        <v>0.0</v>
      </c>
      <c r="P730" s="234" t="s">
        <v>1724</v>
      </c>
      <c r="R730" s="234" t="s">
        <v>318</v>
      </c>
    </row>
    <row r="731">
      <c r="A731" s="234">
        <v>3.950010126E10</v>
      </c>
      <c r="B731" s="234" t="s">
        <v>4101</v>
      </c>
      <c r="C731" s="234" t="s">
        <v>4102</v>
      </c>
      <c r="D731" s="234" t="s">
        <v>1731</v>
      </c>
      <c r="E731" s="234" t="s">
        <v>4103</v>
      </c>
      <c r="F731" s="234">
        <v>129.0</v>
      </c>
      <c r="G731" s="234">
        <v>6.0</v>
      </c>
      <c r="H731" s="234" t="s">
        <v>4104</v>
      </c>
      <c r="I731" s="234">
        <v>1.0</v>
      </c>
      <c r="K731" s="234">
        <v>11.0</v>
      </c>
      <c r="N731" s="234" t="s">
        <v>4101</v>
      </c>
      <c r="O731" s="234">
        <v>0.0</v>
      </c>
      <c r="P731" s="234" t="s">
        <v>1724</v>
      </c>
      <c r="R731" s="234" t="s">
        <v>318</v>
      </c>
    </row>
    <row r="732">
      <c r="A732" s="234">
        <v>3.950010127E10</v>
      </c>
      <c r="B732" s="234" t="s">
        <v>862</v>
      </c>
      <c r="C732" s="234" t="s">
        <v>863</v>
      </c>
      <c r="D732" s="234" t="s">
        <v>1731</v>
      </c>
      <c r="E732" s="234" t="s">
        <v>4105</v>
      </c>
      <c r="F732" s="234">
        <v>129.0</v>
      </c>
      <c r="G732" s="234">
        <v>13.0</v>
      </c>
      <c r="H732" s="234" t="s">
        <v>4106</v>
      </c>
      <c r="I732" s="234">
        <v>1.0</v>
      </c>
      <c r="K732" s="234">
        <v>11.0</v>
      </c>
      <c r="N732" s="234" t="s">
        <v>862</v>
      </c>
      <c r="O732" s="234">
        <v>0.0</v>
      </c>
      <c r="P732" s="234" t="s">
        <v>1724</v>
      </c>
      <c r="R732" s="234" t="s">
        <v>318</v>
      </c>
    </row>
    <row r="733">
      <c r="A733" s="234">
        <v>3.9500101275E10</v>
      </c>
      <c r="B733" s="234" t="s">
        <v>4107</v>
      </c>
      <c r="C733" s="234" t="s">
        <v>4108</v>
      </c>
      <c r="D733" s="234" t="s">
        <v>1731</v>
      </c>
      <c r="E733" s="234" t="s">
        <v>4109</v>
      </c>
      <c r="F733" s="234">
        <v>129.0</v>
      </c>
      <c r="G733" s="234">
        <v>18.0</v>
      </c>
      <c r="H733" s="234" t="s">
        <v>4110</v>
      </c>
      <c r="I733" s="234">
        <v>1.0</v>
      </c>
      <c r="K733" s="234">
        <v>11.0</v>
      </c>
      <c r="N733" s="234" t="s">
        <v>4107</v>
      </c>
      <c r="O733" s="234">
        <v>0.0</v>
      </c>
      <c r="P733" s="234" t="s">
        <v>1724</v>
      </c>
      <c r="R733" s="234" t="s">
        <v>318</v>
      </c>
    </row>
    <row r="734">
      <c r="A734" s="234">
        <v>3.950010128E10</v>
      </c>
      <c r="B734" s="234" t="s">
        <v>864</v>
      </c>
      <c r="C734" s="234" t="s">
        <v>865</v>
      </c>
      <c r="D734" s="234" t="s">
        <v>1731</v>
      </c>
      <c r="E734" s="234" t="s">
        <v>4111</v>
      </c>
      <c r="F734" s="234">
        <v>129.0</v>
      </c>
      <c r="G734" s="234">
        <v>1.0</v>
      </c>
      <c r="H734" s="234" t="s">
        <v>4112</v>
      </c>
      <c r="I734" s="234">
        <v>1.0</v>
      </c>
      <c r="K734" s="234">
        <v>11.0</v>
      </c>
      <c r="N734" s="234" t="s">
        <v>864</v>
      </c>
      <c r="O734" s="234">
        <v>0.0</v>
      </c>
      <c r="P734" s="234" t="s">
        <v>1724</v>
      </c>
      <c r="R734" s="234" t="s">
        <v>318</v>
      </c>
    </row>
    <row r="735">
      <c r="A735" s="234">
        <v>3.9500101285E10</v>
      </c>
      <c r="B735" s="234" t="s">
        <v>365</v>
      </c>
      <c r="C735" s="234" t="s">
        <v>366</v>
      </c>
      <c r="D735" s="234" t="s">
        <v>1731</v>
      </c>
      <c r="E735" s="234" t="s">
        <v>4113</v>
      </c>
      <c r="F735" s="234">
        <v>129.0</v>
      </c>
      <c r="G735" s="234">
        <v>1.0</v>
      </c>
      <c r="H735" s="234" t="s">
        <v>4114</v>
      </c>
      <c r="I735" s="234">
        <v>1.0</v>
      </c>
      <c r="K735" s="234">
        <v>11.0</v>
      </c>
      <c r="N735" s="234" t="s">
        <v>365</v>
      </c>
      <c r="O735" s="234">
        <v>0.0</v>
      </c>
      <c r="P735" s="234" t="s">
        <v>1724</v>
      </c>
      <c r="R735" s="234" t="s">
        <v>318</v>
      </c>
    </row>
    <row r="736">
      <c r="A736" s="234">
        <v>3.9500101295E10</v>
      </c>
      <c r="B736" s="234" t="s">
        <v>4115</v>
      </c>
      <c r="C736" s="234" t="s">
        <v>4116</v>
      </c>
      <c r="D736" s="234" t="s">
        <v>1731</v>
      </c>
      <c r="E736" s="234" t="s">
        <v>4117</v>
      </c>
      <c r="F736" s="234">
        <v>129.0</v>
      </c>
      <c r="G736" s="234">
        <v>1.0</v>
      </c>
      <c r="H736" s="234" t="s">
        <v>4118</v>
      </c>
      <c r="I736" s="234">
        <v>1.0</v>
      </c>
      <c r="K736" s="234">
        <v>11.0</v>
      </c>
      <c r="N736" s="234" t="s">
        <v>4115</v>
      </c>
      <c r="O736" s="234">
        <v>0.0</v>
      </c>
      <c r="P736" s="234" t="s">
        <v>1724</v>
      </c>
      <c r="R736" s="234" t="s">
        <v>318</v>
      </c>
    </row>
    <row r="737">
      <c r="A737" s="234">
        <v>3.990010126E10</v>
      </c>
      <c r="B737" s="234" t="s">
        <v>4119</v>
      </c>
      <c r="C737" s="234" t="s">
        <v>4120</v>
      </c>
      <c r="D737" s="234" t="s">
        <v>2006</v>
      </c>
      <c r="E737" s="234" t="s">
        <v>4121</v>
      </c>
      <c r="F737" s="234">
        <v>134.0</v>
      </c>
      <c r="G737" s="234">
        <v>1.0</v>
      </c>
      <c r="H737" s="234" t="s">
        <v>4122</v>
      </c>
      <c r="I737" s="234">
        <v>1.0</v>
      </c>
      <c r="K737" s="234">
        <v>11.0</v>
      </c>
      <c r="N737" s="234" t="s">
        <v>4119</v>
      </c>
      <c r="O737" s="234">
        <v>0.0</v>
      </c>
      <c r="P737" s="234" t="s">
        <v>1724</v>
      </c>
      <c r="R737" s="234" t="s">
        <v>318</v>
      </c>
    </row>
    <row r="738">
      <c r="A738" s="234">
        <v>3.9900101265E10</v>
      </c>
      <c r="B738" s="234" t="s">
        <v>867</v>
      </c>
      <c r="C738" s="234" t="s">
        <v>868</v>
      </c>
      <c r="D738" s="234" t="s">
        <v>2006</v>
      </c>
      <c r="E738" s="234" t="s">
        <v>4123</v>
      </c>
      <c r="F738" s="234">
        <v>134.0</v>
      </c>
      <c r="G738" s="234">
        <v>1.0</v>
      </c>
      <c r="H738" s="234" t="s">
        <v>4124</v>
      </c>
      <c r="I738" s="234">
        <v>1.0</v>
      </c>
      <c r="K738" s="234">
        <v>11.0</v>
      </c>
      <c r="N738" s="234" t="s">
        <v>867</v>
      </c>
      <c r="O738" s="234">
        <v>0.0</v>
      </c>
      <c r="P738" s="234" t="s">
        <v>1724</v>
      </c>
      <c r="R738" s="234" t="s">
        <v>318</v>
      </c>
    </row>
    <row r="739">
      <c r="A739" s="234">
        <v>3.990010127E10</v>
      </c>
      <c r="B739" s="234" t="s">
        <v>869</v>
      </c>
      <c r="C739" s="234" t="s">
        <v>870</v>
      </c>
      <c r="D739" s="234" t="s">
        <v>2006</v>
      </c>
      <c r="E739" s="234" t="s">
        <v>4125</v>
      </c>
      <c r="F739" s="234">
        <v>134.0</v>
      </c>
      <c r="G739" s="234">
        <v>12.0</v>
      </c>
      <c r="H739" s="234" t="s">
        <v>4126</v>
      </c>
      <c r="I739" s="234">
        <v>1.0</v>
      </c>
      <c r="K739" s="234">
        <v>11.0</v>
      </c>
      <c r="N739" s="234" t="s">
        <v>869</v>
      </c>
      <c r="O739" s="234">
        <v>0.0</v>
      </c>
      <c r="P739" s="234" t="s">
        <v>1724</v>
      </c>
      <c r="R739" s="234" t="s">
        <v>318</v>
      </c>
    </row>
    <row r="740">
      <c r="A740" s="234">
        <v>3.9900101275E10</v>
      </c>
      <c r="B740" s="234" t="s">
        <v>1109</v>
      </c>
      <c r="C740" s="234" t="s">
        <v>1110</v>
      </c>
      <c r="D740" s="234" t="s">
        <v>1735</v>
      </c>
      <c r="E740" s="234" t="s">
        <v>4127</v>
      </c>
      <c r="F740" s="234">
        <v>134.0</v>
      </c>
      <c r="G740" s="234">
        <v>6.0</v>
      </c>
      <c r="H740" s="234" t="s">
        <v>4128</v>
      </c>
      <c r="I740" s="234">
        <v>1.0</v>
      </c>
      <c r="K740" s="234">
        <v>11.0</v>
      </c>
      <c r="N740" s="234" t="s">
        <v>1109</v>
      </c>
      <c r="O740" s="234">
        <v>0.0</v>
      </c>
      <c r="P740" s="234" t="s">
        <v>1724</v>
      </c>
      <c r="R740" s="234" t="s">
        <v>318</v>
      </c>
    </row>
    <row r="741">
      <c r="A741" s="234">
        <v>3.990010128E10</v>
      </c>
      <c r="B741" s="234" t="s">
        <v>871</v>
      </c>
      <c r="C741" s="234" t="s">
        <v>872</v>
      </c>
      <c r="D741" s="234" t="s">
        <v>1735</v>
      </c>
      <c r="E741" s="234" t="s">
        <v>4129</v>
      </c>
      <c r="F741" s="234">
        <v>134.0</v>
      </c>
      <c r="G741" s="234">
        <v>1.0</v>
      </c>
      <c r="H741" s="234" t="s">
        <v>4126</v>
      </c>
      <c r="I741" s="234">
        <v>1.0</v>
      </c>
      <c r="K741" s="234">
        <v>11.0</v>
      </c>
      <c r="N741" s="234" t="s">
        <v>871</v>
      </c>
      <c r="O741" s="234">
        <v>0.0</v>
      </c>
      <c r="P741" s="234" t="s">
        <v>1724</v>
      </c>
      <c r="R741" s="234" t="s">
        <v>318</v>
      </c>
    </row>
    <row r="742">
      <c r="A742" s="234">
        <v>3.9900101285E10</v>
      </c>
      <c r="B742" s="234" t="s">
        <v>873</v>
      </c>
      <c r="C742" s="234" t="s">
        <v>874</v>
      </c>
      <c r="D742" s="234" t="s">
        <v>1735</v>
      </c>
      <c r="E742" s="234" t="s">
        <v>4130</v>
      </c>
      <c r="F742" s="234">
        <v>134.0</v>
      </c>
      <c r="G742" s="234">
        <v>1.0</v>
      </c>
      <c r="H742" s="234" t="s">
        <v>4131</v>
      </c>
      <c r="I742" s="234">
        <v>1.0</v>
      </c>
      <c r="K742" s="234">
        <v>11.0</v>
      </c>
      <c r="N742" s="234" t="s">
        <v>873</v>
      </c>
      <c r="O742" s="234">
        <v>0.0</v>
      </c>
      <c r="P742" s="234" t="s">
        <v>1724</v>
      </c>
      <c r="R742" s="234" t="s">
        <v>318</v>
      </c>
    </row>
    <row r="743">
      <c r="A743" s="234">
        <v>3.990010129E10</v>
      </c>
      <c r="B743" s="234" t="s">
        <v>4132</v>
      </c>
      <c r="C743" s="234" t="s">
        <v>4133</v>
      </c>
      <c r="D743" s="234" t="s">
        <v>1735</v>
      </c>
      <c r="E743" s="234" t="s">
        <v>4134</v>
      </c>
      <c r="F743" s="234">
        <v>134.0</v>
      </c>
      <c r="G743" s="234">
        <v>1.0</v>
      </c>
      <c r="H743" s="234" t="s">
        <v>4135</v>
      </c>
      <c r="I743" s="234">
        <v>1.0</v>
      </c>
      <c r="K743" s="234">
        <v>11.0</v>
      </c>
      <c r="N743" s="234" t="s">
        <v>4132</v>
      </c>
      <c r="O743" s="234">
        <v>0.0</v>
      </c>
      <c r="P743" s="234" t="s">
        <v>1724</v>
      </c>
      <c r="R743" s="234" t="s">
        <v>318</v>
      </c>
    </row>
    <row r="744">
      <c r="A744" s="234">
        <v>3.9900101295E10</v>
      </c>
      <c r="B744" s="234" t="s">
        <v>4136</v>
      </c>
      <c r="C744" s="234" t="s">
        <v>4137</v>
      </c>
      <c r="D744" s="234" t="s">
        <v>1735</v>
      </c>
      <c r="E744" s="234" t="s">
        <v>4138</v>
      </c>
      <c r="F744" s="234">
        <v>134.0</v>
      </c>
      <c r="G744" s="234">
        <v>3.0</v>
      </c>
      <c r="H744" s="234" t="s">
        <v>4139</v>
      </c>
      <c r="I744" s="234">
        <v>1.0</v>
      </c>
      <c r="K744" s="234">
        <v>11.0</v>
      </c>
      <c r="N744" s="234" t="s">
        <v>4136</v>
      </c>
      <c r="O744" s="234">
        <v>0.0</v>
      </c>
      <c r="P744" s="234" t="s">
        <v>1724</v>
      </c>
      <c r="R744" s="234" t="s">
        <v>318</v>
      </c>
    </row>
    <row r="745">
      <c r="A745" s="234">
        <v>3.990010131E10</v>
      </c>
      <c r="B745" s="234" t="s">
        <v>4140</v>
      </c>
      <c r="C745" s="234" t="s">
        <v>4141</v>
      </c>
      <c r="D745" s="234" t="s">
        <v>1735</v>
      </c>
      <c r="E745" s="234" t="s">
        <v>4142</v>
      </c>
      <c r="F745" s="234">
        <v>134.0</v>
      </c>
      <c r="G745" s="234">
        <v>2.0</v>
      </c>
      <c r="H745" s="234" t="s">
        <v>4143</v>
      </c>
      <c r="I745" s="234">
        <v>1.0</v>
      </c>
      <c r="K745" s="234">
        <v>11.0</v>
      </c>
      <c r="N745" s="234" t="s">
        <v>4140</v>
      </c>
      <c r="O745" s="234">
        <v>0.0</v>
      </c>
      <c r="P745" s="234" t="s">
        <v>1724</v>
      </c>
      <c r="R745" s="234" t="s">
        <v>318</v>
      </c>
    </row>
    <row r="746">
      <c r="A746" s="234">
        <v>3.990010132E10</v>
      </c>
      <c r="B746" s="234" t="s">
        <v>4144</v>
      </c>
      <c r="C746" s="234" t="s">
        <v>4145</v>
      </c>
      <c r="D746" s="234" t="s">
        <v>1735</v>
      </c>
      <c r="E746" s="234" t="s">
        <v>4146</v>
      </c>
      <c r="F746" s="234">
        <v>134.0</v>
      </c>
      <c r="G746" s="234">
        <v>3.0</v>
      </c>
      <c r="H746" s="234" t="s">
        <v>4147</v>
      </c>
      <c r="I746" s="234">
        <v>1.0</v>
      </c>
      <c r="K746" s="234">
        <v>11.0</v>
      </c>
      <c r="N746" s="234" t="s">
        <v>4144</v>
      </c>
      <c r="O746" s="234">
        <v>0.0</v>
      </c>
      <c r="P746" s="234" t="s">
        <v>1724</v>
      </c>
      <c r="R746" s="234" t="s">
        <v>318</v>
      </c>
    </row>
    <row r="747">
      <c r="A747" s="234">
        <v>4.50010126E9</v>
      </c>
      <c r="B747" s="234" t="s">
        <v>1410</v>
      </c>
      <c r="C747" s="234" t="s">
        <v>1411</v>
      </c>
      <c r="D747" s="234" t="s">
        <v>2017</v>
      </c>
      <c r="E747" s="234" t="s">
        <v>4148</v>
      </c>
      <c r="F747" s="234">
        <v>102.0</v>
      </c>
      <c r="G747" s="234">
        <v>15.0</v>
      </c>
      <c r="H747" s="234" t="s">
        <v>4149</v>
      </c>
      <c r="I747" s="234">
        <v>1.0</v>
      </c>
      <c r="K747" s="234">
        <v>11.0</v>
      </c>
      <c r="N747" s="234" t="s">
        <v>1410</v>
      </c>
      <c r="O747" s="234">
        <v>0.0</v>
      </c>
      <c r="P747" s="234" t="s">
        <v>1724</v>
      </c>
      <c r="R747" s="234" t="s">
        <v>318</v>
      </c>
    </row>
    <row r="748">
      <c r="A748" s="234">
        <v>4.500101265E9</v>
      </c>
      <c r="B748" s="234" t="s">
        <v>386</v>
      </c>
      <c r="C748" s="234" t="s">
        <v>387</v>
      </c>
      <c r="D748" s="234" t="s">
        <v>2017</v>
      </c>
      <c r="E748" s="234" t="s">
        <v>4150</v>
      </c>
      <c r="F748" s="234">
        <v>102.0</v>
      </c>
      <c r="G748" s="234">
        <v>9.0</v>
      </c>
      <c r="H748" s="234" t="s">
        <v>4151</v>
      </c>
      <c r="I748" s="234">
        <v>1.0</v>
      </c>
      <c r="K748" s="234">
        <v>11.0</v>
      </c>
      <c r="N748" s="234" t="s">
        <v>386</v>
      </c>
      <c r="O748" s="234">
        <v>0.0</v>
      </c>
      <c r="P748" s="234" t="s">
        <v>1724</v>
      </c>
      <c r="R748" s="234" t="s">
        <v>318</v>
      </c>
    </row>
    <row r="749">
      <c r="A749" s="234">
        <v>4.50010127E9</v>
      </c>
      <c r="B749" s="234" t="s">
        <v>880</v>
      </c>
      <c r="C749" s="234" t="s">
        <v>881</v>
      </c>
      <c r="D749" s="234" t="s">
        <v>2017</v>
      </c>
      <c r="E749" s="234" t="s">
        <v>4152</v>
      </c>
      <c r="F749" s="234">
        <v>102.0</v>
      </c>
      <c r="G749" s="234">
        <v>11.0</v>
      </c>
      <c r="H749" s="234" t="s">
        <v>4153</v>
      </c>
      <c r="I749" s="234">
        <v>1.0</v>
      </c>
      <c r="K749" s="234">
        <v>11.0</v>
      </c>
      <c r="N749" s="234" t="s">
        <v>880</v>
      </c>
      <c r="O749" s="234">
        <v>0.0</v>
      </c>
      <c r="P749" s="234" t="s">
        <v>1724</v>
      </c>
      <c r="R749" s="234" t="s">
        <v>318</v>
      </c>
    </row>
    <row r="750">
      <c r="A750" s="234">
        <v>4.500101285E9</v>
      </c>
      <c r="B750" s="234" t="s">
        <v>392</v>
      </c>
      <c r="C750" s="234" t="s">
        <v>393</v>
      </c>
      <c r="D750" s="234" t="s">
        <v>2017</v>
      </c>
      <c r="E750" s="234" t="s">
        <v>4154</v>
      </c>
      <c r="F750" s="234">
        <v>102.0</v>
      </c>
      <c r="G750" s="234">
        <v>1.0</v>
      </c>
      <c r="H750" s="234" t="s">
        <v>4155</v>
      </c>
      <c r="I750" s="234">
        <v>1.0</v>
      </c>
      <c r="K750" s="234">
        <v>11.0</v>
      </c>
      <c r="N750" s="234" t="s">
        <v>392</v>
      </c>
      <c r="O750" s="234">
        <v>0.0</v>
      </c>
      <c r="P750" s="234" t="s">
        <v>1724</v>
      </c>
      <c r="R750" s="234" t="s">
        <v>318</v>
      </c>
    </row>
    <row r="751">
      <c r="A751" s="234">
        <v>4.50010129E9</v>
      </c>
      <c r="B751" s="234" t="s">
        <v>376</v>
      </c>
      <c r="C751" s="234" t="s">
        <v>377</v>
      </c>
      <c r="D751" s="234" t="s">
        <v>2017</v>
      </c>
      <c r="E751" s="234" t="s">
        <v>4156</v>
      </c>
      <c r="F751" s="234">
        <v>102.0</v>
      </c>
      <c r="G751" s="234">
        <v>1.0</v>
      </c>
      <c r="H751" s="234" t="s">
        <v>4157</v>
      </c>
      <c r="I751" s="234">
        <v>1.0</v>
      </c>
      <c r="K751" s="234">
        <v>11.0</v>
      </c>
      <c r="N751" s="234" t="s">
        <v>376</v>
      </c>
      <c r="O751" s="234">
        <v>0.0</v>
      </c>
      <c r="P751" s="234" t="s">
        <v>1724</v>
      </c>
      <c r="R751" s="234" t="s">
        <v>318</v>
      </c>
    </row>
    <row r="752">
      <c r="A752" s="234">
        <v>4.500201255E9</v>
      </c>
      <c r="B752" s="234" t="s">
        <v>1416</v>
      </c>
      <c r="C752" s="234" t="s">
        <v>1417</v>
      </c>
      <c r="D752" s="234" t="s">
        <v>2017</v>
      </c>
      <c r="E752" s="234" t="s">
        <v>4158</v>
      </c>
      <c r="F752" s="234">
        <v>102.0</v>
      </c>
      <c r="G752" s="234">
        <v>2.0</v>
      </c>
      <c r="H752" s="234" t="s">
        <v>4159</v>
      </c>
      <c r="I752" s="234">
        <v>1.0</v>
      </c>
      <c r="K752" s="234">
        <v>11.0</v>
      </c>
      <c r="N752" s="234" t="s">
        <v>1416</v>
      </c>
      <c r="O752" s="234">
        <v>0.0</v>
      </c>
      <c r="P752" s="234" t="s">
        <v>1724</v>
      </c>
      <c r="R752" s="234" t="s">
        <v>318</v>
      </c>
    </row>
    <row r="753">
      <c r="A753" s="234">
        <v>4.50020126E9</v>
      </c>
      <c r="B753" s="234" t="s">
        <v>4160</v>
      </c>
      <c r="C753" s="234" t="s">
        <v>4161</v>
      </c>
      <c r="D753" s="234" t="s">
        <v>2017</v>
      </c>
      <c r="E753" s="234" t="s">
        <v>4162</v>
      </c>
      <c r="F753" s="234">
        <v>102.0</v>
      </c>
      <c r="G753" s="234">
        <v>7.0</v>
      </c>
      <c r="H753" s="234" t="s">
        <v>4163</v>
      </c>
      <c r="I753" s="234">
        <v>1.0</v>
      </c>
      <c r="K753" s="234">
        <v>11.0</v>
      </c>
      <c r="N753" s="234" t="s">
        <v>4160</v>
      </c>
      <c r="O753" s="234">
        <v>0.0</v>
      </c>
      <c r="P753" s="234" t="s">
        <v>1724</v>
      </c>
      <c r="R753" s="234" t="s">
        <v>318</v>
      </c>
    </row>
    <row r="754">
      <c r="A754" s="234">
        <v>4.500201265E9</v>
      </c>
      <c r="B754" s="234" t="s">
        <v>4164</v>
      </c>
      <c r="C754" s="234" t="s">
        <v>4165</v>
      </c>
      <c r="D754" s="234" t="s">
        <v>2017</v>
      </c>
      <c r="E754" s="234" t="s">
        <v>4166</v>
      </c>
      <c r="F754" s="234">
        <v>102.0</v>
      </c>
      <c r="G754" s="234">
        <v>14.0</v>
      </c>
      <c r="H754" s="234" t="s">
        <v>4167</v>
      </c>
      <c r="I754" s="234">
        <v>1.0</v>
      </c>
      <c r="K754" s="234">
        <v>11.0</v>
      </c>
      <c r="N754" s="234" t="s">
        <v>4164</v>
      </c>
      <c r="O754" s="234">
        <v>0.0</v>
      </c>
      <c r="P754" s="234" t="s">
        <v>1724</v>
      </c>
      <c r="R754" s="234" t="s">
        <v>318</v>
      </c>
    </row>
    <row r="755">
      <c r="A755" s="234">
        <v>4.50020127E9</v>
      </c>
      <c r="B755" s="234" t="s">
        <v>396</v>
      </c>
      <c r="C755" s="234" t="s">
        <v>397</v>
      </c>
      <c r="D755" s="234" t="s">
        <v>2017</v>
      </c>
      <c r="E755" s="234" t="s">
        <v>4168</v>
      </c>
      <c r="F755" s="234">
        <v>102.0</v>
      </c>
      <c r="G755" s="234">
        <v>41.0</v>
      </c>
      <c r="H755" s="234" t="s">
        <v>4169</v>
      </c>
      <c r="I755" s="234">
        <v>1.0</v>
      </c>
      <c r="K755" s="234">
        <v>11.0</v>
      </c>
      <c r="N755" s="234" t="s">
        <v>396</v>
      </c>
      <c r="O755" s="234">
        <v>0.0</v>
      </c>
      <c r="P755" s="234" t="s">
        <v>1724</v>
      </c>
      <c r="R755" s="234" t="s">
        <v>318</v>
      </c>
    </row>
    <row r="756">
      <c r="A756" s="234">
        <v>4.500201275E9</v>
      </c>
      <c r="B756" s="234" t="s">
        <v>1418</v>
      </c>
      <c r="C756" s="234" t="s">
        <v>1419</v>
      </c>
      <c r="D756" s="234" t="s">
        <v>2017</v>
      </c>
      <c r="E756" s="234" t="s">
        <v>4170</v>
      </c>
      <c r="F756" s="234">
        <v>102.0</v>
      </c>
      <c r="G756" s="234">
        <v>25.0</v>
      </c>
      <c r="H756" s="234" t="s">
        <v>4171</v>
      </c>
      <c r="I756" s="234">
        <v>1.0</v>
      </c>
      <c r="K756" s="234">
        <v>11.0</v>
      </c>
      <c r="N756" s="234" t="s">
        <v>1418</v>
      </c>
      <c r="O756" s="234">
        <v>0.0</v>
      </c>
      <c r="P756" s="234" t="s">
        <v>1724</v>
      </c>
      <c r="R756" s="234" t="s">
        <v>318</v>
      </c>
    </row>
    <row r="757">
      <c r="A757" s="234">
        <v>4.50020128E9</v>
      </c>
      <c r="B757" s="234" t="s">
        <v>1121</v>
      </c>
      <c r="C757" s="234" t="s">
        <v>1122</v>
      </c>
      <c r="D757" s="234" t="s">
        <v>2017</v>
      </c>
      <c r="E757" s="234" t="s">
        <v>4172</v>
      </c>
      <c r="F757" s="234">
        <v>102.0</v>
      </c>
      <c r="G757" s="234">
        <v>3.0</v>
      </c>
      <c r="H757" s="234" t="s">
        <v>4173</v>
      </c>
      <c r="I757" s="234">
        <v>1.0</v>
      </c>
      <c r="K757" s="234">
        <v>11.0</v>
      </c>
      <c r="N757" s="234" t="s">
        <v>1121</v>
      </c>
      <c r="O757" s="234">
        <v>0.0</v>
      </c>
      <c r="P757" s="234" t="s">
        <v>1724</v>
      </c>
      <c r="R757" s="234" t="s">
        <v>318</v>
      </c>
    </row>
    <row r="758">
      <c r="A758" s="234">
        <v>4.500201285E9</v>
      </c>
      <c r="B758" s="234" t="s">
        <v>398</v>
      </c>
      <c r="C758" s="234" t="s">
        <v>399</v>
      </c>
      <c r="D758" s="234" t="s">
        <v>2017</v>
      </c>
      <c r="E758" s="234" t="s">
        <v>4174</v>
      </c>
      <c r="F758" s="234">
        <v>102.0</v>
      </c>
      <c r="G758" s="234">
        <v>5.0</v>
      </c>
      <c r="H758" s="234" t="s">
        <v>4175</v>
      </c>
      <c r="I758" s="234">
        <v>1.0</v>
      </c>
      <c r="K758" s="234">
        <v>11.0</v>
      </c>
      <c r="N758" s="234" t="s">
        <v>398</v>
      </c>
      <c r="O758" s="234">
        <v>0.0</v>
      </c>
      <c r="P758" s="234" t="s">
        <v>1724</v>
      </c>
      <c r="R758" s="234" t="s">
        <v>318</v>
      </c>
    </row>
    <row r="759">
      <c r="A759" s="234">
        <v>4.50020129E9</v>
      </c>
      <c r="B759" s="234" t="s">
        <v>1412</v>
      </c>
      <c r="C759" s="234" t="s">
        <v>1413</v>
      </c>
      <c r="D759" s="234" t="s">
        <v>2017</v>
      </c>
      <c r="E759" s="234" t="s">
        <v>4176</v>
      </c>
      <c r="F759" s="234">
        <v>102.0</v>
      </c>
      <c r="G759" s="234">
        <v>11.0</v>
      </c>
      <c r="H759" s="234" t="s">
        <v>4177</v>
      </c>
      <c r="I759" s="234">
        <v>1.0</v>
      </c>
      <c r="K759" s="234">
        <v>11.0</v>
      </c>
      <c r="N759" s="234" t="s">
        <v>1412</v>
      </c>
      <c r="O759" s="234">
        <v>0.0</v>
      </c>
      <c r="P759" s="234" t="s">
        <v>1724</v>
      </c>
      <c r="R759" s="234" t="s">
        <v>318</v>
      </c>
    </row>
    <row r="760">
      <c r="A760" s="234">
        <v>4.500201295E9</v>
      </c>
      <c r="B760" s="234" t="s">
        <v>882</v>
      </c>
      <c r="C760" s="234" t="s">
        <v>883</v>
      </c>
      <c r="D760" s="234" t="s">
        <v>2017</v>
      </c>
      <c r="E760" s="234" t="s">
        <v>4178</v>
      </c>
      <c r="F760" s="234">
        <v>102.0</v>
      </c>
      <c r="G760" s="234">
        <v>7.0</v>
      </c>
      <c r="H760" s="234" t="s">
        <v>4179</v>
      </c>
      <c r="I760" s="234">
        <v>1.0</v>
      </c>
      <c r="K760" s="234">
        <v>11.0</v>
      </c>
      <c r="N760" s="234" t="s">
        <v>882</v>
      </c>
      <c r="O760" s="234">
        <v>0.0</v>
      </c>
      <c r="P760" s="234" t="s">
        <v>1724</v>
      </c>
      <c r="R760" s="234" t="s">
        <v>318</v>
      </c>
    </row>
    <row r="761">
      <c r="A761" s="234">
        <v>4.5002013E9</v>
      </c>
      <c r="B761" s="234" t="s">
        <v>884</v>
      </c>
      <c r="C761" s="234" t="s">
        <v>885</v>
      </c>
      <c r="D761" s="234" t="s">
        <v>2017</v>
      </c>
      <c r="E761" s="234" t="s">
        <v>4180</v>
      </c>
      <c r="F761" s="234">
        <v>102.0</v>
      </c>
      <c r="G761" s="234">
        <v>2.0</v>
      </c>
      <c r="H761" s="234" t="s">
        <v>4181</v>
      </c>
      <c r="I761" s="234">
        <v>1.0</v>
      </c>
      <c r="K761" s="234">
        <v>11.0</v>
      </c>
      <c r="N761" s="234" t="s">
        <v>884</v>
      </c>
      <c r="O761" s="234">
        <v>0.0</v>
      </c>
      <c r="P761" s="234" t="s">
        <v>1724</v>
      </c>
      <c r="R761" s="234" t="s">
        <v>318</v>
      </c>
    </row>
    <row r="762">
      <c r="A762" s="234">
        <v>4.50020131E9</v>
      </c>
      <c r="B762" s="234" t="s">
        <v>1414</v>
      </c>
      <c r="C762" s="234" t="s">
        <v>1415</v>
      </c>
      <c r="D762" s="234" t="s">
        <v>2017</v>
      </c>
      <c r="E762" s="234" t="s">
        <v>4182</v>
      </c>
      <c r="F762" s="234">
        <v>102.0</v>
      </c>
      <c r="G762" s="234">
        <v>1.0</v>
      </c>
      <c r="H762" s="234" t="s">
        <v>4183</v>
      </c>
      <c r="I762" s="234">
        <v>1.0</v>
      </c>
      <c r="K762" s="234">
        <v>11.0</v>
      </c>
      <c r="N762" s="234" t="s">
        <v>1414</v>
      </c>
      <c r="O762" s="234">
        <v>0.0</v>
      </c>
      <c r="P762" s="234" t="s">
        <v>1724</v>
      </c>
      <c r="R762" s="234" t="s">
        <v>318</v>
      </c>
    </row>
    <row r="763">
      <c r="A763" s="234">
        <v>4.50020132E9</v>
      </c>
      <c r="B763" s="234" t="s">
        <v>4184</v>
      </c>
      <c r="C763" s="234" t="s">
        <v>4185</v>
      </c>
      <c r="D763" s="234" t="s">
        <v>2017</v>
      </c>
      <c r="E763" s="234" t="s">
        <v>4186</v>
      </c>
      <c r="F763" s="234">
        <v>102.0</v>
      </c>
      <c r="G763" s="234">
        <v>1.0</v>
      </c>
      <c r="H763" s="234" t="s">
        <v>4187</v>
      </c>
      <c r="I763" s="234">
        <v>1.0</v>
      </c>
      <c r="K763" s="234">
        <v>11.0</v>
      </c>
      <c r="N763" s="234" t="s">
        <v>4184</v>
      </c>
      <c r="O763" s="234">
        <v>0.0</v>
      </c>
      <c r="P763" s="234" t="s">
        <v>1724</v>
      </c>
      <c r="R763" s="234" t="s">
        <v>318</v>
      </c>
    </row>
    <row r="764">
      <c r="A764" s="234">
        <v>4.520020125E10</v>
      </c>
      <c r="B764" s="234" t="s">
        <v>4188</v>
      </c>
      <c r="C764" s="234" t="s">
        <v>4189</v>
      </c>
      <c r="D764" s="234" t="s">
        <v>2055</v>
      </c>
      <c r="E764" s="234" t="s">
        <v>4190</v>
      </c>
      <c r="F764" s="234">
        <v>106.0</v>
      </c>
      <c r="G764" s="234">
        <v>2.0</v>
      </c>
      <c r="H764" s="234" t="s">
        <v>4191</v>
      </c>
      <c r="I764" s="234">
        <v>1.0</v>
      </c>
      <c r="K764" s="234">
        <v>11.0</v>
      </c>
      <c r="N764" s="234" t="s">
        <v>4188</v>
      </c>
      <c r="O764" s="234">
        <v>0.0</v>
      </c>
      <c r="P764" s="234" t="s">
        <v>1724</v>
      </c>
      <c r="R764" s="234" t="s">
        <v>318</v>
      </c>
    </row>
    <row r="765">
      <c r="A765" s="234">
        <v>4.5200201255E10</v>
      </c>
      <c r="B765" s="234" t="s">
        <v>4192</v>
      </c>
      <c r="C765" s="234" t="s">
        <v>4193</v>
      </c>
      <c r="D765" s="234" t="s">
        <v>2055</v>
      </c>
      <c r="E765" s="234" t="s">
        <v>4194</v>
      </c>
      <c r="F765" s="234">
        <v>106.0</v>
      </c>
      <c r="G765" s="234">
        <v>3.0</v>
      </c>
      <c r="H765" s="234" t="s">
        <v>4195</v>
      </c>
      <c r="I765" s="234">
        <v>1.0</v>
      </c>
      <c r="K765" s="234">
        <v>11.0</v>
      </c>
      <c r="N765" s="234" t="s">
        <v>4192</v>
      </c>
      <c r="O765" s="234">
        <v>0.0</v>
      </c>
      <c r="P765" s="234" t="s">
        <v>1724</v>
      </c>
      <c r="R765" s="234" t="s">
        <v>318</v>
      </c>
    </row>
    <row r="766">
      <c r="A766" s="234">
        <v>4.520020126E10</v>
      </c>
      <c r="B766" s="234" t="s">
        <v>4196</v>
      </c>
      <c r="C766" s="234" t="s">
        <v>4197</v>
      </c>
      <c r="D766" s="234" t="s">
        <v>2055</v>
      </c>
      <c r="E766" s="234" t="s">
        <v>4198</v>
      </c>
      <c r="F766" s="234">
        <v>106.0</v>
      </c>
      <c r="G766" s="234">
        <v>2.0</v>
      </c>
      <c r="H766" s="234" t="s">
        <v>4199</v>
      </c>
      <c r="I766" s="234">
        <v>1.0</v>
      </c>
      <c r="K766" s="234">
        <v>11.0</v>
      </c>
      <c r="N766" s="234" t="s">
        <v>4196</v>
      </c>
      <c r="O766" s="234">
        <v>0.0</v>
      </c>
      <c r="P766" s="234" t="s">
        <v>1724</v>
      </c>
      <c r="R766" s="234" t="s">
        <v>318</v>
      </c>
    </row>
    <row r="767">
      <c r="A767" s="234">
        <v>4.5200201265E10</v>
      </c>
      <c r="B767" s="234" t="s">
        <v>4200</v>
      </c>
      <c r="C767" s="234" t="s">
        <v>4201</v>
      </c>
      <c r="D767" s="234" t="s">
        <v>2055</v>
      </c>
      <c r="E767" s="234" t="s">
        <v>4202</v>
      </c>
      <c r="F767" s="234">
        <v>106.0</v>
      </c>
      <c r="G767" s="234">
        <v>11.0</v>
      </c>
      <c r="H767" s="234" t="s">
        <v>4203</v>
      </c>
      <c r="I767" s="234">
        <v>1.0</v>
      </c>
      <c r="K767" s="234">
        <v>11.0</v>
      </c>
      <c r="N767" s="234" t="s">
        <v>4200</v>
      </c>
      <c r="O767" s="234">
        <v>0.0</v>
      </c>
      <c r="P767" s="234" t="s">
        <v>1724</v>
      </c>
      <c r="R767" s="234" t="s">
        <v>318</v>
      </c>
    </row>
    <row r="768">
      <c r="A768" s="234">
        <v>4.520020127E10</v>
      </c>
      <c r="B768" s="234" t="s">
        <v>4204</v>
      </c>
      <c r="C768" s="234" t="s">
        <v>4205</v>
      </c>
      <c r="D768" s="234" t="s">
        <v>2055</v>
      </c>
      <c r="E768" s="234" t="s">
        <v>4206</v>
      </c>
      <c r="F768" s="234">
        <v>106.0</v>
      </c>
      <c r="G768" s="234">
        <v>7.0</v>
      </c>
      <c r="H768" s="234" t="s">
        <v>2057</v>
      </c>
      <c r="I768" s="234">
        <v>1.0</v>
      </c>
      <c r="K768" s="234">
        <v>11.0</v>
      </c>
      <c r="N768" s="234" t="s">
        <v>4204</v>
      </c>
      <c r="O768" s="234">
        <v>0.0</v>
      </c>
      <c r="P768" s="234" t="s">
        <v>1724</v>
      </c>
      <c r="R768" s="234" t="s">
        <v>318</v>
      </c>
    </row>
    <row r="769">
      <c r="A769" s="234">
        <v>4.5200201275E10</v>
      </c>
      <c r="B769" s="234" t="s">
        <v>4207</v>
      </c>
      <c r="C769" s="234" t="s">
        <v>4208</v>
      </c>
      <c r="D769" s="234" t="s">
        <v>2055</v>
      </c>
      <c r="E769" s="234" t="s">
        <v>4209</v>
      </c>
      <c r="F769" s="234">
        <v>106.0</v>
      </c>
      <c r="G769" s="234">
        <v>7.0</v>
      </c>
      <c r="H769" s="234" t="s">
        <v>4210</v>
      </c>
      <c r="I769" s="234">
        <v>1.0</v>
      </c>
      <c r="K769" s="234">
        <v>11.0</v>
      </c>
      <c r="N769" s="234" t="s">
        <v>4207</v>
      </c>
      <c r="O769" s="234">
        <v>0.0</v>
      </c>
      <c r="P769" s="234" t="s">
        <v>1724</v>
      </c>
      <c r="R769" s="234" t="s">
        <v>318</v>
      </c>
    </row>
    <row r="770">
      <c r="A770" s="234">
        <v>4.520020128E10</v>
      </c>
      <c r="B770" s="234" t="s">
        <v>4211</v>
      </c>
      <c r="C770" s="234" t="s">
        <v>4212</v>
      </c>
      <c r="D770" s="234" t="s">
        <v>2055</v>
      </c>
      <c r="E770" s="234" t="s">
        <v>4213</v>
      </c>
      <c r="F770" s="234">
        <v>106.0</v>
      </c>
      <c r="G770" s="234">
        <v>12.0</v>
      </c>
      <c r="H770" s="234" t="s">
        <v>4214</v>
      </c>
      <c r="I770" s="234">
        <v>1.0</v>
      </c>
      <c r="K770" s="234">
        <v>11.0</v>
      </c>
      <c r="N770" s="234" t="s">
        <v>4211</v>
      </c>
      <c r="O770" s="234">
        <v>0.0</v>
      </c>
      <c r="P770" s="234" t="s">
        <v>1724</v>
      </c>
      <c r="R770" s="234" t="s">
        <v>318</v>
      </c>
    </row>
    <row r="771">
      <c r="A771" s="234">
        <v>4.5200201285E10</v>
      </c>
      <c r="B771" s="234" t="s">
        <v>4215</v>
      </c>
      <c r="C771" s="234" t="s">
        <v>4216</v>
      </c>
      <c r="D771" s="234" t="s">
        <v>2055</v>
      </c>
      <c r="E771" s="234" t="s">
        <v>4217</v>
      </c>
      <c r="F771" s="234">
        <v>106.0</v>
      </c>
      <c r="G771" s="234">
        <v>10.0</v>
      </c>
      <c r="H771" s="234" t="s">
        <v>4218</v>
      </c>
      <c r="I771" s="234">
        <v>1.0</v>
      </c>
      <c r="K771" s="234">
        <v>11.0</v>
      </c>
      <c r="N771" s="234" t="s">
        <v>4215</v>
      </c>
      <c r="O771" s="234">
        <v>0.0</v>
      </c>
      <c r="P771" s="234" t="s">
        <v>1724</v>
      </c>
      <c r="R771" s="234" t="s">
        <v>318</v>
      </c>
    </row>
    <row r="772">
      <c r="A772" s="234">
        <v>4.520020129E10</v>
      </c>
      <c r="B772" s="234" t="s">
        <v>4219</v>
      </c>
      <c r="C772" s="234" t="s">
        <v>4220</v>
      </c>
      <c r="D772" s="234" t="s">
        <v>2055</v>
      </c>
      <c r="E772" s="234" t="s">
        <v>4221</v>
      </c>
      <c r="F772" s="234">
        <v>106.0</v>
      </c>
      <c r="G772" s="234">
        <v>2.0</v>
      </c>
      <c r="H772" s="234" t="s">
        <v>4195</v>
      </c>
      <c r="I772" s="234">
        <v>1.0</v>
      </c>
      <c r="K772" s="234">
        <v>11.0</v>
      </c>
      <c r="N772" s="234" t="s">
        <v>4219</v>
      </c>
      <c r="O772" s="234">
        <v>0.0</v>
      </c>
      <c r="P772" s="234" t="s">
        <v>1724</v>
      </c>
      <c r="R772" s="234" t="s">
        <v>318</v>
      </c>
    </row>
    <row r="773">
      <c r="A773" s="234">
        <v>4.5200201295E10</v>
      </c>
      <c r="B773" s="234" t="s">
        <v>4222</v>
      </c>
      <c r="C773" s="234" t="s">
        <v>4223</v>
      </c>
      <c r="D773" s="234" t="s">
        <v>2055</v>
      </c>
      <c r="E773" s="234" t="s">
        <v>4224</v>
      </c>
      <c r="F773" s="234">
        <v>106.0</v>
      </c>
      <c r="G773" s="234">
        <v>6.0</v>
      </c>
      <c r="H773" s="234" t="s">
        <v>4225</v>
      </c>
      <c r="I773" s="234">
        <v>1.0</v>
      </c>
      <c r="K773" s="234">
        <v>11.0</v>
      </c>
      <c r="N773" s="234" t="s">
        <v>4222</v>
      </c>
      <c r="O773" s="234">
        <v>0.0</v>
      </c>
      <c r="P773" s="234" t="s">
        <v>1724</v>
      </c>
      <c r="R773" s="234" t="s">
        <v>318</v>
      </c>
    </row>
    <row r="774">
      <c r="A774" s="234">
        <v>4.52002013E10</v>
      </c>
      <c r="B774" s="234" t="s">
        <v>4226</v>
      </c>
      <c r="C774" s="234" t="s">
        <v>4227</v>
      </c>
      <c r="D774" s="234" t="s">
        <v>2055</v>
      </c>
      <c r="E774" s="234" t="s">
        <v>4228</v>
      </c>
      <c r="F774" s="234">
        <v>106.0</v>
      </c>
      <c r="G774" s="234">
        <v>1.0</v>
      </c>
      <c r="H774" s="234" t="s">
        <v>4203</v>
      </c>
      <c r="I774" s="234">
        <v>1.0</v>
      </c>
      <c r="K774" s="234">
        <v>11.0</v>
      </c>
      <c r="N774" s="234" t="s">
        <v>4226</v>
      </c>
      <c r="O774" s="234">
        <v>0.0</v>
      </c>
      <c r="P774" s="234" t="s">
        <v>1724</v>
      </c>
      <c r="R774" s="234" t="s">
        <v>318</v>
      </c>
    </row>
    <row r="775">
      <c r="A775" s="234">
        <v>4.60010125E9</v>
      </c>
      <c r="B775" s="234" t="s">
        <v>4229</v>
      </c>
      <c r="C775" s="234" t="s">
        <v>4230</v>
      </c>
      <c r="D775" s="234" t="s">
        <v>2065</v>
      </c>
      <c r="E775" s="234" t="s">
        <v>4231</v>
      </c>
      <c r="F775" s="234">
        <v>106.0</v>
      </c>
      <c r="G775" s="234">
        <v>7.0</v>
      </c>
      <c r="H775" s="234" t="s">
        <v>4232</v>
      </c>
      <c r="I775" s="234">
        <v>1.0</v>
      </c>
      <c r="K775" s="234">
        <v>11.0</v>
      </c>
      <c r="N775" s="234" t="s">
        <v>4229</v>
      </c>
      <c r="O775" s="234">
        <v>0.0</v>
      </c>
      <c r="P775" s="234" t="s">
        <v>1724</v>
      </c>
      <c r="R775" s="234" t="s">
        <v>318</v>
      </c>
    </row>
    <row r="776">
      <c r="A776" s="234">
        <v>4.600101255E9</v>
      </c>
      <c r="B776" s="234" t="s">
        <v>4233</v>
      </c>
      <c r="C776" s="234" t="s">
        <v>4234</v>
      </c>
      <c r="D776" s="234" t="s">
        <v>2065</v>
      </c>
      <c r="E776" s="234" t="s">
        <v>4235</v>
      </c>
      <c r="F776" s="234">
        <v>106.0</v>
      </c>
      <c r="G776" s="234">
        <v>5.0</v>
      </c>
      <c r="H776" s="234" t="s">
        <v>4236</v>
      </c>
      <c r="I776" s="234">
        <v>1.0</v>
      </c>
      <c r="K776" s="234">
        <v>11.0</v>
      </c>
      <c r="N776" s="234" t="s">
        <v>4233</v>
      </c>
      <c r="O776" s="234">
        <v>0.0</v>
      </c>
      <c r="P776" s="234" t="s">
        <v>1724</v>
      </c>
      <c r="R776" s="234" t="s">
        <v>318</v>
      </c>
    </row>
    <row r="777">
      <c r="A777" s="234">
        <v>4.60010126E9</v>
      </c>
      <c r="B777" s="234" t="s">
        <v>4237</v>
      </c>
      <c r="C777" s="234" t="s">
        <v>4238</v>
      </c>
      <c r="D777" s="234" t="s">
        <v>2065</v>
      </c>
      <c r="E777" s="234" t="s">
        <v>4239</v>
      </c>
      <c r="F777" s="234">
        <v>106.0</v>
      </c>
      <c r="G777" s="234">
        <v>9.0</v>
      </c>
      <c r="H777" s="234" t="s">
        <v>4240</v>
      </c>
      <c r="I777" s="234">
        <v>1.0</v>
      </c>
      <c r="K777" s="234">
        <v>11.0</v>
      </c>
      <c r="N777" s="234" t="s">
        <v>4237</v>
      </c>
      <c r="O777" s="234">
        <v>0.0</v>
      </c>
      <c r="P777" s="234" t="s">
        <v>1724</v>
      </c>
      <c r="R777" s="234" t="s">
        <v>318</v>
      </c>
    </row>
    <row r="778">
      <c r="A778" s="234">
        <v>4.600101265E9</v>
      </c>
      <c r="B778" s="234" t="s">
        <v>4241</v>
      </c>
      <c r="C778" s="234" t="s">
        <v>4242</v>
      </c>
      <c r="D778" s="234" t="s">
        <v>2065</v>
      </c>
      <c r="E778" s="234" t="s">
        <v>4243</v>
      </c>
      <c r="F778" s="234">
        <v>106.0</v>
      </c>
      <c r="G778" s="234">
        <v>6.0</v>
      </c>
      <c r="H778" s="234" t="s">
        <v>4244</v>
      </c>
      <c r="I778" s="234">
        <v>1.0</v>
      </c>
      <c r="K778" s="234">
        <v>11.0</v>
      </c>
      <c r="N778" s="234" t="s">
        <v>4241</v>
      </c>
      <c r="O778" s="234">
        <v>0.0</v>
      </c>
      <c r="P778" s="234" t="s">
        <v>1724</v>
      </c>
      <c r="R778" s="234" t="s">
        <v>318</v>
      </c>
    </row>
    <row r="779">
      <c r="A779" s="234">
        <v>4.60010127E9</v>
      </c>
      <c r="B779" s="234" t="s">
        <v>4245</v>
      </c>
      <c r="C779" s="234" t="s">
        <v>4246</v>
      </c>
      <c r="D779" s="234" t="s">
        <v>2065</v>
      </c>
      <c r="E779" s="234" t="s">
        <v>4247</v>
      </c>
      <c r="F779" s="234">
        <v>106.0</v>
      </c>
      <c r="G779" s="234">
        <v>11.0</v>
      </c>
      <c r="H779" s="234" t="s">
        <v>4248</v>
      </c>
      <c r="I779" s="234">
        <v>1.0</v>
      </c>
      <c r="K779" s="234">
        <v>11.0</v>
      </c>
      <c r="N779" s="234" t="s">
        <v>4245</v>
      </c>
      <c r="O779" s="234">
        <v>0.0</v>
      </c>
      <c r="P779" s="234" t="s">
        <v>1724</v>
      </c>
      <c r="R779" s="234" t="s">
        <v>318</v>
      </c>
    </row>
    <row r="780">
      <c r="A780" s="234">
        <v>4.600101275E9</v>
      </c>
      <c r="B780" s="234" t="s">
        <v>1408</v>
      </c>
      <c r="C780" s="234" t="s">
        <v>1409</v>
      </c>
      <c r="D780" s="234" t="s">
        <v>2065</v>
      </c>
      <c r="E780" s="234" t="s">
        <v>4249</v>
      </c>
      <c r="F780" s="234">
        <v>106.0</v>
      </c>
      <c r="G780" s="234">
        <v>8.0</v>
      </c>
      <c r="H780" s="234" t="s">
        <v>4250</v>
      </c>
      <c r="I780" s="234">
        <v>1.0</v>
      </c>
      <c r="K780" s="234">
        <v>11.0</v>
      </c>
      <c r="N780" s="234" t="s">
        <v>1408</v>
      </c>
      <c r="O780" s="234">
        <v>0.0</v>
      </c>
      <c r="P780" s="234" t="s">
        <v>1724</v>
      </c>
      <c r="R780" s="234" t="s">
        <v>318</v>
      </c>
    </row>
    <row r="781">
      <c r="A781" s="234">
        <v>4.60010128E9</v>
      </c>
      <c r="B781" s="234" t="s">
        <v>4251</v>
      </c>
      <c r="C781" s="234" t="s">
        <v>4252</v>
      </c>
      <c r="D781" s="234" t="s">
        <v>2065</v>
      </c>
      <c r="E781" s="234" t="s">
        <v>4253</v>
      </c>
      <c r="F781" s="234">
        <v>106.0</v>
      </c>
      <c r="G781" s="234">
        <v>12.0</v>
      </c>
      <c r="H781" s="234" t="s">
        <v>4254</v>
      </c>
      <c r="I781" s="234">
        <v>1.0</v>
      </c>
      <c r="K781" s="234">
        <v>11.0</v>
      </c>
      <c r="N781" s="234" t="s">
        <v>4251</v>
      </c>
      <c r="O781" s="234">
        <v>0.0</v>
      </c>
      <c r="P781" s="234" t="s">
        <v>1724</v>
      </c>
      <c r="R781" s="234" t="s">
        <v>318</v>
      </c>
    </row>
    <row r="782">
      <c r="A782" s="234">
        <v>4.600101285E9</v>
      </c>
      <c r="B782" s="234" t="s">
        <v>4255</v>
      </c>
      <c r="C782" s="234" t="s">
        <v>4256</v>
      </c>
      <c r="D782" s="234" t="s">
        <v>2065</v>
      </c>
      <c r="E782" s="234" t="s">
        <v>4257</v>
      </c>
      <c r="F782" s="234">
        <v>106.0</v>
      </c>
      <c r="G782" s="234">
        <v>8.0</v>
      </c>
      <c r="H782" s="234" t="s">
        <v>4258</v>
      </c>
      <c r="I782" s="234">
        <v>1.0</v>
      </c>
      <c r="K782" s="234">
        <v>11.0</v>
      </c>
      <c r="N782" s="234" t="s">
        <v>4255</v>
      </c>
      <c r="O782" s="234">
        <v>0.0</v>
      </c>
      <c r="P782" s="234" t="s">
        <v>1724</v>
      </c>
      <c r="R782" s="234" t="s">
        <v>318</v>
      </c>
    </row>
    <row r="783">
      <c r="A783" s="234">
        <v>4.60010129E9</v>
      </c>
      <c r="B783" s="234" t="s">
        <v>1406</v>
      </c>
      <c r="C783" s="234" t="s">
        <v>1407</v>
      </c>
      <c r="D783" s="234" t="s">
        <v>2065</v>
      </c>
      <c r="E783" s="234" t="s">
        <v>4259</v>
      </c>
      <c r="F783" s="234">
        <v>106.0</v>
      </c>
      <c r="G783" s="234">
        <v>3.0</v>
      </c>
      <c r="H783" s="234" t="s">
        <v>4260</v>
      </c>
      <c r="I783" s="234">
        <v>1.0</v>
      </c>
      <c r="K783" s="234">
        <v>11.0</v>
      </c>
      <c r="N783" s="234" t="s">
        <v>1406</v>
      </c>
      <c r="O783" s="234">
        <v>0.0</v>
      </c>
      <c r="P783" s="234" t="s">
        <v>1724</v>
      </c>
      <c r="R783" s="234" t="s">
        <v>318</v>
      </c>
    </row>
    <row r="784">
      <c r="A784" s="234">
        <v>4.600101295E9</v>
      </c>
      <c r="B784" s="234" t="s">
        <v>373</v>
      </c>
      <c r="C784" s="234" t="s">
        <v>374</v>
      </c>
      <c r="D784" s="234" t="s">
        <v>2065</v>
      </c>
      <c r="E784" s="234" t="s">
        <v>4261</v>
      </c>
      <c r="F784" s="234">
        <v>106.0</v>
      </c>
      <c r="G784" s="234">
        <v>6.0</v>
      </c>
      <c r="H784" s="234" t="s">
        <v>4262</v>
      </c>
      <c r="I784" s="234">
        <v>1.0</v>
      </c>
      <c r="K784" s="234">
        <v>11.0</v>
      </c>
      <c r="N784" s="234" t="s">
        <v>373</v>
      </c>
      <c r="O784" s="234">
        <v>0.0</v>
      </c>
      <c r="P784" s="234" t="s">
        <v>1724</v>
      </c>
      <c r="R784" s="234" t="s">
        <v>318</v>
      </c>
    </row>
    <row r="785">
      <c r="A785" s="234">
        <v>7727.0</v>
      </c>
      <c r="B785" s="234" t="s">
        <v>4263</v>
      </c>
      <c r="C785" s="234" t="s">
        <v>4264</v>
      </c>
      <c r="D785" s="234" t="s">
        <v>1721</v>
      </c>
      <c r="E785" s="234" t="s">
        <v>4265</v>
      </c>
      <c r="F785" s="234">
        <v>129.0</v>
      </c>
      <c r="G785" s="234">
        <v>1.0</v>
      </c>
      <c r="H785" s="234" t="s">
        <v>4266</v>
      </c>
      <c r="I785" s="234">
        <v>1.0</v>
      </c>
      <c r="K785" s="234">
        <v>11.0</v>
      </c>
      <c r="N785" s="234" t="s">
        <v>4263</v>
      </c>
      <c r="O785" s="234">
        <v>0.0</v>
      </c>
      <c r="P785" s="234" t="s">
        <v>1724</v>
      </c>
      <c r="R785" s="234" t="s">
        <v>318</v>
      </c>
    </row>
    <row r="786">
      <c r="A786" s="234">
        <v>7728.0</v>
      </c>
      <c r="B786" s="234" t="s">
        <v>4267</v>
      </c>
      <c r="C786" s="234" t="s">
        <v>4268</v>
      </c>
      <c r="D786" s="234" t="s">
        <v>1721</v>
      </c>
      <c r="E786" s="234" t="s">
        <v>4269</v>
      </c>
      <c r="F786" s="234">
        <v>129.0</v>
      </c>
      <c r="G786" s="234">
        <v>2.0</v>
      </c>
      <c r="H786" s="234" t="s">
        <v>1723</v>
      </c>
      <c r="I786" s="234">
        <v>1.0</v>
      </c>
      <c r="K786" s="234">
        <v>11.0</v>
      </c>
      <c r="N786" s="234" t="s">
        <v>4267</v>
      </c>
      <c r="O786" s="234">
        <v>0.0</v>
      </c>
      <c r="P786" s="234" t="s">
        <v>1724</v>
      </c>
      <c r="R786" s="234" t="s">
        <v>318</v>
      </c>
    </row>
    <row r="787">
      <c r="A787" s="234">
        <v>7729.0</v>
      </c>
      <c r="B787" s="234" t="s">
        <v>4270</v>
      </c>
      <c r="C787" s="234" t="s">
        <v>4271</v>
      </c>
      <c r="D787" s="234" t="s">
        <v>1721</v>
      </c>
      <c r="E787" s="234" t="s">
        <v>4272</v>
      </c>
      <c r="F787" s="234">
        <v>129.0</v>
      </c>
      <c r="G787" s="234">
        <v>4.0</v>
      </c>
      <c r="H787" s="234" t="s">
        <v>4266</v>
      </c>
      <c r="I787" s="234">
        <v>1.0</v>
      </c>
      <c r="K787" s="234">
        <v>11.0</v>
      </c>
      <c r="N787" s="234" t="s">
        <v>4270</v>
      </c>
      <c r="O787" s="234">
        <v>0.0</v>
      </c>
      <c r="P787" s="234" t="s">
        <v>1724</v>
      </c>
      <c r="R787" s="234" t="s">
        <v>318</v>
      </c>
    </row>
    <row r="788">
      <c r="A788" s="234">
        <v>7730.0</v>
      </c>
      <c r="B788" s="234" t="s">
        <v>4273</v>
      </c>
      <c r="C788" s="234" t="s">
        <v>4274</v>
      </c>
      <c r="D788" s="234" t="s">
        <v>1721</v>
      </c>
      <c r="E788" s="234" t="s">
        <v>4275</v>
      </c>
      <c r="F788" s="234">
        <v>129.0</v>
      </c>
      <c r="G788" s="234">
        <v>4.0</v>
      </c>
      <c r="H788" s="234" t="s">
        <v>4276</v>
      </c>
      <c r="I788" s="234">
        <v>1.0</v>
      </c>
      <c r="K788" s="234">
        <v>11.0</v>
      </c>
      <c r="N788" s="234" t="s">
        <v>4273</v>
      </c>
      <c r="O788" s="234">
        <v>0.0</v>
      </c>
      <c r="P788" s="234" t="s">
        <v>1724</v>
      </c>
      <c r="R788" s="234" t="s">
        <v>318</v>
      </c>
    </row>
    <row r="789">
      <c r="A789" s="234">
        <v>7731.0</v>
      </c>
      <c r="B789" s="234" t="s">
        <v>4277</v>
      </c>
      <c r="C789" s="234" t="s">
        <v>4278</v>
      </c>
      <c r="D789" s="234" t="s">
        <v>1721</v>
      </c>
      <c r="E789" s="234" t="s">
        <v>4279</v>
      </c>
      <c r="F789" s="234">
        <v>129.0</v>
      </c>
      <c r="G789" s="234">
        <v>19.0</v>
      </c>
      <c r="H789" s="234" t="s">
        <v>1723</v>
      </c>
      <c r="I789" s="234">
        <v>1.0</v>
      </c>
      <c r="K789" s="234">
        <v>11.0</v>
      </c>
      <c r="N789" s="234" t="s">
        <v>4277</v>
      </c>
      <c r="O789" s="234">
        <v>0.0</v>
      </c>
      <c r="P789" s="234" t="s">
        <v>1724</v>
      </c>
      <c r="R789" s="234" t="s">
        <v>318</v>
      </c>
    </row>
    <row r="790">
      <c r="A790" s="234">
        <v>7732.0</v>
      </c>
      <c r="B790" s="234" t="s">
        <v>4280</v>
      </c>
      <c r="C790" s="234" t="s">
        <v>4281</v>
      </c>
      <c r="D790" s="234" t="s">
        <v>1721</v>
      </c>
      <c r="E790" s="234" t="s">
        <v>4282</v>
      </c>
      <c r="F790" s="234">
        <v>129.0</v>
      </c>
      <c r="G790" s="234">
        <v>18.0</v>
      </c>
      <c r="H790" s="234" t="s">
        <v>4266</v>
      </c>
      <c r="I790" s="234">
        <v>1.0</v>
      </c>
      <c r="K790" s="234">
        <v>11.0</v>
      </c>
      <c r="N790" s="234" t="s">
        <v>4280</v>
      </c>
      <c r="O790" s="234">
        <v>0.0</v>
      </c>
      <c r="P790" s="234" t="s">
        <v>1724</v>
      </c>
      <c r="R790" s="234" t="s">
        <v>318</v>
      </c>
    </row>
    <row r="791">
      <c r="A791" s="234">
        <v>7733.0</v>
      </c>
      <c r="B791" s="234" t="s">
        <v>4283</v>
      </c>
      <c r="C791" s="234" t="s">
        <v>4284</v>
      </c>
      <c r="D791" s="234" t="s">
        <v>1721</v>
      </c>
      <c r="E791" s="234" t="s">
        <v>4285</v>
      </c>
      <c r="F791" s="234">
        <v>129.0</v>
      </c>
      <c r="G791" s="234">
        <v>4.0</v>
      </c>
      <c r="H791" s="234" t="s">
        <v>1723</v>
      </c>
      <c r="I791" s="234">
        <v>1.0</v>
      </c>
      <c r="K791" s="234">
        <v>11.0</v>
      </c>
      <c r="N791" s="234" t="s">
        <v>4283</v>
      </c>
      <c r="O791" s="234">
        <v>0.0</v>
      </c>
      <c r="P791" s="234" t="s">
        <v>1724</v>
      </c>
      <c r="R791" s="234" t="s">
        <v>318</v>
      </c>
    </row>
    <row r="792">
      <c r="A792" s="234">
        <v>7734.0</v>
      </c>
      <c r="B792" s="234" t="s">
        <v>4286</v>
      </c>
      <c r="C792" s="234" t="s">
        <v>4287</v>
      </c>
      <c r="D792" s="234" t="s">
        <v>1721</v>
      </c>
      <c r="E792" s="234" t="s">
        <v>4288</v>
      </c>
      <c r="F792" s="234">
        <v>129.0</v>
      </c>
      <c r="G792" s="234">
        <v>4.0</v>
      </c>
      <c r="H792" s="234" t="s">
        <v>4266</v>
      </c>
      <c r="I792" s="234">
        <v>1.0</v>
      </c>
      <c r="K792" s="234">
        <v>11.0</v>
      </c>
      <c r="N792" s="234" t="s">
        <v>4286</v>
      </c>
      <c r="O792" s="234">
        <v>0.0</v>
      </c>
      <c r="P792" s="234" t="s">
        <v>1724</v>
      </c>
      <c r="R792" s="234" t="s">
        <v>318</v>
      </c>
    </row>
    <row r="793">
      <c r="A793" s="234">
        <v>7735.0</v>
      </c>
      <c r="B793" s="234" t="s">
        <v>4289</v>
      </c>
      <c r="C793" s="234" t="s">
        <v>4290</v>
      </c>
      <c r="D793" s="234" t="s">
        <v>1721</v>
      </c>
      <c r="E793" s="234" t="s">
        <v>4291</v>
      </c>
      <c r="F793" s="234">
        <v>129.0</v>
      </c>
      <c r="G793" s="234">
        <v>1.0</v>
      </c>
      <c r="H793" s="234" t="s">
        <v>4266</v>
      </c>
      <c r="I793" s="234">
        <v>1.0</v>
      </c>
      <c r="K793" s="234">
        <v>11.0</v>
      </c>
      <c r="N793" s="234" t="s">
        <v>4289</v>
      </c>
      <c r="O793" s="234">
        <v>0.0</v>
      </c>
      <c r="P793" s="234" t="s">
        <v>1724</v>
      </c>
      <c r="R793" s="234" t="s">
        <v>318</v>
      </c>
    </row>
    <row r="794">
      <c r="A794" s="234">
        <v>7736.0</v>
      </c>
      <c r="B794" s="234" t="s">
        <v>4292</v>
      </c>
      <c r="C794" s="234" t="s">
        <v>4293</v>
      </c>
      <c r="D794" s="234" t="s">
        <v>1721</v>
      </c>
      <c r="E794" s="234" t="s">
        <v>4294</v>
      </c>
      <c r="F794" s="234">
        <v>129.0</v>
      </c>
      <c r="G794" s="234">
        <v>1.0</v>
      </c>
      <c r="H794" s="234" t="s">
        <v>4266</v>
      </c>
      <c r="I794" s="234">
        <v>1.0</v>
      </c>
      <c r="K794" s="234">
        <v>11.0</v>
      </c>
      <c r="N794" s="234" t="s">
        <v>4292</v>
      </c>
      <c r="O794" s="234">
        <v>0.0</v>
      </c>
      <c r="P794" s="234" t="s">
        <v>1724</v>
      </c>
      <c r="R794" s="234" t="s">
        <v>318</v>
      </c>
    </row>
    <row r="795">
      <c r="A795" s="234">
        <v>7739.0</v>
      </c>
      <c r="B795" s="234" t="s">
        <v>4295</v>
      </c>
      <c r="C795" s="234" t="s">
        <v>4296</v>
      </c>
      <c r="D795" s="234" t="s">
        <v>1721</v>
      </c>
      <c r="E795" s="234" t="s">
        <v>4297</v>
      </c>
      <c r="F795" s="234">
        <v>129.0</v>
      </c>
      <c r="G795" s="234">
        <v>1.0</v>
      </c>
      <c r="H795" s="234" t="s">
        <v>1723</v>
      </c>
      <c r="I795" s="234">
        <v>1.0</v>
      </c>
      <c r="K795" s="234">
        <v>11.0</v>
      </c>
      <c r="N795" s="234" t="s">
        <v>4295</v>
      </c>
      <c r="O795" s="234">
        <v>0.0</v>
      </c>
      <c r="P795" s="234" t="s">
        <v>1724</v>
      </c>
      <c r="R795" s="234" t="s">
        <v>318</v>
      </c>
    </row>
    <row r="796">
      <c r="A796" s="234">
        <v>7.80010125E9</v>
      </c>
      <c r="B796" s="234" t="s">
        <v>925</v>
      </c>
      <c r="C796" s="234" t="s">
        <v>926</v>
      </c>
      <c r="D796" s="234" t="s">
        <v>2089</v>
      </c>
      <c r="E796" s="234" t="s">
        <v>4298</v>
      </c>
      <c r="F796" s="234">
        <v>106.0</v>
      </c>
      <c r="G796" s="234">
        <v>1.0</v>
      </c>
      <c r="H796" s="234" t="s">
        <v>4299</v>
      </c>
      <c r="I796" s="234">
        <v>1.0</v>
      </c>
      <c r="K796" s="234">
        <v>11.0</v>
      </c>
      <c r="N796" s="234" t="s">
        <v>925</v>
      </c>
      <c r="O796" s="234">
        <v>0.0</v>
      </c>
      <c r="P796" s="234" t="s">
        <v>1724</v>
      </c>
      <c r="R796" s="234" t="s">
        <v>318</v>
      </c>
    </row>
    <row r="797">
      <c r="A797" s="234">
        <v>7.80010126E9</v>
      </c>
      <c r="B797" s="234" t="s">
        <v>929</v>
      </c>
      <c r="C797" s="234" t="s">
        <v>930</v>
      </c>
      <c r="D797" s="234" t="s">
        <v>2089</v>
      </c>
      <c r="E797" s="234" t="s">
        <v>4300</v>
      </c>
      <c r="F797" s="234">
        <v>106.0</v>
      </c>
      <c r="G797" s="234">
        <v>6.0</v>
      </c>
      <c r="H797" s="234" t="s">
        <v>4301</v>
      </c>
      <c r="I797" s="234">
        <v>1.0</v>
      </c>
      <c r="K797" s="234">
        <v>11.0</v>
      </c>
      <c r="N797" s="234" t="s">
        <v>929</v>
      </c>
      <c r="O797" s="234">
        <v>0.0</v>
      </c>
      <c r="P797" s="234" t="s">
        <v>1724</v>
      </c>
      <c r="R797" s="234" t="s">
        <v>318</v>
      </c>
    </row>
    <row r="798">
      <c r="A798" s="234">
        <v>7.800101265E9</v>
      </c>
      <c r="B798" s="234" t="s">
        <v>1136</v>
      </c>
      <c r="C798" s="234" t="s">
        <v>1137</v>
      </c>
      <c r="D798" s="234" t="s">
        <v>2089</v>
      </c>
      <c r="E798" s="234" t="s">
        <v>4302</v>
      </c>
      <c r="F798" s="234">
        <v>106.0</v>
      </c>
      <c r="G798" s="234">
        <v>10.0</v>
      </c>
      <c r="H798" s="234" t="s">
        <v>4303</v>
      </c>
      <c r="I798" s="234">
        <v>1.0</v>
      </c>
      <c r="K798" s="234">
        <v>11.0</v>
      </c>
      <c r="N798" s="234" t="s">
        <v>1136</v>
      </c>
      <c r="O798" s="234">
        <v>0.0</v>
      </c>
      <c r="P798" s="234" t="s">
        <v>1724</v>
      </c>
      <c r="R798" s="234" t="s">
        <v>318</v>
      </c>
    </row>
    <row r="799">
      <c r="A799" s="234">
        <v>7.80010127E9</v>
      </c>
      <c r="B799" s="234" t="s">
        <v>455</v>
      </c>
      <c r="C799" s="234" t="s">
        <v>456</v>
      </c>
      <c r="D799" s="234" t="s">
        <v>2089</v>
      </c>
      <c r="E799" s="234" t="s">
        <v>4304</v>
      </c>
      <c r="F799" s="234">
        <v>106.0</v>
      </c>
      <c r="G799" s="234">
        <v>26.0</v>
      </c>
      <c r="H799" s="234" t="s">
        <v>4305</v>
      </c>
      <c r="I799" s="234">
        <v>1.0</v>
      </c>
      <c r="K799" s="234">
        <v>11.0</v>
      </c>
      <c r="N799" s="234" t="s">
        <v>455</v>
      </c>
      <c r="O799" s="234">
        <v>0.0</v>
      </c>
      <c r="P799" s="234" t="s">
        <v>1724</v>
      </c>
      <c r="R799" s="234" t="s">
        <v>318</v>
      </c>
    </row>
    <row r="800">
      <c r="A800" s="234">
        <v>7.800101275E9</v>
      </c>
      <c r="B800" s="234" t="s">
        <v>457</v>
      </c>
      <c r="C800" s="234" t="s">
        <v>458</v>
      </c>
      <c r="D800" s="234" t="s">
        <v>2089</v>
      </c>
      <c r="E800" s="234" t="s">
        <v>4306</v>
      </c>
      <c r="F800" s="234">
        <v>106.0</v>
      </c>
      <c r="G800" s="234">
        <v>30.0</v>
      </c>
      <c r="H800" s="234" t="s">
        <v>4307</v>
      </c>
      <c r="I800" s="234">
        <v>1.0</v>
      </c>
      <c r="K800" s="234">
        <v>11.0</v>
      </c>
      <c r="N800" s="234" t="s">
        <v>457</v>
      </c>
      <c r="O800" s="234">
        <v>0.0</v>
      </c>
      <c r="P800" s="234" t="s">
        <v>1724</v>
      </c>
      <c r="R800" s="234" t="s">
        <v>318</v>
      </c>
    </row>
    <row r="801">
      <c r="A801" s="234">
        <v>7.80010128E9</v>
      </c>
      <c r="B801" s="234" t="s">
        <v>459</v>
      </c>
      <c r="C801" s="234" t="s">
        <v>460</v>
      </c>
      <c r="D801" s="234" t="s">
        <v>2089</v>
      </c>
      <c r="E801" s="234" t="s">
        <v>4308</v>
      </c>
      <c r="F801" s="234">
        <v>106.0</v>
      </c>
      <c r="G801" s="234">
        <v>30.0</v>
      </c>
      <c r="H801" s="234" t="s">
        <v>4309</v>
      </c>
      <c r="I801" s="234">
        <v>1.0</v>
      </c>
      <c r="K801" s="234">
        <v>11.0</v>
      </c>
      <c r="N801" s="234" t="s">
        <v>459</v>
      </c>
      <c r="O801" s="234">
        <v>0.0</v>
      </c>
      <c r="P801" s="234" t="s">
        <v>1724</v>
      </c>
      <c r="R801" s="234" t="s">
        <v>318</v>
      </c>
    </row>
    <row r="802">
      <c r="A802" s="234">
        <v>7.800101285E9</v>
      </c>
      <c r="B802" s="234" t="s">
        <v>461</v>
      </c>
      <c r="C802" s="234" t="s">
        <v>462</v>
      </c>
      <c r="D802" s="234" t="s">
        <v>2089</v>
      </c>
      <c r="E802" s="234" t="s">
        <v>4310</v>
      </c>
      <c r="F802" s="234">
        <v>106.0</v>
      </c>
      <c r="G802" s="234">
        <v>22.0</v>
      </c>
      <c r="H802" s="234" t="s">
        <v>4311</v>
      </c>
      <c r="I802" s="234">
        <v>1.0</v>
      </c>
      <c r="K802" s="234">
        <v>11.0</v>
      </c>
      <c r="N802" s="234" t="s">
        <v>461</v>
      </c>
      <c r="O802" s="234">
        <v>0.0</v>
      </c>
      <c r="P802" s="234" t="s">
        <v>1724</v>
      </c>
      <c r="R802" s="234" t="s">
        <v>318</v>
      </c>
    </row>
    <row r="803">
      <c r="A803" s="234">
        <v>7.80010129E9</v>
      </c>
      <c r="B803" s="234" t="s">
        <v>921</v>
      </c>
      <c r="C803" s="234" t="s">
        <v>922</v>
      </c>
      <c r="D803" s="234" t="s">
        <v>2089</v>
      </c>
      <c r="E803" s="234" t="s">
        <v>4312</v>
      </c>
      <c r="F803" s="234">
        <v>106.0</v>
      </c>
      <c r="G803" s="234">
        <v>24.0</v>
      </c>
      <c r="H803" s="234" t="s">
        <v>4313</v>
      </c>
      <c r="I803" s="234">
        <v>1.0</v>
      </c>
      <c r="K803" s="234">
        <v>11.0</v>
      </c>
      <c r="N803" s="234" t="s">
        <v>921</v>
      </c>
      <c r="O803" s="234">
        <v>0.0</v>
      </c>
      <c r="P803" s="234" t="s">
        <v>1724</v>
      </c>
      <c r="R803" s="234" t="s">
        <v>318</v>
      </c>
    </row>
    <row r="804">
      <c r="A804" s="234">
        <v>7.8001013E9</v>
      </c>
      <c r="B804" s="234" t="s">
        <v>451</v>
      </c>
      <c r="C804" s="234" t="s">
        <v>452</v>
      </c>
      <c r="D804" s="234" t="s">
        <v>2089</v>
      </c>
      <c r="E804" s="234" t="s">
        <v>4314</v>
      </c>
      <c r="F804" s="234">
        <v>106.0</v>
      </c>
      <c r="G804" s="234">
        <v>1.0</v>
      </c>
      <c r="H804" s="234" t="s">
        <v>4315</v>
      </c>
      <c r="I804" s="234">
        <v>1.0</v>
      </c>
      <c r="K804" s="234">
        <v>11.0</v>
      </c>
      <c r="N804" s="234" t="s">
        <v>451</v>
      </c>
      <c r="O804" s="234">
        <v>0.0</v>
      </c>
      <c r="P804" s="234" t="s">
        <v>1724</v>
      </c>
      <c r="R804" s="234" t="s">
        <v>318</v>
      </c>
    </row>
    <row r="805">
      <c r="A805" s="234">
        <v>7.80010132E9</v>
      </c>
      <c r="B805" s="234" t="s">
        <v>453</v>
      </c>
      <c r="C805" s="234" t="s">
        <v>454</v>
      </c>
      <c r="D805" s="234" t="s">
        <v>2089</v>
      </c>
      <c r="E805" s="234" t="s">
        <v>4316</v>
      </c>
      <c r="F805" s="234">
        <v>106.0</v>
      </c>
      <c r="G805" s="234">
        <v>2.0</v>
      </c>
      <c r="H805" s="234" t="s">
        <v>4317</v>
      </c>
      <c r="I805" s="234">
        <v>1.0</v>
      </c>
      <c r="K805" s="234">
        <v>11.0</v>
      </c>
      <c r="N805" s="234" t="s">
        <v>453</v>
      </c>
      <c r="O805" s="234">
        <v>0.0</v>
      </c>
      <c r="P805" s="234" t="s">
        <v>1724</v>
      </c>
      <c r="R805" s="234" t="s">
        <v>318</v>
      </c>
    </row>
    <row r="806">
      <c r="A806" s="234">
        <v>8.000201255E9</v>
      </c>
      <c r="B806" s="234" t="s">
        <v>4318</v>
      </c>
      <c r="C806" s="234" t="s">
        <v>4319</v>
      </c>
      <c r="D806" s="234" t="s">
        <v>1731</v>
      </c>
      <c r="E806" s="234" t="s">
        <v>4320</v>
      </c>
      <c r="F806" s="234">
        <v>129.0</v>
      </c>
      <c r="G806" s="234">
        <v>1.0</v>
      </c>
      <c r="H806" s="234" t="s">
        <v>4321</v>
      </c>
      <c r="I806" s="234">
        <v>1.0</v>
      </c>
      <c r="K806" s="234">
        <v>11.0</v>
      </c>
      <c r="N806" s="234" t="s">
        <v>4318</v>
      </c>
      <c r="O806" s="234">
        <v>0.0</v>
      </c>
      <c r="P806" s="234" t="s">
        <v>1724</v>
      </c>
      <c r="R806" s="234" t="s">
        <v>318</v>
      </c>
    </row>
    <row r="807">
      <c r="A807" s="234">
        <v>8.000201285E9</v>
      </c>
      <c r="B807" s="234" t="s">
        <v>367</v>
      </c>
      <c r="C807" s="234" t="s">
        <v>368</v>
      </c>
      <c r="D807" s="234" t="s">
        <v>1731</v>
      </c>
      <c r="E807" s="234" t="s">
        <v>4322</v>
      </c>
      <c r="F807" s="234">
        <v>129.0</v>
      </c>
      <c r="G807" s="234">
        <v>4.0</v>
      </c>
      <c r="H807" s="234" t="s">
        <v>4323</v>
      </c>
      <c r="I807" s="234">
        <v>1.0</v>
      </c>
      <c r="K807" s="234">
        <v>11.0</v>
      </c>
      <c r="N807" s="234" t="s">
        <v>367</v>
      </c>
      <c r="O807" s="234">
        <v>0.0</v>
      </c>
      <c r="P807" s="234" t="s">
        <v>1724</v>
      </c>
      <c r="R807" s="234" t="s">
        <v>318</v>
      </c>
    </row>
    <row r="808">
      <c r="A808" s="234">
        <v>8.00020129E9</v>
      </c>
      <c r="B808" s="234" t="s">
        <v>4324</v>
      </c>
      <c r="C808" s="234" t="s">
        <v>4325</v>
      </c>
      <c r="D808" s="234" t="s">
        <v>1731</v>
      </c>
      <c r="E808" s="234" t="s">
        <v>4326</v>
      </c>
      <c r="F808" s="234">
        <v>129.0</v>
      </c>
      <c r="G808" s="234">
        <v>1.0</v>
      </c>
      <c r="H808" s="234" t="s">
        <v>4327</v>
      </c>
      <c r="I808" s="234">
        <v>1.0</v>
      </c>
      <c r="K808" s="234">
        <v>11.0</v>
      </c>
      <c r="N808" s="234" t="s">
        <v>4324</v>
      </c>
      <c r="O808" s="234">
        <v>0.0</v>
      </c>
      <c r="P808" s="234" t="s">
        <v>1724</v>
      </c>
      <c r="R808" s="234" t="s">
        <v>318</v>
      </c>
    </row>
    <row r="809">
      <c r="A809" s="234">
        <v>9.30020125E9</v>
      </c>
      <c r="B809" s="234" t="s">
        <v>4328</v>
      </c>
      <c r="C809" s="234" t="s">
        <v>4329</v>
      </c>
      <c r="D809" s="234" t="s">
        <v>2100</v>
      </c>
      <c r="E809" s="234" t="s">
        <v>4330</v>
      </c>
      <c r="F809" s="234">
        <v>134.0</v>
      </c>
      <c r="G809" s="234">
        <v>2.0</v>
      </c>
      <c r="H809" s="234" t="s">
        <v>4096</v>
      </c>
      <c r="I809" s="234">
        <v>1.0</v>
      </c>
      <c r="K809" s="234">
        <v>11.0</v>
      </c>
      <c r="N809" s="234" t="s">
        <v>4328</v>
      </c>
      <c r="O809" s="234">
        <v>0.0</v>
      </c>
      <c r="P809" s="234" t="s">
        <v>1724</v>
      </c>
      <c r="R809" s="234" t="s">
        <v>318</v>
      </c>
    </row>
    <row r="810">
      <c r="A810" s="234">
        <v>9.300201255E9</v>
      </c>
      <c r="B810" s="234" t="s">
        <v>4331</v>
      </c>
      <c r="C810" s="234" t="s">
        <v>4332</v>
      </c>
      <c r="D810" s="234" t="s">
        <v>2100</v>
      </c>
      <c r="E810" s="234" t="s">
        <v>4333</v>
      </c>
      <c r="F810" s="234">
        <v>134.0</v>
      </c>
      <c r="G810" s="234">
        <v>9.0</v>
      </c>
      <c r="H810" s="234" t="s">
        <v>4100</v>
      </c>
      <c r="I810" s="234">
        <v>1.0</v>
      </c>
      <c r="K810" s="234">
        <v>11.0</v>
      </c>
      <c r="N810" s="234" t="s">
        <v>4331</v>
      </c>
      <c r="O810" s="234">
        <v>0.0</v>
      </c>
      <c r="P810" s="234" t="s">
        <v>1724</v>
      </c>
      <c r="R810" s="234" t="s">
        <v>318</v>
      </c>
    </row>
    <row r="811">
      <c r="A811" s="234">
        <v>9.30020126E9</v>
      </c>
      <c r="B811" s="234" t="s">
        <v>967</v>
      </c>
      <c r="C811" s="234" t="s">
        <v>968</v>
      </c>
      <c r="D811" s="234" t="s">
        <v>2100</v>
      </c>
      <c r="E811" s="234" t="s">
        <v>4334</v>
      </c>
      <c r="F811" s="234">
        <v>134.0</v>
      </c>
      <c r="G811" s="234">
        <v>3.0</v>
      </c>
      <c r="H811" s="234" t="s">
        <v>4104</v>
      </c>
      <c r="I811" s="234">
        <v>1.0</v>
      </c>
      <c r="K811" s="234">
        <v>11.0</v>
      </c>
      <c r="N811" s="234" t="s">
        <v>967</v>
      </c>
      <c r="O811" s="234">
        <v>0.0</v>
      </c>
      <c r="P811" s="234" t="s">
        <v>1724</v>
      </c>
      <c r="R811" s="234" t="s">
        <v>318</v>
      </c>
    </row>
    <row r="812">
      <c r="A812" s="234">
        <v>9.300201265E9</v>
      </c>
      <c r="B812" s="234" t="s">
        <v>4335</v>
      </c>
      <c r="C812" s="234" t="s">
        <v>4336</v>
      </c>
      <c r="D812" s="234" t="s">
        <v>2100</v>
      </c>
      <c r="E812" s="234" t="s">
        <v>4337</v>
      </c>
      <c r="F812" s="234">
        <v>134.0</v>
      </c>
      <c r="G812" s="234">
        <v>1.0</v>
      </c>
      <c r="H812" s="234" t="s">
        <v>1991</v>
      </c>
      <c r="I812" s="234">
        <v>1.0</v>
      </c>
      <c r="K812" s="234">
        <v>11.0</v>
      </c>
      <c r="N812" s="234" t="s">
        <v>4335</v>
      </c>
      <c r="O812" s="234">
        <v>0.0</v>
      </c>
      <c r="P812" s="234" t="s">
        <v>1724</v>
      </c>
      <c r="R812" s="234" t="s">
        <v>318</v>
      </c>
    </row>
    <row r="813">
      <c r="A813" s="234">
        <v>9.30020127E9</v>
      </c>
      <c r="B813" s="234" t="s">
        <v>585</v>
      </c>
      <c r="C813" s="234" t="s">
        <v>586</v>
      </c>
      <c r="D813" s="234" t="s">
        <v>2100</v>
      </c>
      <c r="E813" s="234" t="s">
        <v>4338</v>
      </c>
      <c r="F813" s="234">
        <v>134.0</v>
      </c>
      <c r="G813" s="234">
        <v>6.0</v>
      </c>
      <c r="H813" s="234" t="s">
        <v>4106</v>
      </c>
      <c r="I813" s="234">
        <v>1.0</v>
      </c>
      <c r="K813" s="234">
        <v>11.0</v>
      </c>
      <c r="N813" s="234" t="s">
        <v>585</v>
      </c>
      <c r="O813" s="234">
        <v>0.0</v>
      </c>
      <c r="P813" s="234" t="s">
        <v>1724</v>
      </c>
      <c r="R813" s="234" t="s">
        <v>318</v>
      </c>
    </row>
    <row r="814">
      <c r="A814" s="234">
        <v>9.300201275E9</v>
      </c>
      <c r="B814" s="234" t="s">
        <v>4339</v>
      </c>
      <c r="C814" s="234" t="s">
        <v>4340</v>
      </c>
      <c r="D814" s="234" t="s">
        <v>2100</v>
      </c>
      <c r="E814" s="234" t="s">
        <v>4341</v>
      </c>
      <c r="F814" s="234">
        <v>134.0</v>
      </c>
      <c r="G814" s="234">
        <v>1.0</v>
      </c>
      <c r="H814" s="234" t="s">
        <v>4342</v>
      </c>
      <c r="I814" s="234">
        <v>1.0</v>
      </c>
      <c r="K814" s="234">
        <v>11.0</v>
      </c>
      <c r="N814" s="234" t="s">
        <v>4339</v>
      </c>
      <c r="O814" s="234">
        <v>0.0</v>
      </c>
      <c r="P814" s="234" t="s">
        <v>1724</v>
      </c>
      <c r="R814" s="234" t="s">
        <v>318</v>
      </c>
    </row>
    <row r="815">
      <c r="A815" s="234">
        <v>9.300201285E9</v>
      </c>
      <c r="B815" s="234" t="s">
        <v>4343</v>
      </c>
      <c r="C815" s="234" t="s">
        <v>4344</v>
      </c>
      <c r="D815" s="234" t="s">
        <v>2100</v>
      </c>
      <c r="E815" s="234" t="s">
        <v>4345</v>
      </c>
      <c r="F815" s="234">
        <v>134.0</v>
      </c>
      <c r="G815" s="234">
        <v>25.0</v>
      </c>
      <c r="H815" s="234" t="s">
        <v>4346</v>
      </c>
      <c r="I815" s="234">
        <v>1.0</v>
      </c>
      <c r="K815" s="234">
        <v>11.0</v>
      </c>
      <c r="N815" s="234" t="s">
        <v>4343</v>
      </c>
      <c r="O815" s="234">
        <v>0.0</v>
      </c>
      <c r="P815" s="234" t="s">
        <v>1724</v>
      </c>
      <c r="R815" s="234" t="s">
        <v>318</v>
      </c>
    </row>
    <row r="816">
      <c r="A816" s="234">
        <v>9.30020129E9</v>
      </c>
      <c r="B816" s="234" t="s">
        <v>579</v>
      </c>
      <c r="C816" s="234" t="s">
        <v>580</v>
      </c>
      <c r="D816" s="234" t="s">
        <v>2100</v>
      </c>
      <c r="E816" s="234" t="s">
        <v>4347</v>
      </c>
      <c r="F816" s="234">
        <v>134.0</v>
      </c>
      <c r="G816" s="234">
        <v>6.0</v>
      </c>
      <c r="H816" s="234" t="s">
        <v>4348</v>
      </c>
      <c r="I816" s="234">
        <v>1.0</v>
      </c>
      <c r="K816" s="234">
        <v>11.0</v>
      </c>
      <c r="N816" s="234" t="s">
        <v>579</v>
      </c>
      <c r="O816" s="234">
        <v>0.0</v>
      </c>
      <c r="P816" s="234" t="s">
        <v>1724</v>
      </c>
      <c r="R816" s="234" t="s">
        <v>318</v>
      </c>
    </row>
    <row r="817">
      <c r="A817" s="234">
        <v>9.300201295E9</v>
      </c>
      <c r="B817" s="234" t="s">
        <v>581</v>
      </c>
      <c r="C817" s="234" t="s">
        <v>582</v>
      </c>
      <c r="D817" s="234" t="s">
        <v>2100</v>
      </c>
      <c r="E817" s="234" t="s">
        <v>4349</v>
      </c>
      <c r="F817" s="234">
        <v>134.0</v>
      </c>
      <c r="G817" s="234">
        <v>4.0</v>
      </c>
      <c r="H817" s="234" t="s">
        <v>4118</v>
      </c>
      <c r="I817" s="234">
        <v>1.0</v>
      </c>
      <c r="K817" s="234">
        <v>11.0</v>
      </c>
      <c r="N817" s="234" t="s">
        <v>581</v>
      </c>
      <c r="O817" s="234">
        <v>0.0</v>
      </c>
      <c r="P817" s="234" t="s">
        <v>1724</v>
      </c>
      <c r="R817" s="234" t="s">
        <v>318</v>
      </c>
    </row>
    <row r="818">
      <c r="A818" s="234">
        <v>9.30020131E9</v>
      </c>
      <c r="B818" s="234" t="s">
        <v>1153</v>
      </c>
      <c r="C818" s="234" t="s">
        <v>1154</v>
      </c>
      <c r="D818" s="234" t="s">
        <v>2100</v>
      </c>
      <c r="E818" s="234" t="s">
        <v>4350</v>
      </c>
      <c r="F818" s="234">
        <v>134.0</v>
      </c>
      <c r="G818" s="234">
        <v>1.0</v>
      </c>
      <c r="H818" s="234" t="s">
        <v>4351</v>
      </c>
      <c r="I818" s="234">
        <v>1.0</v>
      </c>
      <c r="K818" s="234">
        <v>11.0</v>
      </c>
      <c r="N818" s="234" t="s">
        <v>1153</v>
      </c>
      <c r="O818" s="234">
        <v>0.0</v>
      </c>
      <c r="P818" s="234" t="s">
        <v>1724</v>
      </c>
      <c r="R818" s="234" t="s">
        <v>318</v>
      </c>
    </row>
    <row r="819">
      <c r="A819" s="234" t="s">
        <v>4352</v>
      </c>
      <c r="B819" s="234" t="s">
        <v>3986</v>
      </c>
      <c r="C819" s="234" t="s">
        <v>3987</v>
      </c>
      <c r="E819" s="234" t="s">
        <v>4353</v>
      </c>
      <c r="F819" s="234">
        <v>106.0</v>
      </c>
      <c r="G819" s="234">
        <v>4.0</v>
      </c>
      <c r="H819" s="234" t="s">
        <v>4354</v>
      </c>
      <c r="I819" s="234">
        <v>1.0</v>
      </c>
      <c r="K819" s="234">
        <v>11.0</v>
      </c>
      <c r="N819" s="234" t="s">
        <v>3986</v>
      </c>
      <c r="O819" s="234">
        <v>0.0</v>
      </c>
      <c r="P819" s="234" t="s">
        <v>1724</v>
      </c>
      <c r="R819" s="234" t="s">
        <v>318</v>
      </c>
    </row>
    <row r="820">
      <c r="A820" s="234" t="s">
        <v>4355</v>
      </c>
      <c r="B820" s="234" t="s">
        <v>4356</v>
      </c>
      <c r="C820" s="234" t="s">
        <v>4357</v>
      </c>
      <c r="E820" s="234" t="s">
        <v>4358</v>
      </c>
      <c r="F820" s="234">
        <v>172.0</v>
      </c>
      <c r="G820" s="234">
        <v>3.0</v>
      </c>
      <c r="H820" s="234" t="s">
        <v>2116</v>
      </c>
      <c r="I820" s="234">
        <v>1.0</v>
      </c>
      <c r="K820" s="234">
        <v>11.0</v>
      </c>
      <c r="N820" s="234" t="s">
        <v>4356</v>
      </c>
      <c r="O820" s="234">
        <v>0.0</v>
      </c>
      <c r="P820" s="234" t="s">
        <v>1724</v>
      </c>
      <c r="R820" s="234" t="s">
        <v>318</v>
      </c>
    </row>
    <row r="821">
      <c r="A821" s="234" t="s">
        <v>4359</v>
      </c>
      <c r="B821" s="234" t="s">
        <v>4360</v>
      </c>
      <c r="C821" s="234" t="s">
        <v>4361</v>
      </c>
      <c r="E821" s="234" t="s">
        <v>4362</v>
      </c>
      <c r="F821" s="234">
        <v>172.0</v>
      </c>
      <c r="G821" s="234">
        <v>4.0</v>
      </c>
      <c r="H821" s="234" t="s">
        <v>2116</v>
      </c>
      <c r="I821" s="234">
        <v>1.0</v>
      </c>
      <c r="K821" s="234">
        <v>11.0</v>
      </c>
      <c r="N821" s="234" t="s">
        <v>4360</v>
      </c>
      <c r="O821" s="234">
        <v>0.0</v>
      </c>
      <c r="P821" s="234" t="s">
        <v>1724</v>
      </c>
      <c r="R821" s="234" t="s">
        <v>318</v>
      </c>
    </row>
    <row r="822">
      <c r="A822" s="234" t="s">
        <v>4363</v>
      </c>
      <c r="B822" s="234" t="s">
        <v>4364</v>
      </c>
      <c r="C822" s="234" t="s">
        <v>4365</v>
      </c>
      <c r="E822" s="234" t="s">
        <v>4366</v>
      </c>
      <c r="F822" s="234">
        <v>177.0</v>
      </c>
      <c r="G822" s="234">
        <v>6.0</v>
      </c>
      <c r="H822" s="234" t="s">
        <v>2116</v>
      </c>
      <c r="I822" s="234">
        <v>1.0</v>
      </c>
      <c r="K822" s="234">
        <v>11.0</v>
      </c>
      <c r="N822" s="234" t="s">
        <v>4364</v>
      </c>
      <c r="O822" s="234">
        <v>0.0</v>
      </c>
      <c r="P822" s="234" t="s">
        <v>1724</v>
      </c>
      <c r="R822" s="234" t="s">
        <v>318</v>
      </c>
    </row>
    <row r="823">
      <c r="A823" s="234" t="s">
        <v>4367</v>
      </c>
      <c r="B823" s="234" t="s">
        <v>4368</v>
      </c>
      <c r="C823" s="234" t="s">
        <v>4369</v>
      </c>
      <c r="E823" s="234" t="s">
        <v>4370</v>
      </c>
      <c r="F823" s="234">
        <v>177.0</v>
      </c>
      <c r="G823" s="234">
        <v>10.0</v>
      </c>
      <c r="H823" s="234" t="s">
        <v>2116</v>
      </c>
      <c r="I823" s="234">
        <v>1.0</v>
      </c>
      <c r="K823" s="234">
        <v>11.0</v>
      </c>
      <c r="N823" s="234" t="s">
        <v>4368</v>
      </c>
      <c r="O823" s="234">
        <v>0.0</v>
      </c>
      <c r="P823" s="234" t="s">
        <v>1724</v>
      </c>
      <c r="R823" s="234" t="s">
        <v>318</v>
      </c>
    </row>
    <row r="824">
      <c r="A824" s="234" t="s">
        <v>4371</v>
      </c>
      <c r="B824" s="234" t="s">
        <v>4372</v>
      </c>
      <c r="C824" s="234" t="s">
        <v>4373</v>
      </c>
      <c r="E824" s="234" t="s">
        <v>4374</v>
      </c>
      <c r="F824" s="234">
        <v>177.0</v>
      </c>
      <c r="G824" s="234">
        <v>12.0</v>
      </c>
      <c r="H824" s="234" t="s">
        <v>2116</v>
      </c>
      <c r="I824" s="234">
        <v>1.0</v>
      </c>
      <c r="K824" s="234">
        <v>11.0</v>
      </c>
      <c r="N824" s="234" t="s">
        <v>4372</v>
      </c>
      <c r="O824" s="234">
        <v>0.0</v>
      </c>
      <c r="P824" s="234" t="s">
        <v>1724</v>
      </c>
      <c r="R824" s="234" t="s">
        <v>318</v>
      </c>
    </row>
    <row r="825">
      <c r="A825" s="234" t="s">
        <v>4375</v>
      </c>
      <c r="B825" s="234" t="s">
        <v>4376</v>
      </c>
      <c r="C825" s="234" t="s">
        <v>4377</v>
      </c>
      <c r="E825" s="234" t="s">
        <v>4378</v>
      </c>
      <c r="F825" s="234">
        <v>177.0</v>
      </c>
      <c r="G825" s="234">
        <v>5.0</v>
      </c>
      <c r="H825" s="234" t="s">
        <v>2116</v>
      </c>
      <c r="I825" s="234">
        <v>1.0</v>
      </c>
      <c r="K825" s="234">
        <v>11.0</v>
      </c>
      <c r="N825" s="234" t="s">
        <v>4376</v>
      </c>
      <c r="O825" s="234">
        <v>0.0</v>
      </c>
      <c r="P825" s="234" t="s">
        <v>1724</v>
      </c>
      <c r="R825" s="234" t="s">
        <v>318</v>
      </c>
    </row>
    <row r="826">
      <c r="A826" s="234" t="s">
        <v>4379</v>
      </c>
      <c r="B826" s="234" t="s">
        <v>4380</v>
      </c>
      <c r="C826" s="234" t="s">
        <v>4381</v>
      </c>
      <c r="E826" s="234" t="s">
        <v>4382</v>
      </c>
      <c r="F826" s="234">
        <v>177.0</v>
      </c>
      <c r="G826" s="234">
        <v>3.0</v>
      </c>
      <c r="H826" s="234" t="s">
        <v>2116</v>
      </c>
      <c r="I826" s="234">
        <v>1.0</v>
      </c>
      <c r="K826" s="234">
        <v>11.0</v>
      </c>
      <c r="N826" s="234" t="s">
        <v>4380</v>
      </c>
      <c r="O826" s="234">
        <v>0.0</v>
      </c>
      <c r="P826" s="234" t="s">
        <v>1724</v>
      </c>
      <c r="R826" s="234" t="s">
        <v>318</v>
      </c>
    </row>
    <row r="827">
      <c r="A827" s="234" t="s">
        <v>4383</v>
      </c>
      <c r="B827" s="234" t="s">
        <v>4384</v>
      </c>
      <c r="C827" s="234" t="s">
        <v>4385</v>
      </c>
      <c r="E827" s="234" t="s">
        <v>4386</v>
      </c>
      <c r="F827" s="234">
        <v>177.0</v>
      </c>
      <c r="G827" s="234">
        <v>2.0</v>
      </c>
      <c r="H827" s="234" t="s">
        <v>2116</v>
      </c>
      <c r="I827" s="234">
        <v>1.0</v>
      </c>
      <c r="K827" s="234">
        <v>11.0</v>
      </c>
      <c r="N827" s="234" t="s">
        <v>4384</v>
      </c>
      <c r="O827" s="234">
        <v>0.0</v>
      </c>
      <c r="P827" s="234" t="s">
        <v>1724</v>
      </c>
      <c r="R827" s="234" t="s">
        <v>318</v>
      </c>
    </row>
    <row r="828">
      <c r="A828" s="234" t="s">
        <v>4387</v>
      </c>
      <c r="B828" s="234" t="s">
        <v>4388</v>
      </c>
      <c r="C828" s="234" t="s">
        <v>4389</v>
      </c>
      <c r="E828" s="234" t="s">
        <v>4390</v>
      </c>
      <c r="F828" s="234">
        <v>177.0</v>
      </c>
      <c r="G828" s="234">
        <v>3.0</v>
      </c>
      <c r="H828" s="234" t="s">
        <v>2116</v>
      </c>
      <c r="I828" s="234">
        <v>1.0</v>
      </c>
      <c r="K828" s="234">
        <v>11.0</v>
      </c>
      <c r="N828" s="234" t="s">
        <v>4388</v>
      </c>
      <c r="O828" s="234">
        <v>0.0</v>
      </c>
      <c r="P828" s="234" t="s">
        <v>1724</v>
      </c>
      <c r="R828" s="234" t="s">
        <v>318</v>
      </c>
    </row>
    <row r="829">
      <c r="A829" s="234" t="s">
        <v>4391</v>
      </c>
      <c r="B829" s="234" t="s">
        <v>4392</v>
      </c>
      <c r="C829" s="234" t="s">
        <v>4393</v>
      </c>
      <c r="E829" s="234" t="s">
        <v>4394</v>
      </c>
      <c r="F829" s="234">
        <v>177.0</v>
      </c>
      <c r="G829" s="234">
        <v>1.0</v>
      </c>
      <c r="H829" s="234" t="s">
        <v>2116</v>
      </c>
      <c r="I829" s="234">
        <v>1.0</v>
      </c>
      <c r="K829" s="234">
        <v>11.0</v>
      </c>
      <c r="N829" s="234" t="s">
        <v>4392</v>
      </c>
      <c r="O829" s="234">
        <v>0.0</v>
      </c>
      <c r="P829" s="234" t="s">
        <v>1724</v>
      </c>
      <c r="R829" s="234" t="s">
        <v>318</v>
      </c>
    </row>
    <row r="830">
      <c r="A830" s="234" t="s">
        <v>4395</v>
      </c>
      <c r="B830" s="234" t="s">
        <v>4396</v>
      </c>
      <c r="C830" s="234" t="s">
        <v>4397</v>
      </c>
      <c r="D830" s="234" t="s">
        <v>4398</v>
      </c>
      <c r="E830" s="234" t="s">
        <v>4399</v>
      </c>
      <c r="F830" s="234">
        <v>67.0</v>
      </c>
      <c r="G830" s="234">
        <v>14.0</v>
      </c>
      <c r="H830" s="234" t="s">
        <v>3398</v>
      </c>
      <c r="I830" s="234">
        <v>1.0</v>
      </c>
      <c r="K830" s="234">
        <v>11.0</v>
      </c>
      <c r="N830" s="234" t="s">
        <v>4396</v>
      </c>
      <c r="O830" s="234">
        <v>0.0</v>
      </c>
      <c r="P830" s="234" t="s">
        <v>1724</v>
      </c>
      <c r="R830" s="234" t="s">
        <v>318</v>
      </c>
    </row>
    <row r="831">
      <c r="A831" s="234" t="s">
        <v>4400</v>
      </c>
      <c r="B831" s="234" t="s">
        <v>724</v>
      </c>
      <c r="C831" s="234" t="s">
        <v>725</v>
      </c>
      <c r="D831" s="234" t="s">
        <v>4398</v>
      </c>
      <c r="E831" s="234" t="s">
        <v>4401</v>
      </c>
      <c r="F831" s="234">
        <v>67.0</v>
      </c>
      <c r="G831" s="234">
        <v>2.0</v>
      </c>
      <c r="H831" s="234" t="s">
        <v>3398</v>
      </c>
      <c r="I831" s="234">
        <v>1.0</v>
      </c>
      <c r="K831" s="234">
        <v>11.0</v>
      </c>
      <c r="N831" s="234" t="s">
        <v>724</v>
      </c>
      <c r="O831" s="234">
        <v>0.0</v>
      </c>
      <c r="P831" s="234" t="s">
        <v>1724</v>
      </c>
      <c r="R831" s="234" t="s">
        <v>318</v>
      </c>
    </row>
    <row r="832">
      <c r="A832" s="234" t="s">
        <v>4402</v>
      </c>
      <c r="B832" s="234" t="s">
        <v>1019</v>
      </c>
      <c r="C832" s="234" t="s">
        <v>1020</v>
      </c>
      <c r="D832" s="234" t="s">
        <v>4398</v>
      </c>
      <c r="E832" s="234" t="s">
        <v>4403</v>
      </c>
      <c r="F832" s="234">
        <v>67.0</v>
      </c>
      <c r="G832" s="234">
        <v>32.0</v>
      </c>
      <c r="H832" s="234" t="s">
        <v>3398</v>
      </c>
      <c r="I832" s="234">
        <v>1.0</v>
      </c>
      <c r="K832" s="234">
        <v>11.0</v>
      </c>
      <c r="N832" s="234" t="s">
        <v>1019</v>
      </c>
      <c r="O832" s="234">
        <v>0.0</v>
      </c>
      <c r="P832" s="234" t="s">
        <v>1724</v>
      </c>
      <c r="R832" s="234" t="s">
        <v>318</v>
      </c>
    </row>
    <row r="833">
      <c r="A833" s="234" t="s">
        <v>4404</v>
      </c>
      <c r="B833" s="234" t="s">
        <v>726</v>
      </c>
      <c r="C833" s="234" t="s">
        <v>727</v>
      </c>
      <c r="D833" s="234" t="s">
        <v>4398</v>
      </c>
      <c r="E833" s="234" t="s">
        <v>4405</v>
      </c>
      <c r="F833" s="234">
        <v>67.0</v>
      </c>
      <c r="G833" s="234">
        <v>5.0</v>
      </c>
      <c r="H833" s="234" t="s">
        <v>3398</v>
      </c>
      <c r="I833" s="234">
        <v>1.0</v>
      </c>
      <c r="K833" s="234">
        <v>11.0</v>
      </c>
      <c r="N833" s="234" t="s">
        <v>726</v>
      </c>
      <c r="O833" s="234">
        <v>0.0</v>
      </c>
      <c r="P833" s="234" t="s">
        <v>1724</v>
      </c>
      <c r="R833" s="234" t="s">
        <v>318</v>
      </c>
    </row>
    <row r="834">
      <c r="A834" s="234" t="s">
        <v>4406</v>
      </c>
      <c r="B834" s="234" t="s">
        <v>728</v>
      </c>
      <c r="C834" s="234" t="s">
        <v>729</v>
      </c>
      <c r="D834" s="234" t="s">
        <v>4398</v>
      </c>
      <c r="E834" s="234" t="s">
        <v>4407</v>
      </c>
      <c r="F834" s="234">
        <v>67.0</v>
      </c>
      <c r="G834" s="234">
        <v>1.0</v>
      </c>
      <c r="H834" s="234" t="s">
        <v>3398</v>
      </c>
      <c r="I834" s="234">
        <v>1.0</v>
      </c>
      <c r="K834" s="234">
        <v>11.0</v>
      </c>
      <c r="N834" s="234" t="s">
        <v>728</v>
      </c>
      <c r="O834" s="234">
        <v>0.0</v>
      </c>
      <c r="P834" s="234" t="s">
        <v>1724</v>
      </c>
      <c r="R834" s="234" t="s">
        <v>318</v>
      </c>
    </row>
    <row r="835">
      <c r="A835" s="234" t="s">
        <v>4408</v>
      </c>
      <c r="B835" s="234" t="s">
        <v>1021</v>
      </c>
      <c r="C835" s="234" t="s">
        <v>1022</v>
      </c>
      <c r="D835" s="234" t="s">
        <v>4398</v>
      </c>
      <c r="E835" s="234" t="s">
        <v>4409</v>
      </c>
      <c r="F835" s="234">
        <v>67.0</v>
      </c>
      <c r="G835" s="234">
        <v>20.0</v>
      </c>
      <c r="H835" s="234" t="s">
        <v>3398</v>
      </c>
      <c r="I835" s="234">
        <v>1.0</v>
      </c>
      <c r="K835" s="234">
        <v>11.0</v>
      </c>
      <c r="N835" s="234" t="s">
        <v>1021</v>
      </c>
      <c r="O835" s="234">
        <v>0.0</v>
      </c>
      <c r="P835" s="234" t="s">
        <v>1724</v>
      </c>
      <c r="R835" s="234" t="s">
        <v>318</v>
      </c>
    </row>
    <row r="836">
      <c r="A836" s="234" t="s">
        <v>4410</v>
      </c>
      <c r="B836" s="234" t="s">
        <v>4411</v>
      </c>
      <c r="C836" s="234" t="s">
        <v>4412</v>
      </c>
      <c r="D836" s="234" t="s">
        <v>4398</v>
      </c>
      <c r="E836" s="234" t="s">
        <v>4413</v>
      </c>
      <c r="F836" s="234">
        <v>67.0</v>
      </c>
      <c r="G836" s="234">
        <v>24.0</v>
      </c>
      <c r="H836" s="234" t="s">
        <v>3398</v>
      </c>
      <c r="I836" s="234">
        <v>1.0</v>
      </c>
      <c r="K836" s="234">
        <v>11.0</v>
      </c>
      <c r="N836" s="234" t="s">
        <v>4411</v>
      </c>
      <c r="O836" s="234">
        <v>0.0</v>
      </c>
      <c r="P836" s="234" t="s">
        <v>1724</v>
      </c>
      <c r="R836" s="234" t="s">
        <v>318</v>
      </c>
    </row>
    <row r="837">
      <c r="A837" s="234" t="s">
        <v>4414</v>
      </c>
      <c r="B837" s="234" t="s">
        <v>4415</v>
      </c>
      <c r="C837" s="234" t="s">
        <v>4416</v>
      </c>
      <c r="D837" s="234" t="s">
        <v>4398</v>
      </c>
      <c r="E837" s="234" t="s">
        <v>4417</v>
      </c>
      <c r="F837" s="234">
        <v>67.0</v>
      </c>
      <c r="G837" s="234">
        <v>12.0</v>
      </c>
      <c r="H837" s="234" t="s">
        <v>3398</v>
      </c>
      <c r="I837" s="234">
        <v>1.0</v>
      </c>
      <c r="K837" s="234">
        <v>11.0</v>
      </c>
      <c r="N837" s="234" t="s">
        <v>4415</v>
      </c>
      <c r="O837" s="234">
        <v>0.0</v>
      </c>
      <c r="P837" s="234" t="s">
        <v>1724</v>
      </c>
      <c r="R837" s="234" t="s">
        <v>318</v>
      </c>
    </row>
    <row r="838">
      <c r="A838" s="234" t="s">
        <v>4418</v>
      </c>
      <c r="B838" s="234" t="s">
        <v>4419</v>
      </c>
      <c r="C838" s="234" t="s">
        <v>4420</v>
      </c>
      <c r="D838" s="234" t="s">
        <v>4421</v>
      </c>
      <c r="E838" s="234" t="s">
        <v>4422</v>
      </c>
      <c r="F838" s="234">
        <v>105.0</v>
      </c>
      <c r="G838" s="234">
        <v>3.0</v>
      </c>
      <c r="H838" s="234" t="s">
        <v>4423</v>
      </c>
      <c r="I838" s="234">
        <v>1.0</v>
      </c>
      <c r="K838" s="234">
        <v>11.0</v>
      </c>
      <c r="N838" s="234" t="s">
        <v>4419</v>
      </c>
      <c r="O838" s="234">
        <v>0.0</v>
      </c>
      <c r="P838" s="234" t="s">
        <v>1724</v>
      </c>
      <c r="R838" s="234" t="s">
        <v>318</v>
      </c>
    </row>
    <row r="839">
      <c r="A839" s="234" t="s">
        <v>4424</v>
      </c>
      <c r="B839" s="234" t="s">
        <v>4425</v>
      </c>
      <c r="C839" s="234" t="s">
        <v>4426</v>
      </c>
      <c r="D839" s="234" t="s">
        <v>4421</v>
      </c>
      <c r="E839" s="234" t="s">
        <v>4427</v>
      </c>
      <c r="F839" s="234">
        <v>105.0</v>
      </c>
      <c r="G839" s="234">
        <v>5.0</v>
      </c>
      <c r="H839" s="234" t="s">
        <v>4423</v>
      </c>
      <c r="I839" s="234">
        <v>1.0</v>
      </c>
      <c r="K839" s="234">
        <v>11.0</v>
      </c>
      <c r="N839" s="234" t="s">
        <v>4425</v>
      </c>
      <c r="O839" s="234">
        <v>0.0</v>
      </c>
      <c r="P839" s="234" t="s">
        <v>1724</v>
      </c>
      <c r="R839" s="234" t="s">
        <v>318</v>
      </c>
    </row>
    <row r="840">
      <c r="A840" s="234" t="s">
        <v>4428</v>
      </c>
      <c r="B840" s="234" t="s">
        <v>4429</v>
      </c>
      <c r="C840" s="234" t="s">
        <v>4430</v>
      </c>
      <c r="D840" s="234" t="s">
        <v>4421</v>
      </c>
      <c r="E840" s="234" t="s">
        <v>4431</v>
      </c>
      <c r="F840" s="234">
        <v>105.0</v>
      </c>
      <c r="G840" s="234">
        <v>1.0</v>
      </c>
      <c r="H840" s="234" t="s">
        <v>4423</v>
      </c>
      <c r="I840" s="234">
        <v>1.0</v>
      </c>
      <c r="K840" s="234">
        <v>11.0</v>
      </c>
      <c r="N840" s="234" t="s">
        <v>4429</v>
      </c>
      <c r="O840" s="234">
        <v>0.0</v>
      </c>
      <c r="P840" s="234" t="s">
        <v>1724</v>
      </c>
      <c r="R840" s="234" t="s">
        <v>318</v>
      </c>
    </row>
    <row r="841">
      <c r="A841" s="234" t="s">
        <v>4432</v>
      </c>
      <c r="B841" s="234" t="s">
        <v>4433</v>
      </c>
      <c r="C841" s="234" t="s">
        <v>4434</v>
      </c>
      <c r="D841" s="234" t="s">
        <v>2128</v>
      </c>
      <c r="E841" s="234" t="s">
        <v>4435</v>
      </c>
      <c r="F841" s="234">
        <v>129.0</v>
      </c>
      <c r="G841" s="234">
        <v>3.0</v>
      </c>
      <c r="H841" s="234" t="s">
        <v>2130</v>
      </c>
      <c r="I841" s="234">
        <v>1.0</v>
      </c>
      <c r="K841" s="234">
        <v>11.0</v>
      </c>
      <c r="N841" s="234" t="s">
        <v>4433</v>
      </c>
      <c r="O841" s="234">
        <v>0.0</v>
      </c>
      <c r="P841" s="234" t="s">
        <v>1724</v>
      </c>
      <c r="R841" s="234" t="s">
        <v>318</v>
      </c>
    </row>
    <row r="842">
      <c r="A842" s="234" t="s">
        <v>4436</v>
      </c>
      <c r="B842" s="234" t="s">
        <v>1363</v>
      </c>
      <c r="C842" s="234" t="s">
        <v>1364</v>
      </c>
      <c r="D842" s="234" t="s">
        <v>2128</v>
      </c>
      <c r="E842" s="234" t="s">
        <v>4437</v>
      </c>
      <c r="F842" s="234">
        <v>129.0</v>
      </c>
      <c r="G842" s="234">
        <v>4.0</v>
      </c>
      <c r="H842" s="234" t="s">
        <v>2130</v>
      </c>
      <c r="I842" s="234">
        <v>1.0</v>
      </c>
      <c r="K842" s="234">
        <v>11.0</v>
      </c>
      <c r="N842" s="234" t="s">
        <v>1363</v>
      </c>
      <c r="O842" s="234">
        <v>0.0</v>
      </c>
      <c r="P842" s="234" t="s">
        <v>1724</v>
      </c>
      <c r="R842" s="234" t="s">
        <v>318</v>
      </c>
    </row>
    <row r="843">
      <c r="A843" s="234" t="s">
        <v>4438</v>
      </c>
      <c r="B843" s="234" t="s">
        <v>4439</v>
      </c>
      <c r="C843" s="234" t="s">
        <v>4440</v>
      </c>
      <c r="D843" s="234" t="s">
        <v>2128</v>
      </c>
      <c r="E843" s="234" t="s">
        <v>4441</v>
      </c>
      <c r="F843" s="234">
        <v>129.0</v>
      </c>
      <c r="G843" s="234">
        <v>1.0</v>
      </c>
      <c r="H843" s="234" t="s">
        <v>2130</v>
      </c>
      <c r="I843" s="234">
        <v>1.0</v>
      </c>
      <c r="K843" s="234">
        <v>11.0</v>
      </c>
      <c r="N843" s="234" t="s">
        <v>4439</v>
      </c>
      <c r="O843" s="234">
        <v>0.0</v>
      </c>
      <c r="P843" s="234" t="s">
        <v>1724</v>
      </c>
      <c r="R843" s="234" t="s">
        <v>318</v>
      </c>
    </row>
    <row r="844">
      <c r="A844" s="234" t="s">
        <v>4442</v>
      </c>
      <c r="B844" s="234" t="s">
        <v>4443</v>
      </c>
      <c r="C844" s="234" t="s">
        <v>4444</v>
      </c>
      <c r="D844" s="234" t="s">
        <v>4445</v>
      </c>
      <c r="E844" s="234" t="s">
        <v>4446</v>
      </c>
      <c r="F844" s="234">
        <v>118.0</v>
      </c>
      <c r="G844" s="234">
        <v>2.0</v>
      </c>
      <c r="H844" s="234" t="s">
        <v>2219</v>
      </c>
      <c r="I844" s="234">
        <v>1.0</v>
      </c>
      <c r="K844" s="234">
        <v>11.0</v>
      </c>
      <c r="N844" s="234" t="s">
        <v>4443</v>
      </c>
      <c r="O844" s="234">
        <v>0.0</v>
      </c>
      <c r="P844" s="234" t="s">
        <v>1724</v>
      </c>
      <c r="R844" s="234" t="s">
        <v>318</v>
      </c>
    </row>
    <row r="845">
      <c r="A845" s="234" t="s">
        <v>4447</v>
      </c>
      <c r="B845" s="234" t="s">
        <v>4448</v>
      </c>
      <c r="C845" s="234" t="s">
        <v>4449</v>
      </c>
      <c r="D845" s="234" t="s">
        <v>4445</v>
      </c>
      <c r="E845" s="234" t="s">
        <v>4450</v>
      </c>
      <c r="F845" s="234">
        <v>118.0</v>
      </c>
      <c r="G845" s="234">
        <v>2.0</v>
      </c>
      <c r="H845" s="234" t="s">
        <v>2219</v>
      </c>
      <c r="I845" s="234">
        <v>1.0</v>
      </c>
      <c r="K845" s="234">
        <v>11.0</v>
      </c>
      <c r="N845" s="234" t="s">
        <v>4448</v>
      </c>
      <c r="O845" s="234">
        <v>0.0</v>
      </c>
      <c r="P845" s="234" t="s">
        <v>1724</v>
      </c>
      <c r="R845" s="234" t="s">
        <v>318</v>
      </c>
    </row>
    <row r="846">
      <c r="A846" s="234" t="s">
        <v>4451</v>
      </c>
      <c r="B846" s="234" t="s">
        <v>4452</v>
      </c>
      <c r="C846" s="234" t="s">
        <v>4453</v>
      </c>
      <c r="D846" s="234" t="s">
        <v>4445</v>
      </c>
      <c r="E846" s="234" t="s">
        <v>4454</v>
      </c>
      <c r="F846" s="234">
        <v>118.0</v>
      </c>
      <c r="G846" s="234">
        <v>8.0</v>
      </c>
      <c r="H846" s="234" t="s">
        <v>2219</v>
      </c>
      <c r="I846" s="234">
        <v>1.0</v>
      </c>
      <c r="K846" s="234">
        <v>11.0</v>
      </c>
      <c r="N846" s="234" t="s">
        <v>4452</v>
      </c>
      <c r="O846" s="234">
        <v>0.0</v>
      </c>
      <c r="P846" s="234" t="s">
        <v>1724</v>
      </c>
      <c r="R846" s="234" t="s">
        <v>318</v>
      </c>
    </row>
    <row r="847">
      <c r="A847" s="234" t="s">
        <v>4455</v>
      </c>
      <c r="B847" s="234" t="s">
        <v>4456</v>
      </c>
      <c r="C847" s="234" t="s">
        <v>4457</v>
      </c>
      <c r="D847" s="234" t="s">
        <v>4445</v>
      </c>
      <c r="E847" s="234" t="s">
        <v>4458</v>
      </c>
      <c r="F847" s="234">
        <v>118.0</v>
      </c>
      <c r="G847" s="234">
        <v>14.0</v>
      </c>
      <c r="H847" s="234" t="s">
        <v>2219</v>
      </c>
      <c r="I847" s="234">
        <v>1.0</v>
      </c>
      <c r="K847" s="234">
        <v>11.0</v>
      </c>
      <c r="N847" s="234" t="s">
        <v>4456</v>
      </c>
      <c r="O847" s="234">
        <v>0.0</v>
      </c>
      <c r="P847" s="234" t="s">
        <v>1724</v>
      </c>
      <c r="R847" s="234" t="s">
        <v>318</v>
      </c>
    </row>
    <row r="848">
      <c r="A848" s="234" t="s">
        <v>4459</v>
      </c>
      <c r="B848" s="234" t="s">
        <v>4460</v>
      </c>
      <c r="C848" s="234" t="s">
        <v>4461</v>
      </c>
      <c r="D848" s="234" t="s">
        <v>4445</v>
      </c>
      <c r="E848" s="234" t="s">
        <v>4462</v>
      </c>
      <c r="F848" s="234">
        <v>118.0</v>
      </c>
      <c r="G848" s="234">
        <v>3.0</v>
      </c>
      <c r="H848" s="234" t="s">
        <v>2219</v>
      </c>
      <c r="I848" s="234">
        <v>1.0</v>
      </c>
      <c r="K848" s="234">
        <v>11.0</v>
      </c>
      <c r="N848" s="234" t="s">
        <v>4460</v>
      </c>
      <c r="O848" s="234">
        <v>0.0</v>
      </c>
      <c r="P848" s="234" t="s">
        <v>1724</v>
      </c>
      <c r="R848" s="234" t="s">
        <v>318</v>
      </c>
    </row>
    <row r="849">
      <c r="A849" s="234" t="s">
        <v>4463</v>
      </c>
      <c r="B849" s="234" t="s">
        <v>4464</v>
      </c>
      <c r="C849" s="234" t="s">
        <v>4465</v>
      </c>
      <c r="D849" s="234" t="s">
        <v>4445</v>
      </c>
      <c r="E849" s="234" t="s">
        <v>4466</v>
      </c>
      <c r="F849" s="234">
        <v>118.0</v>
      </c>
      <c r="G849" s="234">
        <v>1.0</v>
      </c>
      <c r="H849" s="234" t="s">
        <v>2219</v>
      </c>
      <c r="I849" s="234">
        <v>1.0</v>
      </c>
      <c r="K849" s="234">
        <v>11.0</v>
      </c>
      <c r="N849" s="234" t="s">
        <v>4464</v>
      </c>
      <c r="O849" s="234">
        <v>0.0</v>
      </c>
      <c r="P849" s="234" t="s">
        <v>1724</v>
      </c>
      <c r="R849" s="234" t="s">
        <v>318</v>
      </c>
    </row>
    <row r="850">
      <c r="A850" s="234" t="s">
        <v>4467</v>
      </c>
      <c r="B850" s="234" t="s">
        <v>4468</v>
      </c>
      <c r="C850" s="234" t="s">
        <v>4469</v>
      </c>
      <c r="D850" s="234" t="s">
        <v>2197</v>
      </c>
      <c r="E850" s="234" t="s">
        <v>4470</v>
      </c>
      <c r="F850" s="234">
        <v>106.0</v>
      </c>
      <c r="G850" s="234">
        <v>1.0</v>
      </c>
      <c r="H850" s="234" t="s">
        <v>2199</v>
      </c>
      <c r="I850" s="234">
        <v>1.0</v>
      </c>
      <c r="K850" s="234">
        <v>11.0</v>
      </c>
      <c r="N850" s="234" t="s">
        <v>4468</v>
      </c>
      <c r="O850" s="234">
        <v>0.0</v>
      </c>
      <c r="P850" s="234" t="s">
        <v>1724</v>
      </c>
      <c r="R850" s="234" t="s">
        <v>318</v>
      </c>
    </row>
    <row r="851">
      <c r="A851" s="234" t="s">
        <v>4471</v>
      </c>
      <c r="B851" s="234" t="s">
        <v>4472</v>
      </c>
      <c r="C851" s="234" t="s">
        <v>4473</v>
      </c>
      <c r="D851" s="234" t="s">
        <v>2197</v>
      </c>
      <c r="E851" s="234" t="s">
        <v>4474</v>
      </c>
      <c r="F851" s="234">
        <v>106.0</v>
      </c>
      <c r="G851" s="234">
        <v>5.0</v>
      </c>
      <c r="H851" s="234" t="s">
        <v>2199</v>
      </c>
      <c r="I851" s="234">
        <v>1.0</v>
      </c>
      <c r="K851" s="234">
        <v>11.0</v>
      </c>
      <c r="N851" s="234" t="s">
        <v>4472</v>
      </c>
      <c r="O851" s="234">
        <v>0.0</v>
      </c>
      <c r="P851" s="234" t="s">
        <v>1724</v>
      </c>
      <c r="R851" s="234" t="s">
        <v>318</v>
      </c>
    </row>
    <row r="852">
      <c r="A852" s="234" t="s">
        <v>4475</v>
      </c>
      <c r="B852" s="234" t="s">
        <v>576</v>
      </c>
      <c r="C852" s="234" t="s">
        <v>577</v>
      </c>
      <c r="D852" s="234" t="s">
        <v>2197</v>
      </c>
      <c r="E852" s="234" t="s">
        <v>4476</v>
      </c>
      <c r="F852" s="234">
        <v>106.0</v>
      </c>
      <c r="G852" s="234">
        <v>9.0</v>
      </c>
      <c r="H852" s="234" t="s">
        <v>2199</v>
      </c>
      <c r="I852" s="234">
        <v>1.0</v>
      </c>
      <c r="K852" s="234">
        <v>11.0</v>
      </c>
      <c r="N852" s="234" t="s">
        <v>576</v>
      </c>
      <c r="O852" s="234">
        <v>0.0</v>
      </c>
      <c r="P852" s="234" t="s">
        <v>1724</v>
      </c>
      <c r="R852" s="234" t="s">
        <v>318</v>
      </c>
    </row>
    <row r="853">
      <c r="A853" s="234" t="s">
        <v>4477</v>
      </c>
      <c r="B853" s="234" t="s">
        <v>4478</v>
      </c>
      <c r="C853" s="234" t="s">
        <v>4479</v>
      </c>
      <c r="D853" s="234" t="s">
        <v>2197</v>
      </c>
      <c r="E853" s="234" t="s">
        <v>4480</v>
      </c>
      <c r="F853" s="234">
        <v>106.0</v>
      </c>
      <c r="G853" s="234">
        <v>12.0</v>
      </c>
      <c r="H853" s="234" t="s">
        <v>2199</v>
      </c>
      <c r="I853" s="234">
        <v>1.0</v>
      </c>
      <c r="K853" s="234">
        <v>11.0</v>
      </c>
      <c r="N853" s="234" t="s">
        <v>4478</v>
      </c>
      <c r="O853" s="234">
        <v>0.0</v>
      </c>
      <c r="P853" s="234" t="s">
        <v>1724</v>
      </c>
      <c r="R853" s="234" t="s">
        <v>318</v>
      </c>
    </row>
    <row r="854">
      <c r="A854" s="234" t="s">
        <v>4481</v>
      </c>
      <c r="B854" s="234" t="s">
        <v>4482</v>
      </c>
      <c r="C854" s="234" t="s">
        <v>4483</v>
      </c>
      <c r="D854" s="234" t="s">
        <v>2197</v>
      </c>
      <c r="E854" s="234" t="s">
        <v>4484</v>
      </c>
      <c r="F854" s="234">
        <v>106.0</v>
      </c>
      <c r="G854" s="234">
        <v>14.0</v>
      </c>
      <c r="H854" s="234" t="s">
        <v>2199</v>
      </c>
      <c r="I854" s="234">
        <v>1.0</v>
      </c>
      <c r="K854" s="234">
        <v>11.0</v>
      </c>
      <c r="N854" s="234" t="s">
        <v>4482</v>
      </c>
      <c r="O854" s="234">
        <v>0.0</v>
      </c>
      <c r="P854" s="234" t="s">
        <v>1724</v>
      </c>
      <c r="R854" s="234" t="s">
        <v>318</v>
      </c>
    </row>
    <row r="855">
      <c r="A855" s="234" t="s">
        <v>4485</v>
      </c>
      <c r="B855" s="234" t="s">
        <v>4486</v>
      </c>
      <c r="C855" s="234" t="s">
        <v>4487</v>
      </c>
      <c r="D855" s="234" t="s">
        <v>2197</v>
      </c>
      <c r="E855" s="234" t="s">
        <v>4488</v>
      </c>
      <c r="F855" s="234">
        <v>106.0</v>
      </c>
      <c r="G855" s="234">
        <v>8.0</v>
      </c>
      <c r="H855" s="234" t="s">
        <v>2199</v>
      </c>
      <c r="I855" s="234">
        <v>1.0</v>
      </c>
      <c r="K855" s="234">
        <v>11.0</v>
      </c>
      <c r="N855" s="234" t="s">
        <v>4486</v>
      </c>
      <c r="O855" s="234">
        <v>0.0</v>
      </c>
      <c r="P855" s="234" t="s">
        <v>1724</v>
      </c>
      <c r="R855" s="234" t="s">
        <v>318</v>
      </c>
    </row>
    <row r="856">
      <c r="A856" s="234" t="s">
        <v>4489</v>
      </c>
      <c r="B856" s="234" t="s">
        <v>4490</v>
      </c>
      <c r="C856" s="234" t="s">
        <v>4491</v>
      </c>
      <c r="D856" s="234" t="s">
        <v>2197</v>
      </c>
      <c r="E856" s="234" t="s">
        <v>4492</v>
      </c>
      <c r="F856" s="234">
        <v>106.0</v>
      </c>
      <c r="G856" s="234">
        <v>1.0</v>
      </c>
      <c r="H856" s="234" t="s">
        <v>2199</v>
      </c>
      <c r="I856" s="234">
        <v>1.0</v>
      </c>
      <c r="K856" s="234">
        <v>11.0</v>
      </c>
      <c r="N856" s="234" t="s">
        <v>4490</v>
      </c>
      <c r="O856" s="234">
        <v>0.0</v>
      </c>
      <c r="P856" s="234" t="s">
        <v>1724</v>
      </c>
      <c r="R856" s="234" t="s">
        <v>318</v>
      </c>
    </row>
    <row r="857">
      <c r="A857" s="234" t="s">
        <v>4493</v>
      </c>
      <c r="B857" s="234" t="s">
        <v>965</v>
      </c>
      <c r="C857" s="234" t="s">
        <v>966</v>
      </c>
      <c r="D857" s="234" t="s">
        <v>2197</v>
      </c>
      <c r="E857" s="234" t="s">
        <v>4494</v>
      </c>
      <c r="F857" s="234">
        <v>106.0</v>
      </c>
      <c r="G857" s="234">
        <v>2.0</v>
      </c>
      <c r="H857" s="234" t="s">
        <v>2199</v>
      </c>
      <c r="I857" s="234">
        <v>1.0</v>
      </c>
      <c r="K857" s="234">
        <v>11.0</v>
      </c>
      <c r="N857" s="234" t="s">
        <v>965</v>
      </c>
      <c r="O857" s="234">
        <v>0.0</v>
      </c>
      <c r="P857" s="234" t="s">
        <v>1724</v>
      </c>
      <c r="R857" s="234" t="s">
        <v>318</v>
      </c>
    </row>
    <row r="858">
      <c r="A858" s="234" t="s">
        <v>4495</v>
      </c>
      <c r="B858" s="234" t="s">
        <v>1017</v>
      </c>
      <c r="C858" s="234" t="s">
        <v>1018</v>
      </c>
      <c r="D858" s="234" t="s">
        <v>4398</v>
      </c>
      <c r="E858" s="234" t="s">
        <v>4496</v>
      </c>
      <c r="F858" s="234">
        <v>67.0</v>
      </c>
      <c r="G858" s="234">
        <v>2.0</v>
      </c>
      <c r="H858" s="234" t="s">
        <v>3398</v>
      </c>
      <c r="I858" s="234">
        <v>1.0</v>
      </c>
      <c r="K858" s="234">
        <v>11.0</v>
      </c>
      <c r="N858" s="234" t="s">
        <v>1017</v>
      </c>
      <c r="O858" s="234">
        <v>0.0</v>
      </c>
      <c r="P858" s="234" t="s">
        <v>1724</v>
      </c>
      <c r="R858" s="234" t="s">
        <v>318</v>
      </c>
    </row>
    <row r="859">
      <c r="A859" s="234" t="s">
        <v>4497</v>
      </c>
      <c r="B859" s="234" t="s">
        <v>1211</v>
      </c>
      <c r="C859" s="234" t="s">
        <v>1212</v>
      </c>
      <c r="D859" s="234" t="s">
        <v>4398</v>
      </c>
      <c r="E859" s="234" t="s">
        <v>4498</v>
      </c>
      <c r="F859" s="234">
        <v>67.0</v>
      </c>
      <c r="G859" s="234">
        <v>5.0</v>
      </c>
      <c r="H859" s="234" t="s">
        <v>3398</v>
      </c>
      <c r="I859" s="234">
        <v>1.0</v>
      </c>
      <c r="K859" s="234">
        <v>11.0</v>
      </c>
      <c r="N859" s="234" t="s">
        <v>1211</v>
      </c>
      <c r="O859" s="234">
        <v>0.0</v>
      </c>
      <c r="P859" s="234" t="s">
        <v>1724</v>
      </c>
      <c r="R859" s="234" t="s">
        <v>318</v>
      </c>
    </row>
    <row r="860">
      <c r="A860" s="234" t="s">
        <v>4499</v>
      </c>
      <c r="B860" s="234" t="s">
        <v>4500</v>
      </c>
      <c r="C860" s="234" t="s">
        <v>4501</v>
      </c>
      <c r="D860" s="234" t="s">
        <v>4502</v>
      </c>
      <c r="E860" s="234" t="s">
        <v>4503</v>
      </c>
      <c r="F860" s="234">
        <v>124.0</v>
      </c>
      <c r="G860" s="234">
        <v>5.0</v>
      </c>
      <c r="H860" s="234" t="s">
        <v>2219</v>
      </c>
      <c r="I860" s="234">
        <v>1.0</v>
      </c>
      <c r="K860" s="234">
        <v>11.0</v>
      </c>
      <c r="N860" s="234" t="s">
        <v>4500</v>
      </c>
      <c r="O860" s="234">
        <v>0.0</v>
      </c>
      <c r="P860" s="234" t="s">
        <v>1724</v>
      </c>
      <c r="R860" s="234" t="s">
        <v>318</v>
      </c>
    </row>
    <row r="861">
      <c r="A861" s="234" t="s">
        <v>4504</v>
      </c>
      <c r="B861" s="234" t="s">
        <v>4505</v>
      </c>
      <c r="C861" s="234" t="s">
        <v>4506</v>
      </c>
      <c r="D861" s="234" t="s">
        <v>4502</v>
      </c>
      <c r="E861" s="234" t="s">
        <v>4507</v>
      </c>
      <c r="F861" s="234">
        <v>124.0</v>
      </c>
      <c r="G861" s="234">
        <v>2.0</v>
      </c>
      <c r="H861" s="234" t="s">
        <v>2219</v>
      </c>
      <c r="I861" s="234">
        <v>1.0</v>
      </c>
      <c r="K861" s="234">
        <v>11.0</v>
      </c>
      <c r="N861" s="234" t="s">
        <v>4505</v>
      </c>
      <c r="O861" s="234">
        <v>0.0</v>
      </c>
      <c r="P861" s="234" t="s">
        <v>1724</v>
      </c>
      <c r="R861" s="234" t="s">
        <v>318</v>
      </c>
    </row>
    <row r="862">
      <c r="A862" s="234" t="s">
        <v>4508</v>
      </c>
      <c r="B862" s="234" t="s">
        <v>4509</v>
      </c>
      <c r="C862" s="234" t="s">
        <v>4510</v>
      </c>
      <c r="D862" s="234" t="s">
        <v>4511</v>
      </c>
      <c r="E862" s="234" t="s">
        <v>4512</v>
      </c>
      <c r="F862" s="234">
        <v>118.0</v>
      </c>
      <c r="G862" s="234">
        <v>1.0</v>
      </c>
      <c r="H862" s="234" t="s">
        <v>3398</v>
      </c>
      <c r="I862" s="234">
        <v>1.0</v>
      </c>
      <c r="K862" s="234">
        <v>11.0</v>
      </c>
      <c r="N862" s="234" t="s">
        <v>4509</v>
      </c>
      <c r="O862" s="234">
        <v>0.0</v>
      </c>
      <c r="P862" s="234" t="s">
        <v>1724</v>
      </c>
      <c r="R862" s="234" t="s">
        <v>318</v>
      </c>
    </row>
    <row r="863">
      <c r="A863" s="234" t="s">
        <v>4513</v>
      </c>
      <c r="B863" s="234" t="s">
        <v>4514</v>
      </c>
      <c r="C863" s="234" t="s">
        <v>4515</v>
      </c>
      <c r="D863" s="234" t="s">
        <v>4511</v>
      </c>
      <c r="E863" s="234" t="s">
        <v>4516</v>
      </c>
      <c r="F863" s="234">
        <v>118.0</v>
      </c>
      <c r="G863" s="234">
        <v>6.0</v>
      </c>
      <c r="H863" s="234" t="s">
        <v>3398</v>
      </c>
      <c r="I863" s="234">
        <v>1.0</v>
      </c>
      <c r="K863" s="234">
        <v>11.0</v>
      </c>
      <c r="N863" s="234" t="s">
        <v>4514</v>
      </c>
      <c r="O863" s="234">
        <v>0.0</v>
      </c>
      <c r="P863" s="234" t="s">
        <v>1724</v>
      </c>
      <c r="R863" s="234" t="s">
        <v>318</v>
      </c>
    </row>
    <row r="864">
      <c r="A864" s="234" t="s">
        <v>4517</v>
      </c>
      <c r="B864" s="234" t="s">
        <v>4518</v>
      </c>
      <c r="C864" s="234" t="s">
        <v>4519</v>
      </c>
      <c r="D864" s="234" t="s">
        <v>4511</v>
      </c>
      <c r="E864" s="234" t="s">
        <v>4520</v>
      </c>
      <c r="F864" s="234">
        <v>118.0</v>
      </c>
      <c r="G864" s="234">
        <v>4.0</v>
      </c>
      <c r="H864" s="234" t="s">
        <v>3398</v>
      </c>
      <c r="I864" s="234">
        <v>1.0</v>
      </c>
      <c r="K864" s="234">
        <v>11.0</v>
      </c>
      <c r="N864" s="234" t="s">
        <v>4518</v>
      </c>
      <c r="O864" s="234">
        <v>0.0</v>
      </c>
      <c r="P864" s="234" t="s">
        <v>1724</v>
      </c>
      <c r="R864" s="234" t="s">
        <v>318</v>
      </c>
    </row>
    <row r="865">
      <c r="A865" s="234" t="s">
        <v>4521</v>
      </c>
      <c r="B865" s="234" t="s">
        <v>4522</v>
      </c>
      <c r="C865" s="234" t="s">
        <v>4523</v>
      </c>
      <c r="D865" s="234" t="s">
        <v>4524</v>
      </c>
      <c r="E865" s="234" t="s">
        <v>4525</v>
      </c>
      <c r="F865" s="234">
        <v>124.0</v>
      </c>
      <c r="G865" s="234">
        <v>1.0</v>
      </c>
      <c r="H865" s="234" t="s">
        <v>3398</v>
      </c>
      <c r="I865" s="234">
        <v>1.0</v>
      </c>
      <c r="K865" s="234">
        <v>11.0</v>
      </c>
      <c r="N865" s="234" t="s">
        <v>4522</v>
      </c>
      <c r="O865" s="234">
        <v>0.0</v>
      </c>
      <c r="P865" s="234" t="s">
        <v>1724</v>
      </c>
      <c r="R865" s="234" t="s">
        <v>318</v>
      </c>
    </row>
    <row r="866">
      <c r="A866" s="234" t="s">
        <v>4526</v>
      </c>
      <c r="B866" s="234" t="s">
        <v>4527</v>
      </c>
      <c r="C866" s="234" t="s">
        <v>4528</v>
      </c>
      <c r="D866" s="234" t="s">
        <v>4524</v>
      </c>
      <c r="E866" s="234" t="s">
        <v>4529</v>
      </c>
      <c r="F866" s="234">
        <v>124.0</v>
      </c>
      <c r="G866" s="234">
        <v>2.0</v>
      </c>
      <c r="H866" s="234" t="s">
        <v>3398</v>
      </c>
      <c r="I866" s="234">
        <v>1.0</v>
      </c>
      <c r="K866" s="234">
        <v>11.0</v>
      </c>
      <c r="N866" s="234" t="s">
        <v>4527</v>
      </c>
      <c r="O866" s="234">
        <v>0.0</v>
      </c>
      <c r="P866" s="234" t="s">
        <v>1724</v>
      </c>
      <c r="R866" s="234" t="s">
        <v>318</v>
      </c>
    </row>
    <row r="867">
      <c r="A867" s="234" t="s">
        <v>4530</v>
      </c>
      <c r="B867" s="234" t="s">
        <v>4531</v>
      </c>
      <c r="C867" s="234" t="s">
        <v>4532</v>
      </c>
      <c r="D867" s="234" t="s">
        <v>2217</v>
      </c>
      <c r="E867" s="234" t="s">
        <v>4533</v>
      </c>
      <c r="F867" s="234">
        <v>67.0</v>
      </c>
      <c r="G867" s="234">
        <v>1.0</v>
      </c>
      <c r="H867" s="234" t="s">
        <v>2219</v>
      </c>
      <c r="I867" s="234">
        <v>1.0</v>
      </c>
      <c r="K867" s="234">
        <v>11.0</v>
      </c>
      <c r="N867" s="234" t="s">
        <v>4531</v>
      </c>
      <c r="O867" s="234">
        <v>0.0</v>
      </c>
      <c r="P867" s="234" t="s">
        <v>1724</v>
      </c>
      <c r="R867" s="234" t="s">
        <v>318</v>
      </c>
    </row>
    <row r="868">
      <c r="A868" s="234" t="s">
        <v>4534</v>
      </c>
      <c r="B868" s="234" t="s">
        <v>4535</v>
      </c>
      <c r="C868" s="234" t="s">
        <v>4536</v>
      </c>
      <c r="D868" s="234" t="s">
        <v>2217</v>
      </c>
      <c r="E868" s="234" t="s">
        <v>4537</v>
      </c>
      <c r="F868" s="234">
        <v>67.0</v>
      </c>
      <c r="G868" s="234">
        <v>1.0</v>
      </c>
      <c r="H868" s="234" t="s">
        <v>2219</v>
      </c>
      <c r="I868" s="234">
        <v>1.0</v>
      </c>
      <c r="K868" s="234">
        <v>11.0</v>
      </c>
      <c r="N868" s="234" t="s">
        <v>4535</v>
      </c>
      <c r="O868" s="234">
        <v>0.0</v>
      </c>
      <c r="P868" s="234" t="s">
        <v>1724</v>
      </c>
      <c r="R868" s="234" t="s">
        <v>318</v>
      </c>
    </row>
    <row r="869">
      <c r="A869" s="234" t="s">
        <v>4538</v>
      </c>
      <c r="B869" s="234" t="s">
        <v>1023</v>
      </c>
      <c r="C869" s="234" t="s">
        <v>1024</v>
      </c>
      <c r="D869" s="234" t="s">
        <v>4398</v>
      </c>
      <c r="E869" s="234" t="s">
        <v>4539</v>
      </c>
      <c r="F869" s="234">
        <v>67.0</v>
      </c>
      <c r="G869" s="234">
        <v>4.0</v>
      </c>
      <c r="H869" s="234" t="s">
        <v>2219</v>
      </c>
      <c r="I869" s="234">
        <v>1.0</v>
      </c>
      <c r="K869" s="234">
        <v>11.0</v>
      </c>
      <c r="N869" s="234" t="s">
        <v>1023</v>
      </c>
      <c r="O869" s="234">
        <v>0.0</v>
      </c>
      <c r="P869" s="234" t="s">
        <v>1724</v>
      </c>
      <c r="R869" s="234" t="s">
        <v>318</v>
      </c>
    </row>
    <row r="870">
      <c r="A870" s="234" t="s">
        <v>4540</v>
      </c>
      <c r="B870" s="234" t="s">
        <v>4541</v>
      </c>
      <c r="C870" s="234" t="s">
        <v>4542</v>
      </c>
      <c r="D870" s="234" t="s">
        <v>4398</v>
      </c>
      <c r="E870" s="234" t="s">
        <v>4543</v>
      </c>
      <c r="F870" s="234">
        <v>67.0</v>
      </c>
      <c r="G870" s="234">
        <v>2.0</v>
      </c>
      <c r="H870" s="234" t="s">
        <v>2219</v>
      </c>
      <c r="I870" s="234">
        <v>1.0</v>
      </c>
      <c r="K870" s="234">
        <v>11.0</v>
      </c>
      <c r="N870" s="234" t="s">
        <v>4541</v>
      </c>
      <c r="O870" s="234">
        <v>0.0</v>
      </c>
      <c r="P870" s="234" t="s">
        <v>1724</v>
      </c>
      <c r="R870" s="234" t="s">
        <v>318</v>
      </c>
    </row>
    <row r="871">
      <c r="A871" s="234" t="s">
        <v>4544</v>
      </c>
      <c r="B871" s="234" t="s">
        <v>1025</v>
      </c>
      <c r="C871" s="234" t="s">
        <v>1026</v>
      </c>
      <c r="D871" s="234" t="s">
        <v>4398</v>
      </c>
      <c r="E871" s="234" t="s">
        <v>4545</v>
      </c>
      <c r="F871" s="234">
        <v>67.0</v>
      </c>
      <c r="G871" s="234">
        <v>4.0</v>
      </c>
      <c r="H871" s="234" t="s">
        <v>2219</v>
      </c>
      <c r="I871" s="234">
        <v>1.0</v>
      </c>
      <c r="K871" s="234">
        <v>11.0</v>
      </c>
      <c r="N871" s="234" t="s">
        <v>1025</v>
      </c>
      <c r="O871" s="234">
        <v>0.0</v>
      </c>
      <c r="P871" s="234" t="s">
        <v>1724</v>
      </c>
      <c r="R871" s="234" t="s">
        <v>318</v>
      </c>
    </row>
    <row r="872">
      <c r="A872" s="234" t="s">
        <v>4546</v>
      </c>
      <c r="B872" s="234" t="s">
        <v>1492</v>
      </c>
      <c r="C872" s="234" t="s">
        <v>1493</v>
      </c>
      <c r="D872" s="234" t="s">
        <v>4398</v>
      </c>
      <c r="E872" s="234" t="s">
        <v>4547</v>
      </c>
      <c r="F872" s="234">
        <v>67.0</v>
      </c>
      <c r="G872" s="234">
        <v>12.0</v>
      </c>
      <c r="H872" s="234" t="s">
        <v>2219</v>
      </c>
      <c r="I872" s="234">
        <v>1.0</v>
      </c>
      <c r="K872" s="234">
        <v>11.0</v>
      </c>
      <c r="N872" s="234" t="s">
        <v>1492</v>
      </c>
      <c r="O872" s="234">
        <v>0.0</v>
      </c>
      <c r="P872" s="234" t="s">
        <v>1724</v>
      </c>
      <c r="R872" s="234" t="s">
        <v>318</v>
      </c>
    </row>
    <row r="873">
      <c r="A873" s="234" t="s">
        <v>4548</v>
      </c>
      <c r="B873" s="234" t="s">
        <v>1213</v>
      </c>
      <c r="C873" s="234" t="s">
        <v>1214</v>
      </c>
      <c r="D873" s="234" t="s">
        <v>4398</v>
      </c>
      <c r="E873" s="234" t="s">
        <v>4549</v>
      </c>
      <c r="F873" s="234">
        <v>67.0</v>
      </c>
      <c r="G873" s="234">
        <v>14.0</v>
      </c>
      <c r="H873" s="234" t="s">
        <v>2219</v>
      </c>
      <c r="I873" s="234">
        <v>1.0</v>
      </c>
      <c r="K873" s="234">
        <v>11.0</v>
      </c>
      <c r="N873" s="234" t="s">
        <v>1213</v>
      </c>
      <c r="O873" s="234">
        <v>0.0</v>
      </c>
      <c r="P873" s="234" t="s">
        <v>1724</v>
      </c>
      <c r="R873" s="234" t="s">
        <v>318</v>
      </c>
    </row>
    <row r="874">
      <c r="A874" s="234" t="s">
        <v>4550</v>
      </c>
      <c r="B874" s="234" t="s">
        <v>1215</v>
      </c>
      <c r="C874" s="234" t="s">
        <v>1216</v>
      </c>
      <c r="D874" s="234" t="s">
        <v>4398</v>
      </c>
      <c r="E874" s="234" t="s">
        <v>4551</v>
      </c>
      <c r="F874" s="234">
        <v>67.0</v>
      </c>
      <c r="G874" s="234">
        <v>7.0</v>
      </c>
      <c r="H874" s="234" t="s">
        <v>2219</v>
      </c>
      <c r="I874" s="234">
        <v>1.0</v>
      </c>
      <c r="K874" s="234">
        <v>11.0</v>
      </c>
      <c r="N874" s="234" t="s">
        <v>1215</v>
      </c>
      <c r="O874" s="234">
        <v>0.0</v>
      </c>
      <c r="P874" s="234" t="s">
        <v>1724</v>
      </c>
      <c r="R874" s="234" t="s">
        <v>318</v>
      </c>
    </row>
    <row r="875">
      <c r="A875" s="234" t="s">
        <v>4552</v>
      </c>
      <c r="B875" s="234" t="s">
        <v>1027</v>
      </c>
      <c r="C875" s="234" t="s">
        <v>1028</v>
      </c>
      <c r="D875" s="234" t="s">
        <v>4398</v>
      </c>
      <c r="E875" s="234" t="s">
        <v>4553</v>
      </c>
      <c r="F875" s="234">
        <v>67.0</v>
      </c>
      <c r="G875" s="234">
        <v>21.0</v>
      </c>
      <c r="H875" s="234" t="s">
        <v>2219</v>
      </c>
      <c r="I875" s="234">
        <v>1.0</v>
      </c>
      <c r="K875" s="234">
        <v>11.0</v>
      </c>
      <c r="N875" s="234" t="s">
        <v>1027</v>
      </c>
      <c r="O875" s="234">
        <v>0.0</v>
      </c>
      <c r="P875" s="234" t="s">
        <v>1724</v>
      </c>
      <c r="R875" s="234" t="s">
        <v>318</v>
      </c>
    </row>
    <row r="876">
      <c r="A876" s="234" t="s">
        <v>4554</v>
      </c>
      <c r="B876" s="234" t="s">
        <v>730</v>
      </c>
      <c r="C876" s="234" t="s">
        <v>731</v>
      </c>
      <c r="D876" s="234" t="s">
        <v>4398</v>
      </c>
      <c r="E876" s="234" t="s">
        <v>4555</v>
      </c>
      <c r="F876" s="234">
        <v>67.0</v>
      </c>
      <c r="G876" s="234">
        <v>28.0</v>
      </c>
      <c r="H876" s="234" t="s">
        <v>2219</v>
      </c>
      <c r="I876" s="234">
        <v>1.0</v>
      </c>
      <c r="K876" s="234">
        <v>11.0</v>
      </c>
      <c r="N876" s="234" t="s">
        <v>730</v>
      </c>
      <c r="O876" s="234">
        <v>0.0</v>
      </c>
      <c r="P876" s="234" t="s">
        <v>1724</v>
      </c>
      <c r="R876" s="234" t="s">
        <v>318</v>
      </c>
    </row>
    <row r="877">
      <c r="A877" s="234" t="s">
        <v>4556</v>
      </c>
      <c r="B877" s="234" t="s">
        <v>1494</v>
      </c>
      <c r="C877" s="234" t="s">
        <v>1495</v>
      </c>
      <c r="D877" s="234" t="s">
        <v>4398</v>
      </c>
      <c r="E877" s="234" t="s">
        <v>4557</v>
      </c>
      <c r="F877" s="234">
        <v>67.0</v>
      </c>
      <c r="G877" s="234">
        <v>27.0</v>
      </c>
      <c r="H877" s="234" t="s">
        <v>2219</v>
      </c>
      <c r="I877" s="234">
        <v>1.0</v>
      </c>
      <c r="K877" s="234">
        <v>11.0</v>
      </c>
      <c r="N877" s="234" t="s">
        <v>1494</v>
      </c>
      <c r="O877" s="234">
        <v>0.0</v>
      </c>
      <c r="P877" s="234" t="s">
        <v>1724</v>
      </c>
      <c r="R877" s="234" t="s">
        <v>318</v>
      </c>
    </row>
    <row r="878">
      <c r="A878" s="234" t="s">
        <v>4558</v>
      </c>
      <c r="B878" s="234" t="s">
        <v>4559</v>
      </c>
      <c r="C878" s="234" t="s">
        <v>4560</v>
      </c>
      <c r="D878" s="234" t="s">
        <v>4398</v>
      </c>
      <c r="E878" s="234" t="s">
        <v>4561</v>
      </c>
      <c r="F878" s="234">
        <v>67.0</v>
      </c>
      <c r="G878" s="234">
        <v>11.0</v>
      </c>
      <c r="H878" s="234" t="s">
        <v>2219</v>
      </c>
      <c r="I878" s="234">
        <v>1.0</v>
      </c>
      <c r="K878" s="234">
        <v>11.0</v>
      </c>
      <c r="N878" s="234" t="s">
        <v>4559</v>
      </c>
      <c r="O878" s="234">
        <v>0.0</v>
      </c>
      <c r="P878" s="234" t="s">
        <v>1724</v>
      </c>
      <c r="R878" s="234" t="s">
        <v>318</v>
      </c>
    </row>
    <row r="879">
      <c r="A879" s="234" t="s">
        <v>4562</v>
      </c>
      <c r="B879" s="234" t="s">
        <v>4563</v>
      </c>
      <c r="C879" s="234" t="s">
        <v>4564</v>
      </c>
      <c r="D879" s="234" t="s">
        <v>4398</v>
      </c>
      <c r="E879" s="234" t="s">
        <v>4565</v>
      </c>
      <c r="F879" s="234">
        <v>67.0</v>
      </c>
      <c r="G879" s="234">
        <v>5.0</v>
      </c>
      <c r="H879" s="234" t="s">
        <v>2219</v>
      </c>
      <c r="I879" s="234">
        <v>1.0</v>
      </c>
      <c r="K879" s="234">
        <v>11.0</v>
      </c>
      <c r="N879" s="234" t="s">
        <v>4563</v>
      </c>
      <c r="O879" s="234">
        <v>0.0</v>
      </c>
      <c r="P879" s="234" t="s">
        <v>1724</v>
      </c>
      <c r="R879" s="234" t="s">
        <v>318</v>
      </c>
    </row>
    <row r="880">
      <c r="A880" s="234" t="s">
        <v>4566</v>
      </c>
      <c r="B880" s="234" t="s">
        <v>4567</v>
      </c>
      <c r="C880" s="234" t="s">
        <v>4568</v>
      </c>
      <c r="D880" s="234" t="s">
        <v>2245</v>
      </c>
      <c r="E880" s="234" t="s">
        <v>4569</v>
      </c>
      <c r="F880" s="234">
        <v>59.0</v>
      </c>
      <c r="G880" s="234">
        <v>2.0</v>
      </c>
      <c r="H880" s="234" t="s">
        <v>2130</v>
      </c>
      <c r="I880" s="234">
        <v>1.0</v>
      </c>
      <c r="K880" s="234">
        <v>11.0</v>
      </c>
      <c r="N880" s="234" t="s">
        <v>4567</v>
      </c>
      <c r="O880" s="234">
        <v>0.0</v>
      </c>
      <c r="P880" s="234" t="s">
        <v>1724</v>
      </c>
      <c r="R880" s="234" t="s">
        <v>318</v>
      </c>
    </row>
    <row r="881">
      <c r="A881" s="234" t="s">
        <v>4570</v>
      </c>
      <c r="B881" s="234" t="s">
        <v>4571</v>
      </c>
      <c r="C881" s="234" t="s">
        <v>4572</v>
      </c>
      <c r="D881" s="234" t="s">
        <v>2245</v>
      </c>
      <c r="E881" s="234" t="s">
        <v>4573</v>
      </c>
      <c r="F881" s="234">
        <v>59.0</v>
      </c>
      <c r="G881" s="234">
        <v>3.0</v>
      </c>
      <c r="H881" s="234" t="s">
        <v>2130</v>
      </c>
      <c r="I881" s="234">
        <v>1.0</v>
      </c>
      <c r="K881" s="234">
        <v>11.0</v>
      </c>
      <c r="N881" s="234" t="s">
        <v>4571</v>
      </c>
      <c r="O881" s="234">
        <v>0.0</v>
      </c>
      <c r="P881" s="234" t="s">
        <v>1724</v>
      </c>
      <c r="R881" s="234" t="s">
        <v>318</v>
      </c>
    </row>
    <row r="882">
      <c r="A882" s="234" t="s">
        <v>4574</v>
      </c>
      <c r="B882" s="234" t="s">
        <v>4575</v>
      </c>
      <c r="C882" s="234" t="s">
        <v>4576</v>
      </c>
      <c r="D882" s="234" t="s">
        <v>2245</v>
      </c>
      <c r="E882" s="234" t="s">
        <v>4577</v>
      </c>
      <c r="F882" s="234">
        <v>59.0</v>
      </c>
      <c r="G882" s="234">
        <v>6.0</v>
      </c>
      <c r="H882" s="234" t="s">
        <v>2130</v>
      </c>
      <c r="I882" s="234">
        <v>1.0</v>
      </c>
      <c r="K882" s="234">
        <v>11.0</v>
      </c>
      <c r="N882" s="234" t="s">
        <v>4575</v>
      </c>
      <c r="O882" s="234">
        <v>0.0</v>
      </c>
      <c r="P882" s="234" t="s">
        <v>1724</v>
      </c>
      <c r="R882" s="234" t="s">
        <v>318</v>
      </c>
    </row>
    <row r="883">
      <c r="A883" s="234" t="s">
        <v>4578</v>
      </c>
      <c r="B883" s="234" t="s">
        <v>1261</v>
      </c>
      <c r="C883" s="234" t="s">
        <v>1262</v>
      </c>
      <c r="D883" s="234" t="s">
        <v>2245</v>
      </c>
      <c r="E883" s="234" t="s">
        <v>4579</v>
      </c>
      <c r="F883" s="234">
        <v>59.0</v>
      </c>
      <c r="G883" s="234">
        <v>11.0</v>
      </c>
      <c r="H883" s="234" t="s">
        <v>2130</v>
      </c>
      <c r="I883" s="234">
        <v>1.0</v>
      </c>
      <c r="K883" s="234">
        <v>11.0</v>
      </c>
      <c r="N883" s="234" t="s">
        <v>1261</v>
      </c>
      <c r="O883" s="234">
        <v>0.0</v>
      </c>
      <c r="P883" s="234" t="s">
        <v>1724</v>
      </c>
      <c r="R883" s="234" t="s">
        <v>318</v>
      </c>
    </row>
    <row r="884">
      <c r="A884" s="234" t="s">
        <v>4580</v>
      </c>
      <c r="B884" s="234" t="s">
        <v>1512</v>
      </c>
      <c r="C884" s="234" t="s">
        <v>1513</v>
      </c>
      <c r="D884" s="234" t="s">
        <v>2245</v>
      </c>
      <c r="E884" s="234" t="s">
        <v>4581</v>
      </c>
      <c r="F884" s="234">
        <v>59.0</v>
      </c>
      <c r="G884" s="234">
        <v>15.0</v>
      </c>
      <c r="H884" s="234" t="s">
        <v>2130</v>
      </c>
      <c r="I884" s="234">
        <v>1.0</v>
      </c>
      <c r="K884" s="234">
        <v>11.0</v>
      </c>
      <c r="N884" s="234" t="s">
        <v>1512</v>
      </c>
      <c r="O884" s="234">
        <v>0.0</v>
      </c>
      <c r="P884" s="234" t="s">
        <v>1724</v>
      </c>
      <c r="R884" s="234" t="s">
        <v>318</v>
      </c>
    </row>
    <row r="885">
      <c r="A885" s="234" t="s">
        <v>4582</v>
      </c>
      <c r="B885" s="234" t="s">
        <v>1514</v>
      </c>
      <c r="C885" s="234" t="s">
        <v>1515</v>
      </c>
      <c r="D885" s="234" t="s">
        <v>2245</v>
      </c>
      <c r="E885" s="234" t="s">
        <v>4583</v>
      </c>
      <c r="F885" s="234">
        <v>59.0</v>
      </c>
      <c r="G885" s="234">
        <v>19.0</v>
      </c>
      <c r="H885" s="234" t="s">
        <v>2130</v>
      </c>
      <c r="I885" s="234">
        <v>1.0</v>
      </c>
      <c r="K885" s="234">
        <v>11.0</v>
      </c>
      <c r="N885" s="234" t="s">
        <v>1514</v>
      </c>
      <c r="O885" s="234">
        <v>0.0</v>
      </c>
      <c r="P885" s="234" t="s">
        <v>1724</v>
      </c>
      <c r="R885" s="234" t="s">
        <v>318</v>
      </c>
    </row>
    <row r="886">
      <c r="A886" s="234" t="s">
        <v>4584</v>
      </c>
      <c r="B886" s="234" t="s">
        <v>4585</v>
      </c>
      <c r="C886" s="234" t="s">
        <v>4586</v>
      </c>
      <c r="D886" s="234" t="s">
        <v>2245</v>
      </c>
      <c r="E886" s="234" t="s">
        <v>4587</v>
      </c>
      <c r="F886" s="234">
        <v>59.0</v>
      </c>
      <c r="G886" s="234">
        <v>12.0</v>
      </c>
      <c r="H886" s="234" t="s">
        <v>2130</v>
      </c>
      <c r="I886" s="234">
        <v>1.0</v>
      </c>
      <c r="K886" s="234">
        <v>11.0</v>
      </c>
      <c r="N886" s="234" t="s">
        <v>4585</v>
      </c>
      <c r="O886" s="234">
        <v>0.0</v>
      </c>
      <c r="P886" s="234" t="s">
        <v>1724</v>
      </c>
      <c r="R886" s="234" t="s">
        <v>318</v>
      </c>
    </row>
    <row r="887">
      <c r="A887" s="234" t="s">
        <v>4588</v>
      </c>
      <c r="B887" s="234" t="s">
        <v>4589</v>
      </c>
      <c r="C887" s="234" t="s">
        <v>4590</v>
      </c>
      <c r="D887" s="234" t="s">
        <v>2245</v>
      </c>
      <c r="E887" s="234" t="s">
        <v>4591</v>
      </c>
      <c r="F887" s="234">
        <v>59.0</v>
      </c>
      <c r="G887" s="234">
        <v>8.0</v>
      </c>
      <c r="H887" s="234" t="s">
        <v>2130</v>
      </c>
      <c r="I887" s="234">
        <v>1.0</v>
      </c>
      <c r="K887" s="234">
        <v>11.0</v>
      </c>
      <c r="N887" s="234" t="s">
        <v>4589</v>
      </c>
      <c r="O887" s="234">
        <v>0.0</v>
      </c>
      <c r="P887" s="234" t="s">
        <v>1724</v>
      </c>
      <c r="R887" s="234" t="s">
        <v>318</v>
      </c>
    </row>
    <row r="888">
      <c r="A888" s="234" t="s">
        <v>4592</v>
      </c>
      <c r="B888" s="234" t="s">
        <v>4593</v>
      </c>
      <c r="C888" s="234" t="s">
        <v>4594</v>
      </c>
      <c r="D888" s="234" t="s">
        <v>2245</v>
      </c>
      <c r="E888" s="234" t="s">
        <v>4595</v>
      </c>
      <c r="F888" s="234">
        <v>59.0</v>
      </c>
      <c r="G888" s="234">
        <v>3.0</v>
      </c>
      <c r="H888" s="234" t="s">
        <v>2130</v>
      </c>
      <c r="I888" s="234">
        <v>1.0</v>
      </c>
      <c r="K888" s="234">
        <v>11.0</v>
      </c>
      <c r="N888" s="234" t="s">
        <v>4593</v>
      </c>
      <c r="O888" s="234">
        <v>0.0</v>
      </c>
      <c r="P888" s="234" t="s">
        <v>1724</v>
      </c>
      <c r="R888" s="234" t="s">
        <v>318</v>
      </c>
    </row>
    <row r="889">
      <c r="A889" s="234" t="s">
        <v>4596</v>
      </c>
      <c r="B889" s="234" t="s">
        <v>4597</v>
      </c>
      <c r="C889" s="234" t="s">
        <v>4598</v>
      </c>
      <c r="D889" s="234" t="s">
        <v>2245</v>
      </c>
      <c r="E889" s="234" t="s">
        <v>4599</v>
      </c>
      <c r="F889" s="234">
        <v>59.0</v>
      </c>
      <c r="G889" s="234">
        <v>3.0</v>
      </c>
      <c r="H889" s="234" t="s">
        <v>2130</v>
      </c>
      <c r="I889" s="234">
        <v>1.0</v>
      </c>
      <c r="K889" s="234">
        <v>11.0</v>
      </c>
      <c r="N889" s="234" t="s">
        <v>4597</v>
      </c>
      <c r="O889" s="234">
        <v>0.0</v>
      </c>
      <c r="P889" s="234" t="s">
        <v>1724</v>
      </c>
      <c r="R889" s="234" t="s">
        <v>318</v>
      </c>
    </row>
    <row r="890">
      <c r="A890" s="234" t="s">
        <v>4600</v>
      </c>
      <c r="B890" s="234" t="s">
        <v>4601</v>
      </c>
      <c r="C890" s="234" t="s">
        <v>4602</v>
      </c>
      <c r="D890" s="234" t="s">
        <v>2245</v>
      </c>
      <c r="E890" s="234" t="s">
        <v>4603</v>
      </c>
      <c r="F890" s="234">
        <v>59.0</v>
      </c>
      <c r="G890" s="234">
        <v>1.0</v>
      </c>
      <c r="H890" s="234" t="s">
        <v>2130</v>
      </c>
      <c r="I890" s="234">
        <v>1.0</v>
      </c>
      <c r="K890" s="234">
        <v>11.0</v>
      </c>
      <c r="N890" s="234" t="s">
        <v>4601</v>
      </c>
      <c r="O890" s="234">
        <v>0.0</v>
      </c>
      <c r="P890" s="234" t="s">
        <v>1724</v>
      </c>
      <c r="R890" s="234" t="s">
        <v>318</v>
      </c>
    </row>
    <row r="891">
      <c r="A891" s="234" t="s">
        <v>4604</v>
      </c>
      <c r="B891" s="234" t="s">
        <v>4605</v>
      </c>
      <c r="C891" s="234" t="s">
        <v>4606</v>
      </c>
      <c r="D891" s="234" t="s">
        <v>2245</v>
      </c>
      <c r="E891" s="234" t="s">
        <v>4607</v>
      </c>
      <c r="F891" s="234">
        <v>59.0</v>
      </c>
      <c r="G891" s="234">
        <v>3.0</v>
      </c>
      <c r="H891" s="234" t="s">
        <v>2130</v>
      </c>
      <c r="I891" s="234">
        <v>1.0</v>
      </c>
      <c r="K891" s="234">
        <v>11.0</v>
      </c>
      <c r="N891" s="234" t="s">
        <v>4605</v>
      </c>
      <c r="O891" s="234">
        <v>0.0</v>
      </c>
      <c r="P891" s="234" t="s">
        <v>1724</v>
      </c>
      <c r="R891" s="234" t="s">
        <v>318</v>
      </c>
    </row>
    <row r="892">
      <c r="A892" s="234" t="s">
        <v>4608</v>
      </c>
      <c r="B892" s="234" t="s">
        <v>1263</v>
      </c>
      <c r="C892" s="234" t="s">
        <v>1264</v>
      </c>
      <c r="D892" s="234" t="s">
        <v>2245</v>
      </c>
      <c r="E892" s="234" t="s">
        <v>4609</v>
      </c>
      <c r="F892" s="234">
        <v>59.0</v>
      </c>
      <c r="G892" s="234">
        <v>3.0</v>
      </c>
      <c r="H892" s="234" t="s">
        <v>2130</v>
      </c>
      <c r="I892" s="234">
        <v>1.0</v>
      </c>
      <c r="K892" s="234">
        <v>11.0</v>
      </c>
      <c r="N892" s="234" t="s">
        <v>1263</v>
      </c>
      <c r="O892" s="234">
        <v>0.0</v>
      </c>
      <c r="P892" s="234" t="s">
        <v>1724</v>
      </c>
      <c r="R892" s="234" t="s">
        <v>318</v>
      </c>
    </row>
    <row r="893">
      <c r="A893" s="234" t="s">
        <v>4610</v>
      </c>
      <c r="B893" s="234" t="s">
        <v>1265</v>
      </c>
      <c r="C893" s="234" t="s">
        <v>1266</v>
      </c>
      <c r="D893" s="234" t="s">
        <v>2245</v>
      </c>
      <c r="E893" s="234" t="s">
        <v>4611</v>
      </c>
      <c r="F893" s="234">
        <v>59.0</v>
      </c>
      <c r="G893" s="234">
        <v>9.0</v>
      </c>
      <c r="H893" s="234" t="s">
        <v>2130</v>
      </c>
      <c r="I893" s="234">
        <v>1.0</v>
      </c>
      <c r="K893" s="234">
        <v>11.0</v>
      </c>
      <c r="N893" s="234" t="s">
        <v>1265</v>
      </c>
      <c r="O893" s="234">
        <v>0.0</v>
      </c>
      <c r="P893" s="234" t="s">
        <v>1724</v>
      </c>
      <c r="R893" s="234" t="s">
        <v>318</v>
      </c>
    </row>
    <row r="894">
      <c r="A894" s="234" t="s">
        <v>4612</v>
      </c>
      <c r="B894" s="234" t="s">
        <v>4613</v>
      </c>
      <c r="C894" s="234" t="s">
        <v>4614</v>
      </c>
      <c r="D894" s="234" t="s">
        <v>2245</v>
      </c>
      <c r="E894" s="234" t="s">
        <v>4615</v>
      </c>
      <c r="F894" s="234">
        <v>59.0</v>
      </c>
      <c r="G894" s="234">
        <v>8.0</v>
      </c>
      <c r="H894" s="234" t="s">
        <v>2130</v>
      </c>
      <c r="I894" s="234">
        <v>1.0</v>
      </c>
      <c r="K894" s="234">
        <v>11.0</v>
      </c>
      <c r="N894" s="234" t="s">
        <v>4613</v>
      </c>
      <c r="O894" s="234">
        <v>0.0</v>
      </c>
      <c r="P894" s="234" t="s">
        <v>1724</v>
      </c>
      <c r="R894" s="234" t="s">
        <v>318</v>
      </c>
    </row>
    <row r="895">
      <c r="A895" s="234" t="s">
        <v>4616</v>
      </c>
      <c r="B895" s="234" t="s">
        <v>4617</v>
      </c>
      <c r="C895" s="234" t="s">
        <v>4618</v>
      </c>
      <c r="D895" s="234" t="s">
        <v>2245</v>
      </c>
      <c r="E895" s="234" t="s">
        <v>4619</v>
      </c>
      <c r="F895" s="234">
        <v>59.0</v>
      </c>
      <c r="G895" s="234">
        <v>16.0</v>
      </c>
      <c r="H895" s="234" t="s">
        <v>2130</v>
      </c>
      <c r="I895" s="234">
        <v>1.0</v>
      </c>
      <c r="K895" s="234">
        <v>11.0</v>
      </c>
      <c r="N895" s="234" t="s">
        <v>4617</v>
      </c>
      <c r="O895" s="234">
        <v>0.0</v>
      </c>
      <c r="P895" s="234" t="s">
        <v>1724</v>
      </c>
      <c r="R895" s="234" t="s">
        <v>318</v>
      </c>
    </row>
    <row r="896">
      <c r="A896" s="234" t="s">
        <v>4620</v>
      </c>
      <c r="B896" s="234" t="s">
        <v>1267</v>
      </c>
      <c r="C896" s="234" t="s">
        <v>1268</v>
      </c>
      <c r="D896" s="234" t="s">
        <v>2245</v>
      </c>
      <c r="E896" s="234" t="s">
        <v>4621</v>
      </c>
      <c r="F896" s="234">
        <v>59.0</v>
      </c>
      <c r="G896" s="234">
        <v>3.0</v>
      </c>
      <c r="H896" s="234" t="s">
        <v>2130</v>
      </c>
      <c r="I896" s="234">
        <v>1.0</v>
      </c>
      <c r="K896" s="234">
        <v>11.0</v>
      </c>
      <c r="N896" s="234" t="s">
        <v>1267</v>
      </c>
      <c r="O896" s="234">
        <v>0.0</v>
      </c>
      <c r="P896" s="234" t="s">
        <v>1724</v>
      </c>
      <c r="R896" s="234" t="s">
        <v>318</v>
      </c>
    </row>
    <row r="897">
      <c r="A897" s="234" t="s">
        <v>4622</v>
      </c>
      <c r="B897" s="234" t="s">
        <v>4623</v>
      </c>
      <c r="C897" s="234" t="s">
        <v>4624</v>
      </c>
      <c r="D897" s="234" t="s">
        <v>2245</v>
      </c>
      <c r="E897" s="234" t="s">
        <v>4625</v>
      </c>
      <c r="F897" s="234">
        <v>59.0</v>
      </c>
      <c r="G897" s="234">
        <v>5.0</v>
      </c>
      <c r="H897" s="234" t="s">
        <v>2130</v>
      </c>
      <c r="I897" s="234">
        <v>1.0</v>
      </c>
      <c r="K897" s="234">
        <v>11.0</v>
      </c>
      <c r="N897" s="234" t="s">
        <v>4623</v>
      </c>
      <c r="O897" s="234">
        <v>0.0</v>
      </c>
      <c r="P897" s="234" t="s">
        <v>1724</v>
      </c>
      <c r="R897" s="234" t="s">
        <v>318</v>
      </c>
    </row>
    <row r="898">
      <c r="A898" s="234" t="s">
        <v>4626</v>
      </c>
      <c r="B898" s="234" t="s">
        <v>4627</v>
      </c>
      <c r="C898" s="234" t="s">
        <v>4628</v>
      </c>
      <c r="D898" s="234" t="s">
        <v>2245</v>
      </c>
      <c r="E898" s="234" t="s">
        <v>4629</v>
      </c>
      <c r="F898" s="234">
        <v>59.0</v>
      </c>
      <c r="G898" s="234">
        <v>3.0</v>
      </c>
      <c r="H898" s="234" t="s">
        <v>2130</v>
      </c>
      <c r="I898" s="234">
        <v>1.0</v>
      </c>
      <c r="K898" s="234">
        <v>11.0</v>
      </c>
      <c r="N898" s="234" t="s">
        <v>4627</v>
      </c>
      <c r="O898" s="234">
        <v>0.0</v>
      </c>
      <c r="P898" s="234" t="s">
        <v>1724</v>
      </c>
      <c r="R898" s="234" t="s">
        <v>318</v>
      </c>
    </row>
    <row r="899">
      <c r="A899" s="234" t="s">
        <v>4630</v>
      </c>
      <c r="B899" s="234" t="s">
        <v>4631</v>
      </c>
      <c r="C899" s="234" t="s">
        <v>4632</v>
      </c>
      <c r="D899" s="234" t="s">
        <v>2245</v>
      </c>
      <c r="E899" s="234" t="s">
        <v>4633</v>
      </c>
      <c r="F899" s="234">
        <v>59.0</v>
      </c>
      <c r="G899" s="234">
        <v>3.0</v>
      </c>
      <c r="H899" s="234" t="s">
        <v>2130</v>
      </c>
      <c r="I899" s="234">
        <v>1.0</v>
      </c>
      <c r="K899" s="234">
        <v>11.0</v>
      </c>
      <c r="N899" s="234" t="s">
        <v>4631</v>
      </c>
      <c r="O899" s="234">
        <v>0.0</v>
      </c>
      <c r="P899" s="234" t="s">
        <v>1724</v>
      </c>
      <c r="R899" s="234" t="s">
        <v>318</v>
      </c>
    </row>
    <row r="900">
      <c r="A900" s="234" t="s">
        <v>4634</v>
      </c>
      <c r="B900" s="234" t="s">
        <v>4635</v>
      </c>
      <c r="C900" s="234" t="s">
        <v>4636</v>
      </c>
      <c r="D900" s="234" t="s">
        <v>2245</v>
      </c>
      <c r="E900" s="234" t="s">
        <v>4637</v>
      </c>
      <c r="F900" s="234">
        <v>59.0</v>
      </c>
      <c r="G900" s="234">
        <v>2.0</v>
      </c>
      <c r="H900" s="234" t="s">
        <v>2130</v>
      </c>
      <c r="I900" s="234">
        <v>1.0</v>
      </c>
      <c r="K900" s="234">
        <v>11.0</v>
      </c>
      <c r="N900" s="234" t="s">
        <v>4635</v>
      </c>
      <c r="O900" s="234">
        <v>0.0</v>
      </c>
      <c r="P900" s="234" t="s">
        <v>1724</v>
      </c>
      <c r="R900" s="234" t="s">
        <v>318</v>
      </c>
    </row>
    <row r="901">
      <c r="A901" s="234" t="s">
        <v>4638</v>
      </c>
      <c r="B901" s="234" t="s">
        <v>4639</v>
      </c>
      <c r="C901" s="234" t="s">
        <v>4640</v>
      </c>
      <c r="D901" s="234" t="s">
        <v>4641</v>
      </c>
      <c r="E901" s="234" t="s">
        <v>4642</v>
      </c>
      <c r="F901" s="234">
        <v>70.0</v>
      </c>
      <c r="G901" s="234">
        <v>7.0</v>
      </c>
      <c r="H901" s="234" t="s">
        <v>2130</v>
      </c>
      <c r="I901" s="234">
        <v>1.0</v>
      </c>
      <c r="K901" s="234">
        <v>11.0</v>
      </c>
      <c r="N901" s="234" t="s">
        <v>4639</v>
      </c>
      <c r="O901" s="234">
        <v>0.0</v>
      </c>
      <c r="P901" s="234" t="s">
        <v>1724</v>
      </c>
      <c r="R901" s="234" t="s">
        <v>318</v>
      </c>
    </row>
    <row r="902">
      <c r="A902" s="234" t="s">
        <v>4643</v>
      </c>
      <c r="B902" s="234" t="s">
        <v>4644</v>
      </c>
      <c r="C902" s="234" t="s">
        <v>4645</v>
      </c>
      <c r="D902" s="234" t="s">
        <v>4641</v>
      </c>
      <c r="E902" s="234" t="s">
        <v>4646</v>
      </c>
      <c r="F902" s="234">
        <v>70.0</v>
      </c>
      <c r="G902" s="234">
        <v>8.0</v>
      </c>
      <c r="H902" s="234" t="s">
        <v>2130</v>
      </c>
      <c r="I902" s="234">
        <v>1.0</v>
      </c>
      <c r="K902" s="234">
        <v>11.0</v>
      </c>
      <c r="N902" s="234" t="s">
        <v>4644</v>
      </c>
      <c r="O902" s="234">
        <v>0.0</v>
      </c>
      <c r="P902" s="234" t="s">
        <v>1724</v>
      </c>
      <c r="R902" s="234" t="s">
        <v>318</v>
      </c>
    </row>
    <row r="903">
      <c r="A903" s="234" t="s">
        <v>4647</v>
      </c>
      <c r="B903" s="234" t="s">
        <v>4648</v>
      </c>
      <c r="C903" s="234" t="s">
        <v>4649</v>
      </c>
      <c r="D903" s="234" t="s">
        <v>4641</v>
      </c>
      <c r="E903" s="234" t="s">
        <v>4650</v>
      </c>
      <c r="F903" s="234">
        <v>70.0</v>
      </c>
      <c r="G903" s="234">
        <v>10.0</v>
      </c>
      <c r="H903" s="234" t="s">
        <v>2130</v>
      </c>
      <c r="I903" s="234">
        <v>1.0</v>
      </c>
      <c r="K903" s="234">
        <v>11.0</v>
      </c>
      <c r="N903" s="234" t="s">
        <v>4648</v>
      </c>
      <c r="O903" s="234">
        <v>0.0</v>
      </c>
      <c r="P903" s="234" t="s">
        <v>1724</v>
      </c>
      <c r="R903" s="234" t="s">
        <v>318</v>
      </c>
    </row>
    <row r="904">
      <c r="A904" s="234" t="s">
        <v>4651</v>
      </c>
      <c r="B904" s="234" t="s">
        <v>4652</v>
      </c>
      <c r="C904" s="234" t="s">
        <v>4653</v>
      </c>
      <c r="D904" s="234" t="s">
        <v>4641</v>
      </c>
      <c r="E904" s="234" t="s">
        <v>4654</v>
      </c>
      <c r="F904" s="234">
        <v>70.0</v>
      </c>
      <c r="G904" s="234">
        <v>17.0</v>
      </c>
      <c r="H904" s="234" t="s">
        <v>2130</v>
      </c>
      <c r="I904" s="234">
        <v>1.0</v>
      </c>
      <c r="K904" s="234">
        <v>11.0</v>
      </c>
      <c r="N904" s="234" t="s">
        <v>4652</v>
      </c>
      <c r="O904" s="234">
        <v>0.0</v>
      </c>
      <c r="P904" s="234" t="s">
        <v>1724</v>
      </c>
      <c r="R904" s="234" t="s">
        <v>318</v>
      </c>
    </row>
    <row r="905">
      <c r="A905" s="234" t="s">
        <v>4655</v>
      </c>
      <c r="B905" s="234" t="s">
        <v>4656</v>
      </c>
      <c r="C905" s="234" t="s">
        <v>4657</v>
      </c>
      <c r="D905" s="234" t="s">
        <v>4641</v>
      </c>
      <c r="E905" s="234" t="s">
        <v>4658</v>
      </c>
      <c r="F905" s="234">
        <v>70.0</v>
      </c>
      <c r="G905" s="234">
        <v>20.0</v>
      </c>
      <c r="H905" s="234" t="s">
        <v>2130</v>
      </c>
      <c r="I905" s="234">
        <v>1.0</v>
      </c>
      <c r="K905" s="234">
        <v>11.0</v>
      </c>
      <c r="N905" s="234" t="s">
        <v>4656</v>
      </c>
      <c r="O905" s="234">
        <v>0.0</v>
      </c>
      <c r="P905" s="234" t="s">
        <v>1724</v>
      </c>
      <c r="R905" s="234" t="s">
        <v>318</v>
      </c>
    </row>
    <row r="906">
      <c r="A906" s="234" t="s">
        <v>4659</v>
      </c>
      <c r="B906" s="234" t="s">
        <v>4660</v>
      </c>
      <c r="C906" s="234" t="s">
        <v>4661</v>
      </c>
      <c r="D906" s="234" t="s">
        <v>4641</v>
      </c>
      <c r="E906" s="234" t="s">
        <v>4662</v>
      </c>
      <c r="F906" s="234">
        <v>70.0</v>
      </c>
      <c r="G906" s="234">
        <v>23.0</v>
      </c>
      <c r="H906" s="234" t="s">
        <v>2130</v>
      </c>
      <c r="I906" s="234">
        <v>1.0</v>
      </c>
      <c r="K906" s="234">
        <v>11.0</v>
      </c>
      <c r="N906" s="234" t="s">
        <v>4660</v>
      </c>
      <c r="O906" s="234">
        <v>0.0</v>
      </c>
      <c r="P906" s="234" t="s">
        <v>1724</v>
      </c>
      <c r="R906" s="234" t="s">
        <v>318</v>
      </c>
    </row>
    <row r="907">
      <c r="A907" s="234" t="s">
        <v>4663</v>
      </c>
      <c r="B907" s="234" t="s">
        <v>4664</v>
      </c>
      <c r="C907" s="234" t="s">
        <v>4665</v>
      </c>
      <c r="D907" s="234" t="s">
        <v>4641</v>
      </c>
      <c r="E907" s="234" t="s">
        <v>4666</v>
      </c>
      <c r="F907" s="234">
        <v>70.0</v>
      </c>
      <c r="G907" s="234">
        <v>20.0</v>
      </c>
      <c r="H907" s="234" t="s">
        <v>2130</v>
      </c>
      <c r="I907" s="234">
        <v>1.0</v>
      </c>
      <c r="K907" s="234">
        <v>11.0</v>
      </c>
      <c r="N907" s="234" t="s">
        <v>4664</v>
      </c>
      <c r="O907" s="234">
        <v>0.0</v>
      </c>
      <c r="P907" s="234" t="s">
        <v>1724</v>
      </c>
      <c r="R907" s="234" t="s">
        <v>318</v>
      </c>
    </row>
    <row r="908">
      <c r="A908" s="234" t="s">
        <v>4667</v>
      </c>
      <c r="B908" s="234" t="s">
        <v>4668</v>
      </c>
      <c r="C908" s="234" t="s">
        <v>4669</v>
      </c>
      <c r="D908" s="234" t="s">
        <v>4641</v>
      </c>
      <c r="E908" s="234" t="s">
        <v>4670</v>
      </c>
      <c r="F908" s="234">
        <v>70.0</v>
      </c>
      <c r="G908" s="234">
        <v>17.0</v>
      </c>
      <c r="H908" s="234" t="s">
        <v>2130</v>
      </c>
      <c r="I908" s="234">
        <v>1.0</v>
      </c>
      <c r="K908" s="234">
        <v>11.0</v>
      </c>
      <c r="N908" s="234" t="s">
        <v>4668</v>
      </c>
      <c r="O908" s="234">
        <v>0.0</v>
      </c>
      <c r="P908" s="234" t="s">
        <v>1724</v>
      </c>
      <c r="R908" s="234" t="s">
        <v>318</v>
      </c>
    </row>
    <row r="909">
      <c r="A909" s="234" t="s">
        <v>4671</v>
      </c>
      <c r="B909" s="234" t="s">
        <v>4672</v>
      </c>
      <c r="C909" s="234" t="s">
        <v>4673</v>
      </c>
      <c r="D909" s="234" t="s">
        <v>4641</v>
      </c>
      <c r="E909" s="234" t="s">
        <v>4674</v>
      </c>
      <c r="F909" s="234">
        <v>70.0</v>
      </c>
      <c r="G909" s="234">
        <v>12.0</v>
      </c>
      <c r="H909" s="234" t="s">
        <v>2130</v>
      </c>
      <c r="I909" s="234">
        <v>1.0</v>
      </c>
      <c r="K909" s="234">
        <v>11.0</v>
      </c>
      <c r="N909" s="234" t="s">
        <v>4672</v>
      </c>
      <c r="O909" s="234">
        <v>0.0</v>
      </c>
      <c r="P909" s="234" t="s">
        <v>1724</v>
      </c>
      <c r="R909" s="234" t="s">
        <v>318</v>
      </c>
    </row>
    <row r="910">
      <c r="A910" s="234" t="s">
        <v>4675</v>
      </c>
      <c r="B910" s="234" t="s">
        <v>4676</v>
      </c>
      <c r="C910" s="234" t="s">
        <v>4677</v>
      </c>
      <c r="D910" s="234" t="s">
        <v>4641</v>
      </c>
      <c r="E910" s="234" t="s">
        <v>4678</v>
      </c>
      <c r="F910" s="234">
        <v>70.0</v>
      </c>
      <c r="G910" s="234">
        <v>11.0</v>
      </c>
      <c r="H910" s="234" t="s">
        <v>2130</v>
      </c>
      <c r="I910" s="234">
        <v>1.0</v>
      </c>
      <c r="K910" s="234">
        <v>11.0</v>
      </c>
      <c r="N910" s="234" t="s">
        <v>4676</v>
      </c>
      <c r="O910" s="234">
        <v>0.0</v>
      </c>
      <c r="P910" s="234" t="s">
        <v>1724</v>
      </c>
      <c r="R910" s="234" t="s">
        <v>318</v>
      </c>
    </row>
    <row r="911">
      <c r="A911" s="234" t="s">
        <v>4679</v>
      </c>
      <c r="B911" s="234" t="s">
        <v>4680</v>
      </c>
      <c r="C911" s="234" t="s">
        <v>4681</v>
      </c>
      <c r="D911" s="234" t="s">
        <v>4641</v>
      </c>
      <c r="E911" s="234" t="s">
        <v>4682</v>
      </c>
      <c r="F911" s="234">
        <v>70.0</v>
      </c>
      <c r="G911" s="234">
        <v>12.0</v>
      </c>
      <c r="H911" s="234" t="s">
        <v>2130</v>
      </c>
      <c r="I911" s="234">
        <v>1.0</v>
      </c>
      <c r="K911" s="234">
        <v>11.0</v>
      </c>
      <c r="N911" s="234" t="s">
        <v>4680</v>
      </c>
      <c r="O911" s="234">
        <v>0.0</v>
      </c>
      <c r="P911" s="234" t="s">
        <v>1724</v>
      </c>
      <c r="R911" s="234" t="s">
        <v>318</v>
      </c>
    </row>
    <row r="912">
      <c r="A912" s="234" t="s">
        <v>4683</v>
      </c>
      <c r="B912" s="234" t="s">
        <v>4684</v>
      </c>
      <c r="C912" s="234" t="s">
        <v>4685</v>
      </c>
      <c r="D912" s="234" t="s">
        <v>2280</v>
      </c>
      <c r="E912" s="234" t="s">
        <v>4686</v>
      </c>
      <c r="F912" s="234">
        <v>70.0</v>
      </c>
      <c r="G912" s="234">
        <v>2.0</v>
      </c>
      <c r="H912" s="234" t="s">
        <v>2130</v>
      </c>
      <c r="I912" s="234">
        <v>1.0</v>
      </c>
      <c r="K912" s="234">
        <v>11.0</v>
      </c>
      <c r="N912" s="234" t="s">
        <v>4684</v>
      </c>
      <c r="O912" s="234">
        <v>0.0</v>
      </c>
      <c r="P912" s="234" t="s">
        <v>1724</v>
      </c>
      <c r="R912" s="234" t="s">
        <v>318</v>
      </c>
    </row>
    <row r="913">
      <c r="A913" s="234" t="s">
        <v>4687</v>
      </c>
      <c r="B913" s="234" t="s">
        <v>4688</v>
      </c>
      <c r="C913" s="234" t="s">
        <v>4689</v>
      </c>
      <c r="D913" s="234" t="s">
        <v>2280</v>
      </c>
      <c r="E913" s="234" t="s">
        <v>4690</v>
      </c>
      <c r="F913" s="234">
        <v>70.0</v>
      </c>
      <c r="G913" s="234">
        <v>3.0</v>
      </c>
      <c r="H913" s="234" t="s">
        <v>2130</v>
      </c>
      <c r="I913" s="234">
        <v>1.0</v>
      </c>
      <c r="K913" s="234">
        <v>11.0</v>
      </c>
      <c r="N913" s="234" t="s">
        <v>4688</v>
      </c>
      <c r="O913" s="234">
        <v>0.0</v>
      </c>
      <c r="P913" s="234" t="s">
        <v>1724</v>
      </c>
      <c r="R913" s="234" t="s">
        <v>318</v>
      </c>
    </row>
    <row r="914">
      <c r="A914" s="234" t="s">
        <v>4691</v>
      </c>
      <c r="B914" s="234" t="s">
        <v>4692</v>
      </c>
      <c r="C914" s="234" t="s">
        <v>4693</v>
      </c>
      <c r="D914" s="234" t="s">
        <v>2280</v>
      </c>
      <c r="E914" s="234" t="s">
        <v>4694</v>
      </c>
      <c r="F914" s="234">
        <v>70.0</v>
      </c>
      <c r="G914" s="234">
        <v>3.0</v>
      </c>
      <c r="H914" s="234" t="s">
        <v>2130</v>
      </c>
      <c r="I914" s="234">
        <v>1.0</v>
      </c>
      <c r="K914" s="234">
        <v>11.0</v>
      </c>
      <c r="N914" s="234" t="s">
        <v>4692</v>
      </c>
      <c r="O914" s="234">
        <v>0.0</v>
      </c>
      <c r="P914" s="234" t="s">
        <v>1724</v>
      </c>
      <c r="R914" s="234" t="s">
        <v>318</v>
      </c>
    </row>
    <row r="915">
      <c r="A915" s="234" t="s">
        <v>4695</v>
      </c>
      <c r="B915" s="234" t="s">
        <v>1229</v>
      </c>
      <c r="C915" s="234" t="s">
        <v>1230</v>
      </c>
      <c r="D915" s="234" t="s">
        <v>2280</v>
      </c>
      <c r="E915" s="234" t="s">
        <v>4696</v>
      </c>
      <c r="F915" s="234">
        <v>70.0</v>
      </c>
      <c r="G915" s="234">
        <v>10.0</v>
      </c>
      <c r="H915" s="234" t="s">
        <v>2130</v>
      </c>
      <c r="I915" s="234">
        <v>1.0</v>
      </c>
      <c r="K915" s="234">
        <v>11.0</v>
      </c>
      <c r="N915" s="234" t="s">
        <v>1229</v>
      </c>
      <c r="O915" s="234">
        <v>0.0</v>
      </c>
      <c r="P915" s="234" t="s">
        <v>1724</v>
      </c>
      <c r="R915" s="234" t="s">
        <v>318</v>
      </c>
    </row>
    <row r="916">
      <c r="A916" s="234" t="s">
        <v>4697</v>
      </c>
      <c r="B916" s="234" t="s">
        <v>4698</v>
      </c>
      <c r="C916" s="234" t="s">
        <v>4699</v>
      </c>
      <c r="D916" s="234" t="s">
        <v>2280</v>
      </c>
      <c r="E916" s="234" t="s">
        <v>4700</v>
      </c>
      <c r="F916" s="234">
        <v>70.0</v>
      </c>
      <c r="G916" s="234">
        <v>3.0</v>
      </c>
      <c r="H916" s="234" t="s">
        <v>2130</v>
      </c>
      <c r="I916" s="234">
        <v>1.0</v>
      </c>
      <c r="K916" s="234">
        <v>11.0</v>
      </c>
      <c r="N916" s="234" t="s">
        <v>4698</v>
      </c>
      <c r="O916" s="234">
        <v>0.0</v>
      </c>
      <c r="P916" s="234" t="s">
        <v>1724</v>
      </c>
      <c r="R916" s="234" t="s">
        <v>318</v>
      </c>
    </row>
    <row r="917">
      <c r="A917" s="234" t="s">
        <v>4701</v>
      </c>
      <c r="B917" s="234" t="s">
        <v>4702</v>
      </c>
      <c r="C917" s="234" t="s">
        <v>4703</v>
      </c>
      <c r="D917" s="234" t="s">
        <v>2280</v>
      </c>
      <c r="E917" s="234" t="s">
        <v>4704</v>
      </c>
      <c r="F917" s="234">
        <v>70.0</v>
      </c>
      <c r="G917" s="234">
        <v>14.0</v>
      </c>
      <c r="H917" s="234" t="s">
        <v>2130</v>
      </c>
      <c r="I917" s="234">
        <v>1.0</v>
      </c>
      <c r="K917" s="234">
        <v>11.0</v>
      </c>
      <c r="N917" s="234" t="s">
        <v>4702</v>
      </c>
      <c r="O917" s="234">
        <v>0.0</v>
      </c>
      <c r="P917" s="234" t="s">
        <v>1724</v>
      </c>
      <c r="R917" s="234" t="s">
        <v>318</v>
      </c>
    </row>
    <row r="918">
      <c r="A918" s="234" t="s">
        <v>4705</v>
      </c>
      <c r="B918" s="234" t="s">
        <v>4706</v>
      </c>
      <c r="C918" s="234" t="s">
        <v>4707</v>
      </c>
      <c r="D918" s="234" t="s">
        <v>2280</v>
      </c>
      <c r="E918" s="234" t="s">
        <v>4708</v>
      </c>
      <c r="F918" s="234">
        <v>70.0</v>
      </c>
      <c r="G918" s="234">
        <v>12.0</v>
      </c>
      <c r="H918" s="234" t="s">
        <v>2130</v>
      </c>
      <c r="I918" s="234">
        <v>1.0</v>
      </c>
      <c r="K918" s="234">
        <v>11.0</v>
      </c>
      <c r="N918" s="234" t="s">
        <v>4706</v>
      </c>
      <c r="O918" s="234">
        <v>0.0</v>
      </c>
      <c r="P918" s="234" t="s">
        <v>1724</v>
      </c>
      <c r="R918" s="234" t="s">
        <v>318</v>
      </c>
    </row>
    <row r="919">
      <c r="A919" s="234" t="s">
        <v>4709</v>
      </c>
      <c r="B919" s="234" t="s">
        <v>4710</v>
      </c>
      <c r="C919" s="234" t="s">
        <v>4711</v>
      </c>
      <c r="D919" s="234" t="s">
        <v>2280</v>
      </c>
      <c r="E919" s="234" t="s">
        <v>4712</v>
      </c>
      <c r="F919" s="234">
        <v>70.0</v>
      </c>
      <c r="G919" s="234">
        <v>14.0</v>
      </c>
      <c r="H919" s="234" t="s">
        <v>2130</v>
      </c>
      <c r="I919" s="234">
        <v>1.0</v>
      </c>
      <c r="K919" s="234">
        <v>11.0</v>
      </c>
      <c r="N919" s="234" t="s">
        <v>4710</v>
      </c>
      <c r="O919" s="234">
        <v>0.0</v>
      </c>
      <c r="P919" s="234" t="s">
        <v>1724</v>
      </c>
      <c r="R919" s="234" t="s">
        <v>318</v>
      </c>
    </row>
    <row r="920">
      <c r="A920" s="234" t="s">
        <v>4713</v>
      </c>
      <c r="B920" s="234" t="s">
        <v>4714</v>
      </c>
      <c r="C920" s="234" t="s">
        <v>4715</v>
      </c>
      <c r="D920" s="234" t="s">
        <v>2280</v>
      </c>
      <c r="E920" s="234" t="s">
        <v>4716</v>
      </c>
      <c r="F920" s="234">
        <v>70.0</v>
      </c>
      <c r="G920" s="234">
        <v>9.0</v>
      </c>
      <c r="H920" s="234" t="s">
        <v>2130</v>
      </c>
      <c r="I920" s="234">
        <v>1.0</v>
      </c>
      <c r="K920" s="234">
        <v>11.0</v>
      </c>
      <c r="N920" s="234" t="s">
        <v>4714</v>
      </c>
      <c r="O920" s="234">
        <v>0.0</v>
      </c>
      <c r="P920" s="234" t="s">
        <v>1724</v>
      </c>
      <c r="R920" s="234" t="s">
        <v>318</v>
      </c>
    </row>
    <row r="921">
      <c r="A921" s="234" t="s">
        <v>4717</v>
      </c>
      <c r="B921" s="234" t="s">
        <v>1227</v>
      </c>
      <c r="C921" s="234" t="s">
        <v>1228</v>
      </c>
      <c r="D921" s="234" t="s">
        <v>2280</v>
      </c>
      <c r="E921" s="234" t="s">
        <v>4718</v>
      </c>
      <c r="F921" s="234">
        <v>70.0</v>
      </c>
      <c r="G921" s="234">
        <v>10.0</v>
      </c>
      <c r="H921" s="234" t="s">
        <v>2130</v>
      </c>
      <c r="I921" s="234">
        <v>1.0</v>
      </c>
      <c r="K921" s="234">
        <v>11.0</v>
      </c>
      <c r="N921" s="234" t="s">
        <v>1227</v>
      </c>
      <c r="O921" s="234">
        <v>0.0</v>
      </c>
      <c r="P921" s="234" t="s">
        <v>1724</v>
      </c>
      <c r="R921" s="234" t="s">
        <v>318</v>
      </c>
    </row>
    <row r="922">
      <c r="A922" s="234" t="s">
        <v>4719</v>
      </c>
      <c r="B922" s="234" t="s">
        <v>4720</v>
      </c>
      <c r="C922" s="234" t="s">
        <v>4721</v>
      </c>
      <c r="D922" s="234" t="s">
        <v>2280</v>
      </c>
      <c r="E922" s="234" t="s">
        <v>4722</v>
      </c>
      <c r="F922" s="234">
        <v>70.0</v>
      </c>
      <c r="G922" s="234">
        <v>10.0</v>
      </c>
      <c r="H922" s="234" t="s">
        <v>2130</v>
      </c>
      <c r="I922" s="234">
        <v>1.0</v>
      </c>
      <c r="K922" s="234">
        <v>11.0</v>
      </c>
      <c r="N922" s="234" t="s">
        <v>4720</v>
      </c>
      <c r="O922" s="234">
        <v>0.0</v>
      </c>
      <c r="P922" s="234" t="s">
        <v>1724</v>
      </c>
      <c r="R922" s="234" t="s">
        <v>318</v>
      </c>
    </row>
    <row r="923">
      <c r="A923" s="234" t="s">
        <v>4723</v>
      </c>
      <c r="B923" s="234" t="s">
        <v>1234</v>
      </c>
      <c r="C923" s="234" t="s">
        <v>1235</v>
      </c>
      <c r="D923" s="234" t="s">
        <v>2248</v>
      </c>
      <c r="E923" s="234" t="s">
        <v>4724</v>
      </c>
      <c r="F923" s="234">
        <v>70.0</v>
      </c>
      <c r="G923" s="234">
        <v>8.0</v>
      </c>
      <c r="H923" s="234" t="s">
        <v>2130</v>
      </c>
      <c r="I923" s="234">
        <v>1.0</v>
      </c>
      <c r="K923" s="234">
        <v>11.0</v>
      </c>
      <c r="N923" s="234" t="s">
        <v>1234</v>
      </c>
      <c r="O923" s="234">
        <v>0.0</v>
      </c>
      <c r="P923" s="234" t="s">
        <v>1724</v>
      </c>
      <c r="R923" s="234" t="s">
        <v>318</v>
      </c>
    </row>
    <row r="924">
      <c r="A924" s="234" t="s">
        <v>4725</v>
      </c>
      <c r="B924" s="234" t="s">
        <v>1236</v>
      </c>
      <c r="C924" s="234" t="s">
        <v>1237</v>
      </c>
      <c r="D924" s="234" t="s">
        <v>2248</v>
      </c>
      <c r="E924" s="234" t="s">
        <v>4726</v>
      </c>
      <c r="F924" s="234">
        <v>70.0</v>
      </c>
      <c r="G924" s="234">
        <v>16.0</v>
      </c>
      <c r="H924" s="234" t="s">
        <v>2130</v>
      </c>
      <c r="I924" s="234">
        <v>1.0</v>
      </c>
      <c r="K924" s="234">
        <v>11.0</v>
      </c>
      <c r="N924" s="234" t="s">
        <v>1236</v>
      </c>
      <c r="O924" s="234">
        <v>0.0</v>
      </c>
      <c r="P924" s="234" t="s">
        <v>1724</v>
      </c>
      <c r="R924" s="234" t="s">
        <v>318</v>
      </c>
    </row>
    <row r="925">
      <c r="A925" s="234" t="s">
        <v>4727</v>
      </c>
      <c r="B925" s="234" t="s">
        <v>1502</v>
      </c>
      <c r="C925" s="234" t="s">
        <v>1503</v>
      </c>
      <c r="D925" s="234" t="s">
        <v>2248</v>
      </c>
      <c r="E925" s="234" t="s">
        <v>4728</v>
      </c>
      <c r="F925" s="234">
        <v>70.0</v>
      </c>
      <c r="G925" s="234">
        <v>7.0</v>
      </c>
      <c r="H925" s="234" t="s">
        <v>2130</v>
      </c>
      <c r="I925" s="234">
        <v>1.0</v>
      </c>
      <c r="K925" s="234">
        <v>11.0</v>
      </c>
      <c r="N925" s="234" t="s">
        <v>1502</v>
      </c>
      <c r="O925" s="234">
        <v>0.0</v>
      </c>
      <c r="P925" s="234" t="s">
        <v>1724</v>
      </c>
      <c r="R925" s="234" t="s">
        <v>318</v>
      </c>
    </row>
    <row r="926">
      <c r="A926" s="234" t="s">
        <v>4729</v>
      </c>
      <c r="B926" s="234" t="s">
        <v>1238</v>
      </c>
      <c r="C926" s="234" t="s">
        <v>1239</v>
      </c>
      <c r="D926" s="234" t="s">
        <v>2248</v>
      </c>
      <c r="E926" s="234" t="s">
        <v>4730</v>
      </c>
      <c r="F926" s="234">
        <v>70.0</v>
      </c>
      <c r="G926" s="234">
        <v>10.0</v>
      </c>
      <c r="H926" s="234" t="s">
        <v>2130</v>
      </c>
      <c r="I926" s="234">
        <v>1.0</v>
      </c>
      <c r="K926" s="234">
        <v>11.0</v>
      </c>
      <c r="N926" s="234" t="s">
        <v>1238</v>
      </c>
      <c r="O926" s="234">
        <v>0.0</v>
      </c>
      <c r="P926" s="234" t="s">
        <v>1724</v>
      </c>
      <c r="R926" s="234" t="s">
        <v>318</v>
      </c>
    </row>
    <row r="927">
      <c r="A927" s="234" t="s">
        <v>4731</v>
      </c>
      <c r="B927" s="234" t="s">
        <v>4732</v>
      </c>
      <c r="C927" s="234" t="s">
        <v>4733</v>
      </c>
      <c r="D927" s="234" t="s">
        <v>2248</v>
      </c>
      <c r="E927" s="234" t="s">
        <v>4734</v>
      </c>
      <c r="F927" s="234">
        <v>70.0</v>
      </c>
      <c r="G927" s="234">
        <v>1.0</v>
      </c>
      <c r="H927" s="234" t="s">
        <v>2130</v>
      </c>
      <c r="I927" s="234">
        <v>1.0</v>
      </c>
      <c r="K927" s="234">
        <v>11.0</v>
      </c>
      <c r="N927" s="234" t="s">
        <v>4732</v>
      </c>
      <c r="O927" s="234">
        <v>0.0</v>
      </c>
      <c r="P927" s="234" t="s">
        <v>1724</v>
      </c>
      <c r="R927" s="234" t="s">
        <v>318</v>
      </c>
    </row>
    <row r="928">
      <c r="A928" s="234" t="s">
        <v>4735</v>
      </c>
      <c r="B928" s="234" t="s">
        <v>1232</v>
      </c>
      <c r="C928" s="234" t="s">
        <v>1233</v>
      </c>
      <c r="D928" s="234" t="s">
        <v>2248</v>
      </c>
      <c r="E928" s="234" t="s">
        <v>4736</v>
      </c>
      <c r="F928" s="234">
        <v>70.0</v>
      </c>
      <c r="G928" s="234">
        <v>2.0</v>
      </c>
      <c r="H928" s="234" t="s">
        <v>2130</v>
      </c>
      <c r="I928" s="234">
        <v>1.0</v>
      </c>
      <c r="K928" s="234">
        <v>11.0</v>
      </c>
      <c r="N928" s="234" t="s">
        <v>1232</v>
      </c>
      <c r="O928" s="234">
        <v>0.0</v>
      </c>
      <c r="P928" s="234" t="s">
        <v>1724</v>
      </c>
      <c r="R928" s="234" t="s">
        <v>318</v>
      </c>
    </row>
    <row r="929">
      <c r="A929" s="234" t="s">
        <v>4737</v>
      </c>
      <c r="B929" s="234" t="s">
        <v>4738</v>
      </c>
      <c r="C929" s="234" t="s">
        <v>4739</v>
      </c>
      <c r="D929" s="234" t="s">
        <v>2248</v>
      </c>
      <c r="E929" s="234" t="s">
        <v>4740</v>
      </c>
      <c r="F929" s="234">
        <v>70.0</v>
      </c>
      <c r="G929" s="234">
        <v>2.0</v>
      </c>
      <c r="H929" s="234" t="s">
        <v>2130</v>
      </c>
      <c r="I929" s="234">
        <v>1.0</v>
      </c>
      <c r="K929" s="234">
        <v>11.0</v>
      </c>
      <c r="N929" s="234" t="s">
        <v>4738</v>
      </c>
      <c r="O929" s="234">
        <v>0.0</v>
      </c>
      <c r="P929" s="234" t="s">
        <v>1724</v>
      </c>
      <c r="R929" s="234" t="s">
        <v>318</v>
      </c>
    </row>
    <row r="930">
      <c r="A930" s="234" t="s">
        <v>4741</v>
      </c>
      <c r="B930" s="234" t="s">
        <v>4742</v>
      </c>
      <c r="C930" s="234" t="s">
        <v>4743</v>
      </c>
      <c r="D930" s="234" t="s">
        <v>2248</v>
      </c>
      <c r="E930" s="234" t="s">
        <v>4744</v>
      </c>
      <c r="F930" s="234">
        <v>70.0</v>
      </c>
      <c r="G930" s="234">
        <v>2.0</v>
      </c>
      <c r="H930" s="234" t="s">
        <v>2130</v>
      </c>
      <c r="I930" s="234">
        <v>1.0</v>
      </c>
      <c r="K930" s="234">
        <v>11.0</v>
      </c>
      <c r="N930" s="234" t="s">
        <v>4742</v>
      </c>
      <c r="O930" s="234">
        <v>0.0</v>
      </c>
      <c r="P930" s="234" t="s">
        <v>1724</v>
      </c>
      <c r="R930" s="234" t="s">
        <v>318</v>
      </c>
    </row>
    <row r="931">
      <c r="A931" s="234" t="s">
        <v>4745</v>
      </c>
      <c r="B931" s="234" t="s">
        <v>4746</v>
      </c>
      <c r="C931" s="234" t="s">
        <v>4747</v>
      </c>
      <c r="D931" s="234" t="s">
        <v>2248</v>
      </c>
      <c r="E931" s="234" t="s">
        <v>4748</v>
      </c>
      <c r="F931" s="234">
        <v>70.0</v>
      </c>
      <c r="G931" s="234">
        <v>7.0</v>
      </c>
      <c r="H931" s="234" t="s">
        <v>2130</v>
      </c>
      <c r="I931" s="234">
        <v>1.0</v>
      </c>
      <c r="K931" s="234">
        <v>11.0</v>
      </c>
      <c r="N931" s="234" t="s">
        <v>4746</v>
      </c>
      <c r="O931" s="234">
        <v>0.0</v>
      </c>
      <c r="P931" s="234" t="s">
        <v>1724</v>
      </c>
      <c r="R931" s="234" t="s">
        <v>318</v>
      </c>
    </row>
    <row r="932">
      <c r="A932" s="234" t="s">
        <v>4749</v>
      </c>
      <c r="B932" s="234" t="s">
        <v>4750</v>
      </c>
      <c r="C932" s="234" t="s">
        <v>4751</v>
      </c>
      <c r="D932" s="234" t="s">
        <v>2248</v>
      </c>
      <c r="E932" s="234" t="s">
        <v>4752</v>
      </c>
      <c r="F932" s="234">
        <v>70.0</v>
      </c>
      <c r="G932" s="234">
        <v>15.0</v>
      </c>
      <c r="H932" s="234" t="s">
        <v>2130</v>
      </c>
      <c r="I932" s="234">
        <v>1.0</v>
      </c>
      <c r="K932" s="234">
        <v>11.0</v>
      </c>
      <c r="N932" s="234" t="s">
        <v>4750</v>
      </c>
      <c r="O932" s="234">
        <v>0.0</v>
      </c>
      <c r="P932" s="234" t="s">
        <v>1724</v>
      </c>
      <c r="R932" s="234" t="s">
        <v>318</v>
      </c>
    </row>
    <row r="933">
      <c r="A933" s="234" t="s">
        <v>4753</v>
      </c>
      <c r="B933" s="234" t="s">
        <v>4754</v>
      </c>
      <c r="C933" s="234" t="s">
        <v>4755</v>
      </c>
      <c r="D933" s="234" t="s">
        <v>2248</v>
      </c>
      <c r="E933" s="234" t="s">
        <v>4756</v>
      </c>
      <c r="F933" s="234">
        <v>70.0</v>
      </c>
      <c r="G933" s="234">
        <v>21.0</v>
      </c>
      <c r="H933" s="234" t="s">
        <v>2130</v>
      </c>
      <c r="I933" s="234">
        <v>1.0</v>
      </c>
      <c r="K933" s="234">
        <v>11.0</v>
      </c>
      <c r="N933" s="234" t="s">
        <v>4754</v>
      </c>
      <c r="O933" s="234">
        <v>0.0</v>
      </c>
      <c r="P933" s="234" t="s">
        <v>1724</v>
      </c>
      <c r="R933" s="234" t="s">
        <v>318</v>
      </c>
    </row>
    <row r="934">
      <c r="A934" s="234" t="s">
        <v>4757</v>
      </c>
      <c r="B934" s="234" t="s">
        <v>4758</v>
      </c>
      <c r="C934" s="234" t="s">
        <v>4759</v>
      </c>
      <c r="D934" s="234" t="s">
        <v>2248</v>
      </c>
      <c r="E934" s="234" t="s">
        <v>4760</v>
      </c>
      <c r="F934" s="234">
        <v>70.0</v>
      </c>
      <c r="G934" s="234">
        <v>22.0</v>
      </c>
      <c r="H934" s="234" t="s">
        <v>2130</v>
      </c>
      <c r="I934" s="234">
        <v>1.0</v>
      </c>
      <c r="K934" s="234">
        <v>11.0</v>
      </c>
      <c r="N934" s="234" t="s">
        <v>4758</v>
      </c>
      <c r="O934" s="234">
        <v>0.0</v>
      </c>
      <c r="P934" s="234" t="s">
        <v>1724</v>
      </c>
      <c r="R934" s="234" t="s">
        <v>318</v>
      </c>
    </row>
    <row r="935">
      <c r="A935" s="234" t="s">
        <v>4761</v>
      </c>
      <c r="B935" s="234" t="s">
        <v>1242</v>
      </c>
      <c r="C935" s="234" t="s">
        <v>1243</v>
      </c>
      <c r="D935" s="234" t="s">
        <v>2248</v>
      </c>
      <c r="E935" s="234" t="s">
        <v>4762</v>
      </c>
      <c r="F935" s="234">
        <v>70.0</v>
      </c>
      <c r="G935" s="234">
        <v>8.0</v>
      </c>
      <c r="H935" s="234" t="s">
        <v>2130</v>
      </c>
      <c r="I935" s="234">
        <v>1.0</v>
      </c>
      <c r="K935" s="234">
        <v>11.0</v>
      </c>
      <c r="N935" s="234" t="s">
        <v>1242</v>
      </c>
      <c r="O935" s="234">
        <v>0.0</v>
      </c>
      <c r="P935" s="234" t="s">
        <v>1724</v>
      </c>
      <c r="R935" s="234" t="s">
        <v>318</v>
      </c>
    </row>
    <row r="936">
      <c r="A936" s="234" t="s">
        <v>4763</v>
      </c>
      <c r="B936" s="234" t="s">
        <v>4764</v>
      </c>
      <c r="C936" s="234" t="s">
        <v>4765</v>
      </c>
      <c r="D936" s="234" t="s">
        <v>2248</v>
      </c>
      <c r="E936" s="234" t="s">
        <v>4766</v>
      </c>
      <c r="F936" s="234">
        <v>70.0</v>
      </c>
      <c r="G936" s="234">
        <v>15.0</v>
      </c>
      <c r="H936" s="234" t="s">
        <v>2130</v>
      </c>
      <c r="I936" s="234">
        <v>1.0</v>
      </c>
      <c r="K936" s="234">
        <v>11.0</v>
      </c>
      <c r="N936" s="234" t="s">
        <v>4764</v>
      </c>
      <c r="O936" s="234">
        <v>0.0</v>
      </c>
      <c r="P936" s="234" t="s">
        <v>1724</v>
      </c>
      <c r="R936" s="234" t="s">
        <v>318</v>
      </c>
    </row>
    <row r="937">
      <c r="A937" s="234" t="s">
        <v>4767</v>
      </c>
      <c r="B937" s="234" t="s">
        <v>1240</v>
      </c>
      <c r="C937" s="234" t="s">
        <v>1241</v>
      </c>
      <c r="D937" s="234" t="s">
        <v>2248</v>
      </c>
      <c r="E937" s="234" t="s">
        <v>4768</v>
      </c>
      <c r="F937" s="234">
        <v>70.0</v>
      </c>
      <c r="G937" s="234">
        <v>4.0</v>
      </c>
      <c r="H937" s="234" t="s">
        <v>2130</v>
      </c>
      <c r="I937" s="234">
        <v>1.0</v>
      </c>
      <c r="K937" s="234">
        <v>11.0</v>
      </c>
      <c r="N937" s="234" t="s">
        <v>1240</v>
      </c>
      <c r="O937" s="234">
        <v>0.0</v>
      </c>
      <c r="P937" s="234" t="s">
        <v>1724</v>
      </c>
      <c r="R937" s="234" t="s">
        <v>318</v>
      </c>
    </row>
    <row r="938">
      <c r="A938" s="234" t="s">
        <v>4769</v>
      </c>
      <c r="B938" s="234" t="s">
        <v>4770</v>
      </c>
      <c r="C938" s="234" t="s">
        <v>4771</v>
      </c>
      <c r="D938" s="234" t="s">
        <v>2248</v>
      </c>
      <c r="E938" s="234" t="s">
        <v>4772</v>
      </c>
      <c r="F938" s="234">
        <v>70.0</v>
      </c>
      <c r="G938" s="234">
        <v>8.0</v>
      </c>
      <c r="H938" s="234" t="s">
        <v>2130</v>
      </c>
      <c r="I938" s="234">
        <v>1.0</v>
      </c>
      <c r="K938" s="234">
        <v>11.0</v>
      </c>
      <c r="N938" s="234" t="s">
        <v>4770</v>
      </c>
      <c r="O938" s="234">
        <v>0.0</v>
      </c>
      <c r="P938" s="234" t="s">
        <v>1724</v>
      </c>
      <c r="R938" s="234" t="s">
        <v>318</v>
      </c>
    </row>
    <row r="939">
      <c r="A939" s="234" t="s">
        <v>4773</v>
      </c>
      <c r="B939" s="234" t="s">
        <v>4774</v>
      </c>
      <c r="C939" s="234" t="s">
        <v>4775</v>
      </c>
      <c r="D939" s="234" t="s">
        <v>2248</v>
      </c>
      <c r="E939" s="234" t="s">
        <v>4776</v>
      </c>
      <c r="F939" s="234">
        <v>70.0</v>
      </c>
      <c r="G939" s="234">
        <v>4.0</v>
      </c>
      <c r="H939" s="234" t="s">
        <v>2130</v>
      </c>
      <c r="I939" s="234">
        <v>1.0</v>
      </c>
      <c r="K939" s="234">
        <v>11.0</v>
      </c>
      <c r="N939" s="234" t="s">
        <v>4774</v>
      </c>
      <c r="O939" s="234">
        <v>0.0</v>
      </c>
      <c r="P939" s="234" t="s">
        <v>1724</v>
      </c>
      <c r="R939" s="234" t="s">
        <v>318</v>
      </c>
    </row>
    <row r="940">
      <c r="A940" s="234" t="s">
        <v>4777</v>
      </c>
      <c r="B940" s="234" t="s">
        <v>4778</v>
      </c>
      <c r="C940" s="234" t="s">
        <v>4779</v>
      </c>
      <c r="D940" s="234" t="s">
        <v>2217</v>
      </c>
      <c r="E940" s="234" t="s">
        <v>4780</v>
      </c>
      <c r="F940" s="234">
        <v>59.0</v>
      </c>
      <c r="G940" s="234">
        <v>3.0</v>
      </c>
      <c r="H940" s="234" t="s">
        <v>2219</v>
      </c>
      <c r="I940" s="234">
        <v>1.0</v>
      </c>
      <c r="K940" s="234">
        <v>11.0</v>
      </c>
      <c r="N940" s="234" t="s">
        <v>4778</v>
      </c>
      <c r="O940" s="234">
        <v>0.0</v>
      </c>
      <c r="P940" s="234" t="s">
        <v>1724</v>
      </c>
      <c r="R940" s="234" t="s">
        <v>318</v>
      </c>
    </row>
    <row r="941">
      <c r="A941" s="234" t="s">
        <v>4781</v>
      </c>
      <c r="B941" s="234" t="s">
        <v>1015</v>
      </c>
      <c r="C941" s="234" t="s">
        <v>1016</v>
      </c>
      <c r="D941" s="234" t="s">
        <v>2217</v>
      </c>
      <c r="E941" s="234" t="s">
        <v>4782</v>
      </c>
      <c r="F941" s="234">
        <v>59.0</v>
      </c>
      <c r="G941" s="234">
        <v>17.0</v>
      </c>
      <c r="H941" s="234" t="s">
        <v>2219</v>
      </c>
      <c r="I941" s="234">
        <v>1.0</v>
      </c>
      <c r="K941" s="234">
        <v>11.0</v>
      </c>
      <c r="N941" s="234" t="s">
        <v>1015</v>
      </c>
      <c r="O941" s="234">
        <v>0.0</v>
      </c>
      <c r="P941" s="234" t="s">
        <v>1724</v>
      </c>
      <c r="R941" s="234" t="s">
        <v>318</v>
      </c>
    </row>
    <row r="942">
      <c r="A942" s="234" t="s">
        <v>4783</v>
      </c>
      <c r="B942" s="234" t="s">
        <v>1188</v>
      </c>
      <c r="C942" s="234" t="s">
        <v>1189</v>
      </c>
      <c r="D942" s="234" t="s">
        <v>2217</v>
      </c>
      <c r="E942" s="234" t="s">
        <v>4784</v>
      </c>
      <c r="F942" s="234">
        <v>59.0</v>
      </c>
      <c r="G942" s="234">
        <v>10.0</v>
      </c>
      <c r="H942" s="234" t="s">
        <v>2219</v>
      </c>
      <c r="I942" s="234">
        <v>1.0</v>
      </c>
      <c r="K942" s="234">
        <v>11.0</v>
      </c>
      <c r="N942" s="234" t="s">
        <v>1188</v>
      </c>
      <c r="O942" s="234">
        <v>0.0</v>
      </c>
      <c r="P942" s="234" t="s">
        <v>1724</v>
      </c>
      <c r="R942" s="234" t="s">
        <v>318</v>
      </c>
    </row>
    <row r="943">
      <c r="A943" s="234" t="s">
        <v>4785</v>
      </c>
      <c r="B943" s="234" t="s">
        <v>1484</v>
      </c>
      <c r="C943" s="234" t="s">
        <v>1485</v>
      </c>
      <c r="D943" s="234" t="s">
        <v>2217</v>
      </c>
      <c r="E943" s="234" t="s">
        <v>4786</v>
      </c>
      <c r="F943" s="234">
        <v>59.0</v>
      </c>
      <c r="G943" s="234">
        <v>33.0</v>
      </c>
      <c r="H943" s="234" t="s">
        <v>2219</v>
      </c>
      <c r="I943" s="234">
        <v>1.0</v>
      </c>
      <c r="K943" s="234">
        <v>11.0</v>
      </c>
      <c r="N943" s="234" t="s">
        <v>1484</v>
      </c>
      <c r="O943" s="234">
        <v>0.0</v>
      </c>
      <c r="P943" s="234" t="s">
        <v>1724</v>
      </c>
      <c r="R943" s="234" t="s">
        <v>318</v>
      </c>
    </row>
    <row r="944">
      <c r="A944" s="234" t="s">
        <v>4787</v>
      </c>
      <c r="B944" s="234" t="s">
        <v>1190</v>
      </c>
      <c r="C944" s="234" t="s">
        <v>1191</v>
      </c>
      <c r="D944" s="234" t="s">
        <v>2217</v>
      </c>
      <c r="E944" s="234" t="s">
        <v>4788</v>
      </c>
      <c r="F944" s="234">
        <v>59.0</v>
      </c>
      <c r="G944" s="234">
        <v>29.0</v>
      </c>
      <c r="H944" s="234" t="s">
        <v>2219</v>
      </c>
      <c r="I944" s="234">
        <v>1.0</v>
      </c>
      <c r="K944" s="234">
        <v>11.0</v>
      </c>
      <c r="N944" s="234" t="s">
        <v>1190</v>
      </c>
      <c r="O944" s="234">
        <v>0.0</v>
      </c>
      <c r="P944" s="234" t="s">
        <v>1724</v>
      </c>
      <c r="R944" s="234" t="s">
        <v>318</v>
      </c>
    </row>
    <row r="945">
      <c r="A945" s="234" t="s">
        <v>4789</v>
      </c>
      <c r="B945" s="234" t="s">
        <v>714</v>
      </c>
      <c r="C945" s="234" t="s">
        <v>715</v>
      </c>
      <c r="D945" s="234" t="s">
        <v>2217</v>
      </c>
      <c r="E945" s="234" t="s">
        <v>4790</v>
      </c>
      <c r="F945" s="234">
        <v>59.0</v>
      </c>
      <c r="G945" s="234">
        <v>35.0</v>
      </c>
      <c r="H945" s="234" t="s">
        <v>2219</v>
      </c>
      <c r="I945" s="234">
        <v>1.0</v>
      </c>
      <c r="K945" s="234">
        <v>11.0</v>
      </c>
      <c r="N945" s="234" t="s">
        <v>714</v>
      </c>
      <c r="O945" s="234">
        <v>0.0</v>
      </c>
      <c r="P945" s="234" t="s">
        <v>1724</v>
      </c>
      <c r="R945" s="234" t="s">
        <v>318</v>
      </c>
    </row>
    <row r="946">
      <c r="A946" s="234" t="s">
        <v>4791</v>
      </c>
      <c r="B946" s="234" t="s">
        <v>716</v>
      </c>
      <c r="C946" s="234" t="s">
        <v>717</v>
      </c>
      <c r="D946" s="234" t="s">
        <v>2217</v>
      </c>
      <c r="E946" s="234" t="s">
        <v>4792</v>
      </c>
      <c r="F946" s="234">
        <v>59.0</v>
      </c>
      <c r="G946" s="234">
        <v>17.0</v>
      </c>
      <c r="H946" s="234" t="s">
        <v>2219</v>
      </c>
      <c r="I946" s="234">
        <v>1.0</v>
      </c>
      <c r="K946" s="234">
        <v>11.0</v>
      </c>
      <c r="N946" s="234" t="s">
        <v>716</v>
      </c>
      <c r="O946" s="234">
        <v>0.0</v>
      </c>
      <c r="P946" s="234" t="s">
        <v>1724</v>
      </c>
      <c r="R946" s="234" t="s">
        <v>318</v>
      </c>
    </row>
    <row r="947">
      <c r="A947" s="234" t="s">
        <v>4793</v>
      </c>
      <c r="B947" s="234" t="s">
        <v>1192</v>
      </c>
      <c r="C947" s="234" t="s">
        <v>1193</v>
      </c>
      <c r="D947" s="234" t="s">
        <v>2217</v>
      </c>
      <c r="E947" s="234" t="s">
        <v>4794</v>
      </c>
      <c r="F947" s="234">
        <v>59.0</v>
      </c>
      <c r="G947" s="234">
        <v>5.0</v>
      </c>
      <c r="H947" s="234" t="s">
        <v>2219</v>
      </c>
      <c r="I947" s="234">
        <v>1.0</v>
      </c>
      <c r="K947" s="234">
        <v>11.0</v>
      </c>
      <c r="N947" s="234" t="s">
        <v>1192</v>
      </c>
      <c r="O947" s="234">
        <v>0.0</v>
      </c>
      <c r="P947" s="234" t="s">
        <v>1724</v>
      </c>
      <c r="R947" s="234" t="s">
        <v>318</v>
      </c>
    </row>
    <row r="948">
      <c r="A948" s="234" t="s">
        <v>4795</v>
      </c>
      <c r="B948" s="234" t="s">
        <v>1184</v>
      </c>
      <c r="C948" s="234" t="s">
        <v>1185</v>
      </c>
      <c r="D948" s="234" t="s">
        <v>2217</v>
      </c>
      <c r="E948" s="234" t="s">
        <v>4796</v>
      </c>
      <c r="F948" s="234">
        <v>59.0</v>
      </c>
      <c r="G948" s="234">
        <v>8.0</v>
      </c>
      <c r="H948" s="234" t="s">
        <v>2219</v>
      </c>
      <c r="I948" s="234">
        <v>1.0</v>
      </c>
      <c r="K948" s="234">
        <v>11.0</v>
      </c>
      <c r="N948" s="234" t="s">
        <v>1184</v>
      </c>
      <c r="O948" s="234">
        <v>0.0</v>
      </c>
      <c r="P948" s="234" t="s">
        <v>1724</v>
      </c>
      <c r="R948" s="234" t="s">
        <v>318</v>
      </c>
    </row>
    <row r="949">
      <c r="A949" s="234" t="s">
        <v>4797</v>
      </c>
      <c r="B949" s="234" t="s">
        <v>1186</v>
      </c>
      <c r="C949" s="234" t="s">
        <v>1187</v>
      </c>
      <c r="D949" s="234" t="s">
        <v>2217</v>
      </c>
      <c r="E949" s="234" t="s">
        <v>4798</v>
      </c>
      <c r="F949" s="234">
        <v>59.0</v>
      </c>
      <c r="G949" s="234">
        <v>4.0</v>
      </c>
      <c r="H949" s="234" t="s">
        <v>2219</v>
      </c>
      <c r="I949" s="234">
        <v>1.0</v>
      </c>
      <c r="K949" s="234">
        <v>11.0</v>
      </c>
      <c r="N949" s="234" t="s">
        <v>1186</v>
      </c>
      <c r="O949" s="234">
        <v>0.0</v>
      </c>
      <c r="P949" s="234" t="s">
        <v>1724</v>
      </c>
      <c r="R949" s="234" t="s">
        <v>318</v>
      </c>
    </row>
    <row r="950">
      <c r="A950" s="234" t="s">
        <v>4799</v>
      </c>
      <c r="B950" s="234" t="s">
        <v>4800</v>
      </c>
      <c r="C950" s="234" t="s">
        <v>4801</v>
      </c>
      <c r="D950" s="234" t="s">
        <v>4802</v>
      </c>
      <c r="E950" s="234" t="s">
        <v>4803</v>
      </c>
      <c r="F950" s="234">
        <v>156.0</v>
      </c>
      <c r="G950" s="234">
        <v>6.0</v>
      </c>
      <c r="H950" s="234" t="s">
        <v>2219</v>
      </c>
      <c r="I950" s="234">
        <v>1.0</v>
      </c>
      <c r="K950" s="234">
        <v>11.0</v>
      </c>
      <c r="N950" s="234" t="s">
        <v>4800</v>
      </c>
      <c r="O950" s="234">
        <v>0.0</v>
      </c>
      <c r="P950" s="234" t="s">
        <v>1724</v>
      </c>
      <c r="R950" s="234" t="s">
        <v>318</v>
      </c>
    </row>
    <row r="951">
      <c r="A951" s="234" t="s">
        <v>4804</v>
      </c>
      <c r="B951" s="234" t="s">
        <v>4805</v>
      </c>
      <c r="C951" s="234" t="s">
        <v>4806</v>
      </c>
      <c r="D951" s="234" t="s">
        <v>4802</v>
      </c>
      <c r="E951" s="234" t="s">
        <v>4807</v>
      </c>
      <c r="F951" s="234">
        <v>156.0</v>
      </c>
      <c r="G951" s="234">
        <v>9.0</v>
      </c>
      <c r="H951" s="234" t="s">
        <v>2219</v>
      </c>
      <c r="I951" s="234">
        <v>1.0</v>
      </c>
      <c r="K951" s="234">
        <v>11.0</v>
      </c>
      <c r="N951" s="234" t="s">
        <v>4805</v>
      </c>
      <c r="O951" s="234">
        <v>0.0</v>
      </c>
      <c r="P951" s="234" t="s">
        <v>1724</v>
      </c>
      <c r="R951" s="234" t="s">
        <v>318</v>
      </c>
    </row>
    <row r="952">
      <c r="A952" s="234" t="s">
        <v>4808</v>
      </c>
      <c r="B952" s="234" t="s">
        <v>4809</v>
      </c>
      <c r="C952" s="234" t="s">
        <v>4810</v>
      </c>
      <c r="D952" s="234" t="s">
        <v>4802</v>
      </c>
      <c r="E952" s="234" t="s">
        <v>4811</v>
      </c>
      <c r="F952" s="234">
        <v>156.0</v>
      </c>
      <c r="G952" s="234">
        <v>16.0</v>
      </c>
      <c r="H952" s="234" t="s">
        <v>2219</v>
      </c>
      <c r="I952" s="234">
        <v>1.0</v>
      </c>
      <c r="K952" s="234">
        <v>11.0</v>
      </c>
      <c r="N952" s="234" t="s">
        <v>4809</v>
      </c>
      <c r="O952" s="234">
        <v>0.0</v>
      </c>
      <c r="P952" s="234" t="s">
        <v>1724</v>
      </c>
      <c r="R952" s="234" t="s">
        <v>318</v>
      </c>
    </row>
    <row r="953">
      <c r="A953" s="234" t="s">
        <v>4812</v>
      </c>
      <c r="B953" s="234" t="s">
        <v>4813</v>
      </c>
      <c r="C953" s="234" t="s">
        <v>4814</v>
      </c>
      <c r="D953" s="234" t="s">
        <v>4802</v>
      </c>
      <c r="E953" s="234" t="s">
        <v>4815</v>
      </c>
      <c r="F953" s="234">
        <v>156.0</v>
      </c>
      <c r="G953" s="234">
        <v>15.0</v>
      </c>
      <c r="H953" s="234" t="s">
        <v>2219</v>
      </c>
      <c r="I953" s="234">
        <v>1.0</v>
      </c>
      <c r="K953" s="234">
        <v>11.0</v>
      </c>
      <c r="N953" s="234" t="s">
        <v>4813</v>
      </c>
      <c r="O953" s="234">
        <v>0.0</v>
      </c>
      <c r="P953" s="234" t="s">
        <v>1724</v>
      </c>
      <c r="R953" s="234" t="s">
        <v>318</v>
      </c>
    </row>
    <row r="954">
      <c r="A954" s="234" t="s">
        <v>4816</v>
      </c>
      <c r="B954" s="234" t="s">
        <v>4817</v>
      </c>
      <c r="C954" s="234" t="s">
        <v>4818</v>
      </c>
      <c r="D954" s="234" t="s">
        <v>4802</v>
      </c>
      <c r="E954" s="234" t="s">
        <v>4819</v>
      </c>
      <c r="F954" s="234">
        <v>156.0</v>
      </c>
      <c r="G954" s="234">
        <v>21.0</v>
      </c>
      <c r="H954" s="234" t="s">
        <v>2219</v>
      </c>
      <c r="I954" s="234">
        <v>1.0</v>
      </c>
      <c r="K954" s="234">
        <v>11.0</v>
      </c>
      <c r="N954" s="234" t="s">
        <v>4817</v>
      </c>
      <c r="O954" s="234">
        <v>0.0</v>
      </c>
      <c r="P954" s="234" t="s">
        <v>1724</v>
      </c>
      <c r="R954" s="234" t="s">
        <v>318</v>
      </c>
    </row>
    <row r="955">
      <c r="A955" s="234" t="s">
        <v>4820</v>
      </c>
      <c r="B955" s="234" t="s">
        <v>1273</v>
      </c>
      <c r="C955" s="234" t="s">
        <v>1274</v>
      </c>
      <c r="D955" s="234" t="s">
        <v>4802</v>
      </c>
      <c r="E955" s="234" t="s">
        <v>4821</v>
      </c>
      <c r="F955" s="234">
        <v>156.0</v>
      </c>
      <c r="G955" s="234">
        <v>11.0</v>
      </c>
      <c r="H955" s="234" t="s">
        <v>2219</v>
      </c>
      <c r="I955" s="234">
        <v>1.0</v>
      </c>
      <c r="K955" s="234">
        <v>11.0</v>
      </c>
      <c r="N955" s="234" t="s">
        <v>1273</v>
      </c>
      <c r="O955" s="234">
        <v>0.0</v>
      </c>
      <c r="P955" s="234" t="s">
        <v>1724</v>
      </c>
      <c r="R955" s="234" t="s">
        <v>318</v>
      </c>
    </row>
    <row r="956">
      <c r="A956" s="234" t="s">
        <v>4822</v>
      </c>
      <c r="B956" s="234" t="s">
        <v>4823</v>
      </c>
      <c r="C956" s="234" t="s">
        <v>4824</v>
      </c>
      <c r="D956" s="234" t="s">
        <v>4802</v>
      </c>
      <c r="E956" s="234" t="s">
        <v>4825</v>
      </c>
      <c r="F956" s="234">
        <v>156.0</v>
      </c>
      <c r="G956" s="234">
        <v>1.0</v>
      </c>
      <c r="H956" s="234" t="s">
        <v>2219</v>
      </c>
      <c r="I956" s="234">
        <v>1.0</v>
      </c>
      <c r="K956" s="234">
        <v>11.0</v>
      </c>
      <c r="N956" s="234" t="s">
        <v>4823</v>
      </c>
      <c r="O956" s="234">
        <v>0.0</v>
      </c>
      <c r="P956" s="234" t="s">
        <v>1724</v>
      </c>
      <c r="R956" s="234" t="s">
        <v>318</v>
      </c>
    </row>
    <row r="957">
      <c r="A957" s="234" t="s">
        <v>4826</v>
      </c>
      <c r="B957" s="234" t="s">
        <v>4827</v>
      </c>
      <c r="C957" s="234" t="s">
        <v>4828</v>
      </c>
      <c r="D957" s="234" t="s">
        <v>4802</v>
      </c>
      <c r="E957" s="234" t="s">
        <v>4829</v>
      </c>
      <c r="F957" s="234">
        <v>156.0</v>
      </c>
      <c r="G957" s="234">
        <v>2.0</v>
      </c>
      <c r="H957" s="234" t="s">
        <v>2219</v>
      </c>
      <c r="I957" s="234">
        <v>1.0</v>
      </c>
      <c r="K957" s="234">
        <v>11.0</v>
      </c>
      <c r="N957" s="234" t="s">
        <v>4827</v>
      </c>
      <c r="O957" s="234">
        <v>0.0</v>
      </c>
      <c r="P957" s="234" t="s">
        <v>1724</v>
      </c>
      <c r="R957" s="234" t="s">
        <v>318</v>
      </c>
    </row>
    <row r="958">
      <c r="A958" s="234" t="s">
        <v>4830</v>
      </c>
      <c r="B958" s="234" t="s">
        <v>4831</v>
      </c>
      <c r="C958" s="234" t="s">
        <v>4832</v>
      </c>
      <c r="D958" s="234" t="s">
        <v>4802</v>
      </c>
      <c r="E958" s="234" t="s">
        <v>4833</v>
      </c>
      <c r="F958" s="234">
        <v>156.0</v>
      </c>
      <c r="G958" s="234">
        <v>2.0</v>
      </c>
      <c r="H958" s="234" t="s">
        <v>2219</v>
      </c>
      <c r="I958" s="234">
        <v>1.0</v>
      </c>
      <c r="K958" s="234">
        <v>11.0</v>
      </c>
      <c r="N958" s="234" t="s">
        <v>4831</v>
      </c>
      <c r="O958" s="234">
        <v>0.0</v>
      </c>
      <c r="P958" s="234" t="s">
        <v>1724</v>
      </c>
      <c r="R958" s="234" t="s">
        <v>318</v>
      </c>
    </row>
    <row r="959">
      <c r="A959" s="234" t="s">
        <v>4834</v>
      </c>
      <c r="B959" s="234" t="s">
        <v>1275</v>
      </c>
      <c r="C959" s="234" t="s">
        <v>1276</v>
      </c>
      <c r="D959" s="234" t="s">
        <v>4802</v>
      </c>
      <c r="E959" s="234" t="s">
        <v>4835</v>
      </c>
      <c r="F959" s="234">
        <v>156.0</v>
      </c>
      <c r="G959" s="234">
        <v>7.0</v>
      </c>
      <c r="H959" s="234" t="s">
        <v>2219</v>
      </c>
      <c r="I959" s="234">
        <v>1.0</v>
      </c>
      <c r="K959" s="234">
        <v>11.0</v>
      </c>
      <c r="N959" s="234" t="s">
        <v>1275</v>
      </c>
      <c r="O959" s="234">
        <v>0.0</v>
      </c>
      <c r="P959" s="234" t="s">
        <v>1724</v>
      </c>
      <c r="R959" s="234" t="s">
        <v>318</v>
      </c>
    </row>
    <row r="960">
      <c r="A960" s="234" t="s">
        <v>4836</v>
      </c>
      <c r="B960" s="234" t="s">
        <v>4837</v>
      </c>
      <c r="C960" s="234" t="s">
        <v>4838</v>
      </c>
      <c r="D960" s="234" t="s">
        <v>4802</v>
      </c>
      <c r="E960" s="234" t="s">
        <v>4839</v>
      </c>
      <c r="F960" s="234">
        <v>156.0</v>
      </c>
      <c r="G960" s="234">
        <v>18.0</v>
      </c>
      <c r="H960" s="234" t="s">
        <v>2219</v>
      </c>
      <c r="I960" s="234">
        <v>1.0</v>
      </c>
      <c r="K960" s="234">
        <v>11.0</v>
      </c>
      <c r="N960" s="234" t="s">
        <v>4837</v>
      </c>
      <c r="O960" s="234">
        <v>0.0</v>
      </c>
      <c r="P960" s="234" t="s">
        <v>1724</v>
      </c>
      <c r="R960" s="234" t="s">
        <v>318</v>
      </c>
    </row>
    <row r="961">
      <c r="A961" s="234" t="s">
        <v>4840</v>
      </c>
      <c r="B961" s="234" t="s">
        <v>1516</v>
      </c>
      <c r="C961" s="234" t="s">
        <v>1517</v>
      </c>
      <c r="D961" s="234" t="s">
        <v>4802</v>
      </c>
      <c r="E961" s="234" t="s">
        <v>4841</v>
      </c>
      <c r="F961" s="234">
        <v>156.0</v>
      </c>
      <c r="G961" s="234">
        <v>9.0</v>
      </c>
      <c r="H961" s="234" t="s">
        <v>2219</v>
      </c>
      <c r="I961" s="234">
        <v>1.0</v>
      </c>
      <c r="K961" s="234">
        <v>11.0</v>
      </c>
      <c r="N961" s="234" t="s">
        <v>1516</v>
      </c>
      <c r="O961" s="234">
        <v>0.0</v>
      </c>
      <c r="P961" s="234" t="s">
        <v>1724</v>
      </c>
      <c r="R961" s="234" t="s">
        <v>318</v>
      </c>
    </row>
    <row r="962">
      <c r="A962" s="234" t="s">
        <v>4842</v>
      </c>
      <c r="B962" s="234" t="s">
        <v>1518</v>
      </c>
      <c r="C962" s="234" t="s">
        <v>1519</v>
      </c>
      <c r="D962" s="234" t="s">
        <v>4802</v>
      </c>
      <c r="E962" s="234" t="s">
        <v>4843</v>
      </c>
      <c r="F962" s="234">
        <v>156.0</v>
      </c>
      <c r="G962" s="234">
        <v>8.0</v>
      </c>
      <c r="H962" s="234" t="s">
        <v>2219</v>
      </c>
      <c r="I962" s="234">
        <v>1.0</v>
      </c>
      <c r="K962" s="234">
        <v>11.0</v>
      </c>
      <c r="N962" s="234" t="s">
        <v>1518</v>
      </c>
      <c r="O962" s="234">
        <v>0.0</v>
      </c>
      <c r="P962" s="234" t="s">
        <v>1724</v>
      </c>
      <c r="R962" s="234" t="s">
        <v>318</v>
      </c>
    </row>
    <row r="963">
      <c r="A963" s="234" t="s">
        <v>4844</v>
      </c>
      <c r="B963" s="234" t="s">
        <v>4845</v>
      </c>
      <c r="C963" s="234" t="s">
        <v>4846</v>
      </c>
      <c r="D963" s="234" t="s">
        <v>4802</v>
      </c>
      <c r="E963" s="234" t="s">
        <v>4847</v>
      </c>
      <c r="F963" s="234">
        <v>156.0</v>
      </c>
      <c r="G963" s="234">
        <v>11.0</v>
      </c>
      <c r="H963" s="234" t="s">
        <v>2219</v>
      </c>
      <c r="I963" s="234">
        <v>1.0</v>
      </c>
      <c r="K963" s="234">
        <v>11.0</v>
      </c>
      <c r="N963" s="234" t="s">
        <v>4845</v>
      </c>
      <c r="O963" s="234">
        <v>0.0</v>
      </c>
      <c r="P963" s="234" t="s">
        <v>1724</v>
      </c>
      <c r="R963" s="234" t="s">
        <v>318</v>
      </c>
    </row>
    <row r="964">
      <c r="A964" s="234" t="s">
        <v>4848</v>
      </c>
      <c r="B964" s="234" t="s">
        <v>1520</v>
      </c>
      <c r="C964" s="234" t="s">
        <v>1521</v>
      </c>
      <c r="D964" s="234" t="s">
        <v>4802</v>
      </c>
      <c r="E964" s="234" t="s">
        <v>4849</v>
      </c>
      <c r="F964" s="234">
        <v>156.0</v>
      </c>
      <c r="G964" s="234">
        <v>1.0</v>
      </c>
      <c r="H964" s="234" t="s">
        <v>2219</v>
      </c>
      <c r="I964" s="234">
        <v>1.0</v>
      </c>
      <c r="K964" s="234">
        <v>11.0</v>
      </c>
      <c r="N964" s="234" t="s">
        <v>1520</v>
      </c>
      <c r="O964" s="234">
        <v>0.0</v>
      </c>
      <c r="P964" s="234" t="s">
        <v>1724</v>
      </c>
      <c r="R964" s="234" t="s">
        <v>318</v>
      </c>
    </row>
    <row r="965">
      <c r="A965" s="234" t="s">
        <v>4850</v>
      </c>
      <c r="B965" s="234" t="s">
        <v>4851</v>
      </c>
      <c r="C965" s="234" t="s">
        <v>4852</v>
      </c>
      <c r="D965" s="234" t="s">
        <v>4802</v>
      </c>
      <c r="E965" s="234" t="s">
        <v>4853</v>
      </c>
      <c r="F965" s="234">
        <v>156.0</v>
      </c>
      <c r="G965" s="234">
        <v>1.0</v>
      </c>
      <c r="H965" s="234" t="s">
        <v>2219</v>
      </c>
      <c r="I965" s="234">
        <v>1.0</v>
      </c>
      <c r="K965" s="234">
        <v>11.0</v>
      </c>
      <c r="N965" s="234" t="s">
        <v>4851</v>
      </c>
      <c r="O965" s="234">
        <v>0.0</v>
      </c>
      <c r="P965" s="234" t="s">
        <v>1724</v>
      </c>
      <c r="R965" s="234" t="s">
        <v>318</v>
      </c>
    </row>
    <row r="966">
      <c r="A966" s="234" t="s">
        <v>4854</v>
      </c>
      <c r="B966" s="234" t="s">
        <v>4855</v>
      </c>
      <c r="C966" s="234" t="s">
        <v>4856</v>
      </c>
      <c r="D966" s="234" t="s">
        <v>4802</v>
      </c>
      <c r="E966" s="234" t="s">
        <v>4857</v>
      </c>
      <c r="F966" s="234">
        <v>156.0</v>
      </c>
      <c r="G966" s="234">
        <v>3.0</v>
      </c>
      <c r="H966" s="234" t="s">
        <v>2219</v>
      </c>
      <c r="I966" s="234">
        <v>1.0</v>
      </c>
      <c r="K966" s="234">
        <v>11.0</v>
      </c>
      <c r="N966" s="234" t="s">
        <v>4855</v>
      </c>
      <c r="O966" s="234">
        <v>0.0</v>
      </c>
      <c r="P966" s="234" t="s">
        <v>1724</v>
      </c>
      <c r="R966" s="234" t="s">
        <v>318</v>
      </c>
    </row>
    <row r="967">
      <c r="A967" s="234" t="s">
        <v>4858</v>
      </c>
      <c r="B967" s="234" t="s">
        <v>4859</v>
      </c>
      <c r="C967" s="234" t="s">
        <v>4860</v>
      </c>
      <c r="D967" s="234" t="s">
        <v>4802</v>
      </c>
      <c r="E967" s="234" t="s">
        <v>4861</v>
      </c>
      <c r="F967" s="234">
        <v>156.0</v>
      </c>
      <c r="G967" s="234">
        <v>3.0</v>
      </c>
      <c r="H967" s="234" t="s">
        <v>2219</v>
      </c>
      <c r="I967" s="234">
        <v>1.0</v>
      </c>
      <c r="K967" s="234">
        <v>11.0</v>
      </c>
      <c r="N967" s="234" t="s">
        <v>4859</v>
      </c>
      <c r="O967" s="234">
        <v>0.0</v>
      </c>
      <c r="P967" s="234" t="s">
        <v>1724</v>
      </c>
      <c r="R967" s="234" t="s">
        <v>318</v>
      </c>
    </row>
    <row r="968">
      <c r="A968" s="234" t="s">
        <v>4862</v>
      </c>
      <c r="B968" s="234" t="s">
        <v>4863</v>
      </c>
      <c r="C968" s="234" t="s">
        <v>4864</v>
      </c>
      <c r="D968" s="234" t="s">
        <v>4802</v>
      </c>
      <c r="E968" s="234" t="s">
        <v>4865</v>
      </c>
      <c r="F968" s="234">
        <v>156.0</v>
      </c>
      <c r="G968" s="234">
        <v>7.0</v>
      </c>
      <c r="H968" s="234" t="s">
        <v>2219</v>
      </c>
      <c r="I968" s="234">
        <v>1.0</v>
      </c>
      <c r="K968" s="234">
        <v>11.0</v>
      </c>
      <c r="N968" s="234" t="s">
        <v>4863</v>
      </c>
      <c r="O968" s="234">
        <v>0.0</v>
      </c>
      <c r="P968" s="234" t="s">
        <v>1724</v>
      </c>
      <c r="R968" s="234" t="s">
        <v>318</v>
      </c>
    </row>
    <row r="969">
      <c r="A969" s="234" t="s">
        <v>4866</v>
      </c>
      <c r="B969" s="234" t="s">
        <v>4867</v>
      </c>
      <c r="C969" s="234" t="s">
        <v>4868</v>
      </c>
      <c r="D969" s="234" t="s">
        <v>4802</v>
      </c>
      <c r="E969" s="234" t="s">
        <v>4869</v>
      </c>
      <c r="F969" s="234">
        <v>156.0</v>
      </c>
      <c r="G969" s="234">
        <v>9.0</v>
      </c>
      <c r="H969" s="234" t="s">
        <v>2219</v>
      </c>
      <c r="I969" s="234">
        <v>1.0</v>
      </c>
      <c r="K969" s="234">
        <v>11.0</v>
      </c>
      <c r="N969" s="234" t="s">
        <v>4867</v>
      </c>
      <c r="O969" s="234">
        <v>0.0</v>
      </c>
      <c r="P969" s="234" t="s">
        <v>1724</v>
      </c>
      <c r="R969" s="234" t="s">
        <v>318</v>
      </c>
    </row>
    <row r="970">
      <c r="A970" s="234" t="s">
        <v>4870</v>
      </c>
      <c r="B970" s="234" t="s">
        <v>4871</v>
      </c>
      <c r="C970" s="234" t="s">
        <v>4872</v>
      </c>
      <c r="D970" s="234" t="s">
        <v>4802</v>
      </c>
      <c r="E970" s="234" t="s">
        <v>4873</v>
      </c>
      <c r="F970" s="234">
        <v>156.0</v>
      </c>
      <c r="G970" s="234">
        <v>8.0</v>
      </c>
      <c r="H970" s="234" t="s">
        <v>2219</v>
      </c>
      <c r="I970" s="234">
        <v>1.0</v>
      </c>
      <c r="K970" s="234">
        <v>11.0</v>
      </c>
      <c r="N970" s="234" t="s">
        <v>4871</v>
      </c>
      <c r="O970" s="234">
        <v>0.0</v>
      </c>
      <c r="P970" s="234" t="s">
        <v>1724</v>
      </c>
      <c r="R970" s="234" t="s">
        <v>318</v>
      </c>
    </row>
    <row r="971">
      <c r="A971" s="234" t="s">
        <v>4874</v>
      </c>
      <c r="B971" s="234" t="s">
        <v>4875</v>
      </c>
      <c r="C971" s="234" t="s">
        <v>4876</v>
      </c>
      <c r="D971" s="234" t="s">
        <v>4802</v>
      </c>
      <c r="E971" s="234" t="s">
        <v>4877</v>
      </c>
      <c r="F971" s="234">
        <v>156.0</v>
      </c>
      <c r="G971" s="234">
        <v>14.0</v>
      </c>
      <c r="H971" s="234" t="s">
        <v>2219</v>
      </c>
      <c r="I971" s="234">
        <v>1.0</v>
      </c>
      <c r="K971" s="234">
        <v>11.0</v>
      </c>
      <c r="N971" s="234" t="s">
        <v>4875</v>
      </c>
      <c r="O971" s="234">
        <v>0.0</v>
      </c>
      <c r="P971" s="234" t="s">
        <v>1724</v>
      </c>
      <c r="R971" s="234" t="s">
        <v>318</v>
      </c>
    </row>
    <row r="972">
      <c r="A972" s="234" t="s">
        <v>4878</v>
      </c>
      <c r="B972" s="234" t="s">
        <v>4879</v>
      </c>
      <c r="C972" s="234" t="s">
        <v>4880</v>
      </c>
      <c r="D972" s="234" t="s">
        <v>4802</v>
      </c>
      <c r="E972" s="234" t="s">
        <v>4881</v>
      </c>
      <c r="F972" s="234">
        <v>156.0</v>
      </c>
      <c r="G972" s="234">
        <v>2.0</v>
      </c>
      <c r="H972" s="234" t="s">
        <v>2219</v>
      </c>
      <c r="I972" s="234">
        <v>1.0</v>
      </c>
      <c r="K972" s="234">
        <v>11.0</v>
      </c>
      <c r="N972" s="234" t="s">
        <v>4879</v>
      </c>
      <c r="O972" s="234">
        <v>0.0</v>
      </c>
      <c r="P972" s="234" t="s">
        <v>1724</v>
      </c>
      <c r="R972" s="234" t="s">
        <v>318</v>
      </c>
    </row>
    <row r="973">
      <c r="A973" s="234" t="s">
        <v>4882</v>
      </c>
      <c r="B973" s="234" t="s">
        <v>4883</v>
      </c>
      <c r="C973" s="234" t="s">
        <v>4884</v>
      </c>
      <c r="D973" s="234" t="s">
        <v>4802</v>
      </c>
      <c r="E973" s="234" t="s">
        <v>4885</v>
      </c>
      <c r="F973" s="234">
        <v>156.0</v>
      </c>
      <c r="G973" s="234">
        <v>1.0</v>
      </c>
      <c r="H973" s="234" t="s">
        <v>2219</v>
      </c>
      <c r="I973" s="234">
        <v>1.0</v>
      </c>
      <c r="K973" s="234">
        <v>11.0</v>
      </c>
      <c r="N973" s="234" t="s">
        <v>4883</v>
      </c>
      <c r="O973" s="234">
        <v>0.0</v>
      </c>
      <c r="P973" s="234" t="s">
        <v>1724</v>
      </c>
      <c r="R973" s="234" t="s">
        <v>318</v>
      </c>
    </row>
    <row r="974">
      <c r="A974" s="234" t="s">
        <v>4886</v>
      </c>
      <c r="B974" s="234" t="s">
        <v>4887</v>
      </c>
      <c r="C974" s="234" t="s">
        <v>4888</v>
      </c>
      <c r="D974" s="234" t="s">
        <v>4802</v>
      </c>
      <c r="E974" s="234" t="s">
        <v>4889</v>
      </c>
      <c r="F974" s="234">
        <v>156.0</v>
      </c>
      <c r="G974" s="234">
        <v>4.0</v>
      </c>
      <c r="H974" s="234" t="s">
        <v>2219</v>
      </c>
      <c r="I974" s="234">
        <v>1.0</v>
      </c>
      <c r="K974" s="234">
        <v>11.0</v>
      </c>
      <c r="N974" s="234" t="s">
        <v>4887</v>
      </c>
      <c r="O974" s="234">
        <v>0.0</v>
      </c>
      <c r="P974" s="234" t="s">
        <v>1724</v>
      </c>
      <c r="R974" s="234" t="s">
        <v>318</v>
      </c>
    </row>
    <row r="975">
      <c r="A975" s="234" t="s">
        <v>4890</v>
      </c>
      <c r="B975" s="234" t="s">
        <v>4891</v>
      </c>
      <c r="C975" s="234" t="s">
        <v>4892</v>
      </c>
      <c r="D975" s="234" t="s">
        <v>4802</v>
      </c>
      <c r="E975" s="234" t="s">
        <v>4893</v>
      </c>
      <c r="F975" s="234">
        <v>156.0</v>
      </c>
      <c r="G975" s="234">
        <v>3.0</v>
      </c>
      <c r="H975" s="234" t="s">
        <v>2219</v>
      </c>
      <c r="I975" s="234">
        <v>1.0</v>
      </c>
      <c r="K975" s="234">
        <v>11.0</v>
      </c>
      <c r="N975" s="234" t="s">
        <v>4891</v>
      </c>
      <c r="O975" s="234">
        <v>0.0</v>
      </c>
      <c r="P975" s="234" t="s">
        <v>1724</v>
      </c>
      <c r="R975" s="234" t="s">
        <v>318</v>
      </c>
    </row>
    <row r="976">
      <c r="A976" s="234" t="s">
        <v>4894</v>
      </c>
      <c r="B976" s="234" t="s">
        <v>4895</v>
      </c>
      <c r="C976" s="234" t="s">
        <v>4896</v>
      </c>
      <c r="D976" s="234" t="s">
        <v>4802</v>
      </c>
      <c r="E976" s="234" t="s">
        <v>4897</v>
      </c>
      <c r="F976" s="234">
        <v>156.0</v>
      </c>
      <c r="G976" s="234">
        <v>2.0</v>
      </c>
      <c r="H976" s="234" t="s">
        <v>2219</v>
      </c>
      <c r="I976" s="234">
        <v>1.0</v>
      </c>
      <c r="K976" s="234">
        <v>11.0</v>
      </c>
      <c r="N976" s="234" t="s">
        <v>4895</v>
      </c>
      <c r="O976" s="234">
        <v>0.0</v>
      </c>
      <c r="P976" s="234" t="s">
        <v>1724</v>
      </c>
      <c r="R976" s="234" t="s">
        <v>318</v>
      </c>
    </row>
    <row r="977">
      <c r="A977" s="234" t="s">
        <v>4898</v>
      </c>
      <c r="B977" s="234" t="s">
        <v>4899</v>
      </c>
      <c r="C977" s="234" t="s">
        <v>4900</v>
      </c>
      <c r="D977" s="234" t="s">
        <v>4802</v>
      </c>
      <c r="E977" s="234" t="s">
        <v>4901</v>
      </c>
      <c r="F977" s="234">
        <v>156.0</v>
      </c>
      <c r="G977" s="234">
        <v>5.0</v>
      </c>
      <c r="H977" s="234" t="s">
        <v>2219</v>
      </c>
      <c r="I977" s="234">
        <v>1.0</v>
      </c>
      <c r="K977" s="234">
        <v>11.0</v>
      </c>
      <c r="N977" s="234" t="s">
        <v>4899</v>
      </c>
      <c r="O977" s="234">
        <v>0.0</v>
      </c>
      <c r="P977" s="234" t="s">
        <v>1724</v>
      </c>
      <c r="R977" s="234" t="s">
        <v>318</v>
      </c>
    </row>
    <row r="978">
      <c r="A978" s="234" t="s">
        <v>4902</v>
      </c>
      <c r="B978" s="234" t="s">
        <v>4903</v>
      </c>
      <c r="C978" s="234" t="s">
        <v>4904</v>
      </c>
      <c r="D978" s="234" t="s">
        <v>4802</v>
      </c>
      <c r="E978" s="234" t="s">
        <v>4905</v>
      </c>
      <c r="F978" s="234">
        <v>156.0</v>
      </c>
      <c r="G978" s="234">
        <v>10.0</v>
      </c>
      <c r="H978" s="234" t="s">
        <v>2219</v>
      </c>
      <c r="I978" s="234">
        <v>1.0</v>
      </c>
      <c r="K978" s="234">
        <v>11.0</v>
      </c>
      <c r="N978" s="234" t="s">
        <v>4903</v>
      </c>
      <c r="O978" s="234">
        <v>0.0</v>
      </c>
      <c r="P978" s="234" t="s">
        <v>1724</v>
      </c>
      <c r="R978" s="234" t="s">
        <v>318</v>
      </c>
    </row>
    <row r="979">
      <c r="A979" s="234" t="s">
        <v>4906</v>
      </c>
      <c r="B979" s="234" t="s">
        <v>4907</v>
      </c>
      <c r="C979" s="234" t="s">
        <v>4908</v>
      </c>
      <c r="D979" s="234" t="s">
        <v>4909</v>
      </c>
      <c r="E979" s="234" t="s">
        <v>4910</v>
      </c>
      <c r="F979" s="234">
        <v>102.0</v>
      </c>
      <c r="G979" s="234">
        <v>9.0</v>
      </c>
      <c r="H979" s="234" t="s">
        <v>3398</v>
      </c>
      <c r="I979" s="234">
        <v>1.0</v>
      </c>
      <c r="K979" s="234">
        <v>11.0</v>
      </c>
      <c r="N979" s="234" t="s">
        <v>4907</v>
      </c>
      <c r="O979" s="234">
        <v>0.0</v>
      </c>
      <c r="P979" s="234" t="s">
        <v>1724</v>
      </c>
      <c r="R979" s="234" t="s">
        <v>318</v>
      </c>
    </row>
    <row r="980">
      <c r="A980" s="234" t="s">
        <v>4911</v>
      </c>
      <c r="B980" s="234" t="s">
        <v>1270</v>
      </c>
      <c r="C980" s="234" t="s">
        <v>1271</v>
      </c>
      <c r="D980" s="234" t="s">
        <v>4909</v>
      </c>
      <c r="E980" s="234" t="s">
        <v>4912</v>
      </c>
      <c r="F980" s="234">
        <v>102.0</v>
      </c>
      <c r="G980" s="234">
        <v>1.0</v>
      </c>
      <c r="H980" s="234" t="s">
        <v>3398</v>
      </c>
      <c r="I980" s="234">
        <v>1.0</v>
      </c>
      <c r="K980" s="234">
        <v>11.0</v>
      </c>
      <c r="N980" s="234" t="s">
        <v>1270</v>
      </c>
      <c r="O980" s="234">
        <v>0.0</v>
      </c>
      <c r="P980" s="234" t="s">
        <v>1724</v>
      </c>
      <c r="R980" s="234" t="s">
        <v>318</v>
      </c>
    </row>
    <row r="981">
      <c r="A981" s="234" t="s">
        <v>4913</v>
      </c>
      <c r="B981" s="234" t="s">
        <v>4914</v>
      </c>
      <c r="C981" s="234" t="s">
        <v>4915</v>
      </c>
      <c r="D981" s="234" t="s">
        <v>4909</v>
      </c>
      <c r="E981" s="234" t="s">
        <v>4916</v>
      </c>
      <c r="F981" s="234">
        <v>102.0</v>
      </c>
      <c r="G981" s="234">
        <v>4.0</v>
      </c>
      <c r="H981" s="234" t="s">
        <v>3398</v>
      </c>
      <c r="I981" s="234">
        <v>1.0</v>
      </c>
      <c r="K981" s="234">
        <v>11.0</v>
      </c>
      <c r="N981" s="234" t="s">
        <v>4914</v>
      </c>
      <c r="O981" s="234">
        <v>0.0</v>
      </c>
      <c r="P981" s="234" t="s">
        <v>1724</v>
      </c>
      <c r="R981" s="234" t="s">
        <v>318</v>
      </c>
    </row>
    <row r="982">
      <c r="A982" s="234" t="s">
        <v>4917</v>
      </c>
      <c r="B982" s="234" t="s">
        <v>4918</v>
      </c>
      <c r="C982" s="234" t="s">
        <v>4919</v>
      </c>
      <c r="D982" s="234" t="s">
        <v>3232</v>
      </c>
      <c r="E982" s="234" t="s">
        <v>4920</v>
      </c>
      <c r="F982" s="234">
        <v>129.0</v>
      </c>
      <c r="G982" s="234">
        <v>1.0</v>
      </c>
      <c r="H982" s="234" t="s">
        <v>3234</v>
      </c>
      <c r="I982" s="234">
        <v>1.0</v>
      </c>
      <c r="K982" s="234">
        <v>11.0</v>
      </c>
      <c r="N982" s="234" t="s">
        <v>4918</v>
      </c>
      <c r="O982" s="234">
        <v>0.0</v>
      </c>
      <c r="P982" s="234" t="s">
        <v>1724</v>
      </c>
      <c r="R982" s="234" t="s">
        <v>318</v>
      </c>
    </row>
    <row r="983">
      <c r="A983" s="234" t="s">
        <v>4921</v>
      </c>
      <c r="B983" s="234" t="s">
        <v>4922</v>
      </c>
      <c r="C983" s="234" t="s">
        <v>4923</v>
      </c>
      <c r="D983" s="234" t="s">
        <v>2280</v>
      </c>
      <c r="E983" s="234" t="s">
        <v>4924</v>
      </c>
      <c r="F983" s="234">
        <v>65.0</v>
      </c>
      <c r="G983" s="234">
        <v>1.0</v>
      </c>
      <c r="H983" s="234" t="s">
        <v>2130</v>
      </c>
      <c r="I983" s="234">
        <v>1.0</v>
      </c>
      <c r="K983" s="234">
        <v>11.0</v>
      </c>
      <c r="N983" s="234" t="s">
        <v>4922</v>
      </c>
      <c r="O983" s="234">
        <v>0.0</v>
      </c>
      <c r="P983" s="234" t="s">
        <v>1724</v>
      </c>
      <c r="R983" s="234" t="s">
        <v>318</v>
      </c>
    </row>
    <row r="984">
      <c r="A984" s="234" t="s">
        <v>4925</v>
      </c>
      <c r="B984" s="234" t="s">
        <v>4926</v>
      </c>
      <c r="C984" s="234" t="s">
        <v>4927</v>
      </c>
      <c r="D984" s="234" t="s">
        <v>2280</v>
      </c>
      <c r="E984" s="234" t="s">
        <v>4928</v>
      </c>
      <c r="F984" s="234">
        <v>65.0</v>
      </c>
      <c r="G984" s="234">
        <v>13.0</v>
      </c>
      <c r="H984" s="234" t="s">
        <v>2130</v>
      </c>
      <c r="I984" s="234">
        <v>1.0</v>
      </c>
      <c r="K984" s="234">
        <v>11.0</v>
      </c>
      <c r="N984" s="234" t="s">
        <v>4926</v>
      </c>
      <c r="O984" s="234">
        <v>0.0</v>
      </c>
      <c r="P984" s="234" t="s">
        <v>1724</v>
      </c>
      <c r="R984" s="234" t="s">
        <v>318</v>
      </c>
    </row>
    <row r="985">
      <c r="A985" s="234" t="s">
        <v>4929</v>
      </c>
      <c r="B985" s="234" t="s">
        <v>4930</v>
      </c>
      <c r="C985" s="234" t="s">
        <v>4931</v>
      </c>
      <c r="D985" s="234" t="s">
        <v>2280</v>
      </c>
      <c r="E985" s="234" t="s">
        <v>4932</v>
      </c>
      <c r="F985" s="234">
        <v>65.0</v>
      </c>
      <c r="G985" s="234">
        <v>19.0</v>
      </c>
      <c r="H985" s="234" t="s">
        <v>2130</v>
      </c>
      <c r="I985" s="234">
        <v>1.0</v>
      </c>
      <c r="K985" s="234">
        <v>11.0</v>
      </c>
      <c r="N985" s="234" t="s">
        <v>4930</v>
      </c>
      <c r="O985" s="234">
        <v>0.0</v>
      </c>
      <c r="P985" s="234" t="s">
        <v>1724</v>
      </c>
      <c r="R985" s="234" t="s">
        <v>318</v>
      </c>
    </row>
    <row r="986">
      <c r="A986" s="234" t="s">
        <v>4933</v>
      </c>
      <c r="B986" s="234" t="s">
        <v>4934</v>
      </c>
      <c r="C986" s="234" t="s">
        <v>4935</v>
      </c>
      <c r="D986" s="234" t="s">
        <v>2280</v>
      </c>
      <c r="E986" s="234" t="s">
        <v>4936</v>
      </c>
      <c r="F986" s="234">
        <v>65.0</v>
      </c>
      <c r="G986" s="234">
        <v>22.0</v>
      </c>
      <c r="H986" s="234" t="s">
        <v>2130</v>
      </c>
      <c r="I986" s="234">
        <v>1.0</v>
      </c>
      <c r="K986" s="234">
        <v>11.0</v>
      </c>
      <c r="N986" s="234" t="s">
        <v>4934</v>
      </c>
      <c r="O986" s="234">
        <v>0.0</v>
      </c>
      <c r="P986" s="234" t="s">
        <v>1724</v>
      </c>
      <c r="R986" s="234" t="s">
        <v>318</v>
      </c>
    </row>
    <row r="987">
      <c r="A987" s="234" t="s">
        <v>4937</v>
      </c>
      <c r="B987" s="234" t="s">
        <v>4938</v>
      </c>
      <c r="C987" s="234" t="s">
        <v>4939</v>
      </c>
      <c r="D987" s="234" t="s">
        <v>2280</v>
      </c>
      <c r="E987" s="234" t="s">
        <v>4940</v>
      </c>
      <c r="F987" s="234">
        <v>65.0</v>
      </c>
      <c r="G987" s="234">
        <v>20.0</v>
      </c>
      <c r="H987" s="234" t="s">
        <v>2130</v>
      </c>
      <c r="I987" s="234">
        <v>1.0</v>
      </c>
      <c r="K987" s="234">
        <v>11.0</v>
      </c>
      <c r="N987" s="234" t="s">
        <v>4938</v>
      </c>
      <c r="O987" s="234">
        <v>0.0</v>
      </c>
      <c r="P987" s="234" t="s">
        <v>1724</v>
      </c>
      <c r="R987" s="234" t="s">
        <v>318</v>
      </c>
    </row>
    <row r="988">
      <c r="A988" s="234" t="s">
        <v>4941</v>
      </c>
      <c r="B988" s="234" t="s">
        <v>4942</v>
      </c>
      <c r="C988" s="234" t="s">
        <v>4943</v>
      </c>
      <c r="D988" s="234" t="s">
        <v>2280</v>
      </c>
      <c r="E988" s="234" t="s">
        <v>4944</v>
      </c>
      <c r="F988" s="234">
        <v>65.0</v>
      </c>
      <c r="G988" s="234">
        <v>17.0</v>
      </c>
      <c r="H988" s="234" t="s">
        <v>2130</v>
      </c>
      <c r="I988" s="234">
        <v>1.0</v>
      </c>
      <c r="K988" s="234">
        <v>11.0</v>
      </c>
      <c r="N988" s="234" t="s">
        <v>4942</v>
      </c>
      <c r="O988" s="234">
        <v>0.0</v>
      </c>
      <c r="P988" s="234" t="s">
        <v>1724</v>
      </c>
      <c r="R988" s="234" t="s">
        <v>318</v>
      </c>
    </row>
    <row r="989">
      <c r="A989" s="234" t="s">
        <v>4945</v>
      </c>
      <c r="B989" s="234" t="s">
        <v>4946</v>
      </c>
      <c r="C989" s="234" t="s">
        <v>4947</v>
      </c>
      <c r="D989" s="234" t="s">
        <v>2280</v>
      </c>
      <c r="E989" s="234" t="s">
        <v>4948</v>
      </c>
      <c r="F989" s="234">
        <v>65.0</v>
      </c>
      <c r="G989" s="234">
        <v>4.0</v>
      </c>
      <c r="H989" s="234" t="s">
        <v>2130</v>
      </c>
      <c r="I989" s="234">
        <v>1.0</v>
      </c>
      <c r="K989" s="234">
        <v>11.0</v>
      </c>
      <c r="N989" s="234" t="s">
        <v>4946</v>
      </c>
      <c r="O989" s="234">
        <v>0.0</v>
      </c>
      <c r="P989" s="234" t="s">
        <v>1724</v>
      </c>
      <c r="R989" s="234" t="s">
        <v>318</v>
      </c>
    </row>
    <row r="990">
      <c r="A990" s="234" t="s">
        <v>4949</v>
      </c>
      <c r="B990" s="234" t="s">
        <v>4950</v>
      </c>
      <c r="C990" s="234" t="s">
        <v>4951</v>
      </c>
      <c r="D990" s="234" t="s">
        <v>2280</v>
      </c>
      <c r="E990" s="234" t="s">
        <v>4952</v>
      </c>
      <c r="F990" s="234">
        <v>65.0</v>
      </c>
      <c r="G990" s="234">
        <v>3.0</v>
      </c>
      <c r="H990" s="234" t="s">
        <v>2130</v>
      </c>
      <c r="I990" s="234">
        <v>1.0</v>
      </c>
      <c r="K990" s="234">
        <v>11.0</v>
      </c>
      <c r="N990" s="234" t="s">
        <v>4950</v>
      </c>
      <c r="O990" s="234">
        <v>0.0</v>
      </c>
      <c r="P990" s="234" t="s">
        <v>1724</v>
      </c>
      <c r="R990" s="234" t="s">
        <v>318</v>
      </c>
    </row>
    <row r="991">
      <c r="A991" s="234" t="s">
        <v>4953</v>
      </c>
      <c r="B991" s="234" t="s">
        <v>4954</v>
      </c>
      <c r="C991" s="234" t="s">
        <v>4955</v>
      </c>
      <c r="D991" s="234" t="s">
        <v>2280</v>
      </c>
      <c r="E991" s="234" t="s">
        <v>4956</v>
      </c>
      <c r="F991" s="234">
        <v>65.0</v>
      </c>
      <c r="G991" s="234">
        <v>4.0</v>
      </c>
      <c r="H991" s="234" t="s">
        <v>2130</v>
      </c>
      <c r="I991" s="234">
        <v>1.0</v>
      </c>
      <c r="K991" s="234">
        <v>11.0</v>
      </c>
      <c r="N991" s="234" t="s">
        <v>4954</v>
      </c>
      <c r="O991" s="234">
        <v>0.0</v>
      </c>
      <c r="P991" s="234" t="s">
        <v>1724</v>
      </c>
      <c r="R991" s="234" t="s">
        <v>318</v>
      </c>
    </row>
    <row r="992">
      <c r="A992" s="234" t="s">
        <v>4957</v>
      </c>
      <c r="B992" s="234" t="s">
        <v>4958</v>
      </c>
      <c r="C992" s="234" t="s">
        <v>4959</v>
      </c>
      <c r="D992" s="234" t="s">
        <v>4960</v>
      </c>
      <c r="E992" s="234" t="s">
        <v>4961</v>
      </c>
      <c r="F992" s="234">
        <v>70.0</v>
      </c>
      <c r="G992" s="234">
        <v>5.0</v>
      </c>
      <c r="H992" s="234" t="s">
        <v>2130</v>
      </c>
      <c r="I992" s="234">
        <v>1.0</v>
      </c>
      <c r="K992" s="234">
        <v>11.0</v>
      </c>
      <c r="N992" s="234" t="s">
        <v>4958</v>
      </c>
      <c r="O992" s="234">
        <v>0.0</v>
      </c>
      <c r="P992" s="234" t="s">
        <v>1724</v>
      </c>
      <c r="R992" s="234" t="s">
        <v>318</v>
      </c>
    </row>
    <row r="993">
      <c r="A993" s="234" t="s">
        <v>4962</v>
      </c>
      <c r="B993" s="234" t="s">
        <v>1030</v>
      </c>
      <c r="C993" s="234" t="s">
        <v>1031</v>
      </c>
      <c r="D993" s="234" t="s">
        <v>4960</v>
      </c>
      <c r="E993" s="234" t="s">
        <v>4963</v>
      </c>
      <c r="F993" s="234">
        <v>70.0</v>
      </c>
      <c r="G993" s="234">
        <v>6.0</v>
      </c>
      <c r="H993" s="234" t="s">
        <v>2130</v>
      </c>
      <c r="I993" s="234">
        <v>1.0</v>
      </c>
      <c r="K993" s="234">
        <v>11.0</v>
      </c>
      <c r="N993" s="234" t="s">
        <v>1030</v>
      </c>
      <c r="O993" s="234">
        <v>0.0</v>
      </c>
      <c r="P993" s="234" t="s">
        <v>1724</v>
      </c>
      <c r="R993" s="234" t="s">
        <v>318</v>
      </c>
    </row>
    <row r="994">
      <c r="A994" s="234" t="s">
        <v>4964</v>
      </c>
      <c r="B994" s="234" t="s">
        <v>4965</v>
      </c>
      <c r="C994" s="234" t="s">
        <v>4966</v>
      </c>
      <c r="D994" s="234" t="s">
        <v>4960</v>
      </c>
      <c r="E994" s="234" t="s">
        <v>4967</v>
      </c>
      <c r="F994" s="234">
        <v>70.0</v>
      </c>
      <c r="G994" s="234">
        <v>8.0</v>
      </c>
      <c r="H994" s="234" t="s">
        <v>2130</v>
      </c>
      <c r="I994" s="234">
        <v>1.0</v>
      </c>
      <c r="K994" s="234">
        <v>11.0</v>
      </c>
      <c r="N994" s="234" t="s">
        <v>4965</v>
      </c>
      <c r="O994" s="234">
        <v>0.0</v>
      </c>
      <c r="P994" s="234" t="s">
        <v>1724</v>
      </c>
      <c r="R994" s="234" t="s">
        <v>318</v>
      </c>
    </row>
    <row r="995">
      <c r="A995" s="234" t="s">
        <v>4968</v>
      </c>
      <c r="B995" s="234" t="s">
        <v>4969</v>
      </c>
      <c r="C995" s="234" t="s">
        <v>4970</v>
      </c>
      <c r="D995" s="234" t="s">
        <v>4960</v>
      </c>
      <c r="E995" s="234" t="s">
        <v>4971</v>
      </c>
      <c r="F995" s="234">
        <v>70.0</v>
      </c>
      <c r="G995" s="234">
        <v>17.0</v>
      </c>
      <c r="H995" s="234" t="s">
        <v>2130</v>
      </c>
      <c r="I995" s="234">
        <v>1.0</v>
      </c>
      <c r="K995" s="234">
        <v>11.0</v>
      </c>
      <c r="N995" s="234" t="s">
        <v>4969</v>
      </c>
      <c r="O995" s="234">
        <v>0.0</v>
      </c>
      <c r="P995" s="234" t="s">
        <v>1724</v>
      </c>
      <c r="R995" s="234" t="s">
        <v>318</v>
      </c>
    </row>
    <row r="996">
      <c r="A996" s="234" t="s">
        <v>4972</v>
      </c>
      <c r="B996" s="234" t="s">
        <v>1246</v>
      </c>
      <c r="C996" s="234" t="s">
        <v>1247</v>
      </c>
      <c r="D996" s="234" t="s">
        <v>4960</v>
      </c>
      <c r="E996" s="234" t="s">
        <v>4973</v>
      </c>
      <c r="F996" s="234">
        <v>70.0</v>
      </c>
      <c r="G996" s="234">
        <v>20.0</v>
      </c>
      <c r="H996" s="234" t="s">
        <v>2130</v>
      </c>
      <c r="I996" s="234">
        <v>1.0</v>
      </c>
      <c r="K996" s="234">
        <v>11.0</v>
      </c>
      <c r="N996" s="234" t="s">
        <v>1246</v>
      </c>
      <c r="O996" s="234">
        <v>0.0</v>
      </c>
      <c r="P996" s="234" t="s">
        <v>1724</v>
      </c>
      <c r="R996" s="234" t="s">
        <v>318</v>
      </c>
    </row>
    <row r="997">
      <c r="A997" s="234" t="s">
        <v>4974</v>
      </c>
      <c r="B997" s="234" t="s">
        <v>1248</v>
      </c>
      <c r="C997" s="234" t="s">
        <v>1249</v>
      </c>
      <c r="D997" s="234" t="s">
        <v>4960</v>
      </c>
      <c r="E997" s="234" t="s">
        <v>4975</v>
      </c>
      <c r="F997" s="234">
        <v>70.0</v>
      </c>
      <c r="G997" s="234">
        <v>26.0</v>
      </c>
      <c r="H997" s="234" t="s">
        <v>2130</v>
      </c>
      <c r="I997" s="234">
        <v>1.0</v>
      </c>
      <c r="K997" s="234">
        <v>11.0</v>
      </c>
      <c r="N997" s="234" t="s">
        <v>1248</v>
      </c>
      <c r="O997" s="234">
        <v>0.0</v>
      </c>
      <c r="P997" s="234" t="s">
        <v>1724</v>
      </c>
      <c r="R997" s="234" t="s">
        <v>318</v>
      </c>
    </row>
    <row r="998">
      <c r="A998" s="234" t="s">
        <v>4976</v>
      </c>
      <c r="B998" s="234" t="s">
        <v>1250</v>
      </c>
      <c r="C998" s="234" t="s">
        <v>1251</v>
      </c>
      <c r="D998" s="234" t="s">
        <v>4960</v>
      </c>
      <c r="E998" s="234" t="s">
        <v>4977</v>
      </c>
      <c r="F998" s="234">
        <v>70.0</v>
      </c>
      <c r="G998" s="234">
        <v>19.0</v>
      </c>
      <c r="H998" s="234" t="s">
        <v>2130</v>
      </c>
      <c r="I998" s="234">
        <v>1.0</v>
      </c>
      <c r="K998" s="234">
        <v>11.0</v>
      </c>
      <c r="N998" s="234" t="s">
        <v>1250</v>
      </c>
      <c r="O998" s="234">
        <v>0.0</v>
      </c>
      <c r="P998" s="234" t="s">
        <v>1724</v>
      </c>
      <c r="R998" s="234" t="s">
        <v>318</v>
      </c>
    </row>
    <row r="999">
      <c r="A999" s="234" t="s">
        <v>4978</v>
      </c>
      <c r="B999" s="234" t="s">
        <v>1252</v>
      </c>
      <c r="C999" s="234" t="s">
        <v>1253</v>
      </c>
      <c r="D999" s="234" t="s">
        <v>4960</v>
      </c>
      <c r="E999" s="234" t="s">
        <v>4979</v>
      </c>
      <c r="F999" s="234">
        <v>70.0</v>
      </c>
      <c r="G999" s="234">
        <v>19.0</v>
      </c>
      <c r="H999" s="234" t="s">
        <v>2130</v>
      </c>
      <c r="I999" s="234">
        <v>1.0</v>
      </c>
      <c r="K999" s="234">
        <v>11.0</v>
      </c>
      <c r="N999" s="234" t="s">
        <v>1252</v>
      </c>
      <c r="O999" s="234">
        <v>0.0</v>
      </c>
      <c r="P999" s="234" t="s">
        <v>1724</v>
      </c>
      <c r="R999" s="234" t="s">
        <v>318</v>
      </c>
    </row>
    <row r="1000">
      <c r="A1000" s="234" t="s">
        <v>4980</v>
      </c>
      <c r="B1000" s="234" t="s">
        <v>4981</v>
      </c>
      <c r="C1000" s="234" t="s">
        <v>4982</v>
      </c>
      <c r="D1000" s="234" t="s">
        <v>4960</v>
      </c>
      <c r="E1000" s="234" t="s">
        <v>4983</v>
      </c>
      <c r="F1000" s="234">
        <v>70.0</v>
      </c>
      <c r="G1000" s="234">
        <v>3.0</v>
      </c>
      <c r="H1000" s="234" t="s">
        <v>2130</v>
      </c>
      <c r="I1000" s="234">
        <v>1.0</v>
      </c>
      <c r="K1000" s="234">
        <v>11.0</v>
      </c>
      <c r="N1000" s="234" t="s">
        <v>4981</v>
      </c>
      <c r="O1000" s="234">
        <v>0.0</v>
      </c>
      <c r="P1000" s="234" t="s">
        <v>1724</v>
      </c>
      <c r="R1000" s="234" t="s">
        <v>318</v>
      </c>
    </row>
    <row r="1001">
      <c r="A1001" s="234" t="s">
        <v>4984</v>
      </c>
      <c r="B1001" s="234" t="s">
        <v>4985</v>
      </c>
      <c r="C1001" s="234" t="s">
        <v>4986</v>
      </c>
      <c r="D1001" s="234" t="s">
        <v>4960</v>
      </c>
      <c r="E1001" s="234" t="s">
        <v>4987</v>
      </c>
      <c r="F1001" s="234">
        <v>70.0</v>
      </c>
      <c r="G1001" s="234">
        <v>4.0</v>
      </c>
      <c r="H1001" s="234" t="s">
        <v>2130</v>
      </c>
      <c r="I1001" s="234">
        <v>1.0</v>
      </c>
      <c r="K1001" s="234">
        <v>11.0</v>
      </c>
      <c r="N1001" s="234" t="s">
        <v>4985</v>
      </c>
      <c r="O1001" s="234">
        <v>0.0</v>
      </c>
      <c r="P1001" s="234" t="s">
        <v>1724</v>
      </c>
      <c r="R1001" s="234" t="s">
        <v>318</v>
      </c>
    </row>
    <row r="1002">
      <c r="A1002" s="234" t="s">
        <v>4988</v>
      </c>
      <c r="B1002" s="234" t="s">
        <v>1244</v>
      </c>
      <c r="C1002" s="234" t="s">
        <v>1245</v>
      </c>
      <c r="D1002" s="234" t="s">
        <v>4960</v>
      </c>
      <c r="E1002" s="234" t="s">
        <v>4989</v>
      </c>
      <c r="F1002" s="234">
        <v>70.0</v>
      </c>
      <c r="G1002" s="234">
        <v>2.0</v>
      </c>
      <c r="H1002" s="234" t="s">
        <v>2130</v>
      </c>
      <c r="I1002" s="234">
        <v>1.0</v>
      </c>
      <c r="K1002" s="234">
        <v>11.0</v>
      </c>
      <c r="N1002" s="234" t="s">
        <v>1244</v>
      </c>
      <c r="O1002" s="234">
        <v>0.0</v>
      </c>
      <c r="P1002" s="234" t="s">
        <v>1724</v>
      </c>
      <c r="R1002" s="234" t="s">
        <v>318</v>
      </c>
    </row>
    <row r="1003">
      <c r="A1003" s="234" t="s">
        <v>4990</v>
      </c>
      <c r="B1003" s="234" t="s">
        <v>4991</v>
      </c>
      <c r="C1003" s="234" t="s">
        <v>4992</v>
      </c>
      <c r="D1003" s="234" t="s">
        <v>2289</v>
      </c>
      <c r="E1003" s="234" t="s">
        <v>4993</v>
      </c>
      <c r="F1003" s="234">
        <v>127.0</v>
      </c>
      <c r="G1003" s="234">
        <v>1.0</v>
      </c>
      <c r="H1003" s="234" t="s">
        <v>2291</v>
      </c>
      <c r="I1003" s="234">
        <v>1.0</v>
      </c>
      <c r="K1003" s="234">
        <v>11.0</v>
      </c>
      <c r="N1003" s="234" t="s">
        <v>4991</v>
      </c>
      <c r="O1003" s="234">
        <v>0.0</v>
      </c>
      <c r="P1003" s="234" t="s">
        <v>1724</v>
      </c>
      <c r="R1003" s="234" t="s">
        <v>318</v>
      </c>
    </row>
    <row r="1004">
      <c r="A1004" s="234" t="s">
        <v>4994</v>
      </c>
      <c r="B1004" s="234" t="s">
        <v>4995</v>
      </c>
      <c r="C1004" s="234" t="s">
        <v>4996</v>
      </c>
      <c r="D1004" s="234" t="s">
        <v>2289</v>
      </c>
      <c r="E1004" s="234" t="s">
        <v>4997</v>
      </c>
      <c r="F1004" s="234">
        <v>127.0</v>
      </c>
      <c r="G1004" s="234">
        <v>10.0</v>
      </c>
      <c r="H1004" s="234" t="s">
        <v>2291</v>
      </c>
      <c r="I1004" s="234">
        <v>1.0</v>
      </c>
      <c r="K1004" s="234">
        <v>11.0</v>
      </c>
      <c r="N1004" s="234" t="s">
        <v>4995</v>
      </c>
      <c r="O1004" s="234">
        <v>0.0</v>
      </c>
      <c r="P1004" s="234" t="s">
        <v>1724</v>
      </c>
      <c r="R1004" s="234" t="s">
        <v>318</v>
      </c>
    </row>
    <row r="1005">
      <c r="A1005" s="234" t="s">
        <v>4998</v>
      </c>
      <c r="B1005" s="234" t="s">
        <v>4999</v>
      </c>
      <c r="C1005" s="234" t="s">
        <v>5000</v>
      </c>
      <c r="D1005" s="234" t="s">
        <v>2289</v>
      </c>
      <c r="E1005" s="234" t="s">
        <v>5001</v>
      </c>
      <c r="F1005" s="234">
        <v>127.0</v>
      </c>
      <c r="G1005" s="234">
        <v>9.0</v>
      </c>
      <c r="H1005" s="234" t="s">
        <v>2291</v>
      </c>
      <c r="I1005" s="234">
        <v>1.0</v>
      </c>
      <c r="K1005" s="234">
        <v>11.0</v>
      </c>
      <c r="N1005" s="234" t="s">
        <v>4999</v>
      </c>
      <c r="O1005" s="234">
        <v>0.0</v>
      </c>
      <c r="P1005" s="234" t="s">
        <v>1724</v>
      </c>
      <c r="R1005" s="234" t="s">
        <v>318</v>
      </c>
    </row>
    <row r="1006">
      <c r="A1006" s="234" t="s">
        <v>5002</v>
      </c>
      <c r="B1006" s="234" t="s">
        <v>1424</v>
      </c>
      <c r="C1006" s="234" t="s">
        <v>1425</v>
      </c>
      <c r="D1006" s="234" t="s">
        <v>2289</v>
      </c>
      <c r="E1006" s="234" t="s">
        <v>5003</v>
      </c>
      <c r="F1006" s="234">
        <v>127.0</v>
      </c>
      <c r="G1006" s="234">
        <v>15.0</v>
      </c>
      <c r="H1006" s="234" t="s">
        <v>2291</v>
      </c>
      <c r="I1006" s="234">
        <v>1.0</v>
      </c>
      <c r="K1006" s="234">
        <v>11.0</v>
      </c>
      <c r="N1006" s="234" t="s">
        <v>1424</v>
      </c>
      <c r="O1006" s="234">
        <v>0.0</v>
      </c>
      <c r="P1006" s="234" t="s">
        <v>1724</v>
      </c>
      <c r="R1006" s="234" t="s">
        <v>318</v>
      </c>
    </row>
    <row r="1007">
      <c r="A1007" s="234" t="s">
        <v>5004</v>
      </c>
      <c r="B1007" s="234" t="s">
        <v>1426</v>
      </c>
      <c r="C1007" s="234" t="s">
        <v>1427</v>
      </c>
      <c r="D1007" s="234" t="s">
        <v>2289</v>
      </c>
      <c r="E1007" s="234" t="s">
        <v>5005</v>
      </c>
      <c r="F1007" s="234">
        <v>127.0</v>
      </c>
      <c r="G1007" s="234">
        <v>28.0</v>
      </c>
      <c r="H1007" s="234" t="s">
        <v>2291</v>
      </c>
      <c r="I1007" s="234">
        <v>1.0</v>
      </c>
      <c r="K1007" s="234">
        <v>11.0</v>
      </c>
      <c r="N1007" s="234" t="s">
        <v>1426</v>
      </c>
      <c r="O1007" s="234">
        <v>0.0</v>
      </c>
      <c r="P1007" s="234" t="s">
        <v>1724</v>
      </c>
      <c r="R1007" s="234" t="s">
        <v>318</v>
      </c>
    </row>
    <row r="1008">
      <c r="A1008" s="234" t="s">
        <v>5006</v>
      </c>
      <c r="B1008" s="234" t="s">
        <v>5007</v>
      </c>
      <c r="C1008" s="234" t="s">
        <v>5008</v>
      </c>
      <c r="D1008" s="234" t="s">
        <v>2289</v>
      </c>
      <c r="E1008" s="234" t="s">
        <v>5009</v>
      </c>
      <c r="F1008" s="234">
        <v>127.0</v>
      </c>
      <c r="G1008" s="234">
        <v>35.0</v>
      </c>
      <c r="H1008" s="234" t="s">
        <v>2291</v>
      </c>
      <c r="I1008" s="234">
        <v>1.0</v>
      </c>
      <c r="K1008" s="234">
        <v>11.0</v>
      </c>
      <c r="N1008" s="234" t="s">
        <v>5007</v>
      </c>
      <c r="O1008" s="234">
        <v>0.0</v>
      </c>
      <c r="P1008" s="234" t="s">
        <v>1724</v>
      </c>
      <c r="R1008" s="234" t="s">
        <v>318</v>
      </c>
    </row>
    <row r="1009">
      <c r="A1009" s="234" t="s">
        <v>5010</v>
      </c>
      <c r="B1009" s="234" t="s">
        <v>5011</v>
      </c>
      <c r="C1009" s="234" t="s">
        <v>5012</v>
      </c>
      <c r="D1009" s="234" t="s">
        <v>2289</v>
      </c>
      <c r="E1009" s="234" t="s">
        <v>5013</v>
      </c>
      <c r="F1009" s="234">
        <v>127.0</v>
      </c>
      <c r="G1009" s="234">
        <v>3.0</v>
      </c>
      <c r="H1009" s="234" t="s">
        <v>2291</v>
      </c>
      <c r="I1009" s="234">
        <v>1.0</v>
      </c>
      <c r="K1009" s="234">
        <v>11.0</v>
      </c>
      <c r="N1009" s="234" t="s">
        <v>5011</v>
      </c>
      <c r="O1009" s="234">
        <v>0.0</v>
      </c>
      <c r="P1009" s="234" t="s">
        <v>1724</v>
      </c>
      <c r="R1009" s="234" t="s">
        <v>318</v>
      </c>
    </row>
    <row r="1010">
      <c r="A1010" s="234" t="s">
        <v>5014</v>
      </c>
      <c r="B1010" s="234" t="s">
        <v>5015</v>
      </c>
      <c r="C1010" s="234" t="s">
        <v>5016</v>
      </c>
      <c r="D1010" s="234" t="s">
        <v>2313</v>
      </c>
      <c r="E1010" s="234" t="s">
        <v>5017</v>
      </c>
      <c r="F1010" s="234">
        <v>129.0</v>
      </c>
      <c r="G1010" s="234">
        <v>2.0</v>
      </c>
      <c r="H1010" s="234" t="s">
        <v>2291</v>
      </c>
      <c r="I1010" s="234">
        <v>1.0</v>
      </c>
      <c r="K1010" s="234">
        <v>11.0</v>
      </c>
      <c r="N1010" s="234" t="s">
        <v>5015</v>
      </c>
      <c r="O1010" s="234">
        <v>0.0</v>
      </c>
      <c r="P1010" s="234" t="s">
        <v>1724</v>
      </c>
      <c r="R1010" s="234" t="s">
        <v>318</v>
      </c>
    </row>
    <row r="1011">
      <c r="A1011" s="234" t="s">
        <v>5018</v>
      </c>
      <c r="B1011" s="234" t="s">
        <v>1428</v>
      </c>
      <c r="C1011" s="234" t="s">
        <v>1429</v>
      </c>
      <c r="D1011" s="234" t="s">
        <v>2313</v>
      </c>
      <c r="E1011" s="234" t="s">
        <v>5019</v>
      </c>
      <c r="F1011" s="234">
        <v>129.0</v>
      </c>
      <c r="G1011" s="234">
        <v>4.0</v>
      </c>
      <c r="H1011" s="234" t="s">
        <v>2291</v>
      </c>
      <c r="I1011" s="234">
        <v>1.0</v>
      </c>
      <c r="K1011" s="234">
        <v>11.0</v>
      </c>
      <c r="N1011" s="234" t="s">
        <v>1428</v>
      </c>
      <c r="O1011" s="234">
        <v>0.0</v>
      </c>
      <c r="P1011" s="234" t="s">
        <v>1724</v>
      </c>
      <c r="R1011" s="234" t="s">
        <v>318</v>
      </c>
    </row>
    <row r="1012">
      <c r="A1012" s="234" t="s">
        <v>5020</v>
      </c>
      <c r="B1012" s="234" t="s">
        <v>5021</v>
      </c>
      <c r="C1012" s="234" t="s">
        <v>5022</v>
      </c>
      <c r="D1012" s="234" t="s">
        <v>2313</v>
      </c>
      <c r="E1012" s="234" t="s">
        <v>5023</v>
      </c>
      <c r="F1012" s="234">
        <v>129.0</v>
      </c>
      <c r="G1012" s="234">
        <v>6.0</v>
      </c>
      <c r="H1012" s="234" t="s">
        <v>2291</v>
      </c>
      <c r="I1012" s="234">
        <v>1.0</v>
      </c>
      <c r="K1012" s="234">
        <v>11.0</v>
      </c>
      <c r="N1012" s="234" t="s">
        <v>5021</v>
      </c>
      <c r="O1012" s="234">
        <v>0.0</v>
      </c>
      <c r="P1012" s="234" t="s">
        <v>1724</v>
      </c>
      <c r="R1012" s="234" t="s">
        <v>318</v>
      </c>
    </row>
    <row r="1013">
      <c r="A1013" s="234" t="s">
        <v>5024</v>
      </c>
      <c r="B1013" s="234" t="s">
        <v>1126</v>
      </c>
      <c r="C1013" s="234" t="s">
        <v>1127</v>
      </c>
      <c r="D1013" s="234" t="s">
        <v>2313</v>
      </c>
      <c r="E1013" s="234" t="s">
        <v>5025</v>
      </c>
      <c r="F1013" s="234">
        <v>129.0</v>
      </c>
      <c r="G1013" s="234">
        <v>3.0</v>
      </c>
      <c r="H1013" s="234" t="s">
        <v>2291</v>
      </c>
      <c r="I1013" s="234">
        <v>1.0</v>
      </c>
      <c r="K1013" s="234">
        <v>11.0</v>
      </c>
      <c r="N1013" s="234" t="s">
        <v>1126</v>
      </c>
      <c r="O1013" s="234">
        <v>0.0</v>
      </c>
      <c r="P1013" s="234" t="s">
        <v>1724</v>
      </c>
      <c r="R1013" s="234" t="s">
        <v>318</v>
      </c>
    </row>
    <row r="1014">
      <c r="A1014" s="234" t="s">
        <v>5026</v>
      </c>
      <c r="B1014" s="234" t="s">
        <v>5027</v>
      </c>
      <c r="C1014" s="234" t="s">
        <v>5028</v>
      </c>
      <c r="D1014" s="234" t="s">
        <v>2313</v>
      </c>
      <c r="E1014" s="234" t="s">
        <v>5029</v>
      </c>
      <c r="F1014" s="234">
        <v>129.0</v>
      </c>
      <c r="G1014" s="234">
        <v>21.0</v>
      </c>
      <c r="H1014" s="234" t="s">
        <v>2291</v>
      </c>
      <c r="I1014" s="234">
        <v>1.0</v>
      </c>
      <c r="K1014" s="234">
        <v>11.0</v>
      </c>
      <c r="N1014" s="234" t="s">
        <v>5027</v>
      </c>
      <c r="O1014" s="234">
        <v>0.0</v>
      </c>
      <c r="P1014" s="234" t="s">
        <v>1724</v>
      </c>
      <c r="R1014" s="234" t="s">
        <v>318</v>
      </c>
    </row>
    <row r="1015">
      <c r="A1015" s="234" t="s">
        <v>5030</v>
      </c>
      <c r="B1015" s="234" t="s">
        <v>427</v>
      </c>
      <c r="C1015" s="234" t="s">
        <v>428</v>
      </c>
      <c r="D1015" s="234" t="s">
        <v>2313</v>
      </c>
      <c r="E1015" s="234" t="s">
        <v>5031</v>
      </c>
      <c r="F1015" s="234">
        <v>129.0</v>
      </c>
      <c r="G1015" s="234">
        <v>13.0</v>
      </c>
      <c r="H1015" s="234" t="s">
        <v>2291</v>
      </c>
      <c r="I1015" s="234">
        <v>1.0</v>
      </c>
      <c r="K1015" s="234">
        <v>11.0</v>
      </c>
      <c r="N1015" s="234" t="s">
        <v>427</v>
      </c>
      <c r="O1015" s="234">
        <v>0.0</v>
      </c>
      <c r="P1015" s="234" t="s">
        <v>1724</v>
      </c>
      <c r="R1015" s="234" t="s">
        <v>318</v>
      </c>
    </row>
    <row r="1016">
      <c r="A1016" s="234" t="s">
        <v>5032</v>
      </c>
      <c r="B1016" s="234" t="s">
        <v>5033</v>
      </c>
      <c r="C1016" s="234" t="s">
        <v>5034</v>
      </c>
      <c r="D1016" s="234" t="s">
        <v>2313</v>
      </c>
      <c r="E1016" s="234" t="s">
        <v>5035</v>
      </c>
      <c r="F1016" s="234">
        <v>129.0</v>
      </c>
      <c r="G1016" s="234">
        <v>5.0</v>
      </c>
      <c r="H1016" s="234" t="s">
        <v>2291</v>
      </c>
      <c r="I1016" s="234">
        <v>1.0</v>
      </c>
      <c r="K1016" s="234">
        <v>11.0</v>
      </c>
      <c r="N1016" s="234" t="s">
        <v>5033</v>
      </c>
      <c r="O1016" s="234">
        <v>0.0</v>
      </c>
      <c r="P1016" s="234" t="s">
        <v>1724</v>
      </c>
      <c r="R1016" s="234" t="s">
        <v>318</v>
      </c>
    </row>
    <row r="1017">
      <c r="A1017" s="234" t="s">
        <v>5036</v>
      </c>
      <c r="B1017" s="234" t="s">
        <v>1430</v>
      </c>
      <c r="C1017" s="234" t="s">
        <v>1431</v>
      </c>
      <c r="D1017" s="234" t="s">
        <v>2313</v>
      </c>
      <c r="E1017" s="234" t="s">
        <v>5037</v>
      </c>
      <c r="F1017" s="234">
        <v>129.0</v>
      </c>
      <c r="G1017" s="234">
        <v>4.0</v>
      </c>
      <c r="H1017" s="234" t="s">
        <v>2291</v>
      </c>
      <c r="I1017" s="234">
        <v>1.0</v>
      </c>
      <c r="K1017" s="234">
        <v>11.0</v>
      </c>
      <c r="N1017" s="234" t="s">
        <v>1430</v>
      </c>
      <c r="O1017" s="234">
        <v>0.0</v>
      </c>
      <c r="P1017" s="234" t="s">
        <v>1724</v>
      </c>
      <c r="R1017" s="234" t="s">
        <v>318</v>
      </c>
    </row>
    <row r="1018">
      <c r="A1018" s="234" t="s">
        <v>5038</v>
      </c>
      <c r="B1018" s="234" t="s">
        <v>5039</v>
      </c>
      <c r="C1018" s="234" t="s">
        <v>5040</v>
      </c>
      <c r="D1018" s="234" t="s">
        <v>2313</v>
      </c>
      <c r="E1018" s="234" t="s">
        <v>5041</v>
      </c>
      <c r="F1018" s="234">
        <v>129.0</v>
      </c>
      <c r="G1018" s="234">
        <v>1.0</v>
      </c>
      <c r="H1018" s="234" t="s">
        <v>2291</v>
      </c>
      <c r="I1018" s="234">
        <v>1.0</v>
      </c>
      <c r="K1018" s="234">
        <v>11.0</v>
      </c>
      <c r="N1018" s="234" t="s">
        <v>5039</v>
      </c>
      <c r="O1018" s="234">
        <v>0.0</v>
      </c>
      <c r="P1018" s="234" t="s">
        <v>1724</v>
      </c>
      <c r="R1018" s="234" t="s">
        <v>318</v>
      </c>
    </row>
    <row r="1019">
      <c r="A1019" s="234" t="s">
        <v>5042</v>
      </c>
      <c r="B1019" s="234" t="s">
        <v>1455</v>
      </c>
      <c r="C1019" s="234" t="s">
        <v>1456</v>
      </c>
      <c r="D1019" s="234" t="s">
        <v>2328</v>
      </c>
      <c r="E1019" s="234" t="s">
        <v>5043</v>
      </c>
      <c r="F1019" s="234">
        <v>113.0</v>
      </c>
      <c r="G1019" s="234">
        <v>2.0</v>
      </c>
      <c r="H1019" s="234" t="s">
        <v>2291</v>
      </c>
      <c r="I1019" s="234">
        <v>1.0</v>
      </c>
      <c r="K1019" s="234">
        <v>11.0</v>
      </c>
      <c r="N1019" s="234" t="s">
        <v>1455</v>
      </c>
      <c r="O1019" s="234">
        <v>0.0</v>
      </c>
      <c r="P1019" s="234" t="s">
        <v>1724</v>
      </c>
      <c r="R1019" s="234" t="s">
        <v>318</v>
      </c>
    </row>
    <row r="1020">
      <c r="A1020" s="234" t="s">
        <v>5044</v>
      </c>
      <c r="B1020" s="234" t="s">
        <v>1457</v>
      </c>
      <c r="C1020" s="234" t="s">
        <v>1458</v>
      </c>
      <c r="D1020" s="234" t="s">
        <v>2328</v>
      </c>
      <c r="E1020" s="234" t="s">
        <v>5045</v>
      </c>
      <c r="F1020" s="234">
        <v>113.0</v>
      </c>
      <c r="G1020" s="234">
        <v>12.0</v>
      </c>
      <c r="H1020" s="234" t="s">
        <v>2291</v>
      </c>
      <c r="I1020" s="234">
        <v>1.0</v>
      </c>
      <c r="K1020" s="234">
        <v>11.0</v>
      </c>
      <c r="N1020" s="234" t="s">
        <v>1457</v>
      </c>
      <c r="O1020" s="234">
        <v>0.0</v>
      </c>
      <c r="P1020" s="234" t="s">
        <v>1724</v>
      </c>
      <c r="R1020" s="234" t="s">
        <v>318</v>
      </c>
    </row>
    <row r="1021">
      <c r="A1021" s="234" t="s">
        <v>5046</v>
      </c>
      <c r="B1021" s="234" t="s">
        <v>525</v>
      </c>
      <c r="C1021" s="234" t="s">
        <v>526</v>
      </c>
      <c r="D1021" s="234" t="s">
        <v>2328</v>
      </c>
      <c r="E1021" s="234" t="s">
        <v>5047</v>
      </c>
      <c r="F1021" s="234">
        <v>113.0</v>
      </c>
      <c r="G1021" s="234">
        <v>13.0</v>
      </c>
      <c r="H1021" s="234" t="s">
        <v>2291</v>
      </c>
      <c r="I1021" s="234">
        <v>1.0</v>
      </c>
      <c r="K1021" s="234">
        <v>11.0</v>
      </c>
      <c r="N1021" s="234" t="s">
        <v>525</v>
      </c>
      <c r="O1021" s="234">
        <v>0.0</v>
      </c>
      <c r="P1021" s="234" t="s">
        <v>1724</v>
      </c>
      <c r="R1021" s="234" t="s">
        <v>318</v>
      </c>
    </row>
    <row r="1022">
      <c r="A1022" s="234" t="s">
        <v>5048</v>
      </c>
      <c r="B1022" s="234" t="s">
        <v>527</v>
      </c>
      <c r="C1022" s="234" t="s">
        <v>528</v>
      </c>
      <c r="D1022" s="234" t="s">
        <v>2328</v>
      </c>
      <c r="E1022" s="234" t="s">
        <v>5049</v>
      </c>
      <c r="F1022" s="234">
        <v>113.0</v>
      </c>
      <c r="G1022" s="234">
        <v>33.0</v>
      </c>
      <c r="H1022" s="234" t="s">
        <v>2291</v>
      </c>
      <c r="I1022" s="234">
        <v>1.0</v>
      </c>
      <c r="K1022" s="234">
        <v>11.0</v>
      </c>
      <c r="N1022" s="234" t="s">
        <v>527</v>
      </c>
      <c r="O1022" s="234">
        <v>0.0</v>
      </c>
      <c r="P1022" s="234" t="s">
        <v>1724</v>
      </c>
      <c r="R1022" s="234" t="s">
        <v>318</v>
      </c>
    </row>
    <row r="1023">
      <c r="A1023" s="234" t="s">
        <v>5050</v>
      </c>
      <c r="B1023" s="234" t="s">
        <v>529</v>
      </c>
      <c r="C1023" s="234" t="s">
        <v>530</v>
      </c>
      <c r="D1023" s="234" t="s">
        <v>2328</v>
      </c>
      <c r="E1023" s="234" t="s">
        <v>5051</v>
      </c>
      <c r="F1023" s="234">
        <v>113.0</v>
      </c>
      <c r="G1023" s="234">
        <v>31.0</v>
      </c>
      <c r="H1023" s="234" t="s">
        <v>2291</v>
      </c>
      <c r="I1023" s="234">
        <v>1.0</v>
      </c>
      <c r="K1023" s="234">
        <v>11.0</v>
      </c>
      <c r="N1023" s="234" t="s">
        <v>529</v>
      </c>
      <c r="O1023" s="234">
        <v>0.0</v>
      </c>
      <c r="P1023" s="234" t="s">
        <v>1724</v>
      </c>
      <c r="R1023" s="234" t="s">
        <v>318</v>
      </c>
    </row>
    <row r="1024">
      <c r="A1024" s="234" t="s">
        <v>5052</v>
      </c>
      <c r="B1024" s="234" t="s">
        <v>531</v>
      </c>
      <c r="C1024" s="234" t="s">
        <v>532</v>
      </c>
      <c r="D1024" s="234" t="s">
        <v>2328</v>
      </c>
      <c r="E1024" s="234" t="s">
        <v>5053</v>
      </c>
      <c r="F1024" s="234">
        <v>113.0</v>
      </c>
      <c r="G1024" s="234">
        <v>5.0</v>
      </c>
      <c r="H1024" s="234" t="s">
        <v>2291</v>
      </c>
      <c r="I1024" s="234">
        <v>1.0</v>
      </c>
      <c r="K1024" s="234">
        <v>11.0</v>
      </c>
      <c r="N1024" s="234" t="s">
        <v>531</v>
      </c>
      <c r="O1024" s="234">
        <v>0.0</v>
      </c>
      <c r="P1024" s="234" t="s">
        <v>1724</v>
      </c>
      <c r="R1024" s="234" t="s">
        <v>318</v>
      </c>
    </row>
    <row r="1025">
      <c r="A1025" s="234" t="s">
        <v>5054</v>
      </c>
      <c r="B1025" s="234" t="s">
        <v>951</v>
      </c>
      <c r="C1025" s="234" t="s">
        <v>952</v>
      </c>
      <c r="D1025" s="234" t="s">
        <v>2328</v>
      </c>
      <c r="E1025" s="234" t="s">
        <v>5055</v>
      </c>
      <c r="F1025" s="234">
        <v>113.0</v>
      </c>
      <c r="G1025" s="234">
        <v>6.0</v>
      </c>
      <c r="H1025" s="234" t="s">
        <v>2291</v>
      </c>
      <c r="I1025" s="234">
        <v>1.0</v>
      </c>
      <c r="K1025" s="234">
        <v>11.0</v>
      </c>
      <c r="N1025" s="234" t="s">
        <v>951</v>
      </c>
      <c r="O1025" s="234">
        <v>0.0</v>
      </c>
      <c r="P1025" s="234" t="s">
        <v>1724</v>
      </c>
      <c r="R1025" s="234" t="s">
        <v>318</v>
      </c>
    </row>
    <row r="1026">
      <c r="A1026" s="234" t="s">
        <v>5056</v>
      </c>
      <c r="B1026" s="234" t="s">
        <v>511</v>
      </c>
      <c r="C1026" s="234" t="s">
        <v>512</v>
      </c>
      <c r="D1026" s="234" t="s">
        <v>2328</v>
      </c>
      <c r="E1026" s="234" t="s">
        <v>5057</v>
      </c>
      <c r="F1026" s="234">
        <v>113.0</v>
      </c>
      <c r="G1026" s="234">
        <v>1.0</v>
      </c>
      <c r="H1026" s="234" t="s">
        <v>2291</v>
      </c>
      <c r="I1026" s="234">
        <v>1.0</v>
      </c>
      <c r="K1026" s="234">
        <v>11.0</v>
      </c>
      <c r="N1026" s="234" t="s">
        <v>511</v>
      </c>
      <c r="O1026" s="234">
        <v>0.0</v>
      </c>
      <c r="P1026" s="234" t="s">
        <v>1724</v>
      </c>
      <c r="R1026" s="234" t="s">
        <v>318</v>
      </c>
    </row>
    <row r="1027">
      <c r="A1027" s="234" t="s">
        <v>5058</v>
      </c>
      <c r="B1027" s="234" t="s">
        <v>1453</v>
      </c>
      <c r="C1027" s="234" t="s">
        <v>1454</v>
      </c>
      <c r="D1027" s="234" t="s">
        <v>2328</v>
      </c>
      <c r="E1027" s="234" t="s">
        <v>5059</v>
      </c>
      <c r="F1027" s="234">
        <v>113.0</v>
      </c>
      <c r="G1027" s="234">
        <v>5.0</v>
      </c>
      <c r="H1027" s="234" t="s">
        <v>2291</v>
      </c>
      <c r="I1027" s="234">
        <v>1.0</v>
      </c>
      <c r="K1027" s="234">
        <v>11.0</v>
      </c>
      <c r="N1027" s="234" t="s">
        <v>1453</v>
      </c>
      <c r="O1027" s="234">
        <v>0.0</v>
      </c>
      <c r="P1027" s="234" t="s">
        <v>1724</v>
      </c>
      <c r="R1027" s="234" t="s">
        <v>318</v>
      </c>
    </row>
    <row r="1028">
      <c r="A1028" s="234" t="s">
        <v>5060</v>
      </c>
      <c r="B1028" s="234" t="s">
        <v>513</v>
      </c>
      <c r="C1028" s="234" t="s">
        <v>514</v>
      </c>
      <c r="D1028" s="234" t="s">
        <v>2328</v>
      </c>
      <c r="E1028" s="234" t="s">
        <v>5061</v>
      </c>
      <c r="F1028" s="234">
        <v>113.0</v>
      </c>
      <c r="G1028" s="234">
        <v>9.0</v>
      </c>
      <c r="H1028" s="234" t="s">
        <v>2291</v>
      </c>
      <c r="I1028" s="234">
        <v>1.0</v>
      </c>
      <c r="K1028" s="234">
        <v>11.0</v>
      </c>
      <c r="N1028" s="234" t="s">
        <v>513</v>
      </c>
      <c r="O1028" s="234">
        <v>0.0</v>
      </c>
      <c r="P1028" s="234" t="s">
        <v>1724</v>
      </c>
      <c r="R1028" s="234" t="s">
        <v>318</v>
      </c>
    </row>
    <row r="1029">
      <c r="A1029" s="234" t="s">
        <v>5062</v>
      </c>
      <c r="B1029" s="234" t="s">
        <v>5063</v>
      </c>
      <c r="C1029" s="234" t="s">
        <v>5064</v>
      </c>
      <c r="D1029" s="234" t="s">
        <v>2328</v>
      </c>
      <c r="E1029" s="234" t="s">
        <v>5065</v>
      </c>
      <c r="F1029" s="234">
        <v>113.0</v>
      </c>
      <c r="G1029" s="234">
        <v>21.0</v>
      </c>
      <c r="H1029" s="234" t="s">
        <v>2291</v>
      </c>
      <c r="I1029" s="234">
        <v>1.0</v>
      </c>
      <c r="K1029" s="234">
        <v>11.0</v>
      </c>
      <c r="N1029" s="234" t="s">
        <v>5063</v>
      </c>
      <c r="O1029" s="234">
        <v>0.0</v>
      </c>
      <c r="P1029" s="234" t="s">
        <v>1724</v>
      </c>
      <c r="R1029" s="234" t="s">
        <v>318</v>
      </c>
    </row>
    <row r="1030">
      <c r="A1030" s="234" t="s">
        <v>5066</v>
      </c>
      <c r="B1030" s="234" t="s">
        <v>515</v>
      </c>
      <c r="C1030" s="234" t="s">
        <v>516</v>
      </c>
      <c r="D1030" s="234" t="s">
        <v>2328</v>
      </c>
      <c r="E1030" s="234" t="s">
        <v>5067</v>
      </c>
      <c r="F1030" s="234">
        <v>113.0</v>
      </c>
      <c r="G1030" s="234">
        <v>22.0</v>
      </c>
      <c r="H1030" s="234" t="s">
        <v>2291</v>
      </c>
      <c r="I1030" s="234">
        <v>1.0</v>
      </c>
      <c r="K1030" s="234">
        <v>11.0</v>
      </c>
      <c r="N1030" s="234" t="s">
        <v>515</v>
      </c>
      <c r="O1030" s="234">
        <v>0.0</v>
      </c>
      <c r="P1030" s="234" t="s">
        <v>1724</v>
      </c>
      <c r="R1030" s="234" t="s">
        <v>318</v>
      </c>
    </row>
    <row r="1031">
      <c r="A1031" s="234" t="s">
        <v>5068</v>
      </c>
      <c r="B1031" s="234" t="s">
        <v>517</v>
      </c>
      <c r="C1031" s="234" t="s">
        <v>518</v>
      </c>
      <c r="D1031" s="234" t="s">
        <v>2328</v>
      </c>
      <c r="E1031" s="234" t="s">
        <v>5069</v>
      </c>
      <c r="F1031" s="234">
        <v>113.0</v>
      </c>
      <c r="G1031" s="234">
        <v>15.0</v>
      </c>
      <c r="H1031" s="234" t="s">
        <v>2291</v>
      </c>
      <c r="I1031" s="234">
        <v>1.0</v>
      </c>
      <c r="K1031" s="234">
        <v>11.0</v>
      </c>
      <c r="N1031" s="234" t="s">
        <v>517</v>
      </c>
      <c r="O1031" s="234">
        <v>0.0</v>
      </c>
      <c r="P1031" s="234" t="s">
        <v>1724</v>
      </c>
      <c r="R1031" s="234" t="s">
        <v>318</v>
      </c>
    </row>
    <row r="1032">
      <c r="A1032" s="234" t="s">
        <v>5070</v>
      </c>
      <c r="B1032" s="234" t="s">
        <v>949</v>
      </c>
      <c r="C1032" s="234" t="s">
        <v>950</v>
      </c>
      <c r="D1032" s="234" t="s">
        <v>2328</v>
      </c>
      <c r="E1032" s="234" t="s">
        <v>5071</v>
      </c>
      <c r="F1032" s="234">
        <v>113.0</v>
      </c>
      <c r="G1032" s="234">
        <v>4.0</v>
      </c>
      <c r="H1032" s="234" t="s">
        <v>2291</v>
      </c>
      <c r="I1032" s="234">
        <v>1.0</v>
      </c>
      <c r="K1032" s="234">
        <v>11.0</v>
      </c>
      <c r="N1032" s="234" t="s">
        <v>949</v>
      </c>
      <c r="O1032" s="234">
        <v>0.0</v>
      </c>
      <c r="P1032" s="234" t="s">
        <v>1724</v>
      </c>
      <c r="R1032" s="234" t="s">
        <v>318</v>
      </c>
    </row>
    <row r="1033">
      <c r="A1033" s="234" t="s">
        <v>5072</v>
      </c>
      <c r="B1033" s="234" t="s">
        <v>535</v>
      </c>
      <c r="C1033" s="234" t="s">
        <v>536</v>
      </c>
      <c r="D1033" s="234" t="s">
        <v>2328</v>
      </c>
      <c r="E1033" s="234" t="s">
        <v>5073</v>
      </c>
      <c r="F1033" s="234">
        <v>113.0</v>
      </c>
      <c r="G1033" s="234">
        <v>2.0</v>
      </c>
      <c r="H1033" s="234" t="s">
        <v>2291</v>
      </c>
      <c r="I1033" s="234">
        <v>1.0</v>
      </c>
      <c r="K1033" s="234">
        <v>11.0</v>
      </c>
      <c r="N1033" s="234" t="s">
        <v>535</v>
      </c>
      <c r="O1033" s="234">
        <v>0.0</v>
      </c>
      <c r="P1033" s="234" t="s">
        <v>1724</v>
      </c>
      <c r="R1033" s="234" t="s">
        <v>318</v>
      </c>
    </row>
    <row r="1034">
      <c r="A1034" s="234" t="s">
        <v>5074</v>
      </c>
      <c r="B1034" s="234" t="s">
        <v>539</v>
      </c>
      <c r="C1034" s="234" t="s">
        <v>540</v>
      </c>
      <c r="D1034" s="234" t="s">
        <v>2328</v>
      </c>
      <c r="E1034" s="234" t="s">
        <v>5075</v>
      </c>
      <c r="F1034" s="234">
        <v>113.0</v>
      </c>
      <c r="G1034" s="234">
        <v>11.0</v>
      </c>
      <c r="H1034" s="234" t="s">
        <v>2291</v>
      </c>
      <c r="I1034" s="234">
        <v>1.0</v>
      </c>
      <c r="K1034" s="234">
        <v>11.0</v>
      </c>
      <c r="N1034" s="234" t="s">
        <v>539</v>
      </c>
      <c r="O1034" s="234">
        <v>0.0</v>
      </c>
      <c r="P1034" s="234" t="s">
        <v>1724</v>
      </c>
      <c r="R1034" s="234" t="s">
        <v>318</v>
      </c>
    </row>
    <row r="1035">
      <c r="A1035" s="234" t="s">
        <v>5076</v>
      </c>
      <c r="B1035" s="234" t="s">
        <v>541</v>
      </c>
      <c r="C1035" s="234" t="s">
        <v>542</v>
      </c>
      <c r="D1035" s="234" t="s">
        <v>2328</v>
      </c>
      <c r="E1035" s="234" t="s">
        <v>5077</v>
      </c>
      <c r="F1035" s="234">
        <v>113.0</v>
      </c>
      <c r="G1035" s="234">
        <v>9.0</v>
      </c>
      <c r="H1035" s="234" t="s">
        <v>2291</v>
      </c>
      <c r="I1035" s="234">
        <v>1.0</v>
      </c>
      <c r="K1035" s="234">
        <v>11.0</v>
      </c>
      <c r="N1035" s="234" t="s">
        <v>541</v>
      </c>
      <c r="O1035" s="234">
        <v>0.0</v>
      </c>
      <c r="P1035" s="234" t="s">
        <v>1724</v>
      </c>
      <c r="R1035" s="234" t="s">
        <v>318</v>
      </c>
    </row>
    <row r="1036">
      <c r="A1036" s="234" t="s">
        <v>5078</v>
      </c>
      <c r="B1036" s="234" t="s">
        <v>543</v>
      </c>
      <c r="C1036" s="234" t="s">
        <v>544</v>
      </c>
      <c r="D1036" s="234" t="s">
        <v>2328</v>
      </c>
      <c r="E1036" s="234" t="s">
        <v>5079</v>
      </c>
      <c r="F1036" s="234">
        <v>113.0</v>
      </c>
      <c r="G1036" s="234">
        <v>19.0</v>
      </c>
      <c r="H1036" s="234" t="s">
        <v>2291</v>
      </c>
      <c r="I1036" s="234">
        <v>1.0</v>
      </c>
      <c r="K1036" s="234">
        <v>11.0</v>
      </c>
      <c r="N1036" s="234" t="s">
        <v>543</v>
      </c>
      <c r="O1036" s="234">
        <v>0.0</v>
      </c>
      <c r="P1036" s="234" t="s">
        <v>1724</v>
      </c>
      <c r="R1036" s="234" t="s">
        <v>318</v>
      </c>
    </row>
    <row r="1037">
      <c r="A1037" s="234" t="s">
        <v>5080</v>
      </c>
      <c r="B1037" s="234" t="s">
        <v>5081</v>
      </c>
      <c r="C1037" s="234" t="s">
        <v>5082</v>
      </c>
      <c r="D1037" s="234" t="s">
        <v>2387</v>
      </c>
      <c r="E1037" s="234" t="s">
        <v>5083</v>
      </c>
      <c r="F1037" s="234">
        <v>113.0</v>
      </c>
      <c r="G1037" s="234">
        <v>8.0</v>
      </c>
      <c r="H1037" s="234" t="s">
        <v>2389</v>
      </c>
      <c r="I1037" s="234">
        <v>1.0</v>
      </c>
      <c r="K1037" s="234">
        <v>11.0</v>
      </c>
      <c r="N1037" s="234" t="s">
        <v>5081</v>
      </c>
      <c r="O1037" s="234">
        <v>0.0</v>
      </c>
      <c r="P1037" s="234" t="s">
        <v>1724</v>
      </c>
      <c r="R1037" s="234" t="s">
        <v>318</v>
      </c>
    </row>
    <row r="1038">
      <c r="A1038" s="234" t="s">
        <v>5084</v>
      </c>
      <c r="B1038" s="234" t="s">
        <v>5085</v>
      </c>
      <c r="C1038" s="234" t="s">
        <v>5086</v>
      </c>
      <c r="D1038" s="234" t="s">
        <v>2387</v>
      </c>
      <c r="E1038" s="234" t="s">
        <v>5087</v>
      </c>
      <c r="F1038" s="234">
        <v>113.0</v>
      </c>
      <c r="G1038" s="234">
        <v>12.0</v>
      </c>
      <c r="H1038" s="234" t="s">
        <v>2389</v>
      </c>
      <c r="I1038" s="234">
        <v>1.0</v>
      </c>
      <c r="K1038" s="234">
        <v>11.0</v>
      </c>
      <c r="N1038" s="234" t="s">
        <v>5085</v>
      </c>
      <c r="O1038" s="234">
        <v>0.0</v>
      </c>
      <c r="P1038" s="234" t="s">
        <v>1724</v>
      </c>
      <c r="R1038" s="234" t="s">
        <v>318</v>
      </c>
    </row>
    <row r="1039">
      <c r="A1039" s="234" t="s">
        <v>5088</v>
      </c>
      <c r="B1039" s="234" t="s">
        <v>5089</v>
      </c>
      <c r="C1039" s="234" t="s">
        <v>5090</v>
      </c>
      <c r="D1039" s="234" t="s">
        <v>2387</v>
      </c>
      <c r="E1039" s="234" t="s">
        <v>5091</v>
      </c>
      <c r="F1039" s="234">
        <v>113.0</v>
      </c>
      <c r="G1039" s="234">
        <v>24.0</v>
      </c>
      <c r="H1039" s="234" t="s">
        <v>2389</v>
      </c>
      <c r="I1039" s="234">
        <v>1.0</v>
      </c>
      <c r="K1039" s="234">
        <v>11.0</v>
      </c>
      <c r="N1039" s="234" t="s">
        <v>5089</v>
      </c>
      <c r="O1039" s="234">
        <v>0.0</v>
      </c>
      <c r="P1039" s="234" t="s">
        <v>1724</v>
      </c>
      <c r="R1039" s="234" t="s">
        <v>318</v>
      </c>
    </row>
    <row r="1040">
      <c r="A1040" s="234" t="s">
        <v>5092</v>
      </c>
      <c r="B1040" s="234" t="s">
        <v>5093</v>
      </c>
      <c r="C1040" s="234" t="s">
        <v>5094</v>
      </c>
      <c r="D1040" s="234" t="s">
        <v>2387</v>
      </c>
      <c r="E1040" s="234" t="s">
        <v>5095</v>
      </c>
      <c r="F1040" s="234">
        <v>113.0</v>
      </c>
      <c r="G1040" s="234">
        <v>38.0</v>
      </c>
      <c r="H1040" s="234" t="s">
        <v>2389</v>
      </c>
      <c r="I1040" s="234">
        <v>1.0</v>
      </c>
      <c r="K1040" s="234">
        <v>11.0</v>
      </c>
      <c r="N1040" s="234" t="s">
        <v>5093</v>
      </c>
      <c r="O1040" s="234">
        <v>0.0</v>
      </c>
      <c r="P1040" s="234" t="s">
        <v>1724</v>
      </c>
      <c r="R1040" s="234" t="s">
        <v>318</v>
      </c>
    </row>
    <row r="1041">
      <c r="A1041" s="234" t="s">
        <v>5096</v>
      </c>
      <c r="B1041" s="234" t="s">
        <v>5097</v>
      </c>
      <c r="C1041" s="234" t="s">
        <v>5098</v>
      </c>
      <c r="D1041" s="234" t="s">
        <v>2387</v>
      </c>
      <c r="E1041" s="234" t="s">
        <v>5099</v>
      </c>
      <c r="F1041" s="234">
        <v>113.0</v>
      </c>
      <c r="G1041" s="234">
        <v>57.0</v>
      </c>
      <c r="H1041" s="234" t="s">
        <v>2389</v>
      </c>
      <c r="I1041" s="234">
        <v>1.0</v>
      </c>
      <c r="K1041" s="234">
        <v>11.0</v>
      </c>
      <c r="N1041" s="234" t="s">
        <v>5097</v>
      </c>
      <c r="O1041" s="234">
        <v>0.0</v>
      </c>
      <c r="P1041" s="234" t="s">
        <v>1724</v>
      </c>
      <c r="R1041" s="234" t="s">
        <v>318</v>
      </c>
    </row>
    <row r="1042">
      <c r="A1042" s="234" t="s">
        <v>5100</v>
      </c>
      <c r="B1042" s="234" t="s">
        <v>1119</v>
      </c>
      <c r="C1042" s="234" t="s">
        <v>1120</v>
      </c>
      <c r="D1042" s="234" t="s">
        <v>2387</v>
      </c>
      <c r="E1042" s="234" t="s">
        <v>5101</v>
      </c>
      <c r="F1042" s="234">
        <v>113.0</v>
      </c>
      <c r="G1042" s="234">
        <v>69.0</v>
      </c>
      <c r="H1042" s="234" t="s">
        <v>2389</v>
      </c>
      <c r="I1042" s="234">
        <v>1.0</v>
      </c>
      <c r="K1042" s="234">
        <v>11.0</v>
      </c>
      <c r="N1042" s="234" t="s">
        <v>1119</v>
      </c>
      <c r="O1042" s="234">
        <v>0.0</v>
      </c>
      <c r="P1042" s="234" t="s">
        <v>1724</v>
      </c>
      <c r="R1042" s="234" t="s">
        <v>318</v>
      </c>
    </row>
    <row r="1043">
      <c r="A1043" s="234" t="s">
        <v>5102</v>
      </c>
      <c r="B1043" s="234" t="s">
        <v>1403</v>
      </c>
      <c r="C1043" s="234" t="s">
        <v>1404</v>
      </c>
      <c r="D1043" s="234" t="s">
        <v>2387</v>
      </c>
      <c r="E1043" s="234" t="s">
        <v>5103</v>
      </c>
      <c r="F1043" s="234">
        <v>113.0</v>
      </c>
      <c r="G1043" s="234">
        <v>47.0</v>
      </c>
      <c r="H1043" s="234" t="s">
        <v>2389</v>
      </c>
      <c r="I1043" s="234">
        <v>1.0</v>
      </c>
      <c r="K1043" s="234">
        <v>11.0</v>
      </c>
      <c r="N1043" s="234" t="s">
        <v>1403</v>
      </c>
      <c r="O1043" s="234">
        <v>0.0</v>
      </c>
      <c r="P1043" s="234" t="s">
        <v>1724</v>
      </c>
      <c r="R1043" s="234" t="s">
        <v>318</v>
      </c>
    </row>
    <row r="1044">
      <c r="A1044" s="234" t="s">
        <v>5104</v>
      </c>
      <c r="B1044" s="234" t="s">
        <v>5105</v>
      </c>
      <c r="C1044" s="234" t="s">
        <v>5106</v>
      </c>
      <c r="D1044" s="234" t="s">
        <v>2387</v>
      </c>
      <c r="E1044" s="234" t="s">
        <v>5107</v>
      </c>
      <c r="F1044" s="234">
        <v>113.0</v>
      </c>
      <c r="G1044" s="234">
        <v>32.0</v>
      </c>
      <c r="H1044" s="234" t="s">
        <v>2389</v>
      </c>
      <c r="I1044" s="234">
        <v>1.0</v>
      </c>
      <c r="K1044" s="234">
        <v>11.0</v>
      </c>
      <c r="N1044" s="234" t="s">
        <v>5105</v>
      </c>
      <c r="O1044" s="234">
        <v>0.0</v>
      </c>
      <c r="P1044" s="234" t="s">
        <v>1724</v>
      </c>
      <c r="R1044" s="234" t="s">
        <v>318</v>
      </c>
    </row>
    <row r="1045">
      <c r="A1045" s="234" t="s">
        <v>5108</v>
      </c>
      <c r="B1045" s="234" t="s">
        <v>5109</v>
      </c>
      <c r="C1045" s="234" t="s">
        <v>5110</v>
      </c>
      <c r="D1045" s="234" t="s">
        <v>2387</v>
      </c>
      <c r="E1045" s="234" t="s">
        <v>5111</v>
      </c>
      <c r="F1045" s="234">
        <v>113.0</v>
      </c>
      <c r="G1045" s="234">
        <v>17.0</v>
      </c>
      <c r="H1045" s="234" t="s">
        <v>2389</v>
      </c>
      <c r="I1045" s="234">
        <v>1.0</v>
      </c>
      <c r="K1045" s="234">
        <v>11.0</v>
      </c>
      <c r="N1045" s="234" t="s">
        <v>5109</v>
      </c>
      <c r="O1045" s="234">
        <v>0.0</v>
      </c>
      <c r="P1045" s="234" t="s">
        <v>1724</v>
      </c>
      <c r="R1045" s="234" t="s">
        <v>318</v>
      </c>
    </row>
    <row r="1046">
      <c r="A1046" s="234" t="s">
        <v>5112</v>
      </c>
      <c r="B1046" s="234" t="s">
        <v>5113</v>
      </c>
      <c r="C1046" s="234" t="s">
        <v>5114</v>
      </c>
      <c r="D1046" s="234" t="s">
        <v>2387</v>
      </c>
      <c r="E1046" s="234" t="s">
        <v>5115</v>
      </c>
      <c r="F1046" s="234">
        <v>113.0</v>
      </c>
      <c r="G1046" s="234">
        <v>13.0</v>
      </c>
      <c r="H1046" s="234" t="s">
        <v>2389</v>
      </c>
      <c r="I1046" s="234">
        <v>1.0</v>
      </c>
      <c r="K1046" s="234">
        <v>11.0</v>
      </c>
      <c r="N1046" s="234" t="s">
        <v>5113</v>
      </c>
      <c r="O1046" s="234">
        <v>0.0</v>
      </c>
      <c r="P1046" s="234" t="s">
        <v>1724</v>
      </c>
      <c r="R1046" s="234" t="s">
        <v>318</v>
      </c>
    </row>
    <row r="1047">
      <c r="A1047" s="234" t="s">
        <v>5116</v>
      </c>
      <c r="B1047" s="234" t="s">
        <v>5117</v>
      </c>
      <c r="C1047" s="234" t="s">
        <v>5118</v>
      </c>
      <c r="D1047" s="234" t="s">
        <v>2387</v>
      </c>
      <c r="E1047" s="234" t="s">
        <v>5119</v>
      </c>
      <c r="F1047" s="234">
        <v>113.0</v>
      </c>
      <c r="G1047" s="234">
        <v>13.0</v>
      </c>
      <c r="H1047" s="234" t="s">
        <v>2389</v>
      </c>
      <c r="I1047" s="234">
        <v>1.0</v>
      </c>
      <c r="K1047" s="234">
        <v>11.0</v>
      </c>
      <c r="N1047" s="234" t="s">
        <v>5117</v>
      </c>
      <c r="O1047" s="234">
        <v>0.0</v>
      </c>
      <c r="P1047" s="234" t="s">
        <v>1724</v>
      </c>
      <c r="R1047" s="234" t="s">
        <v>318</v>
      </c>
    </row>
    <row r="1048">
      <c r="A1048" s="234" t="s">
        <v>5120</v>
      </c>
      <c r="B1048" s="234" t="s">
        <v>5121</v>
      </c>
      <c r="C1048" s="234" t="s">
        <v>5122</v>
      </c>
      <c r="D1048" s="234" t="s">
        <v>2449</v>
      </c>
      <c r="E1048" s="234" t="s">
        <v>5123</v>
      </c>
      <c r="F1048" s="234">
        <v>134.0</v>
      </c>
      <c r="G1048" s="234">
        <v>2.0</v>
      </c>
      <c r="H1048" s="234" t="s">
        <v>2291</v>
      </c>
      <c r="I1048" s="234">
        <v>1.0</v>
      </c>
      <c r="K1048" s="234">
        <v>11.0</v>
      </c>
      <c r="N1048" s="234" t="s">
        <v>5121</v>
      </c>
      <c r="O1048" s="234">
        <v>0.0</v>
      </c>
      <c r="P1048" s="234" t="s">
        <v>1724</v>
      </c>
      <c r="R1048" s="234" t="s">
        <v>318</v>
      </c>
    </row>
    <row r="1049">
      <c r="A1049" s="234" t="s">
        <v>5124</v>
      </c>
      <c r="B1049" s="234" t="s">
        <v>5125</v>
      </c>
      <c r="C1049" s="234" t="s">
        <v>5126</v>
      </c>
      <c r="D1049" s="234" t="s">
        <v>2449</v>
      </c>
      <c r="E1049" s="234" t="s">
        <v>5127</v>
      </c>
      <c r="F1049" s="234">
        <v>134.0</v>
      </c>
      <c r="G1049" s="234">
        <v>5.0</v>
      </c>
      <c r="H1049" s="234" t="s">
        <v>2291</v>
      </c>
      <c r="I1049" s="234">
        <v>1.0</v>
      </c>
      <c r="K1049" s="234">
        <v>11.0</v>
      </c>
      <c r="N1049" s="234" t="s">
        <v>5125</v>
      </c>
      <c r="O1049" s="234">
        <v>0.0</v>
      </c>
      <c r="P1049" s="234" t="s">
        <v>1724</v>
      </c>
      <c r="R1049" s="234" t="s">
        <v>318</v>
      </c>
    </row>
    <row r="1050">
      <c r="A1050" s="234" t="s">
        <v>5128</v>
      </c>
      <c r="B1050" s="234" t="s">
        <v>5129</v>
      </c>
      <c r="C1050" s="234" t="s">
        <v>5130</v>
      </c>
      <c r="D1050" s="234" t="s">
        <v>2449</v>
      </c>
      <c r="E1050" s="234" t="s">
        <v>5131</v>
      </c>
      <c r="F1050" s="234">
        <v>134.0</v>
      </c>
      <c r="G1050" s="234">
        <v>11.0</v>
      </c>
      <c r="H1050" s="234" t="s">
        <v>2291</v>
      </c>
      <c r="I1050" s="234">
        <v>1.0</v>
      </c>
      <c r="K1050" s="234">
        <v>11.0</v>
      </c>
      <c r="N1050" s="234" t="s">
        <v>5129</v>
      </c>
      <c r="O1050" s="234">
        <v>0.0</v>
      </c>
      <c r="P1050" s="234" t="s">
        <v>1724</v>
      </c>
      <c r="R1050" s="234" t="s">
        <v>318</v>
      </c>
    </row>
    <row r="1051">
      <c r="A1051" s="234" t="s">
        <v>5132</v>
      </c>
      <c r="B1051" s="234" t="s">
        <v>5133</v>
      </c>
      <c r="C1051" s="234" t="s">
        <v>5134</v>
      </c>
      <c r="D1051" s="234" t="s">
        <v>2449</v>
      </c>
      <c r="E1051" s="234" t="s">
        <v>5135</v>
      </c>
      <c r="F1051" s="234">
        <v>134.0</v>
      </c>
      <c r="G1051" s="234">
        <v>19.0</v>
      </c>
      <c r="H1051" s="234" t="s">
        <v>2291</v>
      </c>
      <c r="I1051" s="234">
        <v>1.0</v>
      </c>
      <c r="K1051" s="234">
        <v>11.0</v>
      </c>
      <c r="N1051" s="234" t="s">
        <v>5133</v>
      </c>
      <c r="O1051" s="234">
        <v>0.0</v>
      </c>
      <c r="P1051" s="234" t="s">
        <v>1724</v>
      </c>
      <c r="R1051" s="234" t="s">
        <v>318</v>
      </c>
    </row>
    <row r="1052">
      <c r="A1052" s="234" t="s">
        <v>5136</v>
      </c>
      <c r="B1052" s="234" t="s">
        <v>899</v>
      </c>
      <c r="C1052" s="234" t="s">
        <v>900</v>
      </c>
      <c r="D1052" s="234" t="s">
        <v>2449</v>
      </c>
      <c r="E1052" s="234" t="s">
        <v>5137</v>
      </c>
      <c r="F1052" s="234">
        <v>134.0</v>
      </c>
      <c r="G1052" s="234">
        <v>30.0</v>
      </c>
      <c r="H1052" s="234" t="s">
        <v>2291</v>
      </c>
      <c r="I1052" s="234">
        <v>1.0</v>
      </c>
      <c r="K1052" s="234">
        <v>11.0</v>
      </c>
      <c r="N1052" s="234" t="s">
        <v>899</v>
      </c>
      <c r="O1052" s="234">
        <v>0.0</v>
      </c>
      <c r="P1052" s="234" t="s">
        <v>1724</v>
      </c>
      <c r="R1052" s="234" t="s">
        <v>318</v>
      </c>
    </row>
    <row r="1053">
      <c r="A1053" s="234" t="s">
        <v>5138</v>
      </c>
      <c r="B1053" s="234" t="s">
        <v>5139</v>
      </c>
      <c r="C1053" s="234" t="s">
        <v>5140</v>
      </c>
      <c r="D1053" s="234" t="s">
        <v>2449</v>
      </c>
      <c r="E1053" s="234" t="s">
        <v>5141</v>
      </c>
      <c r="F1053" s="234">
        <v>134.0</v>
      </c>
      <c r="G1053" s="234">
        <v>32.0</v>
      </c>
      <c r="H1053" s="234" t="s">
        <v>2291</v>
      </c>
      <c r="I1053" s="234">
        <v>1.0</v>
      </c>
      <c r="K1053" s="234">
        <v>11.0</v>
      </c>
      <c r="N1053" s="234" t="s">
        <v>5139</v>
      </c>
      <c r="O1053" s="234">
        <v>0.0</v>
      </c>
      <c r="P1053" s="234" t="s">
        <v>1724</v>
      </c>
      <c r="R1053" s="234" t="s">
        <v>318</v>
      </c>
    </row>
    <row r="1054">
      <c r="A1054" s="234" t="s">
        <v>5142</v>
      </c>
      <c r="B1054" s="234" t="s">
        <v>901</v>
      </c>
      <c r="C1054" s="234" t="s">
        <v>902</v>
      </c>
      <c r="D1054" s="234" t="s">
        <v>2449</v>
      </c>
      <c r="E1054" s="234" t="s">
        <v>5143</v>
      </c>
      <c r="F1054" s="234">
        <v>134.0</v>
      </c>
      <c r="G1054" s="234">
        <v>12.0</v>
      </c>
      <c r="H1054" s="234" t="s">
        <v>2291</v>
      </c>
      <c r="I1054" s="234">
        <v>1.0</v>
      </c>
      <c r="K1054" s="234">
        <v>11.0</v>
      </c>
      <c r="N1054" s="234" t="s">
        <v>901</v>
      </c>
      <c r="O1054" s="234">
        <v>0.0</v>
      </c>
      <c r="P1054" s="234" t="s">
        <v>1724</v>
      </c>
      <c r="R1054" s="234" t="s">
        <v>318</v>
      </c>
    </row>
    <row r="1055">
      <c r="A1055" s="234" t="s">
        <v>5144</v>
      </c>
      <c r="B1055" s="234" t="s">
        <v>5145</v>
      </c>
      <c r="C1055" s="234" t="s">
        <v>5146</v>
      </c>
      <c r="D1055" s="234" t="s">
        <v>2449</v>
      </c>
      <c r="E1055" s="234" t="s">
        <v>5147</v>
      </c>
      <c r="F1055" s="234">
        <v>134.0</v>
      </c>
      <c r="G1055" s="234">
        <v>8.0</v>
      </c>
      <c r="H1055" s="234" t="s">
        <v>2291</v>
      </c>
      <c r="I1055" s="234">
        <v>1.0</v>
      </c>
      <c r="K1055" s="234">
        <v>11.0</v>
      </c>
      <c r="N1055" s="234" t="s">
        <v>5145</v>
      </c>
      <c r="O1055" s="234">
        <v>0.0</v>
      </c>
      <c r="P1055" s="234" t="s">
        <v>1724</v>
      </c>
      <c r="R1055" s="234" t="s">
        <v>318</v>
      </c>
    </row>
    <row r="1056">
      <c r="A1056" s="234" t="s">
        <v>5148</v>
      </c>
      <c r="B1056" s="234" t="s">
        <v>5149</v>
      </c>
      <c r="C1056" s="234" t="s">
        <v>5150</v>
      </c>
      <c r="D1056" s="234" t="s">
        <v>2449</v>
      </c>
      <c r="E1056" s="234" t="s">
        <v>5151</v>
      </c>
      <c r="F1056" s="234">
        <v>134.0</v>
      </c>
      <c r="G1056" s="234">
        <v>4.0</v>
      </c>
      <c r="H1056" s="234" t="s">
        <v>2291</v>
      </c>
      <c r="I1056" s="234">
        <v>1.0</v>
      </c>
      <c r="K1056" s="234">
        <v>11.0</v>
      </c>
      <c r="N1056" s="234" t="s">
        <v>5149</v>
      </c>
      <c r="O1056" s="234">
        <v>0.0</v>
      </c>
      <c r="P1056" s="234" t="s">
        <v>1724</v>
      </c>
      <c r="R1056" s="234" t="s">
        <v>318</v>
      </c>
    </row>
    <row r="1057">
      <c r="A1057" s="234" t="s">
        <v>5152</v>
      </c>
      <c r="B1057" s="234" t="s">
        <v>1128</v>
      </c>
      <c r="C1057" s="234" t="s">
        <v>1129</v>
      </c>
      <c r="D1057" s="234" t="s">
        <v>2449</v>
      </c>
      <c r="E1057" s="234" t="s">
        <v>5153</v>
      </c>
      <c r="F1057" s="234">
        <v>134.0</v>
      </c>
      <c r="G1057" s="234">
        <v>1.0</v>
      </c>
      <c r="H1057" s="234" t="s">
        <v>2291</v>
      </c>
      <c r="I1057" s="234">
        <v>1.0</v>
      </c>
      <c r="K1057" s="234">
        <v>11.0</v>
      </c>
      <c r="N1057" s="234" t="s">
        <v>1128</v>
      </c>
      <c r="O1057" s="234">
        <v>0.0</v>
      </c>
      <c r="P1057" s="234" t="s">
        <v>1724</v>
      </c>
      <c r="R1057" s="234" t="s">
        <v>318</v>
      </c>
    </row>
    <row r="1058">
      <c r="A1058" s="234" t="s">
        <v>5154</v>
      </c>
      <c r="B1058" s="234" t="s">
        <v>5155</v>
      </c>
      <c r="C1058" s="234" t="s">
        <v>5156</v>
      </c>
      <c r="D1058" s="234" t="s">
        <v>2449</v>
      </c>
      <c r="E1058" s="234" t="s">
        <v>5157</v>
      </c>
      <c r="F1058" s="234">
        <v>134.0</v>
      </c>
      <c r="G1058" s="234">
        <v>1.0</v>
      </c>
      <c r="H1058" s="234" t="s">
        <v>2291</v>
      </c>
      <c r="I1058" s="234">
        <v>1.0</v>
      </c>
      <c r="K1058" s="234">
        <v>11.0</v>
      </c>
      <c r="N1058" s="234" t="s">
        <v>5155</v>
      </c>
      <c r="O1058" s="234">
        <v>0.0</v>
      </c>
      <c r="P1058" s="234" t="s">
        <v>1724</v>
      </c>
      <c r="R1058" s="234" t="s">
        <v>318</v>
      </c>
    </row>
    <row r="1059">
      <c r="A1059" s="234" t="s">
        <v>5158</v>
      </c>
      <c r="B1059" s="234" t="s">
        <v>499</v>
      </c>
      <c r="C1059" s="234" t="s">
        <v>500</v>
      </c>
      <c r="D1059" s="234" t="s">
        <v>2328</v>
      </c>
      <c r="E1059" s="234" t="s">
        <v>5159</v>
      </c>
      <c r="F1059" s="234">
        <v>113.0</v>
      </c>
      <c r="G1059" s="234">
        <v>4.0</v>
      </c>
      <c r="H1059" s="234" t="s">
        <v>2291</v>
      </c>
      <c r="I1059" s="234">
        <v>1.0</v>
      </c>
      <c r="K1059" s="234">
        <v>11.0</v>
      </c>
      <c r="N1059" s="234" t="s">
        <v>499</v>
      </c>
      <c r="O1059" s="234">
        <v>0.0</v>
      </c>
      <c r="P1059" s="234" t="s">
        <v>1724</v>
      </c>
      <c r="R1059" s="234" t="s">
        <v>318</v>
      </c>
    </row>
    <row r="1060">
      <c r="A1060" s="234" t="s">
        <v>5160</v>
      </c>
      <c r="B1060" s="234" t="s">
        <v>941</v>
      </c>
      <c r="C1060" s="234" t="s">
        <v>942</v>
      </c>
      <c r="D1060" s="234" t="s">
        <v>2328</v>
      </c>
      <c r="E1060" s="234" t="s">
        <v>5161</v>
      </c>
      <c r="F1060" s="234">
        <v>113.0</v>
      </c>
      <c r="G1060" s="234">
        <v>13.0</v>
      </c>
      <c r="H1060" s="234" t="s">
        <v>2291</v>
      </c>
      <c r="I1060" s="234">
        <v>1.0</v>
      </c>
      <c r="K1060" s="234">
        <v>11.0</v>
      </c>
      <c r="N1060" s="234" t="s">
        <v>941</v>
      </c>
      <c r="O1060" s="234">
        <v>0.0</v>
      </c>
      <c r="P1060" s="234" t="s">
        <v>1724</v>
      </c>
      <c r="R1060" s="234" t="s">
        <v>318</v>
      </c>
    </row>
    <row r="1061">
      <c r="A1061" s="234" t="s">
        <v>5162</v>
      </c>
      <c r="B1061" s="234" t="s">
        <v>5163</v>
      </c>
      <c r="C1061" s="234" t="s">
        <v>5164</v>
      </c>
      <c r="D1061" s="234" t="s">
        <v>2328</v>
      </c>
      <c r="E1061" s="234" t="s">
        <v>5165</v>
      </c>
      <c r="F1061" s="234">
        <v>113.0</v>
      </c>
      <c r="G1061" s="234">
        <v>13.0</v>
      </c>
      <c r="H1061" s="234" t="s">
        <v>2291</v>
      </c>
      <c r="I1061" s="234">
        <v>1.0</v>
      </c>
      <c r="K1061" s="234">
        <v>11.0</v>
      </c>
      <c r="N1061" s="234" t="s">
        <v>5163</v>
      </c>
      <c r="O1061" s="234">
        <v>0.0</v>
      </c>
      <c r="P1061" s="234" t="s">
        <v>1724</v>
      </c>
      <c r="R1061" s="234" t="s">
        <v>318</v>
      </c>
    </row>
    <row r="1062">
      <c r="A1062" s="234" t="s">
        <v>5166</v>
      </c>
      <c r="B1062" s="234" t="s">
        <v>943</v>
      </c>
      <c r="C1062" s="234" t="s">
        <v>944</v>
      </c>
      <c r="D1062" s="234" t="s">
        <v>2328</v>
      </c>
      <c r="E1062" s="234" t="s">
        <v>5167</v>
      </c>
      <c r="F1062" s="234">
        <v>113.0</v>
      </c>
      <c r="G1062" s="234">
        <v>33.0</v>
      </c>
      <c r="H1062" s="234" t="s">
        <v>2291</v>
      </c>
      <c r="I1062" s="234">
        <v>1.0</v>
      </c>
      <c r="K1062" s="234">
        <v>11.0</v>
      </c>
      <c r="N1062" s="234" t="s">
        <v>943</v>
      </c>
      <c r="O1062" s="234">
        <v>0.0</v>
      </c>
      <c r="P1062" s="234" t="s">
        <v>1724</v>
      </c>
      <c r="R1062" s="234" t="s">
        <v>318</v>
      </c>
    </row>
    <row r="1063">
      <c r="A1063" s="234" t="s">
        <v>5168</v>
      </c>
      <c r="B1063" s="234" t="s">
        <v>945</v>
      </c>
      <c r="C1063" s="234" t="s">
        <v>946</v>
      </c>
      <c r="D1063" s="234" t="s">
        <v>2328</v>
      </c>
      <c r="E1063" s="234" t="s">
        <v>5169</v>
      </c>
      <c r="F1063" s="234">
        <v>113.0</v>
      </c>
      <c r="G1063" s="234">
        <v>51.0</v>
      </c>
      <c r="H1063" s="234" t="s">
        <v>2291</v>
      </c>
      <c r="I1063" s="234">
        <v>1.0</v>
      </c>
      <c r="K1063" s="234">
        <v>11.0</v>
      </c>
      <c r="N1063" s="234" t="s">
        <v>945</v>
      </c>
      <c r="O1063" s="234">
        <v>0.0</v>
      </c>
      <c r="P1063" s="234" t="s">
        <v>1724</v>
      </c>
      <c r="R1063" s="234" t="s">
        <v>318</v>
      </c>
    </row>
    <row r="1064">
      <c r="A1064" s="234" t="s">
        <v>5170</v>
      </c>
      <c r="B1064" s="234" t="s">
        <v>501</v>
      </c>
      <c r="C1064" s="234" t="s">
        <v>502</v>
      </c>
      <c r="D1064" s="234" t="s">
        <v>2328</v>
      </c>
      <c r="E1064" s="234" t="s">
        <v>5171</v>
      </c>
      <c r="F1064" s="234">
        <v>113.0</v>
      </c>
      <c r="G1064" s="234">
        <v>50.0</v>
      </c>
      <c r="H1064" s="234" t="s">
        <v>2291</v>
      </c>
      <c r="I1064" s="234">
        <v>1.0</v>
      </c>
      <c r="K1064" s="234">
        <v>11.0</v>
      </c>
      <c r="N1064" s="234" t="s">
        <v>501</v>
      </c>
      <c r="O1064" s="234">
        <v>0.0</v>
      </c>
      <c r="P1064" s="234" t="s">
        <v>1724</v>
      </c>
      <c r="R1064" s="234" t="s">
        <v>318</v>
      </c>
    </row>
    <row r="1065">
      <c r="A1065" s="234" t="s">
        <v>5172</v>
      </c>
      <c r="B1065" s="234" t="s">
        <v>503</v>
      </c>
      <c r="C1065" s="234" t="s">
        <v>504</v>
      </c>
      <c r="D1065" s="234" t="s">
        <v>2328</v>
      </c>
      <c r="E1065" s="234" t="s">
        <v>5173</v>
      </c>
      <c r="F1065" s="234">
        <v>113.0</v>
      </c>
      <c r="G1065" s="234">
        <v>25.0</v>
      </c>
      <c r="H1065" s="234" t="s">
        <v>2291</v>
      </c>
      <c r="I1065" s="234">
        <v>1.0</v>
      </c>
      <c r="K1065" s="234">
        <v>11.0</v>
      </c>
      <c r="N1065" s="234" t="s">
        <v>503</v>
      </c>
      <c r="O1065" s="234">
        <v>0.0</v>
      </c>
      <c r="P1065" s="234" t="s">
        <v>1724</v>
      </c>
      <c r="R1065" s="234" t="s">
        <v>318</v>
      </c>
    </row>
    <row r="1066">
      <c r="A1066" s="234" t="s">
        <v>5174</v>
      </c>
      <c r="B1066" s="234" t="s">
        <v>505</v>
      </c>
      <c r="C1066" s="234" t="s">
        <v>506</v>
      </c>
      <c r="D1066" s="234" t="s">
        <v>2328</v>
      </c>
      <c r="E1066" s="234" t="s">
        <v>5175</v>
      </c>
      <c r="F1066" s="234">
        <v>113.0</v>
      </c>
      <c r="G1066" s="234">
        <v>8.0</v>
      </c>
      <c r="H1066" s="234" t="s">
        <v>2291</v>
      </c>
      <c r="I1066" s="234">
        <v>1.0</v>
      </c>
      <c r="K1066" s="234">
        <v>11.0</v>
      </c>
      <c r="N1066" s="234" t="s">
        <v>505</v>
      </c>
      <c r="O1066" s="234">
        <v>0.0</v>
      </c>
      <c r="P1066" s="234" t="s">
        <v>1724</v>
      </c>
      <c r="R1066" s="234" t="s">
        <v>318</v>
      </c>
    </row>
    <row r="1067">
      <c r="A1067" s="234" t="s">
        <v>5176</v>
      </c>
      <c r="B1067" s="234" t="s">
        <v>495</v>
      </c>
      <c r="C1067" s="234" t="s">
        <v>496</v>
      </c>
      <c r="D1067" s="234" t="s">
        <v>2328</v>
      </c>
      <c r="E1067" s="234" t="s">
        <v>5177</v>
      </c>
      <c r="F1067" s="234">
        <v>113.0</v>
      </c>
      <c r="G1067" s="234">
        <v>4.0</v>
      </c>
      <c r="H1067" s="234" t="s">
        <v>2291</v>
      </c>
      <c r="I1067" s="234">
        <v>1.0</v>
      </c>
      <c r="K1067" s="234">
        <v>11.0</v>
      </c>
      <c r="N1067" s="234" t="s">
        <v>495</v>
      </c>
      <c r="O1067" s="234">
        <v>0.0</v>
      </c>
      <c r="P1067" s="234" t="s">
        <v>1724</v>
      </c>
      <c r="R1067" s="234" t="s">
        <v>318</v>
      </c>
    </row>
    <row r="1068">
      <c r="A1068" s="234" t="s">
        <v>5178</v>
      </c>
      <c r="B1068" s="234" t="s">
        <v>5179</v>
      </c>
      <c r="C1068" s="234" t="s">
        <v>5180</v>
      </c>
      <c r="D1068" s="234" t="s">
        <v>2387</v>
      </c>
      <c r="E1068" s="234" t="s">
        <v>5181</v>
      </c>
      <c r="F1068" s="234">
        <v>113.0</v>
      </c>
      <c r="G1068" s="234">
        <v>11.0</v>
      </c>
      <c r="H1068" s="234" t="s">
        <v>2389</v>
      </c>
      <c r="I1068" s="234">
        <v>1.0</v>
      </c>
      <c r="K1068" s="234">
        <v>11.0</v>
      </c>
      <c r="N1068" s="234" t="s">
        <v>5179</v>
      </c>
      <c r="O1068" s="234">
        <v>0.0</v>
      </c>
      <c r="P1068" s="234" t="s">
        <v>1724</v>
      </c>
      <c r="R1068" s="234" t="s">
        <v>318</v>
      </c>
    </row>
    <row r="1069">
      <c r="A1069" s="234" t="s">
        <v>5182</v>
      </c>
      <c r="B1069" s="234" t="s">
        <v>5183</v>
      </c>
      <c r="C1069" s="234" t="s">
        <v>5184</v>
      </c>
      <c r="D1069" s="234" t="s">
        <v>2387</v>
      </c>
      <c r="E1069" s="234" t="s">
        <v>5185</v>
      </c>
      <c r="F1069" s="234">
        <v>113.0</v>
      </c>
      <c r="G1069" s="234">
        <v>16.0</v>
      </c>
      <c r="H1069" s="234" t="s">
        <v>2389</v>
      </c>
      <c r="I1069" s="234">
        <v>1.0</v>
      </c>
      <c r="K1069" s="234">
        <v>11.0</v>
      </c>
      <c r="N1069" s="234" t="s">
        <v>5183</v>
      </c>
      <c r="O1069" s="234">
        <v>0.0</v>
      </c>
      <c r="P1069" s="234" t="s">
        <v>1724</v>
      </c>
      <c r="R1069" s="234" t="s">
        <v>318</v>
      </c>
    </row>
    <row r="1070">
      <c r="A1070" s="234" t="s">
        <v>5186</v>
      </c>
      <c r="B1070" s="234" t="s">
        <v>5187</v>
      </c>
      <c r="C1070" s="234" t="s">
        <v>5188</v>
      </c>
      <c r="D1070" s="234" t="s">
        <v>2387</v>
      </c>
      <c r="E1070" s="234" t="s">
        <v>5189</v>
      </c>
      <c r="F1070" s="234">
        <v>113.0</v>
      </c>
      <c r="G1070" s="234">
        <v>20.0</v>
      </c>
      <c r="H1070" s="234" t="s">
        <v>2389</v>
      </c>
      <c r="I1070" s="234">
        <v>1.0</v>
      </c>
      <c r="K1070" s="234">
        <v>11.0</v>
      </c>
      <c r="N1070" s="234" t="s">
        <v>5187</v>
      </c>
      <c r="O1070" s="234">
        <v>0.0</v>
      </c>
      <c r="P1070" s="234" t="s">
        <v>1724</v>
      </c>
      <c r="R1070" s="234" t="s">
        <v>318</v>
      </c>
    </row>
    <row r="1071">
      <c r="A1071" s="234" t="s">
        <v>5190</v>
      </c>
      <c r="B1071" s="234" t="s">
        <v>5191</v>
      </c>
      <c r="C1071" s="234" t="s">
        <v>5192</v>
      </c>
      <c r="D1071" s="234" t="s">
        <v>2387</v>
      </c>
      <c r="E1071" s="234" t="s">
        <v>5193</v>
      </c>
      <c r="F1071" s="234">
        <v>113.0</v>
      </c>
      <c r="G1071" s="234">
        <v>41.0</v>
      </c>
      <c r="H1071" s="234" t="s">
        <v>2389</v>
      </c>
      <c r="I1071" s="234">
        <v>1.0</v>
      </c>
      <c r="K1071" s="234">
        <v>11.0</v>
      </c>
      <c r="N1071" s="234" t="s">
        <v>5191</v>
      </c>
      <c r="O1071" s="234">
        <v>0.0</v>
      </c>
      <c r="P1071" s="234" t="s">
        <v>1724</v>
      </c>
      <c r="R1071" s="234" t="s">
        <v>318</v>
      </c>
    </row>
    <row r="1072">
      <c r="A1072" s="234" t="s">
        <v>5194</v>
      </c>
      <c r="B1072" s="234" t="s">
        <v>5195</v>
      </c>
      <c r="C1072" s="234" t="s">
        <v>5196</v>
      </c>
      <c r="D1072" s="234" t="s">
        <v>2387</v>
      </c>
      <c r="E1072" s="234" t="s">
        <v>5197</v>
      </c>
      <c r="F1072" s="234">
        <v>113.0</v>
      </c>
      <c r="G1072" s="234">
        <v>58.0</v>
      </c>
      <c r="H1072" s="234" t="s">
        <v>2389</v>
      </c>
      <c r="I1072" s="234">
        <v>1.0</v>
      </c>
      <c r="K1072" s="234">
        <v>11.0</v>
      </c>
      <c r="N1072" s="234" t="s">
        <v>5195</v>
      </c>
      <c r="O1072" s="234">
        <v>0.0</v>
      </c>
      <c r="P1072" s="234" t="s">
        <v>1724</v>
      </c>
      <c r="R1072" s="234" t="s">
        <v>318</v>
      </c>
    </row>
    <row r="1073">
      <c r="A1073" s="234" t="s">
        <v>5198</v>
      </c>
      <c r="B1073" s="234" t="s">
        <v>878</v>
      </c>
      <c r="C1073" s="234" t="s">
        <v>879</v>
      </c>
      <c r="D1073" s="234" t="s">
        <v>2387</v>
      </c>
      <c r="E1073" s="234" t="s">
        <v>5199</v>
      </c>
      <c r="F1073" s="234">
        <v>113.0</v>
      </c>
      <c r="G1073" s="234">
        <v>71.0</v>
      </c>
      <c r="H1073" s="234" t="s">
        <v>2389</v>
      </c>
      <c r="I1073" s="234">
        <v>1.0</v>
      </c>
      <c r="K1073" s="234">
        <v>11.0</v>
      </c>
      <c r="N1073" s="234" t="s">
        <v>878</v>
      </c>
      <c r="O1073" s="234">
        <v>0.0</v>
      </c>
      <c r="P1073" s="234" t="s">
        <v>1724</v>
      </c>
      <c r="R1073" s="234" t="s">
        <v>318</v>
      </c>
    </row>
    <row r="1074">
      <c r="A1074" s="234" t="s">
        <v>5200</v>
      </c>
      <c r="B1074" s="234" t="s">
        <v>5201</v>
      </c>
      <c r="C1074" s="234" t="s">
        <v>5202</v>
      </c>
      <c r="D1074" s="234" t="s">
        <v>2387</v>
      </c>
      <c r="E1074" s="234" t="s">
        <v>5203</v>
      </c>
      <c r="F1074" s="234">
        <v>113.0</v>
      </c>
      <c r="G1074" s="234">
        <v>42.0</v>
      </c>
      <c r="H1074" s="234" t="s">
        <v>2389</v>
      </c>
      <c r="I1074" s="234">
        <v>1.0</v>
      </c>
      <c r="K1074" s="234">
        <v>11.0</v>
      </c>
      <c r="N1074" s="234" t="s">
        <v>5201</v>
      </c>
      <c r="O1074" s="234">
        <v>0.0</v>
      </c>
      <c r="P1074" s="234" t="s">
        <v>1724</v>
      </c>
      <c r="R1074" s="234" t="s">
        <v>318</v>
      </c>
    </row>
    <row r="1075">
      <c r="A1075" s="234" t="s">
        <v>5204</v>
      </c>
      <c r="B1075" s="234" t="s">
        <v>5205</v>
      </c>
      <c r="C1075" s="234" t="s">
        <v>5206</v>
      </c>
      <c r="D1075" s="234" t="s">
        <v>2387</v>
      </c>
      <c r="E1075" s="234" t="s">
        <v>5207</v>
      </c>
      <c r="F1075" s="234">
        <v>113.0</v>
      </c>
      <c r="G1075" s="234">
        <v>28.0</v>
      </c>
      <c r="H1075" s="234" t="s">
        <v>2389</v>
      </c>
      <c r="I1075" s="234">
        <v>1.0</v>
      </c>
      <c r="K1075" s="234">
        <v>11.0</v>
      </c>
      <c r="N1075" s="234" t="s">
        <v>5205</v>
      </c>
      <c r="O1075" s="234">
        <v>0.0</v>
      </c>
      <c r="P1075" s="234" t="s">
        <v>1724</v>
      </c>
      <c r="R1075" s="234" t="s">
        <v>318</v>
      </c>
    </row>
    <row r="1076">
      <c r="A1076" s="234" t="s">
        <v>5208</v>
      </c>
      <c r="B1076" s="234" t="s">
        <v>1401</v>
      </c>
      <c r="C1076" s="234" t="s">
        <v>1402</v>
      </c>
      <c r="D1076" s="234" t="s">
        <v>2387</v>
      </c>
      <c r="E1076" s="234" t="s">
        <v>5209</v>
      </c>
      <c r="F1076" s="234">
        <v>113.0</v>
      </c>
      <c r="G1076" s="234">
        <v>7.0</v>
      </c>
      <c r="H1076" s="234" t="s">
        <v>2389</v>
      </c>
      <c r="I1076" s="234">
        <v>1.0</v>
      </c>
      <c r="K1076" s="234">
        <v>11.0</v>
      </c>
      <c r="N1076" s="234" t="s">
        <v>1401</v>
      </c>
      <c r="O1076" s="234">
        <v>0.0</v>
      </c>
      <c r="P1076" s="234" t="s">
        <v>1724</v>
      </c>
      <c r="R1076" s="234" t="s">
        <v>318</v>
      </c>
    </row>
    <row r="1077">
      <c r="A1077" s="234" t="s">
        <v>5210</v>
      </c>
      <c r="B1077" s="234" t="s">
        <v>5211</v>
      </c>
      <c r="C1077" s="234" t="s">
        <v>5212</v>
      </c>
      <c r="D1077" s="234" t="s">
        <v>2387</v>
      </c>
      <c r="E1077" s="234" t="s">
        <v>5213</v>
      </c>
      <c r="F1077" s="234">
        <v>113.0</v>
      </c>
      <c r="G1077" s="234">
        <v>9.0</v>
      </c>
      <c r="H1077" s="234" t="s">
        <v>2389</v>
      </c>
      <c r="I1077" s="234">
        <v>1.0</v>
      </c>
      <c r="K1077" s="234">
        <v>11.0</v>
      </c>
      <c r="N1077" s="234" t="s">
        <v>5211</v>
      </c>
      <c r="O1077" s="234">
        <v>0.0</v>
      </c>
      <c r="P1077" s="234" t="s">
        <v>1724</v>
      </c>
      <c r="R1077" s="234" t="s">
        <v>318</v>
      </c>
    </row>
    <row r="1078">
      <c r="A1078" s="234" t="s">
        <v>5214</v>
      </c>
      <c r="B1078" s="234" t="s">
        <v>5215</v>
      </c>
      <c r="C1078" s="234" t="s">
        <v>5216</v>
      </c>
      <c r="D1078" s="234" t="s">
        <v>2387</v>
      </c>
      <c r="E1078" s="234" t="s">
        <v>5217</v>
      </c>
      <c r="F1078" s="234">
        <v>113.0</v>
      </c>
      <c r="G1078" s="234">
        <v>8.0</v>
      </c>
      <c r="H1078" s="234" t="s">
        <v>2389</v>
      </c>
      <c r="I1078" s="234">
        <v>1.0</v>
      </c>
      <c r="K1078" s="234">
        <v>11.0</v>
      </c>
      <c r="N1078" s="234" t="s">
        <v>5215</v>
      </c>
      <c r="O1078" s="234">
        <v>0.0</v>
      </c>
      <c r="P1078" s="234" t="s">
        <v>1724</v>
      </c>
      <c r="R1078" s="234" t="s">
        <v>318</v>
      </c>
    </row>
    <row r="1079">
      <c r="A1079" s="234" t="s">
        <v>5218</v>
      </c>
      <c r="B1079" s="234" t="s">
        <v>5219</v>
      </c>
      <c r="C1079" s="234" t="s">
        <v>5220</v>
      </c>
      <c r="D1079" s="234" t="s">
        <v>2387</v>
      </c>
      <c r="E1079" s="234" t="s">
        <v>5221</v>
      </c>
      <c r="F1079" s="234">
        <v>113.0</v>
      </c>
      <c r="G1079" s="234">
        <v>3.0</v>
      </c>
      <c r="H1079" s="234" t="s">
        <v>2389</v>
      </c>
      <c r="I1079" s="234">
        <v>1.0</v>
      </c>
      <c r="K1079" s="234">
        <v>11.0</v>
      </c>
      <c r="N1079" s="234" t="s">
        <v>5219</v>
      </c>
      <c r="O1079" s="234">
        <v>0.0</v>
      </c>
      <c r="P1079" s="234" t="s">
        <v>1724</v>
      </c>
      <c r="R1079" s="234" t="s">
        <v>318</v>
      </c>
    </row>
    <row r="1080">
      <c r="A1080" s="234" t="s">
        <v>5222</v>
      </c>
      <c r="B1080" s="234" t="s">
        <v>5223</v>
      </c>
      <c r="C1080" s="234" t="s">
        <v>5224</v>
      </c>
      <c r="D1080" s="234" t="s">
        <v>2387</v>
      </c>
      <c r="E1080" s="234" t="s">
        <v>5225</v>
      </c>
      <c r="F1080" s="234">
        <v>113.0</v>
      </c>
      <c r="G1080" s="234">
        <v>1.0</v>
      </c>
      <c r="H1080" s="234" t="s">
        <v>2389</v>
      </c>
      <c r="I1080" s="234">
        <v>1.0</v>
      </c>
      <c r="K1080" s="234">
        <v>11.0</v>
      </c>
      <c r="N1080" s="234" t="s">
        <v>5223</v>
      </c>
      <c r="O1080" s="234">
        <v>0.0</v>
      </c>
      <c r="P1080" s="234" t="s">
        <v>1724</v>
      </c>
      <c r="R1080" s="234" t="s">
        <v>318</v>
      </c>
    </row>
    <row r="1081">
      <c r="A1081" s="234" t="s">
        <v>5226</v>
      </c>
      <c r="B1081" s="234" t="s">
        <v>5227</v>
      </c>
      <c r="C1081" s="234" t="s">
        <v>5228</v>
      </c>
      <c r="D1081" s="234" t="s">
        <v>2387</v>
      </c>
      <c r="E1081" s="234" t="s">
        <v>5229</v>
      </c>
      <c r="F1081" s="234">
        <v>113.0</v>
      </c>
      <c r="G1081" s="234">
        <v>2.0</v>
      </c>
      <c r="H1081" s="234" t="s">
        <v>2389</v>
      </c>
      <c r="I1081" s="234">
        <v>1.0</v>
      </c>
      <c r="K1081" s="234">
        <v>11.0</v>
      </c>
      <c r="N1081" s="234" t="s">
        <v>5227</v>
      </c>
      <c r="O1081" s="234">
        <v>0.0</v>
      </c>
      <c r="P1081" s="234" t="s">
        <v>1724</v>
      </c>
      <c r="R1081" s="234" t="s">
        <v>318</v>
      </c>
    </row>
    <row r="1082">
      <c r="A1082" s="234" t="s">
        <v>5230</v>
      </c>
      <c r="B1082" s="234" t="s">
        <v>5231</v>
      </c>
      <c r="C1082" s="234" t="s">
        <v>5232</v>
      </c>
      <c r="D1082" s="234" t="s">
        <v>2387</v>
      </c>
      <c r="E1082" s="234" t="s">
        <v>5233</v>
      </c>
      <c r="F1082" s="234">
        <v>113.0</v>
      </c>
      <c r="G1082" s="234">
        <v>9.0</v>
      </c>
      <c r="H1082" s="234" t="s">
        <v>2389</v>
      </c>
      <c r="I1082" s="234">
        <v>1.0</v>
      </c>
      <c r="K1082" s="234">
        <v>11.0</v>
      </c>
      <c r="N1082" s="234" t="s">
        <v>5231</v>
      </c>
      <c r="O1082" s="234">
        <v>0.0</v>
      </c>
      <c r="P1082" s="234" t="s">
        <v>1724</v>
      </c>
      <c r="R1082" s="234" t="s">
        <v>318</v>
      </c>
    </row>
    <row r="1083">
      <c r="A1083" s="234" t="s">
        <v>5234</v>
      </c>
      <c r="B1083" s="234" t="s">
        <v>5235</v>
      </c>
      <c r="C1083" s="234" t="s">
        <v>5236</v>
      </c>
      <c r="D1083" s="234" t="s">
        <v>2387</v>
      </c>
      <c r="E1083" s="234" t="s">
        <v>5237</v>
      </c>
      <c r="F1083" s="234">
        <v>113.0</v>
      </c>
      <c r="G1083" s="234">
        <v>14.0</v>
      </c>
      <c r="H1083" s="234" t="s">
        <v>2389</v>
      </c>
      <c r="I1083" s="234">
        <v>1.0</v>
      </c>
      <c r="K1083" s="234">
        <v>11.0</v>
      </c>
      <c r="N1083" s="234" t="s">
        <v>5235</v>
      </c>
      <c r="O1083" s="234">
        <v>0.0</v>
      </c>
      <c r="P1083" s="234" t="s">
        <v>1724</v>
      </c>
      <c r="R1083" s="234" t="s">
        <v>318</v>
      </c>
    </row>
    <row r="1084">
      <c r="A1084" s="234" t="s">
        <v>5238</v>
      </c>
      <c r="B1084" s="234" t="s">
        <v>5239</v>
      </c>
      <c r="C1084" s="234" t="s">
        <v>5240</v>
      </c>
      <c r="D1084" s="234" t="s">
        <v>2387</v>
      </c>
      <c r="E1084" s="234" t="s">
        <v>5241</v>
      </c>
      <c r="F1084" s="234">
        <v>113.0</v>
      </c>
      <c r="G1084" s="234">
        <v>24.0</v>
      </c>
      <c r="H1084" s="234" t="s">
        <v>2389</v>
      </c>
      <c r="I1084" s="234">
        <v>1.0</v>
      </c>
      <c r="K1084" s="234">
        <v>11.0</v>
      </c>
      <c r="N1084" s="234" t="s">
        <v>5239</v>
      </c>
      <c r="O1084" s="234">
        <v>0.0</v>
      </c>
      <c r="P1084" s="234" t="s">
        <v>1724</v>
      </c>
      <c r="R1084" s="234" t="s">
        <v>318</v>
      </c>
    </row>
    <row r="1085">
      <c r="A1085" s="234" t="s">
        <v>5242</v>
      </c>
      <c r="B1085" s="234" t="s">
        <v>5243</v>
      </c>
      <c r="C1085" s="234" t="s">
        <v>5244</v>
      </c>
      <c r="D1085" s="234" t="s">
        <v>2387</v>
      </c>
      <c r="E1085" s="234" t="s">
        <v>5245</v>
      </c>
      <c r="F1085" s="234">
        <v>113.0</v>
      </c>
      <c r="G1085" s="234">
        <v>30.0</v>
      </c>
      <c r="H1085" s="234" t="s">
        <v>2389</v>
      </c>
      <c r="I1085" s="234">
        <v>1.0</v>
      </c>
      <c r="K1085" s="234">
        <v>11.0</v>
      </c>
      <c r="N1085" s="234" t="s">
        <v>5243</v>
      </c>
      <c r="O1085" s="234">
        <v>0.0</v>
      </c>
      <c r="P1085" s="234" t="s">
        <v>1724</v>
      </c>
      <c r="R1085" s="234" t="s">
        <v>318</v>
      </c>
    </row>
    <row r="1086">
      <c r="A1086" s="234" t="s">
        <v>5246</v>
      </c>
      <c r="B1086" s="234" t="s">
        <v>5247</v>
      </c>
      <c r="C1086" s="234" t="s">
        <v>5248</v>
      </c>
      <c r="D1086" s="234" t="s">
        <v>2387</v>
      </c>
      <c r="E1086" s="234" t="s">
        <v>5249</v>
      </c>
      <c r="F1086" s="234">
        <v>113.0</v>
      </c>
      <c r="G1086" s="234">
        <v>24.0</v>
      </c>
      <c r="H1086" s="234" t="s">
        <v>2389</v>
      </c>
      <c r="I1086" s="234">
        <v>1.0</v>
      </c>
      <c r="K1086" s="234">
        <v>11.0</v>
      </c>
      <c r="N1086" s="234" t="s">
        <v>5247</v>
      </c>
      <c r="O1086" s="234">
        <v>0.0</v>
      </c>
      <c r="P1086" s="234" t="s">
        <v>1724</v>
      </c>
      <c r="R1086" s="234" t="s">
        <v>318</v>
      </c>
    </row>
    <row r="1087">
      <c r="A1087" s="234" t="s">
        <v>5250</v>
      </c>
      <c r="B1087" s="234" t="s">
        <v>5251</v>
      </c>
      <c r="C1087" s="234" t="s">
        <v>5252</v>
      </c>
      <c r="D1087" s="234" t="s">
        <v>2387</v>
      </c>
      <c r="E1087" s="234" t="s">
        <v>5253</v>
      </c>
      <c r="F1087" s="234">
        <v>113.0</v>
      </c>
      <c r="G1087" s="234">
        <v>12.0</v>
      </c>
      <c r="H1087" s="234" t="s">
        <v>2389</v>
      </c>
      <c r="I1087" s="234">
        <v>1.0</v>
      </c>
      <c r="K1087" s="234">
        <v>11.0</v>
      </c>
      <c r="N1087" s="234" t="s">
        <v>5251</v>
      </c>
      <c r="O1087" s="234">
        <v>0.0</v>
      </c>
      <c r="P1087" s="234" t="s">
        <v>1724</v>
      </c>
      <c r="R1087" s="234" t="s">
        <v>318</v>
      </c>
    </row>
    <row r="1088">
      <c r="A1088" s="234" t="s">
        <v>5254</v>
      </c>
      <c r="B1088" s="234" t="s">
        <v>5255</v>
      </c>
      <c r="C1088" s="234" t="s">
        <v>5256</v>
      </c>
      <c r="D1088" s="234" t="s">
        <v>2387</v>
      </c>
      <c r="E1088" s="234" t="s">
        <v>5257</v>
      </c>
      <c r="F1088" s="234">
        <v>113.0</v>
      </c>
      <c r="G1088" s="234">
        <v>5.0</v>
      </c>
      <c r="H1088" s="234" t="s">
        <v>2389</v>
      </c>
      <c r="I1088" s="234">
        <v>1.0</v>
      </c>
      <c r="K1088" s="234">
        <v>11.0</v>
      </c>
      <c r="N1088" s="234" t="s">
        <v>5255</v>
      </c>
      <c r="O1088" s="234">
        <v>0.0</v>
      </c>
      <c r="P1088" s="234" t="s">
        <v>1724</v>
      </c>
      <c r="R1088" s="234" t="s">
        <v>318</v>
      </c>
    </row>
    <row r="1089">
      <c r="A1089" s="234" t="s">
        <v>5258</v>
      </c>
      <c r="B1089" s="234" t="s">
        <v>5259</v>
      </c>
      <c r="C1089" s="234" t="s">
        <v>5260</v>
      </c>
      <c r="D1089" s="234" t="s">
        <v>2387</v>
      </c>
      <c r="E1089" s="234" t="s">
        <v>5261</v>
      </c>
      <c r="F1089" s="234">
        <v>113.0</v>
      </c>
      <c r="G1089" s="234">
        <v>3.0</v>
      </c>
      <c r="H1089" s="234" t="s">
        <v>2389</v>
      </c>
      <c r="I1089" s="234">
        <v>1.0</v>
      </c>
      <c r="K1089" s="234">
        <v>11.0</v>
      </c>
      <c r="N1089" s="234" t="s">
        <v>5259</v>
      </c>
      <c r="O1089" s="234">
        <v>0.0</v>
      </c>
      <c r="P1089" s="234" t="s">
        <v>1724</v>
      </c>
      <c r="R1089" s="234" t="s">
        <v>318</v>
      </c>
    </row>
    <row r="1090">
      <c r="A1090" s="234" t="s">
        <v>5262</v>
      </c>
      <c r="B1090" s="234" t="s">
        <v>5263</v>
      </c>
      <c r="C1090" s="234" t="s">
        <v>5264</v>
      </c>
      <c r="D1090" s="234" t="s">
        <v>2387</v>
      </c>
      <c r="E1090" s="234" t="s">
        <v>5265</v>
      </c>
      <c r="F1090" s="234">
        <v>113.0</v>
      </c>
      <c r="G1090" s="234">
        <v>1.0</v>
      </c>
      <c r="H1090" s="234" t="s">
        <v>2389</v>
      </c>
      <c r="I1090" s="234">
        <v>1.0</v>
      </c>
      <c r="K1090" s="234">
        <v>11.0</v>
      </c>
      <c r="N1090" s="234" t="s">
        <v>5263</v>
      </c>
      <c r="O1090" s="234">
        <v>0.0</v>
      </c>
      <c r="P1090" s="234" t="s">
        <v>1724</v>
      </c>
      <c r="R1090" s="234" t="s">
        <v>318</v>
      </c>
    </row>
    <row r="1091">
      <c r="A1091" s="234" t="s">
        <v>5266</v>
      </c>
      <c r="B1091" s="234" t="s">
        <v>5267</v>
      </c>
      <c r="C1091" s="234" t="s">
        <v>5268</v>
      </c>
      <c r="D1091" s="234" t="s">
        <v>2480</v>
      </c>
      <c r="E1091" s="234" t="s">
        <v>5269</v>
      </c>
      <c r="F1091" s="234">
        <v>105.0</v>
      </c>
      <c r="G1091" s="234">
        <v>1.0</v>
      </c>
      <c r="H1091" s="234" t="s">
        <v>2291</v>
      </c>
      <c r="I1091" s="234">
        <v>1.0</v>
      </c>
      <c r="K1091" s="234">
        <v>11.0</v>
      </c>
      <c r="N1091" s="234" t="s">
        <v>5267</v>
      </c>
      <c r="O1091" s="234">
        <v>0.0</v>
      </c>
      <c r="P1091" s="234" t="s">
        <v>1724</v>
      </c>
      <c r="R1091" s="234" t="s">
        <v>318</v>
      </c>
    </row>
    <row r="1092">
      <c r="A1092" s="234" t="s">
        <v>5270</v>
      </c>
      <c r="B1092" s="234" t="s">
        <v>5271</v>
      </c>
      <c r="C1092" s="234" t="s">
        <v>5272</v>
      </c>
      <c r="D1092" s="234" t="s">
        <v>2480</v>
      </c>
      <c r="E1092" s="234" t="s">
        <v>5273</v>
      </c>
      <c r="F1092" s="234">
        <v>105.0</v>
      </c>
      <c r="G1092" s="234">
        <v>3.0</v>
      </c>
      <c r="H1092" s="234" t="s">
        <v>2291</v>
      </c>
      <c r="I1092" s="234">
        <v>1.0</v>
      </c>
      <c r="K1092" s="234">
        <v>11.0</v>
      </c>
      <c r="N1092" s="234" t="s">
        <v>5271</v>
      </c>
      <c r="O1092" s="234">
        <v>0.0</v>
      </c>
      <c r="P1092" s="234" t="s">
        <v>1724</v>
      </c>
      <c r="R1092" s="234" t="s">
        <v>318</v>
      </c>
    </row>
    <row r="1093">
      <c r="A1093" s="234" t="s">
        <v>5274</v>
      </c>
      <c r="B1093" s="234" t="s">
        <v>875</v>
      </c>
      <c r="C1093" s="234" t="s">
        <v>876</v>
      </c>
      <c r="D1093" s="234" t="s">
        <v>2480</v>
      </c>
      <c r="E1093" s="234" t="s">
        <v>5275</v>
      </c>
      <c r="F1093" s="234">
        <v>105.0</v>
      </c>
      <c r="G1093" s="234">
        <v>4.0</v>
      </c>
      <c r="H1093" s="234" t="s">
        <v>2291</v>
      </c>
      <c r="I1093" s="234">
        <v>1.0</v>
      </c>
      <c r="K1093" s="234">
        <v>11.0</v>
      </c>
      <c r="N1093" s="234" t="s">
        <v>875</v>
      </c>
      <c r="O1093" s="234">
        <v>0.0</v>
      </c>
      <c r="P1093" s="234" t="s">
        <v>1724</v>
      </c>
      <c r="R1093" s="234" t="s">
        <v>318</v>
      </c>
    </row>
    <row r="1094">
      <c r="A1094" s="234" t="s">
        <v>5276</v>
      </c>
      <c r="B1094" s="234" t="s">
        <v>1399</v>
      </c>
      <c r="C1094" s="234" t="s">
        <v>1400</v>
      </c>
      <c r="D1094" s="234" t="s">
        <v>2480</v>
      </c>
      <c r="E1094" s="234" t="s">
        <v>5277</v>
      </c>
      <c r="F1094" s="234">
        <v>105.0</v>
      </c>
      <c r="G1094" s="234">
        <v>20.0</v>
      </c>
      <c r="H1094" s="234" t="s">
        <v>2291</v>
      </c>
      <c r="I1094" s="234">
        <v>1.0</v>
      </c>
      <c r="K1094" s="234">
        <v>11.0</v>
      </c>
      <c r="N1094" s="234" t="s">
        <v>1399</v>
      </c>
      <c r="O1094" s="234">
        <v>0.0</v>
      </c>
      <c r="P1094" s="234" t="s">
        <v>1724</v>
      </c>
      <c r="R1094" s="234" t="s">
        <v>318</v>
      </c>
    </row>
    <row r="1095">
      <c r="A1095" s="234" t="s">
        <v>5278</v>
      </c>
      <c r="B1095" s="234" t="s">
        <v>5279</v>
      </c>
      <c r="C1095" s="234" t="s">
        <v>5280</v>
      </c>
      <c r="D1095" s="234" t="s">
        <v>2480</v>
      </c>
      <c r="E1095" s="234" t="s">
        <v>5281</v>
      </c>
      <c r="F1095" s="234">
        <v>105.0</v>
      </c>
      <c r="G1095" s="234">
        <v>17.0</v>
      </c>
      <c r="H1095" s="234" t="s">
        <v>2291</v>
      </c>
      <c r="I1095" s="234">
        <v>1.0</v>
      </c>
      <c r="K1095" s="234">
        <v>11.0</v>
      </c>
      <c r="N1095" s="234" t="s">
        <v>5279</v>
      </c>
      <c r="O1095" s="234">
        <v>0.0</v>
      </c>
      <c r="P1095" s="234" t="s">
        <v>1724</v>
      </c>
      <c r="R1095" s="234" t="s">
        <v>318</v>
      </c>
    </row>
    <row r="1096">
      <c r="A1096" s="234" t="s">
        <v>5282</v>
      </c>
      <c r="B1096" s="234" t="s">
        <v>5283</v>
      </c>
      <c r="C1096" s="234" t="s">
        <v>5284</v>
      </c>
      <c r="D1096" s="234" t="s">
        <v>2480</v>
      </c>
      <c r="E1096" s="234" t="s">
        <v>5285</v>
      </c>
      <c r="F1096" s="234">
        <v>105.0</v>
      </c>
      <c r="G1096" s="234">
        <v>24.0</v>
      </c>
      <c r="H1096" s="234" t="s">
        <v>2291</v>
      </c>
      <c r="I1096" s="234">
        <v>1.0</v>
      </c>
      <c r="K1096" s="234">
        <v>11.0</v>
      </c>
      <c r="N1096" s="234" t="s">
        <v>5283</v>
      </c>
      <c r="O1096" s="234">
        <v>0.0</v>
      </c>
      <c r="P1096" s="234" t="s">
        <v>1724</v>
      </c>
      <c r="R1096" s="234" t="s">
        <v>318</v>
      </c>
    </row>
    <row r="1097">
      <c r="A1097" s="234" t="s">
        <v>5286</v>
      </c>
      <c r="B1097" s="234" t="s">
        <v>5287</v>
      </c>
      <c r="C1097" s="234" t="s">
        <v>5288</v>
      </c>
      <c r="D1097" s="234" t="s">
        <v>2480</v>
      </c>
      <c r="E1097" s="234" t="s">
        <v>5289</v>
      </c>
      <c r="F1097" s="234">
        <v>105.0</v>
      </c>
      <c r="G1097" s="234">
        <v>11.0</v>
      </c>
      <c r="H1097" s="234" t="s">
        <v>2291</v>
      </c>
      <c r="I1097" s="234">
        <v>1.0</v>
      </c>
      <c r="K1097" s="234">
        <v>11.0</v>
      </c>
      <c r="N1097" s="234" t="s">
        <v>5287</v>
      </c>
      <c r="O1097" s="234">
        <v>0.0</v>
      </c>
      <c r="P1097" s="234" t="s">
        <v>1724</v>
      </c>
      <c r="R1097" s="234" t="s">
        <v>318</v>
      </c>
    </row>
    <row r="1098">
      <c r="A1098" s="234" t="s">
        <v>5290</v>
      </c>
      <c r="B1098" s="234" t="s">
        <v>5291</v>
      </c>
      <c r="C1098" s="234" t="s">
        <v>5292</v>
      </c>
      <c r="D1098" s="234" t="s">
        <v>2480</v>
      </c>
      <c r="E1098" s="234" t="s">
        <v>5293</v>
      </c>
      <c r="F1098" s="234">
        <v>105.0</v>
      </c>
      <c r="G1098" s="234">
        <v>6.0</v>
      </c>
      <c r="H1098" s="234" t="s">
        <v>2291</v>
      </c>
      <c r="I1098" s="234">
        <v>1.0</v>
      </c>
      <c r="K1098" s="234">
        <v>11.0</v>
      </c>
      <c r="N1098" s="234" t="s">
        <v>5291</v>
      </c>
      <c r="O1098" s="234">
        <v>0.0</v>
      </c>
      <c r="P1098" s="234" t="s">
        <v>1724</v>
      </c>
      <c r="R1098" s="234" t="s">
        <v>318</v>
      </c>
    </row>
    <row r="1099">
      <c r="A1099" s="234" t="s">
        <v>5294</v>
      </c>
      <c r="B1099" s="234" t="s">
        <v>5295</v>
      </c>
      <c r="C1099" s="234" t="s">
        <v>5296</v>
      </c>
      <c r="D1099" s="234" t="s">
        <v>2480</v>
      </c>
      <c r="E1099" s="234" t="s">
        <v>5297</v>
      </c>
      <c r="F1099" s="234">
        <v>105.0</v>
      </c>
      <c r="G1099" s="234">
        <v>1.0</v>
      </c>
      <c r="H1099" s="234" t="s">
        <v>2291</v>
      </c>
      <c r="I1099" s="234">
        <v>1.0</v>
      </c>
      <c r="K1099" s="234">
        <v>11.0</v>
      </c>
      <c r="N1099" s="234" t="s">
        <v>5295</v>
      </c>
      <c r="O1099" s="234">
        <v>0.0</v>
      </c>
      <c r="P1099" s="234" t="s">
        <v>1724</v>
      </c>
      <c r="R1099" s="234" t="s">
        <v>318</v>
      </c>
    </row>
    <row r="1100">
      <c r="A1100" s="234" t="s">
        <v>5298</v>
      </c>
      <c r="B1100" s="234" t="s">
        <v>5299</v>
      </c>
      <c r="C1100" s="234" t="s">
        <v>5300</v>
      </c>
      <c r="D1100" s="234" t="s">
        <v>2480</v>
      </c>
      <c r="E1100" s="234" t="s">
        <v>5301</v>
      </c>
      <c r="F1100" s="234">
        <v>105.0</v>
      </c>
      <c r="G1100" s="234">
        <v>2.0</v>
      </c>
      <c r="H1100" s="234" t="s">
        <v>2291</v>
      </c>
      <c r="I1100" s="234">
        <v>1.0</v>
      </c>
      <c r="K1100" s="234">
        <v>11.0</v>
      </c>
      <c r="N1100" s="234" t="s">
        <v>5299</v>
      </c>
      <c r="O1100" s="234">
        <v>0.0</v>
      </c>
      <c r="P1100" s="234" t="s">
        <v>1724</v>
      </c>
      <c r="R1100" s="234" t="s">
        <v>318</v>
      </c>
    </row>
    <row r="1101">
      <c r="A1101" s="234" t="s">
        <v>5302</v>
      </c>
      <c r="B1101" s="234" t="s">
        <v>5303</v>
      </c>
      <c r="C1101" s="234" t="s">
        <v>5304</v>
      </c>
      <c r="D1101" s="234" t="s">
        <v>2489</v>
      </c>
      <c r="E1101" s="234" t="s">
        <v>5305</v>
      </c>
      <c r="F1101" s="234">
        <v>113.0</v>
      </c>
      <c r="G1101" s="234">
        <v>7.0</v>
      </c>
      <c r="H1101" s="234" t="s">
        <v>2291</v>
      </c>
      <c r="I1101" s="234">
        <v>1.0</v>
      </c>
      <c r="K1101" s="234">
        <v>11.0</v>
      </c>
      <c r="N1101" s="234" t="s">
        <v>5303</v>
      </c>
      <c r="O1101" s="234">
        <v>0.0</v>
      </c>
      <c r="P1101" s="234" t="s">
        <v>1724</v>
      </c>
      <c r="R1101" s="234" t="s">
        <v>318</v>
      </c>
    </row>
    <row r="1102">
      <c r="A1102" s="234" t="s">
        <v>5306</v>
      </c>
      <c r="B1102" s="234" t="s">
        <v>5307</v>
      </c>
      <c r="C1102" s="234" t="s">
        <v>5308</v>
      </c>
      <c r="D1102" s="234" t="s">
        <v>2489</v>
      </c>
      <c r="E1102" s="234" t="s">
        <v>5309</v>
      </c>
      <c r="F1102" s="234">
        <v>113.0</v>
      </c>
      <c r="G1102" s="234">
        <v>12.0</v>
      </c>
      <c r="H1102" s="234" t="s">
        <v>2291</v>
      </c>
      <c r="I1102" s="234">
        <v>1.0</v>
      </c>
      <c r="K1102" s="234">
        <v>11.0</v>
      </c>
      <c r="N1102" s="234" t="s">
        <v>5307</v>
      </c>
      <c r="O1102" s="234">
        <v>0.0</v>
      </c>
      <c r="P1102" s="234" t="s">
        <v>1724</v>
      </c>
      <c r="R1102" s="234" t="s">
        <v>318</v>
      </c>
    </row>
    <row r="1103">
      <c r="A1103" s="234" t="s">
        <v>5310</v>
      </c>
      <c r="B1103" s="234" t="s">
        <v>5311</v>
      </c>
      <c r="C1103" s="234" t="s">
        <v>5312</v>
      </c>
      <c r="D1103" s="234" t="s">
        <v>2489</v>
      </c>
      <c r="E1103" s="234" t="s">
        <v>5313</v>
      </c>
      <c r="F1103" s="234">
        <v>113.0</v>
      </c>
      <c r="G1103" s="234">
        <v>13.0</v>
      </c>
      <c r="H1103" s="234" t="s">
        <v>2291</v>
      </c>
      <c r="I1103" s="234">
        <v>1.0</v>
      </c>
      <c r="K1103" s="234">
        <v>11.0</v>
      </c>
      <c r="N1103" s="234" t="s">
        <v>5311</v>
      </c>
      <c r="O1103" s="234">
        <v>0.0</v>
      </c>
      <c r="P1103" s="234" t="s">
        <v>1724</v>
      </c>
      <c r="R1103" s="234" t="s">
        <v>318</v>
      </c>
    </row>
    <row r="1104">
      <c r="A1104" s="234" t="s">
        <v>5314</v>
      </c>
      <c r="B1104" s="234" t="s">
        <v>5315</v>
      </c>
      <c r="C1104" s="234" t="s">
        <v>5316</v>
      </c>
      <c r="D1104" s="234" t="s">
        <v>2489</v>
      </c>
      <c r="E1104" s="234" t="s">
        <v>5317</v>
      </c>
      <c r="F1104" s="234">
        <v>113.0</v>
      </c>
      <c r="G1104" s="234">
        <v>6.0</v>
      </c>
      <c r="H1104" s="234" t="s">
        <v>2291</v>
      </c>
      <c r="I1104" s="234">
        <v>1.0</v>
      </c>
      <c r="K1104" s="234">
        <v>11.0</v>
      </c>
      <c r="N1104" s="234" t="s">
        <v>5315</v>
      </c>
      <c r="O1104" s="234">
        <v>0.0</v>
      </c>
      <c r="P1104" s="234" t="s">
        <v>1724</v>
      </c>
      <c r="R1104" s="234" t="s">
        <v>318</v>
      </c>
    </row>
    <row r="1105">
      <c r="A1105" s="234" t="s">
        <v>5318</v>
      </c>
      <c r="B1105" s="234" t="s">
        <v>5319</v>
      </c>
      <c r="C1105" s="234" t="s">
        <v>5320</v>
      </c>
      <c r="D1105" s="234" t="s">
        <v>2489</v>
      </c>
      <c r="E1105" s="234" t="s">
        <v>5321</v>
      </c>
      <c r="F1105" s="234">
        <v>113.0</v>
      </c>
      <c r="G1105" s="234">
        <v>4.0</v>
      </c>
      <c r="H1105" s="234" t="s">
        <v>2291</v>
      </c>
      <c r="I1105" s="234">
        <v>1.0</v>
      </c>
      <c r="K1105" s="234">
        <v>11.0</v>
      </c>
      <c r="N1105" s="234" t="s">
        <v>5319</v>
      </c>
      <c r="O1105" s="234">
        <v>0.0</v>
      </c>
      <c r="P1105" s="234" t="s">
        <v>1724</v>
      </c>
      <c r="R1105" s="234" t="s">
        <v>318</v>
      </c>
    </row>
    <row r="1106">
      <c r="A1106" s="234" t="s">
        <v>5322</v>
      </c>
      <c r="B1106" s="234" t="s">
        <v>5323</v>
      </c>
      <c r="C1106" s="234" t="s">
        <v>5324</v>
      </c>
      <c r="D1106" s="234" t="s">
        <v>2489</v>
      </c>
      <c r="E1106" s="234" t="s">
        <v>5325</v>
      </c>
      <c r="F1106" s="234">
        <v>113.0</v>
      </c>
      <c r="G1106" s="234">
        <v>1.0</v>
      </c>
      <c r="H1106" s="234" t="s">
        <v>2291</v>
      </c>
      <c r="I1106" s="234">
        <v>1.0</v>
      </c>
      <c r="K1106" s="234">
        <v>11.0</v>
      </c>
      <c r="N1106" s="234" t="s">
        <v>5323</v>
      </c>
      <c r="O1106" s="234">
        <v>0.0</v>
      </c>
      <c r="P1106" s="234" t="s">
        <v>1724</v>
      </c>
      <c r="R1106" s="234" t="s">
        <v>318</v>
      </c>
    </row>
    <row r="1107">
      <c r="A1107" s="234" t="s">
        <v>5326</v>
      </c>
      <c r="B1107" s="234" t="s">
        <v>5327</v>
      </c>
      <c r="C1107" s="234" t="s">
        <v>5328</v>
      </c>
      <c r="D1107" s="234" t="s">
        <v>2516</v>
      </c>
      <c r="E1107" s="234" t="s">
        <v>5329</v>
      </c>
      <c r="F1107" s="234">
        <v>124.0</v>
      </c>
      <c r="G1107" s="234">
        <v>3.0</v>
      </c>
      <c r="H1107" s="234" t="s">
        <v>2291</v>
      </c>
      <c r="I1107" s="234">
        <v>1.0</v>
      </c>
      <c r="K1107" s="234">
        <v>11.0</v>
      </c>
      <c r="N1107" s="234" t="s">
        <v>5327</v>
      </c>
      <c r="O1107" s="234">
        <v>0.0</v>
      </c>
      <c r="P1107" s="234" t="s">
        <v>1724</v>
      </c>
      <c r="R1107" s="234" t="s">
        <v>318</v>
      </c>
    </row>
    <row r="1108">
      <c r="A1108" s="234" t="s">
        <v>5330</v>
      </c>
      <c r="B1108" s="234" t="s">
        <v>5331</v>
      </c>
      <c r="C1108" s="234" t="s">
        <v>5332</v>
      </c>
      <c r="D1108" s="234" t="s">
        <v>2516</v>
      </c>
      <c r="E1108" s="234" t="s">
        <v>5333</v>
      </c>
      <c r="F1108" s="234">
        <v>124.0</v>
      </c>
      <c r="G1108" s="234">
        <v>4.0</v>
      </c>
      <c r="H1108" s="234" t="s">
        <v>2291</v>
      </c>
      <c r="I1108" s="234">
        <v>1.0</v>
      </c>
      <c r="K1108" s="234">
        <v>11.0</v>
      </c>
      <c r="N1108" s="234" t="s">
        <v>5331</v>
      </c>
      <c r="O1108" s="234">
        <v>0.0</v>
      </c>
      <c r="P1108" s="234" t="s">
        <v>1724</v>
      </c>
      <c r="R1108" s="234" t="s">
        <v>318</v>
      </c>
    </row>
    <row r="1109">
      <c r="A1109" s="234" t="s">
        <v>5334</v>
      </c>
      <c r="B1109" s="234" t="s">
        <v>5335</v>
      </c>
      <c r="C1109" s="234" t="s">
        <v>5336</v>
      </c>
      <c r="D1109" s="234" t="s">
        <v>2516</v>
      </c>
      <c r="E1109" s="234" t="s">
        <v>5337</v>
      </c>
      <c r="F1109" s="234">
        <v>124.0</v>
      </c>
      <c r="G1109" s="234">
        <v>9.0</v>
      </c>
      <c r="H1109" s="234" t="s">
        <v>2291</v>
      </c>
      <c r="I1109" s="234">
        <v>1.0</v>
      </c>
      <c r="K1109" s="234">
        <v>11.0</v>
      </c>
      <c r="N1109" s="234" t="s">
        <v>5335</v>
      </c>
      <c r="O1109" s="234">
        <v>0.0</v>
      </c>
      <c r="P1109" s="234" t="s">
        <v>1724</v>
      </c>
      <c r="R1109" s="234" t="s">
        <v>318</v>
      </c>
    </row>
    <row r="1110">
      <c r="A1110" s="234" t="s">
        <v>5338</v>
      </c>
      <c r="B1110" s="234" t="s">
        <v>5339</v>
      </c>
      <c r="C1110" s="234" t="s">
        <v>5340</v>
      </c>
      <c r="D1110" s="234" t="s">
        <v>2516</v>
      </c>
      <c r="E1110" s="234" t="s">
        <v>5341</v>
      </c>
      <c r="F1110" s="234">
        <v>124.0</v>
      </c>
      <c r="G1110" s="234">
        <v>15.0</v>
      </c>
      <c r="H1110" s="234" t="s">
        <v>2291</v>
      </c>
      <c r="I1110" s="234">
        <v>1.0</v>
      </c>
      <c r="K1110" s="234">
        <v>11.0</v>
      </c>
      <c r="N1110" s="234" t="s">
        <v>5339</v>
      </c>
      <c r="O1110" s="234">
        <v>0.0</v>
      </c>
      <c r="P1110" s="234" t="s">
        <v>1724</v>
      </c>
      <c r="R1110" s="234" t="s">
        <v>318</v>
      </c>
    </row>
    <row r="1111">
      <c r="A1111" s="234" t="s">
        <v>5342</v>
      </c>
      <c r="B1111" s="234" t="s">
        <v>430</v>
      </c>
      <c r="C1111" s="234" t="s">
        <v>431</v>
      </c>
      <c r="D1111" s="234" t="s">
        <v>2516</v>
      </c>
      <c r="E1111" s="234" t="s">
        <v>5343</v>
      </c>
      <c r="F1111" s="234">
        <v>124.0</v>
      </c>
      <c r="G1111" s="234">
        <v>21.0</v>
      </c>
      <c r="H1111" s="234" t="s">
        <v>2291</v>
      </c>
      <c r="I1111" s="234">
        <v>1.0</v>
      </c>
      <c r="K1111" s="234">
        <v>11.0</v>
      </c>
      <c r="N1111" s="234" t="s">
        <v>430</v>
      </c>
      <c r="O1111" s="234">
        <v>0.0</v>
      </c>
      <c r="P1111" s="234" t="s">
        <v>1724</v>
      </c>
      <c r="R1111" s="234" t="s">
        <v>318</v>
      </c>
    </row>
    <row r="1112">
      <c r="A1112" s="234" t="s">
        <v>5344</v>
      </c>
      <c r="B1112" s="234" t="s">
        <v>5345</v>
      </c>
      <c r="C1112" s="234" t="s">
        <v>5346</v>
      </c>
      <c r="D1112" s="234" t="s">
        <v>2516</v>
      </c>
      <c r="E1112" s="234" t="s">
        <v>5347</v>
      </c>
      <c r="F1112" s="234">
        <v>124.0</v>
      </c>
      <c r="G1112" s="234">
        <v>25.0</v>
      </c>
      <c r="H1112" s="234" t="s">
        <v>2291</v>
      </c>
      <c r="I1112" s="234">
        <v>1.0</v>
      </c>
      <c r="K1112" s="234">
        <v>11.0</v>
      </c>
      <c r="N1112" s="234" t="s">
        <v>5345</v>
      </c>
      <c r="O1112" s="234">
        <v>0.0</v>
      </c>
      <c r="P1112" s="234" t="s">
        <v>1724</v>
      </c>
      <c r="R1112" s="234" t="s">
        <v>318</v>
      </c>
    </row>
    <row r="1113">
      <c r="A1113" s="234" t="s">
        <v>5348</v>
      </c>
      <c r="B1113" s="234" t="s">
        <v>903</v>
      </c>
      <c r="C1113" s="234" t="s">
        <v>904</v>
      </c>
      <c r="D1113" s="234" t="s">
        <v>2516</v>
      </c>
      <c r="E1113" s="234" t="s">
        <v>5349</v>
      </c>
      <c r="F1113" s="234">
        <v>124.0</v>
      </c>
      <c r="G1113" s="234">
        <v>7.0</v>
      </c>
      <c r="H1113" s="234" t="s">
        <v>2291</v>
      </c>
      <c r="I1113" s="234">
        <v>1.0</v>
      </c>
      <c r="K1113" s="234">
        <v>11.0</v>
      </c>
      <c r="N1113" s="234" t="s">
        <v>903</v>
      </c>
      <c r="O1113" s="234">
        <v>0.0</v>
      </c>
      <c r="P1113" s="234" t="s">
        <v>1724</v>
      </c>
      <c r="R1113" s="234" t="s">
        <v>318</v>
      </c>
    </row>
    <row r="1114">
      <c r="A1114" s="234" t="s">
        <v>5350</v>
      </c>
      <c r="B1114" s="234" t="s">
        <v>5351</v>
      </c>
      <c r="C1114" s="234" t="s">
        <v>5352</v>
      </c>
      <c r="D1114" s="234" t="s">
        <v>2516</v>
      </c>
      <c r="E1114" s="234" t="s">
        <v>5353</v>
      </c>
      <c r="F1114" s="234">
        <v>124.0</v>
      </c>
      <c r="G1114" s="234">
        <v>3.0</v>
      </c>
      <c r="H1114" s="234" t="s">
        <v>2291</v>
      </c>
      <c r="I1114" s="234">
        <v>1.0</v>
      </c>
      <c r="K1114" s="234">
        <v>11.0</v>
      </c>
      <c r="N1114" s="234" t="s">
        <v>5351</v>
      </c>
      <c r="O1114" s="234">
        <v>0.0</v>
      </c>
      <c r="P1114" s="234" t="s">
        <v>1724</v>
      </c>
      <c r="R1114" s="234" t="s">
        <v>318</v>
      </c>
    </row>
    <row r="1115">
      <c r="A1115" s="234" t="s">
        <v>5354</v>
      </c>
      <c r="B1115" s="234" t="s">
        <v>550</v>
      </c>
      <c r="C1115" s="234" t="s">
        <v>551</v>
      </c>
      <c r="E1115" s="234" t="s">
        <v>5355</v>
      </c>
      <c r="F1115" s="234">
        <v>124.0</v>
      </c>
      <c r="G1115" s="234">
        <v>3.0</v>
      </c>
      <c r="H1115" s="234" t="s">
        <v>2291</v>
      </c>
      <c r="I1115" s="234">
        <v>1.0</v>
      </c>
      <c r="K1115" s="234">
        <v>11.0</v>
      </c>
      <c r="N1115" s="234" t="s">
        <v>550</v>
      </c>
      <c r="O1115" s="234">
        <v>0.0</v>
      </c>
      <c r="P1115" s="234" t="s">
        <v>1724</v>
      </c>
      <c r="R1115" s="234" t="s">
        <v>318</v>
      </c>
    </row>
    <row r="1116">
      <c r="A1116" s="234" t="s">
        <v>5356</v>
      </c>
      <c r="B1116" s="234" t="s">
        <v>957</v>
      </c>
      <c r="C1116" s="234" t="s">
        <v>958</v>
      </c>
      <c r="E1116" s="234" t="s">
        <v>5357</v>
      </c>
      <c r="F1116" s="234">
        <v>124.0</v>
      </c>
      <c r="G1116" s="234">
        <v>5.0</v>
      </c>
      <c r="H1116" s="234" t="s">
        <v>2291</v>
      </c>
      <c r="I1116" s="234">
        <v>1.0</v>
      </c>
      <c r="K1116" s="234">
        <v>11.0</v>
      </c>
      <c r="N1116" s="234" t="s">
        <v>957</v>
      </c>
      <c r="O1116" s="234">
        <v>0.0</v>
      </c>
      <c r="P1116" s="234" t="s">
        <v>1724</v>
      </c>
      <c r="R1116" s="234" t="s">
        <v>318</v>
      </c>
    </row>
    <row r="1117">
      <c r="A1117" s="234" t="s">
        <v>5358</v>
      </c>
      <c r="B1117" s="234" t="s">
        <v>959</v>
      </c>
      <c r="C1117" s="234" t="s">
        <v>960</v>
      </c>
      <c r="E1117" s="234" t="s">
        <v>5359</v>
      </c>
      <c r="F1117" s="234">
        <v>124.0</v>
      </c>
      <c r="G1117" s="234">
        <v>6.0</v>
      </c>
      <c r="H1117" s="234" t="s">
        <v>2291</v>
      </c>
      <c r="I1117" s="234">
        <v>1.0</v>
      </c>
      <c r="K1117" s="234">
        <v>11.0</v>
      </c>
      <c r="N1117" s="234" t="s">
        <v>959</v>
      </c>
      <c r="O1117" s="234">
        <v>0.0</v>
      </c>
      <c r="P1117" s="234" t="s">
        <v>1724</v>
      </c>
      <c r="R1117" s="234" t="s">
        <v>318</v>
      </c>
    </row>
    <row r="1118">
      <c r="A1118" s="234" t="s">
        <v>5360</v>
      </c>
      <c r="B1118" s="234" t="s">
        <v>961</v>
      </c>
      <c r="C1118" s="234" t="s">
        <v>962</v>
      </c>
      <c r="E1118" s="234" t="s">
        <v>5361</v>
      </c>
      <c r="F1118" s="234">
        <v>124.0</v>
      </c>
      <c r="G1118" s="234">
        <v>2.0</v>
      </c>
      <c r="H1118" s="234" t="s">
        <v>2291</v>
      </c>
      <c r="I1118" s="234">
        <v>1.0</v>
      </c>
      <c r="K1118" s="234">
        <v>11.0</v>
      </c>
      <c r="N1118" s="234" t="s">
        <v>961</v>
      </c>
      <c r="O1118" s="234">
        <v>0.0</v>
      </c>
      <c r="P1118" s="234" t="s">
        <v>1724</v>
      </c>
      <c r="R1118" s="234" t="s">
        <v>318</v>
      </c>
    </row>
    <row r="1119">
      <c r="A1119" s="234" t="s">
        <v>5362</v>
      </c>
      <c r="B1119" s="234" t="s">
        <v>558</v>
      </c>
      <c r="C1119" s="234" t="s">
        <v>559</v>
      </c>
      <c r="E1119" s="234" t="s">
        <v>5363</v>
      </c>
      <c r="F1119" s="234">
        <v>124.0</v>
      </c>
      <c r="G1119" s="234">
        <v>5.0</v>
      </c>
      <c r="H1119" s="234" t="s">
        <v>2291</v>
      </c>
      <c r="I1119" s="234">
        <v>1.0</v>
      </c>
      <c r="K1119" s="234">
        <v>11.0</v>
      </c>
      <c r="N1119" s="234" t="s">
        <v>558</v>
      </c>
      <c r="O1119" s="234">
        <v>0.0</v>
      </c>
      <c r="P1119" s="234" t="s">
        <v>1724</v>
      </c>
      <c r="R1119" s="234" t="s">
        <v>318</v>
      </c>
    </row>
    <row r="1120">
      <c r="A1120" s="234" t="s">
        <v>5364</v>
      </c>
      <c r="B1120" s="234" t="s">
        <v>5365</v>
      </c>
      <c r="C1120" s="234" t="s">
        <v>5366</v>
      </c>
      <c r="E1120" s="234" t="s">
        <v>5367</v>
      </c>
      <c r="F1120" s="234">
        <v>124.0</v>
      </c>
      <c r="G1120" s="234">
        <v>12.0</v>
      </c>
      <c r="H1120" s="234" t="s">
        <v>2291</v>
      </c>
      <c r="I1120" s="234">
        <v>1.0</v>
      </c>
      <c r="K1120" s="234">
        <v>11.0</v>
      </c>
      <c r="N1120" s="234" t="s">
        <v>5365</v>
      </c>
      <c r="O1120" s="234">
        <v>0.0</v>
      </c>
      <c r="P1120" s="234" t="s">
        <v>1724</v>
      </c>
      <c r="R1120" s="234" t="s">
        <v>318</v>
      </c>
    </row>
    <row r="1121">
      <c r="A1121" s="234" t="s">
        <v>5368</v>
      </c>
      <c r="B1121" s="234" t="s">
        <v>1140</v>
      </c>
      <c r="C1121" s="234" t="s">
        <v>1141</v>
      </c>
      <c r="E1121" s="234" t="s">
        <v>5369</v>
      </c>
      <c r="F1121" s="234">
        <v>124.0</v>
      </c>
      <c r="G1121" s="234">
        <v>11.0</v>
      </c>
      <c r="H1121" s="234" t="s">
        <v>2291</v>
      </c>
      <c r="I1121" s="234">
        <v>1.0</v>
      </c>
      <c r="K1121" s="234">
        <v>11.0</v>
      </c>
      <c r="N1121" s="234" t="s">
        <v>1140</v>
      </c>
      <c r="O1121" s="234">
        <v>0.0</v>
      </c>
      <c r="P1121" s="234" t="s">
        <v>1724</v>
      </c>
      <c r="R1121" s="234" t="s">
        <v>318</v>
      </c>
    </row>
    <row r="1122">
      <c r="A1122" s="234" t="s">
        <v>5370</v>
      </c>
      <c r="B1122" s="234" t="s">
        <v>1142</v>
      </c>
      <c r="C1122" s="234" t="s">
        <v>1143</v>
      </c>
      <c r="E1122" s="234" t="s">
        <v>5371</v>
      </c>
      <c r="F1122" s="234">
        <v>124.0</v>
      </c>
      <c r="G1122" s="234">
        <v>8.0</v>
      </c>
      <c r="H1122" s="234" t="s">
        <v>2291</v>
      </c>
      <c r="I1122" s="234">
        <v>1.0</v>
      </c>
      <c r="K1122" s="234">
        <v>11.0</v>
      </c>
      <c r="N1122" s="234" t="s">
        <v>1142</v>
      </c>
      <c r="O1122" s="234">
        <v>0.0</v>
      </c>
      <c r="P1122" s="234" t="s">
        <v>1724</v>
      </c>
      <c r="R1122" s="234" t="s">
        <v>318</v>
      </c>
    </row>
    <row r="1123">
      <c r="A1123" s="234" t="s">
        <v>5372</v>
      </c>
      <c r="B1123" s="234" t="s">
        <v>1144</v>
      </c>
      <c r="C1123" s="234" t="s">
        <v>1145</v>
      </c>
      <c r="E1123" s="234" t="s">
        <v>5373</v>
      </c>
      <c r="F1123" s="234">
        <v>124.0</v>
      </c>
      <c r="G1123" s="234">
        <v>10.0</v>
      </c>
      <c r="H1123" s="234" t="s">
        <v>2291</v>
      </c>
      <c r="I1123" s="234">
        <v>1.0</v>
      </c>
      <c r="K1123" s="234">
        <v>11.0</v>
      </c>
      <c r="N1123" s="234" t="s">
        <v>1144</v>
      </c>
      <c r="O1123" s="234">
        <v>0.0</v>
      </c>
      <c r="P1123" s="234" t="s">
        <v>1724</v>
      </c>
      <c r="R1123" s="234" t="s">
        <v>318</v>
      </c>
    </row>
    <row r="1124">
      <c r="A1124" s="234" t="s">
        <v>5374</v>
      </c>
      <c r="B1124" s="234" t="s">
        <v>5375</v>
      </c>
      <c r="C1124" s="234" t="s">
        <v>5376</v>
      </c>
      <c r="D1124" s="234" t="s">
        <v>2387</v>
      </c>
      <c r="E1124" s="234" t="s">
        <v>5377</v>
      </c>
      <c r="F1124" s="234">
        <v>113.0</v>
      </c>
      <c r="G1124" s="234">
        <v>8.0</v>
      </c>
      <c r="H1124" s="234" t="s">
        <v>2389</v>
      </c>
      <c r="I1124" s="234">
        <v>1.0</v>
      </c>
      <c r="K1124" s="234">
        <v>11.0</v>
      </c>
      <c r="N1124" s="234" t="s">
        <v>5375</v>
      </c>
      <c r="O1124" s="234">
        <v>0.0</v>
      </c>
      <c r="P1124" s="234" t="s">
        <v>1724</v>
      </c>
      <c r="R1124" s="234" t="s">
        <v>318</v>
      </c>
    </row>
    <row r="1125">
      <c r="A1125" s="234" t="s">
        <v>5378</v>
      </c>
      <c r="B1125" s="234" t="s">
        <v>5379</v>
      </c>
      <c r="C1125" s="234" t="s">
        <v>5380</v>
      </c>
      <c r="D1125" s="234" t="s">
        <v>2387</v>
      </c>
      <c r="E1125" s="234" t="s">
        <v>5381</v>
      </c>
      <c r="F1125" s="234">
        <v>113.0</v>
      </c>
      <c r="G1125" s="234">
        <v>9.0</v>
      </c>
      <c r="H1125" s="234" t="s">
        <v>2389</v>
      </c>
      <c r="I1125" s="234">
        <v>1.0</v>
      </c>
      <c r="K1125" s="234">
        <v>11.0</v>
      </c>
      <c r="N1125" s="234" t="s">
        <v>5379</v>
      </c>
      <c r="O1125" s="234">
        <v>0.0</v>
      </c>
      <c r="P1125" s="234" t="s">
        <v>1724</v>
      </c>
      <c r="R1125" s="234" t="s">
        <v>318</v>
      </c>
    </row>
    <row r="1126">
      <c r="A1126" s="234" t="s">
        <v>5382</v>
      </c>
      <c r="B1126" s="234" t="s">
        <v>5383</v>
      </c>
      <c r="C1126" s="234" t="s">
        <v>5384</v>
      </c>
      <c r="D1126" s="234" t="s">
        <v>2387</v>
      </c>
      <c r="E1126" s="234" t="s">
        <v>5385</v>
      </c>
      <c r="F1126" s="234">
        <v>113.0</v>
      </c>
      <c r="G1126" s="234">
        <v>9.0</v>
      </c>
      <c r="H1126" s="234" t="s">
        <v>2389</v>
      </c>
      <c r="I1126" s="234">
        <v>1.0</v>
      </c>
      <c r="K1126" s="234">
        <v>11.0</v>
      </c>
      <c r="N1126" s="234" t="s">
        <v>5383</v>
      </c>
      <c r="O1126" s="234">
        <v>0.0</v>
      </c>
      <c r="P1126" s="234" t="s">
        <v>1724</v>
      </c>
      <c r="R1126" s="234" t="s">
        <v>318</v>
      </c>
    </row>
    <row r="1127">
      <c r="A1127" s="234" t="s">
        <v>5386</v>
      </c>
      <c r="B1127" s="234" t="s">
        <v>5387</v>
      </c>
      <c r="C1127" s="234" t="s">
        <v>5388</v>
      </c>
      <c r="D1127" s="234" t="s">
        <v>2387</v>
      </c>
      <c r="E1127" s="234" t="s">
        <v>5389</v>
      </c>
      <c r="F1127" s="234">
        <v>113.0</v>
      </c>
      <c r="G1127" s="234">
        <v>11.0</v>
      </c>
      <c r="H1127" s="234" t="s">
        <v>2389</v>
      </c>
      <c r="I1127" s="234">
        <v>1.0</v>
      </c>
      <c r="K1127" s="234">
        <v>11.0</v>
      </c>
      <c r="N1127" s="234" t="s">
        <v>5387</v>
      </c>
      <c r="O1127" s="234">
        <v>0.0</v>
      </c>
      <c r="P1127" s="234" t="s">
        <v>1724</v>
      </c>
      <c r="R1127" s="234" t="s">
        <v>318</v>
      </c>
    </row>
    <row r="1128">
      <c r="A1128" s="234" t="s">
        <v>5390</v>
      </c>
      <c r="B1128" s="234" t="s">
        <v>5391</v>
      </c>
      <c r="C1128" s="234" t="s">
        <v>5392</v>
      </c>
      <c r="D1128" s="234" t="s">
        <v>2387</v>
      </c>
      <c r="E1128" s="234" t="s">
        <v>5393</v>
      </c>
      <c r="F1128" s="234">
        <v>113.0</v>
      </c>
      <c r="G1128" s="234">
        <v>10.0</v>
      </c>
      <c r="H1128" s="234" t="s">
        <v>2389</v>
      </c>
      <c r="I1128" s="234">
        <v>1.0</v>
      </c>
      <c r="K1128" s="234">
        <v>11.0</v>
      </c>
      <c r="N1128" s="234" t="s">
        <v>5391</v>
      </c>
      <c r="O1128" s="234">
        <v>0.0</v>
      </c>
      <c r="P1128" s="234" t="s">
        <v>1724</v>
      </c>
      <c r="R1128" s="234" t="s">
        <v>318</v>
      </c>
    </row>
    <row r="1129">
      <c r="A1129" s="234" t="s">
        <v>5394</v>
      </c>
      <c r="B1129" s="234" t="s">
        <v>5395</v>
      </c>
      <c r="C1129" s="234" t="s">
        <v>5396</v>
      </c>
      <c r="D1129" s="234" t="s">
        <v>2387</v>
      </c>
      <c r="E1129" s="234" t="s">
        <v>5397</v>
      </c>
      <c r="F1129" s="234">
        <v>113.0</v>
      </c>
      <c r="G1129" s="234">
        <v>14.0</v>
      </c>
      <c r="H1129" s="234" t="s">
        <v>2389</v>
      </c>
      <c r="I1129" s="234">
        <v>1.0</v>
      </c>
      <c r="K1129" s="234">
        <v>11.0</v>
      </c>
      <c r="N1129" s="234" t="s">
        <v>5395</v>
      </c>
      <c r="O1129" s="234">
        <v>0.0</v>
      </c>
      <c r="P1129" s="234" t="s">
        <v>1724</v>
      </c>
      <c r="R1129" s="234" t="s">
        <v>318</v>
      </c>
    </row>
    <row r="1130">
      <c r="A1130" s="234" t="s">
        <v>5398</v>
      </c>
      <c r="B1130" s="234" t="s">
        <v>5399</v>
      </c>
      <c r="C1130" s="234" t="s">
        <v>5400</v>
      </c>
      <c r="D1130" s="234" t="s">
        <v>2387</v>
      </c>
      <c r="E1130" s="234" t="s">
        <v>5401</v>
      </c>
      <c r="F1130" s="234">
        <v>113.0</v>
      </c>
      <c r="G1130" s="234">
        <v>6.0</v>
      </c>
      <c r="H1130" s="234" t="s">
        <v>2389</v>
      </c>
      <c r="I1130" s="234">
        <v>1.0</v>
      </c>
      <c r="K1130" s="234">
        <v>11.0</v>
      </c>
      <c r="N1130" s="234" t="s">
        <v>5399</v>
      </c>
      <c r="O1130" s="234">
        <v>0.0</v>
      </c>
      <c r="P1130" s="234" t="s">
        <v>1724</v>
      </c>
      <c r="R1130" s="234" t="s">
        <v>318</v>
      </c>
    </row>
    <row r="1131">
      <c r="A1131" s="234" t="s">
        <v>5402</v>
      </c>
      <c r="B1131" s="234" t="s">
        <v>5403</v>
      </c>
      <c r="C1131" s="234" t="s">
        <v>5404</v>
      </c>
      <c r="D1131" s="234" t="s">
        <v>2387</v>
      </c>
      <c r="E1131" s="234" t="s">
        <v>5405</v>
      </c>
      <c r="F1131" s="234">
        <v>113.0</v>
      </c>
      <c r="G1131" s="234">
        <v>6.0</v>
      </c>
      <c r="H1131" s="234" t="s">
        <v>2389</v>
      </c>
      <c r="I1131" s="234">
        <v>1.0</v>
      </c>
      <c r="K1131" s="234">
        <v>11.0</v>
      </c>
      <c r="N1131" s="234" t="s">
        <v>5403</v>
      </c>
      <c r="O1131" s="234">
        <v>0.0</v>
      </c>
      <c r="P1131" s="234" t="s">
        <v>1724</v>
      </c>
      <c r="R1131" s="234" t="s">
        <v>318</v>
      </c>
    </row>
    <row r="1132">
      <c r="A1132" s="234" t="s">
        <v>5406</v>
      </c>
      <c r="B1132" s="234" t="s">
        <v>5407</v>
      </c>
      <c r="C1132" s="234" t="s">
        <v>5408</v>
      </c>
      <c r="D1132" s="234" t="s">
        <v>2387</v>
      </c>
      <c r="E1132" s="234" t="s">
        <v>5409</v>
      </c>
      <c r="F1132" s="234">
        <v>113.0</v>
      </c>
      <c r="G1132" s="234">
        <v>5.0</v>
      </c>
      <c r="H1132" s="234" t="s">
        <v>2389</v>
      </c>
      <c r="I1132" s="234">
        <v>1.0</v>
      </c>
      <c r="K1132" s="234">
        <v>11.0</v>
      </c>
      <c r="N1132" s="234" t="s">
        <v>5407</v>
      </c>
      <c r="O1132" s="234">
        <v>0.0</v>
      </c>
      <c r="P1132" s="234" t="s">
        <v>1724</v>
      </c>
      <c r="R1132" s="234" t="s">
        <v>318</v>
      </c>
    </row>
    <row r="1133">
      <c r="A1133" s="234" t="s">
        <v>5410</v>
      </c>
      <c r="B1133" s="234" t="s">
        <v>5411</v>
      </c>
      <c r="C1133" s="234" t="s">
        <v>5412</v>
      </c>
      <c r="D1133" s="234" t="s">
        <v>2387</v>
      </c>
      <c r="E1133" s="234" t="s">
        <v>5413</v>
      </c>
      <c r="F1133" s="234">
        <v>113.0</v>
      </c>
      <c r="G1133" s="234">
        <v>5.0</v>
      </c>
      <c r="H1133" s="234" t="s">
        <v>2389</v>
      </c>
      <c r="I1133" s="234">
        <v>1.0</v>
      </c>
      <c r="K1133" s="234">
        <v>11.0</v>
      </c>
      <c r="N1133" s="234" t="s">
        <v>5411</v>
      </c>
      <c r="O1133" s="234">
        <v>0.0</v>
      </c>
      <c r="P1133" s="234" t="s">
        <v>1724</v>
      </c>
      <c r="R1133" s="234" t="s">
        <v>318</v>
      </c>
    </row>
    <row r="1134">
      <c r="A1134" s="234" t="s">
        <v>5414</v>
      </c>
      <c r="B1134" s="234" t="s">
        <v>5415</v>
      </c>
      <c r="C1134" s="234" t="s">
        <v>5416</v>
      </c>
      <c r="D1134" s="234" t="s">
        <v>2387</v>
      </c>
      <c r="E1134" s="234" t="s">
        <v>5417</v>
      </c>
      <c r="F1134" s="234">
        <v>113.0</v>
      </c>
      <c r="G1134" s="234">
        <v>2.0</v>
      </c>
      <c r="H1134" s="234" t="s">
        <v>2389</v>
      </c>
      <c r="I1134" s="234">
        <v>1.0</v>
      </c>
      <c r="K1134" s="234">
        <v>11.0</v>
      </c>
      <c r="N1134" s="234" t="s">
        <v>5415</v>
      </c>
      <c r="O1134" s="234">
        <v>0.0</v>
      </c>
      <c r="P1134" s="234" t="s">
        <v>1724</v>
      </c>
      <c r="R1134" s="234" t="s">
        <v>318</v>
      </c>
    </row>
    <row r="1135">
      <c r="A1135" s="234" t="s">
        <v>5418</v>
      </c>
      <c r="B1135" s="234" t="s">
        <v>5419</v>
      </c>
      <c r="C1135" s="234" t="s">
        <v>5420</v>
      </c>
      <c r="E1135" s="234" t="s">
        <v>5421</v>
      </c>
      <c r="F1135" s="234">
        <v>172.0</v>
      </c>
      <c r="G1135" s="234">
        <v>5.0</v>
      </c>
      <c r="H1135" s="234" t="s">
        <v>2594</v>
      </c>
      <c r="I1135" s="234">
        <v>1.0</v>
      </c>
      <c r="K1135" s="234">
        <v>11.0</v>
      </c>
      <c r="N1135" s="234" t="s">
        <v>5419</v>
      </c>
      <c r="O1135" s="234">
        <v>0.0</v>
      </c>
      <c r="P1135" s="234" t="s">
        <v>1724</v>
      </c>
      <c r="R1135" s="234" t="s">
        <v>318</v>
      </c>
    </row>
    <row r="1136">
      <c r="A1136" s="234" t="s">
        <v>5422</v>
      </c>
      <c r="B1136" s="234" t="s">
        <v>5423</v>
      </c>
      <c r="C1136" s="234" t="s">
        <v>2603</v>
      </c>
      <c r="E1136" s="234" t="s">
        <v>5424</v>
      </c>
      <c r="F1136" s="234">
        <v>172.0</v>
      </c>
      <c r="G1136" s="234">
        <v>7.0</v>
      </c>
      <c r="H1136" s="234" t="s">
        <v>2594</v>
      </c>
      <c r="I1136" s="234">
        <v>1.0</v>
      </c>
      <c r="K1136" s="234">
        <v>11.0</v>
      </c>
      <c r="N1136" s="234" t="s">
        <v>5423</v>
      </c>
      <c r="O1136" s="234">
        <v>0.0</v>
      </c>
      <c r="P1136" s="234" t="s">
        <v>1724</v>
      </c>
      <c r="R1136" s="234" t="s">
        <v>318</v>
      </c>
    </row>
    <row r="1137">
      <c r="A1137" s="234" t="s">
        <v>5425</v>
      </c>
      <c r="B1137" s="234" t="s">
        <v>5426</v>
      </c>
      <c r="C1137" s="234" t="s">
        <v>5427</v>
      </c>
      <c r="E1137" s="234" t="s">
        <v>5428</v>
      </c>
      <c r="F1137" s="234">
        <v>172.0</v>
      </c>
      <c r="G1137" s="234">
        <v>16.0</v>
      </c>
      <c r="H1137" s="234" t="s">
        <v>2594</v>
      </c>
      <c r="I1137" s="234">
        <v>1.0</v>
      </c>
      <c r="K1137" s="234">
        <v>11.0</v>
      </c>
      <c r="N1137" s="234" t="s">
        <v>5426</v>
      </c>
      <c r="O1137" s="234">
        <v>0.0</v>
      </c>
      <c r="P1137" s="234" t="s">
        <v>1724</v>
      </c>
      <c r="R1137" s="234" t="s">
        <v>318</v>
      </c>
    </row>
    <row r="1138">
      <c r="A1138" s="234" t="s">
        <v>5429</v>
      </c>
      <c r="B1138" s="234" t="s">
        <v>5430</v>
      </c>
      <c r="C1138" s="234" t="s">
        <v>5431</v>
      </c>
      <c r="E1138" s="234" t="s">
        <v>5432</v>
      </c>
      <c r="F1138" s="234">
        <v>172.0</v>
      </c>
      <c r="G1138" s="234">
        <v>17.0</v>
      </c>
      <c r="H1138" s="234" t="s">
        <v>2594</v>
      </c>
      <c r="I1138" s="234">
        <v>1.0</v>
      </c>
      <c r="K1138" s="234">
        <v>11.0</v>
      </c>
      <c r="N1138" s="234" t="s">
        <v>5430</v>
      </c>
      <c r="O1138" s="234">
        <v>0.0</v>
      </c>
      <c r="P1138" s="234" t="s">
        <v>1724</v>
      </c>
      <c r="R1138" s="234" t="s">
        <v>318</v>
      </c>
    </row>
    <row r="1139">
      <c r="A1139" s="234" t="s">
        <v>5433</v>
      </c>
      <c r="B1139" s="234" t="s">
        <v>5434</v>
      </c>
      <c r="C1139" s="234" t="s">
        <v>5435</v>
      </c>
      <c r="E1139" s="234" t="s">
        <v>5436</v>
      </c>
      <c r="F1139" s="234">
        <v>172.0</v>
      </c>
      <c r="G1139" s="234">
        <v>32.0</v>
      </c>
      <c r="H1139" s="234" t="s">
        <v>2594</v>
      </c>
      <c r="I1139" s="234">
        <v>1.0</v>
      </c>
      <c r="K1139" s="234">
        <v>11.0</v>
      </c>
      <c r="N1139" s="234" t="s">
        <v>5434</v>
      </c>
      <c r="O1139" s="234">
        <v>0.0</v>
      </c>
      <c r="P1139" s="234" t="s">
        <v>1724</v>
      </c>
      <c r="R1139" s="234" t="s">
        <v>318</v>
      </c>
    </row>
    <row r="1140">
      <c r="A1140" s="234" t="s">
        <v>5437</v>
      </c>
      <c r="B1140" s="234" t="s">
        <v>5438</v>
      </c>
      <c r="C1140" s="234" t="s">
        <v>5439</v>
      </c>
      <c r="E1140" s="234" t="s">
        <v>5440</v>
      </c>
      <c r="F1140" s="234">
        <v>172.0</v>
      </c>
      <c r="G1140" s="234">
        <v>37.0</v>
      </c>
      <c r="H1140" s="234" t="s">
        <v>2594</v>
      </c>
      <c r="I1140" s="234">
        <v>1.0</v>
      </c>
      <c r="K1140" s="234">
        <v>11.0</v>
      </c>
      <c r="N1140" s="234" t="s">
        <v>5438</v>
      </c>
      <c r="O1140" s="234">
        <v>0.0</v>
      </c>
      <c r="P1140" s="234" t="s">
        <v>1724</v>
      </c>
      <c r="R1140" s="234" t="s">
        <v>318</v>
      </c>
    </row>
    <row r="1141">
      <c r="A1141" s="234" t="s">
        <v>5441</v>
      </c>
      <c r="B1141" s="234" t="s">
        <v>5442</v>
      </c>
      <c r="C1141" s="234" t="s">
        <v>2610</v>
      </c>
      <c r="E1141" s="234" t="s">
        <v>5443</v>
      </c>
      <c r="F1141" s="234">
        <v>172.0</v>
      </c>
      <c r="G1141" s="234">
        <v>19.0</v>
      </c>
      <c r="H1141" s="234" t="s">
        <v>2594</v>
      </c>
      <c r="I1141" s="234">
        <v>1.0</v>
      </c>
      <c r="K1141" s="234">
        <v>11.0</v>
      </c>
      <c r="N1141" s="234" t="s">
        <v>5442</v>
      </c>
      <c r="O1141" s="234">
        <v>0.0</v>
      </c>
      <c r="P1141" s="234" t="s">
        <v>1724</v>
      </c>
      <c r="R1141" s="234" t="s">
        <v>318</v>
      </c>
    </row>
    <row r="1142">
      <c r="A1142" s="234" t="s">
        <v>5444</v>
      </c>
      <c r="B1142" s="234" t="s">
        <v>5445</v>
      </c>
      <c r="C1142" s="234" t="s">
        <v>2614</v>
      </c>
      <c r="E1142" s="234" t="s">
        <v>5446</v>
      </c>
      <c r="F1142" s="234">
        <v>172.0</v>
      </c>
      <c r="G1142" s="234">
        <v>10.0</v>
      </c>
      <c r="H1142" s="234" t="s">
        <v>2594</v>
      </c>
      <c r="I1142" s="234">
        <v>1.0</v>
      </c>
      <c r="K1142" s="234">
        <v>11.0</v>
      </c>
      <c r="N1142" s="234" t="s">
        <v>5445</v>
      </c>
      <c r="O1142" s="234">
        <v>0.0</v>
      </c>
      <c r="P1142" s="234" t="s">
        <v>1724</v>
      </c>
      <c r="R1142" s="234" t="s">
        <v>318</v>
      </c>
    </row>
    <row r="1143">
      <c r="A1143" s="234" t="s">
        <v>5447</v>
      </c>
      <c r="B1143" s="234" t="s">
        <v>5448</v>
      </c>
      <c r="C1143" s="234" t="s">
        <v>2618</v>
      </c>
      <c r="E1143" s="234" t="s">
        <v>5449</v>
      </c>
      <c r="F1143" s="234">
        <v>172.0</v>
      </c>
      <c r="G1143" s="234">
        <v>6.0</v>
      </c>
      <c r="H1143" s="234" t="s">
        <v>2594</v>
      </c>
      <c r="I1143" s="234">
        <v>1.0</v>
      </c>
      <c r="K1143" s="234">
        <v>11.0</v>
      </c>
      <c r="N1143" s="234" t="s">
        <v>5448</v>
      </c>
      <c r="O1143" s="234">
        <v>0.0</v>
      </c>
      <c r="P1143" s="234" t="s">
        <v>1724</v>
      </c>
      <c r="R1143" s="234" t="s">
        <v>318</v>
      </c>
    </row>
    <row r="1144">
      <c r="A1144" s="234" t="s">
        <v>5450</v>
      </c>
      <c r="B1144" s="234" t="s">
        <v>5451</v>
      </c>
      <c r="C1144" s="234" t="s">
        <v>2622</v>
      </c>
      <c r="E1144" s="234" t="s">
        <v>5452</v>
      </c>
      <c r="F1144" s="234">
        <v>172.0</v>
      </c>
      <c r="G1144" s="234">
        <v>3.0</v>
      </c>
      <c r="H1144" s="234" t="s">
        <v>2594</v>
      </c>
      <c r="I1144" s="234">
        <v>1.0</v>
      </c>
      <c r="K1144" s="234">
        <v>11.0</v>
      </c>
      <c r="N1144" s="234" t="s">
        <v>5451</v>
      </c>
      <c r="O1144" s="234">
        <v>0.0</v>
      </c>
      <c r="P1144" s="234" t="s">
        <v>1724</v>
      </c>
      <c r="R1144" s="234" t="s">
        <v>318</v>
      </c>
    </row>
    <row r="1145">
      <c r="A1145" s="234" t="s">
        <v>5453</v>
      </c>
      <c r="B1145" s="234" t="s">
        <v>5454</v>
      </c>
      <c r="C1145" s="234" t="s">
        <v>2626</v>
      </c>
      <c r="E1145" s="234" t="s">
        <v>5455</v>
      </c>
      <c r="F1145" s="234">
        <v>172.0</v>
      </c>
      <c r="G1145" s="234">
        <v>3.0</v>
      </c>
      <c r="H1145" s="234" t="s">
        <v>2594</v>
      </c>
      <c r="I1145" s="234">
        <v>1.0</v>
      </c>
      <c r="K1145" s="234">
        <v>11.0</v>
      </c>
      <c r="N1145" s="234" t="s">
        <v>5454</v>
      </c>
      <c r="O1145" s="234">
        <v>0.0</v>
      </c>
      <c r="P1145" s="234" t="s">
        <v>1724</v>
      </c>
      <c r="R1145" s="234" t="s">
        <v>318</v>
      </c>
    </row>
    <row r="1146">
      <c r="A1146" s="234" t="s">
        <v>5456</v>
      </c>
      <c r="B1146" s="234" t="s">
        <v>5457</v>
      </c>
      <c r="C1146" s="234" t="s">
        <v>5458</v>
      </c>
      <c r="E1146" s="234" t="s">
        <v>5459</v>
      </c>
      <c r="F1146" s="234">
        <v>172.0</v>
      </c>
      <c r="G1146" s="234">
        <v>2.0</v>
      </c>
      <c r="H1146" s="234" t="s">
        <v>2594</v>
      </c>
      <c r="I1146" s="234">
        <v>1.0</v>
      </c>
      <c r="K1146" s="234">
        <v>11.0</v>
      </c>
      <c r="N1146" s="234" t="s">
        <v>5457</v>
      </c>
      <c r="O1146" s="234">
        <v>0.0</v>
      </c>
      <c r="P1146" s="234" t="s">
        <v>1724</v>
      </c>
      <c r="R1146" s="234" t="s">
        <v>318</v>
      </c>
    </row>
    <row r="1147">
      <c r="A1147" s="234" t="s">
        <v>5460</v>
      </c>
      <c r="B1147" s="234" t="s">
        <v>5461</v>
      </c>
      <c r="C1147" s="234" t="s">
        <v>5462</v>
      </c>
      <c r="E1147" s="234" t="s">
        <v>5463</v>
      </c>
      <c r="F1147" s="234">
        <v>177.0</v>
      </c>
      <c r="G1147" s="234">
        <v>1.0</v>
      </c>
      <c r="H1147" s="234" t="s">
        <v>2594</v>
      </c>
      <c r="I1147" s="234">
        <v>1.0</v>
      </c>
      <c r="K1147" s="234">
        <v>11.0</v>
      </c>
      <c r="N1147" s="234" t="s">
        <v>5461</v>
      </c>
      <c r="O1147" s="234">
        <v>0.0</v>
      </c>
      <c r="P1147" s="234" t="s">
        <v>1724</v>
      </c>
      <c r="R1147" s="234" t="s">
        <v>318</v>
      </c>
    </row>
    <row r="1148">
      <c r="A1148" s="234" t="s">
        <v>5464</v>
      </c>
      <c r="B1148" s="234" t="s">
        <v>5465</v>
      </c>
      <c r="C1148" s="234" t="s">
        <v>5466</v>
      </c>
      <c r="E1148" s="234" t="s">
        <v>5467</v>
      </c>
      <c r="F1148" s="234">
        <v>177.0</v>
      </c>
      <c r="G1148" s="234">
        <v>2.0</v>
      </c>
      <c r="H1148" s="234" t="s">
        <v>2594</v>
      </c>
      <c r="I1148" s="234">
        <v>1.0</v>
      </c>
      <c r="K1148" s="234">
        <v>11.0</v>
      </c>
      <c r="N1148" s="234" t="s">
        <v>5465</v>
      </c>
      <c r="O1148" s="234">
        <v>0.0</v>
      </c>
      <c r="P1148" s="234" t="s">
        <v>1724</v>
      </c>
      <c r="R1148" s="234" t="s">
        <v>318</v>
      </c>
    </row>
    <row r="1149">
      <c r="A1149" s="234" t="s">
        <v>5468</v>
      </c>
      <c r="B1149" s="234" t="s">
        <v>5469</v>
      </c>
      <c r="C1149" s="234" t="s">
        <v>5470</v>
      </c>
      <c r="E1149" s="234" t="s">
        <v>5471</v>
      </c>
      <c r="F1149" s="234">
        <v>177.0</v>
      </c>
      <c r="G1149" s="234">
        <v>5.0</v>
      </c>
      <c r="H1149" s="234" t="s">
        <v>2594</v>
      </c>
      <c r="I1149" s="234">
        <v>1.0</v>
      </c>
      <c r="K1149" s="234">
        <v>11.0</v>
      </c>
      <c r="N1149" s="234" t="s">
        <v>5469</v>
      </c>
      <c r="O1149" s="234">
        <v>0.0</v>
      </c>
      <c r="P1149" s="234" t="s">
        <v>1724</v>
      </c>
      <c r="R1149" s="234" t="s">
        <v>318</v>
      </c>
    </row>
    <row r="1150">
      <c r="A1150" s="234" t="s">
        <v>5472</v>
      </c>
      <c r="B1150" s="234" t="s">
        <v>5473</v>
      </c>
      <c r="C1150" s="234" t="s">
        <v>5474</v>
      </c>
      <c r="E1150" s="234" t="s">
        <v>5475</v>
      </c>
      <c r="F1150" s="234">
        <v>177.0</v>
      </c>
      <c r="G1150" s="234">
        <v>13.0</v>
      </c>
      <c r="H1150" s="234" t="s">
        <v>2594</v>
      </c>
      <c r="I1150" s="234">
        <v>1.0</v>
      </c>
      <c r="K1150" s="234">
        <v>11.0</v>
      </c>
      <c r="N1150" s="234" t="s">
        <v>5473</v>
      </c>
      <c r="O1150" s="234">
        <v>0.0</v>
      </c>
      <c r="P1150" s="234" t="s">
        <v>1724</v>
      </c>
      <c r="R1150" s="234" t="s">
        <v>318</v>
      </c>
    </row>
    <row r="1151">
      <c r="A1151" s="234" t="s">
        <v>5476</v>
      </c>
      <c r="B1151" s="234" t="s">
        <v>5477</v>
      </c>
      <c r="C1151" s="234" t="s">
        <v>5478</v>
      </c>
      <c r="E1151" s="234" t="s">
        <v>5479</v>
      </c>
      <c r="F1151" s="234">
        <v>177.0</v>
      </c>
      <c r="G1151" s="234">
        <v>19.0</v>
      </c>
      <c r="H1151" s="234" t="s">
        <v>2594</v>
      </c>
      <c r="I1151" s="234">
        <v>1.0</v>
      </c>
      <c r="K1151" s="234">
        <v>11.0</v>
      </c>
      <c r="N1151" s="234" t="s">
        <v>5477</v>
      </c>
      <c r="O1151" s="234">
        <v>0.0</v>
      </c>
      <c r="P1151" s="234" t="s">
        <v>1724</v>
      </c>
      <c r="R1151" s="234" t="s">
        <v>318</v>
      </c>
    </row>
    <row r="1152">
      <c r="A1152" s="234" t="s">
        <v>5480</v>
      </c>
      <c r="B1152" s="234" t="s">
        <v>5481</v>
      </c>
      <c r="C1152" s="234" t="s">
        <v>5482</v>
      </c>
      <c r="E1152" s="234" t="s">
        <v>5483</v>
      </c>
      <c r="F1152" s="234">
        <v>177.0</v>
      </c>
      <c r="G1152" s="234">
        <v>19.0</v>
      </c>
      <c r="H1152" s="234" t="s">
        <v>2594</v>
      </c>
      <c r="I1152" s="234">
        <v>1.0</v>
      </c>
      <c r="K1152" s="234">
        <v>11.0</v>
      </c>
      <c r="N1152" s="234" t="s">
        <v>5481</v>
      </c>
      <c r="O1152" s="234">
        <v>0.0</v>
      </c>
      <c r="P1152" s="234" t="s">
        <v>1724</v>
      </c>
      <c r="R1152" s="234" t="s">
        <v>318</v>
      </c>
    </row>
    <row r="1153">
      <c r="A1153" s="234" t="s">
        <v>5484</v>
      </c>
      <c r="B1153" s="234" t="s">
        <v>5485</v>
      </c>
      <c r="C1153" s="234" t="s">
        <v>5486</v>
      </c>
      <c r="E1153" s="234" t="s">
        <v>5487</v>
      </c>
      <c r="F1153" s="234">
        <v>177.0</v>
      </c>
      <c r="G1153" s="234">
        <v>12.0</v>
      </c>
      <c r="H1153" s="234" t="s">
        <v>2594</v>
      </c>
      <c r="I1153" s="234">
        <v>1.0</v>
      </c>
      <c r="K1153" s="234">
        <v>11.0</v>
      </c>
      <c r="N1153" s="234" t="s">
        <v>5485</v>
      </c>
      <c r="O1153" s="234">
        <v>0.0</v>
      </c>
      <c r="P1153" s="234" t="s">
        <v>1724</v>
      </c>
      <c r="R1153" s="234" t="s">
        <v>318</v>
      </c>
    </row>
    <row r="1154">
      <c r="A1154" s="234" t="s">
        <v>5488</v>
      </c>
      <c r="B1154" s="234" t="s">
        <v>5489</v>
      </c>
      <c r="C1154" s="234" t="s">
        <v>5490</v>
      </c>
      <c r="E1154" s="234" t="s">
        <v>5491</v>
      </c>
      <c r="F1154" s="234">
        <v>177.0</v>
      </c>
      <c r="G1154" s="234">
        <v>4.0</v>
      </c>
      <c r="H1154" s="234" t="s">
        <v>2594</v>
      </c>
      <c r="I1154" s="234">
        <v>1.0</v>
      </c>
      <c r="K1154" s="234">
        <v>11.0</v>
      </c>
      <c r="N1154" s="234" t="s">
        <v>5489</v>
      </c>
      <c r="O1154" s="234">
        <v>0.0</v>
      </c>
      <c r="P1154" s="234" t="s">
        <v>1724</v>
      </c>
      <c r="R1154" s="234" t="s">
        <v>318</v>
      </c>
    </row>
    <row r="1155">
      <c r="A1155" s="234" t="s">
        <v>5492</v>
      </c>
      <c r="B1155" s="234" t="s">
        <v>5493</v>
      </c>
      <c r="C1155" s="234" t="s">
        <v>5494</v>
      </c>
      <c r="E1155" s="234" t="s">
        <v>5495</v>
      </c>
      <c r="F1155" s="234">
        <v>177.0</v>
      </c>
      <c r="G1155" s="234">
        <v>1.0</v>
      </c>
      <c r="H1155" s="234" t="s">
        <v>2594</v>
      </c>
      <c r="I1155" s="234">
        <v>1.0</v>
      </c>
      <c r="K1155" s="234">
        <v>11.0</v>
      </c>
      <c r="N1155" s="234" t="s">
        <v>5493</v>
      </c>
      <c r="O1155" s="234">
        <v>0.0</v>
      </c>
      <c r="P1155" s="234" t="s">
        <v>1724</v>
      </c>
      <c r="R1155" s="234" t="s">
        <v>318</v>
      </c>
    </row>
    <row r="1156">
      <c r="A1156" s="234" t="s">
        <v>5496</v>
      </c>
      <c r="B1156" s="234" t="s">
        <v>1164</v>
      </c>
      <c r="C1156" s="234" t="s">
        <v>1165</v>
      </c>
      <c r="E1156" s="234" t="s">
        <v>5497</v>
      </c>
      <c r="F1156" s="234">
        <v>177.0</v>
      </c>
      <c r="G1156" s="234">
        <v>1.0</v>
      </c>
      <c r="H1156" s="234" t="s">
        <v>2594</v>
      </c>
      <c r="I1156" s="234">
        <v>1.0</v>
      </c>
      <c r="K1156" s="234">
        <v>11.0</v>
      </c>
      <c r="N1156" s="234" t="s">
        <v>1164</v>
      </c>
      <c r="O1156" s="234">
        <v>0.0</v>
      </c>
      <c r="P1156" s="234" t="s">
        <v>1724</v>
      </c>
      <c r="R1156" s="234" t="s">
        <v>318</v>
      </c>
    </row>
    <row r="1157">
      <c r="A1157" s="234" t="s">
        <v>5498</v>
      </c>
      <c r="B1157" s="234" t="s">
        <v>5499</v>
      </c>
      <c r="C1157" s="234" t="s">
        <v>5500</v>
      </c>
      <c r="E1157" s="234" t="s">
        <v>5501</v>
      </c>
      <c r="F1157" s="234">
        <v>177.0</v>
      </c>
      <c r="G1157" s="234">
        <v>2.0</v>
      </c>
      <c r="H1157" s="234" t="s">
        <v>2594</v>
      </c>
      <c r="I1157" s="234">
        <v>1.0</v>
      </c>
      <c r="K1157" s="234">
        <v>11.0</v>
      </c>
      <c r="N1157" s="234" t="s">
        <v>5499</v>
      </c>
      <c r="O1157" s="234">
        <v>0.0</v>
      </c>
      <c r="P1157" s="234" t="s">
        <v>1724</v>
      </c>
      <c r="R1157" s="234" t="s">
        <v>318</v>
      </c>
    </row>
    <row r="1158">
      <c r="A1158" s="234" t="s">
        <v>5502</v>
      </c>
      <c r="B1158" s="234" t="s">
        <v>5503</v>
      </c>
      <c r="C1158" s="234" t="s">
        <v>5504</v>
      </c>
      <c r="E1158" s="234" t="s">
        <v>5505</v>
      </c>
      <c r="F1158" s="234">
        <v>177.0</v>
      </c>
      <c r="G1158" s="234">
        <v>2.0</v>
      </c>
      <c r="H1158" s="234" t="s">
        <v>2594</v>
      </c>
      <c r="I1158" s="234">
        <v>1.0</v>
      </c>
      <c r="K1158" s="234">
        <v>11.0</v>
      </c>
      <c r="N1158" s="234" t="s">
        <v>5503</v>
      </c>
      <c r="O1158" s="234">
        <v>0.0</v>
      </c>
      <c r="P1158" s="234" t="s">
        <v>1724</v>
      </c>
      <c r="R1158" s="234" t="s">
        <v>318</v>
      </c>
    </row>
    <row r="1159">
      <c r="A1159" s="234" t="s">
        <v>5506</v>
      </c>
      <c r="B1159" s="234" t="s">
        <v>1217</v>
      </c>
      <c r="C1159" s="234" t="s">
        <v>1218</v>
      </c>
      <c r="E1159" s="234" t="s">
        <v>5507</v>
      </c>
      <c r="F1159" s="234">
        <v>67.0</v>
      </c>
      <c r="G1159" s="234">
        <v>34.0</v>
      </c>
      <c r="H1159" s="234" t="s">
        <v>5508</v>
      </c>
      <c r="I1159" s="234">
        <v>1.0</v>
      </c>
      <c r="K1159" s="234">
        <v>11.0</v>
      </c>
      <c r="N1159" s="234" t="s">
        <v>1217</v>
      </c>
      <c r="O1159" s="234">
        <v>0.0</v>
      </c>
      <c r="P1159" s="234" t="s">
        <v>1724</v>
      </c>
      <c r="R1159" s="234" t="s">
        <v>318</v>
      </c>
    </row>
    <row r="1160">
      <c r="A1160" s="234" t="s">
        <v>5509</v>
      </c>
      <c r="B1160" s="234" t="s">
        <v>5510</v>
      </c>
      <c r="C1160" s="234" t="s">
        <v>5511</v>
      </c>
      <c r="E1160" s="234" t="s">
        <v>5512</v>
      </c>
      <c r="F1160" s="234">
        <v>67.0</v>
      </c>
      <c r="G1160" s="234">
        <v>8.0</v>
      </c>
      <c r="H1160" s="234" t="s">
        <v>5508</v>
      </c>
      <c r="I1160" s="234">
        <v>1.0</v>
      </c>
      <c r="K1160" s="234">
        <v>11.0</v>
      </c>
      <c r="N1160" s="234" t="s">
        <v>5510</v>
      </c>
      <c r="O1160" s="234">
        <v>0.0</v>
      </c>
      <c r="P1160" s="234" t="s">
        <v>1724</v>
      </c>
      <c r="R1160" s="234" t="s">
        <v>318</v>
      </c>
    </row>
    <row r="1161">
      <c r="A1161" s="234" t="s">
        <v>5513</v>
      </c>
      <c r="B1161" s="234" t="s">
        <v>5514</v>
      </c>
      <c r="C1161" s="234" t="s">
        <v>5420</v>
      </c>
      <c r="E1161" s="234" t="s">
        <v>5515</v>
      </c>
      <c r="F1161" s="234">
        <v>172.0</v>
      </c>
      <c r="G1161" s="234">
        <v>1.0</v>
      </c>
      <c r="H1161" s="234" t="s">
        <v>2594</v>
      </c>
      <c r="I1161" s="234">
        <v>1.0</v>
      </c>
      <c r="K1161" s="234">
        <v>11.0</v>
      </c>
      <c r="N1161" s="234" t="s">
        <v>5514</v>
      </c>
      <c r="O1161" s="234">
        <v>0.0</v>
      </c>
      <c r="P1161" s="234" t="s">
        <v>1724</v>
      </c>
      <c r="R1161" s="234" t="s">
        <v>318</v>
      </c>
    </row>
    <row r="1162">
      <c r="A1162" s="234" t="s">
        <v>5516</v>
      </c>
      <c r="B1162" s="234" t="s">
        <v>5517</v>
      </c>
      <c r="C1162" s="234" t="s">
        <v>5427</v>
      </c>
      <c r="E1162" s="234" t="s">
        <v>5518</v>
      </c>
      <c r="F1162" s="234">
        <v>172.0</v>
      </c>
      <c r="G1162" s="234">
        <v>5.0</v>
      </c>
      <c r="H1162" s="234" t="s">
        <v>2594</v>
      </c>
      <c r="I1162" s="234">
        <v>1.0</v>
      </c>
      <c r="K1162" s="234">
        <v>11.0</v>
      </c>
      <c r="N1162" s="234" t="s">
        <v>5517</v>
      </c>
      <c r="O1162" s="234">
        <v>0.0</v>
      </c>
      <c r="P1162" s="234" t="s">
        <v>1724</v>
      </c>
      <c r="R1162" s="234" t="s">
        <v>318</v>
      </c>
    </row>
    <row r="1163">
      <c r="A1163" s="234" t="s">
        <v>5519</v>
      </c>
      <c r="B1163" s="234" t="s">
        <v>5520</v>
      </c>
      <c r="C1163" s="234" t="s">
        <v>5431</v>
      </c>
      <c r="E1163" s="234" t="s">
        <v>5521</v>
      </c>
      <c r="F1163" s="234">
        <v>172.0</v>
      </c>
      <c r="G1163" s="234">
        <v>7.0</v>
      </c>
      <c r="H1163" s="234" t="s">
        <v>2594</v>
      </c>
      <c r="I1163" s="234">
        <v>1.0</v>
      </c>
      <c r="K1163" s="234">
        <v>11.0</v>
      </c>
      <c r="N1163" s="234" t="s">
        <v>5520</v>
      </c>
      <c r="O1163" s="234">
        <v>0.0</v>
      </c>
      <c r="P1163" s="234" t="s">
        <v>1724</v>
      </c>
      <c r="R1163" s="234" t="s">
        <v>318</v>
      </c>
    </row>
    <row r="1164">
      <c r="A1164" s="234" t="s">
        <v>5522</v>
      </c>
      <c r="B1164" s="234" t="s">
        <v>5523</v>
      </c>
      <c r="C1164" s="234" t="s">
        <v>5435</v>
      </c>
      <c r="E1164" s="234" t="s">
        <v>5524</v>
      </c>
      <c r="F1164" s="234">
        <v>172.0</v>
      </c>
      <c r="G1164" s="234">
        <v>16.0</v>
      </c>
      <c r="H1164" s="234" t="s">
        <v>2594</v>
      </c>
      <c r="I1164" s="234">
        <v>1.0</v>
      </c>
      <c r="K1164" s="234">
        <v>11.0</v>
      </c>
      <c r="N1164" s="234" t="s">
        <v>5523</v>
      </c>
      <c r="O1164" s="234">
        <v>0.0</v>
      </c>
      <c r="P1164" s="234" t="s">
        <v>1724</v>
      </c>
      <c r="R1164" s="234" t="s">
        <v>318</v>
      </c>
    </row>
    <row r="1165">
      <c r="A1165" s="234" t="s">
        <v>5525</v>
      </c>
      <c r="B1165" s="234" t="s">
        <v>5526</v>
      </c>
      <c r="C1165" s="234" t="s">
        <v>5439</v>
      </c>
      <c r="E1165" s="234" t="s">
        <v>5527</v>
      </c>
      <c r="F1165" s="234">
        <v>172.0</v>
      </c>
      <c r="G1165" s="234">
        <v>12.0</v>
      </c>
      <c r="H1165" s="234" t="s">
        <v>2594</v>
      </c>
      <c r="I1165" s="234">
        <v>1.0</v>
      </c>
      <c r="K1165" s="234">
        <v>11.0</v>
      </c>
      <c r="N1165" s="234" t="s">
        <v>5526</v>
      </c>
      <c r="O1165" s="234">
        <v>0.0</v>
      </c>
      <c r="P1165" s="234" t="s">
        <v>1724</v>
      </c>
      <c r="R1165" s="234" t="s">
        <v>318</v>
      </c>
    </row>
    <row r="1166">
      <c r="A1166" s="234" t="s">
        <v>5528</v>
      </c>
      <c r="B1166" s="234" t="s">
        <v>5529</v>
      </c>
      <c r="C1166" s="234" t="s">
        <v>5458</v>
      </c>
      <c r="E1166" s="234" t="s">
        <v>5530</v>
      </c>
      <c r="F1166" s="234">
        <v>172.0</v>
      </c>
      <c r="G1166" s="234">
        <v>2.0</v>
      </c>
      <c r="H1166" s="234" t="s">
        <v>2594</v>
      </c>
      <c r="I1166" s="234">
        <v>1.0</v>
      </c>
      <c r="K1166" s="234">
        <v>11.0</v>
      </c>
      <c r="N1166" s="234" t="s">
        <v>5529</v>
      </c>
      <c r="O1166" s="234">
        <v>0.0</v>
      </c>
      <c r="P1166" s="234" t="s">
        <v>1724</v>
      </c>
      <c r="R1166" s="234" t="s">
        <v>318</v>
      </c>
    </row>
    <row r="1167">
      <c r="A1167" s="234" t="s">
        <v>5531</v>
      </c>
      <c r="B1167" s="234" t="s">
        <v>5532</v>
      </c>
      <c r="C1167" s="234" t="s">
        <v>5533</v>
      </c>
      <c r="D1167" s="234" t="s">
        <v>2631</v>
      </c>
      <c r="E1167" s="234" t="s">
        <v>5534</v>
      </c>
      <c r="F1167" s="234">
        <v>128.0</v>
      </c>
      <c r="G1167" s="234">
        <v>1.0</v>
      </c>
      <c r="H1167" s="234" t="s">
        <v>2633</v>
      </c>
      <c r="I1167" s="234">
        <v>1.0</v>
      </c>
      <c r="K1167" s="234">
        <v>11.0</v>
      </c>
      <c r="N1167" s="234" t="s">
        <v>5532</v>
      </c>
      <c r="O1167" s="234">
        <v>0.0</v>
      </c>
      <c r="P1167" s="234" t="s">
        <v>1724</v>
      </c>
      <c r="R1167" s="234" t="s">
        <v>318</v>
      </c>
    </row>
    <row r="1168">
      <c r="A1168" s="234" t="s">
        <v>5535</v>
      </c>
      <c r="B1168" s="234" t="s">
        <v>5536</v>
      </c>
      <c r="C1168" s="234" t="s">
        <v>5537</v>
      </c>
      <c r="D1168" s="234" t="s">
        <v>2631</v>
      </c>
      <c r="E1168" s="234" t="s">
        <v>5538</v>
      </c>
      <c r="F1168" s="234">
        <v>128.0</v>
      </c>
      <c r="G1168" s="234">
        <v>3.0</v>
      </c>
      <c r="H1168" s="234" t="s">
        <v>2633</v>
      </c>
      <c r="I1168" s="234">
        <v>1.0</v>
      </c>
      <c r="K1168" s="234">
        <v>11.0</v>
      </c>
      <c r="N1168" s="234" t="s">
        <v>5536</v>
      </c>
      <c r="O1168" s="234">
        <v>0.0</v>
      </c>
      <c r="P1168" s="234" t="s">
        <v>1724</v>
      </c>
      <c r="R1168" s="234" t="s">
        <v>318</v>
      </c>
    </row>
    <row r="1169">
      <c r="A1169" s="234" t="s">
        <v>5539</v>
      </c>
      <c r="B1169" s="234" t="s">
        <v>5540</v>
      </c>
      <c r="C1169" s="234" t="s">
        <v>5541</v>
      </c>
      <c r="D1169" s="234" t="s">
        <v>2631</v>
      </c>
      <c r="E1169" s="234" t="s">
        <v>5542</v>
      </c>
      <c r="F1169" s="234">
        <v>128.0</v>
      </c>
      <c r="G1169" s="234">
        <v>3.0</v>
      </c>
      <c r="H1169" s="234" t="s">
        <v>2633</v>
      </c>
      <c r="I1169" s="234">
        <v>1.0</v>
      </c>
      <c r="K1169" s="234">
        <v>11.0</v>
      </c>
      <c r="N1169" s="234" t="s">
        <v>5540</v>
      </c>
      <c r="O1169" s="234">
        <v>0.0</v>
      </c>
      <c r="P1169" s="234" t="s">
        <v>1724</v>
      </c>
      <c r="R1169" s="234" t="s">
        <v>318</v>
      </c>
    </row>
    <row r="1170">
      <c r="A1170" s="234" t="s">
        <v>5543</v>
      </c>
      <c r="B1170" s="234" t="s">
        <v>5544</v>
      </c>
      <c r="C1170" s="234" t="s">
        <v>5545</v>
      </c>
      <c r="D1170" s="234" t="s">
        <v>2631</v>
      </c>
      <c r="E1170" s="234" t="s">
        <v>5546</v>
      </c>
      <c r="F1170" s="234">
        <v>128.0</v>
      </c>
      <c r="G1170" s="234">
        <v>1.0</v>
      </c>
      <c r="H1170" s="234" t="s">
        <v>2633</v>
      </c>
      <c r="I1170" s="234">
        <v>1.0</v>
      </c>
      <c r="K1170" s="234">
        <v>11.0</v>
      </c>
      <c r="N1170" s="234" t="s">
        <v>5544</v>
      </c>
      <c r="O1170" s="234">
        <v>0.0</v>
      </c>
      <c r="P1170" s="234" t="s">
        <v>1724</v>
      </c>
      <c r="R1170" s="234" t="s">
        <v>318</v>
      </c>
    </row>
    <row r="1171">
      <c r="A1171" s="234" t="s">
        <v>5547</v>
      </c>
      <c r="B1171" s="234" t="s">
        <v>5548</v>
      </c>
      <c r="C1171" s="234" t="s">
        <v>5549</v>
      </c>
      <c r="D1171" s="234" t="s">
        <v>2631</v>
      </c>
      <c r="E1171" s="234" t="s">
        <v>5550</v>
      </c>
      <c r="F1171" s="234">
        <v>128.0</v>
      </c>
      <c r="G1171" s="234">
        <v>1.0</v>
      </c>
      <c r="H1171" s="234" t="s">
        <v>2633</v>
      </c>
      <c r="I1171" s="234">
        <v>1.0</v>
      </c>
      <c r="K1171" s="234">
        <v>11.0</v>
      </c>
      <c r="N1171" s="234" t="s">
        <v>5548</v>
      </c>
      <c r="O1171" s="234">
        <v>0.0</v>
      </c>
      <c r="P1171" s="234" t="s">
        <v>1724</v>
      </c>
      <c r="R1171" s="234" t="s">
        <v>318</v>
      </c>
    </row>
    <row r="1172">
      <c r="A1172" s="234" t="s">
        <v>5551</v>
      </c>
      <c r="B1172" s="234" t="s">
        <v>5552</v>
      </c>
      <c r="C1172" s="234" t="s">
        <v>5553</v>
      </c>
      <c r="D1172" s="234" t="s">
        <v>2631</v>
      </c>
      <c r="E1172" s="234" t="s">
        <v>5554</v>
      </c>
      <c r="F1172" s="234">
        <v>128.0</v>
      </c>
      <c r="G1172" s="234">
        <v>3.0</v>
      </c>
      <c r="H1172" s="234" t="s">
        <v>2633</v>
      </c>
      <c r="I1172" s="234">
        <v>1.0</v>
      </c>
      <c r="K1172" s="234">
        <v>11.0</v>
      </c>
      <c r="N1172" s="234" t="s">
        <v>5552</v>
      </c>
      <c r="O1172" s="234">
        <v>0.0</v>
      </c>
      <c r="P1172" s="234" t="s">
        <v>1724</v>
      </c>
      <c r="R1172" s="234" t="s">
        <v>318</v>
      </c>
    </row>
    <row r="1173">
      <c r="A1173" s="234" t="s">
        <v>5555</v>
      </c>
      <c r="B1173" s="234" t="s">
        <v>5556</v>
      </c>
      <c r="C1173" s="234" t="s">
        <v>5557</v>
      </c>
      <c r="D1173" s="234" t="s">
        <v>2631</v>
      </c>
      <c r="E1173" s="234" t="s">
        <v>5558</v>
      </c>
      <c r="F1173" s="234">
        <v>128.0</v>
      </c>
      <c r="G1173" s="234">
        <v>2.0</v>
      </c>
      <c r="H1173" s="234" t="s">
        <v>2633</v>
      </c>
      <c r="I1173" s="234">
        <v>1.0</v>
      </c>
      <c r="K1173" s="234">
        <v>11.0</v>
      </c>
      <c r="N1173" s="234" t="s">
        <v>5556</v>
      </c>
      <c r="O1173" s="234">
        <v>0.0</v>
      </c>
      <c r="P1173" s="234" t="s">
        <v>1724</v>
      </c>
      <c r="R1173" s="234" t="s">
        <v>318</v>
      </c>
    </row>
    <row r="1174">
      <c r="A1174" s="234" t="s">
        <v>5559</v>
      </c>
      <c r="B1174" s="234" t="s">
        <v>5560</v>
      </c>
      <c r="C1174" s="234" t="s">
        <v>5561</v>
      </c>
      <c r="D1174" s="234" t="s">
        <v>2631</v>
      </c>
      <c r="E1174" s="234" t="s">
        <v>5562</v>
      </c>
      <c r="F1174" s="234">
        <v>128.0</v>
      </c>
      <c r="G1174" s="234">
        <v>1.0</v>
      </c>
      <c r="H1174" s="234" t="s">
        <v>2633</v>
      </c>
      <c r="I1174" s="234">
        <v>1.0</v>
      </c>
      <c r="K1174" s="234">
        <v>11.0</v>
      </c>
      <c r="N1174" s="234" t="s">
        <v>5560</v>
      </c>
      <c r="O1174" s="234">
        <v>0.0</v>
      </c>
      <c r="P1174" s="234" t="s">
        <v>1724</v>
      </c>
      <c r="R1174" s="234" t="s">
        <v>318</v>
      </c>
    </row>
    <row r="1175">
      <c r="A1175" s="234" t="s">
        <v>5563</v>
      </c>
      <c r="B1175" s="234" t="s">
        <v>5564</v>
      </c>
      <c r="C1175" s="234" t="s">
        <v>5565</v>
      </c>
      <c r="D1175" s="234" t="s">
        <v>2631</v>
      </c>
      <c r="E1175" s="234" t="s">
        <v>5566</v>
      </c>
      <c r="F1175" s="234">
        <v>128.0</v>
      </c>
      <c r="G1175" s="234">
        <v>2.0</v>
      </c>
      <c r="H1175" s="234" t="s">
        <v>2633</v>
      </c>
      <c r="I1175" s="234">
        <v>1.0</v>
      </c>
      <c r="K1175" s="234">
        <v>11.0</v>
      </c>
      <c r="N1175" s="234" t="s">
        <v>5564</v>
      </c>
      <c r="O1175" s="234">
        <v>0.0</v>
      </c>
      <c r="P1175" s="234" t="s">
        <v>1724</v>
      </c>
      <c r="R1175" s="234" t="s">
        <v>318</v>
      </c>
    </row>
    <row r="1176">
      <c r="A1176" s="234" t="s">
        <v>5567</v>
      </c>
      <c r="B1176" s="234" t="s">
        <v>5568</v>
      </c>
      <c r="C1176" s="234" t="s">
        <v>5569</v>
      </c>
      <c r="D1176" s="234" t="s">
        <v>2631</v>
      </c>
      <c r="E1176" s="234" t="s">
        <v>5570</v>
      </c>
      <c r="F1176" s="234">
        <v>128.0</v>
      </c>
      <c r="G1176" s="234">
        <v>1.0</v>
      </c>
      <c r="H1176" s="234" t="s">
        <v>2633</v>
      </c>
      <c r="I1176" s="234">
        <v>1.0</v>
      </c>
      <c r="K1176" s="234">
        <v>11.0</v>
      </c>
      <c r="N1176" s="234" t="s">
        <v>5568</v>
      </c>
      <c r="O1176" s="234">
        <v>0.0</v>
      </c>
      <c r="P1176" s="234" t="s">
        <v>1724</v>
      </c>
      <c r="R1176" s="234" t="s">
        <v>318</v>
      </c>
    </row>
    <row r="1177">
      <c r="A1177" s="234" t="s">
        <v>5571</v>
      </c>
      <c r="B1177" s="234" t="s">
        <v>5572</v>
      </c>
      <c r="C1177" s="234" t="s">
        <v>5573</v>
      </c>
      <c r="D1177" s="234" t="s">
        <v>2645</v>
      </c>
      <c r="E1177" s="234" t="s">
        <v>5574</v>
      </c>
      <c r="F1177" s="234">
        <v>177.0</v>
      </c>
      <c r="G1177" s="234">
        <v>1.0</v>
      </c>
      <c r="H1177" s="234" t="s">
        <v>2647</v>
      </c>
      <c r="I1177" s="234">
        <v>1.0</v>
      </c>
      <c r="K1177" s="234">
        <v>11.0</v>
      </c>
      <c r="N1177" s="234" t="s">
        <v>5572</v>
      </c>
      <c r="O1177" s="234">
        <v>0.0</v>
      </c>
      <c r="P1177" s="234" t="s">
        <v>1724</v>
      </c>
      <c r="R1177" s="234" t="s">
        <v>318</v>
      </c>
    </row>
    <row r="1178">
      <c r="A1178" s="234" t="s">
        <v>5575</v>
      </c>
      <c r="B1178" s="234" t="s">
        <v>5576</v>
      </c>
      <c r="C1178" s="234" t="s">
        <v>5577</v>
      </c>
      <c r="D1178" s="234" t="s">
        <v>2645</v>
      </c>
      <c r="E1178" s="234" t="s">
        <v>5578</v>
      </c>
      <c r="F1178" s="234">
        <v>177.0</v>
      </c>
      <c r="G1178" s="234">
        <v>2.0</v>
      </c>
      <c r="H1178" s="234" t="s">
        <v>2647</v>
      </c>
      <c r="I1178" s="234">
        <v>1.0</v>
      </c>
      <c r="K1178" s="234">
        <v>11.0</v>
      </c>
      <c r="N1178" s="234" t="s">
        <v>5576</v>
      </c>
      <c r="O1178" s="234">
        <v>0.0</v>
      </c>
      <c r="P1178" s="234" t="s">
        <v>1724</v>
      </c>
      <c r="R1178" s="234" t="s">
        <v>318</v>
      </c>
    </row>
    <row r="1179">
      <c r="A1179" s="234" t="s">
        <v>5579</v>
      </c>
      <c r="B1179" s="234" t="s">
        <v>5580</v>
      </c>
      <c r="C1179" s="234" t="s">
        <v>5581</v>
      </c>
      <c r="D1179" s="234" t="s">
        <v>2645</v>
      </c>
      <c r="E1179" s="234" t="s">
        <v>5582</v>
      </c>
      <c r="F1179" s="234">
        <v>177.0</v>
      </c>
      <c r="G1179" s="234">
        <v>1.0</v>
      </c>
      <c r="H1179" s="234" t="s">
        <v>2647</v>
      </c>
      <c r="I1179" s="234">
        <v>1.0</v>
      </c>
      <c r="K1179" s="234">
        <v>11.0</v>
      </c>
      <c r="N1179" s="234" t="s">
        <v>5580</v>
      </c>
      <c r="O1179" s="234">
        <v>0.0</v>
      </c>
      <c r="P1179" s="234" t="s">
        <v>1724</v>
      </c>
      <c r="R1179" s="234" t="s">
        <v>318</v>
      </c>
    </row>
    <row r="1180">
      <c r="A1180" s="234" t="s">
        <v>5583</v>
      </c>
      <c r="B1180" s="234" t="s">
        <v>5584</v>
      </c>
      <c r="C1180" s="234" t="s">
        <v>5585</v>
      </c>
      <c r="D1180" s="234" t="s">
        <v>2645</v>
      </c>
      <c r="E1180" s="234" t="s">
        <v>5586</v>
      </c>
      <c r="F1180" s="234">
        <v>177.0</v>
      </c>
      <c r="G1180" s="234">
        <v>9.0</v>
      </c>
      <c r="H1180" s="234" t="s">
        <v>2647</v>
      </c>
      <c r="I1180" s="234">
        <v>1.0</v>
      </c>
      <c r="K1180" s="234">
        <v>11.0</v>
      </c>
      <c r="N1180" s="234" t="s">
        <v>5584</v>
      </c>
      <c r="O1180" s="234">
        <v>0.0</v>
      </c>
      <c r="P1180" s="234" t="s">
        <v>1724</v>
      </c>
      <c r="R1180" s="234" t="s">
        <v>318</v>
      </c>
    </row>
    <row r="1181">
      <c r="A1181" s="234" t="s">
        <v>5587</v>
      </c>
      <c r="B1181" s="234" t="s">
        <v>5588</v>
      </c>
      <c r="C1181" s="234" t="s">
        <v>5589</v>
      </c>
      <c r="D1181" s="234" t="s">
        <v>2645</v>
      </c>
      <c r="E1181" s="234" t="s">
        <v>5590</v>
      </c>
      <c r="F1181" s="234">
        <v>177.0</v>
      </c>
      <c r="G1181" s="234">
        <v>8.0</v>
      </c>
      <c r="H1181" s="234" t="s">
        <v>2647</v>
      </c>
      <c r="I1181" s="234">
        <v>1.0</v>
      </c>
      <c r="K1181" s="234">
        <v>11.0</v>
      </c>
      <c r="N1181" s="234" t="s">
        <v>5588</v>
      </c>
      <c r="O1181" s="234">
        <v>0.0</v>
      </c>
      <c r="P1181" s="234" t="s">
        <v>1724</v>
      </c>
      <c r="R1181" s="234" t="s">
        <v>318</v>
      </c>
    </row>
    <row r="1182">
      <c r="A1182" s="234" t="s">
        <v>5591</v>
      </c>
      <c r="B1182" s="234" t="s">
        <v>5592</v>
      </c>
      <c r="C1182" s="234" t="s">
        <v>5593</v>
      </c>
      <c r="D1182" s="234" t="s">
        <v>2645</v>
      </c>
      <c r="E1182" s="234" t="s">
        <v>5594</v>
      </c>
      <c r="F1182" s="234">
        <v>177.0</v>
      </c>
      <c r="G1182" s="234">
        <v>2.0</v>
      </c>
      <c r="H1182" s="234" t="s">
        <v>2647</v>
      </c>
      <c r="I1182" s="234">
        <v>1.0</v>
      </c>
      <c r="K1182" s="234">
        <v>11.0</v>
      </c>
      <c r="N1182" s="234" t="s">
        <v>5592</v>
      </c>
      <c r="O1182" s="234">
        <v>0.0</v>
      </c>
      <c r="P1182" s="234" t="s">
        <v>1724</v>
      </c>
      <c r="R1182" s="234" t="s">
        <v>318</v>
      </c>
    </row>
    <row r="1183">
      <c r="A1183" s="234" t="s">
        <v>5595</v>
      </c>
      <c r="B1183" s="234" t="s">
        <v>5596</v>
      </c>
      <c r="C1183" s="234" t="s">
        <v>5597</v>
      </c>
      <c r="D1183" s="234" t="s">
        <v>2645</v>
      </c>
      <c r="E1183" s="234" t="s">
        <v>5598</v>
      </c>
      <c r="F1183" s="234">
        <v>177.0</v>
      </c>
      <c r="G1183" s="234">
        <v>1.0</v>
      </c>
      <c r="H1183" s="234" t="s">
        <v>2647</v>
      </c>
      <c r="I1183" s="234">
        <v>1.0</v>
      </c>
      <c r="K1183" s="234">
        <v>11.0</v>
      </c>
      <c r="N1183" s="234" t="s">
        <v>5596</v>
      </c>
      <c r="O1183" s="234">
        <v>0.0</v>
      </c>
      <c r="P1183" s="234" t="s">
        <v>1724</v>
      </c>
      <c r="R1183" s="234" t="s">
        <v>318</v>
      </c>
    </row>
    <row r="1184">
      <c r="A1184" s="234" t="s">
        <v>5599</v>
      </c>
      <c r="B1184" s="234" t="s">
        <v>5600</v>
      </c>
      <c r="C1184" s="234" t="s">
        <v>5601</v>
      </c>
      <c r="E1184" s="234" t="s">
        <v>5602</v>
      </c>
      <c r="F1184" s="234">
        <v>177.0</v>
      </c>
      <c r="G1184" s="234">
        <v>12.0</v>
      </c>
      <c r="H1184" s="234" t="s">
        <v>2787</v>
      </c>
      <c r="I1184" s="234">
        <v>1.0</v>
      </c>
      <c r="K1184" s="234">
        <v>11.0</v>
      </c>
      <c r="N1184" s="234" t="s">
        <v>5600</v>
      </c>
      <c r="O1184" s="234">
        <v>0.0</v>
      </c>
      <c r="P1184" s="234" t="s">
        <v>1724</v>
      </c>
      <c r="R1184" s="234" t="s">
        <v>318</v>
      </c>
    </row>
    <row r="1185">
      <c r="A1185" s="234" t="s">
        <v>5603</v>
      </c>
      <c r="B1185" s="234" t="s">
        <v>5604</v>
      </c>
      <c r="C1185" s="234" t="s">
        <v>5605</v>
      </c>
      <c r="E1185" s="234" t="s">
        <v>5606</v>
      </c>
      <c r="F1185" s="234">
        <v>177.0</v>
      </c>
      <c r="G1185" s="234">
        <v>22.0</v>
      </c>
      <c r="H1185" s="234" t="s">
        <v>2787</v>
      </c>
      <c r="I1185" s="234">
        <v>1.0</v>
      </c>
      <c r="K1185" s="234">
        <v>11.0</v>
      </c>
      <c r="N1185" s="234" t="s">
        <v>5604</v>
      </c>
      <c r="O1185" s="234">
        <v>0.0</v>
      </c>
      <c r="P1185" s="234" t="s">
        <v>1724</v>
      </c>
      <c r="R1185" s="234" t="s">
        <v>318</v>
      </c>
    </row>
    <row r="1186">
      <c r="A1186" s="234" t="s">
        <v>5607</v>
      </c>
      <c r="B1186" s="234" t="s">
        <v>5608</v>
      </c>
      <c r="C1186" s="234" t="s">
        <v>5609</v>
      </c>
      <c r="E1186" s="234" t="s">
        <v>5610</v>
      </c>
      <c r="F1186" s="234">
        <v>177.0</v>
      </c>
      <c r="G1186" s="234">
        <v>5.0</v>
      </c>
      <c r="H1186" s="234" t="s">
        <v>2787</v>
      </c>
      <c r="I1186" s="234">
        <v>1.0</v>
      </c>
      <c r="K1186" s="234">
        <v>11.0</v>
      </c>
      <c r="N1186" s="234" t="s">
        <v>5608</v>
      </c>
      <c r="O1186" s="234">
        <v>0.0</v>
      </c>
      <c r="P1186" s="234" t="s">
        <v>1724</v>
      </c>
      <c r="R1186" s="234" t="s">
        <v>318</v>
      </c>
    </row>
    <row r="1187">
      <c r="A1187" s="234" t="s">
        <v>5611</v>
      </c>
      <c r="B1187" s="234" t="s">
        <v>5612</v>
      </c>
      <c r="C1187" s="234" t="s">
        <v>5613</v>
      </c>
      <c r="E1187" s="234" t="s">
        <v>5614</v>
      </c>
      <c r="F1187" s="234">
        <v>177.0</v>
      </c>
      <c r="G1187" s="234">
        <v>2.0</v>
      </c>
      <c r="H1187" s="234" t="s">
        <v>2787</v>
      </c>
      <c r="I1187" s="234">
        <v>1.0</v>
      </c>
      <c r="K1187" s="234">
        <v>11.0</v>
      </c>
      <c r="N1187" s="234" t="s">
        <v>5612</v>
      </c>
      <c r="O1187" s="234">
        <v>0.0</v>
      </c>
      <c r="P1187" s="234" t="s">
        <v>1724</v>
      </c>
      <c r="R1187" s="234" t="s">
        <v>318</v>
      </c>
    </row>
    <row r="1188">
      <c r="A1188" s="234" t="s">
        <v>5615</v>
      </c>
      <c r="B1188" s="234" t="s">
        <v>5616</v>
      </c>
      <c r="C1188" s="234" t="s">
        <v>5617</v>
      </c>
      <c r="E1188" s="234" t="s">
        <v>5618</v>
      </c>
      <c r="F1188" s="234">
        <v>177.0</v>
      </c>
      <c r="G1188" s="234">
        <v>1.0</v>
      </c>
      <c r="H1188" s="234" t="s">
        <v>2787</v>
      </c>
      <c r="I1188" s="234">
        <v>1.0</v>
      </c>
      <c r="K1188" s="234">
        <v>11.0</v>
      </c>
      <c r="N1188" s="234" t="s">
        <v>5616</v>
      </c>
      <c r="O1188" s="234">
        <v>0.0</v>
      </c>
      <c r="P1188" s="234" t="s">
        <v>1724</v>
      </c>
      <c r="R1188" s="234" t="s">
        <v>318</v>
      </c>
    </row>
    <row r="1189">
      <c r="A1189" s="234" t="s">
        <v>5619</v>
      </c>
      <c r="B1189" s="234" t="s">
        <v>5620</v>
      </c>
      <c r="C1189" s="234" t="s">
        <v>5621</v>
      </c>
      <c r="D1189" s="234" t="s">
        <v>2671</v>
      </c>
      <c r="E1189" s="234" t="s">
        <v>5622</v>
      </c>
      <c r="F1189" s="234">
        <v>117.0</v>
      </c>
      <c r="G1189" s="234">
        <v>2.0</v>
      </c>
      <c r="H1189" s="234" t="s">
        <v>2673</v>
      </c>
      <c r="I1189" s="234">
        <v>1.0</v>
      </c>
      <c r="K1189" s="234">
        <v>11.0</v>
      </c>
      <c r="N1189" s="234" t="s">
        <v>5620</v>
      </c>
      <c r="O1189" s="234">
        <v>0.0</v>
      </c>
      <c r="P1189" s="234" t="s">
        <v>1724</v>
      </c>
      <c r="R1189" s="234" t="s">
        <v>318</v>
      </c>
    </row>
    <row r="1190">
      <c r="A1190" s="234" t="s">
        <v>5623</v>
      </c>
      <c r="B1190" s="234" t="s">
        <v>5624</v>
      </c>
      <c r="C1190" s="234" t="s">
        <v>5625</v>
      </c>
      <c r="D1190" s="234" t="s">
        <v>2671</v>
      </c>
      <c r="E1190" s="234" t="s">
        <v>5626</v>
      </c>
      <c r="F1190" s="234">
        <v>117.0</v>
      </c>
      <c r="G1190" s="234">
        <v>5.0</v>
      </c>
      <c r="H1190" s="234" t="s">
        <v>2673</v>
      </c>
      <c r="I1190" s="234">
        <v>1.0</v>
      </c>
      <c r="K1190" s="234">
        <v>11.0</v>
      </c>
      <c r="N1190" s="234" t="s">
        <v>5624</v>
      </c>
      <c r="O1190" s="234">
        <v>0.0</v>
      </c>
      <c r="P1190" s="234" t="s">
        <v>1724</v>
      </c>
      <c r="R1190" s="234" t="s">
        <v>318</v>
      </c>
    </row>
    <row r="1191">
      <c r="A1191" s="234" t="s">
        <v>5627</v>
      </c>
      <c r="B1191" s="234" t="s">
        <v>5628</v>
      </c>
      <c r="C1191" s="234" t="s">
        <v>5629</v>
      </c>
      <c r="D1191" s="234" t="s">
        <v>2671</v>
      </c>
      <c r="E1191" s="234" t="s">
        <v>5630</v>
      </c>
      <c r="F1191" s="234">
        <v>117.0</v>
      </c>
      <c r="G1191" s="234">
        <v>3.0</v>
      </c>
      <c r="H1191" s="234" t="s">
        <v>2673</v>
      </c>
      <c r="I1191" s="234">
        <v>1.0</v>
      </c>
      <c r="K1191" s="234">
        <v>11.0</v>
      </c>
      <c r="N1191" s="234" t="s">
        <v>5628</v>
      </c>
      <c r="O1191" s="234">
        <v>0.0</v>
      </c>
      <c r="P1191" s="234" t="s">
        <v>1724</v>
      </c>
      <c r="R1191" s="234" t="s">
        <v>318</v>
      </c>
    </row>
    <row r="1192">
      <c r="A1192" s="234" t="s">
        <v>5631</v>
      </c>
      <c r="B1192" s="234" t="s">
        <v>5632</v>
      </c>
      <c r="C1192" s="234" t="s">
        <v>5633</v>
      </c>
      <c r="D1192" s="234" t="s">
        <v>2671</v>
      </c>
      <c r="E1192" s="234" t="s">
        <v>5634</v>
      </c>
      <c r="F1192" s="234">
        <v>117.0</v>
      </c>
      <c r="G1192" s="234">
        <v>1.0</v>
      </c>
      <c r="H1192" s="234" t="s">
        <v>2673</v>
      </c>
      <c r="I1192" s="234">
        <v>1.0</v>
      </c>
      <c r="K1192" s="234">
        <v>11.0</v>
      </c>
      <c r="N1192" s="234" t="s">
        <v>5632</v>
      </c>
      <c r="O1192" s="234">
        <v>0.0</v>
      </c>
      <c r="P1192" s="234" t="s">
        <v>1724</v>
      </c>
      <c r="R1192" s="234" t="s">
        <v>318</v>
      </c>
    </row>
    <row r="1193">
      <c r="A1193" s="234" t="s">
        <v>5635</v>
      </c>
      <c r="B1193" s="234" t="s">
        <v>5636</v>
      </c>
      <c r="C1193" s="234" t="s">
        <v>5637</v>
      </c>
      <c r="D1193" s="234" t="s">
        <v>2671</v>
      </c>
      <c r="E1193" s="234" t="s">
        <v>5638</v>
      </c>
      <c r="F1193" s="234">
        <v>117.0</v>
      </c>
      <c r="G1193" s="234">
        <v>3.0</v>
      </c>
      <c r="H1193" s="234" t="s">
        <v>2673</v>
      </c>
      <c r="I1193" s="234">
        <v>1.0</v>
      </c>
      <c r="K1193" s="234">
        <v>11.0</v>
      </c>
      <c r="N1193" s="234" t="s">
        <v>5636</v>
      </c>
      <c r="O1193" s="234">
        <v>0.0</v>
      </c>
      <c r="P1193" s="234" t="s">
        <v>1724</v>
      </c>
      <c r="R1193" s="234" t="s">
        <v>318</v>
      </c>
    </row>
    <row r="1194">
      <c r="A1194" s="234" t="s">
        <v>5639</v>
      </c>
      <c r="B1194" s="234" t="s">
        <v>5640</v>
      </c>
      <c r="C1194" s="234" t="s">
        <v>5641</v>
      </c>
      <c r="D1194" s="234" t="s">
        <v>2671</v>
      </c>
      <c r="E1194" s="234" t="s">
        <v>5642</v>
      </c>
      <c r="F1194" s="234">
        <v>117.0</v>
      </c>
      <c r="G1194" s="234">
        <v>1.0</v>
      </c>
      <c r="H1194" s="234" t="s">
        <v>2673</v>
      </c>
      <c r="I1194" s="234">
        <v>1.0</v>
      </c>
      <c r="K1194" s="234">
        <v>11.0</v>
      </c>
      <c r="N1194" s="234" t="s">
        <v>5640</v>
      </c>
      <c r="O1194" s="234">
        <v>0.0</v>
      </c>
      <c r="P1194" s="234" t="s">
        <v>1724</v>
      </c>
      <c r="R1194" s="234" t="s">
        <v>318</v>
      </c>
    </row>
    <row r="1195">
      <c r="A1195" s="234" t="s">
        <v>5643</v>
      </c>
      <c r="B1195" s="234" t="s">
        <v>5644</v>
      </c>
      <c r="C1195" s="234" t="s">
        <v>5645</v>
      </c>
      <c r="E1195" s="234" t="s">
        <v>5646</v>
      </c>
      <c r="F1195" s="234">
        <v>161.0</v>
      </c>
      <c r="G1195" s="234">
        <v>7.0</v>
      </c>
      <c r="H1195" s="234" t="s">
        <v>2702</v>
      </c>
      <c r="I1195" s="234">
        <v>1.0</v>
      </c>
      <c r="K1195" s="234">
        <v>11.0</v>
      </c>
      <c r="N1195" s="234" t="s">
        <v>5644</v>
      </c>
      <c r="O1195" s="234">
        <v>0.0</v>
      </c>
      <c r="P1195" s="234" t="s">
        <v>1724</v>
      </c>
      <c r="R1195" s="234" t="s">
        <v>318</v>
      </c>
    </row>
    <row r="1196">
      <c r="A1196" s="234" t="s">
        <v>5647</v>
      </c>
      <c r="B1196" s="234" t="s">
        <v>5648</v>
      </c>
      <c r="C1196" s="234" t="s">
        <v>5649</v>
      </c>
      <c r="E1196" s="234" t="s">
        <v>5650</v>
      </c>
      <c r="F1196" s="234">
        <v>161.0</v>
      </c>
      <c r="G1196" s="234">
        <v>5.0</v>
      </c>
      <c r="H1196" s="234" t="s">
        <v>2702</v>
      </c>
      <c r="I1196" s="234">
        <v>1.0</v>
      </c>
      <c r="K1196" s="234">
        <v>11.0</v>
      </c>
      <c r="N1196" s="234" t="s">
        <v>5648</v>
      </c>
      <c r="O1196" s="234">
        <v>0.0</v>
      </c>
      <c r="P1196" s="234" t="s">
        <v>1724</v>
      </c>
      <c r="R1196" s="234" t="s">
        <v>318</v>
      </c>
    </row>
    <row r="1197">
      <c r="A1197" s="234" t="s">
        <v>5651</v>
      </c>
      <c r="B1197" s="234" t="s">
        <v>5652</v>
      </c>
      <c r="C1197" s="234" t="s">
        <v>5653</v>
      </c>
      <c r="E1197" s="234" t="s">
        <v>5654</v>
      </c>
      <c r="F1197" s="234">
        <v>161.0</v>
      </c>
      <c r="G1197" s="234">
        <v>3.0</v>
      </c>
      <c r="H1197" s="234" t="s">
        <v>2702</v>
      </c>
      <c r="I1197" s="234">
        <v>1.0</v>
      </c>
      <c r="K1197" s="234">
        <v>11.0</v>
      </c>
      <c r="N1197" s="234" t="s">
        <v>5652</v>
      </c>
      <c r="O1197" s="234">
        <v>0.0</v>
      </c>
      <c r="P1197" s="234" t="s">
        <v>1724</v>
      </c>
      <c r="R1197" s="234" t="s">
        <v>318</v>
      </c>
    </row>
    <row r="1198">
      <c r="A1198" s="234" t="s">
        <v>5655</v>
      </c>
      <c r="B1198" s="234" t="s">
        <v>5656</v>
      </c>
      <c r="C1198" s="234" t="s">
        <v>5657</v>
      </c>
      <c r="E1198" s="234" t="s">
        <v>5658</v>
      </c>
      <c r="F1198" s="234">
        <v>161.0</v>
      </c>
      <c r="G1198" s="234">
        <v>9.0</v>
      </c>
      <c r="H1198" s="234" t="s">
        <v>2702</v>
      </c>
      <c r="I1198" s="234">
        <v>1.0</v>
      </c>
      <c r="K1198" s="234">
        <v>11.0</v>
      </c>
      <c r="N1198" s="234" t="s">
        <v>5656</v>
      </c>
      <c r="O1198" s="234">
        <v>0.0</v>
      </c>
      <c r="P1198" s="234" t="s">
        <v>1724</v>
      </c>
      <c r="R1198" s="234" t="s">
        <v>318</v>
      </c>
    </row>
    <row r="1199">
      <c r="A1199" s="234" t="s">
        <v>5659</v>
      </c>
      <c r="B1199" s="234" t="s">
        <v>5660</v>
      </c>
      <c r="C1199" s="234" t="s">
        <v>5661</v>
      </c>
      <c r="E1199" s="234" t="s">
        <v>5662</v>
      </c>
      <c r="F1199" s="234">
        <v>161.0</v>
      </c>
      <c r="G1199" s="234">
        <v>13.0</v>
      </c>
      <c r="H1199" s="234" t="s">
        <v>2702</v>
      </c>
      <c r="I1199" s="234">
        <v>1.0</v>
      </c>
      <c r="K1199" s="234">
        <v>11.0</v>
      </c>
      <c r="N1199" s="234" t="s">
        <v>5660</v>
      </c>
      <c r="O1199" s="234">
        <v>0.0</v>
      </c>
      <c r="P1199" s="234" t="s">
        <v>1724</v>
      </c>
      <c r="R1199" s="234" t="s">
        <v>318</v>
      </c>
    </row>
    <row r="1200">
      <c r="A1200" s="234" t="s">
        <v>5663</v>
      </c>
      <c r="B1200" s="234" t="s">
        <v>5664</v>
      </c>
      <c r="C1200" s="234" t="s">
        <v>5665</v>
      </c>
      <c r="E1200" s="234" t="s">
        <v>5666</v>
      </c>
      <c r="F1200" s="234">
        <v>161.0</v>
      </c>
      <c r="G1200" s="234">
        <v>27.0</v>
      </c>
      <c r="H1200" s="234" t="s">
        <v>2702</v>
      </c>
      <c r="I1200" s="234">
        <v>1.0</v>
      </c>
      <c r="K1200" s="234">
        <v>11.0</v>
      </c>
      <c r="N1200" s="234" t="s">
        <v>5664</v>
      </c>
      <c r="O1200" s="234">
        <v>0.0</v>
      </c>
      <c r="P1200" s="234" t="s">
        <v>1724</v>
      </c>
      <c r="R1200" s="234" t="s">
        <v>318</v>
      </c>
    </row>
    <row r="1201">
      <c r="A1201" s="234" t="s">
        <v>5667</v>
      </c>
      <c r="B1201" s="234" t="s">
        <v>5668</v>
      </c>
      <c r="C1201" s="234" t="s">
        <v>5669</v>
      </c>
      <c r="E1201" s="234" t="s">
        <v>5670</v>
      </c>
      <c r="F1201" s="234">
        <v>161.0</v>
      </c>
      <c r="G1201" s="234">
        <v>3.0</v>
      </c>
      <c r="H1201" s="234" t="s">
        <v>2702</v>
      </c>
      <c r="I1201" s="234">
        <v>1.0</v>
      </c>
      <c r="K1201" s="234">
        <v>11.0</v>
      </c>
      <c r="N1201" s="234" t="s">
        <v>5668</v>
      </c>
      <c r="O1201" s="234">
        <v>0.0</v>
      </c>
      <c r="P1201" s="234" t="s">
        <v>1724</v>
      </c>
      <c r="R1201" s="234" t="s">
        <v>318</v>
      </c>
    </row>
    <row r="1202">
      <c r="A1202" s="234" t="s">
        <v>5671</v>
      </c>
      <c r="B1202" s="234" t="s">
        <v>5672</v>
      </c>
      <c r="C1202" s="234" t="s">
        <v>5673</v>
      </c>
      <c r="E1202" s="234" t="s">
        <v>5674</v>
      </c>
      <c r="F1202" s="234">
        <v>161.0</v>
      </c>
      <c r="G1202" s="234">
        <v>11.0</v>
      </c>
      <c r="H1202" s="234" t="s">
        <v>2702</v>
      </c>
      <c r="I1202" s="234">
        <v>1.0</v>
      </c>
      <c r="K1202" s="234">
        <v>11.0</v>
      </c>
      <c r="N1202" s="234" t="s">
        <v>5672</v>
      </c>
      <c r="O1202" s="234">
        <v>0.0</v>
      </c>
      <c r="P1202" s="234" t="s">
        <v>1724</v>
      </c>
      <c r="R1202" s="234" t="s">
        <v>318</v>
      </c>
    </row>
    <row r="1203">
      <c r="A1203" s="234" t="s">
        <v>5675</v>
      </c>
      <c r="B1203" s="234" t="s">
        <v>5676</v>
      </c>
      <c r="C1203" s="234" t="s">
        <v>5677</v>
      </c>
      <c r="E1203" s="234" t="s">
        <v>5678</v>
      </c>
      <c r="F1203" s="234">
        <v>161.0</v>
      </c>
      <c r="G1203" s="234">
        <v>3.0</v>
      </c>
      <c r="H1203" s="234" t="s">
        <v>2702</v>
      </c>
      <c r="I1203" s="234">
        <v>1.0</v>
      </c>
      <c r="K1203" s="234">
        <v>11.0</v>
      </c>
      <c r="N1203" s="234" t="s">
        <v>5676</v>
      </c>
      <c r="O1203" s="234">
        <v>0.0</v>
      </c>
      <c r="P1203" s="234" t="s">
        <v>1724</v>
      </c>
      <c r="R1203" s="234" t="s">
        <v>318</v>
      </c>
    </row>
    <row r="1204">
      <c r="A1204" s="234" t="s">
        <v>5679</v>
      </c>
      <c r="B1204" s="234" t="s">
        <v>5680</v>
      </c>
      <c r="C1204" s="234" t="s">
        <v>5681</v>
      </c>
      <c r="E1204" s="234" t="s">
        <v>5682</v>
      </c>
      <c r="F1204" s="234">
        <v>161.0</v>
      </c>
      <c r="G1204" s="234">
        <v>1.0</v>
      </c>
      <c r="H1204" s="234" t="s">
        <v>2702</v>
      </c>
      <c r="I1204" s="234">
        <v>1.0</v>
      </c>
      <c r="K1204" s="234">
        <v>11.0</v>
      </c>
      <c r="N1204" s="234" t="s">
        <v>5680</v>
      </c>
      <c r="O1204" s="234">
        <v>0.0</v>
      </c>
      <c r="P1204" s="234" t="s">
        <v>1724</v>
      </c>
      <c r="R1204" s="234" t="s">
        <v>318</v>
      </c>
    </row>
    <row r="1205">
      <c r="A1205" s="234" t="s">
        <v>5683</v>
      </c>
      <c r="B1205" s="234" t="s">
        <v>5684</v>
      </c>
      <c r="C1205" s="234" t="s">
        <v>5685</v>
      </c>
      <c r="E1205" s="234" t="s">
        <v>5686</v>
      </c>
      <c r="F1205" s="234">
        <v>161.0</v>
      </c>
      <c r="G1205" s="234">
        <v>4.0</v>
      </c>
      <c r="H1205" s="234" t="s">
        <v>2702</v>
      </c>
      <c r="I1205" s="234">
        <v>1.0</v>
      </c>
      <c r="K1205" s="234">
        <v>11.0</v>
      </c>
      <c r="N1205" s="234" t="s">
        <v>5684</v>
      </c>
      <c r="O1205" s="234">
        <v>0.0</v>
      </c>
      <c r="P1205" s="234" t="s">
        <v>1724</v>
      </c>
      <c r="R1205" s="234" t="s">
        <v>318</v>
      </c>
    </row>
    <row r="1206">
      <c r="A1206" s="234" t="s">
        <v>5687</v>
      </c>
      <c r="B1206" s="234" t="s">
        <v>5688</v>
      </c>
      <c r="C1206" s="234" t="s">
        <v>5689</v>
      </c>
      <c r="D1206" s="234" t="s">
        <v>2710</v>
      </c>
      <c r="E1206" s="234" t="s">
        <v>5690</v>
      </c>
      <c r="F1206" s="234">
        <v>102.0</v>
      </c>
      <c r="G1206" s="234">
        <v>2.0</v>
      </c>
      <c r="H1206" s="234" t="s">
        <v>2673</v>
      </c>
      <c r="I1206" s="234">
        <v>1.0</v>
      </c>
      <c r="K1206" s="234">
        <v>11.0</v>
      </c>
      <c r="N1206" s="234" t="s">
        <v>5688</v>
      </c>
      <c r="O1206" s="234">
        <v>0.0</v>
      </c>
      <c r="P1206" s="234" t="s">
        <v>1724</v>
      </c>
      <c r="R1206" s="234" t="s">
        <v>318</v>
      </c>
    </row>
    <row r="1207">
      <c r="A1207" s="234" t="s">
        <v>5691</v>
      </c>
      <c r="B1207" s="234" t="s">
        <v>5692</v>
      </c>
      <c r="C1207" s="234" t="s">
        <v>5693</v>
      </c>
      <c r="D1207" s="234" t="s">
        <v>2710</v>
      </c>
      <c r="E1207" s="234" t="s">
        <v>5694</v>
      </c>
      <c r="F1207" s="234">
        <v>102.0</v>
      </c>
      <c r="G1207" s="234">
        <v>3.0</v>
      </c>
      <c r="H1207" s="234" t="s">
        <v>2673</v>
      </c>
      <c r="I1207" s="234">
        <v>1.0</v>
      </c>
      <c r="K1207" s="234">
        <v>11.0</v>
      </c>
      <c r="N1207" s="234" t="s">
        <v>5692</v>
      </c>
      <c r="O1207" s="234">
        <v>0.0</v>
      </c>
      <c r="P1207" s="234" t="s">
        <v>1724</v>
      </c>
      <c r="R1207" s="234" t="s">
        <v>318</v>
      </c>
    </row>
    <row r="1208">
      <c r="A1208" s="234" t="s">
        <v>5695</v>
      </c>
      <c r="B1208" s="234" t="s">
        <v>5696</v>
      </c>
      <c r="C1208" s="234" t="s">
        <v>5697</v>
      </c>
      <c r="D1208" s="234" t="s">
        <v>2710</v>
      </c>
      <c r="E1208" s="234" t="s">
        <v>5698</v>
      </c>
      <c r="F1208" s="234">
        <v>102.0</v>
      </c>
      <c r="G1208" s="234">
        <v>6.0</v>
      </c>
      <c r="H1208" s="234" t="s">
        <v>2673</v>
      </c>
      <c r="I1208" s="234">
        <v>1.0</v>
      </c>
      <c r="K1208" s="234">
        <v>11.0</v>
      </c>
      <c r="N1208" s="234" t="s">
        <v>5696</v>
      </c>
      <c r="O1208" s="234">
        <v>0.0</v>
      </c>
      <c r="P1208" s="234" t="s">
        <v>1724</v>
      </c>
      <c r="R1208" s="234" t="s">
        <v>318</v>
      </c>
    </row>
    <row r="1209">
      <c r="A1209" s="234" t="s">
        <v>5699</v>
      </c>
      <c r="B1209" s="234" t="s">
        <v>5700</v>
      </c>
      <c r="C1209" s="234" t="s">
        <v>5701</v>
      </c>
      <c r="D1209" s="234" t="s">
        <v>2710</v>
      </c>
      <c r="E1209" s="234" t="s">
        <v>5702</v>
      </c>
      <c r="F1209" s="234">
        <v>102.0</v>
      </c>
      <c r="G1209" s="234">
        <v>4.0</v>
      </c>
      <c r="H1209" s="234" t="s">
        <v>2673</v>
      </c>
      <c r="I1209" s="234">
        <v>1.0</v>
      </c>
      <c r="K1209" s="234">
        <v>11.0</v>
      </c>
      <c r="N1209" s="234" t="s">
        <v>5700</v>
      </c>
      <c r="O1209" s="234">
        <v>0.0</v>
      </c>
      <c r="P1209" s="234" t="s">
        <v>1724</v>
      </c>
      <c r="R1209" s="234" t="s">
        <v>318</v>
      </c>
    </row>
    <row r="1210">
      <c r="A1210" s="234" t="s">
        <v>5703</v>
      </c>
      <c r="B1210" s="234" t="s">
        <v>1443</v>
      </c>
      <c r="C1210" s="234" t="s">
        <v>1444</v>
      </c>
      <c r="D1210" s="234" t="s">
        <v>2710</v>
      </c>
      <c r="E1210" s="234" t="s">
        <v>5704</v>
      </c>
      <c r="F1210" s="234">
        <v>102.0</v>
      </c>
      <c r="G1210" s="234">
        <v>2.0</v>
      </c>
      <c r="H1210" s="234" t="s">
        <v>2673</v>
      </c>
      <c r="I1210" s="234">
        <v>1.0</v>
      </c>
      <c r="K1210" s="234">
        <v>11.0</v>
      </c>
      <c r="N1210" s="234" t="s">
        <v>1443</v>
      </c>
      <c r="O1210" s="234">
        <v>0.0</v>
      </c>
      <c r="P1210" s="234" t="s">
        <v>1724</v>
      </c>
      <c r="R1210" s="234" t="s">
        <v>318</v>
      </c>
    </row>
    <row r="1211">
      <c r="A1211" s="234" t="s">
        <v>5705</v>
      </c>
      <c r="B1211" s="234" t="s">
        <v>5706</v>
      </c>
      <c r="C1211" s="234" t="s">
        <v>5707</v>
      </c>
      <c r="D1211" s="234" t="s">
        <v>2710</v>
      </c>
      <c r="E1211" s="234" t="s">
        <v>5708</v>
      </c>
      <c r="F1211" s="234">
        <v>102.0</v>
      </c>
      <c r="G1211" s="234">
        <v>2.0</v>
      </c>
      <c r="H1211" s="234" t="s">
        <v>2673</v>
      </c>
      <c r="I1211" s="234">
        <v>1.0</v>
      </c>
      <c r="K1211" s="234">
        <v>11.0</v>
      </c>
      <c r="N1211" s="234" t="s">
        <v>5706</v>
      </c>
      <c r="O1211" s="234">
        <v>0.0</v>
      </c>
      <c r="P1211" s="234" t="s">
        <v>1724</v>
      </c>
      <c r="R1211" s="234" t="s">
        <v>318</v>
      </c>
    </row>
    <row r="1212">
      <c r="A1212" s="234" t="s">
        <v>5709</v>
      </c>
      <c r="B1212" s="234" t="s">
        <v>5710</v>
      </c>
      <c r="C1212" s="234" t="s">
        <v>5711</v>
      </c>
      <c r="D1212" s="234" t="s">
        <v>2710</v>
      </c>
      <c r="E1212" s="234" t="s">
        <v>5712</v>
      </c>
      <c r="F1212" s="234">
        <v>102.0</v>
      </c>
      <c r="G1212" s="234">
        <v>1.0</v>
      </c>
      <c r="H1212" s="234" t="s">
        <v>2673</v>
      </c>
      <c r="I1212" s="234">
        <v>1.0</v>
      </c>
      <c r="K1212" s="234">
        <v>11.0</v>
      </c>
      <c r="N1212" s="234" t="s">
        <v>5710</v>
      </c>
      <c r="O1212" s="234">
        <v>0.0</v>
      </c>
      <c r="P1212" s="234" t="s">
        <v>1724</v>
      </c>
      <c r="R1212" s="234" t="s">
        <v>318</v>
      </c>
    </row>
    <row r="1213">
      <c r="A1213" s="234" t="s">
        <v>5713</v>
      </c>
      <c r="B1213" s="234" t="s">
        <v>5714</v>
      </c>
      <c r="C1213" s="234" t="s">
        <v>5715</v>
      </c>
      <c r="E1213" s="234" t="s">
        <v>5716</v>
      </c>
      <c r="F1213" s="234">
        <v>128.0</v>
      </c>
      <c r="G1213" s="234">
        <v>1.0</v>
      </c>
      <c r="H1213" s="234" t="s">
        <v>2734</v>
      </c>
      <c r="I1213" s="234">
        <v>1.0</v>
      </c>
      <c r="K1213" s="234">
        <v>11.0</v>
      </c>
      <c r="N1213" s="234" t="s">
        <v>5714</v>
      </c>
      <c r="O1213" s="234">
        <v>0.0</v>
      </c>
      <c r="P1213" s="234" t="s">
        <v>1724</v>
      </c>
      <c r="R1213" s="234" t="s">
        <v>318</v>
      </c>
    </row>
    <row r="1214">
      <c r="A1214" s="234" t="s">
        <v>5717</v>
      </c>
      <c r="B1214" s="234" t="s">
        <v>5718</v>
      </c>
      <c r="C1214" s="234" t="s">
        <v>5719</v>
      </c>
      <c r="E1214" s="234" t="s">
        <v>5720</v>
      </c>
      <c r="F1214" s="234">
        <v>128.0</v>
      </c>
      <c r="G1214" s="234">
        <v>5.0</v>
      </c>
      <c r="H1214" s="234" t="s">
        <v>2734</v>
      </c>
      <c r="I1214" s="234">
        <v>1.0</v>
      </c>
      <c r="K1214" s="234">
        <v>11.0</v>
      </c>
      <c r="N1214" s="234" t="s">
        <v>5718</v>
      </c>
      <c r="O1214" s="234">
        <v>0.0</v>
      </c>
      <c r="P1214" s="234" t="s">
        <v>1724</v>
      </c>
      <c r="R1214" s="234" t="s">
        <v>318</v>
      </c>
    </row>
    <row r="1215">
      <c r="A1215" s="234" t="s">
        <v>5721</v>
      </c>
      <c r="B1215" s="234" t="s">
        <v>5722</v>
      </c>
      <c r="C1215" s="234" t="s">
        <v>5723</v>
      </c>
      <c r="E1215" s="234" t="s">
        <v>5724</v>
      </c>
      <c r="F1215" s="234">
        <v>128.0</v>
      </c>
      <c r="G1215" s="234">
        <v>9.0</v>
      </c>
      <c r="H1215" s="234" t="s">
        <v>2734</v>
      </c>
      <c r="I1215" s="234">
        <v>1.0</v>
      </c>
      <c r="K1215" s="234">
        <v>11.0</v>
      </c>
      <c r="N1215" s="234" t="s">
        <v>5722</v>
      </c>
      <c r="O1215" s="234">
        <v>0.0</v>
      </c>
      <c r="P1215" s="234" t="s">
        <v>1724</v>
      </c>
      <c r="R1215" s="234" t="s">
        <v>318</v>
      </c>
    </row>
    <row r="1216">
      <c r="A1216" s="234" t="s">
        <v>5725</v>
      </c>
      <c r="B1216" s="234" t="s">
        <v>5726</v>
      </c>
      <c r="C1216" s="234" t="s">
        <v>5727</v>
      </c>
      <c r="E1216" s="234" t="s">
        <v>5728</v>
      </c>
      <c r="F1216" s="234">
        <v>128.0</v>
      </c>
      <c r="G1216" s="234">
        <v>8.0</v>
      </c>
      <c r="H1216" s="234" t="s">
        <v>2734</v>
      </c>
      <c r="I1216" s="234">
        <v>1.0</v>
      </c>
      <c r="K1216" s="234">
        <v>11.0</v>
      </c>
      <c r="N1216" s="234" t="s">
        <v>5726</v>
      </c>
      <c r="O1216" s="234">
        <v>0.0</v>
      </c>
      <c r="P1216" s="234" t="s">
        <v>1724</v>
      </c>
      <c r="R1216" s="234" t="s">
        <v>318</v>
      </c>
    </row>
    <row r="1217">
      <c r="A1217" s="234" t="s">
        <v>5729</v>
      </c>
      <c r="B1217" s="234" t="s">
        <v>5730</v>
      </c>
      <c r="C1217" s="234" t="s">
        <v>5731</v>
      </c>
      <c r="E1217" s="234" t="s">
        <v>5732</v>
      </c>
      <c r="F1217" s="234">
        <v>128.0</v>
      </c>
      <c r="G1217" s="234">
        <v>4.0</v>
      </c>
      <c r="H1217" s="234" t="s">
        <v>2734</v>
      </c>
      <c r="I1217" s="234">
        <v>1.0</v>
      </c>
      <c r="K1217" s="234">
        <v>11.0</v>
      </c>
      <c r="N1217" s="234" t="s">
        <v>5730</v>
      </c>
      <c r="O1217" s="234">
        <v>0.0</v>
      </c>
      <c r="P1217" s="234" t="s">
        <v>1724</v>
      </c>
      <c r="R1217" s="234" t="s">
        <v>318</v>
      </c>
    </row>
    <row r="1218">
      <c r="A1218" s="234" t="s">
        <v>5733</v>
      </c>
      <c r="B1218" s="234" t="s">
        <v>5734</v>
      </c>
      <c r="C1218" s="234" t="s">
        <v>5735</v>
      </c>
      <c r="E1218" s="234" t="s">
        <v>5736</v>
      </c>
      <c r="F1218" s="234">
        <v>128.0</v>
      </c>
      <c r="G1218" s="234">
        <v>2.0</v>
      </c>
      <c r="H1218" s="234" t="s">
        <v>2734</v>
      </c>
      <c r="I1218" s="234">
        <v>1.0</v>
      </c>
      <c r="K1218" s="234">
        <v>11.0</v>
      </c>
      <c r="N1218" s="234" t="s">
        <v>5734</v>
      </c>
      <c r="O1218" s="234">
        <v>0.0</v>
      </c>
      <c r="P1218" s="234" t="s">
        <v>1724</v>
      </c>
      <c r="R1218" s="234" t="s">
        <v>318</v>
      </c>
    </row>
    <row r="1219">
      <c r="A1219" s="234" t="s">
        <v>5737</v>
      </c>
      <c r="B1219" s="234" t="s">
        <v>5738</v>
      </c>
      <c r="C1219" s="234" t="s">
        <v>5739</v>
      </c>
      <c r="E1219" s="234" t="s">
        <v>5740</v>
      </c>
      <c r="F1219" s="234">
        <v>128.0</v>
      </c>
      <c r="G1219" s="234">
        <v>1.0</v>
      </c>
      <c r="H1219" s="234" t="s">
        <v>2734</v>
      </c>
      <c r="I1219" s="234">
        <v>1.0</v>
      </c>
      <c r="K1219" s="234">
        <v>11.0</v>
      </c>
      <c r="N1219" s="234" t="s">
        <v>5738</v>
      </c>
      <c r="O1219" s="234">
        <v>0.0</v>
      </c>
      <c r="P1219" s="234" t="s">
        <v>1724</v>
      </c>
      <c r="R1219" s="234" t="s">
        <v>318</v>
      </c>
    </row>
    <row r="1220">
      <c r="A1220" s="234" t="s">
        <v>5741</v>
      </c>
      <c r="B1220" s="234" t="s">
        <v>1112</v>
      </c>
      <c r="C1220" s="234" t="s">
        <v>1113</v>
      </c>
      <c r="D1220" s="234" t="s">
        <v>2758</v>
      </c>
      <c r="E1220" s="234" t="s">
        <v>5742</v>
      </c>
      <c r="F1220" s="234">
        <v>106.0</v>
      </c>
      <c r="G1220" s="234">
        <v>2.0</v>
      </c>
      <c r="H1220" s="234" t="s">
        <v>2673</v>
      </c>
      <c r="I1220" s="234">
        <v>1.0</v>
      </c>
      <c r="K1220" s="234">
        <v>11.0</v>
      </c>
      <c r="N1220" s="234" t="s">
        <v>1112</v>
      </c>
      <c r="O1220" s="234">
        <v>0.0</v>
      </c>
      <c r="P1220" s="234" t="s">
        <v>1724</v>
      </c>
      <c r="R1220" s="234" t="s">
        <v>318</v>
      </c>
    </row>
    <row r="1221">
      <c r="A1221" s="234" t="s">
        <v>5743</v>
      </c>
      <c r="B1221" s="234" t="s">
        <v>1395</v>
      </c>
      <c r="C1221" s="234" t="s">
        <v>1396</v>
      </c>
      <c r="D1221" s="234" t="s">
        <v>2758</v>
      </c>
      <c r="E1221" s="234" t="s">
        <v>5744</v>
      </c>
      <c r="F1221" s="234">
        <v>106.0</v>
      </c>
      <c r="G1221" s="234">
        <v>8.0</v>
      </c>
      <c r="H1221" s="234" t="s">
        <v>2673</v>
      </c>
      <c r="I1221" s="234">
        <v>1.0</v>
      </c>
      <c r="K1221" s="234">
        <v>11.0</v>
      </c>
      <c r="N1221" s="234" t="s">
        <v>1395</v>
      </c>
      <c r="O1221" s="234">
        <v>0.0</v>
      </c>
      <c r="P1221" s="234" t="s">
        <v>1724</v>
      </c>
      <c r="R1221" s="234" t="s">
        <v>318</v>
      </c>
    </row>
    <row r="1222">
      <c r="A1222" s="234" t="s">
        <v>5745</v>
      </c>
      <c r="B1222" s="234" t="s">
        <v>5746</v>
      </c>
      <c r="C1222" s="234" t="s">
        <v>5747</v>
      </c>
      <c r="D1222" s="234" t="s">
        <v>2758</v>
      </c>
      <c r="E1222" s="234" t="s">
        <v>5748</v>
      </c>
      <c r="F1222" s="234">
        <v>106.0</v>
      </c>
      <c r="G1222" s="234">
        <v>19.0</v>
      </c>
      <c r="H1222" s="234" t="s">
        <v>2673</v>
      </c>
      <c r="I1222" s="234">
        <v>1.0</v>
      </c>
      <c r="K1222" s="234">
        <v>11.0</v>
      </c>
      <c r="N1222" s="234" t="s">
        <v>5746</v>
      </c>
      <c r="O1222" s="234">
        <v>0.0</v>
      </c>
      <c r="P1222" s="234" t="s">
        <v>1724</v>
      </c>
      <c r="R1222" s="234" t="s">
        <v>318</v>
      </c>
    </row>
    <row r="1223">
      <c r="A1223" s="234" t="s">
        <v>5749</v>
      </c>
      <c r="B1223" s="234" t="s">
        <v>5750</v>
      </c>
      <c r="C1223" s="234" t="s">
        <v>5751</v>
      </c>
      <c r="D1223" s="234" t="s">
        <v>2758</v>
      </c>
      <c r="E1223" s="234" t="s">
        <v>5752</v>
      </c>
      <c r="F1223" s="234">
        <v>106.0</v>
      </c>
      <c r="G1223" s="234">
        <v>15.0</v>
      </c>
      <c r="H1223" s="234" t="s">
        <v>2673</v>
      </c>
      <c r="I1223" s="234">
        <v>1.0</v>
      </c>
      <c r="K1223" s="234">
        <v>11.0</v>
      </c>
      <c r="N1223" s="234" t="s">
        <v>5750</v>
      </c>
      <c r="O1223" s="234">
        <v>0.0</v>
      </c>
      <c r="P1223" s="234" t="s">
        <v>1724</v>
      </c>
      <c r="R1223" s="234" t="s">
        <v>318</v>
      </c>
    </row>
    <row r="1224">
      <c r="A1224" s="234" t="s">
        <v>5753</v>
      </c>
      <c r="B1224" s="234" t="s">
        <v>5754</v>
      </c>
      <c r="C1224" s="234" t="s">
        <v>5755</v>
      </c>
      <c r="D1224" s="234" t="s">
        <v>2758</v>
      </c>
      <c r="E1224" s="234" t="s">
        <v>5756</v>
      </c>
      <c r="F1224" s="234">
        <v>106.0</v>
      </c>
      <c r="G1224" s="234">
        <v>8.0</v>
      </c>
      <c r="H1224" s="234" t="s">
        <v>2673</v>
      </c>
      <c r="I1224" s="234">
        <v>1.0</v>
      </c>
      <c r="K1224" s="234">
        <v>11.0</v>
      </c>
      <c r="N1224" s="234" t="s">
        <v>5754</v>
      </c>
      <c r="O1224" s="234">
        <v>0.0</v>
      </c>
      <c r="P1224" s="234" t="s">
        <v>1724</v>
      </c>
      <c r="R1224" s="234" t="s">
        <v>318</v>
      </c>
    </row>
    <row r="1225">
      <c r="A1225" s="234" t="s">
        <v>5757</v>
      </c>
      <c r="B1225" s="234" t="s">
        <v>1391</v>
      </c>
      <c r="C1225" s="234" t="s">
        <v>1392</v>
      </c>
      <c r="D1225" s="234" t="s">
        <v>2758</v>
      </c>
      <c r="E1225" s="234" t="s">
        <v>5758</v>
      </c>
      <c r="F1225" s="234">
        <v>106.0</v>
      </c>
      <c r="G1225" s="234">
        <v>2.0</v>
      </c>
      <c r="H1225" s="234" t="s">
        <v>2673</v>
      </c>
      <c r="I1225" s="234">
        <v>1.0</v>
      </c>
      <c r="K1225" s="234">
        <v>11.0</v>
      </c>
      <c r="N1225" s="234" t="s">
        <v>1391</v>
      </c>
      <c r="O1225" s="234">
        <v>0.0</v>
      </c>
      <c r="P1225" s="234" t="s">
        <v>1724</v>
      </c>
      <c r="R1225" s="234" t="s">
        <v>318</v>
      </c>
    </row>
    <row r="1226">
      <c r="A1226" s="234" t="s">
        <v>5759</v>
      </c>
      <c r="B1226" s="234" t="s">
        <v>5760</v>
      </c>
      <c r="C1226" s="234" t="s">
        <v>5761</v>
      </c>
      <c r="D1226" s="234" t="s">
        <v>2758</v>
      </c>
      <c r="E1226" s="234" t="s">
        <v>5762</v>
      </c>
      <c r="F1226" s="234">
        <v>106.0</v>
      </c>
      <c r="G1226" s="234">
        <v>1.0</v>
      </c>
      <c r="H1226" s="234" t="s">
        <v>2673</v>
      </c>
      <c r="I1226" s="234">
        <v>1.0</v>
      </c>
      <c r="K1226" s="234">
        <v>11.0</v>
      </c>
      <c r="N1226" s="234" t="s">
        <v>5760</v>
      </c>
      <c r="O1226" s="234">
        <v>0.0</v>
      </c>
      <c r="P1226" s="234" t="s">
        <v>1724</v>
      </c>
      <c r="R1226" s="234" t="s">
        <v>318</v>
      </c>
    </row>
    <row r="1227">
      <c r="A1227" s="234" t="s">
        <v>5763</v>
      </c>
      <c r="B1227" s="234" t="s">
        <v>5764</v>
      </c>
      <c r="C1227" s="234" t="s">
        <v>5765</v>
      </c>
      <c r="D1227" s="234" t="s">
        <v>2781</v>
      </c>
      <c r="E1227" s="234" t="s">
        <v>5766</v>
      </c>
      <c r="F1227" s="234">
        <v>166.0</v>
      </c>
      <c r="G1227" s="234">
        <v>4.0</v>
      </c>
      <c r="H1227" s="234" t="s">
        <v>2702</v>
      </c>
      <c r="I1227" s="234">
        <v>1.0</v>
      </c>
      <c r="K1227" s="234">
        <v>11.0</v>
      </c>
      <c r="N1227" s="234" t="s">
        <v>5764</v>
      </c>
      <c r="O1227" s="234">
        <v>0.0</v>
      </c>
      <c r="P1227" s="234" t="s">
        <v>1724</v>
      </c>
      <c r="R1227" s="234" t="s">
        <v>318</v>
      </c>
    </row>
    <row r="1228">
      <c r="A1228" s="234" t="s">
        <v>5767</v>
      </c>
      <c r="B1228" s="234" t="s">
        <v>5768</v>
      </c>
      <c r="C1228" s="234" t="s">
        <v>5769</v>
      </c>
      <c r="D1228" s="234" t="s">
        <v>2781</v>
      </c>
      <c r="E1228" s="234" t="s">
        <v>5770</v>
      </c>
      <c r="F1228" s="234">
        <v>166.0</v>
      </c>
      <c r="G1228" s="234">
        <v>3.0</v>
      </c>
      <c r="H1228" s="234" t="s">
        <v>2702</v>
      </c>
      <c r="I1228" s="234">
        <v>1.0</v>
      </c>
      <c r="K1228" s="234">
        <v>11.0</v>
      </c>
      <c r="N1228" s="234" t="s">
        <v>5768</v>
      </c>
      <c r="O1228" s="234">
        <v>0.0</v>
      </c>
      <c r="P1228" s="234" t="s">
        <v>1724</v>
      </c>
      <c r="R1228" s="234" t="s">
        <v>318</v>
      </c>
    </row>
    <row r="1229">
      <c r="A1229" s="234" t="s">
        <v>5771</v>
      </c>
      <c r="B1229" s="234" t="s">
        <v>5772</v>
      </c>
      <c r="C1229" s="234" t="s">
        <v>5773</v>
      </c>
      <c r="D1229" s="234" t="s">
        <v>2781</v>
      </c>
      <c r="E1229" s="234" t="s">
        <v>5774</v>
      </c>
      <c r="F1229" s="234">
        <v>166.0</v>
      </c>
      <c r="G1229" s="234">
        <v>1.0</v>
      </c>
      <c r="H1229" s="234" t="s">
        <v>2702</v>
      </c>
      <c r="I1229" s="234">
        <v>1.0</v>
      </c>
      <c r="K1229" s="234">
        <v>11.0</v>
      </c>
      <c r="N1229" s="234" t="s">
        <v>5772</v>
      </c>
      <c r="O1229" s="234">
        <v>0.0</v>
      </c>
      <c r="P1229" s="234" t="s">
        <v>1724</v>
      </c>
      <c r="R1229" s="234" t="s">
        <v>318</v>
      </c>
    </row>
    <row r="1230">
      <c r="A1230" s="234" t="s">
        <v>5775</v>
      </c>
      <c r="B1230" s="234" t="s">
        <v>5776</v>
      </c>
      <c r="C1230" s="234" t="s">
        <v>5777</v>
      </c>
      <c r="D1230" s="234" t="s">
        <v>2781</v>
      </c>
      <c r="E1230" s="234" t="s">
        <v>5778</v>
      </c>
      <c r="F1230" s="234">
        <v>166.0</v>
      </c>
      <c r="G1230" s="234">
        <v>8.0</v>
      </c>
      <c r="H1230" s="234" t="s">
        <v>2702</v>
      </c>
      <c r="I1230" s="234">
        <v>1.0</v>
      </c>
      <c r="K1230" s="234">
        <v>11.0</v>
      </c>
      <c r="N1230" s="234" t="s">
        <v>5776</v>
      </c>
      <c r="O1230" s="234">
        <v>0.0</v>
      </c>
      <c r="P1230" s="234" t="s">
        <v>1724</v>
      </c>
      <c r="R1230" s="234" t="s">
        <v>318</v>
      </c>
    </row>
    <row r="1231">
      <c r="A1231" s="234" t="s">
        <v>5779</v>
      </c>
      <c r="B1231" s="234" t="s">
        <v>5780</v>
      </c>
      <c r="C1231" s="234" t="s">
        <v>5781</v>
      </c>
      <c r="D1231" s="234" t="s">
        <v>2781</v>
      </c>
      <c r="E1231" s="234" t="s">
        <v>5782</v>
      </c>
      <c r="F1231" s="234">
        <v>166.0</v>
      </c>
      <c r="G1231" s="234">
        <v>21.0</v>
      </c>
      <c r="H1231" s="234" t="s">
        <v>2702</v>
      </c>
      <c r="I1231" s="234">
        <v>1.0</v>
      </c>
      <c r="K1231" s="234">
        <v>11.0</v>
      </c>
      <c r="N1231" s="234" t="s">
        <v>5780</v>
      </c>
      <c r="O1231" s="234">
        <v>0.0</v>
      </c>
      <c r="P1231" s="234" t="s">
        <v>1724</v>
      </c>
      <c r="R1231" s="234" t="s">
        <v>318</v>
      </c>
    </row>
    <row r="1232">
      <c r="A1232" s="234" t="s">
        <v>5783</v>
      </c>
      <c r="B1232" s="234" t="s">
        <v>5784</v>
      </c>
      <c r="C1232" s="234" t="s">
        <v>5785</v>
      </c>
      <c r="D1232" s="234" t="s">
        <v>2781</v>
      </c>
      <c r="E1232" s="234" t="s">
        <v>5786</v>
      </c>
      <c r="F1232" s="234">
        <v>166.0</v>
      </c>
      <c r="G1232" s="234">
        <v>23.0</v>
      </c>
      <c r="H1232" s="234" t="s">
        <v>2702</v>
      </c>
      <c r="I1232" s="234">
        <v>1.0</v>
      </c>
      <c r="K1232" s="234">
        <v>11.0</v>
      </c>
      <c r="N1232" s="234" t="s">
        <v>5784</v>
      </c>
      <c r="O1232" s="234">
        <v>0.0</v>
      </c>
      <c r="P1232" s="234" t="s">
        <v>1724</v>
      </c>
      <c r="R1232" s="234" t="s">
        <v>318</v>
      </c>
    </row>
    <row r="1233">
      <c r="A1233" s="234" t="s">
        <v>5787</v>
      </c>
      <c r="B1233" s="234" t="s">
        <v>5788</v>
      </c>
      <c r="C1233" s="234" t="s">
        <v>5789</v>
      </c>
      <c r="D1233" s="234" t="s">
        <v>2781</v>
      </c>
      <c r="E1233" s="234" t="s">
        <v>5790</v>
      </c>
      <c r="F1233" s="234">
        <v>166.0</v>
      </c>
      <c r="G1233" s="234">
        <v>4.0</v>
      </c>
      <c r="H1233" s="234" t="s">
        <v>2702</v>
      </c>
      <c r="I1233" s="234">
        <v>1.0</v>
      </c>
      <c r="K1233" s="234">
        <v>11.0</v>
      </c>
      <c r="N1233" s="234" t="s">
        <v>5788</v>
      </c>
      <c r="O1233" s="234">
        <v>0.0</v>
      </c>
      <c r="P1233" s="234" t="s">
        <v>1724</v>
      </c>
      <c r="R1233" s="234" t="s">
        <v>318</v>
      </c>
    </row>
    <row r="1234">
      <c r="A1234" s="234" t="s">
        <v>5791</v>
      </c>
      <c r="B1234" s="234" t="s">
        <v>5792</v>
      </c>
      <c r="C1234" s="234" t="s">
        <v>5793</v>
      </c>
      <c r="D1234" s="234" t="s">
        <v>2781</v>
      </c>
      <c r="E1234" s="234" t="s">
        <v>5794</v>
      </c>
      <c r="F1234" s="234">
        <v>166.0</v>
      </c>
      <c r="G1234" s="234">
        <v>6.0</v>
      </c>
      <c r="H1234" s="234" t="s">
        <v>2702</v>
      </c>
      <c r="I1234" s="234">
        <v>1.0</v>
      </c>
      <c r="K1234" s="234">
        <v>11.0</v>
      </c>
      <c r="N1234" s="234" t="s">
        <v>5792</v>
      </c>
      <c r="O1234" s="234">
        <v>0.0</v>
      </c>
      <c r="P1234" s="234" t="s">
        <v>1724</v>
      </c>
      <c r="R1234" s="234" t="s">
        <v>318</v>
      </c>
    </row>
    <row r="1235">
      <c r="A1235" s="234" t="s">
        <v>5795</v>
      </c>
      <c r="B1235" s="234" t="s">
        <v>5796</v>
      </c>
      <c r="C1235" s="234" t="s">
        <v>5797</v>
      </c>
      <c r="D1235" s="234" t="s">
        <v>2781</v>
      </c>
      <c r="E1235" s="234" t="s">
        <v>5798</v>
      </c>
      <c r="F1235" s="234">
        <v>166.0</v>
      </c>
      <c r="G1235" s="234">
        <v>1.0</v>
      </c>
      <c r="H1235" s="234" t="s">
        <v>2702</v>
      </c>
      <c r="I1235" s="234">
        <v>1.0</v>
      </c>
      <c r="K1235" s="234">
        <v>11.0</v>
      </c>
      <c r="N1235" s="234" t="s">
        <v>5796</v>
      </c>
      <c r="O1235" s="234">
        <v>0.0</v>
      </c>
      <c r="P1235" s="234" t="s">
        <v>1724</v>
      </c>
      <c r="R1235" s="234" t="s">
        <v>318</v>
      </c>
    </row>
    <row r="1236">
      <c r="A1236" s="234" t="s">
        <v>5799</v>
      </c>
      <c r="B1236" s="234" t="s">
        <v>5800</v>
      </c>
      <c r="C1236" s="234" t="s">
        <v>5801</v>
      </c>
      <c r="D1236" s="234" t="s">
        <v>2781</v>
      </c>
      <c r="E1236" s="234" t="s">
        <v>5802</v>
      </c>
      <c r="F1236" s="234">
        <v>166.0</v>
      </c>
      <c r="G1236" s="234">
        <v>5.0</v>
      </c>
      <c r="H1236" s="234" t="s">
        <v>2702</v>
      </c>
      <c r="I1236" s="234">
        <v>1.0</v>
      </c>
      <c r="K1236" s="234">
        <v>11.0</v>
      </c>
      <c r="N1236" s="234" t="s">
        <v>5800</v>
      </c>
      <c r="O1236" s="234">
        <v>0.0</v>
      </c>
      <c r="P1236" s="234" t="s">
        <v>1724</v>
      </c>
      <c r="R1236" s="234" t="s">
        <v>318</v>
      </c>
    </row>
    <row r="1237">
      <c r="A1237" s="234" t="s">
        <v>5803</v>
      </c>
      <c r="B1237" s="234" t="s">
        <v>5804</v>
      </c>
      <c r="C1237" s="234" t="s">
        <v>5805</v>
      </c>
      <c r="D1237" s="234" t="s">
        <v>2781</v>
      </c>
      <c r="E1237" s="234" t="s">
        <v>5806</v>
      </c>
      <c r="F1237" s="234">
        <v>166.0</v>
      </c>
      <c r="G1237" s="234">
        <v>2.0</v>
      </c>
      <c r="H1237" s="234" t="s">
        <v>2702</v>
      </c>
      <c r="I1237" s="234">
        <v>1.0</v>
      </c>
      <c r="K1237" s="234">
        <v>11.0</v>
      </c>
      <c r="N1237" s="234" t="s">
        <v>5804</v>
      </c>
      <c r="O1237" s="234">
        <v>0.0</v>
      </c>
      <c r="P1237" s="234" t="s">
        <v>1724</v>
      </c>
      <c r="R1237" s="234" t="s">
        <v>318</v>
      </c>
    </row>
    <row r="1238">
      <c r="A1238" s="234" t="s">
        <v>5807</v>
      </c>
      <c r="B1238" s="234" t="s">
        <v>5808</v>
      </c>
      <c r="C1238" s="234" t="s">
        <v>5809</v>
      </c>
      <c r="D1238" s="234" t="s">
        <v>2781</v>
      </c>
      <c r="E1238" s="234" t="s">
        <v>5810</v>
      </c>
      <c r="F1238" s="234">
        <v>166.0</v>
      </c>
      <c r="G1238" s="234">
        <v>3.0</v>
      </c>
      <c r="H1238" s="234" t="s">
        <v>2702</v>
      </c>
      <c r="I1238" s="234">
        <v>1.0</v>
      </c>
      <c r="K1238" s="234">
        <v>11.0</v>
      </c>
      <c r="N1238" s="234" t="s">
        <v>5808</v>
      </c>
      <c r="O1238" s="234">
        <v>0.0</v>
      </c>
      <c r="P1238" s="234" t="s">
        <v>1724</v>
      </c>
      <c r="R1238" s="234" t="s">
        <v>318</v>
      </c>
    </row>
    <row r="1239">
      <c r="A1239" s="234" t="s">
        <v>5811</v>
      </c>
      <c r="B1239" s="234" t="s">
        <v>5812</v>
      </c>
      <c r="C1239" s="234" t="s">
        <v>5813</v>
      </c>
      <c r="E1239" s="234" t="s">
        <v>5814</v>
      </c>
      <c r="F1239" s="234">
        <v>177.0</v>
      </c>
      <c r="G1239" s="234">
        <v>5.0</v>
      </c>
      <c r="H1239" s="234" t="s">
        <v>2787</v>
      </c>
      <c r="I1239" s="234">
        <v>1.0</v>
      </c>
      <c r="K1239" s="234">
        <v>11.0</v>
      </c>
      <c r="N1239" s="234" t="s">
        <v>5812</v>
      </c>
      <c r="O1239" s="234">
        <v>0.0</v>
      </c>
      <c r="P1239" s="234" t="s">
        <v>1724</v>
      </c>
      <c r="R1239" s="234" t="s">
        <v>318</v>
      </c>
    </row>
    <row r="1240">
      <c r="A1240" s="234" t="s">
        <v>5815</v>
      </c>
      <c r="B1240" s="234" t="s">
        <v>5816</v>
      </c>
      <c r="C1240" s="234" t="s">
        <v>5817</v>
      </c>
      <c r="E1240" s="234" t="s">
        <v>5818</v>
      </c>
      <c r="F1240" s="234">
        <v>177.0</v>
      </c>
      <c r="G1240" s="234">
        <v>10.0</v>
      </c>
      <c r="H1240" s="234" t="s">
        <v>2787</v>
      </c>
      <c r="I1240" s="234">
        <v>1.0</v>
      </c>
      <c r="K1240" s="234">
        <v>11.0</v>
      </c>
      <c r="N1240" s="234" t="s">
        <v>5816</v>
      </c>
      <c r="O1240" s="234">
        <v>0.0</v>
      </c>
      <c r="P1240" s="234" t="s">
        <v>1724</v>
      </c>
      <c r="R1240" s="234" t="s">
        <v>318</v>
      </c>
    </row>
    <row r="1241">
      <c r="A1241" s="234" t="s">
        <v>5819</v>
      </c>
      <c r="B1241" s="234" t="s">
        <v>5820</v>
      </c>
      <c r="C1241" s="234" t="s">
        <v>5821</v>
      </c>
      <c r="E1241" s="234" t="s">
        <v>5822</v>
      </c>
      <c r="F1241" s="234">
        <v>177.0</v>
      </c>
      <c r="G1241" s="234">
        <v>19.0</v>
      </c>
      <c r="H1241" s="234" t="s">
        <v>2787</v>
      </c>
      <c r="I1241" s="234">
        <v>1.0</v>
      </c>
      <c r="K1241" s="234">
        <v>11.0</v>
      </c>
      <c r="N1241" s="234" t="s">
        <v>5820</v>
      </c>
      <c r="O1241" s="234">
        <v>0.0</v>
      </c>
      <c r="P1241" s="234" t="s">
        <v>1724</v>
      </c>
      <c r="R1241" s="234" t="s">
        <v>318</v>
      </c>
    </row>
    <row r="1242">
      <c r="A1242" s="234" t="s">
        <v>5823</v>
      </c>
      <c r="B1242" s="234" t="s">
        <v>5824</v>
      </c>
      <c r="C1242" s="234" t="s">
        <v>5825</v>
      </c>
      <c r="E1242" s="234" t="s">
        <v>5826</v>
      </c>
      <c r="F1242" s="234">
        <v>177.0</v>
      </c>
      <c r="G1242" s="234">
        <v>3.0</v>
      </c>
      <c r="H1242" s="234" t="s">
        <v>2787</v>
      </c>
      <c r="I1242" s="234">
        <v>1.0</v>
      </c>
      <c r="K1242" s="234">
        <v>11.0</v>
      </c>
      <c r="N1242" s="234" t="s">
        <v>5824</v>
      </c>
      <c r="O1242" s="234">
        <v>0.0</v>
      </c>
      <c r="P1242" s="234" t="s">
        <v>1724</v>
      </c>
      <c r="R1242" s="234" t="s">
        <v>318</v>
      </c>
    </row>
    <row r="1243">
      <c r="A1243" s="234" t="s">
        <v>5827</v>
      </c>
      <c r="B1243" s="234" t="s">
        <v>5828</v>
      </c>
      <c r="C1243" s="234" t="s">
        <v>5829</v>
      </c>
      <c r="E1243" s="234" t="s">
        <v>5830</v>
      </c>
      <c r="F1243" s="234">
        <v>177.0</v>
      </c>
      <c r="G1243" s="234">
        <v>1.0</v>
      </c>
      <c r="H1243" s="234" t="s">
        <v>2787</v>
      </c>
      <c r="I1243" s="234">
        <v>1.0</v>
      </c>
      <c r="K1243" s="234">
        <v>11.0</v>
      </c>
      <c r="N1243" s="234" t="s">
        <v>5828</v>
      </c>
      <c r="O1243" s="234">
        <v>0.0</v>
      </c>
      <c r="P1243" s="234" t="s">
        <v>1724</v>
      </c>
      <c r="R1243" s="234" t="s">
        <v>318</v>
      </c>
    </row>
    <row r="1244">
      <c r="A1244" s="234" t="s">
        <v>5831</v>
      </c>
      <c r="B1244" s="234" t="s">
        <v>5832</v>
      </c>
      <c r="C1244" s="234" t="s">
        <v>5833</v>
      </c>
      <c r="E1244" s="234" t="s">
        <v>5834</v>
      </c>
      <c r="F1244" s="234">
        <v>177.0</v>
      </c>
      <c r="G1244" s="234">
        <v>1.0</v>
      </c>
      <c r="H1244" s="234" t="s">
        <v>2787</v>
      </c>
      <c r="I1244" s="234">
        <v>1.0</v>
      </c>
      <c r="K1244" s="234">
        <v>11.0</v>
      </c>
      <c r="N1244" s="234" t="s">
        <v>5832</v>
      </c>
      <c r="O1244" s="234">
        <v>0.0</v>
      </c>
      <c r="P1244" s="234" t="s">
        <v>1724</v>
      </c>
      <c r="R1244" s="234" t="s">
        <v>318</v>
      </c>
    </row>
    <row r="1245">
      <c r="A1245" s="234" t="s">
        <v>5835</v>
      </c>
      <c r="B1245" s="234" t="s">
        <v>5836</v>
      </c>
      <c r="C1245" s="234" t="s">
        <v>5837</v>
      </c>
      <c r="D1245" s="234" t="s">
        <v>2264</v>
      </c>
      <c r="E1245" s="234" t="s">
        <v>5838</v>
      </c>
      <c r="F1245" s="234">
        <v>65.0</v>
      </c>
      <c r="G1245" s="234">
        <v>10.0</v>
      </c>
      <c r="H1245" s="234" t="s">
        <v>2799</v>
      </c>
      <c r="I1245" s="234">
        <v>1.0</v>
      </c>
      <c r="K1245" s="234">
        <v>11.0</v>
      </c>
      <c r="N1245" s="234" t="s">
        <v>5836</v>
      </c>
      <c r="O1245" s="234">
        <v>0.0</v>
      </c>
      <c r="P1245" s="234" t="s">
        <v>1724</v>
      </c>
      <c r="R1245" s="234" t="s">
        <v>318</v>
      </c>
    </row>
    <row r="1246">
      <c r="A1246" s="234" t="s">
        <v>5839</v>
      </c>
      <c r="B1246" s="234" t="s">
        <v>5840</v>
      </c>
      <c r="C1246" s="234" t="s">
        <v>5841</v>
      </c>
      <c r="D1246" s="234" t="s">
        <v>2264</v>
      </c>
      <c r="E1246" s="234" t="s">
        <v>5842</v>
      </c>
      <c r="F1246" s="234">
        <v>65.0</v>
      </c>
      <c r="G1246" s="234">
        <v>6.0</v>
      </c>
      <c r="H1246" s="234" t="s">
        <v>2799</v>
      </c>
      <c r="I1246" s="234">
        <v>1.0</v>
      </c>
      <c r="K1246" s="234">
        <v>11.0</v>
      </c>
      <c r="N1246" s="234" t="s">
        <v>5840</v>
      </c>
      <c r="O1246" s="234">
        <v>0.0</v>
      </c>
      <c r="P1246" s="234" t="s">
        <v>1724</v>
      </c>
      <c r="R1246" s="234" t="s">
        <v>318</v>
      </c>
    </row>
    <row r="1247">
      <c r="A1247" s="234" t="s">
        <v>5843</v>
      </c>
      <c r="B1247" s="234" t="s">
        <v>5844</v>
      </c>
      <c r="C1247" s="234" t="s">
        <v>5845</v>
      </c>
      <c r="D1247" s="234" t="s">
        <v>2264</v>
      </c>
      <c r="E1247" s="234" t="s">
        <v>5846</v>
      </c>
      <c r="F1247" s="234">
        <v>65.0</v>
      </c>
      <c r="G1247" s="234">
        <v>5.0</v>
      </c>
      <c r="H1247" s="234" t="s">
        <v>2799</v>
      </c>
      <c r="I1247" s="234">
        <v>1.0</v>
      </c>
      <c r="K1247" s="234">
        <v>11.0</v>
      </c>
      <c r="N1247" s="234" t="s">
        <v>5844</v>
      </c>
      <c r="O1247" s="234">
        <v>0.0</v>
      </c>
      <c r="P1247" s="234" t="s">
        <v>1724</v>
      </c>
      <c r="R1247" s="234" t="s">
        <v>318</v>
      </c>
    </row>
    <row r="1248">
      <c r="A1248" s="234" t="s">
        <v>5847</v>
      </c>
      <c r="B1248" s="234" t="s">
        <v>5848</v>
      </c>
      <c r="C1248" s="234" t="s">
        <v>5849</v>
      </c>
      <c r="D1248" s="234" t="s">
        <v>2264</v>
      </c>
      <c r="E1248" s="234" t="s">
        <v>5850</v>
      </c>
      <c r="F1248" s="234">
        <v>65.0</v>
      </c>
      <c r="G1248" s="234">
        <v>10.0</v>
      </c>
      <c r="H1248" s="234" t="s">
        <v>2799</v>
      </c>
      <c r="I1248" s="234">
        <v>1.0</v>
      </c>
      <c r="K1248" s="234">
        <v>11.0</v>
      </c>
      <c r="N1248" s="234" t="s">
        <v>5848</v>
      </c>
      <c r="O1248" s="234">
        <v>0.0</v>
      </c>
      <c r="P1248" s="234" t="s">
        <v>1724</v>
      </c>
      <c r="R1248" s="234" t="s">
        <v>318</v>
      </c>
    </row>
    <row r="1249">
      <c r="A1249" s="234" t="s">
        <v>5851</v>
      </c>
      <c r="B1249" s="234" t="s">
        <v>5852</v>
      </c>
      <c r="C1249" s="234" t="s">
        <v>5853</v>
      </c>
      <c r="D1249" s="234" t="s">
        <v>2264</v>
      </c>
      <c r="E1249" s="234" t="s">
        <v>5854</v>
      </c>
      <c r="F1249" s="234">
        <v>65.0</v>
      </c>
      <c r="G1249" s="234">
        <v>7.0</v>
      </c>
      <c r="H1249" s="234" t="s">
        <v>2799</v>
      </c>
      <c r="I1249" s="234">
        <v>1.0</v>
      </c>
      <c r="K1249" s="234">
        <v>11.0</v>
      </c>
      <c r="N1249" s="234" t="s">
        <v>5852</v>
      </c>
      <c r="O1249" s="234">
        <v>0.0</v>
      </c>
      <c r="P1249" s="234" t="s">
        <v>1724</v>
      </c>
      <c r="R1249" s="234" t="s">
        <v>318</v>
      </c>
    </row>
    <row r="1250">
      <c r="A1250" s="234" t="s">
        <v>5855</v>
      </c>
      <c r="B1250" s="234" t="s">
        <v>5856</v>
      </c>
      <c r="C1250" s="234" t="s">
        <v>5857</v>
      </c>
      <c r="D1250" s="234" t="s">
        <v>2264</v>
      </c>
      <c r="E1250" s="234" t="s">
        <v>5858</v>
      </c>
      <c r="F1250" s="234">
        <v>65.0</v>
      </c>
      <c r="G1250" s="234">
        <v>1.0</v>
      </c>
      <c r="H1250" s="234" t="s">
        <v>2799</v>
      </c>
      <c r="I1250" s="234">
        <v>1.0</v>
      </c>
      <c r="K1250" s="234">
        <v>11.0</v>
      </c>
      <c r="N1250" s="234" t="s">
        <v>5856</v>
      </c>
      <c r="O1250" s="234">
        <v>0.0</v>
      </c>
      <c r="P1250" s="234" t="s">
        <v>1724</v>
      </c>
      <c r="R1250" s="234" t="s">
        <v>318</v>
      </c>
    </row>
    <row r="1251">
      <c r="A1251" s="234" t="s">
        <v>5859</v>
      </c>
      <c r="B1251" s="234" t="s">
        <v>5860</v>
      </c>
      <c r="C1251" s="234" t="s">
        <v>5861</v>
      </c>
      <c r="D1251" s="234" t="s">
        <v>2264</v>
      </c>
      <c r="E1251" s="234" t="s">
        <v>5862</v>
      </c>
      <c r="F1251" s="234">
        <v>65.0</v>
      </c>
      <c r="G1251" s="234">
        <v>8.0</v>
      </c>
      <c r="H1251" s="234" t="s">
        <v>2799</v>
      </c>
      <c r="I1251" s="234">
        <v>1.0</v>
      </c>
      <c r="K1251" s="234">
        <v>11.0</v>
      </c>
      <c r="N1251" s="234" t="s">
        <v>5860</v>
      </c>
      <c r="O1251" s="234">
        <v>0.0</v>
      </c>
      <c r="P1251" s="234" t="s">
        <v>1724</v>
      </c>
      <c r="R1251" s="234" t="s">
        <v>318</v>
      </c>
    </row>
    <row r="1252">
      <c r="A1252" s="234" t="s">
        <v>5863</v>
      </c>
      <c r="B1252" s="234" t="s">
        <v>5864</v>
      </c>
      <c r="C1252" s="234" t="s">
        <v>5865</v>
      </c>
      <c r="D1252" s="234" t="s">
        <v>2264</v>
      </c>
      <c r="E1252" s="234" t="s">
        <v>5866</v>
      </c>
      <c r="F1252" s="234">
        <v>65.0</v>
      </c>
      <c r="G1252" s="234">
        <v>14.0</v>
      </c>
      <c r="H1252" s="234" t="s">
        <v>2799</v>
      </c>
      <c r="I1252" s="234">
        <v>1.0</v>
      </c>
      <c r="K1252" s="234">
        <v>11.0</v>
      </c>
      <c r="N1252" s="234" t="s">
        <v>5864</v>
      </c>
      <c r="O1252" s="234">
        <v>0.0</v>
      </c>
      <c r="P1252" s="234" t="s">
        <v>1724</v>
      </c>
      <c r="R1252" s="234" t="s">
        <v>318</v>
      </c>
    </row>
    <row r="1253">
      <c r="A1253" s="234" t="s">
        <v>5867</v>
      </c>
      <c r="B1253" s="234" t="s">
        <v>5868</v>
      </c>
      <c r="C1253" s="234" t="s">
        <v>5869</v>
      </c>
      <c r="D1253" s="234" t="s">
        <v>2264</v>
      </c>
      <c r="E1253" s="234" t="s">
        <v>5870</v>
      </c>
      <c r="F1253" s="234">
        <v>65.0</v>
      </c>
      <c r="G1253" s="234">
        <v>22.0</v>
      </c>
      <c r="H1253" s="234" t="s">
        <v>2799</v>
      </c>
      <c r="I1253" s="234">
        <v>1.0</v>
      </c>
      <c r="K1253" s="234">
        <v>11.0</v>
      </c>
      <c r="N1253" s="234" t="s">
        <v>5868</v>
      </c>
      <c r="O1253" s="234">
        <v>0.0</v>
      </c>
      <c r="P1253" s="234" t="s">
        <v>1724</v>
      </c>
      <c r="R1253" s="234" t="s">
        <v>318</v>
      </c>
    </row>
    <row r="1254">
      <c r="A1254" s="234" t="s">
        <v>5871</v>
      </c>
      <c r="B1254" s="234" t="s">
        <v>1033</v>
      </c>
      <c r="C1254" s="234" t="s">
        <v>1034</v>
      </c>
      <c r="D1254" s="234" t="s">
        <v>2264</v>
      </c>
      <c r="E1254" s="234" t="s">
        <v>5872</v>
      </c>
      <c r="F1254" s="234">
        <v>65.0</v>
      </c>
      <c r="G1254" s="234">
        <v>19.0</v>
      </c>
      <c r="H1254" s="234" t="s">
        <v>2799</v>
      </c>
      <c r="I1254" s="234">
        <v>1.0</v>
      </c>
      <c r="K1254" s="234">
        <v>11.0</v>
      </c>
      <c r="N1254" s="234" t="s">
        <v>1033</v>
      </c>
      <c r="O1254" s="234">
        <v>0.0</v>
      </c>
      <c r="P1254" s="234" t="s">
        <v>1724</v>
      </c>
      <c r="R1254" s="234" t="s">
        <v>318</v>
      </c>
    </row>
    <row r="1255">
      <c r="A1255" s="234" t="s">
        <v>5873</v>
      </c>
      <c r="B1255" s="234" t="s">
        <v>5874</v>
      </c>
      <c r="C1255" s="234" t="s">
        <v>5875</v>
      </c>
      <c r="D1255" s="234" t="s">
        <v>2264</v>
      </c>
      <c r="E1255" s="234" t="s">
        <v>5876</v>
      </c>
      <c r="F1255" s="234">
        <v>65.0</v>
      </c>
      <c r="G1255" s="234">
        <v>16.0</v>
      </c>
      <c r="H1255" s="234" t="s">
        <v>2799</v>
      </c>
      <c r="I1255" s="234">
        <v>1.0</v>
      </c>
      <c r="K1255" s="234">
        <v>11.0</v>
      </c>
      <c r="N1255" s="234" t="s">
        <v>5874</v>
      </c>
      <c r="O1255" s="234">
        <v>0.0</v>
      </c>
      <c r="P1255" s="234" t="s">
        <v>1724</v>
      </c>
      <c r="R1255" s="234" t="s">
        <v>318</v>
      </c>
    </row>
    <row r="1256">
      <c r="A1256" s="234" t="s">
        <v>5877</v>
      </c>
      <c r="B1256" s="234" t="s">
        <v>1035</v>
      </c>
      <c r="C1256" s="234" t="s">
        <v>1036</v>
      </c>
      <c r="D1256" s="234" t="s">
        <v>2264</v>
      </c>
      <c r="E1256" s="234" t="s">
        <v>5878</v>
      </c>
      <c r="F1256" s="234">
        <v>65.0</v>
      </c>
      <c r="G1256" s="234">
        <v>9.0</v>
      </c>
      <c r="H1256" s="234" t="s">
        <v>2799</v>
      </c>
      <c r="I1256" s="234">
        <v>1.0</v>
      </c>
      <c r="K1256" s="234">
        <v>11.0</v>
      </c>
      <c r="N1256" s="234" t="s">
        <v>1035</v>
      </c>
      <c r="O1256" s="234">
        <v>0.0</v>
      </c>
      <c r="P1256" s="234" t="s">
        <v>1724</v>
      </c>
      <c r="R1256" s="234" t="s">
        <v>318</v>
      </c>
    </row>
    <row r="1257">
      <c r="A1257" s="234" t="s">
        <v>5879</v>
      </c>
      <c r="B1257" s="234" t="s">
        <v>5880</v>
      </c>
      <c r="C1257" s="234" t="s">
        <v>5881</v>
      </c>
      <c r="D1257" s="234" t="s">
        <v>2264</v>
      </c>
      <c r="E1257" s="234" t="s">
        <v>5882</v>
      </c>
      <c r="F1257" s="234">
        <v>65.0</v>
      </c>
      <c r="G1257" s="234">
        <v>8.0</v>
      </c>
      <c r="H1257" s="234" t="s">
        <v>2799</v>
      </c>
      <c r="I1257" s="234">
        <v>1.0</v>
      </c>
      <c r="K1257" s="234">
        <v>11.0</v>
      </c>
      <c r="N1257" s="234" t="s">
        <v>5880</v>
      </c>
      <c r="O1257" s="234">
        <v>0.0</v>
      </c>
      <c r="P1257" s="234" t="s">
        <v>1724</v>
      </c>
      <c r="R1257" s="234" t="s">
        <v>318</v>
      </c>
    </row>
    <row r="1258">
      <c r="A1258" s="234" t="s">
        <v>5883</v>
      </c>
      <c r="B1258" s="234" t="s">
        <v>5884</v>
      </c>
      <c r="C1258" s="234" t="s">
        <v>5885</v>
      </c>
      <c r="D1258" s="234" t="s">
        <v>2264</v>
      </c>
      <c r="E1258" s="234" t="s">
        <v>5886</v>
      </c>
      <c r="F1258" s="234">
        <v>65.0</v>
      </c>
      <c r="G1258" s="234">
        <v>8.0</v>
      </c>
      <c r="H1258" s="234" t="s">
        <v>2799</v>
      </c>
      <c r="I1258" s="234">
        <v>1.0</v>
      </c>
      <c r="K1258" s="234">
        <v>11.0</v>
      </c>
      <c r="N1258" s="234" t="s">
        <v>5884</v>
      </c>
      <c r="O1258" s="234">
        <v>0.0</v>
      </c>
      <c r="P1258" s="234" t="s">
        <v>1724</v>
      </c>
      <c r="R1258" s="234" t="s">
        <v>318</v>
      </c>
    </row>
    <row r="1259">
      <c r="A1259" s="234" t="s">
        <v>5887</v>
      </c>
      <c r="B1259" s="234" t="s">
        <v>5888</v>
      </c>
      <c r="C1259" s="234" t="s">
        <v>5889</v>
      </c>
      <c r="D1259" s="234" t="s">
        <v>2264</v>
      </c>
      <c r="E1259" s="234" t="s">
        <v>5890</v>
      </c>
      <c r="F1259" s="234">
        <v>65.0</v>
      </c>
      <c r="G1259" s="234">
        <v>4.0</v>
      </c>
      <c r="H1259" s="234" t="s">
        <v>2799</v>
      </c>
      <c r="I1259" s="234">
        <v>1.0</v>
      </c>
      <c r="K1259" s="234">
        <v>11.0</v>
      </c>
      <c r="N1259" s="234" t="s">
        <v>5888</v>
      </c>
      <c r="O1259" s="234">
        <v>0.0</v>
      </c>
      <c r="P1259" s="234" t="s">
        <v>1724</v>
      </c>
      <c r="R1259" s="234" t="s">
        <v>318</v>
      </c>
    </row>
    <row r="1260">
      <c r="A1260" s="234" t="s">
        <v>5891</v>
      </c>
      <c r="B1260" s="234" t="s">
        <v>5892</v>
      </c>
      <c r="C1260" s="234" t="s">
        <v>5893</v>
      </c>
      <c r="D1260" s="234" t="s">
        <v>2827</v>
      </c>
      <c r="E1260" s="234" t="s">
        <v>5894</v>
      </c>
      <c r="F1260" s="234">
        <v>65.0</v>
      </c>
      <c r="G1260" s="234">
        <v>1.0</v>
      </c>
      <c r="H1260" s="234" t="s">
        <v>2799</v>
      </c>
      <c r="I1260" s="234">
        <v>1.0</v>
      </c>
      <c r="K1260" s="234">
        <v>11.0</v>
      </c>
      <c r="N1260" s="234" t="s">
        <v>5892</v>
      </c>
      <c r="O1260" s="234">
        <v>0.0</v>
      </c>
      <c r="P1260" s="234" t="s">
        <v>1724</v>
      </c>
      <c r="R1260" s="234" t="s">
        <v>318</v>
      </c>
    </row>
    <row r="1261">
      <c r="A1261" s="234" t="s">
        <v>5895</v>
      </c>
      <c r="B1261" s="234" t="s">
        <v>733</v>
      </c>
      <c r="C1261" s="234" t="s">
        <v>734</v>
      </c>
      <c r="D1261" s="234" t="s">
        <v>2827</v>
      </c>
      <c r="E1261" s="234" t="s">
        <v>5896</v>
      </c>
      <c r="F1261" s="234">
        <v>65.0</v>
      </c>
      <c r="G1261" s="234">
        <v>2.0</v>
      </c>
      <c r="H1261" s="234" t="s">
        <v>2799</v>
      </c>
      <c r="I1261" s="234">
        <v>1.0</v>
      </c>
      <c r="K1261" s="234">
        <v>11.0</v>
      </c>
      <c r="N1261" s="234" t="s">
        <v>733</v>
      </c>
      <c r="O1261" s="234">
        <v>0.0</v>
      </c>
      <c r="P1261" s="234" t="s">
        <v>1724</v>
      </c>
      <c r="R1261" s="234" t="s">
        <v>318</v>
      </c>
    </row>
    <row r="1262">
      <c r="A1262" s="234" t="s">
        <v>5897</v>
      </c>
      <c r="B1262" s="234" t="s">
        <v>5898</v>
      </c>
      <c r="C1262" s="234" t="s">
        <v>5899</v>
      </c>
      <c r="D1262" s="234" t="s">
        <v>2827</v>
      </c>
      <c r="E1262" s="234" t="s">
        <v>5900</v>
      </c>
      <c r="F1262" s="234">
        <v>65.0</v>
      </c>
      <c r="G1262" s="234">
        <v>1.0</v>
      </c>
      <c r="H1262" s="234" t="s">
        <v>2799</v>
      </c>
      <c r="I1262" s="234">
        <v>1.0</v>
      </c>
      <c r="K1262" s="234">
        <v>11.0</v>
      </c>
      <c r="N1262" s="234" t="s">
        <v>5898</v>
      </c>
      <c r="O1262" s="234">
        <v>0.0</v>
      </c>
      <c r="P1262" s="234" t="s">
        <v>1724</v>
      </c>
      <c r="R1262" s="234" t="s">
        <v>318</v>
      </c>
    </row>
    <row r="1263">
      <c r="A1263" s="234" t="s">
        <v>5901</v>
      </c>
      <c r="B1263" s="234" t="s">
        <v>5902</v>
      </c>
      <c r="C1263" s="234" t="s">
        <v>5903</v>
      </c>
      <c r="D1263" s="234" t="s">
        <v>2827</v>
      </c>
      <c r="E1263" s="234" t="s">
        <v>5904</v>
      </c>
      <c r="F1263" s="234">
        <v>65.0</v>
      </c>
      <c r="G1263" s="234">
        <v>10.0</v>
      </c>
      <c r="H1263" s="234" t="s">
        <v>2799</v>
      </c>
      <c r="I1263" s="234">
        <v>1.0</v>
      </c>
      <c r="K1263" s="234">
        <v>11.0</v>
      </c>
      <c r="N1263" s="234" t="s">
        <v>5902</v>
      </c>
      <c r="O1263" s="234">
        <v>0.0</v>
      </c>
      <c r="P1263" s="234" t="s">
        <v>1724</v>
      </c>
      <c r="R1263" s="234" t="s">
        <v>318</v>
      </c>
    </row>
    <row r="1264">
      <c r="A1264" s="234" t="s">
        <v>5905</v>
      </c>
      <c r="B1264" s="234" t="s">
        <v>5906</v>
      </c>
      <c r="C1264" s="234" t="s">
        <v>5907</v>
      </c>
      <c r="D1264" s="234" t="s">
        <v>2827</v>
      </c>
      <c r="E1264" s="234" t="s">
        <v>5908</v>
      </c>
      <c r="F1264" s="234">
        <v>65.0</v>
      </c>
      <c r="G1264" s="234">
        <v>14.0</v>
      </c>
      <c r="H1264" s="234" t="s">
        <v>2799</v>
      </c>
      <c r="I1264" s="234">
        <v>1.0</v>
      </c>
      <c r="K1264" s="234">
        <v>11.0</v>
      </c>
      <c r="N1264" s="234" t="s">
        <v>5906</v>
      </c>
      <c r="O1264" s="234">
        <v>0.0</v>
      </c>
      <c r="P1264" s="234" t="s">
        <v>1724</v>
      </c>
      <c r="R1264" s="234" t="s">
        <v>318</v>
      </c>
    </row>
    <row r="1265">
      <c r="A1265" s="234" t="s">
        <v>5909</v>
      </c>
      <c r="B1265" s="234" t="s">
        <v>735</v>
      </c>
      <c r="C1265" s="234" t="s">
        <v>736</v>
      </c>
      <c r="D1265" s="234" t="s">
        <v>2827</v>
      </c>
      <c r="E1265" s="234" t="s">
        <v>5910</v>
      </c>
      <c r="F1265" s="234">
        <v>65.0</v>
      </c>
      <c r="G1265" s="234">
        <v>13.0</v>
      </c>
      <c r="H1265" s="234" t="s">
        <v>2799</v>
      </c>
      <c r="I1265" s="234">
        <v>1.0</v>
      </c>
      <c r="K1265" s="234">
        <v>11.0</v>
      </c>
      <c r="N1265" s="234" t="s">
        <v>735</v>
      </c>
      <c r="O1265" s="234">
        <v>0.0</v>
      </c>
      <c r="P1265" s="234" t="s">
        <v>1724</v>
      </c>
      <c r="R1265" s="234" t="s">
        <v>318</v>
      </c>
    </row>
    <row r="1266">
      <c r="A1266" s="234" t="s">
        <v>5911</v>
      </c>
      <c r="B1266" s="234" t="s">
        <v>1256</v>
      </c>
      <c r="C1266" s="234" t="s">
        <v>1257</v>
      </c>
      <c r="D1266" s="234" t="s">
        <v>2827</v>
      </c>
      <c r="E1266" s="234" t="s">
        <v>5912</v>
      </c>
      <c r="F1266" s="234">
        <v>65.0</v>
      </c>
      <c r="G1266" s="234">
        <v>16.0</v>
      </c>
      <c r="H1266" s="234" t="s">
        <v>2799</v>
      </c>
      <c r="I1266" s="234">
        <v>1.0</v>
      </c>
      <c r="K1266" s="234">
        <v>11.0</v>
      </c>
      <c r="N1266" s="234" t="s">
        <v>1256</v>
      </c>
      <c r="O1266" s="234">
        <v>0.0</v>
      </c>
      <c r="P1266" s="234" t="s">
        <v>1724</v>
      </c>
      <c r="R1266" s="234" t="s">
        <v>318</v>
      </c>
    </row>
    <row r="1267">
      <c r="A1267" s="234" t="s">
        <v>5913</v>
      </c>
      <c r="B1267" s="234" t="s">
        <v>1258</v>
      </c>
      <c r="C1267" s="234" t="s">
        <v>1259</v>
      </c>
      <c r="D1267" s="234" t="s">
        <v>2827</v>
      </c>
      <c r="E1267" s="234" t="s">
        <v>5914</v>
      </c>
      <c r="F1267" s="234">
        <v>65.0</v>
      </c>
      <c r="G1267" s="234">
        <v>13.0</v>
      </c>
      <c r="H1267" s="234" t="s">
        <v>2799</v>
      </c>
      <c r="I1267" s="234">
        <v>1.0</v>
      </c>
      <c r="K1267" s="234">
        <v>11.0</v>
      </c>
      <c r="N1267" s="234" t="s">
        <v>1258</v>
      </c>
      <c r="O1267" s="234">
        <v>0.0</v>
      </c>
      <c r="P1267" s="234" t="s">
        <v>1724</v>
      </c>
      <c r="R1267" s="234" t="s">
        <v>318</v>
      </c>
    </row>
    <row r="1268">
      <c r="A1268" s="234" t="s">
        <v>5915</v>
      </c>
      <c r="B1268" s="234" t="s">
        <v>1254</v>
      </c>
      <c r="C1268" s="234" t="s">
        <v>1255</v>
      </c>
      <c r="D1268" s="234" t="s">
        <v>2827</v>
      </c>
      <c r="E1268" s="234" t="s">
        <v>5916</v>
      </c>
      <c r="F1268" s="234">
        <v>65.0</v>
      </c>
      <c r="G1268" s="234">
        <v>3.0</v>
      </c>
      <c r="H1268" s="234" t="s">
        <v>2799</v>
      </c>
      <c r="I1268" s="234">
        <v>1.0</v>
      </c>
      <c r="K1268" s="234">
        <v>11.0</v>
      </c>
      <c r="N1268" s="234" t="s">
        <v>1254</v>
      </c>
      <c r="O1268" s="234">
        <v>0.0</v>
      </c>
      <c r="P1268" s="234" t="s">
        <v>1724</v>
      </c>
      <c r="R1268" s="234" t="s">
        <v>318</v>
      </c>
    </row>
    <row r="1269">
      <c r="A1269" s="234" t="s">
        <v>5917</v>
      </c>
      <c r="B1269" s="234" t="s">
        <v>1504</v>
      </c>
      <c r="C1269" s="234" t="s">
        <v>1505</v>
      </c>
      <c r="D1269" s="234" t="s">
        <v>2827</v>
      </c>
      <c r="E1269" s="234" t="s">
        <v>5918</v>
      </c>
      <c r="F1269" s="234">
        <v>65.0</v>
      </c>
      <c r="G1269" s="234">
        <v>3.0</v>
      </c>
      <c r="H1269" s="234" t="s">
        <v>2799</v>
      </c>
      <c r="I1269" s="234">
        <v>1.0</v>
      </c>
      <c r="K1269" s="234">
        <v>11.0</v>
      </c>
      <c r="N1269" s="234" t="s">
        <v>1504</v>
      </c>
      <c r="O1269" s="234">
        <v>0.0</v>
      </c>
      <c r="P1269" s="234" t="s">
        <v>1724</v>
      </c>
      <c r="R1269" s="234" t="s">
        <v>318</v>
      </c>
    </row>
    <row r="1270">
      <c r="A1270" s="234" t="s">
        <v>5919</v>
      </c>
      <c r="B1270" s="234" t="s">
        <v>5920</v>
      </c>
      <c r="C1270" s="234" t="s">
        <v>5921</v>
      </c>
      <c r="D1270" s="234" t="s">
        <v>2827</v>
      </c>
      <c r="E1270" s="234" t="s">
        <v>5922</v>
      </c>
      <c r="F1270" s="234">
        <v>65.0</v>
      </c>
      <c r="G1270" s="234">
        <v>1.0</v>
      </c>
      <c r="H1270" s="234" t="s">
        <v>2799</v>
      </c>
      <c r="I1270" s="234">
        <v>1.0</v>
      </c>
      <c r="K1270" s="234">
        <v>11.0</v>
      </c>
      <c r="N1270" s="234" t="s">
        <v>5920</v>
      </c>
      <c r="O1270" s="234">
        <v>0.0</v>
      </c>
      <c r="P1270" s="234" t="s">
        <v>1724</v>
      </c>
      <c r="R1270" s="234" t="s">
        <v>318</v>
      </c>
    </row>
    <row r="1271">
      <c r="A1271" s="234" t="s">
        <v>5923</v>
      </c>
      <c r="B1271" s="234" t="s">
        <v>5924</v>
      </c>
      <c r="C1271" s="234" t="s">
        <v>5925</v>
      </c>
      <c r="D1271" s="234" t="s">
        <v>2827</v>
      </c>
      <c r="E1271" s="234" t="s">
        <v>5926</v>
      </c>
      <c r="F1271" s="234">
        <v>65.0</v>
      </c>
      <c r="G1271" s="234">
        <v>3.0</v>
      </c>
      <c r="H1271" s="234" t="s">
        <v>2799</v>
      </c>
      <c r="I1271" s="234">
        <v>1.0</v>
      </c>
      <c r="K1271" s="234">
        <v>11.0</v>
      </c>
      <c r="N1271" s="234" t="s">
        <v>5924</v>
      </c>
      <c r="O1271" s="234">
        <v>0.0</v>
      </c>
      <c r="P1271" s="234" t="s">
        <v>1724</v>
      </c>
      <c r="R1271" s="234" t="s">
        <v>318</v>
      </c>
    </row>
    <row r="1272">
      <c r="A1272" s="234" t="s">
        <v>5927</v>
      </c>
      <c r="B1272" s="234" t="s">
        <v>5928</v>
      </c>
      <c r="C1272" s="234" t="s">
        <v>5929</v>
      </c>
      <c r="D1272" s="234" t="s">
        <v>2827</v>
      </c>
      <c r="E1272" s="234" t="s">
        <v>5930</v>
      </c>
      <c r="F1272" s="234">
        <v>65.0</v>
      </c>
      <c r="G1272" s="234">
        <v>1.0</v>
      </c>
      <c r="H1272" s="234" t="s">
        <v>2799</v>
      </c>
      <c r="I1272" s="234">
        <v>1.0</v>
      </c>
      <c r="K1272" s="234">
        <v>11.0</v>
      </c>
      <c r="N1272" s="234" t="s">
        <v>5928</v>
      </c>
      <c r="O1272" s="234">
        <v>0.0</v>
      </c>
      <c r="P1272" s="234" t="s">
        <v>1724</v>
      </c>
      <c r="R1272" s="234" t="s">
        <v>318</v>
      </c>
    </row>
    <row r="1273">
      <c r="A1273" s="234" t="s">
        <v>5931</v>
      </c>
      <c r="B1273" s="234" t="s">
        <v>5932</v>
      </c>
      <c r="C1273" s="234" t="s">
        <v>5933</v>
      </c>
      <c r="D1273" s="234" t="s">
        <v>2827</v>
      </c>
      <c r="E1273" s="234" t="s">
        <v>5934</v>
      </c>
      <c r="F1273" s="234">
        <v>65.0</v>
      </c>
      <c r="G1273" s="234">
        <v>11.0</v>
      </c>
      <c r="H1273" s="234" t="s">
        <v>2799</v>
      </c>
      <c r="I1273" s="234">
        <v>1.0</v>
      </c>
      <c r="K1273" s="234">
        <v>11.0</v>
      </c>
      <c r="N1273" s="234" t="s">
        <v>5932</v>
      </c>
      <c r="O1273" s="234">
        <v>0.0</v>
      </c>
      <c r="P1273" s="234" t="s">
        <v>1724</v>
      </c>
      <c r="R1273" s="234" t="s">
        <v>318</v>
      </c>
    </row>
    <row r="1274">
      <c r="A1274" s="234" t="s">
        <v>5935</v>
      </c>
      <c r="B1274" s="234" t="s">
        <v>1506</v>
      </c>
      <c r="C1274" s="234" t="s">
        <v>1507</v>
      </c>
      <c r="D1274" s="234" t="s">
        <v>2827</v>
      </c>
      <c r="E1274" s="234" t="s">
        <v>5936</v>
      </c>
      <c r="F1274" s="234">
        <v>65.0</v>
      </c>
      <c r="G1274" s="234">
        <v>8.0</v>
      </c>
      <c r="H1274" s="234" t="s">
        <v>2799</v>
      </c>
      <c r="I1274" s="234">
        <v>1.0</v>
      </c>
      <c r="K1274" s="234">
        <v>11.0</v>
      </c>
      <c r="N1274" s="234" t="s">
        <v>1506</v>
      </c>
      <c r="O1274" s="234">
        <v>0.0</v>
      </c>
      <c r="P1274" s="234" t="s">
        <v>1724</v>
      </c>
      <c r="R1274" s="234" t="s">
        <v>318</v>
      </c>
    </row>
    <row r="1275">
      <c r="A1275" s="234" t="s">
        <v>5937</v>
      </c>
      <c r="B1275" s="234" t="s">
        <v>1038</v>
      </c>
      <c r="C1275" s="234" t="s">
        <v>1039</v>
      </c>
      <c r="D1275" s="234" t="s">
        <v>2827</v>
      </c>
      <c r="E1275" s="234" t="s">
        <v>5938</v>
      </c>
      <c r="F1275" s="234">
        <v>65.0</v>
      </c>
      <c r="G1275" s="234">
        <v>6.0</v>
      </c>
      <c r="H1275" s="234" t="s">
        <v>2799</v>
      </c>
      <c r="I1275" s="234">
        <v>1.0</v>
      </c>
      <c r="K1275" s="234">
        <v>11.0</v>
      </c>
      <c r="N1275" s="234" t="s">
        <v>1038</v>
      </c>
      <c r="O1275" s="234">
        <v>0.0</v>
      </c>
      <c r="P1275" s="234" t="s">
        <v>1724</v>
      </c>
      <c r="R1275" s="234" t="s">
        <v>318</v>
      </c>
    </row>
    <row r="1276">
      <c r="A1276" s="234" t="s">
        <v>5939</v>
      </c>
      <c r="B1276" s="234" t="s">
        <v>5940</v>
      </c>
      <c r="C1276" s="234" t="s">
        <v>5941</v>
      </c>
      <c r="D1276" s="234" t="s">
        <v>2827</v>
      </c>
      <c r="E1276" s="234" t="s">
        <v>5942</v>
      </c>
      <c r="F1276" s="234">
        <v>65.0</v>
      </c>
      <c r="G1276" s="234">
        <v>1.0</v>
      </c>
      <c r="H1276" s="234" t="s">
        <v>2799</v>
      </c>
      <c r="I1276" s="234">
        <v>1.0</v>
      </c>
      <c r="K1276" s="234">
        <v>11.0</v>
      </c>
      <c r="N1276" s="234" t="s">
        <v>5940</v>
      </c>
      <c r="O1276" s="234">
        <v>0.0</v>
      </c>
      <c r="P1276" s="234" t="s">
        <v>1724</v>
      </c>
      <c r="R1276" s="234" t="s">
        <v>318</v>
      </c>
    </row>
    <row r="1277">
      <c r="A1277" s="234" t="s">
        <v>5943</v>
      </c>
      <c r="B1277" s="234" t="s">
        <v>5944</v>
      </c>
      <c r="C1277" s="234" t="s">
        <v>5945</v>
      </c>
      <c r="D1277" s="234" t="s">
        <v>2827</v>
      </c>
      <c r="E1277" s="234" t="s">
        <v>5946</v>
      </c>
      <c r="F1277" s="234">
        <v>65.0</v>
      </c>
      <c r="G1277" s="234">
        <v>3.0</v>
      </c>
      <c r="H1277" s="234" t="s">
        <v>2799</v>
      </c>
      <c r="I1277" s="234">
        <v>1.0</v>
      </c>
      <c r="K1277" s="234">
        <v>11.0</v>
      </c>
      <c r="N1277" s="234" t="s">
        <v>5944</v>
      </c>
      <c r="O1277" s="234">
        <v>0.0</v>
      </c>
      <c r="P1277" s="234" t="s">
        <v>1724</v>
      </c>
      <c r="R1277" s="234" t="s">
        <v>318</v>
      </c>
    </row>
    <row r="1278">
      <c r="A1278" s="234" t="s">
        <v>5947</v>
      </c>
      <c r="B1278" s="234" t="s">
        <v>5948</v>
      </c>
      <c r="C1278" s="234" t="s">
        <v>5949</v>
      </c>
      <c r="D1278" s="234" t="s">
        <v>2827</v>
      </c>
      <c r="E1278" s="234" t="s">
        <v>5950</v>
      </c>
      <c r="F1278" s="234">
        <v>65.0</v>
      </c>
      <c r="G1278" s="234">
        <v>1.0</v>
      </c>
      <c r="H1278" s="234" t="s">
        <v>2799</v>
      </c>
      <c r="I1278" s="234">
        <v>1.0</v>
      </c>
      <c r="K1278" s="234">
        <v>11.0</v>
      </c>
      <c r="N1278" s="234" t="s">
        <v>5948</v>
      </c>
      <c r="O1278" s="234">
        <v>0.0</v>
      </c>
      <c r="P1278" s="234" t="s">
        <v>1724</v>
      </c>
      <c r="R1278" s="234" t="s">
        <v>318</v>
      </c>
    </row>
    <row r="1279">
      <c r="A1279" s="234" t="s">
        <v>5951</v>
      </c>
      <c r="B1279" s="234" t="s">
        <v>5952</v>
      </c>
      <c r="C1279" s="234" t="s">
        <v>5953</v>
      </c>
      <c r="D1279" s="234" t="s">
        <v>2844</v>
      </c>
      <c r="E1279" s="234" t="s">
        <v>5954</v>
      </c>
      <c r="F1279" s="234">
        <v>70.0</v>
      </c>
      <c r="G1279" s="234">
        <v>2.0</v>
      </c>
      <c r="H1279" s="234" t="s">
        <v>2799</v>
      </c>
      <c r="I1279" s="234">
        <v>1.0</v>
      </c>
      <c r="K1279" s="234">
        <v>11.0</v>
      </c>
      <c r="N1279" s="234" t="s">
        <v>5952</v>
      </c>
      <c r="O1279" s="234">
        <v>0.0</v>
      </c>
      <c r="P1279" s="234" t="s">
        <v>1724</v>
      </c>
      <c r="R1279" s="234" t="s">
        <v>318</v>
      </c>
    </row>
    <row r="1280">
      <c r="A1280" s="234" t="s">
        <v>5955</v>
      </c>
      <c r="B1280" s="234" t="s">
        <v>5956</v>
      </c>
      <c r="C1280" s="234" t="s">
        <v>5957</v>
      </c>
      <c r="D1280" s="234" t="s">
        <v>2844</v>
      </c>
      <c r="E1280" s="234" t="s">
        <v>5958</v>
      </c>
      <c r="F1280" s="234">
        <v>70.0</v>
      </c>
      <c r="G1280" s="234">
        <v>4.0</v>
      </c>
      <c r="H1280" s="234" t="s">
        <v>2799</v>
      </c>
      <c r="I1280" s="234">
        <v>1.0</v>
      </c>
      <c r="K1280" s="234">
        <v>11.0</v>
      </c>
      <c r="N1280" s="234" t="s">
        <v>5956</v>
      </c>
      <c r="O1280" s="234">
        <v>0.0</v>
      </c>
      <c r="P1280" s="234" t="s">
        <v>1724</v>
      </c>
      <c r="R1280" s="234" t="s">
        <v>318</v>
      </c>
    </row>
    <row r="1281">
      <c r="A1281" s="234" t="s">
        <v>5959</v>
      </c>
      <c r="B1281" s="234" t="s">
        <v>5960</v>
      </c>
      <c r="C1281" s="234" t="s">
        <v>5961</v>
      </c>
      <c r="D1281" s="234" t="s">
        <v>2844</v>
      </c>
      <c r="E1281" s="234" t="s">
        <v>5962</v>
      </c>
      <c r="F1281" s="234">
        <v>70.0</v>
      </c>
      <c r="G1281" s="234">
        <v>1.0</v>
      </c>
      <c r="H1281" s="234" t="s">
        <v>2799</v>
      </c>
      <c r="I1281" s="234">
        <v>1.0</v>
      </c>
      <c r="K1281" s="234">
        <v>11.0</v>
      </c>
      <c r="N1281" s="234" t="s">
        <v>5960</v>
      </c>
      <c r="O1281" s="234">
        <v>0.0</v>
      </c>
      <c r="P1281" s="234" t="s">
        <v>1724</v>
      </c>
      <c r="R1281" s="234" t="s">
        <v>318</v>
      </c>
    </row>
    <row r="1282">
      <c r="A1282" s="234" t="s">
        <v>5963</v>
      </c>
      <c r="B1282" s="234" t="s">
        <v>1508</v>
      </c>
      <c r="C1282" s="234" t="s">
        <v>1509</v>
      </c>
      <c r="D1282" s="234" t="s">
        <v>2844</v>
      </c>
      <c r="E1282" s="234" t="s">
        <v>5964</v>
      </c>
      <c r="F1282" s="234">
        <v>70.0</v>
      </c>
      <c r="G1282" s="234">
        <v>1.0</v>
      </c>
      <c r="H1282" s="234" t="s">
        <v>2799</v>
      </c>
      <c r="I1282" s="234">
        <v>1.0</v>
      </c>
      <c r="K1282" s="234">
        <v>11.0</v>
      </c>
      <c r="N1282" s="234" t="s">
        <v>1508</v>
      </c>
      <c r="O1282" s="234">
        <v>0.0</v>
      </c>
      <c r="P1282" s="234" t="s">
        <v>1724</v>
      </c>
      <c r="R1282" s="234" t="s">
        <v>318</v>
      </c>
    </row>
    <row r="1283">
      <c r="A1283" s="234" t="s">
        <v>5965</v>
      </c>
      <c r="B1283" s="234" t="s">
        <v>1510</v>
      </c>
      <c r="C1283" s="234" t="s">
        <v>1511</v>
      </c>
      <c r="D1283" s="234" t="s">
        <v>2844</v>
      </c>
      <c r="E1283" s="234" t="s">
        <v>5966</v>
      </c>
      <c r="F1283" s="234">
        <v>70.0</v>
      </c>
      <c r="G1283" s="234">
        <v>2.0</v>
      </c>
      <c r="H1283" s="234" t="s">
        <v>2799</v>
      </c>
      <c r="I1283" s="234">
        <v>1.0</v>
      </c>
      <c r="K1283" s="234">
        <v>11.0</v>
      </c>
      <c r="N1283" s="234" t="s">
        <v>1510</v>
      </c>
      <c r="O1283" s="234">
        <v>0.0</v>
      </c>
      <c r="P1283" s="234" t="s">
        <v>1724</v>
      </c>
      <c r="R1283" s="234" t="s">
        <v>318</v>
      </c>
    </row>
    <row r="1284">
      <c r="A1284" s="234" t="s">
        <v>5967</v>
      </c>
      <c r="B1284" s="234" t="s">
        <v>5968</v>
      </c>
      <c r="C1284" s="234" t="s">
        <v>5969</v>
      </c>
      <c r="D1284" s="234" t="s">
        <v>2844</v>
      </c>
      <c r="E1284" s="234" t="s">
        <v>5970</v>
      </c>
      <c r="F1284" s="234">
        <v>70.0</v>
      </c>
      <c r="G1284" s="234">
        <v>2.0</v>
      </c>
      <c r="H1284" s="234" t="s">
        <v>2799</v>
      </c>
      <c r="I1284" s="234">
        <v>1.0</v>
      </c>
      <c r="K1284" s="234">
        <v>11.0</v>
      </c>
      <c r="N1284" s="234" t="s">
        <v>5968</v>
      </c>
      <c r="O1284" s="234">
        <v>0.0</v>
      </c>
      <c r="P1284" s="234" t="s">
        <v>1724</v>
      </c>
      <c r="R1284" s="234" t="s">
        <v>318</v>
      </c>
    </row>
    <row r="1285">
      <c r="A1285" s="234" t="s">
        <v>5971</v>
      </c>
      <c r="B1285" s="234" t="s">
        <v>5972</v>
      </c>
      <c r="C1285" s="234" t="s">
        <v>5973</v>
      </c>
      <c r="D1285" s="234" t="s">
        <v>2844</v>
      </c>
      <c r="E1285" s="234" t="s">
        <v>5974</v>
      </c>
      <c r="F1285" s="234">
        <v>70.0</v>
      </c>
      <c r="G1285" s="234">
        <v>1.0</v>
      </c>
      <c r="H1285" s="234" t="s">
        <v>2799</v>
      </c>
      <c r="I1285" s="234">
        <v>1.0</v>
      </c>
      <c r="K1285" s="234">
        <v>11.0</v>
      </c>
      <c r="N1285" s="234" t="s">
        <v>5972</v>
      </c>
      <c r="O1285" s="234">
        <v>0.0</v>
      </c>
      <c r="P1285" s="234" t="s">
        <v>1724</v>
      </c>
      <c r="R1285" s="234" t="s">
        <v>318</v>
      </c>
    </row>
    <row r="1286">
      <c r="A1286" s="234" t="s">
        <v>5975</v>
      </c>
      <c r="B1286" s="234" t="s">
        <v>5976</v>
      </c>
      <c r="C1286" s="234" t="s">
        <v>5977</v>
      </c>
      <c r="D1286" s="234" t="s">
        <v>2881</v>
      </c>
      <c r="E1286" s="234" t="s">
        <v>5978</v>
      </c>
      <c r="F1286" s="234">
        <v>105.0</v>
      </c>
      <c r="G1286" s="234">
        <v>2.0</v>
      </c>
      <c r="H1286" s="234" t="s">
        <v>2199</v>
      </c>
      <c r="I1286" s="234">
        <v>1.0</v>
      </c>
      <c r="K1286" s="234">
        <v>11.0</v>
      </c>
      <c r="N1286" s="234" t="s">
        <v>5976</v>
      </c>
      <c r="O1286" s="234">
        <v>0.0</v>
      </c>
      <c r="P1286" s="234" t="s">
        <v>1724</v>
      </c>
      <c r="R1286" s="234" t="s">
        <v>318</v>
      </c>
    </row>
    <row r="1287">
      <c r="A1287" s="234" t="s">
        <v>5979</v>
      </c>
      <c r="B1287" s="234" t="s">
        <v>5980</v>
      </c>
      <c r="C1287" s="234" t="s">
        <v>5981</v>
      </c>
      <c r="D1287" s="234" t="s">
        <v>2881</v>
      </c>
      <c r="E1287" s="234" t="s">
        <v>5982</v>
      </c>
      <c r="F1287" s="234">
        <v>105.0</v>
      </c>
      <c r="G1287" s="234">
        <v>1.0</v>
      </c>
      <c r="H1287" s="234" t="s">
        <v>2199</v>
      </c>
      <c r="I1287" s="234">
        <v>1.0</v>
      </c>
      <c r="K1287" s="234">
        <v>11.0</v>
      </c>
      <c r="N1287" s="234" t="s">
        <v>5980</v>
      </c>
      <c r="O1287" s="234">
        <v>0.0</v>
      </c>
      <c r="P1287" s="234" t="s">
        <v>1724</v>
      </c>
      <c r="R1287" s="234" t="s">
        <v>318</v>
      </c>
    </row>
    <row r="1288">
      <c r="A1288" s="234" t="s">
        <v>5983</v>
      </c>
      <c r="B1288" s="234" t="s">
        <v>5984</v>
      </c>
      <c r="C1288" s="234" t="s">
        <v>5985</v>
      </c>
      <c r="D1288" s="234" t="s">
        <v>2881</v>
      </c>
      <c r="E1288" s="234" t="s">
        <v>5986</v>
      </c>
      <c r="F1288" s="234">
        <v>105.0</v>
      </c>
      <c r="G1288" s="234">
        <v>11.0</v>
      </c>
      <c r="H1288" s="234" t="s">
        <v>2199</v>
      </c>
      <c r="I1288" s="234">
        <v>1.0</v>
      </c>
      <c r="K1288" s="234">
        <v>11.0</v>
      </c>
      <c r="N1288" s="234" t="s">
        <v>5984</v>
      </c>
      <c r="O1288" s="234">
        <v>0.0</v>
      </c>
      <c r="P1288" s="234" t="s">
        <v>1724</v>
      </c>
      <c r="R1288" s="234" t="s">
        <v>318</v>
      </c>
    </row>
    <row r="1289">
      <c r="A1289" s="234" t="s">
        <v>5987</v>
      </c>
      <c r="B1289" s="234" t="s">
        <v>5988</v>
      </c>
      <c r="C1289" s="234" t="s">
        <v>5989</v>
      </c>
      <c r="D1289" s="234" t="s">
        <v>2881</v>
      </c>
      <c r="E1289" s="234" t="s">
        <v>5990</v>
      </c>
      <c r="F1289" s="234">
        <v>105.0</v>
      </c>
      <c r="G1289" s="234">
        <v>17.0</v>
      </c>
      <c r="H1289" s="234" t="s">
        <v>2199</v>
      </c>
      <c r="I1289" s="234">
        <v>1.0</v>
      </c>
      <c r="K1289" s="234">
        <v>11.0</v>
      </c>
      <c r="N1289" s="234" t="s">
        <v>5988</v>
      </c>
      <c r="O1289" s="234">
        <v>0.0</v>
      </c>
      <c r="P1289" s="234" t="s">
        <v>1724</v>
      </c>
      <c r="R1289" s="234" t="s">
        <v>318</v>
      </c>
    </row>
    <row r="1290">
      <c r="A1290" s="234" t="s">
        <v>5991</v>
      </c>
      <c r="B1290" s="234" t="s">
        <v>5992</v>
      </c>
      <c r="C1290" s="234" t="s">
        <v>5993</v>
      </c>
      <c r="D1290" s="234" t="s">
        <v>2881</v>
      </c>
      <c r="E1290" s="234" t="s">
        <v>5994</v>
      </c>
      <c r="F1290" s="234">
        <v>105.0</v>
      </c>
      <c r="G1290" s="234">
        <v>3.0</v>
      </c>
      <c r="H1290" s="234" t="s">
        <v>2199</v>
      </c>
      <c r="I1290" s="234">
        <v>1.0</v>
      </c>
      <c r="K1290" s="234">
        <v>11.0</v>
      </c>
      <c r="N1290" s="234" t="s">
        <v>5992</v>
      </c>
      <c r="O1290" s="234">
        <v>0.0</v>
      </c>
      <c r="P1290" s="234" t="s">
        <v>1724</v>
      </c>
      <c r="R1290" s="234" t="s">
        <v>318</v>
      </c>
    </row>
    <row r="1291">
      <c r="A1291" s="234" t="s">
        <v>5995</v>
      </c>
      <c r="B1291" s="234" t="s">
        <v>5996</v>
      </c>
      <c r="C1291" s="234" t="s">
        <v>5997</v>
      </c>
      <c r="D1291" s="234" t="s">
        <v>2881</v>
      </c>
      <c r="E1291" s="234" t="s">
        <v>5998</v>
      </c>
      <c r="F1291" s="234">
        <v>105.0</v>
      </c>
      <c r="G1291" s="234">
        <v>8.0</v>
      </c>
      <c r="H1291" s="234" t="s">
        <v>2199</v>
      </c>
      <c r="I1291" s="234">
        <v>1.0</v>
      </c>
      <c r="K1291" s="234">
        <v>11.0</v>
      </c>
      <c r="N1291" s="234" t="s">
        <v>5996</v>
      </c>
      <c r="O1291" s="234">
        <v>0.0</v>
      </c>
      <c r="P1291" s="234" t="s">
        <v>1724</v>
      </c>
      <c r="R1291" s="234" t="s">
        <v>318</v>
      </c>
    </row>
    <row r="1292">
      <c r="A1292" s="234" t="s">
        <v>5999</v>
      </c>
      <c r="B1292" s="234" t="s">
        <v>6000</v>
      </c>
      <c r="C1292" s="234" t="s">
        <v>6001</v>
      </c>
      <c r="D1292" s="234" t="s">
        <v>2881</v>
      </c>
      <c r="E1292" s="234" t="s">
        <v>6002</v>
      </c>
      <c r="F1292" s="234">
        <v>105.0</v>
      </c>
      <c r="G1292" s="234">
        <v>2.0</v>
      </c>
      <c r="H1292" s="234" t="s">
        <v>2199</v>
      </c>
      <c r="I1292" s="234">
        <v>1.0</v>
      </c>
      <c r="K1292" s="234">
        <v>11.0</v>
      </c>
      <c r="N1292" s="234" t="s">
        <v>6000</v>
      </c>
      <c r="O1292" s="234">
        <v>0.0</v>
      </c>
      <c r="P1292" s="234" t="s">
        <v>1724</v>
      </c>
      <c r="R1292" s="234" t="s">
        <v>318</v>
      </c>
    </row>
    <row r="1293">
      <c r="A1293" s="234" t="s">
        <v>6003</v>
      </c>
      <c r="B1293" s="234" t="s">
        <v>6004</v>
      </c>
      <c r="C1293" s="234" t="s">
        <v>6005</v>
      </c>
      <c r="D1293" s="234" t="s">
        <v>2881</v>
      </c>
      <c r="E1293" s="234" t="s">
        <v>6006</v>
      </c>
      <c r="F1293" s="234">
        <v>105.0</v>
      </c>
      <c r="G1293" s="234">
        <v>8.0</v>
      </c>
      <c r="H1293" s="234" t="s">
        <v>2199</v>
      </c>
      <c r="I1293" s="234">
        <v>1.0</v>
      </c>
      <c r="K1293" s="234">
        <v>11.0</v>
      </c>
      <c r="N1293" s="234" t="s">
        <v>6004</v>
      </c>
      <c r="O1293" s="234">
        <v>0.0</v>
      </c>
      <c r="P1293" s="234" t="s">
        <v>1724</v>
      </c>
      <c r="R1293" s="234" t="s">
        <v>318</v>
      </c>
    </row>
    <row r="1294">
      <c r="A1294" s="234" t="s">
        <v>6007</v>
      </c>
      <c r="B1294" s="234" t="s">
        <v>6008</v>
      </c>
      <c r="C1294" s="234" t="s">
        <v>6009</v>
      </c>
      <c r="D1294" s="234" t="s">
        <v>2881</v>
      </c>
      <c r="E1294" s="234" t="s">
        <v>6010</v>
      </c>
      <c r="F1294" s="234">
        <v>105.0</v>
      </c>
      <c r="G1294" s="234">
        <v>1.0</v>
      </c>
      <c r="H1294" s="234" t="s">
        <v>2199</v>
      </c>
      <c r="I1294" s="234">
        <v>1.0</v>
      </c>
      <c r="K1294" s="234">
        <v>11.0</v>
      </c>
      <c r="N1294" s="234" t="s">
        <v>6008</v>
      </c>
      <c r="O1294" s="234">
        <v>0.0</v>
      </c>
      <c r="P1294" s="234" t="s">
        <v>1724</v>
      </c>
      <c r="R1294" s="234" t="s">
        <v>318</v>
      </c>
    </row>
    <row r="1295">
      <c r="A1295" s="234" t="s">
        <v>6011</v>
      </c>
      <c r="B1295" s="234" t="s">
        <v>6012</v>
      </c>
      <c r="C1295" s="234" t="s">
        <v>6013</v>
      </c>
      <c r="D1295" s="234" t="s">
        <v>2881</v>
      </c>
      <c r="E1295" s="234" t="s">
        <v>6014</v>
      </c>
      <c r="F1295" s="234">
        <v>105.0</v>
      </c>
      <c r="G1295" s="234">
        <v>30.0</v>
      </c>
      <c r="H1295" s="234" t="s">
        <v>2199</v>
      </c>
      <c r="I1295" s="234">
        <v>1.0</v>
      </c>
      <c r="K1295" s="234">
        <v>11.0</v>
      </c>
      <c r="N1295" s="234" t="s">
        <v>6012</v>
      </c>
      <c r="O1295" s="234">
        <v>0.0</v>
      </c>
      <c r="P1295" s="234" t="s">
        <v>1724</v>
      </c>
      <c r="R1295" s="234" t="s">
        <v>318</v>
      </c>
    </row>
    <row r="1296">
      <c r="A1296" s="234" t="s">
        <v>6015</v>
      </c>
      <c r="B1296" s="234" t="s">
        <v>6016</v>
      </c>
      <c r="C1296" s="234" t="s">
        <v>6017</v>
      </c>
      <c r="D1296" s="234" t="s">
        <v>2881</v>
      </c>
      <c r="E1296" s="234" t="s">
        <v>6018</v>
      </c>
      <c r="F1296" s="234">
        <v>105.0</v>
      </c>
      <c r="G1296" s="234">
        <v>9.0</v>
      </c>
      <c r="H1296" s="234" t="s">
        <v>2199</v>
      </c>
      <c r="I1296" s="234">
        <v>1.0</v>
      </c>
      <c r="K1296" s="234">
        <v>11.0</v>
      </c>
      <c r="N1296" s="234" t="s">
        <v>6016</v>
      </c>
      <c r="O1296" s="234">
        <v>0.0</v>
      </c>
      <c r="P1296" s="234" t="s">
        <v>1724</v>
      </c>
      <c r="R1296" s="234" t="s">
        <v>318</v>
      </c>
    </row>
    <row r="1297">
      <c r="A1297" s="234" t="s">
        <v>6019</v>
      </c>
      <c r="B1297" s="234" t="s">
        <v>615</v>
      </c>
      <c r="C1297" s="234" t="s">
        <v>616</v>
      </c>
      <c r="D1297" s="234" t="s">
        <v>2881</v>
      </c>
      <c r="E1297" s="234" t="s">
        <v>6020</v>
      </c>
      <c r="F1297" s="234">
        <v>105.0</v>
      </c>
      <c r="G1297" s="234">
        <v>33.0</v>
      </c>
      <c r="H1297" s="234" t="s">
        <v>2199</v>
      </c>
      <c r="I1297" s="234">
        <v>1.0</v>
      </c>
      <c r="K1297" s="234">
        <v>11.0</v>
      </c>
      <c r="N1297" s="234" t="s">
        <v>615</v>
      </c>
      <c r="O1297" s="234">
        <v>0.0</v>
      </c>
      <c r="P1297" s="234" t="s">
        <v>1724</v>
      </c>
      <c r="R1297" s="234" t="s">
        <v>318</v>
      </c>
    </row>
    <row r="1298">
      <c r="A1298" s="234" t="s">
        <v>6021</v>
      </c>
      <c r="B1298" s="234" t="s">
        <v>976</v>
      </c>
      <c r="C1298" s="234" t="s">
        <v>977</v>
      </c>
      <c r="D1298" s="234" t="s">
        <v>2881</v>
      </c>
      <c r="E1298" s="234" t="s">
        <v>6022</v>
      </c>
      <c r="F1298" s="234">
        <v>105.0</v>
      </c>
      <c r="G1298" s="234">
        <v>38.0</v>
      </c>
      <c r="H1298" s="234" t="s">
        <v>2199</v>
      </c>
      <c r="I1298" s="234">
        <v>1.0</v>
      </c>
      <c r="K1298" s="234">
        <v>11.0</v>
      </c>
      <c r="N1298" s="234" t="s">
        <v>976</v>
      </c>
      <c r="O1298" s="234">
        <v>0.0</v>
      </c>
      <c r="P1298" s="234" t="s">
        <v>1724</v>
      </c>
      <c r="R1298" s="234" t="s">
        <v>318</v>
      </c>
    </row>
    <row r="1299">
      <c r="A1299" s="234" t="s">
        <v>6023</v>
      </c>
      <c r="B1299" s="234" t="s">
        <v>1159</v>
      </c>
      <c r="C1299" s="234" t="s">
        <v>1160</v>
      </c>
      <c r="D1299" s="234" t="s">
        <v>2881</v>
      </c>
      <c r="E1299" s="234" t="s">
        <v>6024</v>
      </c>
      <c r="F1299" s="234">
        <v>105.0</v>
      </c>
      <c r="G1299" s="234">
        <v>18.0</v>
      </c>
      <c r="H1299" s="234" t="s">
        <v>2199</v>
      </c>
      <c r="I1299" s="234">
        <v>1.0</v>
      </c>
      <c r="K1299" s="234">
        <v>11.0</v>
      </c>
      <c r="N1299" s="234" t="s">
        <v>1159</v>
      </c>
      <c r="O1299" s="234">
        <v>0.0</v>
      </c>
      <c r="P1299" s="234" t="s">
        <v>1724</v>
      </c>
      <c r="R1299" s="234" t="s">
        <v>318</v>
      </c>
    </row>
    <row r="1300">
      <c r="A1300" s="234" t="s">
        <v>6025</v>
      </c>
      <c r="B1300" s="234" t="s">
        <v>6026</v>
      </c>
      <c r="C1300" s="234" t="s">
        <v>6027</v>
      </c>
      <c r="D1300" s="234" t="s">
        <v>2881</v>
      </c>
      <c r="E1300" s="234" t="s">
        <v>6028</v>
      </c>
      <c r="F1300" s="234">
        <v>105.0</v>
      </c>
      <c r="G1300" s="234">
        <v>27.0</v>
      </c>
      <c r="H1300" s="234" t="s">
        <v>2199</v>
      </c>
      <c r="I1300" s="234">
        <v>1.0</v>
      </c>
      <c r="K1300" s="234">
        <v>11.0</v>
      </c>
      <c r="N1300" s="234" t="s">
        <v>6026</v>
      </c>
      <c r="O1300" s="234">
        <v>0.0</v>
      </c>
      <c r="P1300" s="234" t="s">
        <v>1724</v>
      </c>
      <c r="R1300" s="234" t="s">
        <v>318</v>
      </c>
    </row>
    <row r="1301">
      <c r="A1301" s="234" t="s">
        <v>6029</v>
      </c>
      <c r="B1301" s="234" t="s">
        <v>613</v>
      </c>
      <c r="C1301" s="234" t="s">
        <v>614</v>
      </c>
      <c r="D1301" s="234" t="s">
        <v>2881</v>
      </c>
      <c r="E1301" s="234" t="s">
        <v>6030</v>
      </c>
      <c r="F1301" s="234">
        <v>105.0</v>
      </c>
      <c r="G1301" s="234">
        <v>59.0</v>
      </c>
      <c r="H1301" s="234" t="s">
        <v>2199</v>
      </c>
      <c r="I1301" s="234">
        <v>1.0</v>
      </c>
      <c r="K1301" s="234">
        <v>11.0</v>
      </c>
      <c r="N1301" s="234" t="s">
        <v>613</v>
      </c>
      <c r="O1301" s="234">
        <v>0.0</v>
      </c>
      <c r="P1301" s="234" t="s">
        <v>1724</v>
      </c>
      <c r="R1301" s="234" t="s">
        <v>318</v>
      </c>
    </row>
    <row r="1302">
      <c r="A1302" s="234" t="s">
        <v>6031</v>
      </c>
      <c r="B1302" s="234" t="s">
        <v>6032</v>
      </c>
      <c r="C1302" s="234" t="s">
        <v>6033</v>
      </c>
      <c r="D1302" s="234" t="s">
        <v>2881</v>
      </c>
      <c r="E1302" s="234" t="s">
        <v>6034</v>
      </c>
      <c r="F1302" s="234">
        <v>105.0</v>
      </c>
      <c r="G1302" s="234">
        <v>4.0</v>
      </c>
      <c r="H1302" s="234" t="s">
        <v>2199</v>
      </c>
      <c r="I1302" s="234">
        <v>1.0</v>
      </c>
      <c r="K1302" s="234">
        <v>11.0</v>
      </c>
      <c r="N1302" s="234" t="s">
        <v>6032</v>
      </c>
      <c r="O1302" s="234">
        <v>0.0</v>
      </c>
      <c r="P1302" s="234" t="s">
        <v>1724</v>
      </c>
      <c r="R1302" s="234" t="s">
        <v>318</v>
      </c>
    </row>
    <row r="1303">
      <c r="A1303" s="234" t="s">
        <v>6035</v>
      </c>
      <c r="B1303" s="234" t="s">
        <v>6036</v>
      </c>
      <c r="C1303" s="234" t="s">
        <v>6037</v>
      </c>
      <c r="D1303" s="234" t="s">
        <v>2881</v>
      </c>
      <c r="E1303" s="234" t="s">
        <v>6038</v>
      </c>
      <c r="F1303" s="234">
        <v>105.0</v>
      </c>
      <c r="G1303" s="234">
        <v>4.0</v>
      </c>
      <c r="H1303" s="234" t="s">
        <v>2199</v>
      </c>
      <c r="I1303" s="234">
        <v>1.0</v>
      </c>
      <c r="K1303" s="234">
        <v>11.0</v>
      </c>
      <c r="N1303" s="234" t="s">
        <v>6036</v>
      </c>
      <c r="O1303" s="234">
        <v>0.0</v>
      </c>
      <c r="P1303" s="234" t="s">
        <v>1724</v>
      </c>
      <c r="R1303" s="234" t="s">
        <v>318</v>
      </c>
    </row>
    <row r="1304">
      <c r="A1304" s="234" t="s">
        <v>6039</v>
      </c>
      <c r="B1304" s="234" t="s">
        <v>6040</v>
      </c>
      <c r="C1304" s="234" t="s">
        <v>6041</v>
      </c>
      <c r="D1304" s="234" t="s">
        <v>2881</v>
      </c>
      <c r="E1304" s="234" t="s">
        <v>6042</v>
      </c>
      <c r="F1304" s="234">
        <v>105.0</v>
      </c>
      <c r="G1304" s="234">
        <v>2.0</v>
      </c>
      <c r="H1304" s="234" t="s">
        <v>2199</v>
      </c>
      <c r="I1304" s="234">
        <v>1.0</v>
      </c>
      <c r="K1304" s="234">
        <v>11.0</v>
      </c>
      <c r="N1304" s="234" t="s">
        <v>6040</v>
      </c>
      <c r="O1304" s="234">
        <v>0.0</v>
      </c>
      <c r="P1304" s="234" t="s">
        <v>1724</v>
      </c>
      <c r="R1304" s="234" t="s">
        <v>318</v>
      </c>
    </row>
    <row r="1305">
      <c r="A1305" s="234" t="s">
        <v>6043</v>
      </c>
      <c r="B1305" s="234" t="s">
        <v>6044</v>
      </c>
      <c r="C1305" s="234" t="s">
        <v>6045</v>
      </c>
      <c r="D1305" s="234" t="s">
        <v>2918</v>
      </c>
      <c r="E1305" s="234" t="s">
        <v>6046</v>
      </c>
      <c r="F1305" s="234">
        <v>110.0</v>
      </c>
      <c r="G1305" s="234">
        <v>8.0</v>
      </c>
      <c r="H1305" s="234" t="s">
        <v>2199</v>
      </c>
      <c r="I1305" s="234">
        <v>1.0</v>
      </c>
      <c r="K1305" s="234">
        <v>11.0</v>
      </c>
      <c r="N1305" s="234" t="s">
        <v>6044</v>
      </c>
      <c r="O1305" s="234">
        <v>0.0</v>
      </c>
      <c r="P1305" s="234" t="s">
        <v>1724</v>
      </c>
      <c r="R1305" s="234" t="s">
        <v>318</v>
      </c>
    </row>
    <row r="1306">
      <c r="A1306" s="234" t="s">
        <v>6047</v>
      </c>
      <c r="B1306" s="234" t="s">
        <v>6048</v>
      </c>
      <c r="C1306" s="234" t="s">
        <v>6049</v>
      </c>
      <c r="D1306" s="234" t="s">
        <v>2918</v>
      </c>
      <c r="E1306" s="234" t="s">
        <v>6050</v>
      </c>
      <c r="F1306" s="234">
        <v>110.0</v>
      </c>
      <c r="G1306" s="234">
        <v>2.0</v>
      </c>
      <c r="H1306" s="234" t="s">
        <v>2199</v>
      </c>
      <c r="I1306" s="234">
        <v>1.0</v>
      </c>
      <c r="K1306" s="234">
        <v>11.0</v>
      </c>
      <c r="N1306" s="234" t="s">
        <v>6048</v>
      </c>
      <c r="O1306" s="234">
        <v>0.0</v>
      </c>
      <c r="P1306" s="234" t="s">
        <v>1724</v>
      </c>
      <c r="R1306" s="234" t="s">
        <v>318</v>
      </c>
    </row>
    <row r="1307">
      <c r="A1307" s="234" t="s">
        <v>6051</v>
      </c>
      <c r="B1307" s="234" t="s">
        <v>6052</v>
      </c>
      <c r="C1307" s="234" t="s">
        <v>6053</v>
      </c>
      <c r="D1307" s="234" t="s">
        <v>2918</v>
      </c>
      <c r="E1307" s="234" t="s">
        <v>6054</v>
      </c>
      <c r="F1307" s="234">
        <v>110.0</v>
      </c>
      <c r="G1307" s="234">
        <v>11.0</v>
      </c>
      <c r="H1307" s="234" t="s">
        <v>2199</v>
      </c>
      <c r="I1307" s="234">
        <v>1.0</v>
      </c>
      <c r="K1307" s="234">
        <v>11.0</v>
      </c>
      <c r="N1307" s="234" t="s">
        <v>6052</v>
      </c>
      <c r="O1307" s="234">
        <v>0.0</v>
      </c>
      <c r="P1307" s="234" t="s">
        <v>1724</v>
      </c>
      <c r="R1307" s="234" t="s">
        <v>318</v>
      </c>
    </row>
    <row r="1308">
      <c r="A1308" s="234" t="s">
        <v>6055</v>
      </c>
      <c r="B1308" s="234" t="s">
        <v>6056</v>
      </c>
      <c r="C1308" s="234" t="s">
        <v>6057</v>
      </c>
      <c r="D1308" s="234" t="s">
        <v>2918</v>
      </c>
      <c r="E1308" s="234" t="s">
        <v>6058</v>
      </c>
      <c r="F1308" s="234">
        <v>110.0</v>
      </c>
      <c r="G1308" s="234">
        <v>19.0</v>
      </c>
      <c r="H1308" s="234" t="s">
        <v>2199</v>
      </c>
      <c r="I1308" s="234">
        <v>1.0</v>
      </c>
      <c r="K1308" s="234">
        <v>11.0</v>
      </c>
      <c r="N1308" s="234" t="s">
        <v>6056</v>
      </c>
      <c r="O1308" s="234">
        <v>0.0</v>
      </c>
      <c r="P1308" s="234" t="s">
        <v>1724</v>
      </c>
      <c r="R1308" s="234" t="s">
        <v>318</v>
      </c>
    </row>
    <row r="1309">
      <c r="A1309" s="234" t="s">
        <v>6059</v>
      </c>
      <c r="B1309" s="234" t="s">
        <v>6060</v>
      </c>
      <c r="C1309" s="234" t="s">
        <v>6061</v>
      </c>
      <c r="D1309" s="234" t="s">
        <v>2918</v>
      </c>
      <c r="E1309" s="234" t="s">
        <v>6062</v>
      </c>
      <c r="F1309" s="234">
        <v>110.0</v>
      </c>
      <c r="G1309" s="234">
        <v>11.0</v>
      </c>
      <c r="H1309" s="234" t="s">
        <v>2199</v>
      </c>
      <c r="I1309" s="234">
        <v>1.0</v>
      </c>
      <c r="K1309" s="234">
        <v>11.0</v>
      </c>
      <c r="N1309" s="234" t="s">
        <v>6060</v>
      </c>
      <c r="O1309" s="234">
        <v>0.0</v>
      </c>
      <c r="P1309" s="234" t="s">
        <v>1724</v>
      </c>
      <c r="R1309" s="234" t="s">
        <v>318</v>
      </c>
    </row>
    <row r="1310">
      <c r="A1310" s="234" t="s">
        <v>6063</v>
      </c>
      <c r="B1310" s="234" t="s">
        <v>1466</v>
      </c>
      <c r="C1310" s="234" t="s">
        <v>1467</v>
      </c>
      <c r="D1310" s="234" t="s">
        <v>2918</v>
      </c>
      <c r="E1310" s="234" t="s">
        <v>6064</v>
      </c>
      <c r="F1310" s="234">
        <v>110.0</v>
      </c>
      <c r="G1310" s="234">
        <v>6.0</v>
      </c>
      <c r="H1310" s="234" t="s">
        <v>2199</v>
      </c>
      <c r="I1310" s="234">
        <v>1.0</v>
      </c>
      <c r="K1310" s="234">
        <v>11.0</v>
      </c>
      <c r="N1310" s="234" t="s">
        <v>1466</v>
      </c>
      <c r="O1310" s="234">
        <v>0.0</v>
      </c>
      <c r="P1310" s="234" t="s">
        <v>1724</v>
      </c>
      <c r="R1310" s="234" t="s">
        <v>318</v>
      </c>
    </row>
    <row r="1311">
      <c r="A1311" s="234" t="s">
        <v>6065</v>
      </c>
      <c r="B1311" s="234" t="s">
        <v>978</v>
      </c>
      <c r="C1311" s="234" t="s">
        <v>979</v>
      </c>
      <c r="D1311" s="234" t="s">
        <v>2918</v>
      </c>
      <c r="E1311" s="234" t="s">
        <v>6066</v>
      </c>
      <c r="F1311" s="234">
        <v>110.0</v>
      </c>
      <c r="G1311" s="234">
        <v>3.0</v>
      </c>
      <c r="H1311" s="234" t="s">
        <v>2199</v>
      </c>
      <c r="I1311" s="234">
        <v>1.0</v>
      </c>
      <c r="K1311" s="234">
        <v>11.0</v>
      </c>
      <c r="N1311" s="234" t="s">
        <v>978</v>
      </c>
      <c r="O1311" s="234">
        <v>0.0</v>
      </c>
      <c r="P1311" s="234" t="s">
        <v>1724</v>
      </c>
      <c r="R1311" s="234" t="s">
        <v>318</v>
      </c>
    </row>
    <row r="1312">
      <c r="A1312" s="234" t="s">
        <v>6067</v>
      </c>
      <c r="B1312" s="234" t="s">
        <v>1161</v>
      </c>
      <c r="C1312" s="234" t="s">
        <v>1162</v>
      </c>
      <c r="D1312" s="234" t="s">
        <v>2918</v>
      </c>
      <c r="E1312" s="234" t="s">
        <v>6068</v>
      </c>
      <c r="F1312" s="234">
        <v>110.0</v>
      </c>
      <c r="G1312" s="234">
        <v>1.0</v>
      </c>
      <c r="H1312" s="234" t="s">
        <v>2199</v>
      </c>
      <c r="I1312" s="234">
        <v>1.0</v>
      </c>
      <c r="K1312" s="234">
        <v>11.0</v>
      </c>
      <c r="N1312" s="234" t="s">
        <v>1161</v>
      </c>
      <c r="O1312" s="234">
        <v>0.0</v>
      </c>
      <c r="P1312" s="234" t="s">
        <v>1724</v>
      </c>
      <c r="R1312" s="234" t="s">
        <v>318</v>
      </c>
    </row>
    <row r="1313">
      <c r="A1313" s="234" t="s">
        <v>6069</v>
      </c>
      <c r="B1313" s="234" t="s">
        <v>6070</v>
      </c>
      <c r="C1313" s="234" t="s">
        <v>6071</v>
      </c>
      <c r="D1313" s="234" t="s">
        <v>2918</v>
      </c>
      <c r="E1313" s="234" t="s">
        <v>6072</v>
      </c>
      <c r="F1313" s="234">
        <v>110.0</v>
      </c>
      <c r="G1313" s="234">
        <v>3.0</v>
      </c>
      <c r="H1313" s="234" t="s">
        <v>2199</v>
      </c>
      <c r="I1313" s="234">
        <v>1.0</v>
      </c>
      <c r="K1313" s="234">
        <v>11.0</v>
      </c>
      <c r="N1313" s="234" t="s">
        <v>6070</v>
      </c>
      <c r="O1313" s="234">
        <v>0.0</v>
      </c>
      <c r="P1313" s="234" t="s">
        <v>1724</v>
      </c>
      <c r="R1313" s="234" t="s">
        <v>318</v>
      </c>
    </row>
    <row r="1314">
      <c r="A1314" s="234" t="s">
        <v>6073</v>
      </c>
      <c r="B1314" s="234" t="s">
        <v>349</v>
      </c>
      <c r="C1314" s="234" t="s">
        <v>350</v>
      </c>
      <c r="D1314" s="234" t="s">
        <v>2933</v>
      </c>
      <c r="E1314" s="234" t="s">
        <v>6074</v>
      </c>
      <c r="F1314" s="234">
        <v>112.0</v>
      </c>
      <c r="G1314" s="234">
        <v>1.0</v>
      </c>
      <c r="H1314" s="234" t="s">
        <v>2199</v>
      </c>
      <c r="I1314" s="234">
        <v>1.0</v>
      </c>
      <c r="K1314" s="234">
        <v>11.0</v>
      </c>
      <c r="N1314" s="234" t="s">
        <v>349</v>
      </c>
      <c r="O1314" s="234">
        <v>0.0</v>
      </c>
      <c r="P1314" s="234" t="s">
        <v>1724</v>
      </c>
      <c r="R1314" s="234" t="s">
        <v>318</v>
      </c>
    </row>
    <row r="1315">
      <c r="A1315" s="234" t="s">
        <v>6075</v>
      </c>
      <c r="B1315" s="234" t="s">
        <v>854</v>
      </c>
      <c r="C1315" s="234" t="s">
        <v>855</v>
      </c>
      <c r="D1315" s="234" t="s">
        <v>2933</v>
      </c>
      <c r="E1315" s="234" t="s">
        <v>6076</v>
      </c>
      <c r="F1315" s="234">
        <v>112.0</v>
      </c>
      <c r="G1315" s="234">
        <v>2.0</v>
      </c>
      <c r="H1315" s="234" t="s">
        <v>2199</v>
      </c>
      <c r="I1315" s="234">
        <v>1.0</v>
      </c>
      <c r="K1315" s="234">
        <v>11.0</v>
      </c>
      <c r="N1315" s="234" t="s">
        <v>854</v>
      </c>
      <c r="O1315" s="234">
        <v>0.0</v>
      </c>
      <c r="P1315" s="234" t="s">
        <v>1724</v>
      </c>
      <c r="R1315" s="234" t="s">
        <v>318</v>
      </c>
    </row>
    <row r="1316">
      <c r="A1316" s="234" t="s">
        <v>6077</v>
      </c>
      <c r="B1316" s="234" t="s">
        <v>6078</v>
      </c>
      <c r="C1316" s="234" t="s">
        <v>6079</v>
      </c>
      <c r="D1316" s="234" t="s">
        <v>2933</v>
      </c>
      <c r="E1316" s="234" t="s">
        <v>6080</v>
      </c>
      <c r="F1316" s="234">
        <v>112.0</v>
      </c>
      <c r="G1316" s="234">
        <v>7.0</v>
      </c>
      <c r="H1316" s="234" t="s">
        <v>2199</v>
      </c>
      <c r="I1316" s="234">
        <v>1.0</v>
      </c>
      <c r="K1316" s="234">
        <v>11.0</v>
      </c>
      <c r="N1316" s="234" t="s">
        <v>6078</v>
      </c>
      <c r="O1316" s="234">
        <v>0.0</v>
      </c>
      <c r="P1316" s="234" t="s">
        <v>1724</v>
      </c>
      <c r="R1316" s="234" t="s">
        <v>318</v>
      </c>
    </row>
    <row r="1317">
      <c r="A1317" s="234" t="s">
        <v>6081</v>
      </c>
      <c r="B1317" s="234" t="s">
        <v>856</v>
      </c>
      <c r="C1317" s="234" t="s">
        <v>857</v>
      </c>
      <c r="D1317" s="234" t="s">
        <v>2933</v>
      </c>
      <c r="E1317" s="234" t="s">
        <v>6082</v>
      </c>
      <c r="F1317" s="234">
        <v>112.0</v>
      </c>
      <c r="G1317" s="234">
        <v>6.0</v>
      </c>
      <c r="H1317" s="234" t="s">
        <v>2199</v>
      </c>
      <c r="I1317" s="234">
        <v>1.0</v>
      </c>
      <c r="K1317" s="234">
        <v>11.0</v>
      </c>
      <c r="N1317" s="234" t="s">
        <v>856</v>
      </c>
      <c r="O1317" s="234">
        <v>0.0</v>
      </c>
      <c r="P1317" s="234" t="s">
        <v>1724</v>
      </c>
      <c r="R1317" s="234" t="s">
        <v>318</v>
      </c>
    </row>
    <row r="1318">
      <c r="A1318" s="234" t="s">
        <v>6083</v>
      </c>
      <c r="B1318" s="234" t="s">
        <v>1440</v>
      </c>
      <c r="C1318" s="234" t="s">
        <v>1441</v>
      </c>
      <c r="E1318" s="234" t="s">
        <v>6084</v>
      </c>
      <c r="F1318" s="234">
        <v>79.0</v>
      </c>
      <c r="G1318" s="234">
        <v>1.0</v>
      </c>
      <c r="H1318" s="234" t="s">
        <v>2969</v>
      </c>
      <c r="I1318" s="234">
        <v>1.0</v>
      </c>
      <c r="K1318" s="234">
        <v>11.0</v>
      </c>
      <c r="N1318" s="234" t="s">
        <v>1440</v>
      </c>
      <c r="O1318" s="234">
        <v>0.0</v>
      </c>
      <c r="P1318" s="234" t="s">
        <v>1724</v>
      </c>
      <c r="R1318" s="234" t="s">
        <v>318</v>
      </c>
    </row>
    <row r="1319">
      <c r="A1319" s="234" t="s">
        <v>6085</v>
      </c>
      <c r="B1319" s="234" t="s">
        <v>913</v>
      </c>
      <c r="C1319" s="234" t="s">
        <v>914</v>
      </c>
      <c r="E1319" s="234" t="s">
        <v>6086</v>
      </c>
      <c r="F1319" s="234">
        <v>79.0</v>
      </c>
      <c r="G1319" s="234">
        <v>1.0</v>
      </c>
      <c r="H1319" s="234" t="s">
        <v>2969</v>
      </c>
      <c r="I1319" s="234">
        <v>1.0</v>
      </c>
      <c r="K1319" s="234">
        <v>11.0</v>
      </c>
      <c r="N1319" s="234" t="s">
        <v>913</v>
      </c>
      <c r="O1319" s="234">
        <v>0.0</v>
      </c>
      <c r="P1319" s="234" t="s">
        <v>1724</v>
      </c>
      <c r="R1319" s="234" t="s">
        <v>318</v>
      </c>
    </row>
    <row r="1320">
      <c r="A1320" s="234" t="s">
        <v>6087</v>
      </c>
      <c r="B1320" s="234" t="s">
        <v>1438</v>
      </c>
      <c r="C1320" s="234" t="s">
        <v>1439</v>
      </c>
      <c r="E1320" s="234" t="s">
        <v>6088</v>
      </c>
      <c r="F1320" s="234">
        <v>79.0</v>
      </c>
      <c r="G1320" s="234">
        <v>1.0</v>
      </c>
      <c r="H1320" s="234" t="s">
        <v>2969</v>
      </c>
      <c r="I1320" s="234">
        <v>1.0</v>
      </c>
      <c r="K1320" s="234">
        <v>11.0</v>
      </c>
      <c r="N1320" s="234" t="s">
        <v>1438</v>
      </c>
      <c r="O1320" s="234">
        <v>0.0</v>
      </c>
      <c r="P1320" s="234" t="s">
        <v>1724</v>
      </c>
      <c r="R1320" s="234" t="s">
        <v>318</v>
      </c>
    </row>
    <row r="1321">
      <c r="A1321" s="234" t="s">
        <v>6089</v>
      </c>
      <c r="B1321" s="234" t="s">
        <v>1434</v>
      </c>
      <c r="C1321" s="234" t="s">
        <v>1435</v>
      </c>
      <c r="E1321" s="234" t="s">
        <v>6090</v>
      </c>
      <c r="F1321" s="234">
        <v>102.0</v>
      </c>
      <c r="G1321" s="234">
        <v>1.0</v>
      </c>
      <c r="H1321" s="234" t="s">
        <v>2969</v>
      </c>
      <c r="I1321" s="234">
        <v>1.0</v>
      </c>
      <c r="K1321" s="234">
        <v>11.0</v>
      </c>
      <c r="N1321" s="234" t="s">
        <v>1434</v>
      </c>
      <c r="O1321" s="234">
        <v>0.0</v>
      </c>
      <c r="P1321" s="234" t="s">
        <v>1724</v>
      </c>
      <c r="R1321" s="234" t="s">
        <v>318</v>
      </c>
    </row>
    <row r="1322">
      <c r="A1322" s="234" t="s">
        <v>6091</v>
      </c>
      <c r="B1322" s="234" t="s">
        <v>6092</v>
      </c>
      <c r="C1322" s="234" t="s">
        <v>6093</v>
      </c>
      <c r="E1322" s="234" t="s">
        <v>6094</v>
      </c>
      <c r="F1322" s="234">
        <v>102.0</v>
      </c>
      <c r="G1322" s="234">
        <v>1.0</v>
      </c>
      <c r="H1322" s="234" t="s">
        <v>2969</v>
      </c>
      <c r="I1322" s="234">
        <v>1.0</v>
      </c>
      <c r="K1322" s="234">
        <v>11.0</v>
      </c>
      <c r="N1322" s="234" t="s">
        <v>6092</v>
      </c>
      <c r="O1322" s="234">
        <v>0.0</v>
      </c>
      <c r="P1322" s="234" t="s">
        <v>1724</v>
      </c>
      <c r="R1322" s="234" t="s">
        <v>318</v>
      </c>
    </row>
    <row r="1323">
      <c r="A1323" s="234" t="s">
        <v>6095</v>
      </c>
      <c r="B1323" s="234" t="s">
        <v>6096</v>
      </c>
      <c r="C1323" s="234" t="s">
        <v>6097</v>
      </c>
      <c r="E1323" s="234" t="s">
        <v>6098</v>
      </c>
      <c r="F1323" s="234">
        <v>102.0</v>
      </c>
      <c r="G1323" s="234">
        <v>22.0</v>
      </c>
      <c r="H1323" s="234" t="s">
        <v>2969</v>
      </c>
      <c r="I1323" s="234">
        <v>1.0</v>
      </c>
      <c r="K1323" s="234">
        <v>11.0</v>
      </c>
      <c r="N1323" s="234" t="s">
        <v>6096</v>
      </c>
      <c r="O1323" s="234">
        <v>0.0</v>
      </c>
      <c r="P1323" s="234" t="s">
        <v>1724</v>
      </c>
      <c r="R1323" s="234" t="s">
        <v>318</v>
      </c>
    </row>
    <row r="1324">
      <c r="A1324" s="234" t="s">
        <v>6099</v>
      </c>
      <c r="B1324" s="234" t="s">
        <v>6100</v>
      </c>
      <c r="C1324" s="234" t="s">
        <v>6101</v>
      </c>
      <c r="E1324" s="234" t="s">
        <v>6102</v>
      </c>
      <c r="F1324" s="234">
        <v>102.0</v>
      </c>
      <c r="G1324" s="234">
        <v>3.0</v>
      </c>
      <c r="H1324" s="234" t="s">
        <v>2969</v>
      </c>
      <c r="I1324" s="234">
        <v>1.0</v>
      </c>
      <c r="K1324" s="234">
        <v>11.0</v>
      </c>
      <c r="N1324" s="234" t="s">
        <v>6100</v>
      </c>
      <c r="O1324" s="234">
        <v>0.0</v>
      </c>
      <c r="P1324" s="234" t="s">
        <v>1724</v>
      </c>
      <c r="R1324" s="234" t="s">
        <v>318</v>
      </c>
    </row>
    <row r="1325">
      <c r="A1325" s="234" t="s">
        <v>6103</v>
      </c>
      <c r="B1325" s="234" t="s">
        <v>6104</v>
      </c>
      <c r="C1325" s="234" t="s">
        <v>6105</v>
      </c>
      <c r="E1325" s="234" t="s">
        <v>6106</v>
      </c>
      <c r="F1325" s="234">
        <v>102.0</v>
      </c>
      <c r="G1325" s="234">
        <v>36.0</v>
      </c>
      <c r="H1325" s="234" t="s">
        <v>2969</v>
      </c>
      <c r="I1325" s="234">
        <v>1.0</v>
      </c>
      <c r="K1325" s="234">
        <v>11.0</v>
      </c>
      <c r="N1325" s="234" t="s">
        <v>6104</v>
      </c>
      <c r="O1325" s="234">
        <v>0.0</v>
      </c>
      <c r="P1325" s="234" t="s">
        <v>1724</v>
      </c>
      <c r="R1325" s="234" t="s">
        <v>318</v>
      </c>
    </row>
    <row r="1326">
      <c r="A1326" s="234" t="s">
        <v>6107</v>
      </c>
      <c r="B1326" s="234" t="s">
        <v>6108</v>
      </c>
      <c r="C1326" s="234" t="s">
        <v>6109</v>
      </c>
      <c r="E1326" s="234" t="s">
        <v>6110</v>
      </c>
      <c r="F1326" s="234">
        <v>102.0</v>
      </c>
      <c r="G1326" s="234">
        <v>17.0</v>
      </c>
      <c r="H1326" s="234" t="s">
        <v>2969</v>
      </c>
      <c r="I1326" s="234">
        <v>1.0</v>
      </c>
      <c r="K1326" s="234">
        <v>11.0</v>
      </c>
      <c r="N1326" s="234" t="s">
        <v>6108</v>
      </c>
      <c r="O1326" s="234">
        <v>0.0</v>
      </c>
      <c r="P1326" s="234" t="s">
        <v>1724</v>
      </c>
      <c r="R1326" s="234" t="s">
        <v>318</v>
      </c>
    </row>
    <row r="1327">
      <c r="A1327" s="234" t="s">
        <v>6111</v>
      </c>
      <c r="B1327" s="234" t="s">
        <v>911</v>
      </c>
      <c r="C1327" s="234" t="s">
        <v>912</v>
      </c>
      <c r="E1327" s="234" t="s">
        <v>6112</v>
      </c>
      <c r="F1327" s="234">
        <v>102.0</v>
      </c>
      <c r="G1327" s="234">
        <v>10.0</v>
      </c>
      <c r="H1327" s="234" t="s">
        <v>2969</v>
      </c>
      <c r="I1327" s="234">
        <v>1.0</v>
      </c>
      <c r="K1327" s="234">
        <v>11.0</v>
      </c>
      <c r="N1327" s="234" t="s">
        <v>911</v>
      </c>
      <c r="O1327" s="234">
        <v>0.0</v>
      </c>
      <c r="P1327" s="234" t="s">
        <v>1724</v>
      </c>
      <c r="R1327" s="234" t="s">
        <v>318</v>
      </c>
    </row>
    <row r="1328">
      <c r="A1328" s="234" t="s">
        <v>6113</v>
      </c>
      <c r="B1328" s="234" t="s">
        <v>1436</v>
      </c>
      <c r="C1328" s="234" t="s">
        <v>1437</v>
      </c>
      <c r="E1328" s="234" t="s">
        <v>6114</v>
      </c>
      <c r="F1328" s="234">
        <v>102.0</v>
      </c>
      <c r="G1328" s="234">
        <v>3.0</v>
      </c>
      <c r="H1328" s="234" t="s">
        <v>2969</v>
      </c>
      <c r="I1328" s="234">
        <v>1.0</v>
      </c>
      <c r="K1328" s="234">
        <v>11.0</v>
      </c>
      <c r="N1328" s="234" t="s">
        <v>1436</v>
      </c>
      <c r="O1328" s="234">
        <v>0.0</v>
      </c>
      <c r="P1328" s="234" t="s">
        <v>1724</v>
      </c>
      <c r="R1328" s="234" t="s">
        <v>318</v>
      </c>
    </row>
    <row r="1329">
      <c r="A1329" s="234" t="s">
        <v>6115</v>
      </c>
      <c r="B1329" s="234" t="s">
        <v>6116</v>
      </c>
      <c r="C1329" s="234" t="s">
        <v>6117</v>
      </c>
      <c r="E1329" s="234" t="s">
        <v>6118</v>
      </c>
      <c r="F1329" s="234">
        <v>106.0</v>
      </c>
      <c r="G1329" s="234">
        <v>12.0</v>
      </c>
      <c r="H1329" s="234" t="s">
        <v>2969</v>
      </c>
      <c r="I1329" s="234">
        <v>1.0</v>
      </c>
      <c r="K1329" s="234">
        <v>11.0</v>
      </c>
      <c r="N1329" s="234" t="s">
        <v>6116</v>
      </c>
      <c r="O1329" s="234">
        <v>0.0</v>
      </c>
      <c r="P1329" s="234" t="s">
        <v>1724</v>
      </c>
      <c r="R1329" s="234" t="s">
        <v>318</v>
      </c>
    </row>
    <row r="1330">
      <c r="A1330" s="234" t="s">
        <v>6119</v>
      </c>
      <c r="B1330" s="234" t="s">
        <v>6120</v>
      </c>
      <c r="C1330" s="234" t="s">
        <v>6121</v>
      </c>
      <c r="E1330" s="234" t="s">
        <v>6122</v>
      </c>
      <c r="F1330" s="234">
        <v>106.0</v>
      </c>
      <c r="G1330" s="234">
        <v>10.0</v>
      </c>
      <c r="H1330" s="234" t="s">
        <v>2969</v>
      </c>
      <c r="I1330" s="234">
        <v>1.0</v>
      </c>
      <c r="K1330" s="234">
        <v>11.0</v>
      </c>
      <c r="N1330" s="234" t="s">
        <v>6120</v>
      </c>
      <c r="O1330" s="234">
        <v>0.0</v>
      </c>
      <c r="P1330" s="234" t="s">
        <v>1724</v>
      </c>
      <c r="R1330" s="234" t="s">
        <v>318</v>
      </c>
    </row>
    <row r="1331">
      <c r="A1331" s="234" t="s">
        <v>6123</v>
      </c>
      <c r="B1331" s="234" t="s">
        <v>6124</v>
      </c>
      <c r="C1331" s="234" t="s">
        <v>6125</v>
      </c>
      <c r="E1331" s="234" t="s">
        <v>6126</v>
      </c>
      <c r="F1331" s="234">
        <v>106.0</v>
      </c>
      <c r="G1331" s="234">
        <v>15.0</v>
      </c>
      <c r="H1331" s="234" t="s">
        <v>2969</v>
      </c>
      <c r="I1331" s="234">
        <v>1.0</v>
      </c>
      <c r="K1331" s="234">
        <v>11.0</v>
      </c>
      <c r="N1331" s="234" t="s">
        <v>6124</v>
      </c>
      <c r="O1331" s="234">
        <v>0.0</v>
      </c>
      <c r="P1331" s="234" t="s">
        <v>1724</v>
      </c>
      <c r="R1331" s="234" t="s">
        <v>318</v>
      </c>
    </row>
    <row r="1332">
      <c r="A1332" s="234" t="s">
        <v>6127</v>
      </c>
      <c r="B1332" s="234" t="s">
        <v>6128</v>
      </c>
      <c r="C1332" s="234" t="s">
        <v>6129</v>
      </c>
      <c r="E1332" s="234" t="s">
        <v>6130</v>
      </c>
      <c r="F1332" s="234">
        <v>106.0</v>
      </c>
      <c r="G1332" s="234">
        <v>7.0</v>
      </c>
      <c r="H1332" s="234" t="s">
        <v>2969</v>
      </c>
      <c r="I1332" s="234">
        <v>1.0</v>
      </c>
      <c r="K1332" s="234">
        <v>11.0</v>
      </c>
      <c r="N1332" s="234" t="s">
        <v>6128</v>
      </c>
      <c r="O1332" s="234">
        <v>0.0</v>
      </c>
      <c r="P1332" s="234" t="s">
        <v>1724</v>
      </c>
      <c r="R1332" s="234" t="s">
        <v>318</v>
      </c>
    </row>
    <row r="1333">
      <c r="A1333" s="234" t="s">
        <v>6131</v>
      </c>
      <c r="B1333" s="234" t="s">
        <v>6132</v>
      </c>
      <c r="C1333" s="234" t="s">
        <v>6133</v>
      </c>
      <c r="E1333" s="234" t="s">
        <v>6134</v>
      </c>
      <c r="F1333" s="234">
        <v>106.0</v>
      </c>
      <c r="G1333" s="234">
        <v>8.0</v>
      </c>
      <c r="H1333" s="234" t="s">
        <v>2969</v>
      </c>
      <c r="I1333" s="234">
        <v>1.0</v>
      </c>
      <c r="K1333" s="234">
        <v>11.0</v>
      </c>
      <c r="N1333" s="234" t="s">
        <v>6132</v>
      </c>
      <c r="O1333" s="234">
        <v>0.0</v>
      </c>
      <c r="P1333" s="234" t="s">
        <v>1724</v>
      </c>
      <c r="R1333" s="234" t="s">
        <v>318</v>
      </c>
    </row>
    <row r="1334">
      <c r="A1334" s="234" t="s">
        <v>6135</v>
      </c>
      <c r="B1334" s="234" t="s">
        <v>6136</v>
      </c>
      <c r="C1334" s="234" t="s">
        <v>6137</v>
      </c>
      <c r="E1334" s="234" t="s">
        <v>6138</v>
      </c>
      <c r="F1334" s="234">
        <v>106.0</v>
      </c>
      <c r="G1334" s="234">
        <v>6.0</v>
      </c>
      <c r="H1334" s="234" t="s">
        <v>2969</v>
      </c>
      <c r="I1334" s="234">
        <v>1.0</v>
      </c>
      <c r="K1334" s="234">
        <v>11.0</v>
      </c>
      <c r="N1334" s="234" t="s">
        <v>6136</v>
      </c>
      <c r="O1334" s="234">
        <v>0.0</v>
      </c>
      <c r="P1334" s="234" t="s">
        <v>1724</v>
      </c>
      <c r="R1334" s="234" t="s">
        <v>318</v>
      </c>
    </row>
    <row r="1335">
      <c r="A1335" s="234" t="s">
        <v>6139</v>
      </c>
      <c r="B1335" s="234" t="s">
        <v>919</v>
      </c>
      <c r="C1335" s="234" t="s">
        <v>920</v>
      </c>
      <c r="E1335" s="234" t="s">
        <v>6140</v>
      </c>
      <c r="F1335" s="234">
        <v>106.0</v>
      </c>
      <c r="G1335" s="234">
        <v>10.0</v>
      </c>
      <c r="H1335" s="234" t="s">
        <v>2969</v>
      </c>
      <c r="I1335" s="234">
        <v>1.0</v>
      </c>
      <c r="K1335" s="234">
        <v>11.0</v>
      </c>
      <c r="N1335" s="234" t="s">
        <v>919</v>
      </c>
      <c r="O1335" s="234">
        <v>0.0</v>
      </c>
      <c r="P1335" s="234" t="s">
        <v>1724</v>
      </c>
      <c r="R1335" s="234" t="s">
        <v>318</v>
      </c>
    </row>
    <row r="1336">
      <c r="A1336" s="234" t="s">
        <v>6141</v>
      </c>
      <c r="B1336" s="234" t="s">
        <v>6142</v>
      </c>
      <c r="C1336" s="234" t="s">
        <v>6143</v>
      </c>
      <c r="E1336" s="234" t="s">
        <v>6144</v>
      </c>
      <c r="F1336" s="234">
        <v>106.0</v>
      </c>
      <c r="G1336" s="234">
        <v>11.0</v>
      </c>
      <c r="H1336" s="234" t="s">
        <v>2969</v>
      </c>
      <c r="I1336" s="234">
        <v>1.0</v>
      </c>
      <c r="K1336" s="234">
        <v>11.0</v>
      </c>
      <c r="N1336" s="234" t="s">
        <v>6142</v>
      </c>
      <c r="O1336" s="234">
        <v>0.0</v>
      </c>
      <c r="P1336" s="234" t="s">
        <v>1724</v>
      </c>
      <c r="R1336" s="234" t="s">
        <v>318</v>
      </c>
    </row>
    <row r="1337">
      <c r="A1337" s="234" t="s">
        <v>6145</v>
      </c>
      <c r="B1337" s="234" t="s">
        <v>446</v>
      </c>
      <c r="C1337" s="234" t="s">
        <v>447</v>
      </c>
      <c r="E1337" s="234" t="s">
        <v>6146</v>
      </c>
      <c r="F1337" s="234">
        <v>106.0</v>
      </c>
      <c r="G1337" s="234">
        <v>3.0</v>
      </c>
      <c r="H1337" s="234" t="s">
        <v>2969</v>
      </c>
      <c r="I1337" s="234">
        <v>1.0</v>
      </c>
      <c r="K1337" s="234">
        <v>11.0</v>
      </c>
      <c r="N1337" s="234" t="s">
        <v>446</v>
      </c>
      <c r="O1337" s="234">
        <v>0.0</v>
      </c>
      <c r="P1337" s="234" t="s">
        <v>1724</v>
      </c>
      <c r="R1337" s="234" t="s">
        <v>318</v>
      </c>
    </row>
    <row r="1338">
      <c r="A1338" s="234" t="s">
        <v>6147</v>
      </c>
      <c r="B1338" s="234" t="s">
        <v>6148</v>
      </c>
      <c r="C1338" s="234" t="s">
        <v>6149</v>
      </c>
      <c r="E1338" s="234" t="s">
        <v>6150</v>
      </c>
      <c r="F1338" s="234">
        <v>106.0</v>
      </c>
      <c r="G1338" s="234">
        <v>3.0</v>
      </c>
      <c r="H1338" s="234" t="s">
        <v>2969</v>
      </c>
      <c r="I1338" s="234">
        <v>1.0</v>
      </c>
      <c r="K1338" s="234">
        <v>11.0</v>
      </c>
      <c r="N1338" s="234" t="s">
        <v>6148</v>
      </c>
      <c r="O1338" s="234">
        <v>0.0</v>
      </c>
      <c r="P1338" s="234" t="s">
        <v>1724</v>
      </c>
      <c r="R1338" s="234" t="s">
        <v>318</v>
      </c>
    </row>
    <row r="1339">
      <c r="A1339" s="234" t="s">
        <v>6151</v>
      </c>
      <c r="B1339" s="234" t="s">
        <v>917</v>
      </c>
      <c r="C1339" s="234" t="s">
        <v>918</v>
      </c>
      <c r="E1339" s="234" t="s">
        <v>6152</v>
      </c>
      <c r="F1339" s="234">
        <v>106.0</v>
      </c>
      <c r="G1339" s="234">
        <v>1.0</v>
      </c>
      <c r="H1339" s="234" t="s">
        <v>2969</v>
      </c>
      <c r="I1339" s="234">
        <v>1.0</v>
      </c>
      <c r="K1339" s="234">
        <v>11.0</v>
      </c>
      <c r="N1339" s="234" t="s">
        <v>917</v>
      </c>
      <c r="O1339" s="234">
        <v>0.0</v>
      </c>
      <c r="P1339" s="234" t="s">
        <v>1724</v>
      </c>
      <c r="R1339" s="234" t="s">
        <v>318</v>
      </c>
    </row>
    <row r="1340">
      <c r="A1340" s="234" t="s">
        <v>6153</v>
      </c>
      <c r="B1340" s="234" t="s">
        <v>6154</v>
      </c>
      <c r="C1340" s="234" t="s">
        <v>6155</v>
      </c>
      <c r="E1340" s="234" t="s">
        <v>6156</v>
      </c>
      <c r="F1340" s="234">
        <v>102.0</v>
      </c>
      <c r="G1340" s="234">
        <v>1.0</v>
      </c>
      <c r="H1340" s="234" t="s">
        <v>2994</v>
      </c>
      <c r="I1340" s="234">
        <v>1.0</v>
      </c>
      <c r="K1340" s="234">
        <v>11.0</v>
      </c>
      <c r="N1340" s="234" t="s">
        <v>6154</v>
      </c>
      <c r="O1340" s="234">
        <v>0.0</v>
      </c>
      <c r="P1340" s="234" t="s">
        <v>1724</v>
      </c>
      <c r="R1340" s="234" t="s">
        <v>318</v>
      </c>
    </row>
    <row r="1341">
      <c r="A1341" s="234" t="s">
        <v>6157</v>
      </c>
      <c r="B1341" s="234" t="s">
        <v>6158</v>
      </c>
      <c r="C1341" s="234" t="s">
        <v>6159</v>
      </c>
      <c r="E1341" s="234" t="s">
        <v>6160</v>
      </c>
      <c r="F1341" s="234">
        <v>102.0</v>
      </c>
      <c r="G1341" s="234">
        <v>5.0</v>
      </c>
      <c r="H1341" s="234" t="s">
        <v>2994</v>
      </c>
      <c r="I1341" s="234">
        <v>1.0</v>
      </c>
      <c r="K1341" s="234">
        <v>11.0</v>
      </c>
      <c r="N1341" s="234" t="s">
        <v>6158</v>
      </c>
      <c r="O1341" s="234">
        <v>0.0</v>
      </c>
      <c r="P1341" s="234" t="s">
        <v>1724</v>
      </c>
      <c r="R1341" s="234" t="s">
        <v>318</v>
      </c>
    </row>
    <row r="1342">
      <c r="A1342" s="234" t="s">
        <v>6161</v>
      </c>
      <c r="B1342" s="234" t="s">
        <v>358</v>
      </c>
      <c r="C1342" s="234" t="s">
        <v>359</v>
      </c>
      <c r="E1342" s="234" t="s">
        <v>6162</v>
      </c>
      <c r="F1342" s="234">
        <v>102.0</v>
      </c>
      <c r="G1342" s="234">
        <v>6.0</v>
      </c>
      <c r="H1342" s="234" t="s">
        <v>2994</v>
      </c>
      <c r="I1342" s="234">
        <v>1.0</v>
      </c>
      <c r="K1342" s="234">
        <v>11.0</v>
      </c>
      <c r="N1342" s="234" t="s">
        <v>358</v>
      </c>
      <c r="O1342" s="234">
        <v>0.0</v>
      </c>
      <c r="P1342" s="234" t="s">
        <v>1724</v>
      </c>
      <c r="R1342" s="234" t="s">
        <v>318</v>
      </c>
    </row>
    <row r="1343">
      <c r="A1343" s="234" t="s">
        <v>6163</v>
      </c>
      <c r="B1343" s="234" t="s">
        <v>6164</v>
      </c>
      <c r="C1343" s="234" t="s">
        <v>6165</v>
      </c>
      <c r="E1343" s="234" t="s">
        <v>6166</v>
      </c>
      <c r="F1343" s="234">
        <v>102.0</v>
      </c>
      <c r="G1343" s="234">
        <v>27.0</v>
      </c>
      <c r="H1343" s="234" t="s">
        <v>2994</v>
      </c>
      <c r="I1343" s="234">
        <v>1.0</v>
      </c>
      <c r="K1343" s="234">
        <v>11.0</v>
      </c>
      <c r="N1343" s="234" t="s">
        <v>6164</v>
      </c>
      <c r="O1343" s="234">
        <v>0.0</v>
      </c>
      <c r="P1343" s="234" t="s">
        <v>1724</v>
      </c>
      <c r="R1343" s="234" t="s">
        <v>318</v>
      </c>
    </row>
    <row r="1344">
      <c r="A1344" s="234" t="s">
        <v>6167</v>
      </c>
      <c r="B1344" s="234" t="s">
        <v>360</v>
      </c>
      <c r="C1344" s="234" t="s">
        <v>361</v>
      </c>
      <c r="E1344" s="234" t="s">
        <v>6168</v>
      </c>
      <c r="F1344" s="234">
        <v>102.0</v>
      </c>
      <c r="G1344" s="234">
        <v>28.0</v>
      </c>
      <c r="H1344" s="234" t="s">
        <v>2994</v>
      </c>
      <c r="I1344" s="234">
        <v>1.0</v>
      </c>
      <c r="K1344" s="234">
        <v>11.0</v>
      </c>
      <c r="N1344" s="234" t="s">
        <v>360</v>
      </c>
      <c r="O1344" s="234">
        <v>0.0</v>
      </c>
      <c r="P1344" s="234" t="s">
        <v>1724</v>
      </c>
      <c r="R1344" s="234" t="s">
        <v>318</v>
      </c>
    </row>
    <row r="1345">
      <c r="A1345" s="234" t="s">
        <v>6169</v>
      </c>
      <c r="B1345" s="234" t="s">
        <v>1389</v>
      </c>
      <c r="C1345" s="234" t="s">
        <v>1390</v>
      </c>
      <c r="E1345" s="234" t="s">
        <v>6170</v>
      </c>
      <c r="F1345" s="234">
        <v>102.0</v>
      </c>
      <c r="G1345" s="234">
        <v>2.0</v>
      </c>
      <c r="H1345" s="234" t="s">
        <v>2994</v>
      </c>
      <c r="I1345" s="234">
        <v>1.0</v>
      </c>
      <c r="K1345" s="234">
        <v>11.0</v>
      </c>
      <c r="N1345" s="234" t="s">
        <v>1389</v>
      </c>
      <c r="O1345" s="234">
        <v>0.0</v>
      </c>
      <c r="P1345" s="234" t="s">
        <v>1724</v>
      </c>
      <c r="R1345" s="234" t="s">
        <v>318</v>
      </c>
    </row>
    <row r="1346">
      <c r="A1346" s="234" t="s">
        <v>6171</v>
      </c>
      <c r="B1346" s="234" t="s">
        <v>858</v>
      </c>
      <c r="C1346" s="234" t="s">
        <v>859</v>
      </c>
      <c r="E1346" s="234" t="s">
        <v>6172</v>
      </c>
      <c r="F1346" s="234">
        <v>102.0</v>
      </c>
      <c r="G1346" s="234">
        <v>1.0</v>
      </c>
      <c r="H1346" s="234" t="s">
        <v>2994</v>
      </c>
      <c r="I1346" s="234">
        <v>1.0</v>
      </c>
      <c r="K1346" s="234">
        <v>11.0</v>
      </c>
      <c r="N1346" s="234" t="s">
        <v>858</v>
      </c>
      <c r="O1346" s="234">
        <v>0.0</v>
      </c>
      <c r="P1346" s="234" t="s">
        <v>1724</v>
      </c>
      <c r="R1346" s="234" t="s">
        <v>318</v>
      </c>
    </row>
    <row r="1347">
      <c r="A1347" s="234" t="s">
        <v>6173</v>
      </c>
      <c r="B1347" s="234" t="s">
        <v>352</v>
      </c>
      <c r="C1347" s="234" t="s">
        <v>353</v>
      </c>
      <c r="E1347" s="234" t="s">
        <v>6174</v>
      </c>
      <c r="F1347" s="234">
        <v>102.0</v>
      </c>
      <c r="G1347" s="234">
        <v>2.0</v>
      </c>
      <c r="H1347" s="234" t="s">
        <v>2994</v>
      </c>
      <c r="I1347" s="234">
        <v>1.0</v>
      </c>
      <c r="K1347" s="234">
        <v>11.0</v>
      </c>
      <c r="N1347" s="234" t="s">
        <v>352</v>
      </c>
      <c r="O1347" s="234">
        <v>0.0</v>
      </c>
      <c r="P1347" s="234" t="s">
        <v>1724</v>
      </c>
      <c r="R1347" s="234" t="s">
        <v>318</v>
      </c>
    </row>
    <row r="1348">
      <c r="A1348" s="234" t="s">
        <v>6175</v>
      </c>
      <c r="B1348" s="234" t="s">
        <v>354</v>
      </c>
      <c r="C1348" s="234" t="s">
        <v>355</v>
      </c>
      <c r="E1348" s="234" t="s">
        <v>6176</v>
      </c>
      <c r="F1348" s="234">
        <v>102.0</v>
      </c>
      <c r="G1348" s="234">
        <v>5.0</v>
      </c>
      <c r="H1348" s="234" t="s">
        <v>2994</v>
      </c>
      <c r="I1348" s="234">
        <v>1.0</v>
      </c>
      <c r="K1348" s="234">
        <v>11.0</v>
      </c>
      <c r="N1348" s="234" t="s">
        <v>354</v>
      </c>
      <c r="O1348" s="234">
        <v>0.0</v>
      </c>
      <c r="P1348" s="234" t="s">
        <v>1724</v>
      </c>
      <c r="R1348" s="234" t="s">
        <v>318</v>
      </c>
    </row>
    <row r="1349">
      <c r="A1349" s="234" t="s">
        <v>6177</v>
      </c>
      <c r="B1349" s="234" t="s">
        <v>356</v>
      </c>
      <c r="C1349" s="234" t="s">
        <v>357</v>
      </c>
      <c r="E1349" s="234" t="s">
        <v>6178</v>
      </c>
      <c r="F1349" s="234">
        <v>102.0</v>
      </c>
      <c r="G1349" s="234">
        <v>1.0</v>
      </c>
      <c r="H1349" s="234" t="s">
        <v>2994</v>
      </c>
      <c r="I1349" s="234">
        <v>1.0</v>
      </c>
      <c r="K1349" s="234">
        <v>11.0</v>
      </c>
      <c r="N1349" s="234" t="s">
        <v>356</v>
      </c>
      <c r="O1349" s="234">
        <v>0.0</v>
      </c>
      <c r="P1349" s="234" t="s">
        <v>1724</v>
      </c>
      <c r="R1349" s="234" t="s">
        <v>318</v>
      </c>
    </row>
    <row r="1350">
      <c r="A1350" s="234" t="s">
        <v>6179</v>
      </c>
      <c r="B1350" s="234" t="s">
        <v>6180</v>
      </c>
      <c r="C1350" s="234" t="s">
        <v>6181</v>
      </c>
      <c r="D1350" s="234" t="s">
        <v>1794</v>
      </c>
      <c r="E1350" s="234" t="s">
        <v>6182</v>
      </c>
      <c r="F1350" s="234">
        <v>102.0</v>
      </c>
      <c r="G1350" s="234">
        <v>1.0</v>
      </c>
      <c r="H1350" s="234" t="s">
        <v>2994</v>
      </c>
      <c r="I1350" s="234">
        <v>1.0</v>
      </c>
      <c r="K1350" s="234">
        <v>11.0</v>
      </c>
      <c r="N1350" s="234" t="s">
        <v>6180</v>
      </c>
      <c r="O1350" s="234">
        <v>0.0</v>
      </c>
      <c r="P1350" s="234" t="s">
        <v>1724</v>
      </c>
      <c r="R1350" s="234" t="s">
        <v>318</v>
      </c>
    </row>
    <row r="1351">
      <c r="A1351" s="234" t="s">
        <v>6183</v>
      </c>
      <c r="B1351" s="234" t="s">
        <v>6184</v>
      </c>
      <c r="C1351" s="234" t="s">
        <v>6185</v>
      </c>
      <c r="E1351" s="234" t="s">
        <v>6186</v>
      </c>
      <c r="F1351" s="234">
        <v>102.0</v>
      </c>
      <c r="G1351" s="234">
        <v>14.0</v>
      </c>
      <c r="H1351" s="234" t="s">
        <v>3001</v>
      </c>
      <c r="I1351" s="234">
        <v>1.0</v>
      </c>
      <c r="K1351" s="234">
        <v>11.0</v>
      </c>
      <c r="N1351" s="234" t="s">
        <v>6184</v>
      </c>
      <c r="O1351" s="234">
        <v>0.0</v>
      </c>
      <c r="P1351" s="234" t="s">
        <v>1724</v>
      </c>
      <c r="R1351" s="234" t="s">
        <v>318</v>
      </c>
    </row>
    <row r="1352">
      <c r="A1352" s="234" t="s">
        <v>6187</v>
      </c>
      <c r="B1352" s="234" t="s">
        <v>6188</v>
      </c>
      <c r="C1352" s="234" t="s">
        <v>6189</v>
      </c>
      <c r="E1352" s="234" t="s">
        <v>6190</v>
      </c>
      <c r="F1352" s="234">
        <v>102.0</v>
      </c>
      <c r="G1352" s="234">
        <v>16.0</v>
      </c>
      <c r="H1352" s="234" t="s">
        <v>3001</v>
      </c>
      <c r="I1352" s="234">
        <v>1.0</v>
      </c>
      <c r="K1352" s="234">
        <v>11.0</v>
      </c>
      <c r="N1352" s="234" t="s">
        <v>6188</v>
      </c>
      <c r="O1352" s="234">
        <v>0.0</v>
      </c>
      <c r="P1352" s="234" t="s">
        <v>1724</v>
      </c>
      <c r="R1352" s="234" t="s">
        <v>318</v>
      </c>
    </row>
    <row r="1353">
      <c r="A1353" s="234" t="s">
        <v>6191</v>
      </c>
      <c r="B1353" s="234" t="s">
        <v>6192</v>
      </c>
      <c r="C1353" s="234" t="s">
        <v>6193</v>
      </c>
      <c r="E1353" s="234" t="s">
        <v>6194</v>
      </c>
      <c r="F1353" s="234">
        <v>102.0</v>
      </c>
      <c r="G1353" s="234">
        <v>4.0</v>
      </c>
      <c r="H1353" s="234" t="s">
        <v>3001</v>
      </c>
      <c r="I1353" s="234">
        <v>1.0</v>
      </c>
      <c r="K1353" s="234">
        <v>11.0</v>
      </c>
      <c r="N1353" s="234" t="s">
        <v>6192</v>
      </c>
      <c r="O1353" s="234">
        <v>0.0</v>
      </c>
      <c r="P1353" s="234" t="s">
        <v>1724</v>
      </c>
      <c r="R1353" s="234" t="s">
        <v>318</v>
      </c>
    </row>
    <row r="1354">
      <c r="A1354" s="234" t="s">
        <v>6195</v>
      </c>
      <c r="B1354" s="234" t="s">
        <v>6196</v>
      </c>
      <c r="C1354" s="234" t="s">
        <v>6197</v>
      </c>
      <c r="E1354" s="234" t="s">
        <v>6198</v>
      </c>
      <c r="F1354" s="234">
        <v>102.0</v>
      </c>
      <c r="G1354" s="234">
        <v>52.0</v>
      </c>
      <c r="H1354" s="234" t="s">
        <v>3001</v>
      </c>
      <c r="I1354" s="234">
        <v>1.0</v>
      </c>
      <c r="K1354" s="234">
        <v>11.0</v>
      </c>
      <c r="N1354" s="234" t="s">
        <v>6196</v>
      </c>
      <c r="O1354" s="234">
        <v>0.0</v>
      </c>
      <c r="P1354" s="234" t="s">
        <v>1724</v>
      </c>
      <c r="R1354" s="234" t="s">
        <v>318</v>
      </c>
    </row>
    <row r="1355">
      <c r="A1355" s="234" t="s">
        <v>6199</v>
      </c>
      <c r="B1355" s="234" t="s">
        <v>6200</v>
      </c>
      <c r="C1355" s="234" t="s">
        <v>6201</v>
      </c>
      <c r="E1355" s="234" t="s">
        <v>6202</v>
      </c>
      <c r="F1355" s="234">
        <v>102.0</v>
      </c>
      <c r="G1355" s="234">
        <v>55.0</v>
      </c>
      <c r="H1355" s="234" t="s">
        <v>3001</v>
      </c>
      <c r="I1355" s="234">
        <v>1.0</v>
      </c>
      <c r="K1355" s="234">
        <v>11.0</v>
      </c>
      <c r="N1355" s="234" t="s">
        <v>6200</v>
      </c>
      <c r="O1355" s="234">
        <v>0.0</v>
      </c>
      <c r="P1355" s="234" t="s">
        <v>1724</v>
      </c>
      <c r="R1355" s="234" t="s">
        <v>318</v>
      </c>
    </row>
    <row r="1356">
      <c r="A1356" s="234" t="s">
        <v>6203</v>
      </c>
      <c r="B1356" s="234" t="s">
        <v>6204</v>
      </c>
      <c r="C1356" s="234" t="s">
        <v>6205</v>
      </c>
      <c r="E1356" s="234" t="s">
        <v>6206</v>
      </c>
      <c r="F1356" s="234">
        <v>102.0</v>
      </c>
      <c r="G1356" s="234">
        <v>45.0</v>
      </c>
      <c r="H1356" s="234" t="s">
        <v>3001</v>
      </c>
      <c r="I1356" s="234">
        <v>1.0</v>
      </c>
      <c r="K1356" s="234">
        <v>11.0</v>
      </c>
      <c r="N1356" s="234" t="s">
        <v>6204</v>
      </c>
      <c r="O1356" s="234">
        <v>0.0</v>
      </c>
      <c r="P1356" s="234" t="s">
        <v>1724</v>
      </c>
      <c r="R1356" s="234" t="s">
        <v>318</v>
      </c>
    </row>
    <row r="1357">
      <c r="A1357" s="234" t="s">
        <v>6207</v>
      </c>
      <c r="B1357" s="234" t="s">
        <v>4211</v>
      </c>
      <c r="C1357" s="234" t="s">
        <v>4212</v>
      </c>
      <c r="E1357" s="234" t="s">
        <v>6208</v>
      </c>
      <c r="F1357" s="234">
        <v>102.0</v>
      </c>
      <c r="G1357" s="234">
        <v>45.0</v>
      </c>
      <c r="H1357" s="234" t="s">
        <v>3001</v>
      </c>
      <c r="I1357" s="234">
        <v>1.0</v>
      </c>
      <c r="K1357" s="234">
        <v>11.0</v>
      </c>
      <c r="N1357" s="234" t="s">
        <v>4211</v>
      </c>
      <c r="O1357" s="234">
        <v>0.0</v>
      </c>
      <c r="P1357" s="234" t="s">
        <v>1724</v>
      </c>
      <c r="R1357" s="234" t="s">
        <v>318</v>
      </c>
    </row>
    <row r="1358">
      <c r="A1358" s="234" t="s">
        <v>6209</v>
      </c>
      <c r="B1358" s="234" t="s">
        <v>709</v>
      </c>
      <c r="C1358" s="234" t="s">
        <v>710</v>
      </c>
      <c r="E1358" s="234" t="s">
        <v>6210</v>
      </c>
      <c r="F1358" s="234">
        <v>102.0</v>
      </c>
      <c r="G1358" s="234">
        <v>40.0</v>
      </c>
      <c r="H1358" s="234" t="s">
        <v>3001</v>
      </c>
      <c r="I1358" s="234">
        <v>1.0</v>
      </c>
      <c r="K1358" s="234">
        <v>11.0</v>
      </c>
      <c r="N1358" s="234" t="s">
        <v>709</v>
      </c>
      <c r="O1358" s="234">
        <v>0.0</v>
      </c>
      <c r="P1358" s="234" t="s">
        <v>1724</v>
      </c>
      <c r="R1358" s="234" t="s">
        <v>318</v>
      </c>
    </row>
    <row r="1359">
      <c r="A1359" s="234" t="s">
        <v>6211</v>
      </c>
      <c r="B1359" s="234" t="s">
        <v>6212</v>
      </c>
      <c r="C1359" s="234" t="s">
        <v>6213</v>
      </c>
      <c r="E1359" s="234" t="s">
        <v>6214</v>
      </c>
      <c r="F1359" s="234">
        <v>102.0</v>
      </c>
      <c r="G1359" s="234">
        <v>33.0</v>
      </c>
      <c r="H1359" s="234" t="s">
        <v>3001</v>
      </c>
      <c r="I1359" s="234">
        <v>1.0</v>
      </c>
      <c r="K1359" s="234">
        <v>11.0</v>
      </c>
      <c r="N1359" s="234" t="s">
        <v>6212</v>
      </c>
      <c r="O1359" s="234">
        <v>0.0</v>
      </c>
      <c r="P1359" s="234" t="s">
        <v>1724</v>
      </c>
      <c r="R1359" s="234" t="s">
        <v>318</v>
      </c>
    </row>
    <row r="1360">
      <c r="A1360" s="234" t="s">
        <v>6215</v>
      </c>
      <c r="B1360" s="234" t="s">
        <v>6216</v>
      </c>
      <c r="C1360" s="234" t="s">
        <v>6217</v>
      </c>
      <c r="E1360" s="234" t="s">
        <v>6218</v>
      </c>
      <c r="F1360" s="234">
        <v>102.0</v>
      </c>
      <c r="G1360" s="234">
        <v>5.0</v>
      </c>
      <c r="H1360" s="234" t="s">
        <v>3001</v>
      </c>
      <c r="I1360" s="234">
        <v>1.0</v>
      </c>
      <c r="K1360" s="234">
        <v>11.0</v>
      </c>
      <c r="N1360" s="234" t="s">
        <v>6216</v>
      </c>
      <c r="O1360" s="234">
        <v>0.0</v>
      </c>
      <c r="P1360" s="234" t="s">
        <v>1724</v>
      </c>
      <c r="R1360" s="234" t="s">
        <v>318</v>
      </c>
    </row>
    <row r="1361">
      <c r="A1361" s="234" t="s">
        <v>6219</v>
      </c>
      <c r="B1361" s="234" t="s">
        <v>6220</v>
      </c>
      <c r="C1361" s="234" t="s">
        <v>6221</v>
      </c>
      <c r="E1361" s="234" t="s">
        <v>6222</v>
      </c>
      <c r="F1361" s="234">
        <v>102.0</v>
      </c>
      <c r="G1361" s="234">
        <v>2.0</v>
      </c>
      <c r="H1361" s="234" t="s">
        <v>3001</v>
      </c>
      <c r="I1361" s="234">
        <v>1.0</v>
      </c>
      <c r="K1361" s="234">
        <v>11.0</v>
      </c>
      <c r="N1361" s="234" t="s">
        <v>6220</v>
      </c>
      <c r="O1361" s="234">
        <v>0.0</v>
      </c>
      <c r="P1361" s="234" t="s">
        <v>1724</v>
      </c>
      <c r="R1361" s="234" t="s">
        <v>318</v>
      </c>
    </row>
    <row r="1362">
      <c r="A1362" s="234" t="s">
        <v>6223</v>
      </c>
      <c r="B1362" s="234" t="s">
        <v>6224</v>
      </c>
      <c r="C1362" s="234" t="s">
        <v>6225</v>
      </c>
      <c r="E1362" s="234" t="s">
        <v>6226</v>
      </c>
      <c r="F1362" s="234">
        <v>106.0</v>
      </c>
      <c r="G1362" s="234">
        <v>10.0</v>
      </c>
      <c r="H1362" s="234" t="s">
        <v>3001</v>
      </c>
      <c r="I1362" s="234">
        <v>1.0</v>
      </c>
      <c r="K1362" s="234">
        <v>11.0</v>
      </c>
      <c r="N1362" s="234" t="s">
        <v>6224</v>
      </c>
      <c r="O1362" s="234">
        <v>0.0</v>
      </c>
      <c r="P1362" s="234" t="s">
        <v>1724</v>
      </c>
      <c r="R1362" s="234" t="s">
        <v>318</v>
      </c>
    </row>
    <row r="1363">
      <c r="A1363" s="234" t="s">
        <v>6227</v>
      </c>
      <c r="B1363" s="234" t="s">
        <v>6228</v>
      </c>
      <c r="C1363" s="234" t="s">
        <v>6229</v>
      </c>
      <c r="E1363" s="234" t="s">
        <v>6230</v>
      </c>
      <c r="F1363" s="234">
        <v>106.0</v>
      </c>
      <c r="G1363" s="234">
        <v>11.0</v>
      </c>
      <c r="H1363" s="234" t="s">
        <v>3001</v>
      </c>
      <c r="I1363" s="234">
        <v>1.0</v>
      </c>
      <c r="K1363" s="234">
        <v>11.0</v>
      </c>
      <c r="N1363" s="234" t="s">
        <v>6228</v>
      </c>
      <c r="O1363" s="234">
        <v>0.0</v>
      </c>
      <c r="P1363" s="234" t="s">
        <v>1724</v>
      </c>
      <c r="R1363" s="234" t="s">
        <v>318</v>
      </c>
    </row>
    <row r="1364">
      <c r="A1364" s="234" t="s">
        <v>6231</v>
      </c>
      <c r="B1364" s="234" t="s">
        <v>6232</v>
      </c>
      <c r="C1364" s="234" t="s">
        <v>6233</v>
      </c>
      <c r="E1364" s="234" t="s">
        <v>6234</v>
      </c>
      <c r="F1364" s="234">
        <v>106.0</v>
      </c>
      <c r="G1364" s="234">
        <v>25.0</v>
      </c>
      <c r="H1364" s="234" t="s">
        <v>3001</v>
      </c>
      <c r="I1364" s="234">
        <v>1.0</v>
      </c>
      <c r="K1364" s="234">
        <v>11.0</v>
      </c>
      <c r="N1364" s="234" t="s">
        <v>6232</v>
      </c>
      <c r="O1364" s="234">
        <v>0.0</v>
      </c>
      <c r="P1364" s="234" t="s">
        <v>1724</v>
      </c>
      <c r="R1364" s="234" t="s">
        <v>318</v>
      </c>
    </row>
    <row r="1365">
      <c r="A1365" s="234" t="s">
        <v>6235</v>
      </c>
      <c r="B1365" s="234" t="s">
        <v>6236</v>
      </c>
      <c r="C1365" s="234" t="s">
        <v>6237</v>
      </c>
      <c r="E1365" s="234" t="s">
        <v>6238</v>
      </c>
      <c r="F1365" s="234">
        <v>106.0</v>
      </c>
      <c r="G1365" s="234">
        <v>26.0</v>
      </c>
      <c r="H1365" s="234" t="s">
        <v>3001</v>
      </c>
      <c r="I1365" s="234">
        <v>1.0</v>
      </c>
      <c r="K1365" s="234">
        <v>11.0</v>
      </c>
      <c r="N1365" s="234" t="s">
        <v>6236</v>
      </c>
      <c r="O1365" s="234">
        <v>0.0</v>
      </c>
      <c r="P1365" s="234" t="s">
        <v>1724</v>
      </c>
      <c r="R1365" s="234" t="s">
        <v>318</v>
      </c>
    </row>
    <row r="1366">
      <c r="A1366" s="234" t="s">
        <v>6239</v>
      </c>
      <c r="B1366" s="234" t="s">
        <v>6240</v>
      </c>
      <c r="C1366" s="234" t="s">
        <v>6241</v>
      </c>
      <c r="E1366" s="234" t="s">
        <v>6242</v>
      </c>
      <c r="F1366" s="234">
        <v>106.0</v>
      </c>
      <c r="G1366" s="234">
        <v>22.0</v>
      </c>
      <c r="H1366" s="234" t="s">
        <v>3001</v>
      </c>
      <c r="I1366" s="234">
        <v>1.0</v>
      </c>
      <c r="K1366" s="234">
        <v>11.0</v>
      </c>
      <c r="N1366" s="234" t="s">
        <v>6240</v>
      </c>
      <c r="O1366" s="234">
        <v>0.0</v>
      </c>
      <c r="P1366" s="234" t="s">
        <v>1724</v>
      </c>
      <c r="R1366" s="234" t="s">
        <v>318</v>
      </c>
    </row>
    <row r="1367">
      <c r="A1367" s="234" t="s">
        <v>6243</v>
      </c>
      <c r="B1367" s="234" t="s">
        <v>6244</v>
      </c>
      <c r="C1367" s="234" t="s">
        <v>6245</v>
      </c>
      <c r="E1367" s="234" t="s">
        <v>6246</v>
      </c>
      <c r="F1367" s="234">
        <v>106.0</v>
      </c>
      <c r="G1367" s="234">
        <v>19.0</v>
      </c>
      <c r="H1367" s="234" t="s">
        <v>3001</v>
      </c>
      <c r="I1367" s="234">
        <v>1.0</v>
      </c>
      <c r="K1367" s="234">
        <v>11.0</v>
      </c>
      <c r="N1367" s="234" t="s">
        <v>6244</v>
      </c>
      <c r="O1367" s="234">
        <v>0.0</v>
      </c>
      <c r="P1367" s="234" t="s">
        <v>1724</v>
      </c>
      <c r="R1367" s="234" t="s">
        <v>318</v>
      </c>
    </row>
    <row r="1368">
      <c r="A1368" s="234" t="s">
        <v>6247</v>
      </c>
      <c r="B1368" s="234" t="s">
        <v>6248</v>
      </c>
      <c r="C1368" s="234" t="s">
        <v>6249</v>
      </c>
      <c r="E1368" s="234" t="s">
        <v>6250</v>
      </c>
      <c r="F1368" s="234">
        <v>106.0</v>
      </c>
      <c r="G1368" s="234">
        <v>35.0</v>
      </c>
      <c r="H1368" s="234" t="s">
        <v>3001</v>
      </c>
      <c r="I1368" s="234">
        <v>1.0</v>
      </c>
      <c r="K1368" s="234">
        <v>11.0</v>
      </c>
      <c r="N1368" s="234" t="s">
        <v>6248</v>
      </c>
      <c r="O1368" s="234">
        <v>0.0</v>
      </c>
      <c r="P1368" s="234" t="s">
        <v>1724</v>
      </c>
      <c r="R1368" s="234" t="s">
        <v>318</v>
      </c>
    </row>
    <row r="1369">
      <c r="A1369" s="234" t="s">
        <v>6251</v>
      </c>
      <c r="B1369" s="234" t="s">
        <v>6252</v>
      </c>
      <c r="C1369" s="234" t="s">
        <v>6253</v>
      </c>
      <c r="E1369" s="234" t="s">
        <v>6254</v>
      </c>
      <c r="F1369" s="234">
        <v>106.0</v>
      </c>
      <c r="G1369" s="234">
        <v>7.0</v>
      </c>
      <c r="H1369" s="234" t="s">
        <v>3001</v>
      </c>
      <c r="I1369" s="234">
        <v>1.0</v>
      </c>
      <c r="K1369" s="234">
        <v>11.0</v>
      </c>
      <c r="N1369" s="234" t="s">
        <v>6252</v>
      </c>
      <c r="O1369" s="234">
        <v>0.0</v>
      </c>
      <c r="P1369" s="234" t="s">
        <v>1724</v>
      </c>
      <c r="R1369" s="234" t="s">
        <v>318</v>
      </c>
    </row>
    <row r="1370">
      <c r="A1370" s="234" t="s">
        <v>6255</v>
      </c>
      <c r="B1370" s="234" t="s">
        <v>6256</v>
      </c>
      <c r="C1370" s="234" t="s">
        <v>6257</v>
      </c>
      <c r="E1370" s="234" t="s">
        <v>6258</v>
      </c>
      <c r="F1370" s="234">
        <v>106.0</v>
      </c>
      <c r="G1370" s="234">
        <v>4.0</v>
      </c>
      <c r="H1370" s="234" t="s">
        <v>3001</v>
      </c>
      <c r="I1370" s="234">
        <v>1.0</v>
      </c>
      <c r="K1370" s="234">
        <v>11.0</v>
      </c>
      <c r="N1370" s="234" t="s">
        <v>6256</v>
      </c>
      <c r="O1370" s="234">
        <v>0.0</v>
      </c>
      <c r="P1370" s="234" t="s">
        <v>1724</v>
      </c>
      <c r="R1370" s="234" t="s">
        <v>318</v>
      </c>
    </row>
    <row r="1371">
      <c r="A1371" s="234" t="s">
        <v>6259</v>
      </c>
      <c r="B1371" s="234" t="s">
        <v>6260</v>
      </c>
      <c r="C1371" s="234" t="s">
        <v>6261</v>
      </c>
      <c r="E1371" s="234" t="s">
        <v>6262</v>
      </c>
      <c r="F1371" s="234">
        <v>106.0</v>
      </c>
      <c r="G1371" s="234">
        <v>3.0</v>
      </c>
      <c r="H1371" s="234" t="s">
        <v>3001</v>
      </c>
      <c r="I1371" s="234">
        <v>1.0</v>
      </c>
      <c r="K1371" s="234">
        <v>11.0</v>
      </c>
      <c r="N1371" s="234" t="s">
        <v>6260</v>
      </c>
      <c r="O1371" s="234">
        <v>0.0</v>
      </c>
      <c r="P1371" s="234" t="s">
        <v>1724</v>
      </c>
      <c r="R1371" s="234" t="s">
        <v>318</v>
      </c>
    </row>
    <row r="1372">
      <c r="A1372" s="234" t="s">
        <v>6263</v>
      </c>
      <c r="B1372" s="234" t="s">
        <v>6264</v>
      </c>
      <c r="C1372" s="234" t="s">
        <v>6265</v>
      </c>
      <c r="E1372" s="234" t="s">
        <v>6266</v>
      </c>
      <c r="F1372" s="234">
        <v>106.0</v>
      </c>
      <c r="G1372" s="234">
        <v>5.0</v>
      </c>
      <c r="H1372" s="234" t="s">
        <v>3001</v>
      </c>
      <c r="I1372" s="234">
        <v>1.0</v>
      </c>
      <c r="K1372" s="234">
        <v>11.0</v>
      </c>
      <c r="N1372" s="234" t="s">
        <v>6264</v>
      </c>
      <c r="O1372" s="234">
        <v>0.0</v>
      </c>
      <c r="P1372" s="234" t="s">
        <v>1724</v>
      </c>
      <c r="R1372" s="234" t="s">
        <v>318</v>
      </c>
    </row>
    <row r="1373">
      <c r="A1373" s="234" t="s">
        <v>6267</v>
      </c>
      <c r="B1373" s="234" t="s">
        <v>6268</v>
      </c>
      <c r="C1373" s="234" t="s">
        <v>6269</v>
      </c>
      <c r="E1373" s="234" t="s">
        <v>6270</v>
      </c>
      <c r="F1373" s="234">
        <v>106.0</v>
      </c>
      <c r="G1373" s="234">
        <v>1.0</v>
      </c>
      <c r="H1373" s="234" t="s">
        <v>3001</v>
      </c>
      <c r="I1373" s="234">
        <v>1.0</v>
      </c>
      <c r="K1373" s="234">
        <v>11.0</v>
      </c>
      <c r="N1373" s="234" t="s">
        <v>6268</v>
      </c>
      <c r="O1373" s="234">
        <v>0.0</v>
      </c>
      <c r="P1373" s="234" t="s">
        <v>1724</v>
      </c>
      <c r="R1373" s="234" t="s">
        <v>318</v>
      </c>
    </row>
    <row r="1374">
      <c r="A1374" s="234" t="s">
        <v>6271</v>
      </c>
      <c r="B1374" s="234" t="s">
        <v>6272</v>
      </c>
      <c r="C1374" s="234" t="s">
        <v>6273</v>
      </c>
      <c r="D1374" s="234" t="s">
        <v>2050</v>
      </c>
      <c r="E1374" s="234" t="s">
        <v>6274</v>
      </c>
      <c r="F1374" s="234">
        <v>106.0</v>
      </c>
      <c r="G1374" s="234">
        <v>2.0</v>
      </c>
      <c r="H1374" s="234" t="s">
        <v>3014</v>
      </c>
      <c r="I1374" s="234">
        <v>1.0</v>
      </c>
      <c r="K1374" s="234">
        <v>11.0</v>
      </c>
      <c r="N1374" s="234" t="s">
        <v>6272</v>
      </c>
      <c r="O1374" s="234">
        <v>0.0</v>
      </c>
      <c r="P1374" s="234" t="s">
        <v>1724</v>
      </c>
      <c r="R1374" s="234" t="s">
        <v>318</v>
      </c>
    </row>
    <row r="1375">
      <c r="A1375" s="234" t="s">
        <v>6275</v>
      </c>
      <c r="B1375" s="234" t="s">
        <v>6276</v>
      </c>
      <c r="C1375" s="234" t="s">
        <v>6277</v>
      </c>
      <c r="D1375" s="234" t="s">
        <v>2050</v>
      </c>
      <c r="E1375" s="234" t="s">
        <v>6278</v>
      </c>
      <c r="F1375" s="234">
        <v>106.0</v>
      </c>
      <c r="G1375" s="234">
        <v>3.0</v>
      </c>
      <c r="H1375" s="234" t="s">
        <v>3014</v>
      </c>
      <c r="I1375" s="234">
        <v>1.0</v>
      </c>
      <c r="K1375" s="234">
        <v>11.0</v>
      </c>
      <c r="N1375" s="234" t="s">
        <v>6276</v>
      </c>
      <c r="O1375" s="234">
        <v>0.0</v>
      </c>
      <c r="P1375" s="234" t="s">
        <v>1724</v>
      </c>
      <c r="R1375" s="234" t="s">
        <v>318</v>
      </c>
    </row>
    <row r="1376">
      <c r="A1376" s="234" t="s">
        <v>6279</v>
      </c>
      <c r="B1376" s="234" t="s">
        <v>6280</v>
      </c>
      <c r="C1376" s="234" t="s">
        <v>6281</v>
      </c>
      <c r="D1376" s="234" t="s">
        <v>2050</v>
      </c>
      <c r="E1376" s="234" t="s">
        <v>6282</v>
      </c>
      <c r="F1376" s="234">
        <v>106.0</v>
      </c>
      <c r="G1376" s="234">
        <v>2.0</v>
      </c>
      <c r="H1376" s="234" t="s">
        <v>3014</v>
      </c>
      <c r="I1376" s="234">
        <v>1.0</v>
      </c>
      <c r="K1376" s="234">
        <v>11.0</v>
      </c>
      <c r="N1376" s="234" t="s">
        <v>6280</v>
      </c>
      <c r="O1376" s="234">
        <v>0.0</v>
      </c>
      <c r="P1376" s="234" t="s">
        <v>1724</v>
      </c>
      <c r="R1376" s="234" t="s">
        <v>318</v>
      </c>
    </row>
    <row r="1377">
      <c r="A1377" s="234" t="s">
        <v>6283</v>
      </c>
      <c r="B1377" s="234" t="s">
        <v>6284</v>
      </c>
      <c r="C1377" s="234" t="s">
        <v>6285</v>
      </c>
      <c r="D1377" s="234" t="s">
        <v>2050</v>
      </c>
      <c r="E1377" s="234" t="s">
        <v>6286</v>
      </c>
      <c r="F1377" s="234">
        <v>106.0</v>
      </c>
      <c r="G1377" s="234">
        <v>11.0</v>
      </c>
      <c r="H1377" s="234" t="s">
        <v>3014</v>
      </c>
      <c r="I1377" s="234">
        <v>1.0</v>
      </c>
      <c r="K1377" s="234">
        <v>11.0</v>
      </c>
      <c r="N1377" s="234" t="s">
        <v>6284</v>
      </c>
      <c r="O1377" s="234">
        <v>0.0</v>
      </c>
      <c r="P1377" s="234" t="s">
        <v>1724</v>
      </c>
      <c r="R1377" s="234" t="s">
        <v>318</v>
      </c>
    </row>
    <row r="1378">
      <c r="A1378" s="234" t="s">
        <v>6287</v>
      </c>
      <c r="B1378" s="234" t="s">
        <v>6288</v>
      </c>
      <c r="C1378" s="234" t="s">
        <v>6289</v>
      </c>
      <c r="D1378" s="234" t="s">
        <v>2050</v>
      </c>
      <c r="E1378" s="234" t="s">
        <v>6290</v>
      </c>
      <c r="F1378" s="234">
        <v>106.0</v>
      </c>
      <c r="G1378" s="234">
        <v>7.0</v>
      </c>
      <c r="H1378" s="234" t="s">
        <v>3014</v>
      </c>
      <c r="I1378" s="234">
        <v>1.0</v>
      </c>
      <c r="K1378" s="234">
        <v>11.0</v>
      </c>
      <c r="N1378" s="234" t="s">
        <v>6288</v>
      </c>
      <c r="O1378" s="234">
        <v>0.0</v>
      </c>
      <c r="P1378" s="234" t="s">
        <v>1724</v>
      </c>
      <c r="R1378" s="234" t="s">
        <v>318</v>
      </c>
    </row>
    <row r="1379">
      <c r="A1379" s="234" t="s">
        <v>6291</v>
      </c>
      <c r="B1379" s="234" t="s">
        <v>6292</v>
      </c>
      <c r="C1379" s="234" t="s">
        <v>6293</v>
      </c>
      <c r="D1379" s="234" t="s">
        <v>2050</v>
      </c>
      <c r="E1379" s="234" t="s">
        <v>6294</v>
      </c>
      <c r="F1379" s="234">
        <v>106.0</v>
      </c>
      <c r="G1379" s="234">
        <v>7.0</v>
      </c>
      <c r="H1379" s="234" t="s">
        <v>3014</v>
      </c>
      <c r="I1379" s="234">
        <v>1.0</v>
      </c>
      <c r="K1379" s="234">
        <v>11.0</v>
      </c>
      <c r="N1379" s="234" t="s">
        <v>6292</v>
      </c>
      <c r="O1379" s="234">
        <v>0.0</v>
      </c>
      <c r="P1379" s="234" t="s">
        <v>1724</v>
      </c>
      <c r="R1379" s="234" t="s">
        <v>318</v>
      </c>
    </row>
    <row r="1380">
      <c r="A1380" s="234" t="s">
        <v>6295</v>
      </c>
      <c r="B1380" s="234" t="s">
        <v>6296</v>
      </c>
      <c r="C1380" s="234" t="s">
        <v>6297</v>
      </c>
      <c r="D1380" s="234" t="s">
        <v>2050</v>
      </c>
      <c r="E1380" s="234" t="s">
        <v>6298</v>
      </c>
      <c r="F1380" s="234">
        <v>106.0</v>
      </c>
      <c r="G1380" s="234">
        <v>12.0</v>
      </c>
      <c r="H1380" s="234" t="s">
        <v>3014</v>
      </c>
      <c r="I1380" s="234">
        <v>1.0</v>
      </c>
      <c r="K1380" s="234">
        <v>11.0</v>
      </c>
      <c r="N1380" s="234" t="s">
        <v>6296</v>
      </c>
      <c r="O1380" s="234">
        <v>0.0</v>
      </c>
      <c r="P1380" s="234" t="s">
        <v>1724</v>
      </c>
      <c r="R1380" s="234" t="s">
        <v>318</v>
      </c>
    </row>
    <row r="1381">
      <c r="A1381" s="234" t="s">
        <v>6299</v>
      </c>
      <c r="B1381" s="234" t="s">
        <v>6300</v>
      </c>
      <c r="C1381" s="234" t="s">
        <v>6301</v>
      </c>
      <c r="D1381" s="234" t="s">
        <v>2050</v>
      </c>
      <c r="E1381" s="234" t="s">
        <v>6302</v>
      </c>
      <c r="F1381" s="234">
        <v>106.0</v>
      </c>
      <c r="G1381" s="234">
        <v>10.0</v>
      </c>
      <c r="H1381" s="234" t="s">
        <v>3014</v>
      </c>
      <c r="I1381" s="234">
        <v>1.0</v>
      </c>
      <c r="K1381" s="234">
        <v>11.0</v>
      </c>
      <c r="N1381" s="234" t="s">
        <v>6300</v>
      </c>
      <c r="O1381" s="234">
        <v>0.0</v>
      </c>
      <c r="P1381" s="234" t="s">
        <v>1724</v>
      </c>
      <c r="R1381" s="234" t="s">
        <v>318</v>
      </c>
    </row>
    <row r="1382">
      <c r="A1382" s="234" t="s">
        <v>6303</v>
      </c>
      <c r="B1382" s="234" t="s">
        <v>6304</v>
      </c>
      <c r="C1382" s="234" t="s">
        <v>6305</v>
      </c>
      <c r="D1382" s="234" t="s">
        <v>2050</v>
      </c>
      <c r="E1382" s="234" t="s">
        <v>6306</v>
      </c>
      <c r="F1382" s="234">
        <v>106.0</v>
      </c>
      <c r="G1382" s="234">
        <v>1.0</v>
      </c>
      <c r="H1382" s="234" t="s">
        <v>3014</v>
      </c>
      <c r="I1382" s="234">
        <v>1.0</v>
      </c>
      <c r="K1382" s="234">
        <v>11.0</v>
      </c>
      <c r="N1382" s="234" t="s">
        <v>6304</v>
      </c>
      <c r="O1382" s="234">
        <v>0.0</v>
      </c>
      <c r="P1382" s="234" t="s">
        <v>1724</v>
      </c>
      <c r="R1382" s="234" t="s">
        <v>318</v>
      </c>
    </row>
    <row r="1383">
      <c r="A1383" s="234" t="s">
        <v>6307</v>
      </c>
      <c r="B1383" s="234" t="s">
        <v>6308</v>
      </c>
      <c r="C1383" s="234" t="s">
        <v>6309</v>
      </c>
      <c r="D1383" s="234" t="s">
        <v>2050</v>
      </c>
      <c r="E1383" s="234" t="s">
        <v>6310</v>
      </c>
      <c r="F1383" s="234">
        <v>106.0</v>
      </c>
      <c r="G1383" s="234">
        <v>6.0</v>
      </c>
      <c r="H1383" s="234" t="s">
        <v>3014</v>
      </c>
      <c r="I1383" s="234">
        <v>1.0</v>
      </c>
      <c r="K1383" s="234">
        <v>11.0</v>
      </c>
      <c r="N1383" s="234" t="s">
        <v>6308</v>
      </c>
      <c r="O1383" s="234">
        <v>0.0</v>
      </c>
      <c r="P1383" s="234" t="s">
        <v>1724</v>
      </c>
      <c r="R1383" s="234" t="s">
        <v>318</v>
      </c>
    </row>
    <row r="1384">
      <c r="A1384" s="234" t="s">
        <v>6311</v>
      </c>
      <c r="B1384" s="234" t="s">
        <v>6312</v>
      </c>
      <c r="C1384" s="234" t="s">
        <v>6313</v>
      </c>
      <c r="D1384" s="234" t="s">
        <v>2050</v>
      </c>
      <c r="E1384" s="234" t="s">
        <v>6314</v>
      </c>
      <c r="F1384" s="234">
        <v>106.0</v>
      </c>
      <c r="G1384" s="234">
        <v>1.0</v>
      </c>
      <c r="H1384" s="234" t="s">
        <v>3014</v>
      </c>
      <c r="I1384" s="234">
        <v>1.0</v>
      </c>
      <c r="K1384" s="234">
        <v>11.0</v>
      </c>
      <c r="N1384" s="234" t="s">
        <v>6312</v>
      </c>
      <c r="O1384" s="234">
        <v>0.0</v>
      </c>
      <c r="P1384" s="234" t="s">
        <v>1724</v>
      </c>
      <c r="R1384" s="234" t="s">
        <v>318</v>
      </c>
    </row>
    <row r="1385">
      <c r="A1385" s="234" t="s">
        <v>6315</v>
      </c>
      <c r="B1385" s="234" t="s">
        <v>6316</v>
      </c>
      <c r="C1385" s="234" t="s">
        <v>6317</v>
      </c>
      <c r="D1385" s="234" t="s">
        <v>3022</v>
      </c>
      <c r="E1385" s="234" t="s">
        <v>6318</v>
      </c>
      <c r="F1385" s="234">
        <v>118.0</v>
      </c>
      <c r="G1385" s="234">
        <v>8.0</v>
      </c>
      <c r="H1385" s="234" t="s">
        <v>3024</v>
      </c>
      <c r="I1385" s="234">
        <v>1.0</v>
      </c>
      <c r="K1385" s="234">
        <v>11.0</v>
      </c>
      <c r="N1385" s="234" t="s">
        <v>6316</v>
      </c>
      <c r="O1385" s="234">
        <v>0.0</v>
      </c>
      <c r="P1385" s="234" t="s">
        <v>1724</v>
      </c>
      <c r="R1385" s="234" t="s">
        <v>318</v>
      </c>
    </row>
    <row r="1386">
      <c r="A1386" s="234" t="s">
        <v>6319</v>
      </c>
      <c r="B1386" s="234" t="s">
        <v>6320</v>
      </c>
      <c r="C1386" s="234" t="s">
        <v>6321</v>
      </c>
      <c r="D1386" s="234" t="s">
        <v>3022</v>
      </c>
      <c r="E1386" s="234" t="s">
        <v>6322</v>
      </c>
      <c r="F1386" s="234">
        <v>118.0</v>
      </c>
      <c r="G1386" s="234">
        <v>7.0</v>
      </c>
      <c r="H1386" s="234" t="s">
        <v>3024</v>
      </c>
      <c r="I1386" s="234">
        <v>1.0</v>
      </c>
      <c r="K1386" s="234">
        <v>11.0</v>
      </c>
      <c r="N1386" s="234" t="s">
        <v>6320</v>
      </c>
      <c r="O1386" s="234">
        <v>0.0</v>
      </c>
      <c r="P1386" s="234" t="s">
        <v>1724</v>
      </c>
      <c r="R1386" s="234" t="s">
        <v>318</v>
      </c>
    </row>
    <row r="1387">
      <c r="A1387" s="234" t="s">
        <v>6323</v>
      </c>
      <c r="B1387" s="234" t="s">
        <v>6324</v>
      </c>
      <c r="C1387" s="234" t="s">
        <v>6325</v>
      </c>
      <c r="D1387" s="234" t="s">
        <v>3022</v>
      </c>
      <c r="E1387" s="234" t="s">
        <v>6326</v>
      </c>
      <c r="F1387" s="234">
        <v>118.0</v>
      </c>
      <c r="G1387" s="234">
        <v>21.0</v>
      </c>
      <c r="H1387" s="234" t="s">
        <v>3024</v>
      </c>
      <c r="I1387" s="234">
        <v>1.0</v>
      </c>
      <c r="K1387" s="234">
        <v>11.0</v>
      </c>
      <c r="N1387" s="234" t="s">
        <v>6324</v>
      </c>
      <c r="O1387" s="234">
        <v>0.0</v>
      </c>
      <c r="P1387" s="234" t="s">
        <v>1724</v>
      </c>
      <c r="R1387" s="234" t="s">
        <v>318</v>
      </c>
    </row>
    <row r="1388">
      <c r="A1388" s="234" t="s">
        <v>6327</v>
      </c>
      <c r="B1388" s="234" t="s">
        <v>6328</v>
      </c>
      <c r="C1388" s="234" t="s">
        <v>6329</v>
      </c>
      <c r="D1388" s="234" t="s">
        <v>3022</v>
      </c>
      <c r="E1388" s="234" t="s">
        <v>6330</v>
      </c>
      <c r="F1388" s="234">
        <v>118.0</v>
      </c>
      <c r="G1388" s="234">
        <v>14.0</v>
      </c>
      <c r="H1388" s="234" t="s">
        <v>3024</v>
      </c>
      <c r="I1388" s="234">
        <v>1.0</v>
      </c>
      <c r="K1388" s="234">
        <v>11.0</v>
      </c>
      <c r="N1388" s="234" t="s">
        <v>6328</v>
      </c>
      <c r="O1388" s="234">
        <v>0.0</v>
      </c>
      <c r="P1388" s="234" t="s">
        <v>1724</v>
      </c>
      <c r="R1388" s="234" t="s">
        <v>318</v>
      </c>
    </row>
    <row r="1389">
      <c r="A1389" s="234" t="s">
        <v>6331</v>
      </c>
      <c r="B1389" s="234" t="s">
        <v>1380</v>
      </c>
      <c r="C1389" s="234" t="s">
        <v>1381</v>
      </c>
      <c r="D1389" s="234" t="s">
        <v>3022</v>
      </c>
      <c r="E1389" s="234" t="s">
        <v>6332</v>
      </c>
      <c r="F1389" s="234">
        <v>118.0</v>
      </c>
      <c r="G1389" s="234">
        <v>53.0</v>
      </c>
      <c r="H1389" s="234" t="s">
        <v>3024</v>
      </c>
      <c r="I1389" s="234">
        <v>1.0</v>
      </c>
      <c r="K1389" s="234">
        <v>11.0</v>
      </c>
      <c r="N1389" s="234" t="s">
        <v>1380</v>
      </c>
      <c r="O1389" s="234">
        <v>0.0</v>
      </c>
      <c r="P1389" s="234" t="s">
        <v>1724</v>
      </c>
      <c r="R1389" s="234" t="s">
        <v>318</v>
      </c>
    </row>
    <row r="1390">
      <c r="A1390" s="234" t="s">
        <v>6333</v>
      </c>
      <c r="B1390" s="234" t="s">
        <v>852</v>
      </c>
      <c r="C1390" s="234" t="s">
        <v>853</v>
      </c>
      <c r="D1390" s="234" t="s">
        <v>3022</v>
      </c>
      <c r="E1390" s="234" t="s">
        <v>6334</v>
      </c>
      <c r="F1390" s="234">
        <v>118.0</v>
      </c>
      <c r="G1390" s="234">
        <v>40.0</v>
      </c>
      <c r="H1390" s="234" t="s">
        <v>3024</v>
      </c>
      <c r="I1390" s="234">
        <v>1.0</v>
      </c>
      <c r="K1390" s="234">
        <v>11.0</v>
      </c>
      <c r="N1390" s="234" t="s">
        <v>852</v>
      </c>
      <c r="O1390" s="234">
        <v>0.0</v>
      </c>
      <c r="P1390" s="234" t="s">
        <v>1724</v>
      </c>
      <c r="R1390" s="234" t="s">
        <v>318</v>
      </c>
    </row>
    <row r="1391">
      <c r="A1391" s="234" t="s">
        <v>6335</v>
      </c>
      <c r="B1391" s="234" t="s">
        <v>6336</v>
      </c>
      <c r="C1391" s="234" t="s">
        <v>6337</v>
      </c>
      <c r="D1391" s="234" t="s">
        <v>3022</v>
      </c>
      <c r="E1391" s="234" t="s">
        <v>6338</v>
      </c>
      <c r="F1391" s="234">
        <v>118.0</v>
      </c>
      <c r="G1391" s="234">
        <v>28.0</v>
      </c>
      <c r="H1391" s="234" t="s">
        <v>3024</v>
      </c>
      <c r="I1391" s="234">
        <v>1.0</v>
      </c>
      <c r="K1391" s="234">
        <v>11.0</v>
      </c>
      <c r="N1391" s="234" t="s">
        <v>6336</v>
      </c>
      <c r="O1391" s="234">
        <v>0.0</v>
      </c>
      <c r="P1391" s="234" t="s">
        <v>1724</v>
      </c>
      <c r="R1391" s="234" t="s">
        <v>318</v>
      </c>
    </row>
    <row r="1392">
      <c r="A1392" s="234" t="s">
        <v>6339</v>
      </c>
      <c r="B1392" s="234" t="s">
        <v>1382</v>
      </c>
      <c r="C1392" s="234" t="s">
        <v>1383</v>
      </c>
      <c r="D1392" s="234" t="s">
        <v>3022</v>
      </c>
      <c r="E1392" s="234" t="s">
        <v>6340</v>
      </c>
      <c r="F1392" s="234">
        <v>118.0</v>
      </c>
      <c r="G1392" s="234">
        <v>18.0</v>
      </c>
      <c r="H1392" s="234" t="s">
        <v>3024</v>
      </c>
      <c r="I1392" s="234">
        <v>1.0</v>
      </c>
      <c r="K1392" s="234">
        <v>11.0</v>
      </c>
      <c r="N1392" s="234" t="s">
        <v>1382</v>
      </c>
      <c r="O1392" s="234">
        <v>0.0</v>
      </c>
      <c r="P1392" s="234" t="s">
        <v>1724</v>
      </c>
      <c r="R1392" s="234" t="s">
        <v>318</v>
      </c>
    </row>
    <row r="1393">
      <c r="A1393" s="234" t="s">
        <v>6341</v>
      </c>
      <c r="B1393" s="234" t="s">
        <v>6342</v>
      </c>
      <c r="C1393" s="234" t="s">
        <v>6343</v>
      </c>
      <c r="D1393" s="234" t="s">
        <v>3022</v>
      </c>
      <c r="E1393" s="234" t="s">
        <v>6344</v>
      </c>
      <c r="F1393" s="234">
        <v>118.0</v>
      </c>
      <c r="G1393" s="234">
        <v>12.0</v>
      </c>
      <c r="H1393" s="234" t="s">
        <v>3024</v>
      </c>
      <c r="I1393" s="234">
        <v>1.0</v>
      </c>
      <c r="K1393" s="234">
        <v>11.0</v>
      </c>
      <c r="N1393" s="234" t="s">
        <v>6342</v>
      </c>
      <c r="O1393" s="234">
        <v>0.0</v>
      </c>
      <c r="P1393" s="234" t="s">
        <v>1724</v>
      </c>
      <c r="R1393" s="234" t="s">
        <v>318</v>
      </c>
    </row>
    <row r="1394">
      <c r="A1394" s="234" t="s">
        <v>6345</v>
      </c>
      <c r="B1394" s="234" t="s">
        <v>850</v>
      </c>
      <c r="C1394" s="234" t="s">
        <v>851</v>
      </c>
      <c r="D1394" s="234" t="s">
        <v>3022</v>
      </c>
      <c r="E1394" s="234" t="s">
        <v>6346</v>
      </c>
      <c r="F1394" s="234">
        <v>118.0</v>
      </c>
      <c r="G1394" s="234">
        <v>15.0</v>
      </c>
      <c r="H1394" s="234" t="s">
        <v>3024</v>
      </c>
      <c r="I1394" s="234">
        <v>1.0</v>
      </c>
      <c r="K1394" s="234">
        <v>11.0</v>
      </c>
      <c r="N1394" s="234" t="s">
        <v>850</v>
      </c>
      <c r="O1394" s="234">
        <v>0.0</v>
      </c>
      <c r="P1394" s="234" t="s">
        <v>1724</v>
      </c>
      <c r="R1394" s="234" t="s">
        <v>318</v>
      </c>
    </row>
    <row r="1395">
      <c r="A1395" s="234" t="s">
        <v>6347</v>
      </c>
      <c r="B1395" s="234" t="s">
        <v>1378</v>
      </c>
      <c r="C1395" s="234" t="s">
        <v>1379</v>
      </c>
      <c r="D1395" s="234" t="s">
        <v>3022</v>
      </c>
      <c r="E1395" s="234" t="s">
        <v>6348</v>
      </c>
      <c r="F1395" s="234">
        <v>118.0</v>
      </c>
      <c r="G1395" s="234">
        <v>5.0</v>
      </c>
      <c r="H1395" s="234" t="s">
        <v>3024</v>
      </c>
      <c r="I1395" s="234">
        <v>1.0</v>
      </c>
      <c r="K1395" s="234">
        <v>11.0</v>
      </c>
      <c r="N1395" s="234" t="s">
        <v>1378</v>
      </c>
      <c r="O1395" s="234">
        <v>0.0</v>
      </c>
      <c r="P1395" s="234" t="s">
        <v>1724</v>
      </c>
      <c r="R1395" s="234" t="s">
        <v>318</v>
      </c>
    </row>
    <row r="1396">
      <c r="A1396" s="234" t="s">
        <v>6349</v>
      </c>
      <c r="B1396" s="234" t="s">
        <v>6350</v>
      </c>
      <c r="C1396" s="234" t="s">
        <v>6351</v>
      </c>
      <c r="E1396" s="234" t="s">
        <v>6352</v>
      </c>
      <c r="F1396" s="234">
        <v>102.0</v>
      </c>
      <c r="G1396" s="234">
        <v>2.0</v>
      </c>
      <c r="H1396" s="234" t="s">
        <v>3001</v>
      </c>
      <c r="I1396" s="234">
        <v>1.0</v>
      </c>
      <c r="K1396" s="234">
        <v>11.0</v>
      </c>
      <c r="N1396" s="234" t="s">
        <v>6350</v>
      </c>
      <c r="O1396" s="234">
        <v>0.0</v>
      </c>
      <c r="P1396" s="234" t="s">
        <v>1724</v>
      </c>
      <c r="R1396" s="234" t="s">
        <v>318</v>
      </c>
    </row>
    <row r="1397">
      <c r="A1397" s="234" t="s">
        <v>6353</v>
      </c>
      <c r="B1397" s="234" t="s">
        <v>6354</v>
      </c>
      <c r="C1397" s="234" t="s">
        <v>6355</v>
      </c>
      <c r="E1397" s="234" t="s">
        <v>6356</v>
      </c>
      <c r="F1397" s="234">
        <v>134.0</v>
      </c>
      <c r="G1397" s="234">
        <v>1.0</v>
      </c>
      <c r="H1397" s="234" t="s">
        <v>6357</v>
      </c>
      <c r="I1397" s="234">
        <v>1.0</v>
      </c>
      <c r="K1397" s="234">
        <v>11.0</v>
      </c>
      <c r="N1397" s="234" t="s">
        <v>6354</v>
      </c>
      <c r="O1397" s="234">
        <v>0.0</v>
      </c>
      <c r="P1397" s="234" t="s">
        <v>1724</v>
      </c>
      <c r="R1397" s="234" t="s">
        <v>318</v>
      </c>
    </row>
    <row r="1398">
      <c r="A1398" s="234" t="s">
        <v>6358</v>
      </c>
      <c r="B1398" s="234" t="s">
        <v>6359</v>
      </c>
      <c r="C1398" s="234" t="s">
        <v>6360</v>
      </c>
      <c r="E1398" s="234" t="s">
        <v>6361</v>
      </c>
      <c r="F1398" s="234">
        <v>134.0</v>
      </c>
      <c r="G1398" s="234">
        <v>5.0</v>
      </c>
      <c r="H1398" s="234" t="s">
        <v>6357</v>
      </c>
      <c r="I1398" s="234">
        <v>1.0</v>
      </c>
      <c r="K1398" s="234">
        <v>11.0</v>
      </c>
      <c r="N1398" s="234" t="s">
        <v>6359</v>
      </c>
      <c r="O1398" s="234">
        <v>0.0</v>
      </c>
      <c r="P1398" s="234" t="s">
        <v>1724</v>
      </c>
      <c r="R1398" s="234" t="s">
        <v>318</v>
      </c>
    </row>
    <row r="1399">
      <c r="A1399" s="234" t="s">
        <v>6362</v>
      </c>
      <c r="B1399" s="234" t="s">
        <v>6363</v>
      </c>
      <c r="C1399" s="234" t="s">
        <v>6364</v>
      </c>
      <c r="E1399" s="234" t="s">
        <v>6365</v>
      </c>
      <c r="F1399" s="234">
        <v>134.0</v>
      </c>
      <c r="G1399" s="234">
        <v>4.0</v>
      </c>
      <c r="H1399" s="234" t="s">
        <v>6357</v>
      </c>
      <c r="I1399" s="234">
        <v>1.0</v>
      </c>
      <c r="K1399" s="234">
        <v>11.0</v>
      </c>
      <c r="N1399" s="234" t="s">
        <v>6363</v>
      </c>
      <c r="O1399" s="234">
        <v>0.0</v>
      </c>
      <c r="P1399" s="234" t="s">
        <v>1724</v>
      </c>
      <c r="R1399" s="234" t="s">
        <v>318</v>
      </c>
    </row>
    <row r="1400">
      <c r="A1400" s="234" t="s">
        <v>6366</v>
      </c>
      <c r="B1400" s="234" t="s">
        <v>6367</v>
      </c>
      <c r="C1400" s="234" t="s">
        <v>6368</v>
      </c>
      <c r="E1400" s="234" t="s">
        <v>6369</v>
      </c>
      <c r="F1400" s="234">
        <v>134.0</v>
      </c>
      <c r="G1400" s="234">
        <v>4.0</v>
      </c>
      <c r="H1400" s="234" t="s">
        <v>6357</v>
      </c>
      <c r="I1400" s="234">
        <v>1.0</v>
      </c>
      <c r="K1400" s="234">
        <v>11.0</v>
      </c>
      <c r="N1400" s="234" t="s">
        <v>6367</v>
      </c>
      <c r="O1400" s="234">
        <v>0.0</v>
      </c>
      <c r="P1400" s="234" t="s">
        <v>1724</v>
      </c>
      <c r="R1400" s="234" t="s">
        <v>318</v>
      </c>
    </row>
    <row r="1401">
      <c r="A1401" s="234" t="s">
        <v>6370</v>
      </c>
      <c r="B1401" s="234" t="s">
        <v>6371</v>
      </c>
      <c r="C1401" s="234" t="s">
        <v>6372</v>
      </c>
      <c r="E1401" s="234" t="s">
        <v>6373</v>
      </c>
      <c r="F1401" s="234">
        <v>134.0</v>
      </c>
      <c r="G1401" s="234">
        <v>19.0</v>
      </c>
      <c r="H1401" s="234" t="s">
        <v>6357</v>
      </c>
      <c r="I1401" s="234">
        <v>1.0</v>
      </c>
      <c r="K1401" s="234">
        <v>11.0</v>
      </c>
      <c r="N1401" s="234" t="s">
        <v>6371</v>
      </c>
      <c r="O1401" s="234">
        <v>0.0</v>
      </c>
      <c r="P1401" s="234" t="s">
        <v>1724</v>
      </c>
      <c r="R1401" s="234" t="s">
        <v>318</v>
      </c>
    </row>
    <row r="1402">
      <c r="A1402" s="234" t="s">
        <v>6374</v>
      </c>
      <c r="B1402" s="234" t="s">
        <v>6375</v>
      </c>
      <c r="C1402" s="234" t="s">
        <v>6376</v>
      </c>
      <c r="E1402" s="234" t="s">
        <v>6377</v>
      </c>
      <c r="F1402" s="234">
        <v>134.0</v>
      </c>
      <c r="G1402" s="234">
        <v>10.0</v>
      </c>
      <c r="H1402" s="234" t="s">
        <v>6357</v>
      </c>
      <c r="I1402" s="234">
        <v>1.0</v>
      </c>
      <c r="K1402" s="234">
        <v>11.0</v>
      </c>
      <c r="N1402" s="234" t="s">
        <v>6375</v>
      </c>
      <c r="O1402" s="234">
        <v>0.0</v>
      </c>
      <c r="P1402" s="234" t="s">
        <v>1724</v>
      </c>
      <c r="R1402" s="234" t="s">
        <v>318</v>
      </c>
    </row>
    <row r="1403">
      <c r="A1403" s="234" t="s">
        <v>6378</v>
      </c>
      <c r="B1403" s="234" t="s">
        <v>6379</v>
      </c>
      <c r="C1403" s="234" t="s">
        <v>6380</v>
      </c>
      <c r="E1403" s="234" t="s">
        <v>6381</v>
      </c>
      <c r="F1403" s="234">
        <v>134.0</v>
      </c>
      <c r="G1403" s="234">
        <v>5.0</v>
      </c>
      <c r="H1403" s="234" t="s">
        <v>6357</v>
      </c>
      <c r="I1403" s="234">
        <v>1.0</v>
      </c>
      <c r="K1403" s="234">
        <v>11.0</v>
      </c>
      <c r="N1403" s="234" t="s">
        <v>6379</v>
      </c>
      <c r="O1403" s="234">
        <v>0.0</v>
      </c>
      <c r="P1403" s="234" t="s">
        <v>1724</v>
      </c>
      <c r="R1403" s="234" t="s">
        <v>318</v>
      </c>
    </row>
    <row r="1404">
      <c r="A1404" s="234" t="s">
        <v>6382</v>
      </c>
      <c r="B1404" s="234" t="s">
        <v>6383</v>
      </c>
      <c r="C1404" s="234" t="s">
        <v>6384</v>
      </c>
      <c r="E1404" s="234" t="s">
        <v>6385</v>
      </c>
      <c r="F1404" s="234">
        <v>134.0</v>
      </c>
      <c r="G1404" s="234">
        <v>5.0</v>
      </c>
      <c r="H1404" s="234" t="s">
        <v>6357</v>
      </c>
      <c r="I1404" s="234">
        <v>1.0</v>
      </c>
      <c r="K1404" s="234">
        <v>11.0</v>
      </c>
      <c r="N1404" s="234" t="s">
        <v>6383</v>
      </c>
      <c r="O1404" s="234">
        <v>0.0</v>
      </c>
      <c r="P1404" s="234" t="s">
        <v>1724</v>
      </c>
      <c r="R1404" s="234" t="s">
        <v>318</v>
      </c>
    </row>
    <row r="1405">
      <c r="A1405" s="234" t="s">
        <v>6386</v>
      </c>
      <c r="B1405" s="234" t="s">
        <v>6387</v>
      </c>
      <c r="C1405" s="234" t="s">
        <v>6388</v>
      </c>
      <c r="E1405" s="234" t="s">
        <v>6389</v>
      </c>
      <c r="F1405" s="234">
        <v>134.0</v>
      </c>
      <c r="G1405" s="234">
        <v>6.0</v>
      </c>
      <c r="H1405" s="234" t="s">
        <v>6357</v>
      </c>
      <c r="I1405" s="234">
        <v>1.0</v>
      </c>
      <c r="K1405" s="234">
        <v>11.0</v>
      </c>
      <c r="N1405" s="234" t="s">
        <v>6387</v>
      </c>
      <c r="O1405" s="234">
        <v>0.0</v>
      </c>
      <c r="P1405" s="234" t="s">
        <v>1724</v>
      </c>
      <c r="R1405" s="234" t="s">
        <v>318</v>
      </c>
    </row>
    <row r="1406">
      <c r="A1406" s="234" t="s">
        <v>6390</v>
      </c>
      <c r="B1406" s="234" t="s">
        <v>6391</v>
      </c>
      <c r="C1406" s="234" t="s">
        <v>6392</v>
      </c>
      <c r="E1406" s="234" t="s">
        <v>6393</v>
      </c>
      <c r="F1406" s="234">
        <v>134.0</v>
      </c>
      <c r="G1406" s="234">
        <v>6.0</v>
      </c>
      <c r="H1406" s="234" t="s">
        <v>6357</v>
      </c>
      <c r="I1406" s="234">
        <v>1.0</v>
      </c>
      <c r="K1406" s="234">
        <v>11.0</v>
      </c>
      <c r="N1406" s="234" t="s">
        <v>6391</v>
      </c>
      <c r="O1406" s="234">
        <v>0.0</v>
      </c>
      <c r="P1406" s="234" t="s">
        <v>1724</v>
      </c>
      <c r="R1406" s="234" t="s">
        <v>318</v>
      </c>
    </row>
    <row r="1407">
      <c r="A1407" s="234" t="s">
        <v>6394</v>
      </c>
      <c r="B1407" s="234" t="s">
        <v>6395</v>
      </c>
      <c r="C1407" s="234" t="s">
        <v>6396</v>
      </c>
      <c r="E1407" s="234" t="s">
        <v>6397</v>
      </c>
      <c r="F1407" s="234">
        <v>134.0</v>
      </c>
      <c r="G1407" s="234">
        <v>4.0</v>
      </c>
      <c r="H1407" s="234" t="s">
        <v>6357</v>
      </c>
      <c r="I1407" s="234">
        <v>1.0</v>
      </c>
      <c r="K1407" s="234">
        <v>11.0</v>
      </c>
      <c r="N1407" s="234" t="s">
        <v>6395</v>
      </c>
      <c r="O1407" s="234">
        <v>0.0</v>
      </c>
      <c r="P1407" s="234" t="s">
        <v>1724</v>
      </c>
      <c r="R1407" s="234" t="s">
        <v>318</v>
      </c>
    </row>
    <row r="1408">
      <c r="A1408" s="234" t="s">
        <v>6398</v>
      </c>
      <c r="B1408" s="234" t="s">
        <v>6399</v>
      </c>
      <c r="C1408" s="234" t="s">
        <v>6400</v>
      </c>
      <c r="E1408" s="234" t="s">
        <v>6401</v>
      </c>
      <c r="F1408" s="234">
        <v>134.0</v>
      </c>
      <c r="G1408" s="234">
        <v>5.0</v>
      </c>
      <c r="H1408" s="234" t="s">
        <v>6357</v>
      </c>
      <c r="I1408" s="234">
        <v>1.0</v>
      </c>
      <c r="K1408" s="234">
        <v>11.0</v>
      </c>
      <c r="N1408" s="234" t="s">
        <v>6399</v>
      </c>
      <c r="O1408" s="234">
        <v>0.0</v>
      </c>
      <c r="P1408" s="234" t="s">
        <v>1724</v>
      </c>
      <c r="R1408" s="234" t="s">
        <v>318</v>
      </c>
    </row>
    <row r="1409">
      <c r="A1409" s="234" t="s">
        <v>6402</v>
      </c>
      <c r="B1409" s="234" t="s">
        <v>6403</v>
      </c>
      <c r="C1409" s="234" t="s">
        <v>6404</v>
      </c>
      <c r="E1409" s="234" t="s">
        <v>6405</v>
      </c>
      <c r="F1409" s="234">
        <v>134.0</v>
      </c>
      <c r="G1409" s="234">
        <v>6.0</v>
      </c>
      <c r="H1409" s="234" t="s">
        <v>6357</v>
      </c>
      <c r="I1409" s="234">
        <v>1.0</v>
      </c>
      <c r="K1409" s="234">
        <v>11.0</v>
      </c>
      <c r="N1409" s="234" t="s">
        <v>6403</v>
      </c>
      <c r="O1409" s="234">
        <v>0.0</v>
      </c>
      <c r="P1409" s="234" t="s">
        <v>1724</v>
      </c>
      <c r="R1409" s="234" t="s">
        <v>318</v>
      </c>
    </row>
    <row r="1410">
      <c r="A1410" s="234" t="s">
        <v>6406</v>
      </c>
      <c r="B1410" s="234" t="s">
        <v>418</v>
      </c>
      <c r="C1410" s="234" t="s">
        <v>419</v>
      </c>
      <c r="D1410" s="234" t="s">
        <v>3081</v>
      </c>
      <c r="E1410" s="234" t="s">
        <v>6407</v>
      </c>
      <c r="F1410" s="234">
        <v>134.0</v>
      </c>
      <c r="G1410" s="234">
        <v>1.0</v>
      </c>
      <c r="H1410" s="234" t="s">
        <v>3033</v>
      </c>
      <c r="I1410" s="234">
        <v>1.0</v>
      </c>
      <c r="K1410" s="234">
        <v>11.0</v>
      </c>
      <c r="N1410" s="234" t="s">
        <v>418</v>
      </c>
      <c r="O1410" s="234">
        <v>0.0</v>
      </c>
      <c r="P1410" s="234" t="s">
        <v>1724</v>
      </c>
      <c r="R1410" s="234" t="s">
        <v>318</v>
      </c>
    </row>
    <row r="1411">
      <c r="A1411" s="234" t="s">
        <v>6408</v>
      </c>
      <c r="B1411" s="234" t="s">
        <v>420</v>
      </c>
      <c r="C1411" s="234" t="s">
        <v>421</v>
      </c>
      <c r="D1411" s="234" t="s">
        <v>3081</v>
      </c>
      <c r="E1411" s="234" t="s">
        <v>6409</v>
      </c>
      <c r="F1411" s="234">
        <v>134.0</v>
      </c>
      <c r="G1411" s="234">
        <v>10.0</v>
      </c>
      <c r="H1411" s="234" t="s">
        <v>3033</v>
      </c>
      <c r="I1411" s="234">
        <v>1.0</v>
      </c>
      <c r="K1411" s="234">
        <v>11.0</v>
      </c>
      <c r="N1411" s="234" t="s">
        <v>420</v>
      </c>
      <c r="O1411" s="234">
        <v>0.0</v>
      </c>
      <c r="P1411" s="234" t="s">
        <v>1724</v>
      </c>
      <c r="R1411" s="234" t="s">
        <v>318</v>
      </c>
    </row>
    <row r="1412">
      <c r="A1412" s="234" t="s">
        <v>6410</v>
      </c>
      <c r="B1412" s="234" t="s">
        <v>894</v>
      </c>
      <c r="C1412" s="234" t="s">
        <v>895</v>
      </c>
      <c r="D1412" s="234" t="s">
        <v>3081</v>
      </c>
      <c r="E1412" s="234" t="s">
        <v>6411</v>
      </c>
      <c r="F1412" s="234">
        <v>134.0</v>
      </c>
      <c r="G1412" s="234">
        <v>1.0</v>
      </c>
      <c r="H1412" s="234" t="s">
        <v>3033</v>
      </c>
      <c r="I1412" s="234">
        <v>1.0</v>
      </c>
      <c r="K1412" s="234">
        <v>11.0</v>
      </c>
      <c r="N1412" s="234" t="s">
        <v>894</v>
      </c>
      <c r="O1412" s="234">
        <v>0.0</v>
      </c>
      <c r="P1412" s="234" t="s">
        <v>1724</v>
      </c>
      <c r="R1412" s="234" t="s">
        <v>318</v>
      </c>
    </row>
    <row r="1413">
      <c r="A1413" s="234" t="s">
        <v>6412</v>
      </c>
      <c r="B1413" s="234" t="s">
        <v>1422</v>
      </c>
      <c r="C1413" s="234" t="s">
        <v>1423</v>
      </c>
      <c r="D1413" s="234" t="s">
        <v>3081</v>
      </c>
      <c r="E1413" s="234" t="s">
        <v>6413</v>
      </c>
      <c r="F1413" s="234">
        <v>134.0</v>
      </c>
      <c r="G1413" s="234">
        <v>21.0</v>
      </c>
      <c r="H1413" s="234" t="s">
        <v>3033</v>
      </c>
      <c r="I1413" s="234">
        <v>1.0</v>
      </c>
      <c r="K1413" s="234">
        <v>11.0</v>
      </c>
      <c r="N1413" s="234" t="s">
        <v>1422</v>
      </c>
      <c r="O1413" s="234">
        <v>0.0</v>
      </c>
      <c r="P1413" s="234" t="s">
        <v>1724</v>
      </c>
      <c r="R1413" s="234" t="s">
        <v>318</v>
      </c>
    </row>
    <row r="1414">
      <c r="A1414" s="234" t="s">
        <v>6414</v>
      </c>
      <c r="B1414" s="234" t="s">
        <v>896</v>
      </c>
      <c r="C1414" s="234" t="s">
        <v>897</v>
      </c>
      <c r="D1414" s="234" t="s">
        <v>3081</v>
      </c>
      <c r="E1414" s="234" t="s">
        <v>6415</v>
      </c>
      <c r="F1414" s="234">
        <v>134.0</v>
      </c>
      <c r="G1414" s="234">
        <v>32.0</v>
      </c>
      <c r="H1414" s="234" t="s">
        <v>3033</v>
      </c>
      <c r="I1414" s="234">
        <v>1.0</v>
      </c>
      <c r="K1414" s="234">
        <v>11.0</v>
      </c>
      <c r="N1414" s="234" t="s">
        <v>896</v>
      </c>
      <c r="O1414" s="234">
        <v>0.0</v>
      </c>
      <c r="P1414" s="234" t="s">
        <v>1724</v>
      </c>
      <c r="R1414" s="234" t="s">
        <v>318</v>
      </c>
    </row>
    <row r="1415">
      <c r="A1415" s="234" t="s">
        <v>6416</v>
      </c>
      <c r="B1415" s="234" t="s">
        <v>422</v>
      </c>
      <c r="C1415" s="234" t="s">
        <v>423</v>
      </c>
      <c r="D1415" s="234" t="s">
        <v>3081</v>
      </c>
      <c r="E1415" s="234" t="s">
        <v>6417</v>
      </c>
      <c r="F1415" s="234">
        <v>134.0</v>
      </c>
      <c r="G1415" s="234">
        <v>18.0</v>
      </c>
      <c r="H1415" s="234" t="s">
        <v>3033</v>
      </c>
      <c r="I1415" s="234">
        <v>1.0</v>
      </c>
      <c r="K1415" s="234">
        <v>11.0</v>
      </c>
      <c r="N1415" s="234" t="s">
        <v>422</v>
      </c>
      <c r="O1415" s="234">
        <v>0.0</v>
      </c>
      <c r="P1415" s="234" t="s">
        <v>1724</v>
      </c>
      <c r="R1415" s="234" t="s">
        <v>318</v>
      </c>
    </row>
    <row r="1416">
      <c r="A1416" s="234" t="s">
        <v>6418</v>
      </c>
      <c r="B1416" s="234" t="s">
        <v>424</v>
      </c>
      <c r="C1416" s="234" t="s">
        <v>425</v>
      </c>
      <c r="D1416" s="234" t="s">
        <v>3081</v>
      </c>
      <c r="E1416" s="234" t="s">
        <v>6419</v>
      </c>
      <c r="F1416" s="234">
        <v>134.0</v>
      </c>
      <c r="G1416" s="234">
        <v>26.0</v>
      </c>
      <c r="H1416" s="234" t="s">
        <v>3033</v>
      </c>
      <c r="I1416" s="234">
        <v>1.0</v>
      </c>
      <c r="K1416" s="234">
        <v>11.0</v>
      </c>
      <c r="N1416" s="234" t="s">
        <v>424</v>
      </c>
      <c r="O1416" s="234">
        <v>0.0</v>
      </c>
      <c r="P1416" s="234" t="s">
        <v>1724</v>
      </c>
      <c r="R1416" s="234" t="s">
        <v>318</v>
      </c>
    </row>
    <row r="1417">
      <c r="A1417" s="234" t="s">
        <v>6420</v>
      </c>
      <c r="B1417" s="234" t="s">
        <v>6421</v>
      </c>
      <c r="C1417" s="234" t="s">
        <v>6422</v>
      </c>
      <c r="D1417" s="234" t="s">
        <v>3081</v>
      </c>
      <c r="E1417" s="234" t="s">
        <v>6423</v>
      </c>
      <c r="F1417" s="234">
        <v>134.0</v>
      </c>
      <c r="G1417" s="234">
        <v>2.0</v>
      </c>
      <c r="H1417" s="234" t="s">
        <v>3033</v>
      </c>
      <c r="I1417" s="234">
        <v>1.0</v>
      </c>
      <c r="K1417" s="234">
        <v>11.0</v>
      </c>
      <c r="N1417" s="234" t="s">
        <v>6421</v>
      </c>
      <c r="O1417" s="234">
        <v>0.0</v>
      </c>
      <c r="P1417" s="234" t="s">
        <v>1724</v>
      </c>
      <c r="R1417" s="234" t="s">
        <v>318</v>
      </c>
    </row>
    <row r="1418">
      <c r="A1418" s="234" t="s">
        <v>6424</v>
      </c>
      <c r="B1418" s="234" t="s">
        <v>416</v>
      </c>
      <c r="C1418" s="234" t="s">
        <v>417</v>
      </c>
      <c r="D1418" s="234" t="s">
        <v>3081</v>
      </c>
      <c r="E1418" s="234" t="s">
        <v>6425</v>
      </c>
      <c r="F1418" s="234">
        <v>134.0</v>
      </c>
      <c r="G1418" s="234">
        <v>5.0</v>
      </c>
      <c r="H1418" s="234" t="s">
        <v>3033</v>
      </c>
      <c r="I1418" s="234">
        <v>1.0</v>
      </c>
      <c r="K1418" s="234">
        <v>11.0</v>
      </c>
      <c r="N1418" s="234" t="s">
        <v>416</v>
      </c>
      <c r="O1418" s="234">
        <v>0.0</v>
      </c>
      <c r="P1418" s="234" t="s">
        <v>1724</v>
      </c>
      <c r="R1418" s="234" t="s">
        <v>318</v>
      </c>
    </row>
    <row r="1419">
      <c r="A1419" s="234" t="s">
        <v>6426</v>
      </c>
      <c r="B1419" s="234" t="s">
        <v>1064</v>
      </c>
      <c r="C1419" s="234" t="s">
        <v>1065</v>
      </c>
      <c r="D1419" s="234" t="s">
        <v>3092</v>
      </c>
      <c r="E1419" s="234" t="s">
        <v>6427</v>
      </c>
      <c r="F1419" s="234">
        <v>150.0</v>
      </c>
      <c r="G1419" s="234">
        <v>2.0</v>
      </c>
      <c r="H1419" s="234" t="s">
        <v>3094</v>
      </c>
      <c r="I1419" s="234">
        <v>1.0</v>
      </c>
      <c r="K1419" s="234">
        <v>11.0</v>
      </c>
      <c r="N1419" s="234" t="s">
        <v>1064</v>
      </c>
      <c r="O1419" s="234">
        <v>0.0</v>
      </c>
      <c r="P1419" s="234" t="s">
        <v>1724</v>
      </c>
      <c r="R1419" s="234" t="s">
        <v>318</v>
      </c>
    </row>
    <row r="1420">
      <c r="A1420" s="234" t="s">
        <v>6428</v>
      </c>
      <c r="B1420" s="234" t="s">
        <v>6429</v>
      </c>
      <c r="C1420" s="234" t="s">
        <v>6430</v>
      </c>
      <c r="D1420" s="234" t="s">
        <v>3092</v>
      </c>
      <c r="E1420" s="234" t="s">
        <v>6431</v>
      </c>
      <c r="F1420" s="234">
        <v>150.0</v>
      </c>
      <c r="G1420" s="234">
        <v>3.0</v>
      </c>
      <c r="H1420" s="234" t="s">
        <v>3094</v>
      </c>
      <c r="I1420" s="234">
        <v>1.0</v>
      </c>
      <c r="K1420" s="234">
        <v>11.0</v>
      </c>
      <c r="N1420" s="234" t="s">
        <v>6429</v>
      </c>
      <c r="O1420" s="234">
        <v>0.0</v>
      </c>
      <c r="P1420" s="234" t="s">
        <v>1724</v>
      </c>
      <c r="R1420" s="234" t="s">
        <v>318</v>
      </c>
    </row>
    <row r="1421">
      <c r="A1421" s="234" t="s">
        <v>6432</v>
      </c>
      <c r="B1421" s="234" t="s">
        <v>6433</v>
      </c>
      <c r="C1421" s="234" t="s">
        <v>6434</v>
      </c>
      <c r="D1421" s="234" t="s">
        <v>3092</v>
      </c>
      <c r="E1421" s="234" t="s">
        <v>6435</v>
      </c>
      <c r="F1421" s="234">
        <v>150.0</v>
      </c>
      <c r="G1421" s="234">
        <v>23.0</v>
      </c>
      <c r="H1421" s="234" t="s">
        <v>3094</v>
      </c>
      <c r="I1421" s="234">
        <v>1.0</v>
      </c>
      <c r="K1421" s="234">
        <v>11.0</v>
      </c>
      <c r="N1421" s="234" t="s">
        <v>6433</v>
      </c>
      <c r="O1421" s="234">
        <v>0.0</v>
      </c>
      <c r="P1421" s="234" t="s">
        <v>1724</v>
      </c>
      <c r="R1421" s="234" t="s">
        <v>318</v>
      </c>
    </row>
    <row r="1422">
      <c r="A1422" s="234" t="s">
        <v>6436</v>
      </c>
      <c r="B1422" s="234" t="s">
        <v>6437</v>
      </c>
      <c r="C1422" s="234" t="s">
        <v>6438</v>
      </c>
      <c r="D1422" s="234" t="s">
        <v>3092</v>
      </c>
      <c r="E1422" s="234" t="s">
        <v>6439</v>
      </c>
      <c r="F1422" s="234">
        <v>150.0</v>
      </c>
      <c r="G1422" s="234">
        <v>19.0</v>
      </c>
      <c r="H1422" s="234" t="s">
        <v>3094</v>
      </c>
      <c r="I1422" s="234">
        <v>1.0</v>
      </c>
      <c r="K1422" s="234">
        <v>11.0</v>
      </c>
      <c r="N1422" s="234" t="s">
        <v>6437</v>
      </c>
      <c r="O1422" s="234">
        <v>0.0</v>
      </c>
      <c r="P1422" s="234" t="s">
        <v>1724</v>
      </c>
      <c r="R1422" s="234" t="s">
        <v>318</v>
      </c>
    </row>
    <row r="1423">
      <c r="A1423" s="234" t="s">
        <v>6440</v>
      </c>
      <c r="B1423" s="234" t="s">
        <v>771</v>
      </c>
      <c r="C1423" s="234" t="s">
        <v>772</v>
      </c>
      <c r="D1423" s="234" t="s">
        <v>3092</v>
      </c>
      <c r="E1423" s="234" t="s">
        <v>6441</v>
      </c>
      <c r="F1423" s="234">
        <v>150.0</v>
      </c>
      <c r="G1423" s="234">
        <v>68.0</v>
      </c>
      <c r="H1423" s="234" t="s">
        <v>3094</v>
      </c>
      <c r="I1423" s="234">
        <v>1.0</v>
      </c>
      <c r="K1423" s="234">
        <v>11.0</v>
      </c>
      <c r="N1423" s="234" t="s">
        <v>771</v>
      </c>
      <c r="O1423" s="234">
        <v>0.0</v>
      </c>
      <c r="P1423" s="234" t="s">
        <v>1724</v>
      </c>
      <c r="R1423" s="234" t="s">
        <v>318</v>
      </c>
    </row>
    <row r="1424">
      <c r="A1424" s="234" t="s">
        <v>6442</v>
      </c>
      <c r="B1424" s="234" t="s">
        <v>1066</v>
      </c>
      <c r="C1424" s="234" t="s">
        <v>1067</v>
      </c>
      <c r="D1424" s="234" t="s">
        <v>3092</v>
      </c>
      <c r="E1424" s="234" t="s">
        <v>6443</v>
      </c>
      <c r="F1424" s="234">
        <v>150.0</v>
      </c>
      <c r="G1424" s="234">
        <v>40.0</v>
      </c>
      <c r="H1424" s="234" t="s">
        <v>3094</v>
      </c>
      <c r="I1424" s="234">
        <v>1.0</v>
      </c>
      <c r="K1424" s="234">
        <v>11.0</v>
      </c>
      <c r="N1424" s="234" t="s">
        <v>1066</v>
      </c>
      <c r="O1424" s="234">
        <v>0.0</v>
      </c>
      <c r="P1424" s="234" t="s">
        <v>1724</v>
      </c>
      <c r="R1424" s="234" t="s">
        <v>318</v>
      </c>
    </row>
    <row r="1425">
      <c r="A1425" s="234" t="s">
        <v>6444</v>
      </c>
      <c r="B1425" s="234" t="s">
        <v>1331</v>
      </c>
      <c r="C1425" s="234" t="s">
        <v>1332</v>
      </c>
      <c r="D1425" s="234" t="s">
        <v>3092</v>
      </c>
      <c r="E1425" s="234" t="s">
        <v>6445</v>
      </c>
      <c r="F1425" s="234">
        <v>150.0</v>
      </c>
      <c r="G1425" s="234">
        <v>44.0</v>
      </c>
      <c r="H1425" s="234" t="s">
        <v>3094</v>
      </c>
      <c r="I1425" s="234">
        <v>1.0</v>
      </c>
      <c r="K1425" s="234">
        <v>11.0</v>
      </c>
      <c r="N1425" s="234" t="s">
        <v>1331</v>
      </c>
      <c r="O1425" s="234">
        <v>0.0</v>
      </c>
      <c r="P1425" s="234" t="s">
        <v>1724</v>
      </c>
      <c r="R1425" s="234" t="s">
        <v>318</v>
      </c>
    </row>
    <row r="1426">
      <c r="A1426" s="234" t="s">
        <v>6446</v>
      </c>
      <c r="B1426" s="234" t="s">
        <v>773</v>
      </c>
      <c r="C1426" s="234" t="s">
        <v>774</v>
      </c>
      <c r="D1426" s="234" t="s">
        <v>3092</v>
      </c>
      <c r="E1426" s="234" t="s">
        <v>6447</v>
      </c>
      <c r="F1426" s="234">
        <v>150.0</v>
      </c>
      <c r="G1426" s="234">
        <v>38.0</v>
      </c>
      <c r="H1426" s="234" t="s">
        <v>3094</v>
      </c>
      <c r="I1426" s="234">
        <v>1.0</v>
      </c>
      <c r="K1426" s="234">
        <v>11.0</v>
      </c>
      <c r="N1426" s="234" t="s">
        <v>773</v>
      </c>
      <c r="O1426" s="234">
        <v>0.0</v>
      </c>
      <c r="P1426" s="234" t="s">
        <v>1724</v>
      </c>
      <c r="R1426" s="234" t="s">
        <v>318</v>
      </c>
    </row>
    <row r="1427">
      <c r="A1427" s="234" t="s">
        <v>6448</v>
      </c>
      <c r="B1427" s="234" t="s">
        <v>769</v>
      </c>
      <c r="C1427" s="234" t="s">
        <v>770</v>
      </c>
      <c r="D1427" s="234" t="s">
        <v>3092</v>
      </c>
      <c r="E1427" s="234" t="s">
        <v>6449</v>
      </c>
      <c r="F1427" s="234">
        <v>150.0</v>
      </c>
      <c r="G1427" s="234">
        <v>25.0</v>
      </c>
      <c r="H1427" s="234" t="s">
        <v>3094</v>
      </c>
      <c r="I1427" s="234">
        <v>1.0</v>
      </c>
      <c r="K1427" s="234">
        <v>11.0</v>
      </c>
      <c r="N1427" s="234" t="s">
        <v>769</v>
      </c>
      <c r="O1427" s="234">
        <v>0.0</v>
      </c>
      <c r="P1427" s="234" t="s">
        <v>1724</v>
      </c>
      <c r="R1427" s="234" t="s">
        <v>318</v>
      </c>
    </row>
    <row r="1428">
      <c r="A1428" s="234" t="s">
        <v>6450</v>
      </c>
      <c r="B1428" s="234" t="s">
        <v>1060</v>
      </c>
      <c r="C1428" s="234" t="s">
        <v>1061</v>
      </c>
      <c r="D1428" s="234" t="s">
        <v>3092</v>
      </c>
      <c r="E1428" s="234" t="s">
        <v>6451</v>
      </c>
      <c r="F1428" s="234">
        <v>150.0</v>
      </c>
      <c r="G1428" s="234">
        <v>15.0</v>
      </c>
      <c r="H1428" s="234" t="s">
        <v>3094</v>
      </c>
      <c r="I1428" s="234">
        <v>1.0</v>
      </c>
      <c r="K1428" s="234">
        <v>11.0</v>
      </c>
      <c r="N1428" s="234" t="s">
        <v>1060</v>
      </c>
      <c r="O1428" s="234">
        <v>0.0</v>
      </c>
      <c r="P1428" s="234" t="s">
        <v>1724</v>
      </c>
      <c r="R1428" s="234" t="s">
        <v>318</v>
      </c>
    </row>
    <row r="1429">
      <c r="A1429" s="234" t="s">
        <v>6452</v>
      </c>
      <c r="B1429" s="234" t="s">
        <v>1062</v>
      </c>
      <c r="C1429" s="234" t="s">
        <v>1063</v>
      </c>
      <c r="D1429" s="234" t="s">
        <v>3092</v>
      </c>
      <c r="E1429" s="234" t="s">
        <v>6453</v>
      </c>
      <c r="F1429" s="234">
        <v>150.0</v>
      </c>
      <c r="G1429" s="234">
        <v>3.0</v>
      </c>
      <c r="H1429" s="234" t="s">
        <v>3094</v>
      </c>
      <c r="I1429" s="234">
        <v>1.0</v>
      </c>
      <c r="K1429" s="234">
        <v>11.0</v>
      </c>
      <c r="N1429" s="234" t="s">
        <v>1062</v>
      </c>
      <c r="O1429" s="234">
        <v>0.0</v>
      </c>
      <c r="P1429" s="234" t="s">
        <v>1724</v>
      </c>
      <c r="R1429" s="234" t="s">
        <v>318</v>
      </c>
    </row>
    <row r="1430">
      <c r="A1430" s="234" t="s">
        <v>6454</v>
      </c>
      <c r="B1430" s="234" t="s">
        <v>6455</v>
      </c>
      <c r="C1430" s="234" t="s">
        <v>6456</v>
      </c>
      <c r="D1430" s="234" t="s">
        <v>3092</v>
      </c>
      <c r="E1430" s="234" t="s">
        <v>6457</v>
      </c>
      <c r="F1430" s="234">
        <v>150.0</v>
      </c>
      <c r="G1430" s="234">
        <v>3.0</v>
      </c>
      <c r="H1430" s="234" t="s">
        <v>3094</v>
      </c>
      <c r="I1430" s="234">
        <v>1.0</v>
      </c>
      <c r="K1430" s="234">
        <v>11.0</v>
      </c>
      <c r="N1430" s="234" t="s">
        <v>6455</v>
      </c>
      <c r="O1430" s="234">
        <v>0.0</v>
      </c>
      <c r="P1430" s="234" t="s">
        <v>1724</v>
      </c>
      <c r="R1430" s="234" t="s">
        <v>318</v>
      </c>
    </row>
    <row r="1431">
      <c r="A1431" s="234" t="s">
        <v>6458</v>
      </c>
      <c r="B1431" s="234" t="s">
        <v>784</v>
      </c>
      <c r="C1431" s="234" t="s">
        <v>785</v>
      </c>
      <c r="D1431" s="234" t="s">
        <v>2162</v>
      </c>
      <c r="E1431" s="234" t="s">
        <v>6459</v>
      </c>
      <c r="F1431" s="234">
        <v>156.0</v>
      </c>
      <c r="G1431" s="234">
        <v>1.0</v>
      </c>
      <c r="H1431" s="234" t="s">
        <v>3094</v>
      </c>
      <c r="I1431" s="234">
        <v>1.0</v>
      </c>
      <c r="K1431" s="234">
        <v>11.0</v>
      </c>
      <c r="N1431" s="234" t="s">
        <v>784</v>
      </c>
      <c r="O1431" s="234">
        <v>0.0</v>
      </c>
      <c r="P1431" s="234" t="s">
        <v>1724</v>
      </c>
      <c r="R1431" s="234" t="s">
        <v>318</v>
      </c>
    </row>
    <row r="1432">
      <c r="A1432" s="234" t="s">
        <v>6460</v>
      </c>
      <c r="B1432" s="234" t="s">
        <v>786</v>
      </c>
      <c r="C1432" s="234" t="s">
        <v>787</v>
      </c>
      <c r="D1432" s="234" t="s">
        <v>2162</v>
      </c>
      <c r="E1432" s="234" t="s">
        <v>6461</v>
      </c>
      <c r="F1432" s="234">
        <v>156.0</v>
      </c>
      <c r="G1432" s="234">
        <v>1.0</v>
      </c>
      <c r="H1432" s="234" t="s">
        <v>3094</v>
      </c>
      <c r="I1432" s="234">
        <v>1.0</v>
      </c>
      <c r="K1432" s="234">
        <v>11.0</v>
      </c>
      <c r="N1432" s="234" t="s">
        <v>786</v>
      </c>
      <c r="O1432" s="234">
        <v>0.0</v>
      </c>
      <c r="P1432" s="234" t="s">
        <v>1724</v>
      </c>
      <c r="R1432" s="234" t="s">
        <v>318</v>
      </c>
    </row>
    <row r="1433">
      <c r="A1433" s="234" t="s">
        <v>6462</v>
      </c>
      <c r="B1433" s="234" t="s">
        <v>1080</v>
      </c>
      <c r="C1433" s="234" t="s">
        <v>1081</v>
      </c>
      <c r="D1433" s="234" t="s">
        <v>2162</v>
      </c>
      <c r="E1433" s="234" t="s">
        <v>6463</v>
      </c>
      <c r="F1433" s="234">
        <v>156.0</v>
      </c>
      <c r="G1433" s="234">
        <v>2.0</v>
      </c>
      <c r="H1433" s="234" t="s">
        <v>3094</v>
      </c>
      <c r="I1433" s="234">
        <v>1.0</v>
      </c>
      <c r="K1433" s="234">
        <v>11.0</v>
      </c>
      <c r="N1433" s="234" t="s">
        <v>1080</v>
      </c>
      <c r="O1433" s="234">
        <v>0.0</v>
      </c>
      <c r="P1433" s="234" t="s">
        <v>1724</v>
      </c>
      <c r="R1433" s="234" t="s">
        <v>318</v>
      </c>
    </row>
    <row r="1434">
      <c r="A1434" s="234" t="s">
        <v>6464</v>
      </c>
      <c r="B1434" s="234" t="s">
        <v>788</v>
      </c>
      <c r="C1434" s="234" t="s">
        <v>789</v>
      </c>
      <c r="D1434" s="234" t="s">
        <v>2162</v>
      </c>
      <c r="E1434" s="234" t="s">
        <v>6465</v>
      </c>
      <c r="F1434" s="234">
        <v>156.0</v>
      </c>
      <c r="G1434" s="234">
        <v>8.0</v>
      </c>
      <c r="H1434" s="234" t="s">
        <v>3094</v>
      </c>
      <c r="I1434" s="234">
        <v>1.0</v>
      </c>
      <c r="K1434" s="234">
        <v>11.0</v>
      </c>
      <c r="N1434" s="234" t="s">
        <v>788</v>
      </c>
      <c r="O1434" s="234">
        <v>0.0</v>
      </c>
      <c r="P1434" s="234" t="s">
        <v>1724</v>
      </c>
      <c r="R1434" s="234" t="s">
        <v>318</v>
      </c>
    </row>
    <row r="1435">
      <c r="A1435" s="234" t="s">
        <v>6466</v>
      </c>
      <c r="B1435" s="234" t="s">
        <v>1082</v>
      </c>
      <c r="C1435" s="234" t="s">
        <v>1083</v>
      </c>
      <c r="D1435" s="234" t="s">
        <v>2162</v>
      </c>
      <c r="E1435" s="234" t="s">
        <v>6467</v>
      </c>
      <c r="F1435" s="234">
        <v>156.0</v>
      </c>
      <c r="G1435" s="234">
        <v>23.0</v>
      </c>
      <c r="H1435" s="234" t="s">
        <v>3094</v>
      </c>
      <c r="I1435" s="234">
        <v>1.0</v>
      </c>
      <c r="K1435" s="234">
        <v>11.0</v>
      </c>
      <c r="N1435" s="234" t="s">
        <v>1082</v>
      </c>
      <c r="O1435" s="234">
        <v>0.0</v>
      </c>
      <c r="P1435" s="234" t="s">
        <v>1724</v>
      </c>
      <c r="R1435" s="234" t="s">
        <v>318</v>
      </c>
    </row>
    <row r="1436">
      <c r="A1436" s="234" t="s">
        <v>6468</v>
      </c>
      <c r="B1436" s="234" t="s">
        <v>790</v>
      </c>
      <c r="C1436" s="234" t="s">
        <v>791</v>
      </c>
      <c r="D1436" s="234" t="s">
        <v>2162</v>
      </c>
      <c r="E1436" s="234" t="s">
        <v>6469</v>
      </c>
      <c r="F1436" s="234">
        <v>156.0</v>
      </c>
      <c r="G1436" s="234">
        <v>16.0</v>
      </c>
      <c r="H1436" s="234" t="s">
        <v>3094</v>
      </c>
      <c r="I1436" s="234">
        <v>1.0</v>
      </c>
      <c r="K1436" s="234">
        <v>11.0</v>
      </c>
      <c r="N1436" s="234" t="s">
        <v>790</v>
      </c>
      <c r="O1436" s="234">
        <v>0.0</v>
      </c>
      <c r="P1436" s="234" t="s">
        <v>1724</v>
      </c>
      <c r="R1436" s="234" t="s">
        <v>318</v>
      </c>
    </row>
    <row r="1437">
      <c r="A1437" s="234" t="s">
        <v>6470</v>
      </c>
      <c r="B1437" s="234" t="s">
        <v>792</v>
      </c>
      <c r="C1437" s="234" t="s">
        <v>793</v>
      </c>
      <c r="D1437" s="234" t="s">
        <v>2162</v>
      </c>
      <c r="E1437" s="234" t="s">
        <v>6471</v>
      </c>
      <c r="F1437" s="234">
        <v>156.0</v>
      </c>
      <c r="G1437" s="234">
        <v>11.0</v>
      </c>
      <c r="H1437" s="234" t="s">
        <v>3094</v>
      </c>
      <c r="I1437" s="234">
        <v>1.0</v>
      </c>
      <c r="K1437" s="234">
        <v>11.0</v>
      </c>
      <c r="N1437" s="234" t="s">
        <v>792</v>
      </c>
      <c r="O1437" s="234">
        <v>0.0</v>
      </c>
      <c r="P1437" s="234" t="s">
        <v>1724</v>
      </c>
      <c r="R1437" s="234" t="s">
        <v>318</v>
      </c>
    </row>
    <row r="1438">
      <c r="A1438" s="234" t="s">
        <v>6472</v>
      </c>
      <c r="B1438" s="234" t="s">
        <v>794</v>
      </c>
      <c r="C1438" s="234" t="s">
        <v>795</v>
      </c>
      <c r="D1438" s="234" t="s">
        <v>2162</v>
      </c>
      <c r="E1438" s="234" t="s">
        <v>6473</v>
      </c>
      <c r="F1438" s="234">
        <v>156.0</v>
      </c>
      <c r="G1438" s="234">
        <v>3.0</v>
      </c>
      <c r="H1438" s="234" t="s">
        <v>3094</v>
      </c>
      <c r="I1438" s="234">
        <v>1.0</v>
      </c>
      <c r="K1438" s="234">
        <v>11.0</v>
      </c>
      <c r="N1438" s="234" t="s">
        <v>794</v>
      </c>
      <c r="O1438" s="234">
        <v>0.0</v>
      </c>
      <c r="P1438" s="234" t="s">
        <v>1724</v>
      </c>
      <c r="R1438" s="234" t="s">
        <v>318</v>
      </c>
    </row>
    <row r="1439">
      <c r="A1439" s="234" t="s">
        <v>6474</v>
      </c>
      <c r="B1439" s="234" t="s">
        <v>6475</v>
      </c>
      <c r="C1439" s="234" t="s">
        <v>6476</v>
      </c>
      <c r="D1439" s="234" t="s">
        <v>3106</v>
      </c>
      <c r="E1439" s="234" t="s">
        <v>6477</v>
      </c>
      <c r="F1439" s="234">
        <v>156.0</v>
      </c>
      <c r="G1439" s="234">
        <v>4.0</v>
      </c>
      <c r="H1439" s="234" t="s">
        <v>3094</v>
      </c>
      <c r="I1439" s="234">
        <v>1.0</v>
      </c>
      <c r="K1439" s="234">
        <v>11.0</v>
      </c>
      <c r="N1439" s="234" t="s">
        <v>6475</v>
      </c>
      <c r="O1439" s="234">
        <v>0.0</v>
      </c>
      <c r="P1439" s="234" t="s">
        <v>1724</v>
      </c>
      <c r="R1439" s="234" t="s">
        <v>318</v>
      </c>
    </row>
    <row r="1440">
      <c r="A1440" s="234" t="s">
        <v>6478</v>
      </c>
      <c r="B1440" s="234" t="s">
        <v>807</v>
      </c>
      <c r="C1440" s="234" t="s">
        <v>808</v>
      </c>
      <c r="D1440" s="234" t="s">
        <v>3106</v>
      </c>
      <c r="E1440" s="234" t="s">
        <v>6479</v>
      </c>
      <c r="F1440" s="234">
        <v>156.0</v>
      </c>
      <c r="G1440" s="234">
        <v>11.0</v>
      </c>
      <c r="H1440" s="234" t="s">
        <v>3094</v>
      </c>
      <c r="I1440" s="234">
        <v>1.0</v>
      </c>
      <c r="K1440" s="234">
        <v>11.0</v>
      </c>
      <c r="N1440" s="234" t="s">
        <v>807</v>
      </c>
      <c r="O1440" s="234">
        <v>0.0</v>
      </c>
      <c r="P1440" s="234" t="s">
        <v>1724</v>
      </c>
      <c r="R1440" s="234" t="s">
        <v>318</v>
      </c>
    </row>
    <row r="1441">
      <c r="A1441" s="234" t="s">
        <v>6480</v>
      </c>
      <c r="B1441" s="234" t="s">
        <v>6481</v>
      </c>
      <c r="C1441" s="234" t="s">
        <v>6482</v>
      </c>
      <c r="D1441" s="234" t="s">
        <v>3106</v>
      </c>
      <c r="E1441" s="234" t="s">
        <v>6483</v>
      </c>
      <c r="F1441" s="234">
        <v>156.0</v>
      </c>
      <c r="G1441" s="234">
        <v>16.0</v>
      </c>
      <c r="H1441" s="234" t="s">
        <v>3094</v>
      </c>
      <c r="I1441" s="234">
        <v>1.0</v>
      </c>
      <c r="K1441" s="234">
        <v>11.0</v>
      </c>
      <c r="N1441" s="234" t="s">
        <v>6481</v>
      </c>
      <c r="O1441" s="234">
        <v>0.0</v>
      </c>
      <c r="P1441" s="234" t="s">
        <v>1724</v>
      </c>
      <c r="R1441" s="234" t="s">
        <v>318</v>
      </c>
    </row>
    <row r="1442">
      <c r="A1442" s="234" t="s">
        <v>6484</v>
      </c>
      <c r="B1442" s="234" t="s">
        <v>6485</v>
      </c>
      <c r="C1442" s="234" t="s">
        <v>6486</v>
      </c>
      <c r="D1442" s="234" t="s">
        <v>3106</v>
      </c>
      <c r="E1442" s="234" t="s">
        <v>6487</v>
      </c>
      <c r="F1442" s="234">
        <v>156.0</v>
      </c>
      <c r="G1442" s="234">
        <v>19.0</v>
      </c>
      <c r="H1442" s="234" t="s">
        <v>3094</v>
      </c>
      <c r="I1442" s="234">
        <v>1.0</v>
      </c>
      <c r="K1442" s="234">
        <v>11.0</v>
      </c>
      <c r="N1442" s="234" t="s">
        <v>6485</v>
      </c>
      <c r="O1442" s="234">
        <v>0.0</v>
      </c>
      <c r="P1442" s="234" t="s">
        <v>1724</v>
      </c>
      <c r="R1442" s="234" t="s">
        <v>318</v>
      </c>
    </row>
    <row r="1443">
      <c r="A1443" s="234" t="s">
        <v>6488</v>
      </c>
      <c r="B1443" s="234" t="s">
        <v>6489</v>
      </c>
      <c r="C1443" s="234" t="s">
        <v>6490</v>
      </c>
      <c r="D1443" s="234" t="s">
        <v>3106</v>
      </c>
      <c r="E1443" s="234" t="s">
        <v>6491</v>
      </c>
      <c r="F1443" s="234">
        <v>156.0</v>
      </c>
      <c r="G1443" s="234">
        <v>24.0</v>
      </c>
      <c r="H1443" s="234" t="s">
        <v>3094</v>
      </c>
      <c r="I1443" s="234">
        <v>1.0</v>
      </c>
      <c r="K1443" s="234">
        <v>11.0</v>
      </c>
      <c r="N1443" s="234" t="s">
        <v>6489</v>
      </c>
      <c r="O1443" s="234">
        <v>0.0</v>
      </c>
      <c r="P1443" s="234" t="s">
        <v>1724</v>
      </c>
      <c r="R1443" s="234" t="s">
        <v>318</v>
      </c>
    </row>
    <row r="1444">
      <c r="A1444" s="234" t="s">
        <v>6492</v>
      </c>
      <c r="B1444" s="234" t="s">
        <v>1351</v>
      </c>
      <c r="C1444" s="234" t="s">
        <v>1352</v>
      </c>
      <c r="D1444" s="234" t="s">
        <v>3106</v>
      </c>
      <c r="E1444" s="234" t="s">
        <v>6493</v>
      </c>
      <c r="F1444" s="234">
        <v>156.0</v>
      </c>
      <c r="G1444" s="234">
        <v>28.0</v>
      </c>
      <c r="H1444" s="234" t="s">
        <v>3094</v>
      </c>
      <c r="I1444" s="234">
        <v>1.0</v>
      </c>
      <c r="K1444" s="234">
        <v>11.0</v>
      </c>
      <c r="N1444" s="234" t="s">
        <v>1351</v>
      </c>
      <c r="O1444" s="234">
        <v>0.0</v>
      </c>
      <c r="P1444" s="234" t="s">
        <v>1724</v>
      </c>
      <c r="R1444" s="234" t="s">
        <v>318</v>
      </c>
    </row>
    <row r="1445">
      <c r="A1445" s="234" t="s">
        <v>6494</v>
      </c>
      <c r="B1445" s="234" t="s">
        <v>1353</v>
      </c>
      <c r="C1445" s="234" t="s">
        <v>1354</v>
      </c>
      <c r="D1445" s="234" t="s">
        <v>3106</v>
      </c>
      <c r="E1445" s="234" t="s">
        <v>6495</v>
      </c>
      <c r="F1445" s="234">
        <v>156.0</v>
      </c>
      <c r="G1445" s="234">
        <v>24.0</v>
      </c>
      <c r="H1445" s="234" t="s">
        <v>3094</v>
      </c>
      <c r="I1445" s="234">
        <v>1.0</v>
      </c>
      <c r="K1445" s="234">
        <v>11.0</v>
      </c>
      <c r="N1445" s="234" t="s">
        <v>1353</v>
      </c>
      <c r="O1445" s="234">
        <v>0.0</v>
      </c>
      <c r="P1445" s="234" t="s">
        <v>1724</v>
      </c>
      <c r="R1445" s="234" t="s">
        <v>318</v>
      </c>
    </row>
    <row r="1446">
      <c r="A1446" s="234" t="s">
        <v>6496</v>
      </c>
      <c r="B1446" s="234" t="s">
        <v>6497</v>
      </c>
      <c r="C1446" s="234" t="s">
        <v>6498</v>
      </c>
      <c r="D1446" s="234" t="s">
        <v>3106</v>
      </c>
      <c r="E1446" s="234" t="s">
        <v>6499</v>
      </c>
      <c r="F1446" s="234">
        <v>156.0</v>
      </c>
      <c r="G1446" s="234">
        <v>23.0</v>
      </c>
      <c r="H1446" s="234" t="s">
        <v>3094</v>
      </c>
      <c r="I1446" s="234">
        <v>1.0</v>
      </c>
      <c r="K1446" s="234">
        <v>11.0</v>
      </c>
      <c r="N1446" s="234" t="s">
        <v>6497</v>
      </c>
      <c r="O1446" s="234">
        <v>0.0</v>
      </c>
      <c r="P1446" s="234" t="s">
        <v>1724</v>
      </c>
      <c r="R1446" s="234" t="s">
        <v>318</v>
      </c>
    </row>
    <row r="1447">
      <c r="A1447" s="234" t="s">
        <v>6500</v>
      </c>
      <c r="B1447" s="234" t="s">
        <v>1084</v>
      </c>
      <c r="C1447" s="234" t="s">
        <v>1085</v>
      </c>
      <c r="D1447" s="234" t="s">
        <v>3106</v>
      </c>
      <c r="E1447" s="234" t="s">
        <v>6501</v>
      </c>
      <c r="F1447" s="234">
        <v>156.0</v>
      </c>
      <c r="G1447" s="234">
        <v>12.0</v>
      </c>
      <c r="H1447" s="234" t="s">
        <v>3094</v>
      </c>
      <c r="I1447" s="234">
        <v>1.0</v>
      </c>
      <c r="K1447" s="234">
        <v>11.0</v>
      </c>
      <c r="N1447" s="234" t="s">
        <v>1084</v>
      </c>
      <c r="O1447" s="234">
        <v>0.0</v>
      </c>
      <c r="P1447" s="234" t="s">
        <v>1724</v>
      </c>
      <c r="R1447" s="234" t="s">
        <v>318</v>
      </c>
    </row>
    <row r="1448">
      <c r="A1448" s="234" t="s">
        <v>6502</v>
      </c>
      <c r="B1448" s="234" t="s">
        <v>1347</v>
      </c>
      <c r="C1448" s="234" t="s">
        <v>1348</v>
      </c>
      <c r="D1448" s="234" t="s">
        <v>3106</v>
      </c>
      <c r="E1448" s="234" t="s">
        <v>6503</v>
      </c>
      <c r="F1448" s="234">
        <v>156.0</v>
      </c>
      <c r="G1448" s="234">
        <v>9.0</v>
      </c>
      <c r="H1448" s="234" t="s">
        <v>3094</v>
      </c>
      <c r="I1448" s="234">
        <v>1.0</v>
      </c>
      <c r="K1448" s="234">
        <v>11.0</v>
      </c>
      <c r="N1448" s="234" t="s">
        <v>1347</v>
      </c>
      <c r="O1448" s="234">
        <v>0.0</v>
      </c>
      <c r="P1448" s="234" t="s">
        <v>1724</v>
      </c>
      <c r="R1448" s="234" t="s">
        <v>318</v>
      </c>
    </row>
    <row r="1449">
      <c r="A1449" s="234" t="s">
        <v>6504</v>
      </c>
      <c r="B1449" s="234" t="s">
        <v>1086</v>
      </c>
      <c r="C1449" s="234" t="s">
        <v>1087</v>
      </c>
      <c r="D1449" s="234" t="s">
        <v>3106</v>
      </c>
      <c r="E1449" s="234" t="s">
        <v>6505</v>
      </c>
      <c r="F1449" s="234">
        <v>156.0</v>
      </c>
      <c r="G1449" s="234">
        <v>2.0</v>
      </c>
      <c r="H1449" s="234" t="s">
        <v>3094</v>
      </c>
      <c r="I1449" s="234">
        <v>1.0</v>
      </c>
      <c r="K1449" s="234">
        <v>11.0</v>
      </c>
      <c r="N1449" s="234" t="s">
        <v>1086</v>
      </c>
      <c r="O1449" s="234">
        <v>0.0</v>
      </c>
      <c r="P1449" s="234" t="s">
        <v>1724</v>
      </c>
      <c r="R1449" s="234" t="s">
        <v>318</v>
      </c>
    </row>
    <row r="1450">
      <c r="A1450" s="234" t="s">
        <v>6506</v>
      </c>
      <c r="B1450" s="234" t="s">
        <v>6507</v>
      </c>
      <c r="C1450" s="234" t="s">
        <v>6508</v>
      </c>
      <c r="D1450" s="234" t="s">
        <v>3111</v>
      </c>
      <c r="E1450" s="234" t="s">
        <v>6509</v>
      </c>
      <c r="F1450" s="234">
        <v>161.0</v>
      </c>
      <c r="G1450" s="234">
        <v>3.0</v>
      </c>
      <c r="H1450" s="234" t="s">
        <v>3094</v>
      </c>
      <c r="I1450" s="234">
        <v>1.0</v>
      </c>
      <c r="K1450" s="234">
        <v>11.0</v>
      </c>
      <c r="N1450" s="234" t="s">
        <v>6507</v>
      </c>
      <c r="O1450" s="234">
        <v>0.0</v>
      </c>
      <c r="P1450" s="234" t="s">
        <v>1724</v>
      </c>
      <c r="R1450" s="234" t="s">
        <v>318</v>
      </c>
    </row>
    <row r="1451">
      <c r="A1451" s="234" t="s">
        <v>6510</v>
      </c>
      <c r="B1451" s="234" t="s">
        <v>1355</v>
      </c>
      <c r="C1451" s="234" t="s">
        <v>1356</v>
      </c>
      <c r="D1451" s="234" t="s">
        <v>3111</v>
      </c>
      <c r="E1451" s="234" t="s">
        <v>6511</v>
      </c>
      <c r="F1451" s="234">
        <v>161.0</v>
      </c>
      <c r="G1451" s="234">
        <v>1.0</v>
      </c>
      <c r="H1451" s="234" t="s">
        <v>3094</v>
      </c>
      <c r="I1451" s="234">
        <v>1.0</v>
      </c>
      <c r="K1451" s="234">
        <v>11.0</v>
      </c>
      <c r="N1451" s="234" t="s">
        <v>1355</v>
      </c>
      <c r="O1451" s="234">
        <v>0.0</v>
      </c>
      <c r="P1451" s="234" t="s">
        <v>1724</v>
      </c>
      <c r="R1451" s="234" t="s">
        <v>318</v>
      </c>
    </row>
    <row r="1452">
      <c r="A1452" s="234" t="s">
        <v>6512</v>
      </c>
      <c r="B1452" s="234" t="s">
        <v>1357</v>
      </c>
      <c r="C1452" s="234" t="s">
        <v>1358</v>
      </c>
      <c r="D1452" s="234" t="s">
        <v>3111</v>
      </c>
      <c r="E1452" s="234" t="s">
        <v>6513</v>
      </c>
      <c r="F1452" s="234">
        <v>161.0</v>
      </c>
      <c r="G1452" s="234">
        <v>2.0</v>
      </c>
      <c r="H1452" s="234" t="s">
        <v>3094</v>
      </c>
      <c r="I1452" s="234">
        <v>1.0</v>
      </c>
      <c r="K1452" s="234">
        <v>11.0</v>
      </c>
      <c r="N1452" s="234" t="s">
        <v>1357</v>
      </c>
      <c r="O1452" s="234">
        <v>0.0</v>
      </c>
      <c r="P1452" s="234" t="s">
        <v>1724</v>
      </c>
      <c r="R1452" s="234" t="s">
        <v>318</v>
      </c>
    </row>
    <row r="1453">
      <c r="A1453" s="234" t="s">
        <v>6514</v>
      </c>
      <c r="B1453" s="234" t="s">
        <v>818</v>
      </c>
      <c r="C1453" s="234" t="s">
        <v>819</v>
      </c>
      <c r="D1453" s="234" t="s">
        <v>3111</v>
      </c>
      <c r="E1453" s="234" t="s">
        <v>6515</v>
      </c>
      <c r="F1453" s="234">
        <v>161.0</v>
      </c>
      <c r="G1453" s="234">
        <v>8.0</v>
      </c>
      <c r="H1453" s="234" t="s">
        <v>3094</v>
      </c>
      <c r="I1453" s="234">
        <v>1.0</v>
      </c>
      <c r="K1453" s="234">
        <v>11.0</v>
      </c>
      <c r="N1453" s="234" t="s">
        <v>818</v>
      </c>
      <c r="O1453" s="234">
        <v>0.0</v>
      </c>
      <c r="P1453" s="234" t="s">
        <v>1724</v>
      </c>
      <c r="R1453" s="234" t="s">
        <v>318</v>
      </c>
    </row>
    <row r="1454">
      <c r="A1454" s="234" t="s">
        <v>6516</v>
      </c>
      <c r="B1454" s="234" t="s">
        <v>1090</v>
      </c>
      <c r="C1454" s="234" t="s">
        <v>1091</v>
      </c>
      <c r="D1454" s="234" t="s">
        <v>3111</v>
      </c>
      <c r="E1454" s="234" t="s">
        <v>6517</v>
      </c>
      <c r="F1454" s="234">
        <v>161.0</v>
      </c>
      <c r="G1454" s="234">
        <v>22.0</v>
      </c>
      <c r="H1454" s="234" t="s">
        <v>3094</v>
      </c>
      <c r="I1454" s="234">
        <v>1.0</v>
      </c>
      <c r="K1454" s="234">
        <v>11.0</v>
      </c>
      <c r="N1454" s="234" t="s">
        <v>1090</v>
      </c>
      <c r="O1454" s="234">
        <v>0.0</v>
      </c>
      <c r="P1454" s="234" t="s">
        <v>1724</v>
      </c>
      <c r="R1454" s="234" t="s">
        <v>318</v>
      </c>
    </row>
    <row r="1455">
      <c r="A1455" s="234" t="s">
        <v>6518</v>
      </c>
      <c r="B1455" s="234" t="s">
        <v>820</v>
      </c>
      <c r="C1455" s="234" t="s">
        <v>821</v>
      </c>
      <c r="D1455" s="234" t="s">
        <v>3111</v>
      </c>
      <c r="E1455" s="234" t="s">
        <v>6519</v>
      </c>
      <c r="F1455" s="234">
        <v>161.0</v>
      </c>
      <c r="G1455" s="234">
        <v>12.0</v>
      </c>
      <c r="H1455" s="234" t="s">
        <v>3094</v>
      </c>
      <c r="I1455" s="234">
        <v>1.0</v>
      </c>
      <c r="K1455" s="234">
        <v>11.0</v>
      </c>
      <c r="N1455" s="234" t="s">
        <v>820</v>
      </c>
      <c r="O1455" s="234">
        <v>0.0</v>
      </c>
      <c r="P1455" s="234" t="s">
        <v>1724</v>
      </c>
      <c r="R1455" s="234" t="s">
        <v>318</v>
      </c>
    </row>
    <row r="1456">
      <c r="A1456" s="234" t="s">
        <v>6520</v>
      </c>
      <c r="B1456" s="234" t="s">
        <v>822</v>
      </c>
      <c r="C1456" s="234" t="s">
        <v>823</v>
      </c>
      <c r="D1456" s="234" t="s">
        <v>3111</v>
      </c>
      <c r="E1456" s="234" t="s">
        <v>6521</v>
      </c>
      <c r="F1456" s="234">
        <v>161.0</v>
      </c>
      <c r="G1456" s="234">
        <v>13.0</v>
      </c>
      <c r="H1456" s="234" t="s">
        <v>3094</v>
      </c>
      <c r="I1456" s="234">
        <v>1.0</v>
      </c>
      <c r="K1456" s="234">
        <v>11.0</v>
      </c>
      <c r="N1456" s="234" t="s">
        <v>822</v>
      </c>
      <c r="O1456" s="234">
        <v>0.0</v>
      </c>
      <c r="P1456" s="234" t="s">
        <v>1724</v>
      </c>
      <c r="R1456" s="234" t="s">
        <v>318</v>
      </c>
    </row>
    <row r="1457">
      <c r="A1457" s="234" t="s">
        <v>6522</v>
      </c>
      <c r="B1457" s="234" t="s">
        <v>1092</v>
      </c>
      <c r="C1457" s="234" t="s">
        <v>1093</v>
      </c>
      <c r="D1457" s="234" t="s">
        <v>3111</v>
      </c>
      <c r="E1457" s="234" t="s">
        <v>6523</v>
      </c>
      <c r="F1457" s="234">
        <v>161.0</v>
      </c>
      <c r="G1457" s="234">
        <v>11.0</v>
      </c>
      <c r="H1457" s="234" t="s">
        <v>3094</v>
      </c>
      <c r="I1457" s="234">
        <v>1.0</v>
      </c>
      <c r="K1457" s="234">
        <v>11.0</v>
      </c>
      <c r="N1457" s="234" t="s">
        <v>1092</v>
      </c>
      <c r="O1457" s="234">
        <v>0.0</v>
      </c>
      <c r="P1457" s="234" t="s">
        <v>1724</v>
      </c>
      <c r="R1457" s="234" t="s">
        <v>318</v>
      </c>
    </row>
    <row r="1458">
      <c r="A1458" s="234" t="s">
        <v>6524</v>
      </c>
      <c r="B1458" s="234" t="s">
        <v>816</v>
      </c>
      <c r="C1458" s="234" t="s">
        <v>817</v>
      </c>
      <c r="D1458" s="234" t="s">
        <v>3111</v>
      </c>
      <c r="E1458" s="234" t="s">
        <v>6525</v>
      </c>
      <c r="F1458" s="234">
        <v>161.0</v>
      </c>
      <c r="G1458" s="234">
        <v>3.0</v>
      </c>
      <c r="H1458" s="234" t="s">
        <v>3094</v>
      </c>
      <c r="I1458" s="234">
        <v>1.0</v>
      </c>
      <c r="K1458" s="234">
        <v>11.0</v>
      </c>
      <c r="N1458" s="234" t="s">
        <v>816</v>
      </c>
      <c r="O1458" s="234">
        <v>0.0</v>
      </c>
      <c r="P1458" s="234" t="s">
        <v>1724</v>
      </c>
      <c r="R1458" s="234" t="s">
        <v>318</v>
      </c>
    </row>
    <row r="1459">
      <c r="A1459" s="234" t="s">
        <v>6526</v>
      </c>
      <c r="B1459" s="234" t="s">
        <v>6527</v>
      </c>
      <c r="C1459" s="234" t="s">
        <v>6528</v>
      </c>
      <c r="D1459" s="234" t="s">
        <v>3122</v>
      </c>
      <c r="E1459" s="234" t="s">
        <v>6529</v>
      </c>
      <c r="F1459" s="234">
        <v>70.0</v>
      </c>
      <c r="G1459" s="234">
        <v>6.0</v>
      </c>
      <c r="H1459" s="234" t="s">
        <v>3094</v>
      </c>
      <c r="I1459" s="234">
        <v>1.0</v>
      </c>
      <c r="K1459" s="234">
        <v>11.0</v>
      </c>
      <c r="N1459" s="234" t="s">
        <v>6527</v>
      </c>
      <c r="O1459" s="234">
        <v>0.0</v>
      </c>
      <c r="P1459" s="234" t="s">
        <v>1724</v>
      </c>
      <c r="R1459" s="234" t="s">
        <v>318</v>
      </c>
    </row>
    <row r="1460">
      <c r="A1460" s="234" t="s">
        <v>6530</v>
      </c>
      <c r="B1460" s="234" t="s">
        <v>6531</v>
      </c>
      <c r="C1460" s="234" t="s">
        <v>6532</v>
      </c>
      <c r="D1460" s="234" t="s">
        <v>3122</v>
      </c>
      <c r="E1460" s="234" t="s">
        <v>6533</v>
      </c>
      <c r="F1460" s="234">
        <v>70.0</v>
      </c>
      <c r="G1460" s="234">
        <v>16.0</v>
      </c>
      <c r="H1460" s="234" t="s">
        <v>3094</v>
      </c>
      <c r="I1460" s="234">
        <v>1.0</v>
      </c>
      <c r="K1460" s="234">
        <v>11.0</v>
      </c>
      <c r="N1460" s="234" t="s">
        <v>6531</v>
      </c>
      <c r="O1460" s="234">
        <v>0.0</v>
      </c>
      <c r="P1460" s="234" t="s">
        <v>1724</v>
      </c>
      <c r="R1460" s="234" t="s">
        <v>318</v>
      </c>
    </row>
    <row r="1461">
      <c r="A1461" s="234" t="s">
        <v>6534</v>
      </c>
      <c r="B1461" s="234" t="s">
        <v>1178</v>
      </c>
      <c r="C1461" s="234" t="s">
        <v>1179</v>
      </c>
      <c r="D1461" s="234" t="s">
        <v>3122</v>
      </c>
      <c r="E1461" s="234" t="s">
        <v>6535</v>
      </c>
      <c r="F1461" s="234">
        <v>70.0</v>
      </c>
      <c r="G1461" s="234">
        <v>38.0</v>
      </c>
      <c r="H1461" s="234" t="s">
        <v>3094</v>
      </c>
      <c r="I1461" s="234">
        <v>1.0</v>
      </c>
      <c r="K1461" s="234">
        <v>11.0</v>
      </c>
      <c r="N1461" s="234" t="s">
        <v>1178</v>
      </c>
      <c r="O1461" s="234">
        <v>0.0</v>
      </c>
      <c r="P1461" s="234" t="s">
        <v>1724</v>
      </c>
      <c r="R1461" s="234" t="s">
        <v>318</v>
      </c>
    </row>
    <row r="1462">
      <c r="A1462" s="234" t="s">
        <v>6536</v>
      </c>
      <c r="B1462" s="234" t="s">
        <v>1011</v>
      </c>
      <c r="C1462" s="234" t="s">
        <v>1012</v>
      </c>
      <c r="D1462" s="234" t="s">
        <v>3122</v>
      </c>
      <c r="E1462" s="234" t="s">
        <v>6537</v>
      </c>
      <c r="F1462" s="234">
        <v>70.0</v>
      </c>
      <c r="G1462" s="234">
        <v>28.0</v>
      </c>
      <c r="H1462" s="234" t="s">
        <v>3094</v>
      </c>
      <c r="I1462" s="234">
        <v>1.0</v>
      </c>
      <c r="K1462" s="234">
        <v>11.0</v>
      </c>
      <c r="N1462" s="234" t="s">
        <v>1011</v>
      </c>
      <c r="O1462" s="234">
        <v>0.0</v>
      </c>
      <c r="P1462" s="234" t="s">
        <v>1724</v>
      </c>
      <c r="R1462" s="234" t="s">
        <v>318</v>
      </c>
    </row>
    <row r="1463">
      <c r="A1463" s="234" t="s">
        <v>6538</v>
      </c>
      <c r="B1463" s="234" t="s">
        <v>6539</v>
      </c>
      <c r="C1463" s="234" t="s">
        <v>6540</v>
      </c>
      <c r="D1463" s="234" t="s">
        <v>3122</v>
      </c>
      <c r="E1463" s="234" t="s">
        <v>6541</v>
      </c>
      <c r="F1463" s="234">
        <v>70.0</v>
      </c>
      <c r="G1463" s="234">
        <v>12.0</v>
      </c>
      <c r="H1463" s="234" t="s">
        <v>3094</v>
      </c>
      <c r="I1463" s="234">
        <v>1.0</v>
      </c>
      <c r="K1463" s="234">
        <v>11.0</v>
      </c>
      <c r="N1463" s="234" t="s">
        <v>6539</v>
      </c>
      <c r="O1463" s="234">
        <v>0.0</v>
      </c>
      <c r="P1463" s="234" t="s">
        <v>1724</v>
      </c>
      <c r="R1463" s="234" t="s">
        <v>318</v>
      </c>
    </row>
    <row r="1464">
      <c r="A1464" s="234" t="s">
        <v>6542</v>
      </c>
      <c r="B1464" s="234" t="s">
        <v>6543</v>
      </c>
      <c r="C1464" s="234" t="s">
        <v>6544</v>
      </c>
      <c r="D1464" s="234" t="s">
        <v>3122</v>
      </c>
      <c r="E1464" s="234" t="s">
        <v>6545</v>
      </c>
      <c r="F1464" s="234">
        <v>70.0</v>
      </c>
      <c r="G1464" s="234">
        <v>2.0</v>
      </c>
      <c r="H1464" s="234" t="s">
        <v>3094</v>
      </c>
      <c r="I1464" s="234">
        <v>1.0</v>
      </c>
      <c r="K1464" s="234">
        <v>11.0</v>
      </c>
      <c r="N1464" s="234" t="s">
        <v>6543</v>
      </c>
      <c r="O1464" s="234">
        <v>0.0</v>
      </c>
      <c r="P1464" s="234" t="s">
        <v>1724</v>
      </c>
      <c r="R1464" s="234" t="s">
        <v>318</v>
      </c>
    </row>
    <row r="1465">
      <c r="A1465" s="234" t="s">
        <v>6546</v>
      </c>
      <c r="B1465" s="234" t="s">
        <v>6547</v>
      </c>
      <c r="C1465" s="234" t="s">
        <v>6548</v>
      </c>
      <c r="D1465" s="234" t="s">
        <v>3122</v>
      </c>
      <c r="E1465" s="234" t="s">
        <v>6549</v>
      </c>
      <c r="F1465" s="234">
        <v>70.0</v>
      </c>
      <c r="G1465" s="234">
        <v>6.0</v>
      </c>
      <c r="H1465" s="234" t="s">
        <v>3094</v>
      </c>
      <c r="I1465" s="234">
        <v>1.0</v>
      </c>
      <c r="K1465" s="234">
        <v>11.0</v>
      </c>
      <c r="N1465" s="234" t="s">
        <v>6547</v>
      </c>
      <c r="O1465" s="234">
        <v>0.0</v>
      </c>
      <c r="P1465" s="234" t="s">
        <v>1724</v>
      </c>
      <c r="R1465" s="234" t="s">
        <v>318</v>
      </c>
    </row>
    <row r="1466">
      <c r="A1466" s="234" t="s">
        <v>6550</v>
      </c>
      <c r="B1466" s="234" t="s">
        <v>6551</v>
      </c>
      <c r="C1466" s="234" t="s">
        <v>6552</v>
      </c>
      <c r="D1466" s="234" t="s">
        <v>3122</v>
      </c>
      <c r="E1466" s="234" t="s">
        <v>6553</v>
      </c>
      <c r="F1466" s="234">
        <v>70.0</v>
      </c>
      <c r="G1466" s="234">
        <v>3.0</v>
      </c>
      <c r="H1466" s="234" t="s">
        <v>3094</v>
      </c>
      <c r="I1466" s="234">
        <v>1.0</v>
      </c>
      <c r="K1466" s="234">
        <v>11.0</v>
      </c>
      <c r="N1466" s="234" t="s">
        <v>6551</v>
      </c>
      <c r="O1466" s="234">
        <v>0.0</v>
      </c>
      <c r="P1466" s="234" t="s">
        <v>1724</v>
      </c>
      <c r="R1466" s="234" t="s">
        <v>318</v>
      </c>
    </row>
    <row r="1467">
      <c r="A1467" s="234" t="s">
        <v>6554</v>
      </c>
      <c r="B1467" s="234" t="s">
        <v>6555</v>
      </c>
      <c r="C1467" s="234" t="s">
        <v>6556</v>
      </c>
      <c r="D1467" s="234" t="s">
        <v>3133</v>
      </c>
      <c r="E1467" s="234" t="s">
        <v>6557</v>
      </c>
      <c r="F1467" s="234">
        <v>65.0</v>
      </c>
      <c r="G1467" s="234">
        <v>2.0</v>
      </c>
      <c r="H1467" s="234" t="s">
        <v>3094</v>
      </c>
      <c r="I1467" s="234">
        <v>1.0</v>
      </c>
      <c r="K1467" s="234">
        <v>11.0</v>
      </c>
      <c r="N1467" s="234" t="s">
        <v>6555</v>
      </c>
      <c r="O1467" s="234">
        <v>0.0</v>
      </c>
      <c r="P1467" s="234" t="s">
        <v>1724</v>
      </c>
      <c r="R1467" s="234" t="s">
        <v>318</v>
      </c>
    </row>
    <row r="1468">
      <c r="A1468" s="234" t="s">
        <v>6558</v>
      </c>
      <c r="B1468" s="234" t="s">
        <v>1488</v>
      </c>
      <c r="C1468" s="234" t="s">
        <v>1489</v>
      </c>
      <c r="D1468" s="234" t="s">
        <v>3133</v>
      </c>
      <c r="E1468" s="234" t="s">
        <v>6559</v>
      </c>
      <c r="F1468" s="234">
        <v>65.0</v>
      </c>
      <c r="G1468" s="234">
        <v>3.0</v>
      </c>
      <c r="H1468" s="234" t="s">
        <v>3094</v>
      </c>
      <c r="I1468" s="234">
        <v>1.0</v>
      </c>
      <c r="K1468" s="234">
        <v>11.0</v>
      </c>
      <c r="N1468" s="234" t="s">
        <v>1488</v>
      </c>
      <c r="O1468" s="234">
        <v>0.0</v>
      </c>
      <c r="P1468" s="234" t="s">
        <v>1724</v>
      </c>
      <c r="R1468" s="234" t="s">
        <v>318</v>
      </c>
    </row>
    <row r="1469">
      <c r="A1469" s="234" t="s">
        <v>6560</v>
      </c>
      <c r="B1469" s="234" t="s">
        <v>721</v>
      </c>
      <c r="C1469" s="234" t="s">
        <v>722</v>
      </c>
      <c r="D1469" s="234" t="s">
        <v>3133</v>
      </c>
      <c r="E1469" s="234" t="s">
        <v>6561</v>
      </c>
      <c r="F1469" s="234">
        <v>65.0</v>
      </c>
      <c r="G1469" s="234">
        <v>12.0</v>
      </c>
      <c r="H1469" s="234" t="s">
        <v>3094</v>
      </c>
      <c r="I1469" s="234">
        <v>1.0</v>
      </c>
      <c r="K1469" s="234">
        <v>11.0</v>
      </c>
      <c r="N1469" s="234" t="s">
        <v>721</v>
      </c>
      <c r="O1469" s="234">
        <v>0.0</v>
      </c>
      <c r="P1469" s="234" t="s">
        <v>1724</v>
      </c>
      <c r="R1469" s="234" t="s">
        <v>318</v>
      </c>
    </row>
    <row r="1470">
      <c r="A1470" s="234" t="s">
        <v>6562</v>
      </c>
      <c r="B1470" s="234" t="s">
        <v>6563</v>
      </c>
      <c r="C1470" s="234" t="s">
        <v>6564</v>
      </c>
      <c r="D1470" s="234" t="s">
        <v>3133</v>
      </c>
      <c r="E1470" s="234" t="s">
        <v>6565</v>
      </c>
      <c r="F1470" s="234">
        <v>65.0</v>
      </c>
      <c r="G1470" s="234">
        <v>1.0</v>
      </c>
      <c r="H1470" s="234" t="s">
        <v>3094</v>
      </c>
      <c r="I1470" s="234">
        <v>1.0</v>
      </c>
      <c r="K1470" s="234">
        <v>11.0</v>
      </c>
      <c r="N1470" s="234" t="s">
        <v>6563</v>
      </c>
      <c r="O1470" s="234">
        <v>0.0</v>
      </c>
      <c r="P1470" s="234" t="s">
        <v>1724</v>
      </c>
      <c r="R1470" s="234" t="s">
        <v>318</v>
      </c>
    </row>
    <row r="1471">
      <c r="A1471" s="234" t="s">
        <v>6566</v>
      </c>
      <c r="B1471" s="234" t="s">
        <v>6567</v>
      </c>
      <c r="C1471" s="234" t="s">
        <v>6568</v>
      </c>
      <c r="D1471" s="234" t="s">
        <v>3133</v>
      </c>
      <c r="E1471" s="234" t="s">
        <v>6569</v>
      </c>
      <c r="F1471" s="234">
        <v>65.0</v>
      </c>
      <c r="G1471" s="234">
        <v>6.0</v>
      </c>
      <c r="H1471" s="234" t="s">
        <v>3094</v>
      </c>
      <c r="I1471" s="234">
        <v>1.0</v>
      </c>
      <c r="K1471" s="234">
        <v>11.0</v>
      </c>
      <c r="N1471" s="234" t="s">
        <v>6567</v>
      </c>
      <c r="O1471" s="234">
        <v>0.0</v>
      </c>
      <c r="P1471" s="234" t="s">
        <v>1724</v>
      </c>
      <c r="R1471" s="234" t="s">
        <v>318</v>
      </c>
    </row>
    <row r="1472">
      <c r="A1472" s="234" t="s">
        <v>6570</v>
      </c>
      <c r="B1472" s="234" t="s">
        <v>6571</v>
      </c>
      <c r="C1472" s="234" t="s">
        <v>6572</v>
      </c>
      <c r="D1472" s="234" t="s">
        <v>3133</v>
      </c>
      <c r="E1472" s="234" t="s">
        <v>6573</v>
      </c>
      <c r="F1472" s="234">
        <v>65.0</v>
      </c>
      <c r="G1472" s="234">
        <v>1.0</v>
      </c>
      <c r="H1472" s="234" t="s">
        <v>3094</v>
      </c>
      <c r="I1472" s="234">
        <v>1.0</v>
      </c>
      <c r="K1472" s="234">
        <v>11.0</v>
      </c>
      <c r="N1472" s="234" t="s">
        <v>6571</v>
      </c>
      <c r="O1472" s="234">
        <v>0.0</v>
      </c>
      <c r="P1472" s="234" t="s">
        <v>1724</v>
      </c>
      <c r="R1472" s="234" t="s">
        <v>318</v>
      </c>
    </row>
    <row r="1473">
      <c r="A1473" s="234" t="s">
        <v>6574</v>
      </c>
      <c r="B1473" s="234" t="s">
        <v>1486</v>
      </c>
      <c r="C1473" s="234" t="s">
        <v>1487</v>
      </c>
      <c r="D1473" s="234" t="s">
        <v>3133</v>
      </c>
      <c r="E1473" s="234" t="s">
        <v>6575</v>
      </c>
      <c r="F1473" s="234">
        <v>65.0</v>
      </c>
      <c r="G1473" s="234">
        <v>4.0</v>
      </c>
      <c r="H1473" s="234" t="s">
        <v>3094</v>
      </c>
      <c r="I1473" s="234">
        <v>1.0</v>
      </c>
      <c r="K1473" s="234">
        <v>11.0</v>
      </c>
      <c r="N1473" s="234" t="s">
        <v>1486</v>
      </c>
      <c r="O1473" s="234">
        <v>0.0</v>
      </c>
      <c r="P1473" s="234" t="s">
        <v>1724</v>
      </c>
      <c r="R1473" s="234" t="s">
        <v>318</v>
      </c>
    </row>
    <row r="1474">
      <c r="A1474" s="234" t="s">
        <v>6576</v>
      </c>
      <c r="B1474" s="234" t="s">
        <v>6577</v>
      </c>
      <c r="C1474" s="234" t="s">
        <v>6578</v>
      </c>
      <c r="D1474" s="234" t="s">
        <v>3133</v>
      </c>
      <c r="E1474" s="234" t="s">
        <v>6579</v>
      </c>
      <c r="F1474" s="234">
        <v>65.0</v>
      </c>
      <c r="G1474" s="234">
        <v>5.0</v>
      </c>
      <c r="H1474" s="234" t="s">
        <v>3094</v>
      </c>
      <c r="I1474" s="234">
        <v>1.0</v>
      </c>
      <c r="K1474" s="234">
        <v>11.0</v>
      </c>
      <c r="N1474" s="234" t="s">
        <v>6577</v>
      </c>
      <c r="O1474" s="234">
        <v>0.0</v>
      </c>
      <c r="P1474" s="234" t="s">
        <v>1724</v>
      </c>
      <c r="R1474" s="234" t="s">
        <v>318</v>
      </c>
    </row>
    <row r="1475">
      <c r="A1475" s="234" t="s">
        <v>6580</v>
      </c>
      <c r="B1475" s="234" t="s">
        <v>6581</v>
      </c>
      <c r="C1475" s="234" t="s">
        <v>6582</v>
      </c>
      <c r="D1475" s="234" t="s">
        <v>3144</v>
      </c>
      <c r="E1475" s="234" t="s">
        <v>6583</v>
      </c>
      <c r="F1475" s="234">
        <v>65.0</v>
      </c>
      <c r="G1475" s="234">
        <v>2.0</v>
      </c>
      <c r="H1475" s="234" t="s">
        <v>3094</v>
      </c>
      <c r="I1475" s="234">
        <v>1.0</v>
      </c>
      <c r="K1475" s="234">
        <v>11.0</v>
      </c>
      <c r="N1475" s="234" t="s">
        <v>6581</v>
      </c>
      <c r="O1475" s="234">
        <v>0.0</v>
      </c>
      <c r="P1475" s="234" t="s">
        <v>1724</v>
      </c>
      <c r="R1475" s="234" t="s">
        <v>318</v>
      </c>
    </row>
    <row r="1476">
      <c r="A1476" s="234" t="s">
        <v>6584</v>
      </c>
      <c r="B1476" s="234" t="s">
        <v>1201</v>
      </c>
      <c r="C1476" s="234" t="s">
        <v>1202</v>
      </c>
      <c r="D1476" s="234" t="s">
        <v>3144</v>
      </c>
      <c r="E1476" s="234" t="s">
        <v>6585</v>
      </c>
      <c r="F1476" s="234">
        <v>65.0</v>
      </c>
      <c r="G1476" s="234">
        <v>14.0</v>
      </c>
      <c r="H1476" s="234" t="s">
        <v>3094</v>
      </c>
      <c r="I1476" s="234">
        <v>1.0</v>
      </c>
      <c r="K1476" s="234">
        <v>11.0</v>
      </c>
      <c r="N1476" s="234" t="s">
        <v>1201</v>
      </c>
      <c r="O1476" s="234">
        <v>0.0</v>
      </c>
      <c r="P1476" s="234" t="s">
        <v>1724</v>
      </c>
      <c r="R1476" s="234" t="s">
        <v>318</v>
      </c>
    </row>
    <row r="1477">
      <c r="A1477" s="234" t="s">
        <v>6586</v>
      </c>
      <c r="B1477" s="234" t="s">
        <v>1203</v>
      </c>
      <c r="C1477" s="234" t="s">
        <v>1204</v>
      </c>
      <c r="D1477" s="234" t="s">
        <v>3144</v>
      </c>
      <c r="E1477" s="234" t="s">
        <v>6587</v>
      </c>
      <c r="F1477" s="234">
        <v>65.0</v>
      </c>
      <c r="G1477" s="234">
        <v>9.0</v>
      </c>
      <c r="H1477" s="234" t="s">
        <v>3094</v>
      </c>
      <c r="I1477" s="234">
        <v>1.0</v>
      </c>
      <c r="K1477" s="234">
        <v>11.0</v>
      </c>
      <c r="N1477" s="234" t="s">
        <v>1203</v>
      </c>
      <c r="O1477" s="234">
        <v>0.0</v>
      </c>
      <c r="P1477" s="234" t="s">
        <v>1724</v>
      </c>
      <c r="R1477" s="234" t="s">
        <v>318</v>
      </c>
    </row>
    <row r="1478">
      <c r="A1478" s="234" t="s">
        <v>6588</v>
      </c>
      <c r="B1478" s="234" t="s">
        <v>1207</v>
      </c>
      <c r="C1478" s="234" t="s">
        <v>1208</v>
      </c>
      <c r="D1478" s="234" t="s">
        <v>3144</v>
      </c>
      <c r="E1478" s="234" t="s">
        <v>6589</v>
      </c>
      <c r="F1478" s="234">
        <v>65.0</v>
      </c>
      <c r="G1478" s="234">
        <v>17.0</v>
      </c>
      <c r="H1478" s="234" t="s">
        <v>3094</v>
      </c>
      <c r="I1478" s="234">
        <v>1.0</v>
      </c>
      <c r="K1478" s="234">
        <v>11.0</v>
      </c>
      <c r="N1478" s="234" t="s">
        <v>1207</v>
      </c>
      <c r="O1478" s="234">
        <v>0.0</v>
      </c>
      <c r="P1478" s="234" t="s">
        <v>1724</v>
      </c>
      <c r="R1478" s="234" t="s">
        <v>318</v>
      </c>
    </row>
    <row r="1479">
      <c r="A1479" s="234" t="s">
        <v>6590</v>
      </c>
      <c r="B1479" s="234" t="s">
        <v>1209</v>
      </c>
      <c r="C1479" s="234" t="s">
        <v>1210</v>
      </c>
      <c r="D1479" s="234" t="s">
        <v>3144</v>
      </c>
      <c r="E1479" s="234" t="s">
        <v>6591</v>
      </c>
      <c r="F1479" s="234">
        <v>65.0</v>
      </c>
      <c r="G1479" s="234">
        <v>4.0</v>
      </c>
      <c r="H1479" s="234" t="s">
        <v>3094</v>
      </c>
      <c r="I1479" s="234">
        <v>1.0</v>
      </c>
      <c r="K1479" s="234">
        <v>11.0</v>
      </c>
      <c r="N1479" s="234" t="s">
        <v>1209</v>
      </c>
      <c r="O1479" s="234">
        <v>0.0</v>
      </c>
      <c r="P1479" s="234" t="s">
        <v>1724</v>
      </c>
      <c r="R1479" s="234" t="s">
        <v>318</v>
      </c>
    </row>
    <row r="1480">
      <c r="A1480" s="234" t="s">
        <v>6592</v>
      </c>
      <c r="B1480" s="234" t="s">
        <v>1195</v>
      </c>
      <c r="C1480" s="234" t="s">
        <v>1196</v>
      </c>
      <c r="D1480" s="234" t="s">
        <v>3144</v>
      </c>
      <c r="E1480" s="234" t="s">
        <v>6593</v>
      </c>
      <c r="F1480" s="234">
        <v>65.0</v>
      </c>
      <c r="G1480" s="234">
        <v>2.0</v>
      </c>
      <c r="H1480" s="234" t="s">
        <v>3094</v>
      </c>
      <c r="I1480" s="234">
        <v>1.0</v>
      </c>
      <c r="K1480" s="234">
        <v>11.0</v>
      </c>
      <c r="N1480" s="234" t="s">
        <v>1195</v>
      </c>
      <c r="O1480" s="234">
        <v>0.0</v>
      </c>
      <c r="P1480" s="234" t="s">
        <v>1724</v>
      </c>
      <c r="R1480" s="234" t="s">
        <v>318</v>
      </c>
    </row>
    <row r="1481">
      <c r="A1481" s="234" t="s">
        <v>6594</v>
      </c>
      <c r="B1481" s="234" t="s">
        <v>1197</v>
      </c>
      <c r="C1481" s="234" t="s">
        <v>1198</v>
      </c>
      <c r="D1481" s="234" t="s">
        <v>3144</v>
      </c>
      <c r="E1481" s="234" t="s">
        <v>6595</v>
      </c>
      <c r="F1481" s="234">
        <v>65.0</v>
      </c>
      <c r="G1481" s="234">
        <v>26.0</v>
      </c>
      <c r="H1481" s="234" t="s">
        <v>3094</v>
      </c>
      <c r="I1481" s="234">
        <v>1.0</v>
      </c>
      <c r="K1481" s="234">
        <v>11.0</v>
      </c>
      <c r="N1481" s="234" t="s">
        <v>1197</v>
      </c>
      <c r="O1481" s="234">
        <v>0.0</v>
      </c>
      <c r="P1481" s="234" t="s">
        <v>1724</v>
      </c>
      <c r="R1481" s="234" t="s">
        <v>318</v>
      </c>
    </row>
    <row r="1482">
      <c r="A1482" s="234" t="s">
        <v>6596</v>
      </c>
      <c r="B1482" s="234" t="s">
        <v>1490</v>
      </c>
      <c r="C1482" s="234" t="s">
        <v>1491</v>
      </c>
      <c r="D1482" s="234" t="s">
        <v>3144</v>
      </c>
      <c r="E1482" s="234" t="s">
        <v>6597</v>
      </c>
      <c r="F1482" s="234">
        <v>65.0</v>
      </c>
      <c r="G1482" s="234">
        <v>17.0</v>
      </c>
      <c r="H1482" s="234" t="s">
        <v>3094</v>
      </c>
      <c r="I1482" s="234">
        <v>1.0</v>
      </c>
      <c r="K1482" s="234">
        <v>11.0</v>
      </c>
      <c r="N1482" s="234" t="s">
        <v>1490</v>
      </c>
      <c r="O1482" s="234">
        <v>0.0</v>
      </c>
      <c r="P1482" s="234" t="s">
        <v>1724</v>
      </c>
      <c r="R1482" s="234" t="s">
        <v>318</v>
      </c>
    </row>
    <row r="1483">
      <c r="A1483" s="234" t="s">
        <v>6598</v>
      </c>
      <c r="B1483" s="234" t="s">
        <v>1070</v>
      </c>
      <c r="C1483" s="234" t="s">
        <v>1071</v>
      </c>
      <c r="D1483" s="234" t="s">
        <v>3092</v>
      </c>
      <c r="E1483" s="234" t="s">
        <v>6599</v>
      </c>
      <c r="F1483" s="234">
        <v>150.0</v>
      </c>
      <c r="G1483" s="234">
        <v>3.0</v>
      </c>
      <c r="H1483" s="234" t="s">
        <v>3094</v>
      </c>
      <c r="I1483" s="234">
        <v>1.0</v>
      </c>
      <c r="K1483" s="234">
        <v>11.0</v>
      </c>
      <c r="N1483" s="234" t="s">
        <v>1070</v>
      </c>
      <c r="O1483" s="234">
        <v>0.0</v>
      </c>
      <c r="P1483" s="234" t="s">
        <v>1724</v>
      </c>
      <c r="R1483" s="234" t="s">
        <v>318</v>
      </c>
    </row>
    <row r="1484">
      <c r="A1484" s="234" t="s">
        <v>6600</v>
      </c>
      <c r="B1484" s="234" t="s">
        <v>1335</v>
      </c>
      <c r="C1484" s="234" t="s">
        <v>1336</v>
      </c>
      <c r="D1484" s="234" t="s">
        <v>3092</v>
      </c>
      <c r="E1484" s="234" t="s">
        <v>6601</v>
      </c>
      <c r="F1484" s="234">
        <v>150.0</v>
      </c>
      <c r="G1484" s="234">
        <v>9.0</v>
      </c>
      <c r="H1484" s="234" t="s">
        <v>3094</v>
      </c>
      <c r="I1484" s="234">
        <v>1.0</v>
      </c>
      <c r="K1484" s="234">
        <v>11.0</v>
      </c>
      <c r="N1484" s="234" t="s">
        <v>1335</v>
      </c>
      <c r="O1484" s="234">
        <v>0.0</v>
      </c>
      <c r="P1484" s="234" t="s">
        <v>1724</v>
      </c>
      <c r="R1484" s="234" t="s">
        <v>318</v>
      </c>
    </row>
    <row r="1485">
      <c r="A1485" s="234" t="s">
        <v>6602</v>
      </c>
      <c r="B1485" s="234" t="s">
        <v>1072</v>
      </c>
      <c r="C1485" s="234" t="s">
        <v>1073</v>
      </c>
      <c r="D1485" s="234" t="s">
        <v>3092</v>
      </c>
      <c r="E1485" s="234" t="s">
        <v>6603</v>
      </c>
      <c r="F1485" s="234">
        <v>150.0</v>
      </c>
      <c r="G1485" s="234">
        <v>8.0</v>
      </c>
      <c r="H1485" s="234" t="s">
        <v>3094</v>
      </c>
      <c r="I1485" s="234">
        <v>1.0</v>
      </c>
      <c r="K1485" s="234">
        <v>11.0</v>
      </c>
      <c r="N1485" s="234" t="s">
        <v>1072</v>
      </c>
      <c r="O1485" s="234">
        <v>0.0</v>
      </c>
      <c r="P1485" s="234" t="s">
        <v>1724</v>
      </c>
      <c r="R1485" s="234" t="s">
        <v>318</v>
      </c>
    </row>
    <row r="1486">
      <c r="A1486" s="234" t="s">
        <v>6604</v>
      </c>
      <c r="B1486" s="234" t="s">
        <v>6605</v>
      </c>
      <c r="C1486" s="234" t="s">
        <v>6606</v>
      </c>
      <c r="D1486" s="234" t="s">
        <v>3092</v>
      </c>
      <c r="E1486" s="234" t="s">
        <v>6607</v>
      </c>
      <c r="F1486" s="234">
        <v>150.0</v>
      </c>
      <c r="G1486" s="234">
        <v>10.0</v>
      </c>
      <c r="H1486" s="234" t="s">
        <v>3094</v>
      </c>
      <c r="I1486" s="234">
        <v>1.0</v>
      </c>
      <c r="K1486" s="234">
        <v>11.0</v>
      </c>
      <c r="N1486" s="234" t="s">
        <v>6605</v>
      </c>
      <c r="O1486" s="234">
        <v>0.0</v>
      </c>
      <c r="P1486" s="234" t="s">
        <v>1724</v>
      </c>
      <c r="R1486" s="234" t="s">
        <v>318</v>
      </c>
    </row>
    <row r="1487">
      <c r="A1487" s="234" t="s">
        <v>6608</v>
      </c>
      <c r="B1487" s="234" t="s">
        <v>1074</v>
      </c>
      <c r="C1487" s="234" t="s">
        <v>1075</v>
      </c>
      <c r="D1487" s="234" t="s">
        <v>3092</v>
      </c>
      <c r="E1487" s="234" t="s">
        <v>6609</v>
      </c>
      <c r="F1487" s="234">
        <v>150.0</v>
      </c>
      <c r="G1487" s="234">
        <v>16.0</v>
      </c>
      <c r="H1487" s="234" t="s">
        <v>3094</v>
      </c>
      <c r="I1487" s="234">
        <v>1.0</v>
      </c>
      <c r="K1487" s="234">
        <v>11.0</v>
      </c>
      <c r="N1487" s="234" t="s">
        <v>1074</v>
      </c>
      <c r="O1487" s="234">
        <v>0.0</v>
      </c>
      <c r="P1487" s="234" t="s">
        <v>1724</v>
      </c>
      <c r="R1487" s="234" t="s">
        <v>318</v>
      </c>
    </row>
    <row r="1488">
      <c r="A1488" s="234" t="s">
        <v>6610</v>
      </c>
      <c r="B1488" s="234" t="s">
        <v>775</v>
      </c>
      <c r="C1488" s="234" t="s">
        <v>776</v>
      </c>
      <c r="D1488" s="234" t="s">
        <v>3092</v>
      </c>
      <c r="E1488" s="234" t="s">
        <v>6611</v>
      </c>
      <c r="F1488" s="234">
        <v>150.0</v>
      </c>
      <c r="G1488" s="234">
        <v>12.0</v>
      </c>
      <c r="H1488" s="234" t="s">
        <v>3094</v>
      </c>
      <c r="I1488" s="234">
        <v>1.0</v>
      </c>
      <c r="K1488" s="234">
        <v>11.0</v>
      </c>
      <c r="N1488" s="234" t="s">
        <v>775</v>
      </c>
      <c r="O1488" s="234">
        <v>0.0</v>
      </c>
      <c r="P1488" s="234" t="s">
        <v>1724</v>
      </c>
      <c r="R1488" s="234" t="s">
        <v>318</v>
      </c>
    </row>
    <row r="1489">
      <c r="A1489" s="234" t="s">
        <v>6612</v>
      </c>
      <c r="B1489" s="234" t="s">
        <v>6613</v>
      </c>
      <c r="C1489" s="234" t="s">
        <v>6614</v>
      </c>
      <c r="D1489" s="234" t="s">
        <v>3092</v>
      </c>
      <c r="E1489" s="234" t="s">
        <v>6615</v>
      </c>
      <c r="F1489" s="234">
        <v>150.0</v>
      </c>
      <c r="G1489" s="234">
        <v>3.0</v>
      </c>
      <c r="H1489" s="234" t="s">
        <v>3094</v>
      </c>
      <c r="I1489" s="234">
        <v>1.0</v>
      </c>
      <c r="K1489" s="234">
        <v>11.0</v>
      </c>
      <c r="N1489" s="234" t="s">
        <v>6613</v>
      </c>
      <c r="O1489" s="234">
        <v>0.0</v>
      </c>
      <c r="P1489" s="234" t="s">
        <v>1724</v>
      </c>
      <c r="R1489" s="234" t="s">
        <v>318</v>
      </c>
    </row>
    <row r="1490">
      <c r="A1490" s="234" t="s">
        <v>6616</v>
      </c>
      <c r="B1490" s="234" t="s">
        <v>1333</v>
      </c>
      <c r="C1490" s="234" t="s">
        <v>1334</v>
      </c>
      <c r="D1490" s="234" t="s">
        <v>3092</v>
      </c>
      <c r="E1490" s="234" t="s">
        <v>6617</v>
      </c>
      <c r="F1490" s="234">
        <v>150.0</v>
      </c>
      <c r="G1490" s="234">
        <v>4.0</v>
      </c>
      <c r="H1490" s="234" t="s">
        <v>3094</v>
      </c>
      <c r="I1490" s="234">
        <v>1.0</v>
      </c>
      <c r="K1490" s="234">
        <v>11.0</v>
      </c>
      <c r="N1490" s="234" t="s">
        <v>1333</v>
      </c>
      <c r="O1490" s="234">
        <v>0.0</v>
      </c>
      <c r="P1490" s="234" t="s">
        <v>1724</v>
      </c>
      <c r="R1490" s="234" t="s">
        <v>318</v>
      </c>
    </row>
    <row r="1491">
      <c r="A1491" s="234" t="s">
        <v>6618</v>
      </c>
      <c r="B1491" s="234" t="s">
        <v>1341</v>
      </c>
      <c r="C1491" s="234" t="s">
        <v>1342</v>
      </c>
      <c r="D1491" s="234" t="s">
        <v>2162</v>
      </c>
      <c r="E1491" s="234" t="s">
        <v>6619</v>
      </c>
      <c r="F1491" s="234">
        <v>156.0</v>
      </c>
      <c r="G1491" s="234">
        <v>1.0</v>
      </c>
      <c r="H1491" s="234" t="s">
        <v>3094</v>
      </c>
      <c r="I1491" s="234">
        <v>1.0</v>
      </c>
      <c r="K1491" s="234">
        <v>11.0</v>
      </c>
      <c r="N1491" s="234" t="s">
        <v>1341</v>
      </c>
      <c r="O1491" s="234">
        <v>0.0</v>
      </c>
      <c r="P1491" s="234" t="s">
        <v>1724</v>
      </c>
      <c r="R1491" s="234" t="s">
        <v>318</v>
      </c>
    </row>
    <row r="1492">
      <c r="A1492" s="234" t="s">
        <v>6620</v>
      </c>
      <c r="B1492" s="234" t="s">
        <v>1343</v>
      </c>
      <c r="C1492" s="234" t="s">
        <v>1344</v>
      </c>
      <c r="D1492" s="234" t="s">
        <v>2162</v>
      </c>
      <c r="E1492" s="234" t="s">
        <v>6621</v>
      </c>
      <c r="F1492" s="234">
        <v>156.0</v>
      </c>
      <c r="G1492" s="234">
        <v>5.0</v>
      </c>
      <c r="H1492" s="234" t="s">
        <v>3094</v>
      </c>
      <c r="I1492" s="234">
        <v>1.0</v>
      </c>
      <c r="K1492" s="234">
        <v>11.0</v>
      </c>
      <c r="N1492" s="234" t="s">
        <v>1343</v>
      </c>
      <c r="O1492" s="234">
        <v>0.0</v>
      </c>
      <c r="P1492" s="234" t="s">
        <v>1724</v>
      </c>
      <c r="R1492" s="234" t="s">
        <v>318</v>
      </c>
    </row>
    <row r="1493">
      <c r="A1493" s="234" t="s">
        <v>6622</v>
      </c>
      <c r="B1493" s="234" t="s">
        <v>798</v>
      </c>
      <c r="C1493" s="234" t="s">
        <v>799</v>
      </c>
      <c r="D1493" s="234" t="s">
        <v>2162</v>
      </c>
      <c r="E1493" s="234" t="s">
        <v>6623</v>
      </c>
      <c r="F1493" s="234">
        <v>156.0</v>
      </c>
      <c r="G1493" s="234">
        <v>9.0</v>
      </c>
      <c r="H1493" s="234" t="s">
        <v>3094</v>
      </c>
      <c r="I1493" s="234">
        <v>1.0</v>
      </c>
      <c r="K1493" s="234">
        <v>11.0</v>
      </c>
      <c r="N1493" s="234" t="s">
        <v>798</v>
      </c>
      <c r="O1493" s="234">
        <v>0.0</v>
      </c>
      <c r="P1493" s="234" t="s">
        <v>1724</v>
      </c>
      <c r="R1493" s="234" t="s">
        <v>318</v>
      </c>
    </row>
    <row r="1494">
      <c r="A1494" s="234" t="s">
        <v>6624</v>
      </c>
      <c r="B1494" s="234" t="s">
        <v>802</v>
      </c>
      <c r="C1494" s="234" t="s">
        <v>803</v>
      </c>
      <c r="D1494" s="234" t="s">
        <v>2162</v>
      </c>
      <c r="E1494" s="234" t="s">
        <v>6625</v>
      </c>
      <c r="F1494" s="234">
        <v>156.0</v>
      </c>
      <c r="G1494" s="234">
        <v>4.0</v>
      </c>
      <c r="H1494" s="234" t="s">
        <v>3094</v>
      </c>
      <c r="I1494" s="234">
        <v>1.0</v>
      </c>
      <c r="K1494" s="234">
        <v>11.0</v>
      </c>
      <c r="N1494" s="234" t="s">
        <v>802</v>
      </c>
      <c r="O1494" s="234">
        <v>0.0</v>
      </c>
      <c r="P1494" s="234" t="s">
        <v>1724</v>
      </c>
      <c r="R1494" s="234" t="s">
        <v>318</v>
      </c>
    </row>
    <row r="1495">
      <c r="A1495" s="234" t="s">
        <v>6626</v>
      </c>
      <c r="B1495" s="234" t="s">
        <v>1054</v>
      </c>
      <c r="C1495" s="234" t="s">
        <v>1055</v>
      </c>
      <c r="D1495" s="234" t="s">
        <v>3189</v>
      </c>
      <c r="E1495" s="234" t="s">
        <v>6627</v>
      </c>
      <c r="F1495" s="234">
        <v>129.0</v>
      </c>
      <c r="G1495" s="234">
        <v>1.0</v>
      </c>
      <c r="H1495" s="234" t="s">
        <v>3094</v>
      </c>
      <c r="I1495" s="234">
        <v>1.0</v>
      </c>
      <c r="K1495" s="234">
        <v>11.0</v>
      </c>
      <c r="N1495" s="234" t="s">
        <v>1054</v>
      </c>
      <c r="O1495" s="234">
        <v>0.0</v>
      </c>
      <c r="P1495" s="234" t="s">
        <v>1724</v>
      </c>
      <c r="R1495" s="234" t="s">
        <v>318</v>
      </c>
    </row>
    <row r="1496">
      <c r="A1496" s="234" t="s">
        <v>6628</v>
      </c>
      <c r="B1496" s="234" t="s">
        <v>6629</v>
      </c>
      <c r="C1496" s="234" t="s">
        <v>6630</v>
      </c>
      <c r="D1496" s="234" t="s">
        <v>3189</v>
      </c>
      <c r="E1496" s="234" t="s">
        <v>6631</v>
      </c>
      <c r="F1496" s="234">
        <v>129.0</v>
      </c>
      <c r="G1496" s="234">
        <v>2.0</v>
      </c>
      <c r="H1496" s="234" t="s">
        <v>3094</v>
      </c>
      <c r="I1496" s="234">
        <v>1.0</v>
      </c>
      <c r="K1496" s="234">
        <v>11.0</v>
      </c>
      <c r="N1496" s="234" t="s">
        <v>6629</v>
      </c>
      <c r="O1496" s="234">
        <v>0.0</v>
      </c>
      <c r="P1496" s="234" t="s">
        <v>1724</v>
      </c>
      <c r="R1496" s="234" t="s">
        <v>318</v>
      </c>
    </row>
    <row r="1497">
      <c r="A1497" s="234" t="s">
        <v>6632</v>
      </c>
      <c r="B1497" s="234" t="s">
        <v>6633</v>
      </c>
      <c r="C1497" s="234" t="s">
        <v>6634</v>
      </c>
      <c r="D1497" s="234" t="s">
        <v>3189</v>
      </c>
      <c r="E1497" s="234" t="s">
        <v>6635</v>
      </c>
      <c r="F1497" s="234">
        <v>129.0</v>
      </c>
      <c r="G1497" s="234">
        <v>4.0</v>
      </c>
      <c r="H1497" s="234" t="s">
        <v>3094</v>
      </c>
      <c r="I1497" s="234">
        <v>1.0</v>
      </c>
      <c r="K1497" s="234">
        <v>11.0</v>
      </c>
      <c r="N1497" s="234" t="s">
        <v>6633</v>
      </c>
      <c r="O1497" s="234">
        <v>0.0</v>
      </c>
      <c r="P1497" s="234" t="s">
        <v>1724</v>
      </c>
      <c r="R1497" s="234" t="s">
        <v>318</v>
      </c>
    </row>
    <row r="1498">
      <c r="A1498" s="234" t="s">
        <v>6636</v>
      </c>
      <c r="B1498" s="234" t="s">
        <v>6637</v>
      </c>
      <c r="C1498" s="234" t="s">
        <v>6638</v>
      </c>
      <c r="D1498" s="234" t="s">
        <v>3189</v>
      </c>
      <c r="E1498" s="234" t="s">
        <v>6639</v>
      </c>
      <c r="F1498" s="234">
        <v>129.0</v>
      </c>
      <c r="G1498" s="234">
        <v>4.0</v>
      </c>
      <c r="H1498" s="234" t="s">
        <v>3094</v>
      </c>
      <c r="I1498" s="234">
        <v>1.0</v>
      </c>
      <c r="K1498" s="234">
        <v>11.0</v>
      </c>
      <c r="N1498" s="234" t="s">
        <v>6637</v>
      </c>
      <c r="O1498" s="234">
        <v>0.0</v>
      </c>
      <c r="P1498" s="234" t="s">
        <v>1724</v>
      </c>
      <c r="R1498" s="234" t="s">
        <v>318</v>
      </c>
    </row>
    <row r="1499">
      <c r="A1499" s="234" t="s">
        <v>6640</v>
      </c>
      <c r="B1499" s="234" t="s">
        <v>1056</v>
      </c>
      <c r="C1499" s="234" t="s">
        <v>1057</v>
      </c>
      <c r="D1499" s="234" t="s">
        <v>3189</v>
      </c>
      <c r="E1499" s="234" t="s">
        <v>6641</v>
      </c>
      <c r="F1499" s="234">
        <v>129.0</v>
      </c>
      <c r="G1499" s="234">
        <v>19.0</v>
      </c>
      <c r="H1499" s="234" t="s">
        <v>3094</v>
      </c>
      <c r="I1499" s="234">
        <v>1.0</v>
      </c>
      <c r="K1499" s="234">
        <v>11.0</v>
      </c>
      <c r="N1499" s="234" t="s">
        <v>1056</v>
      </c>
      <c r="O1499" s="234">
        <v>0.0</v>
      </c>
      <c r="P1499" s="234" t="s">
        <v>1724</v>
      </c>
      <c r="R1499" s="234" t="s">
        <v>318</v>
      </c>
    </row>
    <row r="1500">
      <c r="A1500" s="234" t="s">
        <v>6642</v>
      </c>
      <c r="B1500" s="234" t="s">
        <v>766</v>
      </c>
      <c r="C1500" s="234" t="s">
        <v>767</v>
      </c>
      <c r="D1500" s="234" t="s">
        <v>3189</v>
      </c>
      <c r="E1500" s="234" t="s">
        <v>6643</v>
      </c>
      <c r="F1500" s="234">
        <v>129.0</v>
      </c>
      <c r="G1500" s="234">
        <v>18.0</v>
      </c>
      <c r="H1500" s="234" t="s">
        <v>3094</v>
      </c>
      <c r="I1500" s="234">
        <v>1.0</v>
      </c>
      <c r="K1500" s="234">
        <v>11.0</v>
      </c>
      <c r="N1500" s="234" t="s">
        <v>766</v>
      </c>
      <c r="O1500" s="234">
        <v>0.0</v>
      </c>
      <c r="P1500" s="234" t="s">
        <v>1724</v>
      </c>
      <c r="R1500" s="234" t="s">
        <v>318</v>
      </c>
    </row>
    <row r="1501">
      <c r="A1501" s="234" t="s">
        <v>6644</v>
      </c>
      <c r="B1501" s="234" t="s">
        <v>6645</v>
      </c>
      <c r="C1501" s="234" t="s">
        <v>6646</v>
      </c>
      <c r="D1501" s="234" t="s">
        <v>3189</v>
      </c>
      <c r="E1501" s="234" t="s">
        <v>6647</v>
      </c>
      <c r="F1501" s="234">
        <v>129.0</v>
      </c>
      <c r="G1501" s="234">
        <v>4.0</v>
      </c>
      <c r="H1501" s="234" t="s">
        <v>3094</v>
      </c>
      <c r="I1501" s="234">
        <v>1.0</v>
      </c>
      <c r="K1501" s="234">
        <v>11.0</v>
      </c>
      <c r="N1501" s="234" t="s">
        <v>6645</v>
      </c>
      <c r="O1501" s="234">
        <v>0.0</v>
      </c>
      <c r="P1501" s="234" t="s">
        <v>1724</v>
      </c>
      <c r="R1501" s="234" t="s">
        <v>318</v>
      </c>
    </row>
    <row r="1502">
      <c r="A1502" s="234" t="s">
        <v>6648</v>
      </c>
      <c r="B1502" s="234" t="s">
        <v>6649</v>
      </c>
      <c r="C1502" s="234" t="s">
        <v>6650</v>
      </c>
      <c r="D1502" s="234" t="s">
        <v>3189</v>
      </c>
      <c r="E1502" s="234" t="s">
        <v>6651</v>
      </c>
      <c r="F1502" s="234">
        <v>129.0</v>
      </c>
      <c r="G1502" s="234">
        <v>4.0</v>
      </c>
      <c r="H1502" s="234" t="s">
        <v>3094</v>
      </c>
      <c r="I1502" s="234">
        <v>1.0</v>
      </c>
      <c r="K1502" s="234">
        <v>11.0</v>
      </c>
      <c r="N1502" s="234" t="s">
        <v>6649</v>
      </c>
      <c r="O1502" s="234">
        <v>0.0</v>
      </c>
      <c r="P1502" s="234" t="s">
        <v>1724</v>
      </c>
      <c r="R1502" s="234" t="s">
        <v>318</v>
      </c>
    </row>
    <row r="1503">
      <c r="A1503" s="234" t="s">
        <v>6652</v>
      </c>
      <c r="B1503" s="234" t="s">
        <v>764</v>
      </c>
      <c r="C1503" s="234" t="s">
        <v>765</v>
      </c>
      <c r="D1503" s="234" t="s">
        <v>3189</v>
      </c>
      <c r="E1503" s="234" t="s">
        <v>6653</v>
      </c>
      <c r="F1503" s="234">
        <v>129.0</v>
      </c>
      <c r="G1503" s="234">
        <v>1.0</v>
      </c>
      <c r="H1503" s="234" t="s">
        <v>3094</v>
      </c>
      <c r="I1503" s="234">
        <v>1.0</v>
      </c>
      <c r="K1503" s="234">
        <v>11.0</v>
      </c>
      <c r="N1503" s="234" t="s">
        <v>764</v>
      </c>
      <c r="O1503" s="234">
        <v>0.0</v>
      </c>
      <c r="P1503" s="234" t="s">
        <v>1724</v>
      </c>
      <c r="R1503" s="234" t="s">
        <v>318</v>
      </c>
    </row>
    <row r="1504">
      <c r="A1504" s="234" t="s">
        <v>6654</v>
      </c>
      <c r="B1504" s="234" t="s">
        <v>6655</v>
      </c>
      <c r="C1504" s="234" t="s">
        <v>6656</v>
      </c>
      <c r="D1504" s="234" t="s">
        <v>3189</v>
      </c>
      <c r="E1504" s="234" t="s">
        <v>6657</v>
      </c>
      <c r="F1504" s="234">
        <v>129.0</v>
      </c>
      <c r="G1504" s="234">
        <v>1.0</v>
      </c>
      <c r="H1504" s="234" t="s">
        <v>3094</v>
      </c>
      <c r="I1504" s="234">
        <v>1.0</v>
      </c>
      <c r="K1504" s="234">
        <v>11.0</v>
      </c>
      <c r="N1504" s="234" t="s">
        <v>6655</v>
      </c>
      <c r="O1504" s="234">
        <v>0.0</v>
      </c>
      <c r="P1504" s="234" t="s">
        <v>1724</v>
      </c>
      <c r="R1504" s="234" t="s">
        <v>318</v>
      </c>
    </row>
    <row r="1505">
      <c r="A1505" s="234" t="s">
        <v>6658</v>
      </c>
      <c r="B1505" s="234" t="s">
        <v>6659</v>
      </c>
      <c r="C1505" s="234" t="s">
        <v>6660</v>
      </c>
      <c r="E1505" s="234" t="s">
        <v>6661</v>
      </c>
      <c r="F1505" s="234">
        <v>134.0</v>
      </c>
      <c r="G1505" s="234">
        <v>9.0</v>
      </c>
      <c r="H1505" s="234" t="s">
        <v>3094</v>
      </c>
      <c r="I1505" s="234">
        <v>1.0</v>
      </c>
      <c r="K1505" s="234">
        <v>11.0</v>
      </c>
      <c r="N1505" s="234" t="s">
        <v>6659</v>
      </c>
      <c r="O1505" s="234">
        <v>0.0</v>
      </c>
      <c r="P1505" s="234" t="s">
        <v>1724</v>
      </c>
      <c r="R1505" s="234" t="s">
        <v>318</v>
      </c>
    </row>
    <row r="1506">
      <c r="A1506" s="234" t="s">
        <v>6662</v>
      </c>
      <c r="B1506" s="234" t="s">
        <v>6663</v>
      </c>
      <c r="C1506" s="234" t="s">
        <v>6664</v>
      </c>
      <c r="E1506" s="234" t="s">
        <v>6665</v>
      </c>
      <c r="F1506" s="234">
        <v>134.0</v>
      </c>
      <c r="G1506" s="234">
        <v>1.0</v>
      </c>
      <c r="H1506" s="234" t="s">
        <v>3094</v>
      </c>
      <c r="I1506" s="234">
        <v>1.0</v>
      </c>
      <c r="K1506" s="234">
        <v>11.0</v>
      </c>
      <c r="N1506" s="234" t="s">
        <v>6663</v>
      </c>
      <c r="O1506" s="234">
        <v>0.0</v>
      </c>
      <c r="P1506" s="234" t="s">
        <v>1724</v>
      </c>
      <c r="R1506" s="234" t="s">
        <v>318</v>
      </c>
    </row>
    <row r="1507">
      <c r="A1507" s="234" t="s">
        <v>6666</v>
      </c>
      <c r="B1507" s="234" t="s">
        <v>6667</v>
      </c>
      <c r="C1507" s="234" t="s">
        <v>6668</v>
      </c>
      <c r="E1507" s="234" t="s">
        <v>6669</v>
      </c>
      <c r="F1507" s="234">
        <v>134.0</v>
      </c>
      <c r="G1507" s="234">
        <v>9.0</v>
      </c>
      <c r="H1507" s="234" t="s">
        <v>3094</v>
      </c>
      <c r="I1507" s="234">
        <v>1.0</v>
      </c>
      <c r="K1507" s="234">
        <v>11.0</v>
      </c>
      <c r="N1507" s="234" t="s">
        <v>6667</v>
      </c>
      <c r="O1507" s="234">
        <v>0.0</v>
      </c>
      <c r="P1507" s="234" t="s">
        <v>1724</v>
      </c>
      <c r="R1507" s="234" t="s">
        <v>318</v>
      </c>
    </row>
    <row r="1508">
      <c r="A1508" s="234" t="s">
        <v>6670</v>
      </c>
      <c r="B1508" s="234" t="s">
        <v>6671</v>
      </c>
      <c r="C1508" s="234" t="s">
        <v>6672</v>
      </c>
      <c r="E1508" s="234" t="s">
        <v>6673</v>
      </c>
      <c r="F1508" s="234">
        <v>134.0</v>
      </c>
      <c r="G1508" s="234">
        <v>3.0</v>
      </c>
      <c r="H1508" s="234" t="s">
        <v>3094</v>
      </c>
      <c r="I1508" s="234">
        <v>1.0</v>
      </c>
      <c r="K1508" s="234">
        <v>11.0</v>
      </c>
      <c r="N1508" s="234" t="s">
        <v>6671</v>
      </c>
      <c r="O1508" s="234">
        <v>0.0</v>
      </c>
      <c r="P1508" s="234" t="s">
        <v>1724</v>
      </c>
      <c r="R1508" s="234" t="s">
        <v>318</v>
      </c>
    </row>
    <row r="1509">
      <c r="A1509" s="234" t="s">
        <v>6674</v>
      </c>
      <c r="B1509" s="234" t="s">
        <v>6675</v>
      </c>
      <c r="C1509" s="234" t="s">
        <v>6676</v>
      </c>
      <c r="E1509" s="234" t="s">
        <v>6677</v>
      </c>
      <c r="F1509" s="234">
        <v>134.0</v>
      </c>
      <c r="G1509" s="234">
        <v>1.0</v>
      </c>
      <c r="H1509" s="234" t="s">
        <v>3094</v>
      </c>
      <c r="I1509" s="234">
        <v>1.0</v>
      </c>
      <c r="K1509" s="234">
        <v>11.0</v>
      </c>
      <c r="N1509" s="234" t="s">
        <v>6675</v>
      </c>
      <c r="O1509" s="234">
        <v>0.0</v>
      </c>
      <c r="P1509" s="234" t="s">
        <v>1724</v>
      </c>
      <c r="R1509" s="234" t="s">
        <v>318</v>
      </c>
    </row>
    <row r="1510">
      <c r="A1510" s="234" t="s">
        <v>6678</v>
      </c>
      <c r="B1510" s="234" t="s">
        <v>6679</v>
      </c>
      <c r="C1510" s="234" t="s">
        <v>6680</v>
      </c>
      <c r="D1510" s="234" t="s">
        <v>3232</v>
      </c>
      <c r="E1510" s="234" t="s">
        <v>6681</v>
      </c>
      <c r="F1510" s="234">
        <v>124.0</v>
      </c>
      <c r="G1510" s="234">
        <v>1.0</v>
      </c>
      <c r="H1510" s="234" t="s">
        <v>3234</v>
      </c>
      <c r="I1510" s="234">
        <v>1.0</v>
      </c>
      <c r="K1510" s="234">
        <v>11.0</v>
      </c>
      <c r="N1510" s="234" t="s">
        <v>6679</v>
      </c>
      <c r="O1510" s="234">
        <v>0.0</v>
      </c>
      <c r="P1510" s="234" t="s">
        <v>1724</v>
      </c>
      <c r="R1510" s="234" t="s">
        <v>318</v>
      </c>
    </row>
    <row r="1511">
      <c r="A1511" s="234" t="s">
        <v>6682</v>
      </c>
      <c r="B1511" s="234" t="s">
        <v>6683</v>
      </c>
      <c r="C1511" s="234" t="s">
        <v>6684</v>
      </c>
      <c r="D1511" s="234" t="s">
        <v>3232</v>
      </c>
      <c r="E1511" s="234" t="s">
        <v>6685</v>
      </c>
      <c r="F1511" s="234">
        <v>124.0</v>
      </c>
      <c r="G1511" s="234">
        <v>5.0</v>
      </c>
      <c r="H1511" s="234" t="s">
        <v>3234</v>
      </c>
      <c r="I1511" s="234">
        <v>1.0</v>
      </c>
      <c r="K1511" s="234">
        <v>11.0</v>
      </c>
      <c r="N1511" s="234" t="s">
        <v>6683</v>
      </c>
      <c r="O1511" s="234">
        <v>0.0</v>
      </c>
      <c r="P1511" s="234" t="s">
        <v>1724</v>
      </c>
      <c r="R1511" s="234" t="s">
        <v>318</v>
      </c>
    </row>
    <row r="1512">
      <c r="A1512" s="234" t="s">
        <v>6686</v>
      </c>
      <c r="B1512" s="234" t="s">
        <v>6687</v>
      </c>
      <c r="C1512" s="234" t="s">
        <v>6688</v>
      </c>
      <c r="D1512" s="234" t="s">
        <v>3232</v>
      </c>
      <c r="E1512" s="234" t="s">
        <v>6689</v>
      </c>
      <c r="F1512" s="234">
        <v>124.0</v>
      </c>
      <c r="G1512" s="234">
        <v>7.0</v>
      </c>
      <c r="H1512" s="234" t="s">
        <v>3234</v>
      </c>
      <c r="I1512" s="234">
        <v>1.0</v>
      </c>
      <c r="K1512" s="234">
        <v>11.0</v>
      </c>
      <c r="N1512" s="234" t="s">
        <v>6687</v>
      </c>
      <c r="O1512" s="234">
        <v>0.0</v>
      </c>
      <c r="P1512" s="234" t="s">
        <v>1724</v>
      </c>
      <c r="R1512" s="234" t="s">
        <v>318</v>
      </c>
    </row>
    <row r="1513">
      <c r="A1513" s="234" t="s">
        <v>6690</v>
      </c>
      <c r="B1513" s="234" t="s">
        <v>6691</v>
      </c>
      <c r="C1513" s="234" t="s">
        <v>6692</v>
      </c>
      <c r="D1513" s="234" t="s">
        <v>3232</v>
      </c>
      <c r="E1513" s="234" t="s">
        <v>6693</v>
      </c>
      <c r="F1513" s="234">
        <v>124.0</v>
      </c>
      <c r="G1513" s="234">
        <v>13.0</v>
      </c>
      <c r="H1513" s="234" t="s">
        <v>3234</v>
      </c>
      <c r="I1513" s="234">
        <v>1.0</v>
      </c>
      <c r="K1513" s="234">
        <v>11.0</v>
      </c>
      <c r="N1513" s="234" t="s">
        <v>6691</v>
      </c>
      <c r="O1513" s="234">
        <v>0.0</v>
      </c>
      <c r="P1513" s="234" t="s">
        <v>1724</v>
      </c>
      <c r="R1513" s="234" t="s">
        <v>318</v>
      </c>
    </row>
    <row r="1514">
      <c r="A1514" s="234" t="s">
        <v>6694</v>
      </c>
      <c r="B1514" s="234" t="s">
        <v>6695</v>
      </c>
      <c r="C1514" s="234" t="s">
        <v>6696</v>
      </c>
      <c r="D1514" s="234" t="s">
        <v>3232</v>
      </c>
      <c r="E1514" s="234" t="s">
        <v>6697</v>
      </c>
      <c r="F1514" s="234">
        <v>124.0</v>
      </c>
      <c r="G1514" s="234">
        <v>46.0</v>
      </c>
      <c r="H1514" s="234" t="s">
        <v>3234</v>
      </c>
      <c r="I1514" s="234">
        <v>1.0</v>
      </c>
      <c r="K1514" s="234">
        <v>11.0</v>
      </c>
      <c r="N1514" s="234" t="s">
        <v>6695</v>
      </c>
      <c r="O1514" s="234">
        <v>0.0</v>
      </c>
      <c r="P1514" s="234" t="s">
        <v>1724</v>
      </c>
      <c r="R1514" s="234" t="s">
        <v>318</v>
      </c>
    </row>
    <row r="1515">
      <c r="A1515" s="234" t="s">
        <v>6698</v>
      </c>
      <c r="B1515" s="234" t="s">
        <v>6699</v>
      </c>
      <c r="C1515" s="234" t="s">
        <v>6700</v>
      </c>
      <c r="D1515" s="234" t="s">
        <v>3232</v>
      </c>
      <c r="E1515" s="234" t="s">
        <v>6701</v>
      </c>
      <c r="F1515" s="234">
        <v>124.0</v>
      </c>
      <c r="G1515" s="234">
        <v>22.0</v>
      </c>
      <c r="H1515" s="234" t="s">
        <v>3234</v>
      </c>
      <c r="I1515" s="234">
        <v>1.0</v>
      </c>
      <c r="K1515" s="234">
        <v>11.0</v>
      </c>
      <c r="N1515" s="234" t="s">
        <v>6699</v>
      </c>
      <c r="O1515" s="234">
        <v>0.0</v>
      </c>
      <c r="P1515" s="234" t="s">
        <v>1724</v>
      </c>
      <c r="R1515" s="234" t="s">
        <v>318</v>
      </c>
    </row>
    <row r="1516">
      <c r="A1516" s="234" t="s">
        <v>6702</v>
      </c>
      <c r="B1516" s="234" t="s">
        <v>6703</v>
      </c>
      <c r="C1516" s="234" t="s">
        <v>6704</v>
      </c>
      <c r="D1516" s="234" t="s">
        <v>3232</v>
      </c>
      <c r="E1516" s="234" t="s">
        <v>6705</v>
      </c>
      <c r="F1516" s="234">
        <v>124.0</v>
      </c>
      <c r="G1516" s="234">
        <v>12.0</v>
      </c>
      <c r="H1516" s="234" t="s">
        <v>3234</v>
      </c>
      <c r="I1516" s="234">
        <v>1.0</v>
      </c>
      <c r="K1516" s="234">
        <v>11.0</v>
      </c>
      <c r="N1516" s="234" t="s">
        <v>6703</v>
      </c>
      <c r="O1516" s="234">
        <v>0.0</v>
      </c>
      <c r="P1516" s="234" t="s">
        <v>1724</v>
      </c>
      <c r="R1516" s="234" t="s">
        <v>318</v>
      </c>
    </row>
    <row r="1517">
      <c r="A1517" s="234" t="s">
        <v>6706</v>
      </c>
      <c r="B1517" s="234" t="s">
        <v>1382</v>
      </c>
      <c r="C1517" s="234" t="s">
        <v>1383</v>
      </c>
      <c r="D1517" s="234" t="s">
        <v>3232</v>
      </c>
      <c r="E1517" s="234" t="s">
        <v>6707</v>
      </c>
      <c r="F1517" s="234">
        <v>124.0</v>
      </c>
      <c r="G1517" s="234">
        <v>6.0</v>
      </c>
      <c r="H1517" s="234" t="s">
        <v>3234</v>
      </c>
      <c r="I1517" s="234">
        <v>1.0</v>
      </c>
      <c r="K1517" s="234">
        <v>11.0</v>
      </c>
      <c r="N1517" s="234" t="s">
        <v>1382</v>
      </c>
      <c r="O1517" s="234">
        <v>0.0</v>
      </c>
      <c r="P1517" s="234" t="s">
        <v>1724</v>
      </c>
      <c r="R1517" s="234" t="s">
        <v>318</v>
      </c>
    </row>
    <row r="1518">
      <c r="A1518" s="234" t="s">
        <v>6708</v>
      </c>
      <c r="B1518" s="234" t="s">
        <v>6709</v>
      </c>
      <c r="C1518" s="234" t="s">
        <v>6710</v>
      </c>
      <c r="D1518" s="234" t="s">
        <v>3232</v>
      </c>
      <c r="E1518" s="234" t="s">
        <v>6711</v>
      </c>
      <c r="F1518" s="234">
        <v>124.0</v>
      </c>
      <c r="G1518" s="234">
        <v>4.0</v>
      </c>
      <c r="H1518" s="234" t="s">
        <v>3234</v>
      </c>
      <c r="I1518" s="234">
        <v>1.0</v>
      </c>
      <c r="K1518" s="234">
        <v>11.0</v>
      </c>
      <c r="N1518" s="234" t="s">
        <v>6709</v>
      </c>
      <c r="O1518" s="234">
        <v>0.0</v>
      </c>
      <c r="P1518" s="234" t="s">
        <v>1724</v>
      </c>
      <c r="R1518" s="234" t="s">
        <v>318</v>
      </c>
    </row>
    <row r="1519">
      <c r="A1519" s="234" t="s">
        <v>6712</v>
      </c>
      <c r="B1519" s="234" t="s">
        <v>6713</v>
      </c>
      <c r="C1519" s="234" t="s">
        <v>6714</v>
      </c>
      <c r="D1519" s="234" t="s">
        <v>6715</v>
      </c>
      <c r="E1519" s="234" t="s">
        <v>6716</v>
      </c>
      <c r="F1519" s="234">
        <v>145.0</v>
      </c>
      <c r="G1519" s="234">
        <v>2.0</v>
      </c>
      <c r="H1519" s="234" t="s">
        <v>2199</v>
      </c>
      <c r="I1519" s="234">
        <v>1.0</v>
      </c>
      <c r="K1519" s="234">
        <v>11.0</v>
      </c>
      <c r="N1519" s="234" t="s">
        <v>6713</v>
      </c>
      <c r="O1519" s="234">
        <v>0.0</v>
      </c>
      <c r="P1519" s="234" t="s">
        <v>1724</v>
      </c>
      <c r="R1519" s="234" t="s">
        <v>318</v>
      </c>
    </row>
    <row r="1520">
      <c r="A1520" s="234" t="s">
        <v>6717</v>
      </c>
      <c r="B1520" s="234" t="s">
        <v>608</v>
      </c>
      <c r="C1520" s="234" t="s">
        <v>609</v>
      </c>
      <c r="D1520" s="234" t="s">
        <v>6715</v>
      </c>
      <c r="E1520" s="234" t="s">
        <v>6718</v>
      </c>
      <c r="F1520" s="234">
        <v>145.0</v>
      </c>
      <c r="G1520" s="234">
        <v>1.0</v>
      </c>
      <c r="H1520" s="234" t="s">
        <v>2199</v>
      </c>
      <c r="I1520" s="234">
        <v>1.0</v>
      </c>
      <c r="K1520" s="234">
        <v>11.0</v>
      </c>
      <c r="N1520" s="234" t="s">
        <v>608</v>
      </c>
      <c r="O1520" s="234">
        <v>0.0</v>
      </c>
      <c r="P1520" s="234" t="s">
        <v>1724</v>
      </c>
      <c r="R1520" s="234" t="s">
        <v>318</v>
      </c>
    </row>
    <row r="1521">
      <c r="A1521" s="234" t="s">
        <v>6719</v>
      </c>
      <c r="B1521" s="234" t="s">
        <v>610</v>
      </c>
      <c r="C1521" s="234" t="s">
        <v>611</v>
      </c>
      <c r="D1521" s="234" t="s">
        <v>6715</v>
      </c>
      <c r="E1521" s="234" t="s">
        <v>6720</v>
      </c>
      <c r="F1521" s="234">
        <v>145.0</v>
      </c>
      <c r="G1521" s="234">
        <v>1.0</v>
      </c>
      <c r="H1521" s="234" t="s">
        <v>2199</v>
      </c>
      <c r="I1521" s="234">
        <v>1.0</v>
      </c>
      <c r="K1521" s="234">
        <v>11.0</v>
      </c>
      <c r="N1521" s="234" t="s">
        <v>610</v>
      </c>
      <c r="O1521" s="234">
        <v>0.0</v>
      </c>
      <c r="P1521" s="234" t="s">
        <v>1724</v>
      </c>
      <c r="R1521" s="234" t="s">
        <v>318</v>
      </c>
    </row>
    <row r="1522">
      <c r="A1522" s="234" t="s">
        <v>6721</v>
      </c>
      <c r="B1522" s="234" t="s">
        <v>6722</v>
      </c>
      <c r="C1522" s="234" t="s">
        <v>6723</v>
      </c>
      <c r="D1522" s="234" t="s">
        <v>6715</v>
      </c>
      <c r="E1522" s="234" t="s">
        <v>6724</v>
      </c>
      <c r="F1522" s="234">
        <v>145.0</v>
      </c>
      <c r="G1522" s="234">
        <v>5.0</v>
      </c>
      <c r="H1522" s="234" t="s">
        <v>2199</v>
      </c>
      <c r="I1522" s="234">
        <v>1.0</v>
      </c>
      <c r="K1522" s="234">
        <v>11.0</v>
      </c>
      <c r="N1522" s="234" t="s">
        <v>6722</v>
      </c>
      <c r="O1522" s="234">
        <v>0.0</v>
      </c>
      <c r="P1522" s="234" t="s">
        <v>1724</v>
      </c>
      <c r="R1522" s="234" t="s">
        <v>318</v>
      </c>
    </row>
    <row r="1523">
      <c r="A1523" s="234" t="s">
        <v>6725</v>
      </c>
      <c r="B1523" s="234" t="s">
        <v>6726</v>
      </c>
      <c r="C1523" s="234" t="s">
        <v>4049</v>
      </c>
      <c r="D1523" s="234" t="s">
        <v>3350</v>
      </c>
      <c r="E1523" s="234" t="s">
        <v>6727</v>
      </c>
      <c r="F1523" s="234">
        <v>129.0</v>
      </c>
      <c r="G1523" s="234">
        <v>5.0</v>
      </c>
      <c r="H1523" s="234" t="s">
        <v>3094</v>
      </c>
      <c r="I1523" s="234">
        <v>1.0</v>
      </c>
      <c r="K1523" s="234">
        <v>11.0</v>
      </c>
      <c r="N1523" s="234" t="s">
        <v>6726</v>
      </c>
      <c r="O1523" s="234">
        <v>0.0</v>
      </c>
      <c r="P1523" s="234" t="s">
        <v>1724</v>
      </c>
      <c r="R1523" s="234" t="s">
        <v>318</v>
      </c>
    </row>
    <row r="1524">
      <c r="A1524" s="234" t="s">
        <v>6728</v>
      </c>
      <c r="B1524" s="234" t="s">
        <v>6729</v>
      </c>
      <c r="C1524" s="234" t="s">
        <v>4053</v>
      </c>
      <c r="D1524" s="234" t="s">
        <v>3350</v>
      </c>
      <c r="E1524" s="234" t="s">
        <v>6730</v>
      </c>
      <c r="F1524" s="234">
        <v>129.0</v>
      </c>
      <c r="G1524" s="234">
        <v>1.0</v>
      </c>
      <c r="H1524" s="234" t="s">
        <v>3094</v>
      </c>
      <c r="I1524" s="234">
        <v>1.0</v>
      </c>
      <c r="K1524" s="234">
        <v>11.0</v>
      </c>
      <c r="N1524" s="234" t="s">
        <v>6729</v>
      </c>
      <c r="O1524" s="234">
        <v>0.0</v>
      </c>
      <c r="P1524" s="234" t="s">
        <v>1724</v>
      </c>
      <c r="R1524" s="234" t="s">
        <v>318</v>
      </c>
    </row>
    <row r="1525">
      <c r="A1525" s="234" t="s">
        <v>6731</v>
      </c>
      <c r="B1525" s="234" t="s">
        <v>6732</v>
      </c>
      <c r="C1525" s="234" t="s">
        <v>4057</v>
      </c>
      <c r="D1525" s="234" t="s">
        <v>3350</v>
      </c>
      <c r="E1525" s="234" t="s">
        <v>6733</v>
      </c>
      <c r="F1525" s="234">
        <v>129.0</v>
      </c>
      <c r="G1525" s="234">
        <v>6.0</v>
      </c>
      <c r="H1525" s="234" t="s">
        <v>3094</v>
      </c>
      <c r="I1525" s="234">
        <v>1.0</v>
      </c>
      <c r="K1525" s="234">
        <v>11.0</v>
      </c>
      <c r="N1525" s="234" t="s">
        <v>6732</v>
      </c>
      <c r="O1525" s="234">
        <v>0.0</v>
      </c>
      <c r="P1525" s="234" t="s">
        <v>1724</v>
      </c>
      <c r="R1525" s="234" t="s">
        <v>318</v>
      </c>
    </row>
    <row r="1526">
      <c r="A1526" s="234" t="s">
        <v>6734</v>
      </c>
      <c r="B1526" s="234" t="s">
        <v>6735</v>
      </c>
      <c r="C1526" s="234" t="s">
        <v>4061</v>
      </c>
      <c r="D1526" s="234" t="s">
        <v>3350</v>
      </c>
      <c r="E1526" s="234" t="s">
        <v>6736</v>
      </c>
      <c r="F1526" s="234">
        <v>129.0</v>
      </c>
      <c r="G1526" s="234">
        <v>4.0</v>
      </c>
      <c r="H1526" s="234" t="s">
        <v>3094</v>
      </c>
      <c r="I1526" s="234">
        <v>1.0</v>
      </c>
      <c r="K1526" s="234">
        <v>11.0</v>
      </c>
      <c r="N1526" s="234" t="s">
        <v>6735</v>
      </c>
      <c r="O1526" s="234">
        <v>0.0</v>
      </c>
      <c r="P1526" s="234" t="s">
        <v>1724</v>
      </c>
      <c r="R1526" s="234" t="s">
        <v>318</v>
      </c>
    </row>
    <row r="1527">
      <c r="A1527" s="234" t="s">
        <v>6737</v>
      </c>
      <c r="B1527" s="234" t="s">
        <v>6738</v>
      </c>
      <c r="C1527" s="234" t="s">
        <v>4065</v>
      </c>
      <c r="D1527" s="234" t="s">
        <v>3350</v>
      </c>
      <c r="E1527" s="234" t="s">
        <v>6739</v>
      </c>
      <c r="F1527" s="234">
        <v>129.0</v>
      </c>
      <c r="G1527" s="234">
        <v>2.0</v>
      </c>
      <c r="H1527" s="234" t="s">
        <v>3094</v>
      </c>
      <c r="I1527" s="234">
        <v>1.0</v>
      </c>
      <c r="K1527" s="234">
        <v>11.0</v>
      </c>
      <c r="N1527" s="234" t="s">
        <v>6738</v>
      </c>
      <c r="O1527" s="234">
        <v>0.0</v>
      </c>
      <c r="P1527" s="234" t="s">
        <v>1724</v>
      </c>
      <c r="R1527" s="234" t="s">
        <v>318</v>
      </c>
    </row>
    <row r="1528">
      <c r="A1528" s="234" t="s">
        <v>6740</v>
      </c>
      <c r="B1528" s="234" t="s">
        <v>6741</v>
      </c>
      <c r="C1528" s="234" t="s">
        <v>4069</v>
      </c>
      <c r="D1528" s="234" t="s">
        <v>3350</v>
      </c>
      <c r="E1528" s="234" t="s">
        <v>6742</v>
      </c>
      <c r="F1528" s="234">
        <v>129.0</v>
      </c>
      <c r="G1528" s="234">
        <v>2.0</v>
      </c>
      <c r="H1528" s="234" t="s">
        <v>3094</v>
      </c>
      <c r="I1528" s="234">
        <v>1.0</v>
      </c>
      <c r="K1528" s="234">
        <v>11.0</v>
      </c>
      <c r="N1528" s="234" t="s">
        <v>6741</v>
      </c>
      <c r="O1528" s="234">
        <v>0.0</v>
      </c>
      <c r="P1528" s="234" t="s">
        <v>1724</v>
      </c>
      <c r="R1528" s="234" t="s">
        <v>318</v>
      </c>
    </row>
    <row r="1529">
      <c r="A1529" s="234" t="s">
        <v>6743</v>
      </c>
      <c r="B1529" s="234" t="s">
        <v>6744</v>
      </c>
      <c r="C1529" s="234" t="s">
        <v>6745</v>
      </c>
      <c r="D1529" s="234" t="s">
        <v>3189</v>
      </c>
      <c r="E1529" s="234" t="s">
        <v>6746</v>
      </c>
      <c r="F1529" s="234">
        <v>118.0</v>
      </c>
      <c r="G1529" s="234">
        <v>3.0</v>
      </c>
      <c r="H1529" s="234" t="s">
        <v>3094</v>
      </c>
      <c r="I1529" s="234">
        <v>1.0</v>
      </c>
      <c r="K1529" s="234">
        <v>11.0</v>
      </c>
      <c r="N1529" s="234" t="s">
        <v>6744</v>
      </c>
      <c r="O1529" s="234">
        <v>0.0</v>
      </c>
      <c r="P1529" s="234" t="s">
        <v>1724</v>
      </c>
      <c r="R1529" s="234" t="s">
        <v>318</v>
      </c>
    </row>
    <row r="1530">
      <c r="A1530" s="234" t="s">
        <v>6747</v>
      </c>
      <c r="B1530" s="234" t="s">
        <v>1540</v>
      </c>
      <c r="C1530" s="234" t="s">
        <v>1541</v>
      </c>
      <c r="D1530" s="234" t="s">
        <v>3189</v>
      </c>
      <c r="E1530" s="234" t="s">
        <v>6748</v>
      </c>
      <c r="F1530" s="234">
        <v>118.0</v>
      </c>
      <c r="G1530" s="234">
        <v>1.0</v>
      </c>
      <c r="H1530" s="234" t="s">
        <v>3094</v>
      </c>
      <c r="I1530" s="234">
        <v>1.0</v>
      </c>
      <c r="K1530" s="234">
        <v>11.0</v>
      </c>
      <c r="N1530" s="234" t="s">
        <v>1540</v>
      </c>
      <c r="O1530" s="234">
        <v>0.0</v>
      </c>
      <c r="P1530" s="234" t="s">
        <v>1724</v>
      </c>
      <c r="R1530" s="234" t="s">
        <v>318</v>
      </c>
    </row>
    <row r="1531">
      <c r="A1531" s="234" t="s">
        <v>6749</v>
      </c>
      <c r="B1531" s="234" t="s">
        <v>6750</v>
      </c>
      <c r="C1531" s="234" t="s">
        <v>6751</v>
      </c>
      <c r="D1531" s="234" t="s">
        <v>3189</v>
      </c>
      <c r="E1531" s="234" t="s">
        <v>6752</v>
      </c>
      <c r="F1531" s="234">
        <v>118.0</v>
      </c>
      <c r="G1531" s="234">
        <v>3.0</v>
      </c>
      <c r="H1531" s="234" t="s">
        <v>3094</v>
      </c>
      <c r="I1531" s="234">
        <v>1.0</v>
      </c>
      <c r="K1531" s="234">
        <v>11.0</v>
      </c>
      <c r="N1531" s="234" t="s">
        <v>6750</v>
      </c>
      <c r="O1531" s="234">
        <v>0.0</v>
      </c>
      <c r="P1531" s="234" t="s">
        <v>1724</v>
      </c>
      <c r="R1531" s="234" t="s">
        <v>318</v>
      </c>
    </row>
    <row r="1532">
      <c r="A1532" s="234" t="s">
        <v>6753</v>
      </c>
      <c r="B1532" s="234" t="s">
        <v>6754</v>
      </c>
      <c r="C1532" s="234" t="s">
        <v>6755</v>
      </c>
      <c r="D1532" s="234" t="s">
        <v>3189</v>
      </c>
      <c r="E1532" s="234" t="s">
        <v>6756</v>
      </c>
      <c r="F1532" s="234">
        <v>118.0</v>
      </c>
      <c r="G1532" s="234">
        <v>1.0</v>
      </c>
      <c r="H1532" s="234" t="s">
        <v>3094</v>
      </c>
      <c r="I1532" s="234">
        <v>1.0</v>
      </c>
      <c r="K1532" s="234">
        <v>11.0</v>
      </c>
      <c r="N1532" s="234" t="s">
        <v>6754</v>
      </c>
      <c r="O1532" s="234">
        <v>0.0</v>
      </c>
      <c r="P1532" s="234" t="s">
        <v>1724</v>
      </c>
      <c r="R1532" s="234" t="s">
        <v>318</v>
      </c>
    </row>
    <row r="1533">
      <c r="A1533" s="234" t="s">
        <v>6757</v>
      </c>
      <c r="B1533" s="234" t="s">
        <v>6758</v>
      </c>
      <c r="C1533" s="234" t="s">
        <v>6759</v>
      </c>
      <c r="D1533" s="234" t="s">
        <v>3396</v>
      </c>
      <c r="E1533" s="234" t="s">
        <v>6760</v>
      </c>
      <c r="F1533" s="234">
        <v>102.0</v>
      </c>
      <c r="G1533" s="234">
        <v>1.0</v>
      </c>
      <c r="H1533" s="234" t="s">
        <v>3398</v>
      </c>
      <c r="I1533" s="234">
        <v>1.0</v>
      </c>
      <c r="K1533" s="234">
        <v>11.0</v>
      </c>
      <c r="N1533" s="234" t="s">
        <v>6758</v>
      </c>
      <c r="O1533" s="234">
        <v>0.0</v>
      </c>
      <c r="P1533" s="234" t="s">
        <v>1724</v>
      </c>
      <c r="R1533" s="234" t="s">
        <v>318</v>
      </c>
    </row>
    <row r="1534">
      <c r="A1534" s="234" t="s">
        <v>6761</v>
      </c>
      <c r="B1534" s="234" t="s">
        <v>1279</v>
      </c>
      <c r="C1534" s="234" t="s">
        <v>1280</v>
      </c>
      <c r="D1534" s="234" t="s">
        <v>3396</v>
      </c>
      <c r="E1534" s="234" t="s">
        <v>6762</v>
      </c>
      <c r="F1534" s="234">
        <v>102.0</v>
      </c>
      <c r="G1534" s="234">
        <v>1.0</v>
      </c>
      <c r="H1534" s="234" t="s">
        <v>3398</v>
      </c>
      <c r="I1534" s="234">
        <v>1.0</v>
      </c>
      <c r="K1534" s="234">
        <v>11.0</v>
      </c>
      <c r="N1534" s="234" t="s">
        <v>1279</v>
      </c>
      <c r="O1534" s="234">
        <v>0.0</v>
      </c>
      <c r="P1534" s="234" t="s">
        <v>1724</v>
      </c>
      <c r="R1534" s="234" t="s">
        <v>318</v>
      </c>
    </row>
    <row r="1535">
      <c r="A1535" s="234" t="s">
        <v>6763</v>
      </c>
      <c r="B1535" s="234" t="s">
        <v>1281</v>
      </c>
      <c r="C1535" s="234" t="s">
        <v>1282</v>
      </c>
      <c r="D1535" s="234" t="s">
        <v>3396</v>
      </c>
      <c r="E1535" s="234" t="s">
        <v>6764</v>
      </c>
      <c r="F1535" s="234">
        <v>102.0</v>
      </c>
      <c r="G1535" s="234">
        <v>1.0</v>
      </c>
      <c r="H1535" s="234" t="s">
        <v>3398</v>
      </c>
      <c r="I1535" s="234">
        <v>1.0</v>
      </c>
      <c r="K1535" s="234">
        <v>11.0</v>
      </c>
      <c r="N1535" s="234" t="s">
        <v>1281</v>
      </c>
      <c r="O1535" s="234">
        <v>0.0</v>
      </c>
      <c r="P1535" s="234" t="s">
        <v>1724</v>
      </c>
      <c r="R1535" s="234" t="s">
        <v>318</v>
      </c>
    </row>
    <row r="1536">
      <c r="A1536" s="234" t="s">
        <v>6765</v>
      </c>
      <c r="B1536" s="234" t="s">
        <v>6766</v>
      </c>
      <c r="C1536" s="234" t="s">
        <v>6767</v>
      </c>
      <c r="D1536" s="234" t="s">
        <v>3396</v>
      </c>
      <c r="E1536" s="234" t="s">
        <v>6768</v>
      </c>
      <c r="F1536" s="234">
        <v>102.0</v>
      </c>
      <c r="G1536" s="234">
        <v>2.0</v>
      </c>
      <c r="H1536" s="234" t="s">
        <v>3398</v>
      </c>
      <c r="I1536" s="234">
        <v>1.0</v>
      </c>
      <c r="K1536" s="234">
        <v>11.0</v>
      </c>
      <c r="N1536" s="234" t="s">
        <v>6766</v>
      </c>
      <c r="O1536" s="234">
        <v>0.0</v>
      </c>
      <c r="P1536" s="234" t="s">
        <v>1724</v>
      </c>
      <c r="R1536" s="234" t="s">
        <v>318</v>
      </c>
    </row>
    <row r="1537">
      <c r="A1537" s="234" t="s">
        <v>6769</v>
      </c>
      <c r="B1537" s="234" t="s">
        <v>1040</v>
      </c>
      <c r="C1537" s="234" t="s">
        <v>1041</v>
      </c>
      <c r="D1537" s="234" t="s">
        <v>3396</v>
      </c>
      <c r="E1537" s="234" t="s">
        <v>6770</v>
      </c>
      <c r="F1537" s="234">
        <v>102.0</v>
      </c>
      <c r="G1537" s="234">
        <v>5.0</v>
      </c>
      <c r="H1537" s="234" t="s">
        <v>3398</v>
      </c>
      <c r="I1537" s="234">
        <v>1.0</v>
      </c>
      <c r="K1537" s="234">
        <v>11.0</v>
      </c>
      <c r="N1537" s="234" t="s">
        <v>1040</v>
      </c>
      <c r="O1537" s="234">
        <v>0.0</v>
      </c>
      <c r="P1537" s="234" t="s">
        <v>1724</v>
      </c>
      <c r="R1537" s="234" t="s">
        <v>318</v>
      </c>
    </row>
    <row r="1538">
      <c r="A1538" s="234" t="s">
        <v>6771</v>
      </c>
      <c r="B1538" s="234" t="s">
        <v>1524</v>
      </c>
      <c r="C1538" s="234" t="s">
        <v>1525</v>
      </c>
      <c r="D1538" s="234" t="s">
        <v>3396</v>
      </c>
      <c r="E1538" s="234" t="s">
        <v>6772</v>
      </c>
      <c r="F1538" s="234">
        <v>102.0</v>
      </c>
      <c r="G1538" s="234">
        <v>9.0</v>
      </c>
      <c r="H1538" s="234" t="s">
        <v>3398</v>
      </c>
      <c r="I1538" s="234">
        <v>1.0</v>
      </c>
      <c r="K1538" s="234">
        <v>11.0</v>
      </c>
      <c r="N1538" s="234" t="s">
        <v>1524</v>
      </c>
      <c r="O1538" s="234">
        <v>0.0</v>
      </c>
      <c r="P1538" s="234" t="s">
        <v>1724</v>
      </c>
      <c r="R1538" s="234" t="s">
        <v>318</v>
      </c>
    </row>
    <row r="1539">
      <c r="A1539" s="234" t="s">
        <v>6773</v>
      </c>
      <c r="B1539" s="234" t="s">
        <v>1042</v>
      </c>
      <c r="C1539" s="234" t="s">
        <v>1043</v>
      </c>
      <c r="D1539" s="234" t="s">
        <v>3396</v>
      </c>
      <c r="E1539" s="234" t="s">
        <v>6774</v>
      </c>
      <c r="F1539" s="234">
        <v>102.0</v>
      </c>
      <c r="G1539" s="234">
        <v>7.0</v>
      </c>
      <c r="H1539" s="234" t="s">
        <v>3398</v>
      </c>
      <c r="I1539" s="234">
        <v>1.0</v>
      </c>
      <c r="K1539" s="234">
        <v>11.0</v>
      </c>
      <c r="N1539" s="234" t="s">
        <v>1042</v>
      </c>
      <c r="O1539" s="234">
        <v>0.0</v>
      </c>
      <c r="P1539" s="234" t="s">
        <v>1724</v>
      </c>
      <c r="R1539" s="234" t="s">
        <v>318</v>
      </c>
    </row>
    <row r="1540">
      <c r="A1540" s="234" t="s">
        <v>6775</v>
      </c>
      <c r="B1540" s="234" t="s">
        <v>1283</v>
      </c>
      <c r="C1540" s="234" t="s">
        <v>1284</v>
      </c>
      <c r="D1540" s="234" t="s">
        <v>3396</v>
      </c>
      <c r="E1540" s="234" t="s">
        <v>6776</v>
      </c>
      <c r="F1540" s="234">
        <v>102.0</v>
      </c>
      <c r="G1540" s="234">
        <v>11.0</v>
      </c>
      <c r="H1540" s="234" t="s">
        <v>3398</v>
      </c>
      <c r="I1540" s="234">
        <v>1.0</v>
      </c>
      <c r="K1540" s="234">
        <v>11.0</v>
      </c>
      <c r="N1540" s="234" t="s">
        <v>1283</v>
      </c>
      <c r="O1540" s="234">
        <v>0.0</v>
      </c>
      <c r="P1540" s="234" t="s">
        <v>1724</v>
      </c>
      <c r="R1540" s="234" t="s">
        <v>318</v>
      </c>
    </row>
    <row r="1541">
      <c r="A1541" s="234" t="s">
        <v>6777</v>
      </c>
      <c r="B1541" s="234" t="s">
        <v>740</v>
      </c>
      <c r="C1541" s="234" t="s">
        <v>741</v>
      </c>
      <c r="D1541" s="234" t="s">
        <v>3396</v>
      </c>
      <c r="E1541" s="234" t="s">
        <v>6778</v>
      </c>
      <c r="F1541" s="234">
        <v>102.0</v>
      </c>
      <c r="G1541" s="234">
        <v>10.0</v>
      </c>
      <c r="H1541" s="234" t="s">
        <v>3398</v>
      </c>
      <c r="I1541" s="234">
        <v>1.0</v>
      </c>
      <c r="K1541" s="234">
        <v>11.0</v>
      </c>
      <c r="N1541" s="234" t="s">
        <v>740</v>
      </c>
      <c r="O1541" s="234">
        <v>0.0</v>
      </c>
      <c r="P1541" s="234" t="s">
        <v>1724</v>
      </c>
      <c r="R1541" s="234" t="s">
        <v>318</v>
      </c>
    </row>
    <row r="1542">
      <c r="A1542" s="234" t="s">
        <v>6779</v>
      </c>
      <c r="B1542" s="234" t="s">
        <v>1522</v>
      </c>
      <c r="C1542" s="234" t="s">
        <v>1523</v>
      </c>
      <c r="D1542" s="234" t="s">
        <v>3396</v>
      </c>
      <c r="E1542" s="234" t="s">
        <v>6780</v>
      </c>
      <c r="F1542" s="234">
        <v>102.0</v>
      </c>
      <c r="G1542" s="234">
        <v>1.0</v>
      </c>
      <c r="H1542" s="234" t="s">
        <v>3398</v>
      </c>
      <c r="I1542" s="234">
        <v>1.0</v>
      </c>
      <c r="K1542" s="234">
        <v>11.0</v>
      </c>
      <c r="N1542" s="234" t="s">
        <v>1522</v>
      </c>
      <c r="O1542" s="234">
        <v>0.0</v>
      </c>
      <c r="P1542" s="234" t="s">
        <v>1724</v>
      </c>
      <c r="R1542" s="234" t="s">
        <v>318</v>
      </c>
    </row>
    <row r="1543">
      <c r="A1543" s="234" t="s">
        <v>6781</v>
      </c>
      <c r="B1543" s="234" t="s">
        <v>1277</v>
      </c>
      <c r="C1543" s="234" t="s">
        <v>1278</v>
      </c>
      <c r="D1543" s="234" t="s">
        <v>3396</v>
      </c>
      <c r="E1543" s="234" t="s">
        <v>6782</v>
      </c>
      <c r="F1543" s="234">
        <v>102.0</v>
      </c>
      <c r="G1543" s="234">
        <v>1.0</v>
      </c>
      <c r="H1543" s="234" t="s">
        <v>3398</v>
      </c>
      <c r="I1543" s="234">
        <v>1.0</v>
      </c>
      <c r="K1543" s="234">
        <v>11.0</v>
      </c>
      <c r="N1543" s="234" t="s">
        <v>1277</v>
      </c>
      <c r="O1543" s="234">
        <v>0.0</v>
      </c>
      <c r="P1543" s="234" t="s">
        <v>1724</v>
      </c>
      <c r="R1543" s="234" t="s">
        <v>318</v>
      </c>
    </row>
    <row r="1544">
      <c r="A1544" s="234" t="s">
        <v>6783</v>
      </c>
      <c r="B1544" s="234" t="s">
        <v>6784</v>
      </c>
      <c r="C1544" s="234" t="s">
        <v>6785</v>
      </c>
      <c r="D1544" s="234" t="s">
        <v>3396</v>
      </c>
      <c r="E1544" s="234" t="s">
        <v>6786</v>
      </c>
      <c r="F1544" s="234">
        <v>102.0</v>
      </c>
      <c r="G1544" s="234">
        <v>1.0</v>
      </c>
      <c r="H1544" s="234" t="s">
        <v>3398</v>
      </c>
      <c r="I1544" s="234">
        <v>1.0</v>
      </c>
      <c r="K1544" s="234">
        <v>11.0</v>
      </c>
      <c r="N1544" s="234" t="s">
        <v>6784</v>
      </c>
      <c r="O1544" s="234">
        <v>0.0</v>
      </c>
      <c r="P1544" s="234" t="s">
        <v>1724</v>
      </c>
      <c r="R1544" s="234" t="s">
        <v>318</v>
      </c>
    </row>
    <row r="1545">
      <c r="A1545" s="234" t="s">
        <v>6787</v>
      </c>
      <c r="B1545" s="234" t="s">
        <v>6788</v>
      </c>
      <c r="C1545" s="234" t="s">
        <v>6789</v>
      </c>
      <c r="D1545" s="234" t="s">
        <v>3396</v>
      </c>
      <c r="E1545" s="234" t="s">
        <v>6790</v>
      </c>
      <c r="F1545" s="234">
        <v>102.0</v>
      </c>
      <c r="G1545" s="234">
        <v>1.0</v>
      </c>
      <c r="H1545" s="234" t="s">
        <v>3398</v>
      </c>
      <c r="I1545" s="234">
        <v>1.0</v>
      </c>
      <c r="K1545" s="234">
        <v>11.0</v>
      </c>
      <c r="N1545" s="234" t="s">
        <v>6788</v>
      </c>
      <c r="O1545" s="234">
        <v>0.0</v>
      </c>
      <c r="P1545" s="234" t="s">
        <v>1724</v>
      </c>
      <c r="R1545" s="234" t="s">
        <v>318</v>
      </c>
    </row>
    <row r="1546">
      <c r="A1546" s="234" t="s">
        <v>6791</v>
      </c>
      <c r="B1546" s="234" t="s">
        <v>1526</v>
      </c>
      <c r="C1546" s="234" t="s">
        <v>1527</v>
      </c>
      <c r="D1546" s="234" t="s">
        <v>3400</v>
      </c>
      <c r="E1546" s="234" t="s">
        <v>6792</v>
      </c>
      <c r="F1546" s="234">
        <v>106.0</v>
      </c>
      <c r="G1546" s="234">
        <v>1.0</v>
      </c>
      <c r="H1546" s="234" t="s">
        <v>2219</v>
      </c>
      <c r="I1546" s="234">
        <v>1.0</v>
      </c>
      <c r="K1546" s="234">
        <v>11.0</v>
      </c>
      <c r="N1546" s="234" t="s">
        <v>1526</v>
      </c>
      <c r="O1546" s="234">
        <v>0.0</v>
      </c>
      <c r="P1546" s="234" t="s">
        <v>1724</v>
      </c>
      <c r="R1546" s="234" t="s">
        <v>318</v>
      </c>
    </row>
    <row r="1547">
      <c r="A1547" s="234" t="s">
        <v>6793</v>
      </c>
      <c r="B1547" s="234" t="s">
        <v>1290</v>
      </c>
      <c r="C1547" s="234" t="s">
        <v>1291</v>
      </c>
      <c r="D1547" s="234" t="s">
        <v>3400</v>
      </c>
      <c r="E1547" s="234" t="s">
        <v>6794</v>
      </c>
      <c r="F1547" s="234">
        <v>106.0</v>
      </c>
      <c r="G1547" s="234">
        <v>1.0</v>
      </c>
      <c r="H1547" s="234" t="s">
        <v>2219</v>
      </c>
      <c r="I1547" s="234">
        <v>1.0</v>
      </c>
      <c r="K1547" s="234">
        <v>11.0</v>
      </c>
      <c r="N1547" s="234" t="s">
        <v>1290</v>
      </c>
      <c r="O1547" s="234">
        <v>0.0</v>
      </c>
      <c r="P1547" s="234" t="s">
        <v>1724</v>
      </c>
      <c r="R1547" s="234" t="s">
        <v>318</v>
      </c>
    </row>
    <row r="1548">
      <c r="A1548" s="234" t="s">
        <v>6795</v>
      </c>
      <c r="B1548" s="234" t="s">
        <v>1292</v>
      </c>
      <c r="C1548" s="234" t="s">
        <v>1293</v>
      </c>
      <c r="D1548" s="234" t="s">
        <v>3400</v>
      </c>
      <c r="E1548" s="234" t="s">
        <v>6796</v>
      </c>
      <c r="F1548" s="234">
        <v>106.0</v>
      </c>
      <c r="G1548" s="234">
        <v>1.0</v>
      </c>
      <c r="H1548" s="234" t="s">
        <v>2219</v>
      </c>
      <c r="I1548" s="234">
        <v>1.0</v>
      </c>
      <c r="K1548" s="234">
        <v>11.0</v>
      </c>
      <c r="N1548" s="234" t="s">
        <v>1292</v>
      </c>
      <c r="O1548" s="234">
        <v>0.0</v>
      </c>
      <c r="P1548" s="234" t="s">
        <v>1724</v>
      </c>
      <c r="R1548" s="234" t="s">
        <v>318</v>
      </c>
    </row>
    <row r="1549">
      <c r="A1549" s="234" t="s">
        <v>6797</v>
      </c>
      <c r="B1549" s="234" t="s">
        <v>1294</v>
      </c>
      <c r="C1549" s="234" t="s">
        <v>1295</v>
      </c>
      <c r="D1549" s="234" t="s">
        <v>3400</v>
      </c>
      <c r="E1549" s="234" t="s">
        <v>6798</v>
      </c>
      <c r="F1549" s="234">
        <v>106.0</v>
      </c>
      <c r="G1549" s="234">
        <v>1.0</v>
      </c>
      <c r="H1549" s="234" t="s">
        <v>2219</v>
      </c>
      <c r="I1549" s="234">
        <v>1.0</v>
      </c>
      <c r="K1549" s="234">
        <v>11.0</v>
      </c>
      <c r="N1549" s="234" t="s">
        <v>1294</v>
      </c>
      <c r="O1549" s="234">
        <v>0.0</v>
      </c>
      <c r="P1549" s="234" t="s">
        <v>1724</v>
      </c>
      <c r="R1549" s="234" t="s">
        <v>318</v>
      </c>
    </row>
    <row r="1550">
      <c r="A1550" s="234" t="s">
        <v>6799</v>
      </c>
      <c r="B1550" s="234" t="s">
        <v>1296</v>
      </c>
      <c r="C1550" s="234" t="s">
        <v>1297</v>
      </c>
      <c r="D1550" s="234" t="s">
        <v>3400</v>
      </c>
      <c r="E1550" s="234" t="s">
        <v>6800</v>
      </c>
      <c r="F1550" s="234">
        <v>106.0</v>
      </c>
      <c r="G1550" s="234">
        <v>7.0</v>
      </c>
      <c r="H1550" s="234" t="s">
        <v>2219</v>
      </c>
      <c r="I1550" s="234">
        <v>1.0</v>
      </c>
      <c r="K1550" s="234">
        <v>11.0</v>
      </c>
      <c r="N1550" s="234" t="s">
        <v>1296</v>
      </c>
      <c r="O1550" s="234">
        <v>0.0</v>
      </c>
      <c r="P1550" s="234" t="s">
        <v>1724</v>
      </c>
      <c r="R1550" s="234" t="s">
        <v>318</v>
      </c>
    </row>
    <row r="1551">
      <c r="A1551" s="234" t="s">
        <v>6801</v>
      </c>
      <c r="B1551" s="234" t="s">
        <v>1298</v>
      </c>
      <c r="C1551" s="234" t="s">
        <v>1299</v>
      </c>
      <c r="D1551" s="234" t="s">
        <v>3400</v>
      </c>
      <c r="E1551" s="234" t="s">
        <v>6802</v>
      </c>
      <c r="F1551" s="234">
        <v>106.0</v>
      </c>
      <c r="G1551" s="234">
        <v>3.0</v>
      </c>
      <c r="H1551" s="234" t="s">
        <v>2219</v>
      </c>
      <c r="I1551" s="234">
        <v>1.0</v>
      </c>
      <c r="K1551" s="234">
        <v>11.0</v>
      </c>
      <c r="N1551" s="234" t="s">
        <v>1298</v>
      </c>
      <c r="O1551" s="234">
        <v>0.0</v>
      </c>
      <c r="P1551" s="234" t="s">
        <v>1724</v>
      </c>
      <c r="R1551" s="234" t="s">
        <v>318</v>
      </c>
    </row>
    <row r="1552">
      <c r="A1552" s="234" t="s">
        <v>6803</v>
      </c>
      <c r="B1552" s="234" t="s">
        <v>1286</v>
      </c>
      <c r="C1552" s="234" t="s">
        <v>1287</v>
      </c>
      <c r="D1552" s="234" t="s">
        <v>3400</v>
      </c>
      <c r="E1552" s="234" t="s">
        <v>6804</v>
      </c>
      <c r="F1552" s="234">
        <v>106.0</v>
      </c>
      <c r="G1552" s="234">
        <v>1.0</v>
      </c>
      <c r="H1552" s="234" t="s">
        <v>2219</v>
      </c>
      <c r="I1552" s="234">
        <v>1.0</v>
      </c>
      <c r="K1552" s="234">
        <v>11.0</v>
      </c>
      <c r="N1552" s="234" t="s">
        <v>1286</v>
      </c>
      <c r="O1552" s="234">
        <v>0.0</v>
      </c>
      <c r="P1552" s="234" t="s">
        <v>1724</v>
      </c>
      <c r="R1552" s="234" t="s">
        <v>318</v>
      </c>
    </row>
    <row r="1553">
      <c r="A1553" s="234" t="s">
        <v>6805</v>
      </c>
      <c r="B1553" s="234" t="s">
        <v>6806</v>
      </c>
      <c r="C1553" s="234" t="s">
        <v>6807</v>
      </c>
      <c r="D1553" s="234" t="s">
        <v>3400</v>
      </c>
      <c r="E1553" s="234" t="s">
        <v>6808</v>
      </c>
      <c r="F1553" s="234">
        <v>106.0</v>
      </c>
      <c r="G1553" s="234">
        <v>1.0</v>
      </c>
      <c r="H1553" s="234" t="s">
        <v>2219</v>
      </c>
      <c r="I1553" s="234">
        <v>1.0</v>
      </c>
      <c r="K1553" s="234">
        <v>11.0</v>
      </c>
      <c r="N1553" s="234" t="s">
        <v>6806</v>
      </c>
      <c r="O1553" s="234">
        <v>0.0</v>
      </c>
      <c r="P1553" s="234" t="s">
        <v>1724</v>
      </c>
      <c r="R1553" s="234" t="s">
        <v>318</v>
      </c>
    </row>
    <row r="1554">
      <c r="A1554" s="234" t="s">
        <v>6809</v>
      </c>
      <c r="B1554" s="234" t="s">
        <v>6810</v>
      </c>
      <c r="C1554" s="234" t="s">
        <v>6811</v>
      </c>
      <c r="D1554" s="234" t="s">
        <v>3400</v>
      </c>
      <c r="E1554" s="234" t="s">
        <v>6812</v>
      </c>
      <c r="F1554" s="234">
        <v>106.0</v>
      </c>
      <c r="G1554" s="234">
        <v>1.0</v>
      </c>
      <c r="H1554" s="234" t="s">
        <v>2219</v>
      </c>
      <c r="I1554" s="234">
        <v>1.0</v>
      </c>
      <c r="K1554" s="234">
        <v>11.0</v>
      </c>
      <c r="N1554" s="234" t="s">
        <v>6810</v>
      </c>
      <c r="O1554" s="234">
        <v>0.0</v>
      </c>
      <c r="P1554" s="234" t="s">
        <v>1724</v>
      </c>
      <c r="R1554" s="234" t="s">
        <v>318</v>
      </c>
    </row>
    <row r="1555">
      <c r="A1555" s="234" t="s">
        <v>6813</v>
      </c>
      <c r="B1555" s="234" t="s">
        <v>6814</v>
      </c>
      <c r="C1555" s="234" t="s">
        <v>6815</v>
      </c>
      <c r="D1555" s="234" t="s">
        <v>3400</v>
      </c>
      <c r="E1555" s="234" t="s">
        <v>6816</v>
      </c>
      <c r="F1555" s="234">
        <v>106.0</v>
      </c>
      <c r="G1555" s="234">
        <v>1.0</v>
      </c>
      <c r="H1555" s="234" t="s">
        <v>2219</v>
      </c>
      <c r="I1555" s="234">
        <v>1.0</v>
      </c>
      <c r="K1555" s="234">
        <v>11.0</v>
      </c>
      <c r="N1555" s="234" t="s">
        <v>6814</v>
      </c>
      <c r="O1555" s="234">
        <v>0.0</v>
      </c>
      <c r="P1555" s="234" t="s">
        <v>1724</v>
      </c>
      <c r="R1555" s="234" t="s">
        <v>318</v>
      </c>
    </row>
    <row r="1556">
      <c r="A1556" s="234" t="s">
        <v>6817</v>
      </c>
      <c r="B1556" s="234" t="s">
        <v>6818</v>
      </c>
      <c r="C1556" s="234" t="s">
        <v>6819</v>
      </c>
      <c r="D1556" s="234" t="s">
        <v>3411</v>
      </c>
      <c r="E1556" s="234" t="s">
        <v>6820</v>
      </c>
      <c r="F1556" s="234">
        <v>65.0</v>
      </c>
      <c r="G1556" s="234">
        <v>8.0</v>
      </c>
      <c r="H1556" s="234" t="s">
        <v>3398</v>
      </c>
      <c r="I1556" s="234">
        <v>1.0</v>
      </c>
      <c r="K1556" s="234">
        <v>11.0</v>
      </c>
      <c r="N1556" s="234" t="s">
        <v>6818</v>
      </c>
      <c r="O1556" s="234">
        <v>0.0</v>
      </c>
      <c r="P1556" s="234" t="s">
        <v>1724</v>
      </c>
      <c r="R1556" s="234" t="s">
        <v>318</v>
      </c>
    </row>
    <row r="1557">
      <c r="A1557" s="234" t="s">
        <v>6821</v>
      </c>
      <c r="B1557" s="234" t="s">
        <v>6822</v>
      </c>
      <c r="C1557" s="234" t="s">
        <v>6823</v>
      </c>
      <c r="D1557" s="234" t="s">
        <v>3411</v>
      </c>
      <c r="E1557" s="234" t="s">
        <v>6824</v>
      </c>
      <c r="F1557" s="234">
        <v>65.0</v>
      </c>
      <c r="G1557" s="234">
        <v>19.0</v>
      </c>
      <c r="H1557" s="234" t="s">
        <v>3398</v>
      </c>
      <c r="I1557" s="234">
        <v>1.0</v>
      </c>
      <c r="K1557" s="234">
        <v>11.0</v>
      </c>
      <c r="N1557" s="234" t="s">
        <v>6822</v>
      </c>
      <c r="O1557" s="234">
        <v>0.0</v>
      </c>
      <c r="P1557" s="234" t="s">
        <v>1724</v>
      </c>
      <c r="R1557" s="234" t="s">
        <v>318</v>
      </c>
    </row>
    <row r="1558">
      <c r="A1558" s="234" t="s">
        <v>6825</v>
      </c>
      <c r="B1558" s="234" t="s">
        <v>6826</v>
      </c>
      <c r="C1558" s="234" t="s">
        <v>6827</v>
      </c>
      <c r="D1558" s="234" t="s">
        <v>3411</v>
      </c>
      <c r="E1558" s="234" t="s">
        <v>6828</v>
      </c>
      <c r="F1558" s="234">
        <v>65.0</v>
      </c>
      <c r="G1558" s="234">
        <v>13.0</v>
      </c>
      <c r="H1558" s="234" t="s">
        <v>3398</v>
      </c>
      <c r="I1558" s="234">
        <v>1.0</v>
      </c>
      <c r="K1558" s="234">
        <v>11.0</v>
      </c>
      <c r="N1558" s="234" t="s">
        <v>6826</v>
      </c>
      <c r="O1558" s="234">
        <v>0.0</v>
      </c>
      <c r="P1558" s="234" t="s">
        <v>1724</v>
      </c>
      <c r="R1558" s="234" t="s">
        <v>318</v>
      </c>
    </row>
    <row r="1559">
      <c r="A1559" s="234" t="s">
        <v>6829</v>
      </c>
      <c r="B1559" s="234" t="s">
        <v>6830</v>
      </c>
      <c r="C1559" s="234" t="s">
        <v>6831</v>
      </c>
      <c r="D1559" s="234" t="s">
        <v>3411</v>
      </c>
      <c r="E1559" s="234" t="s">
        <v>6832</v>
      </c>
      <c r="F1559" s="234">
        <v>65.0</v>
      </c>
      <c r="G1559" s="234">
        <v>2.0</v>
      </c>
      <c r="H1559" s="234" t="s">
        <v>3398</v>
      </c>
      <c r="I1559" s="234">
        <v>1.0</v>
      </c>
      <c r="K1559" s="234">
        <v>11.0</v>
      </c>
      <c r="N1559" s="234" t="s">
        <v>6830</v>
      </c>
      <c r="O1559" s="234">
        <v>0.0</v>
      </c>
      <c r="P1559" s="234" t="s">
        <v>1724</v>
      </c>
      <c r="R1559" s="234" t="s">
        <v>318</v>
      </c>
    </row>
    <row r="1560">
      <c r="A1560" s="234" t="s">
        <v>6833</v>
      </c>
      <c r="B1560" s="234" t="s">
        <v>6834</v>
      </c>
      <c r="C1560" s="234" t="s">
        <v>6835</v>
      </c>
      <c r="D1560" s="234" t="s">
        <v>3411</v>
      </c>
      <c r="E1560" s="234" t="s">
        <v>6836</v>
      </c>
      <c r="F1560" s="234">
        <v>65.0</v>
      </c>
      <c r="G1560" s="234">
        <v>17.0</v>
      </c>
      <c r="H1560" s="234" t="s">
        <v>3398</v>
      </c>
      <c r="I1560" s="234">
        <v>1.0</v>
      </c>
      <c r="K1560" s="234">
        <v>11.0</v>
      </c>
      <c r="N1560" s="234" t="s">
        <v>6834</v>
      </c>
      <c r="O1560" s="234">
        <v>0.0</v>
      </c>
      <c r="P1560" s="234" t="s">
        <v>1724</v>
      </c>
      <c r="R1560" s="234" t="s">
        <v>318</v>
      </c>
    </row>
    <row r="1561">
      <c r="A1561" s="234" t="s">
        <v>6837</v>
      </c>
      <c r="B1561" s="234" t="s">
        <v>6838</v>
      </c>
      <c r="C1561" s="234" t="s">
        <v>6839</v>
      </c>
      <c r="D1561" s="234" t="s">
        <v>3411</v>
      </c>
      <c r="E1561" s="234" t="s">
        <v>6840</v>
      </c>
      <c r="F1561" s="234">
        <v>65.0</v>
      </c>
      <c r="G1561" s="234">
        <v>19.0</v>
      </c>
      <c r="H1561" s="234" t="s">
        <v>3398</v>
      </c>
      <c r="I1561" s="234">
        <v>1.0</v>
      </c>
      <c r="K1561" s="234">
        <v>11.0</v>
      </c>
      <c r="N1561" s="234" t="s">
        <v>6838</v>
      </c>
      <c r="O1561" s="234">
        <v>0.0</v>
      </c>
      <c r="P1561" s="234" t="s">
        <v>1724</v>
      </c>
      <c r="R1561" s="234" t="s">
        <v>318</v>
      </c>
    </row>
    <row r="1562">
      <c r="A1562" s="234" t="s">
        <v>6841</v>
      </c>
      <c r="B1562" s="234" t="s">
        <v>6842</v>
      </c>
      <c r="C1562" s="234" t="s">
        <v>6843</v>
      </c>
      <c r="D1562" s="234" t="s">
        <v>3411</v>
      </c>
      <c r="E1562" s="234" t="s">
        <v>6844</v>
      </c>
      <c r="F1562" s="234">
        <v>65.0</v>
      </c>
      <c r="G1562" s="234">
        <v>11.0</v>
      </c>
      <c r="H1562" s="234" t="s">
        <v>3398</v>
      </c>
      <c r="I1562" s="234">
        <v>1.0</v>
      </c>
      <c r="K1562" s="234">
        <v>11.0</v>
      </c>
      <c r="N1562" s="234" t="s">
        <v>6842</v>
      </c>
      <c r="O1562" s="234">
        <v>0.0</v>
      </c>
      <c r="P1562" s="234" t="s">
        <v>1724</v>
      </c>
      <c r="R1562" s="234" t="s">
        <v>318</v>
      </c>
    </row>
    <row r="1563">
      <c r="A1563" s="234" t="s">
        <v>6845</v>
      </c>
      <c r="B1563" s="234" t="s">
        <v>6846</v>
      </c>
      <c r="C1563" s="234" t="s">
        <v>6847</v>
      </c>
      <c r="D1563" s="234" t="s">
        <v>3411</v>
      </c>
      <c r="E1563" s="234" t="s">
        <v>6848</v>
      </c>
      <c r="F1563" s="234">
        <v>65.0</v>
      </c>
      <c r="G1563" s="234">
        <v>8.0</v>
      </c>
      <c r="H1563" s="234" t="s">
        <v>3398</v>
      </c>
      <c r="I1563" s="234">
        <v>1.0</v>
      </c>
      <c r="K1563" s="234">
        <v>11.0</v>
      </c>
      <c r="N1563" s="234" t="s">
        <v>6846</v>
      </c>
      <c r="O1563" s="234">
        <v>0.0</v>
      </c>
      <c r="P1563" s="234" t="s">
        <v>1724</v>
      </c>
      <c r="R1563" s="234" t="s">
        <v>318</v>
      </c>
    </row>
    <row r="1564">
      <c r="A1564" s="234" t="s">
        <v>6849</v>
      </c>
      <c r="B1564" s="234" t="s">
        <v>6850</v>
      </c>
      <c r="C1564" s="234" t="s">
        <v>6851</v>
      </c>
      <c r="D1564" s="234" t="s">
        <v>3424</v>
      </c>
      <c r="E1564" s="234" t="s">
        <v>6852</v>
      </c>
      <c r="F1564" s="234">
        <v>67.0</v>
      </c>
      <c r="G1564" s="234">
        <v>2.0</v>
      </c>
      <c r="H1564" s="234" t="s">
        <v>3094</v>
      </c>
      <c r="I1564" s="234">
        <v>1.0</v>
      </c>
      <c r="K1564" s="234">
        <v>11.0</v>
      </c>
      <c r="N1564" s="234" t="s">
        <v>6850</v>
      </c>
      <c r="O1564" s="234">
        <v>0.0</v>
      </c>
      <c r="P1564" s="234" t="s">
        <v>1724</v>
      </c>
      <c r="R1564" s="234" t="s">
        <v>318</v>
      </c>
    </row>
    <row r="1565">
      <c r="A1565" s="234" t="s">
        <v>6853</v>
      </c>
      <c r="B1565" s="234" t="s">
        <v>1222</v>
      </c>
      <c r="C1565" s="234" t="s">
        <v>1223</v>
      </c>
      <c r="D1565" s="234" t="s">
        <v>3424</v>
      </c>
      <c r="E1565" s="234" t="s">
        <v>6854</v>
      </c>
      <c r="F1565" s="234">
        <v>67.0</v>
      </c>
      <c r="G1565" s="234">
        <v>6.0</v>
      </c>
      <c r="H1565" s="234" t="s">
        <v>3094</v>
      </c>
      <c r="I1565" s="234">
        <v>1.0</v>
      </c>
      <c r="K1565" s="234">
        <v>11.0</v>
      </c>
      <c r="N1565" s="234" t="s">
        <v>1222</v>
      </c>
      <c r="O1565" s="234">
        <v>0.0</v>
      </c>
      <c r="P1565" s="234" t="s">
        <v>1724</v>
      </c>
      <c r="R1565" s="234" t="s">
        <v>318</v>
      </c>
    </row>
    <row r="1566">
      <c r="A1566" s="234" t="s">
        <v>6855</v>
      </c>
      <c r="B1566" s="234" t="s">
        <v>1224</v>
      </c>
      <c r="C1566" s="234" t="s">
        <v>1225</v>
      </c>
      <c r="D1566" s="234" t="s">
        <v>3424</v>
      </c>
      <c r="E1566" s="234" t="s">
        <v>6856</v>
      </c>
      <c r="F1566" s="234">
        <v>67.0</v>
      </c>
      <c r="G1566" s="234">
        <v>2.0</v>
      </c>
      <c r="H1566" s="234" t="s">
        <v>3094</v>
      </c>
      <c r="I1566" s="234">
        <v>1.0</v>
      </c>
      <c r="K1566" s="234">
        <v>11.0</v>
      </c>
      <c r="N1566" s="234" t="s">
        <v>1224</v>
      </c>
      <c r="O1566" s="234">
        <v>0.0</v>
      </c>
      <c r="P1566" s="234" t="s">
        <v>1724</v>
      </c>
      <c r="R1566" s="234" t="s">
        <v>318</v>
      </c>
    </row>
    <row r="1567">
      <c r="A1567" s="234" t="s">
        <v>6857</v>
      </c>
      <c r="B1567" s="234" t="s">
        <v>6858</v>
      </c>
      <c r="C1567" s="234" t="s">
        <v>6859</v>
      </c>
      <c r="D1567" s="234" t="s">
        <v>3424</v>
      </c>
      <c r="E1567" s="234" t="s">
        <v>6860</v>
      </c>
      <c r="F1567" s="234">
        <v>67.0</v>
      </c>
      <c r="G1567" s="234">
        <v>5.0</v>
      </c>
      <c r="H1567" s="234" t="s">
        <v>3094</v>
      </c>
      <c r="I1567" s="234">
        <v>1.0</v>
      </c>
      <c r="K1567" s="234">
        <v>11.0</v>
      </c>
      <c r="N1567" s="234" t="s">
        <v>6858</v>
      </c>
      <c r="O1567" s="234">
        <v>0.0</v>
      </c>
      <c r="P1567" s="234" t="s">
        <v>1724</v>
      </c>
      <c r="R1567" s="234" t="s">
        <v>318</v>
      </c>
    </row>
    <row r="1568">
      <c r="A1568" s="234" t="s">
        <v>6861</v>
      </c>
      <c r="B1568" s="234" t="s">
        <v>6862</v>
      </c>
      <c r="C1568" s="234" t="s">
        <v>6863</v>
      </c>
      <c r="D1568" s="234" t="s">
        <v>3424</v>
      </c>
      <c r="E1568" s="234" t="s">
        <v>6864</v>
      </c>
      <c r="F1568" s="234">
        <v>67.0</v>
      </c>
      <c r="G1568" s="234">
        <v>3.0</v>
      </c>
      <c r="H1568" s="234" t="s">
        <v>3094</v>
      </c>
      <c r="I1568" s="234">
        <v>1.0</v>
      </c>
      <c r="K1568" s="234">
        <v>11.0</v>
      </c>
      <c r="N1568" s="234" t="s">
        <v>6862</v>
      </c>
      <c r="O1568" s="234">
        <v>0.0</v>
      </c>
      <c r="P1568" s="234" t="s">
        <v>1724</v>
      </c>
      <c r="R1568" s="234" t="s">
        <v>318</v>
      </c>
    </row>
    <row r="1569">
      <c r="A1569" s="234" t="s">
        <v>6865</v>
      </c>
      <c r="B1569" s="234" t="s">
        <v>1130</v>
      </c>
      <c r="C1569" s="234" t="s">
        <v>1131</v>
      </c>
      <c r="D1569" s="234" t="s">
        <v>3445</v>
      </c>
      <c r="E1569" s="234" t="s">
        <v>6866</v>
      </c>
      <c r="F1569" s="234">
        <v>110.0</v>
      </c>
      <c r="G1569" s="234">
        <v>2.0</v>
      </c>
      <c r="H1569" s="234" t="s">
        <v>3094</v>
      </c>
      <c r="I1569" s="234">
        <v>1.0</v>
      </c>
      <c r="K1569" s="234">
        <v>11.0</v>
      </c>
      <c r="N1569" s="234" t="s">
        <v>1130</v>
      </c>
      <c r="O1569" s="234">
        <v>0.0</v>
      </c>
      <c r="P1569" s="234" t="s">
        <v>1724</v>
      </c>
      <c r="R1569" s="234" t="s">
        <v>318</v>
      </c>
    </row>
    <row r="1570">
      <c r="A1570" s="234" t="s">
        <v>6867</v>
      </c>
      <c r="B1570" s="234" t="s">
        <v>1132</v>
      </c>
      <c r="C1570" s="234" t="s">
        <v>1133</v>
      </c>
      <c r="D1570" s="234" t="s">
        <v>3445</v>
      </c>
      <c r="E1570" s="234" t="s">
        <v>6868</v>
      </c>
      <c r="F1570" s="234">
        <v>110.0</v>
      </c>
      <c r="G1570" s="234">
        <v>2.0</v>
      </c>
      <c r="H1570" s="234" t="s">
        <v>3094</v>
      </c>
      <c r="I1570" s="234">
        <v>1.0</v>
      </c>
      <c r="K1570" s="234">
        <v>11.0</v>
      </c>
      <c r="N1570" s="234" t="s">
        <v>1132</v>
      </c>
      <c r="O1570" s="234">
        <v>0.0</v>
      </c>
      <c r="P1570" s="234" t="s">
        <v>1724</v>
      </c>
      <c r="R1570" s="234" t="s">
        <v>318</v>
      </c>
    </row>
    <row r="1571">
      <c r="A1571" s="234" t="s">
        <v>6869</v>
      </c>
      <c r="B1571" s="234" t="s">
        <v>907</v>
      </c>
      <c r="C1571" s="234" t="s">
        <v>908</v>
      </c>
      <c r="D1571" s="234" t="s">
        <v>3445</v>
      </c>
      <c r="E1571" s="234" t="s">
        <v>6870</v>
      </c>
      <c r="F1571" s="234">
        <v>110.0</v>
      </c>
      <c r="G1571" s="234">
        <v>3.0</v>
      </c>
      <c r="H1571" s="234" t="s">
        <v>3094</v>
      </c>
      <c r="I1571" s="234">
        <v>1.0</v>
      </c>
      <c r="K1571" s="234">
        <v>11.0</v>
      </c>
      <c r="N1571" s="234" t="s">
        <v>907</v>
      </c>
      <c r="O1571" s="234">
        <v>0.0</v>
      </c>
      <c r="P1571" s="234" t="s">
        <v>1724</v>
      </c>
      <c r="R1571" s="234" t="s">
        <v>318</v>
      </c>
    </row>
    <row r="1572">
      <c r="A1572" s="234" t="s">
        <v>6871</v>
      </c>
      <c r="B1572" s="234" t="s">
        <v>437</v>
      </c>
      <c r="C1572" s="234" t="s">
        <v>438</v>
      </c>
      <c r="D1572" s="234" t="s">
        <v>3445</v>
      </c>
      <c r="E1572" s="234" t="s">
        <v>6872</v>
      </c>
      <c r="F1572" s="234">
        <v>110.0</v>
      </c>
      <c r="G1572" s="234">
        <v>2.0</v>
      </c>
      <c r="H1572" s="234" t="s">
        <v>3094</v>
      </c>
      <c r="I1572" s="234">
        <v>1.0</v>
      </c>
      <c r="K1572" s="234">
        <v>11.0</v>
      </c>
      <c r="N1572" s="234" t="s">
        <v>437</v>
      </c>
      <c r="O1572" s="234">
        <v>0.0</v>
      </c>
      <c r="P1572" s="234" t="s">
        <v>1724</v>
      </c>
      <c r="R1572" s="234" t="s">
        <v>318</v>
      </c>
    </row>
    <row r="1573">
      <c r="A1573" s="234" t="s">
        <v>6873</v>
      </c>
      <c r="B1573" s="234" t="s">
        <v>1432</v>
      </c>
      <c r="C1573" s="234" t="s">
        <v>1433</v>
      </c>
      <c r="D1573" s="234" t="s">
        <v>3445</v>
      </c>
      <c r="E1573" s="234" t="s">
        <v>6874</v>
      </c>
      <c r="F1573" s="234">
        <v>110.0</v>
      </c>
      <c r="G1573" s="234">
        <v>9.0</v>
      </c>
      <c r="H1573" s="234" t="s">
        <v>3094</v>
      </c>
      <c r="I1573" s="234">
        <v>1.0</v>
      </c>
      <c r="K1573" s="234">
        <v>11.0</v>
      </c>
      <c r="N1573" s="234" t="s">
        <v>1432</v>
      </c>
      <c r="O1573" s="234">
        <v>0.0</v>
      </c>
      <c r="P1573" s="234" t="s">
        <v>1724</v>
      </c>
      <c r="R1573" s="234" t="s">
        <v>318</v>
      </c>
    </row>
    <row r="1574">
      <c r="A1574" s="234" t="s">
        <v>6875</v>
      </c>
      <c r="B1574" s="234" t="s">
        <v>1134</v>
      </c>
      <c r="C1574" s="234" t="s">
        <v>1135</v>
      </c>
      <c r="D1574" s="234" t="s">
        <v>3445</v>
      </c>
      <c r="E1574" s="234" t="s">
        <v>6876</v>
      </c>
      <c r="F1574" s="234">
        <v>110.0</v>
      </c>
      <c r="G1574" s="234">
        <v>6.0</v>
      </c>
      <c r="H1574" s="234" t="s">
        <v>3094</v>
      </c>
      <c r="I1574" s="234">
        <v>1.0</v>
      </c>
      <c r="K1574" s="234">
        <v>11.0</v>
      </c>
      <c r="N1574" s="234" t="s">
        <v>1134</v>
      </c>
      <c r="O1574" s="234">
        <v>0.0</v>
      </c>
      <c r="P1574" s="234" t="s">
        <v>1724</v>
      </c>
      <c r="R1574" s="234" t="s">
        <v>318</v>
      </c>
    </row>
    <row r="1575">
      <c r="A1575" s="234" t="s">
        <v>6877</v>
      </c>
      <c r="B1575" s="234" t="s">
        <v>909</v>
      </c>
      <c r="C1575" s="234" t="s">
        <v>910</v>
      </c>
      <c r="D1575" s="234" t="s">
        <v>3445</v>
      </c>
      <c r="E1575" s="234" t="s">
        <v>6878</v>
      </c>
      <c r="F1575" s="234">
        <v>110.0</v>
      </c>
      <c r="G1575" s="234">
        <v>1.0</v>
      </c>
      <c r="H1575" s="234" t="s">
        <v>3094</v>
      </c>
      <c r="I1575" s="234">
        <v>1.0</v>
      </c>
      <c r="K1575" s="234">
        <v>11.0</v>
      </c>
      <c r="N1575" s="234" t="s">
        <v>909</v>
      </c>
      <c r="O1575" s="234">
        <v>0.0</v>
      </c>
      <c r="P1575" s="234" t="s">
        <v>1724</v>
      </c>
      <c r="R1575" s="234" t="s">
        <v>318</v>
      </c>
    </row>
    <row r="1576">
      <c r="A1576" s="234" t="s">
        <v>6879</v>
      </c>
      <c r="B1576" s="234" t="s">
        <v>439</v>
      </c>
      <c r="C1576" s="234" t="s">
        <v>440</v>
      </c>
      <c r="D1576" s="234" t="s">
        <v>3445</v>
      </c>
      <c r="E1576" s="234" t="s">
        <v>6880</v>
      </c>
      <c r="F1576" s="234">
        <v>110.0</v>
      </c>
      <c r="G1576" s="234">
        <v>1.0</v>
      </c>
      <c r="H1576" s="234" t="s">
        <v>3094</v>
      </c>
      <c r="I1576" s="234">
        <v>1.0</v>
      </c>
      <c r="K1576" s="234">
        <v>11.0</v>
      </c>
      <c r="N1576" s="234" t="s">
        <v>439</v>
      </c>
      <c r="O1576" s="234">
        <v>0.0</v>
      </c>
      <c r="P1576" s="234" t="s">
        <v>1724</v>
      </c>
      <c r="R1576" s="234" t="s">
        <v>318</v>
      </c>
    </row>
    <row r="1577">
      <c r="A1577" s="234" t="s">
        <v>6881</v>
      </c>
      <c r="B1577" s="234" t="s">
        <v>1310</v>
      </c>
      <c r="C1577" s="234" t="s">
        <v>1311</v>
      </c>
      <c r="D1577" s="234" t="s">
        <v>3462</v>
      </c>
      <c r="E1577" s="234" t="s">
        <v>6882</v>
      </c>
      <c r="F1577" s="234">
        <v>102.0</v>
      </c>
      <c r="G1577" s="234">
        <v>6.0</v>
      </c>
      <c r="H1577" s="234" t="s">
        <v>3464</v>
      </c>
      <c r="I1577" s="234">
        <v>1.0</v>
      </c>
      <c r="K1577" s="234">
        <v>11.0</v>
      </c>
      <c r="N1577" s="234" t="s">
        <v>1310</v>
      </c>
      <c r="O1577" s="234">
        <v>0.0</v>
      </c>
      <c r="P1577" s="234" t="s">
        <v>1724</v>
      </c>
      <c r="R1577" s="234" t="s">
        <v>318</v>
      </c>
    </row>
    <row r="1578">
      <c r="A1578" s="234" t="s">
        <v>6883</v>
      </c>
      <c r="B1578" s="234" t="s">
        <v>756</v>
      </c>
      <c r="C1578" s="234" t="s">
        <v>757</v>
      </c>
      <c r="D1578" s="234" t="s">
        <v>3462</v>
      </c>
      <c r="E1578" s="234" t="s">
        <v>6884</v>
      </c>
      <c r="F1578" s="234">
        <v>102.0</v>
      </c>
      <c r="G1578" s="234">
        <v>2.0</v>
      </c>
      <c r="H1578" s="234" t="s">
        <v>3464</v>
      </c>
      <c r="I1578" s="234">
        <v>1.0</v>
      </c>
      <c r="K1578" s="234">
        <v>11.0</v>
      </c>
      <c r="N1578" s="234" t="s">
        <v>756</v>
      </c>
      <c r="O1578" s="234">
        <v>0.0</v>
      </c>
      <c r="P1578" s="234" t="s">
        <v>1724</v>
      </c>
      <c r="R1578" s="234" t="s">
        <v>318</v>
      </c>
    </row>
    <row r="1579">
      <c r="A1579" s="234" t="s">
        <v>6885</v>
      </c>
      <c r="B1579" s="234" t="s">
        <v>758</v>
      </c>
      <c r="C1579" s="234" t="s">
        <v>759</v>
      </c>
      <c r="D1579" s="234" t="s">
        <v>3462</v>
      </c>
      <c r="E1579" s="234" t="s">
        <v>6886</v>
      </c>
      <c r="F1579" s="234">
        <v>102.0</v>
      </c>
      <c r="G1579" s="234">
        <v>1.0</v>
      </c>
      <c r="H1579" s="234" t="s">
        <v>3464</v>
      </c>
      <c r="I1579" s="234">
        <v>1.0</v>
      </c>
      <c r="K1579" s="234">
        <v>11.0</v>
      </c>
      <c r="N1579" s="234" t="s">
        <v>758</v>
      </c>
      <c r="O1579" s="234">
        <v>0.0</v>
      </c>
      <c r="P1579" s="234" t="s">
        <v>1724</v>
      </c>
      <c r="R1579" s="234" t="s">
        <v>318</v>
      </c>
    </row>
    <row r="1580">
      <c r="A1580" s="234" t="s">
        <v>6887</v>
      </c>
      <c r="B1580" s="234" t="s">
        <v>6888</v>
      </c>
      <c r="C1580" s="234" t="s">
        <v>6889</v>
      </c>
      <c r="D1580" s="234" t="s">
        <v>3462</v>
      </c>
      <c r="E1580" s="234" t="s">
        <v>6890</v>
      </c>
      <c r="F1580" s="234">
        <v>102.0</v>
      </c>
      <c r="G1580" s="234">
        <v>1.0</v>
      </c>
      <c r="H1580" s="234" t="s">
        <v>3464</v>
      </c>
      <c r="I1580" s="234">
        <v>1.0</v>
      </c>
      <c r="K1580" s="234">
        <v>11.0</v>
      </c>
      <c r="N1580" s="234" t="s">
        <v>6888</v>
      </c>
      <c r="O1580" s="234">
        <v>0.0</v>
      </c>
      <c r="P1580" s="234" t="s">
        <v>1724</v>
      </c>
      <c r="R1580" s="234" t="s">
        <v>318</v>
      </c>
    </row>
    <row r="1581">
      <c r="A1581" s="234" t="s">
        <v>6891</v>
      </c>
      <c r="B1581" s="234" t="s">
        <v>6892</v>
      </c>
      <c r="C1581" s="234" t="s">
        <v>6893</v>
      </c>
      <c r="D1581" s="234" t="s">
        <v>3462</v>
      </c>
      <c r="E1581" s="234" t="s">
        <v>6894</v>
      </c>
      <c r="F1581" s="234">
        <v>102.0</v>
      </c>
      <c r="G1581" s="234">
        <v>1.0</v>
      </c>
      <c r="H1581" s="234" t="s">
        <v>3464</v>
      </c>
      <c r="I1581" s="234">
        <v>1.0</v>
      </c>
      <c r="K1581" s="234">
        <v>11.0</v>
      </c>
      <c r="N1581" s="234" t="s">
        <v>6892</v>
      </c>
      <c r="O1581" s="234">
        <v>0.0</v>
      </c>
      <c r="P1581" s="234" t="s">
        <v>1724</v>
      </c>
      <c r="R1581" s="234" t="s">
        <v>318</v>
      </c>
    </row>
    <row r="1582">
      <c r="A1582" s="234" t="s">
        <v>6895</v>
      </c>
      <c r="B1582" s="234" t="s">
        <v>1044</v>
      </c>
      <c r="C1582" s="234" t="s">
        <v>1045</v>
      </c>
      <c r="D1582" s="234" t="s">
        <v>3482</v>
      </c>
      <c r="E1582" s="234" t="s">
        <v>6896</v>
      </c>
      <c r="F1582" s="234">
        <v>106.0</v>
      </c>
      <c r="G1582" s="234">
        <v>1.0</v>
      </c>
      <c r="H1582" s="234" t="s">
        <v>2219</v>
      </c>
      <c r="I1582" s="234">
        <v>1.0</v>
      </c>
      <c r="K1582" s="234">
        <v>11.0</v>
      </c>
      <c r="N1582" s="234" t="s">
        <v>1044</v>
      </c>
      <c r="O1582" s="234">
        <v>0.0</v>
      </c>
      <c r="P1582" s="234" t="s">
        <v>1724</v>
      </c>
      <c r="R1582" s="234" t="s">
        <v>318</v>
      </c>
    </row>
    <row r="1583">
      <c r="A1583" s="234" t="s">
        <v>6897</v>
      </c>
      <c r="B1583" s="234" t="s">
        <v>1046</v>
      </c>
      <c r="C1583" s="234" t="s">
        <v>1047</v>
      </c>
      <c r="D1583" s="234" t="s">
        <v>3482</v>
      </c>
      <c r="E1583" s="234" t="s">
        <v>6898</v>
      </c>
      <c r="F1583" s="234">
        <v>106.0</v>
      </c>
      <c r="G1583" s="234">
        <v>2.0</v>
      </c>
      <c r="H1583" s="234" t="s">
        <v>2219</v>
      </c>
      <c r="I1583" s="234">
        <v>1.0</v>
      </c>
      <c r="K1583" s="234">
        <v>11.0</v>
      </c>
      <c r="N1583" s="234" t="s">
        <v>1046</v>
      </c>
      <c r="O1583" s="234">
        <v>0.0</v>
      </c>
      <c r="P1583" s="234" t="s">
        <v>1724</v>
      </c>
      <c r="R1583" s="234" t="s">
        <v>318</v>
      </c>
    </row>
    <row r="1584">
      <c r="A1584" s="234" t="s">
        <v>6899</v>
      </c>
      <c r="B1584" s="234" t="s">
        <v>751</v>
      </c>
      <c r="C1584" s="234" t="s">
        <v>752</v>
      </c>
      <c r="D1584" s="234" t="s">
        <v>3482</v>
      </c>
      <c r="E1584" s="234" t="s">
        <v>6900</v>
      </c>
      <c r="F1584" s="234">
        <v>106.0</v>
      </c>
      <c r="G1584" s="234">
        <v>1.0</v>
      </c>
      <c r="H1584" s="234" t="s">
        <v>2219</v>
      </c>
      <c r="I1584" s="234">
        <v>1.0</v>
      </c>
      <c r="K1584" s="234">
        <v>11.0</v>
      </c>
      <c r="N1584" s="234" t="s">
        <v>751</v>
      </c>
      <c r="O1584" s="234">
        <v>0.0</v>
      </c>
      <c r="P1584" s="234" t="s">
        <v>1724</v>
      </c>
      <c r="R1584" s="234" t="s">
        <v>318</v>
      </c>
    </row>
    <row r="1585">
      <c r="A1585" s="234" t="s">
        <v>6901</v>
      </c>
      <c r="B1585" s="234" t="s">
        <v>6902</v>
      </c>
      <c r="C1585" s="234" t="s">
        <v>6903</v>
      </c>
      <c r="D1585" s="234" t="s">
        <v>3462</v>
      </c>
      <c r="E1585" s="234" t="s">
        <v>6904</v>
      </c>
      <c r="F1585" s="234">
        <v>102.0</v>
      </c>
      <c r="G1585" s="234">
        <v>7.0</v>
      </c>
      <c r="H1585" s="234" t="s">
        <v>3234</v>
      </c>
      <c r="I1585" s="234">
        <v>1.0</v>
      </c>
      <c r="K1585" s="234">
        <v>11.0</v>
      </c>
      <c r="N1585" s="234" t="s">
        <v>6902</v>
      </c>
      <c r="O1585" s="234">
        <v>0.0</v>
      </c>
      <c r="P1585" s="234" t="s">
        <v>1724</v>
      </c>
      <c r="R1585" s="234" t="s">
        <v>318</v>
      </c>
    </row>
    <row r="1586">
      <c r="A1586" s="234" t="s">
        <v>6905</v>
      </c>
      <c r="B1586" s="234" t="s">
        <v>6906</v>
      </c>
      <c r="C1586" s="234" t="s">
        <v>6907</v>
      </c>
      <c r="D1586" s="234" t="s">
        <v>3462</v>
      </c>
      <c r="E1586" s="234" t="s">
        <v>6908</v>
      </c>
      <c r="F1586" s="234">
        <v>102.0</v>
      </c>
      <c r="G1586" s="234">
        <v>7.0</v>
      </c>
      <c r="H1586" s="234" t="s">
        <v>3234</v>
      </c>
      <c r="I1586" s="234">
        <v>1.0</v>
      </c>
      <c r="K1586" s="234">
        <v>11.0</v>
      </c>
      <c r="N1586" s="234" t="s">
        <v>6906</v>
      </c>
      <c r="O1586" s="234">
        <v>0.0</v>
      </c>
      <c r="P1586" s="234" t="s">
        <v>1724</v>
      </c>
      <c r="R1586" s="234" t="s">
        <v>318</v>
      </c>
    </row>
    <row r="1587">
      <c r="A1587" s="234" t="s">
        <v>6909</v>
      </c>
      <c r="B1587" s="234" t="s">
        <v>6910</v>
      </c>
      <c r="C1587" s="234" t="s">
        <v>6911</v>
      </c>
      <c r="D1587" s="234" t="s">
        <v>3462</v>
      </c>
      <c r="E1587" s="234" t="s">
        <v>6912</v>
      </c>
      <c r="F1587" s="234">
        <v>102.0</v>
      </c>
      <c r="G1587" s="234">
        <v>11.0</v>
      </c>
      <c r="H1587" s="234" t="s">
        <v>3234</v>
      </c>
      <c r="I1587" s="234">
        <v>1.0</v>
      </c>
      <c r="K1587" s="234">
        <v>11.0</v>
      </c>
      <c r="N1587" s="234" t="s">
        <v>6910</v>
      </c>
      <c r="O1587" s="234">
        <v>0.0</v>
      </c>
      <c r="P1587" s="234" t="s">
        <v>1724</v>
      </c>
      <c r="R1587" s="234" t="s">
        <v>318</v>
      </c>
    </row>
    <row r="1588">
      <c r="A1588" s="234" t="s">
        <v>6913</v>
      </c>
      <c r="B1588" s="234" t="s">
        <v>6914</v>
      </c>
      <c r="C1588" s="234" t="s">
        <v>6915</v>
      </c>
      <c r="D1588" s="234" t="s">
        <v>3462</v>
      </c>
      <c r="E1588" s="234" t="s">
        <v>6916</v>
      </c>
      <c r="F1588" s="234">
        <v>102.0</v>
      </c>
      <c r="G1588" s="234">
        <v>5.0</v>
      </c>
      <c r="H1588" s="234" t="s">
        <v>3234</v>
      </c>
      <c r="I1588" s="234">
        <v>1.0</v>
      </c>
      <c r="K1588" s="234">
        <v>11.0</v>
      </c>
      <c r="N1588" s="234" t="s">
        <v>6914</v>
      </c>
      <c r="O1588" s="234">
        <v>0.0</v>
      </c>
      <c r="P1588" s="234" t="s">
        <v>1724</v>
      </c>
      <c r="R1588" s="234" t="s">
        <v>318</v>
      </c>
    </row>
    <row r="1589">
      <c r="A1589" s="234" t="s">
        <v>6917</v>
      </c>
      <c r="B1589" s="234" t="s">
        <v>6918</v>
      </c>
      <c r="C1589" s="234" t="s">
        <v>6919</v>
      </c>
      <c r="D1589" s="234" t="s">
        <v>3462</v>
      </c>
      <c r="E1589" s="234" t="s">
        <v>6920</v>
      </c>
      <c r="F1589" s="234">
        <v>102.0</v>
      </c>
      <c r="G1589" s="234">
        <v>20.0</v>
      </c>
      <c r="H1589" s="234" t="s">
        <v>3234</v>
      </c>
      <c r="I1589" s="234">
        <v>1.0</v>
      </c>
      <c r="K1589" s="234">
        <v>11.0</v>
      </c>
      <c r="N1589" s="234" t="s">
        <v>6918</v>
      </c>
      <c r="O1589" s="234">
        <v>0.0</v>
      </c>
      <c r="P1589" s="234" t="s">
        <v>1724</v>
      </c>
      <c r="R1589" s="234" t="s">
        <v>318</v>
      </c>
    </row>
    <row r="1590">
      <c r="A1590" s="234" t="s">
        <v>6921</v>
      </c>
      <c r="B1590" s="234" t="s">
        <v>1317</v>
      </c>
      <c r="C1590" s="234" t="s">
        <v>1318</v>
      </c>
      <c r="D1590" s="234" t="s">
        <v>3462</v>
      </c>
      <c r="E1590" s="234" t="s">
        <v>6922</v>
      </c>
      <c r="F1590" s="234">
        <v>102.0</v>
      </c>
      <c r="G1590" s="234">
        <v>22.0</v>
      </c>
      <c r="H1590" s="234" t="s">
        <v>3234</v>
      </c>
      <c r="I1590" s="234">
        <v>1.0</v>
      </c>
      <c r="K1590" s="234">
        <v>11.0</v>
      </c>
      <c r="N1590" s="234" t="s">
        <v>1317</v>
      </c>
      <c r="O1590" s="234">
        <v>0.0</v>
      </c>
      <c r="P1590" s="234" t="s">
        <v>1724</v>
      </c>
      <c r="R1590" s="234" t="s">
        <v>318</v>
      </c>
    </row>
    <row r="1591">
      <c r="A1591" s="234" t="s">
        <v>6923</v>
      </c>
      <c r="B1591" s="234" t="s">
        <v>1319</v>
      </c>
      <c r="C1591" s="234" t="s">
        <v>1320</v>
      </c>
      <c r="D1591" s="234" t="s">
        <v>3462</v>
      </c>
      <c r="E1591" s="234" t="s">
        <v>6924</v>
      </c>
      <c r="F1591" s="234">
        <v>102.0</v>
      </c>
      <c r="G1591" s="234">
        <v>7.0</v>
      </c>
      <c r="H1591" s="234" t="s">
        <v>3234</v>
      </c>
      <c r="I1591" s="234">
        <v>1.0</v>
      </c>
      <c r="K1591" s="234">
        <v>11.0</v>
      </c>
      <c r="N1591" s="234" t="s">
        <v>1319</v>
      </c>
      <c r="O1591" s="234">
        <v>0.0</v>
      </c>
      <c r="P1591" s="234" t="s">
        <v>1724</v>
      </c>
      <c r="R1591" s="234" t="s">
        <v>318</v>
      </c>
    </row>
    <row r="1592">
      <c r="A1592" s="234" t="s">
        <v>6925</v>
      </c>
      <c r="B1592" s="234" t="s">
        <v>6926</v>
      </c>
      <c r="C1592" s="234" t="s">
        <v>6927</v>
      </c>
      <c r="D1592" s="234" t="s">
        <v>3462</v>
      </c>
      <c r="E1592" s="234" t="s">
        <v>6928</v>
      </c>
      <c r="F1592" s="234">
        <v>102.0</v>
      </c>
      <c r="G1592" s="234">
        <v>3.0</v>
      </c>
      <c r="H1592" s="234" t="s">
        <v>3234</v>
      </c>
      <c r="I1592" s="234">
        <v>1.0</v>
      </c>
      <c r="K1592" s="234">
        <v>11.0</v>
      </c>
      <c r="N1592" s="234" t="s">
        <v>6926</v>
      </c>
      <c r="O1592" s="234">
        <v>0.0</v>
      </c>
      <c r="P1592" s="234" t="s">
        <v>1724</v>
      </c>
      <c r="R1592" s="234" t="s">
        <v>318</v>
      </c>
    </row>
    <row r="1593">
      <c r="A1593" s="234" t="s">
        <v>6929</v>
      </c>
      <c r="B1593" s="234" t="s">
        <v>6930</v>
      </c>
      <c r="C1593" s="234" t="s">
        <v>6931</v>
      </c>
      <c r="D1593" s="234" t="s">
        <v>3462</v>
      </c>
      <c r="E1593" s="234" t="s">
        <v>6932</v>
      </c>
      <c r="F1593" s="234">
        <v>102.0</v>
      </c>
      <c r="G1593" s="234">
        <v>9.0</v>
      </c>
      <c r="H1593" s="234" t="s">
        <v>3234</v>
      </c>
      <c r="I1593" s="234">
        <v>1.0</v>
      </c>
      <c r="K1593" s="234">
        <v>11.0</v>
      </c>
      <c r="N1593" s="234" t="s">
        <v>6930</v>
      </c>
      <c r="O1593" s="234">
        <v>0.0</v>
      </c>
      <c r="P1593" s="234" t="s">
        <v>1724</v>
      </c>
      <c r="R1593" s="234" t="s">
        <v>318</v>
      </c>
    </row>
    <row r="1594">
      <c r="A1594" s="234" t="s">
        <v>6933</v>
      </c>
      <c r="B1594" s="234" t="s">
        <v>1532</v>
      </c>
      <c r="C1594" s="234" t="s">
        <v>1533</v>
      </c>
      <c r="D1594" s="234" t="s">
        <v>3462</v>
      </c>
      <c r="E1594" s="234" t="s">
        <v>6934</v>
      </c>
      <c r="F1594" s="234">
        <v>102.0</v>
      </c>
      <c r="G1594" s="234">
        <v>2.0</v>
      </c>
      <c r="H1594" s="234" t="s">
        <v>3234</v>
      </c>
      <c r="I1594" s="234">
        <v>1.0</v>
      </c>
      <c r="K1594" s="234">
        <v>11.0</v>
      </c>
      <c r="N1594" s="234" t="s">
        <v>1532</v>
      </c>
      <c r="O1594" s="234">
        <v>0.0</v>
      </c>
      <c r="P1594" s="234" t="s">
        <v>1724</v>
      </c>
      <c r="R1594" s="234" t="s">
        <v>318</v>
      </c>
    </row>
    <row r="1595">
      <c r="A1595" s="234" t="s">
        <v>6935</v>
      </c>
      <c r="B1595" s="234" t="s">
        <v>6936</v>
      </c>
      <c r="C1595" s="234" t="s">
        <v>6937</v>
      </c>
      <c r="D1595" s="234" t="s">
        <v>3462</v>
      </c>
      <c r="E1595" s="234" t="s">
        <v>6938</v>
      </c>
      <c r="F1595" s="234">
        <v>102.0</v>
      </c>
      <c r="G1595" s="234">
        <v>2.0</v>
      </c>
      <c r="H1595" s="234" t="s">
        <v>3234</v>
      </c>
      <c r="I1595" s="234">
        <v>1.0</v>
      </c>
      <c r="K1595" s="234">
        <v>11.0</v>
      </c>
      <c r="N1595" s="234" t="s">
        <v>6936</v>
      </c>
      <c r="O1595" s="234">
        <v>0.0</v>
      </c>
      <c r="P1595" s="234" t="s">
        <v>1724</v>
      </c>
      <c r="R1595" s="234" t="s">
        <v>318</v>
      </c>
    </row>
    <row r="1596">
      <c r="A1596" s="234" t="s">
        <v>6939</v>
      </c>
      <c r="B1596" s="234" t="s">
        <v>6940</v>
      </c>
      <c r="C1596" s="234" t="s">
        <v>6941</v>
      </c>
      <c r="D1596" s="234" t="s">
        <v>3499</v>
      </c>
      <c r="E1596" s="234" t="s">
        <v>6942</v>
      </c>
      <c r="F1596" s="234">
        <v>106.0</v>
      </c>
      <c r="G1596" s="234">
        <v>5.0</v>
      </c>
      <c r="H1596" s="234" t="s">
        <v>2219</v>
      </c>
      <c r="I1596" s="234">
        <v>1.0</v>
      </c>
      <c r="K1596" s="234">
        <v>11.0</v>
      </c>
      <c r="N1596" s="234" t="s">
        <v>6940</v>
      </c>
      <c r="O1596" s="234">
        <v>0.0</v>
      </c>
      <c r="P1596" s="234" t="s">
        <v>1724</v>
      </c>
      <c r="R1596" s="234" t="s">
        <v>318</v>
      </c>
    </row>
    <row r="1597">
      <c r="A1597" s="234" t="s">
        <v>6943</v>
      </c>
      <c r="B1597" s="234" t="s">
        <v>6944</v>
      </c>
      <c r="C1597" s="234" t="s">
        <v>6945</v>
      </c>
      <c r="D1597" s="234" t="s">
        <v>3499</v>
      </c>
      <c r="E1597" s="234" t="s">
        <v>6946</v>
      </c>
      <c r="F1597" s="234">
        <v>106.0</v>
      </c>
      <c r="G1597" s="234">
        <v>3.0</v>
      </c>
      <c r="H1597" s="234" t="s">
        <v>2219</v>
      </c>
      <c r="I1597" s="234">
        <v>1.0</v>
      </c>
      <c r="K1597" s="234">
        <v>11.0</v>
      </c>
      <c r="N1597" s="234" t="s">
        <v>6944</v>
      </c>
      <c r="O1597" s="234">
        <v>0.0</v>
      </c>
      <c r="P1597" s="234" t="s">
        <v>1724</v>
      </c>
      <c r="R1597" s="234" t="s">
        <v>318</v>
      </c>
    </row>
    <row r="1598">
      <c r="A1598" s="234" t="s">
        <v>6947</v>
      </c>
      <c r="B1598" s="234" t="s">
        <v>1327</v>
      </c>
      <c r="C1598" s="234" t="s">
        <v>1328</v>
      </c>
      <c r="D1598" s="234" t="s">
        <v>3499</v>
      </c>
      <c r="E1598" s="234" t="s">
        <v>6948</v>
      </c>
      <c r="F1598" s="234">
        <v>106.0</v>
      </c>
      <c r="G1598" s="234">
        <v>17.0</v>
      </c>
      <c r="H1598" s="234" t="s">
        <v>2219</v>
      </c>
      <c r="I1598" s="234">
        <v>1.0</v>
      </c>
      <c r="K1598" s="234">
        <v>11.0</v>
      </c>
      <c r="N1598" s="234" t="s">
        <v>1327</v>
      </c>
      <c r="O1598" s="234">
        <v>0.0</v>
      </c>
      <c r="P1598" s="234" t="s">
        <v>1724</v>
      </c>
      <c r="R1598" s="234" t="s">
        <v>318</v>
      </c>
    </row>
    <row r="1599">
      <c r="A1599" s="234" t="s">
        <v>6949</v>
      </c>
      <c r="B1599" s="234" t="s">
        <v>1329</v>
      </c>
      <c r="C1599" s="234" t="s">
        <v>1330</v>
      </c>
      <c r="D1599" s="234" t="s">
        <v>3499</v>
      </c>
      <c r="E1599" s="234" t="s">
        <v>6950</v>
      </c>
      <c r="F1599" s="234">
        <v>106.0</v>
      </c>
      <c r="G1599" s="234">
        <v>3.0</v>
      </c>
      <c r="H1599" s="234" t="s">
        <v>2219</v>
      </c>
      <c r="I1599" s="234">
        <v>1.0</v>
      </c>
      <c r="K1599" s="234">
        <v>11.0</v>
      </c>
      <c r="N1599" s="234" t="s">
        <v>1329</v>
      </c>
      <c r="O1599" s="234">
        <v>0.0</v>
      </c>
      <c r="P1599" s="234" t="s">
        <v>1724</v>
      </c>
      <c r="R1599" s="234" t="s">
        <v>318</v>
      </c>
    </row>
    <row r="1600">
      <c r="A1600" s="234" t="s">
        <v>6951</v>
      </c>
      <c r="B1600" s="234" t="s">
        <v>1050</v>
      </c>
      <c r="C1600" s="234" t="s">
        <v>1051</v>
      </c>
      <c r="D1600" s="234" t="s">
        <v>3499</v>
      </c>
      <c r="E1600" s="234" t="s">
        <v>6952</v>
      </c>
      <c r="F1600" s="234">
        <v>106.0</v>
      </c>
      <c r="G1600" s="234">
        <v>4.0</v>
      </c>
      <c r="H1600" s="234" t="s">
        <v>2219</v>
      </c>
      <c r="I1600" s="234">
        <v>1.0</v>
      </c>
      <c r="K1600" s="234">
        <v>11.0</v>
      </c>
      <c r="N1600" s="234" t="s">
        <v>1050</v>
      </c>
      <c r="O1600" s="234">
        <v>0.0</v>
      </c>
      <c r="P1600" s="234" t="s">
        <v>1724</v>
      </c>
      <c r="R1600" s="234" t="s">
        <v>318</v>
      </c>
    </row>
    <row r="1601">
      <c r="A1601" s="234" t="s">
        <v>6953</v>
      </c>
      <c r="B1601" s="234" t="s">
        <v>6954</v>
      </c>
      <c r="C1601" s="234" t="s">
        <v>6955</v>
      </c>
      <c r="E1601" s="234" t="s">
        <v>6956</v>
      </c>
      <c r="F1601" s="234">
        <v>106.0</v>
      </c>
      <c r="G1601" s="234">
        <v>5.0</v>
      </c>
      <c r="H1601" s="234" t="s">
        <v>3519</v>
      </c>
      <c r="I1601" s="234">
        <v>1.0</v>
      </c>
      <c r="K1601" s="234">
        <v>11.0</v>
      </c>
      <c r="N1601" s="234" t="s">
        <v>6954</v>
      </c>
      <c r="O1601" s="234">
        <v>0.0</v>
      </c>
      <c r="P1601" s="234" t="s">
        <v>1724</v>
      </c>
      <c r="R1601" s="234" t="s">
        <v>318</v>
      </c>
    </row>
    <row r="1602">
      <c r="A1602" s="234" t="s">
        <v>6957</v>
      </c>
      <c r="B1602" s="234" t="s">
        <v>1385</v>
      </c>
      <c r="C1602" s="234" t="s">
        <v>1386</v>
      </c>
      <c r="E1602" s="234" t="s">
        <v>6958</v>
      </c>
      <c r="F1602" s="234">
        <v>106.0</v>
      </c>
      <c r="G1602" s="234">
        <v>1.0</v>
      </c>
      <c r="H1602" s="234" t="s">
        <v>3519</v>
      </c>
      <c r="I1602" s="234">
        <v>1.0</v>
      </c>
      <c r="K1602" s="234">
        <v>11.0</v>
      </c>
      <c r="N1602" s="234" t="s">
        <v>1385</v>
      </c>
      <c r="O1602" s="234">
        <v>0.0</v>
      </c>
      <c r="P1602" s="234" t="s">
        <v>1724</v>
      </c>
      <c r="R1602" s="234" t="s">
        <v>318</v>
      </c>
    </row>
    <row r="1603">
      <c r="A1603" s="234" t="s">
        <v>6959</v>
      </c>
      <c r="B1603" s="234" t="s">
        <v>6960</v>
      </c>
      <c r="C1603" s="234" t="s">
        <v>6961</v>
      </c>
      <c r="E1603" s="234" t="s">
        <v>6962</v>
      </c>
      <c r="F1603" s="234">
        <v>106.0</v>
      </c>
      <c r="G1603" s="234">
        <v>1.0</v>
      </c>
      <c r="H1603" s="234" t="s">
        <v>3519</v>
      </c>
      <c r="I1603" s="234">
        <v>1.0</v>
      </c>
      <c r="K1603" s="234">
        <v>11.0</v>
      </c>
      <c r="N1603" s="234" t="s">
        <v>6960</v>
      </c>
      <c r="O1603" s="234">
        <v>0.0</v>
      </c>
      <c r="P1603" s="234" t="s">
        <v>1724</v>
      </c>
      <c r="R1603" s="234" t="s">
        <v>318</v>
      </c>
    </row>
    <row r="1604">
      <c r="A1604" s="234" t="s">
        <v>6963</v>
      </c>
      <c r="B1604" s="234" t="s">
        <v>6964</v>
      </c>
      <c r="C1604" s="234" t="s">
        <v>6965</v>
      </c>
      <c r="E1604" s="234" t="s">
        <v>6966</v>
      </c>
      <c r="F1604" s="234">
        <v>106.0</v>
      </c>
      <c r="G1604" s="234">
        <v>3.0</v>
      </c>
      <c r="H1604" s="234" t="s">
        <v>3519</v>
      </c>
      <c r="I1604" s="234">
        <v>1.0</v>
      </c>
      <c r="K1604" s="234">
        <v>11.0</v>
      </c>
      <c r="N1604" s="234" t="s">
        <v>6964</v>
      </c>
      <c r="O1604" s="234">
        <v>0.0</v>
      </c>
      <c r="P1604" s="234" t="s">
        <v>1724</v>
      </c>
      <c r="R1604" s="234" t="s">
        <v>318</v>
      </c>
    </row>
    <row r="1605">
      <c r="A1605" s="234" t="s">
        <v>6967</v>
      </c>
      <c r="B1605" s="234" t="s">
        <v>6968</v>
      </c>
      <c r="C1605" s="234" t="s">
        <v>6969</v>
      </c>
      <c r="E1605" s="234" t="s">
        <v>6970</v>
      </c>
      <c r="F1605" s="234">
        <v>106.0</v>
      </c>
      <c r="G1605" s="234">
        <v>4.0</v>
      </c>
      <c r="H1605" s="234" t="s">
        <v>3519</v>
      </c>
      <c r="I1605" s="234">
        <v>1.0</v>
      </c>
      <c r="K1605" s="234">
        <v>11.0</v>
      </c>
      <c r="N1605" s="234" t="s">
        <v>6968</v>
      </c>
      <c r="O1605" s="234">
        <v>0.0</v>
      </c>
      <c r="P1605" s="234" t="s">
        <v>1724</v>
      </c>
      <c r="R1605" s="234" t="s">
        <v>318</v>
      </c>
    </row>
    <row r="1606">
      <c r="A1606" s="234" t="s">
        <v>6971</v>
      </c>
      <c r="B1606" s="234" t="s">
        <v>6972</v>
      </c>
      <c r="C1606" s="234" t="s">
        <v>6973</v>
      </c>
      <c r="E1606" s="234" t="s">
        <v>6974</v>
      </c>
      <c r="F1606" s="234">
        <v>106.0</v>
      </c>
      <c r="G1606" s="234">
        <v>3.0</v>
      </c>
      <c r="H1606" s="234" t="s">
        <v>3519</v>
      </c>
      <c r="I1606" s="234">
        <v>1.0</v>
      </c>
      <c r="K1606" s="234">
        <v>11.0</v>
      </c>
      <c r="N1606" s="234" t="s">
        <v>6972</v>
      </c>
      <c r="O1606" s="234">
        <v>0.0</v>
      </c>
      <c r="P1606" s="234" t="s">
        <v>1724</v>
      </c>
      <c r="R1606" s="234" t="s">
        <v>318</v>
      </c>
    </row>
    <row r="1607">
      <c r="A1607" s="234" t="s">
        <v>6975</v>
      </c>
      <c r="B1607" s="234" t="s">
        <v>6976</v>
      </c>
      <c r="C1607" s="234" t="s">
        <v>6977</v>
      </c>
      <c r="E1607" s="234" t="s">
        <v>6978</v>
      </c>
      <c r="F1607" s="234">
        <v>106.0</v>
      </c>
      <c r="G1607" s="234">
        <v>4.0</v>
      </c>
      <c r="H1607" s="234" t="s">
        <v>3519</v>
      </c>
      <c r="I1607" s="234">
        <v>1.0</v>
      </c>
      <c r="K1607" s="234">
        <v>11.0</v>
      </c>
      <c r="N1607" s="234" t="s">
        <v>6976</v>
      </c>
      <c r="O1607" s="234">
        <v>0.0</v>
      </c>
      <c r="P1607" s="234" t="s">
        <v>1724</v>
      </c>
      <c r="R1607" s="234" t="s">
        <v>318</v>
      </c>
    </row>
    <row r="1608">
      <c r="A1608" s="234" t="s">
        <v>6979</v>
      </c>
      <c r="B1608" s="234" t="s">
        <v>6980</v>
      </c>
      <c r="C1608" s="234" t="s">
        <v>6981</v>
      </c>
      <c r="E1608" s="234" t="s">
        <v>6982</v>
      </c>
      <c r="F1608" s="234">
        <v>106.0</v>
      </c>
      <c r="G1608" s="234">
        <v>2.0</v>
      </c>
      <c r="H1608" s="234" t="s">
        <v>3519</v>
      </c>
      <c r="I1608" s="234">
        <v>1.0</v>
      </c>
      <c r="K1608" s="234">
        <v>11.0</v>
      </c>
      <c r="N1608" s="234" t="s">
        <v>6980</v>
      </c>
      <c r="O1608" s="234">
        <v>0.0</v>
      </c>
      <c r="P1608" s="234" t="s">
        <v>1724</v>
      </c>
      <c r="R1608" s="234" t="s">
        <v>318</v>
      </c>
    </row>
    <row r="1609">
      <c r="A1609" s="234" t="s">
        <v>6983</v>
      </c>
      <c r="B1609" s="234" t="s">
        <v>6984</v>
      </c>
      <c r="C1609" s="234" t="s">
        <v>6985</v>
      </c>
      <c r="E1609" s="234" t="s">
        <v>6986</v>
      </c>
      <c r="F1609" s="234">
        <v>106.0</v>
      </c>
      <c r="G1609" s="234">
        <v>14.0</v>
      </c>
      <c r="H1609" s="234" t="s">
        <v>3519</v>
      </c>
      <c r="I1609" s="234">
        <v>1.0</v>
      </c>
      <c r="K1609" s="234">
        <v>11.0</v>
      </c>
      <c r="N1609" s="234" t="s">
        <v>6984</v>
      </c>
      <c r="O1609" s="234">
        <v>0.0</v>
      </c>
      <c r="P1609" s="234" t="s">
        <v>1724</v>
      </c>
      <c r="R1609" s="234" t="s">
        <v>318</v>
      </c>
    </row>
    <row r="1610">
      <c r="A1610" s="234" t="s">
        <v>6987</v>
      </c>
      <c r="B1610" s="234" t="s">
        <v>6988</v>
      </c>
      <c r="C1610" s="234" t="s">
        <v>6989</v>
      </c>
      <c r="E1610" s="234" t="s">
        <v>6990</v>
      </c>
      <c r="F1610" s="234">
        <v>106.0</v>
      </c>
      <c r="G1610" s="234">
        <v>11.0</v>
      </c>
      <c r="H1610" s="234" t="s">
        <v>3519</v>
      </c>
      <c r="I1610" s="234">
        <v>1.0</v>
      </c>
      <c r="K1610" s="234">
        <v>11.0</v>
      </c>
      <c r="N1610" s="234" t="s">
        <v>6988</v>
      </c>
      <c r="O1610" s="234">
        <v>0.0</v>
      </c>
      <c r="P1610" s="234" t="s">
        <v>1724</v>
      </c>
      <c r="R1610" s="234" t="s">
        <v>318</v>
      </c>
    </row>
    <row r="1611">
      <c r="A1611" s="234" t="s">
        <v>6991</v>
      </c>
      <c r="B1611" s="234" t="s">
        <v>6992</v>
      </c>
      <c r="C1611" s="234" t="s">
        <v>6993</v>
      </c>
      <c r="E1611" s="234" t="s">
        <v>6994</v>
      </c>
      <c r="F1611" s="234">
        <v>106.0</v>
      </c>
      <c r="G1611" s="234">
        <v>5.0</v>
      </c>
      <c r="H1611" s="234" t="s">
        <v>3519</v>
      </c>
      <c r="I1611" s="234">
        <v>1.0</v>
      </c>
      <c r="K1611" s="234">
        <v>11.0</v>
      </c>
      <c r="N1611" s="234" t="s">
        <v>6992</v>
      </c>
      <c r="O1611" s="234">
        <v>0.0</v>
      </c>
      <c r="P1611" s="234" t="s">
        <v>1724</v>
      </c>
      <c r="R1611" s="234" t="s">
        <v>318</v>
      </c>
    </row>
    <row r="1612">
      <c r="A1612" s="234" t="s">
        <v>6995</v>
      </c>
      <c r="B1612" s="234" t="s">
        <v>6996</v>
      </c>
      <c r="C1612" s="234" t="s">
        <v>6997</v>
      </c>
      <c r="E1612" s="234" t="s">
        <v>6998</v>
      </c>
      <c r="F1612" s="234">
        <v>106.0</v>
      </c>
      <c r="G1612" s="234">
        <v>7.0</v>
      </c>
      <c r="H1612" s="234" t="s">
        <v>3519</v>
      </c>
      <c r="I1612" s="234">
        <v>1.0</v>
      </c>
      <c r="K1612" s="234">
        <v>11.0</v>
      </c>
      <c r="N1612" s="234" t="s">
        <v>6996</v>
      </c>
      <c r="O1612" s="234">
        <v>0.0</v>
      </c>
      <c r="P1612" s="234" t="s">
        <v>1724</v>
      </c>
      <c r="R1612" s="234" t="s">
        <v>318</v>
      </c>
    </row>
    <row r="1613">
      <c r="A1613" s="234" t="s">
        <v>6999</v>
      </c>
      <c r="B1613" s="234" t="s">
        <v>7000</v>
      </c>
      <c r="C1613" s="234" t="s">
        <v>7001</v>
      </c>
      <c r="E1613" s="234" t="s">
        <v>7002</v>
      </c>
      <c r="F1613" s="234">
        <v>172.0</v>
      </c>
      <c r="G1613" s="234">
        <v>2.0</v>
      </c>
      <c r="H1613" s="234" t="s">
        <v>2116</v>
      </c>
      <c r="I1613" s="234">
        <v>1.0</v>
      </c>
      <c r="K1613" s="234">
        <v>11.0</v>
      </c>
      <c r="N1613" s="234" t="s">
        <v>7000</v>
      </c>
      <c r="O1613" s="234">
        <v>0.0</v>
      </c>
      <c r="P1613" s="234" t="s">
        <v>1724</v>
      </c>
      <c r="R1613" s="234" t="s">
        <v>318</v>
      </c>
    </row>
    <row r="1614">
      <c r="A1614" s="234" t="s">
        <v>7003</v>
      </c>
      <c r="B1614" s="234" t="s">
        <v>7004</v>
      </c>
      <c r="C1614" s="234" t="s">
        <v>7005</v>
      </c>
      <c r="E1614" s="234" t="s">
        <v>7006</v>
      </c>
      <c r="F1614" s="234">
        <v>172.0</v>
      </c>
      <c r="G1614" s="234">
        <v>5.0</v>
      </c>
      <c r="H1614" s="234" t="s">
        <v>2116</v>
      </c>
      <c r="I1614" s="234">
        <v>1.0</v>
      </c>
      <c r="K1614" s="234">
        <v>11.0</v>
      </c>
      <c r="N1614" s="234" t="s">
        <v>7004</v>
      </c>
      <c r="O1614" s="234">
        <v>0.0</v>
      </c>
      <c r="P1614" s="234" t="s">
        <v>1724</v>
      </c>
      <c r="R1614" s="234" t="s">
        <v>318</v>
      </c>
    </row>
    <row r="1615">
      <c r="A1615" s="234" t="s">
        <v>7007</v>
      </c>
      <c r="B1615" s="234" t="s">
        <v>4372</v>
      </c>
      <c r="C1615" s="234" t="s">
        <v>4373</v>
      </c>
      <c r="E1615" s="234" t="s">
        <v>7008</v>
      </c>
      <c r="F1615" s="234">
        <v>172.0</v>
      </c>
      <c r="G1615" s="234">
        <v>14.0</v>
      </c>
      <c r="H1615" s="234" t="s">
        <v>2116</v>
      </c>
      <c r="I1615" s="234">
        <v>1.0</v>
      </c>
      <c r="K1615" s="234">
        <v>11.0</v>
      </c>
      <c r="N1615" s="234" t="s">
        <v>4372</v>
      </c>
      <c r="O1615" s="234">
        <v>0.0</v>
      </c>
      <c r="P1615" s="234" t="s">
        <v>1724</v>
      </c>
      <c r="R1615" s="234" t="s">
        <v>318</v>
      </c>
    </row>
    <row r="1616">
      <c r="A1616" s="234" t="s">
        <v>7009</v>
      </c>
      <c r="B1616" s="234" t="s">
        <v>7010</v>
      </c>
      <c r="C1616" s="234" t="s">
        <v>7011</v>
      </c>
      <c r="E1616" s="234" t="s">
        <v>7012</v>
      </c>
      <c r="F1616" s="234">
        <v>172.0</v>
      </c>
      <c r="G1616" s="234">
        <v>6.0</v>
      </c>
      <c r="H1616" s="234" t="s">
        <v>2116</v>
      </c>
      <c r="I1616" s="234">
        <v>1.0</v>
      </c>
      <c r="K1616" s="234">
        <v>11.0</v>
      </c>
      <c r="N1616" s="234" t="s">
        <v>7010</v>
      </c>
      <c r="O1616" s="234">
        <v>0.0</v>
      </c>
      <c r="P1616" s="234" t="s">
        <v>1724</v>
      </c>
      <c r="R1616" s="234" t="s">
        <v>318</v>
      </c>
    </row>
    <row r="1617">
      <c r="A1617" s="234" t="s">
        <v>7013</v>
      </c>
      <c r="B1617" s="234" t="s">
        <v>3030</v>
      </c>
      <c r="C1617" s="234" t="s">
        <v>3031</v>
      </c>
      <c r="D1617" s="234" t="s">
        <v>7014</v>
      </c>
      <c r="E1617" s="234" t="s">
        <v>7015</v>
      </c>
      <c r="F1617" s="234">
        <v>118.0</v>
      </c>
      <c r="G1617" s="234">
        <v>1.0</v>
      </c>
      <c r="H1617" s="234" t="s">
        <v>7016</v>
      </c>
      <c r="I1617" s="234">
        <v>1.0</v>
      </c>
      <c r="K1617" s="234">
        <v>11.0</v>
      </c>
      <c r="N1617" s="234" t="s">
        <v>3030</v>
      </c>
      <c r="O1617" s="234">
        <v>0.0</v>
      </c>
      <c r="P1617" s="234" t="s">
        <v>1724</v>
      </c>
      <c r="R1617" s="234" t="s">
        <v>318</v>
      </c>
    </row>
    <row r="1618">
      <c r="A1618" s="234" t="s">
        <v>7017</v>
      </c>
      <c r="B1618" s="234" t="s">
        <v>7018</v>
      </c>
      <c r="C1618" s="234" t="s">
        <v>7019</v>
      </c>
      <c r="D1618" s="234" t="s">
        <v>7014</v>
      </c>
      <c r="E1618" s="234" t="s">
        <v>7020</v>
      </c>
      <c r="F1618" s="234">
        <v>118.0</v>
      </c>
      <c r="G1618" s="234">
        <v>3.0</v>
      </c>
      <c r="H1618" s="234" t="s">
        <v>7016</v>
      </c>
      <c r="I1618" s="234">
        <v>1.0</v>
      </c>
      <c r="K1618" s="234">
        <v>11.0</v>
      </c>
      <c r="N1618" s="234" t="s">
        <v>7018</v>
      </c>
      <c r="O1618" s="234">
        <v>0.0</v>
      </c>
      <c r="P1618" s="234" t="s">
        <v>1724</v>
      </c>
      <c r="R1618" s="234" t="s">
        <v>318</v>
      </c>
    </row>
  </sheetData>
  <autoFilter ref="$A$1:$Z$1620">
    <sortState ref="A1:Z1620">
      <sortCondition descending="1" ref="R1:R1620"/>
    </sortState>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95.86"/>
    <col customWidth="1" min="4" max="5" width="55.0"/>
  </cols>
  <sheetData>
    <row r="1">
      <c r="A1" s="235" t="s">
        <v>1702</v>
      </c>
      <c r="B1" s="235" t="s">
        <v>1703</v>
      </c>
      <c r="C1" s="235" t="s">
        <v>1704</v>
      </c>
      <c r="D1" s="235" t="s">
        <v>328</v>
      </c>
      <c r="E1" s="235" t="s">
        <v>1705</v>
      </c>
      <c r="F1" s="235" t="s">
        <v>1706</v>
      </c>
      <c r="G1" s="235" t="s">
        <v>1707</v>
      </c>
      <c r="H1" s="235" t="s">
        <v>1708</v>
      </c>
      <c r="I1" s="235" t="s">
        <v>1709</v>
      </c>
      <c r="J1" s="235" t="s">
        <v>1710</v>
      </c>
      <c r="K1" s="235" t="s">
        <v>1711</v>
      </c>
      <c r="L1" s="235" t="s">
        <v>1712</v>
      </c>
      <c r="M1" s="235" t="s">
        <v>1713</v>
      </c>
      <c r="N1" s="235" t="s">
        <v>1714</v>
      </c>
      <c r="O1" s="235" t="s">
        <v>1715</v>
      </c>
      <c r="P1" s="235" t="s">
        <v>1716</v>
      </c>
      <c r="Q1" s="235" t="s">
        <v>1717</v>
      </c>
      <c r="R1" s="235" t="s">
        <v>1718</v>
      </c>
      <c r="S1" s="235" t="s">
        <v>1719</v>
      </c>
      <c r="T1" s="236"/>
      <c r="U1" s="236"/>
      <c r="V1" s="236"/>
      <c r="W1" s="236"/>
      <c r="X1" s="236"/>
      <c r="Y1" s="236"/>
      <c r="Z1" s="236"/>
      <c r="AA1" s="236"/>
    </row>
    <row r="2">
      <c r="A2" s="55" t="s">
        <v>3578</v>
      </c>
      <c r="B2" s="55" t="s">
        <v>345</v>
      </c>
      <c r="C2" s="55" t="s">
        <v>3579</v>
      </c>
      <c r="D2" s="55" t="s">
        <v>140</v>
      </c>
      <c r="E2" s="3"/>
      <c r="F2" s="55" t="s">
        <v>3580</v>
      </c>
      <c r="G2" s="55">
        <v>100.0</v>
      </c>
      <c r="H2" s="55">
        <v>0.0</v>
      </c>
      <c r="I2" s="55" t="s">
        <v>3581</v>
      </c>
      <c r="J2" s="55">
        <v>1.0</v>
      </c>
      <c r="K2" s="3"/>
      <c r="L2" s="55">
        <v>11.0</v>
      </c>
      <c r="M2" s="3"/>
      <c r="N2" s="3"/>
      <c r="O2" s="55" t="s">
        <v>345</v>
      </c>
      <c r="P2" s="55">
        <v>0.0</v>
      </c>
      <c r="Q2" s="55" t="s">
        <v>1724</v>
      </c>
      <c r="R2" s="3"/>
      <c r="S2" s="55" t="s">
        <v>1743</v>
      </c>
      <c r="T2" s="3"/>
      <c r="U2" s="3"/>
      <c r="V2" s="3"/>
      <c r="W2" s="3"/>
      <c r="X2" s="3"/>
      <c r="Y2" s="3"/>
      <c r="Z2" s="3"/>
      <c r="AA2" s="3"/>
    </row>
    <row r="3">
      <c r="A3" s="237" t="s">
        <v>3711</v>
      </c>
      <c r="B3" s="237" t="s">
        <v>1116</v>
      </c>
      <c r="C3" s="237" t="s">
        <v>3712</v>
      </c>
      <c r="D3" s="237" t="s">
        <v>190</v>
      </c>
      <c r="E3" s="237" t="s">
        <v>2489</v>
      </c>
      <c r="F3" s="237" t="s">
        <v>3713</v>
      </c>
      <c r="G3" s="237">
        <v>100.0</v>
      </c>
      <c r="H3" s="237">
        <v>0.0</v>
      </c>
      <c r="I3" s="237" t="s">
        <v>3694</v>
      </c>
      <c r="J3" s="237">
        <v>1.0</v>
      </c>
      <c r="K3" s="25"/>
      <c r="L3" s="237">
        <v>11.0</v>
      </c>
      <c r="M3" s="25"/>
      <c r="N3" s="25"/>
      <c r="O3" s="237" t="s">
        <v>1116</v>
      </c>
      <c r="P3" s="237">
        <v>0.0</v>
      </c>
      <c r="Q3" s="237" t="s">
        <v>1724</v>
      </c>
      <c r="R3" s="25"/>
      <c r="S3" s="237" t="s">
        <v>1743</v>
      </c>
      <c r="T3" s="25"/>
      <c r="U3" s="25"/>
      <c r="V3" s="25"/>
      <c r="W3" s="25"/>
      <c r="X3" s="25"/>
      <c r="Y3" s="25"/>
      <c r="Z3" s="25"/>
      <c r="AA3" s="25"/>
    </row>
    <row r="4">
      <c r="A4" s="55">
        <v>4.520020131E10</v>
      </c>
      <c r="B4" s="55" t="s">
        <v>2053</v>
      </c>
      <c r="C4" s="55" t="s">
        <v>2054</v>
      </c>
      <c r="D4" s="55" t="s">
        <v>211</v>
      </c>
      <c r="E4" s="55" t="s">
        <v>2055</v>
      </c>
      <c r="F4" s="55" t="s">
        <v>2056</v>
      </c>
      <c r="G4" s="55">
        <v>106.0</v>
      </c>
      <c r="H4" s="55">
        <v>0.0</v>
      </c>
      <c r="I4" s="55" t="s">
        <v>2057</v>
      </c>
      <c r="J4" s="55">
        <v>1.0</v>
      </c>
      <c r="K4" s="3"/>
      <c r="L4" s="55">
        <v>11.0</v>
      </c>
      <c r="M4" s="3"/>
      <c r="N4" s="3"/>
      <c r="O4" s="55" t="s">
        <v>2053</v>
      </c>
      <c r="P4" s="55">
        <v>0.0</v>
      </c>
      <c r="Q4" s="55" t="s">
        <v>1724</v>
      </c>
      <c r="R4" s="3"/>
      <c r="S4" s="55" t="s">
        <v>1743</v>
      </c>
      <c r="T4" s="3"/>
      <c r="U4" s="3"/>
      <c r="V4" s="3"/>
      <c r="W4" s="3"/>
      <c r="X4" s="3"/>
      <c r="Y4" s="3"/>
      <c r="Z4" s="3"/>
      <c r="AA4" s="3"/>
    </row>
    <row r="5">
      <c r="A5" s="237">
        <v>4.520020132E10</v>
      </c>
      <c r="B5" s="237" t="s">
        <v>2058</v>
      </c>
      <c r="C5" s="237" t="s">
        <v>2059</v>
      </c>
      <c r="D5" s="237" t="s">
        <v>211</v>
      </c>
      <c r="E5" s="237" t="s">
        <v>2060</v>
      </c>
      <c r="F5" s="237" t="s">
        <v>2061</v>
      </c>
      <c r="G5" s="237">
        <v>106.0</v>
      </c>
      <c r="H5" s="237">
        <v>0.0</v>
      </c>
      <c r="I5" s="237" t="s">
        <v>2062</v>
      </c>
      <c r="J5" s="237">
        <v>1.0</v>
      </c>
      <c r="K5" s="25"/>
      <c r="L5" s="237">
        <v>11.0</v>
      </c>
      <c r="M5" s="25"/>
      <c r="N5" s="25"/>
      <c r="O5" s="237" t="s">
        <v>2058</v>
      </c>
      <c r="P5" s="237">
        <v>0.0</v>
      </c>
      <c r="Q5" s="237" t="s">
        <v>1724</v>
      </c>
      <c r="R5" s="25"/>
      <c r="S5" s="237" t="s">
        <v>1743</v>
      </c>
      <c r="T5" s="25"/>
      <c r="U5" s="25"/>
      <c r="V5" s="25"/>
      <c r="W5" s="25"/>
      <c r="X5" s="25"/>
      <c r="Y5" s="25"/>
      <c r="Z5" s="25"/>
      <c r="AA5" s="25"/>
    </row>
    <row r="6">
      <c r="A6" s="55" t="s">
        <v>3010</v>
      </c>
      <c r="B6" s="55" t="s">
        <v>3011</v>
      </c>
      <c r="C6" s="55" t="s">
        <v>3012</v>
      </c>
      <c r="D6" s="55" t="s">
        <v>211</v>
      </c>
      <c r="E6" s="55" t="s">
        <v>2050</v>
      </c>
      <c r="F6" s="55" t="s">
        <v>3013</v>
      </c>
      <c r="G6" s="55">
        <v>106.0</v>
      </c>
      <c r="H6" s="55">
        <v>0.0</v>
      </c>
      <c r="I6" s="55" t="s">
        <v>3014</v>
      </c>
      <c r="J6" s="55">
        <v>1.0</v>
      </c>
      <c r="K6" s="3"/>
      <c r="L6" s="55">
        <v>11.0</v>
      </c>
      <c r="M6" s="3"/>
      <c r="N6" s="3"/>
      <c r="O6" s="55" t="s">
        <v>3011</v>
      </c>
      <c r="P6" s="55">
        <v>0.0</v>
      </c>
      <c r="Q6" s="55" t="s">
        <v>1724</v>
      </c>
      <c r="R6" s="3"/>
      <c r="S6" s="55" t="s">
        <v>1743</v>
      </c>
      <c r="T6" s="3"/>
      <c r="U6" s="3"/>
      <c r="V6" s="3"/>
      <c r="W6" s="3"/>
      <c r="X6" s="3"/>
      <c r="Y6" s="3"/>
      <c r="Z6" s="3"/>
      <c r="AA6" s="3"/>
    </row>
    <row r="7">
      <c r="A7" s="237" t="s">
        <v>3015</v>
      </c>
      <c r="B7" s="237" t="s">
        <v>3016</v>
      </c>
      <c r="C7" s="237" t="s">
        <v>3017</v>
      </c>
      <c r="D7" s="237" t="s">
        <v>211</v>
      </c>
      <c r="E7" s="237" t="s">
        <v>2050</v>
      </c>
      <c r="F7" s="237" t="s">
        <v>3018</v>
      </c>
      <c r="G7" s="237">
        <v>106.0</v>
      </c>
      <c r="H7" s="237">
        <v>0.0</v>
      </c>
      <c r="I7" s="237" t="s">
        <v>3014</v>
      </c>
      <c r="J7" s="237">
        <v>1.0</v>
      </c>
      <c r="K7" s="25"/>
      <c r="L7" s="237">
        <v>11.0</v>
      </c>
      <c r="M7" s="25"/>
      <c r="N7" s="25"/>
      <c r="O7" s="237" t="s">
        <v>3016</v>
      </c>
      <c r="P7" s="237">
        <v>0.0</v>
      </c>
      <c r="Q7" s="237" t="s">
        <v>1724</v>
      </c>
      <c r="R7" s="25"/>
      <c r="S7" s="237" t="s">
        <v>1743</v>
      </c>
      <c r="T7" s="25"/>
      <c r="U7" s="25"/>
      <c r="V7" s="25"/>
      <c r="W7" s="25"/>
      <c r="X7" s="25"/>
      <c r="Y7" s="25"/>
      <c r="Z7" s="25"/>
      <c r="AA7" s="25"/>
    </row>
    <row r="8">
      <c r="A8" s="55" t="s">
        <v>3029</v>
      </c>
      <c r="B8" s="55" t="s">
        <v>3030</v>
      </c>
      <c r="C8" s="55" t="s">
        <v>3031</v>
      </c>
      <c r="D8" s="55" t="s">
        <v>140</v>
      </c>
      <c r="E8" s="3"/>
      <c r="F8" s="55" t="s">
        <v>3032</v>
      </c>
      <c r="G8" s="55">
        <v>118.0</v>
      </c>
      <c r="H8" s="55">
        <v>0.0</v>
      </c>
      <c r="I8" s="55" t="s">
        <v>3033</v>
      </c>
      <c r="J8" s="55">
        <v>1.0</v>
      </c>
      <c r="K8" s="3"/>
      <c r="L8" s="55">
        <v>11.0</v>
      </c>
      <c r="M8" s="3"/>
      <c r="N8" s="3"/>
      <c r="O8" s="55" t="s">
        <v>3030</v>
      </c>
      <c r="P8" s="55">
        <v>0.0</v>
      </c>
      <c r="Q8" s="55" t="s">
        <v>1724</v>
      </c>
      <c r="R8" s="3"/>
      <c r="S8" s="55" t="s">
        <v>1743</v>
      </c>
      <c r="T8" s="3"/>
      <c r="U8" s="3"/>
      <c r="V8" s="3"/>
      <c r="W8" s="3"/>
      <c r="X8" s="3"/>
      <c r="Y8" s="3"/>
      <c r="Z8" s="3"/>
      <c r="AA8" s="3"/>
    </row>
    <row r="9">
      <c r="A9" s="237" t="s">
        <v>3019</v>
      </c>
      <c r="B9" s="237" t="s">
        <v>3020</v>
      </c>
      <c r="C9" s="237" t="s">
        <v>3021</v>
      </c>
      <c r="D9" s="237" t="s">
        <v>140</v>
      </c>
      <c r="E9" s="237" t="s">
        <v>3022</v>
      </c>
      <c r="F9" s="237" t="s">
        <v>3023</v>
      </c>
      <c r="G9" s="237">
        <v>118.0</v>
      </c>
      <c r="H9" s="237">
        <v>0.0</v>
      </c>
      <c r="I9" s="237" t="s">
        <v>3024</v>
      </c>
      <c r="J9" s="237">
        <v>1.0</v>
      </c>
      <c r="K9" s="25"/>
      <c r="L9" s="237">
        <v>11.0</v>
      </c>
      <c r="M9" s="25"/>
      <c r="N9" s="25"/>
      <c r="O9" s="237" t="s">
        <v>3020</v>
      </c>
      <c r="P9" s="237">
        <v>0.0</v>
      </c>
      <c r="Q9" s="237" t="s">
        <v>1724</v>
      </c>
      <c r="R9" s="25"/>
      <c r="S9" s="237" t="s">
        <v>1743</v>
      </c>
      <c r="T9" s="25"/>
      <c r="U9" s="25"/>
      <c r="V9" s="25"/>
      <c r="W9" s="25"/>
      <c r="X9" s="25"/>
      <c r="Y9" s="25"/>
      <c r="Z9" s="25"/>
      <c r="AA9" s="25"/>
    </row>
    <row r="10">
      <c r="A10" s="55" t="s">
        <v>3025</v>
      </c>
      <c r="B10" s="55" t="s">
        <v>3026</v>
      </c>
      <c r="C10" s="55" t="s">
        <v>3027</v>
      </c>
      <c r="D10" s="55" t="s">
        <v>140</v>
      </c>
      <c r="E10" s="55" t="s">
        <v>3022</v>
      </c>
      <c r="F10" s="55" t="s">
        <v>3028</v>
      </c>
      <c r="G10" s="55">
        <v>118.0</v>
      </c>
      <c r="H10" s="55">
        <v>0.0</v>
      </c>
      <c r="I10" s="55" t="s">
        <v>3024</v>
      </c>
      <c r="J10" s="55">
        <v>1.0</v>
      </c>
      <c r="K10" s="3"/>
      <c r="L10" s="55">
        <v>11.0</v>
      </c>
      <c r="M10" s="3"/>
      <c r="N10" s="3"/>
      <c r="O10" s="55" t="s">
        <v>3026</v>
      </c>
      <c r="P10" s="55">
        <v>0.0</v>
      </c>
      <c r="Q10" s="55" t="s">
        <v>1724</v>
      </c>
      <c r="R10" s="3"/>
      <c r="S10" s="55" t="s">
        <v>1743</v>
      </c>
      <c r="T10" s="3"/>
      <c r="U10" s="3"/>
      <c r="V10" s="3"/>
      <c r="W10" s="3"/>
      <c r="X10" s="3"/>
      <c r="Y10" s="3"/>
      <c r="Z10" s="3"/>
      <c r="AA10" s="3"/>
    </row>
    <row r="11">
      <c r="A11" s="237" t="s">
        <v>3231</v>
      </c>
      <c r="B11" s="237" t="s">
        <v>1105</v>
      </c>
      <c r="C11" s="237" t="s">
        <v>1106</v>
      </c>
      <c r="D11" s="237" t="s">
        <v>140</v>
      </c>
      <c r="E11" s="237" t="s">
        <v>3232</v>
      </c>
      <c r="F11" s="237" t="s">
        <v>3233</v>
      </c>
      <c r="G11" s="237">
        <v>124.0</v>
      </c>
      <c r="H11" s="237">
        <v>0.0</v>
      </c>
      <c r="I11" s="237" t="s">
        <v>3234</v>
      </c>
      <c r="J11" s="237">
        <v>1.0</v>
      </c>
      <c r="K11" s="25"/>
      <c r="L11" s="237">
        <v>11.0</v>
      </c>
      <c r="M11" s="25"/>
      <c r="N11" s="25"/>
      <c r="O11" s="237" t="s">
        <v>1105</v>
      </c>
      <c r="P11" s="237">
        <v>0.0</v>
      </c>
      <c r="Q11" s="237" t="s">
        <v>1724</v>
      </c>
      <c r="R11" s="25"/>
      <c r="S11" s="237" t="s">
        <v>1743</v>
      </c>
      <c r="T11" s="25"/>
      <c r="U11" s="25"/>
      <c r="V11" s="25"/>
      <c r="W11" s="25"/>
      <c r="X11" s="25"/>
      <c r="Y11" s="25"/>
      <c r="Z11" s="25"/>
      <c r="AA11" s="25"/>
    </row>
    <row r="12">
      <c r="A12" s="55" t="s">
        <v>3235</v>
      </c>
      <c r="B12" s="55" t="s">
        <v>1107</v>
      </c>
      <c r="C12" s="55" t="s">
        <v>1108</v>
      </c>
      <c r="D12" s="55" t="s">
        <v>140</v>
      </c>
      <c r="E12" s="55" t="s">
        <v>3232</v>
      </c>
      <c r="F12" s="55" t="s">
        <v>3236</v>
      </c>
      <c r="G12" s="55">
        <v>124.0</v>
      </c>
      <c r="H12" s="55">
        <v>0.0</v>
      </c>
      <c r="I12" s="55" t="s">
        <v>3234</v>
      </c>
      <c r="J12" s="55">
        <v>1.0</v>
      </c>
      <c r="K12" s="3"/>
      <c r="L12" s="55">
        <v>11.0</v>
      </c>
      <c r="M12" s="3"/>
      <c r="N12" s="3"/>
      <c r="O12" s="55" t="s">
        <v>1107</v>
      </c>
      <c r="P12" s="55">
        <v>0.0</v>
      </c>
      <c r="Q12" s="55" t="s">
        <v>1724</v>
      </c>
      <c r="R12" s="3"/>
      <c r="S12" s="55" t="s">
        <v>1743</v>
      </c>
      <c r="T12" s="3"/>
      <c r="U12" s="3"/>
      <c r="V12" s="3"/>
      <c r="W12" s="3"/>
      <c r="X12" s="3"/>
      <c r="Y12" s="3"/>
      <c r="Z12" s="3"/>
      <c r="AA12" s="3"/>
    </row>
    <row r="13">
      <c r="A13" s="237" t="s">
        <v>3237</v>
      </c>
      <c r="B13" s="237" t="s">
        <v>3238</v>
      </c>
      <c r="C13" s="237" t="s">
        <v>3239</v>
      </c>
      <c r="D13" s="237" t="s">
        <v>140</v>
      </c>
      <c r="E13" s="237" t="s">
        <v>3232</v>
      </c>
      <c r="F13" s="237" t="s">
        <v>3240</v>
      </c>
      <c r="G13" s="237">
        <v>124.0</v>
      </c>
      <c r="H13" s="237">
        <v>0.0</v>
      </c>
      <c r="I13" s="237" t="s">
        <v>3234</v>
      </c>
      <c r="J13" s="237">
        <v>1.0</v>
      </c>
      <c r="K13" s="25"/>
      <c r="L13" s="237">
        <v>11.0</v>
      </c>
      <c r="M13" s="25"/>
      <c r="N13" s="25"/>
      <c r="O13" s="237" t="s">
        <v>3238</v>
      </c>
      <c r="P13" s="237">
        <v>0.0</v>
      </c>
      <c r="Q13" s="237" t="s">
        <v>1724</v>
      </c>
      <c r="R13" s="25"/>
      <c r="S13" s="237" t="s">
        <v>1743</v>
      </c>
      <c r="T13" s="25"/>
      <c r="U13" s="25"/>
      <c r="V13" s="25"/>
      <c r="W13" s="25"/>
      <c r="X13" s="25"/>
      <c r="Y13" s="25"/>
      <c r="Z13" s="25"/>
      <c r="AA13" s="25"/>
    </row>
    <row r="14">
      <c r="A14" s="55" t="s">
        <v>3241</v>
      </c>
      <c r="B14" s="55" t="s">
        <v>3242</v>
      </c>
      <c r="C14" s="55" t="s">
        <v>3243</v>
      </c>
      <c r="D14" s="55" t="s">
        <v>140</v>
      </c>
      <c r="E14" s="55" t="s">
        <v>3232</v>
      </c>
      <c r="F14" s="55" t="s">
        <v>3244</v>
      </c>
      <c r="G14" s="55">
        <v>124.0</v>
      </c>
      <c r="H14" s="55">
        <v>0.0</v>
      </c>
      <c r="I14" s="55" t="s">
        <v>3234</v>
      </c>
      <c r="J14" s="55">
        <v>1.0</v>
      </c>
      <c r="K14" s="3"/>
      <c r="L14" s="55">
        <v>11.0</v>
      </c>
      <c r="M14" s="3"/>
      <c r="N14" s="3"/>
      <c r="O14" s="55" t="s">
        <v>3242</v>
      </c>
      <c r="P14" s="55">
        <v>0.0</v>
      </c>
      <c r="Q14" s="55" t="s">
        <v>1724</v>
      </c>
      <c r="R14" s="3"/>
      <c r="S14" s="55" t="s">
        <v>1743</v>
      </c>
      <c r="T14" s="3"/>
      <c r="U14" s="3"/>
      <c r="V14" s="3"/>
      <c r="W14" s="3"/>
      <c r="X14" s="3"/>
      <c r="Y14" s="3"/>
      <c r="Z14" s="3"/>
      <c r="AA14" s="3"/>
    </row>
    <row r="15">
      <c r="A15" s="237" t="s">
        <v>2947</v>
      </c>
      <c r="B15" s="237" t="s">
        <v>2948</v>
      </c>
      <c r="C15" s="237" t="s">
        <v>2949</v>
      </c>
      <c r="D15" s="237" t="s">
        <v>200</v>
      </c>
      <c r="E15" s="237" t="s">
        <v>2933</v>
      </c>
      <c r="F15" s="237" t="s">
        <v>2950</v>
      </c>
      <c r="G15" s="237">
        <v>112.0</v>
      </c>
      <c r="H15" s="237">
        <v>0.0</v>
      </c>
      <c r="I15" s="237" t="s">
        <v>2199</v>
      </c>
      <c r="J15" s="237">
        <v>1.0</v>
      </c>
      <c r="K15" s="25"/>
      <c r="L15" s="237">
        <v>11.0</v>
      </c>
      <c r="M15" s="25"/>
      <c r="N15" s="25"/>
      <c r="O15" s="237" t="s">
        <v>2948</v>
      </c>
      <c r="P15" s="237">
        <v>0.0</v>
      </c>
      <c r="Q15" s="237" t="s">
        <v>1724</v>
      </c>
      <c r="R15" s="25"/>
      <c r="S15" s="237" t="s">
        <v>1743</v>
      </c>
      <c r="T15" s="25"/>
      <c r="U15" s="25"/>
      <c r="V15" s="25"/>
      <c r="W15" s="25"/>
      <c r="X15" s="25"/>
      <c r="Y15" s="25"/>
      <c r="Z15" s="25"/>
      <c r="AA15" s="25"/>
    </row>
    <row r="16">
      <c r="A16" s="55" t="s">
        <v>2951</v>
      </c>
      <c r="B16" s="55" t="s">
        <v>2952</v>
      </c>
      <c r="C16" s="55" t="s">
        <v>2953</v>
      </c>
      <c r="D16" s="55" t="s">
        <v>200</v>
      </c>
      <c r="E16" s="55" t="s">
        <v>2933</v>
      </c>
      <c r="F16" s="55" t="s">
        <v>2954</v>
      </c>
      <c r="G16" s="55">
        <v>112.0</v>
      </c>
      <c r="H16" s="55">
        <v>0.0</v>
      </c>
      <c r="I16" s="55" t="s">
        <v>2199</v>
      </c>
      <c r="J16" s="55">
        <v>1.0</v>
      </c>
      <c r="K16" s="3"/>
      <c r="L16" s="55">
        <v>11.0</v>
      </c>
      <c r="M16" s="3"/>
      <c r="N16" s="3"/>
      <c r="O16" s="55" t="s">
        <v>2952</v>
      </c>
      <c r="P16" s="55">
        <v>0.0</v>
      </c>
      <c r="Q16" s="55" t="s">
        <v>1724</v>
      </c>
      <c r="R16" s="3"/>
      <c r="S16" s="55" t="s">
        <v>1743</v>
      </c>
      <c r="T16" s="3"/>
      <c r="U16" s="3"/>
      <c r="V16" s="3"/>
      <c r="W16" s="3"/>
      <c r="X16" s="3"/>
      <c r="Y16" s="3"/>
      <c r="Z16" s="3"/>
      <c r="AA16" s="3"/>
    </row>
    <row r="17">
      <c r="A17" s="237" t="s">
        <v>2955</v>
      </c>
      <c r="B17" s="237" t="s">
        <v>2956</v>
      </c>
      <c r="C17" s="237" t="s">
        <v>2957</v>
      </c>
      <c r="D17" s="237" t="s">
        <v>200</v>
      </c>
      <c r="E17" s="237" t="s">
        <v>2933</v>
      </c>
      <c r="F17" s="237" t="s">
        <v>2958</v>
      </c>
      <c r="G17" s="237">
        <v>112.0</v>
      </c>
      <c r="H17" s="237">
        <v>0.0</v>
      </c>
      <c r="I17" s="237" t="s">
        <v>2199</v>
      </c>
      <c r="J17" s="237">
        <v>1.0</v>
      </c>
      <c r="K17" s="25"/>
      <c r="L17" s="237">
        <v>11.0</v>
      </c>
      <c r="M17" s="25"/>
      <c r="N17" s="25"/>
      <c r="O17" s="237" t="s">
        <v>2956</v>
      </c>
      <c r="P17" s="237">
        <v>0.0</v>
      </c>
      <c r="Q17" s="237" t="s">
        <v>1724</v>
      </c>
      <c r="R17" s="25"/>
      <c r="S17" s="237" t="s">
        <v>1743</v>
      </c>
      <c r="T17" s="25"/>
      <c r="U17" s="25"/>
      <c r="V17" s="25"/>
      <c r="W17" s="25"/>
      <c r="X17" s="25"/>
      <c r="Y17" s="25"/>
      <c r="Z17" s="25"/>
      <c r="AA17" s="25"/>
    </row>
    <row r="18">
      <c r="A18" s="55" t="s">
        <v>2959</v>
      </c>
      <c r="B18" s="55" t="s">
        <v>2960</v>
      </c>
      <c r="C18" s="55" t="s">
        <v>2961</v>
      </c>
      <c r="D18" s="55" t="s">
        <v>200</v>
      </c>
      <c r="E18" s="55" t="s">
        <v>2933</v>
      </c>
      <c r="F18" s="55" t="s">
        <v>2962</v>
      </c>
      <c r="G18" s="55">
        <v>112.0</v>
      </c>
      <c r="H18" s="55">
        <v>0.0</v>
      </c>
      <c r="I18" s="55" t="s">
        <v>2199</v>
      </c>
      <c r="J18" s="55">
        <v>1.0</v>
      </c>
      <c r="K18" s="3"/>
      <c r="L18" s="55">
        <v>11.0</v>
      </c>
      <c r="M18" s="3"/>
      <c r="N18" s="3"/>
      <c r="O18" s="55" t="s">
        <v>2960</v>
      </c>
      <c r="P18" s="55">
        <v>0.0</v>
      </c>
      <c r="Q18" s="55" t="s">
        <v>1724</v>
      </c>
      <c r="R18" s="3"/>
      <c r="S18" s="55" t="s">
        <v>1743</v>
      </c>
      <c r="T18" s="3"/>
      <c r="U18" s="3"/>
      <c r="V18" s="3"/>
      <c r="W18" s="3"/>
      <c r="X18" s="3"/>
      <c r="Y18" s="3"/>
      <c r="Z18" s="3"/>
      <c r="AA18" s="3"/>
    </row>
    <row r="19">
      <c r="A19" s="237" t="s">
        <v>2963</v>
      </c>
      <c r="B19" s="237" t="s">
        <v>2964</v>
      </c>
      <c r="C19" s="237" t="s">
        <v>2965</v>
      </c>
      <c r="D19" s="237" t="s">
        <v>200</v>
      </c>
      <c r="E19" s="237" t="s">
        <v>2933</v>
      </c>
      <c r="F19" s="237" t="s">
        <v>2966</v>
      </c>
      <c r="G19" s="237">
        <v>112.0</v>
      </c>
      <c r="H19" s="237">
        <v>0.0</v>
      </c>
      <c r="I19" s="237" t="s">
        <v>2199</v>
      </c>
      <c r="J19" s="237">
        <v>1.0</v>
      </c>
      <c r="K19" s="25"/>
      <c r="L19" s="237">
        <v>11.0</v>
      </c>
      <c r="M19" s="25"/>
      <c r="N19" s="25"/>
      <c r="O19" s="237" t="s">
        <v>2964</v>
      </c>
      <c r="P19" s="237">
        <v>0.0</v>
      </c>
      <c r="Q19" s="237" t="s">
        <v>1724</v>
      </c>
      <c r="R19" s="25"/>
      <c r="S19" s="237" t="s">
        <v>1743</v>
      </c>
      <c r="T19" s="25"/>
      <c r="U19" s="25"/>
      <c r="V19" s="25"/>
      <c r="W19" s="25"/>
      <c r="X19" s="25"/>
      <c r="Y19" s="25"/>
      <c r="Z19" s="25"/>
      <c r="AA19" s="25"/>
    </row>
    <row r="20">
      <c r="A20" s="55" t="s">
        <v>2930</v>
      </c>
      <c r="B20" s="55" t="s">
        <v>2931</v>
      </c>
      <c r="C20" s="55" t="s">
        <v>2932</v>
      </c>
      <c r="D20" s="55" t="s">
        <v>200</v>
      </c>
      <c r="E20" s="55" t="s">
        <v>2933</v>
      </c>
      <c r="F20" s="55" t="s">
        <v>2934</v>
      </c>
      <c r="G20" s="55">
        <v>112.0</v>
      </c>
      <c r="H20" s="55">
        <v>0.0</v>
      </c>
      <c r="I20" s="55" t="s">
        <v>2199</v>
      </c>
      <c r="J20" s="55">
        <v>1.0</v>
      </c>
      <c r="K20" s="3"/>
      <c r="L20" s="55">
        <v>11.0</v>
      </c>
      <c r="M20" s="3"/>
      <c r="N20" s="3"/>
      <c r="O20" s="55" t="s">
        <v>2931</v>
      </c>
      <c r="P20" s="55">
        <v>0.0</v>
      </c>
      <c r="Q20" s="55" t="s">
        <v>1724</v>
      </c>
      <c r="R20" s="3"/>
      <c r="S20" s="55" t="s">
        <v>1743</v>
      </c>
      <c r="T20" s="3"/>
      <c r="U20" s="3"/>
      <c r="V20" s="3"/>
      <c r="W20" s="3"/>
      <c r="X20" s="3"/>
      <c r="Y20" s="3"/>
      <c r="Z20" s="3"/>
      <c r="AA20" s="3"/>
    </row>
    <row r="21">
      <c r="A21" s="237" t="s">
        <v>2935</v>
      </c>
      <c r="B21" s="237" t="s">
        <v>2936</v>
      </c>
      <c r="C21" s="237" t="s">
        <v>2937</v>
      </c>
      <c r="D21" s="237" t="s">
        <v>200</v>
      </c>
      <c r="E21" s="237" t="s">
        <v>2933</v>
      </c>
      <c r="F21" s="237" t="s">
        <v>2938</v>
      </c>
      <c r="G21" s="237">
        <v>112.0</v>
      </c>
      <c r="H21" s="237">
        <v>0.0</v>
      </c>
      <c r="I21" s="237" t="s">
        <v>2199</v>
      </c>
      <c r="J21" s="237">
        <v>1.0</v>
      </c>
      <c r="K21" s="25"/>
      <c r="L21" s="237">
        <v>11.0</v>
      </c>
      <c r="M21" s="25"/>
      <c r="N21" s="25"/>
      <c r="O21" s="237" t="s">
        <v>2936</v>
      </c>
      <c r="P21" s="237">
        <v>0.0</v>
      </c>
      <c r="Q21" s="237" t="s">
        <v>1724</v>
      </c>
      <c r="R21" s="25"/>
      <c r="S21" s="237" t="s">
        <v>1743</v>
      </c>
      <c r="T21" s="25"/>
      <c r="U21" s="25"/>
      <c r="V21" s="25"/>
      <c r="W21" s="25"/>
      <c r="X21" s="25"/>
      <c r="Y21" s="25"/>
      <c r="Z21" s="25"/>
      <c r="AA21" s="25"/>
    </row>
    <row r="22">
      <c r="A22" s="55" t="s">
        <v>2939</v>
      </c>
      <c r="B22" s="55" t="s">
        <v>2940</v>
      </c>
      <c r="C22" s="55" t="s">
        <v>2941</v>
      </c>
      <c r="D22" s="55" t="s">
        <v>200</v>
      </c>
      <c r="E22" s="55" t="s">
        <v>2933</v>
      </c>
      <c r="F22" s="55" t="s">
        <v>2942</v>
      </c>
      <c r="G22" s="55">
        <v>112.0</v>
      </c>
      <c r="H22" s="55">
        <v>0.0</v>
      </c>
      <c r="I22" s="55" t="s">
        <v>2199</v>
      </c>
      <c r="J22" s="55">
        <v>1.0</v>
      </c>
      <c r="K22" s="3"/>
      <c r="L22" s="55">
        <v>11.0</v>
      </c>
      <c r="M22" s="3"/>
      <c r="N22" s="3"/>
      <c r="O22" s="55" t="s">
        <v>2940</v>
      </c>
      <c r="P22" s="55">
        <v>0.0</v>
      </c>
      <c r="Q22" s="55" t="s">
        <v>1724</v>
      </c>
      <c r="R22" s="3"/>
      <c r="S22" s="55" t="s">
        <v>1743</v>
      </c>
      <c r="T22" s="3"/>
      <c r="U22" s="3"/>
      <c r="V22" s="3"/>
      <c r="W22" s="3"/>
      <c r="X22" s="3"/>
      <c r="Y22" s="3"/>
      <c r="Z22" s="3"/>
      <c r="AA22" s="3"/>
    </row>
    <row r="23">
      <c r="A23" s="237" t="s">
        <v>2943</v>
      </c>
      <c r="B23" s="237" t="s">
        <v>2944</v>
      </c>
      <c r="C23" s="237" t="s">
        <v>2945</v>
      </c>
      <c r="D23" s="237" t="s">
        <v>200</v>
      </c>
      <c r="E23" s="237" t="s">
        <v>2933</v>
      </c>
      <c r="F23" s="237" t="s">
        <v>2946</v>
      </c>
      <c r="G23" s="237">
        <v>112.0</v>
      </c>
      <c r="H23" s="237">
        <v>0.0</v>
      </c>
      <c r="I23" s="237" t="s">
        <v>2199</v>
      </c>
      <c r="J23" s="237">
        <v>1.0</v>
      </c>
      <c r="K23" s="25"/>
      <c r="L23" s="237">
        <v>11.0</v>
      </c>
      <c r="M23" s="25"/>
      <c r="N23" s="25"/>
      <c r="O23" s="237" t="s">
        <v>2944</v>
      </c>
      <c r="P23" s="237">
        <v>0.0</v>
      </c>
      <c r="Q23" s="237" t="s">
        <v>1724</v>
      </c>
      <c r="R23" s="25"/>
      <c r="S23" s="237" t="s">
        <v>1743</v>
      </c>
      <c r="T23" s="25"/>
      <c r="U23" s="25"/>
      <c r="V23" s="25"/>
      <c r="W23" s="25"/>
      <c r="X23" s="25"/>
      <c r="Y23" s="25"/>
      <c r="Z23" s="25"/>
      <c r="AA23" s="25"/>
    </row>
    <row r="24">
      <c r="A24" s="55" t="s">
        <v>3656</v>
      </c>
      <c r="B24" s="55" t="s">
        <v>1384</v>
      </c>
      <c r="C24" s="55" t="s">
        <v>3657</v>
      </c>
      <c r="D24" s="55" t="s">
        <v>156</v>
      </c>
      <c r="E24" s="3"/>
      <c r="F24" s="55" t="s">
        <v>3658</v>
      </c>
      <c r="G24" s="55">
        <v>100.0</v>
      </c>
      <c r="H24" s="55">
        <v>0.0</v>
      </c>
      <c r="I24" s="55" t="s">
        <v>3659</v>
      </c>
      <c r="J24" s="55">
        <v>1.0</v>
      </c>
      <c r="K24" s="3"/>
      <c r="L24" s="55">
        <v>11.0</v>
      </c>
      <c r="M24" s="3"/>
      <c r="N24" s="3"/>
      <c r="O24" s="55" t="s">
        <v>1384</v>
      </c>
      <c r="P24" s="55">
        <v>0.0</v>
      </c>
      <c r="Q24" s="55" t="s">
        <v>1724</v>
      </c>
      <c r="R24" s="3"/>
      <c r="S24" s="55" t="s">
        <v>1743</v>
      </c>
      <c r="T24" s="3"/>
      <c r="U24" s="3"/>
      <c r="V24" s="3"/>
      <c r="W24" s="3"/>
      <c r="X24" s="3"/>
      <c r="Y24" s="3"/>
      <c r="Z24" s="3"/>
      <c r="AA24" s="3"/>
    </row>
    <row r="25">
      <c r="A25" s="237" t="s">
        <v>3515</v>
      </c>
      <c r="B25" s="237" t="s">
        <v>3516</v>
      </c>
      <c r="C25" s="237" t="s">
        <v>3517</v>
      </c>
      <c r="D25" s="237" t="s">
        <v>156</v>
      </c>
      <c r="E25" s="25"/>
      <c r="F25" s="237" t="s">
        <v>3518</v>
      </c>
      <c r="G25" s="237">
        <v>106.0</v>
      </c>
      <c r="H25" s="237">
        <v>0.0</v>
      </c>
      <c r="I25" s="237" t="s">
        <v>3519</v>
      </c>
      <c r="J25" s="237">
        <v>1.0</v>
      </c>
      <c r="K25" s="25"/>
      <c r="L25" s="237">
        <v>11.0</v>
      </c>
      <c r="M25" s="25"/>
      <c r="N25" s="25"/>
      <c r="O25" s="237" t="s">
        <v>3516</v>
      </c>
      <c r="P25" s="237">
        <v>0.0</v>
      </c>
      <c r="Q25" s="237" t="s">
        <v>1724</v>
      </c>
      <c r="R25" s="25"/>
      <c r="S25" s="237" t="s">
        <v>1743</v>
      </c>
      <c r="T25" s="25"/>
      <c r="U25" s="25"/>
      <c r="V25" s="25"/>
      <c r="W25" s="25"/>
      <c r="X25" s="25"/>
      <c r="Y25" s="25"/>
      <c r="Z25" s="25"/>
      <c r="AA25" s="25"/>
    </row>
    <row r="26">
      <c r="A26" s="55" t="s">
        <v>2995</v>
      </c>
      <c r="B26" s="55" t="s">
        <v>1387</v>
      </c>
      <c r="C26" s="55" t="s">
        <v>1388</v>
      </c>
      <c r="D26" s="55" t="s">
        <v>156</v>
      </c>
      <c r="E26" s="3"/>
      <c r="F26" s="55" t="s">
        <v>2996</v>
      </c>
      <c r="G26" s="55">
        <v>102.0</v>
      </c>
      <c r="H26" s="55">
        <v>0.0</v>
      </c>
      <c r="I26" s="55" t="s">
        <v>2994</v>
      </c>
      <c r="J26" s="55">
        <v>1.0</v>
      </c>
      <c r="K26" s="3"/>
      <c r="L26" s="55">
        <v>11.0</v>
      </c>
      <c r="M26" s="3"/>
      <c r="N26" s="3"/>
      <c r="O26" s="55" t="s">
        <v>1387</v>
      </c>
      <c r="P26" s="55">
        <v>0.0</v>
      </c>
      <c r="Q26" s="55" t="s">
        <v>1724</v>
      </c>
      <c r="R26" s="3"/>
      <c r="S26" s="55" t="s">
        <v>1743</v>
      </c>
      <c r="T26" s="3"/>
      <c r="U26" s="3"/>
      <c r="V26" s="3"/>
      <c r="W26" s="3"/>
      <c r="X26" s="3"/>
      <c r="Y26" s="3"/>
      <c r="Z26" s="3"/>
      <c r="AA26" s="3"/>
    </row>
    <row r="27">
      <c r="A27" s="237" t="s">
        <v>2990</v>
      </c>
      <c r="B27" s="237" t="s">
        <v>2991</v>
      </c>
      <c r="C27" s="237" t="s">
        <v>2992</v>
      </c>
      <c r="D27" s="237" t="s">
        <v>156</v>
      </c>
      <c r="E27" s="25"/>
      <c r="F27" s="237" t="s">
        <v>2993</v>
      </c>
      <c r="G27" s="237">
        <v>102.0</v>
      </c>
      <c r="H27" s="237">
        <v>0.0</v>
      </c>
      <c r="I27" s="237" t="s">
        <v>2994</v>
      </c>
      <c r="J27" s="237">
        <v>1.0</v>
      </c>
      <c r="K27" s="25"/>
      <c r="L27" s="237">
        <v>11.0</v>
      </c>
      <c r="M27" s="25"/>
      <c r="N27" s="25"/>
      <c r="O27" s="237" t="s">
        <v>2991</v>
      </c>
      <c r="P27" s="237">
        <v>0.0</v>
      </c>
      <c r="Q27" s="237" t="s">
        <v>1724</v>
      </c>
      <c r="R27" s="25"/>
      <c r="S27" s="237" t="s">
        <v>1743</v>
      </c>
      <c r="T27" s="25"/>
      <c r="U27" s="25"/>
      <c r="V27" s="25"/>
      <c r="W27" s="25"/>
      <c r="X27" s="25"/>
      <c r="Y27" s="25"/>
      <c r="Z27" s="25"/>
      <c r="AA27" s="25"/>
    </row>
    <row r="28">
      <c r="A28" s="55">
        <v>3.950010129E10</v>
      </c>
      <c r="B28" s="55" t="s">
        <v>860</v>
      </c>
      <c r="C28" s="55" t="s">
        <v>861</v>
      </c>
      <c r="D28" s="55" t="s">
        <v>136</v>
      </c>
      <c r="E28" s="55" t="s">
        <v>1731</v>
      </c>
      <c r="F28" s="55" t="s">
        <v>1992</v>
      </c>
      <c r="G28" s="55">
        <v>129.0</v>
      </c>
      <c r="H28" s="55">
        <v>0.0</v>
      </c>
      <c r="I28" s="55" t="s">
        <v>1993</v>
      </c>
      <c r="J28" s="55">
        <v>1.0</v>
      </c>
      <c r="K28" s="3"/>
      <c r="L28" s="55">
        <v>11.0</v>
      </c>
      <c r="M28" s="3"/>
      <c r="N28" s="3"/>
      <c r="O28" s="55" t="s">
        <v>860</v>
      </c>
      <c r="P28" s="55">
        <v>0.0</v>
      </c>
      <c r="Q28" s="55" t="s">
        <v>1724</v>
      </c>
      <c r="R28" s="3"/>
      <c r="S28" s="55" t="s">
        <v>1743</v>
      </c>
      <c r="T28" s="3"/>
      <c r="U28" s="3"/>
      <c r="V28" s="3"/>
      <c r="W28" s="3"/>
      <c r="X28" s="3"/>
      <c r="Y28" s="3"/>
      <c r="Z28" s="3"/>
      <c r="AA28" s="3"/>
    </row>
    <row r="29">
      <c r="A29" s="237">
        <v>3.95001013E10</v>
      </c>
      <c r="B29" s="237" t="s">
        <v>363</v>
      </c>
      <c r="C29" s="237" t="s">
        <v>364</v>
      </c>
      <c r="D29" s="237" t="s">
        <v>136</v>
      </c>
      <c r="E29" s="237" t="s">
        <v>1731</v>
      </c>
      <c r="F29" s="237" t="s">
        <v>1994</v>
      </c>
      <c r="G29" s="237">
        <v>129.0</v>
      </c>
      <c r="H29" s="237">
        <v>0.0</v>
      </c>
      <c r="I29" s="237" t="s">
        <v>1995</v>
      </c>
      <c r="J29" s="237">
        <v>1.0</v>
      </c>
      <c r="K29" s="25"/>
      <c r="L29" s="237">
        <v>11.0</v>
      </c>
      <c r="M29" s="25"/>
      <c r="N29" s="25"/>
      <c r="O29" s="237" t="s">
        <v>363</v>
      </c>
      <c r="P29" s="237">
        <v>0.0</v>
      </c>
      <c r="Q29" s="237" t="s">
        <v>1724</v>
      </c>
      <c r="R29" s="25"/>
      <c r="S29" s="237" t="s">
        <v>1743</v>
      </c>
      <c r="T29" s="25"/>
      <c r="U29" s="25"/>
      <c r="V29" s="25"/>
      <c r="W29" s="25"/>
      <c r="X29" s="25"/>
      <c r="Y29" s="25"/>
      <c r="Z29" s="25"/>
      <c r="AA29" s="25"/>
    </row>
    <row r="30">
      <c r="A30" s="55">
        <v>3.950010131E10</v>
      </c>
      <c r="B30" s="55" t="s">
        <v>1996</v>
      </c>
      <c r="C30" s="55" t="s">
        <v>1997</v>
      </c>
      <c r="D30" s="55" t="s">
        <v>136</v>
      </c>
      <c r="E30" s="55" t="s">
        <v>1731</v>
      </c>
      <c r="F30" s="55" t="s">
        <v>1998</v>
      </c>
      <c r="G30" s="55">
        <v>129.0</v>
      </c>
      <c r="H30" s="55">
        <v>0.0</v>
      </c>
      <c r="I30" s="55" t="s">
        <v>1999</v>
      </c>
      <c r="J30" s="55">
        <v>1.0</v>
      </c>
      <c r="K30" s="3"/>
      <c r="L30" s="55">
        <v>11.0</v>
      </c>
      <c r="M30" s="3"/>
      <c r="N30" s="3"/>
      <c r="O30" s="55" t="s">
        <v>1996</v>
      </c>
      <c r="P30" s="55">
        <v>0.0</v>
      </c>
      <c r="Q30" s="55" t="s">
        <v>1724</v>
      </c>
      <c r="R30" s="3"/>
      <c r="S30" s="55" t="s">
        <v>1743</v>
      </c>
      <c r="T30" s="3"/>
      <c r="U30" s="3"/>
      <c r="V30" s="3"/>
      <c r="W30" s="3"/>
      <c r="X30" s="3"/>
      <c r="Y30" s="3"/>
      <c r="Z30" s="3"/>
      <c r="AA30" s="3"/>
    </row>
    <row r="31">
      <c r="A31" s="237">
        <v>3.950010132E10</v>
      </c>
      <c r="B31" s="237" t="s">
        <v>2000</v>
      </c>
      <c r="C31" s="237" t="s">
        <v>2001</v>
      </c>
      <c r="D31" s="237" t="s">
        <v>136</v>
      </c>
      <c r="E31" s="237" t="s">
        <v>1731</v>
      </c>
      <c r="F31" s="237" t="s">
        <v>2002</v>
      </c>
      <c r="G31" s="237">
        <v>129.0</v>
      </c>
      <c r="H31" s="237">
        <v>0.0</v>
      </c>
      <c r="I31" s="237" t="s">
        <v>2003</v>
      </c>
      <c r="J31" s="237">
        <v>1.0</v>
      </c>
      <c r="K31" s="25"/>
      <c r="L31" s="237">
        <v>11.0</v>
      </c>
      <c r="M31" s="25"/>
      <c r="N31" s="25"/>
      <c r="O31" s="237" t="s">
        <v>2000</v>
      </c>
      <c r="P31" s="237">
        <v>0.0</v>
      </c>
      <c r="Q31" s="237" t="s">
        <v>1724</v>
      </c>
      <c r="R31" s="25"/>
      <c r="S31" s="237" t="s">
        <v>1743</v>
      </c>
      <c r="T31" s="25"/>
      <c r="U31" s="25"/>
      <c r="V31" s="25"/>
      <c r="W31" s="25"/>
      <c r="X31" s="25"/>
      <c r="Y31" s="25"/>
      <c r="Z31" s="25"/>
      <c r="AA31" s="25"/>
    </row>
    <row r="32">
      <c r="A32" s="55">
        <v>3.9500101265E10</v>
      </c>
      <c r="B32" s="55" t="s">
        <v>1988</v>
      </c>
      <c r="C32" s="55" t="s">
        <v>1989</v>
      </c>
      <c r="D32" s="55" t="s">
        <v>136</v>
      </c>
      <c r="E32" s="55" t="s">
        <v>1731</v>
      </c>
      <c r="F32" s="55" t="s">
        <v>1990</v>
      </c>
      <c r="G32" s="55">
        <v>129.0</v>
      </c>
      <c r="H32" s="55">
        <v>0.0</v>
      </c>
      <c r="I32" s="55" t="s">
        <v>1991</v>
      </c>
      <c r="J32" s="55">
        <v>1.0</v>
      </c>
      <c r="K32" s="3"/>
      <c r="L32" s="55">
        <v>11.0</v>
      </c>
      <c r="M32" s="3"/>
      <c r="N32" s="3"/>
      <c r="O32" s="55" t="s">
        <v>1988</v>
      </c>
      <c r="P32" s="55">
        <v>0.0</v>
      </c>
      <c r="Q32" s="55" t="s">
        <v>1724</v>
      </c>
      <c r="R32" s="3"/>
      <c r="S32" s="55" t="s">
        <v>1743</v>
      </c>
      <c r="T32" s="3"/>
      <c r="U32" s="3"/>
      <c r="V32" s="3"/>
      <c r="W32" s="3"/>
      <c r="X32" s="3"/>
      <c r="Y32" s="3"/>
      <c r="Z32" s="3"/>
      <c r="AA32" s="3"/>
    </row>
    <row r="33">
      <c r="A33" s="237">
        <v>3.99001013E10</v>
      </c>
      <c r="B33" s="237" t="s">
        <v>2013</v>
      </c>
      <c r="C33" s="237" t="s">
        <v>2014</v>
      </c>
      <c r="D33" s="237" t="s">
        <v>117</v>
      </c>
      <c r="E33" s="237" t="s">
        <v>1735</v>
      </c>
      <c r="F33" s="237" t="s">
        <v>2015</v>
      </c>
      <c r="G33" s="237">
        <v>134.0</v>
      </c>
      <c r="H33" s="237">
        <v>0.0</v>
      </c>
      <c r="I33" s="237" t="s">
        <v>2016</v>
      </c>
      <c r="J33" s="237">
        <v>1.0</v>
      </c>
      <c r="K33" s="25"/>
      <c r="L33" s="237">
        <v>11.0</v>
      </c>
      <c r="M33" s="25"/>
      <c r="N33" s="25"/>
      <c r="O33" s="237" t="s">
        <v>2013</v>
      </c>
      <c r="P33" s="237">
        <v>0.0</v>
      </c>
      <c r="Q33" s="237" t="s">
        <v>1724</v>
      </c>
      <c r="R33" s="25"/>
      <c r="S33" s="237" t="s">
        <v>1743</v>
      </c>
      <c r="T33" s="25"/>
      <c r="U33" s="25"/>
      <c r="V33" s="25"/>
      <c r="W33" s="25"/>
      <c r="X33" s="25"/>
      <c r="Y33" s="25"/>
      <c r="Z33" s="25"/>
      <c r="AA33" s="25"/>
    </row>
    <row r="34">
      <c r="A34" s="55">
        <v>3.990010125E10</v>
      </c>
      <c r="B34" s="55" t="s">
        <v>2004</v>
      </c>
      <c r="C34" s="55" t="s">
        <v>2005</v>
      </c>
      <c r="D34" s="55" t="s">
        <v>117</v>
      </c>
      <c r="E34" s="55" t="s">
        <v>2006</v>
      </c>
      <c r="F34" s="55" t="s">
        <v>2007</v>
      </c>
      <c r="G34" s="55">
        <v>134.0</v>
      </c>
      <c r="H34" s="55">
        <v>0.0</v>
      </c>
      <c r="I34" s="55" t="s">
        <v>2008</v>
      </c>
      <c r="J34" s="55">
        <v>1.0</v>
      </c>
      <c r="K34" s="3"/>
      <c r="L34" s="55">
        <v>11.0</v>
      </c>
      <c r="M34" s="3"/>
      <c r="N34" s="3"/>
      <c r="O34" s="55" t="s">
        <v>2004</v>
      </c>
      <c r="P34" s="55">
        <v>0.0</v>
      </c>
      <c r="Q34" s="55" t="s">
        <v>1724</v>
      </c>
      <c r="R34" s="3"/>
      <c r="S34" s="55" t="s">
        <v>1743</v>
      </c>
      <c r="T34" s="3"/>
      <c r="U34" s="3"/>
      <c r="V34" s="3"/>
      <c r="W34" s="3"/>
      <c r="X34" s="3"/>
      <c r="Y34" s="3"/>
      <c r="Z34" s="3"/>
      <c r="AA34" s="3"/>
    </row>
    <row r="35">
      <c r="A35" s="237">
        <v>3.9900101255E10</v>
      </c>
      <c r="B35" s="237" t="s">
        <v>2009</v>
      </c>
      <c r="C35" s="237" t="s">
        <v>2010</v>
      </c>
      <c r="D35" s="237" t="s">
        <v>117</v>
      </c>
      <c r="E35" s="237" t="s">
        <v>2006</v>
      </c>
      <c r="F35" s="237" t="s">
        <v>2011</v>
      </c>
      <c r="G35" s="237">
        <v>134.0</v>
      </c>
      <c r="H35" s="237">
        <v>0.0</v>
      </c>
      <c r="I35" s="237" t="s">
        <v>2012</v>
      </c>
      <c r="J35" s="237">
        <v>1.0</v>
      </c>
      <c r="K35" s="25"/>
      <c r="L35" s="237">
        <v>11.0</v>
      </c>
      <c r="M35" s="25"/>
      <c r="N35" s="25"/>
      <c r="O35" s="237" t="s">
        <v>2009</v>
      </c>
      <c r="P35" s="237">
        <v>0.0</v>
      </c>
      <c r="Q35" s="237" t="s">
        <v>1724</v>
      </c>
      <c r="R35" s="25"/>
      <c r="S35" s="237" t="s">
        <v>1743</v>
      </c>
      <c r="T35" s="25"/>
      <c r="U35" s="25"/>
      <c r="V35" s="25"/>
      <c r="W35" s="25"/>
      <c r="X35" s="25"/>
      <c r="Y35" s="25"/>
      <c r="Z35" s="25"/>
      <c r="AA35" s="25"/>
    </row>
    <row r="36">
      <c r="A36" s="55" t="s">
        <v>2772</v>
      </c>
      <c r="B36" s="55" t="s">
        <v>2773</v>
      </c>
      <c r="C36" s="55" t="s">
        <v>2774</v>
      </c>
      <c r="D36" s="55" t="s">
        <v>190</v>
      </c>
      <c r="E36" s="55" t="s">
        <v>2758</v>
      </c>
      <c r="F36" s="55" t="s">
        <v>2775</v>
      </c>
      <c r="G36" s="55">
        <v>106.0</v>
      </c>
      <c r="H36" s="55">
        <v>0.0</v>
      </c>
      <c r="I36" s="55" t="s">
        <v>2673</v>
      </c>
      <c r="J36" s="55">
        <v>1.0</v>
      </c>
      <c r="K36" s="3"/>
      <c r="L36" s="55">
        <v>11.0</v>
      </c>
      <c r="M36" s="3"/>
      <c r="N36" s="3"/>
      <c r="O36" s="55" t="s">
        <v>2773</v>
      </c>
      <c r="P36" s="55">
        <v>0.0</v>
      </c>
      <c r="Q36" s="55" t="s">
        <v>1724</v>
      </c>
      <c r="R36" s="3"/>
      <c r="S36" s="55" t="s">
        <v>1743</v>
      </c>
      <c r="T36" s="3"/>
      <c r="U36" s="3"/>
      <c r="V36" s="3"/>
      <c r="W36" s="3"/>
      <c r="X36" s="3"/>
      <c r="Y36" s="3"/>
      <c r="Z36" s="3"/>
      <c r="AA36" s="3"/>
    </row>
    <row r="37">
      <c r="A37" s="237" t="s">
        <v>2776</v>
      </c>
      <c r="B37" s="237" t="s">
        <v>1393</v>
      </c>
      <c r="C37" s="237" t="s">
        <v>1394</v>
      </c>
      <c r="D37" s="237" t="s">
        <v>190</v>
      </c>
      <c r="E37" s="237" t="s">
        <v>2758</v>
      </c>
      <c r="F37" s="237" t="s">
        <v>2777</v>
      </c>
      <c r="G37" s="237">
        <v>106.0</v>
      </c>
      <c r="H37" s="237">
        <v>0.0</v>
      </c>
      <c r="I37" s="237" t="s">
        <v>2673</v>
      </c>
      <c r="J37" s="237">
        <v>1.0</v>
      </c>
      <c r="K37" s="25"/>
      <c r="L37" s="237">
        <v>11.0</v>
      </c>
      <c r="M37" s="25"/>
      <c r="N37" s="25"/>
      <c r="O37" s="237" t="s">
        <v>1393</v>
      </c>
      <c r="P37" s="237">
        <v>0.0</v>
      </c>
      <c r="Q37" s="237" t="s">
        <v>1724</v>
      </c>
      <c r="R37" s="25"/>
      <c r="S37" s="237" t="s">
        <v>1743</v>
      </c>
      <c r="T37" s="25"/>
      <c r="U37" s="25"/>
      <c r="V37" s="25"/>
      <c r="W37" s="25"/>
      <c r="X37" s="25"/>
      <c r="Y37" s="25"/>
      <c r="Z37" s="25"/>
      <c r="AA37" s="25"/>
    </row>
    <row r="38">
      <c r="A38" s="55" t="s">
        <v>2755</v>
      </c>
      <c r="B38" s="55" t="s">
        <v>2756</v>
      </c>
      <c r="C38" s="55" t="s">
        <v>2757</v>
      </c>
      <c r="D38" s="55" t="s">
        <v>190</v>
      </c>
      <c r="E38" s="55" t="s">
        <v>2758</v>
      </c>
      <c r="F38" s="55" t="s">
        <v>2759</v>
      </c>
      <c r="G38" s="55">
        <v>106.0</v>
      </c>
      <c r="H38" s="55">
        <v>0.0</v>
      </c>
      <c r="I38" s="55" t="s">
        <v>2673</v>
      </c>
      <c r="J38" s="55">
        <v>1.0</v>
      </c>
      <c r="K38" s="3"/>
      <c r="L38" s="55">
        <v>11.0</v>
      </c>
      <c r="M38" s="3"/>
      <c r="N38" s="3"/>
      <c r="O38" s="55" t="s">
        <v>2756</v>
      </c>
      <c r="P38" s="55">
        <v>0.0</v>
      </c>
      <c r="Q38" s="55" t="s">
        <v>1724</v>
      </c>
      <c r="R38" s="3"/>
      <c r="S38" s="55" t="s">
        <v>1743</v>
      </c>
      <c r="T38" s="3"/>
      <c r="U38" s="3"/>
      <c r="V38" s="3"/>
      <c r="W38" s="3"/>
      <c r="X38" s="3"/>
      <c r="Y38" s="3"/>
      <c r="Z38" s="3"/>
      <c r="AA38" s="3"/>
    </row>
    <row r="39">
      <c r="A39" s="237" t="s">
        <v>2760</v>
      </c>
      <c r="B39" s="237" t="s">
        <v>2761</v>
      </c>
      <c r="C39" s="237" t="s">
        <v>2762</v>
      </c>
      <c r="D39" s="237" t="s">
        <v>190</v>
      </c>
      <c r="E39" s="237" t="s">
        <v>2758</v>
      </c>
      <c r="F39" s="237" t="s">
        <v>2763</v>
      </c>
      <c r="G39" s="237">
        <v>106.0</v>
      </c>
      <c r="H39" s="237">
        <v>0.0</v>
      </c>
      <c r="I39" s="237" t="s">
        <v>2673</v>
      </c>
      <c r="J39" s="237">
        <v>1.0</v>
      </c>
      <c r="K39" s="25"/>
      <c r="L39" s="237">
        <v>11.0</v>
      </c>
      <c r="M39" s="25"/>
      <c r="N39" s="25"/>
      <c r="O39" s="237" t="s">
        <v>2761</v>
      </c>
      <c r="P39" s="237">
        <v>0.0</v>
      </c>
      <c r="Q39" s="237" t="s">
        <v>1724</v>
      </c>
      <c r="R39" s="25"/>
      <c r="S39" s="237" t="s">
        <v>1743</v>
      </c>
      <c r="T39" s="25"/>
      <c r="U39" s="25"/>
      <c r="V39" s="25"/>
      <c r="W39" s="25"/>
      <c r="X39" s="25"/>
      <c r="Y39" s="25"/>
      <c r="Z39" s="25"/>
      <c r="AA39" s="25"/>
    </row>
    <row r="40">
      <c r="A40" s="55" t="s">
        <v>2764</v>
      </c>
      <c r="B40" s="55" t="s">
        <v>2765</v>
      </c>
      <c r="C40" s="55" t="s">
        <v>2766</v>
      </c>
      <c r="D40" s="55" t="s">
        <v>190</v>
      </c>
      <c r="E40" s="55" t="s">
        <v>2758</v>
      </c>
      <c r="F40" s="55" t="s">
        <v>2767</v>
      </c>
      <c r="G40" s="55">
        <v>106.0</v>
      </c>
      <c r="H40" s="55">
        <v>0.0</v>
      </c>
      <c r="I40" s="55" t="s">
        <v>2673</v>
      </c>
      <c r="J40" s="55">
        <v>1.0</v>
      </c>
      <c r="K40" s="3"/>
      <c r="L40" s="55">
        <v>11.0</v>
      </c>
      <c r="M40" s="3"/>
      <c r="N40" s="3"/>
      <c r="O40" s="55" t="s">
        <v>2765</v>
      </c>
      <c r="P40" s="55">
        <v>0.0</v>
      </c>
      <c r="Q40" s="55" t="s">
        <v>1724</v>
      </c>
      <c r="R40" s="3"/>
      <c r="S40" s="55" t="s">
        <v>1743</v>
      </c>
      <c r="T40" s="3"/>
      <c r="U40" s="3"/>
      <c r="V40" s="3"/>
      <c r="W40" s="3"/>
      <c r="X40" s="3"/>
      <c r="Y40" s="3"/>
      <c r="Z40" s="3"/>
      <c r="AA40" s="3"/>
    </row>
    <row r="41">
      <c r="A41" s="237" t="s">
        <v>2768</v>
      </c>
      <c r="B41" s="237" t="s">
        <v>2769</v>
      </c>
      <c r="C41" s="237" t="s">
        <v>2770</v>
      </c>
      <c r="D41" s="237" t="s">
        <v>190</v>
      </c>
      <c r="E41" s="237" t="s">
        <v>2758</v>
      </c>
      <c r="F41" s="237" t="s">
        <v>2771</v>
      </c>
      <c r="G41" s="237">
        <v>106.0</v>
      </c>
      <c r="H41" s="237">
        <v>0.0</v>
      </c>
      <c r="I41" s="237" t="s">
        <v>2673</v>
      </c>
      <c r="J41" s="237">
        <v>1.0</v>
      </c>
      <c r="K41" s="25"/>
      <c r="L41" s="237">
        <v>11.0</v>
      </c>
      <c r="M41" s="25"/>
      <c r="N41" s="25"/>
      <c r="O41" s="237" t="s">
        <v>2769</v>
      </c>
      <c r="P41" s="237">
        <v>0.0</v>
      </c>
      <c r="Q41" s="237" t="s">
        <v>1724</v>
      </c>
      <c r="R41" s="25"/>
      <c r="S41" s="237" t="s">
        <v>1743</v>
      </c>
      <c r="T41" s="25"/>
      <c r="U41" s="25"/>
      <c r="V41" s="25"/>
      <c r="W41" s="25"/>
      <c r="X41" s="25"/>
      <c r="Y41" s="25"/>
      <c r="Z41" s="25"/>
      <c r="AA41" s="25"/>
    </row>
    <row r="42">
      <c r="A42" s="55" t="s">
        <v>2686</v>
      </c>
      <c r="B42" s="55" t="s">
        <v>2687</v>
      </c>
      <c r="C42" s="55" t="s">
        <v>2688</v>
      </c>
      <c r="D42" s="55" t="s">
        <v>168</v>
      </c>
      <c r="E42" s="55" t="s">
        <v>2671</v>
      </c>
      <c r="F42" s="55" t="s">
        <v>2689</v>
      </c>
      <c r="G42" s="55">
        <v>117.0</v>
      </c>
      <c r="H42" s="55">
        <v>0.0</v>
      </c>
      <c r="I42" s="55" t="s">
        <v>2673</v>
      </c>
      <c r="J42" s="55">
        <v>1.0</v>
      </c>
      <c r="K42" s="3"/>
      <c r="L42" s="55">
        <v>11.0</v>
      </c>
      <c r="M42" s="3"/>
      <c r="N42" s="3"/>
      <c r="O42" s="55" t="s">
        <v>2687</v>
      </c>
      <c r="P42" s="55">
        <v>0.0</v>
      </c>
      <c r="Q42" s="55" t="s">
        <v>1724</v>
      </c>
      <c r="R42" s="3"/>
      <c r="S42" s="55" t="s">
        <v>1743</v>
      </c>
      <c r="T42" s="3"/>
      <c r="U42" s="3"/>
      <c r="V42" s="3"/>
      <c r="W42" s="3"/>
      <c r="X42" s="3"/>
      <c r="Y42" s="3"/>
      <c r="Z42" s="3"/>
      <c r="AA42" s="3"/>
    </row>
    <row r="43">
      <c r="A43" s="237" t="s">
        <v>2690</v>
      </c>
      <c r="B43" s="237" t="s">
        <v>2691</v>
      </c>
      <c r="C43" s="237" t="s">
        <v>2692</v>
      </c>
      <c r="D43" s="237" t="s">
        <v>168</v>
      </c>
      <c r="E43" s="237" t="s">
        <v>2671</v>
      </c>
      <c r="F43" s="237" t="s">
        <v>2693</v>
      </c>
      <c r="G43" s="237">
        <v>117.0</v>
      </c>
      <c r="H43" s="237">
        <v>0.0</v>
      </c>
      <c r="I43" s="237" t="s">
        <v>2673</v>
      </c>
      <c r="J43" s="237">
        <v>1.0</v>
      </c>
      <c r="K43" s="25"/>
      <c r="L43" s="237">
        <v>11.0</v>
      </c>
      <c r="M43" s="25"/>
      <c r="N43" s="25"/>
      <c r="O43" s="237" t="s">
        <v>2691</v>
      </c>
      <c r="P43" s="237">
        <v>0.0</v>
      </c>
      <c r="Q43" s="237" t="s">
        <v>1724</v>
      </c>
      <c r="R43" s="25"/>
      <c r="S43" s="237" t="s">
        <v>1743</v>
      </c>
      <c r="T43" s="25"/>
      <c r="U43" s="25"/>
      <c r="V43" s="25"/>
      <c r="W43" s="25"/>
      <c r="X43" s="25"/>
      <c r="Y43" s="25"/>
      <c r="Z43" s="25"/>
      <c r="AA43" s="25"/>
    </row>
    <row r="44">
      <c r="A44" s="55" t="s">
        <v>2694</v>
      </c>
      <c r="B44" s="55" t="s">
        <v>2695</v>
      </c>
      <c r="C44" s="55" t="s">
        <v>2696</v>
      </c>
      <c r="D44" s="55" t="s">
        <v>168</v>
      </c>
      <c r="E44" s="55" t="s">
        <v>2671</v>
      </c>
      <c r="F44" s="55" t="s">
        <v>2697</v>
      </c>
      <c r="G44" s="55">
        <v>117.0</v>
      </c>
      <c r="H44" s="55">
        <v>0.0</v>
      </c>
      <c r="I44" s="55" t="s">
        <v>2673</v>
      </c>
      <c r="J44" s="55">
        <v>1.0</v>
      </c>
      <c r="K44" s="3"/>
      <c r="L44" s="55">
        <v>11.0</v>
      </c>
      <c r="M44" s="3"/>
      <c r="N44" s="3"/>
      <c r="O44" s="55" t="s">
        <v>2695</v>
      </c>
      <c r="P44" s="55">
        <v>0.0</v>
      </c>
      <c r="Q44" s="55" t="s">
        <v>1724</v>
      </c>
      <c r="R44" s="3"/>
      <c r="S44" s="55" t="s">
        <v>1743</v>
      </c>
      <c r="T44" s="3"/>
      <c r="U44" s="3"/>
      <c r="V44" s="3"/>
      <c r="W44" s="3"/>
      <c r="X44" s="3"/>
      <c r="Y44" s="3"/>
      <c r="Z44" s="3"/>
      <c r="AA44" s="3"/>
    </row>
    <row r="45">
      <c r="A45" s="237" t="s">
        <v>2668</v>
      </c>
      <c r="B45" s="237" t="s">
        <v>2669</v>
      </c>
      <c r="C45" s="237" t="s">
        <v>2670</v>
      </c>
      <c r="D45" s="237" t="s">
        <v>168</v>
      </c>
      <c r="E45" s="237" t="s">
        <v>2671</v>
      </c>
      <c r="F45" s="237" t="s">
        <v>2672</v>
      </c>
      <c r="G45" s="237">
        <v>117.0</v>
      </c>
      <c r="H45" s="237">
        <v>0.0</v>
      </c>
      <c r="I45" s="237" t="s">
        <v>2673</v>
      </c>
      <c r="J45" s="237">
        <v>1.0</v>
      </c>
      <c r="K45" s="25"/>
      <c r="L45" s="237">
        <v>11.0</v>
      </c>
      <c r="M45" s="25"/>
      <c r="N45" s="25"/>
      <c r="O45" s="237" t="s">
        <v>2669</v>
      </c>
      <c r="P45" s="237">
        <v>0.0</v>
      </c>
      <c r="Q45" s="237" t="s">
        <v>1724</v>
      </c>
      <c r="R45" s="25"/>
      <c r="S45" s="237" t="s">
        <v>1743</v>
      </c>
      <c r="T45" s="25"/>
      <c r="U45" s="25"/>
      <c r="V45" s="25"/>
      <c r="W45" s="25"/>
      <c r="X45" s="25"/>
      <c r="Y45" s="25"/>
      <c r="Z45" s="25"/>
      <c r="AA45" s="25"/>
    </row>
    <row r="46">
      <c r="A46" s="55" t="s">
        <v>2674</v>
      </c>
      <c r="B46" s="55" t="s">
        <v>2675</v>
      </c>
      <c r="C46" s="55" t="s">
        <v>2676</v>
      </c>
      <c r="D46" s="55" t="s">
        <v>168</v>
      </c>
      <c r="E46" s="55" t="s">
        <v>2671</v>
      </c>
      <c r="F46" s="55" t="s">
        <v>2677</v>
      </c>
      <c r="G46" s="55">
        <v>117.0</v>
      </c>
      <c r="H46" s="55">
        <v>0.0</v>
      </c>
      <c r="I46" s="55" t="s">
        <v>2673</v>
      </c>
      <c r="J46" s="55">
        <v>1.0</v>
      </c>
      <c r="K46" s="3"/>
      <c r="L46" s="55">
        <v>11.0</v>
      </c>
      <c r="M46" s="3"/>
      <c r="N46" s="3"/>
      <c r="O46" s="55" t="s">
        <v>2675</v>
      </c>
      <c r="P46" s="55">
        <v>0.0</v>
      </c>
      <c r="Q46" s="55" t="s">
        <v>1724</v>
      </c>
      <c r="R46" s="3"/>
      <c r="S46" s="55" t="s">
        <v>1743</v>
      </c>
      <c r="T46" s="3"/>
      <c r="U46" s="3"/>
      <c r="V46" s="3"/>
      <c r="W46" s="3"/>
      <c r="X46" s="3"/>
      <c r="Y46" s="3"/>
      <c r="Z46" s="3"/>
      <c r="AA46" s="3"/>
    </row>
    <row r="47">
      <c r="A47" s="237" t="s">
        <v>2678</v>
      </c>
      <c r="B47" s="237" t="s">
        <v>2679</v>
      </c>
      <c r="C47" s="237" t="s">
        <v>2680</v>
      </c>
      <c r="D47" s="237" t="s">
        <v>168</v>
      </c>
      <c r="E47" s="237" t="s">
        <v>2671</v>
      </c>
      <c r="F47" s="237" t="s">
        <v>2681</v>
      </c>
      <c r="G47" s="237">
        <v>117.0</v>
      </c>
      <c r="H47" s="237">
        <v>0.0</v>
      </c>
      <c r="I47" s="237" t="s">
        <v>2673</v>
      </c>
      <c r="J47" s="237">
        <v>1.0</v>
      </c>
      <c r="K47" s="25"/>
      <c r="L47" s="237">
        <v>11.0</v>
      </c>
      <c r="M47" s="25"/>
      <c r="N47" s="25"/>
      <c r="O47" s="237" t="s">
        <v>2679</v>
      </c>
      <c r="P47" s="237">
        <v>0.0</v>
      </c>
      <c r="Q47" s="237" t="s">
        <v>1724</v>
      </c>
      <c r="R47" s="25"/>
      <c r="S47" s="237" t="s">
        <v>1743</v>
      </c>
      <c r="T47" s="25"/>
      <c r="U47" s="25"/>
      <c r="V47" s="25"/>
      <c r="W47" s="25"/>
      <c r="X47" s="25"/>
      <c r="Y47" s="25"/>
      <c r="Z47" s="25"/>
      <c r="AA47" s="25"/>
    </row>
    <row r="48">
      <c r="A48" s="55" t="s">
        <v>2682</v>
      </c>
      <c r="B48" s="55" t="s">
        <v>2683</v>
      </c>
      <c r="C48" s="55" t="s">
        <v>2684</v>
      </c>
      <c r="D48" s="55" t="s">
        <v>168</v>
      </c>
      <c r="E48" s="55" t="s">
        <v>2671</v>
      </c>
      <c r="F48" s="55" t="s">
        <v>2685</v>
      </c>
      <c r="G48" s="55">
        <v>117.0</v>
      </c>
      <c r="H48" s="55">
        <v>0.0</v>
      </c>
      <c r="I48" s="55" t="s">
        <v>2673</v>
      </c>
      <c r="J48" s="55">
        <v>1.0</v>
      </c>
      <c r="K48" s="3"/>
      <c r="L48" s="55">
        <v>11.0</v>
      </c>
      <c r="M48" s="3"/>
      <c r="N48" s="3"/>
      <c r="O48" s="55" t="s">
        <v>2683</v>
      </c>
      <c r="P48" s="55">
        <v>0.0</v>
      </c>
      <c r="Q48" s="55" t="s">
        <v>1724</v>
      </c>
      <c r="R48" s="3"/>
      <c r="S48" s="55" t="s">
        <v>1743</v>
      </c>
      <c r="T48" s="3"/>
      <c r="U48" s="3"/>
      <c r="V48" s="3"/>
      <c r="W48" s="3"/>
      <c r="X48" s="3"/>
      <c r="Y48" s="3"/>
      <c r="Z48" s="3"/>
      <c r="AA48" s="3"/>
    </row>
    <row r="49">
      <c r="A49" s="237" t="s">
        <v>2479</v>
      </c>
      <c r="B49" s="237" t="s">
        <v>370</v>
      </c>
      <c r="C49" s="237" t="s">
        <v>371</v>
      </c>
      <c r="D49" s="237" t="s">
        <v>190</v>
      </c>
      <c r="E49" s="237" t="s">
        <v>2480</v>
      </c>
      <c r="F49" s="237" t="s">
        <v>2481</v>
      </c>
      <c r="G49" s="237">
        <v>105.0</v>
      </c>
      <c r="H49" s="237">
        <v>0.0</v>
      </c>
      <c r="I49" s="237" t="s">
        <v>2291</v>
      </c>
      <c r="J49" s="237">
        <v>1.0</v>
      </c>
      <c r="K49" s="25"/>
      <c r="L49" s="237">
        <v>11.0</v>
      </c>
      <c r="M49" s="25"/>
      <c r="N49" s="25"/>
      <c r="O49" s="237" t="s">
        <v>370</v>
      </c>
      <c r="P49" s="237">
        <v>0.0</v>
      </c>
      <c r="Q49" s="237" t="s">
        <v>1724</v>
      </c>
      <c r="R49" s="25"/>
      <c r="S49" s="237" t="s">
        <v>1743</v>
      </c>
      <c r="T49" s="25"/>
      <c r="U49" s="25"/>
      <c r="V49" s="25"/>
      <c r="W49" s="25"/>
      <c r="X49" s="25"/>
      <c r="Y49" s="25"/>
      <c r="Z49" s="25"/>
      <c r="AA49" s="25"/>
    </row>
    <row r="50">
      <c r="A50" s="55" t="s">
        <v>2482</v>
      </c>
      <c r="B50" s="55" t="s">
        <v>1114</v>
      </c>
      <c r="C50" s="55" t="s">
        <v>1115</v>
      </c>
      <c r="D50" s="55" t="s">
        <v>109</v>
      </c>
      <c r="E50" s="55" t="s">
        <v>2480</v>
      </c>
      <c r="F50" s="55" t="s">
        <v>2483</v>
      </c>
      <c r="G50" s="55">
        <v>105.0</v>
      </c>
      <c r="H50" s="55">
        <v>0.0</v>
      </c>
      <c r="I50" s="55" t="s">
        <v>2291</v>
      </c>
      <c r="J50" s="55">
        <v>1.0</v>
      </c>
      <c r="K50" s="3"/>
      <c r="L50" s="55">
        <v>11.0</v>
      </c>
      <c r="M50" s="3"/>
      <c r="N50" s="3"/>
      <c r="O50" s="55" t="s">
        <v>1114</v>
      </c>
      <c r="P50" s="55">
        <v>0.0</v>
      </c>
      <c r="Q50" s="55" t="s">
        <v>1724</v>
      </c>
      <c r="R50" s="3"/>
      <c r="S50" s="55" t="s">
        <v>1743</v>
      </c>
      <c r="T50" s="3"/>
      <c r="U50" s="3"/>
      <c r="V50" s="3"/>
      <c r="W50" s="3"/>
      <c r="X50" s="3"/>
      <c r="Y50" s="3"/>
      <c r="Z50" s="3"/>
      <c r="AA50" s="3"/>
    </row>
    <row r="51">
      <c r="A51" s="237" t="s">
        <v>2484</v>
      </c>
      <c r="B51" s="237" t="s">
        <v>1397</v>
      </c>
      <c r="C51" s="237" t="s">
        <v>1398</v>
      </c>
      <c r="D51" s="237" t="s">
        <v>190</v>
      </c>
      <c r="E51" s="237" t="s">
        <v>2480</v>
      </c>
      <c r="F51" s="237" t="s">
        <v>2485</v>
      </c>
      <c r="G51" s="237">
        <v>105.0</v>
      </c>
      <c r="H51" s="237">
        <v>0.0</v>
      </c>
      <c r="I51" s="237" t="s">
        <v>2291</v>
      </c>
      <c r="J51" s="237">
        <v>1.0</v>
      </c>
      <c r="K51" s="25"/>
      <c r="L51" s="237">
        <v>11.0</v>
      </c>
      <c r="M51" s="25"/>
      <c r="N51" s="25"/>
      <c r="O51" s="237" t="s">
        <v>1397</v>
      </c>
      <c r="P51" s="237">
        <v>0.0</v>
      </c>
      <c r="Q51" s="237" t="s">
        <v>1724</v>
      </c>
      <c r="R51" s="25"/>
      <c r="S51" s="237" t="s">
        <v>1743</v>
      </c>
      <c r="T51" s="25"/>
      <c r="U51" s="25"/>
      <c r="V51" s="25"/>
      <c r="W51" s="25"/>
      <c r="X51" s="25"/>
      <c r="Y51" s="25"/>
      <c r="Z51" s="25"/>
      <c r="AA51" s="25"/>
    </row>
    <row r="52">
      <c r="A52" s="55" t="s">
        <v>2499</v>
      </c>
      <c r="B52" s="55" t="s">
        <v>1117</v>
      </c>
      <c r="C52" s="55" t="s">
        <v>1118</v>
      </c>
      <c r="D52" s="55" t="s">
        <v>109</v>
      </c>
      <c r="E52" s="55" t="s">
        <v>2489</v>
      </c>
      <c r="F52" s="55" t="s">
        <v>2500</v>
      </c>
      <c r="G52" s="55">
        <v>113.0</v>
      </c>
      <c r="H52" s="55">
        <v>0.0</v>
      </c>
      <c r="I52" s="55" t="s">
        <v>2291</v>
      </c>
      <c r="J52" s="55">
        <v>1.0</v>
      </c>
      <c r="K52" s="3"/>
      <c r="L52" s="55">
        <v>11.0</v>
      </c>
      <c r="M52" s="3"/>
      <c r="N52" s="3"/>
      <c r="O52" s="55" t="s">
        <v>1117</v>
      </c>
      <c r="P52" s="55">
        <v>0.0</v>
      </c>
      <c r="Q52" s="55" t="s">
        <v>1724</v>
      </c>
      <c r="R52" s="3"/>
      <c r="S52" s="55" t="s">
        <v>1743</v>
      </c>
      <c r="T52" s="3"/>
      <c r="U52" s="3"/>
      <c r="V52" s="3"/>
      <c r="W52" s="3"/>
      <c r="X52" s="3"/>
      <c r="Y52" s="3"/>
      <c r="Z52" s="3"/>
      <c r="AA52" s="3"/>
    </row>
    <row r="53">
      <c r="A53" s="237" t="s">
        <v>2501</v>
      </c>
      <c r="B53" s="237" t="s">
        <v>2502</v>
      </c>
      <c r="C53" s="237" t="s">
        <v>2503</v>
      </c>
      <c r="D53" s="237" t="s">
        <v>109</v>
      </c>
      <c r="E53" s="237" t="s">
        <v>2489</v>
      </c>
      <c r="F53" s="237" t="s">
        <v>2504</v>
      </c>
      <c r="G53" s="237">
        <v>113.0</v>
      </c>
      <c r="H53" s="237">
        <v>0.0</v>
      </c>
      <c r="I53" s="237" t="s">
        <v>2291</v>
      </c>
      <c r="J53" s="237">
        <v>1.0</v>
      </c>
      <c r="K53" s="25"/>
      <c r="L53" s="237">
        <v>11.0</v>
      </c>
      <c r="M53" s="25"/>
      <c r="N53" s="25"/>
      <c r="O53" s="237" t="s">
        <v>2502</v>
      </c>
      <c r="P53" s="237">
        <v>0.0</v>
      </c>
      <c r="Q53" s="237" t="s">
        <v>1724</v>
      </c>
      <c r="R53" s="25"/>
      <c r="S53" s="237" t="s">
        <v>1743</v>
      </c>
      <c r="T53" s="25"/>
      <c r="U53" s="25"/>
      <c r="V53" s="25"/>
      <c r="W53" s="25"/>
      <c r="X53" s="25"/>
      <c r="Y53" s="25"/>
      <c r="Z53" s="25"/>
      <c r="AA53" s="25"/>
    </row>
    <row r="54">
      <c r="A54" s="55" t="s">
        <v>2505</v>
      </c>
      <c r="B54" s="55" t="s">
        <v>2506</v>
      </c>
      <c r="C54" s="55" t="s">
        <v>2507</v>
      </c>
      <c r="D54" s="55" t="s">
        <v>109</v>
      </c>
      <c r="E54" s="55" t="s">
        <v>2489</v>
      </c>
      <c r="F54" s="55" t="s">
        <v>2508</v>
      </c>
      <c r="G54" s="55">
        <v>113.0</v>
      </c>
      <c r="H54" s="55">
        <v>0.0</v>
      </c>
      <c r="I54" s="55" t="s">
        <v>2291</v>
      </c>
      <c r="J54" s="55">
        <v>1.0</v>
      </c>
      <c r="K54" s="3"/>
      <c r="L54" s="55">
        <v>11.0</v>
      </c>
      <c r="M54" s="3"/>
      <c r="N54" s="3"/>
      <c r="O54" s="55" t="s">
        <v>2506</v>
      </c>
      <c r="P54" s="55">
        <v>0.0</v>
      </c>
      <c r="Q54" s="55" t="s">
        <v>1724</v>
      </c>
      <c r="R54" s="3"/>
      <c r="S54" s="55" t="s">
        <v>1743</v>
      </c>
      <c r="T54" s="3"/>
      <c r="U54" s="3"/>
      <c r="V54" s="3"/>
      <c r="W54" s="3"/>
      <c r="X54" s="3"/>
      <c r="Y54" s="3"/>
      <c r="Z54" s="3"/>
      <c r="AA54" s="3"/>
    </row>
    <row r="55">
      <c r="A55" s="237" t="s">
        <v>2509</v>
      </c>
      <c r="B55" s="237" t="s">
        <v>2510</v>
      </c>
      <c r="C55" s="237" t="s">
        <v>2511</v>
      </c>
      <c r="D55" s="237" t="s">
        <v>109</v>
      </c>
      <c r="E55" s="237" t="s">
        <v>2489</v>
      </c>
      <c r="F55" s="237" t="s">
        <v>2512</v>
      </c>
      <c r="G55" s="237">
        <v>113.0</v>
      </c>
      <c r="H55" s="237">
        <v>0.0</v>
      </c>
      <c r="I55" s="237" t="s">
        <v>2291</v>
      </c>
      <c r="J55" s="237">
        <v>1.0</v>
      </c>
      <c r="K55" s="25"/>
      <c r="L55" s="237">
        <v>11.0</v>
      </c>
      <c r="M55" s="25"/>
      <c r="N55" s="25"/>
      <c r="O55" s="237" t="s">
        <v>2510</v>
      </c>
      <c r="P55" s="237">
        <v>0.0</v>
      </c>
      <c r="Q55" s="237" t="s">
        <v>1724</v>
      </c>
      <c r="R55" s="25"/>
      <c r="S55" s="237" t="s">
        <v>1743</v>
      </c>
      <c r="T55" s="25"/>
      <c r="U55" s="25"/>
      <c r="V55" s="25"/>
      <c r="W55" s="25"/>
      <c r="X55" s="25"/>
      <c r="Y55" s="25"/>
      <c r="Z55" s="25"/>
      <c r="AA55" s="25"/>
    </row>
    <row r="56">
      <c r="A56" s="55" t="s">
        <v>2486</v>
      </c>
      <c r="B56" s="55" t="s">
        <v>2487</v>
      </c>
      <c r="C56" s="55" t="s">
        <v>2488</v>
      </c>
      <c r="D56" s="55" t="s">
        <v>109</v>
      </c>
      <c r="E56" s="55" t="s">
        <v>2489</v>
      </c>
      <c r="F56" s="55" t="s">
        <v>2490</v>
      </c>
      <c r="G56" s="55">
        <v>113.0</v>
      </c>
      <c r="H56" s="55">
        <v>0.0</v>
      </c>
      <c r="I56" s="55" t="s">
        <v>2291</v>
      </c>
      <c r="J56" s="55">
        <v>1.0</v>
      </c>
      <c r="K56" s="3"/>
      <c r="L56" s="55">
        <v>11.0</v>
      </c>
      <c r="M56" s="3"/>
      <c r="N56" s="3"/>
      <c r="O56" s="55" t="s">
        <v>2487</v>
      </c>
      <c r="P56" s="55">
        <v>0.0</v>
      </c>
      <c r="Q56" s="55" t="s">
        <v>1724</v>
      </c>
      <c r="R56" s="3"/>
      <c r="S56" s="55" t="s">
        <v>1743</v>
      </c>
      <c r="T56" s="3"/>
      <c r="U56" s="3"/>
      <c r="V56" s="3"/>
      <c r="W56" s="3"/>
      <c r="X56" s="3"/>
      <c r="Y56" s="3"/>
      <c r="Z56" s="3"/>
      <c r="AA56" s="3"/>
    </row>
    <row r="57">
      <c r="A57" s="237" t="s">
        <v>2491</v>
      </c>
      <c r="B57" s="237" t="s">
        <v>2492</v>
      </c>
      <c r="C57" s="237" t="s">
        <v>2493</v>
      </c>
      <c r="D57" s="237" t="s">
        <v>109</v>
      </c>
      <c r="E57" s="237" t="s">
        <v>2489</v>
      </c>
      <c r="F57" s="237" t="s">
        <v>2494</v>
      </c>
      <c r="G57" s="237">
        <v>113.0</v>
      </c>
      <c r="H57" s="237">
        <v>0.0</v>
      </c>
      <c r="I57" s="237" t="s">
        <v>2291</v>
      </c>
      <c r="J57" s="237">
        <v>1.0</v>
      </c>
      <c r="K57" s="25"/>
      <c r="L57" s="237">
        <v>11.0</v>
      </c>
      <c r="M57" s="25"/>
      <c r="N57" s="25"/>
      <c r="O57" s="237" t="s">
        <v>2492</v>
      </c>
      <c r="P57" s="237">
        <v>0.0</v>
      </c>
      <c r="Q57" s="237" t="s">
        <v>1724</v>
      </c>
      <c r="R57" s="25"/>
      <c r="S57" s="237" t="s">
        <v>1743</v>
      </c>
      <c r="T57" s="25"/>
      <c r="U57" s="25"/>
      <c r="V57" s="25"/>
      <c r="W57" s="25"/>
      <c r="X57" s="25"/>
      <c r="Y57" s="25"/>
      <c r="Z57" s="25"/>
      <c r="AA57" s="25"/>
    </row>
    <row r="58">
      <c r="A58" s="55" t="s">
        <v>2495</v>
      </c>
      <c r="B58" s="55" t="s">
        <v>2496</v>
      </c>
      <c r="C58" s="55" t="s">
        <v>2497</v>
      </c>
      <c r="D58" s="55" t="s">
        <v>109</v>
      </c>
      <c r="E58" s="55" t="s">
        <v>2489</v>
      </c>
      <c r="F58" s="55" t="s">
        <v>2498</v>
      </c>
      <c r="G58" s="55">
        <v>113.0</v>
      </c>
      <c r="H58" s="55">
        <v>0.0</v>
      </c>
      <c r="I58" s="55" t="s">
        <v>2291</v>
      </c>
      <c r="J58" s="55">
        <v>1.0</v>
      </c>
      <c r="K58" s="3"/>
      <c r="L58" s="55">
        <v>11.0</v>
      </c>
      <c r="M58" s="3"/>
      <c r="N58" s="3"/>
      <c r="O58" s="55" t="s">
        <v>2496</v>
      </c>
      <c r="P58" s="55">
        <v>0.0</v>
      </c>
      <c r="Q58" s="55" t="s">
        <v>1724</v>
      </c>
      <c r="R58" s="3"/>
      <c r="S58" s="55" t="s">
        <v>1743</v>
      </c>
      <c r="T58" s="3"/>
      <c r="U58" s="3"/>
      <c r="V58" s="3"/>
      <c r="W58" s="3"/>
      <c r="X58" s="3"/>
      <c r="Y58" s="3"/>
      <c r="Z58" s="3"/>
      <c r="AA58" s="3"/>
    </row>
    <row r="59">
      <c r="A59" s="237" t="s">
        <v>2582</v>
      </c>
      <c r="B59" s="237" t="s">
        <v>2583</v>
      </c>
      <c r="C59" s="237" t="s">
        <v>2584</v>
      </c>
      <c r="D59" s="237" t="s">
        <v>100</v>
      </c>
      <c r="E59" s="237" t="s">
        <v>2387</v>
      </c>
      <c r="F59" s="237" t="s">
        <v>2585</v>
      </c>
      <c r="G59" s="237">
        <v>113.0</v>
      </c>
      <c r="H59" s="237">
        <v>0.0</v>
      </c>
      <c r="I59" s="237" t="s">
        <v>2389</v>
      </c>
      <c r="J59" s="237">
        <v>1.0</v>
      </c>
      <c r="K59" s="25"/>
      <c r="L59" s="237">
        <v>11.0</v>
      </c>
      <c r="M59" s="25"/>
      <c r="N59" s="25"/>
      <c r="O59" s="237" t="s">
        <v>2583</v>
      </c>
      <c r="P59" s="237">
        <v>0.0</v>
      </c>
      <c r="Q59" s="237" t="s">
        <v>1724</v>
      </c>
      <c r="R59" s="25"/>
      <c r="S59" s="237" t="s">
        <v>1743</v>
      </c>
      <c r="T59" s="25"/>
      <c r="U59" s="25"/>
      <c r="V59" s="25"/>
      <c r="W59" s="25"/>
      <c r="X59" s="25"/>
      <c r="Y59" s="25"/>
      <c r="Z59" s="25"/>
      <c r="AA59" s="25"/>
    </row>
    <row r="60">
      <c r="A60" s="55" t="s">
        <v>2586</v>
      </c>
      <c r="B60" s="55" t="s">
        <v>2587</v>
      </c>
      <c r="C60" s="55" t="s">
        <v>2588</v>
      </c>
      <c r="D60" s="55" t="s">
        <v>100</v>
      </c>
      <c r="E60" s="55" t="s">
        <v>2387</v>
      </c>
      <c r="F60" s="55" t="s">
        <v>2589</v>
      </c>
      <c r="G60" s="55">
        <v>113.0</v>
      </c>
      <c r="H60" s="55">
        <v>0.0</v>
      </c>
      <c r="I60" s="55" t="s">
        <v>2389</v>
      </c>
      <c r="J60" s="55">
        <v>1.0</v>
      </c>
      <c r="K60" s="3"/>
      <c r="L60" s="55">
        <v>11.0</v>
      </c>
      <c r="M60" s="3"/>
      <c r="N60" s="3"/>
      <c r="O60" s="55" t="s">
        <v>2587</v>
      </c>
      <c r="P60" s="55">
        <v>0.0</v>
      </c>
      <c r="Q60" s="55" t="s">
        <v>1724</v>
      </c>
      <c r="R60" s="3"/>
      <c r="S60" s="55" t="s">
        <v>1743</v>
      </c>
      <c r="T60" s="3"/>
      <c r="U60" s="3"/>
      <c r="V60" s="3"/>
      <c r="W60" s="3"/>
      <c r="X60" s="3"/>
      <c r="Y60" s="3"/>
      <c r="Z60" s="3"/>
      <c r="AA60" s="3"/>
    </row>
    <row r="61">
      <c r="A61" s="237" t="s">
        <v>2384</v>
      </c>
      <c r="B61" s="237" t="s">
        <v>2385</v>
      </c>
      <c r="C61" s="237" t="s">
        <v>2386</v>
      </c>
      <c r="D61" s="237" t="s">
        <v>100</v>
      </c>
      <c r="E61" s="237" t="s">
        <v>2387</v>
      </c>
      <c r="F61" s="237" t="s">
        <v>2388</v>
      </c>
      <c r="G61" s="237">
        <v>113.0</v>
      </c>
      <c r="H61" s="237">
        <v>0.0</v>
      </c>
      <c r="I61" s="237" t="s">
        <v>2389</v>
      </c>
      <c r="J61" s="237">
        <v>1.0</v>
      </c>
      <c r="K61" s="25"/>
      <c r="L61" s="237">
        <v>11.0</v>
      </c>
      <c r="M61" s="25"/>
      <c r="N61" s="25"/>
      <c r="O61" s="237" t="s">
        <v>2385</v>
      </c>
      <c r="P61" s="237">
        <v>0.0</v>
      </c>
      <c r="Q61" s="237" t="s">
        <v>1724</v>
      </c>
      <c r="R61" s="25"/>
      <c r="S61" s="237" t="s">
        <v>1743</v>
      </c>
      <c r="T61" s="25"/>
      <c r="U61" s="25"/>
      <c r="V61" s="25"/>
      <c r="W61" s="25"/>
      <c r="X61" s="25"/>
      <c r="Y61" s="25"/>
      <c r="Z61" s="25"/>
      <c r="AA61" s="25"/>
    </row>
    <row r="62">
      <c r="A62" s="55" t="s">
        <v>2390</v>
      </c>
      <c r="B62" s="55" t="s">
        <v>2391</v>
      </c>
      <c r="C62" s="55" t="s">
        <v>2392</v>
      </c>
      <c r="D62" s="55" t="s">
        <v>100</v>
      </c>
      <c r="E62" s="55" t="s">
        <v>2387</v>
      </c>
      <c r="F62" s="55" t="s">
        <v>2393</v>
      </c>
      <c r="G62" s="55">
        <v>113.0</v>
      </c>
      <c r="H62" s="55">
        <v>0.0</v>
      </c>
      <c r="I62" s="55" t="s">
        <v>2389</v>
      </c>
      <c r="J62" s="55">
        <v>1.0</v>
      </c>
      <c r="K62" s="3"/>
      <c r="L62" s="55">
        <v>11.0</v>
      </c>
      <c r="M62" s="3"/>
      <c r="N62" s="3"/>
      <c r="O62" s="55" t="s">
        <v>2391</v>
      </c>
      <c r="P62" s="55">
        <v>0.0</v>
      </c>
      <c r="Q62" s="55" t="s">
        <v>1724</v>
      </c>
      <c r="R62" s="3"/>
      <c r="S62" s="55" t="s">
        <v>1743</v>
      </c>
      <c r="T62" s="3"/>
      <c r="U62" s="3"/>
      <c r="V62" s="3"/>
      <c r="W62" s="3"/>
      <c r="X62" s="3"/>
      <c r="Y62" s="3"/>
      <c r="Z62" s="3"/>
      <c r="AA62" s="3"/>
    </row>
    <row r="63">
      <c r="A63" s="237" t="s">
        <v>2471</v>
      </c>
      <c r="B63" s="237" t="s">
        <v>2472</v>
      </c>
      <c r="C63" s="237" t="s">
        <v>2473</v>
      </c>
      <c r="D63" s="237" t="s">
        <v>100</v>
      </c>
      <c r="E63" s="237" t="s">
        <v>2387</v>
      </c>
      <c r="F63" s="237" t="s">
        <v>2474</v>
      </c>
      <c r="G63" s="237">
        <v>113.0</v>
      </c>
      <c r="H63" s="237">
        <v>0.0</v>
      </c>
      <c r="I63" s="237" t="s">
        <v>2389</v>
      </c>
      <c r="J63" s="237">
        <v>1.0</v>
      </c>
      <c r="K63" s="25"/>
      <c r="L63" s="237">
        <v>11.0</v>
      </c>
      <c r="M63" s="25"/>
      <c r="N63" s="25"/>
      <c r="O63" s="237" t="s">
        <v>2472</v>
      </c>
      <c r="P63" s="237">
        <v>0.0</v>
      </c>
      <c r="Q63" s="237" t="s">
        <v>1724</v>
      </c>
      <c r="R63" s="25"/>
      <c r="S63" s="237" t="s">
        <v>1743</v>
      </c>
      <c r="T63" s="25"/>
      <c r="U63" s="25"/>
      <c r="V63" s="25"/>
      <c r="W63" s="25"/>
      <c r="X63" s="25"/>
      <c r="Y63" s="25"/>
      <c r="Z63" s="25"/>
      <c r="AA63" s="25"/>
    </row>
    <row r="64">
      <c r="A64" s="55" t="s">
        <v>2475</v>
      </c>
      <c r="B64" s="55" t="s">
        <v>2476</v>
      </c>
      <c r="C64" s="55" t="s">
        <v>2477</v>
      </c>
      <c r="D64" s="55" t="s">
        <v>100</v>
      </c>
      <c r="E64" s="55" t="s">
        <v>2387</v>
      </c>
      <c r="F64" s="55" t="s">
        <v>2478</v>
      </c>
      <c r="G64" s="55">
        <v>113.0</v>
      </c>
      <c r="H64" s="55">
        <v>0.0</v>
      </c>
      <c r="I64" s="55" t="s">
        <v>2389</v>
      </c>
      <c r="J64" s="55">
        <v>1.0</v>
      </c>
      <c r="K64" s="3"/>
      <c r="L64" s="55">
        <v>11.0</v>
      </c>
      <c r="M64" s="3"/>
      <c r="N64" s="3"/>
      <c r="O64" s="55" t="s">
        <v>2476</v>
      </c>
      <c r="P64" s="55">
        <v>0.0</v>
      </c>
      <c r="Q64" s="55" t="s">
        <v>1724</v>
      </c>
      <c r="R64" s="3"/>
      <c r="S64" s="55" t="s">
        <v>1743</v>
      </c>
      <c r="T64" s="3"/>
      <c r="U64" s="3"/>
      <c r="V64" s="3"/>
      <c r="W64" s="3"/>
      <c r="X64" s="3"/>
      <c r="Y64" s="3"/>
      <c r="Z64" s="3"/>
      <c r="AA64" s="3"/>
    </row>
    <row r="65">
      <c r="A65" s="237" t="s">
        <v>2467</v>
      </c>
      <c r="B65" s="237" t="s">
        <v>2468</v>
      </c>
      <c r="C65" s="237" t="s">
        <v>2469</v>
      </c>
      <c r="D65" s="237" t="s">
        <v>100</v>
      </c>
      <c r="E65" s="237" t="s">
        <v>2387</v>
      </c>
      <c r="F65" s="237" t="s">
        <v>2470</v>
      </c>
      <c r="G65" s="237">
        <v>113.0</v>
      </c>
      <c r="H65" s="237">
        <v>0.0</v>
      </c>
      <c r="I65" s="237" t="s">
        <v>2389</v>
      </c>
      <c r="J65" s="237">
        <v>1.0</v>
      </c>
      <c r="K65" s="25"/>
      <c r="L65" s="237">
        <v>11.0</v>
      </c>
      <c r="M65" s="25"/>
      <c r="N65" s="25"/>
      <c r="O65" s="237" t="s">
        <v>2468</v>
      </c>
      <c r="P65" s="237">
        <v>0.0</v>
      </c>
      <c r="Q65" s="237" t="s">
        <v>1724</v>
      </c>
      <c r="R65" s="25"/>
      <c r="S65" s="237" t="s">
        <v>1743</v>
      </c>
      <c r="T65" s="25"/>
      <c r="U65" s="25"/>
      <c r="V65" s="25"/>
      <c r="W65" s="25"/>
      <c r="X65" s="25"/>
      <c r="Y65" s="25"/>
      <c r="Z65" s="25"/>
      <c r="AA65" s="25"/>
    </row>
    <row r="66">
      <c r="A66" s="55">
        <v>4.6001013E9</v>
      </c>
      <c r="B66" s="55" t="s">
        <v>2063</v>
      </c>
      <c r="C66" s="55" t="s">
        <v>2064</v>
      </c>
      <c r="D66" s="55" t="s">
        <v>231</v>
      </c>
      <c r="E66" s="55" t="s">
        <v>2065</v>
      </c>
      <c r="F66" s="55" t="s">
        <v>2066</v>
      </c>
      <c r="G66" s="55">
        <v>106.0</v>
      </c>
      <c r="H66" s="55">
        <v>0.0</v>
      </c>
      <c r="I66" s="55" t="s">
        <v>2067</v>
      </c>
      <c r="J66" s="55">
        <v>1.0</v>
      </c>
      <c r="K66" s="3"/>
      <c r="L66" s="55">
        <v>11.0</v>
      </c>
      <c r="M66" s="3"/>
      <c r="N66" s="3"/>
      <c r="O66" s="55" t="s">
        <v>2063</v>
      </c>
      <c r="P66" s="55">
        <v>0.0</v>
      </c>
      <c r="Q66" s="55" t="s">
        <v>1724</v>
      </c>
      <c r="R66" s="3"/>
      <c r="S66" s="55" t="s">
        <v>1743</v>
      </c>
      <c r="T66" s="3"/>
      <c r="U66" s="3"/>
      <c r="V66" s="3"/>
      <c r="W66" s="3"/>
      <c r="X66" s="3"/>
      <c r="Y66" s="3"/>
      <c r="Z66" s="3"/>
      <c r="AA66" s="3"/>
    </row>
    <row r="67">
      <c r="A67" s="237">
        <v>4.60010131E9</v>
      </c>
      <c r="B67" s="237" t="s">
        <v>2068</v>
      </c>
      <c r="C67" s="237" t="s">
        <v>2069</v>
      </c>
      <c r="D67" s="237" t="s">
        <v>231</v>
      </c>
      <c r="E67" s="237" t="s">
        <v>2065</v>
      </c>
      <c r="F67" s="237" t="s">
        <v>2070</v>
      </c>
      <c r="G67" s="237">
        <v>106.0</v>
      </c>
      <c r="H67" s="237">
        <v>0.0</v>
      </c>
      <c r="I67" s="237" t="s">
        <v>2071</v>
      </c>
      <c r="J67" s="237">
        <v>1.0</v>
      </c>
      <c r="K67" s="25"/>
      <c r="L67" s="237">
        <v>11.0</v>
      </c>
      <c r="M67" s="25"/>
      <c r="N67" s="25"/>
      <c r="O67" s="237" t="s">
        <v>2068</v>
      </c>
      <c r="P67" s="237">
        <v>0.0</v>
      </c>
      <c r="Q67" s="237" t="s">
        <v>1724</v>
      </c>
      <c r="R67" s="25"/>
      <c r="S67" s="237" t="s">
        <v>1743</v>
      </c>
      <c r="T67" s="25"/>
      <c r="U67" s="25"/>
      <c r="V67" s="25"/>
      <c r="W67" s="25"/>
      <c r="X67" s="25"/>
      <c r="Y67" s="25"/>
      <c r="Z67" s="25"/>
      <c r="AA67" s="25"/>
    </row>
    <row r="68">
      <c r="A68" s="55">
        <v>4.60010132E9</v>
      </c>
      <c r="B68" s="55" t="s">
        <v>2072</v>
      </c>
      <c r="C68" s="55" t="s">
        <v>2073</v>
      </c>
      <c r="D68" s="55" t="s">
        <v>231</v>
      </c>
      <c r="E68" s="55" t="s">
        <v>2065</v>
      </c>
      <c r="F68" s="55" t="s">
        <v>2074</v>
      </c>
      <c r="G68" s="55">
        <v>106.0</v>
      </c>
      <c r="H68" s="55">
        <v>0.0</v>
      </c>
      <c r="I68" s="55" t="s">
        <v>2075</v>
      </c>
      <c r="J68" s="55">
        <v>1.0</v>
      </c>
      <c r="K68" s="3"/>
      <c r="L68" s="55">
        <v>11.0</v>
      </c>
      <c r="M68" s="3"/>
      <c r="N68" s="3"/>
      <c r="O68" s="55" t="s">
        <v>2072</v>
      </c>
      <c r="P68" s="55">
        <v>0.0</v>
      </c>
      <c r="Q68" s="55" t="s">
        <v>1724</v>
      </c>
      <c r="R68" s="3"/>
      <c r="S68" s="55" t="s">
        <v>1743</v>
      </c>
      <c r="T68" s="3"/>
      <c r="U68" s="3"/>
      <c r="V68" s="3"/>
      <c r="W68" s="3"/>
      <c r="X68" s="3"/>
      <c r="Y68" s="3"/>
      <c r="Z68" s="3"/>
      <c r="AA68" s="3"/>
    </row>
    <row r="69">
      <c r="A69" s="237">
        <v>4.500101295E9</v>
      </c>
      <c r="B69" s="237" t="s">
        <v>378</v>
      </c>
      <c r="C69" s="237" t="s">
        <v>379</v>
      </c>
      <c r="D69" s="237" t="s">
        <v>231</v>
      </c>
      <c r="E69" s="237" t="s">
        <v>2017</v>
      </c>
      <c r="F69" s="237" t="s">
        <v>2026</v>
      </c>
      <c r="G69" s="237">
        <v>102.0</v>
      </c>
      <c r="H69" s="237">
        <v>0.0</v>
      </c>
      <c r="I69" s="237" t="s">
        <v>2027</v>
      </c>
      <c r="J69" s="237">
        <v>1.0</v>
      </c>
      <c r="K69" s="25"/>
      <c r="L69" s="237">
        <v>11.0</v>
      </c>
      <c r="M69" s="25"/>
      <c r="N69" s="25"/>
      <c r="O69" s="237" t="s">
        <v>378</v>
      </c>
      <c r="P69" s="237">
        <v>0.0</v>
      </c>
      <c r="Q69" s="237" t="s">
        <v>1724</v>
      </c>
      <c r="R69" s="25"/>
      <c r="S69" s="237" t="s">
        <v>1743</v>
      </c>
      <c r="T69" s="25"/>
      <c r="U69" s="25"/>
      <c r="V69" s="25"/>
      <c r="W69" s="25"/>
      <c r="X69" s="25"/>
      <c r="Y69" s="25"/>
      <c r="Z69" s="25"/>
      <c r="AA69" s="25"/>
    </row>
    <row r="70">
      <c r="A70" s="55">
        <v>4.5001013E9</v>
      </c>
      <c r="B70" s="55" t="s">
        <v>380</v>
      </c>
      <c r="C70" s="55" t="s">
        <v>381</v>
      </c>
      <c r="D70" s="55" t="s">
        <v>231</v>
      </c>
      <c r="E70" s="55" t="s">
        <v>2017</v>
      </c>
      <c r="F70" s="55" t="s">
        <v>2028</v>
      </c>
      <c r="G70" s="55">
        <v>102.0</v>
      </c>
      <c r="H70" s="55">
        <v>0.0</v>
      </c>
      <c r="I70" s="55" t="s">
        <v>2029</v>
      </c>
      <c r="J70" s="55">
        <v>1.0</v>
      </c>
      <c r="K70" s="3"/>
      <c r="L70" s="55">
        <v>11.0</v>
      </c>
      <c r="M70" s="3"/>
      <c r="N70" s="3"/>
      <c r="O70" s="55" t="s">
        <v>380</v>
      </c>
      <c r="P70" s="55">
        <v>0.0</v>
      </c>
      <c r="Q70" s="55" t="s">
        <v>1724</v>
      </c>
      <c r="R70" s="3"/>
      <c r="S70" s="55" t="s">
        <v>1743</v>
      </c>
      <c r="T70" s="3"/>
      <c r="U70" s="3"/>
      <c r="V70" s="3"/>
      <c r="W70" s="3"/>
      <c r="X70" s="3"/>
      <c r="Y70" s="3"/>
      <c r="Z70" s="3"/>
      <c r="AA70" s="3"/>
    </row>
    <row r="71">
      <c r="A71" s="237">
        <v>4.50010131E9</v>
      </c>
      <c r="B71" s="237" t="s">
        <v>2030</v>
      </c>
      <c r="C71" s="237" t="s">
        <v>2031</v>
      </c>
      <c r="D71" s="237" t="s">
        <v>231</v>
      </c>
      <c r="E71" s="237" t="s">
        <v>2017</v>
      </c>
      <c r="F71" s="237" t="s">
        <v>2032</v>
      </c>
      <c r="G71" s="237">
        <v>102.0</v>
      </c>
      <c r="H71" s="237">
        <v>0.0</v>
      </c>
      <c r="I71" s="237" t="s">
        <v>2033</v>
      </c>
      <c r="J71" s="237">
        <v>1.0</v>
      </c>
      <c r="K71" s="25"/>
      <c r="L71" s="237">
        <v>11.0</v>
      </c>
      <c r="M71" s="25"/>
      <c r="N71" s="25"/>
      <c r="O71" s="237" t="s">
        <v>2030</v>
      </c>
      <c r="P71" s="237">
        <v>0.0</v>
      </c>
      <c r="Q71" s="237" t="s">
        <v>1724</v>
      </c>
      <c r="R71" s="25"/>
      <c r="S71" s="237" t="s">
        <v>1743</v>
      </c>
      <c r="T71" s="25"/>
      <c r="U71" s="25"/>
      <c r="V71" s="25"/>
      <c r="W71" s="25"/>
      <c r="X71" s="25"/>
      <c r="Y71" s="25"/>
      <c r="Z71" s="25"/>
      <c r="AA71" s="25"/>
    </row>
    <row r="72">
      <c r="A72" s="55">
        <v>4.50010132E9</v>
      </c>
      <c r="B72" s="55" t="s">
        <v>2034</v>
      </c>
      <c r="C72" s="55" t="s">
        <v>2035</v>
      </c>
      <c r="D72" s="55" t="s">
        <v>231</v>
      </c>
      <c r="E72" s="55" t="s">
        <v>2017</v>
      </c>
      <c r="F72" s="55" t="s">
        <v>2036</v>
      </c>
      <c r="G72" s="55">
        <v>102.0</v>
      </c>
      <c r="H72" s="55">
        <v>0.0</v>
      </c>
      <c r="I72" s="55" t="s">
        <v>2037</v>
      </c>
      <c r="J72" s="55">
        <v>1.0</v>
      </c>
      <c r="K72" s="3"/>
      <c r="L72" s="55">
        <v>11.0</v>
      </c>
      <c r="M72" s="3"/>
      <c r="N72" s="3"/>
      <c r="O72" s="55" t="s">
        <v>2034</v>
      </c>
      <c r="P72" s="55">
        <v>0.0</v>
      </c>
      <c r="Q72" s="55" t="s">
        <v>1724</v>
      </c>
      <c r="R72" s="3"/>
      <c r="S72" s="55" t="s">
        <v>1743</v>
      </c>
      <c r="T72" s="3"/>
      <c r="U72" s="3"/>
      <c r="V72" s="3"/>
      <c r="W72" s="3"/>
      <c r="X72" s="3"/>
      <c r="Y72" s="3"/>
      <c r="Z72" s="3"/>
      <c r="AA72" s="3"/>
    </row>
    <row r="73">
      <c r="A73" s="237">
        <v>4.50010125E9</v>
      </c>
      <c r="B73" s="237" t="s">
        <v>382</v>
      </c>
      <c r="C73" s="237" t="s">
        <v>383</v>
      </c>
      <c r="D73" s="237" t="s">
        <v>231</v>
      </c>
      <c r="E73" s="237" t="s">
        <v>2017</v>
      </c>
      <c r="F73" s="237" t="s">
        <v>2018</v>
      </c>
      <c r="G73" s="237">
        <v>102.0</v>
      </c>
      <c r="H73" s="237">
        <v>0.0</v>
      </c>
      <c r="I73" s="237" t="s">
        <v>2019</v>
      </c>
      <c r="J73" s="237">
        <v>1.0</v>
      </c>
      <c r="K73" s="25"/>
      <c r="L73" s="237">
        <v>11.0</v>
      </c>
      <c r="M73" s="25"/>
      <c r="N73" s="25"/>
      <c r="O73" s="237" t="s">
        <v>382</v>
      </c>
      <c r="P73" s="237">
        <v>0.0</v>
      </c>
      <c r="Q73" s="237" t="s">
        <v>1724</v>
      </c>
      <c r="R73" s="25"/>
      <c r="S73" s="237" t="s">
        <v>1743</v>
      </c>
      <c r="T73" s="25"/>
      <c r="U73" s="25"/>
      <c r="V73" s="25"/>
      <c r="W73" s="25"/>
      <c r="X73" s="25"/>
      <c r="Y73" s="25"/>
      <c r="Z73" s="25"/>
      <c r="AA73" s="25"/>
    </row>
    <row r="74">
      <c r="A74" s="55">
        <v>4.500101255E9</v>
      </c>
      <c r="B74" s="55" t="s">
        <v>384</v>
      </c>
      <c r="C74" s="55" t="s">
        <v>385</v>
      </c>
      <c r="D74" s="55" t="s">
        <v>231</v>
      </c>
      <c r="E74" s="55" t="s">
        <v>2017</v>
      </c>
      <c r="F74" s="55" t="s">
        <v>2020</v>
      </c>
      <c r="G74" s="55">
        <v>102.0</v>
      </c>
      <c r="H74" s="55">
        <v>0.0</v>
      </c>
      <c r="I74" s="55" t="s">
        <v>2021</v>
      </c>
      <c r="J74" s="55">
        <v>1.0</v>
      </c>
      <c r="K74" s="3"/>
      <c r="L74" s="55">
        <v>11.0</v>
      </c>
      <c r="M74" s="3"/>
      <c r="N74" s="3"/>
      <c r="O74" s="55" t="s">
        <v>384</v>
      </c>
      <c r="P74" s="55">
        <v>0.0</v>
      </c>
      <c r="Q74" s="55" t="s">
        <v>1724</v>
      </c>
      <c r="R74" s="3"/>
      <c r="S74" s="55" t="s">
        <v>1743</v>
      </c>
      <c r="T74" s="3"/>
      <c r="U74" s="3"/>
      <c r="V74" s="3"/>
      <c r="W74" s="3"/>
      <c r="X74" s="3"/>
      <c r="Y74" s="3"/>
      <c r="Z74" s="3"/>
      <c r="AA74" s="3"/>
    </row>
    <row r="75">
      <c r="A75" s="237">
        <v>4.500101275E9</v>
      </c>
      <c r="B75" s="237" t="s">
        <v>388</v>
      </c>
      <c r="C75" s="237" t="s">
        <v>389</v>
      </c>
      <c r="D75" s="237" t="s">
        <v>231</v>
      </c>
      <c r="E75" s="237" t="s">
        <v>2017</v>
      </c>
      <c r="F75" s="237" t="s">
        <v>2022</v>
      </c>
      <c r="G75" s="237">
        <v>102.0</v>
      </c>
      <c r="H75" s="237">
        <v>0.0</v>
      </c>
      <c r="I75" s="237" t="s">
        <v>2023</v>
      </c>
      <c r="J75" s="237">
        <v>1.0</v>
      </c>
      <c r="K75" s="25"/>
      <c r="L75" s="237">
        <v>11.0</v>
      </c>
      <c r="M75" s="25"/>
      <c r="N75" s="25"/>
      <c r="O75" s="237" t="s">
        <v>388</v>
      </c>
      <c r="P75" s="237">
        <v>0.0</v>
      </c>
      <c r="Q75" s="237" t="s">
        <v>1724</v>
      </c>
      <c r="R75" s="25"/>
      <c r="S75" s="237" t="s">
        <v>1743</v>
      </c>
      <c r="T75" s="25"/>
      <c r="U75" s="25"/>
      <c r="V75" s="25"/>
      <c r="W75" s="25"/>
      <c r="X75" s="25"/>
      <c r="Y75" s="25"/>
      <c r="Z75" s="25"/>
      <c r="AA75" s="25"/>
    </row>
    <row r="76">
      <c r="A76" s="55">
        <v>4.50010128E9</v>
      </c>
      <c r="B76" s="55" t="s">
        <v>390</v>
      </c>
      <c r="C76" s="55" t="s">
        <v>391</v>
      </c>
      <c r="D76" s="55" t="s">
        <v>231</v>
      </c>
      <c r="E76" s="55" t="s">
        <v>2017</v>
      </c>
      <c r="F76" s="55" t="s">
        <v>2024</v>
      </c>
      <c r="G76" s="55">
        <v>102.0</v>
      </c>
      <c r="H76" s="55">
        <v>0.0</v>
      </c>
      <c r="I76" s="55" t="s">
        <v>2025</v>
      </c>
      <c r="J76" s="55">
        <v>1.0</v>
      </c>
      <c r="K76" s="3"/>
      <c r="L76" s="55">
        <v>11.0</v>
      </c>
      <c r="M76" s="3"/>
      <c r="N76" s="3"/>
      <c r="O76" s="55" t="s">
        <v>390</v>
      </c>
      <c r="P76" s="55">
        <v>0.0</v>
      </c>
      <c r="Q76" s="55" t="s">
        <v>1724</v>
      </c>
      <c r="R76" s="3"/>
      <c r="S76" s="55" t="s">
        <v>1743</v>
      </c>
      <c r="T76" s="3"/>
      <c r="U76" s="3"/>
      <c r="V76" s="3"/>
      <c r="W76" s="3"/>
      <c r="X76" s="3"/>
      <c r="Y76" s="3"/>
      <c r="Z76" s="3"/>
      <c r="AA76" s="3"/>
    </row>
    <row r="77">
      <c r="A77" s="237">
        <v>4.50020125E9</v>
      </c>
      <c r="B77" s="237" t="s">
        <v>394</v>
      </c>
      <c r="C77" s="237" t="s">
        <v>395</v>
      </c>
      <c r="D77" s="237" t="s">
        <v>231</v>
      </c>
      <c r="E77" s="237" t="s">
        <v>2017</v>
      </c>
      <c r="F77" s="237" t="s">
        <v>2038</v>
      </c>
      <c r="G77" s="237">
        <v>102.0</v>
      </c>
      <c r="H77" s="237">
        <v>0.0</v>
      </c>
      <c r="I77" s="237" t="s">
        <v>2039</v>
      </c>
      <c r="J77" s="237">
        <v>1.0</v>
      </c>
      <c r="K77" s="25"/>
      <c r="L77" s="237">
        <v>11.0</v>
      </c>
      <c r="M77" s="25"/>
      <c r="N77" s="25"/>
      <c r="O77" s="237" t="s">
        <v>394</v>
      </c>
      <c r="P77" s="237">
        <v>0.0</v>
      </c>
      <c r="Q77" s="237" t="s">
        <v>1724</v>
      </c>
      <c r="R77" s="25"/>
      <c r="S77" s="237" t="s">
        <v>1743</v>
      </c>
      <c r="T77" s="25"/>
      <c r="U77" s="25"/>
      <c r="V77" s="25"/>
      <c r="W77" s="25"/>
      <c r="X77" s="25"/>
      <c r="Y77" s="25"/>
      <c r="Z77" s="25"/>
      <c r="AA77" s="25"/>
    </row>
    <row r="78">
      <c r="A78" s="55">
        <v>36000.0</v>
      </c>
      <c r="B78" s="55" t="s">
        <v>463</v>
      </c>
      <c r="C78" s="55" t="s">
        <v>1925</v>
      </c>
      <c r="D78" s="55" t="s">
        <v>231</v>
      </c>
      <c r="E78" s="55" t="s">
        <v>1926</v>
      </c>
      <c r="F78" s="55" t="s">
        <v>1927</v>
      </c>
      <c r="G78" s="55">
        <v>100.0</v>
      </c>
      <c r="H78" s="55">
        <v>0.0</v>
      </c>
      <c r="I78" s="55" t="s">
        <v>1928</v>
      </c>
      <c r="J78" s="55">
        <v>1.0</v>
      </c>
      <c r="K78" s="3"/>
      <c r="L78" s="55">
        <v>11.0</v>
      </c>
      <c r="M78" s="3"/>
      <c r="N78" s="3"/>
      <c r="O78" s="55" t="s">
        <v>463</v>
      </c>
      <c r="P78" s="55">
        <v>0.0</v>
      </c>
      <c r="Q78" s="55" t="s">
        <v>1724</v>
      </c>
      <c r="R78" s="3"/>
      <c r="S78" s="55" t="s">
        <v>1743</v>
      </c>
      <c r="T78" s="3"/>
      <c r="U78" s="3"/>
      <c r="V78" s="3"/>
      <c r="W78" s="3"/>
      <c r="X78" s="3"/>
      <c r="Y78" s="3"/>
      <c r="Z78" s="3"/>
      <c r="AA78" s="3"/>
    </row>
    <row r="79">
      <c r="A79" s="237" t="s">
        <v>3575</v>
      </c>
      <c r="B79" s="237" t="s">
        <v>348</v>
      </c>
      <c r="C79" s="237" t="s">
        <v>3576</v>
      </c>
      <c r="D79" s="237" t="s">
        <v>231</v>
      </c>
      <c r="E79" s="237" t="s">
        <v>2933</v>
      </c>
      <c r="F79" s="237" t="s">
        <v>3577</v>
      </c>
      <c r="G79" s="237">
        <v>100.0</v>
      </c>
      <c r="H79" s="237">
        <v>0.0</v>
      </c>
      <c r="I79" s="237" t="s">
        <v>3572</v>
      </c>
      <c r="J79" s="237">
        <v>1.0</v>
      </c>
      <c r="K79" s="25"/>
      <c r="L79" s="237">
        <v>11.0</v>
      </c>
      <c r="M79" s="25"/>
      <c r="N79" s="25"/>
      <c r="O79" s="237" t="s">
        <v>348</v>
      </c>
      <c r="P79" s="237">
        <v>0.0</v>
      </c>
      <c r="Q79" s="237" t="s">
        <v>1724</v>
      </c>
      <c r="R79" s="25"/>
      <c r="S79" s="237" t="s">
        <v>1743</v>
      </c>
      <c r="T79" s="25"/>
      <c r="U79" s="25"/>
      <c r="V79" s="25"/>
      <c r="W79" s="25"/>
      <c r="X79" s="25"/>
      <c r="Y79" s="25"/>
      <c r="Z79" s="25"/>
      <c r="AA79" s="25"/>
    </row>
    <row r="80">
      <c r="A80" s="55">
        <v>3.710010131E10</v>
      </c>
      <c r="B80" s="55" t="s">
        <v>1980</v>
      </c>
      <c r="C80" s="55" t="s">
        <v>1981</v>
      </c>
      <c r="D80" s="55" t="s">
        <v>132</v>
      </c>
      <c r="E80" s="55" t="s">
        <v>1977</v>
      </c>
      <c r="F80" s="55" t="s">
        <v>1982</v>
      </c>
      <c r="G80" s="55">
        <v>129.0</v>
      </c>
      <c r="H80" s="55">
        <v>0.0</v>
      </c>
      <c r="I80" s="55" t="s">
        <v>1983</v>
      </c>
      <c r="J80" s="55">
        <v>1.0</v>
      </c>
      <c r="K80" s="3"/>
      <c r="L80" s="55">
        <v>11.0</v>
      </c>
      <c r="M80" s="3"/>
      <c r="N80" s="3"/>
      <c r="O80" s="55" t="s">
        <v>1980</v>
      </c>
      <c r="P80" s="55">
        <v>0.0</v>
      </c>
      <c r="Q80" s="55" t="s">
        <v>1724</v>
      </c>
      <c r="R80" s="3"/>
      <c r="S80" s="55" t="s">
        <v>1743</v>
      </c>
      <c r="T80" s="3"/>
      <c r="U80" s="3"/>
      <c r="V80" s="3"/>
      <c r="W80" s="3"/>
      <c r="X80" s="3"/>
      <c r="Y80" s="3"/>
      <c r="Z80" s="3"/>
      <c r="AA80" s="3"/>
    </row>
    <row r="81">
      <c r="A81" s="237">
        <v>3.710010132E10</v>
      </c>
      <c r="B81" s="237" t="s">
        <v>1984</v>
      </c>
      <c r="C81" s="237" t="s">
        <v>1985</v>
      </c>
      <c r="D81" s="237" t="s">
        <v>132</v>
      </c>
      <c r="E81" s="237" t="s">
        <v>1977</v>
      </c>
      <c r="F81" s="237" t="s">
        <v>1986</v>
      </c>
      <c r="G81" s="237">
        <v>129.0</v>
      </c>
      <c r="H81" s="237">
        <v>0.0</v>
      </c>
      <c r="I81" s="237" t="s">
        <v>1987</v>
      </c>
      <c r="J81" s="237">
        <v>1.0</v>
      </c>
      <c r="K81" s="25"/>
      <c r="L81" s="237">
        <v>11.0</v>
      </c>
      <c r="M81" s="25"/>
      <c r="N81" s="25"/>
      <c r="O81" s="237" t="s">
        <v>1984</v>
      </c>
      <c r="P81" s="237">
        <v>0.0</v>
      </c>
      <c r="Q81" s="237" t="s">
        <v>1724</v>
      </c>
      <c r="R81" s="25"/>
      <c r="S81" s="237" t="s">
        <v>1743</v>
      </c>
      <c r="T81" s="25"/>
      <c r="U81" s="25"/>
      <c r="V81" s="25"/>
      <c r="W81" s="25"/>
      <c r="X81" s="25"/>
      <c r="Y81" s="25"/>
      <c r="Z81" s="25"/>
      <c r="AA81" s="25"/>
    </row>
    <row r="82">
      <c r="A82" s="55" t="s">
        <v>3083</v>
      </c>
      <c r="B82" s="55" t="s">
        <v>892</v>
      </c>
      <c r="C82" s="55" t="s">
        <v>893</v>
      </c>
      <c r="D82" s="55" t="s">
        <v>113</v>
      </c>
      <c r="E82" s="55" t="s">
        <v>3081</v>
      </c>
      <c r="F82" s="55" t="s">
        <v>3084</v>
      </c>
      <c r="G82" s="55">
        <v>134.0</v>
      </c>
      <c r="H82" s="55">
        <v>0.0</v>
      </c>
      <c r="I82" s="55" t="s">
        <v>3033</v>
      </c>
      <c r="J82" s="55">
        <v>1.0</v>
      </c>
      <c r="K82" s="3"/>
      <c r="L82" s="55">
        <v>11.0</v>
      </c>
      <c r="M82" s="3"/>
      <c r="N82" s="3"/>
      <c r="O82" s="55" t="s">
        <v>892</v>
      </c>
      <c r="P82" s="55">
        <v>0.0</v>
      </c>
      <c r="Q82" s="55" t="s">
        <v>1724</v>
      </c>
      <c r="R82" s="3"/>
      <c r="S82" s="55" t="s">
        <v>1743</v>
      </c>
      <c r="T82" s="3"/>
      <c r="U82" s="3"/>
      <c r="V82" s="3"/>
      <c r="W82" s="3"/>
      <c r="X82" s="3"/>
      <c r="Y82" s="3"/>
      <c r="Z82" s="3"/>
      <c r="AA82" s="3"/>
    </row>
    <row r="83">
      <c r="A83" s="237" t="s">
        <v>3085</v>
      </c>
      <c r="B83" s="237" t="s">
        <v>3086</v>
      </c>
      <c r="C83" s="237" t="s">
        <v>3087</v>
      </c>
      <c r="D83" s="237" t="s">
        <v>113</v>
      </c>
      <c r="E83" s="237" t="s">
        <v>3081</v>
      </c>
      <c r="F83" s="237" t="s">
        <v>3088</v>
      </c>
      <c r="G83" s="237">
        <v>134.0</v>
      </c>
      <c r="H83" s="237">
        <v>0.0</v>
      </c>
      <c r="I83" s="237" t="s">
        <v>3033</v>
      </c>
      <c r="J83" s="237">
        <v>1.0</v>
      </c>
      <c r="K83" s="25"/>
      <c r="L83" s="237">
        <v>11.0</v>
      </c>
      <c r="M83" s="25"/>
      <c r="N83" s="25"/>
      <c r="O83" s="237" t="s">
        <v>3086</v>
      </c>
      <c r="P83" s="237">
        <v>0.0</v>
      </c>
      <c r="Q83" s="237" t="s">
        <v>1724</v>
      </c>
      <c r="R83" s="25"/>
      <c r="S83" s="237" t="s">
        <v>1743</v>
      </c>
      <c r="T83" s="25"/>
      <c r="U83" s="25"/>
      <c r="V83" s="25"/>
      <c r="W83" s="25"/>
      <c r="X83" s="25"/>
      <c r="Y83" s="25"/>
      <c r="Z83" s="25"/>
      <c r="AA83" s="25"/>
    </row>
    <row r="84">
      <c r="A84" s="55" t="s">
        <v>3089</v>
      </c>
      <c r="B84" s="55" t="s">
        <v>1420</v>
      </c>
      <c r="C84" s="55" t="s">
        <v>1421</v>
      </c>
      <c r="D84" s="55" t="s">
        <v>113</v>
      </c>
      <c r="E84" s="55" t="s">
        <v>3081</v>
      </c>
      <c r="F84" s="55" t="s">
        <v>3090</v>
      </c>
      <c r="G84" s="55">
        <v>134.0</v>
      </c>
      <c r="H84" s="55">
        <v>0.0</v>
      </c>
      <c r="I84" s="55" t="s">
        <v>3033</v>
      </c>
      <c r="J84" s="55">
        <v>1.0</v>
      </c>
      <c r="K84" s="3"/>
      <c r="L84" s="55">
        <v>11.0</v>
      </c>
      <c r="M84" s="3"/>
      <c r="N84" s="3"/>
      <c r="O84" s="55" t="s">
        <v>1420</v>
      </c>
      <c r="P84" s="55">
        <v>0.0</v>
      </c>
      <c r="Q84" s="55" t="s">
        <v>1724</v>
      </c>
      <c r="R84" s="3"/>
      <c r="S84" s="55" t="s">
        <v>1743</v>
      </c>
      <c r="T84" s="3"/>
      <c r="U84" s="3"/>
      <c r="V84" s="3"/>
      <c r="W84" s="3"/>
      <c r="X84" s="3"/>
      <c r="Y84" s="3"/>
      <c r="Z84" s="3"/>
      <c r="AA84" s="3"/>
    </row>
    <row r="85">
      <c r="A85" s="237" t="s">
        <v>3078</v>
      </c>
      <c r="B85" s="237" t="s">
        <v>3079</v>
      </c>
      <c r="C85" s="237" t="s">
        <v>3080</v>
      </c>
      <c r="D85" s="237" t="s">
        <v>113</v>
      </c>
      <c r="E85" s="237" t="s">
        <v>3081</v>
      </c>
      <c r="F85" s="237" t="s">
        <v>3082</v>
      </c>
      <c r="G85" s="237">
        <v>134.0</v>
      </c>
      <c r="H85" s="237">
        <v>0.0</v>
      </c>
      <c r="I85" s="237" t="s">
        <v>3033</v>
      </c>
      <c r="J85" s="237">
        <v>1.0</v>
      </c>
      <c r="K85" s="25"/>
      <c r="L85" s="237">
        <v>11.0</v>
      </c>
      <c r="M85" s="25"/>
      <c r="N85" s="25"/>
      <c r="O85" s="237" t="s">
        <v>3079</v>
      </c>
      <c r="P85" s="237">
        <v>0.0</v>
      </c>
      <c r="Q85" s="237" t="s">
        <v>1724</v>
      </c>
      <c r="R85" s="25"/>
      <c r="S85" s="237" t="s">
        <v>1743</v>
      </c>
      <c r="T85" s="25"/>
      <c r="U85" s="25"/>
      <c r="V85" s="25"/>
      <c r="W85" s="25"/>
      <c r="X85" s="25"/>
      <c r="Y85" s="25"/>
      <c r="Z85" s="25"/>
      <c r="AA85" s="25"/>
    </row>
    <row r="86">
      <c r="A86" s="55" t="s">
        <v>2296</v>
      </c>
      <c r="B86" s="55" t="s">
        <v>1124</v>
      </c>
      <c r="C86" s="55" t="s">
        <v>1125</v>
      </c>
      <c r="D86" s="55" t="s">
        <v>124</v>
      </c>
      <c r="E86" s="55" t="s">
        <v>2289</v>
      </c>
      <c r="F86" s="55" t="s">
        <v>2297</v>
      </c>
      <c r="G86" s="55">
        <v>127.0</v>
      </c>
      <c r="H86" s="55">
        <v>0.0</v>
      </c>
      <c r="I86" s="55" t="s">
        <v>2291</v>
      </c>
      <c r="J86" s="55">
        <v>1.0</v>
      </c>
      <c r="K86" s="3"/>
      <c r="L86" s="55">
        <v>11.0</v>
      </c>
      <c r="M86" s="3"/>
      <c r="N86" s="3"/>
      <c r="O86" s="55" t="s">
        <v>1124</v>
      </c>
      <c r="P86" s="55">
        <v>0.0</v>
      </c>
      <c r="Q86" s="55" t="s">
        <v>1724</v>
      </c>
      <c r="R86" s="3"/>
      <c r="S86" s="55" t="s">
        <v>1743</v>
      </c>
      <c r="T86" s="3"/>
      <c r="U86" s="3"/>
      <c r="V86" s="3"/>
      <c r="W86" s="3"/>
      <c r="X86" s="3"/>
      <c r="Y86" s="3"/>
      <c r="Z86" s="3"/>
      <c r="AA86" s="3"/>
    </row>
    <row r="87">
      <c r="A87" s="237" t="s">
        <v>2298</v>
      </c>
      <c r="B87" s="237" t="s">
        <v>2299</v>
      </c>
      <c r="C87" s="237" t="s">
        <v>2300</v>
      </c>
      <c r="D87" s="237" t="s">
        <v>124</v>
      </c>
      <c r="E87" s="237" t="s">
        <v>2289</v>
      </c>
      <c r="F87" s="237" t="s">
        <v>2301</v>
      </c>
      <c r="G87" s="237">
        <v>127.0</v>
      </c>
      <c r="H87" s="237">
        <v>0.0</v>
      </c>
      <c r="I87" s="237" t="s">
        <v>2291</v>
      </c>
      <c r="J87" s="237">
        <v>1.0</v>
      </c>
      <c r="K87" s="25"/>
      <c r="L87" s="237">
        <v>11.0</v>
      </c>
      <c r="M87" s="25"/>
      <c r="N87" s="25"/>
      <c r="O87" s="237" t="s">
        <v>2299</v>
      </c>
      <c r="P87" s="237">
        <v>0.0</v>
      </c>
      <c r="Q87" s="237" t="s">
        <v>1724</v>
      </c>
      <c r="R87" s="25"/>
      <c r="S87" s="237" t="s">
        <v>1743</v>
      </c>
      <c r="T87" s="25"/>
      <c r="U87" s="25"/>
      <c r="V87" s="25"/>
      <c r="W87" s="25"/>
      <c r="X87" s="25"/>
      <c r="Y87" s="25"/>
      <c r="Z87" s="25"/>
      <c r="AA87" s="25"/>
    </row>
    <row r="88">
      <c r="A88" s="55" t="s">
        <v>2302</v>
      </c>
      <c r="B88" s="55" t="s">
        <v>2303</v>
      </c>
      <c r="C88" s="55" t="s">
        <v>2304</v>
      </c>
      <c r="D88" s="55" t="s">
        <v>124</v>
      </c>
      <c r="E88" s="55" t="s">
        <v>2289</v>
      </c>
      <c r="F88" s="55" t="s">
        <v>2305</v>
      </c>
      <c r="G88" s="55">
        <v>127.0</v>
      </c>
      <c r="H88" s="55">
        <v>0.0</v>
      </c>
      <c r="I88" s="55" t="s">
        <v>2291</v>
      </c>
      <c r="J88" s="55">
        <v>1.0</v>
      </c>
      <c r="K88" s="3"/>
      <c r="L88" s="55">
        <v>11.0</v>
      </c>
      <c r="M88" s="3"/>
      <c r="N88" s="3"/>
      <c r="O88" s="55" t="s">
        <v>2303</v>
      </c>
      <c r="P88" s="55">
        <v>0.0</v>
      </c>
      <c r="Q88" s="55" t="s">
        <v>1724</v>
      </c>
      <c r="R88" s="3"/>
      <c r="S88" s="55" t="s">
        <v>1743</v>
      </c>
      <c r="T88" s="3"/>
      <c r="U88" s="3"/>
      <c r="V88" s="3"/>
      <c r="W88" s="3"/>
      <c r="X88" s="3"/>
      <c r="Y88" s="3"/>
      <c r="Z88" s="3"/>
      <c r="AA88" s="3"/>
    </row>
    <row r="89">
      <c r="A89" s="237" t="s">
        <v>2306</v>
      </c>
      <c r="B89" s="237" t="s">
        <v>2307</v>
      </c>
      <c r="C89" s="237" t="s">
        <v>2308</v>
      </c>
      <c r="D89" s="237" t="s">
        <v>124</v>
      </c>
      <c r="E89" s="237" t="s">
        <v>2289</v>
      </c>
      <c r="F89" s="237" t="s">
        <v>2309</v>
      </c>
      <c r="G89" s="237">
        <v>127.0</v>
      </c>
      <c r="H89" s="237">
        <v>0.0</v>
      </c>
      <c r="I89" s="237" t="s">
        <v>2291</v>
      </c>
      <c r="J89" s="237">
        <v>1.0</v>
      </c>
      <c r="K89" s="25"/>
      <c r="L89" s="237">
        <v>11.0</v>
      </c>
      <c r="M89" s="25"/>
      <c r="N89" s="25"/>
      <c r="O89" s="237" t="s">
        <v>2307</v>
      </c>
      <c r="P89" s="237">
        <v>0.0</v>
      </c>
      <c r="Q89" s="237" t="s">
        <v>1724</v>
      </c>
      <c r="R89" s="25"/>
      <c r="S89" s="237" t="s">
        <v>1743</v>
      </c>
      <c r="T89" s="25"/>
      <c r="U89" s="25"/>
      <c r="V89" s="25"/>
      <c r="W89" s="25"/>
      <c r="X89" s="25"/>
      <c r="Y89" s="25"/>
      <c r="Z89" s="25"/>
      <c r="AA89" s="25"/>
    </row>
    <row r="90">
      <c r="A90" s="55" t="s">
        <v>2286</v>
      </c>
      <c r="B90" s="55" t="s">
        <v>2287</v>
      </c>
      <c r="C90" s="55" t="s">
        <v>2288</v>
      </c>
      <c r="D90" s="55" t="s">
        <v>124</v>
      </c>
      <c r="E90" s="55" t="s">
        <v>2289</v>
      </c>
      <c r="F90" s="55" t="s">
        <v>2290</v>
      </c>
      <c r="G90" s="55">
        <v>127.0</v>
      </c>
      <c r="H90" s="55">
        <v>0.0</v>
      </c>
      <c r="I90" s="55" t="s">
        <v>2291</v>
      </c>
      <c r="J90" s="55">
        <v>1.0</v>
      </c>
      <c r="K90" s="3"/>
      <c r="L90" s="55">
        <v>11.0</v>
      </c>
      <c r="M90" s="3"/>
      <c r="N90" s="3"/>
      <c r="O90" s="55" t="s">
        <v>2287</v>
      </c>
      <c r="P90" s="55">
        <v>0.0</v>
      </c>
      <c r="Q90" s="55" t="s">
        <v>1724</v>
      </c>
      <c r="R90" s="3"/>
      <c r="S90" s="55" t="s">
        <v>1743</v>
      </c>
      <c r="T90" s="3"/>
      <c r="U90" s="3"/>
      <c r="V90" s="3"/>
      <c r="W90" s="3"/>
      <c r="X90" s="3"/>
      <c r="Y90" s="3"/>
      <c r="Z90" s="3"/>
      <c r="AA90" s="3"/>
    </row>
    <row r="91">
      <c r="A91" s="237" t="s">
        <v>2292</v>
      </c>
      <c r="B91" s="237" t="s">
        <v>2293</v>
      </c>
      <c r="C91" s="237" t="s">
        <v>2294</v>
      </c>
      <c r="D91" s="237" t="s">
        <v>124</v>
      </c>
      <c r="E91" s="237" t="s">
        <v>2289</v>
      </c>
      <c r="F91" s="237" t="s">
        <v>2295</v>
      </c>
      <c r="G91" s="237">
        <v>127.0</v>
      </c>
      <c r="H91" s="237">
        <v>0.0</v>
      </c>
      <c r="I91" s="237" t="s">
        <v>2291</v>
      </c>
      <c r="J91" s="237">
        <v>1.0</v>
      </c>
      <c r="K91" s="25"/>
      <c r="L91" s="237">
        <v>11.0</v>
      </c>
      <c r="M91" s="25"/>
      <c r="N91" s="25"/>
      <c r="O91" s="237" t="s">
        <v>2293</v>
      </c>
      <c r="P91" s="237">
        <v>0.0</v>
      </c>
      <c r="Q91" s="237" t="s">
        <v>1724</v>
      </c>
      <c r="R91" s="25"/>
      <c r="S91" s="237" t="s">
        <v>1743</v>
      </c>
      <c r="T91" s="25"/>
      <c r="U91" s="25"/>
      <c r="V91" s="25"/>
      <c r="W91" s="25"/>
      <c r="X91" s="25"/>
      <c r="Y91" s="25"/>
      <c r="Z91" s="25"/>
      <c r="AA91" s="25"/>
    </row>
    <row r="92">
      <c r="A92" s="55" t="s">
        <v>2426</v>
      </c>
      <c r="B92" s="55" t="s">
        <v>2427</v>
      </c>
      <c r="C92" s="55" t="s">
        <v>2428</v>
      </c>
      <c r="D92" s="55" t="s">
        <v>124</v>
      </c>
      <c r="E92" s="55" t="s">
        <v>2289</v>
      </c>
      <c r="F92" s="55" t="s">
        <v>2429</v>
      </c>
      <c r="G92" s="55">
        <v>127.0</v>
      </c>
      <c r="H92" s="55">
        <v>0.0</v>
      </c>
      <c r="I92" s="55" t="s">
        <v>2291</v>
      </c>
      <c r="J92" s="55">
        <v>1.0</v>
      </c>
      <c r="K92" s="3"/>
      <c r="L92" s="55">
        <v>11.0</v>
      </c>
      <c r="M92" s="3"/>
      <c r="N92" s="3"/>
      <c r="O92" s="55" t="s">
        <v>2427</v>
      </c>
      <c r="P92" s="55">
        <v>0.0</v>
      </c>
      <c r="Q92" s="55" t="s">
        <v>1724</v>
      </c>
      <c r="R92" s="3"/>
      <c r="S92" s="55" t="s">
        <v>1743</v>
      </c>
      <c r="T92" s="3"/>
      <c r="U92" s="3"/>
      <c r="V92" s="3"/>
      <c r="W92" s="3"/>
      <c r="X92" s="3"/>
      <c r="Y92" s="3"/>
      <c r="Z92" s="3"/>
      <c r="AA92" s="3"/>
    </row>
    <row r="93">
      <c r="A93" s="237" t="s">
        <v>2430</v>
      </c>
      <c r="B93" s="237" t="s">
        <v>2431</v>
      </c>
      <c r="C93" s="237" t="s">
        <v>2432</v>
      </c>
      <c r="D93" s="237" t="s">
        <v>124</v>
      </c>
      <c r="E93" s="237" t="s">
        <v>2289</v>
      </c>
      <c r="F93" s="237" t="s">
        <v>2433</v>
      </c>
      <c r="G93" s="237">
        <v>127.0</v>
      </c>
      <c r="H93" s="237">
        <v>0.0</v>
      </c>
      <c r="I93" s="237" t="s">
        <v>2291</v>
      </c>
      <c r="J93" s="237">
        <v>1.0</v>
      </c>
      <c r="K93" s="25"/>
      <c r="L93" s="237">
        <v>11.0</v>
      </c>
      <c r="M93" s="25"/>
      <c r="N93" s="25"/>
      <c r="O93" s="237" t="s">
        <v>2431</v>
      </c>
      <c r="P93" s="237">
        <v>0.0</v>
      </c>
      <c r="Q93" s="237" t="s">
        <v>1724</v>
      </c>
      <c r="R93" s="25"/>
      <c r="S93" s="237" t="s">
        <v>1743</v>
      </c>
      <c r="T93" s="25"/>
      <c r="U93" s="25"/>
      <c r="V93" s="25"/>
      <c r="W93" s="25"/>
      <c r="X93" s="25"/>
      <c r="Y93" s="25"/>
      <c r="Z93" s="25"/>
      <c r="AA93" s="25"/>
    </row>
    <row r="94">
      <c r="A94" s="55" t="s">
        <v>2434</v>
      </c>
      <c r="B94" s="55" t="s">
        <v>2435</v>
      </c>
      <c r="C94" s="55" t="s">
        <v>2436</v>
      </c>
      <c r="D94" s="55" t="s">
        <v>124</v>
      </c>
      <c r="E94" s="55" t="s">
        <v>2289</v>
      </c>
      <c r="F94" s="55" t="s">
        <v>2437</v>
      </c>
      <c r="G94" s="55">
        <v>127.0</v>
      </c>
      <c r="H94" s="55">
        <v>0.0</v>
      </c>
      <c r="I94" s="55" t="s">
        <v>2291</v>
      </c>
      <c r="J94" s="55">
        <v>1.0</v>
      </c>
      <c r="K94" s="3"/>
      <c r="L94" s="55">
        <v>11.0</v>
      </c>
      <c r="M94" s="3"/>
      <c r="N94" s="3"/>
      <c r="O94" s="55" t="s">
        <v>2435</v>
      </c>
      <c r="P94" s="55">
        <v>0.0</v>
      </c>
      <c r="Q94" s="55" t="s">
        <v>1724</v>
      </c>
      <c r="R94" s="3"/>
      <c r="S94" s="55" t="s">
        <v>1743</v>
      </c>
      <c r="T94" s="3"/>
      <c r="U94" s="3"/>
      <c r="V94" s="3"/>
      <c r="W94" s="3"/>
      <c r="X94" s="3"/>
      <c r="Y94" s="3"/>
      <c r="Z94" s="3"/>
      <c r="AA94" s="3"/>
    </row>
    <row r="95">
      <c r="A95" s="237" t="s">
        <v>2438</v>
      </c>
      <c r="B95" s="237" t="s">
        <v>2439</v>
      </c>
      <c r="C95" s="237" t="s">
        <v>2440</v>
      </c>
      <c r="D95" s="237" t="s">
        <v>124</v>
      </c>
      <c r="E95" s="237" t="s">
        <v>2289</v>
      </c>
      <c r="F95" s="237" t="s">
        <v>2441</v>
      </c>
      <c r="G95" s="237">
        <v>127.0</v>
      </c>
      <c r="H95" s="237">
        <v>0.0</v>
      </c>
      <c r="I95" s="237" t="s">
        <v>2291</v>
      </c>
      <c r="J95" s="237">
        <v>1.0</v>
      </c>
      <c r="K95" s="25"/>
      <c r="L95" s="237">
        <v>11.0</v>
      </c>
      <c r="M95" s="25"/>
      <c r="N95" s="25"/>
      <c r="O95" s="237" t="s">
        <v>2439</v>
      </c>
      <c r="P95" s="237">
        <v>0.0</v>
      </c>
      <c r="Q95" s="237" t="s">
        <v>1724</v>
      </c>
      <c r="R95" s="25"/>
      <c r="S95" s="237" t="s">
        <v>1743</v>
      </c>
      <c r="T95" s="25"/>
      <c r="U95" s="25"/>
      <c r="V95" s="25"/>
      <c r="W95" s="25"/>
      <c r="X95" s="25"/>
      <c r="Y95" s="25"/>
      <c r="Z95" s="25"/>
      <c r="AA95" s="25"/>
    </row>
    <row r="96">
      <c r="A96" s="55" t="s">
        <v>2442</v>
      </c>
      <c r="B96" s="55" t="s">
        <v>2443</v>
      </c>
      <c r="C96" s="55" t="s">
        <v>2444</v>
      </c>
      <c r="D96" s="55" t="s">
        <v>124</v>
      </c>
      <c r="E96" s="55" t="s">
        <v>2289</v>
      </c>
      <c r="F96" s="55" t="s">
        <v>2445</v>
      </c>
      <c r="G96" s="55">
        <v>127.0</v>
      </c>
      <c r="H96" s="55">
        <v>0.0</v>
      </c>
      <c r="I96" s="55" t="s">
        <v>2291</v>
      </c>
      <c r="J96" s="55">
        <v>1.0</v>
      </c>
      <c r="K96" s="3"/>
      <c r="L96" s="55">
        <v>11.0</v>
      </c>
      <c r="M96" s="3"/>
      <c r="N96" s="3"/>
      <c r="O96" s="55" t="s">
        <v>2443</v>
      </c>
      <c r="P96" s="55">
        <v>0.0</v>
      </c>
      <c r="Q96" s="55" t="s">
        <v>1724</v>
      </c>
      <c r="R96" s="3"/>
      <c r="S96" s="55" t="s">
        <v>1743</v>
      </c>
      <c r="T96" s="3"/>
      <c r="U96" s="3"/>
      <c r="V96" s="3"/>
      <c r="W96" s="3"/>
      <c r="X96" s="3"/>
      <c r="Y96" s="3"/>
      <c r="Z96" s="3"/>
      <c r="AA96" s="3"/>
    </row>
    <row r="97">
      <c r="A97" s="237" t="s">
        <v>2394</v>
      </c>
      <c r="B97" s="237" t="s">
        <v>2395</v>
      </c>
      <c r="C97" s="237" t="s">
        <v>2396</v>
      </c>
      <c r="D97" s="237" t="s">
        <v>124</v>
      </c>
      <c r="E97" s="237" t="s">
        <v>2289</v>
      </c>
      <c r="F97" s="237" t="s">
        <v>2397</v>
      </c>
      <c r="G97" s="237">
        <v>127.0</v>
      </c>
      <c r="H97" s="237">
        <v>0.0</v>
      </c>
      <c r="I97" s="237" t="s">
        <v>2291</v>
      </c>
      <c r="J97" s="237">
        <v>1.0</v>
      </c>
      <c r="K97" s="25"/>
      <c r="L97" s="237">
        <v>11.0</v>
      </c>
      <c r="M97" s="25"/>
      <c r="N97" s="25"/>
      <c r="O97" s="237" t="s">
        <v>2395</v>
      </c>
      <c r="P97" s="237">
        <v>0.0</v>
      </c>
      <c r="Q97" s="237" t="s">
        <v>1724</v>
      </c>
      <c r="R97" s="25"/>
      <c r="S97" s="237" t="s">
        <v>1743</v>
      </c>
      <c r="T97" s="25"/>
      <c r="U97" s="25"/>
      <c r="V97" s="25"/>
      <c r="W97" s="25"/>
      <c r="X97" s="25"/>
      <c r="Y97" s="25"/>
      <c r="Z97" s="25"/>
      <c r="AA97" s="25"/>
    </row>
    <row r="98">
      <c r="A98" s="55" t="s">
        <v>2398</v>
      </c>
      <c r="B98" s="55" t="s">
        <v>2399</v>
      </c>
      <c r="C98" s="55" t="s">
        <v>2400</v>
      </c>
      <c r="D98" s="55" t="s">
        <v>124</v>
      </c>
      <c r="E98" s="55" t="s">
        <v>2289</v>
      </c>
      <c r="F98" s="55" t="s">
        <v>2401</v>
      </c>
      <c r="G98" s="55">
        <v>127.0</v>
      </c>
      <c r="H98" s="55">
        <v>0.0</v>
      </c>
      <c r="I98" s="55" t="s">
        <v>2291</v>
      </c>
      <c r="J98" s="55">
        <v>1.0</v>
      </c>
      <c r="K98" s="3"/>
      <c r="L98" s="55">
        <v>11.0</v>
      </c>
      <c r="M98" s="3"/>
      <c r="N98" s="3"/>
      <c r="O98" s="55" t="s">
        <v>2399</v>
      </c>
      <c r="P98" s="55">
        <v>0.0</v>
      </c>
      <c r="Q98" s="55" t="s">
        <v>1724</v>
      </c>
      <c r="R98" s="3"/>
      <c r="S98" s="55" t="s">
        <v>1743</v>
      </c>
      <c r="T98" s="3"/>
      <c r="U98" s="3"/>
      <c r="V98" s="3"/>
      <c r="W98" s="3"/>
      <c r="X98" s="3"/>
      <c r="Y98" s="3"/>
      <c r="Z98" s="3"/>
      <c r="AA98" s="3"/>
    </row>
    <row r="99">
      <c r="A99" s="237" t="s">
        <v>2402</v>
      </c>
      <c r="B99" s="237" t="s">
        <v>2403</v>
      </c>
      <c r="C99" s="237" t="s">
        <v>2404</v>
      </c>
      <c r="D99" s="237" t="s">
        <v>124</v>
      </c>
      <c r="E99" s="237" t="s">
        <v>2289</v>
      </c>
      <c r="F99" s="237" t="s">
        <v>2405</v>
      </c>
      <c r="G99" s="237">
        <v>127.0</v>
      </c>
      <c r="H99" s="237">
        <v>0.0</v>
      </c>
      <c r="I99" s="237" t="s">
        <v>2291</v>
      </c>
      <c r="J99" s="237">
        <v>1.0</v>
      </c>
      <c r="K99" s="25"/>
      <c r="L99" s="237">
        <v>11.0</v>
      </c>
      <c r="M99" s="25"/>
      <c r="N99" s="25"/>
      <c r="O99" s="237" t="s">
        <v>2403</v>
      </c>
      <c r="P99" s="237">
        <v>0.0</v>
      </c>
      <c r="Q99" s="237" t="s">
        <v>1724</v>
      </c>
      <c r="R99" s="25"/>
      <c r="S99" s="237" t="s">
        <v>1743</v>
      </c>
      <c r="T99" s="25"/>
      <c r="U99" s="25"/>
      <c r="V99" s="25"/>
      <c r="W99" s="25"/>
      <c r="X99" s="25"/>
      <c r="Y99" s="25"/>
      <c r="Z99" s="25"/>
      <c r="AA99" s="25"/>
    </row>
    <row r="100">
      <c r="A100" s="55" t="s">
        <v>2406</v>
      </c>
      <c r="B100" s="55" t="s">
        <v>2407</v>
      </c>
      <c r="C100" s="55" t="s">
        <v>2408</v>
      </c>
      <c r="D100" s="55" t="s">
        <v>124</v>
      </c>
      <c r="E100" s="55" t="s">
        <v>2289</v>
      </c>
      <c r="F100" s="55" t="s">
        <v>2409</v>
      </c>
      <c r="G100" s="55">
        <v>127.0</v>
      </c>
      <c r="H100" s="55">
        <v>0.0</v>
      </c>
      <c r="I100" s="55" t="s">
        <v>2291</v>
      </c>
      <c r="J100" s="55">
        <v>1.0</v>
      </c>
      <c r="K100" s="3"/>
      <c r="L100" s="55">
        <v>11.0</v>
      </c>
      <c r="M100" s="3"/>
      <c r="N100" s="3"/>
      <c r="O100" s="55" t="s">
        <v>2407</v>
      </c>
      <c r="P100" s="55">
        <v>0.0</v>
      </c>
      <c r="Q100" s="55" t="s">
        <v>1724</v>
      </c>
      <c r="R100" s="3"/>
      <c r="S100" s="55" t="s">
        <v>1743</v>
      </c>
      <c r="T100" s="3"/>
      <c r="U100" s="3"/>
      <c r="V100" s="3"/>
      <c r="W100" s="3"/>
      <c r="X100" s="3"/>
      <c r="Y100" s="3"/>
      <c r="Z100" s="3"/>
      <c r="AA100" s="3"/>
    </row>
    <row r="101">
      <c r="A101" s="237" t="s">
        <v>2410</v>
      </c>
      <c r="B101" s="237" t="s">
        <v>2411</v>
      </c>
      <c r="C101" s="237" t="s">
        <v>2412</v>
      </c>
      <c r="D101" s="237" t="s">
        <v>124</v>
      </c>
      <c r="E101" s="237" t="s">
        <v>2289</v>
      </c>
      <c r="F101" s="237" t="s">
        <v>2413</v>
      </c>
      <c r="G101" s="237">
        <v>127.0</v>
      </c>
      <c r="H101" s="237">
        <v>0.0</v>
      </c>
      <c r="I101" s="237" t="s">
        <v>2291</v>
      </c>
      <c r="J101" s="237">
        <v>1.0</v>
      </c>
      <c r="K101" s="25"/>
      <c r="L101" s="237">
        <v>11.0</v>
      </c>
      <c r="M101" s="25"/>
      <c r="N101" s="25"/>
      <c r="O101" s="237" t="s">
        <v>2411</v>
      </c>
      <c r="P101" s="237">
        <v>0.0</v>
      </c>
      <c r="Q101" s="237" t="s">
        <v>1724</v>
      </c>
      <c r="R101" s="25"/>
      <c r="S101" s="237" t="s">
        <v>1743</v>
      </c>
      <c r="T101" s="25"/>
      <c r="U101" s="25"/>
      <c r="V101" s="25"/>
      <c r="W101" s="25"/>
      <c r="X101" s="25"/>
      <c r="Y101" s="25"/>
      <c r="Z101" s="25"/>
      <c r="AA101" s="25"/>
    </row>
    <row r="102">
      <c r="A102" s="55" t="s">
        <v>2414</v>
      </c>
      <c r="B102" s="55" t="s">
        <v>2415</v>
      </c>
      <c r="C102" s="55" t="s">
        <v>2416</v>
      </c>
      <c r="D102" s="55" t="s">
        <v>124</v>
      </c>
      <c r="E102" s="55" t="s">
        <v>2289</v>
      </c>
      <c r="F102" s="55" t="s">
        <v>2417</v>
      </c>
      <c r="G102" s="55">
        <v>127.0</v>
      </c>
      <c r="H102" s="55">
        <v>0.0</v>
      </c>
      <c r="I102" s="55" t="s">
        <v>2291</v>
      </c>
      <c r="J102" s="55">
        <v>1.0</v>
      </c>
      <c r="K102" s="3"/>
      <c r="L102" s="55">
        <v>11.0</v>
      </c>
      <c r="M102" s="3"/>
      <c r="N102" s="3"/>
      <c r="O102" s="55" t="s">
        <v>2415</v>
      </c>
      <c r="P102" s="55">
        <v>0.0</v>
      </c>
      <c r="Q102" s="55" t="s">
        <v>1724</v>
      </c>
      <c r="R102" s="3"/>
      <c r="S102" s="55" t="s">
        <v>1743</v>
      </c>
      <c r="T102" s="3"/>
      <c r="U102" s="3"/>
      <c r="V102" s="3"/>
      <c r="W102" s="3"/>
      <c r="X102" s="3"/>
      <c r="Y102" s="3"/>
      <c r="Z102" s="3"/>
      <c r="AA102" s="3"/>
    </row>
    <row r="103">
      <c r="A103" s="237" t="s">
        <v>2418</v>
      </c>
      <c r="B103" s="237" t="s">
        <v>2419</v>
      </c>
      <c r="C103" s="237" t="s">
        <v>2420</v>
      </c>
      <c r="D103" s="237" t="s">
        <v>124</v>
      </c>
      <c r="E103" s="237" t="s">
        <v>2289</v>
      </c>
      <c r="F103" s="237" t="s">
        <v>2421</v>
      </c>
      <c r="G103" s="237">
        <v>127.0</v>
      </c>
      <c r="H103" s="237">
        <v>0.0</v>
      </c>
      <c r="I103" s="237" t="s">
        <v>2291</v>
      </c>
      <c r="J103" s="237">
        <v>1.0</v>
      </c>
      <c r="K103" s="25"/>
      <c r="L103" s="237">
        <v>11.0</v>
      </c>
      <c r="M103" s="25"/>
      <c r="N103" s="25"/>
      <c r="O103" s="237" t="s">
        <v>2419</v>
      </c>
      <c r="P103" s="237">
        <v>0.0</v>
      </c>
      <c r="Q103" s="237" t="s">
        <v>1724</v>
      </c>
      <c r="R103" s="25"/>
      <c r="S103" s="237" t="s">
        <v>1743</v>
      </c>
      <c r="T103" s="25"/>
      <c r="U103" s="25"/>
      <c r="V103" s="25"/>
      <c r="W103" s="25"/>
      <c r="X103" s="25"/>
      <c r="Y103" s="25"/>
      <c r="Z103" s="25"/>
      <c r="AA103" s="25"/>
    </row>
    <row r="104">
      <c r="A104" s="55" t="s">
        <v>2422</v>
      </c>
      <c r="B104" s="55" t="s">
        <v>2423</v>
      </c>
      <c r="C104" s="55" t="s">
        <v>2424</v>
      </c>
      <c r="D104" s="55" t="s">
        <v>124</v>
      </c>
      <c r="E104" s="55" t="s">
        <v>2289</v>
      </c>
      <c r="F104" s="55" t="s">
        <v>2425</v>
      </c>
      <c r="G104" s="55">
        <v>127.0</v>
      </c>
      <c r="H104" s="55">
        <v>0.0</v>
      </c>
      <c r="I104" s="55" t="s">
        <v>2291</v>
      </c>
      <c r="J104" s="55">
        <v>1.0</v>
      </c>
      <c r="K104" s="3"/>
      <c r="L104" s="55">
        <v>11.0</v>
      </c>
      <c r="M104" s="3"/>
      <c r="N104" s="3"/>
      <c r="O104" s="55" t="s">
        <v>2423</v>
      </c>
      <c r="P104" s="55">
        <v>0.0</v>
      </c>
      <c r="Q104" s="55" t="s">
        <v>1724</v>
      </c>
      <c r="R104" s="3"/>
      <c r="S104" s="55" t="s">
        <v>1743</v>
      </c>
      <c r="T104" s="3"/>
      <c r="U104" s="3"/>
      <c r="V104" s="3"/>
      <c r="W104" s="3"/>
      <c r="X104" s="3"/>
      <c r="Y104" s="3"/>
      <c r="Z104" s="3"/>
      <c r="AA104" s="3"/>
    </row>
    <row r="105">
      <c r="A105" s="237" t="s">
        <v>2310</v>
      </c>
      <c r="B105" s="237" t="s">
        <v>2311</v>
      </c>
      <c r="C105" s="237" t="s">
        <v>2312</v>
      </c>
      <c r="D105" s="237" t="s">
        <v>107</v>
      </c>
      <c r="E105" s="237" t="s">
        <v>2313</v>
      </c>
      <c r="F105" s="237" t="s">
        <v>2314</v>
      </c>
      <c r="G105" s="237">
        <v>129.0</v>
      </c>
      <c r="H105" s="237">
        <v>0.0</v>
      </c>
      <c r="I105" s="237" t="s">
        <v>2291</v>
      </c>
      <c r="J105" s="237">
        <v>1.0</v>
      </c>
      <c r="K105" s="25"/>
      <c r="L105" s="237">
        <v>11.0</v>
      </c>
      <c r="M105" s="25"/>
      <c r="N105" s="25"/>
      <c r="O105" s="237" t="s">
        <v>2311</v>
      </c>
      <c r="P105" s="237">
        <v>0.0</v>
      </c>
      <c r="Q105" s="237" t="s">
        <v>1724</v>
      </c>
      <c r="R105" s="25"/>
      <c r="S105" s="237" t="s">
        <v>1743</v>
      </c>
      <c r="T105" s="25"/>
      <c r="U105" s="25"/>
      <c r="V105" s="25"/>
      <c r="W105" s="25"/>
      <c r="X105" s="25"/>
      <c r="Y105" s="25"/>
      <c r="Z105" s="25"/>
      <c r="AA105" s="25"/>
    </row>
    <row r="106">
      <c r="A106" s="55" t="s">
        <v>2315</v>
      </c>
      <c r="B106" s="55" t="s">
        <v>2316</v>
      </c>
      <c r="C106" s="55" t="s">
        <v>2317</v>
      </c>
      <c r="D106" s="55" t="s">
        <v>107</v>
      </c>
      <c r="E106" s="55" t="s">
        <v>2313</v>
      </c>
      <c r="F106" s="55" t="s">
        <v>2318</v>
      </c>
      <c r="G106" s="55">
        <v>129.0</v>
      </c>
      <c r="H106" s="55">
        <v>0.0</v>
      </c>
      <c r="I106" s="55" t="s">
        <v>2291</v>
      </c>
      <c r="J106" s="55">
        <v>1.0</v>
      </c>
      <c r="K106" s="3"/>
      <c r="L106" s="55">
        <v>11.0</v>
      </c>
      <c r="M106" s="3"/>
      <c r="N106" s="3"/>
      <c r="O106" s="55" t="s">
        <v>2316</v>
      </c>
      <c r="P106" s="55">
        <v>0.0</v>
      </c>
      <c r="Q106" s="55" t="s">
        <v>1724</v>
      </c>
      <c r="R106" s="3"/>
      <c r="S106" s="55" t="s">
        <v>1743</v>
      </c>
      <c r="T106" s="3"/>
      <c r="U106" s="3"/>
      <c r="V106" s="3"/>
      <c r="W106" s="3"/>
      <c r="X106" s="3"/>
      <c r="Y106" s="3"/>
      <c r="Z106" s="3"/>
      <c r="AA106" s="3"/>
    </row>
    <row r="107">
      <c r="A107" s="237" t="s">
        <v>2319</v>
      </c>
      <c r="B107" s="237" t="s">
        <v>2320</v>
      </c>
      <c r="C107" s="237" t="s">
        <v>2321</v>
      </c>
      <c r="D107" s="237" t="s">
        <v>107</v>
      </c>
      <c r="E107" s="237" t="s">
        <v>2313</v>
      </c>
      <c r="F107" s="237" t="s">
        <v>2322</v>
      </c>
      <c r="G107" s="237">
        <v>129.0</v>
      </c>
      <c r="H107" s="237">
        <v>0.0</v>
      </c>
      <c r="I107" s="237" t="s">
        <v>2291</v>
      </c>
      <c r="J107" s="237">
        <v>1.0</v>
      </c>
      <c r="K107" s="25"/>
      <c r="L107" s="237">
        <v>11.0</v>
      </c>
      <c r="M107" s="25"/>
      <c r="N107" s="25"/>
      <c r="O107" s="237" t="s">
        <v>2320</v>
      </c>
      <c r="P107" s="237">
        <v>0.0</v>
      </c>
      <c r="Q107" s="237" t="s">
        <v>1724</v>
      </c>
      <c r="R107" s="25"/>
      <c r="S107" s="237" t="s">
        <v>1743</v>
      </c>
      <c r="T107" s="25"/>
      <c r="U107" s="25"/>
      <c r="V107" s="25"/>
      <c r="W107" s="25"/>
      <c r="X107" s="25"/>
      <c r="Y107" s="25"/>
      <c r="Z107" s="25"/>
      <c r="AA107" s="25"/>
    </row>
    <row r="108">
      <c r="A108" s="55" t="s">
        <v>2323</v>
      </c>
      <c r="B108" s="55" t="s">
        <v>2324</v>
      </c>
      <c r="C108" s="55" t="s">
        <v>2325</v>
      </c>
      <c r="D108" s="55" t="s">
        <v>107</v>
      </c>
      <c r="E108" s="55" t="s">
        <v>2313</v>
      </c>
      <c r="F108" s="55" t="s">
        <v>2326</v>
      </c>
      <c r="G108" s="55">
        <v>129.0</v>
      </c>
      <c r="H108" s="55">
        <v>0.0</v>
      </c>
      <c r="I108" s="55" t="s">
        <v>2291</v>
      </c>
      <c r="J108" s="55">
        <v>1.0</v>
      </c>
      <c r="K108" s="3"/>
      <c r="L108" s="55">
        <v>11.0</v>
      </c>
      <c r="M108" s="3"/>
      <c r="N108" s="3"/>
      <c r="O108" s="55" t="s">
        <v>2324</v>
      </c>
      <c r="P108" s="55">
        <v>0.0</v>
      </c>
      <c r="Q108" s="55" t="s">
        <v>1724</v>
      </c>
      <c r="R108" s="3"/>
      <c r="S108" s="55" t="s">
        <v>1743</v>
      </c>
      <c r="T108" s="3"/>
      <c r="U108" s="3"/>
      <c r="V108" s="3"/>
      <c r="W108" s="3"/>
      <c r="X108" s="3"/>
      <c r="Y108" s="3"/>
      <c r="Z108" s="3"/>
      <c r="AA108" s="3"/>
    </row>
    <row r="109">
      <c r="A109" s="237" t="s">
        <v>2446</v>
      </c>
      <c r="B109" s="237" t="s">
        <v>2447</v>
      </c>
      <c r="C109" s="237" t="s">
        <v>2448</v>
      </c>
      <c r="D109" s="237" t="s">
        <v>107</v>
      </c>
      <c r="E109" s="237" t="s">
        <v>2449</v>
      </c>
      <c r="F109" s="237" t="s">
        <v>2450</v>
      </c>
      <c r="G109" s="237">
        <v>134.0</v>
      </c>
      <c r="H109" s="237">
        <v>0.0</v>
      </c>
      <c r="I109" s="237" t="s">
        <v>2291</v>
      </c>
      <c r="J109" s="237">
        <v>1.0</v>
      </c>
      <c r="K109" s="25"/>
      <c r="L109" s="237">
        <v>11.0</v>
      </c>
      <c r="M109" s="25"/>
      <c r="N109" s="25"/>
      <c r="O109" s="237" t="s">
        <v>2447</v>
      </c>
      <c r="P109" s="237">
        <v>0.0</v>
      </c>
      <c r="Q109" s="237" t="s">
        <v>1724</v>
      </c>
      <c r="R109" s="25"/>
      <c r="S109" s="237" t="s">
        <v>1743</v>
      </c>
      <c r="T109" s="25"/>
      <c r="U109" s="25"/>
      <c r="V109" s="25"/>
      <c r="W109" s="25"/>
      <c r="X109" s="25"/>
      <c r="Y109" s="25"/>
      <c r="Z109" s="25"/>
      <c r="AA109" s="25"/>
    </row>
    <row r="110">
      <c r="A110" s="55" t="s">
        <v>2451</v>
      </c>
      <c r="B110" s="55" t="s">
        <v>2452</v>
      </c>
      <c r="C110" s="55" t="s">
        <v>2453</v>
      </c>
      <c r="D110" s="55" t="s">
        <v>107</v>
      </c>
      <c r="E110" s="55" t="s">
        <v>2449</v>
      </c>
      <c r="F110" s="55" t="s">
        <v>2454</v>
      </c>
      <c r="G110" s="55">
        <v>134.0</v>
      </c>
      <c r="H110" s="55">
        <v>0.0</v>
      </c>
      <c r="I110" s="55" t="s">
        <v>2291</v>
      </c>
      <c r="J110" s="55">
        <v>1.0</v>
      </c>
      <c r="K110" s="3"/>
      <c r="L110" s="55">
        <v>11.0</v>
      </c>
      <c r="M110" s="3"/>
      <c r="N110" s="3"/>
      <c r="O110" s="55" t="s">
        <v>2452</v>
      </c>
      <c r="P110" s="55">
        <v>0.0</v>
      </c>
      <c r="Q110" s="55" t="s">
        <v>1724</v>
      </c>
      <c r="R110" s="3"/>
      <c r="S110" s="55" t="s">
        <v>1743</v>
      </c>
      <c r="T110" s="3"/>
      <c r="U110" s="3"/>
      <c r="V110" s="3"/>
      <c r="W110" s="3"/>
      <c r="X110" s="3"/>
      <c r="Y110" s="3"/>
      <c r="Z110" s="3"/>
      <c r="AA110" s="3"/>
    </row>
    <row r="111">
      <c r="A111" s="237" t="s">
        <v>2513</v>
      </c>
      <c r="B111" s="237" t="s">
        <v>2514</v>
      </c>
      <c r="C111" s="237" t="s">
        <v>2515</v>
      </c>
      <c r="D111" s="237" t="s">
        <v>84</v>
      </c>
      <c r="E111" s="237" t="s">
        <v>2516</v>
      </c>
      <c r="F111" s="237" t="s">
        <v>2517</v>
      </c>
      <c r="G111" s="237">
        <v>124.0</v>
      </c>
      <c r="H111" s="237">
        <v>0.0</v>
      </c>
      <c r="I111" s="237" t="s">
        <v>2291</v>
      </c>
      <c r="J111" s="237">
        <v>1.0</v>
      </c>
      <c r="K111" s="25"/>
      <c r="L111" s="237">
        <v>11.0</v>
      </c>
      <c r="M111" s="25"/>
      <c r="N111" s="25"/>
      <c r="O111" s="237" t="s">
        <v>2514</v>
      </c>
      <c r="P111" s="237">
        <v>0.0</v>
      </c>
      <c r="Q111" s="237" t="s">
        <v>1724</v>
      </c>
      <c r="R111" s="25"/>
      <c r="S111" s="237" t="s">
        <v>1743</v>
      </c>
      <c r="T111" s="25"/>
      <c r="U111" s="25"/>
      <c r="V111" s="25"/>
      <c r="W111" s="25"/>
      <c r="X111" s="25"/>
      <c r="Y111" s="25"/>
      <c r="Z111" s="25"/>
      <c r="AA111" s="25"/>
    </row>
    <row r="112">
      <c r="A112" s="55" t="s">
        <v>2518</v>
      </c>
      <c r="B112" s="55" t="s">
        <v>2519</v>
      </c>
      <c r="C112" s="55" t="s">
        <v>2520</v>
      </c>
      <c r="D112" s="55" t="s">
        <v>84</v>
      </c>
      <c r="E112" s="55" t="s">
        <v>2516</v>
      </c>
      <c r="F112" s="55" t="s">
        <v>2521</v>
      </c>
      <c r="G112" s="55">
        <v>124.0</v>
      </c>
      <c r="H112" s="55">
        <v>0.0</v>
      </c>
      <c r="I112" s="55" t="s">
        <v>2291</v>
      </c>
      <c r="J112" s="55">
        <v>1.0</v>
      </c>
      <c r="K112" s="3"/>
      <c r="L112" s="55">
        <v>11.0</v>
      </c>
      <c r="M112" s="3"/>
      <c r="N112" s="3"/>
      <c r="O112" s="55" t="s">
        <v>2519</v>
      </c>
      <c r="P112" s="55">
        <v>0.0</v>
      </c>
      <c r="Q112" s="55" t="s">
        <v>1724</v>
      </c>
      <c r="R112" s="3"/>
      <c r="S112" s="55" t="s">
        <v>1743</v>
      </c>
      <c r="T112" s="3"/>
      <c r="U112" s="3"/>
      <c r="V112" s="3"/>
      <c r="W112" s="3"/>
      <c r="X112" s="3"/>
      <c r="Y112" s="3"/>
      <c r="Z112" s="3"/>
      <c r="AA112" s="3"/>
    </row>
    <row r="113">
      <c r="A113" s="237" t="s">
        <v>2522</v>
      </c>
      <c r="B113" s="237" t="s">
        <v>2523</v>
      </c>
      <c r="C113" s="237" t="s">
        <v>2524</v>
      </c>
      <c r="D113" s="237" t="s">
        <v>84</v>
      </c>
      <c r="E113" s="237" t="s">
        <v>2516</v>
      </c>
      <c r="F113" s="237" t="s">
        <v>2525</v>
      </c>
      <c r="G113" s="237">
        <v>124.0</v>
      </c>
      <c r="H113" s="237">
        <v>0.0</v>
      </c>
      <c r="I113" s="237" t="s">
        <v>2291</v>
      </c>
      <c r="J113" s="237">
        <v>1.0</v>
      </c>
      <c r="K113" s="25"/>
      <c r="L113" s="237">
        <v>11.0</v>
      </c>
      <c r="M113" s="25"/>
      <c r="N113" s="25"/>
      <c r="O113" s="237" t="s">
        <v>2523</v>
      </c>
      <c r="P113" s="237">
        <v>0.0</v>
      </c>
      <c r="Q113" s="237" t="s">
        <v>1724</v>
      </c>
      <c r="R113" s="25"/>
      <c r="S113" s="237" t="s">
        <v>1743</v>
      </c>
      <c r="T113" s="25"/>
      <c r="U113" s="25"/>
      <c r="V113" s="25"/>
      <c r="W113" s="25"/>
      <c r="X113" s="25"/>
      <c r="Y113" s="25"/>
      <c r="Z113" s="25"/>
      <c r="AA113" s="25"/>
    </row>
    <row r="114">
      <c r="A114" s="55" t="s">
        <v>2526</v>
      </c>
      <c r="B114" s="55" t="s">
        <v>2527</v>
      </c>
      <c r="C114" s="55" t="s">
        <v>2528</v>
      </c>
      <c r="D114" s="55" t="s">
        <v>84</v>
      </c>
      <c r="E114" s="55" t="s">
        <v>2516</v>
      </c>
      <c r="F114" s="55" t="s">
        <v>2529</v>
      </c>
      <c r="G114" s="55">
        <v>124.0</v>
      </c>
      <c r="H114" s="55">
        <v>0.0</v>
      </c>
      <c r="I114" s="55" t="s">
        <v>2291</v>
      </c>
      <c r="J114" s="55">
        <v>1.0</v>
      </c>
      <c r="K114" s="3"/>
      <c r="L114" s="55">
        <v>11.0</v>
      </c>
      <c r="M114" s="3"/>
      <c r="N114" s="3"/>
      <c r="O114" s="55" t="s">
        <v>2527</v>
      </c>
      <c r="P114" s="55">
        <v>0.0</v>
      </c>
      <c r="Q114" s="55" t="s">
        <v>1724</v>
      </c>
      <c r="R114" s="3"/>
      <c r="S114" s="55" t="s">
        <v>1743</v>
      </c>
      <c r="T114" s="3"/>
      <c r="U114" s="3"/>
      <c r="V114" s="3"/>
      <c r="W114" s="3"/>
      <c r="X114" s="3"/>
      <c r="Y114" s="3"/>
      <c r="Z114" s="3"/>
      <c r="AA114" s="3"/>
    </row>
    <row r="115">
      <c r="A115" s="237" t="s">
        <v>2530</v>
      </c>
      <c r="B115" s="237" t="s">
        <v>2531</v>
      </c>
      <c r="C115" s="237" t="s">
        <v>2532</v>
      </c>
      <c r="D115" s="237" t="s">
        <v>84</v>
      </c>
      <c r="E115" s="237" t="s">
        <v>2516</v>
      </c>
      <c r="F115" s="237" t="s">
        <v>2533</v>
      </c>
      <c r="G115" s="237">
        <v>124.0</v>
      </c>
      <c r="H115" s="237">
        <v>0.0</v>
      </c>
      <c r="I115" s="237" t="s">
        <v>2291</v>
      </c>
      <c r="J115" s="237">
        <v>1.0</v>
      </c>
      <c r="K115" s="25"/>
      <c r="L115" s="237">
        <v>11.0</v>
      </c>
      <c r="M115" s="25"/>
      <c r="N115" s="25"/>
      <c r="O115" s="237" t="s">
        <v>2531</v>
      </c>
      <c r="P115" s="237">
        <v>0.0</v>
      </c>
      <c r="Q115" s="237" t="s">
        <v>1724</v>
      </c>
      <c r="R115" s="25"/>
      <c r="S115" s="237" t="s">
        <v>1743</v>
      </c>
      <c r="T115" s="25"/>
      <c r="U115" s="25"/>
      <c r="V115" s="25"/>
      <c r="W115" s="25"/>
      <c r="X115" s="25"/>
      <c r="Y115" s="25"/>
      <c r="Z115" s="25"/>
      <c r="AA115" s="25"/>
    </row>
    <row r="116">
      <c r="A116" s="55" t="s">
        <v>3444</v>
      </c>
      <c r="B116" s="55" t="s">
        <v>433</v>
      </c>
      <c r="C116" s="55" t="s">
        <v>434</v>
      </c>
      <c r="D116" s="55" t="s">
        <v>176</v>
      </c>
      <c r="E116" s="55" t="s">
        <v>3445</v>
      </c>
      <c r="F116" s="55" t="s">
        <v>3446</v>
      </c>
      <c r="G116" s="55">
        <v>110.0</v>
      </c>
      <c r="H116" s="55">
        <v>0.0</v>
      </c>
      <c r="I116" s="55" t="s">
        <v>3094</v>
      </c>
      <c r="J116" s="55">
        <v>1.0</v>
      </c>
      <c r="K116" s="3"/>
      <c r="L116" s="55">
        <v>11.0</v>
      </c>
      <c r="M116" s="3"/>
      <c r="N116" s="3"/>
      <c r="O116" s="55" t="s">
        <v>433</v>
      </c>
      <c r="P116" s="55">
        <v>0.0</v>
      </c>
      <c r="Q116" s="55" t="s">
        <v>1724</v>
      </c>
      <c r="R116" s="3"/>
      <c r="S116" s="55" t="s">
        <v>1743</v>
      </c>
      <c r="T116" s="3"/>
      <c r="U116" s="3"/>
      <c r="V116" s="3"/>
      <c r="W116" s="3"/>
      <c r="X116" s="3"/>
      <c r="Y116" s="3"/>
      <c r="Z116" s="3"/>
      <c r="AA116" s="3"/>
    </row>
    <row r="117">
      <c r="A117" s="237" t="s">
        <v>3447</v>
      </c>
      <c r="B117" s="237" t="s">
        <v>905</v>
      </c>
      <c r="C117" s="237" t="s">
        <v>906</v>
      </c>
      <c r="D117" s="237" t="s">
        <v>176</v>
      </c>
      <c r="E117" s="237" t="s">
        <v>3445</v>
      </c>
      <c r="F117" s="237" t="s">
        <v>3448</v>
      </c>
      <c r="G117" s="237">
        <v>110.0</v>
      </c>
      <c r="H117" s="237">
        <v>0.0</v>
      </c>
      <c r="I117" s="237" t="s">
        <v>3094</v>
      </c>
      <c r="J117" s="237">
        <v>1.0</v>
      </c>
      <c r="K117" s="25"/>
      <c r="L117" s="237">
        <v>11.0</v>
      </c>
      <c r="M117" s="25"/>
      <c r="N117" s="25"/>
      <c r="O117" s="237" t="s">
        <v>905</v>
      </c>
      <c r="P117" s="237">
        <v>0.0</v>
      </c>
      <c r="Q117" s="237" t="s">
        <v>1724</v>
      </c>
      <c r="R117" s="25"/>
      <c r="S117" s="237" t="s">
        <v>1743</v>
      </c>
      <c r="T117" s="25"/>
      <c r="U117" s="25"/>
      <c r="V117" s="25"/>
      <c r="W117" s="25"/>
      <c r="X117" s="25"/>
      <c r="Y117" s="25"/>
      <c r="Z117" s="25"/>
      <c r="AA117" s="25"/>
    </row>
    <row r="118">
      <c r="A118" s="55" t="s">
        <v>3449</v>
      </c>
      <c r="B118" s="55" t="s">
        <v>3450</v>
      </c>
      <c r="C118" s="55" t="s">
        <v>3451</v>
      </c>
      <c r="D118" s="55" t="s">
        <v>176</v>
      </c>
      <c r="E118" s="55" t="s">
        <v>3445</v>
      </c>
      <c r="F118" s="55" t="s">
        <v>3452</v>
      </c>
      <c r="G118" s="55">
        <v>110.0</v>
      </c>
      <c r="H118" s="55">
        <v>0.0</v>
      </c>
      <c r="I118" s="55" t="s">
        <v>3094</v>
      </c>
      <c r="J118" s="55">
        <v>1.0</v>
      </c>
      <c r="K118" s="3"/>
      <c r="L118" s="55">
        <v>11.0</v>
      </c>
      <c r="M118" s="3"/>
      <c r="N118" s="3"/>
      <c r="O118" s="55" t="s">
        <v>3450</v>
      </c>
      <c r="P118" s="55">
        <v>0.0</v>
      </c>
      <c r="Q118" s="55" t="s">
        <v>1724</v>
      </c>
      <c r="R118" s="3"/>
      <c r="S118" s="55" t="s">
        <v>1743</v>
      </c>
      <c r="T118" s="3"/>
      <c r="U118" s="3"/>
      <c r="V118" s="3"/>
      <c r="W118" s="3"/>
      <c r="X118" s="3"/>
      <c r="Y118" s="3"/>
      <c r="Z118" s="3"/>
      <c r="AA118" s="3"/>
    </row>
    <row r="119">
      <c r="A119" s="237" t="s">
        <v>3453</v>
      </c>
      <c r="B119" s="237" t="s">
        <v>3454</v>
      </c>
      <c r="C119" s="237" t="s">
        <v>3455</v>
      </c>
      <c r="D119" s="237" t="s">
        <v>176</v>
      </c>
      <c r="E119" s="237" t="s">
        <v>3445</v>
      </c>
      <c r="F119" s="237" t="s">
        <v>3456</v>
      </c>
      <c r="G119" s="237">
        <v>110.0</v>
      </c>
      <c r="H119" s="237">
        <v>0.0</v>
      </c>
      <c r="I119" s="237" t="s">
        <v>3094</v>
      </c>
      <c r="J119" s="237">
        <v>1.0</v>
      </c>
      <c r="K119" s="25"/>
      <c r="L119" s="237">
        <v>11.0</v>
      </c>
      <c r="M119" s="25"/>
      <c r="N119" s="25"/>
      <c r="O119" s="237" t="s">
        <v>3454</v>
      </c>
      <c r="P119" s="237">
        <v>0.0</v>
      </c>
      <c r="Q119" s="237" t="s">
        <v>1724</v>
      </c>
      <c r="R119" s="25"/>
      <c r="S119" s="237" t="s">
        <v>1743</v>
      </c>
      <c r="T119" s="25"/>
      <c r="U119" s="25"/>
      <c r="V119" s="25"/>
      <c r="W119" s="25"/>
      <c r="X119" s="25"/>
      <c r="Y119" s="25"/>
      <c r="Z119" s="25"/>
      <c r="AA119" s="25"/>
    </row>
    <row r="120">
      <c r="A120" s="55" t="s">
        <v>3457</v>
      </c>
      <c r="B120" s="55" t="s">
        <v>435</v>
      </c>
      <c r="C120" s="55" t="s">
        <v>436</v>
      </c>
      <c r="D120" s="55" t="s">
        <v>216</v>
      </c>
      <c r="E120" s="55" t="s">
        <v>3445</v>
      </c>
      <c r="F120" s="55" t="s">
        <v>3458</v>
      </c>
      <c r="G120" s="55">
        <v>110.0</v>
      </c>
      <c r="H120" s="55">
        <v>0.0</v>
      </c>
      <c r="I120" s="55" t="s">
        <v>3094</v>
      </c>
      <c r="J120" s="55">
        <v>1.0</v>
      </c>
      <c r="K120" s="3"/>
      <c r="L120" s="55">
        <v>11.0</v>
      </c>
      <c r="M120" s="3"/>
      <c r="N120" s="3"/>
      <c r="O120" s="55" t="s">
        <v>435</v>
      </c>
      <c r="P120" s="55">
        <v>0.0</v>
      </c>
      <c r="Q120" s="55" t="s">
        <v>1724</v>
      </c>
      <c r="R120" s="3"/>
      <c r="S120" s="55" t="s">
        <v>1743</v>
      </c>
      <c r="T120" s="3"/>
      <c r="U120" s="3"/>
      <c r="V120" s="3"/>
      <c r="W120" s="3"/>
      <c r="X120" s="3"/>
      <c r="Y120" s="3"/>
      <c r="Z120" s="3"/>
      <c r="AA120" s="3"/>
    </row>
    <row r="121">
      <c r="A121" s="237" t="s">
        <v>2967</v>
      </c>
      <c r="B121" s="237" t="s">
        <v>442</v>
      </c>
      <c r="C121" s="237" t="s">
        <v>443</v>
      </c>
      <c r="D121" s="237" t="s">
        <v>216</v>
      </c>
      <c r="E121" s="25"/>
      <c r="F121" s="237" t="s">
        <v>2968</v>
      </c>
      <c r="G121" s="237">
        <v>102.0</v>
      </c>
      <c r="H121" s="237">
        <v>0.0</v>
      </c>
      <c r="I121" s="237" t="s">
        <v>2969</v>
      </c>
      <c r="J121" s="237">
        <v>1.0</v>
      </c>
      <c r="K121" s="25"/>
      <c r="L121" s="237">
        <v>11.0</v>
      </c>
      <c r="M121" s="25"/>
      <c r="N121" s="25"/>
      <c r="O121" s="237" t="s">
        <v>442</v>
      </c>
      <c r="P121" s="237">
        <v>0.0</v>
      </c>
      <c r="Q121" s="237" t="s">
        <v>1724</v>
      </c>
      <c r="R121" s="25"/>
      <c r="S121" s="237" t="s">
        <v>1743</v>
      </c>
      <c r="T121" s="25"/>
      <c r="U121" s="25"/>
      <c r="V121" s="25"/>
      <c r="W121" s="25"/>
      <c r="X121" s="25"/>
      <c r="Y121" s="25"/>
      <c r="Z121" s="25"/>
      <c r="AA121" s="25"/>
    </row>
    <row r="122">
      <c r="A122" s="55" t="s">
        <v>2970</v>
      </c>
      <c r="B122" s="55" t="s">
        <v>444</v>
      </c>
      <c r="C122" s="55" t="s">
        <v>445</v>
      </c>
      <c r="D122" s="55" t="s">
        <v>216</v>
      </c>
      <c r="E122" s="3"/>
      <c r="F122" s="55" t="s">
        <v>2971</v>
      </c>
      <c r="G122" s="55">
        <v>102.0</v>
      </c>
      <c r="H122" s="55">
        <v>0.0</v>
      </c>
      <c r="I122" s="55" t="s">
        <v>2969</v>
      </c>
      <c r="J122" s="55">
        <v>1.0</v>
      </c>
      <c r="K122" s="3"/>
      <c r="L122" s="55">
        <v>11.0</v>
      </c>
      <c r="M122" s="3"/>
      <c r="N122" s="3"/>
      <c r="O122" s="55" t="s">
        <v>444</v>
      </c>
      <c r="P122" s="55">
        <v>0.0</v>
      </c>
      <c r="Q122" s="55" t="s">
        <v>1724</v>
      </c>
      <c r="R122" s="3"/>
      <c r="S122" s="55" t="s">
        <v>1743</v>
      </c>
      <c r="T122" s="3"/>
      <c r="U122" s="3"/>
      <c r="V122" s="3"/>
      <c r="W122" s="3"/>
      <c r="X122" s="3"/>
      <c r="Y122" s="3"/>
      <c r="Z122" s="3"/>
      <c r="AA122" s="3"/>
    </row>
    <row r="123">
      <c r="A123" s="237" t="s">
        <v>2972</v>
      </c>
      <c r="B123" s="237" t="s">
        <v>2973</v>
      </c>
      <c r="C123" s="237" t="s">
        <v>2974</v>
      </c>
      <c r="D123" s="237" t="s">
        <v>216</v>
      </c>
      <c r="E123" s="25"/>
      <c r="F123" s="237" t="s">
        <v>2975</v>
      </c>
      <c r="G123" s="237">
        <v>102.0</v>
      </c>
      <c r="H123" s="237">
        <v>1.0</v>
      </c>
      <c r="I123" s="237" t="s">
        <v>2969</v>
      </c>
      <c r="J123" s="237">
        <v>1.0</v>
      </c>
      <c r="K123" s="25"/>
      <c r="L123" s="237">
        <v>11.0</v>
      </c>
      <c r="M123" s="25"/>
      <c r="N123" s="25"/>
      <c r="O123" s="237" t="s">
        <v>2973</v>
      </c>
      <c r="P123" s="237">
        <v>0.0</v>
      </c>
      <c r="Q123" s="237" t="s">
        <v>1724</v>
      </c>
      <c r="R123" s="25"/>
      <c r="S123" s="237" t="s">
        <v>1743</v>
      </c>
      <c r="T123" s="25"/>
      <c r="U123" s="25"/>
      <c r="V123" s="25"/>
      <c r="W123" s="25"/>
      <c r="X123" s="25"/>
      <c r="Y123" s="25"/>
      <c r="Z123" s="25"/>
      <c r="AA123" s="25"/>
    </row>
    <row r="124">
      <c r="A124" s="55" t="s">
        <v>2976</v>
      </c>
      <c r="B124" s="55" t="s">
        <v>2977</v>
      </c>
      <c r="C124" s="55" t="s">
        <v>2978</v>
      </c>
      <c r="D124" s="55" t="s">
        <v>216</v>
      </c>
      <c r="E124" s="3"/>
      <c r="F124" s="55" t="s">
        <v>2979</v>
      </c>
      <c r="G124" s="55">
        <v>102.0</v>
      </c>
      <c r="H124" s="55">
        <v>0.0</v>
      </c>
      <c r="I124" s="55" t="s">
        <v>2969</v>
      </c>
      <c r="J124" s="55">
        <v>1.0</v>
      </c>
      <c r="K124" s="3"/>
      <c r="L124" s="55">
        <v>11.0</v>
      </c>
      <c r="M124" s="3"/>
      <c r="N124" s="3"/>
      <c r="O124" s="55" t="s">
        <v>2977</v>
      </c>
      <c r="P124" s="55">
        <v>0.0</v>
      </c>
      <c r="Q124" s="55" t="s">
        <v>1724</v>
      </c>
      <c r="R124" s="3"/>
      <c r="S124" s="55" t="s">
        <v>1743</v>
      </c>
      <c r="T124" s="3"/>
      <c r="U124" s="3"/>
      <c r="V124" s="3"/>
      <c r="W124" s="3"/>
      <c r="X124" s="3"/>
      <c r="Y124" s="3"/>
      <c r="Z124" s="3"/>
      <c r="AA124" s="3"/>
    </row>
    <row r="125">
      <c r="A125" s="237" t="s">
        <v>2980</v>
      </c>
      <c r="B125" s="237" t="s">
        <v>2981</v>
      </c>
      <c r="C125" s="237" t="s">
        <v>2982</v>
      </c>
      <c r="D125" s="237" t="s">
        <v>216</v>
      </c>
      <c r="E125" s="25"/>
      <c r="F125" s="237" t="s">
        <v>2983</v>
      </c>
      <c r="G125" s="237">
        <v>102.0</v>
      </c>
      <c r="H125" s="237">
        <v>0.0</v>
      </c>
      <c r="I125" s="237" t="s">
        <v>2969</v>
      </c>
      <c r="J125" s="237">
        <v>1.0</v>
      </c>
      <c r="K125" s="25"/>
      <c r="L125" s="237">
        <v>11.0</v>
      </c>
      <c r="M125" s="25"/>
      <c r="N125" s="25"/>
      <c r="O125" s="237" t="s">
        <v>2981</v>
      </c>
      <c r="P125" s="237">
        <v>0.0</v>
      </c>
      <c r="Q125" s="237" t="s">
        <v>1724</v>
      </c>
      <c r="R125" s="25"/>
      <c r="S125" s="237" t="s">
        <v>1743</v>
      </c>
      <c r="T125" s="25"/>
      <c r="U125" s="25"/>
      <c r="V125" s="25"/>
      <c r="W125" s="25"/>
      <c r="X125" s="25"/>
      <c r="Y125" s="25"/>
      <c r="Z125" s="25"/>
      <c r="AA125" s="25"/>
    </row>
    <row r="126">
      <c r="A126" s="55" t="s">
        <v>2984</v>
      </c>
      <c r="B126" s="55" t="s">
        <v>2985</v>
      </c>
      <c r="C126" s="55" t="s">
        <v>2986</v>
      </c>
      <c r="D126" s="55" t="s">
        <v>216</v>
      </c>
      <c r="E126" s="3"/>
      <c r="F126" s="55" t="s">
        <v>2987</v>
      </c>
      <c r="G126" s="55">
        <v>106.0</v>
      </c>
      <c r="H126" s="55">
        <v>0.0</v>
      </c>
      <c r="I126" s="55" t="s">
        <v>2969</v>
      </c>
      <c r="J126" s="55">
        <v>1.0</v>
      </c>
      <c r="K126" s="3"/>
      <c r="L126" s="55">
        <v>11.0</v>
      </c>
      <c r="M126" s="3"/>
      <c r="N126" s="3"/>
      <c r="O126" s="55" t="s">
        <v>2985</v>
      </c>
      <c r="P126" s="55">
        <v>0.0</v>
      </c>
      <c r="Q126" s="55" t="s">
        <v>1724</v>
      </c>
      <c r="R126" s="3"/>
      <c r="S126" s="55" t="s">
        <v>1743</v>
      </c>
      <c r="T126" s="3"/>
      <c r="U126" s="3"/>
      <c r="V126" s="3"/>
      <c r="W126" s="3"/>
      <c r="X126" s="3"/>
      <c r="Y126" s="3"/>
      <c r="Z126" s="3"/>
      <c r="AA126" s="3"/>
    </row>
    <row r="127">
      <c r="A127" s="237" t="s">
        <v>2988</v>
      </c>
      <c r="B127" s="237" t="s">
        <v>915</v>
      </c>
      <c r="C127" s="237" t="s">
        <v>916</v>
      </c>
      <c r="D127" s="237" t="s">
        <v>216</v>
      </c>
      <c r="E127" s="25"/>
      <c r="F127" s="237" t="s">
        <v>2989</v>
      </c>
      <c r="G127" s="237">
        <v>106.0</v>
      </c>
      <c r="H127" s="237">
        <v>0.0</v>
      </c>
      <c r="I127" s="237" t="s">
        <v>2969</v>
      </c>
      <c r="J127" s="237">
        <v>1.0</v>
      </c>
      <c r="K127" s="25"/>
      <c r="L127" s="237">
        <v>11.0</v>
      </c>
      <c r="M127" s="25"/>
      <c r="N127" s="25"/>
      <c r="O127" s="237" t="s">
        <v>915</v>
      </c>
      <c r="P127" s="237">
        <v>0.0</v>
      </c>
      <c r="Q127" s="237" t="s">
        <v>1724</v>
      </c>
      <c r="R127" s="25"/>
      <c r="S127" s="237" t="s">
        <v>1743</v>
      </c>
      <c r="T127" s="25"/>
      <c r="U127" s="25"/>
      <c r="V127" s="25"/>
      <c r="W127" s="25"/>
      <c r="X127" s="25"/>
      <c r="Y127" s="25"/>
      <c r="Z127" s="25"/>
      <c r="AA127" s="25"/>
    </row>
    <row r="128">
      <c r="A128" s="55">
        <v>7.800101295E9</v>
      </c>
      <c r="B128" s="55" t="s">
        <v>449</v>
      </c>
      <c r="C128" s="55" t="s">
        <v>450</v>
      </c>
      <c r="D128" s="55" t="s">
        <v>198</v>
      </c>
      <c r="E128" s="55" t="s">
        <v>2089</v>
      </c>
      <c r="F128" s="55" t="s">
        <v>2092</v>
      </c>
      <c r="G128" s="55">
        <v>106.0</v>
      </c>
      <c r="H128" s="55">
        <v>0.0</v>
      </c>
      <c r="I128" s="55" t="s">
        <v>2093</v>
      </c>
      <c r="J128" s="55">
        <v>1.0</v>
      </c>
      <c r="K128" s="3"/>
      <c r="L128" s="55">
        <v>11.0</v>
      </c>
      <c r="M128" s="3"/>
      <c r="N128" s="3"/>
      <c r="O128" s="55" t="s">
        <v>449</v>
      </c>
      <c r="P128" s="55">
        <v>0.0</v>
      </c>
      <c r="Q128" s="55" t="s">
        <v>1724</v>
      </c>
      <c r="R128" s="3"/>
      <c r="S128" s="55" t="s">
        <v>1743</v>
      </c>
      <c r="T128" s="3"/>
      <c r="U128" s="3"/>
      <c r="V128" s="3"/>
      <c r="W128" s="3"/>
      <c r="X128" s="3"/>
      <c r="Y128" s="3"/>
      <c r="Z128" s="3"/>
      <c r="AA128" s="3"/>
    </row>
    <row r="129">
      <c r="A129" s="237">
        <v>7.80010131E9</v>
      </c>
      <c r="B129" s="237" t="s">
        <v>923</v>
      </c>
      <c r="C129" s="237" t="s">
        <v>924</v>
      </c>
      <c r="D129" s="237" t="s">
        <v>198</v>
      </c>
      <c r="E129" s="237" t="s">
        <v>2089</v>
      </c>
      <c r="F129" s="237" t="s">
        <v>2094</v>
      </c>
      <c r="G129" s="237">
        <v>106.0</v>
      </c>
      <c r="H129" s="237">
        <v>0.0</v>
      </c>
      <c r="I129" s="237" t="s">
        <v>2095</v>
      </c>
      <c r="J129" s="237">
        <v>1.0</v>
      </c>
      <c r="K129" s="25"/>
      <c r="L129" s="237">
        <v>11.0</v>
      </c>
      <c r="M129" s="25"/>
      <c r="N129" s="25"/>
      <c r="O129" s="237" t="s">
        <v>923</v>
      </c>
      <c r="P129" s="237">
        <v>0.0</v>
      </c>
      <c r="Q129" s="237" t="s">
        <v>1724</v>
      </c>
      <c r="R129" s="25"/>
      <c r="S129" s="237" t="s">
        <v>1743</v>
      </c>
      <c r="T129" s="25"/>
      <c r="U129" s="25"/>
      <c r="V129" s="25"/>
      <c r="W129" s="25"/>
      <c r="X129" s="25"/>
      <c r="Y129" s="25"/>
      <c r="Z129" s="25"/>
      <c r="AA129" s="25"/>
    </row>
    <row r="130">
      <c r="A130" s="55">
        <v>7.800101255E9</v>
      </c>
      <c r="B130" s="55" t="s">
        <v>927</v>
      </c>
      <c r="C130" s="55" t="s">
        <v>928</v>
      </c>
      <c r="D130" s="55" t="s">
        <v>198</v>
      </c>
      <c r="E130" s="55" t="s">
        <v>2089</v>
      </c>
      <c r="F130" s="55" t="s">
        <v>2090</v>
      </c>
      <c r="G130" s="55">
        <v>106.0</v>
      </c>
      <c r="H130" s="55">
        <v>0.0</v>
      </c>
      <c r="I130" s="55" t="s">
        <v>2091</v>
      </c>
      <c r="J130" s="55">
        <v>1.0</v>
      </c>
      <c r="K130" s="3"/>
      <c r="L130" s="55">
        <v>11.0</v>
      </c>
      <c r="M130" s="3"/>
      <c r="N130" s="3"/>
      <c r="O130" s="55" t="s">
        <v>927</v>
      </c>
      <c r="P130" s="55">
        <v>0.0</v>
      </c>
      <c r="Q130" s="55" t="s">
        <v>1724</v>
      </c>
      <c r="R130" s="3"/>
      <c r="S130" s="55" t="s">
        <v>1743</v>
      </c>
      <c r="T130" s="3"/>
      <c r="U130" s="3"/>
      <c r="V130" s="3"/>
      <c r="W130" s="3"/>
      <c r="X130" s="3"/>
      <c r="Y130" s="3"/>
      <c r="Z130" s="3"/>
      <c r="AA130" s="3"/>
    </row>
    <row r="131">
      <c r="A131" s="237" t="s">
        <v>2724</v>
      </c>
      <c r="B131" s="237" t="s">
        <v>2725</v>
      </c>
      <c r="C131" s="237" t="s">
        <v>2726</v>
      </c>
      <c r="D131" s="237" t="s">
        <v>42</v>
      </c>
      <c r="E131" s="237" t="s">
        <v>2710</v>
      </c>
      <c r="F131" s="237" t="s">
        <v>2727</v>
      </c>
      <c r="G131" s="237">
        <v>102.0</v>
      </c>
      <c r="H131" s="237">
        <v>0.0</v>
      </c>
      <c r="I131" s="237" t="s">
        <v>2673</v>
      </c>
      <c r="J131" s="237">
        <v>1.0</v>
      </c>
      <c r="K131" s="25"/>
      <c r="L131" s="237">
        <v>11.0</v>
      </c>
      <c r="M131" s="25"/>
      <c r="N131" s="25"/>
      <c r="O131" s="237" t="s">
        <v>2725</v>
      </c>
      <c r="P131" s="237">
        <v>0.0</v>
      </c>
      <c r="Q131" s="237" t="s">
        <v>1724</v>
      </c>
      <c r="R131" s="25"/>
      <c r="S131" s="237" t="s">
        <v>1743</v>
      </c>
      <c r="T131" s="25"/>
      <c r="U131" s="25"/>
      <c r="V131" s="25"/>
      <c r="W131" s="25"/>
      <c r="X131" s="25"/>
      <c r="Y131" s="25"/>
      <c r="Z131" s="25"/>
      <c r="AA131" s="25"/>
    </row>
    <row r="132">
      <c r="A132" s="55" t="s">
        <v>2728</v>
      </c>
      <c r="B132" s="55" t="s">
        <v>1445</v>
      </c>
      <c r="C132" s="55" t="s">
        <v>1446</v>
      </c>
      <c r="D132" s="55" t="s">
        <v>42</v>
      </c>
      <c r="E132" s="55" t="s">
        <v>2710</v>
      </c>
      <c r="F132" s="55" t="s">
        <v>2729</v>
      </c>
      <c r="G132" s="55">
        <v>102.0</v>
      </c>
      <c r="H132" s="55">
        <v>0.0</v>
      </c>
      <c r="I132" s="55" t="s">
        <v>2673</v>
      </c>
      <c r="J132" s="55">
        <v>1.0</v>
      </c>
      <c r="K132" s="3"/>
      <c r="L132" s="55">
        <v>11.0</v>
      </c>
      <c r="M132" s="3"/>
      <c r="N132" s="3"/>
      <c r="O132" s="55" t="s">
        <v>1445</v>
      </c>
      <c r="P132" s="55">
        <v>0.0</v>
      </c>
      <c r="Q132" s="55" t="s">
        <v>1724</v>
      </c>
      <c r="R132" s="3"/>
      <c r="S132" s="55" t="s">
        <v>1743</v>
      </c>
      <c r="T132" s="3"/>
      <c r="U132" s="3"/>
      <c r="V132" s="3"/>
      <c r="W132" s="3"/>
      <c r="X132" s="3"/>
      <c r="Y132" s="3"/>
      <c r="Z132" s="3"/>
      <c r="AA132" s="3"/>
    </row>
    <row r="133">
      <c r="A133" s="237" t="s">
        <v>2707</v>
      </c>
      <c r="B133" s="237" t="s">
        <v>2708</v>
      </c>
      <c r="C133" s="237" t="s">
        <v>2709</v>
      </c>
      <c r="D133" s="237" t="s">
        <v>42</v>
      </c>
      <c r="E133" s="237" t="s">
        <v>2710</v>
      </c>
      <c r="F133" s="237" t="s">
        <v>2711</v>
      </c>
      <c r="G133" s="237">
        <v>102.0</v>
      </c>
      <c r="H133" s="237">
        <v>0.0</v>
      </c>
      <c r="I133" s="237" t="s">
        <v>2673</v>
      </c>
      <c r="J133" s="237">
        <v>1.0</v>
      </c>
      <c r="K133" s="25"/>
      <c r="L133" s="237">
        <v>11.0</v>
      </c>
      <c r="M133" s="25"/>
      <c r="N133" s="25"/>
      <c r="O133" s="237" t="s">
        <v>2708</v>
      </c>
      <c r="P133" s="237">
        <v>0.0</v>
      </c>
      <c r="Q133" s="237" t="s">
        <v>1724</v>
      </c>
      <c r="R133" s="25"/>
      <c r="S133" s="237" t="s">
        <v>1743</v>
      </c>
      <c r="T133" s="25"/>
      <c r="U133" s="25"/>
      <c r="V133" s="25"/>
      <c r="W133" s="25"/>
      <c r="X133" s="25"/>
      <c r="Y133" s="25"/>
      <c r="Z133" s="25"/>
      <c r="AA133" s="25"/>
    </row>
    <row r="134">
      <c r="A134" s="55" t="s">
        <v>2712</v>
      </c>
      <c r="B134" s="55" t="s">
        <v>2713</v>
      </c>
      <c r="C134" s="55" t="s">
        <v>2714</v>
      </c>
      <c r="D134" s="55" t="s">
        <v>42</v>
      </c>
      <c r="E134" s="55" t="s">
        <v>2710</v>
      </c>
      <c r="F134" s="55" t="s">
        <v>2715</v>
      </c>
      <c r="G134" s="55">
        <v>102.0</v>
      </c>
      <c r="H134" s="55">
        <v>0.0</v>
      </c>
      <c r="I134" s="55" t="s">
        <v>2673</v>
      </c>
      <c r="J134" s="55">
        <v>1.0</v>
      </c>
      <c r="K134" s="3"/>
      <c r="L134" s="55">
        <v>11.0</v>
      </c>
      <c r="M134" s="3"/>
      <c r="N134" s="3"/>
      <c r="O134" s="55" t="s">
        <v>2713</v>
      </c>
      <c r="P134" s="55">
        <v>0.0</v>
      </c>
      <c r="Q134" s="55" t="s">
        <v>1724</v>
      </c>
      <c r="R134" s="3"/>
      <c r="S134" s="55" t="s">
        <v>1743</v>
      </c>
      <c r="T134" s="3"/>
      <c r="U134" s="3"/>
      <c r="V134" s="3"/>
      <c r="W134" s="3"/>
      <c r="X134" s="3"/>
      <c r="Y134" s="3"/>
      <c r="Z134" s="3"/>
      <c r="AA134" s="3"/>
    </row>
    <row r="135">
      <c r="A135" s="237" t="s">
        <v>2716</v>
      </c>
      <c r="B135" s="237" t="s">
        <v>2717</v>
      </c>
      <c r="C135" s="237" t="s">
        <v>2718</v>
      </c>
      <c r="D135" s="237" t="s">
        <v>42</v>
      </c>
      <c r="E135" s="237" t="s">
        <v>2710</v>
      </c>
      <c r="F135" s="237" t="s">
        <v>2719</v>
      </c>
      <c r="G135" s="237">
        <v>102.0</v>
      </c>
      <c r="H135" s="237">
        <v>0.0</v>
      </c>
      <c r="I135" s="237" t="s">
        <v>2673</v>
      </c>
      <c r="J135" s="237">
        <v>1.0</v>
      </c>
      <c r="K135" s="25"/>
      <c r="L135" s="237">
        <v>11.0</v>
      </c>
      <c r="M135" s="25"/>
      <c r="N135" s="25"/>
      <c r="O135" s="237" t="s">
        <v>2717</v>
      </c>
      <c r="P135" s="237">
        <v>0.0</v>
      </c>
      <c r="Q135" s="237" t="s">
        <v>1724</v>
      </c>
      <c r="R135" s="25"/>
      <c r="S135" s="237" t="s">
        <v>1743</v>
      </c>
      <c r="T135" s="25"/>
      <c r="U135" s="25"/>
      <c r="V135" s="25"/>
      <c r="W135" s="25"/>
      <c r="X135" s="25"/>
      <c r="Y135" s="25"/>
      <c r="Z135" s="25"/>
      <c r="AA135" s="25"/>
    </row>
    <row r="136">
      <c r="A136" s="55" t="s">
        <v>2720</v>
      </c>
      <c r="B136" s="55" t="s">
        <v>2721</v>
      </c>
      <c r="C136" s="55" t="s">
        <v>2722</v>
      </c>
      <c r="D136" s="55" t="s">
        <v>42</v>
      </c>
      <c r="E136" s="55" t="s">
        <v>2710</v>
      </c>
      <c r="F136" s="55" t="s">
        <v>2723</v>
      </c>
      <c r="G136" s="55">
        <v>102.0</v>
      </c>
      <c r="H136" s="55">
        <v>0.0</v>
      </c>
      <c r="I136" s="55" t="s">
        <v>2673</v>
      </c>
      <c r="J136" s="55">
        <v>1.0</v>
      </c>
      <c r="K136" s="3"/>
      <c r="L136" s="55">
        <v>11.0</v>
      </c>
      <c r="M136" s="3"/>
      <c r="N136" s="3"/>
      <c r="O136" s="55" t="s">
        <v>2721</v>
      </c>
      <c r="P136" s="55">
        <v>0.0</v>
      </c>
      <c r="Q136" s="55" t="s">
        <v>1724</v>
      </c>
      <c r="R136" s="3"/>
      <c r="S136" s="55" t="s">
        <v>1743</v>
      </c>
      <c r="T136" s="3"/>
      <c r="U136" s="3"/>
      <c r="V136" s="3"/>
      <c r="W136" s="3"/>
      <c r="X136" s="3"/>
      <c r="Y136" s="3"/>
      <c r="Z136" s="3"/>
      <c r="AA136" s="3"/>
    </row>
    <row r="137">
      <c r="A137" s="237" t="s">
        <v>2747</v>
      </c>
      <c r="B137" s="237" t="s">
        <v>2748</v>
      </c>
      <c r="C137" s="237" t="s">
        <v>2749</v>
      </c>
      <c r="D137" s="237" t="s">
        <v>42</v>
      </c>
      <c r="E137" s="25"/>
      <c r="F137" s="237" t="s">
        <v>2750</v>
      </c>
      <c r="G137" s="237">
        <v>128.0</v>
      </c>
      <c r="H137" s="237">
        <v>0.0</v>
      </c>
      <c r="I137" s="237" t="s">
        <v>2734</v>
      </c>
      <c r="J137" s="237">
        <v>1.0</v>
      </c>
      <c r="K137" s="25"/>
      <c r="L137" s="237">
        <v>11.0</v>
      </c>
      <c r="M137" s="25"/>
      <c r="N137" s="25"/>
      <c r="O137" s="237" t="s">
        <v>2748</v>
      </c>
      <c r="P137" s="237">
        <v>0.0</v>
      </c>
      <c r="Q137" s="237" t="s">
        <v>1724</v>
      </c>
      <c r="R137" s="25"/>
      <c r="S137" s="237" t="s">
        <v>1743</v>
      </c>
      <c r="T137" s="25"/>
      <c r="U137" s="25"/>
      <c r="V137" s="25"/>
      <c r="W137" s="25"/>
      <c r="X137" s="25"/>
      <c r="Y137" s="25"/>
      <c r="Z137" s="25"/>
      <c r="AA137" s="25"/>
    </row>
    <row r="138">
      <c r="A138" s="55" t="s">
        <v>2751</v>
      </c>
      <c r="B138" s="55" t="s">
        <v>2752</v>
      </c>
      <c r="C138" s="55" t="s">
        <v>2753</v>
      </c>
      <c r="D138" s="55" t="s">
        <v>42</v>
      </c>
      <c r="E138" s="3"/>
      <c r="F138" s="55" t="s">
        <v>2754</v>
      </c>
      <c r="G138" s="55">
        <v>128.0</v>
      </c>
      <c r="H138" s="55">
        <v>0.0</v>
      </c>
      <c r="I138" s="55" t="s">
        <v>2734</v>
      </c>
      <c r="J138" s="55">
        <v>1.0</v>
      </c>
      <c r="K138" s="3"/>
      <c r="L138" s="55">
        <v>11.0</v>
      </c>
      <c r="M138" s="3"/>
      <c r="N138" s="3"/>
      <c r="O138" s="55" t="s">
        <v>2752</v>
      </c>
      <c r="P138" s="55">
        <v>0.0</v>
      </c>
      <c r="Q138" s="55" t="s">
        <v>1724</v>
      </c>
      <c r="R138" s="3"/>
      <c r="S138" s="55" t="s">
        <v>1743</v>
      </c>
      <c r="T138" s="3"/>
      <c r="U138" s="3"/>
      <c r="V138" s="3"/>
      <c r="W138" s="3"/>
      <c r="X138" s="3"/>
      <c r="Y138" s="3"/>
      <c r="Z138" s="3"/>
      <c r="AA138" s="3"/>
    </row>
    <row r="139">
      <c r="A139" s="237" t="s">
        <v>2730</v>
      </c>
      <c r="B139" s="237" t="s">
        <v>2731</v>
      </c>
      <c r="C139" s="237" t="s">
        <v>2732</v>
      </c>
      <c r="D139" s="237" t="s">
        <v>42</v>
      </c>
      <c r="E139" s="25"/>
      <c r="F139" s="237" t="s">
        <v>2733</v>
      </c>
      <c r="G139" s="237">
        <v>128.0</v>
      </c>
      <c r="H139" s="237">
        <v>0.0</v>
      </c>
      <c r="I139" s="237" t="s">
        <v>2734</v>
      </c>
      <c r="J139" s="237">
        <v>1.0</v>
      </c>
      <c r="K139" s="25"/>
      <c r="L139" s="237">
        <v>11.0</v>
      </c>
      <c r="M139" s="25"/>
      <c r="N139" s="25"/>
      <c r="O139" s="237" t="s">
        <v>2731</v>
      </c>
      <c r="P139" s="237">
        <v>0.0</v>
      </c>
      <c r="Q139" s="237" t="s">
        <v>1724</v>
      </c>
      <c r="R139" s="25"/>
      <c r="S139" s="237" t="s">
        <v>1743</v>
      </c>
      <c r="T139" s="25"/>
      <c r="U139" s="25"/>
      <c r="V139" s="25"/>
      <c r="W139" s="25"/>
      <c r="X139" s="25"/>
      <c r="Y139" s="25"/>
      <c r="Z139" s="25"/>
      <c r="AA139" s="25"/>
    </row>
    <row r="140">
      <c r="A140" s="55" t="s">
        <v>2735</v>
      </c>
      <c r="B140" s="55" t="s">
        <v>2736</v>
      </c>
      <c r="C140" s="55" t="s">
        <v>2737</v>
      </c>
      <c r="D140" s="55" t="s">
        <v>42</v>
      </c>
      <c r="E140" s="3"/>
      <c r="F140" s="55" t="s">
        <v>2738</v>
      </c>
      <c r="G140" s="55">
        <v>128.0</v>
      </c>
      <c r="H140" s="55">
        <v>0.0</v>
      </c>
      <c r="I140" s="55" t="s">
        <v>2734</v>
      </c>
      <c r="J140" s="55">
        <v>1.0</v>
      </c>
      <c r="K140" s="3"/>
      <c r="L140" s="55">
        <v>11.0</v>
      </c>
      <c r="M140" s="3"/>
      <c r="N140" s="3"/>
      <c r="O140" s="55" t="s">
        <v>2736</v>
      </c>
      <c r="P140" s="55">
        <v>0.0</v>
      </c>
      <c r="Q140" s="55" t="s">
        <v>1724</v>
      </c>
      <c r="R140" s="3"/>
      <c r="S140" s="55" t="s">
        <v>1743</v>
      </c>
      <c r="T140" s="3"/>
      <c r="U140" s="3"/>
      <c r="V140" s="3"/>
      <c r="W140" s="3"/>
      <c r="X140" s="3"/>
      <c r="Y140" s="3"/>
      <c r="Z140" s="3"/>
      <c r="AA140" s="3"/>
    </row>
    <row r="141">
      <c r="A141" s="237" t="s">
        <v>2739</v>
      </c>
      <c r="B141" s="237" t="s">
        <v>2740</v>
      </c>
      <c r="C141" s="237" t="s">
        <v>2741</v>
      </c>
      <c r="D141" s="237" t="s">
        <v>42</v>
      </c>
      <c r="E141" s="25"/>
      <c r="F141" s="237" t="s">
        <v>2742</v>
      </c>
      <c r="G141" s="237">
        <v>128.0</v>
      </c>
      <c r="H141" s="237">
        <v>0.0</v>
      </c>
      <c r="I141" s="237" t="s">
        <v>2734</v>
      </c>
      <c r="J141" s="237">
        <v>1.0</v>
      </c>
      <c r="K141" s="25"/>
      <c r="L141" s="237">
        <v>11.0</v>
      </c>
      <c r="M141" s="25"/>
      <c r="N141" s="25"/>
      <c r="O141" s="237" t="s">
        <v>2740</v>
      </c>
      <c r="P141" s="237">
        <v>0.0</v>
      </c>
      <c r="Q141" s="237" t="s">
        <v>1724</v>
      </c>
      <c r="R141" s="25"/>
      <c r="S141" s="237" t="s">
        <v>1743</v>
      </c>
      <c r="T141" s="25"/>
      <c r="U141" s="25"/>
      <c r="V141" s="25"/>
      <c r="W141" s="25"/>
      <c r="X141" s="25"/>
      <c r="Y141" s="25"/>
      <c r="Z141" s="25"/>
      <c r="AA141" s="25"/>
    </row>
    <row r="142">
      <c r="A142" s="55" t="s">
        <v>2743</v>
      </c>
      <c r="B142" s="55" t="s">
        <v>2744</v>
      </c>
      <c r="C142" s="55" t="s">
        <v>2745</v>
      </c>
      <c r="D142" s="55" t="s">
        <v>42</v>
      </c>
      <c r="E142" s="3"/>
      <c r="F142" s="55" t="s">
        <v>2746</v>
      </c>
      <c r="G142" s="55">
        <v>128.0</v>
      </c>
      <c r="H142" s="55">
        <v>0.0</v>
      </c>
      <c r="I142" s="55" t="s">
        <v>2734</v>
      </c>
      <c r="J142" s="55">
        <v>1.0</v>
      </c>
      <c r="K142" s="3"/>
      <c r="L142" s="55">
        <v>11.0</v>
      </c>
      <c r="M142" s="3"/>
      <c r="N142" s="3"/>
      <c r="O142" s="55" t="s">
        <v>2744</v>
      </c>
      <c r="P142" s="55">
        <v>0.0</v>
      </c>
      <c r="Q142" s="55" t="s">
        <v>1724</v>
      </c>
      <c r="R142" s="3"/>
      <c r="S142" s="55" t="s">
        <v>1743</v>
      </c>
      <c r="T142" s="3"/>
      <c r="U142" s="3"/>
      <c r="V142" s="3"/>
      <c r="W142" s="3"/>
      <c r="X142" s="3"/>
      <c r="Y142" s="3"/>
      <c r="Z142" s="3"/>
      <c r="AA142" s="3"/>
    </row>
    <row r="143">
      <c r="A143" s="237" t="s">
        <v>2652</v>
      </c>
      <c r="B143" s="237" t="s">
        <v>2653</v>
      </c>
      <c r="C143" s="237" t="s">
        <v>2654</v>
      </c>
      <c r="D143" s="237" t="s">
        <v>25</v>
      </c>
      <c r="E143" s="237" t="s">
        <v>2645</v>
      </c>
      <c r="F143" s="237" t="s">
        <v>2655</v>
      </c>
      <c r="G143" s="237">
        <v>177.0</v>
      </c>
      <c r="H143" s="237">
        <v>0.0</v>
      </c>
      <c r="I143" s="237" t="s">
        <v>2647</v>
      </c>
      <c r="J143" s="237">
        <v>1.0</v>
      </c>
      <c r="K143" s="25"/>
      <c r="L143" s="237">
        <v>11.0</v>
      </c>
      <c r="M143" s="25"/>
      <c r="N143" s="25"/>
      <c r="O143" s="237" t="s">
        <v>2653</v>
      </c>
      <c r="P143" s="237">
        <v>0.0</v>
      </c>
      <c r="Q143" s="237" t="s">
        <v>1724</v>
      </c>
      <c r="R143" s="25"/>
      <c r="S143" s="237" t="s">
        <v>1743</v>
      </c>
      <c r="T143" s="25"/>
      <c r="U143" s="25"/>
      <c r="V143" s="25"/>
      <c r="W143" s="25"/>
      <c r="X143" s="25"/>
      <c r="Y143" s="25"/>
      <c r="Z143" s="25"/>
      <c r="AA143" s="25"/>
    </row>
    <row r="144">
      <c r="A144" s="55" t="s">
        <v>2656</v>
      </c>
      <c r="B144" s="55" t="s">
        <v>2657</v>
      </c>
      <c r="C144" s="55" t="s">
        <v>2658</v>
      </c>
      <c r="D144" s="55" t="s">
        <v>25</v>
      </c>
      <c r="E144" s="55" t="s">
        <v>2645</v>
      </c>
      <c r="F144" s="55" t="s">
        <v>2659</v>
      </c>
      <c r="G144" s="55">
        <v>177.0</v>
      </c>
      <c r="H144" s="55">
        <v>0.0</v>
      </c>
      <c r="I144" s="55" t="s">
        <v>2647</v>
      </c>
      <c r="J144" s="55">
        <v>1.0</v>
      </c>
      <c r="K144" s="3"/>
      <c r="L144" s="55">
        <v>11.0</v>
      </c>
      <c r="M144" s="3"/>
      <c r="N144" s="3"/>
      <c r="O144" s="55" t="s">
        <v>2657</v>
      </c>
      <c r="P144" s="55">
        <v>0.0</v>
      </c>
      <c r="Q144" s="55" t="s">
        <v>1724</v>
      </c>
      <c r="R144" s="3"/>
      <c r="S144" s="55" t="s">
        <v>1743</v>
      </c>
      <c r="T144" s="3"/>
      <c r="U144" s="3"/>
      <c r="V144" s="3"/>
      <c r="W144" s="3"/>
      <c r="X144" s="3"/>
      <c r="Y144" s="3"/>
      <c r="Z144" s="3"/>
      <c r="AA144" s="3"/>
    </row>
    <row r="145">
      <c r="A145" s="237" t="s">
        <v>2660</v>
      </c>
      <c r="B145" s="237" t="s">
        <v>2661</v>
      </c>
      <c r="C145" s="237" t="s">
        <v>2662</v>
      </c>
      <c r="D145" s="237" t="s">
        <v>25</v>
      </c>
      <c r="E145" s="237" t="s">
        <v>2645</v>
      </c>
      <c r="F145" s="237" t="s">
        <v>2663</v>
      </c>
      <c r="G145" s="237">
        <v>177.0</v>
      </c>
      <c r="H145" s="237">
        <v>0.0</v>
      </c>
      <c r="I145" s="237" t="s">
        <v>2647</v>
      </c>
      <c r="J145" s="237">
        <v>1.0</v>
      </c>
      <c r="K145" s="25"/>
      <c r="L145" s="237">
        <v>11.0</v>
      </c>
      <c r="M145" s="25"/>
      <c r="N145" s="25"/>
      <c r="O145" s="237" t="s">
        <v>2661</v>
      </c>
      <c r="P145" s="237">
        <v>0.0</v>
      </c>
      <c r="Q145" s="237" t="s">
        <v>1724</v>
      </c>
      <c r="R145" s="25"/>
      <c r="S145" s="237" t="s">
        <v>1743</v>
      </c>
      <c r="T145" s="25"/>
      <c r="U145" s="25"/>
      <c r="V145" s="25"/>
      <c r="W145" s="25"/>
      <c r="X145" s="25"/>
      <c r="Y145" s="25"/>
      <c r="Z145" s="25"/>
      <c r="AA145" s="25"/>
    </row>
    <row r="146">
      <c r="A146" s="55" t="s">
        <v>2664</v>
      </c>
      <c r="B146" s="55" t="s">
        <v>2665</v>
      </c>
      <c r="C146" s="55" t="s">
        <v>2666</v>
      </c>
      <c r="D146" s="55" t="s">
        <v>25</v>
      </c>
      <c r="E146" s="55" t="s">
        <v>2645</v>
      </c>
      <c r="F146" s="55" t="s">
        <v>2667</v>
      </c>
      <c r="G146" s="55">
        <v>177.0</v>
      </c>
      <c r="H146" s="55">
        <v>0.0</v>
      </c>
      <c r="I146" s="55" t="s">
        <v>2647</v>
      </c>
      <c r="J146" s="55">
        <v>1.0</v>
      </c>
      <c r="K146" s="3"/>
      <c r="L146" s="55">
        <v>11.0</v>
      </c>
      <c r="M146" s="3"/>
      <c r="N146" s="3"/>
      <c r="O146" s="55" t="s">
        <v>2665</v>
      </c>
      <c r="P146" s="55">
        <v>0.0</v>
      </c>
      <c r="Q146" s="55" t="s">
        <v>1724</v>
      </c>
      <c r="R146" s="3"/>
      <c r="S146" s="55" t="s">
        <v>1743</v>
      </c>
      <c r="T146" s="3"/>
      <c r="U146" s="3"/>
      <c r="V146" s="3"/>
      <c r="W146" s="3"/>
      <c r="X146" s="3"/>
      <c r="Y146" s="3"/>
      <c r="Z146" s="3"/>
      <c r="AA146" s="3"/>
    </row>
    <row r="147">
      <c r="A147" s="237" t="s">
        <v>2642</v>
      </c>
      <c r="B147" s="237" t="s">
        <v>2643</v>
      </c>
      <c r="C147" s="237" t="s">
        <v>2644</v>
      </c>
      <c r="D147" s="237" t="s">
        <v>25</v>
      </c>
      <c r="E147" s="237" t="s">
        <v>2645</v>
      </c>
      <c r="F147" s="237" t="s">
        <v>2646</v>
      </c>
      <c r="G147" s="237">
        <v>177.0</v>
      </c>
      <c r="H147" s="237">
        <v>0.0</v>
      </c>
      <c r="I147" s="237" t="s">
        <v>2647</v>
      </c>
      <c r="J147" s="237">
        <v>1.0</v>
      </c>
      <c r="K147" s="25"/>
      <c r="L147" s="237">
        <v>11.0</v>
      </c>
      <c r="M147" s="25"/>
      <c r="N147" s="25"/>
      <c r="O147" s="237" t="s">
        <v>2643</v>
      </c>
      <c r="P147" s="237">
        <v>0.0</v>
      </c>
      <c r="Q147" s="237" t="s">
        <v>1724</v>
      </c>
      <c r="R147" s="25"/>
      <c r="S147" s="237" t="s">
        <v>1743</v>
      </c>
      <c r="T147" s="25"/>
      <c r="U147" s="25"/>
      <c r="V147" s="25"/>
      <c r="W147" s="25"/>
      <c r="X147" s="25"/>
      <c r="Y147" s="25"/>
      <c r="Z147" s="25"/>
      <c r="AA147" s="25"/>
    </row>
    <row r="148">
      <c r="A148" s="55" t="s">
        <v>2648</v>
      </c>
      <c r="B148" s="55" t="s">
        <v>2649</v>
      </c>
      <c r="C148" s="55" t="s">
        <v>2650</v>
      </c>
      <c r="D148" s="55" t="s">
        <v>25</v>
      </c>
      <c r="E148" s="55" t="s">
        <v>2645</v>
      </c>
      <c r="F148" s="55" t="s">
        <v>2651</v>
      </c>
      <c r="G148" s="55">
        <v>177.0</v>
      </c>
      <c r="H148" s="55">
        <v>0.0</v>
      </c>
      <c r="I148" s="55" t="s">
        <v>2647</v>
      </c>
      <c r="J148" s="55">
        <v>1.0</v>
      </c>
      <c r="K148" s="3"/>
      <c r="L148" s="55">
        <v>11.0</v>
      </c>
      <c r="M148" s="3"/>
      <c r="N148" s="3"/>
      <c r="O148" s="55" t="s">
        <v>2649</v>
      </c>
      <c r="P148" s="55">
        <v>0.0</v>
      </c>
      <c r="Q148" s="55" t="s">
        <v>1724</v>
      </c>
      <c r="R148" s="3"/>
      <c r="S148" s="55" t="s">
        <v>1743</v>
      </c>
      <c r="T148" s="3"/>
      <c r="U148" s="3"/>
      <c r="V148" s="3"/>
      <c r="W148" s="3"/>
      <c r="X148" s="3"/>
      <c r="Y148" s="3"/>
      <c r="Z148" s="3"/>
      <c r="AA148" s="3"/>
    </row>
    <row r="149">
      <c r="A149" s="237">
        <v>3.6000101295E10</v>
      </c>
      <c r="B149" s="237" t="s">
        <v>933</v>
      </c>
      <c r="C149" s="237" t="s">
        <v>934</v>
      </c>
      <c r="D149" s="237" t="s">
        <v>35</v>
      </c>
      <c r="E149" s="237" t="s">
        <v>1926</v>
      </c>
      <c r="F149" s="237" t="s">
        <v>1935</v>
      </c>
      <c r="G149" s="237">
        <v>140.0</v>
      </c>
      <c r="H149" s="237">
        <v>0.0</v>
      </c>
      <c r="I149" s="237" t="s">
        <v>1936</v>
      </c>
      <c r="J149" s="237">
        <v>1.0</v>
      </c>
      <c r="K149" s="25"/>
      <c r="L149" s="237">
        <v>11.0</v>
      </c>
      <c r="M149" s="25"/>
      <c r="N149" s="25"/>
      <c r="O149" s="237" t="s">
        <v>933</v>
      </c>
      <c r="P149" s="237">
        <v>0.0</v>
      </c>
      <c r="Q149" s="237" t="s">
        <v>1724</v>
      </c>
      <c r="R149" s="25"/>
      <c r="S149" s="237" t="s">
        <v>1743</v>
      </c>
      <c r="T149" s="25"/>
      <c r="U149" s="25"/>
      <c r="V149" s="25"/>
      <c r="W149" s="25"/>
      <c r="X149" s="25"/>
      <c r="Y149" s="25"/>
      <c r="Z149" s="25"/>
      <c r="AA149" s="25"/>
    </row>
    <row r="150">
      <c r="A150" s="55">
        <v>3.600010131E10</v>
      </c>
      <c r="B150" s="55" t="s">
        <v>466</v>
      </c>
      <c r="C150" s="55" t="s">
        <v>467</v>
      </c>
      <c r="D150" s="55" t="s">
        <v>35</v>
      </c>
      <c r="E150" s="55" t="s">
        <v>1926</v>
      </c>
      <c r="F150" s="55" t="s">
        <v>1937</v>
      </c>
      <c r="G150" s="55">
        <v>140.0</v>
      </c>
      <c r="H150" s="55">
        <v>0.0</v>
      </c>
      <c r="I150" s="55" t="s">
        <v>1938</v>
      </c>
      <c r="J150" s="55">
        <v>1.0</v>
      </c>
      <c r="K150" s="3"/>
      <c r="L150" s="55">
        <v>11.0</v>
      </c>
      <c r="M150" s="3"/>
      <c r="N150" s="3"/>
      <c r="O150" s="55" t="s">
        <v>466</v>
      </c>
      <c r="P150" s="55">
        <v>0.0</v>
      </c>
      <c r="Q150" s="55" t="s">
        <v>1724</v>
      </c>
      <c r="R150" s="3"/>
      <c r="S150" s="55" t="s">
        <v>1743</v>
      </c>
      <c r="T150" s="3"/>
      <c r="U150" s="3"/>
      <c r="V150" s="3"/>
      <c r="W150" s="3"/>
      <c r="X150" s="3"/>
      <c r="Y150" s="3"/>
      <c r="Z150" s="3"/>
      <c r="AA150" s="3"/>
    </row>
    <row r="151">
      <c r="A151" s="237">
        <v>3.600010132E10</v>
      </c>
      <c r="B151" s="237" t="s">
        <v>1939</v>
      </c>
      <c r="C151" s="237" t="s">
        <v>1940</v>
      </c>
      <c r="D151" s="237" t="s">
        <v>35</v>
      </c>
      <c r="E151" s="237" t="s">
        <v>1926</v>
      </c>
      <c r="F151" s="237" t="s">
        <v>1941</v>
      </c>
      <c r="G151" s="237">
        <v>140.0</v>
      </c>
      <c r="H151" s="237">
        <v>0.0</v>
      </c>
      <c r="I151" s="237" t="s">
        <v>1942</v>
      </c>
      <c r="J151" s="237">
        <v>1.0</v>
      </c>
      <c r="K151" s="25"/>
      <c r="L151" s="237">
        <v>11.0</v>
      </c>
      <c r="M151" s="25"/>
      <c r="N151" s="25"/>
      <c r="O151" s="237" t="s">
        <v>1939</v>
      </c>
      <c r="P151" s="237">
        <v>0.0</v>
      </c>
      <c r="Q151" s="237" t="s">
        <v>1724</v>
      </c>
      <c r="R151" s="25"/>
      <c r="S151" s="237" t="s">
        <v>1743</v>
      </c>
      <c r="T151" s="25"/>
      <c r="U151" s="25"/>
      <c r="V151" s="25"/>
      <c r="W151" s="25"/>
      <c r="X151" s="25"/>
      <c r="Y151" s="25"/>
      <c r="Z151" s="25"/>
      <c r="AA151" s="25"/>
    </row>
    <row r="152">
      <c r="A152" s="55">
        <v>3.600010125E10</v>
      </c>
      <c r="B152" s="55" t="s">
        <v>1929</v>
      </c>
      <c r="C152" s="55" t="s">
        <v>1930</v>
      </c>
      <c r="D152" s="55" t="s">
        <v>35</v>
      </c>
      <c r="E152" s="55" t="s">
        <v>1926</v>
      </c>
      <c r="F152" s="55" t="s">
        <v>1931</v>
      </c>
      <c r="G152" s="55">
        <v>140.0</v>
      </c>
      <c r="H152" s="55">
        <v>0.0</v>
      </c>
      <c r="I152" s="55" t="s">
        <v>1932</v>
      </c>
      <c r="J152" s="55">
        <v>1.0</v>
      </c>
      <c r="K152" s="3"/>
      <c r="L152" s="55">
        <v>11.0</v>
      </c>
      <c r="M152" s="3"/>
      <c r="N152" s="3"/>
      <c r="O152" s="55" t="s">
        <v>1929</v>
      </c>
      <c r="P152" s="55">
        <v>0.0</v>
      </c>
      <c r="Q152" s="55" t="s">
        <v>1724</v>
      </c>
      <c r="R152" s="3"/>
      <c r="S152" s="55" t="s">
        <v>1743</v>
      </c>
      <c r="T152" s="3"/>
      <c r="U152" s="3"/>
      <c r="V152" s="3"/>
      <c r="W152" s="3"/>
      <c r="X152" s="3"/>
      <c r="Y152" s="3"/>
      <c r="Z152" s="3"/>
      <c r="AA152" s="3"/>
    </row>
    <row r="153">
      <c r="A153" s="237">
        <v>3.6000101285E10</v>
      </c>
      <c r="B153" s="237" t="s">
        <v>476</v>
      </c>
      <c r="C153" s="237" t="s">
        <v>477</v>
      </c>
      <c r="D153" s="237" t="s">
        <v>35</v>
      </c>
      <c r="E153" s="237" t="s">
        <v>1926</v>
      </c>
      <c r="F153" s="237" t="s">
        <v>1933</v>
      </c>
      <c r="G153" s="237">
        <v>140.0</v>
      </c>
      <c r="H153" s="237">
        <v>0.0</v>
      </c>
      <c r="I153" s="237" t="s">
        <v>1934</v>
      </c>
      <c r="J153" s="237">
        <v>1.0</v>
      </c>
      <c r="K153" s="25"/>
      <c r="L153" s="237">
        <v>11.0</v>
      </c>
      <c r="M153" s="25"/>
      <c r="N153" s="25"/>
      <c r="O153" s="237" t="s">
        <v>476</v>
      </c>
      <c r="P153" s="237">
        <v>0.0</v>
      </c>
      <c r="Q153" s="237" t="s">
        <v>1724</v>
      </c>
      <c r="R153" s="25"/>
      <c r="S153" s="237" t="s">
        <v>1743</v>
      </c>
      <c r="T153" s="25"/>
      <c r="U153" s="25"/>
      <c r="V153" s="25"/>
      <c r="W153" s="25"/>
      <c r="X153" s="25"/>
      <c r="Y153" s="25"/>
      <c r="Z153" s="25"/>
      <c r="AA153" s="25"/>
    </row>
    <row r="154">
      <c r="A154" s="55">
        <v>3.610010129E10</v>
      </c>
      <c r="B154" s="55" t="s">
        <v>478</v>
      </c>
      <c r="C154" s="55" t="s">
        <v>479</v>
      </c>
      <c r="D154" s="55" t="s">
        <v>35</v>
      </c>
      <c r="E154" s="55" t="s">
        <v>1926</v>
      </c>
      <c r="F154" s="55" t="s">
        <v>1944</v>
      </c>
      <c r="G154" s="55">
        <v>145.0</v>
      </c>
      <c r="H154" s="55">
        <v>0.0</v>
      </c>
      <c r="I154" s="55" t="s">
        <v>1936</v>
      </c>
      <c r="J154" s="55">
        <v>1.0</v>
      </c>
      <c r="K154" s="3"/>
      <c r="L154" s="55">
        <v>11.0</v>
      </c>
      <c r="M154" s="3"/>
      <c r="N154" s="3"/>
      <c r="O154" s="55" t="s">
        <v>478</v>
      </c>
      <c r="P154" s="55">
        <v>0.0</v>
      </c>
      <c r="Q154" s="55" t="s">
        <v>1724</v>
      </c>
      <c r="R154" s="3"/>
      <c r="S154" s="55" t="s">
        <v>1743</v>
      </c>
      <c r="T154" s="3"/>
      <c r="U154" s="3"/>
      <c r="V154" s="3"/>
      <c r="W154" s="3"/>
      <c r="X154" s="3"/>
      <c r="Y154" s="3"/>
      <c r="Z154" s="3"/>
      <c r="AA154" s="3"/>
    </row>
    <row r="155">
      <c r="A155" s="237">
        <v>3.6100101295E10</v>
      </c>
      <c r="B155" s="237" t="s">
        <v>480</v>
      </c>
      <c r="C155" s="237" t="s">
        <v>481</v>
      </c>
      <c r="D155" s="237" t="s">
        <v>35</v>
      </c>
      <c r="E155" s="237" t="s">
        <v>1926</v>
      </c>
      <c r="F155" s="237" t="s">
        <v>1945</v>
      </c>
      <c r="G155" s="237">
        <v>145.0</v>
      </c>
      <c r="H155" s="237">
        <v>0.0</v>
      </c>
      <c r="I155" s="237" t="s">
        <v>1946</v>
      </c>
      <c r="J155" s="237">
        <v>1.0</v>
      </c>
      <c r="K155" s="25"/>
      <c r="L155" s="237">
        <v>11.0</v>
      </c>
      <c r="M155" s="25"/>
      <c r="N155" s="25"/>
      <c r="O155" s="237" t="s">
        <v>480</v>
      </c>
      <c r="P155" s="237">
        <v>0.0</v>
      </c>
      <c r="Q155" s="237" t="s">
        <v>1724</v>
      </c>
      <c r="R155" s="25"/>
      <c r="S155" s="237" t="s">
        <v>1743</v>
      </c>
      <c r="T155" s="25"/>
      <c r="U155" s="25"/>
      <c r="V155" s="25"/>
      <c r="W155" s="25"/>
      <c r="X155" s="25"/>
      <c r="Y155" s="25"/>
      <c r="Z155" s="25"/>
      <c r="AA155" s="25"/>
    </row>
    <row r="156">
      <c r="A156" s="55">
        <v>3.61001013E10</v>
      </c>
      <c r="B156" s="55" t="s">
        <v>1947</v>
      </c>
      <c r="C156" s="55" t="s">
        <v>1948</v>
      </c>
      <c r="D156" s="55" t="s">
        <v>35</v>
      </c>
      <c r="E156" s="55" t="s">
        <v>1926</v>
      </c>
      <c r="F156" s="55" t="s">
        <v>1949</v>
      </c>
      <c r="G156" s="55">
        <v>145.0</v>
      </c>
      <c r="H156" s="55">
        <v>0.0</v>
      </c>
      <c r="I156" s="55" t="s">
        <v>1946</v>
      </c>
      <c r="J156" s="55">
        <v>1.0</v>
      </c>
      <c r="K156" s="3"/>
      <c r="L156" s="55">
        <v>11.0</v>
      </c>
      <c r="M156" s="3"/>
      <c r="N156" s="3"/>
      <c r="O156" s="55" t="s">
        <v>1947</v>
      </c>
      <c r="P156" s="55">
        <v>0.0</v>
      </c>
      <c r="Q156" s="55" t="s">
        <v>1724</v>
      </c>
      <c r="R156" s="3"/>
      <c r="S156" s="55" t="s">
        <v>1743</v>
      </c>
      <c r="T156" s="3"/>
      <c r="U156" s="3"/>
      <c r="V156" s="3"/>
      <c r="W156" s="3"/>
      <c r="X156" s="3"/>
      <c r="Y156" s="3"/>
      <c r="Z156" s="3"/>
      <c r="AA156" s="3"/>
    </row>
    <row r="157">
      <c r="A157" s="237">
        <v>3.610010131E10</v>
      </c>
      <c r="B157" s="237" t="s">
        <v>1950</v>
      </c>
      <c r="C157" s="237" t="s">
        <v>1951</v>
      </c>
      <c r="D157" s="237" t="s">
        <v>35</v>
      </c>
      <c r="E157" s="237" t="s">
        <v>1926</v>
      </c>
      <c r="F157" s="237" t="s">
        <v>1952</v>
      </c>
      <c r="G157" s="237">
        <v>145.0</v>
      </c>
      <c r="H157" s="237">
        <v>0.0</v>
      </c>
      <c r="I157" s="237" t="s">
        <v>1936</v>
      </c>
      <c r="J157" s="237">
        <v>1.0</v>
      </c>
      <c r="K157" s="25"/>
      <c r="L157" s="237">
        <v>11.0</v>
      </c>
      <c r="M157" s="25"/>
      <c r="N157" s="25"/>
      <c r="O157" s="237" t="s">
        <v>1950</v>
      </c>
      <c r="P157" s="237">
        <v>0.0</v>
      </c>
      <c r="Q157" s="237" t="s">
        <v>1724</v>
      </c>
      <c r="R157" s="25"/>
      <c r="S157" s="237" t="s">
        <v>1743</v>
      </c>
      <c r="T157" s="25"/>
      <c r="U157" s="25"/>
      <c r="V157" s="25"/>
      <c r="W157" s="25"/>
      <c r="X157" s="25"/>
      <c r="Y157" s="25"/>
      <c r="Z157" s="25"/>
      <c r="AA157" s="25"/>
    </row>
    <row r="158">
      <c r="A158" s="55">
        <v>3.6100101265E10</v>
      </c>
      <c r="B158" s="55" t="s">
        <v>486</v>
      </c>
      <c r="C158" s="55" t="s">
        <v>487</v>
      </c>
      <c r="D158" s="55" t="s">
        <v>35</v>
      </c>
      <c r="E158" s="55" t="s">
        <v>1926</v>
      </c>
      <c r="F158" s="55" t="s">
        <v>1943</v>
      </c>
      <c r="G158" s="55">
        <v>145.0</v>
      </c>
      <c r="H158" s="55">
        <v>0.0</v>
      </c>
      <c r="I158" s="55" t="s">
        <v>1936</v>
      </c>
      <c r="J158" s="55">
        <v>1.0</v>
      </c>
      <c r="K158" s="3"/>
      <c r="L158" s="55">
        <v>11.0</v>
      </c>
      <c r="M158" s="3"/>
      <c r="N158" s="3"/>
      <c r="O158" s="55" t="s">
        <v>486</v>
      </c>
      <c r="P158" s="55">
        <v>0.0</v>
      </c>
      <c r="Q158" s="55" t="s">
        <v>1724</v>
      </c>
      <c r="R158" s="3"/>
      <c r="S158" s="55" t="s">
        <v>1743</v>
      </c>
      <c r="T158" s="3"/>
      <c r="U158" s="3"/>
      <c r="V158" s="3"/>
      <c r="W158" s="3"/>
      <c r="X158" s="3"/>
      <c r="Y158" s="3"/>
      <c r="Z158" s="3"/>
      <c r="AA158" s="3"/>
    </row>
    <row r="159">
      <c r="A159" s="237" t="s">
        <v>2455</v>
      </c>
      <c r="B159" s="237" t="s">
        <v>939</v>
      </c>
      <c r="C159" s="237" t="s">
        <v>940</v>
      </c>
      <c r="D159" s="237" t="s">
        <v>127</v>
      </c>
      <c r="E159" s="237" t="s">
        <v>2328</v>
      </c>
      <c r="F159" s="237" t="s">
        <v>2456</v>
      </c>
      <c r="G159" s="237">
        <v>113.0</v>
      </c>
      <c r="H159" s="237">
        <v>0.0</v>
      </c>
      <c r="I159" s="237" t="s">
        <v>2291</v>
      </c>
      <c r="J159" s="237">
        <v>1.0</v>
      </c>
      <c r="K159" s="25"/>
      <c r="L159" s="237">
        <v>11.0</v>
      </c>
      <c r="M159" s="25"/>
      <c r="N159" s="25"/>
      <c r="O159" s="237" t="s">
        <v>939</v>
      </c>
      <c r="P159" s="237">
        <v>0.0</v>
      </c>
      <c r="Q159" s="237" t="s">
        <v>1724</v>
      </c>
      <c r="R159" s="25"/>
      <c r="S159" s="237" t="s">
        <v>1743</v>
      </c>
      <c r="T159" s="25"/>
      <c r="U159" s="25"/>
      <c r="V159" s="25"/>
      <c r="W159" s="25"/>
      <c r="X159" s="25"/>
      <c r="Y159" s="25"/>
      <c r="Z159" s="25"/>
      <c r="AA159" s="25"/>
    </row>
    <row r="160">
      <c r="A160" s="55" t="s">
        <v>2457</v>
      </c>
      <c r="B160" s="55" t="s">
        <v>497</v>
      </c>
      <c r="C160" s="55" t="s">
        <v>498</v>
      </c>
      <c r="D160" s="55" t="s">
        <v>127</v>
      </c>
      <c r="E160" s="55" t="s">
        <v>2328</v>
      </c>
      <c r="F160" s="55" t="s">
        <v>2458</v>
      </c>
      <c r="G160" s="55">
        <v>113.0</v>
      </c>
      <c r="H160" s="55">
        <v>0.0</v>
      </c>
      <c r="I160" s="55" t="s">
        <v>2291</v>
      </c>
      <c r="J160" s="55">
        <v>1.0</v>
      </c>
      <c r="K160" s="3"/>
      <c r="L160" s="55">
        <v>11.0</v>
      </c>
      <c r="M160" s="3"/>
      <c r="N160" s="3"/>
      <c r="O160" s="55" t="s">
        <v>497</v>
      </c>
      <c r="P160" s="55">
        <v>0.0</v>
      </c>
      <c r="Q160" s="55" t="s">
        <v>1724</v>
      </c>
      <c r="R160" s="3"/>
      <c r="S160" s="55" t="s">
        <v>1743</v>
      </c>
      <c r="T160" s="3"/>
      <c r="U160" s="3"/>
      <c r="V160" s="3"/>
      <c r="W160" s="3"/>
      <c r="X160" s="3"/>
      <c r="Y160" s="3"/>
      <c r="Z160" s="3"/>
      <c r="AA160" s="3"/>
    </row>
    <row r="161">
      <c r="A161" s="237" t="s">
        <v>2459</v>
      </c>
      <c r="B161" s="237" t="s">
        <v>2460</v>
      </c>
      <c r="C161" s="237" t="s">
        <v>2461</v>
      </c>
      <c r="D161" s="237" t="s">
        <v>127</v>
      </c>
      <c r="E161" s="237" t="s">
        <v>2328</v>
      </c>
      <c r="F161" s="237" t="s">
        <v>2462</v>
      </c>
      <c r="G161" s="237">
        <v>113.0</v>
      </c>
      <c r="H161" s="237">
        <v>0.0</v>
      </c>
      <c r="I161" s="237" t="s">
        <v>2291</v>
      </c>
      <c r="J161" s="237">
        <v>1.0</v>
      </c>
      <c r="K161" s="25"/>
      <c r="L161" s="237">
        <v>11.0</v>
      </c>
      <c r="M161" s="25"/>
      <c r="N161" s="25"/>
      <c r="O161" s="237" t="s">
        <v>2460</v>
      </c>
      <c r="P161" s="237">
        <v>0.0</v>
      </c>
      <c r="Q161" s="237" t="s">
        <v>1724</v>
      </c>
      <c r="R161" s="25"/>
      <c r="S161" s="237" t="s">
        <v>1743</v>
      </c>
      <c r="T161" s="25"/>
      <c r="U161" s="25"/>
      <c r="V161" s="25"/>
      <c r="W161" s="25"/>
      <c r="X161" s="25"/>
      <c r="Y161" s="25"/>
      <c r="Z161" s="25"/>
      <c r="AA161" s="25"/>
    </row>
    <row r="162">
      <c r="A162" s="55" t="s">
        <v>2463</v>
      </c>
      <c r="B162" s="55" t="s">
        <v>2464</v>
      </c>
      <c r="C162" s="55" t="s">
        <v>2465</v>
      </c>
      <c r="D162" s="55" t="s">
        <v>127</v>
      </c>
      <c r="E162" s="55" t="s">
        <v>2328</v>
      </c>
      <c r="F162" s="55" t="s">
        <v>2466</v>
      </c>
      <c r="G162" s="55">
        <v>113.0</v>
      </c>
      <c r="H162" s="55">
        <v>0.0</v>
      </c>
      <c r="I162" s="55" t="s">
        <v>2291</v>
      </c>
      <c r="J162" s="55">
        <v>1.0</v>
      </c>
      <c r="K162" s="3"/>
      <c r="L162" s="55">
        <v>11.0</v>
      </c>
      <c r="M162" s="3"/>
      <c r="N162" s="3"/>
      <c r="O162" s="55" t="s">
        <v>2464</v>
      </c>
      <c r="P162" s="55">
        <v>0.0</v>
      </c>
      <c r="Q162" s="55" t="s">
        <v>1724</v>
      </c>
      <c r="R162" s="3"/>
      <c r="S162" s="55" t="s">
        <v>1743</v>
      </c>
      <c r="T162" s="3"/>
      <c r="U162" s="3"/>
      <c r="V162" s="3"/>
      <c r="W162" s="3"/>
      <c r="X162" s="3"/>
      <c r="Y162" s="3"/>
      <c r="Z162" s="3"/>
      <c r="AA162" s="3"/>
    </row>
    <row r="163">
      <c r="A163" s="237" t="s">
        <v>2346</v>
      </c>
      <c r="B163" s="237" t="s">
        <v>507</v>
      </c>
      <c r="C163" s="237" t="s">
        <v>508</v>
      </c>
      <c r="D163" s="237" t="s">
        <v>127</v>
      </c>
      <c r="E163" s="237" t="s">
        <v>2328</v>
      </c>
      <c r="F163" s="237" t="s">
        <v>2347</v>
      </c>
      <c r="G163" s="237">
        <v>113.0</v>
      </c>
      <c r="H163" s="237">
        <v>0.0</v>
      </c>
      <c r="I163" s="237" t="s">
        <v>2291</v>
      </c>
      <c r="J163" s="237">
        <v>1.0</v>
      </c>
      <c r="K163" s="25"/>
      <c r="L163" s="237">
        <v>11.0</v>
      </c>
      <c r="M163" s="25"/>
      <c r="N163" s="25"/>
      <c r="O163" s="237" t="s">
        <v>507</v>
      </c>
      <c r="P163" s="237">
        <v>0.0</v>
      </c>
      <c r="Q163" s="237" t="s">
        <v>1724</v>
      </c>
      <c r="R163" s="25"/>
      <c r="S163" s="237" t="s">
        <v>1743</v>
      </c>
      <c r="T163" s="25"/>
      <c r="U163" s="25"/>
      <c r="V163" s="25"/>
      <c r="W163" s="25"/>
      <c r="X163" s="25"/>
      <c r="Y163" s="25"/>
      <c r="Z163" s="25"/>
      <c r="AA163" s="25"/>
    </row>
    <row r="164">
      <c r="A164" s="55" t="s">
        <v>2348</v>
      </c>
      <c r="B164" s="55" t="s">
        <v>509</v>
      </c>
      <c r="C164" s="55" t="s">
        <v>510</v>
      </c>
      <c r="D164" s="55" t="s">
        <v>127</v>
      </c>
      <c r="E164" s="55" t="s">
        <v>2328</v>
      </c>
      <c r="F164" s="55" t="s">
        <v>2349</v>
      </c>
      <c r="G164" s="55">
        <v>113.0</v>
      </c>
      <c r="H164" s="55">
        <v>0.0</v>
      </c>
      <c r="I164" s="55" t="s">
        <v>2291</v>
      </c>
      <c r="J164" s="55">
        <v>1.0</v>
      </c>
      <c r="K164" s="3"/>
      <c r="L164" s="55">
        <v>11.0</v>
      </c>
      <c r="M164" s="3"/>
      <c r="N164" s="3"/>
      <c r="O164" s="55" t="s">
        <v>509</v>
      </c>
      <c r="P164" s="55">
        <v>0.0</v>
      </c>
      <c r="Q164" s="55" t="s">
        <v>1724</v>
      </c>
      <c r="R164" s="3"/>
      <c r="S164" s="55" t="s">
        <v>1743</v>
      </c>
      <c r="T164" s="3"/>
      <c r="U164" s="3"/>
      <c r="V164" s="3"/>
      <c r="W164" s="3"/>
      <c r="X164" s="3"/>
      <c r="Y164" s="3"/>
      <c r="Z164" s="3"/>
      <c r="AA164" s="3"/>
    </row>
    <row r="165">
      <c r="A165" s="237" t="s">
        <v>2350</v>
      </c>
      <c r="B165" s="237" t="s">
        <v>1451</v>
      </c>
      <c r="C165" s="237" t="s">
        <v>1452</v>
      </c>
      <c r="D165" s="237" t="s">
        <v>127</v>
      </c>
      <c r="E165" s="237" t="s">
        <v>2328</v>
      </c>
      <c r="F165" s="237" t="s">
        <v>2351</v>
      </c>
      <c r="G165" s="237">
        <v>113.0</v>
      </c>
      <c r="H165" s="237">
        <v>0.0</v>
      </c>
      <c r="I165" s="237" t="s">
        <v>2291</v>
      </c>
      <c r="J165" s="237">
        <v>1.0</v>
      </c>
      <c r="K165" s="25"/>
      <c r="L165" s="237">
        <v>11.0</v>
      </c>
      <c r="M165" s="25"/>
      <c r="N165" s="25"/>
      <c r="O165" s="237" t="s">
        <v>1451</v>
      </c>
      <c r="P165" s="237">
        <v>0.0</v>
      </c>
      <c r="Q165" s="237" t="s">
        <v>1724</v>
      </c>
      <c r="R165" s="25"/>
      <c r="S165" s="237" t="s">
        <v>1743</v>
      </c>
      <c r="T165" s="25"/>
      <c r="U165" s="25"/>
      <c r="V165" s="25"/>
      <c r="W165" s="25"/>
      <c r="X165" s="25"/>
      <c r="Y165" s="25"/>
      <c r="Z165" s="25"/>
      <c r="AA165" s="25"/>
    </row>
    <row r="166">
      <c r="A166" s="55" t="s">
        <v>2352</v>
      </c>
      <c r="B166" s="55" t="s">
        <v>2353</v>
      </c>
      <c r="C166" s="55" t="s">
        <v>2354</v>
      </c>
      <c r="D166" s="55" t="s">
        <v>127</v>
      </c>
      <c r="E166" s="55" t="s">
        <v>2328</v>
      </c>
      <c r="F166" s="55" t="s">
        <v>2355</v>
      </c>
      <c r="G166" s="55">
        <v>113.0</v>
      </c>
      <c r="H166" s="55">
        <v>0.0</v>
      </c>
      <c r="I166" s="55" t="s">
        <v>2291</v>
      </c>
      <c r="J166" s="55">
        <v>1.0</v>
      </c>
      <c r="K166" s="3"/>
      <c r="L166" s="55">
        <v>11.0</v>
      </c>
      <c r="M166" s="3"/>
      <c r="N166" s="3"/>
      <c r="O166" s="55" t="s">
        <v>2353</v>
      </c>
      <c r="P166" s="55">
        <v>0.0</v>
      </c>
      <c r="Q166" s="55" t="s">
        <v>1724</v>
      </c>
      <c r="R166" s="3"/>
      <c r="S166" s="55" t="s">
        <v>1743</v>
      </c>
      <c r="T166" s="3"/>
      <c r="U166" s="3"/>
      <c r="V166" s="3"/>
      <c r="W166" s="3"/>
      <c r="X166" s="3"/>
      <c r="Y166" s="3"/>
      <c r="Z166" s="3"/>
      <c r="AA166" s="3"/>
    </row>
    <row r="167">
      <c r="A167" s="237" t="s">
        <v>2356</v>
      </c>
      <c r="B167" s="237" t="s">
        <v>2357</v>
      </c>
      <c r="C167" s="237" t="s">
        <v>2358</v>
      </c>
      <c r="D167" s="237" t="s">
        <v>127</v>
      </c>
      <c r="E167" s="237" t="s">
        <v>2328</v>
      </c>
      <c r="F167" s="237" t="s">
        <v>2359</v>
      </c>
      <c r="G167" s="237">
        <v>113.0</v>
      </c>
      <c r="H167" s="237">
        <v>0.0</v>
      </c>
      <c r="I167" s="237" t="s">
        <v>2291</v>
      </c>
      <c r="J167" s="237">
        <v>1.0</v>
      </c>
      <c r="K167" s="25"/>
      <c r="L167" s="237">
        <v>11.0</v>
      </c>
      <c r="M167" s="25"/>
      <c r="N167" s="25"/>
      <c r="O167" s="237" t="s">
        <v>2357</v>
      </c>
      <c r="P167" s="237">
        <v>0.0</v>
      </c>
      <c r="Q167" s="237" t="s">
        <v>1724</v>
      </c>
      <c r="R167" s="25"/>
      <c r="S167" s="237" t="s">
        <v>1743</v>
      </c>
      <c r="T167" s="25"/>
      <c r="U167" s="25"/>
      <c r="V167" s="25"/>
      <c r="W167" s="25"/>
      <c r="X167" s="25"/>
      <c r="Y167" s="25"/>
      <c r="Z167" s="25"/>
      <c r="AA167" s="25"/>
    </row>
    <row r="168">
      <c r="A168" s="55" t="s">
        <v>2344</v>
      </c>
      <c r="B168" s="55" t="s">
        <v>947</v>
      </c>
      <c r="C168" s="55" t="s">
        <v>948</v>
      </c>
      <c r="D168" s="55" t="s">
        <v>127</v>
      </c>
      <c r="E168" s="55" t="s">
        <v>2328</v>
      </c>
      <c r="F168" s="55" t="s">
        <v>2345</v>
      </c>
      <c r="G168" s="55">
        <v>113.0</v>
      </c>
      <c r="H168" s="55">
        <v>0.0</v>
      </c>
      <c r="I168" s="55" t="s">
        <v>2291</v>
      </c>
      <c r="J168" s="55">
        <v>1.0</v>
      </c>
      <c r="K168" s="3"/>
      <c r="L168" s="55">
        <v>11.0</v>
      </c>
      <c r="M168" s="3"/>
      <c r="N168" s="3"/>
      <c r="O168" s="55" t="s">
        <v>947</v>
      </c>
      <c r="P168" s="55">
        <v>0.0</v>
      </c>
      <c r="Q168" s="55" t="s">
        <v>1724</v>
      </c>
      <c r="R168" s="3"/>
      <c r="S168" s="55" t="s">
        <v>1743</v>
      </c>
      <c r="T168" s="3"/>
      <c r="U168" s="3"/>
      <c r="V168" s="3"/>
      <c r="W168" s="3"/>
      <c r="X168" s="3"/>
      <c r="Y168" s="3"/>
      <c r="Z168" s="3"/>
      <c r="AA168" s="3"/>
    </row>
    <row r="169">
      <c r="A169" s="237" t="s">
        <v>2330</v>
      </c>
      <c r="B169" s="237" t="s">
        <v>519</v>
      </c>
      <c r="C169" s="237" t="s">
        <v>520</v>
      </c>
      <c r="D169" s="237" t="s">
        <v>127</v>
      </c>
      <c r="E169" s="237" t="s">
        <v>2328</v>
      </c>
      <c r="F169" s="237" t="s">
        <v>2331</v>
      </c>
      <c r="G169" s="237">
        <v>113.0</v>
      </c>
      <c r="H169" s="237">
        <v>0.0</v>
      </c>
      <c r="I169" s="237" t="s">
        <v>2291</v>
      </c>
      <c r="J169" s="237">
        <v>1.0</v>
      </c>
      <c r="K169" s="25"/>
      <c r="L169" s="237">
        <v>11.0</v>
      </c>
      <c r="M169" s="25"/>
      <c r="N169" s="25"/>
      <c r="O169" s="237" t="s">
        <v>519</v>
      </c>
      <c r="P169" s="237">
        <v>0.0</v>
      </c>
      <c r="Q169" s="237" t="s">
        <v>1724</v>
      </c>
      <c r="R169" s="25"/>
      <c r="S169" s="237" t="s">
        <v>1743</v>
      </c>
      <c r="T169" s="25"/>
      <c r="U169" s="25"/>
      <c r="V169" s="25"/>
      <c r="W169" s="25"/>
      <c r="X169" s="25"/>
      <c r="Y169" s="25"/>
      <c r="Z169" s="25"/>
      <c r="AA169" s="25"/>
    </row>
    <row r="170">
      <c r="A170" s="55" t="s">
        <v>2332</v>
      </c>
      <c r="B170" s="55" t="s">
        <v>521</v>
      </c>
      <c r="C170" s="55" t="s">
        <v>522</v>
      </c>
      <c r="D170" s="55" t="s">
        <v>127</v>
      </c>
      <c r="E170" s="55" t="s">
        <v>2328</v>
      </c>
      <c r="F170" s="55" t="s">
        <v>2333</v>
      </c>
      <c r="G170" s="55">
        <v>113.0</v>
      </c>
      <c r="H170" s="55">
        <v>0.0</v>
      </c>
      <c r="I170" s="55" t="s">
        <v>2291</v>
      </c>
      <c r="J170" s="55">
        <v>1.0</v>
      </c>
      <c r="K170" s="3"/>
      <c r="L170" s="55">
        <v>11.0</v>
      </c>
      <c r="M170" s="3"/>
      <c r="N170" s="3"/>
      <c r="O170" s="55" t="s">
        <v>521</v>
      </c>
      <c r="P170" s="55">
        <v>0.0</v>
      </c>
      <c r="Q170" s="55" t="s">
        <v>1724</v>
      </c>
      <c r="R170" s="3"/>
      <c r="S170" s="55" t="s">
        <v>1743</v>
      </c>
      <c r="T170" s="3"/>
      <c r="U170" s="3"/>
      <c r="V170" s="3"/>
      <c r="W170" s="3"/>
      <c r="X170" s="3"/>
      <c r="Y170" s="3"/>
      <c r="Z170" s="3"/>
      <c r="AA170" s="3"/>
    </row>
    <row r="171">
      <c r="A171" s="237" t="s">
        <v>2334</v>
      </c>
      <c r="B171" s="237" t="s">
        <v>1138</v>
      </c>
      <c r="C171" s="237" t="s">
        <v>1139</v>
      </c>
      <c r="D171" s="237" t="s">
        <v>127</v>
      </c>
      <c r="E171" s="237" t="s">
        <v>2328</v>
      </c>
      <c r="F171" s="237" t="s">
        <v>2335</v>
      </c>
      <c r="G171" s="237">
        <v>113.0</v>
      </c>
      <c r="H171" s="237">
        <v>0.0</v>
      </c>
      <c r="I171" s="237" t="s">
        <v>2291</v>
      </c>
      <c r="J171" s="237">
        <v>1.0</v>
      </c>
      <c r="K171" s="25"/>
      <c r="L171" s="237">
        <v>11.0</v>
      </c>
      <c r="M171" s="25"/>
      <c r="N171" s="25"/>
      <c r="O171" s="237" t="s">
        <v>1138</v>
      </c>
      <c r="P171" s="237">
        <v>0.0</v>
      </c>
      <c r="Q171" s="237" t="s">
        <v>1724</v>
      </c>
      <c r="R171" s="25"/>
      <c r="S171" s="237" t="s">
        <v>1743</v>
      </c>
      <c r="T171" s="25"/>
      <c r="U171" s="25"/>
      <c r="V171" s="25"/>
      <c r="W171" s="25"/>
      <c r="X171" s="25"/>
      <c r="Y171" s="25"/>
      <c r="Z171" s="25"/>
      <c r="AA171" s="25"/>
    </row>
    <row r="172">
      <c r="A172" s="55" t="s">
        <v>2336</v>
      </c>
      <c r="B172" s="55" t="s">
        <v>2337</v>
      </c>
      <c r="C172" s="55" t="s">
        <v>2338</v>
      </c>
      <c r="D172" s="55" t="s">
        <v>127</v>
      </c>
      <c r="E172" s="55" t="s">
        <v>2328</v>
      </c>
      <c r="F172" s="55" t="s">
        <v>2339</v>
      </c>
      <c r="G172" s="55">
        <v>113.0</v>
      </c>
      <c r="H172" s="55">
        <v>0.0</v>
      </c>
      <c r="I172" s="55" t="s">
        <v>2291</v>
      </c>
      <c r="J172" s="55">
        <v>1.0</v>
      </c>
      <c r="K172" s="3"/>
      <c r="L172" s="55">
        <v>11.0</v>
      </c>
      <c r="M172" s="3"/>
      <c r="N172" s="3"/>
      <c r="O172" s="55" t="s">
        <v>2337</v>
      </c>
      <c r="P172" s="55">
        <v>0.0</v>
      </c>
      <c r="Q172" s="55" t="s">
        <v>1724</v>
      </c>
      <c r="R172" s="3"/>
      <c r="S172" s="55" t="s">
        <v>1743</v>
      </c>
      <c r="T172" s="3"/>
      <c r="U172" s="3"/>
      <c r="V172" s="3"/>
      <c r="W172" s="3"/>
      <c r="X172" s="3"/>
      <c r="Y172" s="3"/>
      <c r="Z172" s="3"/>
      <c r="AA172" s="3"/>
    </row>
    <row r="173">
      <c r="A173" s="237" t="s">
        <v>2340</v>
      </c>
      <c r="B173" s="237" t="s">
        <v>2341</v>
      </c>
      <c r="C173" s="237" t="s">
        <v>2342</v>
      </c>
      <c r="D173" s="237" t="s">
        <v>127</v>
      </c>
      <c r="E173" s="237" t="s">
        <v>2328</v>
      </c>
      <c r="F173" s="237" t="s">
        <v>2343</v>
      </c>
      <c r="G173" s="237">
        <v>113.0</v>
      </c>
      <c r="H173" s="237">
        <v>0.0</v>
      </c>
      <c r="I173" s="237" t="s">
        <v>2291</v>
      </c>
      <c r="J173" s="237">
        <v>1.0</v>
      </c>
      <c r="K173" s="25"/>
      <c r="L173" s="237">
        <v>11.0</v>
      </c>
      <c r="M173" s="25"/>
      <c r="N173" s="25"/>
      <c r="O173" s="237" t="s">
        <v>2341</v>
      </c>
      <c r="P173" s="237">
        <v>0.0</v>
      </c>
      <c r="Q173" s="237" t="s">
        <v>1724</v>
      </c>
      <c r="R173" s="25"/>
      <c r="S173" s="237" t="s">
        <v>1743</v>
      </c>
      <c r="T173" s="25"/>
      <c r="U173" s="25"/>
      <c r="V173" s="25"/>
      <c r="W173" s="25"/>
      <c r="X173" s="25"/>
      <c r="Y173" s="25"/>
      <c r="Z173" s="25"/>
      <c r="AA173" s="25"/>
    </row>
    <row r="174">
      <c r="A174" s="55" t="s">
        <v>2327</v>
      </c>
      <c r="B174" s="55" t="s">
        <v>523</v>
      </c>
      <c r="C174" s="55" t="s">
        <v>524</v>
      </c>
      <c r="D174" s="55" t="s">
        <v>127</v>
      </c>
      <c r="E174" s="55" t="s">
        <v>2328</v>
      </c>
      <c r="F174" s="55" t="s">
        <v>2329</v>
      </c>
      <c r="G174" s="55">
        <v>113.0</v>
      </c>
      <c r="H174" s="55">
        <v>0.0</v>
      </c>
      <c r="I174" s="55" t="s">
        <v>2291</v>
      </c>
      <c r="J174" s="55">
        <v>1.0</v>
      </c>
      <c r="K174" s="3"/>
      <c r="L174" s="55">
        <v>11.0</v>
      </c>
      <c r="M174" s="3"/>
      <c r="N174" s="3"/>
      <c r="O174" s="55" t="s">
        <v>523</v>
      </c>
      <c r="P174" s="55">
        <v>0.0</v>
      </c>
      <c r="Q174" s="55" t="s">
        <v>1724</v>
      </c>
      <c r="R174" s="3"/>
      <c r="S174" s="55" t="s">
        <v>1743</v>
      </c>
      <c r="T174" s="3"/>
      <c r="U174" s="3"/>
      <c r="V174" s="3"/>
      <c r="W174" s="3"/>
      <c r="X174" s="3"/>
      <c r="Y174" s="3"/>
      <c r="Z174" s="3"/>
      <c r="AA174" s="3"/>
    </row>
    <row r="175">
      <c r="A175" s="237" t="s">
        <v>2370</v>
      </c>
      <c r="B175" s="237" t="s">
        <v>2371</v>
      </c>
      <c r="C175" s="237" t="s">
        <v>2372</v>
      </c>
      <c r="D175" s="237" t="s">
        <v>127</v>
      </c>
      <c r="E175" s="237" t="s">
        <v>2328</v>
      </c>
      <c r="F175" s="237" t="s">
        <v>2373</v>
      </c>
      <c r="G175" s="237">
        <v>113.0</v>
      </c>
      <c r="H175" s="237">
        <v>0.0</v>
      </c>
      <c r="I175" s="237" t="s">
        <v>2291</v>
      </c>
      <c r="J175" s="237">
        <v>1.0</v>
      </c>
      <c r="K175" s="25"/>
      <c r="L175" s="237">
        <v>11.0</v>
      </c>
      <c r="M175" s="25"/>
      <c r="N175" s="25"/>
      <c r="O175" s="237" t="s">
        <v>2371</v>
      </c>
      <c r="P175" s="237">
        <v>0.0</v>
      </c>
      <c r="Q175" s="237" t="s">
        <v>1724</v>
      </c>
      <c r="R175" s="25"/>
      <c r="S175" s="237" t="s">
        <v>1743</v>
      </c>
      <c r="T175" s="25"/>
      <c r="U175" s="25"/>
      <c r="V175" s="25"/>
      <c r="W175" s="25"/>
      <c r="X175" s="25"/>
      <c r="Y175" s="25"/>
      <c r="Z175" s="25"/>
      <c r="AA175" s="25"/>
    </row>
    <row r="176">
      <c r="A176" s="55" t="s">
        <v>2374</v>
      </c>
      <c r="B176" s="55" t="s">
        <v>953</v>
      </c>
      <c r="C176" s="55" t="s">
        <v>954</v>
      </c>
      <c r="D176" s="55" t="s">
        <v>127</v>
      </c>
      <c r="E176" s="55" t="s">
        <v>2328</v>
      </c>
      <c r="F176" s="55" t="s">
        <v>2375</v>
      </c>
      <c r="G176" s="55">
        <v>113.0</v>
      </c>
      <c r="H176" s="55">
        <v>0.0</v>
      </c>
      <c r="I176" s="55" t="s">
        <v>2291</v>
      </c>
      <c r="J176" s="55">
        <v>1.0</v>
      </c>
      <c r="K176" s="3"/>
      <c r="L176" s="55">
        <v>11.0</v>
      </c>
      <c r="M176" s="3"/>
      <c r="N176" s="3"/>
      <c r="O176" s="55" t="s">
        <v>953</v>
      </c>
      <c r="P176" s="55">
        <v>0.0</v>
      </c>
      <c r="Q176" s="55" t="s">
        <v>1724</v>
      </c>
      <c r="R176" s="3"/>
      <c r="S176" s="55" t="s">
        <v>1743</v>
      </c>
      <c r="T176" s="3"/>
      <c r="U176" s="3"/>
      <c r="V176" s="3"/>
      <c r="W176" s="3"/>
      <c r="X176" s="3"/>
      <c r="Y176" s="3"/>
      <c r="Z176" s="3"/>
      <c r="AA176" s="3"/>
    </row>
    <row r="177">
      <c r="A177" s="237" t="s">
        <v>2376</v>
      </c>
      <c r="B177" s="237" t="s">
        <v>955</v>
      </c>
      <c r="C177" s="237" t="s">
        <v>956</v>
      </c>
      <c r="D177" s="237" t="s">
        <v>127</v>
      </c>
      <c r="E177" s="237" t="s">
        <v>2328</v>
      </c>
      <c r="F177" s="237" t="s">
        <v>2377</v>
      </c>
      <c r="G177" s="237">
        <v>113.0</v>
      </c>
      <c r="H177" s="237">
        <v>0.0</v>
      </c>
      <c r="I177" s="237" t="s">
        <v>2291</v>
      </c>
      <c r="J177" s="237">
        <v>1.0</v>
      </c>
      <c r="K177" s="25"/>
      <c r="L177" s="237">
        <v>11.0</v>
      </c>
      <c r="M177" s="25"/>
      <c r="N177" s="25"/>
      <c r="O177" s="237" t="s">
        <v>955</v>
      </c>
      <c r="P177" s="237">
        <v>0.0</v>
      </c>
      <c r="Q177" s="237" t="s">
        <v>1724</v>
      </c>
      <c r="R177" s="25"/>
      <c r="S177" s="237" t="s">
        <v>1743</v>
      </c>
      <c r="T177" s="25"/>
      <c r="U177" s="25"/>
      <c r="V177" s="25"/>
      <c r="W177" s="25"/>
      <c r="X177" s="25"/>
      <c r="Y177" s="25"/>
      <c r="Z177" s="25"/>
      <c r="AA177" s="25"/>
    </row>
    <row r="178">
      <c r="A178" s="55" t="s">
        <v>2378</v>
      </c>
      <c r="B178" s="55" t="s">
        <v>533</v>
      </c>
      <c r="C178" s="55" t="s">
        <v>534</v>
      </c>
      <c r="D178" s="55" t="s">
        <v>127</v>
      </c>
      <c r="E178" s="55" t="s">
        <v>2328</v>
      </c>
      <c r="F178" s="55" t="s">
        <v>2379</v>
      </c>
      <c r="G178" s="55">
        <v>113.0</v>
      </c>
      <c r="H178" s="55">
        <v>0.0</v>
      </c>
      <c r="I178" s="55" t="s">
        <v>2291</v>
      </c>
      <c r="J178" s="55">
        <v>1.0</v>
      </c>
      <c r="K178" s="3"/>
      <c r="L178" s="55">
        <v>11.0</v>
      </c>
      <c r="M178" s="3"/>
      <c r="N178" s="3"/>
      <c r="O178" s="55" t="s">
        <v>533</v>
      </c>
      <c r="P178" s="55">
        <v>0.0</v>
      </c>
      <c r="Q178" s="55" t="s">
        <v>1724</v>
      </c>
      <c r="R178" s="3"/>
      <c r="S178" s="55" t="s">
        <v>1743</v>
      </c>
      <c r="T178" s="3"/>
      <c r="U178" s="3"/>
      <c r="V178" s="3"/>
      <c r="W178" s="3"/>
      <c r="X178" s="3"/>
      <c r="Y178" s="3"/>
      <c r="Z178" s="3"/>
      <c r="AA178" s="3"/>
    </row>
    <row r="179">
      <c r="A179" s="237" t="s">
        <v>2380</v>
      </c>
      <c r="B179" s="237" t="s">
        <v>2381</v>
      </c>
      <c r="C179" s="237" t="s">
        <v>2382</v>
      </c>
      <c r="D179" s="237" t="s">
        <v>127</v>
      </c>
      <c r="E179" s="237" t="s">
        <v>2328</v>
      </c>
      <c r="F179" s="237" t="s">
        <v>2383</v>
      </c>
      <c r="G179" s="237">
        <v>113.0</v>
      </c>
      <c r="H179" s="237">
        <v>0.0</v>
      </c>
      <c r="I179" s="237" t="s">
        <v>2291</v>
      </c>
      <c r="J179" s="237">
        <v>1.0</v>
      </c>
      <c r="K179" s="25"/>
      <c r="L179" s="237">
        <v>11.0</v>
      </c>
      <c r="M179" s="25"/>
      <c r="N179" s="25"/>
      <c r="O179" s="237" t="s">
        <v>2381</v>
      </c>
      <c r="P179" s="237">
        <v>0.0</v>
      </c>
      <c r="Q179" s="237" t="s">
        <v>1724</v>
      </c>
      <c r="R179" s="25"/>
      <c r="S179" s="237" t="s">
        <v>1743</v>
      </c>
      <c r="T179" s="25"/>
      <c r="U179" s="25"/>
      <c r="V179" s="25"/>
      <c r="W179" s="25"/>
      <c r="X179" s="25"/>
      <c r="Y179" s="25"/>
      <c r="Z179" s="25"/>
      <c r="AA179" s="25"/>
    </row>
    <row r="180">
      <c r="A180" s="55" t="s">
        <v>2360</v>
      </c>
      <c r="B180" s="55" t="s">
        <v>2361</v>
      </c>
      <c r="C180" s="55" t="s">
        <v>2362</v>
      </c>
      <c r="D180" s="55" t="s">
        <v>127</v>
      </c>
      <c r="E180" s="55" t="s">
        <v>2328</v>
      </c>
      <c r="F180" s="55" t="s">
        <v>2363</v>
      </c>
      <c r="G180" s="55">
        <v>113.0</v>
      </c>
      <c r="H180" s="55">
        <v>0.0</v>
      </c>
      <c r="I180" s="55" t="s">
        <v>2291</v>
      </c>
      <c r="J180" s="55">
        <v>1.0</v>
      </c>
      <c r="K180" s="3"/>
      <c r="L180" s="55">
        <v>11.0</v>
      </c>
      <c r="M180" s="3"/>
      <c r="N180" s="3"/>
      <c r="O180" s="55" t="s">
        <v>2361</v>
      </c>
      <c r="P180" s="55">
        <v>0.0</v>
      </c>
      <c r="Q180" s="55" t="s">
        <v>1724</v>
      </c>
      <c r="R180" s="3"/>
      <c r="S180" s="55" t="s">
        <v>1743</v>
      </c>
      <c r="T180" s="3"/>
      <c r="U180" s="3"/>
      <c r="V180" s="3"/>
      <c r="W180" s="3"/>
      <c r="X180" s="3"/>
      <c r="Y180" s="3"/>
      <c r="Z180" s="3"/>
      <c r="AA180" s="3"/>
    </row>
    <row r="181">
      <c r="A181" s="237" t="s">
        <v>2364</v>
      </c>
      <c r="B181" s="237" t="s">
        <v>537</v>
      </c>
      <c r="C181" s="237" t="s">
        <v>538</v>
      </c>
      <c r="D181" s="237" t="s">
        <v>127</v>
      </c>
      <c r="E181" s="237" t="s">
        <v>2328</v>
      </c>
      <c r="F181" s="237" t="s">
        <v>2365</v>
      </c>
      <c r="G181" s="237">
        <v>113.0</v>
      </c>
      <c r="H181" s="237">
        <v>0.0</v>
      </c>
      <c r="I181" s="237" t="s">
        <v>2291</v>
      </c>
      <c r="J181" s="237">
        <v>1.0</v>
      </c>
      <c r="K181" s="25"/>
      <c r="L181" s="237">
        <v>11.0</v>
      </c>
      <c r="M181" s="25"/>
      <c r="N181" s="25"/>
      <c r="O181" s="237" t="s">
        <v>537</v>
      </c>
      <c r="P181" s="237">
        <v>0.0</v>
      </c>
      <c r="Q181" s="237" t="s">
        <v>1724</v>
      </c>
      <c r="R181" s="25"/>
      <c r="S181" s="237" t="s">
        <v>1743</v>
      </c>
      <c r="T181" s="25"/>
      <c r="U181" s="25"/>
      <c r="V181" s="25"/>
      <c r="W181" s="25"/>
      <c r="X181" s="25"/>
      <c r="Y181" s="25"/>
      <c r="Z181" s="25"/>
      <c r="AA181" s="25"/>
    </row>
    <row r="182">
      <c r="A182" s="55" t="s">
        <v>2366</v>
      </c>
      <c r="B182" s="55" t="s">
        <v>545</v>
      </c>
      <c r="C182" s="55" t="s">
        <v>546</v>
      </c>
      <c r="D182" s="55" t="s">
        <v>127</v>
      </c>
      <c r="E182" s="55" t="s">
        <v>2328</v>
      </c>
      <c r="F182" s="55" t="s">
        <v>2367</v>
      </c>
      <c r="G182" s="55">
        <v>113.0</v>
      </c>
      <c r="H182" s="55">
        <v>0.0</v>
      </c>
      <c r="I182" s="55" t="s">
        <v>2291</v>
      </c>
      <c r="J182" s="55">
        <v>1.0</v>
      </c>
      <c r="K182" s="3"/>
      <c r="L182" s="55">
        <v>11.0</v>
      </c>
      <c r="M182" s="3"/>
      <c r="N182" s="3"/>
      <c r="O182" s="55" t="s">
        <v>545</v>
      </c>
      <c r="P182" s="55">
        <v>0.0</v>
      </c>
      <c r="Q182" s="55" t="s">
        <v>1724</v>
      </c>
      <c r="R182" s="3"/>
      <c r="S182" s="55" t="s">
        <v>1743</v>
      </c>
      <c r="T182" s="3"/>
      <c r="U182" s="3"/>
      <c r="V182" s="3"/>
      <c r="W182" s="3"/>
      <c r="X182" s="3"/>
      <c r="Y182" s="3"/>
      <c r="Z182" s="3"/>
      <c r="AA182" s="3"/>
    </row>
    <row r="183">
      <c r="A183" s="237" t="s">
        <v>2368</v>
      </c>
      <c r="B183" s="237" t="s">
        <v>547</v>
      </c>
      <c r="C183" s="237" t="s">
        <v>548</v>
      </c>
      <c r="D183" s="237" t="s">
        <v>127</v>
      </c>
      <c r="E183" s="237" t="s">
        <v>2328</v>
      </c>
      <c r="F183" s="237" t="s">
        <v>2369</v>
      </c>
      <c r="G183" s="237">
        <v>113.0</v>
      </c>
      <c r="H183" s="237">
        <v>0.0</v>
      </c>
      <c r="I183" s="237" t="s">
        <v>2291</v>
      </c>
      <c r="J183" s="237">
        <v>1.0</v>
      </c>
      <c r="K183" s="25"/>
      <c r="L183" s="237">
        <v>11.0</v>
      </c>
      <c r="M183" s="25"/>
      <c r="N183" s="25"/>
      <c r="O183" s="237" t="s">
        <v>547</v>
      </c>
      <c r="P183" s="237">
        <v>0.0</v>
      </c>
      <c r="Q183" s="237" t="s">
        <v>1724</v>
      </c>
      <c r="R183" s="25"/>
      <c r="S183" s="237" t="s">
        <v>1743</v>
      </c>
      <c r="T183" s="25"/>
      <c r="U183" s="25"/>
      <c r="V183" s="25"/>
      <c r="W183" s="25"/>
      <c r="X183" s="25"/>
      <c r="Y183" s="25"/>
      <c r="Z183" s="25"/>
      <c r="AA183" s="25"/>
    </row>
    <row r="184">
      <c r="A184" s="55" t="s">
        <v>2554</v>
      </c>
      <c r="B184" s="55" t="s">
        <v>2555</v>
      </c>
      <c r="C184" s="55" t="s">
        <v>2556</v>
      </c>
      <c r="D184" s="55" t="s">
        <v>127</v>
      </c>
      <c r="E184" s="3"/>
      <c r="F184" s="55" t="s">
        <v>2557</v>
      </c>
      <c r="G184" s="55">
        <v>124.0</v>
      </c>
      <c r="H184" s="55">
        <v>0.0</v>
      </c>
      <c r="I184" s="55" t="s">
        <v>2291</v>
      </c>
      <c r="J184" s="55">
        <v>1.0</v>
      </c>
      <c r="K184" s="3"/>
      <c r="L184" s="55">
        <v>11.0</v>
      </c>
      <c r="M184" s="3"/>
      <c r="N184" s="3"/>
      <c r="O184" s="55" t="s">
        <v>2555</v>
      </c>
      <c r="P184" s="55">
        <v>0.0</v>
      </c>
      <c r="Q184" s="55" t="s">
        <v>1724</v>
      </c>
      <c r="R184" s="3"/>
      <c r="S184" s="55" t="s">
        <v>1743</v>
      </c>
      <c r="T184" s="3"/>
      <c r="U184" s="3"/>
      <c r="V184" s="3"/>
      <c r="W184" s="3"/>
      <c r="X184" s="3"/>
      <c r="Y184" s="3"/>
      <c r="Z184" s="3"/>
      <c r="AA184" s="3"/>
    </row>
    <row r="185">
      <c r="A185" s="237" t="s">
        <v>2558</v>
      </c>
      <c r="B185" s="237" t="s">
        <v>2559</v>
      </c>
      <c r="C185" s="237" t="s">
        <v>2560</v>
      </c>
      <c r="D185" s="237" t="s">
        <v>127</v>
      </c>
      <c r="E185" s="25"/>
      <c r="F185" s="237" t="s">
        <v>2561</v>
      </c>
      <c r="G185" s="237">
        <v>124.0</v>
      </c>
      <c r="H185" s="237">
        <v>0.0</v>
      </c>
      <c r="I185" s="237" t="s">
        <v>2291</v>
      </c>
      <c r="J185" s="237">
        <v>1.0</v>
      </c>
      <c r="K185" s="25"/>
      <c r="L185" s="237">
        <v>11.0</v>
      </c>
      <c r="M185" s="25"/>
      <c r="N185" s="25"/>
      <c r="O185" s="237" t="s">
        <v>2559</v>
      </c>
      <c r="P185" s="237">
        <v>0.0</v>
      </c>
      <c r="Q185" s="237" t="s">
        <v>1724</v>
      </c>
      <c r="R185" s="25"/>
      <c r="S185" s="237" t="s">
        <v>1743</v>
      </c>
      <c r="T185" s="25"/>
      <c r="U185" s="25"/>
      <c r="V185" s="25"/>
      <c r="W185" s="25"/>
      <c r="X185" s="25"/>
      <c r="Y185" s="25"/>
      <c r="Z185" s="25"/>
      <c r="AA185" s="25"/>
    </row>
    <row r="186">
      <c r="A186" s="55" t="s">
        <v>2562</v>
      </c>
      <c r="B186" s="55" t="s">
        <v>2563</v>
      </c>
      <c r="C186" s="55" t="s">
        <v>2564</v>
      </c>
      <c r="D186" s="55" t="s">
        <v>127</v>
      </c>
      <c r="E186" s="3"/>
      <c r="F186" s="55" t="s">
        <v>2565</v>
      </c>
      <c r="G186" s="55">
        <v>124.0</v>
      </c>
      <c r="H186" s="55">
        <v>0.0</v>
      </c>
      <c r="I186" s="55" t="s">
        <v>2291</v>
      </c>
      <c r="J186" s="55">
        <v>1.0</v>
      </c>
      <c r="K186" s="3"/>
      <c r="L186" s="55">
        <v>11.0</v>
      </c>
      <c r="M186" s="3"/>
      <c r="N186" s="3"/>
      <c r="O186" s="55" t="s">
        <v>2563</v>
      </c>
      <c r="P186" s="55">
        <v>0.0</v>
      </c>
      <c r="Q186" s="55" t="s">
        <v>1724</v>
      </c>
      <c r="R186" s="3"/>
      <c r="S186" s="55" t="s">
        <v>1743</v>
      </c>
      <c r="T186" s="3"/>
      <c r="U186" s="3"/>
      <c r="V186" s="3"/>
      <c r="W186" s="3"/>
      <c r="X186" s="3"/>
      <c r="Y186" s="3"/>
      <c r="Z186" s="3"/>
      <c r="AA186" s="3"/>
    </row>
    <row r="187">
      <c r="A187" s="237" t="s">
        <v>2597</v>
      </c>
      <c r="B187" s="237" t="s">
        <v>2598</v>
      </c>
      <c r="C187" s="237" t="s">
        <v>2599</v>
      </c>
      <c r="D187" s="237" t="s">
        <v>127</v>
      </c>
      <c r="E187" s="25"/>
      <c r="F187" s="237" t="s">
        <v>2600</v>
      </c>
      <c r="G187" s="237">
        <v>124.0</v>
      </c>
      <c r="H187" s="237">
        <v>0.0</v>
      </c>
      <c r="I187" s="237" t="s">
        <v>2291</v>
      </c>
      <c r="J187" s="237">
        <v>1.0</v>
      </c>
      <c r="K187" s="25"/>
      <c r="L187" s="237">
        <v>11.0</v>
      </c>
      <c r="M187" s="25"/>
      <c r="N187" s="25"/>
      <c r="O187" s="237" t="s">
        <v>2598</v>
      </c>
      <c r="P187" s="237">
        <v>0.0</v>
      </c>
      <c r="Q187" s="237" t="s">
        <v>1724</v>
      </c>
      <c r="R187" s="25"/>
      <c r="S187" s="237" t="s">
        <v>1743</v>
      </c>
      <c r="T187" s="25"/>
      <c r="U187" s="25"/>
      <c r="V187" s="25"/>
      <c r="W187" s="25"/>
      <c r="X187" s="25"/>
      <c r="Y187" s="25"/>
      <c r="Z187" s="25"/>
      <c r="AA187" s="25"/>
    </row>
    <row r="188">
      <c r="A188" s="55" t="s">
        <v>2534</v>
      </c>
      <c r="B188" s="55" t="s">
        <v>2535</v>
      </c>
      <c r="C188" s="55" t="s">
        <v>2536</v>
      </c>
      <c r="D188" s="55" t="s">
        <v>127</v>
      </c>
      <c r="E188" s="3"/>
      <c r="F188" s="55" t="s">
        <v>2537</v>
      </c>
      <c r="G188" s="55">
        <v>124.0</v>
      </c>
      <c r="H188" s="55">
        <v>0.0</v>
      </c>
      <c r="I188" s="55" t="s">
        <v>2291</v>
      </c>
      <c r="J188" s="55">
        <v>1.0</v>
      </c>
      <c r="K188" s="3"/>
      <c r="L188" s="55">
        <v>11.0</v>
      </c>
      <c r="M188" s="3"/>
      <c r="N188" s="3"/>
      <c r="O188" s="55" t="s">
        <v>2535</v>
      </c>
      <c r="P188" s="55">
        <v>0.0</v>
      </c>
      <c r="Q188" s="55" t="s">
        <v>1724</v>
      </c>
      <c r="R188" s="3"/>
      <c r="S188" s="55" t="s">
        <v>1743</v>
      </c>
      <c r="T188" s="3"/>
      <c r="U188" s="3"/>
      <c r="V188" s="3"/>
      <c r="W188" s="3"/>
      <c r="X188" s="3"/>
      <c r="Y188" s="3"/>
      <c r="Z188" s="3"/>
      <c r="AA188" s="3"/>
    </row>
    <row r="189">
      <c r="A189" s="237" t="s">
        <v>2538</v>
      </c>
      <c r="B189" s="237" t="s">
        <v>2539</v>
      </c>
      <c r="C189" s="237" t="s">
        <v>2540</v>
      </c>
      <c r="D189" s="237" t="s">
        <v>127</v>
      </c>
      <c r="E189" s="25"/>
      <c r="F189" s="237" t="s">
        <v>2541</v>
      </c>
      <c r="G189" s="237">
        <v>124.0</v>
      </c>
      <c r="H189" s="237">
        <v>0.0</v>
      </c>
      <c r="I189" s="237" t="s">
        <v>2291</v>
      </c>
      <c r="J189" s="237">
        <v>1.0</v>
      </c>
      <c r="K189" s="25"/>
      <c r="L189" s="237">
        <v>11.0</v>
      </c>
      <c r="M189" s="25"/>
      <c r="N189" s="25"/>
      <c r="O189" s="237" t="s">
        <v>2539</v>
      </c>
      <c r="P189" s="237">
        <v>0.0</v>
      </c>
      <c r="Q189" s="237" t="s">
        <v>1724</v>
      </c>
      <c r="R189" s="25"/>
      <c r="S189" s="237" t="s">
        <v>1743</v>
      </c>
      <c r="T189" s="25"/>
      <c r="U189" s="25"/>
      <c r="V189" s="25"/>
      <c r="W189" s="25"/>
      <c r="X189" s="25"/>
      <c r="Y189" s="25"/>
      <c r="Z189" s="25"/>
      <c r="AA189" s="25"/>
    </row>
    <row r="190">
      <c r="A190" s="55" t="s">
        <v>2542</v>
      </c>
      <c r="B190" s="55" t="s">
        <v>2543</v>
      </c>
      <c r="C190" s="55" t="s">
        <v>2544</v>
      </c>
      <c r="D190" s="55" t="s">
        <v>127</v>
      </c>
      <c r="E190" s="3"/>
      <c r="F190" s="55" t="s">
        <v>2545</v>
      </c>
      <c r="G190" s="55">
        <v>124.0</v>
      </c>
      <c r="H190" s="55">
        <v>0.0</v>
      </c>
      <c r="I190" s="55" t="s">
        <v>2291</v>
      </c>
      <c r="J190" s="55">
        <v>1.0</v>
      </c>
      <c r="K190" s="3"/>
      <c r="L190" s="55">
        <v>11.0</v>
      </c>
      <c r="M190" s="3"/>
      <c r="N190" s="3"/>
      <c r="O190" s="55" t="s">
        <v>2543</v>
      </c>
      <c r="P190" s="55">
        <v>0.0</v>
      </c>
      <c r="Q190" s="55" t="s">
        <v>1724</v>
      </c>
      <c r="R190" s="3"/>
      <c r="S190" s="55" t="s">
        <v>1743</v>
      </c>
      <c r="T190" s="3"/>
      <c r="U190" s="3"/>
      <c r="V190" s="3"/>
      <c r="W190" s="3"/>
      <c r="X190" s="3"/>
      <c r="Y190" s="3"/>
      <c r="Z190" s="3"/>
      <c r="AA190" s="3"/>
    </row>
    <row r="191">
      <c r="A191" s="237" t="s">
        <v>2546</v>
      </c>
      <c r="B191" s="237" t="s">
        <v>2547</v>
      </c>
      <c r="C191" s="237" t="s">
        <v>2548</v>
      </c>
      <c r="D191" s="237" t="s">
        <v>127</v>
      </c>
      <c r="E191" s="25"/>
      <c r="F191" s="237" t="s">
        <v>2549</v>
      </c>
      <c r="G191" s="237">
        <v>124.0</v>
      </c>
      <c r="H191" s="237">
        <v>0.0</v>
      </c>
      <c r="I191" s="237" t="s">
        <v>2291</v>
      </c>
      <c r="J191" s="237">
        <v>1.0</v>
      </c>
      <c r="K191" s="25"/>
      <c r="L191" s="237">
        <v>11.0</v>
      </c>
      <c r="M191" s="25"/>
      <c r="N191" s="25"/>
      <c r="O191" s="237" t="s">
        <v>2547</v>
      </c>
      <c r="P191" s="237">
        <v>0.0</v>
      </c>
      <c r="Q191" s="237" t="s">
        <v>1724</v>
      </c>
      <c r="R191" s="25"/>
      <c r="S191" s="237" t="s">
        <v>1743</v>
      </c>
      <c r="T191" s="25"/>
      <c r="U191" s="25"/>
      <c r="V191" s="25"/>
      <c r="W191" s="25"/>
      <c r="X191" s="25"/>
      <c r="Y191" s="25"/>
      <c r="Z191" s="25"/>
      <c r="AA191" s="25"/>
    </row>
    <row r="192">
      <c r="A192" s="55" t="s">
        <v>2550</v>
      </c>
      <c r="B192" s="55" t="s">
        <v>2551</v>
      </c>
      <c r="C192" s="55" t="s">
        <v>2552</v>
      </c>
      <c r="D192" s="55" t="s">
        <v>127</v>
      </c>
      <c r="E192" s="3"/>
      <c r="F192" s="55" t="s">
        <v>2553</v>
      </c>
      <c r="G192" s="55">
        <v>124.0</v>
      </c>
      <c r="H192" s="55">
        <v>0.0</v>
      </c>
      <c r="I192" s="55" t="s">
        <v>2291</v>
      </c>
      <c r="J192" s="55">
        <v>1.0</v>
      </c>
      <c r="K192" s="3"/>
      <c r="L192" s="55">
        <v>11.0</v>
      </c>
      <c r="M192" s="3"/>
      <c r="N192" s="3"/>
      <c r="O192" s="55" t="s">
        <v>2551</v>
      </c>
      <c r="P192" s="55">
        <v>0.0</v>
      </c>
      <c r="Q192" s="55" t="s">
        <v>1724</v>
      </c>
      <c r="R192" s="3"/>
      <c r="S192" s="55" t="s">
        <v>1743</v>
      </c>
      <c r="T192" s="3"/>
      <c r="U192" s="3"/>
      <c r="V192" s="3"/>
      <c r="W192" s="3"/>
      <c r="X192" s="3"/>
      <c r="Y192" s="3"/>
      <c r="Z192" s="3"/>
      <c r="AA192" s="3"/>
    </row>
    <row r="193">
      <c r="A193" s="237" t="s">
        <v>2572</v>
      </c>
      <c r="B193" s="237" t="s">
        <v>552</v>
      </c>
      <c r="C193" s="237" t="s">
        <v>553</v>
      </c>
      <c r="D193" s="237" t="s">
        <v>127</v>
      </c>
      <c r="E193" s="25"/>
      <c r="F193" s="237" t="s">
        <v>2573</v>
      </c>
      <c r="G193" s="237">
        <v>124.0</v>
      </c>
      <c r="H193" s="237">
        <v>0.0</v>
      </c>
      <c r="I193" s="237" t="s">
        <v>2291</v>
      </c>
      <c r="J193" s="237">
        <v>1.0</v>
      </c>
      <c r="K193" s="25"/>
      <c r="L193" s="237">
        <v>11.0</v>
      </c>
      <c r="M193" s="25"/>
      <c r="N193" s="25"/>
      <c r="O193" s="237" t="s">
        <v>552</v>
      </c>
      <c r="P193" s="237">
        <v>0.0</v>
      </c>
      <c r="Q193" s="237" t="s">
        <v>1724</v>
      </c>
      <c r="R193" s="25"/>
      <c r="S193" s="237" t="s">
        <v>1743</v>
      </c>
      <c r="T193" s="25"/>
      <c r="U193" s="25"/>
      <c r="V193" s="25"/>
      <c r="W193" s="25"/>
      <c r="X193" s="25"/>
      <c r="Y193" s="25"/>
      <c r="Z193" s="25"/>
      <c r="AA193" s="25"/>
    </row>
    <row r="194">
      <c r="A194" s="55" t="s">
        <v>2574</v>
      </c>
      <c r="B194" s="55" t="s">
        <v>554</v>
      </c>
      <c r="C194" s="55" t="s">
        <v>555</v>
      </c>
      <c r="D194" s="55" t="s">
        <v>127</v>
      </c>
      <c r="E194" s="3"/>
      <c r="F194" s="55" t="s">
        <v>2575</v>
      </c>
      <c r="G194" s="55">
        <v>124.0</v>
      </c>
      <c r="H194" s="55">
        <v>0.0</v>
      </c>
      <c r="I194" s="55" t="s">
        <v>2291</v>
      </c>
      <c r="J194" s="55">
        <v>1.0</v>
      </c>
      <c r="K194" s="3"/>
      <c r="L194" s="55">
        <v>11.0</v>
      </c>
      <c r="M194" s="3"/>
      <c r="N194" s="3"/>
      <c r="O194" s="55" t="s">
        <v>554</v>
      </c>
      <c r="P194" s="55">
        <v>0.0</v>
      </c>
      <c r="Q194" s="55" t="s">
        <v>1724</v>
      </c>
      <c r="R194" s="3"/>
      <c r="S194" s="55" t="s">
        <v>1743</v>
      </c>
      <c r="T194" s="3"/>
      <c r="U194" s="3"/>
      <c r="V194" s="3"/>
      <c r="W194" s="3"/>
      <c r="X194" s="3"/>
      <c r="Y194" s="3"/>
      <c r="Z194" s="3"/>
      <c r="AA194" s="3"/>
    </row>
    <row r="195">
      <c r="A195" s="237" t="s">
        <v>2576</v>
      </c>
      <c r="B195" s="237" t="s">
        <v>556</v>
      </c>
      <c r="C195" s="237" t="s">
        <v>557</v>
      </c>
      <c r="D195" s="237" t="s">
        <v>127</v>
      </c>
      <c r="E195" s="25"/>
      <c r="F195" s="237" t="s">
        <v>2577</v>
      </c>
      <c r="G195" s="237">
        <v>124.0</v>
      </c>
      <c r="H195" s="237">
        <v>0.0</v>
      </c>
      <c r="I195" s="237" t="s">
        <v>2291</v>
      </c>
      <c r="J195" s="237">
        <v>1.0</v>
      </c>
      <c r="K195" s="25"/>
      <c r="L195" s="237">
        <v>11.0</v>
      </c>
      <c r="M195" s="25"/>
      <c r="N195" s="25"/>
      <c r="O195" s="237" t="s">
        <v>556</v>
      </c>
      <c r="P195" s="237">
        <v>0.0</v>
      </c>
      <c r="Q195" s="237" t="s">
        <v>1724</v>
      </c>
      <c r="R195" s="25"/>
      <c r="S195" s="237" t="s">
        <v>1743</v>
      </c>
      <c r="T195" s="25"/>
      <c r="U195" s="25"/>
      <c r="V195" s="25"/>
      <c r="W195" s="25"/>
      <c r="X195" s="25"/>
      <c r="Y195" s="25"/>
      <c r="Z195" s="25"/>
      <c r="AA195" s="25"/>
    </row>
    <row r="196">
      <c r="A196" s="55" t="s">
        <v>2578</v>
      </c>
      <c r="B196" s="55" t="s">
        <v>2579</v>
      </c>
      <c r="C196" s="55" t="s">
        <v>2580</v>
      </c>
      <c r="D196" s="55" t="s">
        <v>127</v>
      </c>
      <c r="E196" s="3"/>
      <c r="F196" s="55" t="s">
        <v>2581</v>
      </c>
      <c r="G196" s="55">
        <v>124.0</v>
      </c>
      <c r="H196" s="55">
        <v>0.0</v>
      </c>
      <c r="I196" s="55" t="s">
        <v>2291</v>
      </c>
      <c r="J196" s="55">
        <v>1.0</v>
      </c>
      <c r="K196" s="3"/>
      <c r="L196" s="55">
        <v>11.0</v>
      </c>
      <c r="M196" s="3"/>
      <c r="N196" s="3"/>
      <c r="O196" s="55" t="s">
        <v>2579</v>
      </c>
      <c r="P196" s="55">
        <v>0.0</v>
      </c>
      <c r="Q196" s="55" t="s">
        <v>1724</v>
      </c>
      <c r="R196" s="3"/>
      <c r="S196" s="55" t="s">
        <v>1743</v>
      </c>
      <c r="T196" s="3"/>
      <c r="U196" s="3"/>
      <c r="V196" s="3"/>
      <c r="W196" s="3"/>
      <c r="X196" s="3"/>
      <c r="Y196" s="3"/>
      <c r="Z196" s="3"/>
      <c r="AA196" s="3"/>
    </row>
    <row r="197">
      <c r="A197" s="237" t="s">
        <v>2566</v>
      </c>
      <c r="B197" s="237" t="s">
        <v>2567</v>
      </c>
      <c r="C197" s="237" t="s">
        <v>2568</v>
      </c>
      <c r="D197" s="237" t="s">
        <v>127</v>
      </c>
      <c r="E197" s="25"/>
      <c r="F197" s="237" t="s">
        <v>2569</v>
      </c>
      <c r="G197" s="237">
        <v>124.0</v>
      </c>
      <c r="H197" s="237">
        <v>0.0</v>
      </c>
      <c r="I197" s="237" t="s">
        <v>2291</v>
      </c>
      <c r="J197" s="237">
        <v>1.0</v>
      </c>
      <c r="K197" s="25"/>
      <c r="L197" s="237">
        <v>11.0</v>
      </c>
      <c r="M197" s="25"/>
      <c r="N197" s="25"/>
      <c r="O197" s="237" t="s">
        <v>2567</v>
      </c>
      <c r="P197" s="237">
        <v>0.0</v>
      </c>
      <c r="Q197" s="237" t="s">
        <v>1724</v>
      </c>
      <c r="R197" s="25"/>
      <c r="S197" s="237" t="s">
        <v>1743</v>
      </c>
      <c r="T197" s="25"/>
      <c r="U197" s="25"/>
      <c r="V197" s="25"/>
      <c r="W197" s="25"/>
      <c r="X197" s="25"/>
      <c r="Y197" s="25"/>
      <c r="Z197" s="25"/>
      <c r="AA197" s="25"/>
    </row>
    <row r="198">
      <c r="A198" s="55" t="s">
        <v>2570</v>
      </c>
      <c r="B198" s="55" t="s">
        <v>560</v>
      </c>
      <c r="C198" s="55" t="s">
        <v>561</v>
      </c>
      <c r="D198" s="55" t="s">
        <v>127</v>
      </c>
      <c r="E198" s="3"/>
      <c r="F198" s="55" t="s">
        <v>2571</v>
      </c>
      <c r="G198" s="55">
        <v>124.0</v>
      </c>
      <c r="H198" s="55">
        <v>0.0</v>
      </c>
      <c r="I198" s="55" t="s">
        <v>2291</v>
      </c>
      <c r="J198" s="55">
        <v>1.0</v>
      </c>
      <c r="K198" s="3"/>
      <c r="L198" s="55">
        <v>11.0</v>
      </c>
      <c r="M198" s="3"/>
      <c r="N198" s="3"/>
      <c r="O198" s="55" t="s">
        <v>560</v>
      </c>
      <c r="P198" s="55">
        <v>0.0</v>
      </c>
      <c r="Q198" s="55" t="s">
        <v>1724</v>
      </c>
      <c r="R198" s="3"/>
      <c r="S198" s="55" t="s">
        <v>1743</v>
      </c>
      <c r="T198" s="3"/>
      <c r="U198" s="3"/>
      <c r="V198" s="3"/>
      <c r="W198" s="3"/>
      <c r="X198" s="3"/>
      <c r="Y198" s="3"/>
      <c r="Z198" s="3"/>
      <c r="AA198" s="3"/>
    </row>
    <row r="199">
      <c r="A199" s="237" t="s">
        <v>3744</v>
      </c>
      <c r="B199" s="237" t="s">
        <v>3745</v>
      </c>
      <c r="C199" s="237" t="s">
        <v>3746</v>
      </c>
      <c r="D199" s="237" t="s">
        <v>52</v>
      </c>
      <c r="E199" s="25"/>
      <c r="F199" s="237" t="s">
        <v>3747</v>
      </c>
      <c r="G199" s="237">
        <v>100.0</v>
      </c>
      <c r="H199" s="237">
        <v>0.0</v>
      </c>
      <c r="I199" s="237" t="s">
        <v>3748</v>
      </c>
      <c r="J199" s="237">
        <v>1.0</v>
      </c>
      <c r="K199" s="25"/>
      <c r="L199" s="237">
        <v>11.0</v>
      </c>
      <c r="M199" s="25"/>
      <c r="N199" s="25"/>
      <c r="O199" s="237" t="s">
        <v>3745</v>
      </c>
      <c r="P199" s="237">
        <v>0.0</v>
      </c>
      <c r="Q199" s="237" t="s">
        <v>1724</v>
      </c>
      <c r="R199" s="25"/>
      <c r="S199" s="237" t="s">
        <v>1743</v>
      </c>
      <c r="T199" s="25"/>
      <c r="U199" s="25"/>
      <c r="V199" s="25"/>
      <c r="W199" s="25"/>
      <c r="X199" s="25"/>
      <c r="Y199" s="25"/>
      <c r="Z199" s="25"/>
      <c r="AA199" s="25"/>
    </row>
    <row r="200">
      <c r="A200" s="55" t="s">
        <v>2698</v>
      </c>
      <c r="B200" s="55" t="s">
        <v>2699</v>
      </c>
      <c r="C200" s="55" t="s">
        <v>2700</v>
      </c>
      <c r="D200" s="55" t="s">
        <v>52</v>
      </c>
      <c r="E200" s="3"/>
      <c r="F200" s="55" t="s">
        <v>2701</v>
      </c>
      <c r="G200" s="55">
        <v>161.0</v>
      </c>
      <c r="H200" s="55">
        <v>0.0</v>
      </c>
      <c r="I200" s="55" t="s">
        <v>2702</v>
      </c>
      <c r="J200" s="55">
        <v>1.0</v>
      </c>
      <c r="K200" s="3"/>
      <c r="L200" s="55">
        <v>11.0</v>
      </c>
      <c r="M200" s="3"/>
      <c r="N200" s="3"/>
      <c r="O200" s="55" t="s">
        <v>2699</v>
      </c>
      <c r="P200" s="55">
        <v>0.0</v>
      </c>
      <c r="Q200" s="55" t="s">
        <v>1724</v>
      </c>
      <c r="R200" s="3"/>
      <c r="S200" s="55" t="s">
        <v>1743</v>
      </c>
      <c r="T200" s="3"/>
      <c r="U200" s="3"/>
      <c r="V200" s="3"/>
      <c r="W200" s="3"/>
      <c r="X200" s="3"/>
      <c r="Y200" s="3"/>
      <c r="Z200" s="3"/>
      <c r="AA200" s="3"/>
    </row>
    <row r="201">
      <c r="A201" s="237" t="s">
        <v>2703</v>
      </c>
      <c r="B201" s="237" t="s">
        <v>2704</v>
      </c>
      <c r="C201" s="237" t="s">
        <v>2705</v>
      </c>
      <c r="D201" s="237" t="s">
        <v>52</v>
      </c>
      <c r="E201" s="25"/>
      <c r="F201" s="237" t="s">
        <v>2706</v>
      </c>
      <c r="G201" s="237">
        <v>161.0</v>
      </c>
      <c r="H201" s="237">
        <v>0.0</v>
      </c>
      <c r="I201" s="237" t="s">
        <v>2702</v>
      </c>
      <c r="J201" s="237">
        <v>1.0</v>
      </c>
      <c r="K201" s="25"/>
      <c r="L201" s="237">
        <v>11.0</v>
      </c>
      <c r="M201" s="25"/>
      <c r="N201" s="25"/>
      <c r="O201" s="237" t="s">
        <v>2704</v>
      </c>
      <c r="P201" s="237">
        <v>0.0</v>
      </c>
      <c r="Q201" s="237" t="s">
        <v>1724</v>
      </c>
      <c r="R201" s="25"/>
      <c r="S201" s="237" t="s">
        <v>1743</v>
      </c>
      <c r="T201" s="25"/>
      <c r="U201" s="25"/>
      <c r="V201" s="25"/>
      <c r="W201" s="25"/>
      <c r="X201" s="25"/>
      <c r="Y201" s="25"/>
      <c r="Z201" s="25"/>
      <c r="AA201" s="25"/>
    </row>
    <row r="202">
      <c r="A202" s="55" t="s">
        <v>3760</v>
      </c>
      <c r="B202" s="55" t="s">
        <v>3761</v>
      </c>
      <c r="C202" s="55" t="s">
        <v>3762</v>
      </c>
      <c r="D202" s="55" t="s">
        <v>52</v>
      </c>
      <c r="E202" s="55" t="s">
        <v>2781</v>
      </c>
      <c r="F202" s="55" t="s">
        <v>3763</v>
      </c>
      <c r="G202" s="55">
        <v>100.0</v>
      </c>
      <c r="H202" s="55">
        <v>0.0</v>
      </c>
      <c r="I202" s="55" t="s">
        <v>3748</v>
      </c>
      <c r="J202" s="55">
        <v>1.0</v>
      </c>
      <c r="K202" s="3"/>
      <c r="L202" s="55">
        <v>11.0</v>
      </c>
      <c r="M202" s="3"/>
      <c r="N202" s="3"/>
      <c r="O202" s="55" t="s">
        <v>3761</v>
      </c>
      <c r="P202" s="55">
        <v>0.0</v>
      </c>
      <c r="Q202" s="55" t="s">
        <v>1724</v>
      </c>
      <c r="R202" s="3"/>
      <c r="S202" s="55" t="s">
        <v>1743</v>
      </c>
      <c r="T202" s="3"/>
      <c r="U202" s="3"/>
      <c r="V202" s="3"/>
      <c r="W202" s="3"/>
      <c r="X202" s="3"/>
      <c r="Y202" s="3"/>
      <c r="Z202" s="3"/>
      <c r="AA202" s="3"/>
    </row>
    <row r="203">
      <c r="A203" s="237" t="s">
        <v>2778</v>
      </c>
      <c r="B203" s="237" t="s">
        <v>2779</v>
      </c>
      <c r="C203" s="237" t="s">
        <v>2780</v>
      </c>
      <c r="D203" s="237" t="s">
        <v>52</v>
      </c>
      <c r="E203" s="237" t="s">
        <v>2781</v>
      </c>
      <c r="F203" s="237" t="s">
        <v>2782</v>
      </c>
      <c r="G203" s="237">
        <v>166.0</v>
      </c>
      <c r="H203" s="237">
        <v>0.0</v>
      </c>
      <c r="I203" s="237" t="s">
        <v>2702</v>
      </c>
      <c r="J203" s="237">
        <v>1.0</v>
      </c>
      <c r="K203" s="25"/>
      <c r="L203" s="237">
        <v>11.0</v>
      </c>
      <c r="M203" s="25"/>
      <c r="N203" s="25"/>
      <c r="O203" s="237" t="s">
        <v>2779</v>
      </c>
      <c r="P203" s="237">
        <v>0.0</v>
      </c>
      <c r="Q203" s="237" t="s">
        <v>1724</v>
      </c>
      <c r="R203" s="25"/>
      <c r="S203" s="237" t="s">
        <v>1743</v>
      </c>
      <c r="T203" s="25"/>
      <c r="U203" s="25"/>
      <c r="V203" s="25"/>
      <c r="W203" s="25"/>
      <c r="X203" s="25"/>
      <c r="Y203" s="25"/>
      <c r="Z203" s="25"/>
      <c r="AA203" s="25"/>
    </row>
    <row r="204">
      <c r="A204" s="55">
        <v>3.0001401295E10</v>
      </c>
      <c r="B204" s="55" t="s">
        <v>1849</v>
      </c>
      <c r="C204" s="55" t="s">
        <v>1850</v>
      </c>
      <c r="D204" s="55" t="s">
        <v>235</v>
      </c>
      <c r="E204" s="55" t="s">
        <v>1842</v>
      </c>
      <c r="F204" s="55" t="s">
        <v>1851</v>
      </c>
      <c r="G204" s="55">
        <v>102.0</v>
      </c>
      <c r="H204" s="55">
        <v>0.0</v>
      </c>
      <c r="I204" s="55" t="s">
        <v>1852</v>
      </c>
      <c r="J204" s="55">
        <v>1.0</v>
      </c>
      <c r="K204" s="3"/>
      <c r="L204" s="55">
        <v>11.0</v>
      </c>
      <c r="M204" s="3"/>
      <c r="N204" s="3"/>
      <c r="O204" s="55" t="s">
        <v>1849</v>
      </c>
      <c r="P204" s="55">
        <v>0.0</v>
      </c>
      <c r="Q204" s="55" t="s">
        <v>1724</v>
      </c>
      <c r="R204" s="3"/>
      <c r="S204" s="55" t="s">
        <v>1743</v>
      </c>
      <c r="T204" s="3"/>
      <c r="U204" s="3"/>
      <c r="V204" s="3"/>
      <c r="W204" s="3"/>
      <c r="X204" s="3"/>
      <c r="Y204" s="3"/>
      <c r="Z204" s="3"/>
      <c r="AA204" s="3"/>
    </row>
    <row r="205">
      <c r="A205" s="237">
        <v>3.000140131E10</v>
      </c>
      <c r="B205" s="237" t="s">
        <v>1853</v>
      </c>
      <c r="C205" s="237" t="s">
        <v>1854</v>
      </c>
      <c r="D205" s="237" t="s">
        <v>235</v>
      </c>
      <c r="E205" s="237" t="s">
        <v>1842</v>
      </c>
      <c r="F205" s="237" t="s">
        <v>1855</v>
      </c>
      <c r="G205" s="237">
        <v>102.0</v>
      </c>
      <c r="H205" s="237">
        <v>0.0</v>
      </c>
      <c r="I205" s="237" t="s">
        <v>1856</v>
      </c>
      <c r="J205" s="237">
        <v>1.0</v>
      </c>
      <c r="K205" s="25"/>
      <c r="L205" s="237">
        <v>11.0</v>
      </c>
      <c r="M205" s="25"/>
      <c r="N205" s="25"/>
      <c r="O205" s="237" t="s">
        <v>1853</v>
      </c>
      <c r="P205" s="237">
        <v>0.0</v>
      </c>
      <c r="Q205" s="237" t="s">
        <v>1724</v>
      </c>
      <c r="R205" s="25"/>
      <c r="S205" s="237" t="s">
        <v>1743</v>
      </c>
      <c r="T205" s="25"/>
      <c r="U205" s="25"/>
      <c r="V205" s="25"/>
      <c r="W205" s="25"/>
      <c r="X205" s="25"/>
      <c r="Y205" s="25"/>
      <c r="Z205" s="25"/>
      <c r="AA205" s="25"/>
    </row>
    <row r="206">
      <c r="A206" s="55">
        <v>3.000140132E10</v>
      </c>
      <c r="B206" s="55" t="s">
        <v>1857</v>
      </c>
      <c r="C206" s="55" t="s">
        <v>1858</v>
      </c>
      <c r="D206" s="55" t="s">
        <v>235</v>
      </c>
      <c r="E206" s="55" t="s">
        <v>1842</v>
      </c>
      <c r="F206" s="55" t="s">
        <v>1859</v>
      </c>
      <c r="G206" s="55">
        <v>102.0</v>
      </c>
      <c r="H206" s="55">
        <v>0.0</v>
      </c>
      <c r="I206" s="55" t="s">
        <v>1860</v>
      </c>
      <c r="J206" s="55">
        <v>1.0</v>
      </c>
      <c r="K206" s="3"/>
      <c r="L206" s="55">
        <v>11.0</v>
      </c>
      <c r="M206" s="3"/>
      <c r="N206" s="3"/>
      <c r="O206" s="55" t="s">
        <v>1857</v>
      </c>
      <c r="P206" s="55">
        <v>0.0</v>
      </c>
      <c r="Q206" s="55" t="s">
        <v>1724</v>
      </c>
      <c r="R206" s="3"/>
      <c r="S206" s="55" t="s">
        <v>1743</v>
      </c>
      <c r="T206" s="3"/>
      <c r="U206" s="3"/>
      <c r="V206" s="3"/>
      <c r="W206" s="3"/>
      <c r="X206" s="3"/>
      <c r="Y206" s="3"/>
      <c r="Z206" s="3"/>
      <c r="AA206" s="3"/>
    </row>
    <row r="207">
      <c r="A207" s="237">
        <v>3.000140125E10</v>
      </c>
      <c r="B207" s="237" t="s">
        <v>1840</v>
      </c>
      <c r="C207" s="237" t="s">
        <v>1841</v>
      </c>
      <c r="D207" s="237" t="s">
        <v>235</v>
      </c>
      <c r="E207" s="237" t="s">
        <v>1842</v>
      </c>
      <c r="F207" s="237" t="s">
        <v>1843</v>
      </c>
      <c r="G207" s="237">
        <v>102.0</v>
      </c>
      <c r="H207" s="237">
        <v>0.0</v>
      </c>
      <c r="I207" s="237" t="s">
        <v>1844</v>
      </c>
      <c r="J207" s="237">
        <v>1.0</v>
      </c>
      <c r="K207" s="25"/>
      <c r="L207" s="237">
        <v>11.0</v>
      </c>
      <c r="M207" s="25"/>
      <c r="N207" s="25"/>
      <c r="O207" s="237" t="s">
        <v>1840</v>
      </c>
      <c r="P207" s="237">
        <v>0.0</v>
      </c>
      <c r="Q207" s="237" t="s">
        <v>1724</v>
      </c>
      <c r="R207" s="25"/>
      <c r="S207" s="237" t="s">
        <v>1743</v>
      </c>
      <c r="T207" s="25"/>
      <c r="U207" s="25"/>
      <c r="V207" s="25"/>
      <c r="W207" s="25"/>
      <c r="X207" s="25"/>
      <c r="Y207" s="25"/>
      <c r="Z207" s="25"/>
      <c r="AA207" s="25"/>
    </row>
    <row r="208">
      <c r="A208" s="55">
        <v>3.0001401255E10</v>
      </c>
      <c r="B208" s="55" t="s">
        <v>1845</v>
      </c>
      <c r="C208" s="55" t="s">
        <v>1846</v>
      </c>
      <c r="D208" s="55" t="s">
        <v>235</v>
      </c>
      <c r="E208" s="55" t="s">
        <v>1842</v>
      </c>
      <c r="F208" s="55" t="s">
        <v>1847</v>
      </c>
      <c r="G208" s="55">
        <v>102.0</v>
      </c>
      <c r="H208" s="55">
        <v>0.0</v>
      </c>
      <c r="I208" s="55" t="s">
        <v>1848</v>
      </c>
      <c r="J208" s="55">
        <v>1.0</v>
      </c>
      <c r="K208" s="3"/>
      <c r="L208" s="55">
        <v>11.0</v>
      </c>
      <c r="M208" s="3"/>
      <c r="N208" s="3"/>
      <c r="O208" s="55" t="s">
        <v>1845</v>
      </c>
      <c r="P208" s="55">
        <v>0.0</v>
      </c>
      <c r="Q208" s="55" t="s">
        <v>1724</v>
      </c>
      <c r="R208" s="3"/>
      <c r="S208" s="55" t="s">
        <v>1743</v>
      </c>
      <c r="T208" s="3"/>
      <c r="U208" s="3"/>
      <c r="V208" s="3"/>
      <c r="W208" s="3"/>
      <c r="X208" s="3"/>
      <c r="Y208" s="3"/>
      <c r="Z208" s="3"/>
      <c r="AA208" s="3"/>
    </row>
    <row r="209">
      <c r="A209" s="237">
        <v>3.00014023E10</v>
      </c>
      <c r="B209" s="237" t="s">
        <v>567</v>
      </c>
      <c r="C209" s="237" t="s">
        <v>568</v>
      </c>
      <c r="D209" s="237" t="s">
        <v>235</v>
      </c>
      <c r="E209" s="237" t="s">
        <v>1842</v>
      </c>
      <c r="F209" s="237" t="s">
        <v>1861</v>
      </c>
      <c r="G209" s="237">
        <v>102.0</v>
      </c>
      <c r="H209" s="237">
        <v>0.0</v>
      </c>
      <c r="I209" s="237" t="s">
        <v>1862</v>
      </c>
      <c r="J209" s="237">
        <v>1.0</v>
      </c>
      <c r="K209" s="25"/>
      <c r="L209" s="237">
        <v>11.0</v>
      </c>
      <c r="M209" s="25"/>
      <c r="N209" s="25"/>
      <c r="O209" s="237" t="s">
        <v>567</v>
      </c>
      <c r="P209" s="237">
        <v>0.0</v>
      </c>
      <c r="Q209" s="237" t="s">
        <v>1724</v>
      </c>
      <c r="R209" s="25"/>
      <c r="S209" s="237" t="s">
        <v>1743</v>
      </c>
      <c r="T209" s="25"/>
      <c r="U209" s="25"/>
      <c r="V209" s="25"/>
      <c r="W209" s="25"/>
      <c r="X209" s="25"/>
      <c r="Y209" s="25"/>
      <c r="Z209" s="25"/>
      <c r="AA209" s="25"/>
    </row>
    <row r="210">
      <c r="A210" s="55">
        <v>3.000140231E10</v>
      </c>
      <c r="B210" s="55" t="s">
        <v>963</v>
      </c>
      <c r="C210" s="55" t="s">
        <v>964</v>
      </c>
      <c r="D210" s="55" t="s">
        <v>235</v>
      </c>
      <c r="E210" s="55" t="s">
        <v>1842</v>
      </c>
      <c r="F210" s="55" t="s">
        <v>1863</v>
      </c>
      <c r="G210" s="55">
        <v>102.0</v>
      </c>
      <c r="H210" s="55">
        <v>0.0</v>
      </c>
      <c r="I210" s="55" t="s">
        <v>1864</v>
      </c>
      <c r="J210" s="55">
        <v>1.0</v>
      </c>
      <c r="K210" s="3"/>
      <c r="L210" s="55">
        <v>11.0</v>
      </c>
      <c r="M210" s="3"/>
      <c r="N210" s="3"/>
      <c r="O210" s="55" t="s">
        <v>963</v>
      </c>
      <c r="P210" s="55">
        <v>0.0</v>
      </c>
      <c r="Q210" s="55" t="s">
        <v>1724</v>
      </c>
      <c r="R210" s="3"/>
      <c r="S210" s="55" t="s">
        <v>1743</v>
      </c>
      <c r="T210" s="3"/>
      <c r="U210" s="3"/>
      <c r="V210" s="3"/>
      <c r="W210" s="3"/>
      <c r="X210" s="3"/>
      <c r="Y210" s="3"/>
      <c r="Z210" s="3"/>
      <c r="AA210" s="3"/>
    </row>
    <row r="211">
      <c r="A211" s="237" t="s">
        <v>2204</v>
      </c>
      <c r="B211" s="237" t="s">
        <v>2205</v>
      </c>
      <c r="C211" s="237" t="s">
        <v>2206</v>
      </c>
      <c r="D211" s="237" t="s">
        <v>235</v>
      </c>
      <c r="E211" s="237" t="s">
        <v>2197</v>
      </c>
      <c r="F211" s="237" t="s">
        <v>2207</v>
      </c>
      <c r="G211" s="237">
        <v>106.0</v>
      </c>
      <c r="H211" s="237">
        <v>0.0</v>
      </c>
      <c r="I211" s="237" t="s">
        <v>2199</v>
      </c>
      <c r="J211" s="237">
        <v>1.0</v>
      </c>
      <c r="K211" s="25"/>
      <c r="L211" s="237">
        <v>11.0</v>
      </c>
      <c r="M211" s="25"/>
      <c r="N211" s="25"/>
      <c r="O211" s="237" t="s">
        <v>2205</v>
      </c>
      <c r="P211" s="237">
        <v>0.0</v>
      </c>
      <c r="Q211" s="237" t="s">
        <v>1724</v>
      </c>
      <c r="R211" s="25"/>
      <c r="S211" s="237" t="s">
        <v>1743</v>
      </c>
      <c r="T211" s="25"/>
      <c r="U211" s="25"/>
      <c r="V211" s="25"/>
      <c r="W211" s="25"/>
      <c r="X211" s="25"/>
      <c r="Y211" s="25"/>
      <c r="Z211" s="25"/>
      <c r="AA211" s="25"/>
    </row>
    <row r="212">
      <c r="A212" s="55" t="s">
        <v>2208</v>
      </c>
      <c r="B212" s="55" t="s">
        <v>1461</v>
      </c>
      <c r="C212" s="55" t="s">
        <v>1462</v>
      </c>
      <c r="D212" s="55" t="s">
        <v>235</v>
      </c>
      <c r="E212" s="55" t="s">
        <v>2197</v>
      </c>
      <c r="F212" s="55" t="s">
        <v>2209</v>
      </c>
      <c r="G212" s="55">
        <v>106.0</v>
      </c>
      <c r="H212" s="55">
        <v>0.0</v>
      </c>
      <c r="I212" s="55" t="s">
        <v>2199</v>
      </c>
      <c r="J212" s="55">
        <v>1.0</v>
      </c>
      <c r="K212" s="3"/>
      <c r="L212" s="55">
        <v>11.0</v>
      </c>
      <c r="M212" s="3"/>
      <c r="N212" s="3"/>
      <c r="O212" s="55" t="s">
        <v>1461</v>
      </c>
      <c r="P212" s="55">
        <v>0.0</v>
      </c>
      <c r="Q212" s="55" t="s">
        <v>1724</v>
      </c>
      <c r="R212" s="3"/>
      <c r="S212" s="55" t="s">
        <v>1743</v>
      </c>
      <c r="T212" s="3"/>
      <c r="U212" s="3"/>
      <c r="V212" s="3"/>
      <c r="W212" s="3"/>
      <c r="X212" s="3"/>
      <c r="Y212" s="3"/>
      <c r="Z212" s="3"/>
      <c r="AA212" s="3"/>
    </row>
    <row r="213">
      <c r="A213" s="237" t="s">
        <v>2210</v>
      </c>
      <c r="B213" s="237" t="s">
        <v>2211</v>
      </c>
      <c r="C213" s="237" t="s">
        <v>2212</v>
      </c>
      <c r="D213" s="237" t="s">
        <v>235</v>
      </c>
      <c r="E213" s="237" t="s">
        <v>2197</v>
      </c>
      <c r="F213" s="237" t="s">
        <v>2213</v>
      </c>
      <c r="G213" s="237">
        <v>106.0</v>
      </c>
      <c r="H213" s="237">
        <v>0.0</v>
      </c>
      <c r="I213" s="237" t="s">
        <v>2199</v>
      </c>
      <c r="J213" s="237">
        <v>1.0</v>
      </c>
      <c r="K213" s="25"/>
      <c r="L213" s="237">
        <v>11.0</v>
      </c>
      <c r="M213" s="25"/>
      <c r="N213" s="25"/>
      <c r="O213" s="237" t="s">
        <v>2211</v>
      </c>
      <c r="P213" s="237">
        <v>0.0</v>
      </c>
      <c r="Q213" s="237" t="s">
        <v>1724</v>
      </c>
      <c r="R213" s="25"/>
      <c r="S213" s="237" t="s">
        <v>1743</v>
      </c>
      <c r="T213" s="25"/>
      <c r="U213" s="25"/>
      <c r="V213" s="25"/>
      <c r="W213" s="25"/>
      <c r="X213" s="25"/>
      <c r="Y213" s="25"/>
      <c r="Z213" s="25"/>
      <c r="AA213" s="25"/>
    </row>
    <row r="214">
      <c r="A214" s="55" t="s">
        <v>2194</v>
      </c>
      <c r="B214" s="55" t="s">
        <v>2195</v>
      </c>
      <c r="C214" s="55" t="s">
        <v>2196</v>
      </c>
      <c r="D214" s="55" t="s">
        <v>235</v>
      </c>
      <c r="E214" s="55" t="s">
        <v>2197</v>
      </c>
      <c r="F214" s="55" t="s">
        <v>2198</v>
      </c>
      <c r="G214" s="55">
        <v>106.0</v>
      </c>
      <c r="H214" s="55">
        <v>0.0</v>
      </c>
      <c r="I214" s="55" t="s">
        <v>2199</v>
      </c>
      <c r="J214" s="55">
        <v>1.0</v>
      </c>
      <c r="K214" s="3"/>
      <c r="L214" s="55">
        <v>11.0</v>
      </c>
      <c r="M214" s="3"/>
      <c r="N214" s="3"/>
      <c r="O214" s="55" t="s">
        <v>2195</v>
      </c>
      <c r="P214" s="55">
        <v>0.0</v>
      </c>
      <c r="Q214" s="55" t="s">
        <v>1724</v>
      </c>
      <c r="R214" s="3"/>
      <c r="S214" s="55" t="s">
        <v>1743</v>
      </c>
      <c r="T214" s="3"/>
      <c r="U214" s="3"/>
      <c r="V214" s="3"/>
      <c r="W214" s="3"/>
      <c r="X214" s="3"/>
      <c r="Y214" s="3"/>
      <c r="Z214" s="3"/>
      <c r="AA214" s="3"/>
    </row>
    <row r="215">
      <c r="A215" s="237" t="s">
        <v>2200</v>
      </c>
      <c r="B215" s="237" t="s">
        <v>2201</v>
      </c>
      <c r="C215" s="237" t="s">
        <v>2202</v>
      </c>
      <c r="D215" s="237" t="s">
        <v>235</v>
      </c>
      <c r="E215" s="237" t="s">
        <v>2197</v>
      </c>
      <c r="F215" s="237" t="s">
        <v>2203</v>
      </c>
      <c r="G215" s="237">
        <v>106.0</v>
      </c>
      <c r="H215" s="237">
        <v>0.0</v>
      </c>
      <c r="I215" s="237" t="s">
        <v>2199</v>
      </c>
      <c r="J215" s="237">
        <v>1.0</v>
      </c>
      <c r="K215" s="25"/>
      <c r="L215" s="237">
        <v>11.0</v>
      </c>
      <c r="M215" s="25"/>
      <c r="N215" s="25"/>
      <c r="O215" s="237" t="s">
        <v>2201</v>
      </c>
      <c r="P215" s="237">
        <v>0.0</v>
      </c>
      <c r="Q215" s="237" t="s">
        <v>1724</v>
      </c>
      <c r="R215" s="25"/>
      <c r="S215" s="237" t="s">
        <v>1743</v>
      </c>
      <c r="T215" s="25"/>
      <c r="U215" s="25"/>
      <c r="V215" s="25"/>
      <c r="W215" s="25"/>
      <c r="X215" s="25"/>
      <c r="Y215" s="25"/>
      <c r="Z215" s="25"/>
      <c r="AA215" s="25"/>
    </row>
    <row r="216">
      <c r="A216" s="55" t="s">
        <v>3621</v>
      </c>
      <c r="B216" s="55" t="s">
        <v>1150</v>
      </c>
      <c r="C216" s="55" t="s">
        <v>3622</v>
      </c>
      <c r="D216" s="55" t="s">
        <v>235</v>
      </c>
      <c r="E216" s="55" t="s">
        <v>3248</v>
      </c>
      <c r="F216" s="55" t="s">
        <v>3623</v>
      </c>
      <c r="G216" s="55">
        <v>100.0</v>
      </c>
      <c r="H216" s="55">
        <v>0.0</v>
      </c>
      <c r="I216" s="55" t="s">
        <v>3572</v>
      </c>
      <c r="J216" s="55">
        <v>1.0</v>
      </c>
      <c r="K216" s="3"/>
      <c r="L216" s="55">
        <v>11.0</v>
      </c>
      <c r="M216" s="3"/>
      <c r="N216" s="3"/>
      <c r="O216" s="55" t="s">
        <v>1150</v>
      </c>
      <c r="P216" s="55">
        <v>0.0</v>
      </c>
      <c r="Q216" s="55" t="s">
        <v>1724</v>
      </c>
      <c r="R216" s="3"/>
      <c r="S216" s="55" t="s">
        <v>1743</v>
      </c>
      <c r="T216" s="3"/>
      <c r="U216" s="3"/>
      <c r="V216" s="3"/>
      <c r="W216" s="3"/>
      <c r="X216" s="3"/>
      <c r="Y216" s="3"/>
      <c r="Z216" s="3"/>
      <c r="AA216" s="3"/>
    </row>
    <row r="217">
      <c r="A217" s="237" t="s">
        <v>3328</v>
      </c>
      <c r="B217" s="237" t="s">
        <v>3329</v>
      </c>
      <c r="C217" s="237" t="s">
        <v>3330</v>
      </c>
      <c r="D217" s="237" t="s">
        <v>140</v>
      </c>
      <c r="E217" s="237" t="s">
        <v>3248</v>
      </c>
      <c r="F217" s="237" t="s">
        <v>3331</v>
      </c>
      <c r="G217" s="237">
        <v>97.0</v>
      </c>
      <c r="H217" s="237">
        <v>0.0</v>
      </c>
      <c r="I217" s="237" t="s">
        <v>2199</v>
      </c>
      <c r="J217" s="237">
        <v>1.0</v>
      </c>
      <c r="K217" s="25"/>
      <c r="L217" s="237">
        <v>11.0</v>
      </c>
      <c r="M217" s="25"/>
      <c r="N217" s="25"/>
      <c r="O217" s="237" t="s">
        <v>3329</v>
      </c>
      <c r="P217" s="237">
        <v>0.0</v>
      </c>
      <c r="Q217" s="237" t="s">
        <v>1724</v>
      </c>
      <c r="R217" s="25"/>
      <c r="S217" s="237" t="s">
        <v>1743</v>
      </c>
      <c r="T217" s="25"/>
      <c r="U217" s="25"/>
      <c r="V217" s="25"/>
      <c r="W217" s="25"/>
      <c r="X217" s="25"/>
      <c r="Y217" s="25"/>
      <c r="Z217" s="25"/>
      <c r="AA217" s="25"/>
    </row>
    <row r="218">
      <c r="A218" s="55" t="s">
        <v>3332</v>
      </c>
      <c r="B218" s="55" t="s">
        <v>3333</v>
      </c>
      <c r="C218" s="55" t="s">
        <v>3334</v>
      </c>
      <c r="D218" s="55" t="s">
        <v>140</v>
      </c>
      <c r="E218" s="55" t="s">
        <v>3248</v>
      </c>
      <c r="F218" s="55" t="s">
        <v>3335</v>
      </c>
      <c r="G218" s="55">
        <v>97.0</v>
      </c>
      <c r="H218" s="55">
        <v>0.0</v>
      </c>
      <c r="I218" s="55" t="s">
        <v>2199</v>
      </c>
      <c r="J218" s="55">
        <v>1.0</v>
      </c>
      <c r="K218" s="3"/>
      <c r="L218" s="55">
        <v>11.0</v>
      </c>
      <c r="M218" s="3"/>
      <c r="N218" s="3"/>
      <c r="O218" s="55" t="s">
        <v>3333</v>
      </c>
      <c r="P218" s="55">
        <v>0.0</v>
      </c>
      <c r="Q218" s="55" t="s">
        <v>1724</v>
      </c>
      <c r="R218" s="3"/>
      <c r="S218" s="55" t="s">
        <v>1743</v>
      </c>
      <c r="T218" s="3"/>
      <c r="U218" s="3"/>
      <c r="V218" s="3"/>
      <c r="W218" s="3"/>
      <c r="X218" s="3"/>
      <c r="Y218" s="3"/>
      <c r="Z218" s="3"/>
      <c r="AA218" s="3"/>
    </row>
    <row r="219">
      <c r="A219" s="237" t="s">
        <v>3336</v>
      </c>
      <c r="B219" s="237" t="s">
        <v>3337</v>
      </c>
      <c r="C219" s="237" t="s">
        <v>3338</v>
      </c>
      <c r="D219" s="237" t="s">
        <v>140</v>
      </c>
      <c r="E219" s="237" t="s">
        <v>3248</v>
      </c>
      <c r="F219" s="237" t="s">
        <v>3339</v>
      </c>
      <c r="G219" s="237">
        <v>97.0</v>
      </c>
      <c r="H219" s="237">
        <v>0.0</v>
      </c>
      <c r="I219" s="237" t="s">
        <v>2199</v>
      </c>
      <c r="J219" s="237">
        <v>1.0</v>
      </c>
      <c r="K219" s="25"/>
      <c r="L219" s="237">
        <v>11.0</v>
      </c>
      <c r="M219" s="25"/>
      <c r="N219" s="25"/>
      <c r="O219" s="237" t="s">
        <v>3337</v>
      </c>
      <c r="P219" s="237">
        <v>0.0</v>
      </c>
      <c r="Q219" s="237" t="s">
        <v>1724</v>
      </c>
      <c r="R219" s="25"/>
      <c r="S219" s="237" t="s">
        <v>1743</v>
      </c>
      <c r="T219" s="25"/>
      <c r="U219" s="25"/>
      <c r="V219" s="25"/>
      <c r="W219" s="25"/>
      <c r="X219" s="25"/>
      <c r="Y219" s="25"/>
      <c r="Z219" s="25"/>
      <c r="AA219" s="25"/>
    </row>
    <row r="220">
      <c r="A220" s="55" t="s">
        <v>3340</v>
      </c>
      <c r="B220" s="55" t="s">
        <v>3341</v>
      </c>
      <c r="C220" s="55" t="s">
        <v>3342</v>
      </c>
      <c r="D220" s="55" t="s">
        <v>140</v>
      </c>
      <c r="E220" s="55" t="s">
        <v>3248</v>
      </c>
      <c r="F220" s="55" t="s">
        <v>3343</v>
      </c>
      <c r="G220" s="55">
        <v>97.0</v>
      </c>
      <c r="H220" s="55">
        <v>0.0</v>
      </c>
      <c r="I220" s="55" t="s">
        <v>2199</v>
      </c>
      <c r="J220" s="55">
        <v>1.0</v>
      </c>
      <c r="K220" s="3"/>
      <c r="L220" s="55">
        <v>11.0</v>
      </c>
      <c r="M220" s="3"/>
      <c r="N220" s="3"/>
      <c r="O220" s="55" t="s">
        <v>3341</v>
      </c>
      <c r="P220" s="55">
        <v>0.0</v>
      </c>
      <c r="Q220" s="55" t="s">
        <v>1724</v>
      </c>
      <c r="R220" s="3"/>
      <c r="S220" s="55" t="s">
        <v>1743</v>
      </c>
      <c r="T220" s="3"/>
      <c r="U220" s="3"/>
      <c r="V220" s="3"/>
      <c r="W220" s="3"/>
      <c r="X220" s="3"/>
      <c r="Y220" s="3"/>
      <c r="Z220" s="3"/>
      <c r="AA220" s="3"/>
    </row>
    <row r="221">
      <c r="A221" s="237" t="s">
        <v>3344</v>
      </c>
      <c r="B221" s="237" t="s">
        <v>3345</v>
      </c>
      <c r="C221" s="237" t="s">
        <v>3346</v>
      </c>
      <c r="D221" s="237" t="s">
        <v>140</v>
      </c>
      <c r="E221" s="237" t="s">
        <v>3248</v>
      </c>
      <c r="F221" s="237" t="s">
        <v>3347</v>
      </c>
      <c r="G221" s="237">
        <v>97.0</v>
      </c>
      <c r="H221" s="237">
        <v>0.0</v>
      </c>
      <c r="I221" s="237" t="s">
        <v>2199</v>
      </c>
      <c r="J221" s="237">
        <v>1.0</v>
      </c>
      <c r="K221" s="25"/>
      <c r="L221" s="237">
        <v>11.0</v>
      </c>
      <c r="M221" s="25"/>
      <c r="N221" s="25"/>
      <c r="O221" s="237" t="s">
        <v>3345</v>
      </c>
      <c r="P221" s="237">
        <v>0.0</v>
      </c>
      <c r="Q221" s="237" t="s">
        <v>1724</v>
      </c>
      <c r="R221" s="25"/>
      <c r="S221" s="237" t="s">
        <v>1743</v>
      </c>
      <c r="T221" s="25"/>
      <c r="U221" s="25"/>
      <c r="V221" s="25"/>
      <c r="W221" s="25"/>
      <c r="X221" s="25"/>
      <c r="Y221" s="25"/>
      <c r="Z221" s="25"/>
      <c r="AA221" s="25"/>
    </row>
    <row r="222">
      <c r="A222" s="55" t="s">
        <v>3298</v>
      </c>
      <c r="B222" s="55" t="s">
        <v>3299</v>
      </c>
      <c r="C222" s="55" t="s">
        <v>3300</v>
      </c>
      <c r="D222" s="55" t="s">
        <v>140</v>
      </c>
      <c r="E222" s="55" t="s">
        <v>3248</v>
      </c>
      <c r="F222" s="55" t="s">
        <v>3301</v>
      </c>
      <c r="G222" s="55">
        <v>97.0</v>
      </c>
      <c r="H222" s="55">
        <v>0.0</v>
      </c>
      <c r="I222" s="55" t="s">
        <v>2199</v>
      </c>
      <c r="J222" s="55">
        <v>1.0</v>
      </c>
      <c r="K222" s="3"/>
      <c r="L222" s="55">
        <v>11.0</v>
      </c>
      <c r="M222" s="3"/>
      <c r="N222" s="3"/>
      <c r="O222" s="55" t="s">
        <v>3299</v>
      </c>
      <c r="P222" s="55">
        <v>0.0</v>
      </c>
      <c r="Q222" s="55" t="s">
        <v>1724</v>
      </c>
      <c r="R222" s="3"/>
      <c r="S222" s="55" t="s">
        <v>1743</v>
      </c>
      <c r="T222" s="3"/>
      <c r="U222" s="3"/>
      <c r="V222" s="3"/>
      <c r="W222" s="3"/>
      <c r="X222" s="3"/>
      <c r="Y222" s="3"/>
      <c r="Z222" s="3"/>
      <c r="AA222" s="3"/>
    </row>
    <row r="223">
      <c r="A223" s="237" t="s">
        <v>3302</v>
      </c>
      <c r="B223" s="237" t="s">
        <v>3303</v>
      </c>
      <c r="C223" s="237" t="s">
        <v>3304</v>
      </c>
      <c r="D223" s="237" t="s">
        <v>140</v>
      </c>
      <c r="E223" s="237" t="s">
        <v>3248</v>
      </c>
      <c r="F223" s="237" t="s">
        <v>3305</v>
      </c>
      <c r="G223" s="237">
        <v>97.0</v>
      </c>
      <c r="H223" s="237">
        <v>0.0</v>
      </c>
      <c r="I223" s="237" t="s">
        <v>2199</v>
      </c>
      <c r="J223" s="237">
        <v>1.0</v>
      </c>
      <c r="K223" s="25"/>
      <c r="L223" s="237">
        <v>11.0</v>
      </c>
      <c r="M223" s="25"/>
      <c r="N223" s="25"/>
      <c r="O223" s="237" t="s">
        <v>3303</v>
      </c>
      <c r="P223" s="237">
        <v>0.0</v>
      </c>
      <c r="Q223" s="237" t="s">
        <v>1724</v>
      </c>
      <c r="R223" s="25"/>
      <c r="S223" s="237" t="s">
        <v>1743</v>
      </c>
      <c r="T223" s="25"/>
      <c r="U223" s="25"/>
      <c r="V223" s="25"/>
      <c r="W223" s="25"/>
      <c r="X223" s="25"/>
      <c r="Y223" s="25"/>
      <c r="Z223" s="25"/>
      <c r="AA223" s="25"/>
    </row>
    <row r="224">
      <c r="A224" s="55" t="s">
        <v>3306</v>
      </c>
      <c r="B224" s="55" t="s">
        <v>3307</v>
      </c>
      <c r="C224" s="55" t="s">
        <v>3308</v>
      </c>
      <c r="D224" s="55" t="s">
        <v>140</v>
      </c>
      <c r="E224" s="55" t="s">
        <v>3248</v>
      </c>
      <c r="F224" s="55" t="s">
        <v>3309</v>
      </c>
      <c r="G224" s="55">
        <v>97.0</v>
      </c>
      <c r="H224" s="55">
        <v>0.0</v>
      </c>
      <c r="I224" s="55" t="s">
        <v>2199</v>
      </c>
      <c r="J224" s="55">
        <v>1.0</v>
      </c>
      <c r="K224" s="3"/>
      <c r="L224" s="55">
        <v>11.0</v>
      </c>
      <c r="M224" s="3"/>
      <c r="N224" s="3"/>
      <c r="O224" s="55" t="s">
        <v>3307</v>
      </c>
      <c r="P224" s="55">
        <v>0.0</v>
      </c>
      <c r="Q224" s="55" t="s">
        <v>1724</v>
      </c>
      <c r="R224" s="3"/>
      <c r="S224" s="55" t="s">
        <v>1743</v>
      </c>
      <c r="T224" s="3"/>
      <c r="U224" s="3"/>
      <c r="V224" s="3"/>
      <c r="W224" s="3"/>
      <c r="X224" s="3"/>
      <c r="Y224" s="3"/>
      <c r="Z224" s="3"/>
      <c r="AA224" s="3"/>
    </row>
    <row r="225">
      <c r="A225" s="237" t="s">
        <v>3310</v>
      </c>
      <c r="B225" s="237" t="s">
        <v>3311</v>
      </c>
      <c r="C225" s="237" t="s">
        <v>3312</v>
      </c>
      <c r="D225" s="237" t="s">
        <v>140</v>
      </c>
      <c r="E225" s="237" t="s">
        <v>3248</v>
      </c>
      <c r="F225" s="237" t="s">
        <v>3313</v>
      </c>
      <c r="G225" s="237">
        <v>97.0</v>
      </c>
      <c r="H225" s="237">
        <v>0.0</v>
      </c>
      <c r="I225" s="237" t="s">
        <v>2199</v>
      </c>
      <c r="J225" s="237">
        <v>1.0</v>
      </c>
      <c r="K225" s="25"/>
      <c r="L225" s="237">
        <v>11.0</v>
      </c>
      <c r="M225" s="25"/>
      <c r="N225" s="25"/>
      <c r="O225" s="237" t="s">
        <v>3311</v>
      </c>
      <c r="P225" s="237">
        <v>0.0</v>
      </c>
      <c r="Q225" s="237" t="s">
        <v>1724</v>
      </c>
      <c r="R225" s="25"/>
      <c r="S225" s="237" t="s">
        <v>1743</v>
      </c>
      <c r="T225" s="25"/>
      <c r="U225" s="25"/>
      <c r="V225" s="25"/>
      <c r="W225" s="25"/>
      <c r="X225" s="25"/>
      <c r="Y225" s="25"/>
      <c r="Z225" s="25"/>
      <c r="AA225" s="25"/>
    </row>
    <row r="226">
      <c r="A226" s="55" t="s">
        <v>3314</v>
      </c>
      <c r="B226" s="55" t="s">
        <v>3315</v>
      </c>
      <c r="C226" s="55" t="s">
        <v>3316</v>
      </c>
      <c r="D226" s="55" t="s">
        <v>140</v>
      </c>
      <c r="E226" s="55" t="s">
        <v>3248</v>
      </c>
      <c r="F226" s="55" t="s">
        <v>3317</v>
      </c>
      <c r="G226" s="55">
        <v>97.0</v>
      </c>
      <c r="H226" s="55">
        <v>0.0</v>
      </c>
      <c r="I226" s="55" t="s">
        <v>2199</v>
      </c>
      <c r="J226" s="55">
        <v>1.0</v>
      </c>
      <c r="K226" s="3"/>
      <c r="L226" s="55">
        <v>11.0</v>
      </c>
      <c r="M226" s="3"/>
      <c r="N226" s="3"/>
      <c r="O226" s="55" t="s">
        <v>3315</v>
      </c>
      <c r="P226" s="55">
        <v>0.0</v>
      </c>
      <c r="Q226" s="55" t="s">
        <v>1724</v>
      </c>
      <c r="R226" s="3"/>
      <c r="S226" s="55" t="s">
        <v>1743</v>
      </c>
      <c r="T226" s="3"/>
      <c r="U226" s="3"/>
      <c r="V226" s="3"/>
      <c r="W226" s="3"/>
      <c r="X226" s="3"/>
      <c r="Y226" s="3"/>
      <c r="Z226" s="3"/>
      <c r="AA226" s="3"/>
    </row>
    <row r="227">
      <c r="A227" s="237" t="s">
        <v>3318</v>
      </c>
      <c r="B227" s="237" t="s">
        <v>3319</v>
      </c>
      <c r="C227" s="237" t="s">
        <v>3320</v>
      </c>
      <c r="D227" s="237" t="s">
        <v>140</v>
      </c>
      <c r="E227" s="237" t="s">
        <v>3248</v>
      </c>
      <c r="F227" s="237" t="s">
        <v>3321</v>
      </c>
      <c r="G227" s="237">
        <v>97.0</v>
      </c>
      <c r="H227" s="237">
        <v>0.0</v>
      </c>
      <c r="I227" s="237" t="s">
        <v>2199</v>
      </c>
      <c r="J227" s="237">
        <v>1.0</v>
      </c>
      <c r="K227" s="25"/>
      <c r="L227" s="237">
        <v>11.0</v>
      </c>
      <c r="M227" s="25"/>
      <c r="N227" s="25"/>
      <c r="O227" s="237" t="s">
        <v>3319</v>
      </c>
      <c r="P227" s="237">
        <v>0.0</v>
      </c>
      <c r="Q227" s="237" t="s">
        <v>1724</v>
      </c>
      <c r="R227" s="25"/>
      <c r="S227" s="237" t="s">
        <v>1743</v>
      </c>
      <c r="T227" s="25"/>
      <c r="U227" s="25"/>
      <c r="V227" s="25"/>
      <c r="W227" s="25"/>
      <c r="X227" s="25"/>
      <c r="Y227" s="25"/>
      <c r="Z227" s="25"/>
      <c r="AA227" s="25"/>
    </row>
    <row r="228">
      <c r="A228" s="55" t="s">
        <v>3322</v>
      </c>
      <c r="B228" s="55" t="s">
        <v>1151</v>
      </c>
      <c r="C228" s="55" t="s">
        <v>1152</v>
      </c>
      <c r="D228" s="55" t="s">
        <v>140</v>
      </c>
      <c r="E228" s="55" t="s">
        <v>3248</v>
      </c>
      <c r="F228" s="55" t="s">
        <v>3323</v>
      </c>
      <c r="G228" s="55">
        <v>97.0</v>
      </c>
      <c r="H228" s="55">
        <v>0.0</v>
      </c>
      <c r="I228" s="55" t="s">
        <v>2199</v>
      </c>
      <c r="J228" s="55">
        <v>1.0</v>
      </c>
      <c r="K228" s="3"/>
      <c r="L228" s="55">
        <v>11.0</v>
      </c>
      <c r="M228" s="3"/>
      <c r="N228" s="3"/>
      <c r="O228" s="55" t="s">
        <v>1151</v>
      </c>
      <c r="P228" s="55">
        <v>0.0</v>
      </c>
      <c r="Q228" s="55" t="s">
        <v>1724</v>
      </c>
      <c r="R228" s="3"/>
      <c r="S228" s="55" t="s">
        <v>1743</v>
      </c>
      <c r="T228" s="3"/>
      <c r="U228" s="3"/>
      <c r="V228" s="3"/>
      <c r="W228" s="3"/>
      <c r="X228" s="3"/>
      <c r="Y228" s="3"/>
      <c r="Z228" s="3"/>
      <c r="AA228" s="3"/>
    </row>
    <row r="229">
      <c r="A229" s="237" t="s">
        <v>3324</v>
      </c>
      <c r="B229" s="237" t="s">
        <v>3325</v>
      </c>
      <c r="C229" s="237" t="s">
        <v>3326</v>
      </c>
      <c r="D229" s="237" t="s">
        <v>140</v>
      </c>
      <c r="E229" s="237" t="s">
        <v>3248</v>
      </c>
      <c r="F229" s="237" t="s">
        <v>3327</v>
      </c>
      <c r="G229" s="237">
        <v>97.0</v>
      </c>
      <c r="H229" s="237">
        <v>0.0</v>
      </c>
      <c r="I229" s="237" t="s">
        <v>2199</v>
      </c>
      <c r="J229" s="237">
        <v>1.0</v>
      </c>
      <c r="K229" s="25"/>
      <c r="L229" s="237">
        <v>11.0</v>
      </c>
      <c r="M229" s="25"/>
      <c r="N229" s="25"/>
      <c r="O229" s="237" t="s">
        <v>3325</v>
      </c>
      <c r="P229" s="237">
        <v>0.0</v>
      </c>
      <c r="Q229" s="237" t="s">
        <v>1724</v>
      </c>
      <c r="R229" s="25"/>
      <c r="S229" s="237" t="s">
        <v>1743</v>
      </c>
      <c r="T229" s="25"/>
      <c r="U229" s="25"/>
      <c r="V229" s="25"/>
      <c r="W229" s="25"/>
      <c r="X229" s="25"/>
      <c r="Y229" s="25"/>
      <c r="Z229" s="25"/>
      <c r="AA229" s="25"/>
    </row>
    <row r="230">
      <c r="A230" s="55" t="s">
        <v>3278</v>
      </c>
      <c r="B230" s="55" t="s">
        <v>3279</v>
      </c>
      <c r="C230" s="55" t="s">
        <v>3280</v>
      </c>
      <c r="D230" s="55" t="s">
        <v>140</v>
      </c>
      <c r="E230" s="55" t="s">
        <v>3248</v>
      </c>
      <c r="F230" s="55" t="s">
        <v>3281</v>
      </c>
      <c r="G230" s="55">
        <v>97.0</v>
      </c>
      <c r="H230" s="55">
        <v>0.0</v>
      </c>
      <c r="I230" s="55" t="s">
        <v>2199</v>
      </c>
      <c r="J230" s="55">
        <v>1.0</v>
      </c>
      <c r="K230" s="3"/>
      <c r="L230" s="55">
        <v>11.0</v>
      </c>
      <c r="M230" s="3"/>
      <c r="N230" s="3"/>
      <c r="O230" s="55" t="s">
        <v>3279</v>
      </c>
      <c r="P230" s="55">
        <v>0.0</v>
      </c>
      <c r="Q230" s="55" t="s">
        <v>1724</v>
      </c>
      <c r="R230" s="3"/>
      <c r="S230" s="55" t="s">
        <v>1743</v>
      </c>
      <c r="T230" s="3"/>
      <c r="U230" s="3"/>
      <c r="V230" s="3"/>
      <c r="W230" s="3"/>
      <c r="X230" s="3"/>
      <c r="Y230" s="3"/>
      <c r="Z230" s="3"/>
      <c r="AA230" s="3"/>
    </row>
    <row r="231">
      <c r="A231" s="237" t="s">
        <v>3282</v>
      </c>
      <c r="B231" s="237" t="s">
        <v>3283</v>
      </c>
      <c r="C231" s="237" t="s">
        <v>3284</v>
      </c>
      <c r="D231" s="237" t="s">
        <v>140</v>
      </c>
      <c r="E231" s="237" t="s">
        <v>3248</v>
      </c>
      <c r="F231" s="237" t="s">
        <v>3285</v>
      </c>
      <c r="G231" s="237">
        <v>97.0</v>
      </c>
      <c r="H231" s="237">
        <v>0.0</v>
      </c>
      <c r="I231" s="237" t="s">
        <v>2199</v>
      </c>
      <c r="J231" s="237">
        <v>1.0</v>
      </c>
      <c r="K231" s="25"/>
      <c r="L231" s="237">
        <v>11.0</v>
      </c>
      <c r="M231" s="25"/>
      <c r="N231" s="25"/>
      <c r="O231" s="237" t="s">
        <v>3283</v>
      </c>
      <c r="P231" s="237">
        <v>0.0</v>
      </c>
      <c r="Q231" s="237" t="s">
        <v>1724</v>
      </c>
      <c r="R231" s="25"/>
      <c r="S231" s="237" t="s">
        <v>1743</v>
      </c>
      <c r="T231" s="25"/>
      <c r="U231" s="25"/>
      <c r="V231" s="25"/>
      <c r="W231" s="25"/>
      <c r="X231" s="25"/>
      <c r="Y231" s="25"/>
      <c r="Z231" s="25"/>
      <c r="AA231" s="25"/>
    </row>
    <row r="232">
      <c r="A232" s="55" t="s">
        <v>3286</v>
      </c>
      <c r="B232" s="55" t="s">
        <v>3287</v>
      </c>
      <c r="C232" s="55" t="s">
        <v>3288</v>
      </c>
      <c r="D232" s="55" t="s">
        <v>140</v>
      </c>
      <c r="E232" s="55" t="s">
        <v>3248</v>
      </c>
      <c r="F232" s="55" t="s">
        <v>3289</v>
      </c>
      <c r="G232" s="55">
        <v>97.0</v>
      </c>
      <c r="H232" s="55">
        <v>0.0</v>
      </c>
      <c r="I232" s="55" t="s">
        <v>2199</v>
      </c>
      <c r="J232" s="55">
        <v>1.0</v>
      </c>
      <c r="K232" s="3"/>
      <c r="L232" s="55">
        <v>11.0</v>
      </c>
      <c r="M232" s="3"/>
      <c r="N232" s="3"/>
      <c r="O232" s="55" t="s">
        <v>3287</v>
      </c>
      <c r="P232" s="55">
        <v>0.0</v>
      </c>
      <c r="Q232" s="55" t="s">
        <v>1724</v>
      </c>
      <c r="R232" s="3"/>
      <c r="S232" s="55" t="s">
        <v>1743</v>
      </c>
      <c r="T232" s="3"/>
      <c r="U232" s="3"/>
      <c r="V232" s="3"/>
      <c r="W232" s="3"/>
      <c r="X232" s="3"/>
      <c r="Y232" s="3"/>
      <c r="Z232" s="3"/>
      <c r="AA232" s="3"/>
    </row>
    <row r="233">
      <c r="A233" s="237" t="s">
        <v>3290</v>
      </c>
      <c r="B233" s="237" t="s">
        <v>3291</v>
      </c>
      <c r="C233" s="237" t="s">
        <v>3292</v>
      </c>
      <c r="D233" s="237" t="s">
        <v>140</v>
      </c>
      <c r="E233" s="237" t="s">
        <v>3248</v>
      </c>
      <c r="F233" s="237" t="s">
        <v>3293</v>
      </c>
      <c r="G233" s="237">
        <v>97.0</v>
      </c>
      <c r="H233" s="237">
        <v>0.0</v>
      </c>
      <c r="I233" s="237" t="s">
        <v>2199</v>
      </c>
      <c r="J233" s="237">
        <v>1.0</v>
      </c>
      <c r="K233" s="25"/>
      <c r="L233" s="237">
        <v>11.0</v>
      </c>
      <c r="M233" s="25"/>
      <c r="N233" s="25"/>
      <c r="O233" s="237" t="s">
        <v>3291</v>
      </c>
      <c r="P233" s="237">
        <v>0.0</v>
      </c>
      <c r="Q233" s="237" t="s">
        <v>1724</v>
      </c>
      <c r="R233" s="25"/>
      <c r="S233" s="237" t="s">
        <v>1743</v>
      </c>
      <c r="T233" s="25"/>
      <c r="U233" s="25"/>
      <c r="V233" s="25"/>
      <c r="W233" s="25"/>
      <c r="X233" s="25"/>
      <c r="Y233" s="25"/>
      <c r="Z233" s="25"/>
      <c r="AA233" s="25"/>
    </row>
    <row r="234">
      <c r="A234" s="55" t="s">
        <v>3294</v>
      </c>
      <c r="B234" s="55" t="s">
        <v>3295</v>
      </c>
      <c r="C234" s="55" t="s">
        <v>3296</v>
      </c>
      <c r="D234" s="55" t="s">
        <v>140</v>
      </c>
      <c r="E234" s="55" t="s">
        <v>3248</v>
      </c>
      <c r="F234" s="55" t="s">
        <v>3297</v>
      </c>
      <c r="G234" s="55">
        <v>97.0</v>
      </c>
      <c r="H234" s="55">
        <v>0.0</v>
      </c>
      <c r="I234" s="55" t="s">
        <v>2199</v>
      </c>
      <c r="J234" s="55">
        <v>1.0</v>
      </c>
      <c r="K234" s="3"/>
      <c r="L234" s="55">
        <v>11.0</v>
      </c>
      <c r="M234" s="3"/>
      <c r="N234" s="3"/>
      <c r="O234" s="55" t="s">
        <v>3295</v>
      </c>
      <c r="P234" s="55">
        <v>0.0</v>
      </c>
      <c r="Q234" s="55" t="s">
        <v>1724</v>
      </c>
      <c r="R234" s="3"/>
      <c r="S234" s="55" t="s">
        <v>1743</v>
      </c>
      <c r="T234" s="3"/>
      <c r="U234" s="3"/>
      <c r="V234" s="3"/>
      <c r="W234" s="3"/>
      <c r="X234" s="3"/>
      <c r="Y234" s="3"/>
      <c r="Z234" s="3"/>
      <c r="AA234" s="3"/>
    </row>
    <row r="235">
      <c r="A235" s="237" t="s">
        <v>3245</v>
      </c>
      <c r="B235" s="237" t="s">
        <v>3246</v>
      </c>
      <c r="C235" s="237" t="s">
        <v>3247</v>
      </c>
      <c r="D235" s="237" t="s">
        <v>140</v>
      </c>
      <c r="E235" s="237" t="s">
        <v>3248</v>
      </c>
      <c r="F235" s="237" t="s">
        <v>3249</v>
      </c>
      <c r="G235" s="237">
        <v>97.0</v>
      </c>
      <c r="H235" s="237">
        <v>0.0</v>
      </c>
      <c r="I235" s="237" t="s">
        <v>2199</v>
      </c>
      <c r="J235" s="237">
        <v>1.0</v>
      </c>
      <c r="K235" s="25"/>
      <c r="L235" s="237">
        <v>11.0</v>
      </c>
      <c r="M235" s="25"/>
      <c r="N235" s="25"/>
      <c r="O235" s="237" t="s">
        <v>3246</v>
      </c>
      <c r="P235" s="237">
        <v>0.0</v>
      </c>
      <c r="Q235" s="237" t="s">
        <v>1724</v>
      </c>
      <c r="R235" s="25"/>
      <c r="S235" s="237" t="s">
        <v>1743</v>
      </c>
      <c r="T235" s="25"/>
      <c r="U235" s="25"/>
      <c r="V235" s="25"/>
      <c r="W235" s="25"/>
      <c r="X235" s="25"/>
      <c r="Y235" s="25"/>
      <c r="Z235" s="25"/>
      <c r="AA235" s="25"/>
    </row>
    <row r="236">
      <c r="A236" s="55" t="s">
        <v>3250</v>
      </c>
      <c r="B236" s="55" t="s">
        <v>3251</v>
      </c>
      <c r="C236" s="55" t="s">
        <v>3252</v>
      </c>
      <c r="D236" s="55" t="s">
        <v>140</v>
      </c>
      <c r="E236" s="55" t="s">
        <v>3248</v>
      </c>
      <c r="F236" s="55" t="s">
        <v>3253</v>
      </c>
      <c r="G236" s="55">
        <v>97.0</v>
      </c>
      <c r="H236" s="55">
        <v>0.0</v>
      </c>
      <c r="I236" s="55" t="s">
        <v>2199</v>
      </c>
      <c r="J236" s="55">
        <v>1.0</v>
      </c>
      <c r="K236" s="3"/>
      <c r="L236" s="55">
        <v>11.0</v>
      </c>
      <c r="M236" s="3"/>
      <c r="N236" s="3"/>
      <c r="O236" s="55" t="s">
        <v>3251</v>
      </c>
      <c r="P236" s="55">
        <v>0.0</v>
      </c>
      <c r="Q236" s="55" t="s">
        <v>1724</v>
      </c>
      <c r="R236" s="3"/>
      <c r="S236" s="55" t="s">
        <v>1743</v>
      </c>
      <c r="T236" s="3"/>
      <c r="U236" s="3"/>
      <c r="V236" s="3"/>
      <c r="W236" s="3"/>
      <c r="X236" s="3"/>
      <c r="Y236" s="3"/>
      <c r="Z236" s="3"/>
      <c r="AA236" s="3"/>
    </row>
    <row r="237">
      <c r="A237" s="237" t="s">
        <v>3254</v>
      </c>
      <c r="B237" s="237" t="s">
        <v>3255</v>
      </c>
      <c r="C237" s="237" t="s">
        <v>3256</v>
      </c>
      <c r="D237" s="237" t="s">
        <v>140</v>
      </c>
      <c r="E237" s="237" t="s">
        <v>3248</v>
      </c>
      <c r="F237" s="237" t="s">
        <v>3257</v>
      </c>
      <c r="G237" s="237">
        <v>97.0</v>
      </c>
      <c r="H237" s="237">
        <v>0.0</v>
      </c>
      <c r="I237" s="237" t="s">
        <v>2199</v>
      </c>
      <c r="J237" s="237">
        <v>1.0</v>
      </c>
      <c r="K237" s="25"/>
      <c r="L237" s="237">
        <v>11.0</v>
      </c>
      <c r="M237" s="25"/>
      <c r="N237" s="25"/>
      <c r="O237" s="237" t="s">
        <v>3255</v>
      </c>
      <c r="P237" s="237">
        <v>0.0</v>
      </c>
      <c r="Q237" s="237" t="s">
        <v>1724</v>
      </c>
      <c r="R237" s="25"/>
      <c r="S237" s="237" t="s">
        <v>1743</v>
      </c>
      <c r="T237" s="25"/>
      <c r="U237" s="25"/>
      <c r="V237" s="25"/>
      <c r="W237" s="25"/>
      <c r="X237" s="25"/>
      <c r="Y237" s="25"/>
      <c r="Z237" s="25"/>
      <c r="AA237" s="25"/>
    </row>
    <row r="238">
      <c r="A238" s="55" t="s">
        <v>3258</v>
      </c>
      <c r="B238" s="55" t="s">
        <v>3259</v>
      </c>
      <c r="C238" s="55" t="s">
        <v>3260</v>
      </c>
      <c r="D238" s="55" t="s">
        <v>140</v>
      </c>
      <c r="E238" s="55" t="s">
        <v>3248</v>
      </c>
      <c r="F238" s="55" t="s">
        <v>3261</v>
      </c>
      <c r="G238" s="55">
        <v>97.0</v>
      </c>
      <c r="H238" s="55">
        <v>0.0</v>
      </c>
      <c r="I238" s="55" t="s">
        <v>2199</v>
      </c>
      <c r="J238" s="55">
        <v>1.0</v>
      </c>
      <c r="K238" s="3"/>
      <c r="L238" s="55">
        <v>11.0</v>
      </c>
      <c r="M238" s="3"/>
      <c r="N238" s="3"/>
      <c r="O238" s="55" t="s">
        <v>3259</v>
      </c>
      <c r="P238" s="55">
        <v>0.0</v>
      </c>
      <c r="Q238" s="55" t="s">
        <v>1724</v>
      </c>
      <c r="R238" s="3"/>
      <c r="S238" s="55" t="s">
        <v>1743</v>
      </c>
      <c r="T238" s="3"/>
      <c r="U238" s="3"/>
      <c r="V238" s="3"/>
      <c r="W238" s="3"/>
      <c r="X238" s="3"/>
      <c r="Y238" s="3"/>
      <c r="Z238" s="3"/>
      <c r="AA238" s="3"/>
    </row>
    <row r="239">
      <c r="A239" s="237" t="s">
        <v>3262</v>
      </c>
      <c r="B239" s="237" t="s">
        <v>3263</v>
      </c>
      <c r="C239" s="237" t="s">
        <v>3264</v>
      </c>
      <c r="D239" s="237" t="s">
        <v>140</v>
      </c>
      <c r="E239" s="237" t="s">
        <v>3248</v>
      </c>
      <c r="F239" s="237" t="s">
        <v>3265</v>
      </c>
      <c r="G239" s="237">
        <v>97.0</v>
      </c>
      <c r="H239" s="237">
        <v>0.0</v>
      </c>
      <c r="I239" s="237" t="s">
        <v>2199</v>
      </c>
      <c r="J239" s="237">
        <v>1.0</v>
      </c>
      <c r="K239" s="25"/>
      <c r="L239" s="237">
        <v>11.0</v>
      </c>
      <c r="M239" s="25"/>
      <c r="N239" s="25"/>
      <c r="O239" s="237" t="s">
        <v>3263</v>
      </c>
      <c r="P239" s="237">
        <v>0.0</v>
      </c>
      <c r="Q239" s="237" t="s">
        <v>1724</v>
      </c>
      <c r="R239" s="25"/>
      <c r="S239" s="237" t="s">
        <v>1743</v>
      </c>
      <c r="T239" s="25"/>
      <c r="U239" s="25"/>
      <c r="V239" s="25"/>
      <c r="W239" s="25"/>
      <c r="X239" s="25"/>
      <c r="Y239" s="25"/>
      <c r="Z239" s="25"/>
      <c r="AA239" s="25"/>
    </row>
    <row r="240">
      <c r="A240" s="55" t="s">
        <v>3266</v>
      </c>
      <c r="B240" s="55" t="s">
        <v>3267</v>
      </c>
      <c r="C240" s="55" t="s">
        <v>3268</v>
      </c>
      <c r="D240" s="55" t="s">
        <v>140</v>
      </c>
      <c r="E240" s="55" t="s">
        <v>3248</v>
      </c>
      <c r="F240" s="55" t="s">
        <v>3269</v>
      </c>
      <c r="G240" s="55">
        <v>97.0</v>
      </c>
      <c r="H240" s="55">
        <v>0.0</v>
      </c>
      <c r="I240" s="55" t="s">
        <v>2199</v>
      </c>
      <c r="J240" s="55">
        <v>1.0</v>
      </c>
      <c r="K240" s="3"/>
      <c r="L240" s="55">
        <v>11.0</v>
      </c>
      <c r="M240" s="3"/>
      <c r="N240" s="3"/>
      <c r="O240" s="55" t="s">
        <v>3267</v>
      </c>
      <c r="P240" s="55">
        <v>0.0</v>
      </c>
      <c r="Q240" s="55" t="s">
        <v>1724</v>
      </c>
      <c r="R240" s="3"/>
      <c r="S240" s="55" t="s">
        <v>1743</v>
      </c>
      <c r="T240" s="3"/>
      <c r="U240" s="3"/>
      <c r="V240" s="3"/>
      <c r="W240" s="3"/>
      <c r="X240" s="3"/>
      <c r="Y240" s="3"/>
      <c r="Z240" s="3"/>
      <c r="AA240" s="3"/>
    </row>
    <row r="241">
      <c r="A241" s="237" t="s">
        <v>3270</v>
      </c>
      <c r="B241" s="237" t="s">
        <v>3271</v>
      </c>
      <c r="C241" s="237" t="s">
        <v>3272</v>
      </c>
      <c r="D241" s="237" t="s">
        <v>140</v>
      </c>
      <c r="E241" s="237" t="s">
        <v>3248</v>
      </c>
      <c r="F241" s="237" t="s">
        <v>3273</v>
      </c>
      <c r="G241" s="237">
        <v>97.0</v>
      </c>
      <c r="H241" s="237">
        <v>0.0</v>
      </c>
      <c r="I241" s="237" t="s">
        <v>2199</v>
      </c>
      <c r="J241" s="237">
        <v>1.0</v>
      </c>
      <c r="K241" s="25"/>
      <c r="L241" s="237">
        <v>11.0</v>
      </c>
      <c r="M241" s="25"/>
      <c r="N241" s="25"/>
      <c r="O241" s="237" t="s">
        <v>3271</v>
      </c>
      <c r="P241" s="237">
        <v>0.0</v>
      </c>
      <c r="Q241" s="237" t="s">
        <v>1724</v>
      </c>
      <c r="R241" s="25"/>
      <c r="S241" s="237" t="s">
        <v>1743</v>
      </c>
      <c r="T241" s="25"/>
      <c r="U241" s="25"/>
      <c r="V241" s="25"/>
      <c r="W241" s="25"/>
      <c r="X241" s="25"/>
      <c r="Y241" s="25"/>
      <c r="Z241" s="25"/>
      <c r="AA241" s="25"/>
    </row>
    <row r="242">
      <c r="A242" s="55" t="s">
        <v>3274</v>
      </c>
      <c r="B242" s="55" t="s">
        <v>3275</v>
      </c>
      <c r="C242" s="55" t="s">
        <v>3276</v>
      </c>
      <c r="D242" s="55" t="s">
        <v>140</v>
      </c>
      <c r="E242" s="55" t="s">
        <v>3248</v>
      </c>
      <c r="F242" s="55" t="s">
        <v>3277</v>
      </c>
      <c r="G242" s="55">
        <v>97.0</v>
      </c>
      <c r="H242" s="55">
        <v>0.0</v>
      </c>
      <c r="I242" s="55" t="s">
        <v>2199</v>
      </c>
      <c r="J242" s="55">
        <v>1.0</v>
      </c>
      <c r="K242" s="3"/>
      <c r="L242" s="55">
        <v>11.0</v>
      </c>
      <c r="M242" s="3"/>
      <c r="N242" s="3"/>
      <c r="O242" s="55" t="s">
        <v>3275</v>
      </c>
      <c r="P242" s="55">
        <v>0.0</v>
      </c>
      <c r="Q242" s="55" t="s">
        <v>1724</v>
      </c>
      <c r="R242" s="3"/>
      <c r="S242" s="55" t="s">
        <v>1743</v>
      </c>
      <c r="T242" s="3"/>
      <c r="U242" s="3"/>
      <c r="V242" s="3"/>
      <c r="W242" s="3"/>
      <c r="X242" s="3"/>
      <c r="Y242" s="3"/>
      <c r="Z242" s="3"/>
      <c r="AA242" s="3"/>
    </row>
    <row r="243">
      <c r="A243" s="237">
        <v>9.3002013E9</v>
      </c>
      <c r="B243" s="237" t="s">
        <v>583</v>
      </c>
      <c r="C243" s="237" t="s">
        <v>584</v>
      </c>
      <c r="D243" s="237" t="s">
        <v>134</v>
      </c>
      <c r="E243" s="237" t="s">
        <v>2100</v>
      </c>
      <c r="F243" s="237" t="s">
        <v>2103</v>
      </c>
      <c r="G243" s="237">
        <v>134.0</v>
      </c>
      <c r="H243" s="237">
        <v>0.0</v>
      </c>
      <c r="I243" s="237" t="s">
        <v>2104</v>
      </c>
      <c r="J243" s="237">
        <v>1.0</v>
      </c>
      <c r="K243" s="25"/>
      <c r="L243" s="237">
        <v>11.0</v>
      </c>
      <c r="M243" s="25"/>
      <c r="N243" s="25"/>
      <c r="O243" s="237" t="s">
        <v>583</v>
      </c>
      <c r="P243" s="237">
        <v>0.0</v>
      </c>
      <c r="Q243" s="237" t="s">
        <v>1724</v>
      </c>
      <c r="R243" s="25"/>
      <c r="S243" s="237" t="s">
        <v>1743</v>
      </c>
      <c r="T243" s="25"/>
      <c r="U243" s="25"/>
      <c r="V243" s="25"/>
      <c r="W243" s="25"/>
      <c r="X243" s="25"/>
      <c r="Y243" s="25"/>
      <c r="Z243" s="25"/>
      <c r="AA243" s="25"/>
    </row>
    <row r="244">
      <c r="A244" s="55">
        <v>9.30020132E9</v>
      </c>
      <c r="B244" s="55" t="s">
        <v>2105</v>
      </c>
      <c r="C244" s="55" t="s">
        <v>2106</v>
      </c>
      <c r="D244" s="55" t="s">
        <v>134</v>
      </c>
      <c r="E244" s="55" t="s">
        <v>2100</v>
      </c>
      <c r="F244" s="55" t="s">
        <v>2107</v>
      </c>
      <c r="G244" s="55">
        <v>134.0</v>
      </c>
      <c r="H244" s="55">
        <v>0.0</v>
      </c>
      <c r="I244" s="55" t="s">
        <v>2108</v>
      </c>
      <c r="J244" s="55">
        <v>1.0</v>
      </c>
      <c r="K244" s="3"/>
      <c r="L244" s="55">
        <v>11.0</v>
      </c>
      <c r="M244" s="3"/>
      <c r="N244" s="3"/>
      <c r="O244" s="55" t="s">
        <v>2105</v>
      </c>
      <c r="P244" s="55">
        <v>0.0</v>
      </c>
      <c r="Q244" s="55" t="s">
        <v>1724</v>
      </c>
      <c r="R244" s="3"/>
      <c r="S244" s="55" t="s">
        <v>1743</v>
      </c>
      <c r="T244" s="3"/>
      <c r="U244" s="3"/>
      <c r="V244" s="3"/>
      <c r="W244" s="3"/>
      <c r="X244" s="3"/>
      <c r="Y244" s="3"/>
      <c r="Z244" s="3"/>
      <c r="AA244" s="3"/>
    </row>
    <row r="245">
      <c r="A245" s="237">
        <v>9.30020128E9</v>
      </c>
      <c r="B245" s="237" t="s">
        <v>1155</v>
      </c>
      <c r="C245" s="237" t="s">
        <v>1156</v>
      </c>
      <c r="D245" s="237" t="s">
        <v>134</v>
      </c>
      <c r="E245" s="237" t="s">
        <v>2100</v>
      </c>
      <c r="F245" s="237" t="s">
        <v>2101</v>
      </c>
      <c r="G245" s="237">
        <v>134.0</v>
      </c>
      <c r="H245" s="237">
        <v>0.0</v>
      </c>
      <c r="I245" s="237" t="s">
        <v>2102</v>
      </c>
      <c r="J245" s="237">
        <v>1.0</v>
      </c>
      <c r="K245" s="25"/>
      <c r="L245" s="237">
        <v>11.0</v>
      </c>
      <c r="M245" s="25"/>
      <c r="N245" s="25"/>
      <c r="O245" s="237" t="s">
        <v>1155</v>
      </c>
      <c r="P245" s="237">
        <v>0.0</v>
      </c>
      <c r="Q245" s="237" t="s">
        <v>1724</v>
      </c>
      <c r="R245" s="25"/>
      <c r="S245" s="237" t="s">
        <v>1743</v>
      </c>
      <c r="T245" s="25"/>
      <c r="U245" s="25"/>
      <c r="V245" s="25"/>
      <c r="W245" s="25"/>
      <c r="X245" s="25"/>
      <c r="Y245" s="25"/>
      <c r="Z245" s="25"/>
      <c r="AA245" s="25"/>
    </row>
    <row r="246">
      <c r="A246" s="55">
        <v>1.7670010129E11</v>
      </c>
      <c r="B246" s="55" t="s">
        <v>588</v>
      </c>
      <c r="C246" s="55" t="s">
        <v>589</v>
      </c>
      <c r="D246" s="55" t="s">
        <v>138</v>
      </c>
      <c r="E246" s="55" t="s">
        <v>1798</v>
      </c>
      <c r="F246" s="55" t="s">
        <v>1808</v>
      </c>
      <c r="G246" s="55">
        <v>134.0</v>
      </c>
      <c r="H246" s="55">
        <v>0.0</v>
      </c>
      <c r="I246" s="55" t="s">
        <v>1802</v>
      </c>
      <c r="J246" s="55">
        <v>1.0</v>
      </c>
      <c r="K246" s="3"/>
      <c r="L246" s="55">
        <v>11.0</v>
      </c>
      <c r="M246" s="3"/>
      <c r="N246" s="3"/>
      <c r="O246" s="55" t="s">
        <v>588</v>
      </c>
      <c r="P246" s="55">
        <v>0.0</v>
      </c>
      <c r="Q246" s="55" t="s">
        <v>1724</v>
      </c>
      <c r="R246" s="3"/>
      <c r="S246" s="55" t="s">
        <v>1743</v>
      </c>
      <c r="T246" s="3"/>
      <c r="U246" s="3"/>
      <c r="V246" s="3"/>
      <c r="W246" s="3"/>
      <c r="X246" s="3"/>
      <c r="Y246" s="3"/>
      <c r="Z246" s="3"/>
      <c r="AA246" s="3"/>
    </row>
    <row r="247">
      <c r="A247" s="237">
        <v>1.767001013E11</v>
      </c>
      <c r="B247" s="237" t="s">
        <v>592</v>
      </c>
      <c r="C247" s="237" t="s">
        <v>593</v>
      </c>
      <c r="D247" s="237" t="s">
        <v>138</v>
      </c>
      <c r="E247" s="237" t="s">
        <v>1798</v>
      </c>
      <c r="F247" s="237" t="s">
        <v>1809</v>
      </c>
      <c r="G247" s="237">
        <v>134.0</v>
      </c>
      <c r="H247" s="237">
        <v>0.0</v>
      </c>
      <c r="I247" s="237" t="s">
        <v>1802</v>
      </c>
      <c r="J247" s="237">
        <v>1.0</v>
      </c>
      <c r="K247" s="25"/>
      <c r="L247" s="237">
        <v>11.0</v>
      </c>
      <c r="M247" s="25"/>
      <c r="N247" s="25"/>
      <c r="O247" s="237" t="s">
        <v>592</v>
      </c>
      <c r="P247" s="237">
        <v>0.0</v>
      </c>
      <c r="Q247" s="237" t="s">
        <v>1724</v>
      </c>
      <c r="R247" s="25"/>
      <c r="S247" s="237" t="s">
        <v>1743</v>
      </c>
      <c r="T247" s="25"/>
      <c r="U247" s="25"/>
      <c r="V247" s="25"/>
      <c r="W247" s="25"/>
      <c r="X247" s="25"/>
      <c r="Y247" s="25"/>
      <c r="Z247" s="25"/>
      <c r="AA247" s="25"/>
    </row>
    <row r="248">
      <c r="A248" s="55">
        <v>1.7670010131E11</v>
      </c>
      <c r="B248" s="55" t="s">
        <v>969</v>
      </c>
      <c r="C248" s="55" t="s">
        <v>970</v>
      </c>
      <c r="D248" s="55" t="s">
        <v>138</v>
      </c>
      <c r="E248" s="55" t="s">
        <v>1798</v>
      </c>
      <c r="F248" s="55" t="s">
        <v>1810</v>
      </c>
      <c r="G248" s="55">
        <v>134.0</v>
      </c>
      <c r="H248" s="55">
        <v>0.0</v>
      </c>
      <c r="I248" s="55" t="s">
        <v>1802</v>
      </c>
      <c r="J248" s="55">
        <v>1.0</v>
      </c>
      <c r="K248" s="3"/>
      <c r="L248" s="55">
        <v>11.0</v>
      </c>
      <c r="M248" s="3"/>
      <c r="N248" s="3"/>
      <c r="O248" s="55" t="s">
        <v>969</v>
      </c>
      <c r="P248" s="55">
        <v>0.0</v>
      </c>
      <c r="Q248" s="55" t="s">
        <v>1724</v>
      </c>
      <c r="R248" s="3"/>
      <c r="S248" s="55" t="s">
        <v>1743</v>
      </c>
      <c r="T248" s="3"/>
      <c r="U248" s="3"/>
      <c r="V248" s="3"/>
      <c r="W248" s="3"/>
      <c r="X248" s="3"/>
      <c r="Y248" s="3"/>
      <c r="Z248" s="3"/>
      <c r="AA248" s="3"/>
    </row>
    <row r="249">
      <c r="A249" s="237">
        <v>1.7670010132E11</v>
      </c>
      <c r="B249" s="237" t="s">
        <v>1811</v>
      </c>
      <c r="C249" s="237" t="s">
        <v>1812</v>
      </c>
      <c r="D249" s="237" t="s">
        <v>138</v>
      </c>
      <c r="E249" s="237" t="s">
        <v>1798</v>
      </c>
      <c r="F249" s="237" t="s">
        <v>1813</v>
      </c>
      <c r="G249" s="237">
        <v>134.0</v>
      </c>
      <c r="H249" s="237">
        <v>0.0</v>
      </c>
      <c r="I249" s="237" t="s">
        <v>1802</v>
      </c>
      <c r="J249" s="237">
        <v>1.0</v>
      </c>
      <c r="K249" s="25"/>
      <c r="L249" s="237">
        <v>11.0</v>
      </c>
      <c r="M249" s="25"/>
      <c r="N249" s="25"/>
      <c r="O249" s="237" t="s">
        <v>1811</v>
      </c>
      <c r="P249" s="237">
        <v>0.0</v>
      </c>
      <c r="Q249" s="237" t="s">
        <v>1724</v>
      </c>
      <c r="R249" s="25"/>
      <c r="S249" s="237" t="s">
        <v>1743</v>
      </c>
      <c r="T249" s="25"/>
      <c r="U249" s="25"/>
      <c r="V249" s="25"/>
      <c r="W249" s="25"/>
      <c r="X249" s="25"/>
      <c r="Y249" s="25"/>
      <c r="Z249" s="25"/>
      <c r="AA249" s="25"/>
    </row>
    <row r="250">
      <c r="A250" s="55">
        <v>1.7670010125E11</v>
      </c>
      <c r="B250" s="55" t="s">
        <v>594</v>
      </c>
      <c r="C250" s="55" t="s">
        <v>595</v>
      </c>
      <c r="D250" s="55" t="s">
        <v>138</v>
      </c>
      <c r="E250" s="55" t="s">
        <v>1798</v>
      </c>
      <c r="F250" s="55" t="s">
        <v>1801</v>
      </c>
      <c r="G250" s="55">
        <v>134.0</v>
      </c>
      <c r="H250" s="55">
        <v>0.0</v>
      </c>
      <c r="I250" s="55" t="s">
        <v>1802</v>
      </c>
      <c r="J250" s="55">
        <v>1.0</v>
      </c>
      <c r="K250" s="3"/>
      <c r="L250" s="55">
        <v>11.0</v>
      </c>
      <c r="M250" s="3"/>
      <c r="N250" s="3"/>
      <c r="O250" s="55" t="s">
        <v>594</v>
      </c>
      <c r="P250" s="55">
        <v>0.0</v>
      </c>
      <c r="Q250" s="55" t="s">
        <v>1724</v>
      </c>
      <c r="R250" s="3"/>
      <c r="S250" s="55" t="s">
        <v>1743</v>
      </c>
      <c r="T250" s="3"/>
      <c r="U250" s="3"/>
      <c r="V250" s="3"/>
      <c r="W250" s="3"/>
      <c r="X250" s="3"/>
      <c r="Y250" s="3"/>
      <c r="Z250" s="3"/>
      <c r="AA250" s="3"/>
    </row>
    <row r="251">
      <c r="A251" s="237">
        <v>1.76700101255E11</v>
      </c>
      <c r="B251" s="237" t="s">
        <v>971</v>
      </c>
      <c r="C251" s="237" t="s">
        <v>972</v>
      </c>
      <c r="D251" s="237" t="s">
        <v>138</v>
      </c>
      <c r="E251" s="237" t="s">
        <v>1798</v>
      </c>
      <c r="F251" s="237" t="s">
        <v>1803</v>
      </c>
      <c r="G251" s="237">
        <v>134.0</v>
      </c>
      <c r="H251" s="237">
        <v>0.0</v>
      </c>
      <c r="I251" s="237" t="s">
        <v>1802</v>
      </c>
      <c r="J251" s="237">
        <v>1.0</v>
      </c>
      <c r="K251" s="25"/>
      <c r="L251" s="237">
        <v>11.0</v>
      </c>
      <c r="M251" s="25"/>
      <c r="N251" s="25"/>
      <c r="O251" s="237" t="s">
        <v>971</v>
      </c>
      <c r="P251" s="237">
        <v>0.0</v>
      </c>
      <c r="Q251" s="237" t="s">
        <v>1724</v>
      </c>
      <c r="R251" s="25"/>
      <c r="S251" s="237" t="s">
        <v>1743</v>
      </c>
      <c r="T251" s="25"/>
      <c r="U251" s="25"/>
      <c r="V251" s="25"/>
      <c r="W251" s="25"/>
      <c r="X251" s="25"/>
      <c r="Y251" s="25"/>
      <c r="Z251" s="25"/>
      <c r="AA251" s="25"/>
    </row>
    <row r="252">
      <c r="A252" s="55">
        <v>1.76700101265E11</v>
      </c>
      <c r="B252" s="55" t="s">
        <v>596</v>
      </c>
      <c r="C252" s="55" t="s">
        <v>597</v>
      </c>
      <c r="D252" s="55" t="s">
        <v>138</v>
      </c>
      <c r="E252" s="55" t="s">
        <v>1798</v>
      </c>
      <c r="F252" s="55" t="s">
        <v>1804</v>
      </c>
      <c r="G252" s="55">
        <v>134.0</v>
      </c>
      <c r="H252" s="55">
        <v>0.0</v>
      </c>
      <c r="I252" s="55" t="s">
        <v>1802</v>
      </c>
      <c r="J252" s="55">
        <v>1.0</v>
      </c>
      <c r="K252" s="3"/>
      <c r="L252" s="55">
        <v>11.0</v>
      </c>
      <c r="M252" s="3"/>
      <c r="N252" s="3"/>
      <c r="O252" s="55" t="s">
        <v>596</v>
      </c>
      <c r="P252" s="55">
        <v>0.0</v>
      </c>
      <c r="Q252" s="55" t="s">
        <v>1724</v>
      </c>
      <c r="R252" s="3"/>
      <c r="S252" s="55" t="s">
        <v>1743</v>
      </c>
      <c r="T252" s="3"/>
      <c r="U252" s="3"/>
      <c r="V252" s="3"/>
      <c r="W252" s="3"/>
      <c r="X252" s="3"/>
      <c r="Y252" s="3"/>
      <c r="Z252" s="3"/>
      <c r="AA252" s="3"/>
    </row>
    <row r="253">
      <c r="A253" s="237">
        <v>1.7670010127E11</v>
      </c>
      <c r="B253" s="237" t="s">
        <v>598</v>
      </c>
      <c r="C253" s="237" t="s">
        <v>599</v>
      </c>
      <c r="D253" s="237" t="s">
        <v>138</v>
      </c>
      <c r="E253" s="237" t="s">
        <v>1798</v>
      </c>
      <c r="F253" s="237" t="s">
        <v>1805</v>
      </c>
      <c r="G253" s="237">
        <v>134.0</v>
      </c>
      <c r="H253" s="237">
        <v>0.0</v>
      </c>
      <c r="I253" s="237" t="s">
        <v>1802</v>
      </c>
      <c r="J253" s="237">
        <v>1.0</v>
      </c>
      <c r="K253" s="25"/>
      <c r="L253" s="237">
        <v>11.0</v>
      </c>
      <c r="M253" s="25"/>
      <c r="N253" s="25"/>
      <c r="O253" s="237" t="s">
        <v>598</v>
      </c>
      <c r="P253" s="237">
        <v>0.0</v>
      </c>
      <c r="Q253" s="237" t="s">
        <v>1724</v>
      </c>
      <c r="R253" s="25"/>
      <c r="S253" s="237" t="s">
        <v>1743</v>
      </c>
      <c r="T253" s="25"/>
      <c r="U253" s="25"/>
      <c r="V253" s="25"/>
      <c r="W253" s="25"/>
      <c r="X253" s="25"/>
      <c r="Y253" s="25"/>
      <c r="Z253" s="25"/>
      <c r="AA253" s="25"/>
    </row>
    <row r="254">
      <c r="A254" s="55">
        <v>1.76700101275E11</v>
      </c>
      <c r="B254" s="55" t="s">
        <v>973</v>
      </c>
      <c r="C254" s="55" t="s">
        <v>974</v>
      </c>
      <c r="D254" s="55" t="s">
        <v>138</v>
      </c>
      <c r="E254" s="55" t="s">
        <v>1798</v>
      </c>
      <c r="F254" s="55" t="s">
        <v>1806</v>
      </c>
      <c r="G254" s="55">
        <v>134.0</v>
      </c>
      <c r="H254" s="55">
        <v>0.0</v>
      </c>
      <c r="I254" s="55" t="s">
        <v>1802</v>
      </c>
      <c r="J254" s="55">
        <v>1.0</v>
      </c>
      <c r="K254" s="3"/>
      <c r="L254" s="55">
        <v>11.0</v>
      </c>
      <c r="M254" s="3"/>
      <c r="N254" s="3"/>
      <c r="O254" s="55" t="s">
        <v>973</v>
      </c>
      <c r="P254" s="55">
        <v>0.0</v>
      </c>
      <c r="Q254" s="55" t="s">
        <v>1724</v>
      </c>
      <c r="R254" s="3"/>
      <c r="S254" s="55" t="s">
        <v>1743</v>
      </c>
      <c r="T254" s="3"/>
      <c r="U254" s="3"/>
      <c r="V254" s="3"/>
      <c r="W254" s="3"/>
      <c r="X254" s="3"/>
      <c r="Y254" s="3"/>
      <c r="Z254" s="3"/>
      <c r="AA254" s="3"/>
    </row>
    <row r="255">
      <c r="A255" s="237">
        <v>1.7670010128E11</v>
      </c>
      <c r="B255" s="237" t="s">
        <v>600</v>
      </c>
      <c r="C255" s="237" t="s">
        <v>601</v>
      </c>
      <c r="D255" s="237" t="s">
        <v>138</v>
      </c>
      <c r="E255" s="237" t="s">
        <v>1798</v>
      </c>
      <c r="F255" s="237" t="s">
        <v>1807</v>
      </c>
      <c r="G255" s="237">
        <v>134.0</v>
      </c>
      <c r="H255" s="237">
        <v>0.0</v>
      </c>
      <c r="I255" s="237" t="s">
        <v>1802</v>
      </c>
      <c r="J255" s="237">
        <v>1.0</v>
      </c>
      <c r="K255" s="25"/>
      <c r="L255" s="237">
        <v>11.0</v>
      </c>
      <c r="M255" s="25"/>
      <c r="N255" s="25"/>
      <c r="O255" s="237" t="s">
        <v>600</v>
      </c>
      <c r="P255" s="237">
        <v>0.0</v>
      </c>
      <c r="Q255" s="237" t="s">
        <v>1724</v>
      </c>
      <c r="R255" s="25"/>
      <c r="S255" s="237" t="s">
        <v>1743</v>
      </c>
      <c r="T255" s="25"/>
      <c r="U255" s="25"/>
      <c r="V255" s="25"/>
      <c r="W255" s="25"/>
      <c r="X255" s="25"/>
      <c r="Y255" s="25"/>
      <c r="Z255" s="25"/>
      <c r="AA255" s="25"/>
    </row>
    <row r="256">
      <c r="A256" s="55">
        <v>3.700010129E10</v>
      </c>
      <c r="B256" s="55" t="s">
        <v>1157</v>
      </c>
      <c r="C256" s="55" t="s">
        <v>1158</v>
      </c>
      <c r="D256" s="55" t="s">
        <v>138</v>
      </c>
      <c r="E256" s="55" t="s">
        <v>1727</v>
      </c>
      <c r="F256" s="55" t="s">
        <v>1969</v>
      </c>
      <c r="G256" s="55">
        <v>129.0</v>
      </c>
      <c r="H256" s="55">
        <v>0.0</v>
      </c>
      <c r="I256" s="55" t="s">
        <v>1970</v>
      </c>
      <c r="J256" s="55">
        <v>1.0</v>
      </c>
      <c r="K256" s="3"/>
      <c r="L256" s="55">
        <v>11.0</v>
      </c>
      <c r="M256" s="3"/>
      <c r="N256" s="3"/>
      <c r="O256" s="55" t="s">
        <v>1157</v>
      </c>
      <c r="P256" s="55">
        <v>0.0</v>
      </c>
      <c r="Q256" s="55" t="s">
        <v>1724</v>
      </c>
      <c r="R256" s="3"/>
      <c r="S256" s="55" t="s">
        <v>1743</v>
      </c>
      <c r="T256" s="3"/>
      <c r="U256" s="3"/>
      <c r="V256" s="3"/>
      <c r="W256" s="3"/>
      <c r="X256" s="3"/>
      <c r="Y256" s="3"/>
      <c r="Z256" s="3"/>
      <c r="AA256" s="3"/>
    </row>
    <row r="257">
      <c r="A257" s="237" t="s">
        <v>3361</v>
      </c>
      <c r="B257" s="237" t="s">
        <v>1464</v>
      </c>
      <c r="C257" s="237" t="s">
        <v>1158</v>
      </c>
      <c r="D257" s="237" t="s">
        <v>138</v>
      </c>
      <c r="E257" s="237" t="s">
        <v>3350</v>
      </c>
      <c r="F257" s="237" t="s">
        <v>3362</v>
      </c>
      <c r="G257" s="237">
        <v>129.0</v>
      </c>
      <c r="H257" s="237">
        <v>0.0</v>
      </c>
      <c r="I257" s="237" t="s">
        <v>3094</v>
      </c>
      <c r="J257" s="237">
        <v>1.0</v>
      </c>
      <c r="K257" s="25"/>
      <c r="L257" s="237">
        <v>11.0</v>
      </c>
      <c r="M257" s="25"/>
      <c r="N257" s="25"/>
      <c r="O257" s="237" t="s">
        <v>1464</v>
      </c>
      <c r="P257" s="237">
        <v>0.0</v>
      </c>
      <c r="Q257" s="237" t="s">
        <v>1724</v>
      </c>
      <c r="R257" s="25"/>
      <c r="S257" s="237" t="s">
        <v>1743</v>
      </c>
      <c r="T257" s="25"/>
      <c r="U257" s="25"/>
      <c r="V257" s="25"/>
      <c r="W257" s="25"/>
      <c r="X257" s="25"/>
      <c r="Y257" s="25"/>
      <c r="Z257" s="25"/>
      <c r="AA257" s="25"/>
    </row>
    <row r="258">
      <c r="A258" s="55">
        <v>3.700010131E10</v>
      </c>
      <c r="B258" s="55" t="s">
        <v>1971</v>
      </c>
      <c r="C258" s="55" t="s">
        <v>1972</v>
      </c>
      <c r="D258" s="55" t="s">
        <v>138</v>
      </c>
      <c r="E258" s="55" t="s">
        <v>1727</v>
      </c>
      <c r="F258" s="55" t="s">
        <v>1973</v>
      </c>
      <c r="G258" s="55">
        <v>129.0</v>
      </c>
      <c r="H258" s="55">
        <v>0.0</v>
      </c>
      <c r="I258" s="55" t="s">
        <v>1938</v>
      </c>
      <c r="J258" s="55">
        <v>1.0</v>
      </c>
      <c r="K258" s="3"/>
      <c r="L258" s="55">
        <v>11.0</v>
      </c>
      <c r="M258" s="3"/>
      <c r="N258" s="3"/>
      <c r="O258" s="55" t="s">
        <v>1971</v>
      </c>
      <c r="P258" s="55">
        <v>0.0</v>
      </c>
      <c r="Q258" s="55" t="s">
        <v>1724</v>
      </c>
      <c r="R258" s="3"/>
      <c r="S258" s="55" t="s">
        <v>1743</v>
      </c>
      <c r="T258" s="3"/>
      <c r="U258" s="3"/>
      <c r="V258" s="3"/>
      <c r="W258" s="3"/>
      <c r="X258" s="3"/>
      <c r="Y258" s="3"/>
      <c r="Z258" s="3"/>
      <c r="AA258" s="3"/>
    </row>
    <row r="259">
      <c r="A259" s="237" t="s">
        <v>3363</v>
      </c>
      <c r="B259" s="237" t="s">
        <v>3364</v>
      </c>
      <c r="C259" s="237" t="s">
        <v>1972</v>
      </c>
      <c r="D259" s="237" t="s">
        <v>138</v>
      </c>
      <c r="E259" s="237" t="s">
        <v>3350</v>
      </c>
      <c r="F259" s="237" t="s">
        <v>3365</v>
      </c>
      <c r="G259" s="237">
        <v>129.0</v>
      </c>
      <c r="H259" s="237">
        <v>0.0</v>
      </c>
      <c r="I259" s="237" t="s">
        <v>3094</v>
      </c>
      <c r="J259" s="237">
        <v>1.0</v>
      </c>
      <c r="K259" s="25"/>
      <c r="L259" s="237">
        <v>11.0</v>
      </c>
      <c r="M259" s="25"/>
      <c r="N259" s="25"/>
      <c r="O259" s="237" t="s">
        <v>3364</v>
      </c>
      <c r="P259" s="237">
        <v>0.0</v>
      </c>
      <c r="Q259" s="237" t="s">
        <v>1724</v>
      </c>
      <c r="R259" s="25"/>
      <c r="S259" s="237" t="s">
        <v>1743</v>
      </c>
      <c r="T259" s="25"/>
      <c r="U259" s="25"/>
      <c r="V259" s="25"/>
      <c r="W259" s="25"/>
      <c r="X259" s="25"/>
      <c r="Y259" s="25"/>
      <c r="Z259" s="25"/>
      <c r="AA259" s="25"/>
    </row>
    <row r="260">
      <c r="A260" s="55">
        <v>3.700010132E10</v>
      </c>
      <c r="B260" s="55" t="s">
        <v>605</v>
      </c>
      <c r="C260" s="55" t="s">
        <v>606</v>
      </c>
      <c r="D260" s="55" t="s">
        <v>138</v>
      </c>
      <c r="E260" s="55" t="s">
        <v>1727</v>
      </c>
      <c r="F260" s="55" t="s">
        <v>1974</v>
      </c>
      <c r="G260" s="55">
        <v>129.0</v>
      </c>
      <c r="H260" s="55">
        <v>0.0</v>
      </c>
      <c r="I260" s="55" t="s">
        <v>1975</v>
      </c>
      <c r="J260" s="55">
        <v>1.0</v>
      </c>
      <c r="K260" s="3"/>
      <c r="L260" s="55">
        <v>11.0</v>
      </c>
      <c r="M260" s="3"/>
      <c r="N260" s="3"/>
      <c r="O260" s="55" t="s">
        <v>605</v>
      </c>
      <c r="P260" s="55">
        <v>0.0</v>
      </c>
      <c r="Q260" s="55" t="s">
        <v>1724</v>
      </c>
      <c r="R260" s="3"/>
      <c r="S260" s="55" t="s">
        <v>1743</v>
      </c>
      <c r="T260" s="3"/>
      <c r="U260" s="3"/>
      <c r="V260" s="3"/>
      <c r="W260" s="3"/>
      <c r="X260" s="3"/>
      <c r="Y260" s="3"/>
      <c r="Z260" s="3"/>
      <c r="AA260" s="3"/>
    </row>
    <row r="261">
      <c r="A261" s="237" t="s">
        <v>3366</v>
      </c>
      <c r="B261" s="237" t="s">
        <v>3367</v>
      </c>
      <c r="C261" s="237" t="s">
        <v>606</v>
      </c>
      <c r="D261" s="237" t="s">
        <v>138</v>
      </c>
      <c r="E261" s="237" t="s">
        <v>3350</v>
      </c>
      <c r="F261" s="237" t="s">
        <v>3368</v>
      </c>
      <c r="G261" s="237">
        <v>129.0</v>
      </c>
      <c r="H261" s="237">
        <v>0.0</v>
      </c>
      <c r="I261" s="237" t="s">
        <v>3094</v>
      </c>
      <c r="J261" s="237">
        <v>1.0</v>
      </c>
      <c r="K261" s="25"/>
      <c r="L261" s="237">
        <v>11.0</v>
      </c>
      <c r="M261" s="25"/>
      <c r="N261" s="25"/>
      <c r="O261" s="237" t="s">
        <v>3367</v>
      </c>
      <c r="P261" s="237">
        <v>0.0</v>
      </c>
      <c r="Q261" s="237" t="s">
        <v>1724</v>
      </c>
      <c r="R261" s="25"/>
      <c r="S261" s="237" t="s">
        <v>1743</v>
      </c>
      <c r="T261" s="25"/>
      <c r="U261" s="25"/>
      <c r="V261" s="25"/>
      <c r="W261" s="25"/>
      <c r="X261" s="25"/>
      <c r="Y261" s="25"/>
      <c r="Z261" s="25"/>
      <c r="AA261" s="25"/>
    </row>
    <row r="262">
      <c r="A262" s="55">
        <v>3.7000101255E10</v>
      </c>
      <c r="B262" s="55" t="s">
        <v>1953</v>
      </c>
      <c r="C262" s="55" t="s">
        <v>1954</v>
      </c>
      <c r="D262" s="55" t="s">
        <v>138</v>
      </c>
      <c r="E262" s="55" t="s">
        <v>1727</v>
      </c>
      <c r="F262" s="55" t="s">
        <v>1955</v>
      </c>
      <c r="G262" s="55">
        <v>129.0</v>
      </c>
      <c r="H262" s="55">
        <v>0.0</v>
      </c>
      <c r="I262" s="55" t="s">
        <v>1956</v>
      </c>
      <c r="J262" s="55">
        <v>1.0</v>
      </c>
      <c r="K262" s="3"/>
      <c r="L262" s="55">
        <v>11.0</v>
      </c>
      <c r="M262" s="3"/>
      <c r="N262" s="3"/>
      <c r="O262" s="55" t="s">
        <v>1953</v>
      </c>
      <c r="P262" s="55">
        <v>0.0</v>
      </c>
      <c r="Q262" s="55" t="s">
        <v>1724</v>
      </c>
      <c r="R262" s="3"/>
      <c r="S262" s="55" t="s">
        <v>1743</v>
      </c>
      <c r="T262" s="3"/>
      <c r="U262" s="3"/>
      <c r="V262" s="3"/>
      <c r="W262" s="3"/>
      <c r="X262" s="3"/>
      <c r="Y262" s="3"/>
      <c r="Z262" s="3"/>
      <c r="AA262" s="3"/>
    </row>
    <row r="263">
      <c r="A263" s="237" t="s">
        <v>3348</v>
      </c>
      <c r="B263" s="237" t="s">
        <v>3349</v>
      </c>
      <c r="C263" s="237" t="s">
        <v>1954</v>
      </c>
      <c r="D263" s="237" t="s">
        <v>138</v>
      </c>
      <c r="E263" s="237" t="s">
        <v>3350</v>
      </c>
      <c r="F263" s="237" t="s">
        <v>3351</v>
      </c>
      <c r="G263" s="237">
        <v>129.0</v>
      </c>
      <c r="H263" s="237">
        <v>0.0</v>
      </c>
      <c r="I263" s="237" t="s">
        <v>3094</v>
      </c>
      <c r="J263" s="237">
        <v>1.0</v>
      </c>
      <c r="K263" s="25"/>
      <c r="L263" s="237">
        <v>11.0</v>
      </c>
      <c r="M263" s="25"/>
      <c r="N263" s="25"/>
      <c r="O263" s="237" t="s">
        <v>3349</v>
      </c>
      <c r="P263" s="237">
        <v>0.0</v>
      </c>
      <c r="Q263" s="237" t="s">
        <v>1724</v>
      </c>
      <c r="R263" s="25"/>
      <c r="S263" s="237" t="s">
        <v>1743</v>
      </c>
      <c r="T263" s="25"/>
      <c r="U263" s="25"/>
      <c r="V263" s="25"/>
      <c r="W263" s="25"/>
      <c r="X263" s="25"/>
      <c r="Y263" s="25"/>
      <c r="Z263" s="25"/>
      <c r="AA263" s="25"/>
    </row>
    <row r="264">
      <c r="A264" s="55">
        <v>3.700010126E10</v>
      </c>
      <c r="B264" s="55" t="s">
        <v>1957</v>
      </c>
      <c r="C264" s="55" t="s">
        <v>1958</v>
      </c>
      <c r="D264" s="55" t="s">
        <v>138</v>
      </c>
      <c r="E264" s="55" t="s">
        <v>1727</v>
      </c>
      <c r="F264" s="55" t="s">
        <v>1959</v>
      </c>
      <c r="G264" s="55">
        <v>129.0</v>
      </c>
      <c r="H264" s="55">
        <v>0.0</v>
      </c>
      <c r="I264" s="55" t="s">
        <v>1960</v>
      </c>
      <c r="J264" s="55">
        <v>1.0</v>
      </c>
      <c r="K264" s="3"/>
      <c r="L264" s="55">
        <v>11.0</v>
      </c>
      <c r="M264" s="3"/>
      <c r="N264" s="3"/>
      <c r="O264" s="55" t="s">
        <v>1957</v>
      </c>
      <c r="P264" s="55">
        <v>0.0</v>
      </c>
      <c r="Q264" s="55" t="s">
        <v>1724</v>
      </c>
      <c r="R264" s="3"/>
      <c r="S264" s="55" t="s">
        <v>1743</v>
      </c>
      <c r="T264" s="3"/>
      <c r="U264" s="3"/>
      <c r="V264" s="3"/>
      <c r="W264" s="3"/>
      <c r="X264" s="3"/>
      <c r="Y264" s="3"/>
      <c r="Z264" s="3"/>
      <c r="AA264" s="3"/>
    </row>
    <row r="265">
      <c r="A265" s="237" t="s">
        <v>3352</v>
      </c>
      <c r="B265" s="237" t="s">
        <v>3353</v>
      </c>
      <c r="C265" s="237" t="s">
        <v>1958</v>
      </c>
      <c r="D265" s="237" t="s">
        <v>138</v>
      </c>
      <c r="E265" s="237" t="s">
        <v>3350</v>
      </c>
      <c r="F265" s="237" t="s">
        <v>3354</v>
      </c>
      <c r="G265" s="237">
        <v>129.0</v>
      </c>
      <c r="H265" s="237">
        <v>0.0</v>
      </c>
      <c r="I265" s="237" t="s">
        <v>3094</v>
      </c>
      <c r="J265" s="237">
        <v>1.0</v>
      </c>
      <c r="K265" s="25"/>
      <c r="L265" s="237">
        <v>11.0</v>
      </c>
      <c r="M265" s="25"/>
      <c r="N265" s="25"/>
      <c r="O265" s="237" t="s">
        <v>3353</v>
      </c>
      <c r="P265" s="237">
        <v>0.0</v>
      </c>
      <c r="Q265" s="237" t="s">
        <v>1724</v>
      </c>
      <c r="R265" s="25"/>
      <c r="S265" s="237" t="s">
        <v>1743</v>
      </c>
      <c r="T265" s="25"/>
      <c r="U265" s="25"/>
      <c r="V265" s="25"/>
      <c r="W265" s="25"/>
      <c r="X265" s="25"/>
      <c r="Y265" s="25"/>
      <c r="Z265" s="25"/>
      <c r="AA265" s="25"/>
    </row>
    <row r="266">
      <c r="A266" s="55">
        <v>3.7000101275E10</v>
      </c>
      <c r="B266" s="55" t="s">
        <v>1961</v>
      </c>
      <c r="C266" s="55" t="s">
        <v>1962</v>
      </c>
      <c r="D266" s="55" t="s">
        <v>138</v>
      </c>
      <c r="E266" s="55" t="s">
        <v>1727</v>
      </c>
      <c r="F266" s="55" t="s">
        <v>1963</v>
      </c>
      <c r="G266" s="55">
        <v>129.0</v>
      </c>
      <c r="H266" s="55">
        <v>0.0</v>
      </c>
      <c r="I266" s="55" t="s">
        <v>1964</v>
      </c>
      <c r="J266" s="55">
        <v>1.0</v>
      </c>
      <c r="K266" s="3"/>
      <c r="L266" s="55">
        <v>11.0</v>
      </c>
      <c r="M266" s="3"/>
      <c r="N266" s="3"/>
      <c r="O266" s="55" t="s">
        <v>1961</v>
      </c>
      <c r="P266" s="55">
        <v>0.0</v>
      </c>
      <c r="Q266" s="55" t="s">
        <v>1724</v>
      </c>
      <c r="R266" s="3"/>
      <c r="S266" s="55" t="s">
        <v>1743</v>
      </c>
      <c r="T266" s="3"/>
      <c r="U266" s="3"/>
      <c r="V266" s="3"/>
      <c r="W266" s="3"/>
      <c r="X266" s="3"/>
      <c r="Y266" s="3"/>
      <c r="Z266" s="3"/>
      <c r="AA266" s="3"/>
    </row>
    <row r="267">
      <c r="A267" s="237" t="s">
        <v>3355</v>
      </c>
      <c r="B267" s="237" t="s">
        <v>3356</v>
      </c>
      <c r="C267" s="237" t="s">
        <v>1962</v>
      </c>
      <c r="D267" s="237" t="s">
        <v>138</v>
      </c>
      <c r="E267" s="237" t="s">
        <v>3350</v>
      </c>
      <c r="F267" s="237" t="s">
        <v>3357</v>
      </c>
      <c r="G267" s="237">
        <v>129.0</v>
      </c>
      <c r="H267" s="237">
        <v>0.0</v>
      </c>
      <c r="I267" s="237" t="s">
        <v>3094</v>
      </c>
      <c r="J267" s="237">
        <v>1.0</v>
      </c>
      <c r="K267" s="25"/>
      <c r="L267" s="237">
        <v>11.0</v>
      </c>
      <c r="M267" s="25"/>
      <c r="N267" s="25"/>
      <c r="O267" s="237" t="s">
        <v>3356</v>
      </c>
      <c r="P267" s="237">
        <v>0.0</v>
      </c>
      <c r="Q267" s="237" t="s">
        <v>1724</v>
      </c>
      <c r="R267" s="25"/>
      <c r="S267" s="237" t="s">
        <v>1743</v>
      </c>
      <c r="T267" s="25"/>
      <c r="U267" s="25"/>
      <c r="V267" s="25"/>
      <c r="W267" s="25"/>
      <c r="X267" s="25"/>
      <c r="Y267" s="25"/>
      <c r="Z267" s="25"/>
      <c r="AA267" s="25"/>
    </row>
    <row r="268">
      <c r="A268" s="55">
        <v>3.700010128E10</v>
      </c>
      <c r="B268" s="55" t="s">
        <v>1965</v>
      </c>
      <c r="C268" s="55" t="s">
        <v>1966</v>
      </c>
      <c r="D268" s="55" t="s">
        <v>138</v>
      </c>
      <c r="E268" s="55" t="s">
        <v>1727</v>
      </c>
      <c r="F268" s="55" t="s">
        <v>1967</v>
      </c>
      <c r="G268" s="55">
        <v>129.0</v>
      </c>
      <c r="H268" s="55">
        <v>0.0</v>
      </c>
      <c r="I268" s="55" t="s">
        <v>1968</v>
      </c>
      <c r="J268" s="55">
        <v>1.0</v>
      </c>
      <c r="K268" s="3"/>
      <c r="L268" s="55">
        <v>11.0</v>
      </c>
      <c r="M268" s="3"/>
      <c r="N268" s="3"/>
      <c r="O268" s="55" t="s">
        <v>1965</v>
      </c>
      <c r="P268" s="55">
        <v>0.0</v>
      </c>
      <c r="Q268" s="55" t="s">
        <v>1724</v>
      </c>
      <c r="R268" s="3"/>
      <c r="S268" s="55" t="s">
        <v>1743</v>
      </c>
      <c r="T268" s="3"/>
      <c r="U268" s="3"/>
      <c r="V268" s="3"/>
      <c r="W268" s="3"/>
      <c r="X268" s="3"/>
      <c r="Y268" s="3"/>
      <c r="Z268" s="3"/>
      <c r="AA268" s="3"/>
    </row>
    <row r="269">
      <c r="A269" s="237" t="s">
        <v>3358</v>
      </c>
      <c r="B269" s="237" t="s">
        <v>3359</v>
      </c>
      <c r="C269" s="237" t="s">
        <v>1966</v>
      </c>
      <c r="D269" s="237" t="s">
        <v>138</v>
      </c>
      <c r="E269" s="237" t="s">
        <v>3350</v>
      </c>
      <c r="F269" s="237" t="s">
        <v>3360</v>
      </c>
      <c r="G269" s="237">
        <v>129.0</v>
      </c>
      <c r="H269" s="237">
        <v>0.0</v>
      </c>
      <c r="I269" s="237" t="s">
        <v>3094</v>
      </c>
      <c r="J269" s="237">
        <v>1.0</v>
      </c>
      <c r="K269" s="25"/>
      <c r="L269" s="237">
        <v>11.0</v>
      </c>
      <c r="M269" s="25"/>
      <c r="N269" s="25"/>
      <c r="O269" s="237" t="s">
        <v>3359</v>
      </c>
      <c r="P269" s="237">
        <v>0.0</v>
      </c>
      <c r="Q269" s="237" t="s">
        <v>1724</v>
      </c>
      <c r="R269" s="25"/>
      <c r="S269" s="237" t="s">
        <v>1743</v>
      </c>
      <c r="T269" s="25"/>
      <c r="U269" s="25"/>
      <c r="V269" s="25"/>
      <c r="W269" s="25"/>
      <c r="X269" s="25"/>
      <c r="Y269" s="25"/>
      <c r="Z269" s="25"/>
      <c r="AA269" s="25"/>
    </row>
    <row r="270">
      <c r="A270" s="55" t="s">
        <v>2891</v>
      </c>
      <c r="B270" s="55" t="s">
        <v>2892</v>
      </c>
      <c r="C270" s="55" t="s">
        <v>2893</v>
      </c>
      <c r="D270" s="55" t="s">
        <v>138</v>
      </c>
      <c r="E270" s="55" t="s">
        <v>2881</v>
      </c>
      <c r="F270" s="55" t="s">
        <v>2894</v>
      </c>
      <c r="G270" s="55">
        <v>105.0</v>
      </c>
      <c r="H270" s="55">
        <v>0.0</v>
      </c>
      <c r="I270" s="55" t="s">
        <v>2199</v>
      </c>
      <c r="J270" s="55">
        <v>1.0</v>
      </c>
      <c r="K270" s="3"/>
      <c r="L270" s="55">
        <v>11.0</v>
      </c>
      <c r="M270" s="3"/>
      <c r="N270" s="3"/>
      <c r="O270" s="55" t="s">
        <v>2892</v>
      </c>
      <c r="P270" s="55">
        <v>0.0</v>
      </c>
      <c r="Q270" s="55" t="s">
        <v>1724</v>
      </c>
      <c r="R270" s="3"/>
      <c r="S270" s="55" t="s">
        <v>1743</v>
      </c>
      <c r="T270" s="3"/>
      <c r="U270" s="3"/>
      <c r="V270" s="3"/>
      <c r="W270" s="3"/>
      <c r="X270" s="3"/>
      <c r="Y270" s="3"/>
      <c r="Z270" s="3"/>
      <c r="AA270" s="3"/>
    </row>
    <row r="271">
      <c r="A271" s="237" t="s">
        <v>2895</v>
      </c>
      <c r="B271" s="237" t="s">
        <v>2896</v>
      </c>
      <c r="C271" s="237" t="s">
        <v>2897</v>
      </c>
      <c r="D271" s="237" t="s">
        <v>138</v>
      </c>
      <c r="E271" s="237" t="s">
        <v>2881</v>
      </c>
      <c r="F271" s="237" t="s">
        <v>2898</v>
      </c>
      <c r="G271" s="237">
        <v>105.0</v>
      </c>
      <c r="H271" s="237">
        <v>0.0</v>
      </c>
      <c r="I271" s="237" t="s">
        <v>2199</v>
      </c>
      <c r="J271" s="237">
        <v>1.0</v>
      </c>
      <c r="K271" s="25"/>
      <c r="L271" s="237">
        <v>11.0</v>
      </c>
      <c r="M271" s="25"/>
      <c r="N271" s="25"/>
      <c r="O271" s="237" t="s">
        <v>2896</v>
      </c>
      <c r="P271" s="237">
        <v>0.0</v>
      </c>
      <c r="Q271" s="237" t="s">
        <v>1724</v>
      </c>
      <c r="R271" s="25"/>
      <c r="S271" s="237" t="s">
        <v>1743</v>
      </c>
      <c r="T271" s="25"/>
      <c r="U271" s="25"/>
      <c r="V271" s="25"/>
      <c r="W271" s="25"/>
      <c r="X271" s="25"/>
      <c r="Y271" s="25"/>
      <c r="Z271" s="25"/>
      <c r="AA271" s="25"/>
    </row>
    <row r="272">
      <c r="A272" s="55" t="s">
        <v>2899</v>
      </c>
      <c r="B272" s="55" t="s">
        <v>2900</v>
      </c>
      <c r="C272" s="55" t="s">
        <v>2901</v>
      </c>
      <c r="D272" s="55" t="s">
        <v>138</v>
      </c>
      <c r="E272" s="55" t="s">
        <v>2881</v>
      </c>
      <c r="F272" s="55" t="s">
        <v>2902</v>
      </c>
      <c r="G272" s="55">
        <v>105.0</v>
      </c>
      <c r="H272" s="55">
        <v>0.0</v>
      </c>
      <c r="I272" s="55" t="s">
        <v>2199</v>
      </c>
      <c r="J272" s="55">
        <v>1.0</v>
      </c>
      <c r="K272" s="3"/>
      <c r="L272" s="55">
        <v>11.0</v>
      </c>
      <c r="M272" s="3"/>
      <c r="N272" s="3"/>
      <c r="O272" s="55" t="s">
        <v>2900</v>
      </c>
      <c r="P272" s="55">
        <v>0.0</v>
      </c>
      <c r="Q272" s="55" t="s">
        <v>1724</v>
      </c>
      <c r="R272" s="3"/>
      <c r="S272" s="55" t="s">
        <v>1743</v>
      </c>
      <c r="T272" s="3"/>
      <c r="U272" s="3"/>
      <c r="V272" s="3"/>
      <c r="W272" s="3"/>
      <c r="X272" s="3"/>
      <c r="Y272" s="3"/>
      <c r="Z272" s="3"/>
      <c r="AA272" s="3"/>
    </row>
    <row r="273">
      <c r="A273" s="237" t="s">
        <v>2878</v>
      </c>
      <c r="B273" s="237" t="s">
        <v>2879</v>
      </c>
      <c r="C273" s="237" t="s">
        <v>2880</v>
      </c>
      <c r="D273" s="237" t="s">
        <v>138</v>
      </c>
      <c r="E273" s="237" t="s">
        <v>2881</v>
      </c>
      <c r="F273" s="237" t="s">
        <v>2882</v>
      </c>
      <c r="G273" s="237">
        <v>105.0</v>
      </c>
      <c r="H273" s="237">
        <v>0.0</v>
      </c>
      <c r="I273" s="237" t="s">
        <v>2199</v>
      </c>
      <c r="J273" s="237">
        <v>1.0</v>
      </c>
      <c r="K273" s="25"/>
      <c r="L273" s="237">
        <v>11.0</v>
      </c>
      <c r="M273" s="25"/>
      <c r="N273" s="25"/>
      <c r="O273" s="237" t="s">
        <v>2879</v>
      </c>
      <c r="P273" s="237">
        <v>0.0</v>
      </c>
      <c r="Q273" s="237" t="s">
        <v>1724</v>
      </c>
      <c r="R273" s="25"/>
      <c r="S273" s="237" t="s">
        <v>1743</v>
      </c>
      <c r="T273" s="25"/>
      <c r="U273" s="25"/>
      <c r="V273" s="25"/>
      <c r="W273" s="25"/>
      <c r="X273" s="25"/>
      <c r="Y273" s="25"/>
      <c r="Z273" s="25"/>
      <c r="AA273" s="25"/>
    </row>
    <row r="274">
      <c r="A274" s="55" t="s">
        <v>2883</v>
      </c>
      <c r="B274" s="55" t="s">
        <v>2884</v>
      </c>
      <c r="C274" s="55" t="s">
        <v>2885</v>
      </c>
      <c r="D274" s="55" t="s">
        <v>138</v>
      </c>
      <c r="E274" s="55" t="s">
        <v>2881</v>
      </c>
      <c r="F274" s="55" t="s">
        <v>2886</v>
      </c>
      <c r="G274" s="55">
        <v>105.0</v>
      </c>
      <c r="H274" s="55">
        <v>0.0</v>
      </c>
      <c r="I274" s="55" t="s">
        <v>2199</v>
      </c>
      <c r="J274" s="55">
        <v>1.0</v>
      </c>
      <c r="K274" s="3"/>
      <c r="L274" s="55">
        <v>11.0</v>
      </c>
      <c r="M274" s="3"/>
      <c r="N274" s="3"/>
      <c r="O274" s="55" t="s">
        <v>2884</v>
      </c>
      <c r="P274" s="55">
        <v>0.0</v>
      </c>
      <c r="Q274" s="55" t="s">
        <v>1724</v>
      </c>
      <c r="R274" s="3"/>
      <c r="S274" s="55" t="s">
        <v>1743</v>
      </c>
      <c r="T274" s="3"/>
      <c r="U274" s="3"/>
      <c r="V274" s="3"/>
      <c r="W274" s="3"/>
      <c r="X274" s="3"/>
      <c r="Y274" s="3"/>
      <c r="Z274" s="3"/>
      <c r="AA274" s="3"/>
    </row>
    <row r="275">
      <c r="A275" s="237" t="s">
        <v>2887</v>
      </c>
      <c r="B275" s="237" t="s">
        <v>2888</v>
      </c>
      <c r="C275" s="237" t="s">
        <v>2889</v>
      </c>
      <c r="D275" s="237" t="s">
        <v>138</v>
      </c>
      <c r="E275" s="237" t="s">
        <v>2881</v>
      </c>
      <c r="F275" s="237" t="s">
        <v>2890</v>
      </c>
      <c r="G275" s="237">
        <v>105.0</v>
      </c>
      <c r="H275" s="237">
        <v>0.0</v>
      </c>
      <c r="I275" s="237" t="s">
        <v>2199</v>
      </c>
      <c r="J275" s="237">
        <v>1.0</v>
      </c>
      <c r="K275" s="25"/>
      <c r="L275" s="237">
        <v>11.0</v>
      </c>
      <c r="M275" s="25"/>
      <c r="N275" s="25"/>
      <c r="O275" s="237" t="s">
        <v>2888</v>
      </c>
      <c r="P275" s="237">
        <v>0.0</v>
      </c>
      <c r="Q275" s="237" t="s">
        <v>1724</v>
      </c>
      <c r="R275" s="25"/>
      <c r="S275" s="237" t="s">
        <v>1743</v>
      </c>
      <c r="T275" s="25"/>
      <c r="U275" s="25"/>
      <c r="V275" s="25"/>
      <c r="W275" s="25"/>
      <c r="X275" s="25"/>
      <c r="Y275" s="25"/>
      <c r="Z275" s="25"/>
      <c r="AA275" s="25"/>
    </row>
    <row r="276">
      <c r="A276" s="55" t="s">
        <v>2908</v>
      </c>
      <c r="B276" s="55" t="s">
        <v>2909</v>
      </c>
      <c r="C276" s="55" t="s">
        <v>2910</v>
      </c>
      <c r="D276" s="55" t="s">
        <v>138</v>
      </c>
      <c r="E276" s="55" t="s">
        <v>2881</v>
      </c>
      <c r="F276" s="55" t="s">
        <v>2911</v>
      </c>
      <c r="G276" s="55">
        <v>105.0</v>
      </c>
      <c r="H276" s="55">
        <v>0.0</v>
      </c>
      <c r="I276" s="55" t="s">
        <v>2199</v>
      </c>
      <c r="J276" s="55">
        <v>1.0</v>
      </c>
      <c r="K276" s="3"/>
      <c r="L276" s="55">
        <v>11.0</v>
      </c>
      <c r="M276" s="3"/>
      <c r="N276" s="3"/>
      <c r="O276" s="55" t="s">
        <v>2909</v>
      </c>
      <c r="P276" s="55">
        <v>0.0</v>
      </c>
      <c r="Q276" s="55" t="s">
        <v>1724</v>
      </c>
      <c r="R276" s="3"/>
      <c r="S276" s="55" t="s">
        <v>1743</v>
      </c>
      <c r="T276" s="3"/>
      <c r="U276" s="3"/>
      <c r="V276" s="3"/>
      <c r="W276" s="3"/>
      <c r="X276" s="3"/>
      <c r="Y276" s="3"/>
      <c r="Z276" s="3"/>
      <c r="AA276" s="3"/>
    </row>
    <row r="277">
      <c r="A277" s="237" t="s">
        <v>2903</v>
      </c>
      <c r="B277" s="237" t="s">
        <v>2904</v>
      </c>
      <c r="C277" s="237" t="s">
        <v>2905</v>
      </c>
      <c r="D277" s="237" t="s">
        <v>138</v>
      </c>
      <c r="E277" s="25"/>
      <c r="F277" s="237" t="s">
        <v>2906</v>
      </c>
      <c r="G277" s="237">
        <v>105.0</v>
      </c>
      <c r="H277" s="237">
        <v>0.0</v>
      </c>
      <c r="I277" s="237" t="s">
        <v>2907</v>
      </c>
      <c r="J277" s="237">
        <v>1.0</v>
      </c>
      <c r="K277" s="25"/>
      <c r="L277" s="237">
        <v>500.0</v>
      </c>
      <c r="M277" s="25"/>
      <c r="N277" s="25"/>
      <c r="O277" s="237" t="s">
        <v>2904</v>
      </c>
      <c r="P277" s="237">
        <v>0.0</v>
      </c>
      <c r="Q277" s="237" t="s">
        <v>1724</v>
      </c>
      <c r="R277" s="25"/>
      <c r="S277" s="237" t="s">
        <v>1743</v>
      </c>
      <c r="T277" s="25"/>
      <c r="U277" s="25"/>
      <c r="V277" s="25"/>
      <c r="W277" s="25"/>
      <c r="X277" s="25"/>
      <c r="Y277" s="25"/>
      <c r="Z277" s="25"/>
      <c r="AA277" s="25"/>
    </row>
    <row r="278">
      <c r="A278" s="55" t="s">
        <v>2912</v>
      </c>
      <c r="B278" s="55" t="s">
        <v>2904</v>
      </c>
      <c r="C278" s="55" t="s">
        <v>2905</v>
      </c>
      <c r="D278" s="55" t="s">
        <v>138</v>
      </c>
      <c r="E278" s="3"/>
      <c r="F278" s="55" t="s">
        <v>2913</v>
      </c>
      <c r="G278" s="55">
        <v>110.0</v>
      </c>
      <c r="H278" s="55">
        <v>0.0</v>
      </c>
      <c r="I278" s="55" t="s">
        <v>2914</v>
      </c>
      <c r="J278" s="55">
        <v>1.0</v>
      </c>
      <c r="K278" s="3"/>
      <c r="L278" s="55">
        <v>11.0</v>
      </c>
      <c r="M278" s="3"/>
      <c r="N278" s="3"/>
      <c r="O278" s="55" t="s">
        <v>2904</v>
      </c>
      <c r="P278" s="55">
        <v>0.0</v>
      </c>
      <c r="Q278" s="55" t="s">
        <v>1724</v>
      </c>
      <c r="R278" s="3"/>
      <c r="S278" s="55" t="s">
        <v>1743</v>
      </c>
      <c r="T278" s="3"/>
      <c r="U278" s="3"/>
      <c r="V278" s="3"/>
      <c r="W278" s="3"/>
      <c r="X278" s="3"/>
      <c r="Y278" s="3"/>
      <c r="Z278" s="3"/>
      <c r="AA278" s="3"/>
    </row>
    <row r="279">
      <c r="A279" s="237" t="s">
        <v>2920</v>
      </c>
      <c r="B279" s="237" t="s">
        <v>618</v>
      </c>
      <c r="C279" s="237" t="s">
        <v>619</v>
      </c>
      <c r="D279" s="237" t="s">
        <v>138</v>
      </c>
      <c r="E279" s="237" t="s">
        <v>2918</v>
      </c>
      <c r="F279" s="237" t="s">
        <v>2921</v>
      </c>
      <c r="G279" s="237">
        <v>110.0</v>
      </c>
      <c r="H279" s="237">
        <v>0.0</v>
      </c>
      <c r="I279" s="237" t="s">
        <v>2199</v>
      </c>
      <c r="J279" s="237">
        <v>1.0</v>
      </c>
      <c r="K279" s="25"/>
      <c r="L279" s="237">
        <v>11.0</v>
      </c>
      <c r="M279" s="25"/>
      <c r="N279" s="25"/>
      <c r="O279" s="237" t="s">
        <v>618</v>
      </c>
      <c r="P279" s="237">
        <v>0.0</v>
      </c>
      <c r="Q279" s="237" t="s">
        <v>1724</v>
      </c>
      <c r="R279" s="25"/>
      <c r="S279" s="237" t="s">
        <v>1743</v>
      </c>
      <c r="T279" s="25"/>
      <c r="U279" s="25"/>
      <c r="V279" s="25"/>
      <c r="W279" s="25"/>
      <c r="X279" s="25"/>
      <c r="Y279" s="25"/>
      <c r="Z279" s="25"/>
      <c r="AA279" s="25"/>
    </row>
    <row r="280">
      <c r="A280" s="55" t="s">
        <v>2922</v>
      </c>
      <c r="B280" s="55" t="s">
        <v>2923</v>
      </c>
      <c r="C280" s="55" t="s">
        <v>2924</v>
      </c>
      <c r="D280" s="55" t="s">
        <v>138</v>
      </c>
      <c r="E280" s="55" t="s">
        <v>2918</v>
      </c>
      <c r="F280" s="55" t="s">
        <v>2925</v>
      </c>
      <c r="G280" s="55">
        <v>110.0</v>
      </c>
      <c r="H280" s="55">
        <v>0.0</v>
      </c>
      <c r="I280" s="55" t="s">
        <v>2199</v>
      </c>
      <c r="J280" s="55">
        <v>1.0</v>
      </c>
      <c r="K280" s="3"/>
      <c r="L280" s="55">
        <v>11.0</v>
      </c>
      <c r="M280" s="3"/>
      <c r="N280" s="3"/>
      <c r="O280" s="55" t="s">
        <v>2923</v>
      </c>
      <c r="P280" s="55">
        <v>0.0</v>
      </c>
      <c r="Q280" s="55" t="s">
        <v>1724</v>
      </c>
      <c r="R280" s="3"/>
      <c r="S280" s="55" t="s">
        <v>1743</v>
      </c>
      <c r="T280" s="3"/>
      <c r="U280" s="3"/>
      <c r="V280" s="3"/>
      <c r="W280" s="3"/>
      <c r="X280" s="3"/>
      <c r="Y280" s="3"/>
      <c r="Z280" s="3"/>
      <c r="AA280" s="3"/>
    </row>
    <row r="281">
      <c r="A281" s="237" t="s">
        <v>2926</v>
      </c>
      <c r="B281" s="237" t="s">
        <v>2927</v>
      </c>
      <c r="C281" s="237" t="s">
        <v>2928</v>
      </c>
      <c r="D281" s="237" t="s">
        <v>138</v>
      </c>
      <c r="E281" s="237" t="s">
        <v>2918</v>
      </c>
      <c r="F281" s="237" t="s">
        <v>2929</v>
      </c>
      <c r="G281" s="237">
        <v>110.0</v>
      </c>
      <c r="H281" s="237">
        <v>0.0</v>
      </c>
      <c r="I281" s="237" t="s">
        <v>2199</v>
      </c>
      <c r="J281" s="237">
        <v>1.0</v>
      </c>
      <c r="K281" s="25"/>
      <c r="L281" s="237">
        <v>11.0</v>
      </c>
      <c r="M281" s="25"/>
      <c r="N281" s="25"/>
      <c r="O281" s="237" t="s">
        <v>2927</v>
      </c>
      <c r="P281" s="237">
        <v>0.0</v>
      </c>
      <c r="Q281" s="237" t="s">
        <v>1724</v>
      </c>
      <c r="R281" s="25"/>
      <c r="S281" s="237" t="s">
        <v>1743</v>
      </c>
      <c r="T281" s="25"/>
      <c r="U281" s="25"/>
      <c r="V281" s="25"/>
      <c r="W281" s="25"/>
      <c r="X281" s="25"/>
      <c r="Y281" s="25"/>
      <c r="Z281" s="25"/>
      <c r="AA281" s="25"/>
    </row>
    <row r="282">
      <c r="A282" s="55" t="s">
        <v>2915</v>
      </c>
      <c r="B282" s="55" t="s">
        <v>2916</v>
      </c>
      <c r="C282" s="55" t="s">
        <v>2917</v>
      </c>
      <c r="D282" s="55" t="s">
        <v>138</v>
      </c>
      <c r="E282" s="55" t="s">
        <v>2918</v>
      </c>
      <c r="F282" s="55" t="s">
        <v>2919</v>
      </c>
      <c r="G282" s="55">
        <v>110.0</v>
      </c>
      <c r="H282" s="55">
        <v>0.0</v>
      </c>
      <c r="I282" s="55" t="s">
        <v>2199</v>
      </c>
      <c r="J282" s="55">
        <v>1.0</v>
      </c>
      <c r="K282" s="3"/>
      <c r="L282" s="55">
        <v>11.0</v>
      </c>
      <c r="M282" s="3"/>
      <c r="N282" s="3"/>
      <c r="O282" s="55" t="s">
        <v>2916</v>
      </c>
      <c r="P282" s="55">
        <v>0.0</v>
      </c>
      <c r="Q282" s="55" t="s">
        <v>1724</v>
      </c>
      <c r="R282" s="3"/>
      <c r="S282" s="55" t="s">
        <v>1743</v>
      </c>
      <c r="T282" s="3"/>
      <c r="U282" s="3"/>
      <c r="V282" s="3"/>
      <c r="W282" s="3"/>
      <c r="X282" s="3"/>
      <c r="Y282" s="3"/>
      <c r="Z282" s="3"/>
      <c r="AA282" s="3"/>
    </row>
    <row r="283">
      <c r="A283" s="237" t="s">
        <v>3720</v>
      </c>
      <c r="B283" s="237" t="s">
        <v>3721</v>
      </c>
      <c r="C283" s="237" t="s">
        <v>3722</v>
      </c>
      <c r="D283" s="237" t="s">
        <v>46</v>
      </c>
      <c r="E283" s="25"/>
      <c r="F283" s="237" t="s">
        <v>3723</v>
      </c>
      <c r="G283" s="237">
        <v>100.0</v>
      </c>
      <c r="H283" s="237">
        <v>0.0</v>
      </c>
      <c r="I283" s="237" t="s">
        <v>3724</v>
      </c>
      <c r="J283" s="237">
        <v>1.0</v>
      </c>
      <c r="K283" s="25"/>
      <c r="L283" s="237">
        <v>11.0</v>
      </c>
      <c r="M283" s="25"/>
      <c r="N283" s="25"/>
      <c r="O283" s="237" t="s">
        <v>3721</v>
      </c>
      <c r="P283" s="237">
        <v>0.0</v>
      </c>
      <c r="Q283" s="237" t="s">
        <v>1724</v>
      </c>
      <c r="R283" s="25"/>
      <c r="S283" s="237" t="s">
        <v>1743</v>
      </c>
      <c r="T283" s="25"/>
      <c r="U283" s="25"/>
      <c r="V283" s="25"/>
      <c r="W283" s="25"/>
      <c r="X283" s="25"/>
      <c r="Y283" s="25"/>
      <c r="Z283" s="25"/>
      <c r="AA283" s="25"/>
    </row>
    <row r="284">
      <c r="A284" s="55" t="s">
        <v>2612</v>
      </c>
      <c r="B284" s="55" t="s">
        <v>2613</v>
      </c>
      <c r="C284" s="55" t="s">
        <v>2614</v>
      </c>
      <c r="D284" s="55" t="s">
        <v>46</v>
      </c>
      <c r="E284" s="3"/>
      <c r="F284" s="55" t="s">
        <v>2615</v>
      </c>
      <c r="G284" s="55">
        <v>172.0</v>
      </c>
      <c r="H284" s="55">
        <v>0.0</v>
      </c>
      <c r="I284" s="55" t="s">
        <v>2594</v>
      </c>
      <c r="J284" s="55">
        <v>1.0</v>
      </c>
      <c r="K284" s="3"/>
      <c r="L284" s="55">
        <v>11.0</v>
      </c>
      <c r="M284" s="3"/>
      <c r="N284" s="3"/>
      <c r="O284" s="55" t="s">
        <v>2613</v>
      </c>
      <c r="P284" s="55">
        <v>0.0</v>
      </c>
      <c r="Q284" s="55" t="s">
        <v>1724</v>
      </c>
      <c r="R284" s="3"/>
      <c r="S284" s="55" t="s">
        <v>1743</v>
      </c>
      <c r="T284" s="3"/>
      <c r="U284" s="3"/>
      <c r="V284" s="3"/>
      <c r="W284" s="3"/>
      <c r="X284" s="3"/>
      <c r="Y284" s="3"/>
      <c r="Z284" s="3"/>
      <c r="AA284" s="3"/>
    </row>
    <row r="285">
      <c r="A285" s="237" t="s">
        <v>2616</v>
      </c>
      <c r="B285" s="237" t="s">
        <v>2617</v>
      </c>
      <c r="C285" s="237" t="s">
        <v>2618</v>
      </c>
      <c r="D285" s="237" t="s">
        <v>46</v>
      </c>
      <c r="E285" s="25"/>
      <c r="F285" s="237" t="s">
        <v>2619</v>
      </c>
      <c r="G285" s="237">
        <v>172.0</v>
      </c>
      <c r="H285" s="237">
        <v>0.0</v>
      </c>
      <c r="I285" s="237" t="s">
        <v>2594</v>
      </c>
      <c r="J285" s="237">
        <v>1.0</v>
      </c>
      <c r="K285" s="25"/>
      <c r="L285" s="237">
        <v>11.0</v>
      </c>
      <c r="M285" s="25"/>
      <c r="N285" s="25"/>
      <c r="O285" s="237" t="s">
        <v>2617</v>
      </c>
      <c r="P285" s="237">
        <v>0.0</v>
      </c>
      <c r="Q285" s="237" t="s">
        <v>1724</v>
      </c>
      <c r="R285" s="25"/>
      <c r="S285" s="237" t="s">
        <v>1743</v>
      </c>
      <c r="T285" s="25"/>
      <c r="U285" s="25"/>
      <c r="V285" s="25"/>
      <c r="W285" s="25"/>
      <c r="X285" s="25"/>
      <c r="Y285" s="25"/>
      <c r="Z285" s="25"/>
      <c r="AA285" s="25"/>
    </row>
    <row r="286">
      <c r="A286" s="55" t="s">
        <v>2620</v>
      </c>
      <c r="B286" s="55" t="s">
        <v>2621</v>
      </c>
      <c r="C286" s="55" t="s">
        <v>2622</v>
      </c>
      <c r="D286" s="55" t="s">
        <v>46</v>
      </c>
      <c r="E286" s="3"/>
      <c r="F286" s="55" t="s">
        <v>2623</v>
      </c>
      <c r="G286" s="55">
        <v>172.0</v>
      </c>
      <c r="H286" s="55">
        <v>0.0</v>
      </c>
      <c r="I286" s="55" t="s">
        <v>2594</v>
      </c>
      <c r="J286" s="55">
        <v>1.0</v>
      </c>
      <c r="K286" s="3"/>
      <c r="L286" s="55">
        <v>11.0</v>
      </c>
      <c r="M286" s="3"/>
      <c r="N286" s="3"/>
      <c r="O286" s="55" t="s">
        <v>2621</v>
      </c>
      <c r="P286" s="55">
        <v>0.0</v>
      </c>
      <c r="Q286" s="55" t="s">
        <v>1724</v>
      </c>
      <c r="R286" s="3"/>
      <c r="S286" s="55" t="s">
        <v>1743</v>
      </c>
      <c r="T286" s="3"/>
      <c r="U286" s="3"/>
      <c r="V286" s="3"/>
      <c r="W286" s="3"/>
      <c r="X286" s="3"/>
      <c r="Y286" s="3"/>
      <c r="Z286" s="3"/>
      <c r="AA286" s="3"/>
    </row>
    <row r="287">
      <c r="A287" s="237" t="s">
        <v>2624</v>
      </c>
      <c r="B287" s="237" t="s">
        <v>2625</v>
      </c>
      <c r="C287" s="237" t="s">
        <v>2626</v>
      </c>
      <c r="D287" s="237" t="s">
        <v>46</v>
      </c>
      <c r="E287" s="25"/>
      <c r="F287" s="237" t="s">
        <v>2627</v>
      </c>
      <c r="G287" s="237">
        <v>172.0</v>
      </c>
      <c r="H287" s="237">
        <v>0.0</v>
      </c>
      <c r="I287" s="237" t="s">
        <v>2594</v>
      </c>
      <c r="J287" s="237">
        <v>1.0</v>
      </c>
      <c r="K287" s="25"/>
      <c r="L287" s="237">
        <v>11.0</v>
      </c>
      <c r="M287" s="25"/>
      <c r="N287" s="25"/>
      <c r="O287" s="237" t="s">
        <v>2625</v>
      </c>
      <c r="P287" s="237">
        <v>0.0</v>
      </c>
      <c r="Q287" s="237" t="s">
        <v>1724</v>
      </c>
      <c r="R287" s="25"/>
      <c r="S287" s="237" t="s">
        <v>1743</v>
      </c>
      <c r="T287" s="25"/>
      <c r="U287" s="25"/>
      <c r="V287" s="25"/>
      <c r="W287" s="25"/>
      <c r="X287" s="25"/>
      <c r="Y287" s="25"/>
      <c r="Z287" s="25"/>
      <c r="AA287" s="25"/>
    </row>
    <row r="288">
      <c r="A288" s="55" t="s">
        <v>2601</v>
      </c>
      <c r="B288" s="55" t="s">
        <v>2602</v>
      </c>
      <c r="C288" s="55" t="s">
        <v>2603</v>
      </c>
      <c r="D288" s="55" t="s">
        <v>46</v>
      </c>
      <c r="E288" s="3"/>
      <c r="F288" s="55" t="s">
        <v>2604</v>
      </c>
      <c r="G288" s="55">
        <v>172.0</v>
      </c>
      <c r="H288" s="55">
        <v>0.0</v>
      </c>
      <c r="I288" s="55" t="s">
        <v>2594</v>
      </c>
      <c r="J288" s="55">
        <v>1.0</v>
      </c>
      <c r="K288" s="3"/>
      <c r="L288" s="55">
        <v>11.0</v>
      </c>
      <c r="M288" s="3"/>
      <c r="N288" s="3"/>
      <c r="O288" s="55" t="s">
        <v>2602</v>
      </c>
      <c r="P288" s="55">
        <v>0.0</v>
      </c>
      <c r="Q288" s="55" t="s">
        <v>1724</v>
      </c>
      <c r="R288" s="3"/>
      <c r="S288" s="55" t="s">
        <v>1743</v>
      </c>
      <c r="T288" s="3"/>
      <c r="U288" s="3"/>
      <c r="V288" s="3"/>
      <c r="W288" s="3"/>
      <c r="X288" s="3"/>
      <c r="Y288" s="3"/>
      <c r="Z288" s="3"/>
      <c r="AA288" s="3"/>
    </row>
    <row r="289">
      <c r="A289" s="237" t="s">
        <v>2590</v>
      </c>
      <c r="B289" s="237" t="s">
        <v>2591</v>
      </c>
      <c r="C289" s="237" t="s">
        <v>2592</v>
      </c>
      <c r="D289" s="237" t="s">
        <v>46</v>
      </c>
      <c r="E289" s="25"/>
      <c r="F289" s="237" t="s">
        <v>2593</v>
      </c>
      <c r="G289" s="237">
        <v>172.0</v>
      </c>
      <c r="H289" s="237">
        <v>0.0</v>
      </c>
      <c r="I289" s="237" t="s">
        <v>2594</v>
      </c>
      <c r="J289" s="237">
        <v>1.0</v>
      </c>
      <c r="K289" s="25"/>
      <c r="L289" s="237">
        <v>11.0</v>
      </c>
      <c r="M289" s="25"/>
      <c r="N289" s="25"/>
      <c r="O289" s="237" t="s">
        <v>2591</v>
      </c>
      <c r="P289" s="237">
        <v>0.0</v>
      </c>
      <c r="Q289" s="237" t="s">
        <v>1724</v>
      </c>
      <c r="R289" s="25"/>
      <c r="S289" s="237" t="s">
        <v>1743</v>
      </c>
      <c r="T289" s="25"/>
      <c r="U289" s="25"/>
      <c r="V289" s="25"/>
      <c r="W289" s="25"/>
      <c r="X289" s="25"/>
      <c r="Y289" s="25"/>
      <c r="Z289" s="25"/>
      <c r="AA289" s="25"/>
    </row>
    <row r="290">
      <c r="A290" s="55" t="s">
        <v>2605</v>
      </c>
      <c r="B290" s="55" t="s">
        <v>2606</v>
      </c>
      <c r="C290" s="55" t="s">
        <v>2592</v>
      </c>
      <c r="D290" s="55" t="s">
        <v>46</v>
      </c>
      <c r="E290" s="3"/>
      <c r="F290" s="55" t="s">
        <v>2607</v>
      </c>
      <c r="G290" s="55">
        <v>172.0</v>
      </c>
      <c r="H290" s="55">
        <v>0.0</v>
      </c>
      <c r="I290" s="55" t="s">
        <v>2594</v>
      </c>
      <c r="J290" s="55">
        <v>1.0</v>
      </c>
      <c r="K290" s="3"/>
      <c r="L290" s="55">
        <v>11.0</v>
      </c>
      <c r="M290" s="3"/>
      <c r="N290" s="3"/>
      <c r="O290" s="55" t="s">
        <v>2606</v>
      </c>
      <c r="P290" s="55">
        <v>0.0</v>
      </c>
      <c r="Q290" s="55" t="s">
        <v>1724</v>
      </c>
      <c r="R290" s="3"/>
      <c r="S290" s="55" t="s">
        <v>1743</v>
      </c>
      <c r="T290" s="3"/>
      <c r="U290" s="3"/>
      <c r="V290" s="3"/>
      <c r="W290" s="3"/>
      <c r="X290" s="3"/>
      <c r="Y290" s="3"/>
      <c r="Z290" s="3"/>
      <c r="AA290" s="3"/>
    </row>
    <row r="291">
      <c r="A291" s="237" t="s">
        <v>2608</v>
      </c>
      <c r="B291" s="237" t="s">
        <v>2609</v>
      </c>
      <c r="C291" s="237" t="s">
        <v>2610</v>
      </c>
      <c r="D291" s="237" t="s">
        <v>46</v>
      </c>
      <c r="E291" s="25"/>
      <c r="F291" s="237" t="s">
        <v>2611</v>
      </c>
      <c r="G291" s="237">
        <v>172.0</v>
      </c>
      <c r="H291" s="237">
        <v>0.0</v>
      </c>
      <c r="I291" s="237" t="s">
        <v>2594</v>
      </c>
      <c r="J291" s="237">
        <v>1.0</v>
      </c>
      <c r="K291" s="25"/>
      <c r="L291" s="237">
        <v>11.0</v>
      </c>
      <c r="M291" s="25"/>
      <c r="N291" s="25"/>
      <c r="O291" s="237" t="s">
        <v>2609</v>
      </c>
      <c r="P291" s="237">
        <v>0.0</v>
      </c>
      <c r="Q291" s="237" t="s">
        <v>1724</v>
      </c>
      <c r="R291" s="25"/>
      <c r="S291" s="237" t="s">
        <v>1743</v>
      </c>
      <c r="T291" s="25"/>
      <c r="U291" s="25"/>
      <c r="V291" s="25"/>
      <c r="W291" s="25"/>
      <c r="X291" s="25"/>
      <c r="Y291" s="25"/>
      <c r="Z291" s="25"/>
      <c r="AA291" s="25"/>
    </row>
    <row r="292">
      <c r="A292" s="55" t="s">
        <v>2595</v>
      </c>
      <c r="B292" s="55" t="s">
        <v>1166</v>
      </c>
      <c r="C292" s="55" t="s">
        <v>1167</v>
      </c>
      <c r="D292" s="55" t="s">
        <v>46</v>
      </c>
      <c r="E292" s="3"/>
      <c r="F292" s="55" t="s">
        <v>2596</v>
      </c>
      <c r="G292" s="55">
        <v>177.0</v>
      </c>
      <c r="H292" s="55">
        <v>0.0</v>
      </c>
      <c r="I292" s="55" t="s">
        <v>2594</v>
      </c>
      <c r="J292" s="55">
        <v>1.0</v>
      </c>
      <c r="K292" s="3"/>
      <c r="L292" s="55">
        <v>11.0</v>
      </c>
      <c r="M292" s="3"/>
      <c r="N292" s="3"/>
      <c r="O292" s="55" t="s">
        <v>1166</v>
      </c>
      <c r="P292" s="55">
        <v>0.0</v>
      </c>
      <c r="Q292" s="55" t="s">
        <v>1724</v>
      </c>
      <c r="R292" s="3"/>
      <c r="S292" s="55" t="s">
        <v>1743</v>
      </c>
      <c r="T292" s="3"/>
      <c r="U292" s="3"/>
      <c r="V292" s="3"/>
      <c r="W292" s="3"/>
      <c r="X292" s="3"/>
      <c r="Y292" s="3"/>
      <c r="Z292" s="3"/>
      <c r="AA292" s="3"/>
    </row>
    <row r="293">
      <c r="A293" s="237" t="s">
        <v>2788</v>
      </c>
      <c r="B293" s="237" t="s">
        <v>2789</v>
      </c>
      <c r="C293" s="237" t="s">
        <v>2790</v>
      </c>
      <c r="D293" s="237" t="s">
        <v>46</v>
      </c>
      <c r="E293" s="25"/>
      <c r="F293" s="237" t="s">
        <v>2791</v>
      </c>
      <c r="G293" s="237">
        <v>177.0</v>
      </c>
      <c r="H293" s="237">
        <v>0.0</v>
      </c>
      <c r="I293" s="237" t="s">
        <v>2787</v>
      </c>
      <c r="J293" s="237">
        <v>1.0</v>
      </c>
      <c r="K293" s="25"/>
      <c r="L293" s="237">
        <v>11.0</v>
      </c>
      <c r="M293" s="25"/>
      <c r="N293" s="25"/>
      <c r="O293" s="237" t="s">
        <v>2789</v>
      </c>
      <c r="P293" s="237">
        <v>0.0</v>
      </c>
      <c r="Q293" s="237" t="s">
        <v>1724</v>
      </c>
      <c r="R293" s="25"/>
      <c r="S293" s="237" t="s">
        <v>1743</v>
      </c>
      <c r="T293" s="25"/>
      <c r="U293" s="25"/>
      <c r="V293" s="25"/>
      <c r="W293" s="25"/>
      <c r="X293" s="25"/>
      <c r="Y293" s="25"/>
      <c r="Z293" s="25"/>
      <c r="AA293" s="25"/>
    </row>
    <row r="294">
      <c r="A294" s="55" t="s">
        <v>2783</v>
      </c>
      <c r="B294" s="55" t="s">
        <v>2784</v>
      </c>
      <c r="C294" s="55" t="s">
        <v>2785</v>
      </c>
      <c r="D294" s="55" t="s">
        <v>46</v>
      </c>
      <c r="E294" s="3"/>
      <c r="F294" s="55" t="s">
        <v>2786</v>
      </c>
      <c r="G294" s="55">
        <v>177.0</v>
      </c>
      <c r="H294" s="55">
        <v>0.0</v>
      </c>
      <c r="I294" s="55" t="s">
        <v>2787</v>
      </c>
      <c r="J294" s="55">
        <v>1.0</v>
      </c>
      <c r="K294" s="3"/>
      <c r="L294" s="55">
        <v>11.0</v>
      </c>
      <c r="M294" s="3"/>
      <c r="N294" s="3"/>
      <c r="O294" s="55" t="s">
        <v>2784</v>
      </c>
      <c r="P294" s="55">
        <v>0.0</v>
      </c>
      <c r="Q294" s="55" t="s">
        <v>1724</v>
      </c>
      <c r="R294" s="3"/>
      <c r="S294" s="55" t="s">
        <v>1743</v>
      </c>
      <c r="T294" s="3"/>
      <c r="U294" s="3"/>
      <c r="V294" s="3"/>
      <c r="W294" s="3"/>
      <c r="X294" s="3"/>
      <c r="Y294" s="3"/>
      <c r="Z294" s="3"/>
      <c r="AA294" s="3"/>
    </row>
    <row r="295">
      <c r="A295" s="237">
        <v>3.00040129E9</v>
      </c>
      <c r="B295" s="237" t="s">
        <v>621</v>
      </c>
      <c r="C295" s="237" t="s">
        <v>622</v>
      </c>
      <c r="D295" s="237" t="s">
        <v>226</v>
      </c>
      <c r="E295" s="237" t="s">
        <v>1815</v>
      </c>
      <c r="F295" s="237" t="s">
        <v>1867</v>
      </c>
      <c r="G295" s="237">
        <v>102.0</v>
      </c>
      <c r="H295" s="237">
        <v>0.0</v>
      </c>
      <c r="I295" s="237" t="s">
        <v>1868</v>
      </c>
      <c r="J295" s="237">
        <v>1.0</v>
      </c>
      <c r="K295" s="25"/>
      <c r="L295" s="237">
        <v>11.0</v>
      </c>
      <c r="M295" s="25"/>
      <c r="N295" s="25"/>
      <c r="O295" s="237" t="s">
        <v>621</v>
      </c>
      <c r="P295" s="237">
        <v>0.0</v>
      </c>
      <c r="Q295" s="237" t="s">
        <v>1724</v>
      </c>
      <c r="R295" s="25"/>
      <c r="S295" s="237" t="s">
        <v>1743</v>
      </c>
      <c r="T295" s="25"/>
      <c r="U295" s="25"/>
      <c r="V295" s="25"/>
      <c r="W295" s="25"/>
      <c r="X295" s="25"/>
      <c r="Y295" s="25"/>
      <c r="Z295" s="25"/>
      <c r="AA295" s="25"/>
    </row>
    <row r="296">
      <c r="A296" s="55">
        <v>3.000401295E9</v>
      </c>
      <c r="B296" s="55" t="s">
        <v>623</v>
      </c>
      <c r="C296" s="55" t="s">
        <v>624</v>
      </c>
      <c r="D296" s="55" t="s">
        <v>226</v>
      </c>
      <c r="E296" s="55" t="s">
        <v>1815</v>
      </c>
      <c r="F296" s="55" t="s">
        <v>1869</v>
      </c>
      <c r="G296" s="55">
        <v>102.0</v>
      </c>
      <c r="H296" s="55">
        <v>0.0</v>
      </c>
      <c r="I296" s="55" t="s">
        <v>1870</v>
      </c>
      <c r="J296" s="55">
        <v>1.0</v>
      </c>
      <c r="K296" s="3"/>
      <c r="L296" s="55">
        <v>11.0</v>
      </c>
      <c r="M296" s="3"/>
      <c r="N296" s="3"/>
      <c r="O296" s="55" t="s">
        <v>623</v>
      </c>
      <c r="P296" s="55">
        <v>0.0</v>
      </c>
      <c r="Q296" s="55" t="s">
        <v>1724</v>
      </c>
      <c r="R296" s="3"/>
      <c r="S296" s="55" t="s">
        <v>1743</v>
      </c>
      <c r="T296" s="3"/>
      <c r="U296" s="3"/>
      <c r="V296" s="3"/>
      <c r="W296" s="3"/>
      <c r="X296" s="3"/>
      <c r="Y296" s="3"/>
      <c r="Z296" s="3"/>
      <c r="AA296" s="3"/>
    </row>
    <row r="297">
      <c r="A297" s="237">
        <v>3.0004013E9</v>
      </c>
      <c r="B297" s="237" t="s">
        <v>1468</v>
      </c>
      <c r="C297" s="237" t="s">
        <v>1469</v>
      </c>
      <c r="D297" s="237" t="s">
        <v>226</v>
      </c>
      <c r="E297" s="237" t="s">
        <v>1815</v>
      </c>
      <c r="F297" s="237" t="s">
        <v>1871</v>
      </c>
      <c r="G297" s="237">
        <v>102.0</v>
      </c>
      <c r="H297" s="237">
        <v>0.0</v>
      </c>
      <c r="I297" s="237" t="s">
        <v>1872</v>
      </c>
      <c r="J297" s="237">
        <v>1.0</v>
      </c>
      <c r="K297" s="25"/>
      <c r="L297" s="237">
        <v>11.0</v>
      </c>
      <c r="M297" s="25"/>
      <c r="N297" s="25"/>
      <c r="O297" s="237" t="s">
        <v>1468</v>
      </c>
      <c r="P297" s="237">
        <v>0.0</v>
      </c>
      <c r="Q297" s="237" t="s">
        <v>1724</v>
      </c>
      <c r="R297" s="25"/>
      <c r="S297" s="237" t="s">
        <v>1743</v>
      </c>
      <c r="T297" s="25"/>
      <c r="U297" s="25"/>
      <c r="V297" s="25"/>
      <c r="W297" s="25"/>
      <c r="X297" s="25"/>
      <c r="Y297" s="25"/>
      <c r="Z297" s="25"/>
      <c r="AA297" s="25"/>
    </row>
    <row r="298">
      <c r="A298" s="55">
        <v>3.00040131E9</v>
      </c>
      <c r="B298" s="55" t="s">
        <v>1470</v>
      </c>
      <c r="C298" s="55" t="s">
        <v>1471</v>
      </c>
      <c r="D298" s="55" t="s">
        <v>226</v>
      </c>
      <c r="E298" s="55" t="s">
        <v>1815</v>
      </c>
      <c r="F298" s="55" t="s">
        <v>1873</v>
      </c>
      <c r="G298" s="55">
        <v>102.0</v>
      </c>
      <c r="H298" s="55">
        <v>0.0</v>
      </c>
      <c r="I298" s="55" t="s">
        <v>1874</v>
      </c>
      <c r="J298" s="55">
        <v>1.0</v>
      </c>
      <c r="K298" s="3"/>
      <c r="L298" s="55">
        <v>11.0</v>
      </c>
      <c r="M298" s="3"/>
      <c r="N298" s="3"/>
      <c r="O298" s="55" t="s">
        <v>1470</v>
      </c>
      <c r="P298" s="55">
        <v>0.0</v>
      </c>
      <c r="Q298" s="55" t="s">
        <v>1724</v>
      </c>
      <c r="R298" s="3"/>
      <c r="S298" s="55" t="s">
        <v>1743</v>
      </c>
      <c r="T298" s="3"/>
      <c r="U298" s="3"/>
      <c r="V298" s="3"/>
      <c r="W298" s="3"/>
      <c r="X298" s="3"/>
      <c r="Y298" s="3"/>
      <c r="Z298" s="3"/>
      <c r="AA298" s="3"/>
    </row>
    <row r="299">
      <c r="A299" s="237">
        <v>3.00040132E9</v>
      </c>
      <c r="B299" s="237" t="s">
        <v>1875</v>
      </c>
      <c r="C299" s="237" t="s">
        <v>1876</v>
      </c>
      <c r="D299" s="237" t="s">
        <v>226</v>
      </c>
      <c r="E299" s="237" t="s">
        <v>1815</v>
      </c>
      <c r="F299" s="237" t="s">
        <v>1877</v>
      </c>
      <c r="G299" s="237">
        <v>102.0</v>
      </c>
      <c r="H299" s="237">
        <v>0.0</v>
      </c>
      <c r="I299" s="237" t="s">
        <v>1878</v>
      </c>
      <c r="J299" s="237">
        <v>1.0</v>
      </c>
      <c r="K299" s="25"/>
      <c r="L299" s="237">
        <v>11.0</v>
      </c>
      <c r="M299" s="25"/>
      <c r="N299" s="25"/>
      <c r="O299" s="237" t="s">
        <v>1875</v>
      </c>
      <c r="P299" s="237">
        <v>0.0</v>
      </c>
      <c r="Q299" s="237" t="s">
        <v>1724</v>
      </c>
      <c r="R299" s="25"/>
      <c r="S299" s="237" t="s">
        <v>1743</v>
      </c>
      <c r="T299" s="25"/>
      <c r="U299" s="25"/>
      <c r="V299" s="25"/>
      <c r="W299" s="25"/>
      <c r="X299" s="25"/>
      <c r="Y299" s="25"/>
      <c r="Z299" s="25"/>
      <c r="AA299" s="25"/>
    </row>
    <row r="300">
      <c r="A300" s="55">
        <v>3.000101295E9</v>
      </c>
      <c r="B300" s="55" t="s">
        <v>633</v>
      </c>
      <c r="C300" s="55" t="s">
        <v>634</v>
      </c>
      <c r="D300" s="55" t="s">
        <v>226</v>
      </c>
      <c r="E300" s="55" t="s">
        <v>1815</v>
      </c>
      <c r="F300" s="55" t="s">
        <v>1830</v>
      </c>
      <c r="G300" s="55">
        <v>102.0</v>
      </c>
      <c r="H300" s="55">
        <v>0.0</v>
      </c>
      <c r="I300" s="55" t="s">
        <v>1831</v>
      </c>
      <c r="J300" s="55">
        <v>1.0</v>
      </c>
      <c r="K300" s="3"/>
      <c r="L300" s="55">
        <v>11.0</v>
      </c>
      <c r="M300" s="3"/>
      <c r="N300" s="3"/>
      <c r="O300" s="55" t="s">
        <v>633</v>
      </c>
      <c r="P300" s="55">
        <v>0.0</v>
      </c>
      <c r="Q300" s="55" t="s">
        <v>1724</v>
      </c>
      <c r="R300" s="3"/>
      <c r="S300" s="55" t="s">
        <v>1743</v>
      </c>
      <c r="T300" s="3"/>
      <c r="U300" s="3"/>
      <c r="V300" s="3"/>
      <c r="W300" s="3"/>
      <c r="X300" s="3"/>
      <c r="Y300" s="3"/>
      <c r="Z300" s="3"/>
      <c r="AA300" s="3"/>
    </row>
    <row r="301">
      <c r="A301" s="237">
        <v>3.0001013E9</v>
      </c>
      <c r="B301" s="237" t="s">
        <v>635</v>
      </c>
      <c r="C301" s="237" t="s">
        <v>636</v>
      </c>
      <c r="D301" s="237" t="s">
        <v>226</v>
      </c>
      <c r="E301" s="237" t="s">
        <v>1815</v>
      </c>
      <c r="F301" s="237" t="s">
        <v>1832</v>
      </c>
      <c r="G301" s="237">
        <v>102.0</v>
      </c>
      <c r="H301" s="237">
        <v>0.0</v>
      </c>
      <c r="I301" s="237" t="s">
        <v>1833</v>
      </c>
      <c r="J301" s="237">
        <v>1.0</v>
      </c>
      <c r="K301" s="25"/>
      <c r="L301" s="237">
        <v>11.0</v>
      </c>
      <c r="M301" s="25"/>
      <c r="N301" s="25"/>
      <c r="O301" s="237" t="s">
        <v>635</v>
      </c>
      <c r="P301" s="237">
        <v>0.0</v>
      </c>
      <c r="Q301" s="237" t="s">
        <v>1724</v>
      </c>
      <c r="R301" s="25"/>
      <c r="S301" s="237" t="s">
        <v>1743</v>
      </c>
      <c r="T301" s="25"/>
      <c r="U301" s="25"/>
      <c r="V301" s="25"/>
      <c r="W301" s="25"/>
      <c r="X301" s="25"/>
      <c r="Y301" s="25"/>
      <c r="Z301" s="25"/>
      <c r="AA301" s="25"/>
    </row>
    <row r="302">
      <c r="A302" s="55">
        <v>3.00010131E9</v>
      </c>
      <c r="B302" s="55" t="s">
        <v>637</v>
      </c>
      <c r="C302" s="55" t="s">
        <v>638</v>
      </c>
      <c r="D302" s="55" t="s">
        <v>226</v>
      </c>
      <c r="E302" s="55" t="s">
        <v>1815</v>
      </c>
      <c r="F302" s="55" t="s">
        <v>1834</v>
      </c>
      <c r="G302" s="55">
        <v>102.0</v>
      </c>
      <c r="H302" s="55">
        <v>0.0</v>
      </c>
      <c r="I302" s="55" t="s">
        <v>1835</v>
      </c>
      <c r="J302" s="55">
        <v>1.0</v>
      </c>
      <c r="K302" s="3"/>
      <c r="L302" s="55">
        <v>11.0</v>
      </c>
      <c r="M302" s="3"/>
      <c r="N302" s="3"/>
      <c r="O302" s="55" t="s">
        <v>637</v>
      </c>
      <c r="P302" s="55">
        <v>0.0</v>
      </c>
      <c r="Q302" s="55" t="s">
        <v>1724</v>
      </c>
      <c r="R302" s="3"/>
      <c r="S302" s="55" t="s">
        <v>1743</v>
      </c>
      <c r="T302" s="3"/>
      <c r="U302" s="3"/>
      <c r="V302" s="3"/>
      <c r="W302" s="3"/>
      <c r="X302" s="3"/>
      <c r="Y302" s="3"/>
      <c r="Z302" s="3"/>
      <c r="AA302" s="3"/>
    </row>
    <row r="303">
      <c r="A303" s="237">
        <v>3.00010132E9</v>
      </c>
      <c r="B303" s="237" t="s">
        <v>1836</v>
      </c>
      <c r="C303" s="237" t="s">
        <v>1837</v>
      </c>
      <c r="D303" s="237" t="s">
        <v>226</v>
      </c>
      <c r="E303" s="237" t="s">
        <v>1815</v>
      </c>
      <c r="F303" s="237" t="s">
        <v>1838</v>
      </c>
      <c r="G303" s="237">
        <v>102.0</v>
      </c>
      <c r="H303" s="237">
        <v>0.0</v>
      </c>
      <c r="I303" s="237" t="s">
        <v>1839</v>
      </c>
      <c r="J303" s="237">
        <v>1.0</v>
      </c>
      <c r="K303" s="25"/>
      <c r="L303" s="237">
        <v>11.0</v>
      </c>
      <c r="M303" s="25"/>
      <c r="N303" s="25"/>
      <c r="O303" s="237" t="s">
        <v>1836</v>
      </c>
      <c r="P303" s="237">
        <v>0.0</v>
      </c>
      <c r="Q303" s="237" t="s">
        <v>1724</v>
      </c>
      <c r="R303" s="25"/>
      <c r="S303" s="237" t="s">
        <v>1743</v>
      </c>
      <c r="T303" s="25"/>
      <c r="U303" s="25"/>
      <c r="V303" s="25"/>
      <c r="W303" s="25"/>
      <c r="X303" s="25"/>
      <c r="Y303" s="25"/>
      <c r="Z303" s="25"/>
      <c r="AA303" s="25"/>
    </row>
    <row r="304">
      <c r="A304" s="55">
        <v>3.00010125E9</v>
      </c>
      <c r="B304" s="55" t="s">
        <v>1818</v>
      </c>
      <c r="C304" s="55" t="s">
        <v>1819</v>
      </c>
      <c r="D304" s="55" t="s">
        <v>226</v>
      </c>
      <c r="E304" s="55" t="s">
        <v>1815</v>
      </c>
      <c r="F304" s="55" t="s">
        <v>1820</v>
      </c>
      <c r="G304" s="55">
        <v>102.0</v>
      </c>
      <c r="H304" s="55">
        <v>0.0</v>
      </c>
      <c r="I304" s="55" t="s">
        <v>1821</v>
      </c>
      <c r="J304" s="55">
        <v>1.0</v>
      </c>
      <c r="K304" s="3"/>
      <c r="L304" s="55">
        <v>11.0</v>
      </c>
      <c r="M304" s="3"/>
      <c r="N304" s="3"/>
      <c r="O304" s="55" t="s">
        <v>1818</v>
      </c>
      <c r="P304" s="55">
        <v>0.0</v>
      </c>
      <c r="Q304" s="55" t="s">
        <v>1724</v>
      </c>
      <c r="R304" s="3"/>
      <c r="S304" s="55" t="s">
        <v>1743</v>
      </c>
      <c r="T304" s="3"/>
      <c r="U304" s="3"/>
      <c r="V304" s="3"/>
      <c r="W304" s="3"/>
      <c r="X304" s="3"/>
      <c r="Y304" s="3"/>
      <c r="Z304" s="3"/>
      <c r="AA304" s="3"/>
    </row>
    <row r="305">
      <c r="A305" s="237">
        <v>3.00010126E9</v>
      </c>
      <c r="B305" s="237" t="s">
        <v>982</v>
      </c>
      <c r="C305" s="237" t="s">
        <v>983</v>
      </c>
      <c r="D305" s="237" t="s">
        <v>226</v>
      </c>
      <c r="E305" s="237" t="s">
        <v>1815</v>
      </c>
      <c r="F305" s="237" t="s">
        <v>1822</v>
      </c>
      <c r="G305" s="237">
        <v>102.0</v>
      </c>
      <c r="H305" s="237">
        <v>0.0</v>
      </c>
      <c r="I305" s="237" t="s">
        <v>1823</v>
      </c>
      <c r="J305" s="237">
        <v>1.0</v>
      </c>
      <c r="K305" s="25"/>
      <c r="L305" s="237">
        <v>11.0</v>
      </c>
      <c r="M305" s="25"/>
      <c r="N305" s="25"/>
      <c r="O305" s="237" t="s">
        <v>982</v>
      </c>
      <c r="P305" s="237">
        <v>0.0</v>
      </c>
      <c r="Q305" s="237" t="s">
        <v>1724</v>
      </c>
      <c r="R305" s="25"/>
      <c r="S305" s="237" t="s">
        <v>1743</v>
      </c>
      <c r="T305" s="25"/>
      <c r="U305" s="25"/>
      <c r="V305" s="25"/>
      <c r="W305" s="25"/>
      <c r="X305" s="25"/>
      <c r="Y305" s="25"/>
      <c r="Z305" s="25"/>
      <c r="AA305" s="25"/>
    </row>
    <row r="306">
      <c r="A306" s="55">
        <v>3.000101265E9</v>
      </c>
      <c r="B306" s="55" t="s">
        <v>984</v>
      </c>
      <c r="C306" s="55" t="s">
        <v>985</v>
      </c>
      <c r="D306" s="55" t="s">
        <v>226</v>
      </c>
      <c r="E306" s="55" t="s">
        <v>1815</v>
      </c>
      <c r="F306" s="55" t="s">
        <v>1824</v>
      </c>
      <c r="G306" s="55">
        <v>102.0</v>
      </c>
      <c r="H306" s="55">
        <v>0.0</v>
      </c>
      <c r="I306" s="55" t="s">
        <v>1825</v>
      </c>
      <c r="J306" s="55">
        <v>1.0</v>
      </c>
      <c r="K306" s="3"/>
      <c r="L306" s="55">
        <v>11.0</v>
      </c>
      <c r="M306" s="3"/>
      <c r="N306" s="3"/>
      <c r="O306" s="55" t="s">
        <v>984</v>
      </c>
      <c r="P306" s="55">
        <v>0.0</v>
      </c>
      <c r="Q306" s="55" t="s">
        <v>1724</v>
      </c>
      <c r="R306" s="3"/>
      <c r="S306" s="55" t="s">
        <v>1743</v>
      </c>
      <c r="T306" s="3"/>
      <c r="U306" s="3"/>
      <c r="V306" s="3"/>
      <c r="W306" s="3"/>
      <c r="X306" s="3"/>
      <c r="Y306" s="3"/>
      <c r="Z306" s="3"/>
      <c r="AA306" s="3"/>
    </row>
    <row r="307">
      <c r="A307" s="237">
        <v>3.000101275E9</v>
      </c>
      <c r="B307" s="237" t="s">
        <v>641</v>
      </c>
      <c r="C307" s="237" t="s">
        <v>642</v>
      </c>
      <c r="D307" s="237" t="s">
        <v>226</v>
      </c>
      <c r="E307" s="237" t="s">
        <v>1815</v>
      </c>
      <c r="F307" s="237" t="s">
        <v>1826</v>
      </c>
      <c r="G307" s="237">
        <v>102.0</v>
      </c>
      <c r="H307" s="237">
        <v>0.0</v>
      </c>
      <c r="I307" s="237" t="s">
        <v>1827</v>
      </c>
      <c r="J307" s="237">
        <v>1.0</v>
      </c>
      <c r="K307" s="25"/>
      <c r="L307" s="237">
        <v>11.0</v>
      </c>
      <c r="M307" s="25"/>
      <c r="N307" s="25"/>
      <c r="O307" s="237" t="s">
        <v>641</v>
      </c>
      <c r="P307" s="237">
        <v>0.0</v>
      </c>
      <c r="Q307" s="237" t="s">
        <v>1724</v>
      </c>
      <c r="R307" s="25"/>
      <c r="S307" s="237" t="s">
        <v>1743</v>
      </c>
      <c r="T307" s="25"/>
      <c r="U307" s="25"/>
      <c r="V307" s="25"/>
      <c r="W307" s="25"/>
      <c r="X307" s="25"/>
      <c r="Y307" s="25"/>
      <c r="Z307" s="25"/>
      <c r="AA307" s="25"/>
    </row>
    <row r="308">
      <c r="A308" s="55">
        <v>3.000101285E9</v>
      </c>
      <c r="B308" s="55" t="s">
        <v>645</v>
      </c>
      <c r="C308" s="55" t="s">
        <v>646</v>
      </c>
      <c r="D308" s="55" t="s">
        <v>226</v>
      </c>
      <c r="E308" s="55" t="s">
        <v>1815</v>
      </c>
      <c r="F308" s="55" t="s">
        <v>1828</v>
      </c>
      <c r="G308" s="55">
        <v>102.0</v>
      </c>
      <c r="H308" s="55">
        <v>0.0</v>
      </c>
      <c r="I308" s="55" t="s">
        <v>1829</v>
      </c>
      <c r="J308" s="55">
        <v>1.0</v>
      </c>
      <c r="K308" s="3"/>
      <c r="L308" s="55">
        <v>11.0</v>
      </c>
      <c r="M308" s="3"/>
      <c r="N308" s="3"/>
      <c r="O308" s="55" t="s">
        <v>645</v>
      </c>
      <c r="P308" s="55">
        <v>0.0</v>
      </c>
      <c r="Q308" s="55" t="s">
        <v>1724</v>
      </c>
      <c r="R308" s="3"/>
      <c r="S308" s="55" t="s">
        <v>1743</v>
      </c>
      <c r="T308" s="3"/>
      <c r="U308" s="3"/>
      <c r="V308" s="3"/>
      <c r="W308" s="3"/>
      <c r="X308" s="3"/>
      <c r="Y308" s="3"/>
      <c r="Z308" s="3"/>
      <c r="AA308" s="3"/>
    </row>
    <row r="309">
      <c r="A309" s="237">
        <v>3.000301285E9</v>
      </c>
      <c r="B309" s="237" t="s">
        <v>1172</v>
      </c>
      <c r="C309" s="237" t="s">
        <v>1173</v>
      </c>
      <c r="D309" s="237" t="s">
        <v>226</v>
      </c>
      <c r="E309" s="237" t="s">
        <v>1815</v>
      </c>
      <c r="F309" s="237" t="s">
        <v>1865</v>
      </c>
      <c r="G309" s="237">
        <v>102.0</v>
      </c>
      <c r="H309" s="237">
        <v>0.0</v>
      </c>
      <c r="I309" s="237" t="s">
        <v>1866</v>
      </c>
      <c r="J309" s="237">
        <v>1.0</v>
      </c>
      <c r="K309" s="25"/>
      <c r="L309" s="237">
        <v>11.0</v>
      </c>
      <c r="M309" s="25"/>
      <c r="N309" s="25"/>
      <c r="O309" s="237" t="s">
        <v>1172</v>
      </c>
      <c r="P309" s="237">
        <v>0.0</v>
      </c>
      <c r="Q309" s="237" t="s">
        <v>1724</v>
      </c>
      <c r="R309" s="25"/>
      <c r="S309" s="237" t="s">
        <v>1743</v>
      </c>
      <c r="T309" s="25"/>
      <c r="U309" s="25"/>
      <c r="V309" s="25"/>
      <c r="W309" s="25"/>
      <c r="X309" s="25"/>
      <c r="Y309" s="25"/>
      <c r="Z309" s="25"/>
      <c r="AA309" s="25"/>
    </row>
    <row r="310">
      <c r="A310" s="55">
        <v>3.10040129E9</v>
      </c>
      <c r="B310" s="55" t="s">
        <v>992</v>
      </c>
      <c r="C310" s="55" t="s">
        <v>993</v>
      </c>
      <c r="D310" s="55" t="s">
        <v>207</v>
      </c>
      <c r="E310" s="55" t="s">
        <v>1879</v>
      </c>
      <c r="F310" s="55" t="s">
        <v>1907</v>
      </c>
      <c r="G310" s="55">
        <v>106.0</v>
      </c>
      <c r="H310" s="55">
        <v>0.0</v>
      </c>
      <c r="I310" s="55" t="s">
        <v>1908</v>
      </c>
      <c r="J310" s="55">
        <v>1.0</v>
      </c>
      <c r="K310" s="3"/>
      <c r="L310" s="55">
        <v>11.0</v>
      </c>
      <c r="M310" s="3"/>
      <c r="N310" s="3"/>
      <c r="O310" s="55" t="s">
        <v>992</v>
      </c>
      <c r="P310" s="55">
        <v>0.0</v>
      </c>
      <c r="Q310" s="55" t="s">
        <v>1724</v>
      </c>
      <c r="R310" s="3"/>
      <c r="S310" s="55" t="s">
        <v>1743</v>
      </c>
      <c r="T310" s="3"/>
      <c r="U310" s="3"/>
      <c r="V310" s="3"/>
      <c r="W310" s="3"/>
      <c r="X310" s="3"/>
      <c r="Y310" s="3"/>
      <c r="Z310" s="3"/>
      <c r="AA310" s="3"/>
    </row>
    <row r="311">
      <c r="A311" s="237">
        <v>3.1004013E9</v>
      </c>
      <c r="B311" s="237" t="s">
        <v>996</v>
      </c>
      <c r="C311" s="237" t="s">
        <v>997</v>
      </c>
      <c r="D311" s="237" t="s">
        <v>207</v>
      </c>
      <c r="E311" s="237" t="s">
        <v>1879</v>
      </c>
      <c r="F311" s="237" t="s">
        <v>1909</v>
      </c>
      <c r="G311" s="237">
        <v>106.0</v>
      </c>
      <c r="H311" s="237">
        <v>0.0</v>
      </c>
      <c r="I311" s="237" t="s">
        <v>1910</v>
      </c>
      <c r="J311" s="237">
        <v>1.0</v>
      </c>
      <c r="K311" s="25"/>
      <c r="L311" s="237">
        <v>11.0</v>
      </c>
      <c r="M311" s="25"/>
      <c r="N311" s="25"/>
      <c r="O311" s="237" t="s">
        <v>996</v>
      </c>
      <c r="P311" s="237">
        <v>0.0</v>
      </c>
      <c r="Q311" s="237" t="s">
        <v>1724</v>
      </c>
      <c r="R311" s="25"/>
      <c r="S311" s="237" t="s">
        <v>1743</v>
      </c>
      <c r="T311" s="25"/>
      <c r="U311" s="25"/>
      <c r="V311" s="25"/>
      <c r="W311" s="25"/>
      <c r="X311" s="25"/>
      <c r="Y311" s="25"/>
      <c r="Z311" s="25"/>
      <c r="AA311" s="25"/>
    </row>
    <row r="312">
      <c r="A312" s="55">
        <v>3.10040131E9</v>
      </c>
      <c r="B312" s="55" t="s">
        <v>1911</v>
      </c>
      <c r="C312" s="55" t="s">
        <v>1912</v>
      </c>
      <c r="D312" s="55" t="s">
        <v>207</v>
      </c>
      <c r="E312" s="55" t="s">
        <v>1879</v>
      </c>
      <c r="F312" s="55" t="s">
        <v>1913</v>
      </c>
      <c r="G312" s="55">
        <v>106.0</v>
      </c>
      <c r="H312" s="55">
        <v>0.0</v>
      </c>
      <c r="I312" s="55" t="s">
        <v>1914</v>
      </c>
      <c r="J312" s="55">
        <v>1.0</v>
      </c>
      <c r="K312" s="3"/>
      <c r="L312" s="55">
        <v>11.0</v>
      </c>
      <c r="M312" s="3"/>
      <c r="N312" s="3"/>
      <c r="O312" s="55" t="s">
        <v>1911</v>
      </c>
      <c r="P312" s="55">
        <v>0.0</v>
      </c>
      <c r="Q312" s="55" t="s">
        <v>1724</v>
      </c>
      <c r="R312" s="3"/>
      <c r="S312" s="55" t="s">
        <v>1743</v>
      </c>
      <c r="T312" s="3"/>
      <c r="U312" s="3"/>
      <c r="V312" s="3"/>
      <c r="W312" s="3"/>
      <c r="X312" s="3"/>
      <c r="Y312" s="3"/>
      <c r="Z312" s="3"/>
      <c r="AA312" s="3"/>
    </row>
    <row r="313">
      <c r="A313" s="237">
        <v>3.10040132E9</v>
      </c>
      <c r="B313" s="237" t="s">
        <v>1915</v>
      </c>
      <c r="C313" s="237" t="s">
        <v>1916</v>
      </c>
      <c r="D313" s="237" t="s">
        <v>207</v>
      </c>
      <c r="E313" s="237" t="s">
        <v>1879</v>
      </c>
      <c r="F313" s="237" t="s">
        <v>1917</v>
      </c>
      <c r="G313" s="237">
        <v>106.0</v>
      </c>
      <c r="H313" s="237">
        <v>0.0</v>
      </c>
      <c r="I313" s="237" t="s">
        <v>1918</v>
      </c>
      <c r="J313" s="237">
        <v>1.0</v>
      </c>
      <c r="K313" s="25"/>
      <c r="L313" s="237">
        <v>11.0</v>
      </c>
      <c r="M313" s="25"/>
      <c r="N313" s="25"/>
      <c r="O313" s="237" t="s">
        <v>1915</v>
      </c>
      <c r="P313" s="237">
        <v>0.0</v>
      </c>
      <c r="Q313" s="237" t="s">
        <v>1724</v>
      </c>
      <c r="R313" s="25"/>
      <c r="S313" s="237" t="s">
        <v>1743</v>
      </c>
      <c r="T313" s="25"/>
      <c r="U313" s="25"/>
      <c r="V313" s="25"/>
      <c r="W313" s="25"/>
      <c r="X313" s="25"/>
      <c r="Y313" s="25"/>
      <c r="Z313" s="25"/>
      <c r="AA313" s="25"/>
    </row>
    <row r="314">
      <c r="A314" s="55">
        <v>3.10040125E9</v>
      </c>
      <c r="B314" s="55" t="s">
        <v>664</v>
      </c>
      <c r="C314" s="55" t="s">
        <v>665</v>
      </c>
      <c r="D314" s="55" t="s">
        <v>207</v>
      </c>
      <c r="E314" s="55" t="s">
        <v>1879</v>
      </c>
      <c r="F314" s="55" t="s">
        <v>1903</v>
      </c>
      <c r="G314" s="55">
        <v>106.0</v>
      </c>
      <c r="H314" s="55">
        <v>0.0</v>
      </c>
      <c r="I314" s="55" t="s">
        <v>1904</v>
      </c>
      <c r="J314" s="55">
        <v>1.0</v>
      </c>
      <c r="K314" s="3"/>
      <c r="L314" s="55">
        <v>11.0</v>
      </c>
      <c r="M314" s="3"/>
      <c r="N314" s="3"/>
      <c r="O314" s="55" t="s">
        <v>664</v>
      </c>
      <c r="P314" s="55">
        <v>0.0</v>
      </c>
      <c r="Q314" s="55" t="s">
        <v>1724</v>
      </c>
      <c r="R314" s="3"/>
      <c r="S314" s="55" t="s">
        <v>1743</v>
      </c>
      <c r="T314" s="3"/>
      <c r="U314" s="3"/>
      <c r="V314" s="3"/>
      <c r="W314" s="3"/>
      <c r="X314" s="3"/>
      <c r="Y314" s="3"/>
      <c r="Z314" s="3"/>
      <c r="AA314" s="3"/>
    </row>
    <row r="315">
      <c r="A315" s="237">
        <v>3.100401285E9</v>
      </c>
      <c r="B315" s="237" t="s">
        <v>676</v>
      </c>
      <c r="C315" s="237" t="s">
        <v>677</v>
      </c>
      <c r="D315" s="237" t="s">
        <v>207</v>
      </c>
      <c r="E315" s="237" t="s">
        <v>1879</v>
      </c>
      <c r="F315" s="237" t="s">
        <v>1905</v>
      </c>
      <c r="G315" s="237">
        <v>106.0</v>
      </c>
      <c r="H315" s="237">
        <v>0.0</v>
      </c>
      <c r="I315" s="237" t="s">
        <v>1906</v>
      </c>
      <c r="J315" s="237">
        <v>1.0</v>
      </c>
      <c r="K315" s="25"/>
      <c r="L315" s="237">
        <v>11.0</v>
      </c>
      <c r="M315" s="25"/>
      <c r="N315" s="25"/>
      <c r="O315" s="237" t="s">
        <v>676</v>
      </c>
      <c r="P315" s="237">
        <v>0.0</v>
      </c>
      <c r="Q315" s="237" t="s">
        <v>1724</v>
      </c>
      <c r="R315" s="25"/>
      <c r="S315" s="237" t="s">
        <v>1743</v>
      </c>
      <c r="T315" s="25"/>
      <c r="U315" s="25"/>
      <c r="V315" s="25"/>
      <c r="W315" s="25"/>
      <c r="X315" s="25"/>
      <c r="Y315" s="25"/>
      <c r="Z315" s="25"/>
      <c r="AA315" s="25"/>
    </row>
    <row r="316">
      <c r="A316" s="55">
        <v>3.100101295E9</v>
      </c>
      <c r="B316" s="55" t="s">
        <v>680</v>
      </c>
      <c r="C316" s="55" t="s">
        <v>681</v>
      </c>
      <c r="D316" s="55" t="s">
        <v>207</v>
      </c>
      <c r="E316" s="55" t="s">
        <v>1879</v>
      </c>
      <c r="F316" s="55" t="s">
        <v>1882</v>
      </c>
      <c r="G316" s="55">
        <v>106.0</v>
      </c>
      <c r="H316" s="55">
        <v>0.0</v>
      </c>
      <c r="I316" s="55" t="s">
        <v>1883</v>
      </c>
      <c r="J316" s="55">
        <v>1.0</v>
      </c>
      <c r="K316" s="3"/>
      <c r="L316" s="55">
        <v>11.0</v>
      </c>
      <c r="M316" s="3"/>
      <c r="N316" s="3"/>
      <c r="O316" s="55" t="s">
        <v>680</v>
      </c>
      <c r="P316" s="55">
        <v>0.0</v>
      </c>
      <c r="Q316" s="55" t="s">
        <v>1724</v>
      </c>
      <c r="R316" s="3"/>
      <c r="S316" s="55" t="s">
        <v>1743</v>
      </c>
      <c r="T316" s="3"/>
      <c r="U316" s="3"/>
      <c r="V316" s="3"/>
      <c r="W316" s="3"/>
      <c r="X316" s="3"/>
      <c r="Y316" s="3"/>
      <c r="Z316" s="3"/>
      <c r="AA316" s="3"/>
    </row>
    <row r="317">
      <c r="A317" s="237">
        <v>3.1001013E9</v>
      </c>
      <c r="B317" s="237" t="s">
        <v>682</v>
      </c>
      <c r="C317" s="237" t="s">
        <v>683</v>
      </c>
      <c r="D317" s="237" t="s">
        <v>207</v>
      </c>
      <c r="E317" s="237" t="s">
        <v>1879</v>
      </c>
      <c r="F317" s="237" t="s">
        <v>1884</v>
      </c>
      <c r="G317" s="237">
        <v>106.0</v>
      </c>
      <c r="H317" s="237">
        <v>0.0</v>
      </c>
      <c r="I317" s="237" t="s">
        <v>1885</v>
      </c>
      <c r="J317" s="237">
        <v>1.0</v>
      </c>
      <c r="K317" s="25"/>
      <c r="L317" s="237">
        <v>11.0</v>
      </c>
      <c r="M317" s="25"/>
      <c r="N317" s="25"/>
      <c r="O317" s="237" t="s">
        <v>682</v>
      </c>
      <c r="P317" s="237">
        <v>0.0</v>
      </c>
      <c r="Q317" s="237" t="s">
        <v>1724</v>
      </c>
      <c r="R317" s="25"/>
      <c r="S317" s="237" t="s">
        <v>1743</v>
      </c>
      <c r="T317" s="25"/>
      <c r="U317" s="25"/>
      <c r="V317" s="25"/>
      <c r="W317" s="25"/>
      <c r="X317" s="25"/>
      <c r="Y317" s="25"/>
      <c r="Z317" s="25"/>
      <c r="AA317" s="25"/>
    </row>
    <row r="318">
      <c r="A318" s="55">
        <v>3.10010131E9</v>
      </c>
      <c r="B318" s="55" t="s">
        <v>684</v>
      </c>
      <c r="C318" s="55" t="s">
        <v>685</v>
      </c>
      <c r="D318" s="55" t="s">
        <v>207</v>
      </c>
      <c r="E318" s="55" t="s">
        <v>1879</v>
      </c>
      <c r="F318" s="55" t="s">
        <v>1886</v>
      </c>
      <c r="G318" s="55">
        <v>106.0</v>
      </c>
      <c r="H318" s="55">
        <v>0.0</v>
      </c>
      <c r="I318" s="55" t="s">
        <v>1887</v>
      </c>
      <c r="J318" s="55">
        <v>1.0</v>
      </c>
      <c r="K318" s="3"/>
      <c r="L318" s="55">
        <v>11.0</v>
      </c>
      <c r="M318" s="3"/>
      <c r="N318" s="3"/>
      <c r="O318" s="55" t="s">
        <v>684</v>
      </c>
      <c r="P318" s="55">
        <v>0.0</v>
      </c>
      <c r="Q318" s="55" t="s">
        <v>1724</v>
      </c>
      <c r="R318" s="3"/>
      <c r="S318" s="55" t="s">
        <v>1743</v>
      </c>
      <c r="T318" s="3"/>
      <c r="U318" s="3"/>
      <c r="V318" s="3"/>
      <c r="W318" s="3"/>
      <c r="X318" s="3"/>
      <c r="Y318" s="3"/>
      <c r="Z318" s="3"/>
      <c r="AA318" s="3"/>
    </row>
    <row r="319">
      <c r="A319" s="237">
        <v>3.10010132E9</v>
      </c>
      <c r="B319" s="237" t="s">
        <v>1888</v>
      </c>
      <c r="C319" s="237" t="s">
        <v>1889</v>
      </c>
      <c r="D319" s="237" t="s">
        <v>207</v>
      </c>
      <c r="E319" s="237" t="s">
        <v>1879</v>
      </c>
      <c r="F319" s="237" t="s">
        <v>1890</v>
      </c>
      <c r="G319" s="237">
        <v>106.0</v>
      </c>
      <c r="H319" s="237">
        <v>0.0</v>
      </c>
      <c r="I319" s="237" t="s">
        <v>1891</v>
      </c>
      <c r="J319" s="237">
        <v>1.0</v>
      </c>
      <c r="K319" s="25"/>
      <c r="L319" s="237">
        <v>11.0</v>
      </c>
      <c r="M319" s="25"/>
      <c r="N319" s="25"/>
      <c r="O319" s="237" t="s">
        <v>1888</v>
      </c>
      <c r="P319" s="237">
        <v>0.0</v>
      </c>
      <c r="Q319" s="237" t="s">
        <v>1724</v>
      </c>
      <c r="R319" s="25"/>
      <c r="S319" s="237" t="s">
        <v>1743</v>
      </c>
      <c r="T319" s="25"/>
      <c r="U319" s="25"/>
      <c r="V319" s="25"/>
      <c r="W319" s="25"/>
      <c r="X319" s="25"/>
      <c r="Y319" s="25"/>
      <c r="Z319" s="25"/>
      <c r="AA319" s="25"/>
    </row>
    <row r="320">
      <c r="A320" s="55">
        <v>3.10010125E9</v>
      </c>
      <c r="B320" s="55" t="s">
        <v>686</v>
      </c>
      <c r="C320" s="55" t="s">
        <v>687</v>
      </c>
      <c r="D320" s="55" t="s">
        <v>207</v>
      </c>
      <c r="E320" s="55" t="s">
        <v>1879</v>
      </c>
      <c r="F320" s="55" t="s">
        <v>1880</v>
      </c>
      <c r="G320" s="55">
        <v>106.0</v>
      </c>
      <c r="H320" s="55">
        <v>0.0</v>
      </c>
      <c r="I320" s="55" t="s">
        <v>1881</v>
      </c>
      <c r="J320" s="55">
        <v>1.0</v>
      </c>
      <c r="K320" s="3"/>
      <c r="L320" s="55">
        <v>11.0</v>
      </c>
      <c r="M320" s="3"/>
      <c r="N320" s="3"/>
      <c r="O320" s="55" t="s">
        <v>686</v>
      </c>
      <c r="P320" s="55">
        <v>0.0</v>
      </c>
      <c r="Q320" s="55" t="s">
        <v>1724</v>
      </c>
      <c r="R320" s="3"/>
      <c r="S320" s="55" t="s">
        <v>1743</v>
      </c>
      <c r="T320" s="3"/>
      <c r="U320" s="3"/>
      <c r="V320" s="3"/>
      <c r="W320" s="3"/>
      <c r="X320" s="3"/>
      <c r="Y320" s="3"/>
      <c r="Z320" s="3"/>
      <c r="AA320" s="3"/>
    </row>
    <row r="321">
      <c r="A321" s="237">
        <v>3.100201295E9</v>
      </c>
      <c r="B321" s="237" t="s">
        <v>698</v>
      </c>
      <c r="C321" s="237" t="s">
        <v>699</v>
      </c>
      <c r="D321" s="237" t="s">
        <v>207</v>
      </c>
      <c r="E321" s="237" t="s">
        <v>1879</v>
      </c>
      <c r="F321" s="237" t="s">
        <v>1895</v>
      </c>
      <c r="G321" s="237">
        <v>106.0</v>
      </c>
      <c r="H321" s="237">
        <v>0.0</v>
      </c>
      <c r="I321" s="237" t="s">
        <v>1896</v>
      </c>
      <c r="J321" s="237">
        <v>1.0</v>
      </c>
      <c r="K321" s="25"/>
      <c r="L321" s="237">
        <v>11.0</v>
      </c>
      <c r="M321" s="25"/>
      <c r="N321" s="25"/>
      <c r="O321" s="237" t="s">
        <v>698</v>
      </c>
      <c r="P321" s="237">
        <v>0.0</v>
      </c>
      <c r="Q321" s="237" t="s">
        <v>1724</v>
      </c>
      <c r="R321" s="25"/>
      <c r="S321" s="237" t="s">
        <v>1743</v>
      </c>
      <c r="T321" s="25"/>
      <c r="U321" s="25"/>
      <c r="V321" s="25"/>
      <c r="W321" s="25"/>
      <c r="X321" s="25"/>
      <c r="Y321" s="25"/>
      <c r="Z321" s="25"/>
      <c r="AA321" s="25"/>
    </row>
    <row r="322">
      <c r="A322" s="55">
        <v>3.1002013E9</v>
      </c>
      <c r="B322" s="55" t="s">
        <v>700</v>
      </c>
      <c r="C322" s="55" t="s">
        <v>701</v>
      </c>
      <c r="D322" s="55" t="s">
        <v>207</v>
      </c>
      <c r="E322" s="55" t="s">
        <v>1879</v>
      </c>
      <c r="F322" s="55" t="s">
        <v>1897</v>
      </c>
      <c r="G322" s="55">
        <v>106.0</v>
      </c>
      <c r="H322" s="55">
        <v>0.0</v>
      </c>
      <c r="I322" s="55" t="s">
        <v>1883</v>
      </c>
      <c r="J322" s="55">
        <v>1.0</v>
      </c>
      <c r="K322" s="3"/>
      <c r="L322" s="55">
        <v>11.0</v>
      </c>
      <c r="M322" s="3"/>
      <c r="N322" s="3"/>
      <c r="O322" s="55" t="s">
        <v>700</v>
      </c>
      <c r="P322" s="55">
        <v>0.0</v>
      </c>
      <c r="Q322" s="55" t="s">
        <v>1724</v>
      </c>
      <c r="R322" s="3"/>
      <c r="S322" s="55" t="s">
        <v>1743</v>
      </c>
      <c r="T322" s="3"/>
      <c r="U322" s="3"/>
      <c r="V322" s="3"/>
      <c r="W322" s="3"/>
      <c r="X322" s="3"/>
      <c r="Y322" s="3"/>
      <c r="Z322" s="3"/>
      <c r="AA322" s="3"/>
    </row>
    <row r="323">
      <c r="A323" s="237">
        <v>3.10020131E9</v>
      </c>
      <c r="B323" s="237" t="s">
        <v>1002</v>
      </c>
      <c r="C323" s="237" t="s">
        <v>1003</v>
      </c>
      <c r="D323" s="237" t="s">
        <v>207</v>
      </c>
      <c r="E323" s="237" t="s">
        <v>1879</v>
      </c>
      <c r="F323" s="237" t="s">
        <v>1898</v>
      </c>
      <c r="G323" s="237">
        <v>106.0</v>
      </c>
      <c r="H323" s="237">
        <v>0.0</v>
      </c>
      <c r="I323" s="237" t="s">
        <v>1887</v>
      </c>
      <c r="J323" s="237">
        <v>1.0</v>
      </c>
      <c r="K323" s="25"/>
      <c r="L323" s="237">
        <v>11.0</v>
      </c>
      <c r="M323" s="25"/>
      <c r="N323" s="25"/>
      <c r="O323" s="237" t="s">
        <v>1002</v>
      </c>
      <c r="P323" s="237">
        <v>0.0</v>
      </c>
      <c r="Q323" s="237" t="s">
        <v>1724</v>
      </c>
      <c r="R323" s="25"/>
      <c r="S323" s="237" t="s">
        <v>1743</v>
      </c>
      <c r="T323" s="25"/>
      <c r="U323" s="25"/>
      <c r="V323" s="25"/>
      <c r="W323" s="25"/>
      <c r="X323" s="25"/>
      <c r="Y323" s="25"/>
      <c r="Z323" s="25"/>
      <c r="AA323" s="25"/>
    </row>
    <row r="324">
      <c r="A324" s="55">
        <v>3.10020132E9</v>
      </c>
      <c r="B324" s="55" t="s">
        <v>1899</v>
      </c>
      <c r="C324" s="55" t="s">
        <v>1900</v>
      </c>
      <c r="D324" s="55" t="s">
        <v>207</v>
      </c>
      <c r="E324" s="55" t="s">
        <v>1879</v>
      </c>
      <c r="F324" s="55" t="s">
        <v>1901</v>
      </c>
      <c r="G324" s="55">
        <v>106.0</v>
      </c>
      <c r="H324" s="55">
        <v>0.0</v>
      </c>
      <c r="I324" s="55" t="s">
        <v>1902</v>
      </c>
      <c r="J324" s="55">
        <v>1.0</v>
      </c>
      <c r="K324" s="3"/>
      <c r="L324" s="55">
        <v>11.0</v>
      </c>
      <c r="M324" s="3"/>
      <c r="N324" s="3"/>
      <c r="O324" s="55" t="s">
        <v>1899</v>
      </c>
      <c r="P324" s="55">
        <v>0.0</v>
      </c>
      <c r="Q324" s="55" t="s">
        <v>1724</v>
      </c>
      <c r="R324" s="3"/>
      <c r="S324" s="55" t="s">
        <v>1743</v>
      </c>
      <c r="T324" s="3"/>
      <c r="U324" s="3"/>
      <c r="V324" s="3"/>
      <c r="W324" s="3"/>
      <c r="X324" s="3"/>
      <c r="Y324" s="3"/>
      <c r="Z324" s="3"/>
      <c r="AA324" s="3"/>
    </row>
    <row r="325">
      <c r="A325" s="237">
        <v>3.10020125E9</v>
      </c>
      <c r="B325" s="237" t="s">
        <v>1004</v>
      </c>
      <c r="C325" s="237" t="s">
        <v>1005</v>
      </c>
      <c r="D325" s="237" t="s">
        <v>207</v>
      </c>
      <c r="E325" s="237" t="s">
        <v>1879</v>
      </c>
      <c r="F325" s="237" t="s">
        <v>1892</v>
      </c>
      <c r="G325" s="237">
        <v>106.0</v>
      </c>
      <c r="H325" s="237">
        <v>0.0</v>
      </c>
      <c r="I325" s="237" t="s">
        <v>1881</v>
      </c>
      <c r="J325" s="237">
        <v>1.0</v>
      </c>
      <c r="K325" s="25"/>
      <c r="L325" s="237">
        <v>11.0</v>
      </c>
      <c r="M325" s="25"/>
      <c r="N325" s="25"/>
      <c r="O325" s="237" t="s">
        <v>1004</v>
      </c>
      <c r="P325" s="237">
        <v>0.0</v>
      </c>
      <c r="Q325" s="237" t="s">
        <v>1724</v>
      </c>
      <c r="R325" s="25"/>
      <c r="S325" s="237" t="s">
        <v>1743</v>
      </c>
      <c r="T325" s="25"/>
      <c r="U325" s="25"/>
      <c r="V325" s="25"/>
      <c r="W325" s="25"/>
      <c r="X325" s="25"/>
      <c r="Y325" s="25"/>
      <c r="Z325" s="25"/>
      <c r="AA325" s="25"/>
    </row>
    <row r="326">
      <c r="A326" s="55">
        <v>3.100201255E9</v>
      </c>
      <c r="B326" s="55" t="s">
        <v>1478</v>
      </c>
      <c r="C326" s="55" t="s">
        <v>1479</v>
      </c>
      <c r="D326" s="55" t="s">
        <v>207</v>
      </c>
      <c r="E326" s="55" t="s">
        <v>1879</v>
      </c>
      <c r="F326" s="55" t="s">
        <v>1893</v>
      </c>
      <c r="G326" s="55">
        <v>106.0</v>
      </c>
      <c r="H326" s="55">
        <v>0.0</v>
      </c>
      <c r="I326" s="55" t="s">
        <v>1894</v>
      </c>
      <c r="J326" s="55">
        <v>1.0</v>
      </c>
      <c r="K326" s="3"/>
      <c r="L326" s="55">
        <v>11.0</v>
      </c>
      <c r="M326" s="3"/>
      <c r="N326" s="3"/>
      <c r="O326" s="55" t="s">
        <v>1478</v>
      </c>
      <c r="P326" s="55">
        <v>0.0</v>
      </c>
      <c r="Q326" s="55" t="s">
        <v>1724</v>
      </c>
      <c r="R326" s="3"/>
      <c r="S326" s="55" t="s">
        <v>1743</v>
      </c>
      <c r="T326" s="3"/>
      <c r="U326" s="3"/>
      <c r="V326" s="3"/>
      <c r="W326" s="3"/>
      <c r="X326" s="3"/>
      <c r="Y326" s="3"/>
      <c r="Z326" s="3"/>
      <c r="AA326" s="3"/>
    </row>
    <row r="327">
      <c r="A327" s="237" t="s">
        <v>2634</v>
      </c>
      <c r="B327" s="237" t="s">
        <v>2635</v>
      </c>
      <c r="C327" s="237" t="s">
        <v>2636</v>
      </c>
      <c r="D327" s="237" t="s">
        <v>67</v>
      </c>
      <c r="E327" s="237" t="s">
        <v>2631</v>
      </c>
      <c r="F327" s="237" t="s">
        <v>2637</v>
      </c>
      <c r="G327" s="237">
        <v>128.0</v>
      </c>
      <c r="H327" s="237">
        <v>0.0</v>
      </c>
      <c r="I327" s="237" t="s">
        <v>2633</v>
      </c>
      <c r="J327" s="237">
        <v>1.0</v>
      </c>
      <c r="K327" s="25"/>
      <c r="L327" s="237">
        <v>11.0</v>
      </c>
      <c r="M327" s="25"/>
      <c r="N327" s="25"/>
      <c r="O327" s="237" t="s">
        <v>2635</v>
      </c>
      <c r="P327" s="237">
        <v>0.0</v>
      </c>
      <c r="Q327" s="237" t="s">
        <v>1724</v>
      </c>
      <c r="R327" s="25"/>
      <c r="S327" s="237" t="s">
        <v>1743</v>
      </c>
      <c r="T327" s="25"/>
      <c r="U327" s="25"/>
      <c r="V327" s="25"/>
      <c r="W327" s="25"/>
      <c r="X327" s="25"/>
      <c r="Y327" s="25"/>
      <c r="Z327" s="25"/>
      <c r="AA327" s="25"/>
    </row>
    <row r="328">
      <c r="A328" s="55" t="s">
        <v>2638</v>
      </c>
      <c r="B328" s="55" t="s">
        <v>2639</v>
      </c>
      <c r="C328" s="55" t="s">
        <v>2640</v>
      </c>
      <c r="D328" s="55" t="s">
        <v>67</v>
      </c>
      <c r="E328" s="55" t="s">
        <v>2631</v>
      </c>
      <c r="F328" s="55" t="s">
        <v>2641</v>
      </c>
      <c r="G328" s="55">
        <v>128.0</v>
      </c>
      <c r="H328" s="55">
        <v>0.0</v>
      </c>
      <c r="I328" s="55" t="s">
        <v>2633</v>
      </c>
      <c r="J328" s="55">
        <v>1.0</v>
      </c>
      <c r="K328" s="3"/>
      <c r="L328" s="55">
        <v>11.0</v>
      </c>
      <c r="M328" s="3"/>
      <c r="N328" s="3"/>
      <c r="O328" s="55" t="s">
        <v>2639</v>
      </c>
      <c r="P328" s="55">
        <v>0.0</v>
      </c>
      <c r="Q328" s="55" t="s">
        <v>1724</v>
      </c>
      <c r="R328" s="3"/>
      <c r="S328" s="55" t="s">
        <v>1743</v>
      </c>
      <c r="T328" s="3"/>
      <c r="U328" s="3"/>
      <c r="V328" s="3"/>
      <c r="W328" s="3"/>
      <c r="X328" s="3"/>
      <c r="Y328" s="3"/>
      <c r="Z328" s="3"/>
      <c r="AA328" s="3"/>
    </row>
    <row r="329">
      <c r="A329" s="237" t="s">
        <v>2628</v>
      </c>
      <c r="B329" s="237" t="s">
        <v>2629</v>
      </c>
      <c r="C329" s="237" t="s">
        <v>2630</v>
      </c>
      <c r="D329" s="237" t="s">
        <v>67</v>
      </c>
      <c r="E329" s="237" t="s">
        <v>2631</v>
      </c>
      <c r="F329" s="237" t="s">
        <v>2632</v>
      </c>
      <c r="G329" s="237">
        <v>128.0</v>
      </c>
      <c r="H329" s="237">
        <v>0.0</v>
      </c>
      <c r="I329" s="237" t="s">
        <v>2633</v>
      </c>
      <c r="J329" s="237">
        <v>1.0</v>
      </c>
      <c r="K329" s="25"/>
      <c r="L329" s="237">
        <v>11.0</v>
      </c>
      <c r="M329" s="25"/>
      <c r="N329" s="25"/>
      <c r="O329" s="237" t="s">
        <v>2629</v>
      </c>
      <c r="P329" s="237">
        <v>0.0</v>
      </c>
      <c r="Q329" s="237" t="s">
        <v>1724</v>
      </c>
      <c r="R329" s="25"/>
      <c r="S329" s="237" t="s">
        <v>1743</v>
      </c>
      <c r="T329" s="25"/>
      <c r="U329" s="25"/>
      <c r="V329" s="25"/>
      <c r="W329" s="25"/>
      <c r="X329" s="25"/>
      <c r="Y329" s="25"/>
      <c r="Z329" s="25"/>
      <c r="AA329" s="25"/>
    </row>
    <row r="330">
      <c r="A330" s="55" t="s">
        <v>3669</v>
      </c>
      <c r="B330" s="55" t="s">
        <v>3670</v>
      </c>
      <c r="C330" s="55" t="s">
        <v>3671</v>
      </c>
      <c r="D330" s="55" t="s">
        <v>17</v>
      </c>
      <c r="E330" s="3"/>
      <c r="F330" s="55" t="s">
        <v>3672</v>
      </c>
      <c r="G330" s="55">
        <v>100.0</v>
      </c>
      <c r="H330" s="55">
        <v>0.0</v>
      </c>
      <c r="I330" s="55" t="s">
        <v>3668</v>
      </c>
      <c r="J330" s="55">
        <v>1.0</v>
      </c>
      <c r="K330" s="3"/>
      <c r="L330" s="55">
        <v>11.0</v>
      </c>
      <c r="M330" s="3"/>
      <c r="N330" s="3"/>
      <c r="O330" s="55" t="s">
        <v>3670</v>
      </c>
      <c r="P330" s="55">
        <v>0.0</v>
      </c>
      <c r="Q330" s="55" t="s">
        <v>1724</v>
      </c>
      <c r="R330" s="3"/>
      <c r="S330" s="55" t="s">
        <v>1743</v>
      </c>
      <c r="T330" s="3"/>
      <c r="U330" s="3"/>
      <c r="V330" s="3"/>
      <c r="W330" s="3"/>
      <c r="X330" s="3"/>
      <c r="Y330" s="3"/>
      <c r="Z330" s="3"/>
      <c r="AA330" s="3"/>
    </row>
    <row r="331">
      <c r="A331" s="237" t="s">
        <v>3664</v>
      </c>
      <c r="B331" s="237" t="s">
        <v>3665</v>
      </c>
      <c r="C331" s="237" t="s">
        <v>3666</v>
      </c>
      <c r="D331" s="237" t="s">
        <v>17</v>
      </c>
      <c r="E331" s="25"/>
      <c r="F331" s="237" t="s">
        <v>3667</v>
      </c>
      <c r="G331" s="237">
        <v>100.0</v>
      </c>
      <c r="H331" s="237">
        <v>0.0</v>
      </c>
      <c r="I331" s="237" t="s">
        <v>3668</v>
      </c>
      <c r="J331" s="237">
        <v>1.0</v>
      </c>
      <c r="K331" s="25"/>
      <c r="L331" s="237">
        <v>11.0</v>
      </c>
      <c r="M331" s="25"/>
      <c r="N331" s="25"/>
      <c r="O331" s="237" t="s">
        <v>3665</v>
      </c>
      <c r="P331" s="237">
        <v>0.0</v>
      </c>
      <c r="Q331" s="237" t="s">
        <v>1724</v>
      </c>
      <c r="R331" s="25"/>
      <c r="S331" s="237" t="s">
        <v>1743</v>
      </c>
      <c r="T331" s="25"/>
      <c r="U331" s="25"/>
      <c r="V331" s="25"/>
      <c r="W331" s="25"/>
      <c r="X331" s="25"/>
      <c r="Y331" s="25"/>
      <c r="Z331" s="25"/>
      <c r="AA331" s="25"/>
    </row>
    <row r="332">
      <c r="A332" s="55" t="s">
        <v>2112</v>
      </c>
      <c r="B332" s="55" t="s">
        <v>2113</v>
      </c>
      <c r="C332" s="55" t="s">
        <v>2114</v>
      </c>
      <c r="D332" s="55" t="s">
        <v>17</v>
      </c>
      <c r="E332" s="3"/>
      <c r="F332" s="55" t="s">
        <v>2115</v>
      </c>
      <c r="G332" s="55">
        <v>172.0</v>
      </c>
      <c r="H332" s="55">
        <v>0.0</v>
      </c>
      <c r="I332" s="55" t="s">
        <v>2116</v>
      </c>
      <c r="J332" s="55">
        <v>1.0</v>
      </c>
      <c r="K332" s="3"/>
      <c r="L332" s="55">
        <v>11.0</v>
      </c>
      <c r="M332" s="3"/>
      <c r="N332" s="3"/>
      <c r="O332" s="55" t="s">
        <v>2113</v>
      </c>
      <c r="P332" s="55">
        <v>0.0</v>
      </c>
      <c r="Q332" s="55" t="s">
        <v>1724</v>
      </c>
      <c r="R332" s="3"/>
      <c r="S332" s="55" t="s">
        <v>1743</v>
      </c>
      <c r="T332" s="3"/>
      <c r="U332" s="3"/>
      <c r="V332" s="3"/>
      <c r="W332" s="3"/>
      <c r="X332" s="3"/>
      <c r="Y332" s="3"/>
      <c r="Z332" s="3"/>
      <c r="AA332" s="3"/>
    </row>
    <row r="333">
      <c r="A333" s="237" t="s">
        <v>2117</v>
      </c>
      <c r="B333" s="237" t="s">
        <v>2118</v>
      </c>
      <c r="C333" s="237" t="s">
        <v>2119</v>
      </c>
      <c r="D333" s="237" t="s">
        <v>17</v>
      </c>
      <c r="E333" s="25"/>
      <c r="F333" s="237" t="s">
        <v>2120</v>
      </c>
      <c r="G333" s="237">
        <v>172.0</v>
      </c>
      <c r="H333" s="237">
        <v>0.0</v>
      </c>
      <c r="I333" s="237" t="s">
        <v>2116</v>
      </c>
      <c r="J333" s="237">
        <v>1.0</v>
      </c>
      <c r="K333" s="25"/>
      <c r="L333" s="237">
        <v>11.0</v>
      </c>
      <c r="M333" s="25"/>
      <c r="N333" s="25"/>
      <c r="O333" s="237" t="s">
        <v>2118</v>
      </c>
      <c r="P333" s="237">
        <v>0.0</v>
      </c>
      <c r="Q333" s="237" t="s">
        <v>1724</v>
      </c>
      <c r="R333" s="25"/>
      <c r="S333" s="237" t="s">
        <v>1743</v>
      </c>
      <c r="T333" s="25"/>
      <c r="U333" s="25"/>
      <c r="V333" s="25"/>
      <c r="W333" s="25"/>
      <c r="X333" s="25"/>
      <c r="Y333" s="25"/>
      <c r="Z333" s="25"/>
      <c r="AA333" s="25"/>
    </row>
    <row r="334">
      <c r="A334" s="55" t="s">
        <v>2121</v>
      </c>
      <c r="B334" s="55" t="s">
        <v>2122</v>
      </c>
      <c r="C334" s="55" t="s">
        <v>2123</v>
      </c>
      <c r="D334" s="55" t="s">
        <v>17</v>
      </c>
      <c r="E334" s="3"/>
      <c r="F334" s="55" t="s">
        <v>2124</v>
      </c>
      <c r="G334" s="55">
        <v>172.0</v>
      </c>
      <c r="H334" s="55">
        <v>0.0</v>
      </c>
      <c r="I334" s="55" t="s">
        <v>2116</v>
      </c>
      <c r="J334" s="55">
        <v>1.0</v>
      </c>
      <c r="K334" s="3"/>
      <c r="L334" s="55">
        <v>11.0</v>
      </c>
      <c r="M334" s="3"/>
      <c r="N334" s="3"/>
      <c r="O334" s="55" t="s">
        <v>2122</v>
      </c>
      <c r="P334" s="55">
        <v>0.0</v>
      </c>
      <c r="Q334" s="55" t="s">
        <v>1724</v>
      </c>
      <c r="R334" s="3"/>
      <c r="S334" s="55" t="s">
        <v>1743</v>
      </c>
      <c r="T334" s="3"/>
      <c r="U334" s="3"/>
      <c r="V334" s="3"/>
      <c r="W334" s="3"/>
      <c r="X334" s="3"/>
      <c r="Y334" s="3"/>
      <c r="Z334" s="3"/>
      <c r="AA334" s="3"/>
    </row>
    <row r="335">
      <c r="A335" s="237" t="s">
        <v>3119</v>
      </c>
      <c r="B335" s="237" t="s">
        <v>3120</v>
      </c>
      <c r="C335" s="237" t="s">
        <v>3121</v>
      </c>
      <c r="D335" s="237" t="s">
        <v>252</v>
      </c>
      <c r="E335" s="237" t="s">
        <v>3122</v>
      </c>
      <c r="F335" s="237" t="s">
        <v>3123</v>
      </c>
      <c r="G335" s="237">
        <v>70.0</v>
      </c>
      <c r="H335" s="237">
        <v>0.0</v>
      </c>
      <c r="I335" s="237" t="s">
        <v>3094</v>
      </c>
      <c r="J335" s="237">
        <v>1.0</v>
      </c>
      <c r="K335" s="25"/>
      <c r="L335" s="237">
        <v>11.0</v>
      </c>
      <c r="M335" s="25"/>
      <c r="N335" s="25"/>
      <c r="O335" s="237" t="s">
        <v>3120</v>
      </c>
      <c r="P335" s="237">
        <v>0.0</v>
      </c>
      <c r="Q335" s="237" t="s">
        <v>1724</v>
      </c>
      <c r="R335" s="25"/>
      <c r="S335" s="237" t="s">
        <v>1743</v>
      </c>
      <c r="T335" s="25"/>
      <c r="U335" s="25"/>
      <c r="V335" s="25"/>
      <c r="W335" s="25"/>
      <c r="X335" s="25"/>
      <c r="Y335" s="25"/>
      <c r="Z335" s="25"/>
      <c r="AA335" s="25"/>
    </row>
    <row r="336">
      <c r="A336" s="55" t="s">
        <v>3124</v>
      </c>
      <c r="B336" s="55" t="s">
        <v>1176</v>
      </c>
      <c r="C336" s="55" t="s">
        <v>1177</v>
      </c>
      <c r="D336" s="55" t="s">
        <v>252</v>
      </c>
      <c r="E336" s="55" t="s">
        <v>3122</v>
      </c>
      <c r="F336" s="55" t="s">
        <v>3125</v>
      </c>
      <c r="G336" s="55">
        <v>70.0</v>
      </c>
      <c r="H336" s="55">
        <v>0.0</v>
      </c>
      <c r="I336" s="55" t="s">
        <v>3094</v>
      </c>
      <c r="J336" s="55">
        <v>1.0</v>
      </c>
      <c r="K336" s="3"/>
      <c r="L336" s="55">
        <v>11.0</v>
      </c>
      <c r="M336" s="3"/>
      <c r="N336" s="3"/>
      <c r="O336" s="55" t="s">
        <v>1176</v>
      </c>
      <c r="P336" s="55">
        <v>0.0</v>
      </c>
      <c r="Q336" s="55" t="s">
        <v>1724</v>
      </c>
      <c r="R336" s="3"/>
      <c r="S336" s="55" t="s">
        <v>1743</v>
      </c>
      <c r="T336" s="3"/>
      <c r="U336" s="3"/>
      <c r="V336" s="3"/>
      <c r="W336" s="3"/>
      <c r="X336" s="3"/>
      <c r="Y336" s="3"/>
      <c r="Z336" s="3"/>
      <c r="AA336" s="3"/>
    </row>
    <row r="337">
      <c r="A337" s="237" t="s">
        <v>3126</v>
      </c>
      <c r="B337" s="237" t="s">
        <v>3127</v>
      </c>
      <c r="C337" s="237" t="s">
        <v>3128</v>
      </c>
      <c r="D337" s="237" t="s">
        <v>252</v>
      </c>
      <c r="E337" s="237" t="s">
        <v>3122</v>
      </c>
      <c r="F337" s="237" t="s">
        <v>3129</v>
      </c>
      <c r="G337" s="237">
        <v>70.0</v>
      </c>
      <c r="H337" s="237">
        <v>0.0</v>
      </c>
      <c r="I337" s="237" t="s">
        <v>3094</v>
      </c>
      <c r="J337" s="237">
        <v>1.0</v>
      </c>
      <c r="K337" s="25"/>
      <c r="L337" s="237">
        <v>11.0</v>
      </c>
      <c r="M337" s="25"/>
      <c r="N337" s="25"/>
      <c r="O337" s="237" t="s">
        <v>3127</v>
      </c>
      <c r="P337" s="237">
        <v>0.0</v>
      </c>
      <c r="Q337" s="237" t="s">
        <v>1724</v>
      </c>
      <c r="R337" s="25"/>
      <c r="S337" s="237" t="s">
        <v>1743</v>
      </c>
      <c r="T337" s="25"/>
      <c r="U337" s="25"/>
      <c r="V337" s="25"/>
      <c r="W337" s="25"/>
      <c r="X337" s="25"/>
      <c r="Y337" s="25"/>
      <c r="Z337" s="25"/>
      <c r="AA337" s="25"/>
    </row>
    <row r="338">
      <c r="A338" s="55" t="s">
        <v>2234</v>
      </c>
      <c r="B338" s="55" t="s">
        <v>1480</v>
      </c>
      <c r="C338" s="55" t="s">
        <v>1481</v>
      </c>
      <c r="D338" s="55" t="s">
        <v>255</v>
      </c>
      <c r="E338" s="55" t="s">
        <v>2217</v>
      </c>
      <c r="F338" s="55" t="s">
        <v>2235</v>
      </c>
      <c r="G338" s="55">
        <v>67.0</v>
      </c>
      <c r="H338" s="55">
        <v>0.0</v>
      </c>
      <c r="I338" s="55" t="s">
        <v>2219</v>
      </c>
      <c r="J338" s="55">
        <v>1.0</v>
      </c>
      <c r="K338" s="3"/>
      <c r="L338" s="55">
        <v>11.0</v>
      </c>
      <c r="M338" s="3"/>
      <c r="N338" s="3"/>
      <c r="O338" s="55" t="s">
        <v>1480</v>
      </c>
      <c r="P338" s="55">
        <v>0.0</v>
      </c>
      <c r="Q338" s="55" t="s">
        <v>1724</v>
      </c>
      <c r="R338" s="3"/>
      <c r="S338" s="55" t="s">
        <v>1743</v>
      </c>
      <c r="T338" s="3"/>
      <c r="U338" s="3"/>
      <c r="V338" s="3"/>
      <c r="W338" s="3"/>
      <c r="X338" s="3"/>
      <c r="Y338" s="3"/>
      <c r="Z338" s="3"/>
      <c r="AA338" s="3"/>
    </row>
    <row r="339">
      <c r="A339" s="237" t="s">
        <v>2236</v>
      </c>
      <c r="B339" s="237" t="s">
        <v>1180</v>
      </c>
      <c r="C339" s="237" t="s">
        <v>1181</v>
      </c>
      <c r="D339" s="237" t="s">
        <v>255</v>
      </c>
      <c r="E339" s="237" t="s">
        <v>2217</v>
      </c>
      <c r="F339" s="237" t="s">
        <v>2237</v>
      </c>
      <c r="G339" s="237">
        <v>67.0</v>
      </c>
      <c r="H339" s="237">
        <v>0.0</v>
      </c>
      <c r="I339" s="237" t="s">
        <v>2219</v>
      </c>
      <c r="J339" s="237">
        <v>1.0</v>
      </c>
      <c r="K339" s="25"/>
      <c r="L339" s="237">
        <v>11.0</v>
      </c>
      <c r="M339" s="25"/>
      <c r="N339" s="25"/>
      <c r="O339" s="237" t="s">
        <v>1180</v>
      </c>
      <c r="P339" s="237">
        <v>0.0</v>
      </c>
      <c r="Q339" s="237" t="s">
        <v>1724</v>
      </c>
      <c r="R339" s="25"/>
      <c r="S339" s="237" t="s">
        <v>1743</v>
      </c>
      <c r="T339" s="25"/>
      <c r="U339" s="25"/>
      <c r="V339" s="25"/>
      <c r="W339" s="25"/>
      <c r="X339" s="25"/>
      <c r="Y339" s="25"/>
      <c r="Z339" s="25"/>
      <c r="AA339" s="25"/>
    </row>
    <row r="340">
      <c r="A340" s="55" t="s">
        <v>2238</v>
      </c>
      <c r="B340" s="55" t="s">
        <v>2239</v>
      </c>
      <c r="C340" s="55" t="s">
        <v>2240</v>
      </c>
      <c r="D340" s="55" t="s">
        <v>255</v>
      </c>
      <c r="E340" s="55" t="s">
        <v>2217</v>
      </c>
      <c r="F340" s="55" t="s">
        <v>2241</v>
      </c>
      <c r="G340" s="55">
        <v>67.0</v>
      </c>
      <c r="H340" s="55">
        <v>0.0</v>
      </c>
      <c r="I340" s="55" t="s">
        <v>2219</v>
      </c>
      <c r="J340" s="55">
        <v>1.0</v>
      </c>
      <c r="K340" s="3"/>
      <c r="L340" s="55">
        <v>11.0</v>
      </c>
      <c r="M340" s="3"/>
      <c r="N340" s="3"/>
      <c r="O340" s="55" t="s">
        <v>2239</v>
      </c>
      <c r="P340" s="55">
        <v>0.0</v>
      </c>
      <c r="Q340" s="55" t="s">
        <v>1724</v>
      </c>
      <c r="R340" s="3"/>
      <c r="S340" s="55" t="s">
        <v>1743</v>
      </c>
      <c r="T340" s="3"/>
      <c r="U340" s="3"/>
      <c r="V340" s="3"/>
      <c r="W340" s="3"/>
      <c r="X340" s="3"/>
      <c r="Y340" s="3"/>
      <c r="Z340" s="3"/>
      <c r="AA340" s="3"/>
    </row>
    <row r="341">
      <c r="A341" s="237" t="s">
        <v>2214</v>
      </c>
      <c r="B341" s="237" t="s">
        <v>2215</v>
      </c>
      <c r="C341" s="237" t="s">
        <v>2216</v>
      </c>
      <c r="D341" s="237" t="s">
        <v>255</v>
      </c>
      <c r="E341" s="237" t="s">
        <v>2217</v>
      </c>
      <c r="F341" s="237" t="s">
        <v>2218</v>
      </c>
      <c r="G341" s="237">
        <v>67.0</v>
      </c>
      <c r="H341" s="237">
        <v>0.0</v>
      </c>
      <c r="I341" s="237" t="s">
        <v>2219</v>
      </c>
      <c r="J341" s="237">
        <v>1.0</v>
      </c>
      <c r="K341" s="25"/>
      <c r="L341" s="237">
        <v>11.0</v>
      </c>
      <c r="M341" s="25"/>
      <c r="N341" s="25"/>
      <c r="O341" s="237" t="s">
        <v>2215</v>
      </c>
      <c r="P341" s="237">
        <v>0.0</v>
      </c>
      <c r="Q341" s="237" t="s">
        <v>1724</v>
      </c>
      <c r="R341" s="25"/>
      <c r="S341" s="237" t="s">
        <v>1743</v>
      </c>
      <c r="T341" s="25"/>
      <c r="U341" s="25"/>
      <c r="V341" s="25"/>
      <c r="W341" s="25"/>
      <c r="X341" s="25"/>
      <c r="Y341" s="25"/>
      <c r="Z341" s="25"/>
      <c r="AA341" s="25"/>
    </row>
    <row r="342">
      <c r="A342" s="55" t="s">
        <v>2220</v>
      </c>
      <c r="B342" s="55" t="s">
        <v>2221</v>
      </c>
      <c r="C342" s="55" t="s">
        <v>2222</v>
      </c>
      <c r="D342" s="55" t="s">
        <v>255</v>
      </c>
      <c r="E342" s="55" t="s">
        <v>2217</v>
      </c>
      <c r="F342" s="55" t="s">
        <v>2223</v>
      </c>
      <c r="G342" s="55">
        <v>67.0</v>
      </c>
      <c r="H342" s="55">
        <v>0.0</v>
      </c>
      <c r="I342" s="55" t="s">
        <v>2219</v>
      </c>
      <c r="J342" s="55">
        <v>1.0</v>
      </c>
      <c r="K342" s="3"/>
      <c r="L342" s="55">
        <v>11.0</v>
      </c>
      <c r="M342" s="3"/>
      <c r="N342" s="3"/>
      <c r="O342" s="55" t="s">
        <v>2221</v>
      </c>
      <c r="P342" s="55">
        <v>0.0</v>
      </c>
      <c r="Q342" s="55" t="s">
        <v>1724</v>
      </c>
      <c r="R342" s="3"/>
      <c r="S342" s="55" t="s">
        <v>1743</v>
      </c>
      <c r="T342" s="3"/>
      <c r="U342" s="3"/>
      <c r="V342" s="3"/>
      <c r="W342" s="3"/>
      <c r="X342" s="3"/>
      <c r="Y342" s="3"/>
      <c r="Z342" s="3"/>
      <c r="AA342" s="3"/>
    </row>
    <row r="343">
      <c r="A343" s="237" t="s">
        <v>2224</v>
      </c>
      <c r="B343" s="237" t="s">
        <v>1482</v>
      </c>
      <c r="C343" s="237" t="s">
        <v>1483</v>
      </c>
      <c r="D343" s="237" t="s">
        <v>255</v>
      </c>
      <c r="E343" s="237" t="s">
        <v>2217</v>
      </c>
      <c r="F343" s="237" t="s">
        <v>2225</v>
      </c>
      <c r="G343" s="237">
        <v>67.0</v>
      </c>
      <c r="H343" s="237">
        <v>0.0</v>
      </c>
      <c r="I343" s="237" t="s">
        <v>2219</v>
      </c>
      <c r="J343" s="237">
        <v>1.0</v>
      </c>
      <c r="K343" s="25"/>
      <c r="L343" s="237">
        <v>11.0</v>
      </c>
      <c r="M343" s="25"/>
      <c r="N343" s="25"/>
      <c r="O343" s="237" t="s">
        <v>1482</v>
      </c>
      <c r="P343" s="237">
        <v>0.0</v>
      </c>
      <c r="Q343" s="237" t="s">
        <v>1724</v>
      </c>
      <c r="R343" s="25"/>
      <c r="S343" s="237" t="s">
        <v>1743</v>
      </c>
      <c r="T343" s="25"/>
      <c r="U343" s="25"/>
      <c r="V343" s="25"/>
      <c r="W343" s="25"/>
      <c r="X343" s="25"/>
      <c r="Y343" s="25"/>
      <c r="Z343" s="25"/>
      <c r="AA343" s="25"/>
    </row>
    <row r="344">
      <c r="A344" s="55" t="s">
        <v>2226</v>
      </c>
      <c r="B344" s="55" t="s">
        <v>712</v>
      </c>
      <c r="C344" s="55" t="s">
        <v>713</v>
      </c>
      <c r="D344" s="55" t="s">
        <v>255</v>
      </c>
      <c r="E344" s="55" t="s">
        <v>2217</v>
      </c>
      <c r="F344" s="55" t="s">
        <v>2227</v>
      </c>
      <c r="G344" s="55">
        <v>67.0</v>
      </c>
      <c r="H344" s="55">
        <v>0.0</v>
      </c>
      <c r="I344" s="55" t="s">
        <v>2219</v>
      </c>
      <c r="J344" s="55">
        <v>1.0</v>
      </c>
      <c r="K344" s="3"/>
      <c r="L344" s="55">
        <v>11.0</v>
      </c>
      <c r="M344" s="3"/>
      <c r="N344" s="3"/>
      <c r="O344" s="55" t="s">
        <v>712</v>
      </c>
      <c r="P344" s="55">
        <v>0.0</v>
      </c>
      <c r="Q344" s="55" t="s">
        <v>1724</v>
      </c>
      <c r="R344" s="3"/>
      <c r="S344" s="55" t="s">
        <v>1743</v>
      </c>
      <c r="T344" s="3"/>
      <c r="U344" s="3"/>
      <c r="V344" s="3"/>
      <c r="W344" s="3"/>
      <c r="X344" s="3"/>
      <c r="Y344" s="3"/>
      <c r="Z344" s="3"/>
      <c r="AA344" s="3"/>
    </row>
    <row r="345">
      <c r="A345" s="237" t="s">
        <v>2228</v>
      </c>
      <c r="B345" s="237" t="s">
        <v>1013</v>
      </c>
      <c r="C345" s="237" t="s">
        <v>1014</v>
      </c>
      <c r="D345" s="237" t="s">
        <v>255</v>
      </c>
      <c r="E345" s="237" t="s">
        <v>2217</v>
      </c>
      <c r="F345" s="237" t="s">
        <v>2229</v>
      </c>
      <c r="G345" s="237">
        <v>67.0</v>
      </c>
      <c r="H345" s="237">
        <v>0.0</v>
      </c>
      <c r="I345" s="237" t="s">
        <v>2219</v>
      </c>
      <c r="J345" s="237">
        <v>1.0</v>
      </c>
      <c r="K345" s="25"/>
      <c r="L345" s="237">
        <v>11.0</v>
      </c>
      <c r="M345" s="25"/>
      <c r="N345" s="25"/>
      <c r="O345" s="237" t="s">
        <v>1013</v>
      </c>
      <c r="P345" s="237">
        <v>0.0</v>
      </c>
      <c r="Q345" s="237" t="s">
        <v>1724</v>
      </c>
      <c r="R345" s="25"/>
      <c r="S345" s="237" t="s">
        <v>1743</v>
      </c>
      <c r="T345" s="25"/>
      <c r="U345" s="25"/>
      <c r="V345" s="25"/>
      <c r="W345" s="25"/>
      <c r="X345" s="25"/>
      <c r="Y345" s="25"/>
      <c r="Z345" s="25"/>
      <c r="AA345" s="25"/>
    </row>
    <row r="346">
      <c r="A346" s="55" t="s">
        <v>2230</v>
      </c>
      <c r="B346" s="55" t="s">
        <v>2231</v>
      </c>
      <c r="C346" s="55" t="s">
        <v>2232</v>
      </c>
      <c r="D346" s="55" t="s">
        <v>255</v>
      </c>
      <c r="E346" s="55" t="s">
        <v>2217</v>
      </c>
      <c r="F346" s="55" t="s">
        <v>2233</v>
      </c>
      <c r="G346" s="55">
        <v>67.0</v>
      </c>
      <c r="H346" s="55">
        <v>0.0</v>
      </c>
      <c r="I346" s="55" t="s">
        <v>2219</v>
      </c>
      <c r="J346" s="55">
        <v>1.0</v>
      </c>
      <c r="K346" s="3"/>
      <c r="L346" s="55">
        <v>11.0</v>
      </c>
      <c r="M346" s="3"/>
      <c r="N346" s="3"/>
      <c r="O346" s="55" t="s">
        <v>2231</v>
      </c>
      <c r="P346" s="55">
        <v>0.0</v>
      </c>
      <c r="Q346" s="55" t="s">
        <v>1724</v>
      </c>
      <c r="R346" s="3"/>
      <c r="S346" s="55" t="s">
        <v>1743</v>
      </c>
      <c r="T346" s="3"/>
      <c r="U346" s="3"/>
      <c r="V346" s="3"/>
      <c r="W346" s="3"/>
      <c r="X346" s="3"/>
      <c r="Y346" s="3"/>
      <c r="Z346" s="3"/>
      <c r="AA346" s="3"/>
    </row>
    <row r="347">
      <c r="A347" s="237" t="s">
        <v>2267</v>
      </c>
      <c r="B347" s="237" t="s">
        <v>1182</v>
      </c>
      <c r="C347" s="237" t="s">
        <v>1183</v>
      </c>
      <c r="D347" s="237" t="s">
        <v>255</v>
      </c>
      <c r="E347" s="237" t="s">
        <v>2217</v>
      </c>
      <c r="F347" s="237" t="s">
        <v>2268</v>
      </c>
      <c r="G347" s="237">
        <v>59.0</v>
      </c>
      <c r="H347" s="237">
        <v>0.0</v>
      </c>
      <c r="I347" s="237" t="s">
        <v>2219</v>
      </c>
      <c r="J347" s="237">
        <v>1.0</v>
      </c>
      <c r="K347" s="25"/>
      <c r="L347" s="237">
        <v>11.0</v>
      </c>
      <c r="M347" s="25"/>
      <c r="N347" s="25"/>
      <c r="O347" s="237" t="s">
        <v>1182</v>
      </c>
      <c r="P347" s="237">
        <v>0.0</v>
      </c>
      <c r="Q347" s="237" t="s">
        <v>1724</v>
      </c>
      <c r="R347" s="25"/>
      <c r="S347" s="237" t="s">
        <v>1743</v>
      </c>
      <c r="T347" s="25"/>
      <c r="U347" s="25"/>
      <c r="V347" s="25"/>
      <c r="W347" s="25"/>
      <c r="X347" s="25"/>
      <c r="Y347" s="25"/>
      <c r="Z347" s="25"/>
      <c r="AA347" s="25"/>
    </row>
    <row r="348">
      <c r="A348" s="55" t="s">
        <v>3139</v>
      </c>
      <c r="B348" s="55" t="s">
        <v>719</v>
      </c>
      <c r="C348" s="55" t="s">
        <v>720</v>
      </c>
      <c r="D348" s="55" t="s">
        <v>266</v>
      </c>
      <c r="E348" s="55" t="s">
        <v>3133</v>
      </c>
      <c r="F348" s="55" t="s">
        <v>3140</v>
      </c>
      <c r="G348" s="55">
        <v>65.0</v>
      </c>
      <c r="H348" s="55">
        <v>0.0</v>
      </c>
      <c r="I348" s="55" t="s">
        <v>3094</v>
      </c>
      <c r="J348" s="55">
        <v>1.0</v>
      </c>
      <c r="K348" s="3"/>
      <c r="L348" s="55">
        <v>11.0</v>
      </c>
      <c r="M348" s="3"/>
      <c r="N348" s="3"/>
      <c r="O348" s="55" t="s">
        <v>719</v>
      </c>
      <c r="P348" s="55">
        <v>0.0</v>
      </c>
      <c r="Q348" s="55" t="s">
        <v>1724</v>
      </c>
      <c r="R348" s="3"/>
      <c r="S348" s="55" t="s">
        <v>1743</v>
      </c>
      <c r="T348" s="3"/>
      <c r="U348" s="3"/>
      <c r="V348" s="3"/>
      <c r="W348" s="3"/>
      <c r="X348" s="3"/>
      <c r="Y348" s="3"/>
      <c r="Z348" s="3"/>
      <c r="AA348" s="3"/>
    </row>
    <row r="349">
      <c r="A349" s="237" t="s">
        <v>3130</v>
      </c>
      <c r="B349" s="237" t="s">
        <v>3131</v>
      </c>
      <c r="C349" s="237" t="s">
        <v>3132</v>
      </c>
      <c r="D349" s="237" t="s">
        <v>266</v>
      </c>
      <c r="E349" s="237" t="s">
        <v>3133</v>
      </c>
      <c r="F349" s="237" t="s">
        <v>3134</v>
      </c>
      <c r="G349" s="237">
        <v>65.0</v>
      </c>
      <c r="H349" s="237">
        <v>0.0</v>
      </c>
      <c r="I349" s="237" t="s">
        <v>3094</v>
      </c>
      <c r="J349" s="237">
        <v>1.0</v>
      </c>
      <c r="K349" s="25"/>
      <c r="L349" s="237">
        <v>11.0</v>
      </c>
      <c r="M349" s="25"/>
      <c r="N349" s="25"/>
      <c r="O349" s="237" t="s">
        <v>3131</v>
      </c>
      <c r="P349" s="237">
        <v>0.0</v>
      </c>
      <c r="Q349" s="237" t="s">
        <v>1724</v>
      </c>
      <c r="R349" s="25"/>
      <c r="S349" s="237" t="s">
        <v>1743</v>
      </c>
      <c r="T349" s="25"/>
      <c r="U349" s="25"/>
      <c r="V349" s="25"/>
      <c r="W349" s="25"/>
      <c r="X349" s="25"/>
      <c r="Y349" s="25"/>
      <c r="Z349" s="25"/>
      <c r="AA349" s="25"/>
    </row>
    <row r="350">
      <c r="A350" s="55" t="s">
        <v>3135</v>
      </c>
      <c r="B350" s="55" t="s">
        <v>3136</v>
      </c>
      <c r="C350" s="55" t="s">
        <v>3137</v>
      </c>
      <c r="D350" s="55" t="s">
        <v>266</v>
      </c>
      <c r="E350" s="55" t="s">
        <v>3133</v>
      </c>
      <c r="F350" s="55" t="s">
        <v>3138</v>
      </c>
      <c r="G350" s="55">
        <v>65.0</v>
      </c>
      <c r="H350" s="55">
        <v>0.0</v>
      </c>
      <c r="I350" s="55" t="s">
        <v>3094</v>
      </c>
      <c r="J350" s="55">
        <v>1.0</v>
      </c>
      <c r="K350" s="3"/>
      <c r="L350" s="55">
        <v>11.0</v>
      </c>
      <c r="M350" s="3"/>
      <c r="N350" s="3"/>
      <c r="O350" s="55" t="s">
        <v>3136</v>
      </c>
      <c r="P350" s="55">
        <v>0.0</v>
      </c>
      <c r="Q350" s="55" t="s">
        <v>1724</v>
      </c>
      <c r="R350" s="3"/>
      <c r="S350" s="55" t="s">
        <v>1743</v>
      </c>
      <c r="T350" s="3"/>
      <c r="U350" s="3"/>
      <c r="V350" s="3"/>
      <c r="W350" s="3"/>
      <c r="X350" s="3"/>
      <c r="Y350" s="3"/>
      <c r="Z350" s="3"/>
      <c r="AA350" s="3"/>
    </row>
    <row r="351">
      <c r="A351" s="237" t="s">
        <v>3141</v>
      </c>
      <c r="B351" s="237" t="s">
        <v>3142</v>
      </c>
      <c r="C351" s="237" t="s">
        <v>3143</v>
      </c>
      <c r="D351" s="237" t="s">
        <v>264</v>
      </c>
      <c r="E351" s="237" t="s">
        <v>3144</v>
      </c>
      <c r="F351" s="237" t="s">
        <v>3145</v>
      </c>
      <c r="G351" s="237">
        <v>65.0</v>
      </c>
      <c r="H351" s="237">
        <v>0.0</v>
      </c>
      <c r="I351" s="237" t="s">
        <v>3094</v>
      </c>
      <c r="J351" s="237">
        <v>1.0</v>
      </c>
      <c r="K351" s="25"/>
      <c r="L351" s="237">
        <v>11.0</v>
      </c>
      <c r="M351" s="25"/>
      <c r="N351" s="25"/>
      <c r="O351" s="237" t="s">
        <v>3142</v>
      </c>
      <c r="P351" s="237">
        <v>0.0</v>
      </c>
      <c r="Q351" s="237" t="s">
        <v>1724</v>
      </c>
      <c r="R351" s="25"/>
      <c r="S351" s="237" t="s">
        <v>1743</v>
      </c>
      <c r="T351" s="25"/>
      <c r="U351" s="25"/>
      <c r="V351" s="25"/>
      <c r="W351" s="25"/>
      <c r="X351" s="25"/>
      <c r="Y351" s="25"/>
      <c r="Z351" s="25"/>
      <c r="AA351" s="25"/>
    </row>
    <row r="352">
      <c r="A352" s="55" t="s">
        <v>3146</v>
      </c>
      <c r="B352" s="55" t="s">
        <v>1199</v>
      </c>
      <c r="C352" s="55" t="s">
        <v>1200</v>
      </c>
      <c r="D352" s="55" t="s">
        <v>264</v>
      </c>
      <c r="E352" s="55" t="s">
        <v>3144</v>
      </c>
      <c r="F352" s="55" t="s">
        <v>3147</v>
      </c>
      <c r="G352" s="55">
        <v>65.0</v>
      </c>
      <c r="H352" s="55">
        <v>0.0</v>
      </c>
      <c r="I352" s="55" t="s">
        <v>3094</v>
      </c>
      <c r="J352" s="55">
        <v>1.0</v>
      </c>
      <c r="K352" s="3"/>
      <c r="L352" s="55">
        <v>11.0</v>
      </c>
      <c r="M352" s="3"/>
      <c r="N352" s="3"/>
      <c r="O352" s="55" t="s">
        <v>1199</v>
      </c>
      <c r="P352" s="55">
        <v>0.0</v>
      </c>
      <c r="Q352" s="55" t="s">
        <v>1724</v>
      </c>
      <c r="R352" s="3"/>
      <c r="S352" s="55" t="s">
        <v>1743</v>
      </c>
      <c r="T352" s="3"/>
      <c r="U352" s="3"/>
      <c r="V352" s="3"/>
      <c r="W352" s="3"/>
      <c r="X352" s="3"/>
      <c r="Y352" s="3"/>
      <c r="Z352" s="3"/>
      <c r="AA352" s="3"/>
    </row>
    <row r="353">
      <c r="A353" s="237" t="s">
        <v>3148</v>
      </c>
      <c r="B353" s="237" t="s">
        <v>1205</v>
      </c>
      <c r="C353" s="237" t="s">
        <v>1206</v>
      </c>
      <c r="D353" s="237" t="s">
        <v>264</v>
      </c>
      <c r="E353" s="237" t="s">
        <v>3144</v>
      </c>
      <c r="F353" s="237" t="s">
        <v>3149</v>
      </c>
      <c r="G353" s="237">
        <v>65.0</v>
      </c>
      <c r="H353" s="237">
        <v>0.0</v>
      </c>
      <c r="I353" s="237" t="s">
        <v>3094</v>
      </c>
      <c r="J353" s="237">
        <v>1.0</v>
      </c>
      <c r="K353" s="25"/>
      <c r="L353" s="237">
        <v>11.0</v>
      </c>
      <c r="M353" s="25"/>
      <c r="N353" s="25"/>
      <c r="O353" s="237" t="s">
        <v>1205</v>
      </c>
      <c r="P353" s="237">
        <v>0.0</v>
      </c>
      <c r="Q353" s="237" t="s">
        <v>1724</v>
      </c>
      <c r="R353" s="25"/>
      <c r="S353" s="237" t="s">
        <v>1743</v>
      </c>
      <c r="T353" s="25"/>
      <c r="U353" s="25"/>
      <c r="V353" s="25"/>
      <c r="W353" s="25"/>
      <c r="X353" s="25"/>
      <c r="Y353" s="25"/>
      <c r="Z353" s="25"/>
      <c r="AA353" s="25"/>
    </row>
    <row r="354">
      <c r="A354" s="55" t="s">
        <v>3408</v>
      </c>
      <c r="B354" s="55" t="s">
        <v>3409</v>
      </c>
      <c r="C354" s="55" t="s">
        <v>3410</v>
      </c>
      <c r="D354" s="55" t="s">
        <v>275</v>
      </c>
      <c r="E354" s="55" t="s">
        <v>3411</v>
      </c>
      <c r="F354" s="55" t="s">
        <v>3412</v>
      </c>
      <c r="G354" s="55">
        <v>65.0</v>
      </c>
      <c r="H354" s="55">
        <v>0.0</v>
      </c>
      <c r="I354" s="55" t="s">
        <v>3398</v>
      </c>
      <c r="J354" s="55">
        <v>1.0</v>
      </c>
      <c r="K354" s="3"/>
      <c r="L354" s="55">
        <v>11.0</v>
      </c>
      <c r="M354" s="3"/>
      <c r="N354" s="3"/>
      <c r="O354" s="55" t="s">
        <v>3409</v>
      </c>
      <c r="P354" s="55">
        <v>0.0</v>
      </c>
      <c r="Q354" s="55" t="s">
        <v>1724</v>
      </c>
      <c r="R354" s="3"/>
      <c r="S354" s="55" t="s">
        <v>1743</v>
      </c>
      <c r="T354" s="3"/>
      <c r="U354" s="3"/>
      <c r="V354" s="3"/>
      <c r="W354" s="3"/>
      <c r="X354" s="3"/>
      <c r="Y354" s="3"/>
      <c r="Z354" s="3"/>
      <c r="AA354" s="3"/>
    </row>
    <row r="355">
      <c r="A355" s="237" t="s">
        <v>3413</v>
      </c>
      <c r="B355" s="237" t="s">
        <v>3414</v>
      </c>
      <c r="C355" s="237" t="s">
        <v>3415</v>
      </c>
      <c r="D355" s="237" t="s">
        <v>275</v>
      </c>
      <c r="E355" s="237" t="s">
        <v>3411</v>
      </c>
      <c r="F355" s="237" t="s">
        <v>3416</v>
      </c>
      <c r="G355" s="237">
        <v>65.0</v>
      </c>
      <c r="H355" s="237">
        <v>0.0</v>
      </c>
      <c r="I355" s="237" t="s">
        <v>3398</v>
      </c>
      <c r="J355" s="237">
        <v>1.0</v>
      </c>
      <c r="K355" s="25"/>
      <c r="L355" s="237">
        <v>11.0</v>
      </c>
      <c r="M355" s="25"/>
      <c r="N355" s="25"/>
      <c r="O355" s="237" t="s">
        <v>3414</v>
      </c>
      <c r="P355" s="237">
        <v>0.0</v>
      </c>
      <c r="Q355" s="237" t="s">
        <v>1724</v>
      </c>
      <c r="R355" s="25"/>
      <c r="S355" s="237" t="s">
        <v>1743</v>
      </c>
      <c r="T355" s="25"/>
      <c r="U355" s="25"/>
      <c r="V355" s="25"/>
      <c r="W355" s="25"/>
      <c r="X355" s="25"/>
      <c r="Y355" s="25"/>
      <c r="Z355" s="25"/>
      <c r="AA355" s="25"/>
    </row>
    <row r="356">
      <c r="A356" s="55" t="s">
        <v>3417</v>
      </c>
      <c r="B356" s="55" t="s">
        <v>3418</v>
      </c>
      <c r="C356" s="55" t="s">
        <v>3419</v>
      </c>
      <c r="D356" s="55" t="s">
        <v>275</v>
      </c>
      <c r="E356" s="55" t="s">
        <v>3411</v>
      </c>
      <c r="F356" s="55" t="s">
        <v>3420</v>
      </c>
      <c r="G356" s="55">
        <v>65.0</v>
      </c>
      <c r="H356" s="55">
        <v>0.0</v>
      </c>
      <c r="I356" s="55" t="s">
        <v>3398</v>
      </c>
      <c r="J356" s="55">
        <v>1.0</v>
      </c>
      <c r="K356" s="3"/>
      <c r="L356" s="55">
        <v>11.0</v>
      </c>
      <c r="M356" s="3"/>
      <c r="N356" s="3"/>
      <c r="O356" s="55" t="s">
        <v>3418</v>
      </c>
      <c r="P356" s="55">
        <v>0.0</v>
      </c>
      <c r="Q356" s="55" t="s">
        <v>1724</v>
      </c>
      <c r="R356" s="3"/>
      <c r="S356" s="55" t="s">
        <v>1743</v>
      </c>
      <c r="T356" s="3"/>
      <c r="U356" s="3"/>
      <c r="V356" s="3"/>
      <c r="W356" s="3"/>
      <c r="X356" s="3"/>
      <c r="Y356" s="3"/>
      <c r="Z356" s="3"/>
      <c r="AA356" s="3"/>
    </row>
    <row r="357">
      <c r="A357" s="237" t="s">
        <v>3421</v>
      </c>
      <c r="B357" s="237" t="s">
        <v>3422</v>
      </c>
      <c r="C357" s="237" t="s">
        <v>3423</v>
      </c>
      <c r="D357" s="237" t="s">
        <v>262</v>
      </c>
      <c r="E357" s="237" t="s">
        <v>3424</v>
      </c>
      <c r="F357" s="237" t="s">
        <v>3425</v>
      </c>
      <c r="G357" s="237">
        <v>67.0</v>
      </c>
      <c r="H357" s="237">
        <v>0.0</v>
      </c>
      <c r="I357" s="237" t="s">
        <v>3094</v>
      </c>
      <c r="J357" s="237">
        <v>1.0</v>
      </c>
      <c r="K357" s="25"/>
      <c r="L357" s="237">
        <v>11.0</v>
      </c>
      <c r="M357" s="25"/>
      <c r="N357" s="25"/>
      <c r="O357" s="237" t="s">
        <v>3422</v>
      </c>
      <c r="P357" s="237">
        <v>0.0</v>
      </c>
      <c r="Q357" s="237" t="s">
        <v>1724</v>
      </c>
      <c r="R357" s="25"/>
      <c r="S357" s="237" t="s">
        <v>1743</v>
      </c>
      <c r="T357" s="25"/>
      <c r="U357" s="25"/>
      <c r="V357" s="25"/>
      <c r="W357" s="25"/>
      <c r="X357" s="25"/>
      <c r="Y357" s="25"/>
      <c r="Z357" s="25"/>
      <c r="AA357" s="25"/>
    </row>
    <row r="358">
      <c r="A358" s="55" t="s">
        <v>3426</v>
      </c>
      <c r="B358" s="55" t="s">
        <v>3427</v>
      </c>
      <c r="C358" s="55" t="s">
        <v>3428</v>
      </c>
      <c r="D358" s="55" t="s">
        <v>262</v>
      </c>
      <c r="E358" s="55" t="s">
        <v>3424</v>
      </c>
      <c r="F358" s="55" t="s">
        <v>3429</v>
      </c>
      <c r="G358" s="55">
        <v>67.0</v>
      </c>
      <c r="H358" s="55">
        <v>0.0</v>
      </c>
      <c r="I358" s="55" t="s">
        <v>3094</v>
      </c>
      <c r="J358" s="55">
        <v>1.0</v>
      </c>
      <c r="K358" s="3"/>
      <c r="L358" s="55">
        <v>11.0</v>
      </c>
      <c r="M358" s="3"/>
      <c r="N358" s="3"/>
      <c r="O358" s="55" t="s">
        <v>3427</v>
      </c>
      <c r="P358" s="55">
        <v>0.0</v>
      </c>
      <c r="Q358" s="55" t="s">
        <v>1724</v>
      </c>
      <c r="R358" s="3"/>
      <c r="S358" s="55" t="s">
        <v>1743</v>
      </c>
      <c r="T358" s="3"/>
      <c r="U358" s="3"/>
      <c r="V358" s="3"/>
      <c r="W358" s="3"/>
      <c r="X358" s="3"/>
      <c r="Y358" s="3"/>
      <c r="Z358" s="3"/>
      <c r="AA358" s="3"/>
    </row>
    <row r="359">
      <c r="A359" s="237" t="s">
        <v>3430</v>
      </c>
      <c r="B359" s="237" t="s">
        <v>3431</v>
      </c>
      <c r="C359" s="237" t="s">
        <v>3432</v>
      </c>
      <c r="D359" s="237" t="s">
        <v>262</v>
      </c>
      <c r="E359" s="237" t="s">
        <v>3424</v>
      </c>
      <c r="F359" s="237" t="s">
        <v>3433</v>
      </c>
      <c r="G359" s="237">
        <v>67.0</v>
      </c>
      <c r="H359" s="237">
        <v>0.0</v>
      </c>
      <c r="I359" s="237" t="s">
        <v>3094</v>
      </c>
      <c r="J359" s="237">
        <v>1.0</v>
      </c>
      <c r="K359" s="25"/>
      <c r="L359" s="237">
        <v>11.0</v>
      </c>
      <c r="M359" s="25"/>
      <c r="N359" s="25"/>
      <c r="O359" s="237" t="s">
        <v>3431</v>
      </c>
      <c r="P359" s="237">
        <v>0.0</v>
      </c>
      <c r="Q359" s="237" t="s">
        <v>1724</v>
      </c>
      <c r="R359" s="25"/>
      <c r="S359" s="237" t="s">
        <v>1743</v>
      </c>
      <c r="T359" s="25"/>
      <c r="U359" s="25"/>
      <c r="V359" s="25"/>
      <c r="W359" s="25"/>
      <c r="X359" s="25"/>
      <c r="Y359" s="25"/>
      <c r="Z359" s="25"/>
      <c r="AA359" s="25"/>
    </row>
    <row r="360">
      <c r="A360" s="55" t="s">
        <v>3434</v>
      </c>
      <c r="B360" s="55" t="s">
        <v>3435</v>
      </c>
      <c r="C360" s="55" t="s">
        <v>3436</v>
      </c>
      <c r="D360" s="55" t="s">
        <v>262</v>
      </c>
      <c r="E360" s="55" t="s">
        <v>3424</v>
      </c>
      <c r="F360" s="55" t="s">
        <v>3437</v>
      </c>
      <c r="G360" s="55">
        <v>67.0</v>
      </c>
      <c r="H360" s="55">
        <v>0.0</v>
      </c>
      <c r="I360" s="55" t="s">
        <v>3094</v>
      </c>
      <c r="J360" s="55">
        <v>1.0</v>
      </c>
      <c r="K360" s="3"/>
      <c r="L360" s="55">
        <v>11.0</v>
      </c>
      <c r="M360" s="3"/>
      <c r="N360" s="3"/>
      <c r="O360" s="55" t="s">
        <v>3435</v>
      </c>
      <c r="P360" s="55">
        <v>0.0</v>
      </c>
      <c r="Q360" s="55" t="s">
        <v>1724</v>
      </c>
      <c r="R360" s="3"/>
      <c r="S360" s="55" t="s">
        <v>1743</v>
      </c>
      <c r="T360" s="3"/>
      <c r="U360" s="3"/>
      <c r="V360" s="3"/>
      <c r="W360" s="3"/>
      <c r="X360" s="3"/>
      <c r="Y360" s="3"/>
      <c r="Z360" s="3"/>
      <c r="AA360" s="3"/>
    </row>
    <row r="361">
      <c r="A361" s="237" t="s">
        <v>3438</v>
      </c>
      <c r="B361" s="237" t="s">
        <v>1220</v>
      </c>
      <c r="C361" s="237" t="s">
        <v>1221</v>
      </c>
      <c r="D361" s="237" t="s">
        <v>262</v>
      </c>
      <c r="E361" s="237" t="s">
        <v>3424</v>
      </c>
      <c r="F361" s="237" t="s">
        <v>3439</v>
      </c>
      <c r="G361" s="237">
        <v>67.0</v>
      </c>
      <c r="H361" s="237">
        <v>0.0</v>
      </c>
      <c r="I361" s="237" t="s">
        <v>3094</v>
      </c>
      <c r="J361" s="237">
        <v>1.0</v>
      </c>
      <c r="K361" s="25"/>
      <c r="L361" s="237">
        <v>11.0</v>
      </c>
      <c r="M361" s="25"/>
      <c r="N361" s="25"/>
      <c r="O361" s="237" t="s">
        <v>1220</v>
      </c>
      <c r="P361" s="237">
        <v>0.0</v>
      </c>
      <c r="Q361" s="237" t="s">
        <v>1724</v>
      </c>
      <c r="R361" s="25"/>
      <c r="S361" s="237" t="s">
        <v>1743</v>
      </c>
      <c r="T361" s="25"/>
      <c r="U361" s="25"/>
      <c r="V361" s="25"/>
      <c r="W361" s="25"/>
      <c r="X361" s="25"/>
      <c r="Y361" s="25"/>
      <c r="Z361" s="25"/>
      <c r="AA361" s="25"/>
    </row>
    <row r="362">
      <c r="A362" s="55" t="s">
        <v>3440</v>
      </c>
      <c r="B362" s="55" t="s">
        <v>3441</v>
      </c>
      <c r="C362" s="55" t="s">
        <v>3442</v>
      </c>
      <c r="D362" s="55" t="s">
        <v>262</v>
      </c>
      <c r="E362" s="55" t="s">
        <v>3424</v>
      </c>
      <c r="F362" s="55" t="s">
        <v>3443</v>
      </c>
      <c r="G362" s="55">
        <v>67.0</v>
      </c>
      <c r="H362" s="55">
        <v>0.0</v>
      </c>
      <c r="I362" s="55" t="s">
        <v>3094</v>
      </c>
      <c r="J362" s="55">
        <v>1.0</v>
      </c>
      <c r="K362" s="3"/>
      <c r="L362" s="55">
        <v>11.0</v>
      </c>
      <c r="M362" s="3"/>
      <c r="N362" s="3"/>
      <c r="O362" s="55" t="s">
        <v>3441</v>
      </c>
      <c r="P362" s="55">
        <v>0.0</v>
      </c>
      <c r="Q362" s="55" t="s">
        <v>1724</v>
      </c>
      <c r="R362" s="3"/>
      <c r="S362" s="55" t="s">
        <v>1743</v>
      </c>
      <c r="T362" s="3"/>
      <c r="U362" s="3"/>
      <c r="V362" s="3"/>
      <c r="W362" s="3"/>
      <c r="X362" s="3"/>
      <c r="Y362" s="3"/>
      <c r="Z362" s="3"/>
      <c r="AA362" s="3"/>
    </row>
    <row r="363">
      <c r="A363" s="237" t="s">
        <v>2277</v>
      </c>
      <c r="B363" s="237" t="s">
        <v>2278</v>
      </c>
      <c r="C363" s="237" t="s">
        <v>2279</v>
      </c>
      <c r="D363" s="237" t="s">
        <v>308</v>
      </c>
      <c r="E363" s="237" t="s">
        <v>2280</v>
      </c>
      <c r="F363" s="237" t="s">
        <v>2281</v>
      </c>
      <c r="G363" s="237">
        <v>65.0</v>
      </c>
      <c r="H363" s="237">
        <v>0.0</v>
      </c>
      <c r="I363" s="237" t="s">
        <v>2130</v>
      </c>
      <c r="J363" s="237">
        <v>1.0</v>
      </c>
      <c r="K363" s="25"/>
      <c r="L363" s="237">
        <v>11.0</v>
      </c>
      <c r="M363" s="25"/>
      <c r="N363" s="25"/>
      <c r="O363" s="237" t="s">
        <v>2278</v>
      </c>
      <c r="P363" s="237">
        <v>0.0</v>
      </c>
      <c r="Q363" s="237" t="s">
        <v>1724</v>
      </c>
      <c r="R363" s="25"/>
      <c r="S363" s="237" t="s">
        <v>1743</v>
      </c>
      <c r="T363" s="25"/>
      <c r="U363" s="25"/>
      <c r="V363" s="25"/>
      <c r="W363" s="25"/>
      <c r="X363" s="25"/>
      <c r="Y363" s="25"/>
      <c r="Z363" s="25"/>
      <c r="AA363" s="25"/>
    </row>
    <row r="364">
      <c r="A364" s="55" t="s">
        <v>2282</v>
      </c>
      <c r="B364" s="55" t="s">
        <v>2283</v>
      </c>
      <c r="C364" s="55" t="s">
        <v>2284</v>
      </c>
      <c r="D364" s="55" t="s">
        <v>308</v>
      </c>
      <c r="E364" s="55" t="s">
        <v>2280</v>
      </c>
      <c r="F364" s="55" t="s">
        <v>2285</v>
      </c>
      <c r="G364" s="55">
        <v>65.0</v>
      </c>
      <c r="H364" s="55">
        <v>0.0</v>
      </c>
      <c r="I364" s="55" t="s">
        <v>2130</v>
      </c>
      <c r="J364" s="55">
        <v>1.0</v>
      </c>
      <c r="K364" s="3"/>
      <c r="L364" s="55">
        <v>11.0</v>
      </c>
      <c r="M364" s="3"/>
      <c r="N364" s="3"/>
      <c r="O364" s="55" t="s">
        <v>2283</v>
      </c>
      <c r="P364" s="55">
        <v>0.0</v>
      </c>
      <c r="Q364" s="55" t="s">
        <v>1724</v>
      </c>
      <c r="R364" s="3"/>
      <c r="S364" s="55" t="s">
        <v>1743</v>
      </c>
      <c r="T364" s="3"/>
      <c r="U364" s="3"/>
      <c r="V364" s="3"/>
      <c r="W364" s="3"/>
      <c r="X364" s="3"/>
      <c r="Y364" s="3"/>
      <c r="Z364" s="3"/>
      <c r="AA364" s="3"/>
    </row>
    <row r="365">
      <c r="A365" s="237" t="s">
        <v>2258</v>
      </c>
      <c r="B365" s="237" t="s">
        <v>2259</v>
      </c>
      <c r="C365" s="237" t="s">
        <v>2260</v>
      </c>
      <c r="D365" s="237" t="s">
        <v>314</v>
      </c>
      <c r="E365" s="237" t="s">
        <v>2248</v>
      </c>
      <c r="F365" s="237" t="s">
        <v>2261</v>
      </c>
      <c r="G365" s="237">
        <v>70.0</v>
      </c>
      <c r="H365" s="237">
        <v>0.0</v>
      </c>
      <c r="I365" s="237" t="s">
        <v>2130</v>
      </c>
      <c r="J365" s="237">
        <v>1.0</v>
      </c>
      <c r="K365" s="25"/>
      <c r="L365" s="237">
        <v>11.0</v>
      </c>
      <c r="M365" s="25"/>
      <c r="N365" s="25"/>
      <c r="O365" s="237" t="s">
        <v>2259</v>
      </c>
      <c r="P365" s="237">
        <v>0.0</v>
      </c>
      <c r="Q365" s="237" t="s">
        <v>1724</v>
      </c>
      <c r="R365" s="25"/>
      <c r="S365" s="237" t="s">
        <v>1743</v>
      </c>
      <c r="T365" s="25"/>
      <c r="U365" s="25"/>
      <c r="V365" s="25"/>
      <c r="W365" s="25"/>
      <c r="X365" s="25"/>
      <c r="Y365" s="25"/>
      <c r="Z365" s="25"/>
      <c r="AA365" s="25"/>
    </row>
    <row r="366">
      <c r="A366" s="55" t="s">
        <v>2247</v>
      </c>
      <c r="B366" s="55" t="s">
        <v>1496</v>
      </c>
      <c r="C366" s="55" t="s">
        <v>1497</v>
      </c>
      <c r="D366" s="55" t="s">
        <v>314</v>
      </c>
      <c r="E366" s="55" t="s">
        <v>2248</v>
      </c>
      <c r="F366" s="55" t="s">
        <v>2249</v>
      </c>
      <c r="G366" s="55">
        <v>70.0</v>
      </c>
      <c r="H366" s="55">
        <v>0.0</v>
      </c>
      <c r="I366" s="55" t="s">
        <v>2130</v>
      </c>
      <c r="J366" s="55">
        <v>1.0</v>
      </c>
      <c r="K366" s="3"/>
      <c r="L366" s="55">
        <v>11.0</v>
      </c>
      <c r="M366" s="3"/>
      <c r="N366" s="3"/>
      <c r="O366" s="55" t="s">
        <v>1496</v>
      </c>
      <c r="P366" s="55">
        <v>0.0</v>
      </c>
      <c r="Q366" s="55" t="s">
        <v>1724</v>
      </c>
      <c r="R366" s="3"/>
      <c r="S366" s="55" t="s">
        <v>1743</v>
      </c>
      <c r="T366" s="3"/>
      <c r="U366" s="3"/>
      <c r="V366" s="3"/>
      <c r="W366" s="3"/>
      <c r="X366" s="3"/>
      <c r="Y366" s="3"/>
      <c r="Z366" s="3"/>
      <c r="AA366" s="3"/>
    </row>
    <row r="367">
      <c r="A367" s="237" t="s">
        <v>2250</v>
      </c>
      <c r="B367" s="237" t="s">
        <v>2251</v>
      </c>
      <c r="C367" s="237" t="s">
        <v>2252</v>
      </c>
      <c r="D367" s="237" t="s">
        <v>314</v>
      </c>
      <c r="E367" s="237" t="s">
        <v>2248</v>
      </c>
      <c r="F367" s="237" t="s">
        <v>2253</v>
      </c>
      <c r="G367" s="237">
        <v>70.0</v>
      </c>
      <c r="H367" s="237">
        <v>0.0</v>
      </c>
      <c r="I367" s="237" t="s">
        <v>2130</v>
      </c>
      <c r="J367" s="237">
        <v>1.0</v>
      </c>
      <c r="K367" s="25"/>
      <c r="L367" s="237">
        <v>11.0</v>
      </c>
      <c r="M367" s="25"/>
      <c r="N367" s="25"/>
      <c r="O367" s="237" t="s">
        <v>2251</v>
      </c>
      <c r="P367" s="237">
        <v>0.0</v>
      </c>
      <c r="Q367" s="237" t="s">
        <v>1724</v>
      </c>
      <c r="R367" s="25"/>
      <c r="S367" s="237" t="s">
        <v>1743</v>
      </c>
      <c r="T367" s="25"/>
      <c r="U367" s="25"/>
      <c r="V367" s="25"/>
      <c r="W367" s="25"/>
      <c r="X367" s="25"/>
      <c r="Y367" s="25"/>
      <c r="Z367" s="25"/>
      <c r="AA367" s="25"/>
    </row>
    <row r="368">
      <c r="A368" s="55" t="s">
        <v>2254</v>
      </c>
      <c r="B368" s="55" t="s">
        <v>1498</v>
      </c>
      <c r="C368" s="55" t="s">
        <v>1499</v>
      </c>
      <c r="D368" s="55" t="s">
        <v>314</v>
      </c>
      <c r="E368" s="55" t="s">
        <v>2248</v>
      </c>
      <c r="F368" s="55" t="s">
        <v>2255</v>
      </c>
      <c r="G368" s="55">
        <v>70.0</v>
      </c>
      <c r="H368" s="55">
        <v>0.0</v>
      </c>
      <c r="I368" s="55" t="s">
        <v>2130</v>
      </c>
      <c r="J368" s="55">
        <v>1.0</v>
      </c>
      <c r="K368" s="3"/>
      <c r="L368" s="55">
        <v>11.0</v>
      </c>
      <c r="M368" s="3"/>
      <c r="N368" s="3"/>
      <c r="O368" s="55" t="s">
        <v>1498</v>
      </c>
      <c r="P368" s="55">
        <v>0.0</v>
      </c>
      <c r="Q368" s="55" t="s">
        <v>1724</v>
      </c>
      <c r="R368" s="3"/>
      <c r="S368" s="55" t="s">
        <v>1743</v>
      </c>
      <c r="T368" s="3"/>
      <c r="U368" s="3"/>
      <c r="V368" s="3"/>
      <c r="W368" s="3"/>
      <c r="X368" s="3"/>
      <c r="Y368" s="3"/>
      <c r="Z368" s="3"/>
      <c r="AA368" s="3"/>
    </row>
    <row r="369">
      <c r="A369" s="237" t="s">
        <v>2256</v>
      </c>
      <c r="B369" s="237" t="s">
        <v>1500</v>
      </c>
      <c r="C369" s="237" t="s">
        <v>1501</v>
      </c>
      <c r="D369" s="237" t="s">
        <v>314</v>
      </c>
      <c r="E369" s="237" t="s">
        <v>2248</v>
      </c>
      <c r="F369" s="237" t="s">
        <v>2257</v>
      </c>
      <c r="G369" s="237">
        <v>70.0</v>
      </c>
      <c r="H369" s="237">
        <v>0.0</v>
      </c>
      <c r="I369" s="237" t="s">
        <v>2130</v>
      </c>
      <c r="J369" s="237">
        <v>1.0</v>
      </c>
      <c r="K369" s="25"/>
      <c r="L369" s="237">
        <v>11.0</v>
      </c>
      <c r="M369" s="25"/>
      <c r="N369" s="25"/>
      <c r="O369" s="237" t="s">
        <v>1500</v>
      </c>
      <c r="P369" s="237">
        <v>0.0</v>
      </c>
      <c r="Q369" s="237" t="s">
        <v>1724</v>
      </c>
      <c r="R369" s="25"/>
      <c r="S369" s="237" t="s">
        <v>1743</v>
      </c>
      <c r="T369" s="25"/>
      <c r="U369" s="25"/>
      <c r="V369" s="25"/>
      <c r="W369" s="25"/>
      <c r="X369" s="25"/>
      <c r="Y369" s="25"/>
      <c r="Z369" s="25"/>
      <c r="AA369" s="25"/>
    </row>
    <row r="370">
      <c r="A370" s="55" t="s">
        <v>2820</v>
      </c>
      <c r="B370" s="55" t="s">
        <v>2821</v>
      </c>
      <c r="C370" s="55" t="s">
        <v>2822</v>
      </c>
      <c r="D370" s="55" t="s">
        <v>246</v>
      </c>
      <c r="E370" s="55" t="s">
        <v>2264</v>
      </c>
      <c r="F370" s="55" t="s">
        <v>2823</v>
      </c>
      <c r="G370" s="55">
        <v>65.0</v>
      </c>
      <c r="H370" s="55">
        <v>0.0</v>
      </c>
      <c r="I370" s="55" t="s">
        <v>2799</v>
      </c>
      <c r="J370" s="55">
        <v>1.0</v>
      </c>
      <c r="K370" s="3"/>
      <c r="L370" s="55">
        <v>11.0</v>
      </c>
      <c r="M370" s="3"/>
      <c r="N370" s="3"/>
      <c r="O370" s="55" t="s">
        <v>2821</v>
      </c>
      <c r="P370" s="55">
        <v>0.0</v>
      </c>
      <c r="Q370" s="55" t="s">
        <v>1724</v>
      </c>
      <c r="R370" s="3"/>
      <c r="S370" s="55" t="s">
        <v>1743</v>
      </c>
      <c r="T370" s="3"/>
      <c r="U370" s="3"/>
      <c r="V370" s="3"/>
      <c r="W370" s="3"/>
      <c r="X370" s="3"/>
      <c r="Y370" s="3"/>
      <c r="Z370" s="3"/>
      <c r="AA370" s="3"/>
    </row>
    <row r="371">
      <c r="A371" s="237" t="s">
        <v>2808</v>
      </c>
      <c r="B371" s="237" t="s">
        <v>2809</v>
      </c>
      <c r="C371" s="237" t="s">
        <v>2810</v>
      </c>
      <c r="D371" s="237" t="s">
        <v>246</v>
      </c>
      <c r="E371" s="237" t="s">
        <v>2264</v>
      </c>
      <c r="F371" s="237" t="s">
        <v>2811</v>
      </c>
      <c r="G371" s="237">
        <v>65.0</v>
      </c>
      <c r="H371" s="237">
        <v>0.0</v>
      </c>
      <c r="I371" s="237" t="s">
        <v>2799</v>
      </c>
      <c r="J371" s="237">
        <v>1.0</v>
      </c>
      <c r="K371" s="25"/>
      <c r="L371" s="237">
        <v>11.0</v>
      </c>
      <c r="M371" s="25"/>
      <c r="N371" s="25"/>
      <c r="O371" s="237" t="s">
        <v>2809</v>
      </c>
      <c r="P371" s="237">
        <v>0.0</v>
      </c>
      <c r="Q371" s="237" t="s">
        <v>1724</v>
      </c>
      <c r="R371" s="25"/>
      <c r="S371" s="237" t="s">
        <v>1743</v>
      </c>
      <c r="T371" s="25"/>
      <c r="U371" s="25"/>
      <c r="V371" s="25"/>
      <c r="W371" s="25"/>
      <c r="X371" s="25"/>
      <c r="Y371" s="25"/>
      <c r="Z371" s="25"/>
      <c r="AA371" s="25"/>
    </row>
    <row r="372">
      <c r="A372" s="55" t="s">
        <v>2812</v>
      </c>
      <c r="B372" s="55" t="s">
        <v>2813</v>
      </c>
      <c r="C372" s="55" t="s">
        <v>2814</v>
      </c>
      <c r="D372" s="55" t="s">
        <v>246</v>
      </c>
      <c r="E372" s="55" t="s">
        <v>2264</v>
      </c>
      <c r="F372" s="55" t="s">
        <v>2815</v>
      </c>
      <c r="G372" s="55">
        <v>65.0</v>
      </c>
      <c r="H372" s="55">
        <v>0.0</v>
      </c>
      <c r="I372" s="55" t="s">
        <v>2799</v>
      </c>
      <c r="J372" s="55">
        <v>1.0</v>
      </c>
      <c r="K372" s="3"/>
      <c r="L372" s="55">
        <v>11.0</v>
      </c>
      <c r="M372" s="3"/>
      <c r="N372" s="3"/>
      <c r="O372" s="55" t="s">
        <v>2813</v>
      </c>
      <c r="P372" s="55">
        <v>0.0</v>
      </c>
      <c r="Q372" s="55" t="s">
        <v>1724</v>
      </c>
      <c r="R372" s="3"/>
      <c r="S372" s="55" t="s">
        <v>1743</v>
      </c>
      <c r="T372" s="3"/>
      <c r="U372" s="3"/>
      <c r="V372" s="3"/>
      <c r="W372" s="3"/>
      <c r="X372" s="3"/>
      <c r="Y372" s="3"/>
      <c r="Z372" s="3"/>
      <c r="AA372" s="3"/>
    </row>
    <row r="373">
      <c r="A373" s="237" t="s">
        <v>2816</v>
      </c>
      <c r="B373" s="237" t="s">
        <v>2817</v>
      </c>
      <c r="C373" s="237" t="s">
        <v>2818</v>
      </c>
      <c r="D373" s="237" t="s">
        <v>246</v>
      </c>
      <c r="E373" s="237" t="s">
        <v>2264</v>
      </c>
      <c r="F373" s="237" t="s">
        <v>2819</v>
      </c>
      <c r="G373" s="237">
        <v>65.0</v>
      </c>
      <c r="H373" s="237">
        <v>0.0</v>
      </c>
      <c r="I373" s="237" t="s">
        <v>2799</v>
      </c>
      <c r="J373" s="237">
        <v>1.0</v>
      </c>
      <c r="K373" s="25"/>
      <c r="L373" s="237">
        <v>11.0</v>
      </c>
      <c r="M373" s="25"/>
      <c r="N373" s="25"/>
      <c r="O373" s="237" t="s">
        <v>2817</v>
      </c>
      <c r="P373" s="237">
        <v>0.0</v>
      </c>
      <c r="Q373" s="237" t="s">
        <v>1724</v>
      </c>
      <c r="R373" s="25"/>
      <c r="S373" s="237" t="s">
        <v>1743</v>
      </c>
      <c r="T373" s="25"/>
      <c r="U373" s="25"/>
      <c r="V373" s="25"/>
      <c r="W373" s="25"/>
      <c r="X373" s="25"/>
      <c r="Y373" s="25"/>
      <c r="Z373" s="25"/>
      <c r="AA373" s="25"/>
    </row>
    <row r="374">
      <c r="A374" s="55" t="s">
        <v>2795</v>
      </c>
      <c r="B374" s="55" t="s">
        <v>2796</v>
      </c>
      <c r="C374" s="55" t="s">
        <v>2797</v>
      </c>
      <c r="D374" s="55" t="s">
        <v>246</v>
      </c>
      <c r="E374" s="55" t="s">
        <v>2264</v>
      </c>
      <c r="F374" s="55" t="s">
        <v>2798</v>
      </c>
      <c r="G374" s="55">
        <v>65.0</v>
      </c>
      <c r="H374" s="55">
        <v>0.0</v>
      </c>
      <c r="I374" s="55" t="s">
        <v>2799</v>
      </c>
      <c r="J374" s="55">
        <v>1.0</v>
      </c>
      <c r="K374" s="3"/>
      <c r="L374" s="55">
        <v>11.0</v>
      </c>
      <c r="M374" s="3"/>
      <c r="N374" s="3"/>
      <c r="O374" s="55" t="s">
        <v>2796</v>
      </c>
      <c r="P374" s="55">
        <v>0.0</v>
      </c>
      <c r="Q374" s="55" t="s">
        <v>1724</v>
      </c>
      <c r="R374" s="3"/>
      <c r="S374" s="55" t="s">
        <v>1743</v>
      </c>
      <c r="T374" s="3"/>
      <c r="U374" s="3"/>
      <c r="V374" s="3"/>
      <c r="W374" s="3"/>
      <c r="X374" s="3"/>
      <c r="Y374" s="3"/>
      <c r="Z374" s="3"/>
      <c r="AA374" s="3"/>
    </row>
    <row r="375">
      <c r="A375" s="237" t="s">
        <v>2800</v>
      </c>
      <c r="B375" s="237" t="s">
        <v>2801</v>
      </c>
      <c r="C375" s="237" t="s">
        <v>2802</v>
      </c>
      <c r="D375" s="237" t="s">
        <v>246</v>
      </c>
      <c r="E375" s="237" t="s">
        <v>2264</v>
      </c>
      <c r="F375" s="237" t="s">
        <v>2803</v>
      </c>
      <c r="G375" s="237">
        <v>65.0</v>
      </c>
      <c r="H375" s="237">
        <v>0.0</v>
      </c>
      <c r="I375" s="237" t="s">
        <v>2799</v>
      </c>
      <c r="J375" s="237">
        <v>1.0</v>
      </c>
      <c r="K375" s="25"/>
      <c r="L375" s="237">
        <v>11.0</v>
      </c>
      <c r="M375" s="25"/>
      <c r="N375" s="25"/>
      <c r="O375" s="237" t="s">
        <v>2801</v>
      </c>
      <c r="P375" s="237">
        <v>0.0</v>
      </c>
      <c r="Q375" s="237" t="s">
        <v>1724</v>
      </c>
      <c r="R375" s="25"/>
      <c r="S375" s="237" t="s">
        <v>1743</v>
      </c>
      <c r="T375" s="25"/>
      <c r="U375" s="25"/>
      <c r="V375" s="25"/>
      <c r="W375" s="25"/>
      <c r="X375" s="25"/>
      <c r="Y375" s="25"/>
      <c r="Z375" s="25"/>
      <c r="AA375" s="25"/>
    </row>
    <row r="376">
      <c r="A376" s="55" t="s">
        <v>2804</v>
      </c>
      <c r="B376" s="55" t="s">
        <v>2805</v>
      </c>
      <c r="C376" s="55" t="s">
        <v>2806</v>
      </c>
      <c r="D376" s="55" t="s">
        <v>246</v>
      </c>
      <c r="E376" s="55" t="s">
        <v>2264</v>
      </c>
      <c r="F376" s="55" t="s">
        <v>2807</v>
      </c>
      <c r="G376" s="55">
        <v>65.0</v>
      </c>
      <c r="H376" s="55">
        <v>0.0</v>
      </c>
      <c r="I376" s="55" t="s">
        <v>2799</v>
      </c>
      <c r="J376" s="55">
        <v>1.0</v>
      </c>
      <c r="K376" s="3"/>
      <c r="L376" s="55">
        <v>11.0</v>
      </c>
      <c r="M376" s="3"/>
      <c r="N376" s="3"/>
      <c r="O376" s="55" t="s">
        <v>2805</v>
      </c>
      <c r="P376" s="55">
        <v>0.0</v>
      </c>
      <c r="Q376" s="55" t="s">
        <v>1724</v>
      </c>
      <c r="R376" s="3"/>
      <c r="S376" s="55" t="s">
        <v>1743</v>
      </c>
      <c r="T376" s="3"/>
      <c r="U376" s="3"/>
      <c r="V376" s="3"/>
      <c r="W376" s="3"/>
      <c r="X376" s="3"/>
      <c r="Y376" s="3"/>
      <c r="Z376" s="3"/>
      <c r="AA376" s="3"/>
    </row>
    <row r="377">
      <c r="A377" s="237" t="s">
        <v>2837</v>
      </c>
      <c r="B377" s="237" t="s">
        <v>2838</v>
      </c>
      <c r="C377" s="237" t="s">
        <v>2839</v>
      </c>
      <c r="D377" s="237" t="s">
        <v>248</v>
      </c>
      <c r="E377" s="237" t="s">
        <v>2827</v>
      </c>
      <c r="F377" s="237" t="s">
        <v>2840</v>
      </c>
      <c r="G377" s="237">
        <v>65.0</v>
      </c>
      <c r="H377" s="237">
        <v>0.0</v>
      </c>
      <c r="I377" s="237" t="s">
        <v>2799</v>
      </c>
      <c r="J377" s="237">
        <v>1.0</v>
      </c>
      <c r="K377" s="25"/>
      <c r="L377" s="237">
        <v>11.0</v>
      </c>
      <c r="M377" s="25"/>
      <c r="N377" s="25"/>
      <c r="O377" s="237" t="s">
        <v>2838</v>
      </c>
      <c r="P377" s="237">
        <v>0.0</v>
      </c>
      <c r="Q377" s="237" t="s">
        <v>1724</v>
      </c>
      <c r="R377" s="25"/>
      <c r="S377" s="237" t="s">
        <v>1743</v>
      </c>
      <c r="T377" s="25"/>
      <c r="U377" s="25"/>
      <c r="V377" s="25"/>
      <c r="W377" s="25"/>
      <c r="X377" s="25"/>
      <c r="Y377" s="25"/>
      <c r="Z377" s="25"/>
      <c r="AA377" s="25"/>
    </row>
    <row r="378">
      <c r="A378" s="55" t="s">
        <v>2824</v>
      </c>
      <c r="B378" s="55" t="s">
        <v>2825</v>
      </c>
      <c r="C378" s="55" t="s">
        <v>2826</v>
      </c>
      <c r="D378" s="55" t="s">
        <v>248</v>
      </c>
      <c r="E378" s="55" t="s">
        <v>2827</v>
      </c>
      <c r="F378" s="55" t="s">
        <v>2828</v>
      </c>
      <c r="G378" s="55">
        <v>65.0</v>
      </c>
      <c r="H378" s="55">
        <v>0.0</v>
      </c>
      <c r="I378" s="55" t="s">
        <v>2799</v>
      </c>
      <c r="J378" s="55">
        <v>1.0</v>
      </c>
      <c r="K378" s="3"/>
      <c r="L378" s="55">
        <v>11.0</v>
      </c>
      <c r="M378" s="3"/>
      <c r="N378" s="3"/>
      <c r="O378" s="55" t="s">
        <v>2825</v>
      </c>
      <c r="P378" s="55">
        <v>0.0</v>
      </c>
      <c r="Q378" s="55" t="s">
        <v>1724</v>
      </c>
      <c r="R378" s="3"/>
      <c r="S378" s="55" t="s">
        <v>1743</v>
      </c>
      <c r="T378" s="3"/>
      <c r="U378" s="3"/>
      <c r="V378" s="3"/>
      <c r="W378" s="3"/>
      <c r="X378" s="3"/>
      <c r="Y378" s="3"/>
      <c r="Z378" s="3"/>
      <c r="AA378" s="3"/>
    </row>
    <row r="379">
      <c r="A379" s="237" t="s">
        <v>2829</v>
      </c>
      <c r="B379" s="237" t="s">
        <v>2830</v>
      </c>
      <c r="C379" s="237" t="s">
        <v>2831</v>
      </c>
      <c r="D379" s="237" t="s">
        <v>248</v>
      </c>
      <c r="E379" s="237" t="s">
        <v>2827</v>
      </c>
      <c r="F379" s="237" t="s">
        <v>2832</v>
      </c>
      <c r="G379" s="237">
        <v>65.0</v>
      </c>
      <c r="H379" s="237">
        <v>0.0</v>
      </c>
      <c r="I379" s="237" t="s">
        <v>2799</v>
      </c>
      <c r="J379" s="237">
        <v>1.0</v>
      </c>
      <c r="K379" s="25"/>
      <c r="L379" s="237">
        <v>11.0</v>
      </c>
      <c r="M379" s="25"/>
      <c r="N379" s="25"/>
      <c r="O379" s="237" t="s">
        <v>2830</v>
      </c>
      <c r="P379" s="237">
        <v>0.0</v>
      </c>
      <c r="Q379" s="237" t="s">
        <v>1724</v>
      </c>
      <c r="R379" s="25"/>
      <c r="S379" s="237" t="s">
        <v>1743</v>
      </c>
      <c r="T379" s="25"/>
      <c r="U379" s="25"/>
      <c r="V379" s="25"/>
      <c r="W379" s="25"/>
      <c r="X379" s="25"/>
      <c r="Y379" s="25"/>
      <c r="Z379" s="25"/>
      <c r="AA379" s="25"/>
    </row>
    <row r="380">
      <c r="A380" s="55" t="s">
        <v>2833</v>
      </c>
      <c r="B380" s="55" t="s">
        <v>2834</v>
      </c>
      <c r="C380" s="55" t="s">
        <v>2835</v>
      </c>
      <c r="D380" s="55" t="s">
        <v>248</v>
      </c>
      <c r="E380" s="55" t="s">
        <v>2827</v>
      </c>
      <c r="F380" s="55" t="s">
        <v>2836</v>
      </c>
      <c r="G380" s="55">
        <v>65.0</v>
      </c>
      <c r="H380" s="55">
        <v>0.0</v>
      </c>
      <c r="I380" s="55" t="s">
        <v>2799</v>
      </c>
      <c r="J380" s="55">
        <v>1.0</v>
      </c>
      <c r="K380" s="3"/>
      <c r="L380" s="55">
        <v>11.0</v>
      </c>
      <c r="M380" s="3"/>
      <c r="N380" s="3"/>
      <c r="O380" s="55" t="s">
        <v>2834</v>
      </c>
      <c r="P380" s="55">
        <v>0.0</v>
      </c>
      <c r="Q380" s="55" t="s">
        <v>1724</v>
      </c>
      <c r="R380" s="3"/>
      <c r="S380" s="55" t="s">
        <v>1743</v>
      </c>
      <c r="T380" s="3"/>
      <c r="U380" s="3"/>
      <c r="V380" s="3"/>
      <c r="W380" s="3"/>
      <c r="X380" s="3"/>
      <c r="Y380" s="3"/>
      <c r="Z380" s="3"/>
      <c r="AA380" s="3"/>
    </row>
    <row r="381">
      <c r="A381" s="237" t="s">
        <v>2866</v>
      </c>
      <c r="B381" s="237" t="s">
        <v>2867</v>
      </c>
      <c r="C381" s="237" t="s">
        <v>2868</v>
      </c>
      <c r="D381" s="237" t="s">
        <v>248</v>
      </c>
      <c r="E381" s="237" t="s">
        <v>2844</v>
      </c>
      <c r="F381" s="237" t="s">
        <v>2869</v>
      </c>
      <c r="G381" s="237">
        <v>70.0</v>
      </c>
      <c r="H381" s="237">
        <v>0.0</v>
      </c>
      <c r="I381" s="237" t="s">
        <v>2799</v>
      </c>
      <c r="J381" s="237">
        <v>1.0</v>
      </c>
      <c r="K381" s="25"/>
      <c r="L381" s="237">
        <v>11.0</v>
      </c>
      <c r="M381" s="25"/>
      <c r="N381" s="25"/>
      <c r="O381" s="237" t="s">
        <v>2867</v>
      </c>
      <c r="P381" s="237">
        <v>0.0</v>
      </c>
      <c r="Q381" s="237" t="s">
        <v>1724</v>
      </c>
      <c r="R381" s="25"/>
      <c r="S381" s="237" t="s">
        <v>1743</v>
      </c>
      <c r="T381" s="25"/>
      <c r="U381" s="25"/>
      <c r="V381" s="25"/>
      <c r="W381" s="25"/>
      <c r="X381" s="25"/>
      <c r="Y381" s="25"/>
      <c r="Z381" s="25"/>
      <c r="AA381" s="25"/>
    </row>
    <row r="382">
      <c r="A382" s="55" t="s">
        <v>2870</v>
      </c>
      <c r="B382" s="55" t="s">
        <v>2871</v>
      </c>
      <c r="C382" s="55" t="s">
        <v>2872</v>
      </c>
      <c r="D382" s="55" t="s">
        <v>248</v>
      </c>
      <c r="E382" s="55" t="s">
        <v>2844</v>
      </c>
      <c r="F382" s="55" t="s">
        <v>2873</v>
      </c>
      <c r="G382" s="55">
        <v>70.0</v>
      </c>
      <c r="H382" s="55">
        <v>0.0</v>
      </c>
      <c r="I382" s="55" t="s">
        <v>2799</v>
      </c>
      <c r="J382" s="55">
        <v>1.0</v>
      </c>
      <c r="K382" s="3"/>
      <c r="L382" s="55">
        <v>11.0</v>
      </c>
      <c r="M382" s="3"/>
      <c r="N382" s="3"/>
      <c r="O382" s="55" t="s">
        <v>2871</v>
      </c>
      <c r="P382" s="55">
        <v>0.0</v>
      </c>
      <c r="Q382" s="55" t="s">
        <v>1724</v>
      </c>
      <c r="R382" s="3"/>
      <c r="S382" s="55" t="s">
        <v>1743</v>
      </c>
      <c r="T382" s="3"/>
      <c r="U382" s="3"/>
      <c r="V382" s="3"/>
      <c r="W382" s="3"/>
      <c r="X382" s="3"/>
      <c r="Y382" s="3"/>
      <c r="Z382" s="3"/>
      <c r="AA382" s="3"/>
    </row>
    <row r="383">
      <c r="A383" s="237" t="s">
        <v>2874</v>
      </c>
      <c r="B383" s="237" t="s">
        <v>2875</v>
      </c>
      <c r="C383" s="237" t="s">
        <v>2876</v>
      </c>
      <c r="D383" s="237" t="s">
        <v>248</v>
      </c>
      <c r="E383" s="237" t="s">
        <v>2844</v>
      </c>
      <c r="F383" s="237" t="s">
        <v>2877</v>
      </c>
      <c r="G383" s="237">
        <v>70.0</v>
      </c>
      <c r="H383" s="237">
        <v>0.0</v>
      </c>
      <c r="I383" s="237" t="s">
        <v>2799</v>
      </c>
      <c r="J383" s="237">
        <v>1.0</v>
      </c>
      <c r="K383" s="25"/>
      <c r="L383" s="237">
        <v>11.0</v>
      </c>
      <c r="M383" s="25"/>
      <c r="N383" s="25"/>
      <c r="O383" s="237" t="s">
        <v>2875</v>
      </c>
      <c r="P383" s="237">
        <v>0.0</v>
      </c>
      <c r="Q383" s="237" t="s">
        <v>1724</v>
      </c>
      <c r="R383" s="25"/>
      <c r="S383" s="237" t="s">
        <v>1743</v>
      </c>
      <c r="T383" s="25"/>
      <c r="U383" s="25"/>
      <c r="V383" s="25"/>
      <c r="W383" s="25"/>
      <c r="X383" s="25"/>
      <c r="Y383" s="25"/>
      <c r="Z383" s="25"/>
      <c r="AA383" s="25"/>
    </row>
    <row r="384">
      <c r="A384" s="55" t="s">
        <v>2841</v>
      </c>
      <c r="B384" s="55" t="s">
        <v>2842</v>
      </c>
      <c r="C384" s="55" t="s">
        <v>2843</v>
      </c>
      <c r="D384" s="55" t="s">
        <v>248</v>
      </c>
      <c r="E384" s="55" t="s">
        <v>2844</v>
      </c>
      <c r="F384" s="55" t="s">
        <v>2845</v>
      </c>
      <c r="G384" s="55">
        <v>70.0</v>
      </c>
      <c r="H384" s="55">
        <v>0.0</v>
      </c>
      <c r="I384" s="55" t="s">
        <v>2799</v>
      </c>
      <c r="J384" s="55">
        <v>1.0</v>
      </c>
      <c r="K384" s="3"/>
      <c r="L384" s="55">
        <v>11.0</v>
      </c>
      <c r="M384" s="3"/>
      <c r="N384" s="3"/>
      <c r="O384" s="55" t="s">
        <v>2842</v>
      </c>
      <c r="P384" s="55">
        <v>0.0</v>
      </c>
      <c r="Q384" s="55" t="s">
        <v>1724</v>
      </c>
      <c r="R384" s="3"/>
      <c r="S384" s="55" t="s">
        <v>1743</v>
      </c>
      <c r="T384" s="3"/>
      <c r="U384" s="3"/>
      <c r="V384" s="3"/>
      <c r="W384" s="3"/>
      <c r="X384" s="3"/>
      <c r="Y384" s="3"/>
      <c r="Z384" s="3"/>
      <c r="AA384" s="3"/>
    </row>
    <row r="385">
      <c r="A385" s="237" t="s">
        <v>2846</v>
      </c>
      <c r="B385" s="237" t="s">
        <v>2847</v>
      </c>
      <c r="C385" s="237" t="s">
        <v>2848</v>
      </c>
      <c r="D385" s="237" t="s">
        <v>248</v>
      </c>
      <c r="E385" s="237" t="s">
        <v>2844</v>
      </c>
      <c r="F385" s="237" t="s">
        <v>2849</v>
      </c>
      <c r="G385" s="237">
        <v>70.0</v>
      </c>
      <c r="H385" s="237">
        <v>0.0</v>
      </c>
      <c r="I385" s="237" t="s">
        <v>2799</v>
      </c>
      <c r="J385" s="237">
        <v>1.0</v>
      </c>
      <c r="K385" s="25"/>
      <c r="L385" s="237">
        <v>11.0</v>
      </c>
      <c r="M385" s="25"/>
      <c r="N385" s="25"/>
      <c r="O385" s="237" t="s">
        <v>2847</v>
      </c>
      <c r="P385" s="237">
        <v>0.0</v>
      </c>
      <c r="Q385" s="237" t="s">
        <v>1724</v>
      </c>
      <c r="R385" s="25"/>
      <c r="S385" s="237" t="s">
        <v>1743</v>
      </c>
      <c r="T385" s="25"/>
      <c r="U385" s="25"/>
      <c r="V385" s="25"/>
      <c r="W385" s="25"/>
      <c r="X385" s="25"/>
      <c r="Y385" s="25"/>
      <c r="Z385" s="25"/>
      <c r="AA385" s="25"/>
    </row>
    <row r="386">
      <c r="A386" s="55" t="s">
        <v>2850</v>
      </c>
      <c r="B386" s="55" t="s">
        <v>2851</v>
      </c>
      <c r="C386" s="55" t="s">
        <v>2852</v>
      </c>
      <c r="D386" s="55" t="s">
        <v>248</v>
      </c>
      <c r="E386" s="55" t="s">
        <v>2844</v>
      </c>
      <c r="F386" s="55" t="s">
        <v>2853</v>
      </c>
      <c r="G386" s="55">
        <v>70.0</v>
      </c>
      <c r="H386" s="55">
        <v>0.0</v>
      </c>
      <c r="I386" s="55" t="s">
        <v>2799</v>
      </c>
      <c r="J386" s="55">
        <v>1.0</v>
      </c>
      <c r="K386" s="3"/>
      <c r="L386" s="55">
        <v>11.0</v>
      </c>
      <c r="M386" s="3"/>
      <c r="N386" s="3"/>
      <c r="O386" s="55" t="s">
        <v>2851</v>
      </c>
      <c r="P386" s="55">
        <v>0.0</v>
      </c>
      <c r="Q386" s="55" t="s">
        <v>1724</v>
      </c>
      <c r="R386" s="3"/>
      <c r="S386" s="55" t="s">
        <v>1743</v>
      </c>
      <c r="T386" s="3"/>
      <c r="U386" s="3"/>
      <c r="V386" s="3"/>
      <c r="W386" s="3"/>
      <c r="X386" s="3"/>
      <c r="Y386" s="3"/>
      <c r="Z386" s="3"/>
      <c r="AA386" s="3"/>
    </row>
    <row r="387">
      <c r="A387" s="237" t="s">
        <v>2854</v>
      </c>
      <c r="B387" s="237" t="s">
        <v>2855</v>
      </c>
      <c r="C387" s="237" t="s">
        <v>2856</v>
      </c>
      <c r="D387" s="237" t="s">
        <v>248</v>
      </c>
      <c r="E387" s="237" t="s">
        <v>2844</v>
      </c>
      <c r="F387" s="237" t="s">
        <v>2857</v>
      </c>
      <c r="G387" s="237">
        <v>70.0</v>
      </c>
      <c r="H387" s="237">
        <v>0.0</v>
      </c>
      <c r="I387" s="237" t="s">
        <v>2799</v>
      </c>
      <c r="J387" s="237">
        <v>1.0</v>
      </c>
      <c r="K387" s="25"/>
      <c r="L387" s="237">
        <v>11.0</v>
      </c>
      <c r="M387" s="25"/>
      <c r="N387" s="25"/>
      <c r="O387" s="237" t="s">
        <v>2855</v>
      </c>
      <c r="P387" s="237">
        <v>0.0</v>
      </c>
      <c r="Q387" s="237" t="s">
        <v>1724</v>
      </c>
      <c r="R387" s="25"/>
      <c r="S387" s="237" t="s">
        <v>1743</v>
      </c>
      <c r="T387" s="25"/>
      <c r="U387" s="25"/>
      <c r="V387" s="25"/>
      <c r="W387" s="25"/>
      <c r="X387" s="25"/>
      <c r="Y387" s="25"/>
      <c r="Z387" s="25"/>
      <c r="AA387" s="25"/>
    </row>
    <row r="388">
      <c r="A388" s="55" t="s">
        <v>2858</v>
      </c>
      <c r="B388" s="55" t="s">
        <v>2859</v>
      </c>
      <c r="C388" s="55" t="s">
        <v>2860</v>
      </c>
      <c r="D388" s="55" t="s">
        <v>248</v>
      </c>
      <c r="E388" s="55" t="s">
        <v>2844</v>
      </c>
      <c r="F388" s="55" t="s">
        <v>2861</v>
      </c>
      <c r="G388" s="55">
        <v>70.0</v>
      </c>
      <c r="H388" s="55">
        <v>0.0</v>
      </c>
      <c r="I388" s="55" t="s">
        <v>2799</v>
      </c>
      <c r="J388" s="55">
        <v>1.0</v>
      </c>
      <c r="K388" s="3"/>
      <c r="L388" s="55">
        <v>11.0</v>
      </c>
      <c r="M388" s="3"/>
      <c r="N388" s="3"/>
      <c r="O388" s="55" t="s">
        <v>2859</v>
      </c>
      <c r="P388" s="55">
        <v>0.0</v>
      </c>
      <c r="Q388" s="55" t="s">
        <v>1724</v>
      </c>
      <c r="R388" s="3"/>
      <c r="S388" s="55" t="s">
        <v>1743</v>
      </c>
      <c r="T388" s="3"/>
      <c r="U388" s="3"/>
      <c r="V388" s="3"/>
      <c r="W388" s="3"/>
      <c r="X388" s="3"/>
      <c r="Y388" s="3"/>
      <c r="Z388" s="3"/>
      <c r="AA388" s="3"/>
    </row>
    <row r="389">
      <c r="A389" s="237" t="s">
        <v>2862</v>
      </c>
      <c r="B389" s="237" t="s">
        <v>2863</v>
      </c>
      <c r="C389" s="237" t="s">
        <v>2864</v>
      </c>
      <c r="D389" s="237" t="s">
        <v>248</v>
      </c>
      <c r="E389" s="237" t="s">
        <v>2844</v>
      </c>
      <c r="F389" s="237" t="s">
        <v>2865</v>
      </c>
      <c r="G389" s="237">
        <v>70.0</v>
      </c>
      <c r="H389" s="237">
        <v>0.0</v>
      </c>
      <c r="I389" s="237" t="s">
        <v>2799</v>
      </c>
      <c r="J389" s="237">
        <v>1.0</v>
      </c>
      <c r="K389" s="25"/>
      <c r="L389" s="237">
        <v>11.0</v>
      </c>
      <c r="M389" s="25"/>
      <c r="N389" s="25"/>
      <c r="O389" s="237" t="s">
        <v>2863</v>
      </c>
      <c r="P389" s="237">
        <v>0.0</v>
      </c>
      <c r="Q389" s="237" t="s">
        <v>1724</v>
      </c>
      <c r="R389" s="25"/>
      <c r="S389" s="237" t="s">
        <v>1743</v>
      </c>
      <c r="T389" s="25"/>
      <c r="U389" s="25"/>
      <c r="V389" s="25"/>
      <c r="W389" s="25"/>
      <c r="X389" s="25"/>
      <c r="Y389" s="25"/>
      <c r="Z389" s="25"/>
      <c r="AA389" s="25"/>
    </row>
    <row r="390">
      <c r="A390" s="55" t="s">
        <v>2242</v>
      </c>
      <c r="B390" s="55" t="s">
        <v>2243</v>
      </c>
      <c r="C390" s="55" t="s">
        <v>2244</v>
      </c>
      <c r="D390" s="55" t="s">
        <v>303</v>
      </c>
      <c r="E390" s="55" t="s">
        <v>2245</v>
      </c>
      <c r="F390" s="55" t="s">
        <v>2246</v>
      </c>
      <c r="G390" s="55">
        <v>59.0</v>
      </c>
      <c r="H390" s="55">
        <v>0.0</v>
      </c>
      <c r="I390" s="55" t="s">
        <v>2130</v>
      </c>
      <c r="J390" s="55">
        <v>1.0</v>
      </c>
      <c r="K390" s="3"/>
      <c r="L390" s="55">
        <v>11.0</v>
      </c>
      <c r="M390" s="3"/>
      <c r="N390" s="3"/>
      <c r="O390" s="55" t="s">
        <v>2243</v>
      </c>
      <c r="P390" s="55">
        <v>0.0</v>
      </c>
      <c r="Q390" s="55" t="s">
        <v>1724</v>
      </c>
      <c r="R390" s="3"/>
      <c r="S390" s="55" t="s">
        <v>1743</v>
      </c>
      <c r="T390" s="3"/>
      <c r="U390" s="3"/>
      <c r="V390" s="3"/>
      <c r="W390" s="3"/>
      <c r="X390" s="3"/>
      <c r="Y390" s="3"/>
      <c r="Z390" s="3"/>
      <c r="AA390" s="3"/>
    </row>
    <row r="391">
      <c r="A391" s="237" t="s">
        <v>3395</v>
      </c>
      <c r="B391" s="237" t="s">
        <v>738</v>
      </c>
      <c r="C391" s="237" t="s">
        <v>739</v>
      </c>
      <c r="D391" s="237" t="s">
        <v>196</v>
      </c>
      <c r="E391" s="237" t="s">
        <v>3396</v>
      </c>
      <c r="F391" s="237" t="s">
        <v>3397</v>
      </c>
      <c r="G391" s="237">
        <v>102.0</v>
      </c>
      <c r="H391" s="237">
        <v>0.0</v>
      </c>
      <c r="I391" s="237" t="s">
        <v>3398</v>
      </c>
      <c r="J391" s="237">
        <v>1.0</v>
      </c>
      <c r="K391" s="25"/>
      <c r="L391" s="237">
        <v>11.0</v>
      </c>
      <c r="M391" s="25"/>
      <c r="N391" s="25"/>
      <c r="O391" s="237" t="s">
        <v>738</v>
      </c>
      <c r="P391" s="237">
        <v>0.0</v>
      </c>
      <c r="Q391" s="237" t="s">
        <v>1724</v>
      </c>
      <c r="R391" s="25"/>
      <c r="S391" s="237" t="s">
        <v>1743</v>
      </c>
      <c r="T391" s="25"/>
      <c r="U391" s="25"/>
      <c r="V391" s="25"/>
      <c r="W391" s="25"/>
      <c r="X391" s="25"/>
      <c r="Y391" s="25"/>
      <c r="Z391" s="25"/>
      <c r="AA391" s="25"/>
    </row>
    <row r="392">
      <c r="A392" s="55" t="s">
        <v>3406</v>
      </c>
      <c r="B392" s="55" t="s">
        <v>1288</v>
      </c>
      <c r="C392" s="55" t="s">
        <v>1289</v>
      </c>
      <c r="D392" s="55" t="s">
        <v>196</v>
      </c>
      <c r="E392" s="55" t="s">
        <v>3400</v>
      </c>
      <c r="F392" s="55" t="s">
        <v>3407</v>
      </c>
      <c r="G392" s="55">
        <v>106.0</v>
      </c>
      <c r="H392" s="55">
        <v>0.0</v>
      </c>
      <c r="I392" s="55" t="s">
        <v>2219</v>
      </c>
      <c r="J392" s="55">
        <v>1.0</v>
      </c>
      <c r="K392" s="3"/>
      <c r="L392" s="55">
        <v>11.0</v>
      </c>
      <c r="M392" s="3"/>
      <c r="N392" s="3"/>
      <c r="O392" s="55" t="s">
        <v>1288</v>
      </c>
      <c r="P392" s="55">
        <v>0.0</v>
      </c>
      <c r="Q392" s="55" t="s">
        <v>1724</v>
      </c>
      <c r="R392" s="3"/>
      <c r="S392" s="55" t="s">
        <v>1743</v>
      </c>
      <c r="T392" s="3"/>
      <c r="U392" s="3"/>
      <c r="V392" s="3"/>
      <c r="W392" s="3"/>
      <c r="X392" s="3"/>
      <c r="Y392" s="3"/>
      <c r="Z392" s="3"/>
      <c r="AA392" s="3"/>
    </row>
    <row r="393">
      <c r="A393" s="237" t="s">
        <v>3399</v>
      </c>
      <c r="B393" s="237" t="s">
        <v>1300</v>
      </c>
      <c r="C393" s="237" t="s">
        <v>1301</v>
      </c>
      <c r="D393" s="237" t="s">
        <v>196</v>
      </c>
      <c r="E393" s="237" t="s">
        <v>3400</v>
      </c>
      <c r="F393" s="237" t="s">
        <v>3401</v>
      </c>
      <c r="G393" s="237">
        <v>106.0</v>
      </c>
      <c r="H393" s="237">
        <v>0.0</v>
      </c>
      <c r="I393" s="237" t="s">
        <v>2219</v>
      </c>
      <c r="J393" s="237">
        <v>1.0</v>
      </c>
      <c r="K393" s="25"/>
      <c r="L393" s="237">
        <v>11.0</v>
      </c>
      <c r="M393" s="25"/>
      <c r="N393" s="25"/>
      <c r="O393" s="237" t="s">
        <v>1300</v>
      </c>
      <c r="P393" s="237">
        <v>0.0</v>
      </c>
      <c r="Q393" s="237" t="s">
        <v>1724</v>
      </c>
      <c r="R393" s="25"/>
      <c r="S393" s="237" t="s">
        <v>1743</v>
      </c>
      <c r="T393" s="25"/>
      <c r="U393" s="25"/>
      <c r="V393" s="25"/>
      <c r="W393" s="25"/>
      <c r="X393" s="25"/>
      <c r="Y393" s="25"/>
      <c r="Z393" s="25"/>
      <c r="AA393" s="25"/>
    </row>
    <row r="394">
      <c r="A394" s="55" t="s">
        <v>3402</v>
      </c>
      <c r="B394" s="55" t="s">
        <v>3403</v>
      </c>
      <c r="C394" s="55" t="s">
        <v>3404</v>
      </c>
      <c r="D394" s="55" t="s">
        <v>196</v>
      </c>
      <c r="E394" s="55" t="s">
        <v>3400</v>
      </c>
      <c r="F394" s="55" t="s">
        <v>3405</v>
      </c>
      <c r="G394" s="55">
        <v>106.0</v>
      </c>
      <c r="H394" s="55">
        <v>0.0</v>
      </c>
      <c r="I394" s="55" t="s">
        <v>2219</v>
      </c>
      <c r="J394" s="55">
        <v>1.0</v>
      </c>
      <c r="K394" s="3"/>
      <c r="L394" s="55">
        <v>11.0</v>
      </c>
      <c r="M394" s="3"/>
      <c r="N394" s="3"/>
      <c r="O394" s="55" t="s">
        <v>3403</v>
      </c>
      <c r="P394" s="55">
        <v>0.0</v>
      </c>
      <c r="Q394" s="55" t="s">
        <v>1724</v>
      </c>
      <c r="R394" s="3"/>
      <c r="S394" s="55" t="s">
        <v>1743</v>
      </c>
      <c r="T394" s="3"/>
      <c r="U394" s="3"/>
      <c r="V394" s="3"/>
      <c r="W394" s="3"/>
      <c r="X394" s="3"/>
      <c r="Y394" s="3"/>
      <c r="Z394" s="3"/>
      <c r="AA394" s="3"/>
    </row>
    <row r="395">
      <c r="A395" s="237" t="s">
        <v>3492</v>
      </c>
      <c r="B395" s="237" t="s">
        <v>743</v>
      </c>
      <c r="C395" s="237" t="s">
        <v>744</v>
      </c>
      <c r="D395" s="237" t="s">
        <v>170</v>
      </c>
      <c r="E395" s="237" t="s">
        <v>3482</v>
      </c>
      <c r="F395" s="237" t="s">
        <v>3493</v>
      </c>
      <c r="G395" s="237">
        <v>106.0</v>
      </c>
      <c r="H395" s="237">
        <v>0.0</v>
      </c>
      <c r="I395" s="237" t="s">
        <v>2219</v>
      </c>
      <c r="J395" s="237">
        <v>1.0</v>
      </c>
      <c r="K395" s="25"/>
      <c r="L395" s="237">
        <v>11.0</v>
      </c>
      <c r="M395" s="25"/>
      <c r="N395" s="25"/>
      <c r="O395" s="237" t="s">
        <v>743</v>
      </c>
      <c r="P395" s="237">
        <v>0.0</v>
      </c>
      <c r="Q395" s="237" t="s">
        <v>1724</v>
      </c>
      <c r="R395" s="25"/>
      <c r="S395" s="237" t="s">
        <v>1743</v>
      </c>
      <c r="T395" s="25"/>
      <c r="U395" s="25"/>
      <c r="V395" s="25"/>
      <c r="W395" s="25"/>
      <c r="X395" s="25"/>
      <c r="Y395" s="25"/>
      <c r="Z395" s="25"/>
      <c r="AA395" s="25"/>
    </row>
    <row r="396">
      <c r="A396" s="55" t="s">
        <v>3494</v>
      </c>
      <c r="B396" s="55" t="s">
        <v>1528</v>
      </c>
      <c r="C396" s="55" t="s">
        <v>1529</v>
      </c>
      <c r="D396" s="55" t="s">
        <v>170</v>
      </c>
      <c r="E396" s="55" t="s">
        <v>3482</v>
      </c>
      <c r="F396" s="55" t="s">
        <v>3495</v>
      </c>
      <c r="G396" s="55">
        <v>106.0</v>
      </c>
      <c r="H396" s="55">
        <v>0.0</v>
      </c>
      <c r="I396" s="55" t="s">
        <v>2219</v>
      </c>
      <c r="J396" s="55">
        <v>1.0</v>
      </c>
      <c r="K396" s="3"/>
      <c r="L396" s="55">
        <v>11.0</v>
      </c>
      <c r="M396" s="3"/>
      <c r="N396" s="3"/>
      <c r="O396" s="55" t="s">
        <v>1528</v>
      </c>
      <c r="P396" s="55">
        <v>0.0</v>
      </c>
      <c r="Q396" s="55" t="s">
        <v>1724</v>
      </c>
      <c r="R396" s="3"/>
      <c r="S396" s="55" t="s">
        <v>1743</v>
      </c>
      <c r="T396" s="3"/>
      <c r="U396" s="3"/>
      <c r="V396" s="3"/>
      <c r="W396" s="3"/>
      <c r="X396" s="3"/>
      <c r="Y396" s="3"/>
      <c r="Z396" s="3"/>
      <c r="AA396" s="3"/>
    </row>
    <row r="397">
      <c r="A397" s="237" t="s">
        <v>3496</v>
      </c>
      <c r="B397" s="237" t="s">
        <v>745</v>
      </c>
      <c r="C397" s="237" t="s">
        <v>746</v>
      </c>
      <c r="D397" s="237" t="s">
        <v>170</v>
      </c>
      <c r="E397" s="237" t="s">
        <v>3482</v>
      </c>
      <c r="F397" s="237" t="s">
        <v>3497</v>
      </c>
      <c r="G397" s="237">
        <v>106.0</v>
      </c>
      <c r="H397" s="237">
        <v>0.0</v>
      </c>
      <c r="I397" s="237" t="s">
        <v>2219</v>
      </c>
      <c r="J397" s="237">
        <v>1.0</v>
      </c>
      <c r="K397" s="25"/>
      <c r="L397" s="237">
        <v>11.0</v>
      </c>
      <c r="M397" s="25"/>
      <c r="N397" s="25"/>
      <c r="O397" s="237" t="s">
        <v>745</v>
      </c>
      <c r="P397" s="237">
        <v>0.0</v>
      </c>
      <c r="Q397" s="237" t="s">
        <v>1724</v>
      </c>
      <c r="R397" s="25"/>
      <c r="S397" s="237" t="s">
        <v>1743</v>
      </c>
      <c r="T397" s="25"/>
      <c r="U397" s="25"/>
      <c r="V397" s="25"/>
      <c r="W397" s="25"/>
      <c r="X397" s="25"/>
      <c r="Y397" s="25"/>
      <c r="Z397" s="25"/>
      <c r="AA397" s="25"/>
    </row>
    <row r="398">
      <c r="A398" s="55" t="s">
        <v>3481</v>
      </c>
      <c r="B398" s="55" t="s">
        <v>747</v>
      </c>
      <c r="C398" s="55" t="s">
        <v>748</v>
      </c>
      <c r="D398" s="55" t="s">
        <v>170</v>
      </c>
      <c r="E398" s="55" t="s">
        <v>3482</v>
      </c>
      <c r="F398" s="55" t="s">
        <v>3483</v>
      </c>
      <c r="G398" s="55">
        <v>106.0</v>
      </c>
      <c r="H398" s="55">
        <v>0.0</v>
      </c>
      <c r="I398" s="55" t="s">
        <v>2219</v>
      </c>
      <c r="J398" s="55">
        <v>1.0</v>
      </c>
      <c r="K398" s="3"/>
      <c r="L398" s="55">
        <v>11.0</v>
      </c>
      <c r="M398" s="3"/>
      <c r="N398" s="3"/>
      <c r="O398" s="55" t="s">
        <v>747</v>
      </c>
      <c r="P398" s="55">
        <v>0.0</v>
      </c>
      <c r="Q398" s="55" t="s">
        <v>1724</v>
      </c>
      <c r="R398" s="3"/>
      <c r="S398" s="55" t="s">
        <v>1743</v>
      </c>
      <c r="T398" s="3"/>
      <c r="U398" s="3"/>
      <c r="V398" s="3"/>
      <c r="W398" s="3"/>
      <c r="X398" s="3"/>
      <c r="Y398" s="3"/>
      <c r="Z398" s="3"/>
      <c r="AA398" s="3"/>
    </row>
    <row r="399">
      <c r="A399" s="237" t="s">
        <v>3484</v>
      </c>
      <c r="B399" s="237" t="s">
        <v>749</v>
      </c>
      <c r="C399" s="237" t="s">
        <v>750</v>
      </c>
      <c r="D399" s="237" t="s">
        <v>170</v>
      </c>
      <c r="E399" s="237" t="s">
        <v>3482</v>
      </c>
      <c r="F399" s="237" t="s">
        <v>3485</v>
      </c>
      <c r="G399" s="237">
        <v>106.0</v>
      </c>
      <c r="H399" s="237">
        <v>0.0</v>
      </c>
      <c r="I399" s="237" t="s">
        <v>2219</v>
      </c>
      <c r="J399" s="237">
        <v>1.0</v>
      </c>
      <c r="K399" s="25"/>
      <c r="L399" s="237">
        <v>11.0</v>
      </c>
      <c r="M399" s="25"/>
      <c r="N399" s="25"/>
      <c r="O399" s="237" t="s">
        <v>749</v>
      </c>
      <c r="P399" s="237">
        <v>0.0</v>
      </c>
      <c r="Q399" s="237" t="s">
        <v>1724</v>
      </c>
      <c r="R399" s="25"/>
      <c r="S399" s="237" t="s">
        <v>1743</v>
      </c>
      <c r="T399" s="25"/>
      <c r="U399" s="25"/>
      <c r="V399" s="25"/>
      <c r="W399" s="25"/>
      <c r="X399" s="25"/>
      <c r="Y399" s="25"/>
      <c r="Z399" s="25"/>
      <c r="AA399" s="25"/>
    </row>
    <row r="400">
      <c r="A400" s="55" t="s">
        <v>3486</v>
      </c>
      <c r="B400" s="55" t="s">
        <v>753</v>
      </c>
      <c r="C400" s="55" t="s">
        <v>754</v>
      </c>
      <c r="D400" s="55" t="s">
        <v>170</v>
      </c>
      <c r="E400" s="55" t="s">
        <v>3482</v>
      </c>
      <c r="F400" s="55" t="s">
        <v>3487</v>
      </c>
      <c r="G400" s="55">
        <v>106.0</v>
      </c>
      <c r="H400" s="55">
        <v>0.0</v>
      </c>
      <c r="I400" s="55" t="s">
        <v>2219</v>
      </c>
      <c r="J400" s="55">
        <v>1.0</v>
      </c>
      <c r="K400" s="3"/>
      <c r="L400" s="55">
        <v>11.0</v>
      </c>
      <c r="M400" s="3"/>
      <c r="N400" s="3"/>
      <c r="O400" s="55" t="s">
        <v>753</v>
      </c>
      <c r="P400" s="55">
        <v>0.0</v>
      </c>
      <c r="Q400" s="55" t="s">
        <v>1724</v>
      </c>
      <c r="R400" s="3"/>
      <c r="S400" s="55" t="s">
        <v>1743</v>
      </c>
      <c r="T400" s="3"/>
      <c r="U400" s="3"/>
      <c r="V400" s="3"/>
      <c r="W400" s="3"/>
      <c r="X400" s="3"/>
      <c r="Y400" s="3"/>
      <c r="Z400" s="3"/>
      <c r="AA400" s="3"/>
    </row>
    <row r="401">
      <c r="A401" s="237" t="s">
        <v>3488</v>
      </c>
      <c r="B401" s="237" t="s">
        <v>1530</v>
      </c>
      <c r="C401" s="237" t="s">
        <v>1531</v>
      </c>
      <c r="D401" s="237" t="s">
        <v>170</v>
      </c>
      <c r="E401" s="237" t="s">
        <v>3482</v>
      </c>
      <c r="F401" s="237" t="s">
        <v>3489</v>
      </c>
      <c r="G401" s="237">
        <v>106.0</v>
      </c>
      <c r="H401" s="237">
        <v>0.0</v>
      </c>
      <c r="I401" s="237" t="s">
        <v>2219</v>
      </c>
      <c r="J401" s="237">
        <v>1.0</v>
      </c>
      <c r="K401" s="25"/>
      <c r="L401" s="237">
        <v>11.0</v>
      </c>
      <c r="M401" s="25"/>
      <c r="N401" s="25"/>
      <c r="O401" s="237" t="s">
        <v>1530</v>
      </c>
      <c r="P401" s="237">
        <v>0.0</v>
      </c>
      <c r="Q401" s="237" t="s">
        <v>1724</v>
      </c>
      <c r="R401" s="25"/>
      <c r="S401" s="237" t="s">
        <v>1743</v>
      </c>
      <c r="T401" s="25"/>
      <c r="U401" s="25"/>
      <c r="V401" s="25"/>
      <c r="W401" s="25"/>
      <c r="X401" s="25"/>
      <c r="Y401" s="25"/>
      <c r="Z401" s="25"/>
      <c r="AA401" s="25"/>
    </row>
    <row r="402">
      <c r="A402" s="55" t="s">
        <v>3490</v>
      </c>
      <c r="B402" s="55" t="s">
        <v>1048</v>
      </c>
      <c r="C402" s="55" t="s">
        <v>1049</v>
      </c>
      <c r="D402" s="55" t="s">
        <v>170</v>
      </c>
      <c r="E402" s="55" t="s">
        <v>3482</v>
      </c>
      <c r="F402" s="55" t="s">
        <v>3491</v>
      </c>
      <c r="G402" s="55">
        <v>106.0</v>
      </c>
      <c r="H402" s="55">
        <v>0.0</v>
      </c>
      <c r="I402" s="55" t="s">
        <v>2219</v>
      </c>
      <c r="J402" s="55">
        <v>1.0</v>
      </c>
      <c r="K402" s="3"/>
      <c r="L402" s="55">
        <v>11.0</v>
      </c>
      <c r="M402" s="3"/>
      <c r="N402" s="3"/>
      <c r="O402" s="55" t="s">
        <v>1048</v>
      </c>
      <c r="P402" s="55">
        <v>0.0</v>
      </c>
      <c r="Q402" s="55" t="s">
        <v>1724</v>
      </c>
      <c r="R402" s="3"/>
      <c r="S402" s="55" t="s">
        <v>1743</v>
      </c>
      <c r="T402" s="3"/>
      <c r="U402" s="3"/>
      <c r="V402" s="3"/>
      <c r="W402" s="3"/>
      <c r="X402" s="3"/>
      <c r="Y402" s="3"/>
      <c r="Z402" s="3"/>
      <c r="AA402" s="3"/>
    </row>
    <row r="403">
      <c r="A403" s="237" t="s">
        <v>3473</v>
      </c>
      <c r="B403" s="237" t="s">
        <v>1302</v>
      </c>
      <c r="C403" s="237" t="s">
        <v>1303</v>
      </c>
      <c r="D403" s="237" t="s">
        <v>170</v>
      </c>
      <c r="E403" s="237" t="s">
        <v>3462</v>
      </c>
      <c r="F403" s="237" t="s">
        <v>3474</v>
      </c>
      <c r="G403" s="237">
        <v>102.0</v>
      </c>
      <c r="H403" s="237">
        <v>0.0</v>
      </c>
      <c r="I403" s="237" t="s">
        <v>3464</v>
      </c>
      <c r="J403" s="237">
        <v>1.0</v>
      </c>
      <c r="K403" s="25"/>
      <c r="L403" s="237">
        <v>11.0</v>
      </c>
      <c r="M403" s="25"/>
      <c r="N403" s="25"/>
      <c r="O403" s="237" t="s">
        <v>1302</v>
      </c>
      <c r="P403" s="237">
        <v>0.0</v>
      </c>
      <c r="Q403" s="237" t="s">
        <v>1724</v>
      </c>
      <c r="R403" s="25"/>
      <c r="S403" s="237" t="s">
        <v>1743</v>
      </c>
      <c r="T403" s="25"/>
      <c r="U403" s="25"/>
      <c r="V403" s="25"/>
      <c r="W403" s="25"/>
      <c r="X403" s="25"/>
      <c r="Y403" s="25"/>
      <c r="Z403" s="25"/>
      <c r="AA403" s="25"/>
    </row>
    <row r="404">
      <c r="A404" s="55" t="s">
        <v>3475</v>
      </c>
      <c r="B404" s="55" t="s">
        <v>1304</v>
      </c>
      <c r="C404" s="55" t="s">
        <v>1305</v>
      </c>
      <c r="D404" s="55" t="s">
        <v>170</v>
      </c>
      <c r="E404" s="55" t="s">
        <v>3462</v>
      </c>
      <c r="F404" s="55" t="s">
        <v>3476</v>
      </c>
      <c r="G404" s="55">
        <v>102.0</v>
      </c>
      <c r="H404" s="55">
        <v>0.0</v>
      </c>
      <c r="I404" s="55" t="s">
        <v>3464</v>
      </c>
      <c r="J404" s="55">
        <v>1.0</v>
      </c>
      <c r="K404" s="3"/>
      <c r="L404" s="55">
        <v>11.0</v>
      </c>
      <c r="M404" s="3"/>
      <c r="N404" s="3"/>
      <c r="O404" s="55" t="s">
        <v>1304</v>
      </c>
      <c r="P404" s="55">
        <v>0.0</v>
      </c>
      <c r="Q404" s="55" t="s">
        <v>1724</v>
      </c>
      <c r="R404" s="3"/>
      <c r="S404" s="55" t="s">
        <v>1743</v>
      </c>
      <c r="T404" s="3"/>
      <c r="U404" s="3"/>
      <c r="V404" s="3"/>
      <c r="W404" s="3"/>
      <c r="X404" s="3"/>
      <c r="Y404" s="3"/>
      <c r="Z404" s="3"/>
      <c r="AA404" s="3"/>
    </row>
    <row r="405">
      <c r="A405" s="237" t="s">
        <v>3477</v>
      </c>
      <c r="B405" s="237" t="s">
        <v>3478</v>
      </c>
      <c r="C405" s="237" t="s">
        <v>3479</v>
      </c>
      <c r="D405" s="237" t="s">
        <v>170</v>
      </c>
      <c r="E405" s="237" t="s">
        <v>3462</v>
      </c>
      <c r="F405" s="237" t="s">
        <v>3480</v>
      </c>
      <c r="G405" s="237">
        <v>102.0</v>
      </c>
      <c r="H405" s="237">
        <v>0.0</v>
      </c>
      <c r="I405" s="237" t="s">
        <v>3464</v>
      </c>
      <c r="J405" s="237">
        <v>1.0</v>
      </c>
      <c r="K405" s="25"/>
      <c r="L405" s="237">
        <v>11.0</v>
      </c>
      <c r="M405" s="25"/>
      <c r="N405" s="25"/>
      <c r="O405" s="237" t="s">
        <v>3478</v>
      </c>
      <c r="P405" s="237">
        <v>0.0</v>
      </c>
      <c r="Q405" s="237" t="s">
        <v>1724</v>
      </c>
      <c r="R405" s="25"/>
      <c r="S405" s="237" t="s">
        <v>1743</v>
      </c>
      <c r="T405" s="25"/>
      <c r="U405" s="25"/>
      <c r="V405" s="25"/>
      <c r="W405" s="25"/>
      <c r="X405" s="25"/>
      <c r="Y405" s="25"/>
      <c r="Z405" s="25"/>
      <c r="AA405" s="25"/>
    </row>
    <row r="406">
      <c r="A406" s="55" t="s">
        <v>3459</v>
      </c>
      <c r="B406" s="55" t="s">
        <v>3460</v>
      </c>
      <c r="C406" s="55" t="s">
        <v>3461</v>
      </c>
      <c r="D406" s="55" t="s">
        <v>170</v>
      </c>
      <c r="E406" s="55" t="s">
        <v>3462</v>
      </c>
      <c r="F406" s="55" t="s">
        <v>3463</v>
      </c>
      <c r="G406" s="55">
        <v>102.0</v>
      </c>
      <c r="H406" s="55">
        <v>0.0</v>
      </c>
      <c r="I406" s="55" t="s">
        <v>3464</v>
      </c>
      <c r="J406" s="55">
        <v>1.0</v>
      </c>
      <c r="K406" s="3"/>
      <c r="L406" s="55">
        <v>11.0</v>
      </c>
      <c r="M406" s="3"/>
      <c r="N406" s="3"/>
      <c r="O406" s="55" t="s">
        <v>3460</v>
      </c>
      <c r="P406" s="55">
        <v>0.0</v>
      </c>
      <c r="Q406" s="55" t="s">
        <v>1724</v>
      </c>
      <c r="R406" s="3"/>
      <c r="S406" s="55" t="s">
        <v>1743</v>
      </c>
      <c r="T406" s="3"/>
      <c r="U406" s="3"/>
      <c r="V406" s="3"/>
      <c r="W406" s="3"/>
      <c r="X406" s="3"/>
      <c r="Y406" s="3"/>
      <c r="Z406" s="3"/>
      <c r="AA406" s="3"/>
    </row>
    <row r="407">
      <c r="A407" s="237" t="s">
        <v>3465</v>
      </c>
      <c r="B407" s="237" t="s">
        <v>1306</v>
      </c>
      <c r="C407" s="237" t="s">
        <v>1307</v>
      </c>
      <c r="D407" s="237" t="s">
        <v>170</v>
      </c>
      <c r="E407" s="237" t="s">
        <v>3462</v>
      </c>
      <c r="F407" s="237" t="s">
        <v>3466</v>
      </c>
      <c r="G407" s="237">
        <v>102.0</v>
      </c>
      <c r="H407" s="237">
        <v>0.0</v>
      </c>
      <c r="I407" s="237" t="s">
        <v>3464</v>
      </c>
      <c r="J407" s="237">
        <v>1.0</v>
      </c>
      <c r="K407" s="25"/>
      <c r="L407" s="237">
        <v>11.0</v>
      </c>
      <c r="M407" s="25"/>
      <c r="N407" s="25"/>
      <c r="O407" s="237" t="s">
        <v>1306</v>
      </c>
      <c r="P407" s="237">
        <v>0.0</v>
      </c>
      <c r="Q407" s="237" t="s">
        <v>1724</v>
      </c>
      <c r="R407" s="25"/>
      <c r="S407" s="237" t="s">
        <v>1743</v>
      </c>
      <c r="T407" s="25"/>
      <c r="U407" s="25"/>
      <c r="V407" s="25"/>
      <c r="W407" s="25"/>
      <c r="X407" s="25"/>
      <c r="Y407" s="25"/>
      <c r="Z407" s="25"/>
      <c r="AA407" s="25"/>
    </row>
    <row r="408">
      <c r="A408" s="55" t="s">
        <v>3467</v>
      </c>
      <c r="B408" s="55" t="s">
        <v>1308</v>
      </c>
      <c r="C408" s="55" t="s">
        <v>1309</v>
      </c>
      <c r="D408" s="55" t="s">
        <v>170</v>
      </c>
      <c r="E408" s="55" t="s">
        <v>3462</v>
      </c>
      <c r="F408" s="55" t="s">
        <v>3468</v>
      </c>
      <c r="G408" s="55">
        <v>102.0</v>
      </c>
      <c r="H408" s="55">
        <v>0.0</v>
      </c>
      <c r="I408" s="55" t="s">
        <v>3464</v>
      </c>
      <c r="J408" s="55">
        <v>1.0</v>
      </c>
      <c r="K408" s="3"/>
      <c r="L408" s="55">
        <v>11.0</v>
      </c>
      <c r="M408" s="3"/>
      <c r="N408" s="3"/>
      <c r="O408" s="55" t="s">
        <v>1308</v>
      </c>
      <c r="P408" s="55">
        <v>0.0</v>
      </c>
      <c r="Q408" s="55" t="s">
        <v>1724</v>
      </c>
      <c r="R408" s="3"/>
      <c r="S408" s="55" t="s">
        <v>1743</v>
      </c>
      <c r="T408" s="3"/>
      <c r="U408" s="3"/>
      <c r="V408" s="3"/>
      <c r="W408" s="3"/>
      <c r="X408" s="3"/>
      <c r="Y408" s="3"/>
      <c r="Z408" s="3"/>
      <c r="AA408" s="3"/>
    </row>
    <row r="409">
      <c r="A409" s="237" t="s">
        <v>3469</v>
      </c>
      <c r="B409" s="237" t="s">
        <v>1312</v>
      </c>
      <c r="C409" s="237" t="s">
        <v>1313</v>
      </c>
      <c r="D409" s="237" t="s">
        <v>170</v>
      </c>
      <c r="E409" s="237" t="s">
        <v>3462</v>
      </c>
      <c r="F409" s="237" t="s">
        <v>3470</v>
      </c>
      <c r="G409" s="237">
        <v>102.0</v>
      </c>
      <c r="H409" s="237">
        <v>0.0</v>
      </c>
      <c r="I409" s="237" t="s">
        <v>3464</v>
      </c>
      <c r="J409" s="237">
        <v>1.0</v>
      </c>
      <c r="K409" s="25"/>
      <c r="L409" s="237">
        <v>11.0</v>
      </c>
      <c r="M409" s="25"/>
      <c r="N409" s="25"/>
      <c r="O409" s="237" t="s">
        <v>1312</v>
      </c>
      <c r="P409" s="237">
        <v>0.0</v>
      </c>
      <c r="Q409" s="237" t="s">
        <v>1724</v>
      </c>
      <c r="R409" s="25"/>
      <c r="S409" s="237" t="s">
        <v>1743</v>
      </c>
      <c r="T409" s="25"/>
      <c r="U409" s="25"/>
      <c r="V409" s="25"/>
      <c r="W409" s="25"/>
      <c r="X409" s="25"/>
      <c r="Y409" s="25"/>
      <c r="Z409" s="25"/>
      <c r="AA409" s="25"/>
    </row>
    <row r="410">
      <c r="A410" s="55" t="s">
        <v>3471</v>
      </c>
      <c r="B410" s="55" t="s">
        <v>1314</v>
      </c>
      <c r="C410" s="55" t="s">
        <v>1315</v>
      </c>
      <c r="D410" s="55" t="s">
        <v>170</v>
      </c>
      <c r="E410" s="55" t="s">
        <v>3462</v>
      </c>
      <c r="F410" s="55" t="s">
        <v>3472</v>
      </c>
      <c r="G410" s="55">
        <v>102.0</v>
      </c>
      <c r="H410" s="55">
        <v>0.0</v>
      </c>
      <c r="I410" s="55" t="s">
        <v>3464</v>
      </c>
      <c r="J410" s="55">
        <v>1.0</v>
      </c>
      <c r="K410" s="3"/>
      <c r="L410" s="55">
        <v>11.0</v>
      </c>
      <c r="M410" s="3"/>
      <c r="N410" s="3"/>
      <c r="O410" s="55" t="s">
        <v>1314</v>
      </c>
      <c r="P410" s="55">
        <v>0.0</v>
      </c>
      <c r="Q410" s="55" t="s">
        <v>1724</v>
      </c>
      <c r="R410" s="3"/>
      <c r="S410" s="55" t="s">
        <v>1743</v>
      </c>
      <c r="T410" s="3"/>
      <c r="U410" s="3"/>
      <c r="V410" s="3"/>
      <c r="W410" s="3"/>
      <c r="X410" s="3"/>
      <c r="Y410" s="3"/>
      <c r="Z410" s="3"/>
      <c r="AA410" s="3"/>
    </row>
    <row r="411">
      <c r="A411" s="237" t="s">
        <v>3507</v>
      </c>
      <c r="B411" s="237" t="s">
        <v>1321</v>
      </c>
      <c r="C411" s="237" t="s">
        <v>1322</v>
      </c>
      <c r="D411" s="237" t="s">
        <v>172</v>
      </c>
      <c r="E411" s="237" t="s">
        <v>3499</v>
      </c>
      <c r="F411" s="237" t="s">
        <v>3508</v>
      </c>
      <c r="G411" s="237">
        <v>106.0</v>
      </c>
      <c r="H411" s="237">
        <v>0.0</v>
      </c>
      <c r="I411" s="237" t="s">
        <v>2219</v>
      </c>
      <c r="J411" s="237">
        <v>1.0</v>
      </c>
      <c r="K411" s="25"/>
      <c r="L411" s="237">
        <v>11.0</v>
      </c>
      <c r="M411" s="25"/>
      <c r="N411" s="25"/>
      <c r="O411" s="237" t="s">
        <v>1321</v>
      </c>
      <c r="P411" s="237">
        <v>0.0</v>
      </c>
      <c r="Q411" s="237" t="s">
        <v>1724</v>
      </c>
      <c r="R411" s="25"/>
      <c r="S411" s="237" t="s">
        <v>1743</v>
      </c>
      <c r="T411" s="25"/>
      <c r="U411" s="25"/>
      <c r="V411" s="25"/>
      <c r="W411" s="25"/>
      <c r="X411" s="25"/>
      <c r="Y411" s="25"/>
      <c r="Z411" s="25"/>
      <c r="AA411" s="25"/>
    </row>
    <row r="412">
      <c r="A412" s="55" t="s">
        <v>3509</v>
      </c>
      <c r="B412" s="55" t="s">
        <v>3510</v>
      </c>
      <c r="C412" s="55" t="s">
        <v>3511</v>
      </c>
      <c r="D412" s="55" t="s">
        <v>172</v>
      </c>
      <c r="E412" s="55" t="s">
        <v>3499</v>
      </c>
      <c r="F412" s="55" t="s">
        <v>3512</v>
      </c>
      <c r="G412" s="55">
        <v>106.0</v>
      </c>
      <c r="H412" s="55">
        <v>0.0</v>
      </c>
      <c r="I412" s="55" t="s">
        <v>2219</v>
      </c>
      <c r="J412" s="55">
        <v>1.0</v>
      </c>
      <c r="K412" s="3"/>
      <c r="L412" s="55">
        <v>11.0</v>
      </c>
      <c r="M412" s="3"/>
      <c r="N412" s="3"/>
      <c r="O412" s="55" t="s">
        <v>3510</v>
      </c>
      <c r="P412" s="55">
        <v>0.0</v>
      </c>
      <c r="Q412" s="55" t="s">
        <v>1724</v>
      </c>
      <c r="R412" s="3"/>
      <c r="S412" s="55" t="s">
        <v>1743</v>
      </c>
      <c r="T412" s="3"/>
      <c r="U412" s="3"/>
      <c r="V412" s="3"/>
      <c r="W412" s="3"/>
      <c r="X412" s="3"/>
      <c r="Y412" s="3"/>
      <c r="Z412" s="3"/>
      <c r="AA412" s="3"/>
    </row>
    <row r="413">
      <c r="A413" s="237" t="s">
        <v>3513</v>
      </c>
      <c r="B413" s="237" t="s">
        <v>1323</v>
      </c>
      <c r="C413" s="237" t="s">
        <v>1324</v>
      </c>
      <c r="D413" s="237" t="s">
        <v>172</v>
      </c>
      <c r="E413" s="237" t="s">
        <v>3499</v>
      </c>
      <c r="F413" s="237" t="s">
        <v>3514</v>
      </c>
      <c r="G413" s="237">
        <v>106.0</v>
      </c>
      <c r="H413" s="237">
        <v>0.0</v>
      </c>
      <c r="I413" s="237" t="s">
        <v>2219</v>
      </c>
      <c r="J413" s="237">
        <v>1.0</v>
      </c>
      <c r="K413" s="25"/>
      <c r="L413" s="237">
        <v>11.0</v>
      </c>
      <c r="M413" s="25"/>
      <c r="N413" s="25"/>
      <c r="O413" s="237" t="s">
        <v>1323</v>
      </c>
      <c r="P413" s="237">
        <v>0.0</v>
      </c>
      <c r="Q413" s="237" t="s">
        <v>1724</v>
      </c>
      <c r="R413" s="25"/>
      <c r="S413" s="237" t="s">
        <v>1743</v>
      </c>
      <c r="T413" s="25"/>
      <c r="U413" s="25"/>
      <c r="V413" s="25"/>
      <c r="W413" s="25"/>
      <c r="X413" s="25"/>
      <c r="Y413" s="25"/>
      <c r="Z413" s="25"/>
      <c r="AA413" s="25"/>
    </row>
    <row r="414">
      <c r="A414" s="55" t="s">
        <v>3498</v>
      </c>
      <c r="B414" s="55" t="s">
        <v>1325</v>
      </c>
      <c r="C414" s="55" t="s">
        <v>1326</v>
      </c>
      <c r="D414" s="55" t="s">
        <v>172</v>
      </c>
      <c r="E414" s="55" t="s">
        <v>3499</v>
      </c>
      <c r="F414" s="55" t="s">
        <v>3500</v>
      </c>
      <c r="G414" s="55">
        <v>106.0</v>
      </c>
      <c r="H414" s="55">
        <v>0.0</v>
      </c>
      <c r="I414" s="55" t="s">
        <v>2219</v>
      </c>
      <c r="J414" s="55">
        <v>1.0</v>
      </c>
      <c r="K414" s="3"/>
      <c r="L414" s="55">
        <v>11.0</v>
      </c>
      <c r="M414" s="3"/>
      <c r="N414" s="3"/>
      <c r="O414" s="55" t="s">
        <v>1325</v>
      </c>
      <c r="P414" s="55">
        <v>0.0</v>
      </c>
      <c r="Q414" s="55" t="s">
        <v>1724</v>
      </c>
      <c r="R414" s="3"/>
      <c r="S414" s="55" t="s">
        <v>1743</v>
      </c>
      <c r="T414" s="3"/>
      <c r="U414" s="3"/>
      <c r="V414" s="3"/>
      <c r="W414" s="3"/>
      <c r="X414" s="3"/>
      <c r="Y414" s="3"/>
      <c r="Z414" s="3"/>
      <c r="AA414" s="3"/>
    </row>
    <row r="415">
      <c r="A415" s="237" t="s">
        <v>3501</v>
      </c>
      <c r="B415" s="237" t="s">
        <v>3502</v>
      </c>
      <c r="C415" s="237" t="s">
        <v>3503</v>
      </c>
      <c r="D415" s="237" t="s">
        <v>172</v>
      </c>
      <c r="E415" s="237" t="s">
        <v>3499</v>
      </c>
      <c r="F415" s="237" t="s">
        <v>3504</v>
      </c>
      <c r="G415" s="237">
        <v>106.0</v>
      </c>
      <c r="H415" s="237">
        <v>0.0</v>
      </c>
      <c r="I415" s="237" t="s">
        <v>2219</v>
      </c>
      <c r="J415" s="237">
        <v>1.0</v>
      </c>
      <c r="K415" s="25"/>
      <c r="L415" s="237">
        <v>11.0</v>
      </c>
      <c r="M415" s="25"/>
      <c r="N415" s="25"/>
      <c r="O415" s="237" t="s">
        <v>3502</v>
      </c>
      <c r="P415" s="237">
        <v>0.0</v>
      </c>
      <c r="Q415" s="237" t="s">
        <v>1724</v>
      </c>
      <c r="R415" s="25"/>
      <c r="S415" s="237" t="s">
        <v>1743</v>
      </c>
      <c r="T415" s="25"/>
      <c r="U415" s="25"/>
      <c r="V415" s="25"/>
      <c r="W415" s="25"/>
      <c r="X415" s="25"/>
      <c r="Y415" s="25"/>
      <c r="Z415" s="25"/>
      <c r="AA415" s="25"/>
    </row>
    <row r="416">
      <c r="A416" s="55" t="s">
        <v>3505</v>
      </c>
      <c r="B416" s="55" t="s">
        <v>761</v>
      </c>
      <c r="C416" s="55" t="s">
        <v>762</v>
      </c>
      <c r="D416" s="55" t="s">
        <v>172</v>
      </c>
      <c r="E416" s="55" t="s">
        <v>3499</v>
      </c>
      <c r="F416" s="55" t="s">
        <v>3506</v>
      </c>
      <c r="G416" s="55">
        <v>106.0</v>
      </c>
      <c r="H416" s="55">
        <v>0.0</v>
      </c>
      <c r="I416" s="55" t="s">
        <v>2219</v>
      </c>
      <c r="J416" s="55">
        <v>1.0</v>
      </c>
      <c r="K416" s="3"/>
      <c r="L416" s="55">
        <v>11.0</v>
      </c>
      <c r="M416" s="3"/>
      <c r="N416" s="3"/>
      <c r="O416" s="55" t="s">
        <v>761</v>
      </c>
      <c r="P416" s="55">
        <v>0.0</v>
      </c>
      <c r="Q416" s="55" t="s">
        <v>1724</v>
      </c>
      <c r="R416" s="3"/>
      <c r="S416" s="55" t="s">
        <v>1743</v>
      </c>
      <c r="T416" s="3"/>
      <c r="U416" s="3"/>
      <c r="V416" s="3"/>
      <c r="W416" s="3"/>
      <c r="X416" s="3"/>
      <c r="Y416" s="3"/>
      <c r="Z416" s="3"/>
      <c r="AA416" s="3"/>
    </row>
    <row r="417">
      <c r="A417" s="237" t="s">
        <v>3188</v>
      </c>
      <c r="B417" s="237" t="s">
        <v>1052</v>
      </c>
      <c r="C417" s="237" t="s">
        <v>1053</v>
      </c>
      <c r="D417" s="237" t="s">
        <v>59</v>
      </c>
      <c r="E417" s="237" t="s">
        <v>3189</v>
      </c>
      <c r="F417" s="237" t="s">
        <v>3190</v>
      </c>
      <c r="G417" s="237">
        <v>129.0</v>
      </c>
      <c r="H417" s="237">
        <v>0.0</v>
      </c>
      <c r="I417" s="237" t="s">
        <v>3094</v>
      </c>
      <c r="J417" s="237">
        <v>1.0</v>
      </c>
      <c r="K417" s="25"/>
      <c r="L417" s="237">
        <v>11.0</v>
      </c>
      <c r="M417" s="25"/>
      <c r="N417" s="25"/>
      <c r="O417" s="237" t="s">
        <v>1052</v>
      </c>
      <c r="P417" s="237">
        <v>0.0</v>
      </c>
      <c r="Q417" s="237" t="s">
        <v>1724</v>
      </c>
      <c r="R417" s="25"/>
      <c r="S417" s="237" t="s">
        <v>1743</v>
      </c>
      <c r="T417" s="25"/>
      <c r="U417" s="25"/>
      <c r="V417" s="25"/>
      <c r="W417" s="25"/>
      <c r="X417" s="25"/>
      <c r="Y417" s="25"/>
      <c r="Z417" s="25"/>
      <c r="AA417" s="25"/>
    </row>
    <row r="418">
      <c r="A418" s="55" t="s">
        <v>3191</v>
      </c>
      <c r="B418" s="55" t="s">
        <v>3192</v>
      </c>
      <c r="C418" s="55" t="s">
        <v>3193</v>
      </c>
      <c r="D418" s="55" t="s">
        <v>59</v>
      </c>
      <c r="E418" s="55" t="s">
        <v>3189</v>
      </c>
      <c r="F418" s="55" t="s">
        <v>3194</v>
      </c>
      <c r="G418" s="55">
        <v>129.0</v>
      </c>
      <c r="H418" s="55">
        <v>0.0</v>
      </c>
      <c r="I418" s="55" t="s">
        <v>3094</v>
      </c>
      <c r="J418" s="55">
        <v>1.0</v>
      </c>
      <c r="K418" s="3"/>
      <c r="L418" s="55">
        <v>11.0</v>
      </c>
      <c r="M418" s="3"/>
      <c r="N418" s="3"/>
      <c r="O418" s="55" t="s">
        <v>3192</v>
      </c>
      <c r="P418" s="55">
        <v>0.0</v>
      </c>
      <c r="Q418" s="55" t="s">
        <v>1724</v>
      </c>
      <c r="R418" s="3"/>
      <c r="S418" s="55" t="s">
        <v>1743</v>
      </c>
      <c r="T418" s="3"/>
      <c r="U418" s="3"/>
      <c r="V418" s="3"/>
      <c r="W418" s="3"/>
      <c r="X418" s="3"/>
      <c r="Y418" s="3"/>
      <c r="Z418" s="3"/>
      <c r="AA418" s="3"/>
    </row>
    <row r="419">
      <c r="A419" s="237" t="s">
        <v>3195</v>
      </c>
      <c r="B419" s="237" t="s">
        <v>3196</v>
      </c>
      <c r="C419" s="237" t="s">
        <v>3197</v>
      </c>
      <c r="D419" s="237" t="s">
        <v>59</v>
      </c>
      <c r="E419" s="237" t="s">
        <v>3189</v>
      </c>
      <c r="F419" s="237" t="s">
        <v>3198</v>
      </c>
      <c r="G419" s="237">
        <v>129.0</v>
      </c>
      <c r="H419" s="237">
        <v>0.0</v>
      </c>
      <c r="I419" s="237" t="s">
        <v>3094</v>
      </c>
      <c r="J419" s="237">
        <v>1.0</v>
      </c>
      <c r="K419" s="25"/>
      <c r="L419" s="237">
        <v>11.0</v>
      </c>
      <c r="M419" s="25"/>
      <c r="N419" s="25"/>
      <c r="O419" s="237" t="s">
        <v>3196</v>
      </c>
      <c r="P419" s="237">
        <v>0.0</v>
      </c>
      <c r="Q419" s="237" t="s">
        <v>1724</v>
      </c>
      <c r="R419" s="25"/>
      <c r="S419" s="237" t="s">
        <v>1743</v>
      </c>
      <c r="T419" s="25"/>
      <c r="U419" s="25"/>
      <c r="V419" s="25"/>
      <c r="W419" s="25"/>
      <c r="X419" s="25"/>
      <c r="Y419" s="25"/>
      <c r="Z419" s="25"/>
      <c r="AA419" s="25"/>
    </row>
    <row r="420">
      <c r="A420" s="55" t="s">
        <v>3211</v>
      </c>
      <c r="B420" s="55" t="s">
        <v>3212</v>
      </c>
      <c r="C420" s="55" t="s">
        <v>3213</v>
      </c>
      <c r="D420" s="55" t="s">
        <v>59</v>
      </c>
      <c r="E420" s="3"/>
      <c r="F420" s="55" t="s">
        <v>3214</v>
      </c>
      <c r="G420" s="55">
        <v>134.0</v>
      </c>
      <c r="H420" s="55">
        <v>0.0</v>
      </c>
      <c r="I420" s="55" t="s">
        <v>3094</v>
      </c>
      <c r="J420" s="55">
        <v>1.0</v>
      </c>
      <c r="K420" s="3"/>
      <c r="L420" s="55">
        <v>11.0</v>
      </c>
      <c r="M420" s="3"/>
      <c r="N420" s="3"/>
      <c r="O420" s="55" t="s">
        <v>3212</v>
      </c>
      <c r="P420" s="55">
        <v>0.0</v>
      </c>
      <c r="Q420" s="55" t="s">
        <v>1724</v>
      </c>
      <c r="R420" s="3"/>
      <c r="S420" s="55" t="s">
        <v>1743</v>
      </c>
      <c r="T420" s="3"/>
      <c r="U420" s="3"/>
      <c r="V420" s="3"/>
      <c r="W420" s="3"/>
      <c r="X420" s="3"/>
      <c r="Y420" s="3"/>
      <c r="Z420" s="3"/>
      <c r="AA420" s="3"/>
    </row>
    <row r="421">
      <c r="A421" s="237" t="s">
        <v>3215</v>
      </c>
      <c r="B421" s="237" t="s">
        <v>3216</v>
      </c>
      <c r="C421" s="237" t="s">
        <v>3217</v>
      </c>
      <c r="D421" s="237" t="s">
        <v>59</v>
      </c>
      <c r="E421" s="25"/>
      <c r="F421" s="237" t="s">
        <v>3218</v>
      </c>
      <c r="G421" s="237">
        <v>134.0</v>
      </c>
      <c r="H421" s="237">
        <v>0.0</v>
      </c>
      <c r="I421" s="237" t="s">
        <v>3094</v>
      </c>
      <c r="J421" s="237">
        <v>1.0</v>
      </c>
      <c r="K421" s="25"/>
      <c r="L421" s="237">
        <v>11.0</v>
      </c>
      <c r="M421" s="25"/>
      <c r="N421" s="25"/>
      <c r="O421" s="237" t="s">
        <v>3216</v>
      </c>
      <c r="P421" s="237">
        <v>0.0</v>
      </c>
      <c r="Q421" s="237" t="s">
        <v>1724</v>
      </c>
      <c r="R421" s="25"/>
      <c r="S421" s="237" t="s">
        <v>1743</v>
      </c>
      <c r="T421" s="25"/>
      <c r="U421" s="25"/>
      <c r="V421" s="25"/>
      <c r="W421" s="25"/>
      <c r="X421" s="25"/>
      <c r="Y421" s="25"/>
      <c r="Z421" s="25"/>
      <c r="AA421" s="25"/>
    </row>
    <row r="422">
      <c r="A422" s="55" t="s">
        <v>3219</v>
      </c>
      <c r="B422" s="55" t="s">
        <v>3220</v>
      </c>
      <c r="C422" s="55" t="s">
        <v>3221</v>
      </c>
      <c r="D422" s="55" t="s">
        <v>59</v>
      </c>
      <c r="E422" s="3"/>
      <c r="F422" s="55" t="s">
        <v>3222</v>
      </c>
      <c r="G422" s="55">
        <v>134.0</v>
      </c>
      <c r="H422" s="55">
        <v>0.0</v>
      </c>
      <c r="I422" s="55" t="s">
        <v>3094</v>
      </c>
      <c r="J422" s="55">
        <v>1.0</v>
      </c>
      <c r="K422" s="3"/>
      <c r="L422" s="55">
        <v>11.0</v>
      </c>
      <c r="M422" s="3"/>
      <c r="N422" s="3"/>
      <c r="O422" s="55" t="s">
        <v>3220</v>
      </c>
      <c r="P422" s="55">
        <v>0.0</v>
      </c>
      <c r="Q422" s="55" t="s">
        <v>1724</v>
      </c>
      <c r="R422" s="3"/>
      <c r="S422" s="55" t="s">
        <v>1743</v>
      </c>
      <c r="T422" s="3"/>
      <c r="U422" s="3"/>
      <c r="V422" s="3"/>
      <c r="W422" s="3"/>
      <c r="X422" s="3"/>
      <c r="Y422" s="3"/>
      <c r="Z422" s="3"/>
      <c r="AA422" s="3"/>
    </row>
    <row r="423">
      <c r="A423" s="237" t="s">
        <v>3223</v>
      </c>
      <c r="B423" s="237" t="s">
        <v>3224</v>
      </c>
      <c r="C423" s="237" t="s">
        <v>3225</v>
      </c>
      <c r="D423" s="237" t="s">
        <v>59</v>
      </c>
      <c r="E423" s="25"/>
      <c r="F423" s="237" t="s">
        <v>3226</v>
      </c>
      <c r="G423" s="237">
        <v>134.0</v>
      </c>
      <c r="H423" s="237">
        <v>0.0</v>
      </c>
      <c r="I423" s="237" t="s">
        <v>3094</v>
      </c>
      <c r="J423" s="237">
        <v>1.0</v>
      </c>
      <c r="K423" s="25"/>
      <c r="L423" s="237">
        <v>11.0</v>
      </c>
      <c r="M423" s="25"/>
      <c r="N423" s="25"/>
      <c r="O423" s="237" t="s">
        <v>3224</v>
      </c>
      <c r="P423" s="237">
        <v>0.0</v>
      </c>
      <c r="Q423" s="237" t="s">
        <v>1724</v>
      </c>
      <c r="R423" s="25"/>
      <c r="S423" s="237" t="s">
        <v>1743</v>
      </c>
      <c r="T423" s="25"/>
      <c r="U423" s="25"/>
      <c r="V423" s="25"/>
      <c r="W423" s="25"/>
      <c r="X423" s="25"/>
      <c r="Y423" s="25"/>
      <c r="Z423" s="25"/>
      <c r="AA423" s="25"/>
    </row>
    <row r="424">
      <c r="A424" s="55" t="s">
        <v>3227</v>
      </c>
      <c r="B424" s="55" t="s">
        <v>3228</v>
      </c>
      <c r="C424" s="55" t="s">
        <v>3229</v>
      </c>
      <c r="D424" s="55" t="s">
        <v>59</v>
      </c>
      <c r="E424" s="3"/>
      <c r="F424" s="55" t="s">
        <v>3230</v>
      </c>
      <c r="G424" s="55">
        <v>134.0</v>
      </c>
      <c r="H424" s="55">
        <v>0.0</v>
      </c>
      <c r="I424" s="55" t="s">
        <v>3094</v>
      </c>
      <c r="J424" s="55">
        <v>1.0</v>
      </c>
      <c r="K424" s="3"/>
      <c r="L424" s="55">
        <v>11.0</v>
      </c>
      <c r="M424" s="3"/>
      <c r="N424" s="3"/>
      <c r="O424" s="55" t="s">
        <v>3228</v>
      </c>
      <c r="P424" s="55">
        <v>0.0</v>
      </c>
      <c r="Q424" s="55" t="s">
        <v>1724</v>
      </c>
      <c r="R424" s="3"/>
      <c r="S424" s="55" t="s">
        <v>1743</v>
      </c>
      <c r="T424" s="3"/>
      <c r="U424" s="3"/>
      <c r="V424" s="3"/>
      <c r="W424" s="3"/>
      <c r="X424" s="3"/>
      <c r="Y424" s="3"/>
      <c r="Z424" s="3"/>
      <c r="AA424" s="3"/>
    </row>
    <row r="425">
      <c r="A425" s="237" t="s">
        <v>3199</v>
      </c>
      <c r="B425" s="237" t="s">
        <v>3200</v>
      </c>
      <c r="C425" s="237" t="s">
        <v>3201</v>
      </c>
      <c r="D425" s="237" t="s">
        <v>59</v>
      </c>
      <c r="E425" s="25"/>
      <c r="F425" s="237" t="s">
        <v>3202</v>
      </c>
      <c r="G425" s="237">
        <v>134.0</v>
      </c>
      <c r="H425" s="237">
        <v>0.0</v>
      </c>
      <c r="I425" s="237" t="s">
        <v>3094</v>
      </c>
      <c r="J425" s="237">
        <v>1.0</v>
      </c>
      <c r="K425" s="25"/>
      <c r="L425" s="237">
        <v>11.0</v>
      </c>
      <c r="M425" s="25"/>
      <c r="N425" s="25"/>
      <c r="O425" s="237" t="s">
        <v>3200</v>
      </c>
      <c r="P425" s="237">
        <v>0.0</v>
      </c>
      <c r="Q425" s="237" t="s">
        <v>1724</v>
      </c>
      <c r="R425" s="25"/>
      <c r="S425" s="237" t="s">
        <v>1743</v>
      </c>
      <c r="T425" s="25"/>
      <c r="U425" s="25"/>
      <c r="V425" s="25"/>
      <c r="W425" s="25"/>
      <c r="X425" s="25"/>
      <c r="Y425" s="25"/>
      <c r="Z425" s="25"/>
      <c r="AA425" s="25"/>
    </row>
    <row r="426">
      <c r="A426" s="55" t="s">
        <v>3203</v>
      </c>
      <c r="B426" s="55" t="s">
        <v>3204</v>
      </c>
      <c r="C426" s="55" t="s">
        <v>3205</v>
      </c>
      <c r="D426" s="55" t="s">
        <v>59</v>
      </c>
      <c r="E426" s="3"/>
      <c r="F426" s="55" t="s">
        <v>3206</v>
      </c>
      <c r="G426" s="55">
        <v>134.0</v>
      </c>
      <c r="H426" s="55">
        <v>0.0</v>
      </c>
      <c r="I426" s="55" t="s">
        <v>3094</v>
      </c>
      <c r="J426" s="55">
        <v>1.0</v>
      </c>
      <c r="K426" s="3"/>
      <c r="L426" s="55">
        <v>11.0</v>
      </c>
      <c r="M426" s="3"/>
      <c r="N426" s="3"/>
      <c r="O426" s="55" t="s">
        <v>3204</v>
      </c>
      <c r="P426" s="55">
        <v>0.0</v>
      </c>
      <c r="Q426" s="55" t="s">
        <v>1724</v>
      </c>
      <c r="R426" s="3"/>
      <c r="S426" s="55" t="s">
        <v>1743</v>
      </c>
      <c r="T426" s="3"/>
      <c r="U426" s="3"/>
      <c r="V426" s="3"/>
      <c r="W426" s="3"/>
      <c r="X426" s="3"/>
      <c r="Y426" s="3"/>
      <c r="Z426" s="3"/>
      <c r="AA426" s="3"/>
    </row>
    <row r="427">
      <c r="A427" s="237" t="s">
        <v>3207</v>
      </c>
      <c r="B427" s="237" t="s">
        <v>3208</v>
      </c>
      <c r="C427" s="237" t="s">
        <v>3209</v>
      </c>
      <c r="D427" s="237" t="s">
        <v>59</v>
      </c>
      <c r="E427" s="25"/>
      <c r="F427" s="237" t="s">
        <v>3210</v>
      </c>
      <c r="G427" s="237">
        <v>134.0</v>
      </c>
      <c r="H427" s="237">
        <v>0.0</v>
      </c>
      <c r="I427" s="237" t="s">
        <v>3094</v>
      </c>
      <c r="J427" s="237">
        <v>1.0</v>
      </c>
      <c r="K427" s="25"/>
      <c r="L427" s="237">
        <v>11.0</v>
      </c>
      <c r="M427" s="25"/>
      <c r="N427" s="25"/>
      <c r="O427" s="237" t="s">
        <v>3208</v>
      </c>
      <c r="P427" s="237">
        <v>0.0</v>
      </c>
      <c r="Q427" s="237" t="s">
        <v>1724</v>
      </c>
      <c r="R427" s="25"/>
      <c r="S427" s="237" t="s">
        <v>1743</v>
      </c>
      <c r="T427" s="25"/>
      <c r="U427" s="25"/>
      <c r="V427" s="25"/>
      <c r="W427" s="25"/>
      <c r="X427" s="25"/>
      <c r="Y427" s="25"/>
      <c r="Z427" s="25"/>
      <c r="AA427" s="25"/>
    </row>
    <row r="428">
      <c r="A428" s="55" t="s">
        <v>3091</v>
      </c>
      <c r="B428" s="55" t="s">
        <v>1058</v>
      </c>
      <c r="C428" s="55" t="s">
        <v>1059</v>
      </c>
      <c r="D428" s="55" t="s">
        <v>44</v>
      </c>
      <c r="E428" s="55" t="s">
        <v>3092</v>
      </c>
      <c r="F428" s="55" t="s">
        <v>3093</v>
      </c>
      <c r="G428" s="55">
        <v>150.0</v>
      </c>
      <c r="H428" s="55">
        <v>0.0</v>
      </c>
      <c r="I428" s="55" t="s">
        <v>3094</v>
      </c>
      <c r="J428" s="55">
        <v>1.0</v>
      </c>
      <c r="K428" s="3"/>
      <c r="L428" s="55">
        <v>11.0</v>
      </c>
      <c r="M428" s="3"/>
      <c r="N428" s="3"/>
      <c r="O428" s="55" t="s">
        <v>1058</v>
      </c>
      <c r="P428" s="55">
        <v>0.0</v>
      </c>
      <c r="Q428" s="55" t="s">
        <v>1724</v>
      </c>
      <c r="R428" s="3"/>
      <c r="S428" s="55" t="s">
        <v>1743</v>
      </c>
      <c r="T428" s="3"/>
      <c r="U428" s="3"/>
      <c r="V428" s="3"/>
      <c r="W428" s="3"/>
      <c r="X428" s="3"/>
      <c r="Y428" s="3"/>
      <c r="Z428" s="3"/>
      <c r="AA428" s="3"/>
    </row>
    <row r="429">
      <c r="A429" s="237" t="s">
        <v>3154</v>
      </c>
      <c r="B429" s="237" t="s">
        <v>1534</v>
      </c>
      <c r="C429" s="237" t="s">
        <v>1535</v>
      </c>
      <c r="D429" s="237" t="s">
        <v>44</v>
      </c>
      <c r="E429" s="237" t="s">
        <v>3092</v>
      </c>
      <c r="F429" s="237" t="s">
        <v>3155</v>
      </c>
      <c r="G429" s="237">
        <v>150.0</v>
      </c>
      <c r="H429" s="237">
        <v>0.0</v>
      </c>
      <c r="I429" s="237" t="s">
        <v>3094</v>
      </c>
      <c r="J429" s="237">
        <v>1.0</v>
      </c>
      <c r="K429" s="25"/>
      <c r="L429" s="237">
        <v>11.0</v>
      </c>
      <c r="M429" s="25"/>
      <c r="N429" s="25"/>
      <c r="O429" s="237" t="s">
        <v>1534</v>
      </c>
      <c r="P429" s="237">
        <v>0.0</v>
      </c>
      <c r="Q429" s="237" t="s">
        <v>1724</v>
      </c>
      <c r="R429" s="25"/>
      <c r="S429" s="237" t="s">
        <v>1743</v>
      </c>
      <c r="T429" s="25"/>
      <c r="U429" s="25"/>
      <c r="V429" s="25"/>
      <c r="W429" s="25"/>
      <c r="X429" s="25"/>
      <c r="Y429" s="25"/>
      <c r="Z429" s="25"/>
      <c r="AA429" s="25"/>
    </row>
    <row r="430">
      <c r="A430" s="55" t="s">
        <v>3156</v>
      </c>
      <c r="B430" s="55" t="s">
        <v>1068</v>
      </c>
      <c r="C430" s="55" t="s">
        <v>1069</v>
      </c>
      <c r="D430" s="55" t="s">
        <v>44</v>
      </c>
      <c r="E430" s="55" t="s">
        <v>3092</v>
      </c>
      <c r="F430" s="55" t="s">
        <v>3157</v>
      </c>
      <c r="G430" s="55">
        <v>150.0</v>
      </c>
      <c r="H430" s="55">
        <v>0.0</v>
      </c>
      <c r="I430" s="55" t="s">
        <v>3094</v>
      </c>
      <c r="J430" s="55">
        <v>1.0</v>
      </c>
      <c r="K430" s="3"/>
      <c r="L430" s="55">
        <v>11.0</v>
      </c>
      <c r="M430" s="3"/>
      <c r="N430" s="3"/>
      <c r="O430" s="55" t="s">
        <v>1068</v>
      </c>
      <c r="P430" s="55">
        <v>0.0</v>
      </c>
      <c r="Q430" s="55" t="s">
        <v>1724</v>
      </c>
      <c r="R430" s="3"/>
      <c r="S430" s="55" t="s">
        <v>1743</v>
      </c>
      <c r="T430" s="3"/>
      <c r="U430" s="3"/>
      <c r="V430" s="3"/>
      <c r="W430" s="3"/>
      <c r="X430" s="3"/>
      <c r="Y430" s="3"/>
      <c r="Z430" s="3"/>
      <c r="AA430" s="3"/>
    </row>
    <row r="431">
      <c r="A431" s="237" t="s">
        <v>3158</v>
      </c>
      <c r="B431" s="237" t="s">
        <v>1536</v>
      </c>
      <c r="C431" s="237" t="s">
        <v>1537</v>
      </c>
      <c r="D431" s="237" t="s">
        <v>44</v>
      </c>
      <c r="E431" s="237" t="s">
        <v>3092</v>
      </c>
      <c r="F431" s="237" t="s">
        <v>3159</v>
      </c>
      <c r="G431" s="237">
        <v>150.0</v>
      </c>
      <c r="H431" s="237">
        <v>0.0</v>
      </c>
      <c r="I431" s="237" t="s">
        <v>3094</v>
      </c>
      <c r="J431" s="237">
        <v>1.0</v>
      </c>
      <c r="K431" s="25"/>
      <c r="L431" s="237">
        <v>11.0</v>
      </c>
      <c r="M431" s="25"/>
      <c r="N431" s="25"/>
      <c r="O431" s="237" t="s">
        <v>1536</v>
      </c>
      <c r="P431" s="237">
        <v>0.0</v>
      </c>
      <c r="Q431" s="237" t="s">
        <v>1724</v>
      </c>
      <c r="R431" s="25"/>
      <c r="S431" s="237" t="s">
        <v>1743</v>
      </c>
      <c r="T431" s="25"/>
      <c r="U431" s="25"/>
      <c r="V431" s="25"/>
      <c r="W431" s="25"/>
      <c r="X431" s="25"/>
      <c r="Y431" s="25"/>
      <c r="Z431" s="25"/>
      <c r="AA431" s="25"/>
    </row>
    <row r="432">
      <c r="A432" s="55" t="s">
        <v>3160</v>
      </c>
      <c r="B432" s="55" t="s">
        <v>3161</v>
      </c>
      <c r="C432" s="55" t="s">
        <v>3162</v>
      </c>
      <c r="D432" s="55" t="s">
        <v>44</v>
      </c>
      <c r="E432" s="55" t="s">
        <v>3092</v>
      </c>
      <c r="F432" s="55" t="s">
        <v>3163</v>
      </c>
      <c r="G432" s="55">
        <v>150.0</v>
      </c>
      <c r="H432" s="55">
        <v>0.0</v>
      </c>
      <c r="I432" s="55" t="s">
        <v>3094</v>
      </c>
      <c r="J432" s="55">
        <v>1.0</v>
      </c>
      <c r="K432" s="3"/>
      <c r="L432" s="55">
        <v>11.0</v>
      </c>
      <c r="M432" s="3"/>
      <c r="N432" s="3"/>
      <c r="O432" s="55" t="s">
        <v>3161</v>
      </c>
      <c r="P432" s="55">
        <v>0.0</v>
      </c>
      <c r="Q432" s="55" t="s">
        <v>1724</v>
      </c>
      <c r="R432" s="3"/>
      <c r="S432" s="55" t="s">
        <v>1743</v>
      </c>
      <c r="T432" s="3"/>
      <c r="U432" s="3"/>
      <c r="V432" s="3"/>
      <c r="W432" s="3"/>
      <c r="X432" s="3"/>
      <c r="Y432" s="3"/>
      <c r="Z432" s="3"/>
      <c r="AA432" s="3"/>
    </row>
    <row r="433">
      <c r="A433" s="237" t="s">
        <v>3150</v>
      </c>
      <c r="B433" s="237" t="s">
        <v>3151</v>
      </c>
      <c r="C433" s="237" t="s">
        <v>3152</v>
      </c>
      <c r="D433" s="237" t="s">
        <v>44</v>
      </c>
      <c r="E433" s="237" t="s">
        <v>3092</v>
      </c>
      <c r="F433" s="237" t="s">
        <v>3153</v>
      </c>
      <c r="G433" s="237">
        <v>150.0</v>
      </c>
      <c r="H433" s="237">
        <v>0.0</v>
      </c>
      <c r="I433" s="237" t="s">
        <v>3094</v>
      </c>
      <c r="J433" s="237">
        <v>1.0</v>
      </c>
      <c r="K433" s="25"/>
      <c r="L433" s="237">
        <v>11.0</v>
      </c>
      <c r="M433" s="25"/>
      <c r="N433" s="25"/>
      <c r="O433" s="237" t="s">
        <v>3151</v>
      </c>
      <c r="P433" s="237">
        <v>0.0</v>
      </c>
      <c r="Q433" s="237" t="s">
        <v>1724</v>
      </c>
      <c r="R433" s="25"/>
      <c r="S433" s="237" t="s">
        <v>1743</v>
      </c>
      <c r="T433" s="25"/>
      <c r="U433" s="25"/>
      <c r="V433" s="25"/>
      <c r="W433" s="25"/>
      <c r="X433" s="25"/>
      <c r="Y433" s="25"/>
      <c r="Z433" s="25"/>
      <c r="AA433" s="25"/>
    </row>
    <row r="434">
      <c r="A434" s="55" t="s">
        <v>3095</v>
      </c>
      <c r="B434" s="55" t="s">
        <v>778</v>
      </c>
      <c r="C434" s="55" t="s">
        <v>779</v>
      </c>
      <c r="D434" s="55" t="s">
        <v>44</v>
      </c>
      <c r="E434" s="55" t="s">
        <v>2162</v>
      </c>
      <c r="F434" s="55" t="s">
        <v>3096</v>
      </c>
      <c r="G434" s="55">
        <v>156.0</v>
      </c>
      <c r="H434" s="55">
        <v>0.0</v>
      </c>
      <c r="I434" s="55" t="s">
        <v>3094</v>
      </c>
      <c r="J434" s="55">
        <v>1.0</v>
      </c>
      <c r="K434" s="3"/>
      <c r="L434" s="55">
        <v>11.0</v>
      </c>
      <c r="M434" s="3"/>
      <c r="N434" s="3"/>
      <c r="O434" s="55" t="s">
        <v>778</v>
      </c>
      <c r="P434" s="55">
        <v>0.0</v>
      </c>
      <c r="Q434" s="55" t="s">
        <v>1724</v>
      </c>
      <c r="R434" s="3"/>
      <c r="S434" s="55" t="s">
        <v>1743</v>
      </c>
      <c r="T434" s="3"/>
      <c r="U434" s="3"/>
      <c r="V434" s="3"/>
      <c r="W434" s="3"/>
      <c r="X434" s="3"/>
      <c r="Y434" s="3"/>
      <c r="Z434" s="3"/>
      <c r="AA434" s="3"/>
    </row>
    <row r="435">
      <c r="A435" s="237" t="s">
        <v>3097</v>
      </c>
      <c r="B435" s="237" t="s">
        <v>780</v>
      </c>
      <c r="C435" s="237" t="s">
        <v>781</v>
      </c>
      <c r="D435" s="237" t="s">
        <v>44</v>
      </c>
      <c r="E435" s="237" t="s">
        <v>2162</v>
      </c>
      <c r="F435" s="237" t="s">
        <v>3098</v>
      </c>
      <c r="G435" s="237">
        <v>156.0</v>
      </c>
      <c r="H435" s="237">
        <v>0.0</v>
      </c>
      <c r="I435" s="237" t="s">
        <v>3094</v>
      </c>
      <c r="J435" s="237">
        <v>1.0</v>
      </c>
      <c r="K435" s="25"/>
      <c r="L435" s="237">
        <v>11.0</v>
      </c>
      <c r="M435" s="25"/>
      <c r="N435" s="25"/>
      <c r="O435" s="237" t="s">
        <v>780</v>
      </c>
      <c r="P435" s="237">
        <v>0.0</v>
      </c>
      <c r="Q435" s="237" t="s">
        <v>1724</v>
      </c>
      <c r="R435" s="25"/>
      <c r="S435" s="237" t="s">
        <v>1743</v>
      </c>
      <c r="T435" s="25"/>
      <c r="U435" s="25"/>
      <c r="V435" s="25"/>
      <c r="W435" s="25"/>
      <c r="X435" s="25"/>
      <c r="Y435" s="25"/>
      <c r="Z435" s="25"/>
      <c r="AA435" s="25"/>
    </row>
    <row r="436">
      <c r="A436" s="55" t="s">
        <v>3099</v>
      </c>
      <c r="B436" s="55" t="s">
        <v>782</v>
      </c>
      <c r="C436" s="55" t="s">
        <v>783</v>
      </c>
      <c r="D436" s="55" t="s">
        <v>44</v>
      </c>
      <c r="E436" s="55" t="s">
        <v>2162</v>
      </c>
      <c r="F436" s="55" t="s">
        <v>3100</v>
      </c>
      <c r="G436" s="55">
        <v>156.0</v>
      </c>
      <c r="H436" s="55">
        <v>0.0</v>
      </c>
      <c r="I436" s="55" t="s">
        <v>3094</v>
      </c>
      <c r="J436" s="55">
        <v>1.0</v>
      </c>
      <c r="K436" s="3"/>
      <c r="L436" s="55">
        <v>11.0</v>
      </c>
      <c r="M436" s="3"/>
      <c r="N436" s="3"/>
      <c r="O436" s="55" t="s">
        <v>782</v>
      </c>
      <c r="P436" s="55">
        <v>0.0</v>
      </c>
      <c r="Q436" s="55" t="s">
        <v>1724</v>
      </c>
      <c r="R436" s="3"/>
      <c r="S436" s="55" t="s">
        <v>1743</v>
      </c>
      <c r="T436" s="3"/>
      <c r="U436" s="3"/>
      <c r="V436" s="3"/>
      <c r="W436" s="3"/>
      <c r="X436" s="3"/>
      <c r="Y436" s="3"/>
      <c r="Z436" s="3"/>
      <c r="AA436" s="3"/>
    </row>
    <row r="437">
      <c r="A437" s="237" t="s">
        <v>3101</v>
      </c>
      <c r="B437" s="237" t="s">
        <v>1076</v>
      </c>
      <c r="C437" s="237" t="s">
        <v>1077</v>
      </c>
      <c r="D437" s="237" t="s">
        <v>44</v>
      </c>
      <c r="E437" s="237" t="s">
        <v>2162</v>
      </c>
      <c r="F437" s="237" t="s">
        <v>3102</v>
      </c>
      <c r="G437" s="237">
        <v>156.0</v>
      </c>
      <c r="H437" s="237">
        <v>0.0</v>
      </c>
      <c r="I437" s="237" t="s">
        <v>3094</v>
      </c>
      <c r="J437" s="237">
        <v>1.0</v>
      </c>
      <c r="K437" s="25"/>
      <c r="L437" s="237">
        <v>11.0</v>
      </c>
      <c r="M437" s="25"/>
      <c r="N437" s="25"/>
      <c r="O437" s="237" t="s">
        <v>1076</v>
      </c>
      <c r="P437" s="237">
        <v>0.0</v>
      </c>
      <c r="Q437" s="237" t="s">
        <v>1724</v>
      </c>
      <c r="R437" s="25"/>
      <c r="S437" s="237" t="s">
        <v>1743</v>
      </c>
      <c r="T437" s="25"/>
      <c r="U437" s="25"/>
      <c r="V437" s="25"/>
      <c r="W437" s="25"/>
      <c r="X437" s="25"/>
      <c r="Y437" s="25"/>
      <c r="Z437" s="25"/>
      <c r="AA437" s="25"/>
    </row>
    <row r="438">
      <c r="A438" s="55" t="s">
        <v>3103</v>
      </c>
      <c r="B438" s="55" t="s">
        <v>1078</v>
      </c>
      <c r="C438" s="55" t="s">
        <v>1079</v>
      </c>
      <c r="D438" s="55" t="s">
        <v>44</v>
      </c>
      <c r="E438" s="55" t="s">
        <v>2162</v>
      </c>
      <c r="F438" s="55" t="s">
        <v>3104</v>
      </c>
      <c r="G438" s="55">
        <v>156.0</v>
      </c>
      <c r="H438" s="55">
        <v>0.0</v>
      </c>
      <c r="I438" s="55" t="s">
        <v>3094</v>
      </c>
      <c r="J438" s="55">
        <v>1.0</v>
      </c>
      <c r="K438" s="3"/>
      <c r="L438" s="55">
        <v>11.0</v>
      </c>
      <c r="M438" s="3"/>
      <c r="N438" s="3"/>
      <c r="O438" s="55" t="s">
        <v>1078</v>
      </c>
      <c r="P438" s="55">
        <v>0.0</v>
      </c>
      <c r="Q438" s="55" t="s">
        <v>1724</v>
      </c>
      <c r="R438" s="3"/>
      <c r="S438" s="55" t="s">
        <v>1743</v>
      </c>
      <c r="T438" s="3"/>
      <c r="U438" s="3"/>
      <c r="V438" s="3"/>
      <c r="W438" s="3"/>
      <c r="X438" s="3"/>
      <c r="Y438" s="3"/>
      <c r="Z438" s="3"/>
      <c r="AA438" s="3"/>
    </row>
    <row r="439">
      <c r="A439" s="237" t="s">
        <v>3174</v>
      </c>
      <c r="B439" s="237" t="s">
        <v>1337</v>
      </c>
      <c r="C439" s="237" t="s">
        <v>1338</v>
      </c>
      <c r="D439" s="237" t="s">
        <v>44</v>
      </c>
      <c r="E439" s="237" t="s">
        <v>2162</v>
      </c>
      <c r="F439" s="237" t="s">
        <v>3175</v>
      </c>
      <c r="G439" s="237">
        <v>156.0</v>
      </c>
      <c r="H439" s="237">
        <v>0.0</v>
      </c>
      <c r="I439" s="237" t="s">
        <v>3094</v>
      </c>
      <c r="J439" s="237">
        <v>1.0</v>
      </c>
      <c r="K439" s="25"/>
      <c r="L439" s="237">
        <v>11.0</v>
      </c>
      <c r="M439" s="25"/>
      <c r="N439" s="25"/>
      <c r="O439" s="237" t="s">
        <v>1337</v>
      </c>
      <c r="P439" s="237">
        <v>0.0</v>
      </c>
      <c r="Q439" s="237" t="s">
        <v>1724</v>
      </c>
      <c r="R439" s="25"/>
      <c r="S439" s="237" t="s">
        <v>1743</v>
      </c>
      <c r="T439" s="25"/>
      <c r="U439" s="25"/>
      <c r="V439" s="25"/>
      <c r="W439" s="25"/>
      <c r="X439" s="25"/>
      <c r="Y439" s="25"/>
      <c r="Z439" s="25"/>
      <c r="AA439" s="25"/>
    </row>
    <row r="440">
      <c r="A440" s="55" t="s">
        <v>3176</v>
      </c>
      <c r="B440" s="55" t="s">
        <v>1339</v>
      </c>
      <c r="C440" s="55" t="s">
        <v>1340</v>
      </c>
      <c r="D440" s="55" t="s">
        <v>44</v>
      </c>
      <c r="E440" s="55" t="s">
        <v>2162</v>
      </c>
      <c r="F440" s="55" t="s">
        <v>3177</v>
      </c>
      <c r="G440" s="55">
        <v>156.0</v>
      </c>
      <c r="H440" s="55">
        <v>0.0</v>
      </c>
      <c r="I440" s="55" t="s">
        <v>3094</v>
      </c>
      <c r="J440" s="55">
        <v>1.0</v>
      </c>
      <c r="K440" s="3"/>
      <c r="L440" s="55">
        <v>11.0</v>
      </c>
      <c r="M440" s="3"/>
      <c r="N440" s="3"/>
      <c r="O440" s="55" t="s">
        <v>1339</v>
      </c>
      <c r="P440" s="55">
        <v>0.0</v>
      </c>
      <c r="Q440" s="55" t="s">
        <v>1724</v>
      </c>
      <c r="R440" s="3"/>
      <c r="S440" s="55" t="s">
        <v>1743</v>
      </c>
      <c r="T440" s="3"/>
      <c r="U440" s="3"/>
      <c r="V440" s="3"/>
      <c r="W440" s="3"/>
      <c r="X440" s="3"/>
      <c r="Y440" s="3"/>
      <c r="Z440" s="3"/>
      <c r="AA440" s="3"/>
    </row>
    <row r="441">
      <c r="A441" s="237" t="s">
        <v>3178</v>
      </c>
      <c r="B441" s="237" t="s">
        <v>796</v>
      </c>
      <c r="C441" s="237" t="s">
        <v>797</v>
      </c>
      <c r="D441" s="237" t="s">
        <v>44</v>
      </c>
      <c r="E441" s="237" t="s">
        <v>2162</v>
      </c>
      <c r="F441" s="237" t="s">
        <v>3179</v>
      </c>
      <c r="G441" s="237">
        <v>156.0</v>
      </c>
      <c r="H441" s="237">
        <v>0.0</v>
      </c>
      <c r="I441" s="237" t="s">
        <v>3094</v>
      </c>
      <c r="J441" s="237">
        <v>1.0</v>
      </c>
      <c r="K441" s="25"/>
      <c r="L441" s="237">
        <v>11.0</v>
      </c>
      <c r="M441" s="25"/>
      <c r="N441" s="25"/>
      <c r="O441" s="237" t="s">
        <v>796</v>
      </c>
      <c r="P441" s="237">
        <v>0.0</v>
      </c>
      <c r="Q441" s="237" t="s">
        <v>1724</v>
      </c>
      <c r="R441" s="25"/>
      <c r="S441" s="237" t="s">
        <v>1743</v>
      </c>
      <c r="T441" s="25"/>
      <c r="U441" s="25"/>
      <c r="V441" s="25"/>
      <c r="W441" s="25"/>
      <c r="X441" s="25"/>
      <c r="Y441" s="25"/>
      <c r="Z441" s="25"/>
      <c r="AA441" s="25"/>
    </row>
    <row r="442">
      <c r="A442" s="55" t="s">
        <v>3180</v>
      </c>
      <c r="B442" s="55" t="s">
        <v>3181</v>
      </c>
      <c r="C442" s="55" t="s">
        <v>3182</v>
      </c>
      <c r="D442" s="55" t="s">
        <v>44</v>
      </c>
      <c r="E442" s="55" t="s">
        <v>2162</v>
      </c>
      <c r="F442" s="55" t="s">
        <v>3183</v>
      </c>
      <c r="G442" s="55">
        <v>156.0</v>
      </c>
      <c r="H442" s="55">
        <v>0.0</v>
      </c>
      <c r="I442" s="55" t="s">
        <v>3094</v>
      </c>
      <c r="J442" s="55">
        <v>1.0</v>
      </c>
      <c r="K442" s="3"/>
      <c r="L442" s="55">
        <v>11.0</v>
      </c>
      <c r="M442" s="3"/>
      <c r="N442" s="3"/>
      <c r="O442" s="55" t="s">
        <v>3181</v>
      </c>
      <c r="P442" s="55">
        <v>0.0</v>
      </c>
      <c r="Q442" s="55" t="s">
        <v>1724</v>
      </c>
      <c r="R442" s="3"/>
      <c r="S442" s="55" t="s">
        <v>1743</v>
      </c>
      <c r="T442" s="3"/>
      <c r="U442" s="3"/>
      <c r="V442" s="3"/>
      <c r="W442" s="3"/>
      <c r="X442" s="3"/>
      <c r="Y442" s="3"/>
      <c r="Z442" s="3"/>
      <c r="AA442" s="3"/>
    </row>
    <row r="443">
      <c r="A443" s="237" t="s">
        <v>3184</v>
      </c>
      <c r="B443" s="237" t="s">
        <v>3185</v>
      </c>
      <c r="C443" s="237" t="s">
        <v>3186</v>
      </c>
      <c r="D443" s="237" t="s">
        <v>44</v>
      </c>
      <c r="E443" s="237" t="s">
        <v>2162</v>
      </c>
      <c r="F443" s="237" t="s">
        <v>3187</v>
      </c>
      <c r="G443" s="237">
        <v>156.0</v>
      </c>
      <c r="H443" s="237">
        <v>0.0</v>
      </c>
      <c r="I443" s="237" t="s">
        <v>3094</v>
      </c>
      <c r="J443" s="237">
        <v>1.0</v>
      </c>
      <c r="K443" s="25"/>
      <c r="L443" s="237">
        <v>11.0</v>
      </c>
      <c r="M443" s="25"/>
      <c r="N443" s="25"/>
      <c r="O443" s="237" t="s">
        <v>3185</v>
      </c>
      <c r="P443" s="237">
        <v>0.0</v>
      </c>
      <c r="Q443" s="237" t="s">
        <v>1724</v>
      </c>
      <c r="R443" s="25"/>
      <c r="S443" s="237" t="s">
        <v>1743</v>
      </c>
      <c r="T443" s="25"/>
      <c r="U443" s="25"/>
      <c r="V443" s="25"/>
      <c r="W443" s="25"/>
      <c r="X443" s="25"/>
      <c r="Y443" s="25"/>
      <c r="Z443" s="25"/>
      <c r="AA443" s="25"/>
    </row>
    <row r="444">
      <c r="A444" s="55" t="s">
        <v>3164</v>
      </c>
      <c r="B444" s="55" t="s">
        <v>3165</v>
      </c>
      <c r="C444" s="55" t="s">
        <v>3166</v>
      </c>
      <c r="D444" s="55" t="s">
        <v>44</v>
      </c>
      <c r="E444" s="55" t="s">
        <v>2162</v>
      </c>
      <c r="F444" s="55" t="s">
        <v>3167</v>
      </c>
      <c r="G444" s="55">
        <v>156.0</v>
      </c>
      <c r="H444" s="55">
        <v>0.0</v>
      </c>
      <c r="I444" s="55" t="s">
        <v>3094</v>
      </c>
      <c r="J444" s="55">
        <v>1.0</v>
      </c>
      <c r="K444" s="3"/>
      <c r="L444" s="55">
        <v>11.0</v>
      </c>
      <c r="M444" s="3"/>
      <c r="N444" s="3"/>
      <c r="O444" s="55" t="s">
        <v>3165</v>
      </c>
      <c r="P444" s="55">
        <v>0.0</v>
      </c>
      <c r="Q444" s="55" t="s">
        <v>1724</v>
      </c>
      <c r="R444" s="3"/>
      <c r="S444" s="55" t="s">
        <v>1743</v>
      </c>
      <c r="T444" s="3"/>
      <c r="U444" s="3"/>
      <c r="V444" s="3"/>
      <c r="W444" s="3"/>
      <c r="X444" s="3"/>
      <c r="Y444" s="3"/>
      <c r="Z444" s="3"/>
      <c r="AA444" s="3"/>
    </row>
    <row r="445">
      <c r="A445" s="237" t="s">
        <v>3168</v>
      </c>
      <c r="B445" s="237" t="s">
        <v>800</v>
      </c>
      <c r="C445" s="237" t="s">
        <v>801</v>
      </c>
      <c r="D445" s="237" t="s">
        <v>44</v>
      </c>
      <c r="E445" s="237" t="s">
        <v>2162</v>
      </c>
      <c r="F445" s="237" t="s">
        <v>3169</v>
      </c>
      <c r="G445" s="237">
        <v>156.0</v>
      </c>
      <c r="H445" s="237">
        <v>0.0</v>
      </c>
      <c r="I445" s="237" t="s">
        <v>3094</v>
      </c>
      <c r="J445" s="237">
        <v>1.0</v>
      </c>
      <c r="K445" s="25"/>
      <c r="L445" s="237">
        <v>11.0</v>
      </c>
      <c r="M445" s="25"/>
      <c r="N445" s="25"/>
      <c r="O445" s="237" t="s">
        <v>800</v>
      </c>
      <c r="P445" s="237">
        <v>0.0</v>
      </c>
      <c r="Q445" s="237" t="s">
        <v>1724</v>
      </c>
      <c r="R445" s="25"/>
      <c r="S445" s="237" t="s">
        <v>1743</v>
      </c>
      <c r="T445" s="25"/>
      <c r="U445" s="25"/>
      <c r="V445" s="25"/>
      <c r="W445" s="25"/>
      <c r="X445" s="25"/>
      <c r="Y445" s="25"/>
      <c r="Z445" s="25"/>
      <c r="AA445" s="25"/>
    </row>
    <row r="446">
      <c r="A446" s="55" t="s">
        <v>3170</v>
      </c>
      <c r="B446" s="55" t="s">
        <v>1345</v>
      </c>
      <c r="C446" s="55" t="s">
        <v>1346</v>
      </c>
      <c r="D446" s="55" t="s">
        <v>44</v>
      </c>
      <c r="E446" s="55" t="s">
        <v>2162</v>
      </c>
      <c r="F446" s="55" t="s">
        <v>3171</v>
      </c>
      <c r="G446" s="55">
        <v>156.0</v>
      </c>
      <c r="H446" s="55">
        <v>0.0</v>
      </c>
      <c r="I446" s="55" t="s">
        <v>3094</v>
      </c>
      <c r="J446" s="55">
        <v>1.0</v>
      </c>
      <c r="K446" s="3"/>
      <c r="L446" s="55">
        <v>11.0</v>
      </c>
      <c r="M446" s="3"/>
      <c r="N446" s="3"/>
      <c r="O446" s="55" t="s">
        <v>1345</v>
      </c>
      <c r="P446" s="55">
        <v>0.0</v>
      </c>
      <c r="Q446" s="55" t="s">
        <v>1724</v>
      </c>
      <c r="R446" s="3"/>
      <c r="S446" s="55" t="s">
        <v>1743</v>
      </c>
      <c r="T446" s="3"/>
      <c r="U446" s="3"/>
      <c r="V446" s="3"/>
      <c r="W446" s="3"/>
      <c r="X446" s="3"/>
      <c r="Y446" s="3"/>
      <c r="Z446" s="3"/>
      <c r="AA446" s="3"/>
    </row>
    <row r="447">
      <c r="A447" s="237" t="s">
        <v>3172</v>
      </c>
      <c r="B447" s="237" t="s">
        <v>804</v>
      </c>
      <c r="C447" s="237" t="s">
        <v>805</v>
      </c>
      <c r="D447" s="237" t="s">
        <v>44</v>
      </c>
      <c r="E447" s="237" t="s">
        <v>2162</v>
      </c>
      <c r="F447" s="237" t="s">
        <v>3173</v>
      </c>
      <c r="G447" s="237">
        <v>156.0</v>
      </c>
      <c r="H447" s="237">
        <v>0.0</v>
      </c>
      <c r="I447" s="237" t="s">
        <v>3094</v>
      </c>
      <c r="J447" s="237">
        <v>1.0</v>
      </c>
      <c r="K447" s="25"/>
      <c r="L447" s="237">
        <v>11.0</v>
      </c>
      <c r="M447" s="25"/>
      <c r="N447" s="25"/>
      <c r="O447" s="237" t="s">
        <v>804</v>
      </c>
      <c r="P447" s="237">
        <v>0.0</v>
      </c>
      <c r="Q447" s="237" t="s">
        <v>1724</v>
      </c>
      <c r="R447" s="25"/>
      <c r="S447" s="237" t="s">
        <v>1743</v>
      </c>
      <c r="T447" s="25"/>
      <c r="U447" s="25"/>
      <c r="V447" s="25"/>
      <c r="W447" s="25"/>
      <c r="X447" s="25"/>
      <c r="Y447" s="25"/>
      <c r="Z447" s="25"/>
      <c r="AA447" s="25"/>
    </row>
    <row r="448">
      <c r="A448" s="55" t="s">
        <v>3105</v>
      </c>
      <c r="B448" s="55" t="s">
        <v>1349</v>
      </c>
      <c r="C448" s="55" t="s">
        <v>1350</v>
      </c>
      <c r="D448" s="55" t="s">
        <v>31</v>
      </c>
      <c r="E448" s="55" t="s">
        <v>3106</v>
      </c>
      <c r="F448" s="55" t="s">
        <v>3107</v>
      </c>
      <c r="G448" s="55">
        <v>156.0</v>
      </c>
      <c r="H448" s="55">
        <v>0.0</v>
      </c>
      <c r="I448" s="55" t="s">
        <v>3094</v>
      </c>
      <c r="J448" s="55">
        <v>1.0</v>
      </c>
      <c r="K448" s="3"/>
      <c r="L448" s="55">
        <v>11.0</v>
      </c>
      <c r="M448" s="3"/>
      <c r="N448" s="3"/>
      <c r="O448" s="55" t="s">
        <v>1349</v>
      </c>
      <c r="P448" s="55">
        <v>0.0</v>
      </c>
      <c r="Q448" s="55" t="s">
        <v>1724</v>
      </c>
      <c r="R448" s="3"/>
      <c r="S448" s="55" t="s">
        <v>1743</v>
      </c>
      <c r="T448" s="3"/>
      <c r="U448" s="3"/>
      <c r="V448" s="3"/>
      <c r="W448" s="3"/>
      <c r="X448" s="3"/>
      <c r="Y448" s="3"/>
      <c r="Z448" s="3"/>
      <c r="AA448" s="3"/>
    </row>
    <row r="449">
      <c r="A449" s="237" t="s">
        <v>3108</v>
      </c>
      <c r="B449" s="237" t="s">
        <v>1088</v>
      </c>
      <c r="C449" s="237" t="s">
        <v>1089</v>
      </c>
      <c r="D449" s="237" t="s">
        <v>31</v>
      </c>
      <c r="E449" s="237" t="s">
        <v>3106</v>
      </c>
      <c r="F449" s="237" t="s">
        <v>3109</v>
      </c>
      <c r="G449" s="237">
        <v>156.0</v>
      </c>
      <c r="H449" s="237">
        <v>0.0</v>
      </c>
      <c r="I449" s="237" t="s">
        <v>3094</v>
      </c>
      <c r="J449" s="237">
        <v>1.0</v>
      </c>
      <c r="K449" s="25"/>
      <c r="L449" s="237">
        <v>11.0</v>
      </c>
      <c r="M449" s="25"/>
      <c r="N449" s="25"/>
      <c r="O449" s="237" t="s">
        <v>1088</v>
      </c>
      <c r="P449" s="237">
        <v>0.0</v>
      </c>
      <c r="Q449" s="237" t="s">
        <v>1724</v>
      </c>
      <c r="R449" s="25"/>
      <c r="S449" s="237" t="s">
        <v>1743</v>
      </c>
      <c r="T449" s="25"/>
      <c r="U449" s="25"/>
      <c r="V449" s="25"/>
      <c r="W449" s="25"/>
      <c r="X449" s="25"/>
      <c r="Y449" s="25"/>
      <c r="Z449" s="25"/>
      <c r="AA449" s="25"/>
    </row>
    <row r="450">
      <c r="A450" s="55" t="s">
        <v>3110</v>
      </c>
      <c r="B450" s="55" t="s">
        <v>810</v>
      </c>
      <c r="C450" s="55" t="s">
        <v>811</v>
      </c>
      <c r="D450" s="55" t="s">
        <v>31</v>
      </c>
      <c r="E450" s="55" t="s">
        <v>3111</v>
      </c>
      <c r="F450" s="55" t="s">
        <v>3112</v>
      </c>
      <c r="G450" s="55">
        <v>161.0</v>
      </c>
      <c r="H450" s="55">
        <v>0.0</v>
      </c>
      <c r="I450" s="55" t="s">
        <v>3094</v>
      </c>
      <c r="J450" s="55">
        <v>1.0</v>
      </c>
      <c r="K450" s="3"/>
      <c r="L450" s="55">
        <v>11.0</v>
      </c>
      <c r="M450" s="3"/>
      <c r="N450" s="3"/>
      <c r="O450" s="55" t="s">
        <v>810</v>
      </c>
      <c r="P450" s="55">
        <v>0.0</v>
      </c>
      <c r="Q450" s="55" t="s">
        <v>1724</v>
      </c>
      <c r="R450" s="3"/>
      <c r="S450" s="55" t="s">
        <v>1743</v>
      </c>
      <c r="T450" s="3"/>
      <c r="U450" s="3"/>
      <c r="V450" s="3"/>
      <c r="W450" s="3"/>
      <c r="X450" s="3"/>
      <c r="Y450" s="3"/>
      <c r="Z450" s="3"/>
      <c r="AA450" s="3"/>
    </row>
    <row r="451">
      <c r="A451" s="237" t="s">
        <v>3113</v>
      </c>
      <c r="B451" s="237" t="s">
        <v>812</v>
      </c>
      <c r="C451" s="237" t="s">
        <v>813</v>
      </c>
      <c r="D451" s="237" t="s">
        <v>23</v>
      </c>
      <c r="E451" s="237" t="s">
        <v>3111</v>
      </c>
      <c r="F451" s="237" t="s">
        <v>3114</v>
      </c>
      <c r="G451" s="237">
        <v>161.0</v>
      </c>
      <c r="H451" s="237">
        <v>0.0</v>
      </c>
      <c r="I451" s="237" t="s">
        <v>3094</v>
      </c>
      <c r="J451" s="237">
        <v>1.0</v>
      </c>
      <c r="K451" s="25"/>
      <c r="L451" s="237">
        <v>11.0</v>
      </c>
      <c r="M451" s="25"/>
      <c r="N451" s="25"/>
      <c r="O451" s="237" t="s">
        <v>812</v>
      </c>
      <c r="P451" s="237">
        <v>0.0</v>
      </c>
      <c r="Q451" s="237" t="s">
        <v>1724</v>
      </c>
      <c r="R451" s="25"/>
      <c r="S451" s="237" t="s">
        <v>1743</v>
      </c>
      <c r="T451" s="25"/>
      <c r="U451" s="25"/>
      <c r="V451" s="25"/>
      <c r="W451" s="25"/>
      <c r="X451" s="25"/>
      <c r="Y451" s="25"/>
      <c r="Z451" s="25"/>
      <c r="AA451" s="25"/>
    </row>
    <row r="452">
      <c r="A452" s="55" t="s">
        <v>3115</v>
      </c>
      <c r="B452" s="55" t="s">
        <v>814</v>
      </c>
      <c r="C452" s="55" t="s">
        <v>815</v>
      </c>
      <c r="D452" s="55" t="s">
        <v>23</v>
      </c>
      <c r="E452" s="55" t="s">
        <v>3111</v>
      </c>
      <c r="F452" s="55" t="s">
        <v>3116</v>
      </c>
      <c r="G452" s="55">
        <v>161.0</v>
      </c>
      <c r="H452" s="55">
        <v>0.0</v>
      </c>
      <c r="I452" s="55" t="s">
        <v>3094</v>
      </c>
      <c r="J452" s="55">
        <v>1.0</v>
      </c>
      <c r="K452" s="3"/>
      <c r="L452" s="55">
        <v>11.0</v>
      </c>
      <c r="M452" s="3"/>
      <c r="N452" s="3"/>
      <c r="O452" s="55" t="s">
        <v>814</v>
      </c>
      <c r="P452" s="55">
        <v>0.0</v>
      </c>
      <c r="Q452" s="55" t="s">
        <v>1724</v>
      </c>
      <c r="R452" s="3"/>
      <c r="S452" s="55" t="s">
        <v>1743</v>
      </c>
      <c r="T452" s="3"/>
      <c r="U452" s="3"/>
      <c r="V452" s="3"/>
      <c r="W452" s="3"/>
      <c r="X452" s="3"/>
      <c r="Y452" s="3"/>
      <c r="Z452" s="3"/>
      <c r="AA452" s="3"/>
    </row>
    <row r="453">
      <c r="A453" s="237" t="s">
        <v>3117</v>
      </c>
      <c r="B453" s="237" t="s">
        <v>1538</v>
      </c>
      <c r="C453" s="237" t="s">
        <v>1539</v>
      </c>
      <c r="D453" s="237" t="s">
        <v>23</v>
      </c>
      <c r="E453" s="237" t="s">
        <v>3111</v>
      </c>
      <c r="F453" s="237" t="s">
        <v>3118</v>
      </c>
      <c r="G453" s="237">
        <v>161.0</v>
      </c>
      <c r="H453" s="237">
        <v>0.0</v>
      </c>
      <c r="I453" s="237" t="s">
        <v>3094</v>
      </c>
      <c r="J453" s="237">
        <v>1.0</v>
      </c>
      <c r="K453" s="25"/>
      <c r="L453" s="237">
        <v>11.0</v>
      </c>
      <c r="M453" s="25"/>
      <c r="N453" s="25"/>
      <c r="O453" s="237" t="s">
        <v>1538</v>
      </c>
      <c r="P453" s="237">
        <v>0.0</v>
      </c>
      <c r="Q453" s="237" t="s">
        <v>1724</v>
      </c>
      <c r="R453" s="25"/>
      <c r="S453" s="237" t="s">
        <v>1743</v>
      </c>
      <c r="T453" s="25"/>
      <c r="U453" s="25"/>
      <c r="V453" s="25"/>
      <c r="W453" s="25"/>
      <c r="X453" s="25"/>
      <c r="Y453" s="25"/>
      <c r="Z453" s="25"/>
      <c r="AA453" s="25"/>
    </row>
    <row r="454">
      <c r="A454" s="55" t="s">
        <v>3369</v>
      </c>
      <c r="B454" s="55" t="s">
        <v>3370</v>
      </c>
      <c r="C454" s="55" t="s">
        <v>3371</v>
      </c>
      <c r="D454" s="55" t="s">
        <v>63</v>
      </c>
      <c r="E454" s="55" t="s">
        <v>3189</v>
      </c>
      <c r="F454" s="55" t="s">
        <v>3372</v>
      </c>
      <c r="G454" s="55">
        <v>118.0</v>
      </c>
      <c r="H454" s="55">
        <v>0.0</v>
      </c>
      <c r="I454" s="55" t="s">
        <v>3094</v>
      </c>
      <c r="J454" s="55">
        <v>1.0</v>
      </c>
      <c r="K454" s="3"/>
      <c r="L454" s="55">
        <v>11.0</v>
      </c>
      <c r="M454" s="3"/>
      <c r="N454" s="3"/>
      <c r="O454" s="55" t="s">
        <v>3370</v>
      </c>
      <c r="P454" s="55">
        <v>0.0</v>
      </c>
      <c r="Q454" s="55" t="s">
        <v>1724</v>
      </c>
      <c r="R454" s="3"/>
      <c r="S454" s="55" t="s">
        <v>1743</v>
      </c>
      <c r="T454" s="3"/>
      <c r="U454" s="3"/>
      <c r="V454" s="3"/>
      <c r="W454" s="3"/>
      <c r="X454" s="3"/>
      <c r="Y454" s="3"/>
      <c r="Z454" s="3"/>
      <c r="AA454" s="3"/>
    </row>
    <row r="455">
      <c r="A455" s="237" t="s">
        <v>3373</v>
      </c>
      <c r="B455" s="237" t="s">
        <v>3374</v>
      </c>
      <c r="C455" s="237" t="s">
        <v>3375</v>
      </c>
      <c r="D455" s="237" t="s">
        <v>63</v>
      </c>
      <c r="E455" s="237" t="s">
        <v>3189</v>
      </c>
      <c r="F455" s="237" t="s">
        <v>3376</v>
      </c>
      <c r="G455" s="237">
        <v>118.0</v>
      </c>
      <c r="H455" s="237">
        <v>0.0</v>
      </c>
      <c r="I455" s="237" t="s">
        <v>3094</v>
      </c>
      <c r="J455" s="237">
        <v>1.0</v>
      </c>
      <c r="K455" s="25"/>
      <c r="L455" s="237">
        <v>11.0</v>
      </c>
      <c r="M455" s="25"/>
      <c r="N455" s="25"/>
      <c r="O455" s="237" t="s">
        <v>3374</v>
      </c>
      <c r="P455" s="237">
        <v>0.0</v>
      </c>
      <c r="Q455" s="237" t="s">
        <v>1724</v>
      </c>
      <c r="R455" s="25"/>
      <c r="S455" s="237" t="s">
        <v>1743</v>
      </c>
      <c r="T455" s="25"/>
      <c r="U455" s="25"/>
      <c r="V455" s="25"/>
      <c r="W455" s="25"/>
      <c r="X455" s="25"/>
      <c r="Y455" s="25"/>
      <c r="Z455" s="25"/>
      <c r="AA455" s="25"/>
    </row>
    <row r="456">
      <c r="A456" s="55" t="s">
        <v>3377</v>
      </c>
      <c r="B456" s="55" t="s">
        <v>1360</v>
      </c>
      <c r="C456" s="55" t="s">
        <v>1361</v>
      </c>
      <c r="D456" s="55" t="s">
        <v>63</v>
      </c>
      <c r="E456" s="55" t="s">
        <v>3189</v>
      </c>
      <c r="F456" s="55" t="s">
        <v>3378</v>
      </c>
      <c r="G456" s="55">
        <v>118.0</v>
      </c>
      <c r="H456" s="55">
        <v>0.0</v>
      </c>
      <c r="I456" s="55" t="s">
        <v>3094</v>
      </c>
      <c r="J456" s="55">
        <v>1.0</v>
      </c>
      <c r="K456" s="3"/>
      <c r="L456" s="55">
        <v>11.0</v>
      </c>
      <c r="M456" s="3"/>
      <c r="N456" s="3"/>
      <c r="O456" s="55" t="s">
        <v>1360</v>
      </c>
      <c r="P456" s="55">
        <v>0.0</v>
      </c>
      <c r="Q456" s="55" t="s">
        <v>1724</v>
      </c>
      <c r="R456" s="3"/>
      <c r="S456" s="55" t="s">
        <v>1743</v>
      </c>
      <c r="T456" s="3"/>
      <c r="U456" s="3"/>
      <c r="V456" s="3"/>
      <c r="W456" s="3"/>
      <c r="X456" s="3"/>
      <c r="Y456" s="3"/>
      <c r="Z456" s="3"/>
      <c r="AA456" s="3"/>
    </row>
    <row r="457">
      <c r="A457" s="237" t="s">
        <v>3379</v>
      </c>
      <c r="B457" s="237" t="s">
        <v>3380</v>
      </c>
      <c r="C457" s="237" t="s">
        <v>3381</v>
      </c>
      <c r="D457" s="237" t="s">
        <v>63</v>
      </c>
      <c r="E457" s="237" t="s">
        <v>3189</v>
      </c>
      <c r="F457" s="237" t="s">
        <v>3382</v>
      </c>
      <c r="G457" s="237">
        <v>118.0</v>
      </c>
      <c r="H457" s="237">
        <v>0.0</v>
      </c>
      <c r="I457" s="237" t="s">
        <v>3094</v>
      </c>
      <c r="J457" s="237">
        <v>1.0</v>
      </c>
      <c r="K457" s="25"/>
      <c r="L457" s="237">
        <v>11.0</v>
      </c>
      <c r="M457" s="25"/>
      <c r="N457" s="25"/>
      <c r="O457" s="237" t="s">
        <v>3380</v>
      </c>
      <c r="P457" s="237">
        <v>0.0</v>
      </c>
      <c r="Q457" s="237" t="s">
        <v>1724</v>
      </c>
      <c r="R457" s="25"/>
      <c r="S457" s="237" t="s">
        <v>1743</v>
      </c>
      <c r="T457" s="25"/>
      <c r="U457" s="25"/>
      <c r="V457" s="25"/>
      <c r="W457" s="25"/>
      <c r="X457" s="25"/>
      <c r="Y457" s="25"/>
      <c r="Z457" s="25"/>
      <c r="AA457" s="25"/>
    </row>
    <row r="458">
      <c r="A458" s="55" t="s">
        <v>3383</v>
      </c>
      <c r="B458" s="55" t="s">
        <v>3384</v>
      </c>
      <c r="C458" s="55" t="s">
        <v>3385</v>
      </c>
      <c r="D458" s="55" t="s">
        <v>63</v>
      </c>
      <c r="E458" s="55" t="s">
        <v>3189</v>
      </c>
      <c r="F458" s="55" t="s">
        <v>3386</v>
      </c>
      <c r="G458" s="55">
        <v>118.0</v>
      </c>
      <c r="H458" s="55">
        <v>0.0</v>
      </c>
      <c r="I458" s="55" t="s">
        <v>3094</v>
      </c>
      <c r="J458" s="55">
        <v>1.0</v>
      </c>
      <c r="K458" s="3"/>
      <c r="L458" s="55">
        <v>11.0</v>
      </c>
      <c r="M458" s="3"/>
      <c r="N458" s="3"/>
      <c r="O458" s="55" t="s">
        <v>3384</v>
      </c>
      <c r="P458" s="55">
        <v>0.0</v>
      </c>
      <c r="Q458" s="55" t="s">
        <v>1724</v>
      </c>
      <c r="R458" s="3"/>
      <c r="S458" s="55" t="s">
        <v>1743</v>
      </c>
      <c r="T458" s="3"/>
      <c r="U458" s="3"/>
      <c r="V458" s="3"/>
      <c r="W458" s="3"/>
      <c r="X458" s="3"/>
      <c r="Y458" s="3"/>
      <c r="Z458" s="3"/>
      <c r="AA458" s="3"/>
    </row>
    <row r="459">
      <c r="A459" s="237" t="s">
        <v>3387</v>
      </c>
      <c r="B459" s="237" t="s">
        <v>3388</v>
      </c>
      <c r="C459" s="237" t="s">
        <v>3389</v>
      </c>
      <c r="D459" s="237" t="s">
        <v>63</v>
      </c>
      <c r="E459" s="237" t="s">
        <v>3189</v>
      </c>
      <c r="F459" s="237" t="s">
        <v>3390</v>
      </c>
      <c r="G459" s="237">
        <v>118.0</v>
      </c>
      <c r="H459" s="237">
        <v>0.0</v>
      </c>
      <c r="I459" s="237" t="s">
        <v>3094</v>
      </c>
      <c r="J459" s="237">
        <v>1.0</v>
      </c>
      <c r="K459" s="25"/>
      <c r="L459" s="237">
        <v>11.0</v>
      </c>
      <c r="M459" s="25"/>
      <c r="N459" s="25"/>
      <c r="O459" s="237" t="s">
        <v>3388</v>
      </c>
      <c r="P459" s="237">
        <v>0.0</v>
      </c>
      <c r="Q459" s="237" t="s">
        <v>1724</v>
      </c>
      <c r="R459" s="25"/>
      <c r="S459" s="237" t="s">
        <v>1743</v>
      </c>
      <c r="T459" s="25"/>
      <c r="U459" s="25"/>
      <c r="V459" s="25"/>
      <c r="W459" s="25"/>
      <c r="X459" s="25"/>
      <c r="Y459" s="25"/>
      <c r="Z459" s="25"/>
      <c r="AA459" s="25"/>
    </row>
    <row r="460">
      <c r="A460" s="55" t="s">
        <v>3391</v>
      </c>
      <c r="B460" s="55" t="s">
        <v>3392</v>
      </c>
      <c r="C460" s="55" t="s">
        <v>3393</v>
      </c>
      <c r="D460" s="55" t="s">
        <v>63</v>
      </c>
      <c r="E460" s="55" t="s">
        <v>3189</v>
      </c>
      <c r="F460" s="55" t="s">
        <v>3394</v>
      </c>
      <c r="G460" s="55">
        <v>118.0</v>
      </c>
      <c r="H460" s="55">
        <v>0.0</v>
      </c>
      <c r="I460" s="55" t="s">
        <v>3094</v>
      </c>
      <c r="J460" s="55">
        <v>1.0</v>
      </c>
      <c r="K460" s="3"/>
      <c r="L460" s="55">
        <v>11.0</v>
      </c>
      <c r="M460" s="3"/>
      <c r="N460" s="3"/>
      <c r="O460" s="55" t="s">
        <v>3392</v>
      </c>
      <c r="P460" s="55">
        <v>0.0</v>
      </c>
      <c r="Q460" s="55" t="s">
        <v>1724</v>
      </c>
      <c r="R460" s="3"/>
      <c r="S460" s="55" t="s">
        <v>1743</v>
      </c>
      <c r="T460" s="3"/>
      <c r="U460" s="3"/>
      <c r="V460" s="3"/>
      <c r="W460" s="3"/>
      <c r="X460" s="3"/>
      <c r="Y460" s="3"/>
      <c r="Z460" s="3"/>
      <c r="AA460" s="3"/>
    </row>
    <row r="461">
      <c r="A461" s="237" t="s">
        <v>3561</v>
      </c>
      <c r="B461" s="237" t="s">
        <v>3562</v>
      </c>
      <c r="C461" s="237" t="s">
        <v>3563</v>
      </c>
      <c r="D461" s="237" t="s">
        <v>63</v>
      </c>
      <c r="E461" s="237" t="s">
        <v>3523</v>
      </c>
      <c r="F461" s="237" t="s">
        <v>3564</v>
      </c>
      <c r="G461" s="237">
        <v>124.0</v>
      </c>
      <c r="H461" s="237">
        <v>0.0</v>
      </c>
      <c r="I461" s="237" t="s">
        <v>3094</v>
      </c>
      <c r="J461" s="237">
        <v>1.0</v>
      </c>
      <c r="K461" s="25"/>
      <c r="L461" s="237">
        <v>11.0</v>
      </c>
      <c r="M461" s="25"/>
      <c r="N461" s="25"/>
      <c r="O461" s="237" t="s">
        <v>3562</v>
      </c>
      <c r="P461" s="237">
        <v>0.0</v>
      </c>
      <c r="Q461" s="237" t="s">
        <v>1724</v>
      </c>
      <c r="R461" s="25"/>
      <c r="S461" s="237" t="s">
        <v>1743</v>
      </c>
      <c r="T461" s="25"/>
      <c r="U461" s="25"/>
      <c r="V461" s="25"/>
      <c r="W461" s="25"/>
      <c r="X461" s="25"/>
      <c r="Y461" s="25"/>
      <c r="Z461" s="25"/>
      <c r="AA461" s="25"/>
    </row>
    <row r="462">
      <c r="A462" s="55" t="s">
        <v>3520</v>
      </c>
      <c r="B462" s="55" t="s">
        <v>3521</v>
      </c>
      <c r="C462" s="55" t="s">
        <v>3522</v>
      </c>
      <c r="D462" s="55" t="s">
        <v>63</v>
      </c>
      <c r="E462" s="55" t="s">
        <v>3523</v>
      </c>
      <c r="F462" s="55" t="s">
        <v>3524</v>
      </c>
      <c r="G462" s="55">
        <v>124.0</v>
      </c>
      <c r="H462" s="55">
        <v>0.0</v>
      </c>
      <c r="I462" s="55" t="s">
        <v>3094</v>
      </c>
      <c r="J462" s="55">
        <v>1.0</v>
      </c>
      <c r="K462" s="3"/>
      <c r="L462" s="55">
        <v>11.0</v>
      </c>
      <c r="M462" s="3"/>
      <c r="N462" s="3"/>
      <c r="O462" s="55" t="s">
        <v>3521</v>
      </c>
      <c r="P462" s="55">
        <v>0.0</v>
      </c>
      <c r="Q462" s="55" t="s">
        <v>1724</v>
      </c>
      <c r="R462" s="3"/>
      <c r="S462" s="55" t="s">
        <v>1743</v>
      </c>
      <c r="T462" s="3"/>
      <c r="U462" s="3"/>
      <c r="V462" s="3"/>
      <c r="W462" s="3"/>
      <c r="X462" s="3"/>
      <c r="Y462" s="3"/>
      <c r="Z462" s="3"/>
      <c r="AA462" s="3"/>
    </row>
    <row r="463">
      <c r="A463" s="237" t="s">
        <v>3525</v>
      </c>
      <c r="B463" s="237" t="s">
        <v>3526</v>
      </c>
      <c r="C463" s="237" t="s">
        <v>3527</v>
      </c>
      <c r="D463" s="237" t="s">
        <v>63</v>
      </c>
      <c r="E463" s="237" t="s">
        <v>3523</v>
      </c>
      <c r="F463" s="237" t="s">
        <v>3528</v>
      </c>
      <c r="G463" s="237">
        <v>124.0</v>
      </c>
      <c r="H463" s="237">
        <v>0.0</v>
      </c>
      <c r="I463" s="237" t="s">
        <v>3094</v>
      </c>
      <c r="J463" s="237">
        <v>1.0</v>
      </c>
      <c r="K463" s="25"/>
      <c r="L463" s="237">
        <v>11.0</v>
      </c>
      <c r="M463" s="25"/>
      <c r="N463" s="25"/>
      <c r="O463" s="237" t="s">
        <v>3526</v>
      </c>
      <c r="P463" s="237">
        <v>0.0</v>
      </c>
      <c r="Q463" s="237" t="s">
        <v>1724</v>
      </c>
      <c r="R463" s="25"/>
      <c r="S463" s="237" t="s">
        <v>1743</v>
      </c>
      <c r="T463" s="25"/>
      <c r="U463" s="25"/>
      <c r="V463" s="25"/>
      <c r="W463" s="25"/>
      <c r="X463" s="25"/>
      <c r="Y463" s="25"/>
      <c r="Z463" s="25"/>
      <c r="AA463" s="25"/>
    </row>
    <row r="464">
      <c r="A464" s="55" t="s">
        <v>3529</v>
      </c>
      <c r="B464" s="55" t="s">
        <v>3530</v>
      </c>
      <c r="C464" s="55" t="s">
        <v>3531</v>
      </c>
      <c r="D464" s="55" t="s">
        <v>63</v>
      </c>
      <c r="E464" s="55" t="s">
        <v>3523</v>
      </c>
      <c r="F464" s="55" t="s">
        <v>3532</v>
      </c>
      <c r="G464" s="55">
        <v>124.0</v>
      </c>
      <c r="H464" s="55">
        <v>0.0</v>
      </c>
      <c r="I464" s="55" t="s">
        <v>3094</v>
      </c>
      <c r="J464" s="55">
        <v>1.0</v>
      </c>
      <c r="K464" s="3"/>
      <c r="L464" s="55">
        <v>11.0</v>
      </c>
      <c r="M464" s="3"/>
      <c r="N464" s="3"/>
      <c r="O464" s="55" t="s">
        <v>3530</v>
      </c>
      <c r="P464" s="55">
        <v>0.0</v>
      </c>
      <c r="Q464" s="55" t="s">
        <v>1724</v>
      </c>
      <c r="R464" s="3"/>
      <c r="S464" s="55" t="s">
        <v>1743</v>
      </c>
      <c r="T464" s="3"/>
      <c r="U464" s="3"/>
      <c r="V464" s="3"/>
      <c r="W464" s="3"/>
      <c r="X464" s="3"/>
      <c r="Y464" s="3"/>
      <c r="Z464" s="3"/>
      <c r="AA464" s="3"/>
    </row>
    <row r="465">
      <c r="A465" s="237" t="s">
        <v>3533</v>
      </c>
      <c r="B465" s="237" t="s">
        <v>3534</v>
      </c>
      <c r="C465" s="237" t="s">
        <v>3535</v>
      </c>
      <c r="D465" s="237" t="s">
        <v>63</v>
      </c>
      <c r="E465" s="237" t="s">
        <v>3523</v>
      </c>
      <c r="F465" s="237" t="s">
        <v>3536</v>
      </c>
      <c r="G465" s="237">
        <v>124.0</v>
      </c>
      <c r="H465" s="237">
        <v>0.0</v>
      </c>
      <c r="I465" s="237" t="s">
        <v>3094</v>
      </c>
      <c r="J465" s="237">
        <v>1.0</v>
      </c>
      <c r="K465" s="25"/>
      <c r="L465" s="237">
        <v>11.0</v>
      </c>
      <c r="M465" s="25"/>
      <c r="N465" s="25"/>
      <c r="O465" s="237" t="s">
        <v>3534</v>
      </c>
      <c r="P465" s="237">
        <v>0.0</v>
      </c>
      <c r="Q465" s="237" t="s">
        <v>1724</v>
      </c>
      <c r="R465" s="25"/>
      <c r="S465" s="237" t="s">
        <v>1743</v>
      </c>
      <c r="T465" s="25"/>
      <c r="U465" s="25"/>
      <c r="V465" s="25"/>
      <c r="W465" s="25"/>
      <c r="X465" s="25"/>
      <c r="Y465" s="25"/>
      <c r="Z465" s="25"/>
      <c r="AA465" s="25"/>
    </row>
    <row r="466">
      <c r="A466" s="55" t="s">
        <v>3537</v>
      </c>
      <c r="B466" s="55" t="s">
        <v>3538</v>
      </c>
      <c r="C466" s="55" t="s">
        <v>3539</v>
      </c>
      <c r="D466" s="55" t="s">
        <v>63</v>
      </c>
      <c r="E466" s="55" t="s">
        <v>3523</v>
      </c>
      <c r="F466" s="55" t="s">
        <v>3540</v>
      </c>
      <c r="G466" s="55">
        <v>124.0</v>
      </c>
      <c r="H466" s="55">
        <v>0.0</v>
      </c>
      <c r="I466" s="55" t="s">
        <v>3094</v>
      </c>
      <c r="J466" s="55">
        <v>1.0</v>
      </c>
      <c r="K466" s="3"/>
      <c r="L466" s="55">
        <v>11.0</v>
      </c>
      <c r="M466" s="3"/>
      <c r="N466" s="3"/>
      <c r="O466" s="55" t="s">
        <v>3538</v>
      </c>
      <c r="P466" s="55">
        <v>0.0</v>
      </c>
      <c r="Q466" s="55" t="s">
        <v>1724</v>
      </c>
      <c r="R466" s="3"/>
      <c r="S466" s="55" t="s">
        <v>1743</v>
      </c>
      <c r="T466" s="3"/>
      <c r="U466" s="3"/>
      <c r="V466" s="3"/>
      <c r="W466" s="3"/>
      <c r="X466" s="3"/>
      <c r="Y466" s="3"/>
      <c r="Z466" s="3"/>
      <c r="AA466" s="3"/>
    </row>
    <row r="467">
      <c r="A467" s="237" t="s">
        <v>3541</v>
      </c>
      <c r="B467" s="237" t="s">
        <v>3542</v>
      </c>
      <c r="C467" s="237" t="s">
        <v>3543</v>
      </c>
      <c r="D467" s="237" t="s">
        <v>63</v>
      </c>
      <c r="E467" s="237" t="s">
        <v>3523</v>
      </c>
      <c r="F467" s="237" t="s">
        <v>3544</v>
      </c>
      <c r="G467" s="237">
        <v>124.0</v>
      </c>
      <c r="H467" s="237">
        <v>0.0</v>
      </c>
      <c r="I467" s="237" t="s">
        <v>3094</v>
      </c>
      <c r="J467" s="237">
        <v>1.0</v>
      </c>
      <c r="K467" s="25"/>
      <c r="L467" s="237">
        <v>11.0</v>
      </c>
      <c r="M467" s="25"/>
      <c r="N467" s="25"/>
      <c r="O467" s="237" t="s">
        <v>3542</v>
      </c>
      <c r="P467" s="237">
        <v>0.0</v>
      </c>
      <c r="Q467" s="237" t="s">
        <v>1724</v>
      </c>
      <c r="R467" s="25"/>
      <c r="S467" s="237" t="s">
        <v>1743</v>
      </c>
      <c r="T467" s="25"/>
      <c r="U467" s="25"/>
      <c r="V467" s="25"/>
      <c r="W467" s="25"/>
      <c r="X467" s="25"/>
      <c r="Y467" s="25"/>
      <c r="Z467" s="25"/>
      <c r="AA467" s="25"/>
    </row>
    <row r="468">
      <c r="A468" s="55" t="s">
        <v>3545</v>
      </c>
      <c r="B468" s="55" t="s">
        <v>3546</v>
      </c>
      <c r="C468" s="55" t="s">
        <v>3547</v>
      </c>
      <c r="D468" s="55" t="s">
        <v>63</v>
      </c>
      <c r="E468" s="55" t="s">
        <v>3523</v>
      </c>
      <c r="F468" s="55" t="s">
        <v>3548</v>
      </c>
      <c r="G468" s="55">
        <v>124.0</v>
      </c>
      <c r="H468" s="55">
        <v>0.0</v>
      </c>
      <c r="I468" s="55" t="s">
        <v>3094</v>
      </c>
      <c r="J468" s="55">
        <v>1.0</v>
      </c>
      <c r="K468" s="3"/>
      <c r="L468" s="55">
        <v>11.0</v>
      </c>
      <c r="M468" s="3"/>
      <c r="N468" s="3"/>
      <c r="O468" s="55" t="s">
        <v>3546</v>
      </c>
      <c r="P468" s="55">
        <v>0.0</v>
      </c>
      <c r="Q468" s="55" t="s">
        <v>1724</v>
      </c>
      <c r="R468" s="3"/>
      <c r="S468" s="55" t="s">
        <v>1743</v>
      </c>
      <c r="T468" s="3"/>
      <c r="U468" s="3"/>
      <c r="V468" s="3"/>
      <c r="W468" s="3"/>
      <c r="X468" s="3"/>
      <c r="Y468" s="3"/>
      <c r="Z468" s="3"/>
      <c r="AA468" s="3"/>
    </row>
    <row r="469">
      <c r="A469" s="237" t="s">
        <v>3549</v>
      </c>
      <c r="B469" s="237" t="s">
        <v>3550</v>
      </c>
      <c r="C469" s="237" t="s">
        <v>3551</v>
      </c>
      <c r="D469" s="237" t="s">
        <v>63</v>
      </c>
      <c r="E469" s="237" t="s">
        <v>3523</v>
      </c>
      <c r="F469" s="237" t="s">
        <v>3552</v>
      </c>
      <c r="G469" s="237">
        <v>124.0</v>
      </c>
      <c r="H469" s="237">
        <v>0.0</v>
      </c>
      <c r="I469" s="237" t="s">
        <v>3094</v>
      </c>
      <c r="J469" s="237">
        <v>1.0</v>
      </c>
      <c r="K469" s="25"/>
      <c r="L469" s="237">
        <v>11.0</v>
      </c>
      <c r="M469" s="25"/>
      <c r="N469" s="25"/>
      <c r="O469" s="237" t="s">
        <v>3550</v>
      </c>
      <c r="P469" s="237">
        <v>0.0</v>
      </c>
      <c r="Q469" s="237" t="s">
        <v>1724</v>
      </c>
      <c r="R469" s="25"/>
      <c r="S469" s="237" t="s">
        <v>1743</v>
      </c>
      <c r="T469" s="25"/>
      <c r="U469" s="25"/>
      <c r="V469" s="25"/>
      <c r="W469" s="25"/>
      <c r="X469" s="25"/>
      <c r="Y469" s="25"/>
      <c r="Z469" s="25"/>
      <c r="AA469" s="25"/>
    </row>
    <row r="470">
      <c r="A470" s="55" t="s">
        <v>3553</v>
      </c>
      <c r="B470" s="55" t="s">
        <v>3554</v>
      </c>
      <c r="C470" s="55" t="s">
        <v>3555</v>
      </c>
      <c r="D470" s="55" t="s">
        <v>63</v>
      </c>
      <c r="E470" s="55" t="s">
        <v>3523</v>
      </c>
      <c r="F470" s="55" t="s">
        <v>3556</v>
      </c>
      <c r="G470" s="55">
        <v>124.0</v>
      </c>
      <c r="H470" s="55">
        <v>0.0</v>
      </c>
      <c r="I470" s="55" t="s">
        <v>3094</v>
      </c>
      <c r="J470" s="55">
        <v>1.0</v>
      </c>
      <c r="K470" s="3"/>
      <c r="L470" s="55">
        <v>11.0</v>
      </c>
      <c r="M470" s="3"/>
      <c r="N470" s="3"/>
      <c r="O470" s="55" t="s">
        <v>3554</v>
      </c>
      <c r="P470" s="55">
        <v>0.0</v>
      </c>
      <c r="Q470" s="55" t="s">
        <v>1724</v>
      </c>
      <c r="R470" s="3"/>
      <c r="S470" s="55" t="s">
        <v>1743</v>
      </c>
      <c r="T470" s="3"/>
      <c r="U470" s="3"/>
      <c r="V470" s="3"/>
      <c r="W470" s="3"/>
      <c r="X470" s="3"/>
      <c r="Y470" s="3"/>
      <c r="Z470" s="3"/>
      <c r="AA470" s="3"/>
    </row>
    <row r="471">
      <c r="A471" s="237" t="s">
        <v>3557</v>
      </c>
      <c r="B471" s="237" t="s">
        <v>3558</v>
      </c>
      <c r="C471" s="237" t="s">
        <v>3559</v>
      </c>
      <c r="D471" s="237" t="s">
        <v>63</v>
      </c>
      <c r="E471" s="237" t="s">
        <v>3523</v>
      </c>
      <c r="F471" s="237" t="s">
        <v>3560</v>
      </c>
      <c r="G471" s="237">
        <v>124.0</v>
      </c>
      <c r="H471" s="237">
        <v>0.0</v>
      </c>
      <c r="I471" s="237" t="s">
        <v>3094</v>
      </c>
      <c r="J471" s="237">
        <v>1.0</v>
      </c>
      <c r="K471" s="25"/>
      <c r="L471" s="237">
        <v>11.0</v>
      </c>
      <c r="M471" s="25"/>
      <c r="N471" s="25"/>
      <c r="O471" s="237" t="s">
        <v>3558</v>
      </c>
      <c r="P471" s="237">
        <v>0.0</v>
      </c>
      <c r="Q471" s="237" t="s">
        <v>1724</v>
      </c>
      <c r="R471" s="25"/>
      <c r="S471" s="237" t="s">
        <v>1743</v>
      </c>
      <c r="T471" s="25"/>
      <c r="U471" s="25"/>
      <c r="V471" s="25"/>
      <c r="W471" s="25"/>
      <c r="X471" s="25"/>
      <c r="Y471" s="25"/>
      <c r="Z471" s="25"/>
      <c r="AA471" s="25"/>
    </row>
    <row r="472">
      <c r="A472" s="55" t="s">
        <v>2155</v>
      </c>
      <c r="B472" s="55" t="s">
        <v>2156</v>
      </c>
      <c r="C472" s="55" t="s">
        <v>2157</v>
      </c>
      <c r="D472" s="55" t="s">
        <v>54</v>
      </c>
      <c r="E472" s="55" t="s">
        <v>2128</v>
      </c>
      <c r="F472" s="55" t="s">
        <v>2158</v>
      </c>
      <c r="G472" s="55">
        <v>129.0</v>
      </c>
      <c r="H472" s="55">
        <v>0.0</v>
      </c>
      <c r="I472" s="55" t="s">
        <v>2130</v>
      </c>
      <c r="J472" s="55">
        <v>1.0</v>
      </c>
      <c r="K472" s="3"/>
      <c r="L472" s="55">
        <v>11.0</v>
      </c>
      <c r="M472" s="3"/>
      <c r="N472" s="3"/>
      <c r="O472" s="55" t="s">
        <v>2156</v>
      </c>
      <c r="P472" s="55">
        <v>0.0</v>
      </c>
      <c r="Q472" s="55" t="s">
        <v>1724</v>
      </c>
      <c r="R472" s="3"/>
      <c r="S472" s="55" t="s">
        <v>1743</v>
      </c>
      <c r="T472" s="3"/>
      <c r="U472" s="3"/>
      <c r="V472" s="3"/>
      <c r="W472" s="3"/>
      <c r="X472" s="3"/>
      <c r="Y472" s="3"/>
      <c r="Z472" s="3"/>
      <c r="AA472" s="3"/>
    </row>
    <row r="473">
      <c r="A473" s="237" t="s">
        <v>2125</v>
      </c>
      <c r="B473" s="237" t="s">
        <v>2126</v>
      </c>
      <c r="C473" s="237" t="s">
        <v>2127</v>
      </c>
      <c r="D473" s="237" t="s">
        <v>54</v>
      </c>
      <c r="E473" s="237" t="s">
        <v>2128</v>
      </c>
      <c r="F473" s="237" t="s">
        <v>2129</v>
      </c>
      <c r="G473" s="237">
        <v>129.0</v>
      </c>
      <c r="H473" s="237">
        <v>0.0</v>
      </c>
      <c r="I473" s="237" t="s">
        <v>2130</v>
      </c>
      <c r="J473" s="237">
        <v>1.0</v>
      </c>
      <c r="K473" s="25"/>
      <c r="L473" s="237">
        <v>11.0</v>
      </c>
      <c r="M473" s="25"/>
      <c r="N473" s="25"/>
      <c r="O473" s="237" t="s">
        <v>2126</v>
      </c>
      <c r="P473" s="237">
        <v>0.0</v>
      </c>
      <c r="Q473" s="237" t="s">
        <v>1724</v>
      </c>
      <c r="R473" s="25"/>
      <c r="S473" s="237" t="s">
        <v>1743</v>
      </c>
      <c r="T473" s="25"/>
      <c r="U473" s="25"/>
      <c r="V473" s="25"/>
      <c r="W473" s="25"/>
      <c r="X473" s="25"/>
      <c r="Y473" s="25"/>
      <c r="Z473" s="25"/>
      <c r="AA473" s="25"/>
    </row>
    <row r="474">
      <c r="A474" s="55" t="s">
        <v>2131</v>
      </c>
      <c r="B474" s="55" t="s">
        <v>2132</v>
      </c>
      <c r="C474" s="55" t="s">
        <v>2133</v>
      </c>
      <c r="D474" s="55" t="s">
        <v>54</v>
      </c>
      <c r="E474" s="55" t="s">
        <v>2128</v>
      </c>
      <c r="F474" s="55" t="s">
        <v>2134</v>
      </c>
      <c r="G474" s="55">
        <v>129.0</v>
      </c>
      <c r="H474" s="55">
        <v>0.0</v>
      </c>
      <c r="I474" s="55" t="s">
        <v>2130</v>
      </c>
      <c r="J474" s="55">
        <v>1.0</v>
      </c>
      <c r="K474" s="3"/>
      <c r="L474" s="55">
        <v>11.0</v>
      </c>
      <c r="M474" s="3"/>
      <c r="N474" s="3"/>
      <c r="O474" s="55" t="s">
        <v>2132</v>
      </c>
      <c r="P474" s="55">
        <v>0.0</v>
      </c>
      <c r="Q474" s="55" t="s">
        <v>1724</v>
      </c>
      <c r="R474" s="3"/>
      <c r="S474" s="55" t="s">
        <v>1743</v>
      </c>
      <c r="T474" s="3"/>
      <c r="U474" s="3"/>
      <c r="V474" s="3"/>
      <c r="W474" s="3"/>
      <c r="X474" s="3"/>
      <c r="Y474" s="3"/>
      <c r="Z474" s="3"/>
      <c r="AA474" s="3"/>
    </row>
    <row r="475">
      <c r="A475" s="237" t="s">
        <v>2135</v>
      </c>
      <c r="B475" s="237" t="s">
        <v>2136</v>
      </c>
      <c r="C475" s="237" t="s">
        <v>2137</v>
      </c>
      <c r="D475" s="237" t="s">
        <v>54</v>
      </c>
      <c r="E475" s="237" t="s">
        <v>2128</v>
      </c>
      <c r="F475" s="237" t="s">
        <v>2138</v>
      </c>
      <c r="G475" s="237">
        <v>129.0</v>
      </c>
      <c r="H475" s="237">
        <v>0.0</v>
      </c>
      <c r="I475" s="237" t="s">
        <v>2130</v>
      </c>
      <c r="J475" s="237">
        <v>1.0</v>
      </c>
      <c r="K475" s="25"/>
      <c r="L475" s="237">
        <v>11.0</v>
      </c>
      <c r="M475" s="25"/>
      <c r="N475" s="25"/>
      <c r="O475" s="237" t="s">
        <v>2136</v>
      </c>
      <c r="P475" s="237">
        <v>0.0</v>
      </c>
      <c r="Q475" s="237" t="s">
        <v>1724</v>
      </c>
      <c r="R475" s="25"/>
      <c r="S475" s="237" t="s">
        <v>1743</v>
      </c>
      <c r="T475" s="25"/>
      <c r="U475" s="25"/>
      <c r="V475" s="25"/>
      <c r="W475" s="25"/>
      <c r="X475" s="25"/>
      <c r="Y475" s="25"/>
      <c r="Z475" s="25"/>
      <c r="AA475" s="25"/>
    </row>
    <row r="476">
      <c r="A476" s="55" t="s">
        <v>2139</v>
      </c>
      <c r="B476" s="55" t="s">
        <v>2140</v>
      </c>
      <c r="C476" s="55" t="s">
        <v>2141</v>
      </c>
      <c r="D476" s="55" t="s">
        <v>54</v>
      </c>
      <c r="E476" s="55" t="s">
        <v>2128</v>
      </c>
      <c r="F476" s="55" t="s">
        <v>2142</v>
      </c>
      <c r="G476" s="55">
        <v>129.0</v>
      </c>
      <c r="H476" s="55">
        <v>0.0</v>
      </c>
      <c r="I476" s="55" t="s">
        <v>2130</v>
      </c>
      <c r="J476" s="55">
        <v>1.0</v>
      </c>
      <c r="K476" s="3"/>
      <c r="L476" s="55">
        <v>11.0</v>
      </c>
      <c r="M476" s="3"/>
      <c r="N476" s="3"/>
      <c r="O476" s="55" t="s">
        <v>2140</v>
      </c>
      <c r="P476" s="55">
        <v>0.0</v>
      </c>
      <c r="Q476" s="55" t="s">
        <v>1724</v>
      </c>
      <c r="R476" s="3"/>
      <c r="S476" s="55" t="s">
        <v>1743</v>
      </c>
      <c r="T476" s="3"/>
      <c r="U476" s="3"/>
      <c r="V476" s="3"/>
      <c r="W476" s="3"/>
      <c r="X476" s="3"/>
      <c r="Y476" s="3"/>
      <c r="Z476" s="3"/>
      <c r="AA476" s="3"/>
    </row>
    <row r="477">
      <c r="A477" s="237" t="s">
        <v>2143</v>
      </c>
      <c r="B477" s="237" t="s">
        <v>2144</v>
      </c>
      <c r="C477" s="237" t="s">
        <v>2145</v>
      </c>
      <c r="D477" s="237" t="s">
        <v>54</v>
      </c>
      <c r="E477" s="237" t="s">
        <v>2128</v>
      </c>
      <c r="F477" s="237" t="s">
        <v>2146</v>
      </c>
      <c r="G477" s="237">
        <v>129.0</v>
      </c>
      <c r="H477" s="237">
        <v>0.0</v>
      </c>
      <c r="I477" s="237" t="s">
        <v>2130</v>
      </c>
      <c r="J477" s="237">
        <v>1.0</v>
      </c>
      <c r="K477" s="25"/>
      <c r="L477" s="237">
        <v>11.0</v>
      </c>
      <c r="M477" s="25"/>
      <c r="N477" s="25"/>
      <c r="O477" s="237" t="s">
        <v>2144</v>
      </c>
      <c r="P477" s="237">
        <v>0.0</v>
      </c>
      <c r="Q477" s="237" t="s">
        <v>1724</v>
      </c>
      <c r="R477" s="25"/>
      <c r="S477" s="237" t="s">
        <v>1743</v>
      </c>
      <c r="T477" s="25"/>
      <c r="U477" s="25"/>
      <c r="V477" s="25"/>
      <c r="W477" s="25"/>
      <c r="X477" s="25"/>
      <c r="Y477" s="25"/>
      <c r="Z477" s="25"/>
      <c r="AA477" s="25"/>
    </row>
    <row r="478">
      <c r="A478" s="55" t="s">
        <v>2147</v>
      </c>
      <c r="B478" s="55" t="s">
        <v>2148</v>
      </c>
      <c r="C478" s="55" t="s">
        <v>2149</v>
      </c>
      <c r="D478" s="55" t="s">
        <v>54</v>
      </c>
      <c r="E478" s="55" t="s">
        <v>2128</v>
      </c>
      <c r="F478" s="55" t="s">
        <v>2150</v>
      </c>
      <c r="G478" s="55">
        <v>129.0</v>
      </c>
      <c r="H478" s="55">
        <v>0.0</v>
      </c>
      <c r="I478" s="55" t="s">
        <v>2130</v>
      </c>
      <c r="J478" s="55">
        <v>1.0</v>
      </c>
      <c r="K478" s="3"/>
      <c r="L478" s="55">
        <v>11.0</v>
      </c>
      <c r="M478" s="3"/>
      <c r="N478" s="3"/>
      <c r="O478" s="55" t="s">
        <v>2148</v>
      </c>
      <c r="P478" s="55">
        <v>0.0</v>
      </c>
      <c r="Q478" s="55" t="s">
        <v>1724</v>
      </c>
      <c r="R478" s="3"/>
      <c r="S478" s="55" t="s">
        <v>1743</v>
      </c>
      <c r="T478" s="3"/>
      <c r="U478" s="3"/>
      <c r="V478" s="3"/>
      <c r="W478" s="3"/>
      <c r="X478" s="3"/>
      <c r="Y478" s="3"/>
      <c r="Z478" s="3"/>
      <c r="AA478" s="3"/>
    </row>
    <row r="479">
      <c r="A479" s="237" t="s">
        <v>2151</v>
      </c>
      <c r="B479" s="237" t="s">
        <v>2152</v>
      </c>
      <c r="C479" s="237" t="s">
        <v>2153</v>
      </c>
      <c r="D479" s="237" t="s">
        <v>54</v>
      </c>
      <c r="E479" s="237" t="s">
        <v>2128</v>
      </c>
      <c r="F479" s="237" t="s">
        <v>2154</v>
      </c>
      <c r="G479" s="237">
        <v>129.0</v>
      </c>
      <c r="H479" s="237">
        <v>0.0</v>
      </c>
      <c r="I479" s="237" t="s">
        <v>2130</v>
      </c>
      <c r="J479" s="237">
        <v>1.0</v>
      </c>
      <c r="K479" s="25"/>
      <c r="L479" s="237">
        <v>11.0</v>
      </c>
      <c r="M479" s="25"/>
      <c r="N479" s="25"/>
      <c r="O479" s="237" t="s">
        <v>2152</v>
      </c>
      <c r="P479" s="237">
        <v>0.0</v>
      </c>
      <c r="Q479" s="237" t="s">
        <v>1724</v>
      </c>
      <c r="R479" s="25"/>
      <c r="S479" s="237" t="s">
        <v>1743</v>
      </c>
      <c r="T479" s="25"/>
      <c r="U479" s="25"/>
      <c r="V479" s="25"/>
      <c r="W479" s="25"/>
      <c r="X479" s="25"/>
      <c r="Y479" s="25"/>
      <c r="Z479" s="25"/>
      <c r="AA479" s="25"/>
    </row>
    <row r="480">
      <c r="A480" s="55" t="s">
        <v>2273</v>
      </c>
      <c r="B480" s="55" t="s">
        <v>2274</v>
      </c>
      <c r="C480" s="55" t="s">
        <v>2275</v>
      </c>
      <c r="D480" s="55" t="s">
        <v>54</v>
      </c>
      <c r="E480" s="55" t="s">
        <v>2162</v>
      </c>
      <c r="F480" s="55" t="s">
        <v>2276</v>
      </c>
      <c r="G480" s="55">
        <v>134.0</v>
      </c>
      <c r="H480" s="55">
        <v>0.0</v>
      </c>
      <c r="I480" s="55" t="s">
        <v>2130</v>
      </c>
      <c r="J480" s="55">
        <v>1.0</v>
      </c>
      <c r="K480" s="3"/>
      <c r="L480" s="55">
        <v>11.0</v>
      </c>
      <c r="M480" s="3"/>
      <c r="N480" s="3"/>
      <c r="O480" s="55" t="s">
        <v>2274</v>
      </c>
      <c r="P480" s="55">
        <v>0.0</v>
      </c>
      <c r="Q480" s="55" t="s">
        <v>1724</v>
      </c>
      <c r="R480" s="3"/>
      <c r="S480" s="55" t="s">
        <v>1743</v>
      </c>
      <c r="T480" s="3"/>
      <c r="U480" s="3"/>
      <c r="V480" s="3"/>
      <c r="W480" s="3"/>
      <c r="X480" s="3"/>
      <c r="Y480" s="3"/>
      <c r="Z480" s="3"/>
      <c r="AA480" s="3"/>
    </row>
    <row r="481">
      <c r="A481" s="237" t="s">
        <v>2159</v>
      </c>
      <c r="B481" s="237" t="s">
        <v>2160</v>
      </c>
      <c r="C481" s="237" t="s">
        <v>2161</v>
      </c>
      <c r="D481" s="237" t="s">
        <v>54</v>
      </c>
      <c r="E481" s="237" t="s">
        <v>2162</v>
      </c>
      <c r="F481" s="237" t="s">
        <v>2163</v>
      </c>
      <c r="G481" s="237">
        <v>134.0</v>
      </c>
      <c r="H481" s="237">
        <v>0.0</v>
      </c>
      <c r="I481" s="237" t="s">
        <v>2130</v>
      </c>
      <c r="J481" s="237">
        <v>1.0</v>
      </c>
      <c r="K481" s="25"/>
      <c r="L481" s="237">
        <v>11.0</v>
      </c>
      <c r="M481" s="25"/>
      <c r="N481" s="25"/>
      <c r="O481" s="237" t="s">
        <v>2160</v>
      </c>
      <c r="P481" s="237">
        <v>0.0</v>
      </c>
      <c r="Q481" s="237" t="s">
        <v>1724</v>
      </c>
      <c r="R481" s="25"/>
      <c r="S481" s="237" t="s">
        <v>1743</v>
      </c>
      <c r="T481" s="25"/>
      <c r="U481" s="25"/>
      <c r="V481" s="25"/>
      <c r="W481" s="25"/>
      <c r="X481" s="25"/>
      <c r="Y481" s="25"/>
      <c r="Z481" s="25"/>
      <c r="AA481" s="25"/>
    </row>
    <row r="482">
      <c r="A482" s="55" t="s">
        <v>2164</v>
      </c>
      <c r="B482" s="55" t="s">
        <v>2165</v>
      </c>
      <c r="C482" s="55" t="s">
        <v>2166</v>
      </c>
      <c r="D482" s="55" t="s">
        <v>54</v>
      </c>
      <c r="E482" s="55" t="s">
        <v>2162</v>
      </c>
      <c r="F482" s="55" t="s">
        <v>2167</v>
      </c>
      <c r="G482" s="55">
        <v>134.0</v>
      </c>
      <c r="H482" s="55">
        <v>0.0</v>
      </c>
      <c r="I482" s="55" t="s">
        <v>2130</v>
      </c>
      <c r="J482" s="55">
        <v>1.0</v>
      </c>
      <c r="K482" s="3"/>
      <c r="L482" s="55">
        <v>11.0</v>
      </c>
      <c r="M482" s="3"/>
      <c r="N482" s="3"/>
      <c r="O482" s="55" t="s">
        <v>2165</v>
      </c>
      <c r="P482" s="55">
        <v>0.0</v>
      </c>
      <c r="Q482" s="55" t="s">
        <v>1724</v>
      </c>
      <c r="R482" s="3"/>
      <c r="S482" s="55" t="s">
        <v>1743</v>
      </c>
      <c r="T482" s="3"/>
      <c r="U482" s="3"/>
      <c r="V482" s="3"/>
      <c r="W482" s="3"/>
      <c r="X482" s="3"/>
      <c r="Y482" s="3"/>
      <c r="Z482" s="3"/>
      <c r="AA482" s="3"/>
    </row>
    <row r="483">
      <c r="A483" s="237" t="s">
        <v>2168</v>
      </c>
      <c r="B483" s="237" t="s">
        <v>2169</v>
      </c>
      <c r="C483" s="237" t="s">
        <v>2170</v>
      </c>
      <c r="D483" s="237" t="s">
        <v>54</v>
      </c>
      <c r="E483" s="237" t="s">
        <v>2162</v>
      </c>
      <c r="F483" s="237" t="s">
        <v>2171</v>
      </c>
      <c r="G483" s="237">
        <v>134.0</v>
      </c>
      <c r="H483" s="237">
        <v>0.0</v>
      </c>
      <c r="I483" s="237" t="s">
        <v>2130</v>
      </c>
      <c r="J483" s="237">
        <v>1.0</v>
      </c>
      <c r="K483" s="25"/>
      <c r="L483" s="237">
        <v>11.0</v>
      </c>
      <c r="M483" s="25"/>
      <c r="N483" s="25"/>
      <c r="O483" s="237" t="s">
        <v>2169</v>
      </c>
      <c r="P483" s="237">
        <v>0.0</v>
      </c>
      <c r="Q483" s="237" t="s">
        <v>1724</v>
      </c>
      <c r="R483" s="25"/>
      <c r="S483" s="237" t="s">
        <v>1743</v>
      </c>
      <c r="T483" s="25"/>
      <c r="U483" s="25"/>
      <c r="V483" s="25"/>
      <c r="W483" s="25"/>
      <c r="X483" s="25"/>
      <c r="Y483" s="25"/>
      <c r="Z483" s="25"/>
      <c r="AA483" s="25"/>
    </row>
    <row r="484">
      <c r="A484" s="55" t="s">
        <v>2172</v>
      </c>
      <c r="B484" s="55" t="s">
        <v>2173</v>
      </c>
      <c r="C484" s="55" t="s">
        <v>2174</v>
      </c>
      <c r="D484" s="55" t="s">
        <v>54</v>
      </c>
      <c r="E484" s="55" t="s">
        <v>2162</v>
      </c>
      <c r="F484" s="55" t="s">
        <v>2175</v>
      </c>
      <c r="G484" s="55">
        <v>134.0</v>
      </c>
      <c r="H484" s="55">
        <v>0.0</v>
      </c>
      <c r="I484" s="55" t="s">
        <v>2130</v>
      </c>
      <c r="J484" s="55">
        <v>1.0</v>
      </c>
      <c r="K484" s="3"/>
      <c r="L484" s="55">
        <v>11.0</v>
      </c>
      <c r="M484" s="3"/>
      <c r="N484" s="3"/>
      <c r="O484" s="55" t="s">
        <v>2173</v>
      </c>
      <c r="P484" s="55">
        <v>0.0</v>
      </c>
      <c r="Q484" s="55" t="s">
        <v>1724</v>
      </c>
      <c r="R484" s="3"/>
      <c r="S484" s="55" t="s">
        <v>1743</v>
      </c>
      <c r="T484" s="3"/>
      <c r="U484" s="3"/>
      <c r="V484" s="3"/>
      <c r="W484" s="3"/>
      <c r="X484" s="3"/>
      <c r="Y484" s="3"/>
      <c r="Z484" s="3"/>
      <c r="AA484" s="3"/>
    </row>
    <row r="485">
      <c r="A485" s="237" t="s">
        <v>2176</v>
      </c>
      <c r="B485" s="237" t="s">
        <v>2177</v>
      </c>
      <c r="C485" s="237" t="s">
        <v>2178</v>
      </c>
      <c r="D485" s="237" t="s">
        <v>54</v>
      </c>
      <c r="E485" s="237" t="s">
        <v>2162</v>
      </c>
      <c r="F485" s="237" t="s">
        <v>2179</v>
      </c>
      <c r="G485" s="237">
        <v>134.0</v>
      </c>
      <c r="H485" s="237">
        <v>0.0</v>
      </c>
      <c r="I485" s="237" t="s">
        <v>2130</v>
      </c>
      <c r="J485" s="237">
        <v>1.0</v>
      </c>
      <c r="K485" s="25"/>
      <c r="L485" s="237">
        <v>11.0</v>
      </c>
      <c r="M485" s="25"/>
      <c r="N485" s="25"/>
      <c r="O485" s="237" t="s">
        <v>2177</v>
      </c>
      <c r="P485" s="237">
        <v>0.0</v>
      </c>
      <c r="Q485" s="237" t="s">
        <v>1724</v>
      </c>
      <c r="R485" s="25"/>
      <c r="S485" s="237" t="s">
        <v>1743</v>
      </c>
      <c r="T485" s="25"/>
      <c r="U485" s="25"/>
      <c r="V485" s="25"/>
      <c r="W485" s="25"/>
      <c r="X485" s="25"/>
      <c r="Y485" s="25"/>
      <c r="Z485" s="25"/>
      <c r="AA485" s="25"/>
    </row>
    <row r="486">
      <c r="A486" s="55" t="s">
        <v>2180</v>
      </c>
      <c r="B486" s="55" t="s">
        <v>1366</v>
      </c>
      <c r="C486" s="55" t="s">
        <v>1367</v>
      </c>
      <c r="D486" s="55" t="s">
        <v>54</v>
      </c>
      <c r="E486" s="55" t="s">
        <v>2162</v>
      </c>
      <c r="F486" s="55" t="s">
        <v>2181</v>
      </c>
      <c r="G486" s="55">
        <v>134.0</v>
      </c>
      <c r="H486" s="55">
        <v>0.0</v>
      </c>
      <c r="I486" s="55" t="s">
        <v>2130</v>
      </c>
      <c r="J486" s="55">
        <v>1.0</v>
      </c>
      <c r="K486" s="3"/>
      <c r="L486" s="55">
        <v>11.0</v>
      </c>
      <c r="M486" s="3"/>
      <c r="N486" s="3"/>
      <c r="O486" s="55" t="s">
        <v>1366</v>
      </c>
      <c r="P486" s="55">
        <v>0.0</v>
      </c>
      <c r="Q486" s="55" t="s">
        <v>1724</v>
      </c>
      <c r="R486" s="3"/>
      <c r="S486" s="55" t="s">
        <v>1743</v>
      </c>
      <c r="T486" s="3"/>
      <c r="U486" s="3"/>
      <c r="V486" s="3"/>
      <c r="W486" s="3"/>
      <c r="X486" s="3"/>
      <c r="Y486" s="3"/>
      <c r="Z486" s="3"/>
      <c r="AA486" s="3"/>
    </row>
    <row r="487">
      <c r="A487" s="237" t="s">
        <v>2182</v>
      </c>
      <c r="B487" s="237" t="s">
        <v>2183</v>
      </c>
      <c r="C487" s="237" t="s">
        <v>2184</v>
      </c>
      <c r="D487" s="237" t="s">
        <v>54</v>
      </c>
      <c r="E487" s="237" t="s">
        <v>2162</v>
      </c>
      <c r="F487" s="237" t="s">
        <v>2185</v>
      </c>
      <c r="G487" s="237">
        <v>134.0</v>
      </c>
      <c r="H487" s="237">
        <v>0.0</v>
      </c>
      <c r="I487" s="237" t="s">
        <v>2130</v>
      </c>
      <c r="J487" s="237">
        <v>1.0</v>
      </c>
      <c r="K487" s="25"/>
      <c r="L487" s="237">
        <v>11.0</v>
      </c>
      <c r="M487" s="25"/>
      <c r="N487" s="25"/>
      <c r="O487" s="237" t="s">
        <v>2183</v>
      </c>
      <c r="P487" s="237">
        <v>0.0</v>
      </c>
      <c r="Q487" s="237" t="s">
        <v>1724</v>
      </c>
      <c r="R487" s="25"/>
      <c r="S487" s="237" t="s">
        <v>1743</v>
      </c>
      <c r="T487" s="25"/>
      <c r="U487" s="25"/>
      <c r="V487" s="25"/>
      <c r="W487" s="25"/>
      <c r="X487" s="25"/>
      <c r="Y487" s="25"/>
      <c r="Z487" s="25"/>
      <c r="AA487" s="25"/>
    </row>
    <row r="488">
      <c r="A488" s="55" t="s">
        <v>2186</v>
      </c>
      <c r="B488" s="55" t="s">
        <v>2187</v>
      </c>
      <c r="C488" s="55" t="s">
        <v>2188</v>
      </c>
      <c r="D488" s="55" t="s">
        <v>54</v>
      </c>
      <c r="E488" s="55" t="s">
        <v>2162</v>
      </c>
      <c r="F488" s="55" t="s">
        <v>2189</v>
      </c>
      <c r="G488" s="55">
        <v>134.0</v>
      </c>
      <c r="H488" s="55">
        <v>0.0</v>
      </c>
      <c r="I488" s="55" t="s">
        <v>2130</v>
      </c>
      <c r="J488" s="55">
        <v>1.0</v>
      </c>
      <c r="K488" s="3"/>
      <c r="L488" s="55">
        <v>11.0</v>
      </c>
      <c r="M488" s="3"/>
      <c r="N488" s="3"/>
      <c r="O488" s="55" t="s">
        <v>2187</v>
      </c>
      <c r="P488" s="55">
        <v>0.0</v>
      </c>
      <c r="Q488" s="55" t="s">
        <v>1724</v>
      </c>
      <c r="R488" s="3"/>
      <c r="S488" s="55" t="s">
        <v>1743</v>
      </c>
      <c r="T488" s="3"/>
      <c r="U488" s="3"/>
      <c r="V488" s="3"/>
      <c r="W488" s="3"/>
      <c r="X488" s="3"/>
      <c r="Y488" s="3"/>
      <c r="Z488" s="3"/>
      <c r="AA488" s="3"/>
    </row>
    <row r="489">
      <c r="A489" s="237" t="s">
        <v>2190</v>
      </c>
      <c r="B489" s="237" t="s">
        <v>2191</v>
      </c>
      <c r="C489" s="237" t="s">
        <v>2192</v>
      </c>
      <c r="D489" s="237" t="s">
        <v>54</v>
      </c>
      <c r="E489" s="237" t="s">
        <v>2162</v>
      </c>
      <c r="F489" s="237" t="s">
        <v>2193</v>
      </c>
      <c r="G489" s="237">
        <v>134.0</v>
      </c>
      <c r="H489" s="237">
        <v>0.0</v>
      </c>
      <c r="I489" s="237" t="s">
        <v>2130</v>
      </c>
      <c r="J489" s="237">
        <v>1.0</v>
      </c>
      <c r="K489" s="25"/>
      <c r="L489" s="237">
        <v>11.0</v>
      </c>
      <c r="M489" s="25"/>
      <c r="N489" s="25"/>
      <c r="O489" s="237" t="s">
        <v>2191</v>
      </c>
      <c r="P489" s="237">
        <v>0.0</v>
      </c>
      <c r="Q489" s="237" t="s">
        <v>1724</v>
      </c>
      <c r="R489" s="25"/>
      <c r="S489" s="237" t="s">
        <v>1743</v>
      </c>
      <c r="T489" s="25"/>
      <c r="U489" s="25"/>
      <c r="V489" s="25"/>
      <c r="W489" s="25"/>
      <c r="X489" s="25"/>
      <c r="Y489" s="25"/>
      <c r="Z489" s="25"/>
      <c r="AA489" s="25"/>
    </row>
    <row r="490">
      <c r="A490" s="55" t="s">
        <v>2269</v>
      </c>
      <c r="B490" s="55" t="s">
        <v>2270</v>
      </c>
      <c r="C490" s="55" t="s">
        <v>2271</v>
      </c>
      <c r="D490" s="55" t="s">
        <v>54</v>
      </c>
      <c r="E490" s="55" t="s">
        <v>2162</v>
      </c>
      <c r="F490" s="55" t="s">
        <v>2272</v>
      </c>
      <c r="G490" s="55">
        <v>134.0</v>
      </c>
      <c r="H490" s="55">
        <v>0.0</v>
      </c>
      <c r="I490" s="55" t="s">
        <v>2130</v>
      </c>
      <c r="J490" s="55">
        <v>1.0</v>
      </c>
      <c r="K490" s="3"/>
      <c r="L490" s="55">
        <v>11.0</v>
      </c>
      <c r="M490" s="3"/>
      <c r="N490" s="3"/>
      <c r="O490" s="55" t="s">
        <v>2270</v>
      </c>
      <c r="P490" s="55">
        <v>0.0</v>
      </c>
      <c r="Q490" s="55" t="s">
        <v>1724</v>
      </c>
      <c r="R490" s="3"/>
      <c r="S490" s="55" t="s">
        <v>1743</v>
      </c>
      <c r="T490" s="3"/>
      <c r="U490" s="3"/>
      <c r="V490" s="3"/>
      <c r="W490" s="3"/>
      <c r="X490" s="3"/>
      <c r="Y490" s="3"/>
      <c r="Z490" s="3"/>
      <c r="AA490" s="3"/>
    </row>
    <row r="491">
      <c r="A491" s="237">
        <v>356000.0</v>
      </c>
      <c r="B491" s="237" t="s">
        <v>824</v>
      </c>
      <c r="C491" s="237" t="s">
        <v>1922</v>
      </c>
      <c r="D491" s="237" t="s">
        <v>54</v>
      </c>
      <c r="E491" s="237" t="s">
        <v>1762</v>
      </c>
      <c r="F491" s="237" t="s">
        <v>1923</v>
      </c>
      <c r="G491" s="237">
        <v>100.0</v>
      </c>
      <c r="H491" s="237">
        <v>0.0</v>
      </c>
      <c r="I491" s="237" t="s">
        <v>1924</v>
      </c>
      <c r="J491" s="237">
        <v>1.0</v>
      </c>
      <c r="K491" s="25"/>
      <c r="L491" s="237">
        <v>11.0</v>
      </c>
      <c r="M491" s="25"/>
      <c r="N491" s="25"/>
      <c r="O491" s="237" t="s">
        <v>824</v>
      </c>
      <c r="P491" s="237">
        <v>0.0</v>
      </c>
      <c r="Q491" s="237" t="s">
        <v>1724</v>
      </c>
      <c r="R491" s="25"/>
      <c r="S491" s="237" t="s">
        <v>1743</v>
      </c>
      <c r="T491" s="25"/>
      <c r="U491" s="25"/>
      <c r="V491" s="25"/>
      <c r="W491" s="25"/>
      <c r="X491" s="25"/>
      <c r="Y491" s="25"/>
      <c r="Z491" s="25"/>
      <c r="AA491" s="25"/>
    </row>
    <row r="492">
      <c r="A492" s="55">
        <v>3.5600001601295E13</v>
      </c>
      <c r="B492" s="55" t="s">
        <v>1760</v>
      </c>
      <c r="C492" s="55" t="s">
        <v>1761</v>
      </c>
      <c r="D492" s="55" t="s">
        <v>44</v>
      </c>
      <c r="E492" s="55" t="s">
        <v>1762</v>
      </c>
      <c r="F492" s="55" t="s">
        <v>1763</v>
      </c>
      <c r="G492" s="55">
        <v>156.0</v>
      </c>
      <c r="H492" s="55">
        <v>0.0</v>
      </c>
      <c r="I492" s="55" t="s">
        <v>1764</v>
      </c>
      <c r="J492" s="55">
        <v>1.0</v>
      </c>
      <c r="K492" s="3"/>
      <c r="L492" s="55">
        <v>11.0</v>
      </c>
      <c r="M492" s="3"/>
      <c r="N492" s="3"/>
      <c r="O492" s="55" t="s">
        <v>1760</v>
      </c>
      <c r="P492" s="55">
        <v>0.0</v>
      </c>
      <c r="Q492" s="55" t="s">
        <v>1724</v>
      </c>
      <c r="R492" s="3"/>
      <c r="S492" s="55" t="s">
        <v>1743</v>
      </c>
      <c r="T492" s="3"/>
      <c r="U492" s="3"/>
      <c r="V492" s="3"/>
      <c r="W492" s="3"/>
      <c r="X492" s="3"/>
      <c r="Y492" s="3"/>
      <c r="Z492" s="3"/>
      <c r="AA492" s="3"/>
    </row>
    <row r="493">
      <c r="A493" s="237">
        <v>3.56000016013E13</v>
      </c>
      <c r="B493" s="237" t="s">
        <v>1368</v>
      </c>
      <c r="C493" s="237" t="s">
        <v>1369</v>
      </c>
      <c r="D493" s="237" t="s">
        <v>44</v>
      </c>
      <c r="E493" s="237" t="s">
        <v>1762</v>
      </c>
      <c r="F493" s="237" t="s">
        <v>1765</v>
      </c>
      <c r="G493" s="237">
        <v>156.0</v>
      </c>
      <c r="H493" s="237">
        <v>0.0</v>
      </c>
      <c r="I493" s="237" t="s">
        <v>1766</v>
      </c>
      <c r="J493" s="237">
        <v>1.0</v>
      </c>
      <c r="K493" s="25"/>
      <c r="L493" s="237">
        <v>11.0</v>
      </c>
      <c r="M493" s="25"/>
      <c r="N493" s="25"/>
      <c r="O493" s="237" t="s">
        <v>1368</v>
      </c>
      <c r="P493" s="237">
        <v>0.0</v>
      </c>
      <c r="Q493" s="237" t="s">
        <v>1724</v>
      </c>
      <c r="R493" s="25"/>
      <c r="S493" s="237" t="s">
        <v>1743</v>
      </c>
      <c r="T493" s="25"/>
      <c r="U493" s="25"/>
      <c r="V493" s="25"/>
      <c r="W493" s="25"/>
      <c r="X493" s="25"/>
      <c r="Y493" s="25"/>
      <c r="Z493" s="25"/>
      <c r="AA493" s="25"/>
    </row>
    <row r="494">
      <c r="A494" s="55">
        <v>3.560000160131E13</v>
      </c>
      <c r="B494" s="55" t="s">
        <v>1370</v>
      </c>
      <c r="C494" s="55" t="s">
        <v>1371</v>
      </c>
      <c r="D494" s="55" t="s">
        <v>44</v>
      </c>
      <c r="E494" s="55" t="s">
        <v>1762</v>
      </c>
      <c r="F494" s="55" t="s">
        <v>1767</v>
      </c>
      <c r="G494" s="55">
        <v>156.0</v>
      </c>
      <c r="H494" s="55">
        <v>0.0</v>
      </c>
      <c r="I494" s="55" t="s">
        <v>1768</v>
      </c>
      <c r="J494" s="55">
        <v>1.0</v>
      </c>
      <c r="K494" s="3"/>
      <c r="L494" s="55">
        <v>11.0</v>
      </c>
      <c r="M494" s="3"/>
      <c r="N494" s="3"/>
      <c r="O494" s="55" t="s">
        <v>1370</v>
      </c>
      <c r="P494" s="55">
        <v>0.0</v>
      </c>
      <c r="Q494" s="55" t="s">
        <v>1724</v>
      </c>
      <c r="R494" s="3"/>
      <c r="S494" s="55" t="s">
        <v>1743</v>
      </c>
      <c r="T494" s="3"/>
      <c r="U494" s="3"/>
      <c r="V494" s="3"/>
      <c r="W494" s="3"/>
      <c r="X494" s="3"/>
      <c r="Y494" s="3"/>
      <c r="Z494" s="3"/>
      <c r="AA494" s="3"/>
    </row>
    <row r="495">
      <c r="A495" s="237">
        <v>3.560000160132E13</v>
      </c>
      <c r="B495" s="237" t="s">
        <v>1769</v>
      </c>
      <c r="C495" s="237" t="s">
        <v>1770</v>
      </c>
      <c r="D495" s="237" t="s">
        <v>44</v>
      </c>
      <c r="E495" s="237" t="s">
        <v>1762</v>
      </c>
      <c r="F495" s="237" t="s">
        <v>1771</v>
      </c>
      <c r="G495" s="237">
        <v>156.0</v>
      </c>
      <c r="H495" s="237">
        <v>0.0</v>
      </c>
      <c r="I495" s="237" t="s">
        <v>1772</v>
      </c>
      <c r="J495" s="237">
        <v>1.0</v>
      </c>
      <c r="K495" s="25"/>
      <c r="L495" s="237">
        <v>11.0</v>
      </c>
      <c r="M495" s="25"/>
      <c r="N495" s="25"/>
      <c r="O495" s="237" t="s">
        <v>1769</v>
      </c>
      <c r="P495" s="237">
        <v>0.0</v>
      </c>
      <c r="Q495" s="237" t="s">
        <v>1724</v>
      </c>
      <c r="R495" s="25"/>
      <c r="S495" s="237" t="s">
        <v>1743</v>
      </c>
      <c r="T495" s="25"/>
      <c r="U495" s="25"/>
      <c r="V495" s="25"/>
      <c r="W495" s="25"/>
      <c r="X495" s="25"/>
      <c r="Y495" s="25"/>
      <c r="Z495" s="25"/>
      <c r="AA495" s="25"/>
    </row>
    <row r="496">
      <c r="A496" s="55">
        <v>3.5600001701295E13</v>
      </c>
      <c r="B496" s="55" t="s">
        <v>1779</v>
      </c>
      <c r="C496" s="55" t="s">
        <v>1780</v>
      </c>
      <c r="D496" s="55" t="s">
        <v>44</v>
      </c>
      <c r="E496" s="55" t="s">
        <v>1762</v>
      </c>
      <c r="F496" s="55" t="s">
        <v>1781</v>
      </c>
      <c r="G496" s="55">
        <v>156.0</v>
      </c>
      <c r="H496" s="55">
        <v>0.0</v>
      </c>
      <c r="I496" s="55" t="s">
        <v>1782</v>
      </c>
      <c r="J496" s="55">
        <v>1.0</v>
      </c>
      <c r="K496" s="3"/>
      <c r="L496" s="55">
        <v>11.0</v>
      </c>
      <c r="M496" s="3"/>
      <c r="N496" s="3"/>
      <c r="O496" s="55" t="s">
        <v>1779</v>
      </c>
      <c r="P496" s="55">
        <v>0.0</v>
      </c>
      <c r="Q496" s="55" t="s">
        <v>1724</v>
      </c>
      <c r="R496" s="3"/>
      <c r="S496" s="55" t="s">
        <v>1743</v>
      </c>
      <c r="T496" s="3"/>
      <c r="U496" s="3"/>
      <c r="V496" s="3"/>
      <c r="W496" s="3"/>
      <c r="X496" s="3"/>
      <c r="Y496" s="3"/>
      <c r="Z496" s="3"/>
      <c r="AA496" s="3"/>
    </row>
    <row r="497">
      <c r="A497" s="237">
        <v>3.56000017013E13</v>
      </c>
      <c r="B497" s="237" t="s">
        <v>1374</v>
      </c>
      <c r="C497" s="237" t="s">
        <v>1375</v>
      </c>
      <c r="D497" s="237" t="s">
        <v>44</v>
      </c>
      <c r="E497" s="237" t="s">
        <v>1762</v>
      </c>
      <c r="F497" s="237" t="s">
        <v>1783</v>
      </c>
      <c r="G497" s="237">
        <v>156.0</v>
      </c>
      <c r="H497" s="237">
        <v>0.0</v>
      </c>
      <c r="I497" s="237" t="s">
        <v>1784</v>
      </c>
      <c r="J497" s="237">
        <v>1.0</v>
      </c>
      <c r="K497" s="25"/>
      <c r="L497" s="237">
        <v>11.0</v>
      </c>
      <c r="M497" s="25"/>
      <c r="N497" s="25"/>
      <c r="O497" s="237" t="s">
        <v>1374</v>
      </c>
      <c r="P497" s="237">
        <v>0.0</v>
      </c>
      <c r="Q497" s="237" t="s">
        <v>1724</v>
      </c>
      <c r="R497" s="25"/>
      <c r="S497" s="237" t="s">
        <v>1743</v>
      </c>
      <c r="T497" s="25"/>
      <c r="U497" s="25"/>
      <c r="V497" s="25"/>
      <c r="W497" s="25"/>
      <c r="X497" s="25"/>
      <c r="Y497" s="25"/>
      <c r="Z497" s="25"/>
      <c r="AA497" s="25"/>
    </row>
    <row r="498">
      <c r="A498" s="55">
        <v>3.560000170131E13</v>
      </c>
      <c r="B498" s="55" t="s">
        <v>1785</v>
      </c>
      <c r="C498" s="55" t="s">
        <v>1786</v>
      </c>
      <c r="D498" s="55" t="s">
        <v>44</v>
      </c>
      <c r="E498" s="55" t="s">
        <v>1762</v>
      </c>
      <c r="F498" s="55" t="s">
        <v>1787</v>
      </c>
      <c r="G498" s="55">
        <v>156.0</v>
      </c>
      <c r="H498" s="55">
        <v>0.0</v>
      </c>
      <c r="I498" s="55" t="s">
        <v>1788</v>
      </c>
      <c r="J498" s="55">
        <v>1.0</v>
      </c>
      <c r="K498" s="3"/>
      <c r="L498" s="55">
        <v>11.0</v>
      </c>
      <c r="M498" s="3"/>
      <c r="N498" s="3"/>
      <c r="O498" s="55" t="s">
        <v>1785</v>
      </c>
      <c r="P498" s="55">
        <v>0.0</v>
      </c>
      <c r="Q498" s="55" t="s">
        <v>1724</v>
      </c>
      <c r="R498" s="3"/>
      <c r="S498" s="55" t="s">
        <v>1743</v>
      </c>
      <c r="T498" s="3"/>
      <c r="U498" s="3"/>
      <c r="V498" s="3"/>
      <c r="W498" s="3"/>
      <c r="X498" s="3"/>
      <c r="Y498" s="3"/>
      <c r="Z498" s="3"/>
      <c r="AA498" s="3"/>
    </row>
    <row r="499">
      <c r="A499" s="237">
        <v>3.560000170132E13</v>
      </c>
      <c r="B499" s="237" t="s">
        <v>1789</v>
      </c>
      <c r="C499" s="237" t="s">
        <v>1790</v>
      </c>
      <c r="D499" s="237" t="s">
        <v>44</v>
      </c>
      <c r="E499" s="237" t="s">
        <v>1762</v>
      </c>
      <c r="F499" s="237" t="s">
        <v>1791</v>
      </c>
      <c r="G499" s="237">
        <v>156.0</v>
      </c>
      <c r="H499" s="237">
        <v>0.0</v>
      </c>
      <c r="I499" s="237" t="s">
        <v>1792</v>
      </c>
      <c r="J499" s="237">
        <v>1.0</v>
      </c>
      <c r="K499" s="25"/>
      <c r="L499" s="237">
        <v>11.0</v>
      </c>
      <c r="M499" s="25"/>
      <c r="N499" s="25"/>
      <c r="O499" s="237" t="s">
        <v>1789</v>
      </c>
      <c r="P499" s="237">
        <v>0.0</v>
      </c>
      <c r="Q499" s="237" t="s">
        <v>1724</v>
      </c>
      <c r="R499" s="25"/>
      <c r="S499" s="237" t="s">
        <v>1743</v>
      </c>
      <c r="T499" s="25"/>
      <c r="U499" s="25"/>
      <c r="V499" s="25"/>
      <c r="W499" s="25"/>
      <c r="X499" s="25"/>
      <c r="Y499" s="25"/>
      <c r="Z499" s="25"/>
      <c r="AA499" s="25"/>
    </row>
    <row r="500">
      <c r="A500" s="55">
        <v>3.560000170127E13</v>
      </c>
      <c r="B500" s="55" t="s">
        <v>835</v>
      </c>
      <c r="C500" s="55" t="s">
        <v>836</v>
      </c>
      <c r="D500" s="55" t="s">
        <v>44</v>
      </c>
      <c r="E500" s="55" t="s">
        <v>1762</v>
      </c>
      <c r="F500" s="55" t="s">
        <v>1773</v>
      </c>
      <c r="G500" s="55">
        <v>156.0</v>
      </c>
      <c r="H500" s="55">
        <v>0.0</v>
      </c>
      <c r="I500" s="55" t="s">
        <v>1774</v>
      </c>
      <c r="J500" s="55">
        <v>1.0</v>
      </c>
      <c r="K500" s="3"/>
      <c r="L500" s="55">
        <v>11.0</v>
      </c>
      <c r="M500" s="3"/>
      <c r="N500" s="3"/>
      <c r="O500" s="55" t="s">
        <v>835</v>
      </c>
      <c r="P500" s="55">
        <v>0.0</v>
      </c>
      <c r="Q500" s="55" t="s">
        <v>1724</v>
      </c>
      <c r="R500" s="3"/>
      <c r="S500" s="55" t="s">
        <v>1743</v>
      </c>
      <c r="T500" s="3"/>
      <c r="U500" s="3"/>
      <c r="V500" s="3"/>
      <c r="W500" s="3"/>
      <c r="X500" s="3"/>
      <c r="Y500" s="3"/>
      <c r="Z500" s="3"/>
      <c r="AA500" s="3"/>
    </row>
    <row r="501">
      <c r="A501" s="237">
        <v>3.560000170128E13</v>
      </c>
      <c r="B501" s="237" t="s">
        <v>1775</v>
      </c>
      <c r="C501" s="237" t="s">
        <v>1776</v>
      </c>
      <c r="D501" s="237" t="s">
        <v>44</v>
      </c>
      <c r="E501" s="237" t="s">
        <v>1762</v>
      </c>
      <c r="F501" s="237" t="s">
        <v>1777</v>
      </c>
      <c r="G501" s="237">
        <v>156.0</v>
      </c>
      <c r="H501" s="237">
        <v>0.0</v>
      </c>
      <c r="I501" s="237" t="s">
        <v>1778</v>
      </c>
      <c r="J501" s="237">
        <v>1.0</v>
      </c>
      <c r="K501" s="25"/>
      <c r="L501" s="237">
        <v>11.0</v>
      </c>
      <c r="M501" s="25"/>
      <c r="N501" s="25"/>
      <c r="O501" s="237" t="s">
        <v>1775</v>
      </c>
      <c r="P501" s="237">
        <v>0.0</v>
      </c>
      <c r="Q501" s="237" t="s">
        <v>1724</v>
      </c>
      <c r="R501" s="25"/>
      <c r="S501" s="237" t="s">
        <v>1743</v>
      </c>
      <c r="T501" s="25"/>
      <c r="U501" s="25"/>
      <c r="V501" s="25"/>
      <c r="W501" s="25"/>
      <c r="X501" s="25"/>
      <c r="Y501" s="25"/>
      <c r="Z501" s="25"/>
      <c r="AA501" s="25"/>
    </row>
    <row r="502">
      <c r="A502" s="55">
        <v>354000.0</v>
      </c>
      <c r="B502" s="55" t="s">
        <v>839</v>
      </c>
      <c r="C502" s="55" t="s">
        <v>1919</v>
      </c>
      <c r="D502" s="55" t="s">
        <v>54</v>
      </c>
      <c r="E502" s="55" t="s">
        <v>1740</v>
      </c>
      <c r="F502" s="55" t="s">
        <v>1920</v>
      </c>
      <c r="G502" s="55">
        <v>100.0</v>
      </c>
      <c r="H502" s="55">
        <v>0.0</v>
      </c>
      <c r="I502" s="55" t="s">
        <v>1921</v>
      </c>
      <c r="J502" s="55">
        <v>1.0</v>
      </c>
      <c r="K502" s="3"/>
      <c r="L502" s="55">
        <v>11.0</v>
      </c>
      <c r="M502" s="3"/>
      <c r="N502" s="3"/>
      <c r="O502" s="55" t="s">
        <v>839</v>
      </c>
      <c r="P502" s="55">
        <v>0.0</v>
      </c>
      <c r="Q502" s="55" t="s">
        <v>1724</v>
      </c>
      <c r="R502" s="3"/>
      <c r="S502" s="55" t="s">
        <v>1743</v>
      </c>
      <c r="T502" s="3"/>
      <c r="U502" s="3"/>
      <c r="V502" s="3"/>
      <c r="W502" s="3"/>
      <c r="X502" s="3"/>
      <c r="Y502" s="3"/>
      <c r="Z502" s="3"/>
      <c r="AA502" s="3"/>
    </row>
    <row r="503">
      <c r="A503" s="237">
        <v>3.5400001601295E13</v>
      </c>
      <c r="B503" s="237" t="s">
        <v>1738</v>
      </c>
      <c r="C503" s="237" t="s">
        <v>1739</v>
      </c>
      <c r="D503" s="237" t="s">
        <v>54</v>
      </c>
      <c r="E503" s="237" t="s">
        <v>1740</v>
      </c>
      <c r="F503" s="237" t="s">
        <v>1741</v>
      </c>
      <c r="G503" s="237">
        <v>150.0</v>
      </c>
      <c r="H503" s="237">
        <v>0.0</v>
      </c>
      <c r="I503" s="237" t="s">
        <v>1742</v>
      </c>
      <c r="J503" s="237">
        <v>1.0</v>
      </c>
      <c r="K503" s="25"/>
      <c r="L503" s="237">
        <v>11.0</v>
      </c>
      <c r="M503" s="25"/>
      <c r="N503" s="25"/>
      <c r="O503" s="237" t="s">
        <v>1738</v>
      </c>
      <c r="P503" s="237">
        <v>0.0</v>
      </c>
      <c r="Q503" s="237" t="s">
        <v>1724</v>
      </c>
      <c r="R503" s="25"/>
      <c r="S503" s="237" t="s">
        <v>1743</v>
      </c>
      <c r="T503" s="25"/>
      <c r="U503" s="25"/>
      <c r="V503" s="25"/>
      <c r="W503" s="25"/>
      <c r="X503" s="25"/>
      <c r="Y503" s="25"/>
      <c r="Z503" s="25"/>
      <c r="AA503" s="25"/>
    </row>
    <row r="504">
      <c r="A504" s="55">
        <v>3.540000160125E13</v>
      </c>
      <c r="B504" s="55" t="s">
        <v>3764</v>
      </c>
      <c r="C504" s="55" t="s">
        <v>3765</v>
      </c>
      <c r="D504" s="55" t="s">
        <v>54</v>
      </c>
      <c r="E504" s="55" t="s">
        <v>1740</v>
      </c>
      <c r="F504" s="55" t="s">
        <v>3766</v>
      </c>
      <c r="G504" s="55">
        <v>150.0</v>
      </c>
      <c r="H504" s="55">
        <v>2.0</v>
      </c>
      <c r="I504" s="55" t="s">
        <v>3767</v>
      </c>
      <c r="J504" s="55">
        <v>1.0</v>
      </c>
      <c r="K504" s="3"/>
      <c r="L504" s="55">
        <v>11.0</v>
      </c>
      <c r="M504" s="3"/>
      <c r="N504" s="3"/>
      <c r="O504" s="55" t="s">
        <v>3764</v>
      </c>
      <c r="P504" s="55">
        <v>0.0</v>
      </c>
      <c r="Q504" s="55" t="s">
        <v>1724</v>
      </c>
      <c r="R504" s="3"/>
      <c r="S504" s="55" t="s">
        <v>318</v>
      </c>
      <c r="T504" s="3"/>
      <c r="U504" s="3"/>
      <c r="V504" s="3"/>
      <c r="W504" s="3"/>
      <c r="X504" s="3"/>
      <c r="Y504" s="3"/>
      <c r="Z504" s="3"/>
      <c r="AA504" s="3"/>
    </row>
    <row r="505">
      <c r="A505" s="237">
        <v>3.5400001601255E13</v>
      </c>
      <c r="B505" s="237" t="s">
        <v>3768</v>
      </c>
      <c r="C505" s="237" t="s">
        <v>3769</v>
      </c>
      <c r="D505" s="237" t="s">
        <v>54</v>
      </c>
      <c r="E505" s="237" t="s">
        <v>1740</v>
      </c>
      <c r="F505" s="237" t="s">
        <v>3770</v>
      </c>
      <c r="G505" s="237">
        <v>150.0</v>
      </c>
      <c r="H505" s="237">
        <v>3.0</v>
      </c>
      <c r="I505" s="237" t="s">
        <v>3771</v>
      </c>
      <c r="J505" s="237">
        <v>1.0</v>
      </c>
      <c r="K505" s="25"/>
      <c r="L505" s="237">
        <v>11.0</v>
      </c>
      <c r="M505" s="25"/>
      <c r="N505" s="25"/>
      <c r="O505" s="237" t="s">
        <v>3768</v>
      </c>
      <c r="P505" s="237">
        <v>0.0</v>
      </c>
      <c r="Q505" s="237" t="s">
        <v>1724</v>
      </c>
      <c r="R505" s="25"/>
      <c r="S505" s="237" t="s">
        <v>318</v>
      </c>
      <c r="T505" s="25"/>
      <c r="U505" s="25"/>
      <c r="V505" s="25"/>
      <c r="W505" s="25"/>
      <c r="X505" s="25"/>
      <c r="Y505" s="25"/>
      <c r="Z505" s="25"/>
      <c r="AA505" s="25"/>
    </row>
    <row r="506">
      <c r="A506" s="55">
        <v>3.540000160126E13</v>
      </c>
      <c r="B506" s="55" t="s">
        <v>3772</v>
      </c>
      <c r="C506" s="55" t="s">
        <v>3773</v>
      </c>
      <c r="D506" s="55" t="s">
        <v>54</v>
      </c>
      <c r="E506" s="55" t="s">
        <v>1740</v>
      </c>
      <c r="F506" s="55" t="s">
        <v>3774</v>
      </c>
      <c r="G506" s="55">
        <v>150.0</v>
      </c>
      <c r="H506" s="55">
        <v>23.0</v>
      </c>
      <c r="I506" s="55" t="s">
        <v>3775</v>
      </c>
      <c r="J506" s="55">
        <v>1.0</v>
      </c>
      <c r="K506" s="3"/>
      <c r="L506" s="55">
        <v>11.0</v>
      </c>
      <c r="M506" s="3"/>
      <c r="N506" s="3"/>
      <c r="O506" s="55" t="s">
        <v>3772</v>
      </c>
      <c r="P506" s="55">
        <v>0.0</v>
      </c>
      <c r="Q506" s="55" t="s">
        <v>1724</v>
      </c>
      <c r="R506" s="3"/>
      <c r="S506" s="55" t="s">
        <v>318</v>
      </c>
      <c r="T506" s="3"/>
      <c r="U506" s="3"/>
      <c r="V506" s="3"/>
      <c r="W506" s="3"/>
      <c r="X506" s="3"/>
      <c r="Y506" s="3"/>
      <c r="Z506" s="3"/>
      <c r="AA506" s="3"/>
    </row>
    <row r="507">
      <c r="A507" s="237">
        <v>3.5400001601265E13</v>
      </c>
      <c r="B507" s="237" t="s">
        <v>3776</v>
      </c>
      <c r="C507" s="237" t="s">
        <v>3777</v>
      </c>
      <c r="D507" s="237" t="s">
        <v>54</v>
      </c>
      <c r="E507" s="237" t="s">
        <v>1740</v>
      </c>
      <c r="F507" s="237" t="s">
        <v>3778</v>
      </c>
      <c r="G507" s="237">
        <v>150.0</v>
      </c>
      <c r="H507" s="237">
        <v>19.0</v>
      </c>
      <c r="I507" s="237" t="s">
        <v>3779</v>
      </c>
      <c r="J507" s="237">
        <v>1.0</v>
      </c>
      <c r="K507" s="25"/>
      <c r="L507" s="237">
        <v>11.0</v>
      </c>
      <c r="M507" s="25"/>
      <c r="N507" s="25"/>
      <c r="O507" s="237" t="s">
        <v>3776</v>
      </c>
      <c r="P507" s="237">
        <v>0.0</v>
      </c>
      <c r="Q507" s="237" t="s">
        <v>1724</v>
      </c>
      <c r="R507" s="25"/>
      <c r="S507" s="237" t="s">
        <v>318</v>
      </c>
      <c r="T507" s="25"/>
      <c r="U507" s="25"/>
      <c r="V507" s="25"/>
      <c r="W507" s="25"/>
      <c r="X507" s="25"/>
      <c r="Y507" s="25"/>
      <c r="Z507" s="25"/>
      <c r="AA507" s="25"/>
    </row>
    <row r="508">
      <c r="A508" s="55">
        <v>3.540000160127E13</v>
      </c>
      <c r="B508" s="55" t="s">
        <v>1100</v>
      </c>
      <c r="C508" s="55" t="s">
        <v>1101</v>
      </c>
      <c r="D508" s="55" t="s">
        <v>54</v>
      </c>
      <c r="E508" s="55" t="s">
        <v>1740</v>
      </c>
      <c r="F508" s="55" t="s">
        <v>3780</v>
      </c>
      <c r="G508" s="55">
        <v>150.0</v>
      </c>
      <c r="H508" s="55">
        <v>68.0</v>
      </c>
      <c r="I508" s="55" t="s">
        <v>3781</v>
      </c>
      <c r="J508" s="55">
        <v>1.0</v>
      </c>
      <c r="K508" s="3"/>
      <c r="L508" s="55">
        <v>11.0</v>
      </c>
      <c r="M508" s="3"/>
      <c r="N508" s="3"/>
      <c r="O508" s="55" t="s">
        <v>1100</v>
      </c>
      <c r="P508" s="55">
        <v>0.0</v>
      </c>
      <c r="Q508" s="55" t="s">
        <v>1724</v>
      </c>
      <c r="R508" s="3"/>
      <c r="S508" s="55" t="s">
        <v>318</v>
      </c>
      <c r="T508" s="3"/>
      <c r="U508" s="3"/>
      <c r="V508" s="3"/>
      <c r="W508" s="3"/>
      <c r="X508" s="3"/>
      <c r="Y508" s="3"/>
      <c r="Z508" s="3"/>
      <c r="AA508" s="3"/>
    </row>
    <row r="509">
      <c r="A509" s="237">
        <v>3.540000180129E13</v>
      </c>
      <c r="B509" s="237" t="s">
        <v>1748</v>
      </c>
      <c r="C509" s="237" t="s">
        <v>1749</v>
      </c>
      <c r="D509" s="237" t="s">
        <v>54</v>
      </c>
      <c r="E509" s="237" t="s">
        <v>1740</v>
      </c>
      <c r="F509" s="237" t="s">
        <v>1750</v>
      </c>
      <c r="G509" s="237">
        <v>150.0</v>
      </c>
      <c r="H509" s="237">
        <v>0.0</v>
      </c>
      <c r="I509" s="237" t="s">
        <v>1751</v>
      </c>
      <c r="J509" s="237">
        <v>1.0</v>
      </c>
      <c r="K509" s="25"/>
      <c r="L509" s="237">
        <v>11.0</v>
      </c>
      <c r="M509" s="25"/>
      <c r="N509" s="25"/>
      <c r="O509" s="237" t="s">
        <v>1748</v>
      </c>
      <c r="P509" s="237">
        <v>0.0</v>
      </c>
      <c r="Q509" s="237" t="s">
        <v>1724</v>
      </c>
      <c r="R509" s="25"/>
      <c r="S509" s="237" t="s">
        <v>1743</v>
      </c>
      <c r="T509" s="25"/>
      <c r="U509" s="25"/>
      <c r="V509" s="25"/>
      <c r="W509" s="25"/>
      <c r="X509" s="25"/>
      <c r="Y509" s="25"/>
      <c r="Z509" s="25"/>
      <c r="AA509" s="25"/>
    </row>
    <row r="510">
      <c r="A510" s="55">
        <v>3.5400001801295E13</v>
      </c>
      <c r="B510" s="55" t="s">
        <v>1552</v>
      </c>
      <c r="C510" s="55" t="s">
        <v>1553</v>
      </c>
      <c r="D510" s="55" t="s">
        <v>54</v>
      </c>
      <c r="E510" s="55" t="s">
        <v>1740</v>
      </c>
      <c r="F510" s="55" t="s">
        <v>1752</v>
      </c>
      <c r="G510" s="55">
        <v>150.0</v>
      </c>
      <c r="H510" s="55">
        <v>0.0</v>
      </c>
      <c r="I510" s="55" t="s">
        <v>1753</v>
      </c>
      <c r="J510" s="55">
        <v>1.0</v>
      </c>
      <c r="K510" s="3"/>
      <c r="L510" s="55">
        <v>11.0</v>
      </c>
      <c r="M510" s="3"/>
      <c r="N510" s="3"/>
      <c r="O510" s="55" t="s">
        <v>1552</v>
      </c>
      <c r="P510" s="55">
        <v>0.0</v>
      </c>
      <c r="Q510" s="55" t="s">
        <v>1724</v>
      </c>
      <c r="R510" s="3"/>
      <c r="S510" s="55" t="s">
        <v>1743</v>
      </c>
      <c r="T510" s="3"/>
      <c r="U510" s="3"/>
      <c r="V510" s="3"/>
      <c r="W510" s="3"/>
      <c r="X510" s="3"/>
      <c r="Y510" s="3"/>
      <c r="Z510" s="3"/>
      <c r="AA510" s="3"/>
    </row>
    <row r="511">
      <c r="A511" s="237">
        <v>3.540000180131E13</v>
      </c>
      <c r="B511" s="237" t="s">
        <v>1754</v>
      </c>
      <c r="C511" s="237" t="s">
        <v>1755</v>
      </c>
      <c r="D511" s="237" t="s">
        <v>54</v>
      </c>
      <c r="E511" s="237" t="s">
        <v>1740</v>
      </c>
      <c r="F511" s="237" t="s">
        <v>1756</v>
      </c>
      <c r="G511" s="237">
        <v>150.0</v>
      </c>
      <c r="H511" s="237">
        <v>0.0</v>
      </c>
      <c r="I511" s="237" t="s">
        <v>1757</v>
      </c>
      <c r="J511" s="237">
        <v>1.0</v>
      </c>
      <c r="K511" s="25"/>
      <c r="L511" s="237">
        <v>11.0</v>
      </c>
      <c r="M511" s="25"/>
      <c r="N511" s="25"/>
      <c r="O511" s="237" t="s">
        <v>1754</v>
      </c>
      <c r="P511" s="237">
        <v>0.0</v>
      </c>
      <c r="Q511" s="237" t="s">
        <v>1724</v>
      </c>
      <c r="R511" s="25"/>
      <c r="S511" s="237" t="s">
        <v>1743</v>
      </c>
      <c r="T511" s="25"/>
      <c r="U511" s="25"/>
      <c r="V511" s="25"/>
      <c r="W511" s="25"/>
      <c r="X511" s="25"/>
      <c r="Y511" s="25"/>
      <c r="Z511" s="25"/>
      <c r="AA511" s="25"/>
    </row>
    <row r="512">
      <c r="A512" s="55">
        <v>3.540000180132E13</v>
      </c>
      <c r="B512" s="55" t="s">
        <v>1102</v>
      </c>
      <c r="C512" s="55" t="s">
        <v>1103</v>
      </c>
      <c r="D512" s="55" t="s">
        <v>54</v>
      </c>
      <c r="E512" s="55" t="s">
        <v>1740</v>
      </c>
      <c r="F512" s="55" t="s">
        <v>1758</v>
      </c>
      <c r="G512" s="55">
        <v>150.0</v>
      </c>
      <c r="H512" s="55">
        <v>0.0</v>
      </c>
      <c r="I512" s="55" t="s">
        <v>1759</v>
      </c>
      <c r="J512" s="55">
        <v>1.0</v>
      </c>
      <c r="K512" s="3"/>
      <c r="L512" s="55">
        <v>11.0</v>
      </c>
      <c r="M512" s="3"/>
      <c r="N512" s="3"/>
      <c r="O512" s="55" t="s">
        <v>1102</v>
      </c>
      <c r="P512" s="55">
        <v>0.0</v>
      </c>
      <c r="Q512" s="55" t="s">
        <v>1724</v>
      </c>
      <c r="R512" s="3"/>
      <c r="S512" s="55" t="s">
        <v>1743</v>
      </c>
      <c r="T512" s="3"/>
      <c r="U512" s="3"/>
      <c r="V512" s="3"/>
      <c r="W512" s="3"/>
      <c r="X512" s="3"/>
      <c r="Y512" s="3"/>
      <c r="Z512" s="3"/>
      <c r="AA512" s="3"/>
    </row>
    <row r="513">
      <c r="A513" s="237">
        <v>3.540000180125E13</v>
      </c>
      <c r="B513" s="237" t="s">
        <v>1744</v>
      </c>
      <c r="C513" s="237" t="s">
        <v>1745</v>
      </c>
      <c r="D513" s="237" t="s">
        <v>54</v>
      </c>
      <c r="E513" s="237" t="s">
        <v>1740</v>
      </c>
      <c r="F513" s="237" t="s">
        <v>1746</v>
      </c>
      <c r="G513" s="237">
        <v>150.0</v>
      </c>
      <c r="H513" s="237">
        <v>0.0</v>
      </c>
      <c r="I513" s="237" t="s">
        <v>1747</v>
      </c>
      <c r="J513" s="237">
        <v>1.0</v>
      </c>
      <c r="K513" s="25"/>
      <c r="L513" s="237">
        <v>11.0</v>
      </c>
      <c r="M513" s="25"/>
      <c r="N513" s="25"/>
      <c r="O513" s="237" t="s">
        <v>1744</v>
      </c>
      <c r="P513" s="237">
        <v>0.0</v>
      </c>
      <c r="Q513" s="237" t="s">
        <v>1724</v>
      </c>
      <c r="R513" s="25"/>
      <c r="S513" s="237" t="s">
        <v>1743</v>
      </c>
      <c r="T513" s="25"/>
      <c r="U513" s="25"/>
      <c r="V513" s="25"/>
      <c r="W513" s="25"/>
      <c r="X513" s="25"/>
      <c r="Y513" s="25"/>
      <c r="Z513" s="25"/>
      <c r="AA513" s="25"/>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sheetData>
  <autoFilter ref="$A$1:$AA$928">
    <sortState ref="A1:AA928">
      <sortCondition ref="C1:C928"/>
    </sortState>
  </autoFilter>
  <dataValidations>
    <dataValidation type="list" allowBlank="1" sqref="D2:D513">
      <formula1>'Margen (PowerBI)'!$B$2:$B$179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38">
        <v>44347.0</v>
      </c>
      <c r="B2" s="239" t="s">
        <v>7021</v>
      </c>
      <c r="C2" s="240" t="s">
        <v>7022</v>
      </c>
      <c r="D2" s="241">
        <v>506.62</v>
      </c>
      <c r="E2" s="240" t="s">
        <v>7023</v>
      </c>
      <c r="F2" s="238">
        <v>44347.0</v>
      </c>
    </row>
    <row r="3">
      <c r="A3" s="238">
        <v>44346.0</v>
      </c>
      <c r="B3" s="239" t="s">
        <v>7024</v>
      </c>
      <c r="C3" s="240" t="s">
        <v>7022</v>
      </c>
      <c r="D3" s="241">
        <v>501.66</v>
      </c>
      <c r="E3" s="240" t="s">
        <v>7023</v>
      </c>
      <c r="F3" s="238">
        <v>44346.0</v>
      </c>
    </row>
    <row r="4">
      <c r="A4" s="238">
        <v>44346.0</v>
      </c>
      <c r="B4" s="239" t="s">
        <v>7025</v>
      </c>
      <c r="C4" s="240" t="s">
        <v>7022</v>
      </c>
      <c r="D4" s="241">
        <v>511.35</v>
      </c>
      <c r="E4" s="240" t="s">
        <v>7023</v>
      </c>
      <c r="F4" s="238">
        <v>44346.0</v>
      </c>
    </row>
    <row r="5">
      <c r="A5" s="238">
        <v>44345.0</v>
      </c>
      <c r="B5" s="239" t="s">
        <v>7026</v>
      </c>
      <c r="C5" s="240" t="s">
        <v>7022</v>
      </c>
      <c r="D5" s="241">
        <v>501.41</v>
      </c>
      <c r="E5" s="240" t="s">
        <v>7023</v>
      </c>
      <c r="F5" s="238">
        <v>44345.0</v>
      </c>
    </row>
    <row r="6">
      <c r="A6" s="238">
        <v>44343.0</v>
      </c>
      <c r="B6" s="239" t="s">
        <v>7027</v>
      </c>
      <c r="C6" s="240" t="s">
        <v>7022</v>
      </c>
      <c r="D6" s="241">
        <v>501.61</v>
      </c>
      <c r="E6" s="240" t="s">
        <v>7023</v>
      </c>
      <c r="F6" s="238">
        <v>44343.0</v>
      </c>
    </row>
    <row r="7">
      <c r="A7" s="238">
        <v>44341.0</v>
      </c>
      <c r="B7" s="239" t="s">
        <v>7028</v>
      </c>
      <c r="C7" s="240" t="s">
        <v>7022</v>
      </c>
      <c r="D7" s="241">
        <v>503.46</v>
      </c>
      <c r="E7" s="240" t="s">
        <v>7023</v>
      </c>
      <c r="F7" s="238">
        <v>44341.0</v>
      </c>
    </row>
    <row r="8">
      <c r="A8" s="238">
        <v>44340.0</v>
      </c>
      <c r="B8" s="239" t="s">
        <v>7029</v>
      </c>
      <c r="C8" s="240" t="s">
        <v>7022</v>
      </c>
      <c r="D8" s="241">
        <v>532.72</v>
      </c>
      <c r="E8" s="240" t="s">
        <v>7023</v>
      </c>
      <c r="F8" s="238">
        <v>44340.0</v>
      </c>
    </row>
    <row r="9">
      <c r="A9" s="238">
        <v>44339.0</v>
      </c>
      <c r="B9" s="239" t="s">
        <v>7030</v>
      </c>
      <c r="C9" s="240" t="s">
        <v>7022</v>
      </c>
      <c r="D9" s="241">
        <v>516.32</v>
      </c>
      <c r="E9" s="240" t="s">
        <v>7023</v>
      </c>
      <c r="F9" s="238">
        <v>44339.0</v>
      </c>
    </row>
    <row r="10">
      <c r="A10" s="238">
        <v>44338.0</v>
      </c>
      <c r="B10" s="239" t="s">
        <v>7031</v>
      </c>
      <c r="C10" s="240" t="s">
        <v>7022</v>
      </c>
      <c r="D10" s="241">
        <v>504.25</v>
      </c>
      <c r="E10" s="240" t="s">
        <v>7023</v>
      </c>
      <c r="F10" s="238">
        <v>44338.0</v>
      </c>
    </row>
    <row r="11">
      <c r="A11" s="238">
        <v>44338.0</v>
      </c>
      <c r="B11" s="239" t="s">
        <v>7032</v>
      </c>
      <c r="C11" s="240" t="s">
        <v>7022</v>
      </c>
      <c r="D11" s="241">
        <v>504.29</v>
      </c>
      <c r="E11" s="240" t="s">
        <v>7023</v>
      </c>
      <c r="F11" s="238">
        <v>44338.0</v>
      </c>
    </row>
    <row r="12">
      <c r="A12" s="238">
        <v>44338.0</v>
      </c>
      <c r="B12" s="239" t="s">
        <v>7033</v>
      </c>
      <c r="C12" s="240" t="s">
        <v>7022</v>
      </c>
      <c r="D12" s="241">
        <v>510.29</v>
      </c>
      <c r="E12" s="240" t="s">
        <v>7023</v>
      </c>
      <c r="F12" s="238">
        <v>44338.0</v>
      </c>
    </row>
    <row r="13">
      <c r="A13" s="238">
        <v>44337.0</v>
      </c>
      <c r="B13" s="239" t="s">
        <v>7034</v>
      </c>
      <c r="C13" s="240" t="s">
        <v>7022</v>
      </c>
      <c r="D13" s="241">
        <v>507.61</v>
      </c>
      <c r="E13" s="240" t="s">
        <v>7023</v>
      </c>
      <c r="F13" s="238">
        <v>44337.0</v>
      </c>
    </row>
    <row r="14">
      <c r="A14" s="238">
        <v>44336.0</v>
      </c>
      <c r="B14" s="239" t="s">
        <v>7035</v>
      </c>
      <c r="C14" s="240" t="s">
        <v>7022</v>
      </c>
      <c r="D14" s="241">
        <v>530.07</v>
      </c>
      <c r="E14" s="240" t="s">
        <v>7023</v>
      </c>
      <c r="F14" s="238">
        <v>44336.0</v>
      </c>
    </row>
    <row r="15">
      <c r="A15" s="238">
        <v>44335.0</v>
      </c>
      <c r="B15" s="239" t="s">
        <v>7036</v>
      </c>
      <c r="C15" s="240" t="s">
        <v>7022</v>
      </c>
      <c r="D15" s="241">
        <v>503.6</v>
      </c>
      <c r="E15" s="240" t="s">
        <v>7023</v>
      </c>
      <c r="F15" s="238">
        <v>44335.0</v>
      </c>
    </row>
    <row r="16">
      <c r="A16" s="238">
        <v>44335.0</v>
      </c>
      <c r="B16" s="239" t="s">
        <v>7037</v>
      </c>
      <c r="C16" s="240" t="s">
        <v>7022</v>
      </c>
      <c r="D16" s="241">
        <v>507.75</v>
      </c>
      <c r="E16" s="240" t="s">
        <v>7023</v>
      </c>
      <c r="F16" s="238">
        <v>44335.0</v>
      </c>
    </row>
    <row r="17">
      <c r="A17" s="238">
        <v>44334.0</v>
      </c>
      <c r="B17" s="239" t="s">
        <v>7038</v>
      </c>
      <c r="C17" s="240" t="s">
        <v>7022</v>
      </c>
      <c r="D17" s="241">
        <v>506.75</v>
      </c>
      <c r="E17" s="240" t="s">
        <v>7023</v>
      </c>
      <c r="F17" s="238">
        <v>44334.0</v>
      </c>
    </row>
    <row r="18">
      <c r="A18" s="238">
        <v>44333.0</v>
      </c>
      <c r="B18" s="239" t="s">
        <v>7039</v>
      </c>
      <c r="C18" s="240" t="s">
        <v>7022</v>
      </c>
      <c r="D18" s="241">
        <v>506.19</v>
      </c>
      <c r="E18" s="240" t="s">
        <v>7023</v>
      </c>
      <c r="F18" s="238">
        <v>44333.0</v>
      </c>
    </row>
    <row r="19">
      <c r="A19" s="238">
        <v>44332.0</v>
      </c>
      <c r="B19" s="239" t="s">
        <v>7040</v>
      </c>
      <c r="C19" s="240" t="s">
        <v>7022</v>
      </c>
      <c r="D19" s="241">
        <v>508.62</v>
      </c>
      <c r="E19" s="240" t="s">
        <v>7023</v>
      </c>
      <c r="F19" s="238">
        <v>44332.0</v>
      </c>
    </row>
    <row r="20">
      <c r="A20" s="238">
        <v>44331.0</v>
      </c>
      <c r="B20" s="239" t="s">
        <v>7041</v>
      </c>
      <c r="C20" s="240" t="s">
        <v>7022</v>
      </c>
      <c r="D20" s="241">
        <v>501.6</v>
      </c>
      <c r="E20" s="240" t="s">
        <v>7023</v>
      </c>
      <c r="F20" s="238">
        <v>44331.0</v>
      </c>
    </row>
    <row r="21">
      <c r="A21" s="238">
        <v>44329.0</v>
      </c>
      <c r="B21" s="239" t="s">
        <v>7042</v>
      </c>
      <c r="C21" s="240" t="s">
        <v>7022</v>
      </c>
      <c r="D21" s="241">
        <v>506.95</v>
      </c>
      <c r="E21" s="240" t="s">
        <v>7023</v>
      </c>
      <c r="F21" s="238">
        <v>44329.0</v>
      </c>
    </row>
    <row r="22">
      <c r="A22" s="238">
        <v>44328.0</v>
      </c>
      <c r="B22" s="239" t="s">
        <v>7043</v>
      </c>
      <c r="C22" s="240" t="s">
        <v>7022</v>
      </c>
      <c r="D22" s="241">
        <v>504.99</v>
      </c>
      <c r="E22" s="240" t="s">
        <v>7023</v>
      </c>
      <c r="F22" s="238">
        <v>44328.0</v>
      </c>
    </row>
    <row r="23">
      <c r="A23" s="238">
        <v>44327.0</v>
      </c>
      <c r="B23" s="239" t="s">
        <v>7044</v>
      </c>
      <c r="C23" s="240" t="s">
        <v>7022</v>
      </c>
      <c r="D23" s="241">
        <v>504.42</v>
      </c>
      <c r="E23" s="240" t="s">
        <v>7023</v>
      </c>
      <c r="F23" s="238">
        <v>44327.0</v>
      </c>
    </row>
    <row r="24">
      <c r="A24" s="238">
        <v>44325.0</v>
      </c>
      <c r="B24" s="239" t="s">
        <v>7045</v>
      </c>
      <c r="C24" s="240" t="s">
        <v>7022</v>
      </c>
      <c r="D24" s="241">
        <v>500.12</v>
      </c>
      <c r="E24" s="240" t="s">
        <v>7023</v>
      </c>
      <c r="F24" s="238">
        <v>44325.0</v>
      </c>
    </row>
    <row r="25">
      <c r="A25" s="238">
        <v>44324.0</v>
      </c>
      <c r="B25" s="239" t="s">
        <v>7046</v>
      </c>
      <c r="C25" s="240" t="s">
        <v>7022</v>
      </c>
      <c r="D25" s="241">
        <v>502.54</v>
      </c>
      <c r="E25" s="240" t="s">
        <v>7023</v>
      </c>
      <c r="F25" s="238">
        <v>44324.0</v>
      </c>
    </row>
    <row r="26">
      <c r="A26" s="238">
        <v>44323.0</v>
      </c>
      <c r="B26" s="239" t="s">
        <v>7047</v>
      </c>
      <c r="C26" s="240" t="s">
        <v>7022</v>
      </c>
      <c r="D26" s="241">
        <v>501.8</v>
      </c>
      <c r="E26" s="240" t="s">
        <v>7023</v>
      </c>
      <c r="F26" s="238">
        <v>44323.0</v>
      </c>
    </row>
    <row r="27">
      <c r="A27" s="238">
        <v>44321.0</v>
      </c>
      <c r="B27" s="239" t="s">
        <v>7048</v>
      </c>
      <c r="C27" s="240" t="s">
        <v>7022</v>
      </c>
      <c r="D27" s="241">
        <v>508.62</v>
      </c>
      <c r="E27" s="240" t="s">
        <v>7023</v>
      </c>
      <c r="F27" s="238">
        <v>44321.0</v>
      </c>
    </row>
    <row r="28">
      <c r="A28" s="238">
        <v>44320.0</v>
      </c>
      <c r="B28" s="239" t="s">
        <v>7049</v>
      </c>
      <c r="C28" s="240" t="s">
        <v>7022</v>
      </c>
      <c r="D28" s="241">
        <v>509.28</v>
      </c>
      <c r="E28" s="240" t="s">
        <v>7023</v>
      </c>
      <c r="F28" s="238">
        <v>44320.0</v>
      </c>
    </row>
    <row r="29">
      <c r="A29" s="238">
        <v>44319.0</v>
      </c>
      <c r="B29" s="239" t="s">
        <v>7050</v>
      </c>
      <c r="C29" s="240" t="s">
        <v>7022</v>
      </c>
      <c r="D29" s="241">
        <v>500.11</v>
      </c>
      <c r="E29" s="240" t="s">
        <v>7023</v>
      </c>
      <c r="F29" s="238">
        <v>44319.0</v>
      </c>
    </row>
    <row r="30">
      <c r="A30" s="238">
        <v>44318.0</v>
      </c>
      <c r="B30" s="239" t="s">
        <v>7051</v>
      </c>
      <c r="C30" s="240" t="s">
        <v>7022</v>
      </c>
      <c r="D30" s="241">
        <v>281.02</v>
      </c>
      <c r="E30" s="240" t="s">
        <v>7023</v>
      </c>
      <c r="F30" s="238">
        <v>44318.0</v>
      </c>
    </row>
    <row r="31">
      <c r="A31" s="238">
        <v>44317.0</v>
      </c>
      <c r="B31" s="239" t="s">
        <v>7052</v>
      </c>
      <c r="C31" s="240" t="s">
        <v>7022</v>
      </c>
      <c r="D31" s="241">
        <v>501.04</v>
      </c>
      <c r="E31" s="240" t="s">
        <v>7023</v>
      </c>
      <c r="F31" s="238">
        <v>44317.0</v>
      </c>
    </row>
    <row r="32">
      <c r="D32" s="242">
        <f>SUM(D2:D31)</f>
        <v>14987.06</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s>
  <drawing r:id="rId3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38">
        <v>44377.0</v>
      </c>
      <c r="B2" s="239" t="s">
        <v>7053</v>
      </c>
      <c r="C2" s="240" t="s">
        <v>7022</v>
      </c>
      <c r="D2" s="241">
        <v>501.83</v>
      </c>
      <c r="E2" s="240" t="s">
        <v>7023</v>
      </c>
      <c r="F2" s="238">
        <v>44377.0</v>
      </c>
    </row>
    <row r="3">
      <c r="A3" s="238">
        <v>44377.0</v>
      </c>
      <c r="B3" s="239" t="s">
        <v>7054</v>
      </c>
      <c r="C3" s="240" t="s">
        <v>7022</v>
      </c>
      <c r="D3" s="241">
        <v>504.27</v>
      </c>
      <c r="E3" s="240" t="s">
        <v>7023</v>
      </c>
      <c r="F3" s="238">
        <v>44377.0</v>
      </c>
    </row>
    <row r="4">
      <c r="A4" s="238">
        <v>44376.0</v>
      </c>
      <c r="B4" s="239" t="s">
        <v>7055</v>
      </c>
      <c r="C4" s="240" t="s">
        <v>7022</v>
      </c>
      <c r="D4" s="241">
        <v>506.22</v>
      </c>
      <c r="E4" s="240" t="s">
        <v>7023</v>
      </c>
      <c r="F4" s="238">
        <v>44376.0</v>
      </c>
    </row>
    <row r="5">
      <c r="A5" s="238">
        <v>44376.0</v>
      </c>
      <c r="B5" s="239" t="s">
        <v>7056</v>
      </c>
      <c r="C5" s="240" t="s">
        <v>7022</v>
      </c>
      <c r="D5" s="241">
        <v>504.58</v>
      </c>
      <c r="E5" s="240" t="s">
        <v>7023</v>
      </c>
      <c r="F5" s="238">
        <v>44376.0</v>
      </c>
    </row>
    <row r="6">
      <c r="A6" s="238">
        <v>44375.0</v>
      </c>
      <c r="B6" s="239" t="s">
        <v>7057</v>
      </c>
      <c r="C6" s="240" t="s">
        <v>7022</v>
      </c>
      <c r="D6" s="241">
        <v>500.7</v>
      </c>
      <c r="E6" s="240" t="s">
        <v>7023</v>
      </c>
      <c r="F6" s="238">
        <v>44375.0</v>
      </c>
    </row>
    <row r="7">
      <c r="A7" s="238">
        <v>44375.0</v>
      </c>
      <c r="B7" s="239" t="s">
        <v>7058</v>
      </c>
      <c r="C7" s="240" t="s">
        <v>7022</v>
      </c>
      <c r="D7" s="241">
        <v>500.88</v>
      </c>
      <c r="E7" s="240" t="s">
        <v>7023</v>
      </c>
      <c r="F7" s="238">
        <v>44375.0</v>
      </c>
    </row>
    <row r="8">
      <c r="A8" s="238">
        <v>44374.0</v>
      </c>
      <c r="B8" s="239" t="s">
        <v>7059</v>
      </c>
      <c r="C8" s="240" t="s">
        <v>7022</v>
      </c>
      <c r="D8" s="241">
        <v>502.89</v>
      </c>
      <c r="E8" s="240" t="s">
        <v>7023</v>
      </c>
      <c r="F8" s="238">
        <v>44374.0</v>
      </c>
    </row>
    <row r="9">
      <c r="A9" s="238">
        <v>44374.0</v>
      </c>
      <c r="B9" s="239" t="s">
        <v>7060</v>
      </c>
      <c r="C9" s="240" t="s">
        <v>7022</v>
      </c>
      <c r="D9" s="241">
        <v>503.62</v>
      </c>
      <c r="E9" s="240" t="s">
        <v>7023</v>
      </c>
      <c r="F9" s="238">
        <v>44374.0</v>
      </c>
    </row>
    <row r="10">
      <c r="A10" s="238">
        <v>44373.0</v>
      </c>
      <c r="B10" s="239" t="s">
        <v>7061</v>
      </c>
      <c r="C10" s="240" t="s">
        <v>7022</v>
      </c>
      <c r="D10" s="241">
        <v>503.06</v>
      </c>
      <c r="E10" s="240" t="s">
        <v>7023</v>
      </c>
      <c r="F10" s="238">
        <v>44373.0</v>
      </c>
    </row>
    <row r="11">
      <c r="A11" s="238">
        <v>44373.0</v>
      </c>
      <c r="B11" s="239" t="s">
        <v>7062</v>
      </c>
      <c r="C11" s="240" t="s">
        <v>7022</v>
      </c>
      <c r="D11" s="241">
        <v>502.53</v>
      </c>
      <c r="E11" s="240" t="s">
        <v>7023</v>
      </c>
      <c r="F11" s="238">
        <v>44373.0</v>
      </c>
    </row>
    <row r="12">
      <c r="A12" s="238">
        <v>44372.0</v>
      </c>
      <c r="B12" s="239" t="s">
        <v>7063</v>
      </c>
      <c r="C12" s="240" t="s">
        <v>7022</v>
      </c>
      <c r="D12" s="241">
        <v>503.47</v>
      </c>
      <c r="E12" s="240" t="s">
        <v>7023</v>
      </c>
      <c r="F12" s="238">
        <v>44372.0</v>
      </c>
    </row>
    <row r="13">
      <c r="A13" s="238">
        <v>44372.0</v>
      </c>
      <c r="B13" s="239" t="s">
        <v>7064</v>
      </c>
      <c r="C13" s="240" t="s">
        <v>7022</v>
      </c>
      <c r="D13" s="241">
        <v>500.84</v>
      </c>
      <c r="E13" s="240" t="s">
        <v>7023</v>
      </c>
      <c r="F13" s="238">
        <v>44372.0</v>
      </c>
    </row>
    <row r="14">
      <c r="A14" s="238">
        <v>44371.0</v>
      </c>
      <c r="B14" s="239" t="s">
        <v>7065</v>
      </c>
      <c r="C14" s="240" t="s">
        <v>7022</v>
      </c>
      <c r="D14" s="241">
        <v>511.16</v>
      </c>
      <c r="E14" s="240" t="s">
        <v>7023</v>
      </c>
      <c r="F14" s="238">
        <v>44371.0</v>
      </c>
    </row>
    <row r="15">
      <c r="A15" s="238">
        <v>44371.0</v>
      </c>
      <c r="B15" s="239" t="s">
        <v>7066</v>
      </c>
      <c r="C15" s="240" t="s">
        <v>7022</v>
      </c>
      <c r="D15" s="241">
        <v>500.29</v>
      </c>
      <c r="E15" s="240" t="s">
        <v>7023</v>
      </c>
      <c r="F15" s="238">
        <v>44371.0</v>
      </c>
    </row>
    <row r="16">
      <c r="A16" s="238">
        <v>44370.0</v>
      </c>
      <c r="B16" s="239" t="s">
        <v>7067</v>
      </c>
      <c r="C16" s="240" t="s">
        <v>7022</v>
      </c>
      <c r="D16" s="241">
        <v>507.09</v>
      </c>
      <c r="E16" s="240" t="s">
        <v>7023</v>
      </c>
      <c r="F16" s="238">
        <v>44370.0</v>
      </c>
    </row>
    <row r="17">
      <c r="A17" s="238">
        <v>44370.0</v>
      </c>
      <c r="B17" s="239" t="s">
        <v>7068</v>
      </c>
      <c r="C17" s="240" t="s">
        <v>7022</v>
      </c>
      <c r="D17" s="241">
        <v>521.2</v>
      </c>
      <c r="E17" s="240" t="s">
        <v>7023</v>
      </c>
      <c r="F17" s="238">
        <v>44370.0</v>
      </c>
    </row>
    <row r="18">
      <c r="A18" s="238">
        <v>44369.0</v>
      </c>
      <c r="B18" s="239" t="s">
        <v>7069</v>
      </c>
      <c r="C18" s="240" t="s">
        <v>7022</v>
      </c>
      <c r="D18" s="241">
        <v>518.88</v>
      </c>
      <c r="E18" s="240" t="s">
        <v>7023</v>
      </c>
      <c r="F18" s="238">
        <v>44369.0</v>
      </c>
    </row>
    <row r="19">
      <c r="A19" s="238">
        <v>44369.0</v>
      </c>
      <c r="B19" s="239" t="s">
        <v>7070</v>
      </c>
      <c r="C19" s="240" t="s">
        <v>7022</v>
      </c>
      <c r="D19" s="241">
        <v>504.26</v>
      </c>
      <c r="E19" s="240" t="s">
        <v>7023</v>
      </c>
      <c r="F19" s="238">
        <v>44369.0</v>
      </c>
    </row>
    <row r="20">
      <c r="A20" s="238">
        <v>44369.0</v>
      </c>
      <c r="B20" s="239" t="s">
        <v>7071</v>
      </c>
      <c r="C20" s="240" t="s">
        <v>7022</v>
      </c>
      <c r="D20" s="241">
        <v>502.72</v>
      </c>
      <c r="E20" s="240" t="s">
        <v>7023</v>
      </c>
      <c r="F20" s="238">
        <v>44369.0</v>
      </c>
    </row>
    <row r="21">
      <c r="A21" s="238">
        <v>44368.0</v>
      </c>
      <c r="B21" s="239" t="s">
        <v>7072</v>
      </c>
      <c r="C21" s="240" t="s">
        <v>7022</v>
      </c>
      <c r="D21" s="241">
        <v>538.09</v>
      </c>
      <c r="E21" s="240" t="s">
        <v>7023</v>
      </c>
      <c r="F21" s="238">
        <v>44368.0</v>
      </c>
    </row>
    <row r="22">
      <c r="A22" s="238">
        <v>44368.0</v>
      </c>
      <c r="B22" s="239" t="s">
        <v>7073</v>
      </c>
      <c r="C22" s="240" t="s">
        <v>7022</v>
      </c>
      <c r="D22" s="241">
        <v>545.48</v>
      </c>
      <c r="E22" s="240" t="s">
        <v>7023</v>
      </c>
      <c r="F22" s="238">
        <v>44368.0</v>
      </c>
    </row>
    <row r="23">
      <c r="A23" s="238">
        <v>44368.0</v>
      </c>
      <c r="B23" s="239" t="s">
        <v>7074</v>
      </c>
      <c r="C23" s="240" t="s">
        <v>7022</v>
      </c>
      <c r="D23" s="241">
        <v>502.38</v>
      </c>
      <c r="E23" s="240" t="s">
        <v>7023</v>
      </c>
      <c r="F23" s="238">
        <v>44368.0</v>
      </c>
    </row>
    <row r="24">
      <c r="A24" s="238">
        <v>44367.0</v>
      </c>
      <c r="B24" s="239" t="s">
        <v>7075</v>
      </c>
      <c r="C24" s="240" t="s">
        <v>7022</v>
      </c>
      <c r="D24" s="241">
        <v>500.07</v>
      </c>
      <c r="E24" s="240" t="s">
        <v>7023</v>
      </c>
      <c r="F24" s="238">
        <v>44367.0</v>
      </c>
    </row>
    <row r="25">
      <c r="A25" s="238">
        <v>44366.0</v>
      </c>
      <c r="B25" s="239" t="s">
        <v>7076</v>
      </c>
      <c r="C25" s="240" t="s">
        <v>7022</v>
      </c>
      <c r="D25" s="241">
        <v>502.61</v>
      </c>
      <c r="E25" s="240" t="s">
        <v>7023</v>
      </c>
      <c r="F25" s="238">
        <v>44366.0</v>
      </c>
    </row>
    <row r="26">
      <c r="A26" s="238">
        <v>44365.0</v>
      </c>
      <c r="B26" s="239" t="s">
        <v>7077</v>
      </c>
      <c r="C26" s="240" t="s">
        <v>7022</v>
      </c>
      <c r="D26" s="241">
        <v>500.51</v>
      </c>
      <c r="E26" s="240" t="s">
        <v>7023</v>
      </c>
      <c r="F26" s="238">
        <v>44365.0</v>
      </c>
    </row>
    <row r="27">
      <c r="A27" s="238">
        <v>44364.0</v>
      </c>
      <c r="B27" s="239" t="s">
        <v>7078</v>
      </c>
      <c r="C27" s="240" t="s">
        <v>7022</v>
      </c>
      <c r="D27" s="241">
        <v>503.08</v>
      </c>
      <c r="E27" s="240" t="s">
        <v>7023</v>
      </c>
      <c r="F27" s="238">
        <v>44364.0</v>
      </c>
    </row>
    <row r="28">
      <c r="A28" s="238">
        <v>44363.0</v>
      </c>
      <c r="B28" s="239" t="s">
        <v>7079</v>
      </c>
      <c r="C28" s="240" t="s">
        <v>7022</v>
      </c>
      <c r="D28" s="241">
        <v>500.08</v>
      </c>
      <c r="E28" s="240" t="s">
        <v>7023</v>
      </c>
      <c r="F28" s="238">
        <v>44363.0</v>
      </c>
    </row>
    <row r="29">
      <c r="A29" s="238">
        <v>44362.0</v>
      </c>
      <c r="B29" s="239" t="s">
        <v>7080</v>
      </c>
      <c r="C29" s="240" t="s">
        <v>7022</v>
      </c>
      <c r="D29" s="241">
        <v>502.16</v>
      </c>
      <c r="E29" s="240" t="s">
        <v>7023</v>
      </c>
      <c r="F29" s="238">
        <v>44362.0</v>
      </c>
    </row>
    <row r="30">
      <c r="A30" s="238">
        <v>44361.0</v>
      </c>
      <c r="B30" s="239" t="s">
        <v>7081</v>
      </c>
      <c r="C30" s="240" t="s">
        <v>7022</v>
      </c>
      <c r="D30" s="241">
        <v>501.46</v>
      </c>
      <c r="E30" s="240" t="s">
        <v>7023</v>
      </c>
      <c r="F30" s="238">
        <v>44361.0</v>
      </c>
    </row>
    <row r="31">
      <c r="A31" s="238">
        <v>44360.0</v>
      </c>
      <c r="B31" s="239" t="s">
        <v>7082</v>
      </c>
      <c r="C31" s="240" t="s">
        <v>7022</v>
      </c>
      <c r="D31" s="241">
        <v>505.82</v>
      </c>
      <c r="E31" s="240" t="s">
        <v>7023</v>
      </c>
      <c r="F31" s="238">
        <v>44360.0</v>
      </c>
    </row>
    <row r="32">
      <c r="A32" s="243">
        <v>44359.0</v>
      </c>
      <c r="B32" s="239" t="s">
        <v>7083</v>
      </c>
      <c r="C32" s="240" t="s">
        <v>7022</v>
      </c>
      <c r="D32" s="241">
        <v>500.56</v>
      </c>
      <c r="E32" s="240" t="s">
        <v>7023</v>
      </c>
      <c r="F32" s="243">
        <v>44359.0</v>
      </c>
    </row>
    <row r="33">
      <c r="A33" s="243">
        <v>44359.0</v>
      </c>
      <c r="B33" s="239" t="s">
        <v>7084</v>
      </c>
      <c r="C33" s="240" t="s">
        <v>7022</v>
      </c>
      <c r="D33" s="241">
        <v>504.39</v>
      </c>
      <c r="E33" s="240" t="s">
        <v>7023</v>
      </c>
      <c r="F33" s="243">
        <v>44359.0</v>
      </c>
    </row>
    <row r="34">
      <c r="A34" s="243">
        <v>44358.0</v>
      </c>
      <c r="B34" s="239" t="s">
        <v>7085</v>
      </c>
      <c r="C34" s="240" t="s">
        <v>7022</v>
      </c>
      <c r="D34" s="241">
        <v>503.41</v>
      </c>
      <c r="E34" s="240" t="s">
        <v>7023</v>
      </c>
      <c r="F34" s="243">
        <v>44358.0</v>
      </c>
    </row>
    <row r="35">
      <c r="A35" s="243">
        <v>44357.0</v>
      </c>
      <c r="B35" s="239" t="s">
        <v>7086</v>
      </c>
      <c r="C35" s="240" t="s">
        <v>7022</v>
      </c>
      <c r="D35" s="241">
        <v>502.76</v>
      </c>
      <c r="E35" s="240" t="s">
        <v>7023</v>
      </c>
      <c r="F35" s="243">
        <v>44357.0</v>
      </c>
    </row>
    <row r="36">
      <c r="A36" s="243">
        <v>44357.0</v>
      </c>
      <c r="B36" s="239" t="s">
        <v>7087</v>
      </c>
      <c r="C36" s="240" t="s">
        <v>7022</v>
      </c>
      <c r="D36" s="241">
        <v>500.58</v>
      </c>
      <c r="E36" s="240" t="s">
        <v>7023</v>
      </c>
      <c r="F36" s="243">
        <v>44357.0</v>
      </c>
    </row>
    <row r="37">
      <c r="A37" s="243">
        <v>44356.0</v>
      </c>
      <c r="B37" s="239" t="s">
        <v>7088</v>
      </c>
      <c r="C37" s="240" t="s">
        <v>7022</v>
      </c>
      <c r="D37" s="241">
        <v>503.3</v>
      </c>
      <c r="E37" s="240" t="s">
        <v>7023</v>
      </c>
      <c r="F37" s="243">
        <v>44356.0</v>
      </c>
    </row>
    <row r="38">
      <c r="A38" s="243">
        <v>44356.0</v>
      </c>
      <c r="B38" s="239" t="s">
        <v>7089</v>
      </c>
      <c r="C38" s="240" t="s">
        <v>7022</v>
      </c>
      <c r="D38" s="241">
        <v>508.25</v>
      </c>
      <c r="E38" s="240" t="s">
        <v>7023</v>
      </c>
      <c r="F38" s="243">
        <v>44356.0</v>
      </c>
    </row>
    <row r="39">
      <c r="A39" s="243">
        <v>44356.0</v>
      </c>
      <c r="B39" s="239" t="s">
        <v>7090</v>
      </c>
      <c r="C39" s="240" t="s">
        <v>7022</v>
      </c>
      <c r="D39" s="241">
        <v>500.05</v>
      </c>
      <c r="E39" s="240" t="s">
        <v>7023</v>
      </c>
      <c r="F39" s="243">
        <v>44356.0</v>
      </c>
    </row>
    <row r="40">
      <c r="A40" s="243">
        <v>44356.0</v>
      </c>
      <c r="B40" s="239" t="s">
        <v>7091</v>
      </c>
      <c r="C40" s="240" t="s">
        <v>7022</v>
      </c>
      <c r="D40" s="241">
        <v>502.24</v>
      </c>
      <c r="E40" s="240" t="s">
        <v>7023</v>
      </c>
      <c r="F40" s="243">
        <v>44356.0</v>
      </c>
    </row>
    <row r="41">
      <c r="A41" s="243">
        <v>44355.0</v>
      </c>
      <c r="B41" s="239" t="s">
        <v>7092</v>
      </c>
      <c r="C41" s="240" t="s">
        <v>7022</v>
      </c>
      <c r="D41" s="241">
        <v>507.13</v>
      </c>
      <c r="E41" s="240" t="s">
        <v>7023</v>
      </c>
      <c r="F41" s="243">
        <v>44355.0</v>
      </c>
    </row>
    <row r="42">
      <c r="A42" s="243">
        <v>44354.0</v>
      </c>
      <c r="B42" s="239" t="s">
        <v>7093</v>
      </c>
      <c r="C42" s="240" t="s">
        <v>7022</v>
      </c>
      <c r="D42" s="241">
        <v>500.06</v>
      </c>
      <c r="E42" s="240" t="s">
        <v>7023</v>
      </c>
      <c r="F42" s="243">
        <v>44354.0</v>
      </c>
    </row>
    <row r="43">
      <c r="A43" s="243">
        <v>44354.0</v>
      </c>
      <c r="B43" s="239" t="s">
        <v>7094</v>
      </c>
      <c r="C43" s="240" t="s">
        <v>7022</v>
      </c>
      <c r="D43" s="241">
        <v>501.64</v>
      </c>
      <c r="E43" s="240" t="s">
        <v>7023</v>
      </c>
      <c r="F43" s="243">
        <v>44354.0</v>
      </c>
    </row>
    <row r="44">
      <c r="A44" s="243">
        <v>44353.0</v>
      </c>
      <c r="B44" s="239" t="s">
        <v>7095</v>
      </c>
      <c r="C44" s="240" t="s">
        <v>7022</v>
      </c>
      <c r="D44" s="241">
        <v>503.45</v>
      </c>
      <c r="E44" s="240" t="s">
        <v>7023</v>
      </c>
      <c r="F44" s="243">
        <v>44353.0</v>
      </c>
    </row>
    <row r="45">
      <c r="A45" s="243">
        <v>44353.0</v>
      </c>
      <c r="B45" s="239" t="s">
        <v>7096</v>
      </c>
      <c r="C45" s="240" t="s">
        <v>7022</v>
      </c>
      <c r="D45" s="241">
        <v>505.37</v>
      </c>
      <c r="E45" s="240" t="s">
        <v>7023</v>
      </c>
      <c r="F45" s="243">
        <v>44353.0</v>
      </c>
    </row>
    <row r="46">
      <c r="A46" s="243">
        <v>44353.0</v>
      </c>
      <c r="B46" s="239" t="s">
        <v>7097</v>
      </c>
      <c r="C46" s="240" t="s">
        <v>7022</v>
      </c>
      <c r="D46" s="241">
        <v>507.62</v>
      </c>
      <c r="E46" s="240" t="s">
        <v>7023</v>
      </c>
      <c r="F46" s="243">
        <v>44353.0</v>
      </c>
    </row>
    <row r="47">
      <c r="A47" s="243">
        <v>44352.0</v>
      </c>
      <c r="B47" s="239" t="s">
        <v>7098</v>
      </c>
      <c r="C47" s="240" t="s">
        <v>7022</v>
      </c>
      <c r="D47" s="241">
        <v>505.98</v>
      </c>
      <c r="E47" s="240" t="s">
        <v>7023</v>
      </c>
      <c r="F47" s="243">
        <v>44352.0</v>
      </c>
    </row>
    <row r="48">
      <c r="A48" s="243">
        <v>44351.0</v>
      </c>
      <c r="B48" s="239" t="s">
        <v>7099</v>
      </c>
      <c r="C48" s="240" t="s">
        <v>7022</v>
      </c>
      <c r="D48" s="241">
        <v>501.22</v>
      </c>
      <c r="E48" s="240" t="s">
        <v>7023</v>
      </c>
      <c r="F48" s="243">
        <v>44351.0</v>
      </c>
    </row>
    <row r="49">
      <c r="A49" s="243">
        <v>44351.0</v>
      </c>
      <c r="B49" s="239" t="s">
        <v>7100</v>
      </c>
      <c r="C49" s="240" t="s">
        <v>7022</v>
      </c>
      <c r="D49" s="241">
        <v>504.83</v>
      </c>
      <c r="E49" s="240" t="s">
        <v>7023</v>
      </c>
      <c r="F49" s="243">
        <v>44351.0</v>
      </c>
    </row>
    <row r="50">
      <c r="A50" s="243">
        <v>44350.0</v>
      </c>
      <c r="B50" s="239" t="s">
        <v>7101</v>
      </c>
      <c r="C50" s="240" t="s">
        <v>7022</v>
      </c>
      <c r="D50" s="241">
        <v>500.11</v>
      </c>
      <c r="E50" s="240" t="s">
        <v>7023</v>
      </c>
      <c r="F50" s="243">
        <v>44350.0</v>
      </c>
    </row>
    <row r="51">
      <c r="A51" s="243">
        <v>44350.0</v>
      </c>
      <c r="B51" s="239" t="s">
        <v>7102</v>
      </c>
      <c r="C51" s="240" t="s">
        <v>7022</v>
      </c>
      <c r="D51" s="241">
        <v>509.83</v>
      </c>
      <c r="E51" s="240" t="s">
        <v>7023</v>
      </c>
      <c r="F51" s="243">
        <v>44350.0</v>
      </c>
    </row>
    <row r="52">
      <c r="A52" s="243">
        <v>44349.0</v>
      </c>
      <c r="B52" s="239" t="s">
        <v>7103</v>
      </c>
      <c r="C52" s="240" t="s">
        <v>7022</v>
      </c>
      <c r="D52" s="241">
        <v>506.2</v>
      </c>
      <c r="E52" s="240" t="s">
        <v>7023</v>
      </c>
      <c r="F52" s="243">
        <v>44349.0</v>
      </c>
    </row>
    <row r="53">
      <c r="A53" s="243">
        <v>44349.0</v>
      </c>
      <c r="B53" s="239" t="s">
        <v>7104</v>
      </c>
      <c r="C53" s="240" t="s">
        <v>7022</v>
      </c>
      <c r="D53" s="241">
        <v>31.7</v>
      </c>
      <c r="E53" s="240" t="s">
        <v>7023</v>
      </c>
      <c r="F53" s="243">
        <v>44349.0</v>
      </c>
    </row>
    <row r="54">
      <c r="A54" s="243">
        <v>44348.0</v>
      </c>
      <c r="B54" s="239" t="s">
        <v>7105</v>
      </c>
      <c r="C54" s="240" t="s">
        <v>7022</v>
      </c>
      <c r="D54" s="241">
        <v>504.96</v>
      </c>
      <c r="E54" s="240" t="s">
        <v>7023</v>
      </c>
      <c r="F54" s="243">
        <v>44348.0</v>
      </c>
    </row>
    <row r="55">
      <c r="D55" s="242">
        <f>SUM(D2:D54)</f>
        <v>26317.87</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s>
  <drawing r:id="rId54"/>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38">
        <v>44408.0</v>
      </c>
      <c r="B2" s="239" t="s">
        <v>7106</v>
      </c>
      <c r="C2" s="240" t="s">
        <v>7022</v>
      </c>
      <c r="D2" s="241">
        <v>501.74</v>
      </c>
      <c r="E2" s="240" t="s">
        <v>7023</v>
      </c>
      <c r="F2" s="238">
        <v>44408.0</v>
      </c>
    </row>
    <row r="3">
      <c r="A3" s="238">
        <v>44408.0</v>
      </c>
      <c r="B3" s="239" t="s">
        <v>7107</v>
      </c>
      <c r="C3" s="240" t="s">
        <v>7022</v>
      </c>
      <c r="D3" s="241">
        <v>501.11</v>
      </c>
      <c r="E3" s="240" t="s">
        <v>7023</v>
      </c>
      <c r="F3" s="238">
        <v>44408.0</v>
      </c>
    </row>
    <row r="4">
      <c r="A4" s="238">
        <v>44407.0</v>
      </c>
      <c r="B4" s="239" t="s">
        <v>7108</v>
      </c>
      <c r="C4" s="240" t="s">
        <v>7022</v>
      </c>
      <c r="D4" s="241">
        <v>502.78</v>
      </c>
      <c r="E4" s="240" t="s">
        <v>7023</v>
      </c>
      <c r="F4" s="238">
        <v>44407.0</v>
      </c>
    </row>
    <row r="5">
      <c r="A5" s="238">
        <v>44406.0</v>
      </c>
      <c r="B5" s="239" t="s">
        <v>7109</v>
      </c>
      <c r="C5" s="240" t="s">
        <v>7022</v>
      </c>
      <c r="D5" s="241">
        <v>502.69</v>
      </c>
      <c r="E5" s="240" t="s">
        <v>7023</v>
      </c>
      <c r="F5" s="238">
        <v>44406.0</v>
      </c>
    </row>
    <row r="6">
      <c r="A6" s="238">
        <v>44406.0</v>
      </c>
      <c r="B6" s="239" t="s">
        <v>7110</v>
      </c>
      <c r="C6" s="240" t="s">
        <v>7022</v>
      </c>
      <c r="D6" s="241">
        <v>502.33</v>
      </c>
      <c r="E6" s="240" t="s">
        <v>7023</v>
      </c>
      <c r="F6" s="238">
        <v>44406.0</v>
      </c>
    </row>
    <row r="7">
      <c r="A7" s="238">
        <v>44405.0</v>
      </c>
      <c r="B7" s="239" t="s">
        <v>7111</v>
      </c>
      <c r="C7" s="240" t="s">
        <v>7022</v>
      </c>
      <c r="D7" s="241">
        <v>500.12</v>
      </c>
      <c r="E7" s="240" t="s">
        <v>7023</v>
      </c>
      <c r="F7" s="238">
        <v>44405.0</v>
      </c>
    </row>
    <row r="8">
      <c r="A8" s="238">
        <v>44404.0</v>
      </c>
      <c r="B8" s="239" t="s">
        <v>7112</v>
      </c>
      <c r="C8" s="240" t="s">
        <v>7022</v>
      </c>
      <c r="D8" s="241">
        <v>500.99</v>
      </c>
      <c r="E8" s="240" t="s">
        <v>7023</v>
      </c>
      <c r="F8" s="238">
        <v>44404.0</v>
      </c>
    </row>
    <row r="9">
      <c r="A9" s="238">
        <v>44404.0</v>
      </c>
      <c r="B9" s="239" t="s">
        <v>7113</v>
      </c>
      <c r="C9" s="240" t="s">
        <v>7022</v>
      </c>
      <c r="D9" s="241">
        <v>516.3</v>
      </c>
      <c r="E9" s="240" t="s">
        <v>7023</v>
      </c>
      <c r="F9" s="238">
        <v>44404.0</v>
      </c>
    </row>
    <row r="10">
      <c r="A10" s="238">
        <v>44403.0</v>
      </c>
      <c r="B10" s="239" t="s">
        <v>7114</v>
      </c>
      <c r="C10" s="240" t="s">
        <v>7022</v>
      </c>
      <c r="D10" s="241">
        <v>504.76</v>
      </c>
      <c r="E10" s="240" t="s">
        <v>7023</v>
      </c>
      <c r="F10" s="238">
        <v>44403.0</v>
      </c>
    </row>
    <row r="11">
      <c r="A11" s="238">
        <v>44402.0</v>
      </c>
      <c r="B11" s="239" t="s">
        <v>7115</v>
      </c>
      <c r="C11" s="240" t="s">
        <v>7022</v>
      </c>
      <c r="D11" s="241">
        <v>501.86</v>
      </c>
      <c r="E11" s="240" t="s">
        <v>7023</v>
      </c>
      <c r="F11" s="238">
        <v>44402.0</v>
      </c>
    </row>
    <row r="12">
      <c r="A12" s="238">
        <v>44402.0</v>
      </c>
      <c r="B12" s="239" t="s">
        <v>7116</v>
      </c>
      <c r="C12" s="240" t="s">
        <v>7022</v>
      </c>
      <c r="D12" s="241">
        <v>502.62</v>
      </c>
      <c r="E12" s="240" t="s">
        <v>7023</v>
      </c>
      <c r="F12" s="238">
        <v>44402.0</v>
      </c>
    </row>
    <row r="13">
      <c r="A13" s="238">
        <v>44401.0</v>
      </c>
      <c r="B13" s="239" t="s">
        <v>7117</v>
      </c>
      <c r="C13" s="240" t="s">
        <v>7022</v>
      </c>
      <c r="D13" s="241">
        <v>507.21</v>
      </c>
      <c r="E13" s="240" t="s">
        <v>7023</v>
      </c>
      <c r="F13" s="238">
        <v>44401.0</v>
      </c>
    </row>
    <row r="14">
      <c r="A14" s="238">
        <v>44401.0</v>
      </c>
      <c r="B14" s="239" t="s">
        <v>7118</v>
      </c>
      <c r="C14" s="240" t="s">
        <v>7022</v>
      </c>
      <c r="D14" s="241">
        <v>501.76</v>
      </c>
      <c r="E14" s="240" t="s">
        <v>7023</v>
      </c>
      <c r="F14" s="238">
        <v>44401.0</v>
      </c>
    </row>
    <row r="15">
      <c r="A15" s="238">
        <v>44400.0</v>
      </c>
      <c r="B15" s="239" t="s">
        <v>7119</v>
      </c>
      <c r="C15" s="240" t="s">
        <v>7022</v>
      </c>
      <c r="D15" s="241">
        <v>505.76</v>
      </c>
      <c r="E15" s="240" t="s">
        <v>7023</v>
      </c>
      <c r="F15" s="238">
        <v>44400.0</v>
      </c>
    </row>
    <row r="16">
      <c r="A16" s="238">
        <v>44400.0</v>
      </c>
      <c r="B16" s="239" t="s">
        <v>7120</v>
      </c>
      <c r="C16" s="240" t="s">
        <v>7022</v>
      </c>
      <c r="D16" s="241">
        <v>500.13</v>
      </c>
      <c r="E16" s="240" t="s">
        <v>7023</v>
      </c>
      <c r="F16" s="238">
        <v>44400.0</v>
      </c>
    </row>
    <row r="17">
      <c r="A17" s="238">
        <v>44399.0</v>
      </c>
      <c r="B17" s="239" t="s">
        <v>7121</v>
      </c>
      <c r="C17" s="240" t="s">
        <v>7022</v>
      </c>
      <c r="D17" s="241">
        <v>504.44</v>
      </c>
      <c r="E17" s="240" t="s">
        <v>7023</v>
      </c>
      <c r="F17" s="238">
        <v>44399.0</v>
      </c>
    </row>
    <row r="18">
      <c r="A18" s="238">
        <v>44399.0</v>
      </c>
      <c r="B18" s="239" t="s">
        <v>7122</v>
      </c>
      <c r="C18" s="240" t="s">
        <v>7022</v>
      </c>
      <c r="D18" s="241">
        <v>500.38</v>
      </c>
      <c r="E18" s="240" t="s">
        <v>7023</v>
      </c>
      <c r="F18" s="238">
        <v>44399.0</v>
      </c>
    </row>
    <row r="19">
      <c r="A19" s="238">
        <v>44398.0</v>
      </c>
      <c r="B19" s="239" t="s">
        <v>7123</v>
      </c>
      <c r="C19" s="240" t="s">
        <v>7022</v>
      </c>
      <c r="D19" s="241">
        <v>500.57</v>
      </c>
      <c r="E19" s="240" t="s">
        <v>7023</v>
      </c>
      <c r="F19" s="238">
        <v>44398.0</v>
      </c>
    </row>
    <row r="20">
      <c r="A20" s="238">
        <v>44398.0</v>
      </c>
      <c r="B20" s="239" t="s">
        <v>7124</v>
      </c>
      <c r="C20" s="240" t="s">
        <v>7022</v>
      </c>
      <c r="D20" s="241">
        <v>505.74</v>
      </c>
      <c r="E20" s="240" t="s">
        <v>7023</v>
      </c>
      <c r="F20" s="238">
        <v>44398.0</v>
      </c>
    </row>
    <row r="21">
      <c r="A21" s="238">
        <v>44397.0</v>
      </c>
      <c r="B21" s="239" t="s">
        <v>7125</v>
      </c>
      <c r="C21" s="240" t="s">
        <v>7022</v>
      </c>
      <c r="D21" s="241">
        <v>519.34</v>
      </c>
      <c r="E21" s="240" t="s">
        <v>7023</v>
      </c>
      <c r="F21" s="238">
        <v>44397.0</v>
      </c>
    </row>
    <row r="22">
      <c r="A22" s="238">
        <v>44397.0</v>
      </c>
      <c r="B22" s="239" t="s">
        <v>7126</v>
      </c>
      <c r="C22" s="240" t="s">
        <v>7022</v>
      </c>
      <c r="D22" s="241">
        <v>514.79</v>
      </c>
      <c r="E22" s="240" t="s">
        <v>7023</v>
      </c>
      <c r="F22" s="238">
        <v>44397.0</v>
      </c>
    </row>
    <row r="23">
      <c r="A23" s="238">
        <v>44396.0</v>
      </c>
      <c r="B23" s="239" t="s">
        <v>7127</v>
      </c>
      <c r="C23" s="240" t="s">
        <v>7022</v>
      </c>
      <c r="D23" s="241">
        <v>517.04</v>
      </c>
      <c r="E23" s="240" t="s">
        <v>7023</v>
      </c>
      <c r="F23" s="238">
        <v>44396.0</v>
      </c>
    </row>
    <row r="24">
      <c r="A24" s="238">
        <v>44396.0</v>
      </c>
      <c r="B24" s="239" t="s">
        <v>7128</v>
      </c>
      <c r="C24" s="240" t="s">
        <v>7022</v>
      </c>
      <c r="D24" s="241">
        <v>506.99</v>
      </c>
      <c r="E24" s="240" t="s">
        <v>7023</v>
      </c>
      <c r="F24" s="238">
        <v>44396.0</v>
      </c>
    </row>
    <row r="25">
      <c r="A25" s="238">
        <v>44395.0</v>
      </c>
      <c r="B25" s="239" t="s">
        <v>7129</v>
      </c>
      <c r="C25" s="240" t="s">
        <v>7022</v>
      </c>
      <c r="D25" s="241">
        <v>512.51</v>
      </c>
      <c r="E25" s="240" t="s">
        <v>7023</v>
      </c>
      <c r="F25" s="238">
        <v>44395.0</v>
      </c>
    </row>
    <row r="26">
      <c r="A26" s="238">
        <v>44395.0</v>
      </c>
      <c r="B26" s="239" t="s">
        <v>7130</v>
      </c>
      <c r="C26" s="240" t="s">
        <v>7022</v>
      </c>
      <c r="D26" s="241">
        <v>504.49</v>
      </c>
      <c r="E26" s="240" t="s">
        <v>7023</v>
      </c>
      <c r="F26" s="238">
        <v>44395.0</v>
      </c>
    </row>
    <row r="27">
      <c r="A27" s="238">
        <v>44394.0</v>
      </c>
      <c r="B27" s="239" t="s">
        <v>7131</v>
      </c>
      <c r="C27" s="240" t="s">
        <v>7022</v>
      </c>
      <c r="D27" s="241">
        <v>508.72</v>
      </c>
      <c r="E27" s="240" t="s">
        <v>7023</v>
      </c>
      <c r="F27" s="238">
        <v>44394.0</v>
      </c>
    </row>
    <row r="28">
      <c r="A28" s="238">
        <v>44394.0</v>
      </c>
      <c r="B28" s="239" t="s">
        <v>7132</v>
      </c>
      <c r="C28" s="240" t="s">
        <v>7022</v>
      </c>
      <c r="D28" s="241">
        <v>500.39</v>
      </c>
      <c r="E28" s="240" t="s">
        <v>7023</v>
      </c>
      <c r="F28" s="238">
        <v>44394.0</v>
      </c>
    </row>
    <row r="29">
      <c r="A29" s="238">
        <v>44393.0</v>
      </c>
      <c r="B29" s="239" t="s">
        <v>7133</v>
      </c>
      <c r="C29" s="240" t="s">
        <v>7022</v>
      </c>
      <c r="D29" s="241">
        <v>500.94</v>
      </c>
      <c r="E29" s="240" t="s">
        <v>7023</v>
      </c>
      <c r="F29" s="238">
        <v>44393.0</v>
      </c>
    </row>
    <row r="30">
      <c r="A30" s="238">
        <v>44392.0</v>
      </c>
      <c r="B30" s="239" t="s">
        <v>7134</v>
      </c>
      <c r="C30" s="240" t="s">
        <v>7022</v>
      </c>
      <c r="D30" s="241">
        <v>500.26</v>
      </c>
      <c r="E30" s="240" t="s">
        <v>7023</v>
      </c>
      <c r="F30" s="238">
        <v>44392.0</v>
      </c>
    </row>
    <row r="31">
      <c r="A31" s="238">
        <v>44392.0</v>
      </c>
      <c r="B31" s="239" t="s">
        <v>7135</v>
      </c>
      <c r="C31" s="240" t="s">
        <v>7022</v>
      </c>
      <c r="D31" s="241">
        <v>500.91</v>
      </c>
      <c r="E31" s="240" t="s">
        <v>7023</v>
      </c>
      <c r="F31" s="238">
        <v>44392.0</v>
      </c>
    </row>
    <row r="32">
      <c r="A32" s="243">
        <v>44391.0</v>
      </c>
      <c r="B32" s="239" t="s">
        <v>7136</v>
      </c>
      <c r="C32" s="240" t="s">
        <v>7022</v>
      </c>
      <c r="D32" s="241">
        <v>507.89</v>
      </c>
      <c r="E32" s="240" t="s">
        <v>7023</v>
      </c>
      <c r="F32" s="243">
        <v>44391.0</v>
      </c>
    </row>
    <row r="33">
      <c r="A33" s="243">
        <v>44391.0</v>
      </c>
      <c r="B33" s="239" t="s">
        <v>7137</v>
      </c>
      <c r="C33" s="240" t="s">
        <v>7022</v>
      </c>
      <c r="D33" s="241">
        <v>507.26</v>
      </c>
      <c r="E33" s="240" t="s">
        <v>7023</v>
      </c>
      <c r="F33" s="243">
        <v>44391.0</v>
      </c>
    </row>
    <row r="34">
      <c r="A34" s="243">
        <v>44391.0</v>
      </c>
      <c r="B34" s="239" t="s">
        <v>7138</v>
      </c>
      <c r="C34" s="240" t="s">
        <v>7022</v>
      </c>
      <c r="D34" s="241">
        <v>504.0</v>
      </c>
      <c r="E34" s="240" t="s">
        <v>7023</v>
      </c>
      <c r="F34" s="243">
        <v>44391.0</v>
      </c>
    </row>
    <row r="35">
      <c r="A35" s="243">
        <v>44390.0</v>
      </c>
      <c r="B35" s="239" t="s">
        <v>7139</v>
      </c>
      <c r="C35" s="240" t="s">
        <v>7022</v>
      </c>
      <c r="D35" s="241">
        <v>502.08</v>
      </c>
      <c r="E35" s="240" t="s">
        <v>7023</v>
      </c>
      <c r="F35" s="243">
        <v>44390.0</v>
      </c>
    </row>
    <row r="36">
      <c r="A36" s="243">
        <v>44390.0</v>
      </c>
      <c r="B36" s="239" t="s">
        <v>7140</v>
      </c>
      <c r="C36" s="240" t="s">
        <v>7022</v>
      </c>
      <c r="D36" s="241">
        <v>500.52</v>
      </c>
      <c r="E36" s="240" t="s">
        <v>7023</v>
      </c>
      <c r="F36" s="243">
        <v>44390.0</v>
      </c>
    </row>
    <row r="37">
      <c r="A37" s="243">
        <v>44389.0</v>
      </c>
      <c r="B37" s="239" t="s">
        <v>7141</v>
      </c>
      <c r="C37" s="240" t="s">
        <v>7022</v>
      </c>
      <c r="D37" s="241">
        <v>500.72</v>
      </c>
      <c r="E37" s="240" t="s">
        <v>7023</v>
      </c>
      <c r="F37" s="243">
        <v>44389.0</v>
      </c>
    </row>
    <row r="38">
      <c r="A38" s="243">
        <v>44389.0</v>
      </c>
      <c r="B38" s="239" t="s">
        <v>7142</v>
      </c>
      <c r="C38" s="240" t="s">
        <v>7022</v>
      </c>
      <c r="D38" s="241">
        <v>501.11</v>
      </c>
      <c r="E38" s="240" t="s">
        <v>7023</v>
      </c>
      <c r="F38" s="243">
        <v>44389.0</v>
      </c>
    </row>
    <row r="39">
      <c r="A39" s="243">
        <v>44388.0</v>
      </c>
      <c r="B39" s="239" t="s">
        <v>7143</v>
      </c>
      <c r="C39" s="240" t="s">
        <v>7022</v>
      </c>
      <c r="D39" s="241">
        <v>502.24</v>
      </c>
      <c r="E39" s="240" t="s">
        <v>7023</v>
      </c>
      <c r="F39" s="243">
        <v>44388.0</v>
      </c>
    </row>
    <row r="40">
      <c r="A40" s="243">
        <v>44388.0</v>
      </c>
      <c r="B40" s="239" t="s">
        <v>7144</v>
      </c>
      <c r="C40" s="240" t="s">
        <v>7022</v>
      </c>
      <c r="D40" s="241">
        <v>502.36</v>
      </c>
      <c r="E40" s="240" t="s">
        <v>7023</v>
      </c>
      <c r="F40" s="243">
        <v>44388.0</v>
      </c>
    </row>
    <row r="41">
      <c r="A41" s="243">
        <v>44387.0</v>
      </c>
      <c r="B41" s="239" t="s">
        <v>7145</v>
      </c>
      <c r="C41" s="240" t="s">
        <v>7022</v>
      </c>
      <c r="D41" s="241">
        <v>507.9</v>
      </c>
      <c r="E41" s="240" t="s">
        <v>7023</v>
      </c>
      <c r="F41" s="243">
        <v>44387.0</v>
      </c>
    </row>
    <row r="42">
      <c r="A42" s="243">
        <v>44387.0</v>
      </c>
      <c r="B42" s="239" t="s">
        <v>7146</v>
      </c>
      <c r="C42" s="240" t="s">
        <v>7022</v>
      </c>
      <c r="D42" s="241">
        <v>501.77</v>
      </c>
      <c r="E42" s="240" t="s">
        <v>7023</v>
      </c>
      <c r="F42" s="243">
        <v>44387.0</v>
      </c>
    </row>
    <row r="43">
      <c r="A43" s="243">
        <v>44386.0</v>
      </c>
      <c r="B43" s="239" t="s">
        <v>7147</v>
      </c>
      <c r="C43" s="240" t="s">
        <v>7022</v>
      </c>
      <c r="D43" s="241">
        <v>502.45</v>
      </c>
      <c r="E43" s="240" t="s">
        <v>7023</v>
      </c>
      <c r="F43" s="243">
        <v>44386.0</v>
      </c>
    </row>
    <row r="44">
      <c r="A44" s="243">
        <v>44386.0</v>
      </c>
      <c r="B44" s="239" t="s">
        <v>7148</v>
      </c>
      <c r="C44" s="240" t="s">
        <v>7022</v>
      </c>
      <c r="D44" s="241">
        <v>503.89</v>
      </c>
      <c r="E44" s="240" t="s">
        <v>7023</v>
      </c>
      <c r="F44" s="243">
        <v>44386.0</v>
      </c>
    </row>
    <row r="45">
      <c r="A45" s="243">
        <v>44385.0</v>
      </c>
      <c r="B45" s="239" t="s">
        <v>7149</v>
      </c>
      <c r="C45" s="240" t="s">
        <v>7022</v>
      </c>
      <c r="D45" s="241">
        <v>503.16</v>
      </c>
      <c r="E45" s="240" t="s">
        <v>7023</v>
      </c>
      <c r="F45" s="243">
        <v>44385.0</v>
      </c>
    </row>
    <row r="46">
      <c r="A46" s="243">
        <v>44385.0</v>
      </c>
      <c r="B46" s="239" t="s">
        <v>7150</v>
      </c>
      <c r="C46" s="240" t="s">
        <v>7022</v>
      </c>
      <c r="D46" s="241">
        <v>502.41</v>
      </c>
      <c r="E46" s="240" t="s">
        <v>7023</v>
      </c>
      <c r="F46" s="243">
        <v>44385.0</v>
      </c>
    </row>
    <row r="47">
      <c r="A47" s="243">
        <v>44384.0</v>
      </c>
      <c r="B47" s="239" t="s">
        <v>7151</v>
      </c>
      <c r="C47" s="240" t="s">
        <v>7022</v>
      </c>
      <c r="D47" s="241">
        <v>500.68</v>
      </c>
      <c r="E47" s="240" t="s">
        <v>7023</v>
      </c>
      <c r="F47" s="243">
        <v>44384.0</v>
      </c>
    </row>
    <row r="48">
      <c r="A48" s="243">
        <v>44384.0</v>
      </c>
      <c r="B48" s="239" t="s">
        <v>7152</v>
      </c>
      <c r="C48" s="240" t="s">
        <v>7022</v>
      </c>
      <c r="D48" s="241">
        <v>502.77</v>
      </c>
      <c r="E48" s="240" t="s">
        <v>7023</v>
      </c>
      <c r="F48" s="243">
        <v>44384.0</v>
      </c>
    </row>
    <row r="49">
      <c r="A49" s="243">
        <v>44383.0</v>
      </c>
      <c r="B49" s="239" t="s">
        <v>7153</v>
      </c>
      <c r="C49" s="240" t="s">
        <v>7022</v>
      </c>
      <c r="D49" s="241">
        <v>501.18</v>
      </c>
      <c r="E49" s="240" t="s">
        <v>7023</v>
      </c>
      <c r="F49" s="243">
        <v>44383.0</v>
      </c>
    </row>
    <row r="50">
      <c r="A50" s="243">
        <v>44383.0</v>
      </c>
      <c r="B50" s="239" t="s">
        <v>7154</v>
      </c>
      <c r="C50" s="240" t="s">
        <v>7022</v>
      </c>
      <c r="D50" s="241">
        <v>503.26</v>
      </c>
      <c r="E50" s="240" t="s">
        <v>7023</v>
      </c>
      <c r="F50" s="243">
        <v>44383.0</v>
      </c>
    </row>
    <row r="51">
      <c r="A51" s="243">
        <v>44382.0</v>
      </c>
      <c r="B51" s="239" t="s">
        <v>7155</v>
      </c>
      <c r="C51" s="240" t="s">
        <v>7022</v>
      </c>
      <c r="D51" s="241">
        <v>500.31</v>
      </c>
      <c r="E51" s="240" t="s">
        <v>7023</v>
      </c>
      <c r="F51" s="243">
        <v>44382.0</v>
      </c>
    </row>
    <row r="52">
      <c r="A52" s="243">
        <v>44382.0</v>
      </c>
      <c r="B52" s="239" t="s">
        <v>7156</v>
      </c>
      <c r="C52" s="240" t="s">
        <v>7022</v>
      </c>
      <c r="D52" s="241">
        <v>501.16</v>
      </c>
      <c r="E52" s="240" t="s">
        <v>7023</v>
      </c>
      <c r="F52" s="243">
        <v>44382.0</v>
      </c>
    </row>
    <row r="53">
      <c r="A53" s="243">
        <v>44382.0</v>
      </c>
      <c r="B53" s="239" t="s">
        <v>7157</v>
      </c>
      <c r="C53" s="240" t="s">
        <v>7022</v>
      </c>
      <c r="D53" s="241">
        <v>502.67</v>
      </c>
      <c r="E53" s="240" t="s">
        <v>7023</v>
      </c>
      <c r="F53" s="243">
        <v>44382.0</v>
      </c>
    </row>
    <row r="54">
      <c r="A54" s="243">
        <v>44381.0</v>
      </c>
      <c r="B54" s="239" t="s">
        <v>7158</v>
      </c>
      <c r="C54" s="240" t="s">
        <v>7022</v>
      </c>
      <c r="D54" s="241">
        <v>502.94</v>
      </c>
      <c r="E54" s="240" t="s">
        <v>7023</v>
      </c>
      <c r="F54" s="243">
        <v>44381.0</v>
      </c>
    </row>
    <row r="55">
      <c r="A55" s="243">
        <v>44381.0</v>
      </c>
      <c r="B55" s="239" t="s">
        <v>7159</v>
      </c>
      <c r="C55" s="240" t="s">
        <v>7022</v>
      </c>
      <c r="D55" s="241">
        <v>507.25</v>
      </c>
      <c r="E55" s="240" t="s">
        <v>7023</v>
      </c>
      <c r="F55" s="243">
        <v>44381.0</v>
      </c>
    </row>
    <row r="56">
      <c r="A56" s="243">
        <v>44380.0</v>
      </c>
      <c r="B56" s="239" t="s">
        <v>7160</v>
      </c>
      <c r="C56" s="240" t="s">
        <v>7022</v>
      </c>
      <c r="D56" s="241">
        <v>500.61</v>
      </c>
      <c r="E56" s="240" t="s">
        <v>7023</v>
      </c>
      <c r="F56" s="243">
        <v>44380.0</v>
      </c>
    </row>
    <row r="57">
      <c r="A57" s="243">
        <v>44380.0</v>
      </c>
      <c r="B57" s="239" t="s">
        <v>7161</v>
      </c>
      <c r="C57" s="240" t="s">
        <v>7022</v>
      </c>
      <c r="D57" s="241">
        <v>501.82</v>
      </c>
      <c r="E57" s="240" t="s">
        <v>7023</v>
      </c>
      <c r="F57" s="243">
        <v>44380.0</v>
      </c>
    </row>
    <row r="58">
      <c r="A58" s="243">
        <v>44379.0</v>
      </c>
      <c r="B58" s="239" t="s">
        <v>7162</v>
      </c>
      <c r="C58" s="240" t="s">
        <v>7022</v>
      </c>
      <c r="D58" s="241">
        <v>508.32</v>
      </c>
      <c r="E58" s="240" t="s">
        <v>7023</v>
      </c>
      <c r="F58" s="243">
        <v>44379.0</v>
      </c>
    </row>
    <row r="59">
      <c r="A59" s="243">
        <v>44379.0</v>
      </c>
      <c r="B59" s="239" t="s">
        <v>7163</v>
      </c>
      <c r="C59" s="240" t="s">
        <v>7022</v>
      </c>
      <c r="D59" s="241">
        <v>503.17</v>
      </c>
      <c r="E59" s="240" t="s">
        <v>7023</v>
      </c>
      <c r="F59" s="243">
        <v>44379.0</v>
      </c>
    </row>
    <row r="60">
      <c r="A60" s="243">
        <v>44379.0</v>
      </c>
      <c r="B60" s="239" t="s">
        <v>7164</v>
      </c>
      <c r="C60" s="240" t="s">
        <v>7022</v>
      </c>
      <c r="D60" s="241">
        <v>161.94</v>
      </c>
      <c r="E60" s="240" t="s">
        <v>7023</v>
      </c>
      <c r="F60" s="243">
        <v>44379.0</v>
      </c>
    </row>
    <row r="61">
      <c r="A61" s="243">
        <v>44378.0</v>
      </c>
      <c r="B61" s="239" t="s">
        <v>7165</v>
      </c>
      <c r="C61" s="240" t="s">
        <v>7022</v>
      </c>
      <c r="D61" s="241">
        <v>503.21</v>
      </c>
      <c r="E61" s="240" t="s">
        <v>7023</v>
      </c>
      <c r="F61" s="243">
        <v>44378.0</v>
      </c>
    </row>
    <row r="62">
      <c r="A62" s="243">
        <v>44378.0</v>
      </c>
      <c r="B62" s="239" t="s">
        <v>7166</v>
      </c>
      <c r="C62" s="240" t="s">
        <v>7022</v>
      </c>
      <c r="D62" s="241">
        <v>506.51</v>
      </c>
      <c r="E62" s="240" t="s">
        <v>7023</v>
      </c>
      <c r="F62" s="243">
        <v>44378.0</v>
      </c>
    </row>
    <row r="63">
      <c r="A63" s="243">
        <v>44378.0</v>
      </c>
      <c r="B63" s="239" t="s">
        <v>7167</v>
      </c>
      <c r="C63" s="240" t="s">
        <v>7022</v>
      </c>
      <c r="D63" s="241">
        <v>500.21</v>
      </c>
      <c r="E63" s="240" t="s">
        <v>7023</v>
      </c>
      <c r="F63" s="243">
        <v>44378.0</v>
      </c>
    </row>
    <row r="64">
      <c r="D64" s="242">
        <f>SUM(D2:D63)</f>
        <v>30907.44</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s>
  <drawing r:id="rId6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38">
        <v>44439.0</v>
      </c>
      <c r="B2" s="239" t="s">
        <v>7168</v>
      </c>
      <c r="C2" s="240" t="s">
        <v>7022</v>
      </c>
      <c r="D2" s="241">
        <v>523.34</v>
      </c>
      <c r="E2" s="240" t="s">
        <v>7023</v>
      </c>
      <c r="F2" s="238">
        <v>44439.0</v>
      </c>
    </row>
    <row r="3">
      <c r="A3" s="238">
        <v>44439.0</v>
      </c>
      <c r="B3" s="239" t="s">
        <v>7169</v>
      </c>
      <c r="C3" s="240" t="s">
        <v>7022</v>
      </c>
      <c r="D3" s="241">
        <v>503.86</v>
      </c>
      <c r="E3" s="240" t="s">
        <v>7023</v>
      </c>
      <c r="F3" s="238">
        <v>44439.0</v>
      </c>
    </row>
    <row r="4">
      <c r="A4" s="238">
        <v>44438.0</v>
      </c>
      <c r="B4" s="239" t="s">
        <v>7170</v>
      </c>
      <c r="C4" s="240" t="s">
        <v>7022</v>
      </c>
      <c r="D4" s="241">
        <v>503.88</v>
      </c>
      <c r="E4" s="240" t="s">
        <v>7023</v>
      </c>
      <c r="F4" s="238">
        <v>44438.0</v>
      </c>
    </row>
    <row r="5">
      <c r="A5" s="238">
        <v>44437.0</v>
      </c>
      <c r="B5" s="239" t="s">
        <v>7171</v>
      </c>
      <c r="C5" s="240" t="s">
        <v>7022</v>
      </c>
      <c r="D5" s="241">
        <v>502.58</v>
      </c>
      <c r="E5" s="240" t="s">
        <v>7023</v>
      </c>
      <c r="F5" s="238">
        <v>44437.0</v>
      </c>
    </row>
    <row r="6">
      <c r="A6" s="238">
        <v>44437.0</v>
      </c>
      <c r="B6" s="239" t="s">
        <v>7172</v>
      </c>
      <c r="C6" s="240" t="s">
        <v>7022</v>
      </c>
      <c r="D6" s="241">
        <v>506.42</v>
      </c>
      <c r="E6" s="240" t="s">
        <v>7023</v>
      </c>
      <c r="F6" s="238">
        <v>44437.0</v>
      </c>
    </row>
    <row r="7">
      <c r="A7" s="238">
        <v>44436.0</v>
      </c>
      <c r="B7" s="239" t="s">
        <v>7173</v>
      </c>
      <c r="C7" s="240" t="s">
        <v>7022</v>
      </c>
      <c r="D7" s="241">
        <v>514.84</v>
      </c>
      <c r="E7" s="240" t="s">
        <v>7023</v>
      </c>
      <c r="F7" s="238">
        <v>44436.0</v>
      </c>
    </row>
    <row r="8">
      <c r="A8" s="238">
        <v>44435.0</v>
      </c>
      <c r="B8" s="239" t="s">
        <v>7174</v>
      </c>
      <c r="C8" s="240" t="s">
        <v>7022</v>
      </c>
      <c r="D8" s="241">
        <v>522.09</v>
      </c>
      <c r="E8" s="240" t="s">
        <v>7023</v>
      </c>
      <c r="F8" s="238">
        <v>44435.0</v>
      </c>
    </row>
    <row r="9">
      <c r="A9" s="238">
        <v>44435.0</v>
      </c>
      <c r="B9" s="239" t="s">
        <v>7175</v>
      </c>
      <c r="C9" s="240" t="s">
        <v>7022</v>
      </c>
      <c r="D9" s="241">
        <v>503.1</v>
      </c>
      <c r="E9" s="240" t="s">
        <v>7023</v>
      </c>
      <c r="F9" s="238">
        <v>44435.0</v>
      </c>
    </row>
    <row r="10">
      <c r="A10" s="238">
        <v>44434.0</v>
      </c>
      <c r="B10" s="239" t="s">
        <v>7176</v>
      </c>
      <c r="C10" s="240" t="s">
        <v>7022</v>
      </c>
      <c r="D10" s="241">
        <v>500.55</v>
      </c>
      <c r="E10" s="240" t="s">
        <v>7023</v>
      </c>
      <c r="F10" s="238">
        <v>44434.0</v>
      </c>
    </row>
    <row r="11">
      <c r="A11" s="238">
        <v>44433.0</v>
      </c>
      <c r="B11" s="239" t="s">
        <v>7177</v>
      </c>
      <c r="C11" s="240" t="s">
        <v>7022</v>
      </c>
      <c r="D11" s="241">
        <v>500.39</v>
      </c>
      <c r="E11" s="240" t="s">
        <v>7023</v>
      </c>
      <c r="F11" s="238">
        <v>44433.0</v>
      </c>
    </row>
    <row r="12">
      <c r="A12" s="238">
        <v>44432.0</v>
      </c>
      <c r="B12" s="239" t="s">
        <v>7178</v>
      </c>
      <c r="C12" s="240" t="s">
        <v>7022</v>
      </c>
      <c r="D12" s="241">
        <v>503.64</v>
      </c>
      <c r="E12" s="240" t="s">
        <v>7023</v>
      </c>
      <c r="F12" s="238">
        <v>44432.0</v>
      </c>
    </row>
    <row r="13">
      <c r="A13" s="238">
        <v>44432.0</v>
      </c>
      <c r="B13" s="239" t="s">
        <v>7179</v>
      </c>
      <c r="C13" s="240" t="s">
        <v>7022</v>
      </c>
      <c r="D13" s="241">
        <v>510.9</v>
      </c>
      <c r="E13" s="240" t="s">
        <v>7023</v>
      </c>
      <c r="F13" s="238">
        <v>44432.0</v>
      </c>
    </row>
    <row r="14">
      <c r="A14" s="238">
        <v>44431.0</v>
      </c>
      <c r="B14" s="239" t="s">
        <v>7180</v>
      </c>
      <c r="C14" s="240" t="s">
        <v>7022</v>
      </c>
      <c r="D14" s="241">
        <v>503.84</v>
      </c>
      <c r="E14" s="240" t="s">
        <v>7023</v>
      </c>
      <c r="F14" s="238">
        <v>44431.0</v>
      </c>
    </row>
    <row r="15">
      <c r="A15" s="238">
        <v>44430.0</v>
      </c>
      <c r="B15" s="239" t="s">
        <v>7181</v>
      </c>
      <c r="C15" s="240" t="s">
        <v>7022</v>
      </c>
      <c r="D15" s="241">
        <v>503.14</v>
      </c>
      <c r="E15" s="240" t="s">
        <v>7023</v>
      </c>
      <c r="F15" s="238">
        <v>44430.0</v>
      </c>
    </row>
    <row r="16">
      <c r="A16" s="238">
        <v>44430.0</v>
      </c>
      <c r="B16" s="239" t="s">
        <v>7182</v>
      </c>
      <c r="C16" s="240" t="s">
        <v>7022</v>
      </c>
      <c r="D16" s="241">
        <v>503.71</v>
      </c>
      <c r="E16" s="240" t="s">
        <v>7023</v>
      </c>
      <c r="F16" s="238">
        <v>44430.0</v>
      </c>
    </row>
    <row r="17">
      <c r="A17" s="238">
        <v>44429.0</v>
      </c>
      <c r="B17" s="239" t="s">
        <v>7183</v>
      </c>
      <c r="C17" s="240" t="s">
        <v>7022</v>
      </c>
      <c r="D17" s="241">
        <v>521.14</v>
      </c>
      <c r="E17" s="240" t="s">
        <v>7023</v>
      </c>
      <c r="F17" s="238">
        <v>44429.0</v>
      </c>
    </row>
    <row r="18">
      <c r="A18" s="238">
        <v>44429.0</v>
      </c>
      <c r="B18" s="239" t="s">
        <v>7184</v>
      </c>
      <c r="C18" s="240" t="s">
        <v>7022</v>
      </c>
      <c r="D18" s="241">
        <v>504.3</v>
      </c>
      <c r="E18" s="240" t="s">
        <v>7023</v>
      </c>
      <c r="F18" s="238">
        <v>44429.0</v>
      </c>
    </row>
    <row r="19">
      <c r="A19" s="238">
        <v>44428.0</v>
      </c>
      <c r="B19" s="239" t="s">
        <v>7185</v>
      </c>
      <c r="C19" s="240" t="s">
        <v>7022</v>
      </c>
      <c r="D19" s="241">
        <v>502.57</v>
      </c>
      <c r="E19" s="240" t="s">
        <v>7023</v>
      </c>
      <c r="F19" s="238">
        <v>44428.0</v>
      </c>
    </row>
    <row r="20">
      <c r="A20" s="238">
        <v>44428.0</v>
      </c>
      <c r="B20" s="239" t="s">
        <v>7186</v>
      </c>
      <c r="C20" s="240" t="s">
        <v>7022</v>
      </c>
      <c r="D20" s="241">
        <v>501.19</v>
      </c>
      <c r="E20" s="240" t="s">
        <v>7023</v>
      </c>
      <c r="F20" s="238">
        <v>44428.0</v>
      </c>
    </row>
    <row r="21">
      <c r="A21" s="238">
        <v>44427.0</v>
      </c>
      <c r="B21" s="239" t="s">
        <v>7187</v>
      </c>
      <c r="C21" s="240" t="s">
        <v>7022</v>
      </c>
      <c r="D21" s="241">
        <v>500.5</v>
      </c>
      <c r="E21" s="240" t="s">
        <v>7023</v>
      </c>
      <c r="F21" s="238">
        <v>44427.0</v>
      </c>
    </row>
    <row r="22">
      <c r="A22" s="238">
        <v>44427.0</v>
      </c>
      <c r="B22" s="239" t="s">
        <v>7188</v>
      </c>
      <c r="C22" s="240" t="s">
        <v>7022</v>
      </c>
      <c r="D22" s="241">
        <v>504.59</v>
      </c>
      <c r="E22" s="240" t="s">
        <v>7023</v>
      </c>
      <c r="F22" s="238">
        <v>44427.0</v>
      </c>
    </row>
    <row r="23">
      <c r="A23" s="238">
        <v>44426.0</v>
      </c>
      <c r="B23" s="239" t="s">
        <v>7189</v>
      </c>
      <c r="C23" s="240" t="s">
        <v>7022</v>
      </c>
      <c r="D23" s="241">
        <v>524.57</v>
      </c>
      <c r="E23" s="240" t="s">
        <v>7023</v>
      </c>
      <c r="F23" s="238">
        <v>44426.0</v>
      </c>
    </row>
    <row r="24">
      <c r="A24" s="238">
        <v>44426.0</v>
      </c>
      <c r="B24" s="239" t="s">
        <v>7190</v>
      </c>
      <c r="C24" s="240" t="s">
        <v>7022</v>
      </c>
      <c r="D24" s="241">
        <v>506.93</v>
      </c>
      <c r="E24" s="240" t="s">
        <v>7023</v>
      </c>
      <c r="F24" s="238">
        <v>44426.0</v>
      </c>
    </row>
    <row r="25">
      <c r="A25" s="238">
        <v>44425.0</v>
      </c>
      <c r="B25" s="239" t="s">
        <v>7191</v>
      </c>
      <c r="C25" s="240" t="s">
        <v>7022</v>
      </c>
      <c r="D25" s="241">
        <v>500.36</v>
      </c>
      <c r="E25" s="240" t="s">
        <v>7023</v>
      </c>
      <c r="F25" s="238">
        <v>44425.0</v>
      </c>
    </row>
    <row r="26">
      <c r="A26" s="238">
        <v>44425.0</v>
      </c>
      <c r="B26" s="239" t="s">
        <v>7192</v>
      </c>
      <c r="C26" s="240" t="s">
        <v>7022</v>
      </c>
      <c r="D26" s="241">
        <v>503.59</v>
      </c>
      <c r="E26" s="240" t="s">
        <v>7023</v>
      </c>
      <c r="F26" s="238">
        <v>44425.0</v>
      </c>
    </row>
    <row r="27">
      <c r="A27" s="238">
        <v>44424.0</v>
      </c>
      <c r="B27" s="239" t="s">
        <v>7193</v>
      </c>
      <c r="C27" s="240" t="s">
        <v>7022</v>
      </c>
      <c r="D27" s="241">
        <v>506.34</v>
      </c>
      <c r="E27" s="240" t="s">
        <v>7023</v>
      </c>
      <c r="F27" s="238">
        <v>44424.0</v>
      </c>
    </row>
    <row r="28">
      <c r="A28" s="238">
        <v>44423.0</v>
      </c>
      <c r="B28" s="239" t="s">
        <v>7194</v>
      </c>
      <c r="C28" s="240" t="s">
        <v>7022</v>
      </c>
      <c r="D28" s="241">
        <v>534.24</v>
      </c>
      <c r="E28" s="240" t="s">
        <v>7023</v>
      </c>
      <c r="F28" s="238">
        <v>44423.0</v>
      </c>
    </row>
    <row r="29">
      <c r="A29" s="238">
        <v>44423.0</v>
      </c>
      <c r="B29" s="239" t="s">
        <v>7195</v>
      </c>
      <c r="C29" s="240" t="s">
        <v>7022</v>
      </c>
      <c r="D29" s="241">
        <v>504.11</v>
      </c>
      <c r="E29" s="240" t="s">
        <v>7023</v>
      </c>
      <c r="F29" s="238">
        <v>44423.0</v>
      </c>
    </row>
    <row r="30">
      <c r="A30" s="238">
        <v>44422.0</v>
      </c>
      <c r="B30" s="239" t="s">
        <v>7196</v>
      </c>
      <c r="C30" s="240" t="s">
        <v>7022</v>
      </c>
      <c r="D30" s="241">
        <v>501.18</v>
      </c>
      <c r="E30" s="240" t="s">
        <v>7023</v>
      </c>
      <c r="F30" s="238">
        <v>44422.0</v>
      </c>
    </row>
    <row r="31">
      <c r="A31" s="238">
        <v>44421.0</v>
      </c>
      <c r="B31" s="239" t="s">
        <v>7197</v>
      </c>
      <c r="C31" s="240" t="s">
        <v>7022</v>
      </c>
      <c r="D31" s="241">
        <v>504.86</v>
      </c>
      <c r="E31" s="240" t="s">
        <v>7023</v>
      </c>
      <c r="F31" s="238">
        <v>44421.0</v>
      </c>
    </row>
    <row r="32">
      <c r="A32" s="243">
        <v>44421.0</v>
      </c>
      <c r="B32" s="239" t="s">
        <v>7198</v>
      </c>
      <c r="C32" s="240" t="s">
        <v>7022</v>
      </c>
      <c r="D32" s="241">
        <v>502.0</v>
      </c>
      <c r="E32" s="240" t="s">
        <v>7023</v>
      </c>
      <c r="F32" s="243">
        <v>44421.0</v>
      </c>
    </row>
    <row r="33">
      <c r="A33" s="243">
        <v>44420.0</v>
      </c>
      <c r="B33" s="239" t="s">
        <v>7199</v>
      </c>
      <c r="C33" s="240" t="s">
        <v>7022</v>
      </c>
      <c r="D33" s="241">
        <v>520.98</v>
      </c>
      <c r="E33" s="240" t="s">
        <v>7023</v>
      </c>
      <c r="F33" s="243">
        <v>44420.0</v>
      </c>
    </row>
    <row r="34">
      <c r="A34" s="243">
        <v>44419.0</v>
      </c>
      <c r="B34" s="239" t="s">
        <v>7200</v>
      </c>
      <c r="C34" s="240" t="s">
        <v>7022</v>
      </c>
      <c r="D34" s="241">
        <v>500.27</v>
      </c>
      <c r="E34" s="240" t="s">
        <v>7023</v>
      </c>
      <c r="F34" s="243">
        <v>44419.0</v>
      </c>
    </row>
    <row r="35">
      <c r="A35" s="243">
        <v>44418.0</v>
      </c>
      <c r="B35" s="239" t="s">
        <v>7201</v>
      </c>
      <c r="C35" s="240" t="s">
        <v>7022</v>
      </c>
      <c r="D35" s="241">
        <v>524.15</v>
      </c>
      <c r="E35" s="240" t="s">
        <v>7023</v>
      </c>
      <c r="F35" s="243">
        <v>44418.0</v>
      </c>
    </row>
    <row r="36">
      <c r="A36" s="243">
        <v>44417.0</v>
      </c>
      <c r="B36" s="239" t="s">
        <v>7202</v>
      </c>
      <c r="C36" s="240" t="s">
        <v>7022</v>
      </c>
      <c r="D36" s="241">
        <v>502.79</v>
      </c>
      <c r="E36" s="240" t="s">
        <v>7023</v>
      </c>
      <c r="F36" s="243">
        <v>44417.0</v>
      </c>
    </row>
    <row r="37">
      <c r="A37" s="243">
        <v>44417.0</v>
      </c>
      <c r="B37" s="239" t="s">
        <v>7203</v>
      </c>
      <c r="C37" s="240" t="s">
        <v>7022</v>
      </c>
      <c r="D37" s="241">
        <v>514.7</v>
      </c>
      <c r="E37" s="240" t="s">
        <v>7023</v>
      </c>
      <c r="F37" s="243">
        <v>44417.0</v>
      </c>
    </row>
    <row r="38">
      <c r="A38" s="243">
        <v>44416.0</v>
      </c>
      <c r="B38" s="239" t="s">
        <v>7204</v>
      </c>
      <c r="C38" s="240" t="s">
        <v>7022</v>
      </c>
      <c r="D38" s="241">
        <v>501.0</v>
      </c>
      <c r="E38" s="240" t="s">
        <v>7023</v>
      </c>
      <c r="F38" s="243">
        <v>44416.0</v>
      </c>
    </row>
    <row r="39">
      <c r="A39" s="243">
        <v>44415.0</v>
      </c>
      <c r="B39" s="239" t="s">
        <v>7205</v>
      </c>
      <c r="C39" s="240" t="s">
        <v>7022</v>
      </c>
      <c r="D39" s="241">
        <v>501.84</v>
      </c>
      <c r="E39" s="240" t="s">
        <v>7023</v>
      </c>
      <c r="F39" s="243">
        <v>44415.0</v>
      </c>
    </row>
    <row r="40">
      <c r="A40" s="243">
        <v>44415.0</v>
      </c>
      <c r="B40" s="239" t="s">
        <v>7206</v>
      </c>
      <c r="C40" s="240" t="s">
        <v>7022</v>
      </c>
      <c r="D40" s="241">
        <v>501.01</v>
      </c>
      <c r="E40" s="240" t="s">
        <v>7023</v>
      </c>
      <c r="F40" s="243">
        <v>44415.0</v>
      </c>
    </row>
    <row r="41">
      <c r="A41" s="243">
        <v>44414.0</v>
      </c>
      <c r="B41" s="239" t="s">
        <v>7207</v>
      </c>
      <c r="C41" s="240" t="s">
        <v>7022</v>
      </c>
      <c r="D41" s="241">
        <v>507.65</v>
      </c>
      <c r="E41" s="240" t="s">
        <v>7023</v>
      </c>
      <c r="F41" s="243">
        <v>44414.0</v>
      </c>
    </row>
    <row r="42">
      <c r="A42" s="243">
        <v>44413.0</v>
      </c>
      <c r="B42" s="239" t="s">
        <v>7208</v>
      </c>
      <c r="C42" s="240" t="s">
        <v>7022</v>
      </c>
      <c r="D42" s="241">
        <v>501.49</v>
      </c>
      <c r="E42" s="240" t="s">
        <v>7023</v>
      </c>
      <c r="F42" s="243">
        <v>44413.0</v>
      </c>
    </row>
    <row r="43">
      <c r="A43" s="243">
        <v>44413.0</v>
      </c>
      <c r="B43" s="239" t="s">
        <v>7209</v>
      </c>
      <c r="C43" s="240" t="s">
        <v>7022</v>
      </c>
      <c r="D43" s="241">
        <v>503.38</v>
      </c>
      <c r="E43" s="240" t="s">
        <v>7023</v>
      </c>
      <c r="F43" s="243">
        <v>44413.0</v>
      </c>
    </row>
    <row r="44">
      <c r="A44" s="243">
        <v>44413.0</v>
      </c>
      <c r="B44" s="239" t="s">
        <v>7210</v>
      </c>
      <c r="C44" s="240" t="s">
        <v>7022</v>
      </c>
      <c r="D44" s="241">
        <v>501.09</v>
      </c>
      <c r="E44" s="240" t="s">
        <v>7023</v>
      </c>
      <c r="F44" s="243">
        <v>44413.0</v>
      </c>
    </row>
    <row r="45">
      <c r="A45" s="243">
        <v>44412.0</v>
      </c>
      <c r="B45" s="239" t="s">
        <v>7211</v>
      </c>
      <c r="C45" s="240" t="s">
        <v>7022</v>
      </c>
      <c r="D45" s="241">
        <v>502.55</v>
      </c>
      <c r="E45" s="240" t="s">
        <v>7023</v>
      </c>
      <c r="F45" s="243">
        <v>44412.0</v>
      </c>
    </row>
    <row r="46">
      <c r="A46" s="243">
        <v>44411.0</v>
      </c>
      <c r="B46" s="239" t="s">
        <v>7212</v>
      </c>
      <c r="C46" s="240" t="s">
        <v>7022</v>
      </c>
      <c r="D46" s="241">
        <v>501.12</v>
      </c>
      <c r="E46" s="240" t="s">
        <v>7023</v>
      </c>
      <c r="F46" s="243">
        <v>44411.0</v>
      </c>
    </row>
    <row r="47">
      <c r="A47" s="243">
        <v>44410.0</v>
      </c>
      <c r="B47" s="239" t="s">
        <v>7213</v>
      </c>
      <c r="C47" s="240" t="s">
        <v>7022</v>
      </c>
      <c r="D47" s="241">
        <v>500.51</v>
      </c>
      <c r="E47" s="240" t="s">
        <v>7023</v>
      </c>
      <c r="F47" s="243">
        <v>44410.0</v>
      </c>
    </row>
    <row r="48">
      <c r="A48" s="243">
        <v>44410.0</v>
      </c>
      <c r="B48" s="239" t="s">
        <v>7214</v>
      </c>
      <c r="C48" s="240" t="s">
        <v>7022</v>
      </c>
      <c r="D48" s="241">
        <v>359.19</v>
      </c>
      <c r="E48" s="240" t="s">
        <v>7023</v>
      </c>
      <c r="F48" s="243">
        <v>44410.0</v>
      </c>
    </row>
    <row r="49">
      <c r="A49" s="243">
        <v>44409.0</v>
      </c>
      <c r="B49" s="239" t="s">
        <v>7215</v>
      </c>
      <c r="C49" s="240" t="s">
        <v>7022</v>
      </c>
      <c r="D49" s="241">
        <v>528.34</v>
      </c>
      <c r="E49" s="240" t="s">
        <v>7023</v>
      </c>
      <c r="F49" s="243">
        <v>44409.0</v>
      </c>
    </row>
    <row r="50">
      <c r="A50" s="243"/>
      <c r="B50" s="244"/>
      <c r="C50" s="240"/>
      <c r="D50" s="241">
        <f>SUM(D2:D49)</f>
        <v>24200.81</v>
      </c>
      <c r="E50" s="240"/>
      <c r="F50" s="243"/>
    </row>
    <row r="51">
      <c r="A51" s="243"/>
      <c r="B51" s="244"/>
      <c r="C51" s="240"/>
      <c r="D51" s="241"/>
      <c r="E51" s="240"/>
      <c r="F51" s="243"/>
    </row>
    <row r="52">
      <c r="A52" s="243"/>
      <c r="B52" s="244"/>
      <c r="C52" s="240"/>
      <c r="D52" s="241"/>
      <c r="E52" s="240"/>
      <c r="F52" s="243"/>
    </row>
    <row r="53">
      <c r="A53" s="243"/>
      <c r="B53" s="244"/>
      <c r="C53" s="240"/>
      <c r="D53" s="241"/>
      <c r="E53" s="240"/>
      <c r="F53" s="243"/>
    </row>
    <row r="54">
      <c r="A54" s="243"/>
      <c r="B54" s="244"/>
      <c r="C54" s="240"/>
      <c r="D54" s="241"/>
      <c r="E54" s="240"/>
      <c r="F54" s="243"/>
    </row>
    <row r="55">
      <c r="A55" s="243"/>
      <c r="B55" s="244"/>
      <c r="C55" s="240"/>
      <c r="D55" s="241"/>
      <c r="E55" s="240"/>
      <c r="F55" s="243"/>
    </row>
    <row r="56">
      <c r="A56" s="243"/>
      <c r="B56" s="244"/>
      <c r="C56" s="240"/>
      <c r="D56" s="241"/>
      <c r="E56" s="240"/>
      <c r="F56" s="243"/>
    </row>
    <row r="57">
      <c r="A57" s="243"/>
      <c r="B57" s="244"/>
      <c r="C57" s="240"/>
      <c r="D57" s="241"/>
      <c r="E57" s="240"/>
      <c r="F57" s="243"/>
    </row>
    <row r="58">
      <c r="A58" s="243"/>
      <c r="B58" s="244"/>
      <c r="C58" s="240"/>
      <c r="D58" s="241"/>
      <c r="E58" s="240"/>
      <c r="F58" s="243"/>
    </row>
    <row r="59">
      <c r="A59" s="243"/>
      <c r="B59" s="244"/>
      <c r="C59" s="240"/>
      <c r="D59" s="241"/>
      <c r="E59" s="240"/>
      <c r="F59" s="243"/>
    </row>
    <row r="60">
      <c r="A60" s="243"/>
      <c r="B60" s="244"/>
      <c r="C60" s="240"/>
      <c r="D60" s="241"/>
      <c r="E60" s="240"/>
      <c r="F60" s="243"/>
    </row>
    <row r="61">
      <c r="A61" s="243"/>
      <c r="B61" s="244"/>
      <c r="C61" s="240"/>
      <c r="D61" s="241"/>
      <c r="E61" s="240"/>
      <c r="F61" s="243"/>
    </row>
    <row r="62">
      <c r="A62" s="243"/>
      <c r="B62" s="244"/>
      <c r="C62" s="240"/>
      <c r="D62" s="241"/>
      <c r="E62" s="240"/>
      <c r="F62" s="243"/>
    </row>
    <row r="63">
      <c r="A63" s="243"/>
      <c r="B63" s="244"/>
      <c r="C63" s="240"/>
      <c r="D63" s="241"/>
      <c r="E63" s="240"/>
      <c r="F63" s="243"/>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s>
  <drawing r:id="rId4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3">
        <v>44469.0</v>
      </c>
      <c r="B1" s="239" t="s">
        <v>7216</v>
      </c>
      <c r="C1" s="240" t="s">
        <v>7022</v>
      </c>
      <c r="D1" s="241">
        <v>538.68</v>
      </c>
      <c r="E1" s="240" t="s">
        <v>7023</v>
      </c>
      <c r="F1" s="243">
        <v>44469.0</v>
      </c>
    </row>
    <row r="2">
      <c r="A2" s="243">
        <v>44469.0</v>
      </c>
      <c r="B2" s="239" t="s">
        <v>7217</v>
      </c>
      <c r="C2" s="240" t="s">
        <v>7022</v>
      </c>
      <c r="D2" s="241">
        <v>501.76</v>
      </c>
      <c r="E2" s="240" t="s">
        <v>7023</v>
      </c>
      <c r="F2" s="243">
        <v>44469.0</v>
      </c>
    </row>
    <row r="3">
      <c r="A3" s="243">
        <v>44469.0</v>
      </c>
      <c r="B3" s="239" t="s">
        <v>7218</v>
      </c>
      <c r="C3" s="240" t="s">
        <v>7022</v>
      </c>
      <c r="D3" s="241">
        <v>507.97</v>
      </c>
      <c r="E3" s="240" t="s">
        <v>7023</v>
      </c>
      <c r="F3" s="243">
        <v>44469.0</v>
      </c>
    </row>
    <row r="4">
      <c r="A4" s="243">
        <v>44468.0</v>
      </c>
      <c r="B4" s="239" t="s">
        <v>7219</v>
      </c>
      <c r="C4" s="240" t="s">
        <v>7022</v>
      </c>
      <c r="D4" s="241">
        <v>558.88</v>
      </c>
      <c r="E4" s="240" t="s">
        <v>7023</v>
      </c>
      <c r="F4" s="243">
        <v>44468.0</v>
      </c>
    </row>
    <row r="5">
      <c r="A5" s="243">
        <v>44468.0</v>
      </c>
      <c r="B5" s="239" t="s">
        <v>7220</v>
      </c>
      <c r="C5" s="240" t="s">
        <v>7022</v>
      </c>
      <c r="D5" s="241">
        <v>534.35</v>
      </c>
      <c r="E5" s="240" t="s">
        <v>7023</v>
      </c>
      <c r="F5" s="243">
        <v>44468.0</v>
      </c>
    </row>
    <row r="6">
      <c r="A6" s="243">
        <v>44468.0</v>
      </c>
      <c r="B6" s="239" t="s">
        <v>7221</v>
      </c>
      <c r="C6" s="240" t="s">
        <v>7022</v>
      </c>
      <c r="D6" s="241">
        <v>506.13</v>
      </c>
      <c r="E6" s="240" t="s">
        <v>7023</v>
      </c>
      <c r="F6" s="243">
        <v>44468.0</v>
      </c>
    </row>
    <row r="7">
      <c r="A7" s="243">
        <v>44467.0</v>
      </c>
      <c r="B7" s="239" t="s">
        <v>7222</v>
      </c>
      <c r="C7" s="240" t="s">
        <v>7022</v>
      </c>
      <c r="D7" s="241">
        <v>516.34</v>
      </c>
      <c r="E7" s="240" t="s">
        <v>7023</v>
      </c>
      <c r="F7" s="243">
        <v>44467.0</v>
      </c>
    </row>
    <row r="8">
      <c r="A8" s="243">
        <v>44467.0</v>
      </c>
      <c r="B8" s="239" t="s">
        <v>7223</v>
      </c>
      <c r="C8" s="240" t="s">
        <v>7022</v>
      </c>
      <c r="D8" s="241">
        <v>501.28</v>
      </c>
      <c r="E8" s="240" t="s">
        <v>7023</v>
      </c>
      <c r="F8" s="243">
        <v>44467.0</v>
      </c>
    </row>
    <row r="9">
      <c r="A9" s="243">
        <v>44467.0</v>
      </c>
      <c r="B9" s="239" t="s">
        <v>7224</v>
      </c>
      <c r="C9" s="240" t="s">
        <v>7022</v>
      </c>
      <c r="D9" s="241">
        <v>504.74</v>
      </c>
      <c r="E9" s="240" t="s">
        <v>7023</v>
      </c>
      <c r="F9" s="243">
        <v>44467.0</v>
      </c>
    </row>
    <row r="10">
      <c r="A10" s="243">
        <v>44467.0</v>
      </c>
      <c r="B10" s="239" t="s">
        <v>7225</v>
      </c>
      <c r="C10" s="240" t="s">
        <v>7022</v>
      </c>
      <c r="D10" s="241">
        <v>505.12</v>
      </c>
      <c r="E10" s="240" t="s">
        <v>7023</v>
      </c>
      <c r="F10" s="243">
        <v>44467.0</v>
      </c>
    </row>
    <row r="11">
      <c r="A11" s="243">
        <v>44467.0</v>
      </c>
      <c r="B11" s="239" t="s">
        <v>7226</v>
      </c>
      <c r="C11" s="240" t="s">
        <v>7022</v>
      </c>
      <c r="D11" s="241">
        <v>529.0</v>
      </c>
      <c r="E11" s="240" t="s">
        <v>7023</v>
      </c>
      <c r="F11" s="243">
        <v>44467.0</v>
      </c>
    </row>
    <row r="12">
      <c r="A12" s="243">
        <v>44465.0</v>
      </c>
      <c r="B12" s="239" t="s">
        <v>7227</v>
      </c>
      <c r="C12" s="240" t="s">
        <v>7022</v>
      </c>
      <c r="D12" s="241">
        <v>604.82</v>
      </c>
      <c r="E12" s="240" t="s">
        <v>7023</v>
      </c>
      <c r="F12" s="243">
        <v>44465.0</v>
      </c>
    </row>
    <row r="13">
      <c r="A13" s="243">
        <v>44465.0</v>
      </c>
      <c r="B13" s="239" t="s">
        <v>7228</v>
      </c>
      <c r="C13" s="240" t="s">
        <v>7022</v>
      </c>
      <c r="D13" s="241">
        <v>549.88</v>
      </c>
      <c r="E13" s="240" t="s">
        <v>7023</v>
      </c>
      <c r="F13" s="243">
        <v>44465.0</v>
      </c>
    </row>
    <row r="14">
      <c r="A14" s="243">
        <v>44465.0</v>
      </c>
      <c r="B14" s="239" t="s">
        <v>7229</v>
      </c>
      <c r="C14" s="240" t="s">
        <v>7022</v>
      </c>
      <c r="D14" s="241">
        <v>518.89</v>
      </c>
      <c r="E14" s="240" t="s">
        <v>7023</v>
      </c>
      <c r="F14" s="243">
        <v>44465.0</v>
      </c>
    </row>
    <row r="15">
      <c r="A15" s="243">
        <v>44464.0</v>
      </c>
      <c r="B15" s="239" t="s">
        <v>7230</v>
      </c>
      <c r="C15" s="240" t="s">
        <v>7022</v>
      </c>
      <c r="D15" s="241">
        <v>504.77</v>
      </c>
      <c r="E15" s="240" t="s">
        <v>7023</v>
      </c>
      <c r="F15" s="243">
        <v>44464.0</v>
      </c>
    </row>
    <row r="16">
      <c r="A16" s="243">
        <v>44464.0</v>
      </c>
      <c r="B16" s="239" t="s">
        <v>7231</v>
      </c>
      <c r="C16" s="240" t="s">
        <v>7022</v>
      </c>
      <c r="D16" s="241">
        <v>526.79</v>
      </c>
      <c r="E16" s="240" t="s">
        <v>7023</v>
      </c>
      <c r="F16" s="243">
        <v>44464.0</v>
      </c>
    </row>
    <row r="17">
      <c r="A17" s="243">
        <v>44464.0</v>
      </c>
      <c r="B17" s="239" t="s">
        <v>7232</v>
      </c>
      <c r="C17" s="240" t="s">
        <v>7022</v>
      </c>
      <c r="D17" s="241">
        <v>545.86</v>
      </c>
      <c r="E17" s="240" t="s">
        <v>7023</v>
      </c>
      <c r="F17" s="243">
        <v>44464.0</v>
      </c>
    </row>
    <row r="18">
      <c r="A18" s="243">
        <v>44463.0</v>
      </c>
      <c r="B18" s="239" t="s">
        <v>7233</v>
      </c>
      <c r="C18" s="240" t="s">
        <v>7022</v>
      </c>
      <c r="D18" s="241">
        <v>502.49</v>
      </c>
      <c r="E18" s="240" t="s">
        <v>7023</v>
      </c>
      <c r="F18" s="243">
        <v>44463.0</v>
      </c>
    </row>
    <row r="19">
      <c r="A19" s="243">
        <v>44463.0</v>
      </c>
      <c r="B19" s="239" t="s">
        <v>7234</v>
      </c>
      <c r="C19" s="240" t="s">
        <v>7022</v>
      </c>
      <c r="D19" s="241">
        <v>553.54</v>
      </c>
      <c r="E19" s="240" t="s">
        <v>7023</v>
      </c>
      <c r="F19" s="243">
        <v>44463.0</v>
      </c>
    </row>
    <row r="20">
      <c r="A20" s="243">
        <v>44463.0</v>
      </c>
      <c r="B20" s="239" t="s">
        <v>7235</v>
      </c>
      <c r="C20" s="240" t="s">
        <v>7022</v>
      </c>
      <c r="D20" s="241">
        <v>505.22</v>
      </c>
      <c r="E20" s="240" t="s">
        <v>7023</v>
      </c>
    </row>
    <row r="21">
      <c r="A21" s="243">
        <v>44462.0</v>
      </c>
      <c r="B21" s="239" t="s">
        <v>7236</v>
      </c>
      <c r="C21" s="240" t="s">
        <v>7022</v>
      </c>
      <c r="D21" s="241">
        <v>544.66</v>
      </c>
      <c r="E21" s="240" t="s">
        <v>7023</v>
      </c>
      <c r="F21" s="243">
        <v>44462.0</v>
      </c>
    </row>
    <row r="22">
      <c r="A22" s="243">
        <v>44462.0</v>
      </c>
      <c r="B22" s="239" t="s">
        <v>7237</v>
      </c>
      <c r="C22" s="240" t="s">
        <v>7022</v>
      </c>
      <c r="D22" s="241">
        <v>536.19</v>
      </c>
      <c r="E22" s="240" t="s">
        <v>7023</v>
      </c>
      <c r="F22" s="243">
        <v>44462.0</v>
      </c>
    </row>
    <row r="23">
      <c r="A23" s="243">
        <v>44461.0</v>
      </c>
      <c r="B23" s="239" t="s">
        <v>7238</v>
      </c>
      <c r="C23" s="240" t="s">
        <v>7022</v>
      </c>
      <c r="D23" s="241">
        <v>549.47</v>
      </c>
      <c r="E23" s="240" t="s">
        <v>7023</v>
      </c>
      <c r="F23" s="243">
        <v>44461.0</v>
      </c>
    </row>
    <row r="24">
      <c r="A24" s="243">
        <v>44461.0</v>
      </c>
      <c r="B24" s="239" t="s">
        <v>7239</v>
      </c>
      <c r="C24" s="240" t="s">
        <v>7022</v>
      </c>
      <c r="D24" s="241">
        <v>525.79</v>
      </c>
      <c r="E24" s="240" t="s">
        <v>7023</v>
      </c>
      <c r="F24" s="243">
        <v>44461.0</v>
      </c>
    </row>
    <row r="25">
      <c r="A25" s="243">
        <v>44460.0</v>
      </c>
      <c r="B25" s="239" t="s">
        <v>7240</v>
      </c>
      <c r="C25" s="240" t="s">
        <v>7022</v>
      </c>
      <c r="D25" s="241">
        <v>566.38</v>
      </c>
      <c r="E25" s="240" t="s">
        <v>7023</v>
      </c>
      <c r="F25" s="243">
        <v>44460.0</v>
      </c>
    </row>
    <row r="26">
      <c r="A26" s="243">
        <v>44460.0</v>
      </c>
      <c r="B26" s="239" t="s">
        <v>7241</v>
      </c>
      <c r="C26" s="240" t="s">
        <v>7022</v>
      </c>
      <c r="D26" s="241">
        <v>500.15</v>
      </c>
      <c r="E26" s="240" t="s">
        <v>7023</v>
      </c>
      <c r="F26" s="243">
        <v>44460.0</v>
      </c>
    </row>
    <row r="27">
      <c r="A27" s="243">
        <v>44459.0</v>
      </c>
      <c r="B27" s="239" t="s">
        <v>7242</v>
      </c>
      <c r="C27" s="240" t="s">
        <v>7022</v>
      </c>
      <c r="D27" s="241">
        <v>521.15</v>
      </c>
      <c r="E27" s="240" t="s">
        <v>7023</v>
      </c>
      <c r="F27" s="243">
        <v>44459.0</v>
      </c>
    </row>
    <row r="28">
      <c r="A28" s="243">
        <v>44459.0</v>
      </c>
      <c r="B28" s="239" t="s">
        <v>7243</v>
      </c>
      <c r="C28" s="240" t="s">
        <v>7022</v>
      </c>
      <c r="D28" s="241">
        <v>505.12</v>
      </c>
      <c r="E28" s="240" t="s">
        <v>7023</v>
      </c>
      <c r="F28" s="243">
        <v>44459.0</v>
      </c>
    </row>
    <row r="29">
      <c r="A29" s="243">
        <v>44458.0</v>
      </c>
      <c r="B29" s="239" t="s">
        <v>7244</v>
      </c>
      <c r="C29" s="240" t="s">
        <v>7022</v>
      </c>
      <c r="D29" s="241">
        <v>505.09</v>
      </c>
      <c r="E29" s="240" t="s">
        <v>7023</v>
      </c>
      <c r="F29" s="243">
        <v>44458.0</v>
      </c>
    </row>
    <row r="30">
      <c r="A30" s="243">
        <v>44458.0</v>
      </c>
      <c r="B30" s="239" t="s">
        <v>7245</v>
      </c>
      <c r="C30" s="240" t="s">
        <v>7022</v>
      </c>
      <c r="D30" s="241">
        <v>501.66</v>
      </c>
      <c r="E30" s="240" t="s">
        <v>7023</v>
      </c>
      <c r="F30" s="243">
        <v>44458.0</v>
      </c>
    </row>
    <row r="31">
      <c r="A31" s="243">
        <v>44457.0</v>
      </c>
      <c r="B31" s="239" t="s">
        <v>7246</v>
      </c>
      <c r="C31" s="240" t="s">
        <v>7022</v>
      </c>
      <c r="D31" s="241">
        <v>556.43</v>
      </c>
      <c r="E31" s="240" t="s">
        <v>7023</v>
      </c>
      <c r="F31" s="243">
        <v>44457.0</v>
      </c>
    </row>
    <row r="32">
      <c r="A32" s="243">
        <v>44457.0</v>
      </c>
      <c r="B32" s="239" t="s">
        <v>7247</v>
      </c>
      <c r="C32" s="240" t="s">
        <v>7022</v>
      </c>
      <c r="D32" s="241">
        <v>501.37</v>
      </c>
      <c r="E32" s="240" t="s">
        <v>7023</v>
      </c>
      <c r="F32" s="243">
        <v>44457.0</v>
      </c>
    </row>
    <row r="33">
      <c r="A33" s="243">
        <v>44456.0</v>
      </c>
      <c r="B33" s="239" t="s">
        <v>7248</v>
      </c>
      <c r="C33" s="240" t="s">
        <v>7022</v>
      </c>
      <c r="D33" s="241">
        <v>502.77</v>
      </c>
      <c r="E33" s="240" t="s">
        <v>7023</v>
      </c>
      <c r="F33" s="243">
        <v>44456.0</v>
      </c>
    </row>
    <row r="34">
      <c r="A34" s="243">
        <v>44456.0</v>
      </c>
      <c r="B34" s="239" t="s">
        <v>7249</v>
      </c>
      <c r="C34" s="240" t="s">
        <v>7022</v>
      </c>
      <c r="D34" s="241">
        <v>500.53</v>
      </c>
      <c r="E34" s="240" t="s">
        <v>7023</v>
      </c>
      <c r="F34" s="243">
        <v>44456.0</v>
      </c>
    </row>
    <row r="35">
      <c r="A35" s="243">
        <v>44455.0</v>
      </c>
      <c r="B35" s="239" t="s">
        <v>7250</v>
      </c>
      <c r="C35" s="240" t="s">
        <v>7022</v>
      </c>
      <c r="D35" s="241">
        <v>500.31</v>
      </c>
      <c r="E35" s="240" t="s">
        <v>7023</v>
      </c>
      <c r="F35" s="243">
        <v>44455.0</v>
      </c>
    </row>
    <row r="36">
      <c r="A36" s="243">
        <v>44454.0</v>
      </c>
      <c r="B36" s="239" t="s">
        <v>7251</v>
      </c>
      <c r="C36" s="240" t="s">
        <v>7022</v>
      </c>
      <c r="D36" s="241">
        <v>500.51</v>
      </c>
      <c r="E36" s="240" t="s">
        <v>7023</v>
      </c>
      <c r="F36" s="243">
        <v>44454.0</v>
      </c>
    </row>
    <row r="37">
      <c r="A37" s="243">
        <v>44454.0</v>
      </c>
      <c r="B37" s="239" t="s">
        <v>7252</v>
      </c>
      <c r="C37" s="240" t="s">
        <v>7022</v>
      </c>
      <c r="D37" s="241">
        <v>501.56</v>
      </c>
      <c r="E37" s="240" t="s">
        <v>7023</v>
      </c>
      <c r="F37" s="243">
        <v>44454.0</v>
      </c>
    </row>
    <row r="38">
      <c r="A38" s="243">
        <v>44452.0</v>
      </c>
      <c r="B38" s="239" t="s">
        <v>7253</v>
      </c>
      <c r="C38" s="240" t="s">
        <v>7022</v>
      </c>
      <c r="D38" s="241">
        <v>574.65</v>
      </c>
      <c r="E38" s="240" t="s">
        <v>7023</v>
      </c>
      <c r="F38" s="243">
        <v>44452.0</v>
      </c>
    </row>
    <row r="39">
      <c r="A39" s="243">
        <v>44450.0</v>
      </c>
      <c r="B39" s="239" t="s">
        <v>7254</v>
      </c>
      <c r="C39" s="240" t="s">
        <v>7022</v>
      </c>
      <c r="D39" s="241">
        <v>509.35</v>
      </c>
      <c r="E39" s="240" t="s">
        <v>7023</v>
      </c>
      <c r="F39" s="243">
        <v>44450.0</v>
      </c>
    </row>
    <row r="40">
      <c r="A40" s="243">
        <v>44448.0</v>
      </c>
      <c r="B40" s="239" t="s">
        <v>7255</v>
      </c>
      <c r="C40" s="240" t="s">
        <v>7022</v>
      </c>
      <c r="D40" s="241">
        <v>535.99</v>
      </c>
      <c r="E40" s="240" t="s">
        <v>7023</v>
      </c>
      <c r="F40" s="243">
        <v>44448.0</v>
      </c>
    </row>
    <row r="41">
      <c r="A41" s="243">
        <v>44448.0</v>
      </c>
      <c r="B41" s="239" t="s">
        <v>7256</v>
      </c>
      <c r="C41" s="240" t="s">
        <v>7022</v>
      </c>
      <c r="D41" s="241">
        <v>500.73</v>
      </c>
      <c r="E41" s="240" t="s">
        <v>7023</v>
      </c>
      <c r="F41" s="243">
        <v>44448.0</v>
      </c>
    </row>
    <row r="42">
      <c r="A42" s="243">
        <v>44447.0</v>
      </c>
      <c r="B42" s="239" t="s">
        <v>7257</v>
      </c>
      <c r="C42" s="240" t="s">
        <v>7022</v>
      </c>
      <c r="D42" s="241">
        <v>509.82</v>
      </c>
      <c r="E42" s="240" t="s">
        <v>7023</v>
      </c>
      <c r="F42" s="243">
        <v>44447.0</v>
      </c>
    </row>
    <row r="43">
      <c r="A43" s="243">
        <v>44446.0</v>
      </c>
      <c r="B43" s="239" t="s">
        <v>7258</v>
      </c>
      <c r="C43" s="240" t="s">
        <v>7022</v>
      </c>
      <c r="D43" s="241">
        <v>502.3</v>
      </c>
      <c r="E43" s="240" t="s">
        <v>7023</v>
      </c>
      <c r="F43" s="243">
        <v>44446.0</v>
      </c>
    </row>
    <row r="44">
      <c r="A44" s="243">
        <v>44446.0</v>
      </c>
      <c r="B44" s="239" t="s">
        <v>7259</v>
      </c>
      <c r="C44" s="240" t="s">
        <v>7022</v>
      </c>
      <c r="D44" s="241">
        <v>500.24</v>
      </c>
      <c r="E44" s="240" t="s">
        <v>7023</v>
      </c>
      <c r="F44" s="243">
        <v>44446.0</v>
      </c>
    </row>
    <row r="45">
      <c r="A45" s="243">
        <v>44446.0</v>
      </c>
      <c r="B45" s="239" t="s">
        <v>7260</v>
      </c>
      <c r="C45" s="240" t="s">
        <v>7022</v>
      </c>
      <c r="D45" s="241">
        <v>507.43</v>
      </c>
      <c r="E45" s="240" t="s">
        <v>7023</v>
      </c>
      <c r="F45" s="243">
        <v>44446.0</v>
      </c>
    </row>
    <row r="46">
      <c r="A46" s="243">
        <v>44445.0</v>
      </c>
      <c r="B46" s="239" t="s">
        <v>7261</v>
      </c>
      <c r="C46" s="240" t="s">
        <v>7022</v>
      </c>
      <c r="D46" s="241">
        <v>500.6</v>
      </c>
      <c r="E46" s="240" t="s">
        <v>7023</v>
      </c>
      <c r="F46" s="243">
        <v>44445.0</v>
      </c>
    </row>
    <row r="47">
      <c r="A47" s="243">
        <v>44445.0</v>
      </c>
      <c r="B47" s="239" t="s">
        <v>7262</v>
      </c>
      <c r="C47" s="240" t="s">
        <v>7022</v>
      </c>
      <c r="D47" s="241">
        <v>503.31</v>
      </c>
      <c r="E47" s="240" t="s">
        <v>7023</v>
      </c>
      <c r="F47" s="243">
        <v>44445.0</v>
      </c>
    </row>
    <row r="48">
      <c r="A48" s="243">
        <v>44444.0</v>
      </c>
      <c r="B48" s="239" t="s">
        <v>7263</v>
      </c>
      <c r="C48" s="240" t="s">
        <v>7022</v>
      </c>
      <c r="D48" s="241">
        <v>500.86</v>
      </c>
      <c r="E48" s="240" t="s">
        <v>7023</v>
      </c>
      <c r="F48" s="243">
        <v>44444.0</v>
      </c>
    </row>
    <row r="49">
      <c r="A49" s="243">
        <v>44443.0</v>
      </c>
      <c r="B49" s="239" t="s">
        <v>7264</v>
      </c>
      <c r="C49" s="240" t="s">
        <v>7022</v>
      </c>
      <c r="D49" s="241">
        <v>518.7</v>
      </c>
      <c r="E49" s="240" t="s">
        <v>7023</v>
      </c>
      <c r="F49" s="243">
        <v>44443.0</v>
      </c>
    </row>
    <row r="50">
      <c r="A50" s="243">
        <v>44442.0</v>
      </c>
      <c r="B50" s="239" t="s">
        <v>7265</v>
      </c>
      <c r="C50" s="240" t="s">
        <v>7022</v>
      </c>
      <c r="D50" s="241">
        <v>518.61</v>
      </c>
      <c r="E50" s="240" t="s">
        <v>7023</v>
      </c>
      <c r="F50" s="243">
        <v>44442.0</v>
      </c>
    </row>
    <row r="51">
      <c r="A51" s="243">
        <v>44442.0</v>
      </c>
      <c r="B51" s="239" t="s">
        <v>7266</v>
      </c>
      <c r="C51" s="240" t="s">
        <v>7022</v>
      </c>
      <c r="D51" s="241">
        <v>500.77</v>
      </c>
      <c r="E51" s="240" t="s">
        <v>7023</v>
      </c>
      <c r="F51" s="243">
        <v>44442.0</v>
      </c>
    </row>
    <row r="52">
      <c r="A52" s="243">
        <v>44440.0</v>
      </c>
      <c r="B52" s="239" t="s">
        <v>7267</v>
      </c>
      <c r="C52" s="240" t="s">
        <v>7022</v>
      </c>
      <c r="D52" s="241">
        <v>515.88</v>
      </c>
      <c r="E52" s="240" t="s">
        <v>7023</v>
      </c>
      <c r="F52" s="243">
        <v>44440.0</v>
      </c>
    </row>
    <row r="53">
      <c r="D53" s="242">
        <f>SUM(D1:D52)</f>
        <v>27034.89</v>
      </c>
    </row>
  </sheetData>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s>
  <drawing r:id="rId5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8.0"/>
  </cols>
  <sheetData>
    <row r="1">
      <c r="A1" s="245" t="s">
        <v>1572</v>
      </c>
      <c r="B1" s="245" t="s">
        <v>1557</v>
      </c>
      <c r="C1" s="245" t="s">
        <v>1</v>
      </c>
      <c r="D1" s="245" t="s">
        <v>7268</v>
      </c>
      <c r="E1" s="245" t="s">
        <v>7269</v>
      </c>
      <c r="F1" s="245" t="s">
        <v>1573</v>
      </c>
      <c r="G1" s="245" t="s">
        <v>1574</v>
      </c>
      <c r="H1" s="245" t="s">
        <v>1575</v>
      </c>
      <c r="I1" s="245" t="s">
        <v>320</v>
      </c>
      <c r="J1" s="245" t="s">
        <v>1576</v>
      </c>
      <c r="K1" s="245" t="s">
        <v>1577</v>
      </c>
      <c r="L1" s="246" t="s">
        <v>1578</v>
      </c>
      <c r="M1" s="245"/>
      <c r="N1" s="245"/>
      <c r="O1" s="245"/>
      <c r="P1" s="245"/>
      <c r="Q1" s="245"/>
      <c r="R1" s="245"/>
      <c r="S1" s="245"/>
      <c r="T1" s="245"/>
      <c r="U1" s="245"/>
      <c r="V1" s="245"/>
      <c r="W1" s="245"/>
      <c r="X1" s="245"/>
      <c r="Y1" s="245"/>
      <c r="Z1" s="245"/>
    </row>
    <row r="2">
      <c r="A2" s="247">
        <v>1.0</v>
      </c>
      <c r="B2" s="3" t="s">
        <v>1580</v>
      </c>
      <c r="C2" s="3" t="s">
        <v>231</v>
      </c>
      <c r="D2" s="3" t="s">
        <v>1580</v>
      </c>
      <c r="E2" s="33" t="s">
        <v>7270</v>
      </c>
      <c r="F2" s="33">
        <v>47.5</v>
      </c>
      <c r="G2" s="33">
        <v>27.5</v>
      </c>
      <c r="H2" s="33">
        <v>20.0</v>
      </c>
      <c r="I2" s="34">
        <f t="shared" ref="I2:I40" si="1">H2/G2</f>
        <v>0.7272727273</v>
      </c>
      <c r="J2" s="91">
        <v>0.04412295663336358</v>
      </c>
      <c r="K2" s="91">
        <v>0.020864733595889293</v>
      </c>
      <c r="L2" s="32">
        <v>1.0</v>
      </c>
      <c r="M2" s="3"/>
      <c r="N2" s="3"/>
      <c r="O2" s="3"/>
      <c r="P2" s="3"/>
      <c r="Q2" s="3"/>
      <c r="R2" s="3"/>
      <c r="S2" s="3"/>
      <c r="T2" s="3"/>
      <c r="U2" s="3"/>
      <c r="V2" s="3"/>
      <c r="W2" s="3"/>
      <c r="X2" s="3"/>
      <c r="Y2" s="3"/>
      <c r="Z2" s="3"/>
    </row>
    <row r="3">
      <c r="A3" s="248">
        <v>2.0</v>
      </c>
      <c r="B3" s="25" t="s">
        <v>1579</v>
      </c>
      <c r="C3" s="25" t="s">
        <v>213</v>
      </c>
      <c r="D3" s="25" t="s">
        <v>1580</v>
      </c>
      <c r="E3" s="38" t="s">
        <v>7271</v>
      </c>
      <c r="F3" s="38">
        <v>49.5</v>
      </c>
      <c r="G3" s="38">
        <v>28.5</v>
      </c>
      <c r="H3" s="38">
        <v>21.0</v>
      </c>
      <c r="I3" s="39">
        <f t="shared" si="1"/>
        <v>0.7368421053</v>
      </c>
      <c r="J3" s="249">
        <v>0.0011744493450023218</v>
      </c>
      <c r="K3" s="249">
        <v>0.008795033813111178</v>
      </c>
      <c r="L3" s="37">
        <v>1.0</v>
      </c>
      <c r="M3" s="25"/>
      <c r="N3" s="25"/>
      <c r="O3" s="25"/>
      <c r="P3" s="25"/>
      <c r="Q3" s="25"/>
      <c r="R3" s="25"/>
      <c r="S3" s="25"/>
      <c r="T3" s="25"/>
      <c r="U3" s="25"/>
      <c r="V3" s="25"/>
      <c r="W3" s="25"/>
      <c r="X3" s="25"/>
      <c r="Y3" s="25"/>
      <c r="Z3" s="25"/>
    </row>
    <row r="4">
      <c r="A4" s="247">
        <v>3.0</v>
      </c>
      <c r="B4" s="3" t="s">
        <v>1582</v>
      </c>
      <c r="C4" s="3" t="s">
        <v>132</v>
      </c>
      <c r="D4" s="3" t="s">
        <v>1582</v>
      </c>
      <c r="E4" s="33" t="s">
        <v>7270</v>
      </c>
      <c r="F4" s="33">
        <v>59.5</v>
      </c>
      <c r="G4" s="33">
        <v>32.5</v>
      </c>
      <c r="H4" s="33">
        <v>27.0</v>
      </c>
      <c r="I4" s="34">
        <f t="shared" si="1"/>
        <v>0.8307692308</v>
      </c>
      <c r="J4" s="91">
        <v>0.06388824720003908</v>
      </c>
      <c r="K4" s="91">
        <v>0.03762074710017251</v>
      </c>
      <c r="L4" s="32">
        <v>1.0</v>
      </c>
      <c r="M4" s="3"/>
      <c r="N4" s="3"/>
      <c r="O4" s="3"/>
      <c r="P4" s="3"/>
      <c r="Q4" s="3"/>
      <c r="R4" s="3"/>
      <c r="S4" s="3"/>
      <c r="T4" s="3"/>
      <c r="U4" s="3"/>
      <c r="V4" s="3"/>
      <c r="W4" s="3"/>
      <c r="X4" s="3"/>
      <c r="Y4" s="3"/>
      <c r="Z4" s="3"/>
    </row>
    <row r="5">
      <c r="A5" s="248">
        <v>4.0</v>
      </c>
      <c r="B5" s="25" t="s">
        <v>1581</v>
      </c>
      <c r="C5" s="25" t="s">
        <v>113</v>
      </c>
      <c r="D5" s="25" t="s">
        <v>7272</v>
      </c>
      <c r="E5" s="38" t="s">
        <v>7271</v>
      </c>
      <c r="F5" s="38">
        <v>60.5</v>
      </c>
      <c r="G5" s="38">
        <v>33.5</v>
      </c>
      <c r="H5" s="38">
        <v>27.0</v>
      </c>
      <c r="I5" s="39">
        <f t="shared" si="1"/>
        <v>0.8059701493</v>
      </c>
      <c r="J5" s="249">
        <v>0.008823088894151798</v>
      </c>
      <c r="K5" s="249">
        <v>0.03371897947518663</v>
      </c>
      <c r="L5" s="37">
        <v>1.0</v>
      </c>
      <c r="M5" s="25"/>
      <c r="N5" s="25"/>
      <c r="O5" s="25"/>
      <c r="P5" s="25"/>
      <c r="Q5" s="25"/>
      <c r="R5" s="25"/>
      <c r="S5" s="25"/>
      <c r="T5" s="25"/>
      <c r="U5" s="25"/>
      <c r="V5" s="25"/>
      <c r="W5" s="25"/>
      <c r="X5" s="25"/>
      <c r="Y5" s="25"/>
      <c r="Z5" s="25"/>
    </row>
    <row r="6">
      <c r="A6" s="247">
        <v>5.0</v>
      </c>
      <c r="B6" s="3" t="s">
        <v>1583</v>
      </c>
      <c r="C6" s="3" t="s">
        <v>124</v>
      </c>
      <c r="D6" s="3" t="s">
        <v>1583</v>
      </c>
      <c r="E6" s="33" t="s">
        <v>7270</v>
      </c>
      <c r="F6" s="33">
        <v>56.0</v>
      </c>
      <c r="G6" s="33">
        <v>33.0</v>
      </c>
      <c r="H6" s="33">
        <v>23.0</v>
      </c>
      <c r="I6" s="34">
        <f t="shared" si="1"/>
        <v>0.696969697</v>
      </c>
      <c r="J6" s="91">
        <v>0.0013694420824663645</v>
      </c>
      <c r="K6" s="91">
        <v>0.013500080300991387</v>
      </c>
      <c r="L6" s="32">
        <v>1.0</v>
      </c>
      <c r="M6" s="3"/>
      <c r="N6" s="3"/>
      <c r="O6" s="3"/>
      <c r="P6" s="3"/>
      <c r="Q6" s="3"/>
      <c r="R6" s="3"/>
      <c r="S6" s="3"/>
      <c r="T6" s="3"/>
      <c r="U6" s="3"/>
      <c r="V6" s="3"/>
      <c r="W6" s="3"/>
      <c r="X6" s="3"/>
      <c r="Y6" s="3"/>
      <c r="Z6" s="3"/>
    </row>
    <row r="7">
      <c r="A7" s="248">
        <v>6.0</v>
      </c>
      <c r="B7" s="25" t="s">
        <v>1585</v>
      </c>
      <c r="C7" s="25" t="s">
        <v>107</v>
      </c>
      <c r="D7" s="25" t="s">
        <v>1585</v>
      </c>
      <c r="E7" s="38" t="s">
        <v>7270</v>
      </c>
      <c r="F7" s="38">
        <v>57.0</v>
      </c>
      <c r="G7" s="38">
        <v>34.0</v>
      </c>
      <c r="H7" s="38">
        <v>23.0</v>
      </c>
      <c r="I7" s="39">
        <f t="shared" si="1"/>
        <v>0.6764705882</v>
      </c>
      <c r="J7" s="249">
        <v>0.003783542030675574</v>
      </c>
      <c r="K7" s="249">
        <v>0.011838216312571474</v>
      </c>
      <c r="L7" s="37">
        <v>1.0</v>
      </c>
      <c r="M7" s="25"/>
      <c r="N7" s="25"/>
      <c r="O7" s="25"/>
      <c r="P7" s="25"/>
      <c r="Q7" s="25"/>
      <c r="R7" s="25"/>
      <c r="S7" s="25"/>
      <c r="T7" s="25"/>
      <c r="U7" s="25"/>
      <c r="V7" s="25"/>
      <c r="W7" s="25"/>
      <c r="X7" s="25"/>
      <c r="Y7" s="25"/>
      <c r="Z7" s="25"/>
    </row>
    <row r="8">
      <c r="A8" s="247">
        <v>7.0</v>
      </c>
      <c r="B8" s="3" t="s">
        <v>1584</v>
      </c>
      <c r="C8" s="3" t="s">
        <v>88</v>
      </c>
      <c r="D8" s="3" t="s">
        <v>1585</v>
      </c>
      <c r="E8" s="33" t="s">
        <v>7271</v>
      </c>
      <c r="F8" s="33">
        <v>59.0</v>
      </c>
      <c r="G8" s="33">
        <v>35.0</v>
      </c>
      <c r="H8" s="33">
        <v>24.0</v>
      </c>
      <c r="I8" s="34">
        <f t="shared" si="1"/>
        <v>0.6857142857</v>
      </c>
      <c r="J8" s="91">
        <v>4.8164104737662166E-4</v>
      </c>
      <c r="K8" s="91">
        <v>0.011614315152564282</v>
      </c>
      <c r="L8" s="32">
        <v>1.0</v>
      </c>
      <c r="M8" s="3"/>
      <c r="N8" s="3"/>
      <c r="O8" s="3"/>
      <c r="P8" s="3"/>
      <c r="Q8" s="3"/>
      <c r="R8" s="3"/>
      <c r="S8" s="3"/>
      <c r="T8" s="3"/>
      <c r="U8" s="3"/>
      <c r="V8" s="3"/>
      <c r="W8" s="3"/>
      <c r="X8" s="3"/>
      <c r="Y8" s="3"/>
      <c r="Z8" s="3"/>
    </row>
    <row r="9">
      <c r="A9" s="248">
        <v>8.0</v>
      </c>
      <c r="B9" s="25" t="s">
        <v>1587</v>
      </c>
      <c r="C9" s="25" t="s">
        <v>216</v>
      </c>
      <c r="D9" s="25" t="s">
        <v>1587</v>
      </c>
      <c r="E9" s="38" t="s">
        <v>7270</v>
      </c>
      <c r="F9" s="38">
        <v>47.5</v>
      </c>
      <c r="G9" s="38">
        <v>28.5</v>
      </c>
      <c r="H9" s="38">
        <v>19.0</v>
      </c>
      <c r="I9" s="39">
        <f t="shared" si="1"/>
        <v>0.6666666667</v>
      </c>
      <c r="J9" s="249">
        <v>0.0044211413246616855</v>
      </c>
      <c r="K9" s="249">
        <v>0.01969438171569234</v>
      </c>
      <c r="L9" s="37">
        <v>1.0</v>
      </c>
      <c r="M9" s="25"/>
      <c r="N9" s="25"/>
      <c r="O9" s="25"/>
      <c r="P9" s="25"/>
      <c r="Q9" s="25"/>
      <c r="R9" s="25"/>
      <c r="S9" s="25"/>
      <c r="T9" s="25"/>
      <c r="U9" s="25"/>
      <c r="V9" s="25"/>
      <c r="W9" s="25"/>
      <c r="X9" s="25"/>
      <c r="Y9" s="25"/>
      <c r="Z9" s="25"/>
    </row>
    <row r="10">
      <c r="A10" s="247">
        <v>9.0</v>
      </c>
      <c r="B10" s="3" t="s">
        <v>1586</v>
      </c>
      <c r="C10" s="3" t="s">
        <v>198</v>
      </c>
      <c r="D10" s="3" t="s">
        <v>1587</v>
      </c>
      <c r="E10" s="33" t="s">
        <v>7271</v>
      </c>
      <c r="F10" s="33">
        <v>49.5</v>
      </c>
      <c r="G10" s="33">
        <v>29.5</v>
      </c>
      <c r="H10" s="33">
        <v>20.0</v>
      </c>
      <c r="I10" s="34">
        <f t="shared" si="1"/>
        <v>0.6779661017</v>
      </c>
      <c r="J10" s="91">
        <v>0.02459539546126637</v>
      </c>
      <c r="K10" s="91">
        <v>0.03280018188631249</v>
      </c>
      <c r="L10" s="32">
        <v>1.0</v>
      </c>
      <c r="M10" s="3"/>
      <c r="N10" s="3"/>
      <c r="O10" s="3"/>
      <c r="P10" s="3"/>
      <c r="Q10" s="3"/>
      <c r="R10" s="3"/>
      <c r="S10" s="3"/>
      <c r="T10" s="3"/>
      <c r="U10" s="3"/>
      <c r="V10" s="3"/>
      <c r="W10" s="3"/>
      <c r="X10" s="3"/>
      <c r="Y10" s="3"/>
      <c r="Z10" s="3"/>
    </row>
    <row r="11">
      <c r="A11" s="248">
        <v>10.0</v>
      </c>
      <c r="B11" s="25" t="s">
        <v>1588</v>
      </c>
      <c r="C11" s="25" t="s">
        <v>170</v>
      </c>
      <c r="D11" s="25" t="s">
        <v>7273</v>
      </c>
      <c r="E11" s="38" t="s">
        <v>7274</v>
      </c>
      <c r="F11" s="38">
        <v>56.0</v>
      </c>
      <c r="G11" s="38">
        <v>31.5</v>
      </c>
      <c r="H11" s="38">
        <v>24.5</v>
      </c>
      <c r="I11" s="39">
        <f t="shared" si="1"/>
        <v>0.7777777778</v>
      </c>
      <c r="J11" s="249">
        <v>0.11072090198859884</v>
      </c>
      <c r="K11" s="249">
        <v>0.01529842587300134</v>
      </c>
      <c r="L11" s="37">
        <v>1.0</v>
      </c>
      <c r="M11" s="25"/>
      <c r="N11" s="25"/>
      <c r="O11" s="25"/>
      <c r="P11" s="25"/>
      <c r="Q11" s="25"/>
      <c r="R11" s="25"/>
      <c r="S11" s="25"/>
      <c r="T11" s="25"/>
      <c r="U11" s="25"/>
      <c r="V11" s="25"/>
      <c r="W11" s="25"/>
      <c r="X11" s="25"/>
      <c r="Y11" s="25"/>
      <c r="Z11" s="25"/>
    </row>
    <row r="12">
      <c r="A12" s="247">
        <v>11.0</v>
      </c>
      <c r="B12" s="3" t="s">
        <v>1589</v>
      </c>
      <c r="C12" s="3" t="s">
        <v>186</v>
      </c>
      <c r="D12" s="3" t="s">
        <v>7273</v>
      </c>
      <c r="E12" s="33" t="s">
        <v>7270</v>
      </c>
      <c r="F12" s="33">
        <v>54.0</v>
      </c>
      <c r="G12" s="33">
        <v>30.5</v>
      </c>
      <c r="H12" s="33">
        <v>23.5</v>
      </c>
      <c r="I12" s="34">
        <f t="shared" si="1"/>
        <v>0.7704918033</v>
      </c>
      <c r="J12" s="91">
        <v>0.0</v>
      </c>
      <c r="K12" s="91">
        <v>0.012095568841105636</v>
      </c>
      <c r="L12" s="32">
        <v>1.0</v>
      </c>
      <c r="M12" s="3"/>
      <c r="N12" s="3"/>
      <c r="O12" s="3"/>
      <c r="P12" s="3"/>
      <c r="Q12" s="3"/>
      <c r="R12" s="3"/>
      <c r="S12" s="3"/>
      <c r="T12" s="3"/>
      <c r="U12" s="3"/>
      <c r="V12" s="3"/>
      <c r="W12" s="3"/>
      <c r="X12" s="3"/>
      <c r="Y12" s="3"/>
      <c r="Z12" s="3"/>
    </row>
    <row r="13">
      <c r="A13" s="248">
        <v>12.0</v>
      </c>
      <c r="B13" s="25" t="s">
        <v>1591</v>
      </c>
      <c r="C13" s="25" t="s">
        <v>25</v>
      </c>
      <c r="D13" s="25" t="s">
        <v>1591</v>
      </c>
      <c r="E13" s="38" t="s">
        <v>7270</v>
      </c>
      <c r="F13" s="38">
        <v>80.0</v>
      </c>
      <c r="G13" s="38">
        <v>44.5</v>
      </c>
      <c r="H13" s="38">
        <v>35.5</v>
      </c>
      <c r="I13" s="39">
        <f t="shared" si="1"/>
        <v>0.797752809</v>
      </c>
      <c r="J13" s="249">
        <v>0.0</v>
      </c>
      <c r="K13" s="249">
        <v>0.0</v>
      </c>
      <c r="L13" s="37">
        <v>1.0</v>
      </c>
      <c r="M13" s="25"/>
      <c r="N13" s="25"/>
      <c r="O13" s="25"/>
      <c r="P13" s="25"/>
      <c r="Q13" s="25"/>
      <c r="R13" s="25"/>
      <c r="S13" s="25"/>
      <c r="T13" s="25"/>
      <c r="U13" s="25"/>
      <c r="V13" s="25"/>
      <c r="W13" s="25"/>
      <c r="X13" s="25"/>
      <c r="Y13" s="25"/>
      <c r="Z13" s="25"/>
    </row>
    <row r="14">
      <c r="A14" s="247">
        <v>13.0</v>
      </c>
      <c r="B14" s="3" t="s">
        <v>1590</v>
      </c>
      <c r="C14" s="3" t="s">
        <v>19</v>
      </c>
      <c r="D14" s="3" t="s">
        <v>1591</v>
      </c>
      <c r="E14" s="33" t="s">
        <v>7271</v>
      </c>
      <c r="F14" s="33">
        <v>82.0</v>
      </c>
      <c r="G14" s="33">
        <v>46.0</v>
      </c>
      <c r="H14" s="33">
        <v>36.0</v>
      </c>
      <c r="I14" s="34">
        <f t="shared" si="1"/>
        <v>0.7826086957</v>
      </c>
      <c r="J14" s="91">
        <v>0.0</v>
      </c>
      <c r="K14" s="91">
        <v>0.0</v>
      </c>
      <c r="L14" s="32">
        <v>1.0</v>
      </c>
      <c r="M14" s="3"/>
      <c r="N14" s="3"/>
      <c r="O14" s="3"/>
      <c r="P14" s="3"/>
      <c r="Q14" s="3"/>
      <c r="R14" s="3"/>
      <c r="S14" s="3"/>
      <c r="T14" s="3"/>
      <c r="U14" s="3"/>
      <c r="V14" s="3"/>
      <c r="W14" s="3"/>
      <c r="X14" s="3"/>
      <c r="Y14" s="3"/>
      <c r="Z14" s="3"/>
    </row>
    <row r="15">
      <c r="A15" s="248">
        <v>14.0</v>
      </c>
      <c r="B15" s="25" t="s">
        <v>1592</v>
      </c>
      <c r="C15" s="25" t="s">
        <v>35</v>
      </c>
      <c r="D15" s="25" t="s">
        <v>7275</v>
      </c>
      <c r="E15" s="38" t="s">
        <v>7274</v>
      </c>
      <c r="F15" s="38">
        <v>75.5</v>
      </c>
      <c r="G15" s="38">
        <v>43.5</v>
      </c>
      <c r="H15" s="38">
        <v>32.0</v>
      </c>
      <c r="I15" s="39">
        <f t="shared" si="1"/>
        <v>0.7356321839</v>
      </c>
      <c r="J15" s="249">
        <v>0.045930763955666164</v>
      </c>
      <c r="K15" s="249">
        <v>0.016913011927236467</v>
      </c>
      <c r="L15" s="37">
        <v>1.0</v>
      </c>
      <c r="M15" s="25"/>
      <c r="N15" s="25"/>
      <c r="O15" s="25"/>
      <c r="P15" s="25"/>
      <c r="Q15" s="25"/>
      <c r="R15" s="25"/>
      <c r="S15" s="25"/>
      <c r="T15" s="25"/>
      <c r="U15" s="25"/>
      <c r="V15" s="25"/>
      <c r="W15" s="25"/>
      <c r="X15" s="25"/>
      <c r="Y15" s="25"/>
      <c r="Z15" s="25"/>
    </row>
    <row r="16">
      <c r="A16" s="247">
        <v>15.0</v>
      </c>
      <c r="B16" s="3" t="s">
        <v>1593</v>
      </c>
      <c r="C16" s="3" t="s">
        <v>127</v>
      </c>
      <c r="D16" s="3" t="s">
        <v>1593</v>
      </c>
      <c r="E16" s="33" t="s">
        <v>7270</v>
      </c>
      <c r="F16" s="33">
        <v>55.0</v>
      </c>
      <c r="G16" s="33">
        <v>33.0</v>
      </c>
      <c r="H16" s="33">
        <v>22.0</v>
      </c>
      <c r="I16" s="34">
        <f t="shared" si="1"/>
        <v>0.6666666667</v>
      </c>
      <c r="J16" s="91">
        <v>0.09797222289815712</v>
      </c>
      <c r="K16" s="91">
        <v>0.015248471829334396</v>
      </c>
      <c r="L16" s="32">
        <v>1.0</v>
      </c>
      <c r="M16" s="3"/>
      <c r="N16" s="3"/>
      <c r="O16" s="3"/>
      <c r="P16" s="3"/>
      <c r="Q16" s="3"/>
      <c r="R16" s="3"/>
      <c r="S16" s="3"/>
      <c r="T16" s="3"/>
      <c r="U16" s="3"/>
      <c r="V16" s="3"/>
      <c r="W16" s="3"/>
      <c r="X16" s="3"/>
      <c r="Y16" s="3"/>
      <c r="Z16" s="3"/>
    </row>
    <row r="17">
      <c r="A17" s="248">
        <v>16.0</v>
      </c>
      <c r="B17" s="25" t="s">
        <v>1594</v>
      </c>
      <c r="C17" s="25" t="s">
        <v>97</v>
      </c>
      <c r="D17" s="25" t="s">
        <v>1593</v>
      </c>
      <c r="E17" s="38" t="s">
        <v>7271</v>
      </c>
      <c r="F17" s="38">
        <v>57.0</v>
      </c>
      <c r="G17" s="38">
        <v>34.5</v>
      </c>
      <c r="H17" s="38">
        <v>22.5</v>
      </c>
      <c r="I17" s="39">
        <f t="shared" si="1"/>
        <v>0.652173913</v>
      </c>
      <c r="J17" s="249">
        <v>0.006830748352652831</v>
      </c>
      <c r="K17" s="249">
        <v>8.53009897437757E-4</v>
      </c>
      <c r="L17" s="37">
        <v>1.0</v>
      </c>
      <c r="M17" s="25"/>
      <c r="N17" s="25"/>
      <c r="O17" s="25"/>
      <c r="P17" s="25"/>
      <c r="Q17" s="25"/>
      <c r="R17" s="25"/>
      <c r="S17" s="25"/>
      <c r="T17" s="25"/>
      <c r="U17" s="25"/>
      <c r="V17" s="25"/>
      <c r="W17" s="25"/>
      <c r="X17" s="25"/>
      <c r="Y17" s="25"/>
      <c r="Z17" s="25"/>
    </row>
    <row r="18">
      <c r="A18" s="247">
        <v>17.0</v>
      </c>
      <c r="B18" s="3" t="s">
        <v>1602</v>
      </c>
      <c r="C18" s="3" t="s">
        <v>52</v>
      </c>
      <c r="D18" s="3" t="s">
        <v>1602</v>
      </c>
      <c r="E18" s="33" t="s">
        <v>7270</v>
      </c>
      <c r="F18" s="33">
        <v>76.0</v>
      </c>
      <c r="G18" s="33">
        <v>41.0</v>
      </c>
      <c r="H18" s="33">
        <v>35.0</v>
      </c>
      <c r="I18" s="34">
        <f t="shared" si="1"/>
        <v>0.8536585366</v>
      </c>
      <c r="J18" s="91">
        <v>0.0</v>
      </c>
      <c r="K18" s="91">
        <v>0.0</v>
      </c>
      <c r="L18" s="32">
        <v>1.0</v>
      </c>
      <c r="M18" s="3"/>
      <c r="N18" s="3"/>
      <c r="O18" s="3"/>
      <c r="P18" s="3"/>
      <c r="Q18" s="3"/>
      <c r="R18" s="3"/>
      <c r="S18" s="3"/>
      <c r="T18" s="3"/>
      <c r="U18" s="3"/>
      <c r="V18" s="3"/>
      <c r="W18" s="3"/>
      <c r="X18" s="3"/>
      <c r="Y18" s="3"/>
      <c r="Z18" s="3"/>
    </row>
    <row r="19">
      <c r="A19" s="248">
        <v>18.0</v>
      </c>
      <c r="B19" s="25" t="s">
        <v>1601</v>
      </c>
      <c r="C19" s="25" t="s">
        <v>38</v>
      </c>
      <c r="D19" s="25" t="s">
        <v>1602</v>
      </c>
      <c r="E19" s="38" t="s">
        <v>7271</v>
      </c>
      <c r="F19" s="38">
        <v>78.0</v>
      </c>
      <c r="G19" s="38">
        <v>43.0</v>
      </c>
      <c r="H19" s="38">
        <v>35.0</v>
      </c>
      <c r="I19" s="39">
        <f t="shared" si="1"/>
        <v>0.8139534884</v>
      </c>
      <c r="J19" s="249">
        <v>0.0</v>
      </c>
      <c r="K19" s="249">
        <v>0.0</v>
      </c>
      <c r="L19" s="37">
        <v>1.0</v>
      </c>
      <c r="M19" s="25"/>
      <c r="N19" s="25"/>
      <c r="O19" s="25"/>
      <c r="P19" s="25"/>
      <c r="Q19" s="25"/>
      <c r="R19" s="25"/>
      <c r="S19" s="25"/>
      <c r="T19" s="25"/>
      <c r="U19" s="25"/>
      <c r="V19" s="25"/>
      <c r="W19" s="25"/>
      <c r="X19" s="25"/>
      <c r="Y19" s="25"/>
      <c r="Z19" s="25"/>
    </row>
    <row r="20">
      <c r="A20" s="247">
        <v>19.0</v>
      </c>
      <c r="B20" s="3" t="s">
        <v>1595</v>
      </c>
      <c r="C20" s="3" t="s">
        <v>138</v>
      </c>
      <c r="D20" s="3" t="s">
        <v>1595</v>
      </c>
      <c r="E20" s="33" t="s">
        <v>7270</v>
      </c>
      <c r="F20" s="33">
        <v>59.5</v>
      </c>
      <c r="G20" s="33">
        <v>32.5</v>
      </c>
      <c r="H20" s="33">
        <v>27.0</v>
      </c>
      <c r="I20" s="34">
        <f t="shared" si="1"/>
        <v>0.8307692308</v>
      </c>
      <c r="J20" s="91">
        <v>0.026851596221331892</v>
      </c>
      <c r="K20" s="91">
        <v>0.007418175484541057</v>
      </c>
      <c r="L20" s="32">
        <v>1.0</v>
      </c>
      <c r="M20" s="3"/>
      <c r="N20" s="3"/>
      <c r="O20" s="3"/>
      <c r="P20" s="3"/>
      <c r="Q20" s="3"/>
      <c r="R20" s="3"/>
      <c r="S20" s="3"/>
      <c r="T20" s="3"/>
      <c r="U20" s="3"/>
      <c r="V20" s="3"/>
      <c r="W20" s="3"/>
      <c r="X20" s="3"/>
      <c r="Y20" s="3"/>
      <c r="Z20" s="3"/>
    </row>
    <row r="21">
      <c r="A21" s="248">
        <v>20.0</v>
      </c>
      <c r="B21" s="25" t="s">
        <v>1596</v>
      </c>
      <c r="C21" s="25" t="s">
        <v>115</v>
      </c>
      <c r="D21" s="25" t="s">
        <v>1595</v>
      </c>
      <c r="E21" s="38" t="s">
        <v>7271</v>
      </c>
      <c r="F21" s="38">
        <v>60.5</v>
      </c>
      <c r="G21" s="38">
        <v>33.5</v>
      </c>
      <c r="H21" s="38">
        <v>27.0</v>
      </c>
      <c r="I21" s="39">
        <f t="shared" si="1"/>
        <v>0.8059701493</v>
      </c>
      <c r="J21" s="249">
        <v>0.019747282942441487</v>
      </c>
      <c r="K21" s="249">
        <v>0.027143778477525235</v>
      </c>
      <c r="L21" s="37">
        <v>1.0</v>
      </c>
      <c r="M21" s="25"/>
      <c r="N21" s="25"/>
      <c r="O21" s="25"/>
      <c r="P21" s="25"/>
      <c r="Q21" s="25"/>
      <c r="R21" s="25"/>
      <c r="S21" s="25"/>
      <c r="T21" s="25"/>
      <c r="U21" s="25"/>
      <c r="V21" s="25"/>
      <c r="W21" s="25"/>
      <c r="X21" s="25"/>
      <c r="Y21" s="25"/>
      <c r="Z21" s="25"/>
    </row>
    <row r="22">
      <c r="A22" s="247">
        <v>21.0</v>
      </c>
      <c r="B22" s="3" t="s">
        <v>1598</v>
      </c>
      <c r="C22" s="3" t="s">
        <v>226</v>
      </c>
      <c r="D22" s="3" t="s">
        <v>1598</v>
      </c>
      <c r="E22" s="33" t="s">
        <v>7270</v>
      </c>
      <c r="F22" s="33">
        <v>47.5</v>
      </c>
      <c r="G22" s="33">
        <v>27.5</v>
      </c>
      <c r="H22" s="33">
        <v>20.0</v>
      </c>
      <c r="I22" s="34">
        <f t="shared" si="1"/>
        <v>0.7272727273</v>
      </c>
      <c r="J22" s="91">
        <v>0.07539838993148801</v>
      </c>
      <c r="K22" s="91">
        <v>0.0432370088667274</v>
      </c>
      <c r="L22" s="32">
        <v>1.0</v>
      </c>
      <c r="M22" s="3"/>
      <c r="N22" s="3"/>
      <c r="O22" s="3"/>
      <c r="P22" s="3"/>
      <c r="Q22" s="3"/>
      <c r="R22" s="3"/>
      <c r="S22" s="3"/>
      <c r="T22" s="3"/>
      <c r="U22" s="3"/>
      <c r="V22" s="3"/>
      <c r="W22" s="3"/>
      <c r="X22" s="3"/>
      <c r="Y22" s="3"/>
      <c r="Z22" s="3"/>
    </row>
    <row r="23">
      <c r="A23" s="248">
        <v>22.0</v>
      </c>
      <c r="B23" s="25" t="s">
        <v>1597</v>
      </c>
      <c r="C23" s="25" t="s">
        <v>207</v>
      </c>
      <c r="D23" s="25" t="s">
        <v>1598</v>
      </c>
      <c r="E23" s="38" t="s">
        <v>7271</v>
      </c>
      <c r="F23" s="38">
        <v>49.5</v>
      </c>
      <c r="G23" s="38">
        <v>28.5</v>
      </c>
      <c r="H23" s="38">
        <v>21.0</v>
      </c>
      <c r="I23" s="39">
        <f t="shared" si="1"/>
        <v>0.7368421053</v>
      </c>
      <c r="J23" s="249">
        <v>0.09025798671382387</v>
      </c>
      <c r="K23" s="249">
        <v>0.03905781789209118</v>
      </c>
      <c r="L23" s="37">
        <v>1.0</v>
      </c>
      <c r="M23" s="25"/>
      <c r="N23" s="25"/>
      <c r="O23" s="25"/>
      <c r="P23" s="25"/>
      <c r="Q23" s="25"/>
      <c r="R23" s="25"/>
      <c r="S23" s="25"/>
      <c r="T23" s="25"/>
      <c r="U23" s="25"/>
      <c r="V23" s="25"/>
      <c r="W23" s="25"/>
      <c r="X23" s="25"/>
      <c r="Y23" s="25"/>
      <c r="Z23" s="25"/>
    </row>
    <row r="24">
      <c r="A24" s="247">
        <v>23.0</v>
      </c>
      <c r="B24" s="3" t="s">
        <v>54</v>
      </c>
      <c r="C24" s="3" t="s">
        <v>54</v>
      </c>
      <c r="D24" s="3" t="s">
        <v>54</v>
      </c>
      <c r="E24" s="33" t="s">
        <v>7270</v>
      </c>
      <c r="F24" s="33">
        <v>74.0</v>
      </c>
      <c r="G24" s="33">
        <v>41.0</v>
      </c>
      <c r="H24" s="33">
        <v>33.0</v>
      </c>
      <c r="I24" s="34">
        <f t="shared" si="1"/>
        <v>0.8048780488</v>
      </c>
      <c r="J24" s="91">
        <v>0.056020173427439285</v>
      </c>
      <c r="K24" s="91">
        <v>0.03918091892827043</v>
      </c>
      <c r="L24" s="32">
        <v>1.0</v>
      </c>
      <c r="M24" s="3"/>
      <c r="N24" s="3"/>
      <c r="O24" s="3"/>
      <c r="P24" s="3"/>
      <c r="Q24" s="3"/>
      <c r="R24" s="3"/>
      <c r="S24" s="3"/>
      <c r="T24" s="3"/>
      <c r="U24" s="3"/>
      <c r="V24" s="3"/>
      <c r="W24" s="3"/>
      <c r="X24" s="3"/>
      <c r="Y24" s="3"/>
      <c r="Z24" s="3"/>
    </row>
    <row r="25">
      <c r="A25" s="248">
        <v>24.0</v>
      </c>
      <c r="B25" s="25" t="s">
        <v>1599</v>
      </c>
      <c r="C25" s="25" t="s">
        <v>44</v>
      </c>
      <c r="D25" s="25" t="s">
        <v>54</v>
      </c>
      <c r="E25" s="38" t="s">
        <v>7271</v>
      </c>
      <c r="F25" s="38">
        <v>76.0</v>
      </c>
      <c r="G25" s="38">
        <v>42.5</v>
      </c>
      <c r="H25" s="38">
        <v>33.5</v>
      </c>
      <c r="I25" s="39">
        <f t="shared" si="1"/>
        <v>0.7882352941</v>
      </c>
      <c r="J25" s="249">
        <v>0.07999982315866022</v>
      </c>
      <c r="K25" s="249">
        <v>0.05494030465957343</v>
      </c>
      <c r="L25" s="37">
        <v>1.0</v>
      </c>
      <c r="M25" s="25"/>
      <c r="N25" s="25"/>
      <c r="O25" s="25"/>
      <c r="P25" s="25"/>
      <c r="Q25" s="25"/>
      <c r="R25" s="25"/>
      <c r="S25" s="25"/>
      <c r="T25" s="25"/>
      <c r="U25" s="25"/>
      <c r="V25" s="25"/>
      <c r="W25" s="25"/>
      <c r="X25" s="25"/>
      <c r="Y25" s="25"/>
      <c r="Z25" s="25"/>
    </row>
    <row r="26">
      <c r="A26" s="247">
        <v>25.0</v>
      </c>
      <c r="B26" s="3" t="s">
        <v>31</v>
      </c>
      <c r="C26" s="3" t="s">
        <v>31</v>
      </c>
      <c r="D26" s="3" t="s">
        <v>31</v>
      </c>
      <c r="E26" s="33" t="s">
        <v>7270</v>
      </c>
      <c r="F26" s="33">
        <v>76.0</v>
      </c>
      <c r="G26" s="33">
        <v>44.0</v>
      </c>
      <c r="H26" s="33">
        <v>32.0</v>
      </c>
      <c r="I26" s="34">
        <f t="shared" si="1"/>
        <v>0.7272727273</v>
      </c>
      <c r="J26" s="91">
        <v>0.008971463091433192</v>
      </c>
      <c r="K26" s="91">
        <v>0.02636146247224114</v>
      </c>
      <c r="L26" s="32">
        <v>1.0</v>
      </c>
      <c r="M26" s="3"/>
      <c r="N26" s="3"/>
      <c r="O26" s="3"/>
      <c r="P26" s="3"/>
      <c r="Q26" s="3"/>
      <c r="R26" s="3"/>
      <c r="S26" s="3"/>
      <c r="T26" s="3"/>
      <c r="U26" s="3"/>
      <c r="V26" s="3"/>
      <c r="W26" s="3"/>
      <c r="X26" s="3"/>
      <c r="Y26" s="3"/>
      <c r="Z26" s="3"/>
    </row>
    <row r="27">
      <c r="A27" s="248">
        <v>26.0</v>
      </c>
      <c r="B27" s="25" t="s">
        <v>1600</v>
      </c>
      <c r="C27" s="25" t="s">
        <v>23</v>
      </c>
      <c r="D27" s="25" t="s">
        <v>31</v>
      </c>
      <c r="E27" s="38" t="s">
        <v>7271</v>
      </c>
      <c r="F27" s="38">
        <v>78.0</v>
      </c>
      <c r="G27" s="38">
        <v>45.5</v>
      </c>
      <c r="H27" s="38">
        <v>32.5</v>
      </c>
      <c r="I27" s="39">
        <f t="shared" si="1"/>
        <v>0.7142857143</v>
      </c>
      <c r="J27" s="249">
        <v>0.06578192321354932</v>
      </c>
      <c r="K27" s="249">
        <v>0.05921449752082625</v>
      </c>
      <c r="L27" s="37">
        <v>1.0</v>
      </c>
      <c r="M27" s="25"/>
      <c r="N27" s="25"/>
      <c r="O27" s="25"/>
      <c r="P27" s="25"/>
      <c r="Q27" s="25"/>
      <c r="R27" s="25"/>
      <c r="S27" s="25"/>
      <c r="T27" s="25"/>
      <c r="U27" s="25"/>
      <c r="V27" s="25"/>
      <c r="W27" s="25"/>
      <c r="X27" s="25"/>
      <c r="Y27" s="25"/>
      <c r="Z27" s="25"/>
    </row>
    <row r="28">
      <c r="A28" s="247">
        <v>27.0</v>
      </c>
      <c r="B28" s="3" t="s">
        <v>1606</v>
      </c>
      <c r="C28" s="3" t="s">
        <v>229</v>
      </c>
      <c r="D28" s="3" t="s">
        <v>1606</v>
      </c>
      <c r="E28" s="33" t="s">
        <v>7270</v>
      </c>
      <c r="F28" s="33">
        <v>47.5</v>
      </c>
      <c r="G28" s="33">
        <v>27.5</v>
      </c>
      <c r="H28" s="33">
        <v>20.0</v>
      </c>
      <c r="I28" s="34">
        <f t="shared" si="1"/>
        <v>0.7272727273</v>
      </c>
      <c r="J28" s="91">
        <v>0.0</v>
      </c>
      <c r="K28" s="91">
        <v>0.024566685046207397</v>
      </c>
      <c r="L28" s="32">
        <v>2.0</v>
      </c>
      <c r="M28" s="3"/>
      <c r="N28" s="3"/>
      <c r="O28" s="3"/>
      <c r="P28" s="3"/>
      <c r="Q28" s="3"/>
      <c r="R28" s="3"/>
      <c r="S28" s="3"/>
      <c r="T28" s="3"/>
      <c r="U28" s="3"/>
      <c r="V28" s="3"/>
      <c r="W28" s="3"/>
      <c r="X28" s="3"/>
      <c r="Y28" s="3"/>
      <c r="Z28" s="3"/>
    </row>
    <row r="29">
      <c r="A29" s="248">
        <v>28.0</v>
      </c>
      <c r="B29" s="25" t="s">
        <v>1605</v>
      </c>
      <c r="C29" s="25" t="s">
        <v>211</v>
      </c>
      <c r="D29" s="25" t="s">
        <v>7276</v>
      </c>
      <c r="E29" s="38" t="s">
        <v>7271</v>
      </c>
      <c r="F29" s="38">
        <v>49.5</v>
      </c>
      <c r="G29" s="38">
        <v>28.5</v>
      </c>
      <c r="H29" s="38">
        <v>21.0</v>
      </c>
      <c r="I29" s="39">
        <f t="shared" si="1"/>
        <v>0.7368421053</v>
      </c>
      <c r="J29" s="249">
        <v>0.0</v>
      </c>
      <c r="K29" s="249">
        <v>0.012035802396004117</v>
      </c>
      <c r="L29" s="37">
        <v>2.0</v>
      </c>
      <c r="M29" s="25"/>
      <c r="N29" s="25"/>
      <c r="O29" s="25"/>
      <c r="P29" s="25"/>
      <c r="Q29" s="25"/>
      <c r="R29" s="25"/>
      <c r="S29" s="25"/>
      <c r="T29" s="25"/>
      <c r="U29" s="25"/>
      <c r="V29" s="25"/>
      <c r="W29" s="25"/>
      <c r="X29" s="25"/>
      <c r="Y29" s="25"/>
      <c r="Z29" s="25"/>
    </row>
    <row r="30">
      <c r="A30" s="247">
        <v>29.0</v>
      </c>
      <c r="B30" s="3" t="s">
        <v>1608</v>
      </c>
      <c r="C30" s="3" t="s">
        <v>140</v>
      </c>
      <c r="D30" s="3" t="s">
        <v>1608</v>
      </c>
      <c r="E30" s="33" t="s">
        <v>7270</v>
      </c>
      <c r="F30" s="33">
        <v>57.5</v>
      </c>
      <c r="G30" s="33">
        <v>32.5</v>
      </c>
      <c r="H30" s="33">
        <v>25.0</v>
      </c>
      <c r="I30" s="34">
        <f t="shared" si="1"/>
        <v>0.7692307692</v>
      </c>
      <c r="J30" s="91">
        <v>0.003817185017268449</v>
      </c>
      <c r="K30" s="91">
        <v>0.018532058163941857</v>
      </c>
      <c r="L30" s="32">
        <v>2.0</v>
      </c>
      <c r="M30" s="3"/>
      <c r="N30" s="3"/>
      <c r="O30" s="3"/>
      <c r="P30" s="3"/>
      <c r="Q30" s="3"/>
      <c r="R30" s="3"/>
      <c r="S30" s="3"/>
      <c r="T30" s="3"/>
      <c r="U30" s="3"/>
      <c r="V30" s="3"/>
      <c r="W30" s="3"/>
      <c r="X30" s="3"/>
      <c r="Y30" s="3"/>
      <c r="Z30" s="3"/>
    </row>
    <row r="31">
      <c r="A31" s="248">
        <v>30.0</v>
      </c>
      <c r="B31" s="25" t="s">
        <v>1607</v>
      </c>
      <c r="C31" s="25" t="s">
        <v>119</v>
      </c>
      <c r="D31" s="25" t="s">
        <v>1608</v>
      </c>
      <c r="E31" s="38" t="s">
        <v>7271</v>
      </c>
      <c r="F31" s="38">
        <v>58.5</v>
      </c>
      <c r="G31" s="38">
        <v>33.5</v>
      </c>
      <c r="H31" s="38">
        <v>25.0</v>
      </c>
      <c r="I31" s="39">
        <f t="shared" si="1"/>
        <v>0.7462686567</v>
      </c>
      <c r="J31" s="249">
        <v>8.913953712641953E-4</v>
      </c>
      <c r="K31" s="249">
        <v>0.01672568426348543</v>
      </c>
      <c r="L31" s="37">
        <v>2.0</v>
      </c>
      <c r="M31" s="25"/>
      <c r="N31" s="25"/>
      <c r="O31" s="25"/>
      <c r="P31" s="25"/>
      <c r="Q31" s="25"/>
      <c r="R31" s="25"/>
      <c r="S31" s="25"/>
      <c r="T31" s="25"/>
      <c r="U31" s="25"/>
      <c r="V31" s="25"/>
      <c r="W31" s="25"/>
      <c r="X31" s="25"/>
      <c r="Y31" s="25"/>
      <c r="Z31" s="25"/>
    </row>
    <row r="32">
      <c r="A32" s="247">
        <v>31.0</v>
      </c>
      <c r="B32" s="3" t="s">
        <v>1609</v>
      </c>
      <c r="C32" s="3" t="s">
        <v>200</v>
      </c>
      <c r="D32" s="3" t="s">
        <v>1609</v>
      </c>
      <c r="E32" s="33" t="s">
        <v>7270</v>
      </c>
      <c r="F32" s="33">
        <v>48.5</v>
      </c>
      <c r="G32" s="33">
        <v>29.5</v>
      </c>
      <c r="H32" s="33">
        <v>19.0</v>
      </c>
      <c r="I32" s="34">
        <f t="shared" si="1"/>
        <v>0.6440677966</v>
      </c>
      <c r="J32" s="91">
        <v>0.008295656003912652</v>
      </c>
      <c r="K32" s="91">
        <v>0.008347231493096796</v>
      </c>
      <c r="L32" s="32">
        <v>2.0</v>
      </c>
      <c r="M32" s="3"/>
      <c r="N32" s="3"/>
      <c r="O32" s="3"/>
      <c r="P32" s="3"/>
      <c r="Q32" s="3"/>
      <c r="R32" s="3"/>
      <c r="S32" s="3"/>
      <c r="T32" s="3"/>
      <c r="U32" s="3"/>
      <c r="V32" s="3"/>
      <c r="W32" s="3"/>
      <c r="X32" s="3"/>
      <c r="Y32" s="3"/>
      <c r="Z32" s="3"/>
    </row>
    <row r="33">
      <c r="A33" s="248">
        <v>32.0</v>
      </c>
      <c r="B33" s="25" t="s">
        <v>1610</v>
      </c>
      <c r="C33" s="25" t="s">
        <v>156</v>
      </c>
      <c r="D33" s="25" t="s">
        <v>1610</v>
      </c>
      <c r="E33" s="38" t="s">
        <v>7270</v>
      </c>
      <c r="F33" s="38">
        <v>49.5</v>
      </c>
      <c r="G33" s="38">
        <v>32.5</v>
      </c>
      <c r="H33" s="38">
        <v>17.0</v>
      </c>
      <c r="I33" s="39">
        <f t="shared" si="1"/>
        <v>0.5230769231</v>
      </c>
      <c r="J33" s="249">
        <v>3.8099963449195445E-4</v>
      </c>
      <c r="K33" s="249">
        <v>0.006012771988161256</v>
      </c>
      <c r="L33" s="37">
        <v>2.0</v>
      </c>
      <c r="M33" s="25"/>
      <c r="N33" s="25"/>
      <c r="O33" s="25"/>
      <c r="P33" s="25"/>
      <c r="Q33" s="25"/>
      <c r="R33" s="25"/>
      <c r="S33" s="25"/>
      <c r="T33" s="25"/>
      <c r="U33" s="25"/>
      <c r="V33" s="25"/>
      <c r="W33" s="25"/>
      <c r="X33" s="25"/>
      <c r="Y33" s="25"/>
      <c r="Z33" s="25"/>
    </row>
    <row r="34">
      <c r="A34" s="247">
        <v>33.0</v>
      </c>
      <c r="B34" s="3" t="s">
        <v>1612</v>
      </c>
      <c r="C34" s="3" t="s">
        <v>136</v>
      </c>
      <c r="D34" s="3" t="s">
        <v>1612</v>
      </c>
      <c r="E34" s="33" t="s">
        <v>7270</v>
      </c>
      <c r="F34" s="33">
        <v>59.5</v>
      </c>
      <c r="G34" s="33">
        <v>32.5</v>
      </c>
      <c r="H34" s="33">
        <v>27.0</v>
      </c>
      <c r="I34" s="34">
        <f t="shared" si="1"/>
        <v>0.8307692308</v>
      </c>
      <c r="J34" s="91">
        <v>0.004817524717980297</v>
      </c>
      <c r="K34" s="91">
        <v>0.008429744868796657</v>
      </c>
      <c r="L34" s="32">
        <v>2.0</v>
      </c>
      <c r="M34" s="3"/>
      <c r="N34" s="3"/>
      <c r="O34" s="3"/>
      <c r="P34" s="3"/>
      <c r="Q34" s="3"/>
      <c r="R34" s="3"/>
      <c r="S34" s="3"/>
      <c r="T34" s="3"/>
      <c r="U34" s="3"/>
      <c r="V34" s="3"/>
      <c r="W34" s="3"/>
      <c r="X34" s="3"/>
      <c r="Y34" s="3"/>
      <c r="Z34" s="3"/>
    </row>
    <row r="35">
      <c r="A35" s="248">
        <v>34.0</v>
      </c>
      <c r="B35" s="25" t="s">
        <v>1611</v>
      </c>
      <c r="C35" s="25" t="s">
        <v>117</v>
      </c>
      <c r="D35" s="25" t="s">
        <v>1612</v>
      </c>
      <c r="E35" s="38" t="s">
        <v>7271</v>
      </c>
      <c r="F35" s="38">
        <v>60.5</v>
      </c>
      <c r="G35" s="38">
        <v>33.5</v>
      </c>
      <c r="H35" s="38">
        <v>27.0</v>
      </c>
      <c r="I35" s="39">
        <f t="shared" si="1"/>
        <v>0.8059701493</v>
      </c>
      <c r="J35" s="249">
        <v>0.0024082052368831082</v>
      </c>
      <c r="K35" s="249">
        <v>0.007972130147347696</v>
      </c>
      <c r="L35" s="37">
        <v>2.0</v>
      </c>
      <c r="M35" s="25"/>
      <c r="N35" s="25"/>
      <c r="O35" s="25"/>
      <c r="P35" s="25"/>
      <c r="Q35" s="25"/>
      <c r="R35" s="25"/>
      <c r="S35" s="25"/>
      <c r="T35" s="25"/>
      <c r="U35" s="25"/>
      <c r="V35" s="25"/>
      <c r="W35" s="25"/>
      <c r="X35" s="25"/>
      <c r="Y35" s="25"/>
      <c r="Z35" s="25"/>
    </row>
    <row r="36">
      <c r="A36" s="247">
        <v>35.0</v>
      </c>
      <c r="B36" s="3" t="s">
        <v>1614</v>
      </c>
      <c r="C36" s="3" t="s">
        <v>190</v>
      </c>
      <c r="D36" s="3" t="s">
        <v>1614</v>
      </c>
      <c r="E36" s="33" t="s">
        <v>7270</v>
      </c>
      <c r="F36" s="33">
        <v>48.5</v>
      </c>
      <c r="G36" s="33">
        <v>30.5</v>
      </c>
      <c r="H36" s="33">
        <v>18.0</v>
      </c>
      <c r="I36" s="34">
        <f t="shared" si="1"/>
        <v>0.5901639344</v>
      </c>
      <c r="J36" s="91">
        <v>0.0045468352606822865</v>
      </c>
      <c r="K36" s="91">
        <v>0.0</v>
      </c>
      <c r="L36" s="32">
        <v>2.0</v>
      </c>
      <c r="M36" s="3"/>
      <c r="N36" s="3"/>
      <c r="O36" s="3"/>
      <c r="P36" s="3"/>
      <c r="Q36" s="3"/>
      <c r="R36" s="3"/>
      <c r="S36" s="3"/>
      <c r="T36" s="3"/>
      <c r="U36" s="3"/>
      <c r="V36" s="3"/>
      <c r="W36" s="3"/>
      <c r="X36" s="3"/>
      <c r="Y36" s="3"/>
      <c r="Z36" s="3"/>
    </row>
    <row r="37">
      <c r="A37" s="248">
        <v>36.0</v>
      </c>
      <c r="B37" s="25" t="s">
        <v>1613</v>
      </c>
      <c r="C37" s="25" t="s">
        <v>168</v>
      </c>
      <c r="D37" s="25" t="s">
        <v>1614</v>
      </c>
      <c r="E37" s="38" t="s">
        <v>7271</v>
      </c>
      <c r="F37" s="38">
        <v>50.5</v>
      </c>
      <c r="G37" s="38">
        <v>32.0</v>
      </c>
      <c r="H37" s="38">
        <v>18.5</v>
      </c>
      <c r="I37" s="39">
        <f t="shared" si="1"/>
        <v>0.578125</v>
      </c>
      <c r="J37" s="249">
        <v>4.061599877131212E-4</v>
      </c>
      <c r="K37" s="249">
        <v>0.0</v>
      </c>
      <c r="L37" s="37">
        <v>2.0</v>
      </c>
      <c r="M37" s="25"/>
      <c r="N37" s="25"/>
      <c r="O37" s="25"/>
      <c r="P37" s="25"/>
      <c r="Q37" s="25"/>
      <c r="R37" s="25"/>
      <c r="S37" s="25"/>
      <c r="T37" s="25"/>
      <c r="U37" s="25"/>
      <c r="V37" s="25"/>
      <c r="W37" s="25"/>
      <c r="X37" s="25"/>
      <c r="Y37" s="25"/>
      <c r="Z37" s="25"/>
    </row>
    <row r="38">
      <c r="A38" s="247">
        <v>37.0</v>
      </c>
      <c r="B38" s="3" t="s">
        <v>1616</v>
      </c>
      <c r="C38" s="3" t="s">
        <v>154</v>
      </c>
      <c r="D38" s="3" t="s">
        <v>1616</v>
      </c>
      <c r="E38" s="33" t="s">
        <v>7271</v>
      </c>
      <c r="F38" s="33">
        <v>52.0</v>
      </c>
      <c r="G38" s="33">
        <v>32.5</v>
      </c>
      <c r="H38" s="33">
        <v>19.5</v>
      </c>
      <c r="I38" s="34">
        <f t="shared" si="1"/>
        <v>0.6</v>
      </c>
      <c r="J38" s="91">
        <v>0.0</v>
      </c>
      <c r="K38" s="91">
        <v>0.0</v>
      </c>
      <c r="L38" s="32">
        <v>2.0</v>
      </c>
      <c r="M38" s="3"/>
      <c r="N38" s="3"/>
      <c r="O38" s="3"/>
      <c r="P38" s="3"/>
      <c r="Q38" s="3"/>
      <c r="R38" s="3"/>
      <c r="S38" s="3"/>
      <c r="T38" s="3"/>
      <c r="U38" s="3"/>
      <c r="V38" s="3"/>
      <c r="W38" s="3"/>
      <c r="X38" s="3"/>
      <c r="Y38" s="3"/>
      <c r="Z38" s="3"/>
    </row>
    <row r="39">
      <c r="A39" s="248">
        <v>38.0</v>
      </c>
      <c r="B39" s="25" t="s">
        <v>1615</v>
      </c>
      <c r="C39" s="25" t="s">
        <v>109</v>
      </c>
      <c r="D39" s="25" t="s">
        <v>1616</v>
      </c>
      <c r="E39" s="38" t="s">
        <v>7271</v>
      </c>
      <c r="F39" s="38">
        <v>54.0</v>
      </c>
      <c r="G39" s="38">
        <v>34.0</v>
      </c>
      <c r="H39" s="38">
        <v>20.0</v>
      </c>
      <c r="I39" s="39">
        <f t="shared" si="1"/>
        <v>0.5882352941</v>
      </c>
      <c r="J39" s="249">
        <v>0.0</v>
      </c>
      <c r="K39" s="249">
        <v>0.0</v>
      </c>
      <c r="L39" s="37">
        <v>2.0</v>
      </c>
      <c r="M39" s="25"/>
      <c r="N39" s="25"/>
      <c r="O39" s="25"/>
      <c r="P39" s="25"/>
      <c r="Q39" s="25"/>
      <c r="R39" s="25"/>
      <c r="S39" s="25"/>
      <c r="T39" s="25"/>
      <c r="U39" s="25"/>
      <c r="V39" s="25"/>
      <c r="W39" s="25"/>
      <c r="X39" s="25"/>
      <c r="Y39" s="25"/>
      <c r="Z39" s="25"/>
    </row>
    <row r="40">
      <c r="A40" s="247">
        <v>39.0</v>
      </c>
      <c r="B40" s="3" t="s">
        <v>1617</v>
      </c>
      <c r="C40" s="3" t="s">
        <v>176</v>
      </c>
      <c r="D40" s="3" t="s">
        <v>7277</v>
      </c>
      <c r="E40" s="33" t="s">
        <v>7270</v>
      </c>
      <c r="F40" s="33">
        <v>49.5</v>
      </c>
      <c r="G40" s="33">
        <v>31.5</v>
      </c>
      <c r="H40" s="33">
        <v>18.0</v>
      </c>
      <c r="I40" s="34">
        <f t="shared" si="1"/>
        <v>0.5714285714</v>
      </c>
      <c r="J40" s="91">
        <v>0.022772815417286794</v>
      </c>
      <c r="K40" s="91">
        <v>0.005065875249724467</v>
      </c>
      <c r="L40" s="32">
        <v>2.0</v>
      </c>
      <c r="M40" s="3"/>
      <c r="N40" s="3"/>
      <c r="O40" s="3"/>
      <c r="P40" s="3"/>
      <c r="Q40" s="3"/>
      <c r="R40" s="3"/>
      <c r="S40" s="3"/>
      <c r="T40" s="3"/>
      <c r="U40" s="3"/>
      <c r="V40" s="3"/>
      <c r="W40" s="3"/>
      <c r="X40" s="3"/>
      <c r="Y40" s="3"/>
      <c r="Z40" s="3"/>
    </row>
    <row r="41">
      <c r="A41" s="248">
        <v>40.0</v>
      </c>
      <c r="B41" s="25" t="s">
        <v>1619</v>
      </c>
      <c r="C41" s="25" t="s">
        <v>202</v>
      </c>
      <c r="D41" s="25" t="s">
        <v>1619</v>
      </c>
      <c r="E41" s="38" t="s">
        <v>7270</v>
      </c>
      <c r="F41" s="38">
        <v>54.0</v>
      </c>
      <c r="G41" s="38">
        <v>29.0</v>
      </c>
      <c r="H41" s="38">
        <v>25.0</v>
      </c>
      <c r="I41" s="39">
        <v>0.8620689655172413</v>
      </c>
      <c r="J41" s="249">
        <v>0.0029329783183531587</v>
      </c>
      <c r="K41" s="249">
        <v>0.009355232731376183</v>
      </c>
      <c r="L41" s="37">
        <v>2.0</v>
      </c>
      <c r="M41" s="25"/>
      <c r="N41" s="25"/>
      <c r="O41" s="25"/>
      <c r="P41" s="25"/>
      <c r="Q41" s="25"/>
      <c r="R41" s="25"/>
      <c r="S41" s="25"/>
      <c r="T41" s="25"/>
      <c r="U41" s="25"/>
      <c r="V41" s="25"/>
      <c r="W41" s="25"/>
      <c r="X41" s="25"/>
      <c r="Y41" s="25"/>
      <c r="Z41" s="25"/>
    </row>
    <row r="42">
      <c r="A42" s="247">
        <v>41.0</v>
      </c>
      <c r="B42" s="3" t="s">
        <v>1618</v>
      </c>
      <c r="C42" s="3" t="s">
        <v>196</v>
      </c>
      <c r="D42" s="3" t="s">
        <v>1619</v>
      </c>
      <c r="E42" s="33" t="s">
        <v>7271</v>
      </c>
      <c r="F42" s="33">
        <v>56.0</v>
      </c>
      <c r="G42" s="33">
        <v>29.5</v>
      </c>
      <c r="H42" s="33">
        <v>26.5</v>
      </c>
      <c r="I42" s="34">
        <v>0.8983050847457628</v>
      </c>
      <c r="J42" s="91">
        <v>0.011048989400266678</v>
      </c>
      <c r="K42" s="91">
        <v>0.013367835890748095</v>
      </c>
      <c r="L42" s="32">
        <v>2.0</v>
      </c>
      <c r="M42" s="3"/>
      <c r="N42" s="3"/>
      <c r="O42" s="3"/>
      <c r="P42" s="3"/>
      <c r="Q42" s="3"/>
      <c r="R42" s="3"/>
      <c r="S42" s="3"/>
      <c r="T42" s="3"/>
      <c r="U42" s="3"/>
      <c r="V42" s="3"/>
      <c r="W42" s="3"/>
      <c r="X42" s="3"/>
      <c r="Y42" s="3"/>
      <c r="Z42" s="3"/>
    </row>
    <row r="43">
      <c r="A43" s="248">
        <v>42.0</v>
      </c>
      <c r="B43" s="25" t="s">
        <v>1604</v>
      </c>
      <c r="C43" s="25" t="s">
        <v>33</v>
      </c>
      <c r="D43" s="25" t="s">
        <v>7278</v>
      </c>
      <c r="E43" s="38" t="s">
        <v>7274</v>
      </c>
      <c r="F43" s="38">
        <v>77.0</v>
      </c>
      <c r="G43" s="38">
        <v>43.5</v>
      </c>
      <c r="H43" s="38">
        <v>33.5</v>
      </c>
      <c r="I43" s="39">
        <f>H43/G43</f>
        <v>0.7701149425</v>
      </c>
      <c r="J43" s="249">
        <v>0.0</v>
      </c>
      <c r="K43" s="249">
        <v>0.012536011860044086</v>
      </c>
      <c r="L43" s="37">
        <v>2.0</v>
      </c>
      <c r="M43" s="25"/>
      <c r="N43" s="25"/>
      <c r="O43" s="25"/>
      <c r="P43" s="25"/>
      <c r="Q43" s="25"/>
      <c r="R43" s="25"/>
      <c r="S43" s="25"/>
      <c r="T43" s="25"/>
      <c r="U43" s="25"/>
      <c r="V43" s="25"/>
      <c r="W43" s="25"/>
      <c r="X43" s="25"/>
      <c r="Y43" s="25"/>
      <c r="Z43" s="25"/>
    </row>
    <row r="44">
      <c r="A44" s="247">
        <v>43.0</v>
      </c>
      <c r="B44" s="3" t="s">
        <v>1621</v>
      </c>
      <c r="C44" s="3" t="s">
        <v>237</v>
      </c>
      <c r="D44" s="3" t="s">
        <v>1621</v>
      </c>
      <c r="E44" s="33" t="s">
        <v>7270</v>
      </c>
      <c r="F44" s="33">
        <v>47.5</v>
      </c>
      <c r="G44" s="91">
        <v>26.5</v>
      </c>
      <c r="H44" s="33">
        <v>21.0</v>
      </c>
      <c r="I44" s="34">
        <v>0.7924528301886793</v>
      </c>
      <c r="J44" s="91">
        <v>0.0</v>
      </c>
      <c r="K44" s="91">
        <v>0.0059101877913452115</v>
      </c>
      <c r="L44" s="32">
        <v>2.0</v>
      </c>
      <c r="M44" s="3"/>
      <c r="N44" s="3"/>
      <c r="O44" s="3"/>
      <c r="P44" s="3"/>
      <c r="Q44" s="3"/>
      <c r="R44" s="3"/>
      <c r="S44" s="3"/>
      <c r="T44" s="3"/>
      <c r="U44" s="3"/>
      <c r="V44" s="3"/>
      <c r="W44" s="3"/>
      <c r="X44" s="3"/>
      <c r="Y44" s="3"/>
      <c r="Z44" s="3"/>
    </row>
    <row r="45">
      <c r="A45" s="248">
        <v>44.0</v>
      </c>
      <c r="B45" s="25" t="s">
        <v>1620</v>
      </c>
      <c r="C45" s="25" t="s">
        <v>235</v>
      </c>
      <c r="D45" s="25" t="s">
        <v>1620</v>
      </c>
      <c r="E45" s="38" t="s">
        <v>7270</v>
      </c>
      <c r="F45" s="38">
        <v>47.5</v>
      </c>
      <c r="G45" s="38">
        <v>26.5</v>
      </c>
      <c r="H45" s="38">
        <v>21.0</v>
      </c>
      <c r="I45" s="39">
        <f t="shared" ref="I45:I69" si="2">H45/G45</f>
        <v>0.7924528302</v>
      </c>
      <c r="J45" s="249">
        <v>0.006739919477524419</v>
      </c>
      <c r="K45" s="249">
        <v>0.01888262850610451</v>
      </c>
      <c r="L45" s="37">
        <v>2.0</v>
      </c>
      <c r="M45" s="25"/>
      <c r="N45" s="25"/>
      <c r="O45" s="25"/>
      <c r="P45" s="25"/>
      <c r="Q45" s="25"/>
      <c r="R45" s="25"/>
      <c r="S45" s="25"/>
      <c r="T45" s="25"/>
      <c r="U45" s="25"/>
      <c r="V45" s="25"/>
      <c r="W45" s="25"/>
      <c r="X45" s="25"/>
      <c r="Y45" s="25"/>
      <c r="Z45" s="25"/>
    </row>
    <row r="46">
      <c r="A46" s="247">
        <v>45.0</v>
      </c>
      <c r="B46" s="3" t="s">
        <v>1623</v>
      </c>
      <c r="C46" s="3" t="s">
        <v>204</v>
      </c>
      <c r="D46" s="3" t="s">
        <v>1623</v>
      </c>
      <c r="E46" s="33" t="s">
        <v>7270</v>
      </c>
      <c r="F46" s="33">
        <v>49.5</v>
      </c>
      <c r="G46" s="33">
        <v>29.0</v>
      </c>
      <c r="H46" s="33">
        <v>20.5</v>
      </c>
      <c r="I46" s="34">
        <f t="shared" si="2"/>
        <v>0.7068965517</v>
      </c>
      <c r="J46" s="91">
        <v>0.004241101025683366</v>
      </c>
      <c r="K46" s="91">
        <v>0.030392575388864643</v>
      </c>
      <c r="L46" s="32">
        <v>2.0</v>
      </c>
      <c r="M46" s="3"/>
      <c r="N46" s="3"/>
      <c r="O46" s="3"/>
      <c r="P46" s="3"/>
      <c r="Q46" s="3"/>
      <c r="R46" s="3"/>
      <c r="S46" s="3"/>
      <c r="T46" s="3"/>
      <c r="U46" s="3"/>
      <c r="V46" s="3"/>
      <c r="W46" s="3"/>
      <c r="X46" s="3"/>
      <c r="Y46" s="3"/>
      <c r="Z46" s="3"/>
    </row>
    <row r="47">
      <c r="A47" s="248">
        <v>46.0</v>
      </c>
      <c r="B47" s="25" t="s">
        <v>1622</v>
      </c>
      <c r="C47" s="25" t="s">
        <v>192</v>
      </c>
      <c r="D47" s="25" t="s">
        <v>1623</v>
      </c>
      <c r="E47" s="38" t="s">
        <v>7271</v>
      </c>
      <c r="F47" s="38">
        <v>50.5</v>
      </c>
      <c r="G47" s="38">
        <v>30.0</v>
      </c>
      <c r="H47" s="38">
        <v>20.5</v>
      </c>
      <c r="I47" s="39">
        <f t="shared" si="2"/>
        <v>0.6833333333</v>
      </c>
      <c r="J47" s="249">
        <v>0.0019768848959488203</v>
      </c>
      <c r="K47" s="249">
        <v>0.019767974726451674</v>
      </c>
      <c r="L47" s="37">
        <v>2.0</v>
      </c>
      <c r="M47" s="25"/>
      <c r="N47" s="25"/>
      <c r="O47" s="25"/>
      <c r="P47" s="25"/>
      <c r="Q47" s="25"/>
      <c r="R47" s="25"/>
      <c r="S47" s="25"/>
      <c r="T47" s="25"/>
      <c r="U47" s="25"/>
      <c r="V47" s="25"/>
      <c r="W47" s="25"/>
      <c r="X47" s="25"/>
      <c r="Y47" s="25"/>
      <c r="Z47" s="25"/>
    </row>
    <row r="48">
      <c r="A48" s="247">
        <v>47.0</v>
      </c>
      <c r="B48" s="3" t="s">
        <v>1625</v>
      </c>
      <c r="C48" s="3" t="s">
        <v>63</v>
      </c>
      <c r="D48" s="3" t="s">
        <v>1625</v>
      </c>
      <c r="E48" s="33" t="s">
        <v>7270</v>
      </c>
      <c r="F48" s="33">
        <v>65.0</v>
      </c>
      <c r="G48" s="33">
        <v>39.0</v>
      </c>
      <c r="H48" s="33">
        <v>26.0</v>
      </c>
      <c r="I48" s="34">
        <f t="shared" si="2"/>
        <v>0.6666666667</v>
      </c>
      <c r="J48" s="91">
        <v>0.0017935737510517478</v>
      </c>
      <c r="K48" s="91">
        <v>0.0038384330339081498</v>
      </c>
      <c r="L48" s="32">
        <v>2.0</v>
      </c>
      <c r="M48" s="3"/>
      <c r="N48" s="3"/>
      <c r="O48" s="3"/>
      <c r="P48" s="3"/>
      <c r="Q48" s="3"/>
      <c r="R48" s="3"/>
      <c r="S48" s="3"/>
      <c r="T48" s="3"/>
      <c r="U48" s="3"/>
      <c r="V48" s="3"/>
      <c r="W48" s="3"/>
      <c r="X48" s="3"/>
      <c r="Y48" s="3"/>
      <c r="Z48" s="3"/>
    </row>
    <row r="49">
      <c r="A49" s="248">
        <v>48.0</v>
      </c>
      <c r="B49" s="25" t="s">
        <v>1624</v>
      </c>
      <c r="C49" s="25" t="s">
        <v>57</v>
      </c>
      <c r="D49" s="25" t="s">
        <v>1625</v>
      </c>
      <c r="E49" s="38" t="s">
        <v>7271</v>
      </c>
      <c r="F49" s="38">
        <v>67.0</v>
      </c>
      <c r="G49" s="38">
        <v>40.5</v>
      </c>
      <c r="H49" s="38">
        <v>26.5</v>
      </c>
      <c r="I49" s="39">
        <f t="shared" si="2"/>
        <v>0.6543209877</v>
      </c>
      <c r="J49" s="249">
        <v>0.0</v>
      </c>
      <c r="K49" s="249">
        <v>0.002647564314347987</v>
      </c>
      <c r="L49" s="37">
        <v>2.0</v>
      </c>
      <c r="M49" s="25"/>
      <c r="N49" s="25"/>
      <c r="O49" s="25"/>
      <c r="P49" s="25"/>
      <c r="Q49" s="25"/>
      <c r="R49" s="25"/>
      <c r="S49" s="25"/>
      <c r="T49" s="25"/>
      <c r="U49" s="25"/>
      <c r="V49" s="25"/>
      <c r="W49" s="25"/>
      <c r="X49" s="25"/>
      <c r="Y49" s="25"/>
      <c r="Z49" s="25"/>
    </row>
    <row r="50">
      <c r="A50" s="247">
        <v>49.0</v>
      </c>
      <c r="B50" s="3" t="s">
        <v>1629</v>
      </c>
      <c r="C50" s="3" t="s">
        <v>46</v>
      </c>
      <c r="D50" s="3" t="s">
        <v>1629</v>
      </c>
      <c r="E50" s="33" t="s">
        <v>7270</v>
      </c>
      <c r="F50" s="33">
        <v>78.0</v>
      </c>
      <c r="G50" s="33">
        <v>41.5</v>
      </c>
      <c r="H50" s="33">
        <v>36.5</v>
      </c>
      <c r="I50" s="34">
        <f t="shared" si="2"/>
        <v>0.8795180723</v>
      </c>
      <c r="J50" s="91">
        <v>0.0019085925086342246</v>
      </c>
      <c r="K50" s="91">
        <v>0.0</v>
      </c>
      <c r="L50" s="32">
        <v>2.0</v>
      </c>
      <c r="M50" s="3"/>
      <c r="N50" s="3"/>
      <c r="O50" s="3"/>
      <c r="P50" s="3"/>
      <c r="Q50" s="3"/>
      <c r="R50" s="3"/>
      <c r="S50" s="3"/>
      <c r="T50" s="3"/>
      <c r="U50" s="3"/>
      <c r="V50" s="3"/>
      <c r="W50" s="3"/>
      <c r="X50" s="3"/>
      <c r="Y50" s="3"/>
      <c r="Z50" s="3"/>
    </row>
    <row r="51">
      <c r="A51" s="248">
        <v>50.0</v>
      </c>
      <c r="B51" s="25" t="s">
        <v>1628</v>
      </c>
      <c r="C51" s="25" t="s">
        <v>36</v>
      </c>
      <c r="D51" s="25" t="s">
        <v>1629</v>
      </c>
      <c r="E51" s="38" t="s">
        <v>7271</v>
      </c>
      <c r="F51" s="38">
        <v>80.0</v>
      </c>
      <c r="G51" s="38">
        <v>43.0</v>
      </c>
      <c r="H51" s="38">
        <v>37.0</v>
      </c>
      <c r="I51" s="39">
        <f t="shared" si="2"/>
        <v>0.8604651163</v>
      </c>
      <c r="J51" s="249">
        <v>0.0</v>
      </c>
      <c r="K51" s="249">
        <v>0.0</v>
      </c>
      <c r="L51" s="37">
        <v>2.0</v>
      </c>
      <c r="M51" s="25"/>
      <c r="N51" s="25"/>
      <c r="O51" s="25"/>
      <c r="P51" s="25"/>
      <c r="Q51" s="25"/>
      <c r="R51" s="25"/>
      <c r="S51" s="25"/>
      <c r="T51" s="25"/>
      <c r="U51" s="25"/>
      <c r="V51" s="25"/>
      <c r="W51" s="25"/>
      <c r="X51" s="25"/>
      <c r="Y51" s="25"/>
      <c r="Z51" s="25"/>
    </row>
    <row r="52">
      <c r="A52" s="247">
        <v>51.0</v>
      </c>
      <c r="B52" s="3" t="s">
        <v>1571</v>
      </c>
      <c r="C52" s="3" t="s">
        <v>21</v>
      </c>
      <c r="D52" s="3" t="s">
        <v>7279</v>
      </c>
      <c r="E52" s="33" t="s">
        <v>7271</v>
      </c>
      <c r="F52" s="33">
        <v>80.0</v>
      </c>
      <c r="G52" s="33">
        <v>46.0</v>
      </c>
      <c r="H52" s="33">
        <v>34.0</v>
      </c>
      <c r="I52" s="34">
        <f t="shared" si="2"/>
        <v>0.7391304348</v>
      </c>
      <c r="J52" s="91">
        <v>0.0</v>
      </c>
      <c r="K52" s="91">
        <v>0.0</v>
      </c>
      <c r="L52" s="32">
        <v>2.0</v>
      </c>
      <c r="M52" s="3"/>
      <c r="N52" s="3"/>
      <c r="O52" s="3"/>
      <c r="P52" s="3"/>
      <c r="Q52" s="3"/>
      <c r="R52" s="3"/>
      <c r="S52" s="3"/>
      <c r="T52" s="3"/>
      <c r="U52" s="3"/>
      <c r="V52" s="3"/>
      <c r="W52" s="3"/>
      <c r="X52" s="3"/>
      <c r="Y52" s="3"/>
      <c r="Z52" s="3"/>
    </row>
    <row r="53">
      <c r="A53" s="248">
        <v>52.0</v>
      </c>
      <c r="B53" s="25" t="s">
        <v>1630</v>
      </c>
      <c r="C53" s="25" t="s">
        <v>29</v>
      </c>
      <c r="D53" s="25" t="s">
        <v>7279</v>
      </c>
      <c r="E53" s="38" t="s">
        <v>7270</v>
      </c>
      <c r="F53" s="38">
        <v>78.0</v>
      </c>
      <c r="G53" s="38">
        <v>44.5</v>
      </c>
      <c r="H53" s="38">
        <v>33.5</v>
      </c>
      <c r="I53" s="39">
        <f t="shared" si="2"/>
        <v>0.7528089888</v>
      </c>
      <c r="J53" s="249">
        <v>0.0</v>
      </c>
      <c r="K53" s="249">
        <v>0.0</v>
      </c>
      <c r="L53" s="37">
        <v>2.0</v>
      </c>
      <c r="M53" s="25"/>
      <c r="N53" s="25"/>
      <c r="O53" s="25"/>
      <c r="P53" s="25"/>
      <c r="Q53" s="25"/>
      <c r="R53" s="25"/>
      <c r="S53" s="25"/>
      <c r="T53" s="25"/>
      <c r="U53" s="25"/>
      <c r="V53" s="25"/>
      <c r="W53" s="25"/>
      <c r="X53" s="25"/>
      <c r="Y53" s="25"/>
      <c r="Z53" s="25"/>
    </row>
    <row r="54">
      <c r="A54" s="247">
        <v>53.0</v>
      </c>
      <c r="B54" s="3" t="s">
        <v>1631</v>
      </c>
      <c r="C54" s="3" t="s">
        <v>27</v>
      </c>
      <c r="D54" s="3" t="s">
        <v>7280</v>
      </c>
      <c r="E54" s="33" t="s">
        <v>7270</v>
      </c>
      <c r="F54" s="33">
        <v>80.0</v>
      </c>
      <c r="G54" s="33">
        <v>44.5</v>
      </c>
      <c r="H54" s="33">
        <v>35.5</v>
      </c>
      <c r="I54" s="34">
        <f t="shared" si="2"/>
        <v>0.797752809</v>
      </c>
      <c r="J54" s="91">
        <v>0.0</v>
      </c>
      <c r="K54" s="91">
        <v>0.0</v>
      </c>
      <c r="L54" s="32">
        <v>2.0</v>
      </c>
      <c r="M54" s="3"/>
      <c r="N54" s="3"/>
      <c r="O54" s="3"/>
      <c r="P54" s="3"/>
      <c r="Q54" s="3"/>
      <c r="R54" s="3"/>
      <c r="S54" s="3"/>
      <c r="T54" s="3"/>
      <c r="U54" s="3"/>
      <c r="V54" s="3"/>
      <c r="W54" s="3"/>
      <c r="X54" s="3"/>
      <c r="Y54" s="3"/>
      <c r="Z54" s="3"/>
    </row>
    <row r="55">
      <c r="A55" s="248">
        <v>54.0</v>
      </c>
      <c r="B55" s="25" t="s">
        <v>1626</v>
      </c>
      <c r="C55" s="25" t="s">
        <v>67</v>
      </c>
      <c r="D55" s="25" t="s">
        <v>1626</v>
      </c>
      <c r="E55" s="38" t="s">
        <v>7270</v>
      </c>
      <c r="F55" s="38">
        <v>64.0</v>
      </c>
      <c r="G55" s="38">
        <v>38.5</v>
      </c>
      <c r="H55" s="38">
        <v>25.5</v>
      </c>
      <c r="I55" s="39">
        <f t="shared" si="2"/>
        <v>0.6623376623</v>
      </c>
      <c r="J55" s="249">
        <v>0.0</v>
      </c>
      <c r="K55" s="249">
        <v>0.0</v>
      </c>
      <c r="L55" s="37">
        <v>2.0</v>
      </c>
      <c r="M55" s="25"/>
      <c r="N55" s="25"/>
      <c r="O55" s="25"/>
      <c r="P55" s="25"/>
      <c r="Q55" s="25"/>
      <c r="R55" s="25"/>
      <c r="S55" s="25"/>
      <c r="T55" s="25"/>
      <c r="U55" s="25"/>
      <c r="V55" s="25"/>
      <c r="W55" s="25"/>
      <c r="X55" s="25"/>
      <c r="Y55" s="25"/>
      <c r="Z55" s="25"/>
    </row>
    <row r="56">
      <c r="A56" s="247">
        <v>55.0</v>
      </c>
      <c r="B56" s="3" t="s">
        <v>1603</v>
      </c>
      <c r="C56" s="3" t="s">
        <v>15</v>
      </c>
      <c r="D56" s="3" t="s">
        <v>17</v>
      </c>
      <c r="E56" s="33" t="s">
        <v>7274</v>
      </c>
      <c r="F56" s="33">
        <v>85.0</v>
      </c>
      <c r="G56" s="33">
        <v>49.51</v>
      </c>
      <c r="H56" s="33">
        <v>35.49</v>
      </c>
      <c r="I56" s="34">
        <f t="shared" si="2"/>
        <v>0.7168248839</v>
      </c>
      <c r="J56" s="91">
        <v>0.0</v>
      </c>
      <c r="K56" s="91">
        <v>0.005856799407176165</v>
      </c>
      <c r="L56" s="32">
        <v>2.0</v>
      </c>
      <c r="M56" s="3"/>
      <c r="N56" s="3"/>
      <c r="O56" s="3"/>
      <c r="P56" s="3"/>
      <c r="Q56" s="3"/>
      <c r="R56" s="3"/>
      <c r="S56" s="3"/>
      <c r="T56" s="3"/>
      <c r="U56" s="3"/>
      <c r="V56" s="3"/>
      <c r="W56" s="3"/>
      <c r="X56" s="3"/>
      <c r="Y56" s="3"/>
      <c r="Z56" s="3"/>
    </row>
    <row r="57">
      <c r="A57" s="248">
        <v>56.0</v>
      </c>
      <c r="B57" s="25" t="s">
        <v>1627</v>
      </c>
      <c r="C57" s="25" t="s">
        <v>17</v>
      </c>
      <c r="D57" s="25" t="s">
        <v>17</v>
      </c>
      <c r="E57" s="38" t="s">
        <v>7270</v>
      </c>
      <c r="F57" s="38">
        <v>82.0</v>
      </c>
      <c r="G57" s="38">
        <v>48.32</v>
      </c>
      <c r="H57" s="38">
        <v>33.68</v>
      </c>
      <c r="I57" s="39">
        <f t="shared" si="2"/>
        <v>0.6970198675</v>
      </c>
      <c r="J57" s="249">
        <v>3.92285850079735E-4</v>
      </c>
      <c r="K57" s="249">
        <v>0.008096801167756481</v>
      </c>
      <c r="L57" s="37">
        <v>2.0</v>
      </c>
      <c r="M57" s="25"/>
      <c r="N57" s="25"/>
      <c r="O57" s="25"/>
      <c r="P57" s="25"/>
      <c r="Q57" s="25"/>
      <c r="R57" s="25"/>
      <c r="S57" s="25"/>
      <c r="T57" s="25"/>
      <c r="U57" s="25"/>
      <c r="V57" s="25"/>
      <c r="W57" s="25"/>
      <c r="X57" s="25"/>
      <c r="Y57" s="25"/>
      <c r="Z57" s="25"/>
    </row>
    <row r="58">
      <c r="A58" s="247">
        <v>57.0</v>
      </c>
      <c r="B58" s="247" t="s">
        <v>99</v>
      </c>
      <c r="C58" s="247" t="s">
        <v>100</v>
      </c>
      <c r="D58" s="247" t="s">
        <v>100</v>
      </c>
      <c r="E58" s="247" t="s">
        <v>7270</v>
      </c>
      <c r="F58" s="33">
        <v>55.0</v>
      </c>
      <c r="G58" s="33">
        <v>34.5</v>
      </c>
      <c r="H58" s="33">
        <v>20.5</v>
      </c>
      <c r="I58" s="34">
        <f t="shared" si="2"/>
        <v>0.5942028986</v>
      </c>
      <c r="J58" s="91">
        <v>0.0012184799631393638</v>
      </c>
      <c r="K58" s="91">
        <v>0.0</v>
      </c>
      <c r="L58" s="247">
        <v>3.0</v>
      </c>
      <c r="M58" s="3"/>
      <c r="N58" s="3"/>
      <c r="O58" s="3"/>
      <c r="P58" s="3"/>
      <c r="Q58" s="3"/>
      <c r="R58" s="3"/>
      <c r="S58" s="3"/>
      <c r="T58" s="3"/>
      <c r="U58" s="3"/>
      <c r="V58" s="3"/>
      <c r="W58" s="3"/>
      <c r="X58" s="3"/>
      <c r="Y58" s="3"/>
      <c r="Z58" s="3"/>
    </row>
    <row r="59">
      <c r="A59" s="248">
        <v>58.0</v>
      </c>
      <c r="B59" s="25" t="s">
        <v>247</v>
      </c>
      <c r="C59" s="25" t="s">
        <v>248</v>
      </c>
      <c r="D59" s="248" t="s">
        <v>7281</v>
      </c>
      <c r="E59" s="248" t="s">
        <v>7270</v>
      </c>
      <c r="F59" s="38">
        <v>35.0</v>
      </c>
      <c r="G59" s="38">
        <v>24.5</v>
      </c>
      <c r="H59" s="38">
        <v>10.5</v>
      </c>
      <c r="I59" s="39">
        <f t="shared" si="2"/>
        <v>0.4285714286</v>
      </c>
      <c r="J59" s="249">
        <v>0.0</v>
      </c>
      <c r="K59" s="249">
        <v>0.005657295445281312</v>
      </c>
      <c r="L59" s="248">
        <v>3.0</v>
      </c>
      <c r="M59" s="25"/>
      <c r="N59" s="25"/>
      <c r="O59" s="25"/>
      <c r="P59" s="25"/>
      <c r="Q59" s="25"/>
      <c r="R59" s="25"/>
      <c r="S59" s="25"/>
      <c r="T59" s="25"/>
      <c r="U59" s="25"/>
      <c r="V59" s="25"/>
      <c r="W59" s="25"/>
      <c r="X59" s="25"/>
      <c r="Y59" s="25"/>
      <c r="Z59" s="25"/>
    </row>
    <row r="60">
      <c r="A60" s="247">
        <v>59.0</v>
      </c>
      <c r="B60" s="3" t="s">
        <v>242</v>
      </c>
      <c r="C60" s="3" t="s">
        <v>243</v>
      </c>
      <c r="D60" s="247" t="s">
        <v>7281</v>
      </c>
      <c r="E60" s="247" t="s">
        <v>7271</v>
      </c>
      <c r="F60" s="33">
        <v>37.0</v>
      </c>
      <c r="G60" s="33">
        <v>25.5</v>
      </c>
      <c r="H60" s="33">
        <v>11.5</v>
      </c>
      <c r="I60" s="34">
        <f t="shared" si="2"/>
        <v>0.4509803922</v>
      </c>
      <c r="J60" s="91">
        <v>0.0027545554706533415</v>
      </c>
      <c r="K60" s="91">
        <v>0.0057241981823352535</v>
      </c>
      <c r="L60" s="247">
        <v>3.0</v>
      </c>
      <c r="M60" s="3"/>
      <c r="N60" s="3"/>
      <c r="O60" s="3"/>
      <c r="P60" s="3"/>
      <c r="Q60" s="3"/>
      <c r="R60" s="3"/>
      <c r="S60" s="3"/>
      <c r="T60" s="3"/>
      <c r="U60" s="3"/>
      <c r="V60" s="3"/>
      <c r="W60" s="3"/>
      <c r="X60" s="3"/>
      <c r="Y60" s="3"/>
      <c r="Z60" s="3"/>
    </row>
    <row r="61">
      <c r="A61" s="248">
        <v>60.0</v>
      </c>
      <c r="B61" s="25" t="s">
        <v>47</v>
      </c>
      <c r="C61" s="25" t="s">
        <v>48</v>
      </c>
      <c r="D61" s="25" t="s">
        <v>59</v>
      </c>
      <c r="E61" s="38" t="s">
        <v>7271</v>
      </c>
      <c r="F61" s="38">
        <v>69.0</v>
      </c>
      <c r="G61" s="38">
        <v>41.5</v>
      </c>
      <c r="H61" s="38">
        <v>27.5</v>
      </c>
      <c r="I61" s="39">
        <f t="shared" si="2"/>
        <v>0.6626506024</v>
      </c>
      <c r="J61" s="249">
        <v>0.0</v>
      </c>
      <c r="K61" s="249">
        <v>0.00962841890767978</v>
      </c>
      <c r="L61" s="37">
        <v>3.0</v>
      </c>
      <c r="M61" s="25"/>
      <c r="N61" s="25"/>
      <c r="O61" s="25"/>
      <c r="P61" s="25"/>
      <c r="Q61" s="25"/>
      <c r="R61" s="25"/>
      <c r="S61" s="25"/>
      <c r="T61" s="25"/>
      <c r="U61" s="25"/>
      <c r="V61" s="25"/>
      <c r="W61" s="25"/>
      <c r="X61" s="25"/>
      <c r="Y61" s="25"/>
      <c r="Z61" s="25"/>
    </row>
    <row r="62">
      <c r="A62" s="247">
        <v>61.0</v>
      </c>
      <c r="B62" s="3" t="s">
        <v>245</v>
      </c>
      <c r="C62" s="3" t="s">
        <v>246</v>
      </c>
      <c r="D62" s="247" t="s">
        <v>7281</v>
      </c>
      <c r="E62" s="247" t="s">
        <v>7270</v>
      </c>
      <c r="F62" s="33">
        <v>35.0</v>
      </c>
      <c r="G62" s="33">
        <v>24.5</v>
      </c>
      <c r="H62" s="33">
        <v>10.5</v>
      </c>
      <c r="I62" s="34">
        <f t="shared" si="2"/>
        <v>0.4285714286</v>
      </c>
      <c r="J62" s="91">
        <v>0.002473550268534653</v>
      </c>
      <c r="K62" s="91">
        <v>0.01268208283594519</v>
      </c>
      <c r="L62" s="247">
        <v>3.0</v>
      </c>
      <c r="M62" s="3"/>
      <c r="N62" s="3"/>
      <c r="O62" s="3"/>
      <c r="P62" s="3"/>
      <c r="Q62" s="3"/>
      <c r="R62" s="3"/>
      <c r="S62" s="3"/>
      <c r="T62" s="3"/>
      <c r="U62" s="3"/>
      <c r="V62" s="3"/>
      <c r="W62" s="3"/>
      <c r="X62" s="3"/>
      <c r="Y62" s="3"/>
      <c r="Z62" s="3"/>
    </row>
    <row r="63">
      <c r="A63" s="248">
        <v>62.0</v>
      </c>
      <c r="B63" s="25" t="s">
        <v>58</v>
      </c>
      <c r="C63" s="25" t="s">
        <v>59</v>
      </c>
      <c r="D63" s="25" t="s">
        <v>59</v>
      </c>
      <c r="E63" s="38" t="s">
        <v>7270</v>
      </c>
      <c r="F63" s="38">
        <v>67.0</v>
      </c>
      <c r="G63" s="38">
        <v>40.0</v>
      </c>
      <c r="H63" s="38">
        <v>27.0</v>
      </c>
      <c r="I63" s="39">
        <f t="shared" si="2"/>
        <v>0.675</v>
      </c>
      <c r="J63" s="249">
        <v>0.00422866462251976</v>
      </c>
      <c r="K63" s="249">
        <v>0.016305535074786676</v>
      </c>
      <c r="L63" s="37">
        <v>3.0</v>
      </c>
      <c r="M63" s="25"/>
      <c r="N63" s="25"/>
      <c r="O63" s="25"/>
      <c r="P63" s="25"/>
      <c r="Q63" s="25"/>
      <c r="R63" s="25"/>
      <c r="S63" s="25"/>
      <c r="T63" s="25"/>
      <c r="U63" s="25"/>
      <c r="V63" s="25"/>
      <c r="W63" s="25"/>
      <c r="X63" s="25"/>
      <c r="Y63" s="25"/>
      <c r="Z63" s="25"/>
    </row>
    <row r="64">
      <c r="A64" s="247">
        <v>63.0</v>
      </c>
      <c r="B64" s="3" t="s">
        <v>7282</v>
      </c>
      <c r="C64" s="3" t="s">
        <v>303</v>
      </c>
      <c r="D64" s="3" t="s">
        <v>7282</v>
      </c>
      <c r="E64" s="33" t="s">
        <v>7270</v>
      </c>
      <c r="F64" s="33">
        <v>29.5</v>
      </c>
      <c r="G64" s="33">
        <v>15.0543</v>
      </c>
      <c r="H64" s="33">
        <v>14.4457</v>
      </c>
      <c r="I64" s="34">
        <f t="shared" si="2"/>
        <v>0.9595730124</v>
      </c>
      <c r="J64" s="91">
        <v>0.002120658342926916</v>
      </c>
      <c r="K64" s="91">
        <v>0.0035694473682513985</v>
      </c>
      <c r="L64" s="32">
        <v>3.0</v>
      </c>
      <c r="M64" s="3"/>
      <c r="N64" s="3"/>
      <c r="O64" s="3"/>
      <c r="P64" s="3"/>
      <c r="Q64" s="3"/>
      <c r="R64" s="3"/>
      <c r="S64" s="3"/>
      <c r="T64" s="3"/>
      <c r="U64" s="3"/>
      <c r="V64" s="3"/>
      <c r="W64" s="3"/>
      <c r="X64" s="3"/>
      <c r="Y64" s="3"/>
      <c r="Z64" s="3"/>
    </row>
    <row r="65">
      <c r="A65" s="248">
        <v>64.0</v>
      </c>
      <c r="B65" s="25" t="s">
        <v>255</v>
      </c>
      <c r="C65" s="25" t="s">
        <v>255</v>
      </c>
      <c r="D65" s="25" t="s">
        <v>255</v>
      </c>
      <c r="E65" s="38" t="s">
        <v>7270</v>
      </c>
      <c r="F65" s="38">
        <v>38.0</v>
      </c>
      <c r="G65" s="38">
        <v>23.0</v>
      </c>
      <c r="H65" s="38">
        <v>15.0</v>
      </c>
      <c r="I65" s="39">
        <f t="shared" si="2"/>
        <v>0.652173913</v>
      </c>
      <c r="J65" s="249">
        <v>0.027465652613375337</v>
      </c>
      <c r="K65" s="249">
        <v>4.6831915937759204E-4</v>
      </c>
      <c r="L65" s="37">
        <v>3.0</v>
      </c>
      <c r="M65" s="25"/>
      <c r="N65" s="25"/>
      <c r="O65" s="25"/>
      <c r="P65" s="25"/>
      <c r="Q65" s="25"/>
      <c r="R65" s="25"/>
      <c r="S65" s="25"/>
      <c r="T65" s="25"/>
      <c r="U65" s="25"/>
      <c r="V65" s="25"/>
      <c r="W65" s="25"/>
      <c r="X65" s="25"/>
      <c r="Y65" s="25"/>
      <c r="Z65" s="25"/>
    </row>
    <row r="66">
      <c r="A66" s="247">
        <v>65.0</v>
      </c>
      <c r="B66" s="3" t="s">
        <v>264</v>
      </c>
      <c r="C66" s="3" t="s">
        <v>264</v>
      </c>
      <c r="D66" s="3" t="s">
        <v>264</v>
      </c>
      <c r="E66" s="33" t="s">
        <v>7270</v>
      </c>
      <c r="F66" s="33">
        <v>36.0</v>
      </c>
      <c r="G66" s="33">
        <v>22.0</v>
      </c>
      <c r="H66" s="33">
        <v>14.0</v>
      </c>
      <c r="I66" s="34">
        <f t="shared" si="2"/>
        <v>0.6363636364</v>
      </c>
      <c r="J66" s="91">
        <v>0.014212005233784792</v>
      </c>
      <c r="K66" s="91">
        <v>0.004227360945315064</v>
      </c>
      <c r="L66" s="32">
        <v>3.0</v>
      </c>
      <c r="M66" s="3"/>
      <c r="N66" s="3"/>
      <c r="O66" s="3"/>
      <c r="P66" s="3"/>
      <c r="Q66" s="3"/>
      <c r="R66" s="3"/>
      <c r="S66" s="3"/>
      <c r="T66" s="3"/>
      <c r="U66" s="3"/>
      <c r="V66" s="3"/>
      <c r="W66" s="3"/>
      <c r="X66" s="3"/>
      <c r="Y66" s="3"/>
      <c r="Z66" s="3"/>
    </row>
    <row r="67">
      <c r="A67" s="248">
        <v>66.0</v>
      </c>
      <c r="B67" s="25" t="s">
        <v>7281</v>
      </c>
      <c r="C67" s="25" t="s">
        <v>248</v>
      </c>
      <c r="D67" s="25" t="s">
        <v>7281</v>
      </c>
      <c r="E67" s="38" t="s">
        <v>7270</v>
      </c>
      <c r="F67" s="38">
        <v>35.0</v>
      </c>
      <c r="G67" s="38">
        <v>24.5</v>
      </c>
      <c r="H67" s="38">
        <v>10.5</v>
      </c>
      <c r="I67" s="39">
        <f t="shared" si="2"/>
        <v>0.4285714286</v>
      </c>
      <c r="J67" s="249">
        <v>0.0</v>
      </c>
      <c r="K67" s="249">
        <v>0.005657295445281312</v>
      </c>
      <c r="L67" s="37">
        <v>3.0</v>
      </c>
      <c r="M67" s="25"/>
      <c r="N67" s="25"/>
      <c r="O67" s="25"/>
      <c r="P67" s="25"/>
      <c r="Q67" s="25"/>
      <c r="R67" s="25"/>
      <c r="S67" s="25"/>
      <c r="T67" s="25"/>
      <c r="U67" s="25"/>
      <c r="V67" s="25"/>
      <c r="W67" s="25"/>
      <c r="X67" s="25"/>
      <c r="Y67" s="25"/>
      <c r="Z67" s="25"/>
    </row>
    <row r="68">
      <c r="A68" s="247">
        <v>67.0</v>
      </c>
      <c r="B68" s="3" t="s">
        <v>7283</v>
      </c>
      <c r="C68" s="3" t="s">
        <v>243</v>
      </c>
      <c r="D68" s="3" t="s">
        <v>7281</v>
      </c>
      <c r="E68" s="33" t="s">
        <v>7271</v>
      </c>
      <c r="F68" s="33">
        <v>37.0</v>
      </c>
      <c r="G68" s="33">
        <v>25.5</v>
      </c>
      <c r="H68" s="33">
        <v>11.5</v>
      </c>
      <c r="I68" s="34">
        <f t="shared" si="2"/>
        <v>0.4509803922</v>
      </c>
      <c r="J68" s="91">
        <v>0.0027545554706533415</v>
      </c>
      <c r="K68" s="91">
        <v>0.0057241981823352535</v>
      </c>
      <c r="L68" s="32">
        <v>3.0</v>
      </c>
      <c r="M68" s="3"/>
      <c r="N68" s="3"/>
      <c r="O68" s="3"/>
      <c r="P68" s="3"/>
      <c r="Q68" s="3"/>
      <c r="R68" s="3"/>
      <c r="S68" s="3"/>
      <c r="T68" s="3"/>
      <c r="U68" s="3"/>
      <c r="V68" s="3"/>
      <c r="W68" s="3"/>
      <c r="X68" s="3"/>
      <c r="Y68" s="3"/>
      <c r="Z68" s="3"/>
    </row>
    <row r="69">
      <c r="A69" s="248">
        <v>68.0</v>
      </c>
      <c r="B69" s="25" t="s">
        <v>1632</v>
      </c>
      <c r="C69" s="25" t="s">
        <v>84</v>
      </c>
      <c r="D69" s="25" t="s">
        <v>1632</v>
      </c>
      <c r="E69" s="38" t="s">
        <v>7270</v>
      </c>
      <c r="F69" s="38">
        <v>57.0</v>
      </c>
      <c r="G69" s="38">
        <v>36.0</v>
      </c>
      <c r="H69" s="38">
        <v>21.0</v>
      </c>
      <c r="I69" s="39">
        <f t="shared" si="2"/>
        <v>0.5833333333</v>
      </c>
      <c r="J69" s="249">
        <v>0.0013716346275327806</v>
      </c>
      <c r="K69" s="249">
        <v>0.0</v>
      </c>
      <c r="L69" s="37">
        <v>3.0</v>
      </c>
      <c r="M69" s="25"/>
      <c r="N69" s="25"/>
      <c r="O69" s="25"/>
      <c r="P69" s="25"/>
      <c r="Q69" s="25"/>
      <c r="R69" s="25"/>
      <c r="S69" s="25"/>
      <c r="T69" s="25"/>
      <c r="U69" s="25"/>
      <c r="V69" s="25"/>
      <c r="W69" s="25"/>
      <c r="X69" s="25"/>
      <c r="Y69" s="25"/>
      <c r="Z69" s="25"/>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autoFilter ref="$A$1:$Z$1000">
    <sortState ref="A1:Z1000">
      <sortCondition ref="L1:L1000"/>
      <sortCondition ref="B1:B1000"/>
    </sortState>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90.86"/>
    <col customWidth="1" min="10" max="10" width="20.29"/>
    <col customWidth="1" min="11" max="11" width="19.14"/>
  </cols>
  <sheetData>
    <row r="1">
      <c r="A1" s="53" t="s">
        <v>324</v>
      </c>
      <c r="B1" s="53" t="s">
        <v>325</v>
      </c>
      <c r="C1" s="53" t="s">
        <v>326</v>
      </c>
      <c r="D1" s="53" t="s">
        <v>7284</v>
      </c>
      <c r="E1" s="250" t="s">
        <v>7285</v>
      </c>
      <c r="F1" s="53" t="s">
        <v>7269</v>
      </c>
      <c r="G1" s="250" t="s">
        <v>7268</v>
      </c>
      <c r="H1" s="53" t="s">
        <v>327</v>
      </c>
      <c r="I1" s="53" t="s">
        <v>328</v>
      </c>
      <c r="J1" s="53" t="s">
        <v>329</v>
      </c>
      <c r="K1" s="53" t="s">
        <v>330</v>
      </c>
      <c r="L1" s="53" t="s">
        <v>331</v>
      </c>
      <c r="M1" s="53" t="s">
        <v>332</v>
      </c>
      <c r="N1" s="53" t="s">
        <v>333</v>
      </c>
      <c r="O1" s="53" t="s">
        <v>334</v>
      </c>
      <c r="P1" s="53" t="s">
        <v>335</v>
      </c>
      <c r="Q1" s="53" t="s">
        <v>336</v>
      </c>
      <c r="R1" s="53" t="s">
        <v>337</v>
      </c>
      <c r="S1" s="53" t="s">
        <v>338</v>
      </c>
      <c r="T1" s="53" t="s">
        <v>339</v>
      </c>
      <c r="U1" s="53" t="s">
        <v>340</v>
      </c>
      <c r="V1" s="53" t="s">
        <v>341</v>
      </c>
      <c r="W1" s="53" t="s">
        <v>342</v>
      </c>
      <c r="X1" s="53" t="s">
        <v>343</v>
      </c>
      <c r="Y1" s="53" t="s">
        <v>344</v>
      </c>
      <c r="Z1" s="54"/>
      <c r="AA1" s="54"/>
      <c r="AB1" s="54"/>
      <c r="AC1" s="54"/>
      <c r="AD1" s="54"/>
      <c r="AE1" s="54"/>
      <c r="AF1" s="54"/>
      <c r="AG1" s="54"/>
      <c r="AH1" s="54"/>
      <c r="AI1" s="54"/>
    </row>
    <row r="2">
      <c r="A2" s="55" t="s">
        <v>345</v>
      </c>
      <c r="B2" s="55" t="s">
        <v>346</v>
      </c>
      <c r="C2" s="55" t="s">
        <v>347</v>
      </c>
      <c r="D2" s="55">
        <v>10.5</v>
      </c>
      <c r="E2" s="251" t="s">
        <v>7286</v>
      </c>
      <c r="F2" s="55" t="str">
        <f t="array" ref="F2">IFNA(INDEX('New Listing E-Commerce'!$E$2:$E$69,MATCH($I2,'New Listing E-Commerce'!$C$2:$C$69,0)),"N/A")</f>
        <v>Soft</v>
      </c>
      <c r="G2" s="55" t="str">
        <f t="array" ref="G2">INDEX('New Listing E-Commerce'!$D$1:$D$179,MATCH(I2,'New Listing E-Commerce'!$C$1:$C$179,0))</f>
        <v>BorceShark</v>
      </c>
      <c r="H2" s="55">
        <f t="shared" ref="H2:H232" si="1">SUM(R2,S2)</f>
        <v>1</v>
      </c>
      <c r="I2" s="55" t="s">
        <v>140</v>
      </c>
      <c r="J2" s="56">
        <f>VLOOKUP($I2,'Margen (PowerBI)'!$B$2:$F$179,3)</f>
        <v>58.5</v>
      </c>
      <c r="K2" s="56">
        <f t="array" ref="K2">INDEX('Margen (PowerBI)'!$E$1:$E$179,MATCH($I2,'Margen (PowerBI)'!$B$1:$B$179,0))</f>
        <v>32.5</v>
      </c>
      <c r="L2" s="56">
        <f>VLOOKUP($I2,'Margen (PowerBI)'!$B$2:$F$179,5)</f>
        <v>25</v>
      </c>
      <c r="M2" s="55">
        <v>2.0</v>
      </c>
      <c r="N2" s="57">
        <v>1.0E-4</v>
      </c>
      <c r="O2" s="55">
        <v>2.0</v>
      </c>
      <c r="P2" s="57">
        <v>1.0E-4</v>
      </c>
      <c r="Q2" s="57">
        <v>0.0</v>
      </c>
      <c r="R2" s="55">
        <v>1.0</v>
      </c>
      <c r="S2" s="55">
        <v>0.0</v>
      </c>
      <c r="T2" s="57">
        <v>0.5</v>
      </c>
      <c r="U2" s="57">
        <v>0.0</v>
      </c>
      <c r="V2" s="58">
        <v>118.0</v>
      </c>
      <c r="W2" s="58">
        <v>0.0</v>
      </c>
      <c r="X2" s="55">
        <v>1.0</v>
      </c>
      <c r="Y2" s="55">
        <v>0.0</v>
      </c>
      <c r="Z2" s="3"/>
      <c r="AA2" s="3"/>
      <c r="AB2" s="3"/>
      <c r="AC2" s="3"/>
      <c r="AD2" s="3"/>
      <c r="AE2" s="3"/>
      <c r="AF2" s="3"/>
      <c r="AG2" s="3"/>
      <c r="AH2" s="3"/>
      <c r="AI2" s="3"/>
    </row>
    <row r="3">
      <c r="A3" s="59" t="s">
        <v>348</v>
      </c>
      <c r="B3" s="59" t="s">
        <v>349</v>
      </c>
      <c r="C3" s="59" t="s">
        <v>350</v>
      </c>
      <c r="D3" s="59">
        <v>7.0</v>
      </c>
      <c r="E3" s="252" t="s">
        <v>7287</v>
      </c>
      <c r="F3" s="59" t="str">
        <f t="array" ref="F3">IFNA(INDEX('New Listing E-Commerce'!$E$2:$E$69,MATCH($I3,'New Listing E-Commerce'!$C$2:$C$69,0)),"N/A")</f>
        <v>Soft</v>
      </c>
      <c r="G3" s="59" t="str">
        <f t="array" ref="G3">INDEX('New Listing E-Commerce'!$D$1:$D$179,MATCH(I3,'New Listing E-Commerce'!$C$1:$C$179,0))</f>
        <v>Botin Cafe</v>
      </c>
      <c r="H3" s="59">
        <f t="shared" si="1"/>
        <v>1</v>
      </c>
      <c r="I3" s="59" t="s">
        <v>200</v>
      </c>
      <c r="J3" s="60">
        <f>VLOOKUP($I3,'Margen (PowerBI)'!$B$2:$F$179,3)</f>
        <v>58.5</v>
      </c>
      <c r="K3" s="60">
        <f t="array" ref="K3">INDEX('Margen (PowerBI)'!$E$1:$E$179,MATCH($I3,'Margen (PowerBI)'!$B$1:$B$179,0))</f>
        <v>29.5</v>
      </c>
      <c r="L3" s="60">
        <f>VLOOKUP($I3,'Margen (PowerBI)'!$B$2:$F$179,5)</f>
        <v>25</v>
      </c>
      <c r="M3" s="59">
        <v>0.0</v>
      </c>
      <c r="N3" s="61">
        <v>0.0</v>
      </c>
      <c r="O3" s="59">
        <v>0.0</v>
      </c>
      <c r="P3" s="61">
        <v>0.0</v>
      </c>
      <c r="Q3" s="61">
        <v>0.0</v>
      </c>
      <c r="R3" s="59">
        <v>1.0</v>
      </c>
      <c r="S3" s="59">
        <v>0.0</v>
      </c>
      <c r="T3" s="61">
        <v>0.0</v>
      </c>
      <c r="U3" s="61">
        <v>0.0</v>
      </c>
      <c r="V3" s="62">
        <v>112.0</v>
      </c>
      <c r="W3" s="62">
        <v>0.0</v>
      </c>
      <c r="X3" s="59">
        <v>1.0</v>
      </c>
      <c r="Y3" s="59">
        <v>0.0</v>
      </c>
      <c r="Z3" s="63"/>
      <c r="AA3" s="63"/>
      <c r="AB3" s="63"/>
      <c r="AC3" s="63"/>
      <c r="AD3" s="63"/>
      <c r="AE3" s="63"/>
      <c r="AF3" s="63"/>
      <c r="AG3" s="63"/>
      <c r="AH3" s="63"/>
      <c r="AI3" s="63"/>
    </row>
    <row r="4">
      <c r="A4" s="55" t="s">
        <v>351</v>
      </c>
      <c r="B4" s="55" t="s">
        <v>352</v>
      </c>
      <c r="C4" s="55" t="s">
        <v>353</v>
      </c>
      <c r="D4" s="55">
        <v>10.0</v>
      </c>
      <c r="E4" s="251" t="s">
        <v>7287</v>
      </c>
      <c r="F4" s="55" t="str">
        <f t="array" ref="F4">IFNA(INDEX('New Listing E-Commerce'!$E$2:$E$69,MATCH($I4,'New Listing E-Commerce'!$C$2:$C$69,0)),"N/A")</f>
        <v>Soft</v>
      </c>
      <c r="G4" s="55" t="str">
        <f t="array" ref="G4">INDEX('New Listing E-Commerce'!$D$1:$D$179,MATCH(I4,'New Listing E-Commerce'!$C$1:$C$179,0))</f>
        <v>Botin Cafe</v>
      </c>
      <c r="H4" s="55">
        <f t="shared" si="1"/>
        <v>1</v>
      </c>
      <c r="I4" s="55" t="s">
        <v>200</v>
      </c>
      <c r="J4" s="56">
        <f>VLOOKUP($I4,'Margen (PowerBI)'!$B$2:$F$179,3)</f>
        <v>58.5</v>
      </c>
      <c r="K4" s="56">
        <f t="array" ref="K4">INDEX('Margen (PowerBI)'!$E$1:$E$179,MATCH($I4,'Margen (PowerBI)'!$B$1:$B$179,0))</f>
        <v>29.5</v>
      </c>
      <c r="L4" s="56">
        <f>VLOOKUP($I4,'Margen (PowerBI)'!$B$2:$F$179,5)</f>
        <v>25</v>
      </c>
      <c r="M4" s="55">
        <v>1.0</v>
      </c>
      <c r="N4" s="57">
        <v>1.0E-4</v>
      </c>
      <c r="O4" s="55">
        <v>1.0</v>
      </c>
      <c r="P4" s="57">
        <v>1.0E-4</v>
      </c>
      <c r="Q4" s="57">
        <v>1.0</v>
      </c>
      <c r="R4" s="55">
        <v>1.0</v>
      </c>
      <c r="S4" s="55">
        <v>0.0</v>
      </c>
      <c r="T4" s="57">
        <v>1.0</v>
      </c>
      <c r="U4" s="57">
        <v>0.0</v>
      </c>
      <c r="V4" s="58">
        <v>102.0</v>
      </c>
      <c r="W4" s="58">
        <v>0.0</v>
      </c>
      <c r="X4" s="55">
        <v>1.0</v>
      </c>
      <c r="Y4" s="55">
        <v>0.0</v>
      </c>
      <c r="Z4" s="3"/>
      <c r="AA4" s="3"/>
      <c r="AB4" s="3"/>
      <c r="AC4" s="3"/>
      <c r="AD4" s="3"/>
      <c r="AE4" s="3"/>
      <c r="AF4" s="3"/>
      <c r="AG4" s="3"/>
      <c r="AH4" s="3"/>
      <c r="AI4" s="3"/>
    </row>
    <row r="5">
      <c r="A5" s="59" t="s">
        <v>351</v>
      </c>
      <c r="B5" s="59" t="s">
        <v>354</v>
      </c>
      <c r="C5" s="59" t="s">
        <v>355</v>
      </c>
      <c r="D5" s="59">
        <v>10.5</v>
      </c>
      <c r="E5" s="252" t="s">
        <v>7286</v>
      </c>
      <c r="F5" s="59" t="str">
        <f t="array" ref="F5">IFNA(INDEX('New Listing E-Commerce'!$E$2:$E$69,MATCH($I5,'New Listing E-Commerce'!$C$2:$C$69,0)),"N/A")</f>
        <v>Soft</v>
      </c>
      <c r="G5" s="59" t="str">
        <f t="array" ref="G5">INDEX('New Listing E-Commerce'!$D$1:$D$179,MATCH(I5,'New Listing E-Commerce'!$C$1:$C$179,0))</f>
        <v>Botin Cafe</v>
      </c>
      <c r="H5" s="59">
        <f t="shared" si="1"/>
        <v>1</v>
      </c>
      <c r="I5" s="59" t="s">
        <v>200</v>
      </c>
      <c r="J5" s="60">
        <f>VLOOKUP($I5,'Margen (PowerBI)'!$B$2:$F$179,3)</f>
        <v>58.5</v>
      </c>
      <c r="K5" s="60">
        <f t="array" ref="K5">INDEX('Margen (PowerBI)'!$E$1:$E$179,MATCH($I5,'Margen (PowerBI)'!$B$1:$B$179,0))</f>
        <v>29.5</v>
      </c>
      <c r="L5" s="60">
        <f>VLOOKUP($I5,'Margen (PowerBI)'!$B$2:$F$179,5)</f>
        <v>25</v>
      </c>
      <c r="M5" s="59">
        <v>5.0</v>
      </c>
      <c r="N5" s="61">
        <v>4.0E-4</v>
      </c>
      <c r="O5" s="59">
        <v>6.0</v>
      </c>
      <c r="P5" s="61">
        <v>4.0E-4</v>
      </c>
      <c r="Q5" s="61">
        <v>0.8333</v>
      </c>
      <c r="R5" s="59">
        <v>1.0</v>
      </c>
      <c r="S5" s="59">
        <v>0.0</v>
      </c>
      <c r="T5" s="61">
        <v>0.2</v>
      </c>
      <c r="U5" s="61">
        <v>0.0</v>
      </c>
      <c r="V5" s="62">
        <v>110.16</v>
      </c>
      <c r="W5" s="62">
        <v>0.0</v>
      </c>
      <c r="X5" s="59">
        <v>1.0</v>
      </c>
      <c r="Y5" s="59">
        <v>0.0</v>
      </c>
      <c r="Z5" s="63"/>
      <c r="AA5" s="63"/>
      <c r="AB5" s="63"/>
      <c r="AC5" s="63"/>
      <c r="AD5" s="63"/>
      <c r="AE5" s="63"/>
      <c r="AF5" s="63"/>
      <c r="AG5" s="63"/>
      <c r="AH5" s="63"/>
      <c r="AI5" s="63"/>
    </row>
    <row r="6">
      <c r="A6" s="55" t="s">
        <v>351</v>
      </c>
      <c r="B6" s="55" t="s">
        <v>356</v>
      </c>
      <c r="C6" s="55" t="s">
        <v>357</v>
      </c>
      <c r="D6" s="55">
        <v>11.0</v>
      </c>
      <c r="E6" s="251" t="s">
        <v>7287</v>
      </c>
      <c r="F6" s="55" t="str">
        <f t="array" ref="F6">IFNA(INDEX('New Listing E-Commerce'!$E$2:$E$69,MATCH($I6,'New Listing E-Commerce'!$C$2:$C$69,0)),"N/A")</f>
        <v>Soft</v>
      </c>
      <c r="G6" s="55" t="str">
        <f t="array" ref="G6">INDEX('New Listing E-Commerce'!$D$1:$D$179,MATCH(I6,'New Listing E-Commerce'!$C$1:$C$179,0))</f>
        <v>Botin Cafe</v>
      </c>
      <c r="H6" s="55">
        <f t="shared" si="1"/>
        <v>1</v>
      </c>
      <c r="I6" s="55" t="s">
        <v>200</v>
      </c>
      <c r="J6" s="56">
        <f>VLOOKUP($I6,'Margen (PowerBI)'!$B$2:$F$179,3)</f>
        <v>58.5</v>
      </c>
      <c r="K6" s="56">
        <f t="array" ref="K6">INDEX('Margen (PowerBI)'!$E$1:$E$179,MATCH($I6,'Margen (PowerBI)'!$B$1:$B$179,0))</f>
        <v>29.5</v>
      </c>
      <c r="L6" s="56">
        <f>VLOOKUP($I6,'Margen (PowerBI)'!$B$2:$F$179,5)</f>
        <v>25</v>
      </c>
      <c r="M6" s="55">
        <v>0.0</v>
      </c>
      <c r="N6" s="57">
        <v>0.0</v>
      </c>
      <c r="O6" s="55">
        <v>0.0</v>
      </c>
      <c r="P6" s="57">
        <v>0.0</v>
      </c>
      <c r="Q6" s="57">
        <v>0.0</v>
      </c>
      <c r="R6" s="55">
        <v>1.0</v>
      </c>
      <c r="S6" s="55">
        <v>0.0</v>
      </c>
      <c r="T6" s="57">
        <v>0.0</v>
      </c>
      <c r="U6" s="57">
        <v>0.0</v>
      </c>
      <c r="V6" s="58">
        <v>102.0</v>
      </c>
      <c r="W6" s="58">
        <v>0.0</v>
      </c>
      <c r="X6" s="55">
        <v>1.0</v>
      </c>
      <c r="Y6" s="55">
        <v>0.0</v>
      </c>
      <c r="Z6" s="3"/>
      <c r="AA6" s="3"/>
      <c r="AB6" s="3"/>
      <c r="AC6" s="3"/>
      <c r="AD6" s="3"/>
      <c r="AE6" s="3"/>
      <c r="AF6" s="3"/>
      <c r="AG6" s="3"/>
      <c r="AH6" s="3"/>
      <c r="AI6" s="3"/>
    </row>
    <row r="7">
      <c r="A7" s="59" t="s">
        <v>351</v>
      </c>
      <c r="B7" s="59" t="s">
        <v>358</v>
      </c>
      <c r="C7" s="59" t="s">
        <v>359</v>
      </c>
      <c r="D7" s="59">
        <v>7.5</v>
      </c>
      <c r="E7" s="252" t="s">
        <v>7287</v>
      </c>
      <c r="F7" s="59" t="str">
        <f t="array" ref="F7">IFNA(INDEX('New Listing E-Commerce'!$E$2:$E$69,MATCH($I7,'New Listing E-Commerce'!$C$2:$C$69,0)),"N/A")</f>
        <v>Soft</v>
      </c>
      <c r="G7" s="59" t="str">
        <f t="array" ref="G7">INDEX('New Listing E-Commerce'!$D$1:$D$179,MATCH(I7,'New Listing E-Commerce'!$C$1:$C$179,0))</f>
        <v>Botin Cafe</v>
      </c>
      <c r="H7" s="59">
        <f t="shared" si="1"/>
        <v>2</v>
      </c>
      <c r="I7" s="59" t="s">
        <v>200</v>
      </c>
      <c r="J7" s="60">
        <f>VLOOKUP($I7,'Margen (PowerBI)'!$B$2:$F$179,3)</f>
        <v>58.5</v>
      </c>
      <c r="K7" s="60">
        <f t="array" ref="K7">INDEX('Margen (PowerBI)'!$E$1:$E$179,MATCH($I7,'Margen (PowerBI)'!$B$1:$B$179,0))</f>
        <v>29.5</v>
      </c>
      <c r="L7" s="60">
        <f>VLOOKUP($I7,'Margen (PowerBI)'!$B$2:$F$179,5)</f>
        <v>25</v>
      </c>
      <c r="M7" s="59">
        <v>0.0</v>
      </c>
      <c r="N7" s="61">
        <v>0.0</v>
      </c>
      <c r="O7" s="59">
        <v>0.0</v>
      </c>
      <c r="P7" s="61">
        <v>0.0</v>
      </c>
      <c r="Q7" s="61">
        <v>0.0</v>
      </c>
      <c r="R7" s="59">
        <v>2.0</v>
      </c>
      <c r="S7" s="59">
        <v>0.0</v>
      </c>
      <c r="T7" s="61">
        <v>0.0</v>
      </c>
      <c r="U7" s="61">
        <v>0.0</v>
      </c>
      <c r="V7" s="62">
        <v>211.91</v>
      </c>
      <c r="W7" s="62">
        <v>0.0</v>
      </c>
      <c r="X7" s="59">
        <v>2.0</v>
      </c>
      <c r="Y7" s="59">
        <v>0.0</v>
      </c>
      <c r="Z7" s="63"/>
      <c r="AA7" s="63"/>
      <c r="AB7" s="63"/>
      <c r="AC7" s="63"/>
      <c r="AD7" s="63"/>
      <c r="AE7" s="63"/>
      <c r="AF7" s="63"/>
      <c r="AG7" s="63"/>
      <c r="AH7" s="63"/>
      <c r="AI7" s="63"/>
    </row>
    <row r="8">
      <c r="A8" s="55" t="s">
        <v>351</v>
      </c>
      <c r="B8" s="55" t="s">
        <v>360</v>
      </c>
      <c r="C8" s="55" t="s">
        <v>361</v>
      </c>
      <c r="D8" s="55">
        <v>8.5</v>
      </c>
      <c r="E8" s="251" t="s">
        <v>7287</v>
      </c>
      <c r="F8" s="55" t="str">
        <f t="array" ref="F8">IFNA(INDEX('New Listing E-Commerce'!$E$2:$E$69,MATCH($I8,'New Listing E-Commerce'!$C$2:$C$69,0)),"N/A")</f>
        <v>Soft</v>
      </c>
      <c r="G8" s="55" t="str">
        <f t="array" ref="G8">INDEX('New Listing E-Commerce'!$D$1:$D$179,MATCH(I8,'New Listing E-Commerce'!$C$1:$C$179,0))</f>
        <v>Botin Cafe</v>
      </c>
      <c r="H8" s="55">
        <f t="shared" si="1"/>
        <v>1</v>
      </c>
      <c r="I8" s="55" t="s">
        <v>200</v>
      </c>
      <c r="J8" s="56">
        <f>VLOOKUP($I8,'Margen (PowerBI)'!$B$2:$F$179,3)</f>
        <v>58.5</v>
      </c>
      <c r="K8" s="56">
        <f t="array" ref="K8">INDEX('Margen (PowerBI)'!$E$1:$E$179,MATCH($I8,'Margen (PowerBI)'!$B$1:$B$179,0))</f>
        <v>29.5</v>
      </c>
      <c r="L8" s="56">
        <f>VLOOKUP($I8,'Margen (PowerBI)'!$B$2:$F$179,5)</f>
        <v>25</v>
      </c>
      <c r="M8" s="55">
        <v>2.0</v>
      </c>
      <c r="N8" s="57">
        <v>1.0E-4</v>
      </c>
      <c r="O8" s="55">
        <v>2.0</v>
      </c>
      <c r="P8" s="57">
        <v>1.0E-4</v>
      </c>
      <c r="Q8" s="57">
        <v>1.0</v>
      </c>
      <c r="R8" s="55">
        <v>1.0</v>
      </c>
      <c r="S8" s="55">
        <v>0.0</v>
      </c>
      <c r="T8" s="57">
        <v>0.5</v>
      </c>
      <c r="U8" s="57">
        <v>0.0</v>
      </c>
      <c r="V8" s="58">
        <v>109.91</v>
      </c>
      <c r="W8" s="58">
        <v>0.0</v>
      </c>
      <c r="X8" s="55">
        <v>1.0</v>
      </c>
      <c r="Y8" s="55">
        <v>0.0</v>
      </c>
      <c r="Z8" s="3"/>
      <c r="AA8" s="3"/>
      <c r="AB8" s="3"/>
      <c r="AC8" s="3"/>
      <c r="AD8" s="3"/>
      <c r="AE8" s="3"/>
      <c r="AF8" s="3"/>
      <c r="AG8" s="3"/>
      <c r="AH8" s="3"/>
      <c r="AI8" s="3"/>
    </row>
    <row r="9">
      <c r="A9" s="59" t="s">
        <v>362</v>
      </c>
      <c r="B9" s="59" t="s">
        <v>363</v>
      </c>
      <c r="C9" s="59" t="s">
        <v>364</v>
      </c>
      <c r="D9" s="59">
        <v>11.0</v>
      </c>
      <c r="E9" s="252" t="s">
        <v>7287</v>
      </c>
      <c r="F9" s="59" t="str">
        <f t="array" ref="F9">IFNA(INDEX('New Listing E-Commerce'!$E$2:$E$69,MATCH($I9,'New Listing E-Commerce'!$C$2:$C$69,0)),"N/A")</f>
        <v>Soft</v>
      </c>
      <c r="G9" s="59" t="str">
        <f t="array" ref="G9">INDEX('New Listing E-Commerce'!$D$1:$D$179,MATCH(I9,'New Listing E-Commerce'!$C$1:$C$179,0))</f>
        <v>BrdShark</v>
      </c>
      <c r="H9" s="59">
        <f t="shared" si="1"/>
        <v>1</v>
      </c>
      <c r="I9" s="59" t="s">
        <v>136</v>
      </c>
      <c r="J9" s="60">
        <f>VLOOKUP($I9,'Margen (PowerBI)'!$B$2:$F$179,3)</f>
        <v>58.5</v>
      </c>
      <c r="K9" s="60">
        <f t="array" ref="K9">INDEX('Margen (PowerBI)'!$E$1:$E$179,MATCH($I9,'Margen (PowerBI)'!$B$1:$B$179,0))</f>
        <v>32.5</v>
      </c>
      <c r="L9" s="60">
        <f>VLOOKUP($I9,'Margen (PowerBI)'!$B$2:$F$179,5)</f>
        <v>25</v>
      </c>
      <c r="M9" s="59">
        <v>0.0</v>
      </c>
      <c r="N9" s="61">
        <v>0.0</v>
      </c>
      <c r="O9" s="59">
        <v>0.0</v>
      </c>
      <c r="P9" s="61">
        <v>0.0</v>
      </c>
      <c r="Q9" s="61">
        <v>0.0</v>
      </c>
      <c r="R9" s="59">
        <v>1.0</v>
      </c>
      <c r="S9" s="59">
        <v>0.0</v>
      </c>
      <c r="T9" s="61">
        <v>0.0</v>
      </c>
      <c r="U9" s="61">
        <v>0.0</v>
      </c>
      <c r="V9" s="62">
        <v>139.32</v>
      </c>
      <c r="W9" s="62">
        <v>0.0</v>
      </c>
      <c r="X9" s="59">
        <v>1.0</v>
      </c>
      <c r="Y9" s="59">
        <v>0.0</v>
      </c>
      <c r="Z9" s="63"/>
      <c r="AA9" s="63"/>
      <c r="AB9" s="63"/>
      <c r="AC9" s="63"/>
      <c r="AD9" s="63"/>
      <c r="AE9" s="63"/>
      <c r="AF9" s="63"/>
      <c r="AG9" s="63"/>
      <c r="AH9" s="63"/>
      <c r="AI9" s="63"/>
    </row>
    <row r="10">
      <c r="A10" s="55" t="s">
        <v>362</v>
      </c>
      <c r="B10" s="55" t="s">
        <v>365</v>
      </c>
      <c r="C10" s="55" t="s">
        <v>366</v>
      </c>
      <c r="D10" s="55">
        <v>9.5</v>
      </c>
      <c r="E10" s="251" t="s">
        <v>7287</v>
      </c>
      <c r="F10" s="55" t="str">
        <f t="array" ref="F10">IFNA(INDEX('New Listing E-Commerce'!$E$2:$E$69,MATCH($I10,'New Listing E-Commerce'!$C$2:$C$69,0)),"N/A")</f>
        <v>Soft</v>
      </c>
      <c r="G10" s="55" t="str">
        <f t="array" ref="G10">INDEX('New Listing E-Commerce'!$D$1:$D$179,MATCH(I10,'New Listing E-Commerce'!$C$1:$C$179,0))</f>
        <v>BrdShark</v>
      </c>
      <c r="H10" s="55">
        <f t="shared" si="1"/>
        <v>1</v>
      </c>
      <c r="I10" s="55" t="s">
        <v>136</v>
      </c>
      <c r="J10" s="56">
        <f>VLOOKUP($I10,'Margen (PowerBI)'!$B$2:$F$179,3)</f>
        <v>58.5</v>
      </c>
      <c r="K10" s="56">
        <f t="array" ref="K10">INDEX('Margen (PowerBI)'!$E$1:$E$179,MATCH($I10,'Margen (PowerBI)'!$B$1:$B$179,0))</f>
        <v>32.5</v>
      </c>
      <c r="L10" s="56">
        <f>VLOOKUP($I10,'Margen (PowerBI)'!$B$2:$F$179,5)</f>
        <v>25</v>
      </c>
      <c r="M10" s="55">
        <v>2.0</v>
      </c>
      <c r="N10" s="57">
        <v>1.0E-4</v>
      </c>
      <c r="O10" s="55">
        <v>3.0</v>
      </c>
      <c r="P10" s="57">
        <v>2.0E-4</v>
      </c>
      <c r="Q10" s="57">
        <v>1.0</v>
      </c>
      <c r="R10" s="55">
        <v>1.0</v>
      </c>
      <c r="S10" s="55">
        <v>0.0</v>
      </c>
      <c r="T10" s="57">
        <v>0.5</v>
      </c>
      <c r="U10" s="57">
        <v>0.0</v>
      </c>
      <c r="V10" s="58">
        <v>138.35</v>
      </c>
      <c r="W10" s="58">
        <v>0.0</v>
      </c>
      <c r="X10" s="55">
        <v>1.0</v>
      </c>
      <c r="Y10" s="55">
        <v>0.0</v>
      </c>
      <c r="Z10" s="3"/>
      <c r="AA10" s="3"/>
      <c r="AB10" s="3"/>
      <c r="AC10" s="3"/>
      <c r="AD10" s="3"/>
      <c r="AE10" s="3"/>
      <c r="AF10" s="3"/>
      <c r="AG10" s="3"/>
      <c r="AH10" s="3"/>
      <c r="AI10" s="3"/>
    </row>
    <row r="11">
      <c r="A11" s="59" t="s">
        <v>362</v>
      </c>
      <c r="B11" s="59" t="s">
        <v>367</v>
      </c>
      <c r="C11" s="59" t="s">
        <v>368</v>
      </c>
      <c r="D11" s="59">
        <v>9.5</v>
      </c>
      <c r="E11" s="252" t="s">
        <v>7288</v>
      </c>
      <c r="F11" s="59" t="str">
        <f t="array" ref="F11">IFNA(INDEX('New Listing E-Commerce'!$E$2:$E$69,MATCH($I11,'New Listing E-Commerce'!$C$2:$C$69,0)),"N/A")</f>
        <v>Soft</v>
      </c>
      <c r="G11" s="59" t="str">
        <f t="array" ref="G11">INDEX('New Listing E-Commerce'!$D$1:$D$179,MATCH(I11,'New Listing E-Commerce'!$C$1:$C$179,0))</f>
        <v>BrdShark</v>
      </c>
      <c r="H11" s="59">
        <f t="shared" si="1"/>
        <v>1</v>
      </c>
      <c r="I11" s="59" t="s">
        <v>136</v>
      </c>
      <c r="J11" s="60">
        <f>VLOOKUP($I11,'Margen (PowerBI)'!$B$2:$F$179,3)</f>
        <v>58.5</v>
      </c>
      <c r="K11" s="60">
        <f t="array" ref="K11">INDEX('Margen (PowerBI)'!$E$1:$E$179,MATCH($I11,'Margen (PowerBI)'!$B$1:$B$179,0))</f>
        <v>32.5</v>
      </c>
      <c r="L11" s="60">
        <f>VLOOKUP($I11,'Margen (PowerBI)'!$B$2:$F$179,5)</f>
        <v>25</v>
      </c>
      <c r="M11" s="59">
        <v>3.0</v>
      </c>
      <c r="N11" s="61">
        <v>2.0E-4</v>
      </c>
      <c r="O11" s="59">
        <v>3.0</v>
      </c>
      <c r="P11" s="61">
        <v>2.0E-4</v>
      </c>
      <c r="Q11" s="61">
        <v>1.0</v>
      </c>
      <c r="R11" s="59">
        <v>1.0</v>
      </c>
      <c r="S11" s="59">
        <v>0.0</v>
      </c>
      <c r="T11" s="61">
        <v>0.3333</v>
      </c>
      <c r="U11" s="61">
        <v>0.0</v>
      </c>
      <c r="V11" s="62">
        <v>139.64</v>
      </c>
      <c r="W11" s="62">
        <v>0.0</v>
      </c>
      <c r="X11" s="59">
        <v>1.0</v>
      </c>
      <c r="Y11" s="59">
        <v>0.0</v>
      </c>
      <c r="Z11" s="63"/>
      <c r="AA11" s="63"/>
      <c r="AB11" s="63"/>
      <c r="AC11" s="63"/>
      <c r="AD11" s="63"/>
      <c r="AE11" s="63"/>
      <c r="AF11" s="63"/>
      <c r="AG11" s="63"/>
      <c r="AH11" s="63"/>
      <c r="AI11" s="63"/>
    </row>
    <row r="12">
      <c r="A12" s="55" t="s">
        <v>369</v>
      </c>
      <c r="B12" s="55" t="s">
        <v>370</v>
      </c>
      <c r="C12" s="55" t="s">
        <v>371</v>
      </c>
      <c r="D12" s="55">
        <v>11.0</v>
      </c>
      <c r="E12" s="251" t="s">
        <v>7287</v>
      </c>
      <c r="F12" s="55" t="str">
        <f t="array" ref="F12">IFNA(INDEX('New Listing E-Commerce'!$E$2:$E$69,MATCH($I12,'New Listing E-Commerce'!$C$2:$C$69,0)),"N/A")</f>
        <v>Soft</v>
      </c>
      <c r="G12" s="55" t="str">
        <f t="array" ref="G12">INDEX('New Listing E-Commerce'!$D$1:$D$179,MATCH(I12,'New Listing E-Commerce'!$C$1:$C$179,0))</f>
        <v>BT Flex</v>
      </c>
      <c r="H12" s="55">
        <f t="shared" si="1"/>
        <v>1</v>
      </c>
      <c r="I12" s="55" t="s">
        <v>190</v>
      </c>
      <c r="J12" s="56">
        <f>VLOOKUP($I12,'Margen (PowerBI)'!$B$2:$F$179,3)</f>
        <v>58.5</v>
      </c>
      <c r="K12" s="56">
        <f t="array" ref="K12">INDEX('Margen (PowerBI)'!$E$1:$E$179,MATCH($I12,'Margen (PowerBI)'!$B$1:$B$179,0))</f>
        <v>30.5</v>
      </c>
      <c r="L12" s="56">
        <f>VLOOKUP($I12,'Margen (PowerBI)'!$B$2:$F$179,5)</f>
        <v>25</v>
      </c>
      <c r="M12" s="55">
        <v>3.0</v>
      </c>
      <c r="N12" s="57">
        <v>2.0E-4</v>
      </c>
      <c r="O12" s="55">
        <v>4.0</v>
      </c>
      <c r="P12" s="57">
        <v>2.0E-4</v>
      </c>
      <c r="Q12" s="57">
        <v>1.0</v>
      </c>
      <c r="R12" s="55">
        <v>1.0</v>
      </c>
      <c r="S12" s="55">
        <v>0.0</v>
      </c>
      <c r="T12" s="57">
        <v>0.3333</v>
      </c>
      <c r="U12" s="57">
        <v>0.0</v>
      </c>
      <c r="V12" s="58">
        <v>105.0</v>
      </c>
      <c r="W12" s="58">
        <v>0.0</v>
      </c>
      <c r="X12" s="55">
        <v>1.0</v>
      </c>
      <c r="Y12" s="55">
        <v>0.0</v>
      </c>
      <c r="Z12" s="3"/>
      <c r="AA12" s="3"/>
      <c r="AB12" s="3"/>
      <c r="AC12" s="3"/>
      <c r="AD12" s="3"/>
      <c r="AE12" s="3"/>
      <c r="AF12" s="3"/>
      <c r="AG12" s="3"/>
      <c r="AH12" s="3"/>
      <c r="AI12" s="3"/>
    </row>
    <row r="13">
      <c r="A13" s="59" t="s">
        <v>372</v>
      </c>
      <c r="B13" s="59" t="s">
        <v>373</v>
      </c>
      <c r="C13" s="59" t="s">
        <v>374</v>
      </c>
      <c r="D13" s="59">
        <v>10.5</v>
      </c>
      <c r="E13" s="252" t="s">
        <v>7287</v>
      </c>
      <c r="F13" s="59" t="str">
        <f t="array" ref="F13">IFNA(INDEX('New Listing E-Commerce'!$E$2:$E$69,MATCH($I13,'New Listing E-Commerce'!$C$2:$C$69,0)),"N/A")</f>
        <v>Steel</v>
      </c>
      <c r="G13" s="59" t="str">
        <f t="array" ref="G13">INDEX('New Listing E-Commerce'!$D$1:$D$179,MATCH(I13,'New Listing E-Commerce'!$C$1:$C$179,0))</f>
        <v>Comfort</v>
      </c>
      <c r="H13" s="59">
        <f t="shared" si="1"/>
        <v>1</v>
      </c>
      <c r="I13" s="59" t="s">
        <v>213</v>
      </c>
      <c r="J13" s="60">
        <f t="array" ref="J13">INDEX('Margen (PowerBI)'!$D$1:$D$179,MATCH($I13,'Margen (PowerBI)'!$B$1:$B$179,0))</f>
        <v>49.5</v>
      </c>
      <c r="K13" s="60">
        <f t="array" ref="K13">INDEX('Margen (PowerBI)'!$E$1:$E$179,MATCH($I13,'Margen (PowerBI)'!$B$1:$B$179,0))</f>
        <v>28.5</v>
      </c>
      <c r="L13" s="60">
        <f t="array" ref="L13">INDEX('Margen (PowerBI)'!$F$1:$F$179,MATCH($I13,'Margen (PowerBI)'!$B$1:$B$179,0))</f>
        <v>21</v>
      </c>
      <c r="M13" s="59">
        <v>0.0</v>
      </c>
      <c r="N13" s="61">
        <v>0.0</v>
      </c>
      <c r="O13" s="59">
        <v>0.0</v>
      </c>
      <c r="P13" s="61">
        <v>0.0</v>
      </c>
      <c r="Q13" s="61">
        <v>0.0</v>
      </c>
      <c r="R13" s="59">
        <v>1.0</v>
      </c>
      <c r="S13" s="59">
        <v>0.0</v>
      </c>
      <c r="T13" s="61">
        <v>0.0</v>
      </c>
      <c r="U13" s="61">
        <v>0.0</v>
      </c>
      <c r="V13" s="62">
        <v>114.75</v>
      </c>
      <c r="W13" s="62">
        <v>0.0</v>
      </c>
      <c r="X13" s="59">
        <v>1.0</v>
      </c>
      <c r="Y13" s="59">
        <v>0.0</v>
      </c>
      <c r="Z13" s="63"/>
      <c r="AA13" s="63"/>
      <c r="AB13" s="63"/>
      <c r="AC13" s="63"/>
      <c r="AD13" s="63"/>
      <c r="AE13" s="63"/>
      <c r="AF13" s="63"/>
      <c r="AG13" s="63"/>
      <c r="AH13" s="63"/>
      <c r="AI13" s="63"/>
    </row>
    <row r="14">
      <c r="A14" s="55" t="s">
        <v>375</v>
      </c>
      <c r="B14" s="55" t="s">
        <v>376</v>
      </c>
      <c r="C14" s="55" t="s">
        <v>377</v>
      </c>
      <c r="D14" s="55">
        <v>10.0</v>
      </c>
      <c r="E14" s="251" t="s">
        <v>7287</v>
      </c>
      <c r="F14" s="55" t="str">
        <f t="array" ref="F14">IFNA(INDEX('New Listing E-Commerce'!$E$2:$E$69,MATCH($I14,'New Listing E-Commerce'!$C$2:$C$69,0)),"N/A")</f>
        <v>Soft</v>
      </c>
      <c r="G14" s="55" t="str">
        <f t="array" ref="G14">INDEX('New Listing E-Commerce'!$D$1:$D$179,MATCH(I14,'New Listing E-Commerce'!$C$1:$C$179,0))</f>
        <v>Comfort</v>
      </c>
      <c r="H14" s="55">
        <f t="shared" si="1"/>
        <v>3</v>
      </c>
      <c r="I14" s="55" t="s">
        <v>231</v>
      </c>
      <c r="J14" s="56">
        <f>VLOOKUP($I14,'Margen (PowerBI)'!$B$2:$F$179,3)</f>
        <v>35</v>
      </c>
      <c r="K14" s="56">
        <f t="array" ref="K14">INDEX('Margen (PowerBI)'!$E$1:$E$179,MATCH($I14,'Margen (PowerBI)'!$B$1:$B$179,0))</f>
        <v>27.5</v>
      </c>
      <c r="L14" s="56">
        <f>VLOOKUP($I14,'Margen (PowerBI)'!$B$2:$F$179,5)</f>
        <v>16.5</v>
      </c>
      <c r="M14" s="55">
        <v>45.0</v>
      </c>
      <c r="N14" s="57">
        <v>0.0032</v>
      </c>
      <c r="O14" s="55">
        <v>58.0</v>
      </c>
      <c r="P14" s="57">
        <v>0.0034</v>
      </c>
      <c r="Q14" s="57">
        <v>0.9828</v>
      </c>
      <c r="R14" s="55">
        <v>3.0</v>
      </c>
      <c r="S14" s="55">
        <v>0.0</v>
      </c>
      <c r="T14" s="57">
        <v>0.0667</v>
      </c>
      <c r="U14" s="57">
        <v>0.0</v>
      </c>
      <c r="V14" s="58">
        <v>314.42</v>
      </c>
      <c r="W14" s="58">
        <v>0.0</v>
      </c>
      <c r="X14" s="55">
        <v>3.0</v>
      </c>
      <c r="Y14" s="55">
        <v>0.0</v>
      </c>
      <c r="Z14" s="3"/>
      <c r="AA14" s="3"/>
      <c r="AB14" s="3"/>
      <c r="AC14" s="3"/>
      <c r="AD14" s="3"/>
      <c r="AE14" s="3"/>
      <c r="AF14" s="3"/>
      <c r="AG14" s="3"/>
      <c r="AH14" s="3"/>
      <c r="AI14" s="3"/>
    </row>
    <row r="15">
      <c r="A15" s="59" t="s">
        <v>375</v>
      </c>
      <c r="B15" s="59" t="s">
        <v>378</v>
      </c>
      <c r="C15" s="59" t="s">
        <v>379</v>
      </c>
      <c r="D15" s="59">
        <v>10.5</v>
      </c>
      <c r="E15" s="252" t="s">
        <v>7287</v>
      </c>
      <c r="F15" s="59" t="str">
        <f t="array" ref="F15">IFNA(INDEX('New Listing E-Commerce'!$E$2:$E$69,MATCH($I15,'New Listing E-Commerce'!$C$2:$C$69,0)),"N/A")</f>
        <v>Soft</v>
      </c>
      <c r="G15" s="59" t="str">
        <f t="array" ref="G15">INDEX('New Listing E-Commerce'!$D$1:$D$179,MATCH(I15,'New Listing E-Commerce'!$C$1:$C$179,0))</f>
        <v>Comfort</v>
      </c>
      <c r="H15" s="59">
        <f t="shared" si="1"/>
        <v>4</v>
      </c>
      <c r="I15" s="59" t="s">
        <v>231</v>
      </c>
      <c r="J15" s="60">
        <f>VLOOKUP($I15,'Margen (PowerBI)'!$B$2:$F$179,3)</f>
        <v>35</v>
      </c>
      <c r="K15" s="60">
        <f t="array" ref="K15">INDEX('Margen (PowerBI)'!$E$1:$E$179,MATCH($I15,'Margen (PowerBI)'!$B$1:$B$179,0))</f>
        <v>27.5</v>
      </c>
      <c r="L15" s="60">
        <f>VLOOKUP($I15,'Margen (PowerBI)'!$B$2:$F$179,5)</f>
        <v>16.5</v>
      </c>
      <c r="M15" s="59">
        <v>12.0</v>
      </c>
      <c r="N15" s="61">
        <v>9.0E-4</v>
      </c>
      <c r="O15" s="59">
        <v>15.0</v>
      </c>
      <c r="P15" s="61">
        <v>9.0E-4</v>
      </c>
      <c r="Q15" s="61">
        <v>0.8667</v>
      </c>
      <c r="R15" s="59">
        <v>4.0</v>
      </c>
      <c r="S15" s="59">
        <v>0.0</v>
      </c>
      <c r="T15" s="61">
        <v>0.3333</v>
      </c>
      <c r="U15" s="61">
        <v>0.0</v>
      </c>
      <c r="V15" s="62">
        <v>441.89</v>
      </c>
      <c r="W15" s="62">
        <v>0.0</v>
      </c>
      <c r="X15" s="59">
        <v>4.0</v>
      </c>
      <c r="Y15" s="59">
        <v>0.0</v>
      </c>
      <c r="Z15" s="63"/>
      <c r="AA15" s="63"/>
      <c r="AB15" s="63"/>
      <c r="AC15" s="63"/>
      <c r="AD15" s="63"/>
      <c r="AE15" s="63"/>
      <c r="AF15" s="63"/>
      <c r="AG15" s="63"/>
      <c r="AH15" s="63"/>
      <c r="AI15" s="63"/>
    </row>
    <row r="16">
      <c r="A16" s="55" t="s">
        <v>375</v>
      </c>
      <c r="B16" s="55" t="s">
        <v>380</v>
      </c>
      <c r="C16" s="55" t="s">
        <v>381</v>
      </c>
      <c r="D16" s="55">
        <v>11.0</v>
      </c>
      <c r="E16" s="251" t="s">
        <v>7287</v>
      </c>
      <c r="F16" s="55" t="str">
        <f t="array" ref="F16">IFNA(INDEX('New Listing E-Commerce'!$E$2:$E$69,MATCH($I16,'New Listing E-Commerce'!$C$2:$C$69,0)),"N/A")</f>
        <v>Soft</v>
      </c>
      <c r="G16" s="55" t="str">
        <f t="array" ref="G16">INDEX('New Listing E-Commerce'!$D$1:$D$179,MATCH(I16,'New Listing E-Commerce'!$C$1:$C$179,0))</f>
        <v>Comfort</v>
      </c>
      <c r="H16" s="55">
        <f t="shared" si="1"/>
        <v>2</v>
      </c>
      <c r="I16" s="55" t="s">
        <v>231</v>
      </c>
      <c r="J16" s="56">
        <f>VLOOKUP($I16,'Margen (PowerBI)'!$B$2:$F$179,3)</f>
        <v>35</v>
      </c>
      <c r="K16" s="56">
        <f t="array" ref="K16">INDEX('Margen (PowerBI)'!$E$1:$E$179,MATCH($I16,'Margen (PowerBI)'!$B$1:$B$179,0))</f>
        <v>27.5</v>
      </c>
      <c r="L16" s="56">
        <f>VLOOKUP($I16,'Margen (PowerBI)'!$B$2:$F$179,5)</f>
        <v>16.5</v>
      </c>
      <c r="M16" s="55">
        <v>4.0</v>
      </c>
      <c r="N16" s="57">
        <v>3.0E-4</v>
      </c>
      <c r="O16" s="55">
        <v>4.0</v>
      </c>
      <c r="P16" s="57">
        <v>2.0E-4</v>
      </c>
      <c r="Q16" s="57">
        <v>1.0</v>
      </c>
      <c r="R16" s="55">
        <v>2.0</v>
      </c>
      <c r="S16" s="55">
        <v>0.0</v>
      </c>
      <c r="T16" s="57">
        <v>0.5</v>
      </c>
      <c r="U16" s="57">
        <v>0.0</v>
      </c>
      <c r="V16" s="58">
        <v>212.16</v>
      </c>
      <c r="W16" s="58">
        <v>0.0</v>
      </c>
      <c r="X16" s="55">
        <v>2.0</v>
      </c>
      <c r="Y16" s="55">
        <v>0.0</v>
      </c>
      <c r="Z16" s="3"/>
      <c r="AA16" s="3"/>
      <c r="AB16" s="3"/>
      <c r="AC16" s="3"/>
      <c r="AD16" s="3"/>
      <c r="AE16" s="3"/>
      <c r="AF16" s="3"/>
      <c r="AG16" s="3"/>
      <c r="AH16" s="3"/>
      <c r="AI16" s="3"/>
    </row>
    <row r="17">
      <c r="A17" s="59" t="s">
        <v>375</v>
      </c>
      <c r="B17" s="59" t="s">
        <v>382</v>
      </c>
      <c r="C17" s="59" t="s">
        <v>383</v>
      </c>
      <c r="D17" s="59">
        <v>6.0</v>
      </c>
      <c r="E17" s="252" t="s">
        <v>7287</v>
      </c>
      <c r="F17" s="59" t="str">
        <f t="array" ref="F17">IFNA(INDEX('New Listing E-Commerce'!$E$2:$E$69,MATCH($I17,'New Listing E-Commerce'!$C$2:$C$69,0)),"N/A")</f>
        <v>Soft</v>
      </c>
      <c r="G17" s="59" t="str">
        <f t="array" ref="G17">INDEX('New Listing E-Commerce'!$D$1:$D$179,MATCH(I17,'New Listing E-Commerce'!$C$1:$C$179,0))</f>
        <v>Comfort</v>
      </c>
      <c r="H17" s="59">
        <f t="shared" si="1"/>
        <v>1</v>
      </c>
      <c r="I17" s="59" t="s">
        <v>231</v>
      </c>
      <c r="J17" s="60">
        <f>VLOOKUP($I17,'Margen (PowerBI)'!$B$2:$F$179,3)</f>
        <v>35</v>
      </c>
      <c r="K17" s="60">
        <f t="array" ref="K17">INDEX('Margen (PowerBI)'!$E$1:$E$179,MATCH($I17,'Margen (PowerBI)'!$B$1:$B$179,0))</f>
        <v>27.5</v>
      </c>
      <c r="L17" s="60">
        <f>VLOOKUP($I17,'Margen (PowerBI)'!$B$2:$F$179,5)</f>
        <v>16.5</v>
      </c>
      <c r="M17" s="59">
        <v>23.0</v>
      </c>
      <c r="N17" s="61">
        <v>0.0016</v>
      </c>
      <c r="O17" s="59">
        <v>28.0</v>
      </c>
      <c r="P17" s="61">
        <v>0.0016</v>
      </c>
      <c r="Q17" s="61">
        <v>0.6429</v>
      </c>
      <c r="R17" s="59">
        <v>1.0</v>
      </c>
      <c r="S17" s="59">
        <v>0.0</v>
      </c>
      <c r="T17" s="61">
        <v>0.0435</v>
      </c>
      <c r="U17" s="61">
        <v>0.0</v>
      </c>
      <c r="V17" s="62">
        <v>110.65</v>
      </c>
      <c r="W17" s="62">
        <v>0.0</v>
      </c>
      <c r="X17" s="59">
        <v>1.0</v>
      </c>
      <c r="Y17" s="59">
        <v>0.0</v>
      </c>
      <c r="Z17" s="63"/>
      <c r="AA17" s="63"/>
      <c r="AB17" s="63"/>
      <c r="AC17" s="63"/>
      <c r="AD17" s="63"/>
      <c r="AE17" s="63"/>
      <c r="AF17" s="63"/>
      <c r="AG17" s="63"/>
      <c r="AH17" s="63"/>
      <c r="AI17" s="63"/>
    </row>
    <row r="18">
      <c r="A18" s="55" t="s">
        <v>375</v>
      </c>
      <c r="B18" s="55" t="s">
        <v>384</v>
      </c>
      <c r="C18" s="55" t="s">
        <v>385</v>
      </c>
      <c r="D18" s="55">
        <v>6.5</v>
      </c>
      <c r="E18" s="251" t="s">
        <v>7287</v>
      </c>
      <c r="F18" s="55" t="str">
        <f t="array" ref="F18">IFNA(INDEX('New Listing E-Commerce'!$E$2:$E$69,MATCH($I18,'New Listing E-Commerce'!$C$2:$C$69,0)),"N/A")</f>
        <v>Soft</v>
      </c>
      <c r="G18" s="55" t="str">
        <f t="array" ref="G18">INDEX('New Listing E-Commerce'!$D$1:$D$179,MATCH(I18,'New Listing E-Commerce'!$C$1:$C$179,0))</f>
        <v>Comfort</v>
      </c>
      <c r="H18" s="55">
        <f t="shared" si="1"/>
        <v>2</v>
      </c>
      <c r="I18" s="55" t="s">
        <v>231</v>
      </c>
      <c r="J18" s="56">
        <f>VLOOKUP($I18,'Margen (PowerBI)'!$B$2:$F$179,3)</f>
        <v>35</v>
      </c>
      <c r="K18" s="56">
        <f t="array" ref="K18">INDEX('Margen (PowerBI)'!$E$1:$E$179,MATCH($I18,'Margen (PowerBI)'!$B$1:$B$179,0))</f>
        <v>27.5</v>
      </c>
      <c r="L18" s="56">
        <f>VLOOKUP($I18,'Margen (PowerBI)'!$B$2:$F$179,5)</f>
        <v>16.5</v>
      </c>
      <c r="M18" s="55">
        <v>22.0</v>
      </c>
      <c r="N18" s="57">
        <v>0.0016</v>
      </c>
      <c r="O18" s="55">
        <v>28.0</v>
      </c>
      <c r="P18" s="57">
        <v>0.0016</v>
      </c>
      <c r="Q18" s="57">
        <v>0.7857</v>
      </c>
      <c r="R18" s="55">
        <v>2.0</v>
      </c>
      <c r="S18" s="55">
        <v>0.0</v>
      </c>
      <c r="T18" s="57">
        <v>0.0909</v>
      </c>
      <c r="U18" s="57">
        <v>0.0</v>
      </c>
      <c r="V18" s="58">
        <v>204.0</v>
      </c>
      <c r="W18" s="58">
        <v>0.0</v>
      </c>
      <c r="X18" s="55">
        <v>2.0</v>
      </c>
      <c r="Y18" s="55">
        <v>0.0</v>
      </c>
      <c r="Z18" s="3"/>
      <c r="AA18" s="3"/>
      <c r="AB18" s="3"/>
      <c r="AC18" s="3"/>
      <c r="AD18" s="3"/>
      <c r="AE18" s="3"/>
      <c r="AF18" s="3"/>
      <c r="AG18" s="3"/>
      <c r="AH18" s="3"/>
      <c r="AI18" s="3"/>
    </row>
    <row r="19">
      <c r="A19" s="59" t="s">
        <v>375</v>
      </c>
      <c r="B19" s="59" t="s">
        <v>386</v>
      </c>
      <c r="C19" s="59" t="s">
        <v>387</v>
      </c>
      <c r="D19" s="59">
        <v>7.5</v>
      </c>
      <c r="E19" s="252" t="s">
        <v>7287</v>
      </c>
      <c r="F19" s="59" t="str">
        <f t="array" ref="F19">IFNA(INDEX('New Listing E-Commerce'!$E$2:$E$69,MATCH($I19,'New Listing E-Commerce'!$C$2:$C$69,0)),"N/A")</f>
        <v>Soft</v>
      </c>
      <c r="G19" s="59" t="str">
        <f t="array" ref="G19">INDEX('New Listing E-Commerce'!$D$1:$D$179,MATCH(I19,'New Listing E-Commerce'!$C$1:$C$179,0))</f>
        <v>Comfort</v>
      </c>
      <c r="H19" s="59">
        <f t="shared" si="1"/>
        <v>2</v>
      </c>
      <c r="I19" s="59" t="s">
        <v>231</v>
      </c>
      <c r="J19" s="60">
        <f>VLOOKUP($I19,'Margen (PowerBI)'!$B$2:$F$179,3)</f>
        <v>35</v>
      </c>
      <c r="K19" s="60">
        <f t="array" ref="K19">INDEX('Margen (PowerBI)'!$E$1:$E$179,MATCH($I19,'Margen (PowerBI)'!$B$1:$B$179,0))</f>
        <v>27.5</v>
      </c>
      <c r="L19" s="60">
        <f>VLOOKUP($I19,'Margen (PowerBI)'!$B$2:$F$179,5)</f>
        <v>16.5</v>
      </c>
      <c r="M19" s="59">
        <v>6.0</v>
      </c>
      <c r="N19" s="61">
        <v>4.0E-4</v>
      </c>
      <c r="O19" s="59">
        <v>13.0</v>
      </c>
      <c r="P19" s="61">
        <v>8.0E-4</v>
      </c>
      <c r="Q19" s="61">
        <v>1.0</v>
      </c>
      <c r="R19" s="59">
        <v>2.0</v>
      </c>
      <c r="S19" s="59">
        <v>0.0</v>
      </c>
      <c r="T19" s="61">
        <v>0.3333</v>
      </c>
      <c r="U19" s="61">
        <v>0.0</v>
      </c>
      <c r="V19" s="62">
        <v>211.91</v>
      </c>
      <c r="W19" s="62">
        <v>0.0</v>
      </c>
      <c r="X19" s="59">
        <v>2.0</v>
      </c>
      <c r="Y19" s="59">
        <v>0.0</v>
      </c>
      <c r="Z19" s="63"/>
      <c r="AA19" s="63"/>
      <c r="AB19" s="63"/>
      <c r="AC19" s="63"/>
      <c r="AD19" s="63"/>
      <c r="AE19" s="63"/>
      <c r="AF19" s="63"/>
      <c r="AG19" s="63"/>
      <c r="AH19" s="63"/>
      <c r="AI19" s="63"/>
    </row>
    <row r="20">
      <c r="A20" s="55" t="s">
        <v>375</v>
      </c>
      <c r="B20" s="55" t="s">
        <v>388</v>
      </c>
      <c r="C20" s="55" t="s">
        <v>389</v>
      </c>
      <c r="D20" s="55">
        <v>8.5</v>
      </c>
      <c r="E20" s="251" t="s">
        <v>7287</v>
      </c>
      <c r="F20" s="55" t="str">
        <f t="array" ref="F20">IFNA(INDEX('New Listing E-Commerce'!$E$2:$E$69,MATCH($I20,'New Listing E-Commerce'!$C$2:$C$69,0)),"N/A")</f>
        <v>Soft</v>
      </c>
      <c r="G20" s="55" t="str">
        <f t="array" ref="G20">INDEX('New Listing E-Commerce'!$D$1:$D$179,MATCH(I20,'New Listing E-Commerce'!$C$1:$C$179,0))</f>
        <v>Comfort</v>
      </c>
      <c r="H20" s="55">
        <f t="shared" si="1"/>
        <v>5</v>
      </c>
      <c r="I20" s="55" t="s">
        <v>231</v>
      </c>
      <c r="J20" s="56">
        <f>VLOOKUP($I20,'Margen (PowerBI)'!$B$2:$F$179,3)</f>
        <v>35</v>
      </c>
      <c r="K20" s="56">
        <f t="array" ref="K20">INDEX('Margen (PowerBI)'!$E$1:$E$179,MATCH($I20,'Margen (PowerBI)'!$B$1:$B$179,0))</f>
        <v>27.5</v>
      </c>
      <c r="L20" s="56">
        <f>VLOOKUP($I20,'Margen (PowerBI)'!$B$2:$F$179,5)</f>
        <v>16.5</v>
      </c>
      <c r="M20" s="55">
        <v>60.0</v>
      </c>
      <c r="N20" s="57">
        <v>0.0043</v>
      </c>
      <c r="O20" s="55">
        <v>77.0</v>
      </c>
      <c r="P20" s="57">
        <v>0.0045</v>
      </c>
      <c r="Q20" s="57">
        <v>1.0</v>
      </c>
      <c r="R20" s="55">
        <v>5.0</v>
      </c>
      <c r="S20" s="55">
        <v>0.0</v>
      </c>
      <c r="T20" s="57">
        <v>0.0833</v>
      </c>
      <c r="U20" s="57">
        <v>0.0</v>
      </c>
      <c r="V20" s="58">
        <v>515.23</v>
      </c>
      <c r="W20" s="58">
        <v>0.0</v>
      </c>
      <c r="X20" s="55">
        <v>5.0</v>
      </c>
      <c r="Y20" s="55">
        <v>0.0</v>
      </c>
      <c r="Z20" s="3"/>
      <c r="AA20" s="3"/>
      <c r="AB20" s="3"/>
      <c r="AC20" s="3"/>
      <c r="AD20" s="3"/>
      <c r="AE20" s="3"/>
      <c r="AF20" s="3"/>
      <c r="AG20" s="3"/>
      <c r="AH20" s="3"/>
      <c r="AI20" s="3"/>
    </row>
    <row r="21">
      <c r="A21" s="59" t="s">
        <v>375</v>
      </c>
      <c r="B21" s="59" t="s">
        <v>390</v>
      </c>
      <c r="C21" s="59" t="s">
        <v>391</v>
      </c>
      <c r="D21" s="59">
        <v>9.0</v>
      </c>
      <c r="E21" s="252" t="s">
        <v>7287</v>
      </c>
      <c r="F21" s="59" t="str">
        <f t="array" ref="F21">IFNA(INDEX('New Listing E-Commerce'!$E$2:$E$69,MATCH($I21,'New Listing E-Commerce'!$C$2:$C$69,0)),"N/A")</f>
        <v>Soft</v>
      </c>
      <c r="G21" s="59" t="str">
        <f t="array" ref="G21">INDEX('New Listing E-Commerce'!$D$1:$D$179,MATCH(I21,'New Listing E-Commerce'!$C$1:$C$179,0))</f>
        <v>Comfort</v>
      </c>
      <c r="H21" s="59">
        <f t="shared" si="1"/>
        <v>4</v>
      </c>
      <c r="I21" s="59" t="s">
        <v>231</v>
      </c>
      <c r="J21" s="60">
        <f>VLOOKUP($I21,'Margen (PowerBI)'!$B$2:$F$179,3)</f>
        <v>35</v>
      </c>
      <c r="K21" s="60">
        <f t="array" ref="K21">INDEX('Margen (PowerBI)'!$E$1:$E$179,MATCH($I21,'Margen (PowerBI)'!$B$1:$B$179,0))</f>
        <v>27.5</v>
      </c>
      <c r="L21" s="60">
        <f>VLOOKUP($I21,'Margen (PowerBI)'!$B$2:$F$179,5)</f>
        <v>16.5</v>
      </c>
      <c r="M21" s="59">
        <v>241.0</v>
      </c>
      <c r="N21" s="61">
        <v>0.0173</v>
      </c>
      <c r="O21" s="59">
        <v>298.0</v>
      </c>
      <c r="P21" s="61">
        <v>0.0176</v>
      </c>
      <c r="Q21" s="61">
        <v>0.9832</v>
      </c>
      <c r="R21" s="59">
        <v>4.0</v>
      </c>
      <c r="S21" s="59">
        <v>0.0</v>
      </c>
      <c r="T21" s="61">
        <v>0.0166</v>
      </c>
      <c r="U21" s="61">
        <v>0.0</v>
      </c>
      <c r="V21" s="62">
        <v>430.45</v>
      </c>
      <c r="W21" s="62">
        <v>0.0</v>
      </c>
      <c r="X21" s="59">
        <v>4.0</v>
      </c>
      <c r="Y21" s="59">
        <v>0.0</v>
      </c>
      <c r="Z21" s="63"/>
      <c r="AA21" s="63"/>
      <c r="AB21" s="63"/>
      <c r="AC21" s="63"/>
      <c r="AD21" s="63"/>
      <c r="AE21" s="63"/>
      <c r="AF21" s="63"/>
      <c r="AG21" s="63"/>
      <c r="AH21" s="63"/>
      <c r="AI21" s="63"/>
    </row>
    <row r="22">
      <c r="A22" s="55" t="s">
        <v>375</v>
      </c>
      <c r="B22" s="55" t="s">
        <v>392</v>
      </c>
      <c r="C22" s="55" t="s">
        <v>393</v>
      </c>
      <c r="D22" s="55">
        <v>9.5</v>
      </c>
      <c r="E22" s="251" t="s">
        <v>7287</v>
      </c>
      <c r="F22" s="55" t="str">
        <f t="array" ref="F22">IFNA(INDEX('New Listing E-Commerce'!$E$2:$E$69,MATCH($I22,'New Listing E-Commerce'!$C$2:$C$69,0)),"N/A")</f>
        <v>Soft</v>
      </c>
      <c r="G22" s="55" t="str">
        <f t="array" ref="G22">INDEX('New Listing E-Commerce'!$D$1:$D$179,MATCH(I22,'New Listing E-Commerce'!$C$1:$C$179,0))</f>
        <v>Comfort</v>
      </c>
      <c r="H22" s="55">
        <f t="shared" si="1"/>
        <v>6</v>
      </c>
      <c r="I22" s="55" t="s">
        <v>231</v>
      </c>
      <c r="J22" s="56">
        <f>VLOOKUP($I22,'Margen (PowerBI)'!$B$2:$F$179,3)</f>
        <v>35</v>
      </c>
      <c r="K22" s="56">
        <f t="array" ref="K22">INDEX('Margen (PowerBI)'!$E$1:$E$179,MATCH($I22,'Margen (PowerBI)'!$B$1:$B$179,0))</f>
        <v>27.5</v>
      </c>
      <c r="L22" s="56">
        <f>VLOOKUP($I22,'Margen (PowerBI)'!$B$2:$F$179,5)</f>
        <v>16.5</v>
      </c>
      <c r="M22" s="55">
        <v>19.0</v>
      </c>
      <c r="N22" s="57">
        <v>0.0014</v>
      </c>
      <c r="O22" s="55">
        <v>26.0</v>
      </c>
      <c r="P22" s="57">
        <v>0.0015</v>
      </c>
      <c r="Q22" s="57">
        <v>0.9615</v>
      </c>
      <c r="R22" s="55">
        <v>6.0</v>
      </c>
      <c r="S22" s="55">
        <v>0.0</v>
      </c>
      <c r="T22" s="57">
        <v>0.3158</v>
      </c>
      <c r="U22" s="57">
        <v>0.0</v>
      </c>
      <c r="V22" s="58">
        <v>640.95</v>
      </c>
      <c r="W22" s="58">
        <v>0.0</v>
      </c>
      <c r="X22" s="55">
        <v>6.0</v>
      </c>
      <c r="Y22" s="55">
        <v>0.0</v>
      </c>
      <c r="Z22" s="3"/>
      <c r="AA22" s="3"/>
      <c r="AB22" s="3"/>
      <c r="AC22" s="3"/>
      <c r="AD22" s="3"/>
      <c r="AE22" s="3"/>
      <c r="AF22" s="3"/>
      <c r="AG22" s="3"/>
      <c r="AH22" s="3"/>
      <c r="AI22" s="3"/>
    </row>
    <row r="23">
      <c r="A23" s="59" t="s">
        <v>375</v>
      </c>
      <c r="B23" s="59" t="s">
        <v>394</v>
      </c>
      <c r="C23" s="59" t="s">
        <v>395</v>
      </c>
      <c r="D23" s="59">
        <v>6.0</v>
      </c>
      <c r="E23" s="252" t="s">
        <v>7289</v>
      </c>
      <c r="F23" s="59" t="str">
        <f t="array" ref="F23">IFNA(INDEX('New Listing E-Commerce'!$E$2:$E$69,MATCH($I23,'New Listing E-Commerce'!$C$2:$C$69,0)),"N/A")</f>
        <v>Soft</v>
      </c>
      <c r="G23" s="59" t="str">
        <f t="array" ref="G23">INDEX('New Listing E-Commerce'!$D$1:$D$179,MATCH(I23,'New Listing E-Commerce'!$C$1:$C$179,0))</f>
        <v>Comfort</v>
      </c>
      <c r="H23" s="59">
        <f t="shared" si="1"/>
        <v>2</v>
      </c>
      <c r="I23" s="59" t="s">
        <v>231</v>
      </c>
      <c r="J23" s="60">
        <f>VLOOKUP($I23,'Margen (PowerBI)'!$B$2:$F$179,3)</f>
        <v>35</v>
      </c>
      <c r="K23" s="60">
        <f t="array" ref="K23">INDEX('Margen (PowerBI)'!$E$1:$E$179,MATCH($I23,'Margen (PowerBI)'!$B$1:$B$179,0))</f>
        <v>27.5</v>
      </c>
      <c r="L23" s="60">
        <f>VLOOKUP($I23,'Margen (PowerBI)'!$B$2:$F$179,5)</f>
        <v>16.5</v>
      </c>
      <c r="M23" s="59">
        <v>70.0</v>
      </c>
      <c r="N23" s="61">
        <v>0.005</v>
      </c>
      <c r="O23" s="59">
        <v>85.0</v>
      </c>
      <c r="P23" s="61">
        <v>0.005</v>
      </c>
      <c r="Q23" s="61">
        <v>0.8</v>
      </c>
      <c r="R23" s="59">
        <v>2.0</v>
      </c>
      <c r="S23" s="59">
        <v>0.0</v>
      </c>
      <c r="T23" s="61">
        <v>0.0286</v>
      </c>
      <c r="U23" s="61">
        <v>0.0</v>
      </c>
      <c r="V23" s="62">
        <v>204.0</v>
      </c>
      <c r="W23" s="62">
        <v>0.0</v>
      </c>
      <c r="X23" s="59">
        <v>2.0</v>
      </c>
      <c r="Y23" s="59">
        <v>0.0</v>
      </c>
      <c r="Z23" s="63"/>
      <c r="AA23" s="63"/>
      <c r="AB23" s="63"/>
      <c r="AC23" s="63"/>
      <c r="AD23" s="63"/>
      <c r="AE23" s="63"/>
      <c r="AF23" s="63"/>
      <c r="AG23" s="63"/>
      <c r="AH23" s="63"/>
      <c r="AI23" s="63"/>
    </row>
    <row r="24">
      <c r="A24" s="55" t="s">
        <v>375</v>
      </c>
      <c r="B24" s="55" t="s">
        <v>396</v>
      </c>
      <c r="C24" s="55" t="s">
        <v>397</v>
      </c>
      <c r="D24" s="55">
        <v>8.0</v>
      </c>
      <c r="E24" s="251" t="s">
        <v>7289</v>
      </c>
      <c r="F24" s="55" t="str">
        <f t="array" ref="F24">IFNA(INDEX('New Listing E-Commerce'!$E$2:$E$69,MATCH($I24,'New Listing E-Commerce'!$C$2:$C$69,0)),"N/A")</f>
        <v>Soft</v>
      </c>
      <c r="G24" s="55" t="str">
        <f t="array" ref="G24">INDEX('New Listing E-Commerce'!$D$1:$D$179,MATCH(I24,'New Listing E-Commerce'!$C$1:$C$179,0))</f>
        <v>Comfort</v>
      </c>
      <c r="H24" s="55">
        <f t="shared" si="1"/>
        <v>2</v>
      </c>
      <c r="I24" s="55" t="s">
        <v>231</v>
      </c>
      <c r="J24" s="56">
        <f>VLOOKUP($I24,'Margen (PowerBI)'!$B$2:$F$179,3)</f>
        <v>35</v>
      </c>
      <c r="K24" s="56">
        <f t="array" ref="K24">INDEX('Margen (PowerBI)'!$E$1:$E$179,MATCH($I24,'Margen (PowerBI)'!$B$1:$B$179,0))</f>
        <v>27.5</v>
      </c>
      <c r="L24" s="56">
        <f>VLOOKUP($I24,'Margen (PowerBI)'!$B$2:$F$179,5)</f>
        <v>16.5</v>
      </c>
      <c r="M24" s="55">
        <v>1.0</v>
      </c>
      <c r="N24" s="57">
        <v>1.0E-4</v>
      </c>
      <c r="O24" s="55">
        <v>1.0</v>
      </c>
      <c r="P24" s="57">
        <v>1.0E-4</v>
      </c>
      <c r="Q24" s="57">
        <v>1.0</v>
      </c>
      <c r="R24" s="55">
        <v>2.0</v>
      </c>
      <c r="S24" s="55">
        <v>0.0</v>
      </c>
      <c r="T24" s="57">
        <v>2.0</v>
      </c>
      <c r="U24" s="57">
        <v>0.0</v>
      </c>
      <c r="V24" s="58">
        <v>210.12</v>
      </c>
      <c r="W24" s="58">
        <v>0.0</v>
      </c>
      <c r="X24" s="55">
        <v>2.0</v>
      </c>
      <c r="Y24" s="55">
        <v>0.0</v>
      </c>
      <c r="Z24" s="3"/>
      <c r="AA24" s="3"/>
      <c r="AB24" s="3"/>
      <c r="AC24" s="3"/>
      <c r="AD24" s="3"/>
      <c r="AE24" s="3"/>
      <c r="AF24" s="3"/>
      <c r="AG24" s="3"/>
      <c r="AH24" s="3"/>
      <c r="AI24" s="3"/>
    </row>
    <row r="25">
      <c r="A25" s="59" t="s">
        <v>375</v>
      </c>
      <c r="B25" s="59" t="s">
        <v>398</v>
      </c>
      <c r="C25" s="59" t="s">
        <v>399</v>
      </c>
      <c r="D25" s="59">
        <v>9.5</v>
      </c>
      <c r="E25" s="252" t="s">
        <v>7289</v>
      </c>
      <c r="F25" s="59" t="str">
        <f t="array" ref="F25">IFNA(INDEX('New Listing E-Commerce'!$E$2:$E$69,MATCH($I25,'New Listing E-Commerce'!$C$2:$C$69,0)),"N/A")</f>
        <v>Soft</v>
      </c>
      <c r="G25" s="59" t="str">
        <f t="array" ref="G25">INDEX('New Listing E-Commerce'!$D$1:$D$179,MATCH(I25,'New Listing E-Commerce'!$C$1:$C$179,0))</f>
        <v>Comfort</v>
      </c>
      <c r="H25" s="59">
        <f t="shared" si="1"/>
        <v>1</v>
      </c>
      <c r="I25" s="59" t="s">
        <v>231</v>
      </c>
      <c r="J25" s="60">
        <f>VLOOKUP($I25,'Margen (PowerBI)'!$B$2:$F$179,3)</f>
        <v>35</v>
      </c>
      <c r="K25" s="60">
        <f t="array" ref="K25">INDEX('Margen (PowerBI)'!$E$1:$E$179,MATCH($I25,'Margen (PowerBI)'!$B$1:$B$179,0))</f>
        <v>27.5</v>
      </c>
      <c r="L25" s="60">
        <f>VLOOKUP($I25,'Margen (PowerBI)'!$B$2:$F$179,5)</f>
        <v>16.5</v>
      </c>
      <c r="M25" s="59">
        <v>4.0</v>
      </c>
      <c r="N25" s="61">
        <v>3.0E-4</v>
      </c>
      <c r="O25" s="59">
        <v>5.0</v>
      </c>
      <c r="P25" s="61">
        <v>3.0E-4</v>
      </c>
      <c r="Q25" s="61">
        <v>1.0</v>
      </c>
      <c r="R25" s="59">
        <v>1.0</v>
      </c>
      <c r="S25" s="59">
        <v>0.0</v>
      </c>
      <c r="T25" s="61">
        <v>0.25</v>
      </c>
      <c r="U25" s="61">
        <v>0.0</v>
      </c>
      <c r="V25" s="62">
        <v>109.91</v>
      </c>
      <c r="W25" s="62">
        <v>0.0</v>
      </c>
      <c r="X25" s="59">
        <v>1.0</v>
      </c>
      <c r="Y25" s="59">
        <v>0.0</v>
      </c>
      <c r="Z25" s="63"/>
      <c r="AA25" s="63"/>
      <c r="AB25" s="63"/>
      <c r="AC25" s="63"/>
      <c r="AD25" s="63"/>
      <c r="AE25" s="63"/>
      <c r="AF25" s="63"/>
      <c r="AG25" s="63"/>
      <c r="AH25" s="63"/>
      <c r="AI25" s="63"/>
    </row>
    <row r="26">
      <c r="A26" s="55" t="s">
        <v>400</v>
      </c>
      <c r="B26" s="55" t="s">
        <v>401</v>
      </c>
      <c r="C26" s="55" t="s">
        <v>402</v>
      </c>
      <c r="D26" s="55">
        <v>10.0</v>
      </c>
      <c r="E26" s="251" t="s">
        <v>7287</v>
      </c>
      <c r="F26" s="55" t="str">
        <f t="array" ref="F26">IFNA(INDEX('New Listing E-Commerce'!$E$2:$E$69,MATCH($I26,'New Listing E-Commerce'!$C$2:$C$69,0)),"N/A")</f>
        <v>Soft</v>
      </c>
      <c r="G26" s="55" t="str">
        <f t="array" ref="G26">INDEX('New Listing E-Commerce'!$D$1:$D$179,MATCH(I26,'New Listing E-Commerce'!$C$1:$C$179,0))</f>
        <v>Farmer </v>
      </c>
      <c r="H26" s="55">
        <f t="shared" si="1"/>
        <v>2</v>
      </c>
      <c r="I26" s="55" t="s">
        <v>132</v>
      </c>
      <c r="J26" s="56">
        <f>VLOOKUP($I26,'Margen (PowerBI)'!$B$2:$F$179,3)</f>
        <v>37</v>
      </c>
      <c r="K26" s="56">
        <f t="array" ref="K26">INDEX('Margen (PowerBI)'!$E$1:$E$179,MATCH($I26,'Margen (PowerBI)'!$B$1:$B$179,0))</f>
        <v>32.5</v>
      </c>
      <c r="L26" s="56">
        <f>VLOOKUP($I26,'Margen (PowerBI)'!$B$2:$F$179,5)</f>
        <v>11.5</v>
      </c>
      <c r="M26" s="55">
        <v>549.0</v>
      </c>
      <c r="N26" s="57">
        <v>0.0393</v>
      </c>
      <c r="O26" s="55">
        <v>632.0</v>
      </c>
      <c r="P26" s="57">
        <v>0.0372</v>
      </c>
      <c r="Q26" s="57">
        <v>0.9937</v>
      </c>
      <c r="R26" s="55">
        <v>2.0</v>
      </c>
      <c r="S26" s="55">
        <v>0.0</v>
      </c>
      <c r="T26" s="57">
        <v>0.0036</v>
      </c>
      <c r="U26" s="57">
        <v>0.0</v>
      </c>
      <c r="V26" s="58">
        <v>268.0</v>
      </c>
      <c r="W26" s="58">
        <v>0.0</v>
      </c>
      <c r="X26" s="55">
        <v>2.0</v>
      </c>
      <c r="Y26" s="55">
        <v>0.0</v>
      </c>
      <c r="Z26" s="3"/>
      <c r="AA26" s="3"/>
      <c r="AB26" s="3"/>
      <c r="AC26" s="3"/>
      <c r="AD26" s="3"/>
      <c r="AE26" s="3"/>
      <c r="AF26" s="3"/>
      <c r="AG26" s="3"/>
      <c r="AH26" s="3"/>
      <c r="AI26" s="3"/>
    </row>
    <row r="27">
      <c r="A27" s="59" t="s">
        <v>400</v>
      </c>
      <c r="B27" s="59" t="s">
        <v>403</v>
      </c>
      <c r="C27" s="59" t="s">
        <v>404</v>
      </c>
      <c r="D27" s="59">
        <v>10.5</v>
      </c>
      <c r="E27" s="252" t="s">
        <v>7287</v>
      </c>
      <c r="F27" s="59" t="str">
        <f t="array" ref="F27">IFNA(INDEX('New Listing E-Commerce'!$E$2:$E$69,MATCH($I27,'New Listing E-Commerce'!$C$2:$C$69,0)),"N/A")</f>
        <v>Soft</v>
      </c>
      <c r="G27" s="59" t="str">
        <f t="array" ref="G27">INDEX('New Listing E-Commerce'!$D$1:$D$179,MATCH(I27,'New Listing E-Commerce'!$C$1:$C$179,0))</f>
        <v>Farmer </v>
      </c>
      <c r="H27" s="59">
        <f t="shared" si="1"/>
        <v>1</v>
      </c>
      <c r="I27" s="59" t="s">
        <v>132</v>
      </c>
      <c r="J27" s="60">
        <f>VLOOKUP($I27,'Margen (PowerBI)'!$B$2:$F$179,3)</f>
        <v>37</v>
      </c>
      <c r="K27" s="60">
        <f t="array" ref="K27">INDEX('Margen (PowerBI)'!$E$1:$E$179,MATCH($I27,'Margen (PowerBI)'!$B$1:$B$179,0))</f>
        <v>32.5</v>
      </c>
      <c r="L27" s="60">
        <f>VLOOKUP($I27,'Margen (PowerBI)'!$B$2:$F$179,5)</f>
        <v>11.5</v>
      </c>
      <c r="M27" s="59">
        <v>18.0</v>
      </c>
      <c r="N27" s="61">
        <v>0.0013</v>
      </c>
      <c r="O27" s="59">
        <v>23.0</v>
      </c>
      <c r="P27" s="61">
        <v>0.0014</v>
      </c>
      <c r="Q27" s="61">
        <v>0.9565</v>
      </c>
      <c r="R27" s="59">
        <v>1.0</v>
      </c>
      <c r="S27" s="59">
        <v>0.0</v>
      </c>
      <c r="T27" s="61">
        <v>0.0556</v>
      </c>
      <c r="U27" s="61">
        <v>0.0</v>
      </c>
      <c r="V27" s="62">
        <v>140.09</v>
      </c>
      <c r="W27" s="62">
        <v>0.0</v>
      </c>
      <c r="X27" s="59">
        <v>1.0</v>
      </c>
      <c r="Y27" s="59">
        <v>0.0</v>
      </c>
      <c r="Z27" s="63"/>
      <c r="AA27" s="63"/>
      <c r="AB27" s="63"/>
      <c r="AC27" s="63"/>
      <c r="AD27" s="63"/>
      <c r="AE27" s="63"/>
      <c r="AF27" s="63"/>
      <c r="AG27" s="63"/>
      <c r="AH27" s="63"/>
      <c r="AI27" s="63"/>
    </row>
    <row r="28">
      <c r="A28" s="55" t="s">
        <v>400</v>
      </c>
      <c r="B28" s="55" t="s">
        <v>405</v>
      </c>
      <c r="C28" s="55" t="s">
        <v>406</v>
      </c>
      <c r="D28" s="55">
        <v>6.5</v>
      </c>
      <c r="E28" s="251" t="s">
        <v>7287</v>
      </c>
      <c r="F28" s="55" t="str">
        <f t="array" ref="F28">IFNA(INDEX('New Listing E-Commerce'!$E$2:$E$69,MATCH($I28,'New Listing E-Commerce'!$C$2:$C$69,0)),"N/A")</f>
        <v>Soft</v>
      </c>
      <c r="G28" s="55" t="str">
        <f t="array" ref="G28">INDEX('New Listing E-Commerce'!$D$1:$D$179,MATCH(I28,'New Listing E-Commerce'!$C$1:$C$179,0))</f>
        <v>Farmer </v>
      </c>
      <c r="H28" s="55">
        <f t="shared" si="1"/>
        <v>3</v>
      </c>
      <c r="I28" s="55" t="s">
        <v>132</v>
      </c>
      <c r="J28" s="56">
        <f>VLOOKUP($I28,'Margen (PowerBI)'!$B$2:$F$179,3)</f>
        <v>37</v>
      </c>
      <c r="K28" s="56">
        <f t="array" ref="K28">INDEX('Margen (PowerBI)'!$E$1:$E$179,MATCH($I28,'Margen (PowerBI)'!$B$1:$B$179,0))</f>
        <v>32.5</v>
      </c>
      <c r="L28" s="56">
        <f>VLOOKUP($I28,'Margen (PowerBI)'!$B$2:$F$179,5)</f>
        <v>11.5</v>
      </c>
      <c r="M28" s="55">
        <v>22.0</v>
      </c>
      <c r="N28" s="57">
        <v>0.0016</v>
      </c>
      <c r="O28" s="55">
        <v>25.0</v>
      </c>
      <c r="P28" s="57">
        <v>0.0015</v>
      </c>
      <c r="Q28" s="57">
        <v>0.92</v>
      </c>
      <c r="R28" s="55">
        <v>3.0</v>
      </c>
      <c r="S28" s="55">
        <v>0.0</v>
      </c>
      <c r="T28" s="57">
        <v>0.1364</v>
      </c>
      <c r="U28" s="57">
        <v>0.0</v>
      </c>
      <c r="V28" s="58">
        <v>411.96</v>
      </c>
      <c r="W28" s="58">
        <v>0.0</v>
      </c>
      <c r="X28" s="55">
        <v>3.0</v>
      </c>
      <c r="Y28" s="55">
        <v>0.0</v>
      </c>
      <c r="Z28" s="3"/>
      <c r="AA28" s="3"/>
      <c r="AB28" s="3"/>
      <c r="AC28" s="3"/>
      <c r="AD28" s="3"/>
      <c r="AE28" s="3"/>
      <c r="AF28" s="3"/>
      <c r="AG28" s="3"/>
      <c r="AH28" s="3"/>
      <c r="AI28" s="3"/>
    </row>
    <row r="29">
      <c r="A29" s="59" t="s">
        <v>400</v>
      </c>
      <c r="B29" s="59" t="s">
        <v>407</v>
      </c>
      <c r="C29" s="59" t="s">
        <v>408</v>
      </c>
      <c r="D29" s="59">
        <v>7.5</v>
      </c>
      <c r="E29" s="252" t="s">
        <v>7287</v>
      </c>
      <c r="F29" s="59" t="str">
        <f t="array" ref="F29">IFNA(INDEX('New Listing E-Commerce'!$E$2:$E$69,MATCH($I29,'New Listing E-Commerce'!$C$2:$C$69,0)),"N/A")</f>
        <v>Soft</v>
      </c>
      <c r="G29" s="59" t="str">
        <f t="array" ref="G29">INDEX('New Listing E-Commerce'!$D$1:$D$179,MATCH(I29,'New Listing E-Commerce'!$C$1:$C$179,0))</f>
        <v>Farmer </v>
      </c>
      <c r="H29" s="59">
        <f t="shared" si="1"/>
        <v>3</v>
      </c>
      <c r="I29" s="59" t="s">
        <v>132</v>
      </c>
      <c r="J29" s="60">
        <f>VLOOKUP($I29,'Margen (PowerBI)'!$B$2:$F$179,3)</f>
        <v>37</v>
      </c>
      <c r="K29" s="60">
        <f t="array" ref="K29">INDEX('Margen (PowerBI)'!$E$1:$E$179,MATCH($I29,'Margen (PowerBI)'!$B$1:$B$179,0))</f>
        <v>32.5</v>
      </c>
      <c r="L29" s="60">
        <f>VLOOKUP($I29,'Margen (PowerBI)'!$B$2:$F$179,5)</f>
        <v>11.5</v>
      </c>
      <c r="M29" s="59">
        <v>21.0</v>
      </c>
      <c r="N29" s="61">
        <v>0.0015</v>
      </c>
      <c r="O29" s="59">
        <v>33.0</v>
      </c>
      <c r="P29" s="61">
        <v>0.0019</v>
      </c>
      <c r="Q29" s="61">
        <v>0.9697</v>
      </c>
      <c r="R29" s="59">
        <v>3.0</v>
      </c>
      <c r="S29" s="59">
        <v>0.0</v>
      </c>
      <c r="T29" s="61">
        <v>0.1429</v>
      </c>
      <c r="U29" s="61">
        <v>0.0</v>
      </c>
      <c r="V29" s="62">
        <v>398.13</v>
      </c>
      <c r="W29" s="62">
        <v>0.0</v>
      </c>
      <c r="X29" s="59">
        <v>3.0</v>
      </c>
      <c r="Y29" s="59">
        <v>0.0</v>
      </c>
      <c r="Z29" s="63"/>
      <c r="AA29" s="63"/>
      <c r="AB29" s="63"/>
      <c r="AC29" s="63"/>
      <c r="AD29" s="63"/>
      <c r="AE29" s="63"/>
      <c r="AF29" s="63"/>
      <c r="AG29" s="63"/>
      <c r="AH29" s="63"/>
      <c r="AI29" s="63"/>
    </row>
    <row r="30">
      <c r="A30" s="55" t="s">
        <v>400</v>
      </c>
      <c r="B30" s="55" t="s">
        <v>409</v>
      </c>
      <c r="C30" s="55" t="s">
        <v>410</v>
      </c>
      <c r="D30" s="55">
        <v>8.5</v>
      </c>
      <c r="E30" s="251" t="s">
        <v>7287</v>
      </c>
      <c r="F30" s="55" t="str">
        <f t="array" ref="F30">IFNA(INDEX('New Listing E-Commerce'!$E$2:$E$69,MATCH($I30,'New Listing E-Commerce'!$C$2:$C$69,0)),"N/A")</f>
        <v>Soft</v>
      </c>
      <c r="G30" s="55" t="str">
        <f t="array" ref="G30">INDEX('New Listing E-Commerce'!$D$1:$D$179,MATCH(I30,'New Listing E-Commerce'!$C$1:$C$179,0))</f>
        <v>Farmer </v>
      </c>
      <c r="H30" s="55">
        <f t="shared" si="1"/>
        <v>3</v>
      </c>
      <c r="I30" s="55" t="s">
        <v>132</v>
      </c>
      <c r="J30" s="56">
        <f>VLOOKUP($I30,'Margen (PowerBI)'!$B$2:$F$179,3)</f>
        <v>37</v>
      </c>
      <c r="K30" s="56">
        <f t="array" ref="K30">INDEX('Margen (PowerBI)'!$E$1:$E$179,MATCH($I30,'Margen (PowerBI)'!$B$1:$B$179,0))</f>
        <v>32.5</v>
      </c>
      <c r="L30" s="56">
        <f>VLOOKUP($I30,'Margen (PowerBI)'!$B$2:$F$179,5)</f>
        <v>11.5</v>
      </c>
      <c r="M30" s="55">
        <v>19.0</v>
      </c>
      <c r="N30" s="57">
        <v>0.0014</v>
      </c>
      <c r="O30" s="55">
        <v>27.0</v>
      </c>
      <c r="P30" s="57">
        <v>0.0016</v>
      </c>
      <c r="Q30" s="57">
        <v>1.0</v>
      </c>
      <c r="R30" s="55">
        <v>3.0</v>
      </c>
      <c r="S30" s="55">
        <v>0.0</v>
      </c>
      <c r="T30" s="57">
        <v>0.1579</v>
      </c>
      <c r="U30" s="57">
        <v>0.0</v>
      </c>
      <c r="V30" s="58">
        <v>403.13</v>
      </c>
      <c r="W30" s="58">
        <v>0.0</v>
      </c>
      <c r="X30" s="55">
        <v>3.0</v>
      </c>
      <c r="Y30" s="55">
        <v>0.0</v>
      </c>
      <c r="Z30" s="3"/>
      <c r="AA30" s="3"/>
      <c r="AB30" s="3"/>
      <c r="AC30" s="3"/>
      <c r="AD30" s="3"/>
      <c r="AE30" s="3"/>
      <c r="AF30" s="3"/>
      <c r="AG30" s="3"/>
      <c r="AH30" s="3"/>
      <c r="AI30" s="3"/>
    </row>
    <row r="31">
      <c r="A31" s="59" t="s">
        <v>400</v>
      </c>
      <c r="B31" s="59" t="s">
        <v>411</v>
      </c>
      <c r="C31" s="59" t="s">
        <v>412</v>
      </c>
      <c r="D31" s="59">
        <v>9.0</v>
      </c>
      <c r="E31" s="252" t="s">
        <v>7287</v>
      </c>
      <c r="F31" s="59" t="str">
        <f t="array" ref="F31">IFNA(INDEX('New Listing E-Commerce'!$E$2:$E$69,MATCH($I31,'New Listing E-Commerce'!$C$2:$C$69,0)),"N/A")</f>
        <v>Soft</v>
      </c>
      <c r="G31" s="59" t="str">
        <f t="array" ref="G31">INDEX('New Listing E-Commerce'!$D$1:$D$179,MATCH(I31,'New Listing E-Commerce'!$C$1:$C$179,0))</f>
        <v>Farmer </v>
      </c>
      <c r="H31" s="59">
        <f t="shared" si="1"/>
        <v>1</v>
      </c>
      <c r="I31" s="59" t="s">
        <v>132</v>
      </c>
      <c r="J31" s="60">
        <f>VLOOKUP($I31,'Margen (PowerBI)'!$B$2:$F$179,3)</f>
        <v>37</v>
      </c>
      <c r="K31" s="60">
        <f t="array" ref="K31">INDEX('Margen (PowerBI)'!$E$1:$E$179,MATCH($I31,'Margen (PowerBI)'!$B$1:$B$179,0))</f>
        <v>32.5</v>
      </c>
      <c r="L31" s="60">
        <f>VLOOKUP($I31,'Margen (PowerBI)'!$B$2:$F$179,5)</f>
        <v>11.5</v>
      </c>
      <c r="M31" s="59">
        <v>28.0</v>
      </c>
      <c r="N31" s="61">
        <v>0.002</v>
      </c>
      <c r="O31" s="59">
        <v>41.0</v>
      </c>
      <c r="P31" s="61">
        <v>0.0024</v>
      </c>
      <c r="Q31" s="61">
        <v>0.8293</v>
      </c>
      <c r="R31" s="59">
        <v>1.0</v>
      </c>
      <c r="S31" s="59">
        <v>0.0</v>
      </c>
      <c r="T31" s="61">
        <v>0.0357</v>
      </c>
      <c r="U31" s="61">
        <v>0.0</v>
      </c>
      <c r="V31" s="62">
        <v>138.03</v>
      </c>
      <c r="W31" s="62">
        <v>0.0</v>
      </c>
      <c r="X31" s="59">
        <v>1.0</v>
      </c>
      <c r="Y31" s="59">
        <v>0.0</v>
      </c>
      <c r="Z31" s="63"/>
      <c r="AA31" s="63"/>
      <c r="AB31" s="63"/>
      <c r="AC31" s="63"/>
      <c r="AD31" s="63"/>
      <c r="AE31" s="63"/>
      <c r="AF31" s="63"/>
      <c r="AG31" s="63"/>
      <c r="AH31" s="63"/>
      <c r="AI31" s="63"/>
    </row>
    <row r="32">
      <c r="A32" s="55" t="s">
        <v>400</v>
      </c>
      <c r="B32" s="55" t="s">
        <v>413</v>
      </c>
      <c r="C32" s="55" t="s">
        <v>414</v>
      </c>
      <c r="D32" s="55">
        <v>9.5</v>
      </c>
      <c r="E32" s="251" t="s">
        <v>7287</v>
      </c>
      <c r="F32" s="55" t="str">
        <f t="array" ref="F32">IFNA(INDEX('New Listing E-Commerce'!$E$2:$E$69,MATCH($I32,'New Listing E-Commerce'!$C$2:$C$69,0)),"N/A")</f>
        <v>Soft</v>
      </c>
      <c r="G32" s="55" t="str">
        <f t="array" ref="G32">INDEX('New Listing E-Commerce'!$D$1:$D$179,MATCH(I32,'New Listing E-Commerce'!$C$1:$C$179,0))</f>
        <v>Farmer </v>
      </c>
      <c r="H32" s="55">
        <f t="shared" si="1"/>
        <v>2</v>
      </c>
      <c r="I32" s="55" t="s">
        <v>132</v>
      </c>
      <c r="J32" s="56">
        <f>VLOOKUP($I32,'Margen (PowerBI)'!$B$2:$F$179,3)</f>
        <v>37</v>
      </c>
      <c r="K32" s="56">
        <f t="array" ref="K32">INDEX('Margen (PowerBI)'!$E$1:$E$179,MATCH($I32,'Margen (PowerBI)'!$B$1:$B$179,0))</f>
        <v>32.5</v>
      </c>
      <c r="L32" s="56">
        <f>VLOOKUP($I32,'Margen (PowerBI)'!$B$2:$F$179,5)</f>
        <v>11.5</v>
      </c>
      <c r="M32" s="55">
        <v>29.0</v>
      </c>
      <c r="N32" s="57">
        <v>0.0021</v>
      </c>
      <c r="O32" s="55">
        <v>36.0</v>
      </c>
      <c r="P32" s="57">
        <v>0.0021</v>
      </c>
      <c r="Q32" s="57">
        <v>0.9722</v>
      </c>
      <c r="R32" s="55">
        <v>2.0</v>
      </c>
      <c r="S32" s="55">
        <v>0.0</v>
      </c>
      <c r="T32" s="57">
        <v>0.069</v>
      </c>
      <c r="U32" s="57">
        <v>0.0</v>
      </c>
      <c r="V32" s="58">
        <v>277.36</v>
      </c>
      <c r="W32" s="58">
        <v>0.0</v>
      </c>
      <c r="X32" s="55">
        <v>2.0</v>
      </c>
      <c r="Y32" s="55">
        <v>0.0</v>
      </c>
      <c r="Z32" s="3"/>
      <c r="AA32" s="3"/>
      <c r="AB32" s="3"/>
      <c r="AC32" s="3"/>
      <c r="AD32" s="3"/>
      <c r="AE32" s="3"/>
      <c r="AF32" s="3"/>
      <c r="AG32" s="3"/>
      <c r="AH32" s="3"/>
      <c r="AI32" s="3"/>
    </row>
    <row r="33">
      <c r="A33" s="59" t="s">
        <v>415</v>
      </c>
      <c r="B33" s="59" t="s">
        <v>416</v>
      </c>
      <c r="C33" s="59" t="s">
        <v>417</v>
      </c>
      <c r="D33" s="59">
        <v>11.0</v>
      </c>
      <c r="E33" s="252" t="s">
        <v>7287</v>
      </c>
      <c r="F33" s="59" t="str">
        <f t="array" ref="F33">IFNA(INDEX('New Listing E-Commerce'!$E$2:$E$69,MATCH($I33,'New Listing E-Commerce'!$C$2:$C$69,0)),"N/A")</f>
        <v>Steel</v>
      </c>
      <c r="G33" s="59" t="str">
        <f t="array" ref="G33">INDEX('New Listing E-Commerce'!$D$1:$D$179,MATCH(I33,'New Listing E-Commerce'!$C$1:$C$179,0))</f>
        <v>Farmer</v>
      </c>
      <c r="H33" s="59">
        <f t="shared" si="1"/>
        <v>1</v>
      </c>
      <c r="I33" s="59" t="s">
        <v>113</v>
      </c>
      <c r="J33" s="60">
        <f t="array" ref="J33">INDEX('Margen (PowerBI)'!$D$1:$D$179,MATCH($I33,'Margen (PowerBI)'!$B$1:$B$179,0))</f>
        <v>60.5</v>
      </c>
      <c r="K33" s="60">
        <f t="array" ref="K33">INDEX('Margen (PowerBI)'!$E$1:$E$179,MATCH($I33,'Margen (PowerBI)'!$B$1:$B$179,0))</f>
        <v>33.5</v>
      </c>
      <c r="L33" s="60">
        <f t="array" ref="L33">INDEX('Margen (PowerBI)'!$F$1:$F$179,MATCH($I33,'Margen (PowerBI)'!$B$1:$B$179,0))</f>
        <v>27</v>
      </c>
      <c r="M33" s="59">
        <v>1.0</v>
      </c>
      <c r="N33" s="61">
        <v>1.0E-4</v>
      </c>
      <c r="O33" s="59">
        <v>1.0</v>
      </c>
      <c r="P33" s="61">
        <v>1.0E-4</v>
      </c>
      <c r="Q33" s="61">
        <v>1.0</v>
      </c>
      <c r="R33" s="59">
        <v>1.0</v>
      </c>
      <c r="S33" s="59">
        <v>0.0</v>
      </c>
      <c r="T33" s="61">
        <v>1.0</v>
      </c>
      <c r="U33" s="61">
        <v>0.0</v>
      </c>
      <c r="V33" s="62">
        <v>134.0</v>
      </c>
      <c r="W33" s="62">
        <v>0.0</v>
      </c>
      <c r="X33" s="59">
        <v>1.0</v>
      </c>
      <c r="Y33" s="59">
        <v>0.0</v>
      </c>
      <c r="Z33" s="63"/>
      <c r="AA33" s="63"/>
      <c r="AB33" s="63"/>
      <c r="AC33" s="63"/>
      <c r="AD33" s="63"/>
      <c r="AE33" s="63"/>
      <c r="AF33" s="63"/>
      <c r="AG33" s="63"/>
      <c r="AH33" s="63"/>
      <c r="AI33" s="63"/>
    </row>
    <row r="34">
      <c r="A34" s="55" t="s">
        <v>415</v>
      </c>
      <c r="B34" s="55" t="s">
        <v>418</v>
      </c>
      <c r="C34" s="55" t="s">
        <v>419</v>
      </c>
      <c r="D34" s="55">
        <v>6.5</v>
      </c>
      <c r="E34" s="251" t="s">
        <v>7287</v>
      </c>
      <c r="F34" s="55" t="str">
        <f t="array" ref="F34">IFNA(INDEX('New Listing E-Commerce'!$E$2:$E$69,MATCH($I34,'New Listing E-Commerce'!$C$2:$C$69,0)),"N/A")</f>
        <v>Steel</v>
      </c>
      <c r="G34" s="55" t="str">
        <f t="array" ref="G34">INDEX('New Listing E-Commerce'!$D$1:$D$179,MATCH(I34,'New Listing E-Commerce'!$C$1:$C$179,0))</f>
        <v>Farmer</v>
      </c>
      <c r="H34" s="55">
        <f t="shared" si="1"/>
        <v>1</v>
      </c>
      <c r="I34" s="55" t="s">
        <v>113</v>
      </c>
      <c r="J34" s="56">
        <f t="array" ref="J34">INDEX('Margen (PowerBI)'!$D$1:$D$179,MATCH($I34,'Margen (PowerBI)'!$B$1:$B$179,0))</f>
        <v>60.5</v>
      </c>
      <c r="K34" s="56">
        <f t="array" ref="K34">INDEX('Margen (PowerBI)'!$E$1:$E$179,MATCH($I34,'Margen (PowerBI)'!$B$1:$B$179,0))</f>
        <v>33.5</v>
      </c>
      <c r="L34" s="56">
        <f t="array" ref="L34">INDEX('Margen (PowerBI)'!$F$1:$F$179,MATCH($I34,'Margen (PowerBI)'!$B$1:$B$179,0))</f>
        <v>27</v>
      </c>
      <c r="M34" s="55">
        <v>2.0</v>
      </c>
      <c r="N34" s="57">
        <v>1.0E-4</v>
      </c>
      <c r="O34" s="55">
        <v>2.0</v>
      </c>
      <c r="P34" s="57">
        <v>1.0E-4</v>
      </c>
      <c r="Q34" s="57">
        <v>1.0</v>
      </c>
      <c r="R34" s="55">
        <v>1.0</v>
      </c>
      <c r="S34" s="55">
        <v>0.0</v>
      </c>
      <c r="T34" s="57">
        <v>0.5</v>
      </c>
      <c r="U34" s="57">
        <v>0.0</v>
      </c>
      <c r="V34" s="58">
        <v>145.89</v>
      </c>
      <c r="W34" s="58">
        <v>0.0</v>
      </c>
      <c r="X34" s="55">
        <v>1.0</v>
      </c>
      <c r="Y34" s="55">
        <v>0.0</v>
      </c>
      <c r="Z34" s="3"/>
      <c r="AA34" s="3"/>
      <c r="AB34" s="3"/>
      <c r="AC34" s="3"/>
      <c r="AD34" s="3"/>
      <c r="AE34" s="3"/>
      <c r="AF34" s="3"/>
      <c r="AG34" s="3"/>
      <c r="AH34" s="3"/>
      <c r="AI34" s="3"/>
    </row>
    <row r="35">
      <c r="A35" s="59" t="s">
        <v>415</v>
      </c>
      <c r="B35" s="59" t="s">
        <v>420</v>
      </c>
      <c r="C35" s="59" t="s">
        <v>421</v>
      </c>
      <c r="D35" s="252">
        <v>7.0</v>
      </c>
      <c r="E35" s="252" t="s">
        <v>7287</v>
      </c>
      <c r="F35" s="59" t="str">
        <f t="array" ref="F35">IFNA(INDEX('New Listing E-Commerce'!$E$2:$E$69,MATCH($I35,'New Listing E-Commerce'!$C$2:$C$69,0)),"N/A")</f>
        <v>Steel</v>
      </c>
      <c r="G35" s="59" t="str">
        <f t="array" ref="G35">INDEX('New Listing E-Commerce'!$D$1:$D$179,MATCH(I35,'New Listing E-Commerce'!$C$1:$C$179,0))</f>
        <v>Farmer</v>
      </c>
      <c r="H35" s="59">
        <f t="shared" si="1"/>
        <v>1</v>
      </c>
      <c r="I35" s="59" t="s">
        <v>113</v>
      </c>
      <c r="J35" s="60">
        <f t="array" ref="J35">INDEX('Margen (PowerBI)'!$D$1:$D$179,MATCH($I35,'Margen (PowerBI)'!$B$1:$B$179,0))</f>
        <v>60.5</v>
      </c>
      <c r="K35" s="60">
        <f t="array" ref="K35">INDEX('Margen (PowerBI)'!$E$1:$E$179,MATCH($I35,'Margen (PowerBI)'!$B$1:$B$179,0))</f>
        <v>33.5</v>
      </c>
      <c r="L35" s="60">
        <f t="array" ref="L35">INDEX('Margen (PowerBI)'!$F$1:$F$179,MATCH($I35,'Margen (PowerBI)'!$B$1:$B$179,0))</f>
        <v>27</v>
      </c>
      <c r="M35" s="59">
        <v>3.0</v>
      </c>
      <c r="N35" s="61">
        <v>2.0E-4</v>
      </c>
      <c r="O35" s="59">
        <v>4.0</v>
      </c>
      <c r="P35" s="61">
        <v>2.0E-4</v>
      </c>
      <c r="Q35" s="61">
        <v>1.0</v>
      </c>
      <c r="R35" s="59">
        <v>1.0</v>
      </c>
      <c r="S35" s="59">
        <v>0.0</v>
      </c>
      <c r="T35" s="61">
        <v>0.3333</v>
      </c>
      <c r="U35" s="61">
        <v>0.0</v>
      </c>
      <c r="V35" s="62">
        <v>142.04</v>
      </c>
      <c r="W35" s="62">
        <v>0.0</v>
      </c>
      <c r="X35" s="59">
        <v>1.0</v>
      </c>
      <c r="Y35" s="59">
        <v>0.0</v>
      </c>
      <c r="Z35" s="63"/>
      <c r="AA35" s="63"/>
      <c r="AB35" s="63"/>
      <c r="AC35" s="63"/>
      <c r="AD35" s="63"/>
      <c r="AE35" s="63"/>
      <c r="AF35" s="63"/>
      <c r="AG35" s="63"/>
      <c r="AH35" s="63"/>
      <c r="AI35" s="63"/>
    </row>
    <row r="36">
      <c r="A36" s="55" t="s">
        <v>415</v>
      </c>
      <c r="B36" s="55" t="s">
        <v>422</v>
      </c>
      <c r="C36" s="55" t="s">
        <v>423</v>
      </c>
      <c r="D36" s="55">
        <v>9.0</v>
      </c>
      <c r="E36" s="251" t="s">
        <v>7287</v>
      </c>
      <c r="F36" s="55" t="str">
        <f t="array" ref="F36">IFNA(INDEX('New Listing E-Commerce'!$E$2:$E$69,MATCH($I36,'New Listing E-Commerce'!$C$2:$C$69,0)),"N/A")</f>
        <v>Steel</v>
      </c>
      <c r="G36" s="55" t="str">
        <f t="array" ref="G36">INDEX('New Listing E-Commerce'!$D$1:$D$179,MATCH(I36,'New Listing E-Commerce'!$C$1:$C$179,0))</f>
        <v>Farmer</v>
      </c>
      <c r="H36" s="55">
        <f t="shared" si="1"/>
        <v>1</v>
      </c>
      <c r="I36" s="55" t="s">
        <v>113</v>
      </c>
      <c r="J36" s="56">
        <f t="array" ref="J36">INDEX('Margen (PowerBI)'!$D$1:$D$179,MATCH($I36,'Margen (PowerBI)'!$B$1:$B$179,0))</f>
        <v>60.5</v>
      </c>
      <c r="K36" s="56">
        <f t="array" ref="K36">INDEX('Margen (PowerBI)'!$E$1:$E$179,MATCH($I36,'Margen (PowerBI)'!$B$1:$B$179,0))</f>
        <v>33.5</v>
      </c>
      <c r="L36" s="56">
        <f t="array" ref="L36">INDEX('Margen (PowerBI)'!$F$1:$F$179,MATCH($I36,'Margen (PowerBI)'!$B$1:$B$179,0))</f>
        <v>27</v>
      </c>
      <c r="M36" s="55">
        <v>0.0</v>
      </c>
      <c r="N36" s="57">
        <v>0.0</v>
      </c>
      <c r="O36" s="55">
        <v>0.0</v>
      </c>
      <c r="P36" s="57">
        <v>0.0</v>
      </c>
      <c r="Q36" s="57">
        <v>0.0</v>
      </c>
      <c r="R36" s="55">
        <v>1.0</v>
      </c>
      <c r="S36" s="55">
        <v>0.0</v>
      </c>
      <c r="T36" s="57">
        <v>0.0</v>
      </c>
      <c r="U36" s="57">
        <v>0.0</v>
      </c>
      <c r="V36" s="58">
        <v>145.06</v>
      </c>
      <c r="W36" s="58">
        <v>0.0</v>
      </c>
      <c r="X36" s="55">
        <v>1.0</v>
      </c>
      <c r="Y36" s="55">
        <v>0.0</v>
      </c>
      <c r="Z36" s="3"/>
      <c r="AA36" s="3"/>
      <c r="AB36" s="3"/>
      <c r="AC36" s="3"/>
      <c r="AD36" s="3"/>
      <c r="AE36" s="3"/>
      <c r="AF36" s="3"/>
      <c r="AG36" s="3"/>
      <c r="AH36" s="3"/>
      <c r="AI36" s="3"/>
    </row>
    <row r="37">
      <c r="A37" s="59" t="s">
        <v>415</v>
      </c>
      <c r="B37" s="59" t="s">
        <v>424</v>
      </c>
      <c r="C37" s="59" t="s">
        <v>425</v>
      </c>
      <c r="D37" s="59">
        <v>9.5</v>
      </c>
      <c r="E37" s="252" t="s">
        <v>7287</v>
      </c>
      <c r="F37" s="59" t="str">
        <f t="array" ref="F37">IFNA(INDEX('New Listing E-Commerce'!$E$2:$E$69,MATCH($I37,'New Listing E-Commerce'!$C$2:$C$69,0)),"N/A")</f>
        <v>Steel</v>
      </c>
      <c r="G37" s="59" t="str">
        <f t="array" ref="G37">INDEX('New Listing E-Commerce'!$D$1:$D$179,MATCH(I37,'New Listing E-Commerce'!$C$1:$C$179,0))</f>
        <v>Farmer</v>
      </c>
      <c r="H37" s="59">
        <f t="shared" si="1"/>
        <v>1</v>
      </c>
      <c r="I37" s="59" t="s">
        <v>113</v>
      </c>
      <c r="J37" s="60">
        <f t="array" ref="J37">INDEX('Margen (PowerBI)'!$D$1:$D$179,MATCH($I37,'Margen (PowerBI)'!$B$1:$B$179,0))</f>
        <v>60.5</v>
      </c>
      <c r="K37" s="60">
        <f t="array" ref="K37">INDEX('Margen (PowerBI)'!$E$1:$E$179,MATCH($I37,'Margen (PowerBI)'!$B$1:$B$179,0))</f>
        <v>33.5</v>
      </c>
      <c r="L37" s="60">
        <f t="array" ref="L37">INDEX('Margen (PowerBI)'!$F$1:$F$179,MATCH($I37,'Margen (PowerBI)'!$B$1:$B$179,0))</f>
        <v>27</v>
      </c>
      <c r="M37" s="59">
        <v>0.0</v>
      </c>
      <c r="N37" s="61">
        <v>0.0</v>
      </c>
      <c r="O37" s="59">
        <v>0.0</v>
      </c>
      <c r="P37" s="61">
        <v>0.0</v>
      </c>
      <c r="Q37" s="61">
        <v>0.0</v>
      </c>
      <c r="R37" s="59">
        <v>1.0</v>
      </c>
      <c r="S37" s="59">
        <v>0.0</v>
      </c>
      <c r="T37" s="61">
        <v>0.0</v>
      </c>
      <c r="U37" s="61">
        <v>0.0</v>
      </c>
      <c r="V37" s="62">
        <v>145.73</v>
      </c>
      <c r="W37" s="62">
        <v>0.0</v>
      </c>
      <c r="X37" s="59">
        <v>1.0</v>
      </c>
      <c r="Y37" s="59">
        <v>0.0</v>
      </c>
      <c r="Z37" s="63"/>
      <c r="AA37" s="63"/>
      <c r="AB37" s="63"/>
      <c r="AC37" s="63"/>
      <c r="AD37" s="63"/>
      <c r="AE37" s="63"/>
      <c r="AF37" s="63"/>
      <c r="AG37" s="63"/>
      <c r="AH37" s="63"/>
      <c r="AI37" s="63"/>
    </row>
    <row r="38">
      <c r="A38" s="55" t="s">
        <v>426</v>
      </c>
      <c r="B38" s="55" t="s">
        <v>427</v>
      </c>
      <c r="C38" s="55" t="s">
        <v>428</v>
      </c>
      <c r="D38" s="55">
        <v>8.5</v>
      </c>
      <c r="E38" s="251" t="s">
        <v>7287</v>
      </c>
      <c r="F38" s="55" t="str">
        <f t="array" ref="F38">IFNA(INDEX('New Listing E-Commerce'!$E$2:$E$69,MATCH($I38,'New Listing E-Commerce'!$C$2:$C$69,0)),"N/A")</f>
        <v>Soft</v>
      </c>
      <c r="G38" s="55" t="str">
        <f t="array" ref="G38">INDEX('New Listing E-Commerce'!$D$1:$D$179,MATCH(I38,'New Listing E-Commerce'!$C$1:$C$179,0))</f>
        <v>HL200</v>
      </c>
      <c r="H38" s="55">
        <f t="shared" si="1"/>
        <v>1</v>
      </c>
      <c r="I38" s="55" t="s">
        <v>107</v>
      </c>
      <c r="J38" s="56">
        <f>VLOOKUP($I38,'Margen (PowerBI)'!$B$2:$F$179,3)</f>
        <v>35</v>
      </c>
      <c r="K38" s="56">
        <f t="array" ref="K38">INDEX('Margen (PowerBI)'!$E$1:$E$179,MATCH($I38,'Margen (PowerBI)'!$B$1:$B$179,0))</f>
        <v>34</v>
      </c>
      <c r="L38" s="56">
        <f>VLOOKUP($I38,'Margen (PowerBI)'!$B$2:$F$179,5)</f>
        <v>16.5</v>
      </c>
      <c r="M38" s="55">
        <v>2.0</v>
      </c>
      <c r="N38" s="57">
        <v>1.0E-4</v>
      </c>
      <c r="O38" s="55">
        <v>5.0</v>
      </c>
      <c r="P38" s="57">
        <v>3.0E-4</v>
      </c>
      <c r="Q38" s="57">
        <v>1.0</v>
      </c>
      <c r="R38" s="55">
        <v>1.0</v>
      </c>
      <c r="S38" s="55">
        <v>0.0</v>
      </c>
      <c r="T38" s="57">
        <v>0.5</v>
      </c>
      <c r="U38" s="57">
        <v>0.0</v>
      </c>
      <c r="V38" s="58">
        <v>139.64</v>
      </c>
      <c r="W38" s="58">
        <v>0.0</v>
      </c>
      <c r="X38" s="55">
        <v>1.0</v>
      </c>
      <c r="Y38" s="55">
        <v>0.0</v>
      </c>
      <c r="Z38" s="3"/>
      <c r="AA38" s="3"/>
      <c r="AB38" s="3"/>
      <c r="AC38" s="3"/>
      <c r="AD38" s="3"/>
      <c r="AE38" s="3"/>
      <c r="AF38" s="3"/>
      <c r="AG38" s="3"/>
      <c r="AH38" s="3"/>
      <c r="AI38" s="3"/>
    </row>
    <row r="39">
      <c r="A39" s="59" t="s">
        <v>429</v>
      </c>
      <c r="B39" s="59" t="s">
        <v>430</v>
      </c>
      <c r="C39" s="59" t="s">
        <v>431</v>
      </c>
      <c r="D39" s="252">
        <v>8.0</v>
      </c>
      <c r="E39" s="252" t="s">
        <v>7290</v>
      </c>
      <c r="F39" s="59" t="str">
        <f t="array" ref="F39">IFNA(INDEX('New Listing E-Commerce'!$E$2:$E$69,MATCH($I39,'New Listing E-Commerce'!$C$2:$C$69,0)),"N/A")</f>
        <v>Soft</v>
      </c>
      <c r="G39" s="59" t="str">
        <f t="array" ref="G39">INDEX('New Listing E-Commerce'!$D$1:$D$179,MATCH(I39,'New Listing E-Commerce'!$C$1:$C$179,0))</f>
        <v>Lacer 300</v>
      </c>
      <c r="H39" s="59">
        <f t="shared" si="1"/>
        <v>1</v>
      </c>
      <c r="I39" s="59" t="s">
        <v>84</v>
      </c>
      <c r="J39" s="60">
        <f>VLOOKUP($I39,'Margen (PowerBI)'!$B$2:$F$179,3)</f>
        <v>35</v>
      </c>
      <c r="K39" s="60">
        <f t="array" ref="K39">INDEX('Margen (PowerBI)'!$E$1:$E$179,MATCH($I39,'Margen (PowerBI)'!$B$1:$B$179,0))</f>
        <v>36</v>
      </c>
      <c r="L39" s="60">
        <f>VLOOKUP($I39,'Margen (PowerBI)'!$B$2:$F$179,5)</f>
        <v>16.5</v>
      </c>
      <c r="M39" s="59">
        <v>1.0</v>
      </c>
      <c r="N39" s="61">
        <v>1.0E-4</v>
      </c>
      <c r="O39" s="59">
        <v>1.0</v>
      </c>
      <c r="P39" s="61">
        <v>1.0E-4</v>
      </c>
      <c r="Q39" s="61">
        <v>1.0</v>
      </c>
      <c r="R39" s="59">
        <v>1.0</v>
      </c>
      <c r="S39" s="59">
        <v>0.0</v>
      </c>
      <c r="T39" s="61">
        <v>1.0</v>
      </c>
      <c r="U39" s="61">
        <v>0.0</v>
      </c>
      <c r="V39" s="62">
        <v>133.61</v>
      </c>
      <c r="W39" s="62">
        <v>0.0</v>
      </c>
      <c r="X39" s="59">
        <v>1.0</v>
      </c>
      <c r="Y39" s="59">
        <v>0.0</v>
      </c>
      <c r="Z39" s="63"/>
      <c r="AA39" s="63"/>
      <c r="AB39" s="63"/>
      <c r="AC39" s="63"/>
      <c r="AD39" s="63"/>
      <c r="AE39" s="63"/>
      <c r="AF39" s="63"/>
      <c r="AG39" s="63"/>
      <c r="AH39" s="63"/>
      <c r="AI39" s="63"/>
    </row>
    <row r="40">
      <c r="A40" s="55" t="s">
        <v>432</v>
      </c>
      <c r="B40" s="55" t="s">
        <v>433</v>
      </c>
      <c r="C40" s="55" t="s">
        <v>434</v>
      </c>
      <c r="D40" s="55">
        <v>10.0</v>
      </c>
      <c r="E40" s="251" t="s">
        <v>7286</v>
      </c>
      <c r="F40" s="55" t="str">
        <f t="array" ref="F40">IFNA(INDEX('New Listing E-Commerce'!$E$2:$E$69,MATCH($I40,'New Listing E-Commerce'!$C$2:$C$69,0)),"N/A")</f>
        <v>Soft</v>
      </c>
      <c r="G40" s="55" t="str">
        <f t="array" ref="G40">INDEX('New Listing E-Commerce'!$D$1:$D$179,MATCH(I40,'New Listing E-Commerce'!$C$1:$C$179,0))</f>
        <v>Max Grip Negro</v>
      </c>
      <c r="H40" s="55">
        <f t="shared" si="1"/>
        <v>2</v>
      </c>
      <c r="I40" s="55" t="s">
        <v>176</v>
      </c>
      <c r="J40" s="56">
        <f>VLOOKUP($I40,'Margen (PowerBI)'!$B$2:$F$179,3)</f>
        <v>35</v>
      </c>
      <c r="K40" s="56">
        <f t="array" ref="K40">INDEX('Margen (PowerBI)'!$E$1:$E$179,MATCH($I40,'Margen (PowerBI)'!$B$1:$B$179,0))</f>
        <v>31.5</v>
      </c>
      <c r="L40" s="56">
        <f>VLOOKUP($I40,'Margen (PowerBI)'!$B$2:$F$179,5)</f>
        <v>16.5</v>
      </c>
      <c r="M40" s="55">
        <v>5.0</v>
      </c>
      <c r="N40" s="57">
        <v>4.0E-4</v>
      </c>
      <c r="O40" s="55">
        <v>8.0</v>
      </c>
      <c r="P40" s="57">
        <v>5.0E-4</v>
      </c>
      <c r="Q40" s="57">
        <v>1.0</v>
      </c>
      <c r="R40" s="55">
        <v>2.0</v>
      </c>
      <c r="S40" s="55">
        <v>0.0</v>
      </c>
      <c r="T40" s="57">
        <v>0.4</v>
      </c>
      <c r="U40" s="57">
        <v>0.0</v>
      </c>
      <c r="V40" s="58">
        <v>229.35</v>
      </c>
      <c r="W40" s="58">
        <v>0.0</v>
      </c>
      <c r="X40" s="55">
        <v>2.0</v>
      </c>
      <c r="Y40" s="55">
        <v>0.0</v>
      </c>
      <c r="Z40" s="3"/>
      <c r="AA40" s="3"/>
      <c r="AB40" s="3"/>
      <c r="AC40" s="3"/>
      <c r="AD40" s="3"/>
      <c r="AE40" s="3"/>
      <c r="AF40" s="3"/>
      <c r="AG40" s="3"/>
      <c r="AH40" s="3"/>
      <c r="AI40" s="3"/>
    </row>
    <row r="41">
      <c r="A41" s="59" t="s">
        <v>432</v>
      </c>
      <c r="B41" s="59" t="s">
        <v>435</v>
      </c>
      <c r="C41" s="59" t="s">
        <v>436</v>
      </c>
      <c r="D41" s="252">
        <v>13.0</v>
      </c>
      <c r="E41" s="252" t="s">
        <v>7286</v>
      </c>
      <c r="F41" s="59" t="str">
        <f t="array" ref="F41">IFNA(INDEX('New Listing E-Commerce'!$E$2:$E$69,MATCH($I41,'New Listing E-Commerce'!$C$2:$C$69,0)),"N/A")</f>
        <v>Soft</v>
      </c>
      <c r="G41" s="59" t="str">
        <f t="array" ref="G41">INDEX('New Listing E-Commerce'!$D$1:$D$179,MATCH(I41,'New Listing E-Commerce'!$C$1:$C$179,0))</f>
        <v>Max Grip Negro</v>
      </c>
      <c r="H41" s="59">
        <f t="shared" si="1"/>
        <v>1</v>
      </c>
      <c r="I41" s="59" t="s">
        <v>176</v>
      </c>
      <c r="J41" s="60">
        <f>VLOOKUP($I41,'Margen (PowerBI)'!$B$2:$F$179,3)</f>
        <v>35</v>
      </c>
      <c r="K41" s="60">
        <f t="array" ref="K41">INDEX('Margen (PowerBI)'!$E$1:$E$179,MATCH($I41,'Margen (PowerBI)'!$B$1:$B$179,0))</f>
        <v>31.5</v>
      </c>
      <c r="L41" s="60">
        <f>VLOOKUP($I41,'Margen (PowerBI)'!$B$2:$F$179,5)</f>
        <v>16.5</v>
      </c>
      <c r="M41" s="59">
        <v>0.0</v>
      </c>
      <c r="N41" s="61">
        <v>0.0</v>
      </c>
      <c r="O41" s="59">
        <v>0.0</v>
      </c>
      <c r="P41" s="61">
        <v>0.0</v>
      </c>
      <c r="Q41" s="61">
        <v>0.0</v>
      </c>
      <c r="R41" s="59">
        <v>1.0</v>
      </c>
      <c r="S41" s="59">
        <v>0.0</v>
      </c>
      <c r="T41" s="61">
        <v>0.0</v>
      </c>
      <c r="U41" s="61">
        <v>0.0</v>
      </c>
      <c r="V41" s="62">
        <v>118.8</v>
      </c>
      <c r="W41" s="62">
        <v>0.0</v>
      </c>
      <c r="X41" s="59">
        <v>1.0</v>
      </c>
      <c r="Y41" s="59">
        <v>0.0</v>
      </c>
      <c r="Z41" s="63"/>
      <c r="AA41" s="63"/>
      <c r="AB41" s="63"/>
      <c r="AC41" s="63"/>
      <c r="AD41" s="63"/>
      <c r="AE41" s="63"/>
      <c r="AF41" s="63"/>
      <c r="AG41" s="63"/>
      <c r="AH41" s="63"/>
      <c r="AI41" s="63"/>
    </row>
    <row r="42">
      <c r="A42" s="55" t="s">
        <v>432</v>
      </c>
      <c r="B42" s="55" t="s">
        <v>437</v>
      </c>
      <c r="C42" s="55" t="s">
        <v>438</v>
      </c>
      <c r="D42" s="55">
        <v>7.5</v>
      </c>
      <c r="E42" s="251" t="s">
        <v>7286</v>
      </c>
      <c r="F42" s="55" t="str">
        <f t="array" ref="F42">IFNA(INDEX('New Listing E-Commerce'!$E$2:$E$69,MATCH($I42,'New Listing E-Commerce'!$C$2:$C$69,0)),"N/A")</f>
        <v>Soft</v>
      </c>
      <c r="G42" s="55" t="str">
        <f t="array" ref="G42">INDEX('New Listing E-Commerce'!$D$1:$D$179,MATCH(I42,'New Listing E-Commerce'!$C$1:$C$179,0))</f>
        <v>Max Grip Negro</v>
      </c>
      <c r="H42" s="55">
        <f t="shared" si="1"/>
        <v>1</v>
      </c>
      <c r="I42" s="55" t="s">
        <v>176</v>
      </c>
      <c r="J42" s="56">
        <f>VLOOKUP($I42,'Margen (PowerBI)'!$B$2:$F$179,3)</f>
        <v>35</v>
      </c>
      <c r="K42" s="56">
        <f t="array" ref="K42">INDEX('Margen (PowerBI)'!$E$1:$E$179,MATCH($I42,'Margen (PowerBI)'!$B$1:$B$179,0))</f>
        <v>31.5</v>
      </c>
      <c r="L42" s="56">
        <f>VLOOKUP($I42,'Margen (PowerBI)'!$B$2:$F$179,5)</f>
        <v>16.5</v>
      </c>
      <c r="M42" s="55">
        <v>1.0</v>
      </c>
      <c r="N42" s="57">
        <v>1.0E-4</v>
      </c>
      <c r="O42" s="55">
        <v>1.0</v>
      </c>
      <c r="P42" s="57">
        <v>1.0E-4</v>
      </c>
      <c r="Q42" s="57">
        <v>1.0</v>
      </c>
      <c r="R42" s="55">
        <v>1.0</v>
      </c>
      <c r="S42" s="55">
        <v>0.0</v>
      </c>
      <c r="T42" s="57">
        <v>1.0</v>
      </c>
      <c r="U42" s="57">
        <v>0.0</v>
      </c>
      <c r="V42" s="58">
        <v>110.0</v>
      </c>
      <c r="W42" s="58">
        <v>0.0</v>
      </c>
      <c r="X42" s="55">
        <v>1.0</v>
      </c>
      <c r="Y42" s="55">
        <v>0.0</v>
      </c>
      <c r="Z42" s="3"/>
      <c r="AA42" s="3"/>
      <c r="AB42" s="3"/>
      <c r="AC42" s="3"/>
      <c r="AD42" s="3"/>
      <c r="AE42" s="3"/>
      <c r="AF42" s="3"/>
      <c r="AG42" s="3"/>
      <c r="AH42" s="3"/>
      <c r="AI42" s="3"/>
    </row>
    <row r="43">
      <c r="A43" s="59" t="s">
        <v>432</v>
      </c>
      <c r="B43" s="59" t="s">
        <v>439</v>
      </c>
      <c r="C43" s="59" t="s">
        <v>440</v>
      </c>
      <c r="D43" s="59">
        <v>9.5</v>
      </c>
      <c r="E43" s="252" t="s">
        <v>7286</v>
      </c>
      <c r="F43" s="59" t="str">
        <f t="array" ref="F43">IFNA(INDEX('New Listing E-Commerce'!$E$2:$E$69,MATCH($I43,'New Listing E-Commerce'!$C$2:$C$69,0)),"N/A")</f>
        <v>Soft</v>
      </c>
      <c r="G43" s="59" t="str">
        <f t="array" ref="G43">INDEX('New Listing E-Commerce'!$D$1:$D$179,MATCH(I43,'New Listing E-Commerce'!$C$1:$C$179,0))</f>
        <v>Max Grip Negro</v>
      </c>
      <c r="H43" s="59">
        <f t="shared" si="1"/>
        <v>1</v>
      </c>
      <c r="I43" s="59" t="s">
        <v>176</v>
      </c>
      <c r="J43" s="60">
        <f>VLOOKUP($I43,'Margen (PowerBI)'!$B$2:$F$179,3)</f>
        <v>35</v>
      </c>
      <c r="K43" s="60">
        <f t="array" ref="K43">INDEX('Margen (PowerBI)'!$E$1:$E$179,MATCH($I43,'Margen (PowerBI)'!$B$1:$B$179,0))</f>
        <v>31.5</v>
      </c>
      <c r="L43" s="60">
        <f>VLOOKUP($I43,'Margen (PowerBI)'!$B$2:$F$179,5)</f>
        <v>16.5</v>
      </c>
      <c r="M43" s="59">
        <v>1.0</v>
      </c>
      <c r="N43" s="61">
        <v>1.0E-4</v>
      </c>
      <c r="O43" s="59">
        <v>2.0</v>
      </c>
      <c r="P43" s="61">
        <v>1.0E-4</v>
      </c>
      <c r="Q43" s="61">
        <v>1.0</v>
      </c>
      <c r="R43" s="59">
        <v>1.0</v>
      </c>
      <c r="S43" s="59">
        <v>0.0</v>
      </c>
      <c r="T43" s="61">
        <v>1.0</v>
      </c>
      <c r="U43" s="61">
        <v>0.0</v>
      </c>
      <c r="V43" s="62">
        <v>116.6</v>
      </c>
      <c r="W43" s="62">
        <v>0.0</v>
      </c>
      <c r="X43" s="59">
        <v>1.0</v>
      </c>
      <c r="Y43" s="59">
        <v>0.0</v>
      </c>
      <c r="Z43" s="63"/>
      <c r="AA43" s="63"/>
      <c r="AB43" s="63"/>
      <c r="AC43" s="63"/>
      <c r="AD43" s="63"/>
      <c r="AE43" s="63"/>
      <c r="AF43" s="63"/>
      <c r="AG43" s="63"/>
      <c r="AH43" s="63"/>
      <c r="AI43" s="63"/>
    </row>
    <row r="44">
      <c r="A44" s="55" t="s">
        <v>441</v>
      </c>
      <c r="B44" s="55" t="s">
        <v>442</v>
      </c>
      <c r="C44" s="55" t="s">
        <v>443</v>
      </c>
      <c r="D44" s="251">
        <v>10.0</v>
      </c>
      <c r="E44" s="251" t="s">
        <v>7287</v>
      </c>
      <c r="F44" s="55" t="str">
        <f t="array" ref="F44">IFNA(INDEX('New Listing E-Commerce'!$E$2:$E$69,MATCH($I44,'New Listing E-Commerce'!$C$2:$C$69,0)),"N/A")</f>
        <v>Soft</v>
      </c>
      <c r="G44" s="55" t="str">
        <f t="array" ref="G44">INDEX('New Listing E-Commerce'!$D$1:$D$179,MATCH(I44,'New Listing E-Commerce'!$C$1:$C$179,0))</f>
        <v>Max</v>
      </c>
      <c r="H44" s="55">
        <f t="shared" si="1"/>
        <v>1</v>
      </c>
      <c r="I44" s="55" t="s">
        <v>216</v>
      </c>
      <c r="J44" s="56">
        <f>VLOOKUP($I44,'Margen (PowerBI)'!$B$2:$F$179,3)</f>
        <v>35</v>
      </c>
      <c r="K44" s="56">
        <f t="array" ref="K44">INDEX('Margen (PowerBI)'!$E$1:$E$179,MATCH($I44,'Margen (PowerBI)'!$B$1:$B$179,0))</f>
        <v>28.5</v>
      </c>
      <c r="L44" s="56">
        <f>VLOOKUP($I44,'Margen (PowerBI)'!$B$2:$F$179,5)</f>
        <v>16.5</v>
      </c>
      <c r="M44" s="55">
        <v>7.0</v>
      </c>
      <c r="N44" s="57">
        <v>5.0E-4</v>
      </c>
      <c r="O44" s="55">
        <v>8.0</v>
      </c>
      <c r="P44" s="57">
        <v>5.0E-4</v>
      </c>
      <c r="Q44" s="57">
        <v>1.0</v>
      </c>
      <c r="R44" s="55">
        <v>1.0</v>
      </c>
      <c r="S44" s="55">
        <v>0.0</v>
      </c>
      <c r="T44" s="57">
        <v>0.1429</v>
      </c>
      <c r="U44" s="57">
        <v>0.0</v>
      </c>
      <c r="V44" s="58">
        <v>110.67</v>
      </c>
      <c r="W44" s="58">
        <v>0.0</v>
      </c>
      <c r="X44" s="55">
        <v>1.0</v>
      </c>
      <c r="Y44" s="55">
        <v>0.0</v>
      </c>
      <c r="Z44" s="3"/>
      <c r="AA44" s="3"/>
      <c r="AB44" s="3"/>
      <c r="AC44" s="3"/>
      <c r="AD44" s="3"/>
      <c r="AE44" s="3"/>
      <c r="AF44" s="3"/>
      <c r="AG44" s="3"/>
      <c r="AH44" s="3"/>
      <c r="AI44" s="3"/>
    </row>
    <row r="45">
      <c r="A45" s="59" t="s">
        <v>441</v>
      </c>
      <c r="B45" s="59" t="s">
        <v>444</v>
      </c>
      <c r="C45" s="59" t="s">
        <v>445</v>
      </c>
      <c r="D45" s="59">
        <v>10.5</v>
      </c>
      <c r="E45" s="252" t="s">
        <v>7287</v>
      </c>
      <c r="F45" s="59" t="str">
        <f t="array" ref="F45">IFNA(INDEX('New Listing E-Commerce'!$E$2:$E$69,MATCH($I45,'New Listing E-Commerce'!$C$2:$C$69,0)),"N/A")</f>
        <v>Soft</v>
      </c>
      <c r="G45" s="59" t="str">
        <f t="array" ref="G45">INDEX('New Listing E-Commerce'!$D$1:$D$179,MATCH(I45,'New Listing E-Commerce'!$C$1:$C$179,0))</f>
        <v>Max</v>
      </c>
      <c r="H45" s="59">
        <f t="shared" si="1"/>
        <v>1</v>
      </c>
      <c r="I45" s="59" t="s">
        <v>216</v>
      </c>
      <c r="J45" s="60">
        <f>VLOOKUP($I45,'Margen (PowerBI)'!$B$2:$F$179,3)</f>
        <v>35</v>
      </c>
      <c r="K45" s="60">
        <f t="array" ref="K45">INDEX('Margen (PowerBI)'!$E$1:$E$179,MATCH($I45,'Margen (PowerBI)'!$B$1:$B$179,0))</f>
        <v>28.5</v>
      </c>
      <c r="L45" s="60">
        <f>VLOOKUP($I45,'Margen (PowerBI)'!$B$2:$F$179,5)</f>
        <v>16.5</v>
      </c>
      <c r="M45" s="59">
        <v>2.0</v>
      </c>
      <c r="N45" s="61">
        <v>1.0E-4</v>
      </c>
      <c r="O45" s="59">
        <v>2.0</v>
      </c>
      <c r="P45" s="61">
        <v>1.0E-4</v>
      </c>
      <c r="Q45" s="61">
        <v>1.0</v>
      </c>
      <c r="R45" s="59">
        <v>1.0</v>
      </c>
      <c r="S45" s="59">
        <v>0.0</v>
      </c>
      <c r="T45" s="61">
        <v>0.5</v>
      </c>
      <c r="U45" s="61">
        <v>0.0</v>
      </c>
      <c r="V45" s="62">
        <v>102.0</v>
      </c>
      <c r="W45" s="62">
        <v>0.0</v>
      </c>
      <c r="X45" s="59">
        <v>1.0</v>
      </c>
      <c r="Y45" s="59">
        <v>0.0</v>
      </c>
      <c r="Z45" s="63"/>
      <c r="AA45" s="63"/>
      <c r="AB45" s="63"/>
      <c r="AC45" s="63"/>
      <c r="AD45" s="63"/>
      <c r="AE45" s="63"/>
      <c r="AF45" s="63"/>
      <c r="AG45" s="63"/>
      <c r="AH45" s="63"/>
      <c r="AI45" s="63"/>
    </row>
    <row r="46">
      <c r="A46" s="55" t="s">
        <v>441</v>
      </c>
      <c r="B46" s="55" t="s">
        <v>446</v>
      </c>
      <c r="C46" s="55" t="s">
        <v>447</v>
      </c>
      <c r="D46" s="251">
        <v>10.5</v>
      </c>
      <c r="E46" s="251" t="s">
        <v>188</v>
      </c>
      <c r="F46" s="55" t="str">
        <f t="array" ref="F46">IFNA(INDEX('New Listing E-Commerce'!$E$2:$E$69,MATCH($I46,'New Listing E-Commerce'!$C$2:$C$69,0)),"N/A")</f>
        <v>Soft</v>
      </c>
      <c r="G46" s="55" t="str">
        <f t="array" ref="G46">INDEX('New Listing E-Commerce'!$D$1:$D$179,MATCH(I46,'New Listing E-Commerce'!$C$1:$C$179,0))</f>
        <v>Max</v>
      </c>
      <c r="H46" s="55">
        <f t="shared" si="1"/>
        <v>1</v>
      </c>
      <c r="I46" s="55" t="s">
        <v>216</v>
      </c>
      <c r="J46" s="56">
        <f>VLOOKUP($I46,'Margen (PowerBI)'!$B$2:$F$179,3)</f>
        <v>35</v>
      </c>
      <c r="K46" s="56">
        <f t="array" ref="K46">INDEX('Margen (PowerBI)'!$E$1:$E$179,MATCH($I46,'Margen (PowerBI)'!$B$1:$B$179,0))</f>
        <v>28.5</v>
      </c>
      <c r="L46" s="56">
        <f>VLOOKUP($I46,'Margen (PowerBI)'!$B$2:$F$179,5)</f>
        <v>16.5</v>
      </c>
      <c r="M46" s="55">
        <v>0.0</v>
      </c>
      <c r="N46" s="57">
        <v>0.0</v>
      </c>
      <c r="O46" s="55">
        <v>0.0</v>
      </c>
      <c r="P46" s="57">
        <v>0.0</v>
      </c>
      <c r="Q46" s="57">
        <v>0.0</v>
      </c>
      <c r="R46" s="55">
        <v>1.0</v>
      </c>
      <c r="S46" s="55">
        <v>0.0</v>
      </c>
      <c r="T46" s="57">
        <v>0.0</v>
      </c>
      <c r="U46" s="57">
        <v>0.0</v>
      </c>
      <c r="V46" s="58">
        <v>112.36</v>
      </c>
      <c r="W46" s="58">
        <v>0.0</v>
      </c>
      <c r="X46" s="55">
        <v>1.0</v>
      </c>
      <c r="Y46" s="55">
        <v>0.0</v>
      </c>
      <c r="Z46" s="3"/>
      <c r="AA46" s="3"/>
      <c r="AB46" s="3"/>
      <c r="AC46" s="3"/>
      <c r="AD46" s="3"/>
      <c r="AE46" s="3"/>
      <c r="AF46" s="3"/>
      <c r="AG46" s="3"/>
      <c r="AH46" s="3"/>
      <c r="AI46" s="3"/>
    </row>
    <row r="47">
      <c r="A47" s="59" t="s">
        <v>448</v>
      </c>
      <c r="B47" s="59" t="s">
        <v>449</v>
      </c>
      <c r="C47" s="59" t="s">
        <v>450</v>
      </c>
      <c r="D47" s="59">
        <v>10.5</v>
      </c>
      <c r="E47" s="252" t="s">
        <v>7287</v>
      </c>
      <c r="F47" s="59" t="str">
        <f t="array" ref="F47">IFNA(INDEX('New Listing E-Commerce'!$E$2:$E$69,MATCH($I47,'New Listing E-Commerce'!$C$2:$C$69,0)),"N/A")</f>
        <v>Steel</v>
      </c>
      <c r="G47" s="59" t="str">
        <f t="array" ref="G47">INDEX('New Listing E-Commerce'!$D$1:$D$179,MATCH(I47,'New Listing E-Commerce'!$C$1:$C$179,0))</f>
        <v>Max</v>
      </c>
      <c r="H47" s="59">
        <f t="shared" si="1"/>
        <v>2</v>
      </c>
      <c r="I47" s="59" t="s">
        <v>198</v>
      </c>
      <c r="J47" s="60">
        <f t="array" ref="J47">INDEX('Margen (PowerBI)'!$D$1:$D$179,MATCH($I47,'Margen (PowerBI)'!$B$1:$B$179,0))</f>
        <v>49.5</v>
      </c>
      <c r="K47" s="60">
        <f t="array" ref="K47">INDEX('Margen (PowerBI)'!$E$1:$E$179,MATCH($I47,'Margen (PowerBI)'!$B$1:$B$179,0))</f>
        <v>29.5</v>
      </c>
      <c r="L47" s="60">
        <f t="array" ref="L47">INDEX('Margen (PowerBI)'!$F$1:$F$179,MATCH($I47,'Margen (PowerBI)'!$B$1:$B$179,0))</f>
        <v>20</v>
      </c>
      <c r="M47" s="59">
        <v>3.0</v>
      </c>
      <c r="N47" s="61">
        <v>2.0E-4</v>
      </c>
      <c r="O47" s="59">
        <v>4.0</v>
      </c>
      <c r="P47" s="61">
        <v>2.0E-4</v>
      </c>
      <c r="Q47" s="61">
        <v>1.0</v>
      </c>
      <c r="R47" s="59">
        <v>2.0</v>
      </c>
      <c r="S47" s="59">
        <v>0.0</v>
      </c>
      <c r="T47" s="61">
        <v>0.6667</v>
      </c>
      <c r="U47" s="61">
        <v>0.0</v>
      </c>
      <c r="V47" s="62">
        <v>218.36</v>
      </c>
      <c r="W47" s="62">
        <v>0.0</v>
      </c>
      <c r="X47" s="59">
        <v>2.0</v>
      </c>
      <c r="Y47" s="59">
        <v>0.0</v>
      </c>
      <c r="Z47" s="63"/>
      <c r="AA47" s="63"/>
      <c r="AB47" s="63"/>
      <c r="AC47" s="63"/>
      <c r="AD47" s="63"/>
      <c r="AE47" s="63"/>
      <c r="AF47" s="63"/>
      <c r="AG47" s="63"/>
      <c r="AH47" s="63"/>
      <c r="AI47" s="63"/>
    </row>
    <row r="48">
      <c r="A48" s="55" t="s">
        <v>448</v>
      </c>
      <c r="B48" s="55" t="s">
        <v>451</v>
      </c>
      <c r="C48" s="55" t="s">
        <v>452</v>
      </c>
      <c r="D48" s="55">
        <v>11.0</v>
      </c>
      <c r="E48" s="251" t="s">
        <v>7287</v>
      </c>
      <c r="F48" s="55" t="str">
        <f t="array" ref="F48">IFNA(INDEX('New Listing E-Commerce'!$E$2:$E$69,MATCH($I48,'New Listing E-Commerce'!$C$2:$C$69,0)),"N/A")</f>
        <v>Steel</v>
      </c>
      <c r="G48" s="55" t="str">
        <f t="array" ref="G48">INDEX('New Listing E-Commerce'!$D$1:$D$179,MATCH(I48,'New Listing E-Commerce'!$C$1:$C$179,0))</f>
        <v>Max</v>
      </c>
      <c r="H48" s="55">
        <f t="shared" si="1"/>
        <v>3</v>
      </c>
      <c r="I48" s="55" t="s">
        <v>198</v>
      </c>
      <c r="J48" s="56">
        <f t="array" ref="J48">INDEX('Margen (PowerBI)'!$D$1:$D$179,MATCH($I48,'Margen (PowerBI)'!$B$1:$B$179,0))</f>
        <v>49.5</v>
      </c>
      <c r="K48" s="56">
        <f t="array" ref="K48">INDEX('Margen (PowerBI)'!$E$1:$E$179,MATCH($I48,'Margen (PowerBI)'!$B$1:$B$179,0))</f>
        <v>29.5</v>
      </c>
      <c r="L48" s="56">
        <f t="array" ref="L48">INDEX('Margen (PowerBI)'!$F$1:$F$179,MATCH($I48,'Margen (PowerBI)'!$B$1:$B$179,0))</f>
        <v>20</v>
      </c>
      <c r="M48" s="55">
        <v>7.0</v>
      </c>
      <c r="N48" s="57">
        <v>5.0E-4</v>
      </c>
      <c r="O48" s="55">
        <v>12.0</v>
      </c>
      <c r="P48" s="57">
        <v>7.0E-4</v>
      </c>
      <c r="Q48" s="57">
        <v>0.5</v>
      </c>
      <c r="R48" s="55">
        <v>2.0</v>
      </c>
      <c r="S48" s="55">
        <v>1.0</v>
      </c>
      <c r="T48" s="57">
        <v>0.2857</v>
      </c>
      <c r="U48" s="57">
        <v>0.1429</v>
      </c>
      <c r="V48" s="58">
        <v>212.0</v>
      </c>
      <c r="W48" s="58">
        <v>106.0</v>
      </c>
      <c r="X48" s="55">
        <v>2.0</v>
      </c>
      <c r="Y48" s="55">
        <v>1.0</v>
      </c>
      <c r="Z48" s="3"/>
      <c r="AA48" s="3"/>
      <c r="AB48" s="3"/>
      <c r="AC48" s="3"/>
      <c r="AD48" s="3"/>
      <c r="AE48" s="3"/>
      <c r="AF48" s="3"/>
      <c r="AG48" s="3"/>
      <c r="AH48" s="3"/>
      <c r="AI48" s="3"/>
    </row>
    <row r="49">
      <c r="A49" s="59" t="s">
        <v>448</v>
      </c>
      <c r="B49" s="59" t="s">
        <v>453</v>
      </c>
      <c r="C49" s="59" t="s">
        <v>454</v>
      </c>
      <c r="D49" s="59">
        <v>13.0</v>
      </c>
      <c r="E49" s="252" t="s">
        <v>7287</v>
      </c>
      <c r="F49" s="59" t="str">
        <f t="array" ref="F49">IFNA(INDEX('New Listing E-Commerce'!$E$2:$E$69,MATCH($I49,'New Listing E-Commerce'!$C$2:$C$69,0)),"N/A")</f>
        <v>Steel</v>
      </c>
      <c r="G49" s="59" t="str">
        <f t="array" ref="G49">INDEX('New Listing E-Commerce'!$D$1:$D$179,MATCH(I49,'New Listing E-Commerce'!$C$1:$C$179,0))</f>
        <v>Max</v>
      </c>
      <c r="H49" s="59">
        <f t="shared" si="1"/>
        <v>3</v>
      </c>
      <c r="I49" s="59" t="s">
        <v>198</v>
      </c>
      <c r="J49" s="60">
        <f t="array" ref="J49">INDEX('Margen (PowerBI)'!$D$1:$D$179,MATCH($I49,'Margen (PowerBI)'!$B$1:$B$179,0))</f>
        <v>49.5</v>
      </c>
      <c r="K49" s="60">
        <f t="array" ref="K49">INDEX('Margen (PowerBI)'!$E$1:$E$179,MATCH($I49,'Margen (PowerBI)'!$B$1:$B$179,0))</f>
        <v>29.5</v>
      </c>
      <c r="L49" s="60">
        <f t="array" ref="L49">INDEX('Margen (PowerBI)'!$F$1:$F$179,MATCH($I49,'Margen (PowerBI)'!$B$1:$B$179,0))</f>
        <v>20</v>
      </c>
      <c r="M49" s="59">
        <v>4.0</v>
      </c>
      <c r="N49" s="61">
        <v>3.0E-4</v>
      </c>
      <c r="O49" s="59">
        <v>16.0</v>
      </c>
      <c r="P49" s="61">
        <v>9.0E-4</v>
      </c>
      <c r="Q49" s="61">
        <v>1.0</v>
      </c>
      <c r="R49" s="59">
        <v>3.0</v>
      </c>
      <c r="S49" s="59">
        <v>0.0</v>
      </c>
      <c r="T49" s="61">
        <v>0.75</v>
      </c>
      <c r="U49" s="61">
        <v>0.0</v>
      </c>
      <c r="V49" s="62">
        <v>327.28</v>
      </c>
      <c r="W49" s="62">
        <v>0.0</v>
      </c>
      <c r="X49" s="59">
        <v>3.0</v>
      </c>
      <c r="Y49" s="59">
        <v>0.0</v>
      </c>
      <c r="Z49" s="63"/>
      <c r="AA49" s="63"/>
      <c r="AB49" s="63"/>
      <c r="AC49" s="63"/>
      <c r="AD49" s="63"/>
      <c r="AE49" s="63"/>
      <c r="AF49" s="63"/>
      <c r="AG49" s="63"/>
      <c r="AH49" s="63"/>
      <c r="AI49" s="63"/>
    </row>
    <row r="50">
      <c r="A50" s="55" t="s">
        <v>448</v>
      </c>
      <c r="B50" s="55" t="s">
        <v>455</v>
      </c>
      <c r="C50" s="55" t="s">
        <v>456</v>
      </c>
      <c r="D50" s="55">
        <v>8.0</v>
      </c>
      <c r="E50" s="251" t="s">
        <v>7287</v>
      </c>
      <c r="F50" s="55" t="str">
        <f t="array" ref="F50">IFNA(INDEX('New Listing E-Commerce'!$E$2:$E$69,MATCH($I50,'New Listing E-Commerce'!$C$2:$C$69,0)),"N/A")</f>
        <v>Steel</v>
      </c>
      <c r="G50" s="55" t="str">
        <f t="array" ref="G50">INDEX('New Listing E-Commerce'!$D$1:$D$179,MATCH(I50,'New Listing E-Commerce'!$C$1:$C$179,0))</f>
        <v>Max</v>
      </c>
      <c r="H50" s="55">
        <f t="shared" si="1"/>
        <v>2</v>
      </c>
      <c r="I50" s="55" t="s">
        <v>198</v>
      </c>
      <c r="J50" s="56">
        <f t="array" ref="J50">INDEX('Margen (PowerBI)'!$D$1:$D$179,MATCH($I50,'Margen (PowerBI)'!$B$1:$B$179,0))</f>
        <v>49.5</v>
      </c>
      <c r="K50" s="56">
        <f t="array" ref="K50">INDEX('Margen (PowerBI)'!$E$1:$E$179,MATCH($I50,'Margen (PowerBI)'!$B$1:$B$179,0))</f>
        <v>29.5</v>
      </c>
      <c r="L50" s="56">
        <f t="array" ref="L50">INDEX('Margen (PowerBI)'!$F$1:$F$179,MATCH($I50,'Margen (PowerBI)'!$B$1:$B$179,0))</f>
        <v>20</v>
      </c>
      <c r="M50" s="55">
        <v>51.0</v>
      </c>
      <c r="N50" s="57">
        <v>0.0037</v>
      </c>
      <c r="O50" s="55">
        <v>56.0</v>
      </c>
      <c r="P50" s="57">
        <v>0.0033</v>
      </c>
      <c r="Q50" s="57">
        <v>1.0</v>
      </c>
      <c r="R50" s="55">
        <v>2.0</v>
      </c>
      <c r="S50" s="55">
        <v>0.0</v>
      </c>
      <c r="T50" s="57">
        <v>0.0392</v>
      </c>
      <c r="U50" s="57">
        <v>0.0</v>
      </c>
      <c r="V50" s="58">
        <v>228.97</v>
      </c>
      <c r="W50" s="58">
        <v>0.0</v>
      </c>
      <c r="X50" s="55">
        <v>2.0</v>
      </c>
      <c r="Y50" s="55">
        <v>0.0</v>
      </c>
      <c r="Z50" s="3"/>
      <c r="AA50" s="3"/>
      <c r="AB50" s="3"/>
      <c r="AC50" s="3"/>
      <c r="AD50" s="3"/>
      <c r="AE50" s="3"/>
      <c r="AF50" s="3"/>
      <c r="AG50" s="3"/>
      <c r="AH50" s="3"/>
      <c r="AI50" s="3"/>
    </row>
    <row r="51">
      <c r="A51" s="59" t="s">
        <v>448</v>
      </c>
      <c r="B51" s="59" t="s">
        <v>457</v>
      </c>
      <c r="C51" s="59" t="s">
        <v>458</v>
      </c>
      <c r="D51" s="59">
        <v>8.5</v>
      </c>
      <c r="E51" s="252" t="s">
        <v>7287</v>
      </c>
      <c r="F51" s="59" t="str">
        <f t="array" ref="F51">IFNA(INDEX('New Listing E-Commerce'!$E$2:$E$69,MATCH($I51,'New Listing E-Commerce'!$C$2:$C$69,0)),"N/A")</f>
        <v>Steel</v>
      </c>
      <c r="G51" s="59" t="str">
        <f t="array" ref="G51">INDEX('New Listing E-Commerce'!$D$1:$D$179,MATCH(I51,'New Listing E-Commerce'!$C$1:$C$179,0))</f>
        <v>Max</v>
      </c>
      <c r="H51" s="59">
        <f t="shared" si="1"/>
        <v>3</v>
      </c>
      <c r="I51" s="59" t="s">
        <v>198</v>
      </c>
      <c r="J51" s="60">
        <f t="array" ref="J51">INDEX('Margen (PowerBI)'!$D$1:$D$179,MATCH($I51,'Margen (PowerBI)'!$B$1:$B$179,0))</f>
        <v>49.5</v>
      </c>
      <c r="K51" s="60">
        <f t="array" ref="K51">INDEX('Margen (PowerBI)'!$E$1:$E$179,MATCH($I51,'Margen (PowerBI)'!$B$1:$B$179,0))</f>
        <v>29.5</v>
      </c>
      <c r="L51" s="60">
        <f t="array" ref="L51">INDEX('Margen (PowerBI)'!$F$1:$F$179,MATCH($I51,'Margen (PowerBI)'!$B$1:$B$179,0))</f>
        <v>20</v>
      </c>
      <c r="M51" s="59">
        <v>5.0</v>
      </c>
      <c r="N51" s="61">
        <v>4.0E-4</v>
      </c>
      <c r="O51" s="59">
        <v>6.0</v>
      </c>
      <c r="P51" s="61">
        <v>4.0E-4</v>
      </c>
      <c r="Q51" s="61">
        <v>1.0</v>
      </c>
      <c r="R51" s="59">
        <v>3.0</v>
      </c>
      <c r="S51" s="59">
        <v>0.0</v>
      </c>
      <c r="T51" s="61">
        <v>0.6</v>
      </c>
      <c r="U51" s="61">
        <v>0.0</v>
      </c>
      <c r="V51" s="62">
        <v>318.0</v>
      </c>
      <c r="W51" s="62">
        <v>0.0</v>
      </c>
      <c r="X51" s="59">
        <v>2.0</v>
      </c>
      <c r="Y51" s="59">
        <v>0.0</v>
      </c>
      <c r="Z51" s="63"/>
      <c r="AA51" s="63"/>
      <c r="AB51" s="63"/>
      <c r="AC51" s="63"/>
      <c r="AD51" s="63"/>
      <c r="AE51" s="63"/>
      <c r="AF51" s="63"/>
      <c r="AG51" s="63"/>
      <c r="AH51" s="63"/>
      <c r="AI51" s="63"/>
    </row>
    <row r="52">
      <c r="A52" s="55" t="s">
        <v>448</v>
      </c>
      <c r="B52" s="55" t="s">
        <v>459</v>
      </c>
      <c r="C52" s="55" t="s">
        <v>460</v>
      </c>
      <c r="D52" s="55">
        <v>9.0</v>
      </c>
      <c r="E52" s="251" t="s">
        <v>7287</v>
      </c>
      <c r="F52" s="55" t="str">
        <f t="array" ref="F52">IFNA(INDEX('New Listing E-Commerce'!$E$2:$E$69,MATCH($I52,'New Listing E-Commerce'!$C$2:$C$69,0)),"N/A")</f>
        <v>Steel</v>
      </c>
      <c r="G52" s="55" t="str">
        <f t="array" ref="G52">INDEX('New Listing E-Commerce'!$D$1:$D$179,MATCH(I52,'New Listing E-Commerce'!$C$1:$C$179,0))</f>
        <v>Max</v>
      </c>
      <c r="H52" s="55">
        <f t="shared" si="1"/>
        <v>3</v>
      </c>
      <c r="I52" s="55" t="s">
        <v>198</v>
      </c>
      <c r="J52" s="56">
        <f t="array" ref="J52">INDEX('Margen (PowerBI)'!$D$1:$D$179,MATCH($I52,'Margen (PowerBI)'!$B$1:$B$179,0))</f>
        <v>49.5</v>
      </c>
      <c r="K52" s="56">
        <f t="array" ref="K52">INDEX('Margen (PowerBI)'!$E$1:$E$179,MATCH($I52,'Margen (PowerBI)'!$B$1:$B$179,0))</f>
        <v>29.5</v>
      </c>
      <c r="L52" s="56">
        <f t="array" ref="L52">INDEX('Margen (PowerBI)'!$F$1:$F$179,MATCH($I52,'Margen (PowerBI)'!$B$1:$B$179,0))</f>
        <v>20</v>
      </c>
      <c r="M52" s="55">
        <v>5.0</v>
      </c>
      <c r="N52" s="57">
        <v>4.0E-4</v>
      </c>
      <c r="O52" s="55">
        <v>6.0</v>
      </c>
      <c r="P52" s="57">
        <v>4.0E-4</v>
      </c>
      <c r="Q52" s="57">
        <v>1.0</v>
      </c>
      <c r="R52" s="55">
        <v>3.0</v>
      </c>
      <c r="S52" s="55">
        <v>0.0</v>
      </c>
      <c r="T52" s="57">
        <v>0.6</v>
      </c>
      <c r="U52" s="57">
        <v>0.0</v>
      </c>
      <c r="V52" s="58">
        <v>344.21</v>
      </c>
      <c r="W52" s="58">
        <v>0.0</v>
      </c>
      <c r="X52" s="55">
        <v>3.0</v>
      </c>
      <c r="Y52" s="55">
        <v>0.0</v>
      </c>
      <c r="Z52" s="3"/>
      <c r="AA52" s="3"/>
      <c r="AB52" s="3"/>
      <c r="AC52" s="3"/>
      <c r="AD52" s="3"/>
      <c r="AE52" s="3"/>
      <c r="AF52" s="3"/>
      <c r="AG52" s="3"/>
      <c r="AH52" s="3"/>
      <c r="AI52" s="3"/>
    </row>
    <row r="53">
      <c r="A53" s="59" t="s">
        <v>448</v>
      </c>
      <c r="B53" s="59" t="s">
        <v>461</v>
      </c>
      <c r="C53" s="59" t="s">
        <v>462</v>
      </c>
      <c r="D53" s="59">
        <v>9.5</v>
      </c>
      <c r="E53" s="252" t="s">
        <v>7287</v>
      </c>
      <c r="F53" s="59" t="str">
        <f t="array" ref="F53">IFNA(INDEX('New Listing E-Commerce'!$E$2:$E$69,MATCH($I53,'New Listing E-Commerce'!$C$2:$C$69,0)),"N/A")</f>
        <v>Steel</v>
      </c>
      <c r="G53" s="59" t="str">
        <f t="array" ref="G53">INDEX('New Listing E-Commerce'!$D$1:$D$179,MATCH(I53,'New Listing E-Commerce'!$C$1:$C$179,0))</f>
        <v>Max</v>
      </c>
      <c r="H53" s="59">
        <f t="shared" si="1"/>
        <v>2</v>
      </c>
      <c r="I53" s="59" t="s">
        <v>198</v>
      </c>
      <c r="J53" s="60">
        <f t="array" ref="J53">INDEX('Margen (PowerBI)'!$D$1:$D$179,MATCH($I53,'Margen (PowerBI)'!$B$1:$B$179,0))</f>
        <v>49.5</v>
      </c>
      <c r="K53" s="60">
        <f t="array" ref="K53">INDEX('Margen (PowerBI)'!$E$1:$E$179,MATCH($I53,'Margen (PowerBI)'!$B$1:$B$179,0))</f>
        <v>29.5</v>
      </c>
      <c r="L53" s="60">
        <f t="array" ref="L53">INDEX('Margen (PowerBI)'!$F$1:$F$179,MATCH($I53,'Margen (PowerBI)'!$B$1:$B$179,0))</f>
        <v>20</v>
      </c>
      <c r="M53" s="59">
        <v>7.0</v>
      </c>
      <c r="N53" s="61">
        <v>5.0E-4</v>
      </c>
      <c r="O53" s="59">
        <v>8.0</v>
      </c>
      <c r="P53" s="61">
        <v>5.0E-4</v>
      </c>
      <c r="Q53" s="61">
        <v>0.875</v>
      </c>
      <c r="R53" s="59">
        <v>2.0</v>
      </c>
      <c r="S53" s="59">
        <v>0.0</v>
      </c>
      <c r="T53" s="61">
        <v>0.2857</v>
      </c>
      <c r="U53" s="61">
        <v>0.0</v>
      </c>
      <c r="V53" s="62">
        <v>212.0</v>
      </c>
      <c r="W53" s="62">
        <v>0.0</v>
      </c>
      <c r="X53" s="59">
        <v>2.0</v>
      </c>
      <c r="Y53" s="59">
        <v>0.0</v>
      </c>
      <c r="Z53" s="63"/>
      <c r="AA53" s="63"/>
      <c r="AB53" s="63"/>
      <c r="AC53" s="63"/>
      <c r="AD53" s="63"/>
      <c r="AE53" s="63"/>
      <c r="AF53" s="63"/>
      <c r="AG53" s="63"/>
      <c r="AH53" s="63"/>
      <c r="AI53" s="63"/>
    </row>
    <row r="54">
      <c r="A54" s="55" t="s">
        <v>463</v>
      </c>
      <c r="B54" s="55" t="s">
        <v>464</v>
      </c>
      <c r="C54" s="55" t="s">
        <v>465</v>
      </c>
      <c r="D54" s="55">
        <v>11.0</v>
      </c>
      <c r="E54" s="251" t="s">
        <v>7287</v>
      </c>
      <c r="F54" s="55" t="str">
        <f t="array" ref="F54">IFNA(INDEX('New Listing E-Commerce'!$E$2:$E$69,MATCH($I54,'New Listing E-Commerce'!$C$2:$C$69,0)),"N/A")</f>
        <v>Composite</v>
      </c>
      <c r="G54" s="55" t="str">
        <f t="array" ref="G54">INDEX('New Listing E-Commerce'!$D$1:$D$179,MATCH(I54,'New Listing E-Commerce'!$C$1:$C$179,0))</f>
        <v>Rodeo Cafe</v>
      </c>
      <c r="H54" s="55">
        <f t="shared" si="1"/>
        <v>1</v>
      </c>
      <c r="I54" s="55" t="s">
        <v>35</v>
      </c>
      <c r="J54" s="56">
        <f>VLOOKUP($I54,'Margen (PowerBI)'!$B$2:$F$179,3)</f>
        <v>35</v>
      </c>
      <c r="K54" s="56">
        <f t="array" ref="K54">INDEX('Margen (PowerBI)'!$E$1:$E$179,MATCH($I54,'Margen (PowerBI)'!$B$1:$B$179,0))</f>
        <v>43.5</v>
      </c>
      <c r="L54" s="56">
        <f>VLOOKUP($I54,'Margen (PowerBI)'!$B$2:$F$179,5)</f>
        <v>16.5</v>
      </c>
      <c r="M54" s="55">
        <v>10.0</v>
      </c>
      <c r="N54" s="57">
        <v>7.0E-4</v>
      </c>
      <c r="O54" s="55">
        <v>11.0</v>
      </c>
      <c r="P54" s="57">
        <v>6.0E-4</v>
      </c>
      <c r="Q54" s="57">
        <v>1.0</v>
      </c>
      <c r="R54" s="55">
        <v>1.0</v>
      </c>
      <c r="S54" s="55">
        <v>0.0</v>
      </c>
      <c r="T54" s="57">
        <v>0.1</v>
      </c>
      <c r="U54" s="57">
        <v>0.0</v>
      </c>
      <c r="V54" s="58">
        <v>140.0</v>
      </c>
      <c r="W54" s="58">
        <v>0.0</v>
      </c>
      <c r="X54" s="55">
        <v>1.0</v>
      </c>
      <c r="Y54" s="55">
        <v>0.0</v>
      </c>
      <c r="Z54" s="3"/>
      <c r="AA54" s="3"/>
      <c r="AB54" s="3"/>
      <c r="AC54" s="3"/>
      <c r="AD54" s="3"/>
      <c r="AE54" s="3"/>
      <c r="AF54" s="3"/>
      <c r="AG54" s="3"/>
      <c r="AH54" s="3"/>
      <c r="AI54" s="3"/>
    </row>
    <row r="55">
      <c r="A55" s="59" t="s">
        <v>463</v>
      </c>
      <c r="B55" s="59" t="s">
        <v>466</v>
      </c>
      <c r="C55" s="59" t="s">
        <v>467</v>
      </c>
      <c r="D55" s="252">
        <v>12.0</v>
      </c>
      <c r="E55" s="252" t="s">
        <v>7287</v>
      </c>
      <c r="F55" s="59" t="str">
        <f t="array" ref="F55">IFNA(INDEX('New Listing E-Commerce'!$E$2:$E$69,MATCH($I55,'New Listing E-Commerce'!$C$2:$C$69,0)),"N/A")</f>
        <v>Composite</v>
      </c>
      <c r="G55" s="59" t="str">
        <f t="array" ref="G55">INDEX('New Listing E-Commerce'!$D$1:$D$179,MATCH(I55,'New Listing E-Commerce'!$C$1:$C$179,0))</f>
        <v>Rodeo Cafe</v>
      </c>
      <c r="H55" s="59">
        <f t="shared" si="1"/>
        <v>1</v>
      </c>
      <c r="I55" s="59" t="s">
        <v>35</v>
      </c>
      <c r="J55" s="60">
        <f>VLOOKUP($I55,'Margen (PowerBI)'!$B$2:$F$179,3)</f>
        <v>35</v>
      </c>
      <c r="K55" s="60">
        <f t="array" ref="K55">INDEX('Margen (PowerBI)'!$E$1:$E$179,MATCH($I55,'Margen (PowerBI)'!$B$1:$B$179,0))</f>
        <v>43.5</v>
      </c>
      <c r="L55" s="60">
        <f>VLOOKUP($I55,'Margen (PowerBI)'!$B$2:$F$179,5)</f>
        <v>16.5</v>
      </c>
      <c r="M55" s="59">
        <v>2.0</v>
      </c>
      <c r="N55" s="61">
        <v>1.0E-4</v>
      </c>
      <c r="O55" s="59">
        <v>3.0</v>
      </c>
      <c r="P55" s="61">
        <v>2.0E-4</v>
      </c>
      <c r="Q55" s="61">
        <v>0.6667</v>
      </c>
      <c r="R55" s="59">
        <v>1.0</v>
      </c>
      <c r="S55" s="59">
        <v>0.0</v>
      </c>
      <c r="T55" s="61">
        <v>0.5</v>
      </c>
      <c r="U55" s="61">
        <v>0.0</v>
      </c>
      <c r="V55" s="62">
        <v>150.85</v>
      </c>
      <c r="W55" s="62">
        <v>0.0</v>
      </c>
      <c r="X55" s="59">
        <v>1.0</v>
      </c>
      <c r="Y55" s="59">
        <v>0.0</v>
      </c>
      <c r="Z55" s="63"/>
      <c r="AA55" s="63"/>
      <c r="AB55" s="63"/>
      <c r="AC55" s="63"/>
      <c r="AD55" s="63"/>
      <c r="AE55" s="63"/>
      <c r="AF55" s="63"/>
      <c r="AG55" s="63"/>
      <c r="AH55" s="63"/>
      <c r="AI55" s="63"/>
    </row>
    <row r="56">
      <c r="A56" s="55" t="s">
        <v>463</v>
      </c>
      <c r="B56" s="55" t="s">
        <v>468</v>
      </c>
      <c r="C56" s="55" t="s">
        <v>469</v>
      </c>
      <c r="D56" s="55">
        <v>6.5</v>
      </c>
      <c r="E56" s="251" t="s">
        <v>7287</v>
      </c>
      <c r="F56" s="55" t="str">
        <f t="array" ref="F56">IFNA(INDEX('New Listing E-Commerce'!$E$2:$E$69,MATCH($I56,'New Listing E-Commerce'!$C$2:$C$69,0)),"N/A")</f>
        <v>Composite</v>
      </c>
      <c r="G56" s="55" t="str">
        <f t="array" ref="G56">INDEX('New Listing E-Commerce'!$D$1:$D$179,MATCH(I56,'New Listing E-Commerce'!$C$1:$C$179,0))</f>
        <v>Rodeo Cafe</v>
      </c>
      <c r="H56" s="55">
        <f t="shared" si="1"/>
        <v>1</v>
      </c>
      <c r="I56" s="55" t="s">
        <v>35</v>
      </c>
      <c r="J56" s="56">
        <f>VLOOKUP($I56,'Margen (PowerBI)'!$B$2:$F$179,3)</f>
        <v>35</v>
      </c>
      <c r="K56" s="56">
        <f t="array" ref="K56">INDEX('Margen (PowerBI)'!$E$1:$E$179,MATCH($I56,'Margen (PowerBI)'!$B$1:$B$179,0))</f>
        <v>43.5</v>
      </c>
      <c r="L56" s="56">
        <f>VLOOKUP($I56,'Margen (PowerBI)'!$B$2:$F$179,5)</f>
        <v>16.5</v>
      </c>
      <c r="M56" s="55">
        <v>22.0</v>
      </c>
      <c r="N56" s="57">
        <v>0.0016</v>
      </c>
      <c r="O56" s="55">
        <v>23.0</v>
      </c>
      <c r="P56" s="57">
        <v>0.0014</v>
      </c>
      <c r="Q56" s="57">
        <v>0.6957</v>
      </c>
      <c r="R56" s="55">
        <v>1.0</v>
      </c>
      <c r="S56" s="55">
        <v>0.0</v>
      </c>
      <c r="T56" s="57">
        <v>0.0455</v>
      </c>
      <c r="U56" s="57">
        <v>0.0</v>
      </c>
      <c r="V56" s="58">
        <v>151.9</v>
      </c>
      <c r="W56" s="58">
        <v>0.0</v>
      </c>
      <c r="X56" s="55">
        <v>1.0</v>
      </c>
      <c r="Y56" s="55">
        <v>0.0</v>
      </c>
      <c r="Z56" s="3"/>
      <c r="AA56" s="3"/>
      <c r="AB56" s="3"/>
      <c r="AC56" s="3"/>
      <c r="AD56" s="3"/>
      <c r="AE56" s="3"/>
      <c r="AF56" s="3"/>
      <c r="AG56" s="3"/>
      <c r="AH56" s="3"/>
      <c r="AI56" s="3"/>
    </row>
    <row r="57">
      <c r="A57" s="59" t="s">
        <v>463</v>
      </c>
      <c r="B57" s="59" t="s">
        <v>470</v>
      </c>
      <c r="C57" s="59" t="s">
        <v>471</v>
      </c>
      <c r="D57" s="59">
        <v>7.5</v>
      </c>
      <c r="E57" s="252" t="s">
        <v>7287</v>
      </c>
      <c r="F57" s="59" t="str">
        <f t="array" ref="F57">IFNA(INDEX('New Listing E-Commerce'!$E$2:$E$69,MATCH($I57,'New Listing E-Commerce'!$C$2:$C$69,0)),"N/A")</f>
        <v>Composite</v>
      </c>
      <c r="G57" s="59" t="str">
        <f t="array" ref="G57">INDEX('New Listing E-Commerce'!$D$1:$D$179,MATCH(I57,'New Listing E-Commerce'!$C$1:$C$179,0))</f>
        <v>Rodeo Cafe</v>
      </c>
      <c r="H57" s="59">
        <f t="shared" si="1"/>
        <v>1</v>
      </c>
      <c r="I57" s="59" t="s">
        <v>35</v>
      </c>
      <c r="J57" s="60">
        <f>VLOOKUP($I57,'Margen (PowerBI)'!$B$2:$F$179,3)</f>
        <v>35</v>
      </c>
      <c r="K57" s="60">
        <f t="array" ref="K57">INDEX('Margen (PowerBI)'!$E$1:$E$179,MATCH($I57,'Margen (PowerBI)'!$B$1:$B$179,0))</f>
        <v>43.5</v>
      </c>
      <c r="L57" s="60">
        <f>VLOOKUP($I57,'Margen (PowerBI)'!$B$2:$F$179,5)</f>
        <v>16.5</v>
      </c>
      <c r="M57" s="59">
        <v>1.0</v>
      </c>
      <c r="N57" s="61">
        <v>1.0E-4</v>
      </c>
      <c r="O57" s="59">
        <v>2.0</v>
      </c>
      <c r="P57" s="61">
        <v>1.0E-4</v>
      </c>
      <c r="Q57" s="61">
        <v>1.0</v>
      </c>
      <c r="R57" s="59">
        <v>1.0</v>
      </c>
      <c r="S57" s="59">
        <v>0.0</v>
      </c>
      <c r="T57" s="61">
        <v>1.0</v>
      </c>
      <c r="U57" s="61">
        <v>0.0</v>
      </c>
      <c r="V57" s="62">
        <v>140.0</v>
      </c>
      <c r="W57" s="62">
        <v>0.0</v>
      </c>
      <c r="X57" s="59">
        <v>1.0</v>
      </c>
      <c r="Y57" s="59">
        <v>0.0</v>
      </c>
      <c r="Z57" s="63"/>
      <c r="AA57" s="63"/>
      <c r="AB57" s="63"/>
      <c r="AC57" s="63"/>
      <c r="AD57" s="63"/>
      <c r="AE57" s="63"/>
      <c r="AF57" s="63"/>
      <c r="AG57" s="63"/>
      <c r="AH57" s="63"/>
      <c r="AI57" s="63"/>
    </row>
    <row r="58">
      <c r="A58" s="55" t="s">
        <v>463</v>
      </c>
      <c r="B58" s="55" t="s">
        <v>472</v>
      </c>
      <c r="C58" s="55" t="s">
        <v>473</v>
      </c>
      <c r="D58" s="55">
        <v>8.0</v>
      </c>
      <c r="E58" s="251" t="s">
        <v>7287</v>
      </c>
      <c r="F58" s="55" t="str">
        <f t="array" ref="F58">IFNA(INDEX('New Listing E-Commerce'!$E$2:$E$69,MATCH($I58,'New Listing E-Commerce'!$C$2:$C$69,0)),"N/A")</f>
        <v>Composite</v>
      </c>
      <c r="G58" s="55" t="str">
        <f t="array" ref="G58">INDEX('New Listing E-Commerce'!$D$1:$D$179,MATCH(I58,'New Listing E-Commerce'!$C$1:$C$179,0))</f>
        <v>Rodeo Cafe</v>
      </c>
      <c r="H58" s="55">
        <f t="shared" si="1"/>
        <v>3</v>
      </c>
      <c r="I58" s="55" t="s">
        <v>35</v>
      </c>
      <c r="J58" s="56">
        <f>VLOOKUP($I58,'Margen (PowerBI)'!$B$2:$F$179,3)</f>
        <v>35</v>
      </c>
      <c r="K58" s="56">
        <f t="array" ref="K58">INDEX('Margen (PowerBI)'!$E$1:$E$179,MATCH($I58,'Margen (PowerBI)'!$B$1:$B$179,0))</f>
        <v>43.5</v>
      </c>
      <c r="L58" s="56">
        <f>VLOOKUP($I58,'Margen (PowerBI)'!$B$2:$F$179,5)</f>
        <v>16.5</v>
      </c>
      <c r="M58" s="55">
        <v>436.0</v>
      </c>
      <c r="N58" s="57">
        <v>0.0312</v>
      </c>
      <c r="O58" s="55">
        <v>520.0</v>
      </c>
      <c r="P58" s="57">
        <v>0.0306</v>
      </c>
      <c r="Q58" s="57">
        <v>0.9923</v>
      </c>
      <c r="R58" s="55">
        <v>3.0</v>
      </c>
      <c r="S58" s="55">
        <v>0.0</v>
      </c>
      <c r="T58" s="57">
        <v>0.0069</v>
      </c>
      <c r="U58" s="57">
        <v>0.0</v>
      </c>
      <c r="V58" s="58">
        <v>420.0</v>
      </c>
      <c r="W58" s="58">
        <v>0.0</v>
      </c>
      <c r="X58" s="55">
        <v>3.0</v>
      </c>
      <c r="Y58" s="55">
        <v>0.0</v>
      </c>
      <c r="Z58" s="3"/>
      <c r="AA58" s="3"/>
      <c r="AB58" s="3"/>
      <c r="AC58" s="3"/>
      <c r="AD58" s="3"/>
      <c r="AE58" s="3"/>
      <c r="AF58" s="3"/>
      <c r="AG58" s="3"/>
      <c r="AH58" s="3"/>
      <c r="AI58" s="3"/>
    </row>
    <row r="59">
      <c r="A59" s="59" t="s">
        <v>463</v>
      </c>
      <c r="B59" s="59" t="s">
        <v>474</v>
      </c>
      <c r="C59" s="59" t="s">
        <v>475</v>
      </c>
      <c r="D59" s="59">
        <v>8.5</v>
      </c>
      <c r="E59" s="252" t="s">
        <v>7287</v>
      </c>
      <c r="F59" s="59" t="str">
        <f t="array" ref="F59">IFNA(INDEX('New Listing E-Commerce'!$E$2:$E$69,MATCH($I59,'New Listing E-Commerce'!$C$2:$C$69,0)),"N/A")</f>
        <v>Composite</v>
      </c>
      <c r="G59" s="59" t="str">
        <f t="array" ref="G59">INDEX('New Listing E-Commerce'!$D$1:$D$179,MATCH(I59,'New Listing E-Commerce'!$C$1:$C$179,0))</f>
        <v>Rodeo Cafe</v>
      </c>
      <c r="H59" s="59">
        <f t="shared" si="1"/>
        <v>3</v>
      </c>
      <c r="I59" s="59" t="s">
        <v>35</v>
      </c>
      <c r="J59" s="60">
        <f>VLOOKUP($I59,'Margen (PowerBI)'!$B$2:$F$179,3)</f>
        <v>35</v>
      </c>
      <c r="K59" s="60">
        <f t="array" ref="K59">INDEX('Margen (PowerBI)'!$E$1:$E$179,MATCH($I59,'Margen (PowerBI)'!$B$1:$B$179,0))</f>
        <v>43.5</v>
      </c>
      <c r="L59" s="60">
        <f>VLOOKUP($I59,'Margen (PowerBI)'!$B$2:$F$179,5)</f>
        <v>16.5</v>
      </c>
      <c r="M59" s="59">
        <v>11.0</v>
      </c>
      <c r="N59" s="61">
        <v>8.0E-4</v>
      </c>
      <c r="O59" s="59">
        <v>14.0</v>
      </c>
      <c r="P59" s="61">
        <v>8.0E-4</v>
      </c>
      <c r="Q59" s="61">
        <v>0.8571</v>
      </c>
      <c r="R59" s="59">
        <v>3.0</v>
      </c>
      <c r="S59" s="59">
        <v>0.0</v>
      </c>
      <c r="T59" s="61">
        <v>0.2727</v>
      </c>
      <c r="U59" s="61">
        <v>0.0</v>
      </c>
      <c r="V59" s="62">
        <v>429.1</v>
      </c>
      <c r="W59" s="62">
        <v>0.0</v>
      </c>
      <c r="X59" s="59">
        <v>3.0</v>
      </c>
      <c r="Y59" s="59">
        <v>0.0</v>
      </c>
      <c r="Z59" s="63"/>
      <c r="AA59" s="63"/>
      <c r="AB59" s="63"/>
      <c r="AC59" s="63"/>
      <c r="AD59" s="63"/>
      <c r="AE59" s="63"/>
      <c r="AF59" s="63"/>
      <c r="AG59" s="63"/>
      <c r="AH59" s="63"/>
      <c r="AI59" s="63"/>
    </row>
    <row r="60">
      <c r="A60" s="55" t="s">
        <v>463</v>
      </c>
      <c r="B60" s="55" t="s">
        <v>476</v>
      </c>
      <c r="C60" s="55" t="s">
        <v>477</v>
      </c>
      <c r="D60" s="55">
        <v>9.5</v>
      </c>
      <c r="E60" s="251" t="s">
        <v>7287</v>
      </c>
      <c r="F60" s="55" t="str">
        <f t="array" ref="F60">IFNA(INDEX('New Listing E-Commerce'!$E$2:$E$69,MATCH($I60,'New Listing E-Commerce'!$C$2:$C$69,0)),"N/A")</f>
        <v>Composite</v>
      </c>
      <c r="G60" s="55" t="str">
        <f t="array" ref="G60">INDEX('New Listing E-Commerce'!$D$1:$D$179,MATCH(I60,'New Listing E-Commerce'!$C$1:$C$179,0))</f>
        <v>Rodeo Cafe</v>
      </c>
      <c r="H60" s="55">
        <f t="shared" si="1"/>
        <v>2</v>
      </c>
      <c r="I60" s="55" t="s">
        <v>35</v>
      </c>
      <c r="J60" s="56">
        <f>VLOOKUP($I60,'Margen (PowerBI)'!$B$2:$F$179,3)</f>
        <v>35</v>
      </c>
      <c r="K60" s="56">
        <f t="array" ref="K60">INDEX('Margen (PowerBI)'!$E$1:$E$179,MATCH($I60,'Margen (PowerBI)'!$B$1:$B$179,0))</f>
        <v>43.5</v>
      </c>
      <c r="L60" s="56">
        <f>VLOOKUP($I60,'Margen (PowerBI)'!$B$2:$F$179,5)</f>
        <v>16.5</v>
      </c>
      <c r="M60" s="55">
        <v>24.0</v>
      </c>
      <c r="N60" s="57">
        <v>0.0017</v>
      </c>
      <c r="O60" s="55">
        <v>29.0</v>
      </c>
      <c r="P60" s="57">
        <v>0.0017</v>
      </c>
      <c r="Q60" s="57">
        <v>1.0</v>
      </c>
      <c r="R60" s="55">
        <v>2.0</v>
      </c>
      <c r="S60" s="55">
        <v>0.0</v>
      </c>
      <c r="T60" s="57">
        <v>0.0833</v>
      </c>
      <c r="U60" s="57">
        <v>0.0</v>
      </c>
      <c r="V60" s="58">
        <v>302.4</v>
      </c>
      <c r="W60" s="58">
        <v>0.0</v>
      </c>
      <c r="X60" s="55">
        <v>2.0</v>
      </c>
      <c r="Y60" s="55">
        <v>0.0</v>
      </c>
      <c r="Z60" s="3"/>
      <c r="AA60" s="3"/>
      <c r="AB60" s="3"/>
      <c r="AC60" s="3"/>
      <c r="AD60" s="3"/>
      <c r="AE60" s="3"/>
      <c r="AF60" s="3"/>
      <c r="AG60" s="3"/>
      <c r="AH60" s="3"/>
      <c r="AI60" s="3"/>
    </row>
    <row r="61">
      <c r="A61" s="59" t="s">
        <v>463</v>
      </c>
      <c r="B61" s="59" t="s">
        <v>478</v>
      </c>
      <c r="C61" s="59" t="s">
        <v>479</v>
      </c>
      <c r="D61" s="59">
        <v>10.0</v>
      </c>
      <c r="E61" s="252" t="s">
        <v>188</v>
      </c>
      <c r="F61" s="59" t="str">
        <f t="array" ref="F61">IFNA(INDEX('New Listing E-Commerce'!$E$2:$E$69,MATCH($I61,'New Listing E-Commerce'!$C$2:$C$69,0)),"N/A")</f>
        <v>Composite</v>
      </c>
      <c r="G61" s="59" t="str">
        <f t="array" ref="G61">INDEX('New Listing E-Commerce'!$D$1:$D$179,MATCH(I61,'New Listing E-Commerce'!$C$1:$C$179,0))</f>
        <v>Rodeo Cafe</v>
      </c>
      <c r="H61" s="59">
        <f t="shared" si="1"/>
        <v>4</v>
      </c>
      <c r="I61" s="59" t="s">
        <v>35</v>
      </c>
      <c r="J61" s="60">
        <f>VLOOKUP($I61,'Margen (PowerBI)'!$B$2:$F$179,3)</f>
        <v>35</v>
      </c>
      <c r="K61" s="60">
        <f t="array" ref="K61">INDEX('Margen (PowerBI)'!$E$1:$E$179,MATCH($I61,'Margen (PowerBI)'!$B$1:$B$179,0))</f>
        <v>43.5</v>
      </c>
      <c r="L61" s="60">
        <f>VLOOKUP($I61,'Margen (PowerBI)'!$B$2:$F$179,5)</f>
        <v>16.5</v>
      </c>
      <c r="M61" s="59">
        <v>13.0</v>
      </c>
      <c r="N61" s="61">
        <v>9.0E-4</v>
      </c>
      <c r="O61" s="59">
        <v>15.0</v>
      </c>
      <c r="P61" s="61">
        <v>9.0E-4</v>
      </c>
      <c r="Q61" s="61">
        <v>1.0</v>
      </c>
      <c r="R61" s="59">
        <v>4.0</v>
      </c>
      <c r="S61" s="59">
        <v>0.0</v>
      </c>
      <c r="T61" s="61">
        <v>0.3077</v>
      </c>
      <c r="U61" s="61">
        <v>0.0</v>
      </c>
      <c r="V61" s="62">
        <v>621.14</v>
      </c>
      <c r="W61" s="62">
        <v>0.0</v>
      </c>
      <c r="X61" s="59">
        <v>3.0</v>
      </c>
      <c r="Y61" s="59">
        <v>0.0</v>
      </c>
      <c r="Z61" s="63"/>
      <c r="AA61" s="63"/>
      <c r="AB61" s="63"/>
      <c r="AC61" s="63"/>
      <c r="AD61" s="63"/>
      <c r="AE61" s="63"/>
      <c r="AF61" s="63"/>
      <c r="AG61" s="63"/>
      <c r="AH61" s="63"/>
      <c r="AI61" s="63"/>
    </row>
    <row r="62">
      <c r="A62" s="55" t="s">
        <v>463</v>
      </c>
      <c r="B62" s="55" t="s">
        <v>480</v>
      </c>
      <c r="C62" s="55" t="s">
        <v>481</v>
      </c>
      <c r="D62" s="55">
        <v>10.5</v>
      </c>
      <c r="E62" s="251" t="s">
        <v>188</v>
      </c>
      <c r="F62" s="55" t="str">
        <f t="array" ref="F62">IFNA(INDEX('New Listing E-Commerce'!$E$2:$E$69,MATCH($I62,'New Listing E-Commerce'!$C$2:$C$69,0)),"N/A")</f>
        <v>Composite</v>
      </c>
      <c r="G62" s="55" t="str">
        <f t="array" ref="G62">INDEX('New Listing E-Commerce'!$D$1:$D$179,MATCH(I62,'New Listing E-Commerce'!$C$1:$C$179,0))</f>
        <v>Rodeo Cafe</v>
      </c>
      <c r="H62" s="55">
        <f t="shared" si="1"/>
        <v>1</v>
      </c>
      <c r="I62" s="55" t="s">
        <v>35</v>
      </c>
      <c r="J62" s="56">
        <f>VLOOKUP($I62,'Margen (PowerBI)'!$B$2:$F$179,3)</f>
        <v>35</v>
      </c>
      <c r="K62" s="56">
        <f t="array" ref="K62">INDEX('Margen (PowerBI)'!$E$1:$E$179,MATCH($I62,'Margen (PowerBI)'!$B$1:$B$179,0))</f>
        <v>43.5</v>
      </c>
      <c r="L62" s="56">
        <f>VLOOKUP($I62,'Margen (PowerBI)'!$B$2:$F$179,5)</f>
        <v>16.5</v>
      </c>
      <c r="M62" s="55">
        <v>1.0</v>
      </c>
      <c r="N62" s="57">
        <v>1.0E-4</v>
      </c>
      <c r="O62" s="55">
        <v>1.0</v>
      </c>
      <c r="P62" s="57">
        <v>1.0E-4</v>
      </c>
      <c r="Q62" s="57">
        <v>1.0</v>
      </c>
      <c r="R62" s="55">
        <v>1.0</v>
      </c>
      <c r="S62" s="55">
        <v>0.0</v>
      </c>
      <c r="T62" s="57">
        <v>1.0</v>
      </c>
      <c r="U62" s="57">
        <v>0.0</v>
      </c>
      <c r="V62" s="58">
        <v>145.0</v>
      </c>
      <c r="W62" s="58">
        <v>0.0</v>
      </c>
      <c r="X62" s="55">
        <v>1.0</v>
      </c>
      <c r="Y62" s="55">
        <v>0.0</v>
      </c>
      <c r="Z62" s="3"/>
      <c r="AA62" s="3"/>
      <c r="AB62" s="3"/>
      <c r="AC62" s="3"/>
      <c r="AD62" s="3"/>
      <c r="AE62" s="3"/>
      <c r="AF62" s="3"/>
      <c r="AG62" s="3"/>
      <c r="AH62" s="3"/>
      <c r="AI62" s="3"/>
    </row>
    <row r="63">
      <c r="A63" s="59" t="s">
        <v>463</v>
      </c>
      <c r="B63" s="59" t="s">
        <v>482</v>
      </c>
      <c r="C63" s="59" t="s">
        <v>483</v>
      </c>
      <c r="D63" s="59">
        <v>6.0</v>
      </c>
      <c r="E63" s="252" t="s">
        <v>188</v>
      </c>
      <c r="F63" s="59" t="str">
        <f t="array" ref="F63">IFNA(INDEX('New Listing E-Commerce'!$E$2:$E$69,MATCH($I63,'New Listing E-Commerce'!$C$2:$C$69,0)),"N/A")</f>
        <v>Composite</v>
      </c>
      <c r="G63" s="59" t="str">
        <f t="array" ref="G63">INDEX('New Listing E-Commerce'!$D$1:$D$179,MATCH(I63,'New Listing E-Commerce'!$C$1:$C$179,0))</f>
        <v>Rodeo Cafe</v>
      </c>
      <c r="H63" s="59">
        <f t="shared" si="1"/>
        <v>2</v>
      </c>
      <c r="I63" s="59" t="s">
        <v>35</v>
      </c>
      <c r="J63" s="60">
        <f>VLOOKUP($I63,'Margen (PowerBI)'!$B$2:$F$179,3)</f>
        <v>35</v>
      </c>
      <c r="K63" s="60">
        <f t="array" ref="K63">INDEX('Margen (PowerBI)'!$E$1:$E$179,MATCH($I63,'Margen (PowerBI)'!$B$1:$B$179,0))</f>
        <v>43.5</v>
      </c>
      <c r="L63" s="60">
        <f>VLOOKUP($I63,'Margen (PowerBI)'!$B$2:$F$179,5)</f>
        <v>16.5</v>
      </c>
      <c r="M63" s="59">
        <v>9.0</v>
      </c>
      <c r="N63" s="61">
        <v>6.0E-4</v>
      </c>
      <c r="O63" s="59">
        <v>14.0</v>
      </c>
      <c r="P63" s="61">
        <v>8.0E-4</v>
      </c>
      <c r="Q63" s="61">
        <v>0.7857</v>
      </c>
      <c r="R63" s="59">
        <v>2.0</v>
      </c>
      <c r="S63" s="59">
        <v>0.0</v>
      </c>
      <c r="T63" s="61">
        <v>0.2222</v>
      </c>
      <c r="U63" s="61">
        <v>0.0</v>
      </c>
      <c r="V63" s="62">
        <v>309.21</v>
      </c>
      <c r="W63" s="62">
        <v>0.0</v>
      </c>
      <c r="X63" s="59">
        <v>2.0</v>
      </c>
      <c r="Y63" s="59">
        <v>0.0</v>
      </c>
      <c r="Z63" s="63"/>
      <c r="AA63" s="63"/>
      <c r="AB63" s="63"/>
      <c r="AC63" s="63"/>
      <c r="AD63" s="63"/>
      <c r="AE63" s="63"/>
      <c r="AF63" s="63"/>
      <c r="AG63" s="63"/>
      <c r="AH63" s="63"/>
      <c r="AI63" s="63"/>
    </row>
    <row r="64">
      <c r="A64" s="55" t="s">
        <v>463</v>
      </c>
      <c r="B64" s="55" t="s">
        <v>484</v>
      </c>
      <c r="C64" s="55" t="s">
        <v>485</v>
      </c>
      <c r="D64" s="55">
        <v>6.5</v>
      </c>
      <c r="E64" s="251" t="s">
        <v>188</v>
      </c>
      <c r="F64" s="55" t="str">
        <f t="array" ref="F64">IFNA(INDEX('New Listing E-Commerce'!$E$2:$E$69,MATCH($I64,'New Listing E-Commerce'!$C$2:$C$69,0)),"N/A")</f>
        <v>Composite</v>
      </c>
      <c r="G64" s="55" t="str">
        <f t="array" ref="G64">INDEX('New Listing E-Commerce'!$D$1:$D$179,MATCH(I64,'New Listing E-Commerce'!$C$1:$C$179,0))</f>
        <v>Rodeo Cafe</v>
      </c>
      <c r="H64" s="55">
        <f t="shared" si="1"/>
        <v>1</v>
      </c>
      <c r="I64" s="55" t="s">
        <v>35</v>
      </c>
      <c r="J64" s="56">
        <f>VLOOKUP($I64,'Margen (PowerBI)'!$B$2:$F$179,3)</f>
        <v>35</v>
      </c>
      <c r="K64" s="56">
        <f t="array" ref="K64">INDEX('Margen (PowerBI)'!$E$1:$E$179,MATCH($I64,'Margen (PowerBI)'!$B$1:$B$179,0))</f>
        <v>43.5</v>
      </c>
      <c r="L64" s="56">
        <f>VLOOKUP($I64,'Margen (PowerBI)'!$B$2:$F$179,5)</f>
        <v>16.5</v>
      </c>
      <c r="M64" s="55">
        <v>16.0</v>
      </c>
      <c r="N64" s="57">
        <v>0.0011</v>
      </c>
      <c r="O64" s="55">
        <v>16.0</v>
      </c>
      <c r="P64" s="57">
        <v>9.0E-4</v>
      </c>
      <c r="Q64" s="57">
        <v>0.75</v>
      </c>
      <c r="R64" s="55">
        <v>1.0</v>
      </c>
      <c r="S64" s="55">
        <v>0.0</v>
      </c>
      <c r="T64" s="57">
        <v>0.0625</v>
      </c>
      <c r="U64" s="57">
        <v>0.0</v>
      </c>
      <c r="V64" s="58">
        <v>145.0</v>
      </c>
      <c r="W64" s="58">
        <v>0.0</v>
      </c>
      <c r="X64" s="55">
        <v>1.0</v>
      </c>
      <c r="Y64" s="55">
        <v>0.0</v>
      </c>
      <c r="Z64" s="3"/>
      <c r="AA64" s="3"/>
      <c r="AB64" s="3"/>
      <c r="AC64" s="3"/>
      <c r="AD64" s="3"/>
      <c r="AE64" s="3"/>
      <c r="AF64" s="3"/>
      <c r="AG64" s="3"/>
      <c r="AH64" s="3"/>
      <c r="AI64" s="3"/>
    </row>
    <row r="65">
      <c r="A65" s="59" t="s">
        <v>463</v>
      </c>
      <c r="B65" s="59" t="s">
        <v>486</v>
      </c>
      <c r="C65" s="59" t="s">
        <v>487</v>
      </c>
      <c r="D65" s="252">
        <v>7.5</v>
      </c>
      <c r="E65" s="252" t="s">
        <v>188</v>
      </c>
      <c r="F65" s="59" t="str">
        <f t="array" ref="F65">IFNA(INDEX('New Listing E-Commerce'!$E$2:$E$69,MATCH($I65,'New Listing E-Commerce'!$C$2:$C$69,0)),"N/A")</f>
        <v>Composite</v>
      </c>
      <c r="G65" s="59" t="str">
        <f t="array" ref="G65">INDEX('New Listing E-Commerce'!$D$1:$D$179,MATCH(I65,'New Listing E-Commerce'!$C$1:$C$179,0))</f>
        <v>Rodeo Cafe</v>
      </c>
      <c r="H65" s="59">
        <f t="shared" si="1"/>
        <v>1</v>
      </c>
      <c r="I65" s="59" t="s">
        <v>35</v>
      </c>
      <c r="J65" s="60">
        <f>VLOOKUP($I65,'Margen (PowerBI)'!$B$2:$F$179,3)</f>
        <v>35</v>
      </c>
      <c r="K65" s="60">
        <f t="array" ref="K65">INDEX('Margen (PowerBI)'!$E$1:$E$179,MATCH($I65,'Margen (PowerBI)'!$B$1:$B$179,0))</f>
        <v>43.5</v>
      </c>
      <c r="L65" s="60">
        <f>VLOOKUP($I65,'Margen (PowerBI)'!$B$2:$F$179,5)</f>
        <v>16.5</v>
      </c>
      <c r="M65" s="59">
        <v>5.0</v>
      </c>
      <c r="N65" s="61">
        <v>4.0E-4</v>
      </c>
      <c r="O65" s="59">
        <v>6.0</v>
      </c>
      <c r="P65" s="61">
        <v>4.0E-4</v>
      </c>
      <c r="Q65" s="61">
        <v>0.8333</v>
      </c>
      <c r="R65" s="59">
        <v>1.0</v>
      </c>
      <c r="S65" s="59">
        <v>0.0</v>
      </c>
      <c r="T65" s="61">
        <v>0.2</v>
      </c>
      <c r="U65" s="61">
        <v>0.0</v>
      </c>
      <c r="V65" s="62">
        <v>145.0</v>
      </c>
      <c r="W65" s="62">
        <v>0.0</v>
      </c>
      <c r="X65" s="59">
        <v>1.0</v>
      </c>
      <c r="Y65" s="59">
        <v>0.0</v>
      </c>
      <c r="Z65" s="63"/>
      <c r="AA65" s="63"/>
      <c r="AB65" s="63"/>
      <c r="AC65" s="63"/>
      <c r="AD65" s="63"/>
      <c r="AE65" s="63"/>
      <c r="AF65" s="63"/>
      <c r="AG65" s="63"/>
      <c r="AH65" s="63"/>
      <c r="AI65" s="63"/>
    </row>
    <row r="66">
      <c r="A66" s="55" t="s">
        <v>463</v>
      </c>
      <c r="B66" s="55" t="s">
        <v>488</v>
      </c>
      <c r="C66" s="55" t="s">
        <v>489</v>
      </c>
      <c r="D66" s="55">
        <v>8.0</v>
      </c>
      <c r="E66" s="251" t="s">
        <v>188</v>
      </c>
      <c r="F66" s="55" t="str">
        <f t="array" ref="F66">IFNA(INDEX('New Listing E-Commerce'!$E$2:$E$69,MATCH($I66,'New Listing E-Commerce'!$C$2:$C$69,0)),"N/A")</f>
        <v>Composite</v>
      </c>
      <c r="G66" s="55" t="str">
        <f t="array" ref="G66">INDEX('New Listing E-Commerce'!$D$1:$D$179,MATCH(I66,'New Listing E-Commerce'!$C$1:$C$179,0))</f>
        <v>Rodeo Cafe</v>
      </c>
      <c r="H66" s="55">
        <f t="shared" si="1"/>
        <v>1</v>
      </c>
      <c r="I66" s="55" t="s">
        <v>35</v>
      </c>
      <c r="J66" s="56">
        <f>VLOOKUP($I66,'Margen (PowerBI)'!$B$2:$F$179,3)</f>
        <v>35</v>
      </c>
      <c r="K66" s="56">
        <f t="array" ref="K66">INDEX('Margen (PowerBI)'!$E$1:$E$179,MATCH($I66,'Margen (PowerBI)'!$B$1:$B$179,0))</f>
        <v>43.5</v>
      </c>
      <c r="L66" s="56">
        <f>VLOOKUP($I66,'Margen (PowerBI)'!$B$2:$F$179,5)</f>
        <v>16.5</v>
      </c>
      <c r="M66" s="55">
        <v>457.0</v>
      </c>
      <c r="N66" s="57">
        <v>0.0327</v>
      </c>
      <c r="O66" s="55">
        <v>604.0</v>
      </c>
      <c r="P66" s="57">
        <v>0.0356</v>
      </c>
      <c r="Q66" s="57">
        <v>0.995</v>
      </c>
      <c r="R66" s="55">
        <v>1.0</v>
      </c>
      <c r="S66" s="55">
        <v>0.0</v>
      </c>
      <c r="T66" s="57">
        <v>0.0022</v>
      </c>
      <c r="U66" s="57">
        <v>0.0</v>
      </c>
      <c r="V66" s="58">
        <v>157.14</v>
      </c>
      <c r="W66" s="58">
        <v>0.0</v>
      </c>
      <c r="X66" s="55">
        <v>1.0</v>
      </c>
      <c r="Y66" s="55">
        <v>0.0</v>
      </c>
      <c r="Z66" s="3"/>
      <c r="AA66" s="3"/>
      <c r="AB66" s="3"/>
      <c r="AC66" s="3"/>
      <c r="AD66" s="3"/>
      <c r="AE66" s="3"/>
      <c r="AF66" s="3"/>
      <c r="AG66" s="3"/>
      <c r="AH66" s="3"/>
      <c r="AI66" s="3"/>
    </row>
    <row r="67">
      <c r="A67" s="59" t="s">
        <v>463</v>
      </c>
      <c r="B67" s="59" t="s">
        <v>490</v>
      </c>
      <c r="C67" s="59" t="s">
        <v>491</v>
      </c>
      <c r="D67" s="59">
        <v>9.0</v>
      </c>
      <c r="E67" s="252" t="s">
        <v>188</v>
      </c>
      <c r="F67" s="59" t="str">
        <f t="array" ref="F67">IFNA(INDEX('New Listing E-Commerce'!$E$2:$E$69,MATCH($I67,'New Listing E-Commerce'!$C$2:$C$69,0)),"N/A")</f>
        <v>Composite</v>
      </c>
      <c r="G67" s="59" t="str">
        <f t="array" ref="G67">INDEX('New Listing E-Commerce'!$D$1:$D$179,MATCH(I67,'New Listing E-Commerce'!$C$1:$C$179,0))</f>
        <v>Rodeo Cafe</v>
      </c>
      <c r="H67" s="59">
        <f t="shared" si="1"/>
        <v>4</v>
      </c>
      <c r="I67" s="59" t="s">
        <v>35</v>
      </c>
      <c r="J67" s="60">
        <f>VLOOKUP($I67,'Margen (PowerBI)'!$B$2:$F$179,3)</f>
        <v>35</v>
      </c>
      <c r="K67" s="60">
        <f t="array" ref="K67">INDEX('Margen (PowerBI)'!$E$1:$E$179,MATCH($I67,'Margen (PowerBI)'!$B$1:$B$179,0))</f>
        <v>43.5</v>
      </c>
      <c r="L67" s="60">
        <f>VLOOKUP($I67,'Margen (PowerBI)'!$B$2:$F$179,5)</f>
        <v>16.5</v>
      </c>
      <c r="M67" s="59">
        <v>22.0</v>
      </c>
      <c r="N67" s="61">
        <v>0.0016</v>
      </c>
      <c r="O67" s="59">
        <v>27.0</v>
      </c>
      <c r="P67" s="61">
        <v>0.0016</v>
      </c>
      <c r="Q67" s="61">
        <v>1.0</v>
      </c>
      <c r="R67" s="59">
        <v>4.0</v>
      </c>
      <c r="S67" s="59">
        <v>0.0</v>
      </c>
      <c r="T67" s="61">
        <v>0.1818</v>
      </c>
      <c r="U67" s="61">
        <v>0.0</v>
      </c>
      <c r="V67" s="62">
        <v>603.56</v>
      </c>
      <c r="W67" s="62">
        <v>0.0</v>
      </c>
      <c r="X67" s="59">
        <v>4.0</v>
      </c>
      <c r="Y67" s="59">
        <v>0.0</v>
      </c>
      <c r="Z67" s="63"/>
      <c r="AA67" s="63"/>
      <c r="AB67" s="63"/>
      <c r="AC67" s="63"/>
      <c r="AD67" s="63"/>
      <c r="AE67" s="63"/>
      <c r="AF67" s="63"/>
      <c r="AG67" s="63"/>
      <c r="AH67" s="63"/>
      <c r="AI67" s="63"/>
    </row>
    <row r="68">
      <c r="A68" s="55" t="s">
        <v>463</v>
      </c>
      <c r="B68" s="55" t="s">
        <v>492</v>
      </c>
      <c r="C68" s="55" t="s">
        <v>493</v>
      </c>
      <c r="D68" s="55">
        <v>9.5</v>
      </c>
      <c r="E68" s="251" t="s">
        <v>188</v>
      </c>
      <c r="F68" s="55" t="str">
        <f t="array" ref="F68">IFNA(INDEX('New Listing E-Commerce'!$E$2:$E$69,MATCH($I68,'New Listing E-Commerce'!$C$2:$C$69,0)),"N/A")</f>
        <v>Composite</v>
      </c>
      <c r="G68" s="55" t="str">
        <f t="array" ref="G68">INDEX('New Listing E-Commerce'!$D$1:$D$179,MATCH(I68,'New Listing E-Commerce'!$C$1:$C$179,0))</f>
        <v>Rodeo Cafe</v>
      </c>
      <c r="H68" s="55">
        <f t="shared" si="1"/>
        <v>4</v>
      </c>
      <c r="I68" s="55" t="s">
        <v>35</v>
      </c>
      <c r="J68" s="56">
        <f>VLOOKUP($I68,'Margen (PowerBI)'!$B$2:$F$179,3)</f>
        <v>35</v>
      </c>
      <c r="K68" s="56">
        <f t="array" ref="K68">INDEX('Margen (PowerBI)'!$E$1:$E$179,MATCH($I68,'Margen (PowerBI)'!$B$1:$B$179,0))</f>
        <v>43.5</v>
      </c>
      <c r="L68" s="56">
        <f>VLOOKUP($I68,'Margen (PowerBI)'!$B$2:$F$179,5)</f>
        <v>16.5</v>
      </c>
      <c r="M68" s="55">
        <v>46.0</v>
      </c>
      <c r="N68" s="57">
        <v>0.0033</v>
      </c>
      <c r="O68" s="55">
        <v>61.0</v>
      </c>
      <c r="P68" s="57">
        <v>0.0036</v>
      </c>
      <c r="Q68" s="57">
        <v>1.0</v>
      </c>
      <c r="R68" s="55">
        <v>4.0</v>
      </c>
      <c r="S68" s="55">
        <v>0.0</v>
      </c>
      <c r="T68" s="57">
        <v>0.087</v>
      </c>
      <c r="U68" s="57">
        <v>0.0</v>
      </c>
      <c r="V68" s="58">
        <v>613.35</v>
      </c>
      <c r="W68" s="58">
        <v>0.0</v>
      </c>
      <c r="X68" s="55">
        <v>4.0</v>
      </c>
      <c r="Y68" s="55">
        <v>0.0</v>
      </c>
      <c r="Z68" s="3"/>
      <c r="AA68" s="3"/>
      <c r="AB68" s="3"/>
      <c r="AC68" s="3"/>
      <c r="AD68" s="3"/>
      <c r="AE68" s="3"/>
      <c r="AF68" s="3"/>
      <c r="AG68" s="3"/>
      <c r="AH68" s="3"/>
      <c r="AI68" s="3"/>
    </row>
    <row r="69">
      <c r="A69" s="59" t="s">
        <v>494</v>
      </c>
      <c r="B69" s="59" t="s">
        <v>495</v>
      </c>
      <c r="C69" s="59" t="s">
        <v>496</v>
      </c>
      <c r="D69" s="59">
        <v>10.0</v>
      </c>
      <c r="E69" s="252" t="s">
        <v>7286</v>
      </c>
      <c r="F69" s="59" t="str">
        <f t="array" ref="F69">IFNA(INDEX('New Listing E-Commerce'!$E$2:$E$69,MATCH($I69,'New Listing E-Commerce'!$C$2:$C$69,0)),"N/A")</f>
        <v>Soft</v>
      </c>
      <c r="G69" s="59" t="str">
        <f t="array" ref="G69">INDEX('New Listing E-Commerce'!$D$1:$D$179,MATCH(I69,'New Listing E-Commerce'!$C$1:$C$179,0))</f>
        <v>Rul 500</v>
      </c>
      <c r="H69" s="59">
        <f t="shared" si="1"/>
        <v>1</v>
      </c>
      <c r="I69" s="59" t="s">
        <v>127</v>
      </c>
      <c r="J69" s="60">
        <f>VLOOKUP($I69,'Margen (PowerBI)'!$B$2:$F$179,3)</f>
        <v>35</v>
      </c>
      <c r="K69" s="60">
        <f t="array" ref="K69">INDEX('Margen (PowerBI)'!$E$1:$E$179,MATCH($I69,'Margen (PowerBI)'!$B$1:$B$179,0))</f>
        <v>33</v>
      </c>
      <c r="L69" s="60">
        <f>VLOOKUP($I69,'Margen (PowerBI)'!$B$2:$F$179,5)</f>
        <v>16.5</v>
      </c>
      <c r="M69" s="59">
        <v>46.0</v>
      </c>
      <c r="N69" s="61">
        <v>0.0033</v>
      </c>
      <c r="O69" s="59">
        <v>51.0</v>
      </c>
      <c r="P69" s="61">
        <v>0.003</v>
      </c>
      <c r="Q69" s="61">
        <v>1.0</v>
      </c>
      <c r="R69" s="59">
        <v>1.0</v>
      </c>
      <c r="S69" s="59">
        <v>0.0</v>
      </c>
      <c r="T69" s="61">
        <v>0.0217</v>
      </c>
      <c r="U69" s="61">
        <v>0.0</v>
      </c>
      <c r="V69" s="62">
        <v>113.0</v>
      </c>
      <c r="W69" s="62">
        <v>0.0</v>
      </c>
      <c r="X69" s="59">
        <v>1.0</v>
      </c>
      <c r="Y69" s="59">
        <v>0.0</v>
      </c>
      <c r="Z69" s="63"/>
      <c r="AA69" s="63"/>
      <c r="AB69" s="63"/>
      <c r="AC69" s="63"/>
      <c r="AD69" s="63"/>
      <c r="AE69" s="63"/>
      <c r="AF69" s="63"/>
      <c r="AG69" s="63"/>
      <c r="AH69" s="63"/>
      <c r="AI69" s="63"/>
    </row>
    <row r="70">
      <c r="A70" s="55" t="s">
        <v>494</v>
      </c>
      <c r="B70" s="55" t="s">
        <v>497</v>
      </c>
      <c r="C70" s="55" t="s">
        <v>498</v>
      </c>
      <c r="D70" s="55">
        <v>11.0</v>
      </c>
      <c r="E70" s="251" t="s">
        <v>7286</v>
      </c>
      <c r="F70" s="55" t="str">
        <f t="array" ref="F70">IFNA(INDEX('New Listing E-Commerce'!$E$2:$E$69,MATCH($I70,'New Listing E-Commerce'!$C$2:$C$69,0)),"N/A")</f>
        <v>Soft</v>
      </c>
      <c r="G70" s="55" t="str">
        <f t="array" ref="G70">INDEX('New Listing E-Commerce'!$D$1:$D$179,MATCH(I70,'New Listing E-Commerce'!$C$1:$C$179,0))</f>
        <v>Rul 500</v>
      </c>
      <c r="H70" s="55">
        <f t="shared" si="1"/>
        <v>2</v>
      </c>
      <c r="I70" s="55" t="s">
        <v>127</v>
      </c>
      <c r="J70" s="56">
        <f>VLOOKUP($I70,'Margen (PowerBI)'!$B$2:$F$179,3)</f>
        <v>35</v>
      </c>
      <c r="K70" s="56">
        <f t="array" ref="K70">INDEX('Margen (PowerBI)'!$E$1:$E$179,MATCH($I70,'Margen (PowerBI)'!$B$1:$B$179,0))</f>
        <v>33</v>
      </c>
      <c r="L70" s="56">
        <f>VLOOKUP($I70,'Margen (PowerBI)'!$B$2:$F$179,5)</f>
        <v>16.5</v>
      </c>
      <c r="M70" s="55">
        <v>6.0</v>
      </c>
      <c r="N70" s="57">
        <v>4.0E-4</v>
      </c>
      <c r="O70" s="55">
        <v>7.0</v>
      </c>
      <c r="P70" s="57">
        <v>4.0E-4</v>
      </c>
      <c r="Q70" s="57">
        <v>0.8571</v>
      </c>
      <c r="R70" s="55">
        <v>2.0</v>
      </c>
      <c r="S70" s="55">
        <v>0.0</v>
      </c>
      <c r="T70" s="57">
        <v>0.3333</v>
      </c>
      <c r="U70" s="57">
        <v>0.0</v>
      </c>
      <c r="V70" s="58">
        <v>244.36</v>
      </c>
      <c r="W70" s="58">
        <v>0.0</v>
      </c>
      <c r="X70" s="55">
        <v>2.0</v>
      </c>
      <c r="Y70" s="55">
        <v>0.0</v>
      </c>
      <c r="Z70" s="3"/>
      <c r="AA70" s="3"/>
      <c r="AB70" s="3"/>
      <c r="AC70" s="3"/>
      <c r="AD70" s="3"/>
      <c r="AE70" s="3"/>
      <c r="AF70" s="3"/>
      <c r="AG70" s="3"/>
      <c r="AH70" s="3"/>
      <c r="AI70" s="3"/>
    </row>
    <row r="71">
      <c r="A71" s="59" t="s">
        <v>494</v>
      </c>
      <c r="B71" s="59" t="s">
        <v>499</v>
      </c>
      <c r="C71" s="59" t="s">
        <v>500</v>
      </c>
      <c r="D71" s="59">
        <v>6.0</v>
      </c>
      <c r="E71" s="252" t="s">
        <v>7286</v>
      </c>
      <c r="F71" s="59" t="str">
        <f t="array" ref="F71">IFNA(INDEX('New Listing E-Commerce'!$E$2:$E$69,MATCH($I71,'New Listing E-Commerce'!$C$2:$C$69,0)),"N/A")</f>
        <v>Soft</v>
      </c>
      <c r="G71" s="59" t="str">
        <f t="array" ref="G71">INDEX('New Listing E-Commerce'!$D$1:$D$179,MATCH(I71,'New Listing E-Commerce'!$C$1:$C$179,0))</f>
        <v>Rul 500</v>
      </c>
      <c r="H71" s="59">
        <f t="shared" si="1"/>
        <v>1</v>
      </c>
      <c r="I71" s="59" t="s">
        <v>127</v>
      </c>
      <c r="J71" s="60">
        <f>VLOOKUP($I71,'Margen (PowerBI)'!$B$2:$F$179,3)</f>
        <v>35</v>
      </c>
      <c r="K71" s="60">
        <f t="array" ref="K71">INDEX('Margen (PowerBI)'!$E$1:$E$179,MATCH($I71,'Margen (PowerBI)'!$B$1:$B$179,0))</f>
        <v>33</v>
      </c>
      <c r="L71" s="60">
        <f>VLOOKUP($I71,'Margen (PowerBI)'!$B$2:$F$179,5)</f>
        <v>16.5</v>
      </c>
      <c r="M71" s="59">
        <v>52.0</v>
      </c>
      <c r="N71" s="61">
        <v>0.0037</v>
      </c>
      <c r="O71" s="59">
        <v>63.0</v>
      </c>
      <c r="P71" s="61">
        <v>0.0037</v>
      </c>
      <c r="Q71" s="61">
        <v>0.6508</v>
      </c>
      <c r="R71" s="59">
        <v>1.0</v>
      </c>
      <c r="S71" s="59">
        <v>0.0</v>
      </c>
      <c r="T71" s="61">
        <v>0.0192</v>
      </c>
      <c r="U71" s="61">
        <v>0.0</v>
      </c>
      <c r="V71" s="62">
        <v>113.0</v>
      </c>
      <c r="W71" s="62">
        <v>0.0</v>
      </c>
      <c r="X71" s="59">
        <v>1.0</v>
      </c>
      <c r="Y71" s="59">
        <v>0.0</v>
      </c>
      <c r="Z71" s="63"/>
      <c r="AA71" s="63"/>
      <c r="AB71" s="63"/>
      <c r="AC71" s="63"/>
      <c r="AD71" s="63"/>
      <c r="AE71" s="63"/>
      <c r="AF71" s="63"/>
      <c r="AG71" s="63"/>
      <c r="AH71" s="63"/>
      <c r="AI71" s="63"/>
    </row>
    <row r="72">
      <c r="A72" s="55" t="s">
        <v>494</v>
      </c>
      <c r="B72" s="55" t="s">
        <v>501</v>
      </c>
      <c r="C72" s="55" t="s">
        <v>502</v>
      </c>
      <c r="D72" s="55">
        <v>8.5</v>
      </c>
      <c r="E72" s="251" t="s">
        <v>7286</v>
      </c>
      <c r="F72" s="55" t="str">
        <f t="array" ref="F72">IFNA(INDEX('New Listing E-Commerce'!$E$2:$E$69,MATCH($I72,'New Listing E-Commerce'!$C$2:$C$69,0)),"N/A")</f>
        <v>Soft</v>
      </c>
      <c r="G72" s="55" t="str">
        <f t="array" ref="G72">INDEX('New Listing E-Commerce'!$D$1:$D$179,MATCH(I72,'New Listing E-Commerce'!$C$1:$C$179,0))</f>
        <v>Rul 500</v>
      </c>
      <c r="H72" s="55">
        <f t="shared" si="1"/>
        <v>1</v>
      </c>
      <c r="I72" s="55" t="s">
        <v>127</v>
      </c>
      <c r="J72" s="56">
        <f>VLOOKUP($I72,'Margen (PowerBI)'!$B$2:$F$179,3)</f>
        <v>35</v>
      </c>
      <c r="K72" s="56">
        <f t="array" ref="K72">INDEX('Margen (PowerBI)'!$E$1:$E$179,MATCH($I72,'Margen (PowerBI)'!$B$1:$B$179,0))</f>
        <v>33</v>
      </c>
      <c r="L72" s="56">
        <f>VLOOKUP($I72,'Margen (PowerBI)'!$B$2:$F$179,5)</f>
        <v>16.5</v>
      </c>
      <c r="M72" s="55">
        <v>31.0</v>
      </c>
      <c r="N72" s="57">
        <v>0.0022</v>
      </c>
      <c r="O72" s="55">
        <v>38.0</v>
      </c>
      <c r="P72" s="57">
        <v>0.0022</v>
      </c>
      <c r="Q72" s="57">
        <v>1.0</v>
      </c>
      <c r="R72" s="55">
        <v>1.0</v>
      </c>
      <c r="S72" s="55">
        <v>0.0</v>
      </c>
      <c r="T72" s="57">
        <v>0.0323</v>
      </c>
      <c r="U72" s="57">
        <v>0.0</v>
      </c>
      <c r="V72" s="58">
        <v>122.04</v>
      </c>
      <c r="W72" s="58">
        <v>0.0</v>
      </c>
      <c r="X72" s="55">
        <v>1.0</v>
      </c>
      <c r="Y72" s="55">
        <v>0.0</v>
      </c>
      <c r="Z72" s="3"/>
      <c r="AA72" s="3"/>
      <c r="AB72" s="3"/>
      <c r="AC72" s="3"/>
      <c r="AD72" s="3"/>
      <c r="AE72" s="3"/>
      <c r="AF72" s="3"/>
      <c r="AG72" s="3"/>
      <c r="AH72" s="3"/>
      <c r="AI72" s="3"/>
    </row>
    <row r="73">
      <c r="A73" s="59" t="s">
        <v>494</v>
      </c>
      <c r="B73" s="59" t="s">
        <v>503</v>
      </c>
      <c r="C73" s="59" t="s">
        <v>504</v>
      </c>
      <c r="D73" s="59">
        <v>9.0</v>
      </c>
      <c r="E73" s="252" t="s">
        <v>7286</v>
      </c>
      <c r="F73" s="59" t="str">
        <f t="array" ref="F73">IFNA(INDEX('New Listing E-Commerce'!$E$2:$E$69,MATCH($I73,'New Listing E-Commerce'!$C$2:$C$69,0)),"N/A")</f>
        <v>Soft</v>
      </c>
      <c r="G73" s="59" t="str">
        <f t="array" ref="G73">INDEX('New Listing E-Commerce'!$D$1:$D$179,MATCH(I73,'New Listing E-Commerce'!$C$1:$C$179,0))</f>
        <v>Rul 500</v>
      </c>
      <c r="H73" s="59">
        <f t="shared" si="1"/>
        <v>3</v>
      </c>
      <c r="I73" s="59" t="s">
        <v>127</v>
      </c>
      <c r="J73" s="60">
        <f>VLOOKUP($I73,'Margen (PowerBI)'!$B$2:$F$179,3)</f>
        <v>35</v>
      </c>
      <c r="K73" s="60">
        <f t="array" ref="K73">INDEX('Margen (PowerBI)'!$E$1:$E$179,MATCH($I73,'Margen (PowerBI)'!$B$1:$B$179,0))</f>
        <v>33</v>
      </c>
      <c r="L73" s="60">
        <f>VLOOKUP($I73,'Margen (PowerBI)'!$B$2:$F$179,5)</f>
        <v>16.5</v>
      </c>
      <c r="M73" s="59">
        <v>201.0</v>
      </c>
      <c r="N73" s="61">
        <v>0.0144</v>
      </c>
      <c r="O73" s="59">
        <v>230.0</v>
      </c>
      <c r="P73" s="61">
        <v>0.0136</v>
      </c>
      <c r="Q73" s="61">
        <v>0.9957</v>
      </c>
      <c r="R73" s="59">
        <v>3.0</v>
      </c>
      <c r="S73" s="59">
        <v>0.0</v>
      </c>
      <c r="T73" s="61">
        <v>0.0149</v>
      </c>
      <c r="U73" s="61">
        <v>0.0</v>
      </c>
      <c r="V73" s="62">
        <v>347.76</v>
      </c>
      <c r="W73" s="62">
        <v>0.0</v>
      </c>
      <c r="X73" s="59">
        <v>3.0</v>
      </c>
      <c r="Y73" s="59">
        <v>0.0</v>
      </c>
      <c r="Z73" s="63"/>
      <c r="AA73" s="63"/>
      <c r="AB73" s="63"/>
      <c r="AC73" s="63"/>
      <c r="AD73" s="63"/>
      <c r="AE73" s="63"/>
      <c r="AF73" s="63"/>
      <c r="AG73" s="63"/>
      <c r="AH73" s="63"/>
      <c r="AI73" s="63"/>
    </row>
    <row r="74">
      <c r="A74" s="55" t="s">
        <v>494</v>
      </c>
      <c r="B74" s="55" t="s">
        <v>505</v>
      </c>
      <c r="C74" s="55" t="s">
        <v>506</v>
      </c>
      <c r="D74" s="55">
        <v>9.5</v>
      </c>
      <c r="E74" s="251" t="s">
        <v>7286</v>
      </c>
      <c r="F74" s="55" t="str">
        <f t="array" ref="F74">IFNA(INDEX('New Listing E-Commerce'!$E$2:$E$69,MATCH($I74,'New Listing E-Commerce'!$C$2:$C$69,0)),"N/A")</f>
        <v>Soft</v>
      </c>
      <c r="G74" s="55" t="str">
        <f t="array" ref="G74">INDEX('New Listing E-Commerce'!$D$1:$D$179,MATCH(I74,'New Listing E-Commerce'!$C$1:$C$179,0))</f>
        <v>Rul 500</v>
      </c>
      <c r="H74" s="55">
        <f t="shared" si="1"/>
        <v>2</v>
      </c>
      <c r="I74" s="55" t="s">
        <v>127</v>
      </c>
      <c r="J74" s="56">
        <f>VLOOKUP($I74,'Margen (PowerBI)'!$B$2:$F$179,3)</f>
        <v>35</v>
      </c>
      <c r="K74" s="56">
        <f t="array" ref="K74">INDEX('Margen (PowerBI)'!$E$1:$E$179,MATCH($I74,'Margen (PowerBI)'!$B$1:$B$179,0))</f>
        <v>33</v>
      </c>
      <c r="L74" s="56">
        <f>VLOOKUP($I74,'Margen (PowerBI)'!$B$2:$F$179,5)</f>
        <v>16.5</v>
      </c>
      <c r="M74" s="55">
        <v>39.0</v>
      </c>
      <c r="N74" s="57">
        <v>0.0028</v>
      </c>
      <c r="O74" s="55">
        <v>54.0</v>
      </c>
      <c r="P74" s="57">
        <v>0.0032</v>
      </c>
      <c r="Q74" s="57">
        <v>0.963</v>
      </c>
      <c r="R74" s="55">
        <v>2.0</v>
      </c>
      <c r="S74" s="55">
        <v>0.0</v>
      </c>
      <c r="T74" s="57">
        <v>0.0513</v>
      </c>
      <c r="U74" s="57">
        <v>0.0</v>
      </c>
      <c r="V74" s="58">
        <v>226.0</v>
      </c>
      <c r="W74" s="58">
        <v>0.0</v>
      </c>
      <c r="X74" s="55">
        <v>2.0</v>
      </c>
      <c r="Y74" s="55">
        <v>0.0</v>
      </c>
      <c r="Z74" s="3"/>
      <c r="AA74" s="3"/>
      <c r="AB74" s="3"/>
      <c r="AC74" s="3"/>
      <c r="AD74" s="3"/>
      <c r="AE74" s="3"/>
      <c r="AF74" s="3"/>
      <c r="AG74" s="3"/>
      <c r="AH74" s="3"/>
      <c r="AI74" s="3"/>
    </row>
    <row r="75">
      <c r="A75" s="59" t="s">
        <v>494</v>
      </c>
      <c r="B75" s="59" t="s">
        <v>507</v>
      </c>
      <c r="C75" s="59" t="s">
        <v>508</v>
      </c>
      <c r="D75" s="59">
        <v>10.0</v>
      </c>
      <c r="E75" s="252" t="s">
        <v>7287</v>
      </c>
      <c r="F75" s="59" t="str">
        <f t="array" ref="F75">IFNA(INDEX('New Listing E-Commerce'!$E$2:$E$69,MATCH($I75,'New Listing E-Commerce'!$C$2:$C$69,0)),"N/A")</f>
        <v>Soft</v>
      </c>
      <c r="G75" s="59" t="str">
        <f t="array" ref="G75">INDEX('New Listing E-Commerce'!$D$1:$D$179,MATCH(I75,'New Listing E-Commerce'!$C$1:$C$179,0))</f>
        <v>Rul 500</v>
      </c>
      <c r="H75" s="59">
        <f t="shared" si="1"/>
        <v>2</v>
      </c>
      <c r="I75" s="59" t="s">
        <v>127</v>
      </c>
      <c r="J75" s="60">
        <f>VLOOKUP($I75,'Margen (PowerBI)'!$B$2:$F$179,3)</f>
        <v>35</v>
      </c>
      <c r="K75" s="60">
        <f t="array" ref="K75">INDEX('Margen (PowerBI)'!$E$1:$E$179,MATCH($I75,'Margen (PowerBI)'!$B$1:$B$179,0))</f>
        <v>33</v>
      </c>
      <c r="L75" s="60">
        <f>VLOOKUP($I75,'Margen (PowerBI)'!$B$2:$F$179,5)</f>
        <v>16.5</v>
      </c>
      <c r="M75" s="59">
        <v>198.0</v>
      </c>
      <c r="N75" s="61">
        <v>0.0142</v>
      </c>
      <c r="O75" s="59">
        <v>277.0</v>
      </c>
      <c r="P75" s="61">
        <v>0.0163</v>
      </c>
      <c r="Q75" s="61">
        <v>0.9495</v>
      </c>
      <c r="R75" s="59">
        <v>2.0</v>
      </c>
      <c r="S75" s="59">
        <v>0.0</v>
      </c>
      <c r="T75" s="61">
        <v>0.0101</v>
      </c>
      <c r="U75" s="61">
        <v>0.0</v>
      </c>
      <c r="V75" s="62">
        <v>246.17</v>
      </c>
      <c r="W75" s="62">
        <v>0.0</v>
      </c>
      <c r="X75" s="59">
        <v>2.0</v>
      </c>
      <c r="Y75" s="59">
        <v>0.0</v>
      </c>
      <c r="Z75" s="63"/>
      <c r="AA75" s="63"/>
      <c r="AB75" s="63"/>
      <c r="AC75" s="63"/>
      <c r="AD75" s="63"/>
      <c r="AE75" s="63"/>
      <c r="AF75" s="63"/>
      <c r="AG75" s="63"/>
      <c r="AH75" s="63"/>
      <c r="AI75" s="63"/>
    </row>
    <row r="76">
      <c r="A76" s="55" t="s">
        <v>494</v>
      </c>
      <c r="B76" s="55" t="s">
        <v>509</v>
      </c>
      <c r="C76" s="55" t="s">
        <v>510</v>
      </c>
      <c r="D76" s="55">
        <v>10.5</v>
      </c>
      <c r="E76" s="251" t="s">
        <v>7287</v>
      </c>
      <c r="F76" s="55" t="str">
        <f t="array" ref="F76">IFNA(INDEX('New Listing E-Commerce'!$E$2:$E$69,MATCH($I76,'New Listing E-Commerce'!$C$2:$C$69,0)),"N/A")</f>
        <v>Soft</v>
      </c>
      <c r="G76" s="55" t="str">
        <f t="array" ref="G76">INDEX('New Listing E-Commerce'!$D$1:$D$179,MATCH(I76,'New Listing E-Commerce'!$C$1:$C$179,0))</f>
        <v>Rul 500</v>
      </c>
      <c r="H76" s="55">
        <f t="shared" si="1"/>
        <v>1</v>
      </c>
      <c r="I76" s="55" t="s">
        <v>127</v>
      </c>
      <c r="J76" s="56">
        <f>VLOOKUP($I76,'Margen (PowerBI)'!$B$2:$F$179,3)</f>
        <v>35</v>
      </c>
      <c r="K76" s="56">
        <f t="array" ref="K76">INDEX('Margen (PowerBI)'!$E$1:$E$179,MATCH($I76,'Margen (PowerBI)'!$B$1:$B$179,0))</f>
        <v>33</v>
      </c>
      <c r="L76" s="56">
        <f>VLOOKUP($I76,'Margen (PowerBI)'!$B$2:$F$179,5)</f>
        <v>16.5</v>
      </c>
      <c r="M76" s="55">
        <v>17.0</v>
      </c>
      <c r="N76" s="57">
        <v>0.0012</v>
      </c>
      <c r="O76" s="55">
        <v>26.0</v>
      </c>
      <c r="P76" s="57">
        <v>0.0015</v>
      </c>
      <c r="Q76" s="57">
        <v>1.0</v>
      </c>
      <c r="R76" s="55">
        <v>1.0</v>
      </c>
      <c r="S76" s="55">
        <v>0.0</v>
      </c>
      <c r="T76" s="57">
        <v>0.0588</v>
      </c>
      <c r="U76" s="57">
        <v>0.0</v>
      </c>
      <c r="V76" s="58">
        <v>123.17</v>
      </c>
      <c r="W76" s="58">
        <v>0.0</v>
      </c>
      <c r="X76" s="55">
        <v>1.0</v>
      </c>
      <c r="Y76" s="55">
        <v>0.0</v>
      </c>
      <c r="Z76" s="3"/>
      <c r="AA76" s="3"/>
      <c r="AB76" s="3"/>
      <c r="AC76" s="3"/>
      <c r="AD76" s="3"/>
      <c r="AE76" s="3"/>
      <c r="AF76" s="3"/>
      <c r="AG76" s="3"/>
      <c r="AH76" s="3"/>
      <c r="AI76" s="3"/>
    </row>
    <row r="77">
      <c r="A77" s="59" t="s">
        <v>494</v>
      </c>
      <c r="B77" s="59" t="s">
        <v>511</v>
      </c>
      <c r="C77" s="59" t="s">
        <v>512</v>
      </c>
      <c r="D77" s="252">
        <v>6.5</v>
      </c>
      <c r="E77" s="252" t="s">
        <v>7287</v>
      </c>
      <c r="F77" s="59" t="str">
        <f t="array" ref="F77">IFNA(INDEX('New Listing E-Commerce'!$E$2:$E$69,MATCH($I77,'New Listing E-Commerce'!$C$2:$C$69,0)),"N/A")</f>
        <v>Soft</v>
      </c>
      <c r="G77" s="59" t="str">
        <f t="array" ref="G77">INDEX('New Listing E-Commerce'!$D$1:$D$179,MATCH(I77,'New Listing E-Commerce'!$C$1:$C$179,0))</f>
        <v>Rul 500</v>
      </c>
      <c r="H77" s="59">
        <f t="shared" si="1"/>
        <v>1</v>
      </c>
      <c r="I77" s="59" t="s">
        <v>127</v>
      </c>
      <c r="J77" s="60">
        <f>VLOOKUP($I77,'Margen (PowerBI)'!$B$2:$F$179,3)</f>
        <v>35</v>
      </c>
      <c r="K77" s="60">
        <f t="array" ref="K77">INDEX('Margen (PowerBI)'!$E$1:$E$179,MATCH($I77,'Margen (PowerBI)'!$B$1:$B$179,0))</f>
        <v>33</v>
      </c>
      <c r="L77" s="60">
        <f>VLOOKUP($I77,'Margen (PowerBI)'!$B$2:$F$179,5)</f>
        <v>16.5</v>
      </c>
      <c r="M77" s="59">
        <v>25.0</v>
      </c>
      <c r="N77" s="61">
        <v>0.0018</v>
      </c>
      <c r="O77" s="59">
        <v>32.0</v>
      </c>
      <c r="P77" s="61">
        <v>0.0019</v>
      </c>
      <c r="Q77" s="61">
        <v>0.7813</v>
      </c>
      <c r="R77" s="59">
        <v>1.0</v>
      </c>
      <c r="S77" s="59">
        <v>0.0</v>
      </c>
      <c r="T77" s="61">
        <v>0.04</v>
      </c>
      <c r="U77" s="61">
        <v>0.0</v>
      </c>
      <c r="V77" s="62">
        <v>121.76</v>
      </c>
      <c r="W77" s="62">
        <v>0.0</v>
      </c>
      <c r="X77" s="59">
        <v>1.0</v>
      </c>
      <c r="Y77" s="59">
        <v>0.0</v>
      </c>
      <c r="Z77" s="63"/>
      <c r="AA77" s="63"/>
      <c r="AB77" s="63"/>
      <c r="AC77" s="63"/>
      <c r="AD77" s="63"/>
      <c r="AE77" s="63"/>
      <c r="AF77" s="63"/>
      <c r="AG77" s="63"/>
      <c r="AH77" s="63"/>
      <c r="AI77" s="63"/>
    </row>
    <row r="78">
      <c r="A78" s="55" t="s">
        <v>494</v>
      </c>
      <c r="B78" s="55" t="s">
        <v>513</v>
      </c>
      <c r="C78" s="55" t="s">
        <v>514</v>
      </c>
      <c r="D78" s="55">
        <v>7.5</v>
      </c>
      <c r="E78" s="251" t="s">
        <v>7287</v>
      </c>
      <c r="F78" s="55" t="str">
        <f t="array" ref="F78">IFNA(INDEX('New Listing E-Commerce'!$E$2:$E$69,MATCH($I78,'New Listing E-Commerce'!$C$2:$C$69,0)),"N/A")</f>
        <v>Soft</v>
      </c>
      <c r="G78" s="55" t="str">
        <f t="array" ref="G78">INDEX('New Listing E-Commerce'!$D$1:$D$179,MATCH(I78,'New Listing E-Commerce'!$C$1:$C$179,0))</f>
        <v>Rul 500</v>
      </c>
      <c r="H78" s="55">
        <f t="shared" si="1"/>
        <v>2</v>
      </c>
      <c r="I78" s="55" t="s">
        <v>127</v>
      </c>
      <c r="J78" s="56">
        <f>VLOOKUP($I78,'Margen (PowerBI)'!$B$2:$F$179,3)</f>
        <v>35</v>
      </c>
      <c r="K78" s="56">
        <f t="array" ref="K78">INDEX('Margen (PowerBI)'!$E$1:$E$179,MATCH($I78,'Margen (PowerBI)'!$B$1:$B$179,0))</f>
        <v>33</v>
      </c>
      <c r="L78" s="56">
        <f>VLOOKUP($I78,'Margen (PowerBI)'!$B$2:$F$179,5)</f>
        <v>16.5</v>
      </c>
      <c r="M78" s="55">
        <v>9.0</v>
      </c>
      <c r="N78" s="57">
        <v>6.0E-4</v>
      </c>
      <c r="O78" s="55">
        <v>10.0</v>
      </c>
      <c r="P78" s="57">
        <v>6.0E-4</v>
      </c>
      <c r="Q78" s="57">
        <v>0.9</v>
      </c>
      <c r="R78" s="55">
        <v>2.0</v>
      </c>
      <c r="S78" s="55">
        <v>0.0</v>
      </c>
      <c r="T78" s="57">
        <v>0.2222</v>
      </c>
      <c r="U78" s="57">
        <v>0.0</v>
      </c>
      <c r="V78" s="58">
        <v>235.32</v>
      </c>
      <c r="W78" s="58">
        <v>0.0</v>
      </c>
      <c r="X78" s="55">
        <v>2.0</v>
      </c>
      <c r="Y78" s="55">
        <v>0.0</v>
      </c>
      <c r="Z78" s="3"/>
      <c r="AA78" s="3"/>
      <c r="AB78" s="3"/>
      <c r="AC78" s="3"/>
      <c r="AD78" s="3"/>
      <c r="AE78" s="3"/>
      <c r="AF78" s="3"/>
      <c r="AG78" s="3"/>
      <c r="AH78" s="3"/>
      <c r="AI78" s="3"/>
    </row>
    <row r="79">
      <c r="A79" s="59" t="s">
        <v>494</v>
      </c>
      <c r="B79" s="59" t="s">
        <v>515</v>
      </c>
      <c r="C79" s="59" t="s">
        <v>516</v>
      </c>
      <c r="D79" s="59">
        <v>8.5</v>
      </c>
      <c r="E79" s="252" t="s">
        <v>7287</v>
      </c>
      <c r="F79" s="59" t="str">
        <f t="array" ref="F79">IFNA(INDEX('New Listing E-Commerce'!$E$2:$E$69,MATCH($I79,'New Listing E-Commerce'!$C$2:$C$69,0)),"N/A")</f>
        <v>Soft</v>
      </c>
      <c r="G79" s="59" t="str">
        <f t="array" ref="G79">INDEX('New Listing E-Commerce'!$D$1:$D$179,MATCH(I79,'New Listing E-Commerce'!$C$1:$C$179,0))</f>
        <v>Rul 500</v>
      </c>
      <c r="H79" s="59">
        <f t="shared" si="1"/>
        <v>3</v>
      </c>
      <c r="I79" s="59" t="s">
        <v>127</v>
      </c>
      <c r="J79" s="60">
        <f>VLOOKUP($I79,'Margen (PowerBI)'!$B$2:$F$179,3)</f>
        <v>35</v>
      </c>
      <c r="K79" s="60">
        <f t="array" ref="K79">INDEX('Margen (PowerBI)'!$E$1:$E$179,MATCH($I79,'Margen (PowerBI)'!$B$1:$B$179,0))</f>
        <v>33</v>
      </c>
      <c r="L79" s="60">
        <f>VLOOKUP($I79,'Margen (PowerBI)'!$B$2:$F$179,5)</f>
        <v>16.5</v>
      </c>
      <c r="M79" s="59">
        <v>33.0</v>
      </c>
      <c r="N79" s="61">
        <v>0.0024</v>
      </c>
      <c r="O79" s="59">
        <v>35.0</v>
      </c>
      <c r="P79" s="61">
        <v>0.0021</v>
      </c>
      <c r="Q79" s="61">
        <v>0.9714</v>
      </c>
      <c r="R79" s="59">
        <v>3.0</v>
      </c>
      <c r="S79" s="59">
        <v>0.0</v>
      </c>
      <c r="T79" s="61">
        <v>0.0909</v>
      </c>
      <c r="U79" s="61">
        <v>0.0</v>
      </c>
      <c r="V79" s="62">
        <v>365.13</v>
      </c>
      <c r="W79" s="62">
        <v>0.0</v>
      </c>
      <c r="X79" s="59">
        <v>3.0</v>
      </c>
      <c r="Y79" s="59">
        <v>0.0</v>
      </c>
      <c r="Z79" s="63"/>
      <c r="AA79" s="63"/>
      <c r="AB79" s="63"/>
      <c r="AC79" s="63"/>
      <c r="AD79" s="63"/>
      <c r="AE79" s="63"/>
      <c r="AF79" s="63"/>
      <c r="AG79" s="63"/>
      <c r="AH79" s="63"/>
      <c r="AI79" s="63"/>
    </row>
    <row r="80">
      <c r="A80" s="55" t="s">
        <v>494</v>
      </c>
      <c r="B80" s="55" t="s">
        <v>517</v>
      </c>
      <c r="C80" s="55" t="s">
        <v>518</v>
      </c>
      <c r="D80" s="55">
        <v>9.0</v>
      </c>
      <c r="E80" s="251" t="s">
        <v>7287</v>
      </c>
      <c r="F80" s="55" t="str">
        <f t="array" ref="F80">IFNA(INDEX('New Listing E-Commerce'!$E$2:$E$69,MATCH($I80,'New Listing E-Commerce'!$C$2:$C$69,0)),"N/A")</f>
        <v>Soft</v>
      </c>
      <c r="G80" s="55" t="str">
        <f t="array" ref="G80">INDEX('New Listing E-Commerce'!$D$1:$D$179,MATCH(I80,'New Listing E-Commerce'!$C$1:$C$179,0))</f>
        <v>Rul 500</v>
      </c>
      <c r="H80" s="55">
        <f t="shared" si="1"/>
        <v>4</v>
      </c>
      <c r="I80" s="55" t="s">
        <v>127</v>
      </c>
      <c r="J80" s="56">
        <f>VLOOKUP($I80,'Margen (PowerBI)'!$B$2:$F$179,3)</f>
        <v>35</v>
      </c>
      <c r="K80" s="56">
        <f t="array" ref="K80">INDEX('Margen (PowerBI)'!$E$1:$E$179,MATCH($I80,'Margen (PowerBI)'!$B$1:$B$179,0))</f>
        <v>33</v>
      </c>
      <c r="L80" s="56">
        <f>VLOOKUP($I80,'Margen (PowerBI)'!$B$2:$F$179,5)</f>
        <v>16.5</v>
      </c>
      <c r="M80" s="55">
        <v>31.0</v>
      </c>
      <c r="N80" s="57">
        <v>0.0022</v>
      </c>
      <c r="O80" s="55">
        <v>38.0</v>
      </c>
      <c r="P80" s="57">
        <v>0.0022</v>
      </c>
      <c r="Q80" s="57">
        <v>0.9474</v>
      </c>
      <c r="R80" s="55">
        <v>4.0</v>
      </c>
      <c r="S80" s="55">
        <v>0.0</v>
      </c>
      <c r="T80" s="57">
        <v>0.129</v>
      </c>
      <c r="U80" s="57">
        <v>0.0</v>
      </c>
      <c r="V80" s="58">
        <v>461.32</v>
      </c>
      <c r="W80" s="58">
        <v>0.0</v>
      </c>
      <c r="X80" s="55">
        <v>4.0</v>
      </c>
      <c r="Y80" s="55">
        <v>0.0</v>
      </c>
      <c r="Z80" s="3"/>
      <c r="AA80" s="3"/>
      <c r="AB80" s="3"/>
      <c r="AC80" s="3"/>
      <c r="AD80" s="3"/>
      <c r="AE80" s="3"/>
      <c r="AF80" s="3"/>
      <c r="AG80" s="3"/>
      <c r="AH80" s="3"/>
      <c r="AI80" s="3"/>
    </row>
    <row r="81">
      <c r="A81" s="59" t="s">
        <v>494</v>
      </c>
      <c r="B81" s="59" t="s">
        <v>519</v>
      </c>
      <c r="C81" s="59" t="s">
        <v>520</v>
      </c>
      <c r="D81" s="59">
        <v>10.0</v>
      </c>
      <c r="E81" s="252" t="s">
        <v>188</v>
      </c>
      <c r="F81" s="59" t="str">
        <f t="array" ref="F81">IFNA(INDEX('New Listing E-Commerce'!$E$2:$E$69,MATCH($I81,'New Listing E-Commerce'!$C$2:$C$69,0)),"N/A")</f>
        <v>Soft</v>
      </c>
      <c r="G81" s="59" t="str">
        <f t="array" ref="G81">INDEX('New Listing E-Commerce'!$D$1:$D$179,MATCH(I81,'New Listing E-Commerce'!$C$1:$C$179,0))</f>
        <v>Rul 500</v>
      </c>
      <c r="H81" s="59">
        <f t="shared" si="1"/>
        <v>2</v>
      </c>
      <c r="I81" s="59" t="s">
        <v>127</v>
      </c>
      <c r="J81" s="60">
        <f>VLOOKUP($I81,'Margen (PowerBI)'!$B$2:$F$179,3)</f>
        <v>35</v>
      </c>
      <c r="K81" s="60">
        <f t="array" ref="K81">INDEX('Margen (PowerBI)'!$E$1:$E$179,MATCH($I81,'Margen (PowerBI)'!$B$1:$B$179,0))</f>
        <v>33</v>
      </c>
      <c r="L81" s="60">
        <f>VLOOKUP($I81,'Margen (PowerBI)'!$B$2:$F$179,5)</f>
        <v>16.5</v>
      </c>
      <c r="M81" s="59">
        <v>47.0</v>
      </c>
      <c r="N81" s="61">
        <v>0.0034</v>
      </c>
      <c r="O81" s="59">
        <v>51.0</v>
      </c>
      <c r="P81" s="61">
        <v>0.003</v>
      </c>
      <c r="Q81" s="61">
        <v>0.9804</v>
      </c>
      <c r="R81" s="59">
        <v>2.0</v>
      </c>
      <c r="S81" s="59">
        <v>0.0</v>
      </c>
      <c r="T81" s="61">
        <v>0.0426</v>
      </c>
      <c r="U81" s="61">
        <v>0.0</v>
      </c>
      <c r="V81" s="62">
        <v>232.78</v>
      </c>
      <c r="W81" s="62">
        <v>0.0</v>
      </c>
      <c r="X81" s="59">
        <v>2.0</v>
      </c>
      <c r="Y81" s="59">
        <v>0.0</v>
      </c>
      <c r="Z81" s="63"/>
      <c r="AA81" s="63"/>
      <c r="AB81" s="63"/>
      <c r="AC81" s="63"/>
      <c r="AD81" s="63"/>
      <c r="AE81" s="63"/>
      <c r="AF81" s="63"/>
      <c r="AG81" s="63"/>
      <c r="AH81" s="63"/>
      <c r="AI81" s="63"/>
    </row>
    <row r="82">
      <c r="A82" s="55" t="s">
        <v>494</v>
      </c>
      <c r="B82" s="55" t="s">
        <v>521</v>
      </c>
      <c r="C82" s="55" t="s">
        <v>522</v>
      </c>
      <c r="D82" s="55">
        <v>10.5</v>
      </c>
      <c r="E82" s="251" t="s">
        <v>188</v>
      </c>
      <c r="F82" s="55" t="str">
        <f t="array" ref="F82">IFNA(INDEX('New Listing E-Commerce'!$E$2:$E$69,MATCH($I82,'New Listing E-Commerce'!$C$2:$C$69,0)),"N/A")</f>
        <v>Soft</v>
      </c>
      <c r="G82" s="55" t="str">
        <f t="array" ref="G82">INDEX('New Listing E-Commerce'!$D$1:$D$179,MATCH(I82,'New Listing E-Commerce'!$C$1:$C$179,0))</f>
        <v>Rul 500</v>
      </c>
      <c r="H82" s="55">
        <f t="shared" si="1"/>
        <v>7</v>
      </c>
      <c r="I82" s="55" t="s">
        <v>127</v>
      </c>
      <c r="J82" s="56">
        <f>VLOOKUP($I82,'Margen (PowerBI)'!$B$2:$F$179,3)</f>
        <v>35</v>
      </c>
      <c r="K82" s="56">
        <f t="array" ref="K82">INDEX('Margen (PowerBI)'!$E$1:$E$179,MATCH($I82,'Margen (PowerBI)'!$B$1:$B$179,0))</f>
        <v>33</v>
      </c>
      <c r="L82" s="56">
        <f>VLOOKUP($I82,'Margen (PowerBI)'!$B$2:$F$179,5)</f>
        <v>16.5</v>
      </c>
      <c r="M82" s="55">
        <v>51.0</v>
      </c>
      <c r="N82" s="57">
        <v>0.0037</v>
      </c>
      <c r="O82" s="55">
        <v>67.0</v>
      </c>
      <c r="P82" s="57">
        <v>0.0039</v>
      </c>
      <c r="Q82" s="57">
        <v>1.0</v>
      </c>
      <c r="R82" s="55">
        <v>7.0</v>
      </c>
      <c r="S82" s="55">
        <v>0.0</v>
      </c>
      <c r="T82" s="57">
        <v>0.1373</v>
      </c>
      <c r="U82" s="57">
        <v>0.0</v>
      </c>
      <c r="V82" s="58">
        <v>823.2</v>
      </c>
      <c r="W82" s="58">
        <v>0.0</v>
      </c>
      <c r="X82" s="55">
        <v>7.0</v>
      </c>
      <c r="Y82" s="55">
        <v>0.0</v>
      </c>
      <c r="Z82" s="3"/>
      <c r="AA82" s="3"/>
      <c r="AB82" s="3"/>
      <c r="AC82" s="3"/>
      <c r="AD82" s="3"/>
      <c r="AE82" s="3"/>
      <c r="AF82" s="3"/>
      <c r="AG82" s="3"/>
      <c r="AH82" s="3"/>
      <c r="AI82" s="3"/>
    </row>
    <row r="83">
      <c r="A83" s="59" t="s">
        <v>494</v>
      </c>
      <c r="B83" s="59" t="s">
        <v>523</v>
      </c>
      <c r="C83" s="59" t="s">
        <v>524</v>
      </c>
      <c r="D83" s="252">
        <v>6.0</v>
      </c>
      <c r="E83" s="252" t="s">
        <v>188</v>
      </c>
      <c r="F83" s="59" t="str">
        <f t="array" ref="F83">IFNA(INDEX('New Listing E-Commerce'!$E$2:$E$69,MATCH($I83,'New Listing E-Commerce'!$C$2:$C$69,0)),"N/A")</f>
        <v>Soft</v>
      </c>
      <c r="G83" s="59" t="str">
        <f t="array" ref="G83">INDEX('New Listing E-Commerce'!$D$1:$D$179,MATCH(I83,'New Listing E-Commerce'!$C$1:$C$179,0))</f>
        <v>Rul 500</v>
      </c>
      <c r="H83" s="59">
        <f t="shared" si="1"/>
        <v>1</v>
      </c>
      <c r="I83" s="59" t="s">
        <v>127</v>
      </c>
      <c r="J83" s="60">
        <f>VLOOKUP($I83,'Margen (PowerBI)'!$B$2:$F$179,3)</f>
        <v>35</v>
      </c>
      <c r="K83" s="60">
        <f t="array" ref="K83">INDEX('Margen (PowerBI)'!$E$1:$E$179,MATCH($I83,'Margen (PowerBI)'!$B$1:$B$179,0))</f>
        <v>33</v>
      </c>
      <c r="L83" s="60">
        <f>VLOOKUP($I83,'Margen (PowerBI)'!$B$2:$F$179,5)</f>
        <v>16.5</v>
      </c>
      <c r="M83" s="59">
        <v>59.0</v>
      </c>
      <c r="N83" s="61">
        <v>0.0042</v>
      </c>
      <c r="O83" s="59">
        <v>75.0</v>
      </c>
      <c r="P83" s="61">
        <v>0.0044</v>
      </c>
      <c r="Q83" s="61">
        <v>0.8267</v>
      </c>
      <c r="R83" s="59">
        <v>1.0</v>
      </c>
      <c r="S83" s="59">
        <v>0.0</v>
      </c>
      <c r="T83" s="61">
        <v>0.0169</v>
      </c>
      <c r="U83" s="61">
        <v>0.0</v>
      </c>
      <c r="V83" s="62">
        <v>113.0</v>
      </c>
      <c r="W83" s="62">
        <v>0.0</v>
      </c>
      <c r="X83" s="59">
        <v>1.0</v>
      </c>
      <c r="Y83" s="59">
        <v>0.0</v>
      </c>
      <c r="Z83" s="63"/>
      <c r="AA83" s="63"/>
      <c r="AB83" s="63"/>
      <c r="AC83" s="63"/>
      <c r="AD83" s="63"/>
      <c r="AE83" s="63"/>
      <c r="AF83" s="63"/>
      <c r="AG83" s="63"/>
      <c r="AH83" s="63"/>
      <c r="AI83" s="63"/>
    </row>
    <row r="84">
      <c r="A84" s="55" t="s">
        <v>494</v>
      </c>
      <c r="B84" s="55" t="s">
        <v>525</v>
      </c>
      <c r="C84" s="55" t="s">
        <v>526</v>
      </c>
      <c r="D84" s="55">
        <v>7.5</v>
      </c>
      <c r="E84" s="251" t="s">
        <v>188</v>
      </c>
      <c r="F84" s="55" t="str">
        <f t="array" ref="F84">IFNA(INDEX('New Listing E-Commerce'!$E$2:$E$69,MATCH($I84,'New Listing E-Commerce'!$C$2:$C$69,0)),"N/A")</f>
        <v>Soft</v>
      </c>
      <c r="G84" s="55" t="str">
        <f t="array" ref="G84">INDEX('New Listing E-Commerce'!$D$1:$D$179,MATCH(I84,'New Listing E-Commerce'!$C$1:$C$179,0))</f>
        <v>Rul 500</v>
      </c>
      <c r="H84" s="55">
        <f t="shared" si="1"/>
        <v>1</v>
      </c>
      <c r="I84" s="55" t="s">
        <v>127</v>
      </c>
      <c r="J84" s="56">
        <f>VLOOKUP($I84,'Margen (PowerBI)'!$B$2:$F$179,3)</f>
        <v>35</v>
      </c>
      <c r="K84" s="56">
        <f t="array" ref="K84">INDEX('Margen (PowerBI)'!$E$1:$E$179,MATCH($I84,'Margen (PowerBI)'!$B$1:$B$179,0))</f>
        <v>33</v>
      </c>
      <c r="L84" s="56">
        <f>VLOOKUP($I84,'Margen (PowerBI)'!$B$2:$F$179,5)</f>
        <v>16.5</v>
      </c>
      <c r="M84" s="55">
        <v>10.0</v>
      </c>
      <c r="N84" s="57">
        <v>7.0E-4</v>
      </c>
      <c r="O84" s="55">
        <v>17.0</v>
      </c>
      <c r="P84" s="57">
        <v>0.001</v>
      </c>
      <c r="Q84" s="57">
        <v>0.8824</v>
      </c>
      <c r="R84" s="55">
        <v>1.0</v>
      </c>
      <c r="S84" s="55">
        <v>0.0</v>
      </c>
      <c r="T84" s="57">
        <v>0.1</v>
      </c>
      <c r="U84" s="57">
        <v>0.0</v>
      </c>
      <c r="V84" s="58">
        <v>113.0</v>
      </c>
      <c r="W84" s="58">
        <v>0.0</v>
      </c>
      <c r="X84" s="55">
        <v>1.0</v>
      </c>
      <c r="Y84" s="55">
        <v>0.0</v>
      </c>
      <c r="Z84" s="3"/>
      <c r="AA84" s="3"/>
      <c r="AB84" s="3"/>
      <c r="AC84" s="3"/>
      <c r="AD84" s="3"/>
      <c r="AE84" s="3"/>
      <c r="AF84" s="3"/>
      <c r="AG84" s="3"/>
      <c r="AH84" s="3"/>
      <c r="AI84" s="3"/>
    </row>
    <row r="85">
      <c r="A85" s="59" t="s">
        <v>494</v>
      </c>
      <c r="B85" s="59" t="s">
        <v>527</v>
      </c>
      <c r="C85" s="59" t="s">
        <v>528</v>
      </c>
      <c r="D85" s="59">
        <v>8.0</v>
      </c>
      <c r="E85" s="252" t="s">
        <v>188</v>
      </c>
      <c r="F85" s="59" t="str">
        <f t="array" ref="F85">IFNA(INDEX('New Listing E-Commerce'!$E$2:$E$69,MATCH($I85,'New Listing E-Commerce'!$C$2:$C$69,0)),"N/A")</f>
        <v>Soft</v>
      </c>
      <c r="G85" s="59" t="str">
        <f t="array" ref="G85">INDEX('New Listing E-Commerce'!$D$1:$D$179,MATCH(I85,'New Listing E-Commerce'!$C$1:$C$179,0))</f>
        <v>Rul 500</v>
      </c>
      <c r="H85" s="59">
        <f t="shared" si="1"/>
        <v>1</v>
      </c>
      <c r="I85" s="59" t="s">
        <v>127</v>
      </c>
      <c r="J85" s="60">
        <f>VLOOKUP($I85,'Margen (PowerBI)'!$B$2:$F$179,3)</f>
        <v>35</v>
      </c>
      <c r="K85" s="60">
        <f t="array" ref="K85">INDEX('Margen (PowerBI)'!$E$1:$E$179,MATCH($I85,'Margen (PowerBI)'!$B$1:$B$179,0))</f>
        <v>33</v>
      </c>
      <c r="L85" s="60">
        <f>VLOOKUP($I85,'Margen (PowerBI)'!$B$2:$F$179,5)</f>
        <v>16.5</v>
      </c>
      <c r="M85" s="59">
        <v>7.0</v>
      </c>
      <c r="N85" s="61">
        <v>5.0E-4</v>
      </c>
      <c r="O85" s="59">
        <v>9.0</v>
      </c>
      <c r="P85" s="61">
        <v>5.0E-4</v>
      </c>
      <c r="Q85" s="61">
        <v>0.8889</v>
      </c>
      <c r="R85" s="59">
        <v>1.0</v>
      </c>
      <c r="S85" s="59">
        <v>0.0</v>
      </c>
      <c r="T85" s="61">
        <v>0.1429</v>
      </c>
      <c r="U85" s="61">
        <v>0.0</v>
      </c>
      <c r="V85" s="62">
        <v>113.0</v>
      </c>
      <c r="W85" s="62">
        <v>0.0</v>
      </c>
      <c r="X85" s="59">
        <v>1.0</v>
      </c>
      <c r="Y85" s="59">
        <v>0.0</v>
      </c>
      <c r="Z85" s="63"/>
      <c r="AA85" s="63"/>
      <c r="AB85" s="63"/>
      <c r="AC85" s="63"/>
      <c r="AD85" s="63"/>
      <c r="AE85" s="63"/>
      <c r="AF85" s="63"/>
      <c r="AG85" s="63"/>
      <c r="AH85" s="63"/>
      <c r="AI85" s="63"/>
    </row>
    <row r="86">
      <c r="A86" s="55" t="s">
        <v>494</v>
      </c>
      <c r="B86" s="55" t="s">
        <v>529</v>
      </c>
      <c r="C86" s="55" t="s">
        <v>530</v>
      </c>
      <c r="D86" s="55">
        <v>8.5</v>
      </c>
      <c r="E86" s="251" t="s">
        <v>188</v>
      </c>
      <c r="F86" s="55" t="str">
        <f t="array" ref="F86">IFNA(INDEX('New Listing E-Commerce'!$E$2:$E$69,MATCH($I86,'New Listing E-Commerce'!$C$2:$C$69,0)),"N/A")</f>
        <v>Soft</v>
      </c>
      <c r="G86" s="55" t="str">
        <f t="array" ref="G86">INDEX('New Listing E-Commerce'!$D$1:$D$179,MATCH(I86,'New Listing E-Commerce'!$C$1:$C$179,0))</f>
        <v>Rul 500</v>
      </c>
      <c r="H86" s="55">
        <f t="shared" si="1"/>
        <v>1</v>
      </c>
      <c r="I86" s="55" t="s">
        <v>127</v>
      </c>
      <c r="J86" s="56">
        <f>VLOOKUP($I86,'Margen (PowerBI)'!$B$2:$F$179,3)</f>
        <v>35</v>
      </c>
      <c r="K86" s="56">
        <f t="array" ref="K86">INDEX('Margen (PowerBI)'!$E$1:$E$179,MATCH($I86,'Margen (PowerBI)'!$B$1:$B$179,0))</f>
        <v>33</v>
      </c>
      <c r="L86" s="56">
        <f>VLOOKUP($I86,'Margen (PowerBI)'!$B$2:$F$179,5)</f>
        <v>16.5</v>
      </c>
      <c r="M86" s="55">
        <v>26.0</v>
      </c>
      <c r="N86" s="57">
        <v>0.0019</v>
      </c>
      <c r="O86" s="55">
        <v>28.0</v>
      </c>
      <c r="P86" s="57">
        <v>0.0016</v>
      </c>
      <c r="Q86" s="57">
        <v>0.9643</v>
      </c>
      <c r="R86" s="55">
        <v>1.0</v>
      </c>
      <c r="S86" s="55">
        <v>0.0</v>
      </c>
      <c r="T86" s="57">
        <v>0.0385</v>
      </c>
      <c r="U86" s="57">
        <v>0.0</v>
      </c>
      <c r="V86" s="58">
        <v>113.0</v>
      </c>
      <c r="W86" s="58">
        <v>0.0</v>
      </c>
      <c r="X86" s="55">
        <v>1.0</v>
      </c>
      <c r="Y86" s="55">
        <v>0.0</v>
      </c>
      <c r="Z86" s="3"/>
      <c r="AA86" s="3"/>
      <c r="AB86" s="3"/>
      <c r="AC86" s="3"/>
      <c r="AD86" s="3"/>
      <c r="AE86" s="3"/>
      <c r="AF86" s="3"/>
      <c r="AG86" s="3"/>
      <c r="AH86" s="3"/>
      <c r="AI86" s="3"/>
    </row>
    <row r="87">
      <c r="A87" s="59" t="s">
        <v>494</v>
      </c>
      <c r="B87" s="59" t="s">
        <v>531</v>
      </c>
      <c r="C87" s="59" t="s">
        <v>532</v>
      </c>
      <c r="D87" s="59">
        <v>9.0</v>
      </c>
      <c r="E87" s="252" t="s">
        <v>188</v>
      </c>
      <c r="F87" s="59" t="str">
        <f t="array" ref="F87">IFNA(INDEX('New Listing E-Commerce'!$E$2:$E$69,MATCH($I87,'New Listing E-Commerce'!$C$2:$C$69,0)),"N/A")</f>
        <v>Soft</v>
      </c>
      <c r="G87" s="59" t="str">
        <f t="array" ref="G87">INDEX('New Listing E-Commerce'!$D$1:$D$179,MATCH(I87,'New Listing E-Commerce'!$C$1:$C$179,0))</f>
        <v>Rul 500</v>
      </c>
      <c r="H87" s="59">
        <f t="shared" si="1"/>
        <v>1</v>
      </c>
      <c r="I87" s="59" t="s">
        <v>127</v>
      </c>
      <c r="J87" s="60">
        <f>VLOOKUP($I87,'Margen (PowerBI)'!$B$2:$F$179,3)</f>
        <v>35</v>
      </c>
      <c r="K87" s="60">
        <f t="array" ref="K87">INDEX('Margen (PowerBI)'!$E$1:$E$179,MATCH($I87,'Margen (PowerBI)'!$B$1:$B$179,0))</f>
        <v>33</v>
      </c>
      <c r="L87" s="60">
        <f>VLOOKUP($I87,'Margen (PowerBI)'!$B$2:$F$179,5)</f>
        <v>16.5</v>
      </c>
      <c r="M87" s="59">
        <v>33.0</v>
      </c>
      <c r="N87" s="61">
        <v>0.0024</v>
      </c>
      <c r="O87" s="59">
        <v>37.0</v>
      </c>
      <c r="P87" s="61">
        <v>0.0022</v>
      </c>
      <c r="Q87" s="61">
        <v>0.973</v>
      </c>
      <c r="R87" s="59">
        <v>1.0</v>
      </c>
      <c r="S87" s="59">
        <v>0.0</v>
      </c>
      <c r="T87" s="61">
        <v>0.0303</v>
      </c>
      <c r="U87" s="61">
        <v>0.0</v>
      </c>
      <c r="V87" s="62">
        <v>113.0</v>
      </c>
      <c r="W87" s="62">
        <v>0.0</v>
      </c>
      <c r="X87" s="59">
        <v>1.0</v>
      </c>
      <c r="Y87" s="59">
        <v>0.0</v>
      </c>
      <c r="Z87" s="63"/>
      <c r="AA87" s="63"/>
      <c r="AB87" s="63"/>
      <c r="AC87" s="63"/>
      <c r="AD87" s="63"/>
      <c r="AE87" s="63"/>
      <c r="AF87" s="63"/>
      <c r="AG87" s="63"/>
      <c r="AH87" s="63"/>
      <c r="AI87" s="63"/>
    </row>
    <row r="88">
      <c r="A88" s="55" t="s">
        <v>494</v>
      </c>
      <c r="B88" s="55" t="s">
        <v>533</v>
      </c>
      <c r="C88" s="55" t="s">
        <v>534</v>
      </c>
      <c r="D88" s="251">
        <v>12.0</v>
      </c>
      <c r="E88" s="251" t="s">
        <v>7290</v>
      </c>
      <c r="F88" s="55" t="str">
        <f t="array" ref="F88">IFNA(INDEX('New Listing E-Commerce'!$E$2:$E$69,MATCH($I88,'New Listing E-Commerce'!$C$2:$C$69,0)),"N/A")</f>
        <v>Soft</v>
      </c>
      <c r="G88" s="55" t="str">
        <f t="array" ref="G88">INDEX('New Listing E-Commerce'!$D$1:$D$179,MATCH(I88,'New Listing E-Commerce'!$C$1:$C$179,0))</f>
        <v>Rul 500</v>
      </c>
      <c r="H88" s="55">
        <f t="shared" si="1"/>
        <v>1</v>
      </c>
      <c r="I88" s="55" t="s">
        <v>127</v>
      </c>
      <c r="J88" s="56">
        <f>VLOOKUP($I88,'Margen (PowerBI)'!$B$2:$F$179,3)</f>
        <v>35</v>
      </c>
      <c r="K88" s="56">
        <f t="array" ref="K88">INDEX('Margen (PowerBI)'!$E$1:$E$179,MATCH($I88,'Margen (PowerBI)'!$B$1:$B$179,0))</f>
        <v>33</v>
      </c>
      <c r="L88" s="56">
        <f>VLOOKUP($I88,'Margen (PowerBI)'!$B$2:$F$179,5)</f>
        <v>16.5</v>
      </c>
      <c r="M88" s="55">
        <v>8.0</v>
      </c>
      <c r="N88" s="57">
        <v>6.0E-4</v>
      </c>
      <c r="O88" s="55">
        <v>10.0</v>
      </c>
      <c r="P88" s="57">
        <v>6.0E-4</v>
      </c>
      <c r="Q88" s="57">
        <v>1.0</v>
      </c>
      <c r="R88" s="55">
        <v>1.0</v>
      </c>
      <c r="S88" s="55">
        <v>0.0</v>
      </c>
      <c r="T88" s="57">
        <v>0.125</v>
      </c>
      <c r="U88" s="57">
        <v>0.0</v>
      </c>
      <c r="V88" s="58">
        <v>113.0</v>
      </c>
      <c r="W88" s="58">
        <v>0.0</v>
      </c>
      <c r="X88" s="55">
        <v>1.0</v>
      </c>
      <c r="Y88" s="55">
        <v>0.0</v>
      </c>
      <c r="Z88" s="3"/>
      <c r="AA88" s="3"/>
      <c r="AB88" s="3"/>
      <c r="AC88" s="3"/>
      <c r="AD88" s="3"/>
      <c r="AE88" s="3"/>
      <c r="AF88" s="3"/>
      <c r="AG88" s="3"/>
      <c r="AH88" s="3"/>
      <c r="AI88" s="3"/>
    </row>
    <row r="89">
      <c r="A89" s="59" t="s">
        <v>494</v>
      </c>
      <c r="B89" s="59" t="s">
        <v>535</v>
      </c>
      <c r="C89" s="59" t="s">
        <v>536</v>
      </c>
      <c r="D89" s="59">
        <v>6.5</v>
      </c>
      <c r="E89" s="252" t="s">
        <v>7290</v>
      </c>
      <c r="F89" s="59" t="str">
        <f t="array" ref="F89">IFNA(INDEX('New Listing E-Commerce'!$E$2:$E$69,MATCH($I89,'New Listing E-Commerce'!$C$2:$C$69,0)),"N/A")</f>
        <v>Soft</v>
      </c>
      <c r="G89" s="59" t="str">
        <f t="array" ref="G89">INDEX('New Listing E-Commerce'!$D$1:$D$179,MATCH(I89,'New Listing E-Commerce'!$C$1:$C$179,0))</f>
        <v>Rul 500</v>
      </c>
      <c r="H89" s="59">
        <f t="shared" si="1"/>
        <v>1</v>
      </c>
      <c r="I89" s="59" t="s">
        <v>127</v>
      </c>
      <c r="J89" s="60">
        <f>VLOOKUP($I89,'Margen (PowerBI)'!$B$2:$F$179,3)</f>
        <v>35</v>
      </c>
      <c r="K89" s="60">
        <f t="array" ref="K89">INDEX('Margen (PowerBI)'!$E$1:$E$179,MATCH($I89,'Margen (PowerBI)'!$B$1:$B$179,0))</f>
        <v>33</v>
      </c>
      <c r="L89" s="60">
        <f>VLOOKUP($I89,'Margen (PowerBI)'!$B$2:$F$179,5)</f>
        <v>16.5</v>
      </c>
      <c r="M89" s="59">
        <v>29.0</v>
      </c>
      <c r="N89" s="61">
        <v>0.0021</v>
      </c>
      <c r="O89" s="59">
        <v>33.0</v>
      </c>
      <c r="P89" s="61">
        <v>0.0019</v>
      </c>
      <c r="Q89" s="61">
        <v>0.5152</v>
      </c>
      <c r="R89" s="59">
        <v>1.0</v>
      </c>
      <c r="S89" s="59">
        <v>0.0</v>
      </c>
      <c r="T89" s="61">
        <v>0.0345</v>
      </c>
      <c r="U89" s="61">
        <v>0.0</v>
      </c>
      <c r="V89" s="62">
        <v>122.75</v>
      </c>
      <c r="W89" s="62">
        <v>0.0</v>
      </c>
      <c r="X89" s="59">
        <v>1.0</v>
      </c>
      <c r="Y89" s="59">
        <v>0.0</v>
      </c>
      <c r="Z89" s="63"/>
      <c r="AA89" s="63"/>
      <c r="AB89" s="63"/>
      <c r="AC89" s="63"/>
      <c r="AD89" s="63"/>
      <c r="AE89" s="63"/>
      <c r="AF89" s="63"/>
      <c r="AG89" s="63"/>
      <c r="AH89" s="63"/>
      <c r="AI89" s="63"/>
    </row>
    <row r="90">
      <c r="A90" s="55" t="s">
        <v>494</v>
      </c>
      <c r="B90" s="55" t="s">
        <v>537</v>
      </c>
      <c r="C90" s="55" t="s">
        <v>538</v>
      </c>
      <c r="D90" s="55">
        <v>7.0</v>
      </c>
      <c r="E90" s="251" t="s">
        <v>7290</v>
      </c>
      <c r="F90" s="55" t="str">
        <f t="array" ref="F90">IFNA(INDEX('New Listing E-Commerce'!$E$2:$E$69,MATCH($I90,'New Listing E-Commerce'!$C$2:$C$69,0)),"N/A")</f>
        <v>Soft</v>
      </c>
      <c r="G90" s="55" t="str">
        <f t="array" ref="G90">INDEX('New Listing E-Commerce'!$D$1:$D$179,MATCH(I90,'New Listing E-Commerce'!$C$1:$C$179,0))</f>
        <v>Rul 500</v>
      </c>
      <c r="H90" s="55">
        <f t="shared" si="1"/>
        <v>1</v>
      </c>
      <c r="I90" s="55" t="s">
        <v>127</v>
      </c>
      <c r="J90" s="56">
        <f>VLOOKUP($I90,'Margen (PowerBI)'!$B$2:$F$179,3)</f>
        <v>35</v>
      </c>
      <c r="K90" s="56">
        <f t="array" ref="K90">INDEX('Margen (PowerBI)'!$E$1:$E$179,MATCH($I90,'Margen (PowerBI)'!$B$1:$B$179,0))</f>
        <v>33</v>
      </c>
      <c r="L90" s="56">
        <f>VLOOKUP($I90,'Margen (PowerBI)'!$B$2:$F$179,5)</f>
        <v>16.5</v>
      </c>
      <c r="M90" s="55">
        <v>39.0</v>
      </c>
      <c r="N90" s="57">
        <v>0.0028</v>
      </c>
      <c r="O90" s="55">
        <v>41.0</v>
      </c>
      <c r="P90" s="57">
        <v>0.0024</v>
      </c>
      <c r="Q90" s="57">
        <v>1.0</v>
      </c>
      <c r="R90" s="55">
        <v>1.0</v>
      </c>
      <c r="S90" s="55">
        <v>0.0</v>
      </c>
      <c r="T90" s="57">
        <v>0.0256</v>
      </c>
      <c r="U90" s="57">
        <v>0.0</v>
      </c>
      <c r="V90" s="58">
        <v>113.0</v>
      </c>
      <c r="W90" s="58">
        <v>0.0</v>
      </c>
      <c r="X90" s="55">
        <v>1.0</v>
      </c>
      <c r="Y90" s="55">
        <v>0.0</v>
      </c>
      <c r="Z90" s="3"/>
      <c r="AA90" s="3"/>
      <c r="AB90" s="3"/>
      <c r="AC90" s="3"/>
      <c r="AD90" s="3"/>
      <c r="AE90" s="3"/>
      <c r="AF90" s="3"/>
      <c r="AG90" s="3"/>
      <c r="AH90" s="3"/>
      <c r="AI90" s="3"/>
    </row>
    <row r="91">
      <c r="A91" s="59" t="s">
        <v>494</v>
      </c>
      <c r="B91" s="59" t="s">
        <v>539</v>
      </c>
      <c r="C91" s="59" t="s">
        <v>540</v>
      </c>
      <c r="D91" s="59">
        <v>7.5</v>
      </c>
      <c r="E91" s="252" t="s">
        <v>7290</v>
      </c>
      <c r="F91" s="59" t="str">
        <f t="array" ref="F91">IFNA(INDEX('New Listing E-Commerce'!$E$2:$E$69,MATCH($I91,'New Listing E-Commerce'!$C$2:$C$69,0)),"N/A")</f>
        <v>Soft</v>
      </c>
      <c r="G91" s="59" t="str">
        <f t="array" ref="G91">INDEX('New Listing E-Commerce'!$D$1:$D$179,MATCH(I91,'New Listing E-Commerce'!$C$1:$C$179,0))</f>
        <v>Rul 500</v>
      </c>
      <c r="H91" s="59">
        <f t="shared" si="1"/>
        <v>1</v>
      </c>
      <c r="I91" s="59" t="s">
        <v>127</v>
      </c>
      <c r="J91" s="60">
        <f>VLOOKUP($I91,'Margen (PowerBI)'!$B$2:$F$179,3)</f>
        <v>35</v>
      </c>
      <c r="K91" s="60">
        <f t="array" ref="K91">INDEX('Margen (PowerBI)'!$E$1:$E$179,MATCH($I91,'Margen (PowerBI)'!$B$1:$B$179,0))</f>
        <v>33</v>
      </c>
      <c r="L91" s="60">
        <f>VLOOKUP($I91,'Margen (PowerBI)'!$B$2:$F$179,5)</f>
        <v>16.5</v>
      </c>
      <c r="M91" s="59">
        <v>5.0</v>
      </c>
      <c r="N91" s="61">
        <v>4.0E-4</v>
      </c>
      <c r="O91" s="59">
        <v>10.0</v>
      </c>
      <c r="P91" s="61">
        <v>6.0E-4</v>
      </c>
      <c r="Q91" s="61">
        <v>0.7</v>
      </c>
      <c r="R91" s="59">
        <v>1.0</v>
      </c>
      <c r="S91" s="59">
        <v>0.0</v>
      </c>
      <c r="T91" s="61">
        <v>0.2</v>
      </c>
      <c r="U91" s="61">
        <v>0.0</v>
      </c>
      <c r="V91" s="62">
        <v>123.4</v>
      </c>
      <c r="W91" s="62">
        <v>0.0</v>
      </c>
      <c r="X91" s="59">
        <v>1.0</v>
      </c>
      <c r="Y91" s="59">
        <v>0.0</v>
      </c>
      <c r="Z91" s="63"/>
      <c r="AA91" s="63"/>
      <c r="AB91" s="63"/>
      <c r="AC91" s="63"/>
      <c r="AD91" s="63"/>
      <c r="AE91" s="63"/>
      <c r="AF91" s="63"/>
      <c r="AG91" s="63"/>
      <c r="AH91" s="63"/>
      <c r="AI91" s="63"/>
    </row>
    <row r="92">
      <c r="A92" s="55" t="s">
        <v>494</v>
      </c>
      <c r="B92" s="55" t="s">
        <v>541</v>
      </c>
      <c r="C92" s="55" t="s">
        <v>542</v>
      </c>
      <c r="D92" s="55">
        <v>8.0</v>
      </c>
      <c r="E92" s="251" t="s">
        <v>7290</v>
      </c>
      <c r="F92" s="55" t="str">
        <f t="array" ref="F92">IFNA(INDEX('New Listing E-Commerce'!$E$2:$E$69,MATCH($I92,'New Listing E-Commerce'!$C$2:$C$69,0)),"N/A")</f>
        <v>Soft</v>
      </c>
      <c r="G92" s="55" t="str">
        <f t="array" ref="G92">INDEX('New Listing E-Commerce'!$D$1:$D$179,MATCH(I92,'New Listing E-Commerce'!$C$1:$C$179,0))</f>
        <v>Rul 500</v>
      </c>
      <c r="H92" s="55">
        <f t="shared" si="1"/>
        <v>1</v>
      </c>
      <c r="I92" s="55" t="s">
        <v>127</v>
      </c>
      <c r="J92" s="56">
        <f>VLOOKUP($I92,'Margen (PowerBI)'!$B$2:$F$179,3)</f>
        <v>35</v>
      </c>
      <c r="K92" s="56">
        <f t="array" ref="K92">INDEX('Margen (PowerBI)'!$E$1:$E$179,MATCH($I92,'Margen (PowerBI)'!$B$1:$B$179,0))</f>
        <v>33</v>
      </c>
      <c r="L92" s="56">
        <f>VLOOKUP($I92,'Margen (PowerBI)'!$B$2:$F$179,5)</f>
        <v>16.5</v>
      </c>
      <c r="M92" s="55">
        <v>5.0</v>
      </c>
      <c r="N92" s="57">
        <v>4.0E-4</v>
      </c>
      <c r="O92" s="55">
        <v>5.0</v>
      </c>
      <c r="P92" s="57">
        <v>3.0E-4</v>
      </c>
      <c r="Q92" s="57">
        <v>1.0</v>
      </c>
      <c r="R92" s="55">
        <v>1.0</v>
      </c>
      <c r="S92" s="55">
        <v>0.0</v>
      </c>
      <c r="T92" s="57">
        <v>0.2</v>
      </c>
      <c r="U92" s="57">
        <v>0.0</v>
      </c>
      <c r="V92" s="58">
        <v>121.02</v>
      </c>
      <c r="W92" s="58">
        <v>0.0</v>
      </c>
      <c r="X92" s="55">
        <v>1.0</v>
      </c>
      <c r="Y92" s="55">
        <v>0.0</v>
      </c>
      <c r="Z92" s="3"/>
      <c r="AA92" s="3"/>
      <c r="AB92" s="3"/>
      <c r="AC92" s="3"/>
      <c r="AD92" s="3"/>
      <c r="AE92" s="3"/>
      <c r="AF92" s="3"/>
      <c r="AG92" s="3"/>
      <c r="AH92" s="3"/>
      <c r="AI92" s="3"/>
    </row>
    <row r="93">
      <c r="A93" s="59" t="s">
        <v>494</v>
      </c>
      <c r="B93" s="59" t="s">
        <v>543</v>
      </c>
      <c r="C93" s="59" t="s">
        <v>544</v>
      </c>
      <c r="D93" s="59">
        <v>8.5</v>
      </c>
      <c r="E93" s="252" t="s">
        <v>7290</v>
      </c>
      <c r="F93" s="59" t="str">
        <f t="array" ref="F93">IFNA(INDEX('New Listing E-Commerce'!$E$2:$E$69,MATCH($I93,'New Listing E-Commerce'!$C$2:$C$69,0)),"N/A")</f>
        <v>Soft</v>
      </c>
      <c r="G93" s="59" t="str">
        <f t="array" ref="G93">INDEX('New Listing E-Commerce'!$D$1:$D$179,MATCH(I93,'New Listing E-Commerce'!$C$1:$C$179,0))</f>
        <v>Rul 500</v>
      </c>
      <c r="H93" s="59">
        <f t="shared" si="1"/>
        <v>2</v>
      </c>
      <c r="I93" s="59" t="s">
        <v>127</v>
      </c>
      <c r="J93" s="60">
        <f>VLOOKUP($I93,'Margen (PowerBI)'!$B$2:$F$179,3)</f>
        <v>35</v>
      </c>
      <c r="K93" s="60">
        <f t="array" ref="K93">INDEX('Margen (PowerBI)'!$E$1:$E$179,MATCH($I93,'Margen (PowerBI)'!$B$1:$B$179,0))</f>
        <v>33</v>
      </c>
      <c r="L93" s="60">
        <f>VLOOKUP($I93,'Margen (PowerBI)'!$B$2:$F$179,5)</f>
        <v>16.5</v>
      </c>
      <c r="M93" s="59">
        <v>103.0</v>
      </c>
      <c r="N93" s="61">
        <v>0.0074</v>
      </c>
      <c r="O93" s="59">
        <v>126.0</v>
      </c>
      <c r="P93" s="61">
        <v>0.0074</v>
      </c>
      <c r="Q93" s="61">
        <v>0.9921</v>
      </c>
      <c r="R93" s="59">
        <v>2.0</v>
      </c>
      <c r="S93" s="59">
        <v>0.0</v>
      </c>
      <c r="T93" s="61">
        <v>0.0194</v>
      </c>
      <c r="U93" s="61">
        <v>0.0</v>
      </c>
      <c r="V93" s="62">
        <v>245.21</v>
      </c>
      <c r="W93" s="62">
        <v>0.0</v>
      </c>
      <c r="X93" s="59">
        <v>2.0</v>
      </c>
      <c r="Y93" s="59">
        <v>0.0</v>
      </c>
      <c r="Z93" s="63"/>
      <c r="AA93" s="63"/>
      <c r="AB93" s="63"/>
      <c r="AC93" s="63"/>
      <c r="AD93" s="63"/>
      <c r="AE93" s="63"/>
      <c r="AF93" s="63"/>
      <c r="AG93" s="63"/>
      <c r="AH93" s="63"/>
      <c r="AI93" s="63"/>
    </row>
    <row r="94">
      <c r="A94" s="55" t="s">
        <v>494</v>
      </c>
      <c r="B94" s="55" t="s">
        <v>545</v>
      </c>
      <c r="C94" s="55" t="s">
        <v>546</v>
      </c>
      <c r="D94" s="55">
        <v>9.0</v>
      </c>
      <c r="E94" s="251" t="s">
        <v>7290</v>
      </c>
      <c r="F94" s="55" t="str">
        <f t="array" ref="F94">IFNA(INDEX('New Listing E-Commerce'!$E$2:$E$69,MATCH($I94,'New Listing E-Commerce'!$C$2:$C$69,0)),"N/A")</f>
        <v>Soft</v>
      </c>
      <c r="G94" s="55" t="str">
        <f t="array" ref="G94">INDEX('New Listing E-Commerce'!$D$1:$D$179,MATCH(I94,'New Listing E-Commerce'!$C$1:$C$179,0))</f>
        <v>Rul 500</v>
      </c>
      <c r="H94" s="55">
        <f t="shared" si="1"/>
        <v>1</v>
      </c>
      <c r="I94" s="55" t="s">
        <v>127</v>
      </c>
      <c r="J94" s="56">
        <f>VLOOKUP($I94,'Margen (PowerBI)'!$B$2:$F$179,3)</f>
        <v>35</v>
      </c>
      <c r="K94" s="56">
        <f t="array" ref="K94">INDEX('Margen (PowerBI)'!$E$1:$E$179,MATCH($I94,'Margen (PowerBI)'!$B$1:$B$179,0))</f>
        <v>33</v>
      </c>
      <c r="L94" s="56">
        <f>VLOOKUP($I94,'Margen (PowerBI)'!$B$2:$F$179,5)</f>
        <v>16.5</v>
      </c>
      <c r="M94" s="55">
        <v>19.0</v>
      </c>
      <c r="N94" s="57">
        <v>0.0014</v>
      </c>
      <c r="O94" s="55">
        <v>23.0</v>
      </c>
      <c r="P94" s="57">
        <v>0.0014</v>
      </c>
      <c r="Q94" s="57">
        <v>1.0</v>
      </c>
      <c r="R94" s="55">
        <v>1.0</v>
      </c>
      <c r="S94" s="55">
        <v>0.0</v>
      </c>
      <c r="T94" s="57">
        <v>0.0526</v>
      </c>
      <c r="U94" s="57">
        <v>0.0</v>
      </c>
      <c r="V94" s="58">
        <v>113.0</v>
      </c>
      <c r="W94" s="58">
        <v>0.0</v>
      </c>
      <c r="X94" s="55">
        <v>1.0</v>
      </c>
      <c r="Y94" s="55">
        <v>0.0</v>
      </c>
      <c r="Z94" s="3"/>
      <c r="AA94" s="3"/>
      <c r="AB94" s="3"/>
      <c r="AC94" s="3"/>
      <c r="AD94" s="3"/>
      <c r="AE94" s="3"/>
      <c r="AF94" s="3"/>
      <c r="AG94" s="3"/>
      <c r="AH94" s="3"/>
      <c r="AI94" s="3"/>
    </row>
    <row r="95">
      <c r="A95" s="59" t="s">
        <v>494</v>
      </c>
      <c r="B95" s="59" t="s">
        <v>547</v>
      </c>
      <c r="C95" s="59" t="s">
        <v>548</v>
      </c>
      <c r="D95" s="59">
        <v>9.5</v>
      </c>
      <c r="E95" s="252" t="s">
        <v>7290</v>
      </c>
      <c r="F95" s="59" t="str">
        <f t="array" ref="F95">IFNA(INDEX('New Listing E-Commerce'!$E$2:$E$69,MATCH($I95,'New Listing E-Commerce'!$C$2:$C$69,0)),"N/A")</f>
        <v>Soft</v>
      </c>
      <c r="G95" s="59" t="str">
        <f t="array" ref="G95">INDEX('New Listing E-Commerce'!$D$1:$D$179,MATCH(I95,'New Listing E-Commerce'!$C$1:$C$179,0))</f>
        <v>Rul 500</v>
      </c>
      <c r="H95" s="59">
        <f t="shared" si="1"/>
        <v>2</v>
      </c>
      <c r="I95" s="59" t="s">
        <v>127</v>
      </c>
      <c r="J95" s="60">
        <f>VLOOKUP($I95,'Margen (PowerBI)'!$B$2:$F$179,3)</f>
        <v>35</v>
      </c>
      <c r="K95" s="60">
        <f t="array" ref="K95">INDEX('Margen (PowerBI)'!$E$1:$E$179,MATCH($I95,'Margen (PowerBI)'!$B$1:$B$179,0))</f>
        <v>33</v>
      </c>
      <c r="L95" s="60">
        <f>VLOOKUP($I95,'Margen (PowerBI)'!$B$2:$F$179,5)</f>
        <v>16.5</v>
      </c>
      <c r="M95" s="59">
        <v>22.0</v>
      </c>
      <c r="N95" s="61">
        <v>0.0016</v>
      </c>
      <c r="O95" s="59">
        <v>34.0</v>
      </c>
      <c r="P95" s="61">
        <v>0.002</v>
      </c>
      <c r="Q95" s="61">
        <v>0.9412</v>
      </c>
      <c r="R95" s="59">
        <v>2.0</v>
      </c>
      <c r="S95" s="59">
        <v>0.0</v>
      </c>
      <c r="T95" s="61">
        <v>0.0909</v>
      </c>
      <c r="U95" s="61">
        <v>0.0</v>
      </c>
      <c r="V95" s="62">
        <v>226.0</v>
      </c>
      <c r="W95" s="62">
        <v>0.0</v>
      </c>
      <c r="X95" s="59">
        <v>2.0</v>
      </c>
      <c r="Y95" s="59">
        <v>0.0</v>
      </c>
      <c r="Z95" s="63"/>
      <c r="AA95" s="63"/>
      <c r="AB95" s="63"/>
      <c r="AC95" s="63"/>
      <c r="AD95" s="63"/>
      <c r="AE95" s="63"/>
      <c r="AF95" s="63"/>
      <c r="AG95" s="63"/>
      <c r="AH95" s="63"/>
      <c r="AI95" s="63"/>
    </row>
    <row r="96">
      <c r="A96" s="55" t="s">
        <v>549</v>
      </c>
      <c r="B96" s="55" t="s">
        <v>550</v>
      </c>
      <c r="C96" s="55" t="s">
        <v>551</v>
      </c>
      <c r="D96" s="251">
        <v>7.5</v>
      </c>
      <c r="E96" s="251" t="s">
        <v>7287</v>
      </c>
      <c r="F96" s="55" t="str">
        <f t="array" ref="F96">IFNA(INDEX('New Listing E-Commerce'!$E$2:$E$69,MATCH($I96,'New Listing E-Commerce'!$C$2:$C$69,0)),"N/A")</f>
        <v>Steel</v>
      </c>
      <c r="G96" s="55" t="str">
        <f t="array" ref="G96">INDEX('New Listing E-Commerce'!$D$1:$D$179,MATCH(I96,'New Listing E-Commerce'!$C$1:$C$179,0))</f>
        <v>Rul 500</v>
      </c>
      <c r="H96" s="55">
        <f t="shared" si="1"/>
        <v>1</v>
      </c>
      <c r="I96" s="55" t="s">
        <v>97</v>
      </c>
      <c r="J96" s="56">
        <f>VLOOKUP($I96,'Margen (PowerBI)'!$B$2:$F$179,3)</f>
        <v>35</v>
      </c>
      <c r="K96" s="56">
        <f t="array" ref="K96">INDEX('Margen (PowerBI)'!$E$1:$E$179,MATCH($I96,'Margen (PowerBI)'!$B$1:$B$179,0))</f>
        <v>34.5</v>
      </c>
      <c r="L96" s="56">
        <f>VLOOKUP($I96,'Margen (PowerBI)'!$B$2:$F$179,5)</f>
        <v>16.5</v>
      </c>
      <c r="M96" s="55">
        <v>23.0</v>
      </c>
      <c r="N96" s="57">
        <v>0.0016</v>
      </c>
      <c r="O96" s="55">
        <v>28.0</v>
      </c>
      <c r="P96" s="57">
        <v>0.0016</v>
      </c>
      <c r="Q96" s="57">
        <v>0.6786</v>
      </c>
      <c r="R96" s="55">
        <v>1.0</v>
      </c>
      <c r="S96" s="55">
        <v>0.0</v>
      </c>
      <c r="T96" s="57">
        <v>0.0435</v>
      </c>
      <c r="U96" s="57">
        <v>0.0</v>
      </c>
      <c r="V96" s="58">
        <v>124.0</v>
      </c>
      <c r="W96" s="58">
        <v>0.0</v>
      </c>
      <c r="X96" s="55">
        <v>1.0</v>
      </c>
      <c r="Y96" s="55">
        <v>0.0</v>
      </c>
      <c r="Z96" s="3"/>
      <c r="AA96" s="3"/>
      <c r="AB96" s="3"/>
      <c r="AC96" s="3"/>
      <c r="AD96" s="3"/>
      <c r="AE96" s="3"/>
      <c r="AF96" s="3"/>
      <c r="AG96" s="3"/>
      <c r="AH96" s="3"/>
      <c r="AI96" s="3"/>
    </row>
    <row r="97">
      <c r="A97" s="59" t="s">
        <v>549</v>
      </c>
      <c r="B97" s="59" t="s">
        <v>552</v>
      </c>
      <c r="C97" s="59" t="s">
        <v>553</v>
      </c>
      <c r="D97" s="252">
        <v>10.0</v>
      </c>
      <c r="E97" s="252" t="s">
        <v>188</v>
      </c>
      <c r="F97" s="59" t="str">
        <f t="array" ref="F97">IFNA(INDEX('New Listing E-Commerce'!$E$2:$E$69,MATCH($I97,'New Listing E-Commerce'!$C$2:$C$69,0)),"N/A")</f>
        <v>Steel</v>
      </c>
      <c r="G97" s="59" t="str">
        <f t="array" ref="G97">INDEX('New Listing E-Commerce'!$D$1:$D$179,MATCH(I97,'New Listing E-Commerce'!$C$1:$C$179,0))</f>
        <v>Rul 500</v>
      </c>
      <c r="H97" s="59">
        <f t="shared" si="1"/>
        <v>1</v>
      </c>
      <c r="I97" s="59" t="s">
        <v>97</v>
      </c>
      <c r="J97" s="60">
        <f>VLOOKUP($I97,'Margen (PowerBI)'!$B$2:$F$179,3)</f>
        <v>35</v>
      </c>
      <c r="K97" s="60">
        <f t="array" ref="K97">INDEX('Margen (PowerBI)'!$E$1:$E$179,MATCH($I97,'Margen (PowerBI)'!$B$1:$B$179,0))</f>
        <v>34.5</v>
      </c>
      <c r="L97" s="60">
        <f>VLOOKUP($I97,'Margen (PowerBI)'!$B$2:$F$179,5)</f>
        <v>16.5</v>
      </c>
      <c r="M97" s="59">
        <v>10.0</v>
      </c>
      <c r="N97" s="61">
        <v>7.0E-4</v>
      </c>
      <c r="O97" s="59">
        <v>13.0</v>
      </c>
      <c r="P97" s="61">
        <v>8.0E-4</v>
      </c>
      <c r="Q97" s="61">
        <v>0.8462</v>
      </c>
      <c r="R97" s="59">
        <v>1.0</v>
      </c>
      <c r="S97" s="59">
        <v>0.0</v>
      </c>
      <c r="T97" s="61">
        <v>0.1</v>
      </c>
      <c r="U97" s="61">
        <v>0.0</v>
      </c>
      <c r="V97" s="62">
        <v>124.0</v>
      </c>
      <c r="W97" s="62">
        <v>0.0</v>
      </c>
      <c r="X97" s="59">
        <v>1.0</v>
      </c>
      <c r="Y97" s="59">
        <v>0.0</v>
      </c>
      <c r="Z97" s="63"/>
      <c r="AA97" s="63"/>
      <c r="AB97" s="63"/>
      <c r="AC97" s="63"/>
      <c r="AD97" s="63"/>
      <c r="AE97" s="63"/>
      <c r="AF97" s="63"/>
      <c r="AG97" s="63"/>
      <c r="AH97" s="63"/>
      <c r="AI97" s="63"/>
    </row>
    <row r="98">
      <c r="A98" s="55" t="s">
        <v>549</v>
      </c>
      <c r="B98" s="55" t="s">
        <v>554</v>
      </c>
      <c r="C98" s="55" t="s">
        <v>555</v>
      </c>
      <c r="D98" s="251">
        <v>10.5</v>
      </c>
      <c r="E98" s="251" t="s">
        <v>188</v>
      </c>
      <c r="F98" s="55" t="str">
        <f t="array" ref="F98">IFNA(INDEX('New Listing E-Commerce'!$E$2:$E$69,MATCH($I98,'New Listing E-Commerce'!$C$2:$C$69,0)),"N/A")</f>
        <v>Steel</v>
      </c>
      <c r="G98" s="55" t="str">
        <f t="array" ref="G98">INDEX('New Listing E-Commerce'!$D$1:$D$179,MATCH(I98,'New Listing E-Commerce'!$C$1:$C$179,0))</f>
        <v>Rul 500</v>
      </c>
      <c r="H98" s="55">
        <f t="shared" si="1"/>
        <v>3</v>
      </c>
      <c r="I98" s="55" t="s">
        <v>97</v>
      </c>
      <c r="J98" s="56">
        <f>VLOOKUP($I98,'Margen (PowerBI)'!$B$2:$F$179,3)</f>
        <v>35</v>
      </c>
      <c r="K98" s="56">
        <f t="array" ref="K98">INDEX('Margen (PowerBI)'!$E$1:$E$179,MATCH($I98,'Margen (PowerBI)'!$B$1:$B$179,0))</f>
        <v>34.5</v>
      </c>
      <c r="L98" s="56">
        <f>VLOOKUP($I98,'Margen (PowerBI)'!$B$2:$F$179,5)</f>
        <v>16.5</v>
      </c>
      <c r="M98" s="55">
        <v>7.0</v>
      </c>
      <c r="N98" s="57">
        <v>5.0E-4</v>
      </c>
      <c r="O98" s="55">
        <v>7.0</v>
      </c>
      <c r="P98" s="57">
        <v>4.0E-4</v>
      </c>
      <c r="Q98" s="57">
        <v>1.0</v>
      </c>
      <c r="R98" s="55">
        <v>3.0</v>
      </c>
      <c r="S98" s="55">
        <v>0.0</v>
      </c>
      <c r="T98" s="57">
        <v>0.4286</v>
      </c>
      <c r="U98" s="57">
        <v>0.0</v>
      </c>
      <c r="V98" s="58">
        <v>392.27</v>
      </c>
      <c r="W98" s="58">
        <v>0.0</v>
      </c>
      <c r="X98" s="55">
        <v>3.0</v>
      </c>
      <c r="Y98" s="55">
        <v>0.0</v>
      </c>
      <c r="Z98" s="3"/>
      <c r="AA98" s="3"/>
      <c r="AB98" s="3"/>
      <c r="AC98" s="3"/>
      <c r="AD98" s="3"/>
      <c r="AE98" s="3"/>
      <c r="AF98" s="3"/>
      <c r="AG98" s="3"/>
      <c r="AH98" s="3"/>
      <c r="AI98" s="3"/>
    </row>
    <row r="99">
      <c r="A99" s="59" t="s">
        <v>549</v>
      </c>
      <c r="B99" s="59" t="s">
        <v>556</v>
      </c>
      <c r="C99" s="59" t="s">
        <v>557</v>
      </c>
      <c r="D99" s="59">
        <v>11.0</v>
      </c>
      <c r="E99" s="252" t="s">
        <v>188</v>
      </c>
      <c r="F99" s="59" t="str">
        <f t="array" ref="F99">IFNA(INDEX('New Listing E-Commerce'!$E$2:$E$69,MATCH($I99,'New Listing E-Commerce'!$C$2:$C$69,0)),"N/A")</f>
        <v>Steel</v>
      </c>
      <c r="G99" s="59" t="str">
        <f t="array" ref="G99">INDEX('New Listing E-Commerce'!$D$1:$D$179,MATCH(I99,'New Listing E-Commerce'!$C$1:$C$179,0))</f>
        <v>Rul 500</v>
      </c>
      <c r="H99" s="59">
        <f t="shared" si="1"/>
        <v>1</v>
      </c>
      <c r="I99" s="59" t="s">
        <v>97</v>
      </c>
      <c r="J99" s="60">
        <f>VLOOKUP($I99,'Margen (PowerBI)'!$B$2:$F$179,3)</f>
        <v>35</v>
      </c>
      <c r="K99" s="60">
        <f t="array" ref="K99">INDEX('Margen (PowerBI)'!$E$1:$E$179,MATCH($I99,'Margen (PowerBI)'!$B$1:$B$179,0))</f>
        <v>34.5</v>
      </c>
      <c r="L99" s="60">
        <f>VLOOKUP($I99,'Margen (PowerBI)'!$B$2:$F$179,5)</f>
        <v>16.5</v>
      </c>
      <c r="M99" s="59">
        <v>7.0</v>
      </c>
      <c r="N99" s="61">
        <v>5.0E-4</v>
      </c>
      <c r="O99" s="59">
        <v>8.0</v>
      </c>
      <c r="P99" s="61">
        <v>5.0E-4</v>
      </c>
      <c r="Q99" s="61">
        <v>1.0</v>
      </c>
      <c r="R99" s="59">
        <v>1.0</v>
      </c>
      <c r="S99" s="59">
        <v>0.0</v>
      </c>
      <c r="T99" s="61">
        <v>0.1429</v>
      </c>
      <c r="U99" s="61">
        <v>0.0</v>
      </c>
      <c r="V99" s="62">
        <v>133.92</v>
      </c>
      <c r="W99" s="62">
        <v>0.0</v>
      </c>
      <c r="X99" s="59">
        <v>1.0</v>
      </c>
      <c r="Y99" s="59">
        <v>0.0</v>
      </c>
      <c r="Z99" s="63"/>
      <c r="AA99" s="63"/>
      <c r="AB99" s="63"/>
      <c r="AC99" s="63"/>
      <c r="AD99" s="63"/>
      <c r="AE99" s="63"/>
      <c r="AF99" s="63"/>
      <c r="AG99" s="63"/>
      <c r="AH99" s="63"/>
      <c r="AI99" s="63"/>
    </row>
    <row r="100">
      <c r="A100" s="55" t="s">
        <v>549</v>
      </c>
      <c r="B100" s="55" t="s">
        <v>558</v>
      </c>
      <c r="C100" s="55" t="s">
        <v>559</v>
      </c>
      <c r="D100" s="251">
        <v>6.5</v>
      </c>
      <c r="E100" s="251" t="s">
        <v>188</v>
      </c>
      <c r="F100" s="55" t="str">
        <f t="array" ref="F100">IFNA(INDEX('New Listing E-Commerce'!$E$2:$E$69,MATCH($I100,'New Listing E-Commerce'!$C$2:$C$69,0)),"N/A")</f>
        <v>Steel</v>
      </c>
      <c r="G100" s="55" t="str">
        <f t="array" ref="G100">INDEX('New Listing E-Commerce'!$D$1:$D$179,MATCH(I100,'New Listing E-Commerce'!$C$1:$C$179,0))</f>
        <v>Rul 500</v>
      </c>
      <c r="H100" s="55">
        <f t="shared" si="1"/>
        <v>1</v>
      </c>
      <c r="I100" s="55" t="s">
        <v>97</v>
      </c>
      <c r="J100" s="56">
        <f>VLOOKUP($I100,'Margen (PowerBI)'!$B$2:$F$179,3)</f>
        <v>35</v>
      </c>
      <c r="K100" s="56">
        <f t="array" ref="K100">INDEX('Margen (PowerBI)'!$E$1:$E$179,MATCH($I100,'Margen (PowerBI)'!$B$1:$B$179,0))</f>
        <v>34.5</v>
      </c>
      <c r="L100" s="56">
        <f>VLOOKUP($I100,'Margen (PowerBI)'!$B$2:$F$179,5)</f>
        <v>16.5</v>
      </c>
      <c r="M100" s="55">
        <v>1.0</v>
      </c>
      <c r="N100" s="57">
        <v>1.0E-4</v>
      </c>
      <c r="O100" s="55">
        <v>1.0</v>
      </c>
      <c r="P100" s="57">
        <v>1.0E-4</v>
      </c>
      <c r="Q100" s="57">
        <v>1.0</v>
      </c>
      <c r="R100" s="55">
        <v>1.0</v>
      </c>
      <c r="S100" s="55">
        <v>0.0</v>
      </c>
      <c r="T100" s="57">
        <v>1.0</v>
      </c>
      <c r="U100" s="57">
        <v>0.0</v>
      </c>
      <c r="V100" s="58">
        <v>134.23</v>
      </c>
      <c r="W100" s="58">
        <v>0.0</v>
      </c>
      <c r="X100" s="55">
        <v>1.0</v>
      </c>
      <c r="Y100" s="55">
        <v>0.0</v>
      </c>
      <c r="Z100" s="3"/>
      <c r="AA100" s="3"/>
      <c r="AB100" s="3"/>
      <c r="AC100" s="3"/>
      <c r="AD100" s="3"/>
      <c r="AE100" s="3"/>
      <c r="AF100" s="3"/>
      <c r="AG100" s="3"/>
      <c r="AH100" s="3"/>
      <c r="AI100" s="3"/>
    </row>
    <row r="101">
      <c r="A101" s="59" t="s">
        <v>549</v>
      </c>
      <c r="B101" s="59" t="s">
        <v>560</v>
      </c>
      <c r="C101" s="59" t="s">
        <v>561</v>
      </c>
      <c r="D101" s="252">
        <v>9.5</v>
      </c>
      <c r="E101" s="252" t="s">
        <v>188</v>
      </c>
      <c r="F101" s="59" t="str">
        <f t="array" ref="F101">IFNA(INDEX('New Listing E-Commerce'!$E$2:$E$69,MATCH($I101,'New Listing E-Commerce'!$C$2:$C$69,0)),"N/A")</f>
        <v>Steel</v>
      </c>
      <c r="G101" s="59" t="str">
        <f t="array" ref="G101">INDEX('New Listing E-Commerce'!$D$1:$D$179,MATCH(I101,'New Listing E-Commerce'!$C$1:$C$179,0))</f>
        <v>Rul 500</v>
      </c>
      <c r="H101" s="59">
        <f t="shared" si="1"/>
        <v>1</v>
      </c>
      <c r="I101" s="59" t="s">
        <v>97</v>
      </c>
      <c r="J101" s="60">
        <f>VLOOKUP($I101,'Margen (PowerBI)'!$B$2:$F$179,3)</f>
        <v>35</v>
      </c>
      <c r="K101" s="60">
        <f t="array" ref="K101">INDEX('Margen (PowerBI)'!$E$1:$E$179,MATCH($I101,'Margen (PowerBI)'!$B$1:$B$179,0))</f>
        <v>34.5</v>
      </c>
      <c r="L101" s="60">
        <f>VLOOKUP($I101,'Margen (PowerBI)'!$B$2:$F$179,5)</f>
        <v>16.5</v>
      </c>
      <c r="M101" s="59">
        <v>6.0</v>
      </c>
      <c r="N101" s="61">
        <v>4.0E-4</v>
      </c>
      <c r="O101" s="59">
        <v>8.0</v>
      </c>
      <c r="P101" s="61">
        <v>5.0E-4</v>
      </c>
      <c r="Q101" s="61">
        <v>1.0</v>
      </c>
      <c r="R101" s="59">
        <v>1.0</v>
      </c>
      <c r="S101" s="59">
        <v>0.0</v>
      </c>
      <c r="T101" s="61">
        <v>0.1667</v>
      </c>
      <c r="U101" s="61">
        <v>0.0</v>
      </c>
      <c r="V101" s="62">
        <v>124.0</v>
      </c>
      <c r="W101" s="62">
        <v>0.0</v>
      </c>
      <c r="X101" s="59">
        <v>1.0</v>
      </c>
      <c r="Y101" s="59">
        <v>0.0</v>
      </c>
      <c r="Z101" s="63"/>
      <c r="AA101" s="63"/>
      <c r="AB101" s="63"/>
      <c r="AC101" s="63"/>
      <c r="AD101" s="63"/>
      <c r="AE101" s="63"/>
      <c r="AF101" s="63"/>
      <c r="AG101" s="63"/>
      <c r="AH101" s="63"/>
      <c r="AI101" s="63"/>
    </row>
    <row r="102">
      <c r="A102" s="55" t="s">
        <v>562</v>
      </c>
      <c r="B102" s="55" t="s">
        <v>563</v>
      </c>
      <c r="C102" s="55" t="s">
        <v>564</v>
      </c>
      <c r="D102" s="251">
        <v>9.0</v>
      </c>
      <c r="E102" s="251" t="s">
        <v>7288</v>
      </c>
      <c r="F102" s="55" t="str">
        <f t="array" ref="F102">IFNA(INDEX('New Listing E-Commerce'!$E$2:$E$69,MATCH($I102,'New Listing E-Commerce'!$C$2:$C$69,0)),"N/A")</f>
        <v>Soft</v>
      </c>
      <c r="G102" s="55" t="str">
        <f t="array" ref="G102">INDEX('New Listing E-Commerce'!$D$1:$D$179,MATCH(I102,'New Listing E-Commerce'!$C$1:$C$179,0))</f>
        <v>Tk Borcegui Miel</v>
      </c>
      <c r="H102" s="55">
        <f t="shared" si="1"/>
        <v>1</v>
      </c>
      <c r="I102" s="55" t="s">
        <v>235</v>
      </c>
      <c r="J102" s="56">
        <f>VLOOKUP($I102,'Margen (PowerBI)'!$B$2:$F$179,3)</f>
        <v>58.5</v>
      </c>
      <c r="K102" s="56">
        <f t="array" ref="K102">INDEX('Margen (PowerBI)'!$E$1:$E$179,MATCH($I102,'Margen (PowerBI)'!$B$1:$B$179,0))</f>
        <v>26.5</v>
      </c>
      <c r="L102" s="56">
        <f>VLOOKUP($I102,'Margen (PowerBI)'!$B$2:$F$179,5)</f>
        <v>25</v>
      </c>
      <c r="M102" s="55">
        <v>0.0</v>
      </c>
      <c r="N102" s="57">
        <v>0.0</v>
      </c>
      <c r="O102" s="55">
        <v>0.0</v>
      </c>
      <c r="P102" s="57">
        <v>0.0</v>
      </c>
      <c r="Q102" s="57">
        <v>0.0</v>
      </c>
      <c r="R102" s="55">
        <v>1.0</v>
      </c>
      <c r="S102" s="55">
        <v>0.0</v>
      </c>
      <c r="T102" s="57">
        <v>0.0</v>
      </c>
      <c r="U102" s="57">
        <v>0.0</v>
      </c>
      <c r="V102" s="58">
        <v>102.0</v>
      </c>
      <c r="W102" s="58">
        <v>0.0</v>
      </c>
      <c r="X102" s="55">
        <v>1.0</v>
      </c>
      <c r="Y102" s="55">
        <v>0.0</v>
      </c>
      <c r="Z102" s="3"/>
      <c r="AA102" s="3"/>
      <c r="AB102" s="3"/>
      <c r="AC102" s="3"/>
      <c r="AD102" s="3"/>
      <c r="AE102" s="3"/>
      <c r="AF102" s="3"/>
      <c r="AG102" s="3"/>
      <c r="AH102" s="3"/>
      <c r="AI102" s="3"/>
    </row>
    <row r="103">
      <c r="A103" s="59" t="s">
        <v>562</v>
      </c>
      <c r="B103" s="59" t="s">
        <v>565</v>
      </c>
      <c r="C103" s="59" t="s">
        <v>566</v>
      </c>
      <c r="D103" s="252">
        <v>10.5</v>
      </c>
      <c r="E103" s="252" t="s">
        <v>188</v>
      </c>
      <c r="F103" s="59" t="str">
        <f t="array" ref="F103">IFNA(INDEX('New Listing E-Commerce'!$E$2:$E$69,MATCH($I103,'New Listing E-Commerce'!$C$2:$C$69,0)),"N/A")</f>
        <v>Soft</v>
      </c>
      <c r="G103" s="59" t="str">
        <f t="array" ref="G103">INDEX('New Listing E-Commerce'!$D$1:$D$179,MATCH(I103,'New Listing E-Commerce'!$C$1:$C$179,0))</f>
        <v>Tk Borcegui Miel</v>
      </c>
      <c r="H103" s="59">
        <f t="shared" si="1"/>
        <v>1</v>
      </c>
      <c r="I103" s="59" t="s">
        <v>235</v>
      </c>
      <c r="J103" s="60">
        <f>VLOOKUP($I103,'Margen (PowerBI)'!$B$2:$F$179,3)</f>
        <v>58.5</v>
      </c>
      <c r="K103" s="60">
        <f t="array" ref="K103">INDEX('Margen (PowerBI)'!$E$1:$E$179,MATCH($I103,'Margen (PowerBI)'!$B$1:$B$179,0))</f>
        <v>26.5</v>
      </c>
      <c r="L103" s="60">
        <f>VLOOKUP($I103,'Margen (PowerBI)'!$B$2:$F$179,5)</f>
        <v>25</v>
      </c>
      <c r="M103" s="59">
        <v>0.0</v>
      </c>
      <c r="N103" s="61">
        <v>0.0</v>
      </c>
      <c r="O103" s="59">
        <v>0.0</v>
      </c>
      <c r="P103" s="61">
        <v>0.0</v>
      </c>
      <c r="Q103" s="61">
        <v>0.0</v>
      </c>
      <c r="R103" s="59">
        <v>1.0</v>
      </c>
      <c r="S103" s="59">
        <v>0.0</v>
      </c>
      <c r="T103" s="61">
        <v>0.0</v>
      </c>
      <c r="U103" s="61">
        <v>0.0</v>
      </c>
      <c r="V103" s="62">
        <v>110.77</v>
      </c>
      <c r="W103" s="62">
        <v>0.0</v>
      </c>
      <c r="X103" s="59">
        <v>1.0</v>
      </c>
      <c r="Y103" s="59">
        <v>0.0</v>
      </c>
      <c r="Z103" s="63"/>
      <c r="AA103" s="63"/>
      <c r="AB103" s="63"/>
      <c r="AC103" s="63"/>
      <c r="AD103" s="63"/>
      <c r="AE103" s="63"/>
      <c r="AF103" s="63"/>
      <c r="AG103" s="63"/>
      <c r="AH103" s="63"/>
      <c r="AI103" s="63"/>
    </row>
    <row r="104">
      <c r="A104" s="55" t="s">
        <v>562</v>
      </c>
      <c r="B104" s="55" t="s">
        <v>567</v>
      </c>
      <c r="C104" s="55" t="s">
        <v>568</v>
      </c>
      <c r="D104" s="251">
        <v>11.0</v>
      </c>
      <c r="E104" s="251" t="s">
        <v>188</v>
      </c>
      <c r="F104" s="55" t="str">
        <f t="array" ref="F104">IFNA(INDEX('New Listing E-Commerce'!$E$2:$E$69,MATCH($I104,'New Listing E-Commerce'!$C$2:$C$69,0)),"N/A")</f>
        <v>Soft</v>
      </c>
      <c r="G104" s="55" t="str">
        <f t="array" ref="G104">INDEX('New Listing E-Commerce'!$D$1:$D$179,MATCH(I104,'New Listing E-Commerce'!$C$1:$C$179,0))</f>
        <v>Tk Borcegui Miel</v>
      </c>
      <c r="H104" s="55">
        <f t="shared" si="1"/>
        <v>1</v>
      </c>
      <c r="I104" s="55" t="s">
        <v>235</v>
      </c>
      <c r="J104" s="56">
        <f>VLOOKUP($I104,'Margen (PowerBI)'!$B$2:$F$179,3)</f>
        <v>58.5</v>
      </c>
      <c r="K104" s="56">
        <f t="array" ref="K104">INDEX('Margen (PowerBI)'!$E$1:$E$179,MATCH($I104,'Margen (PowerBI)'!$B$1:$B$179,0))</f>
        <v>26.5</v>
      </c>
      <c r="L104" s="56">
        <f>VLOOKUP($I104,'Margen (PowerBI)'!$B$2:$F$179,5)</f>
        <v>25</v>
      </c>
      <c r="M104" s="55">
        <v>1.0</v>
      </c>
      <c r="N104" s="57">
        <v>1.0E-4</v>
      </c>
      <c r="O104" s="55">
        <v>5.0</v>
      </c>
      <c r="P104" s="57">
        <v>3.0E-4</v>
      </c>
      <c r="Q104" s="57">
        <v>1.0</v>
      </c>
      <c r="R104" s="55">
        <v>1.0</v>
      </c>
      <c r="S104" s="55">
        <v>0.0</v>
      </c>
      <c r="T104" s="57">
        <v>1.0</v>
      </c>
      <c r="U104" s="57">
        <v>0.0</v>
      </c>
      <c r="V104" s="58">
        <v>102.0</v>
      </c>
      <c r="W104" s="58">
        <v>0.0</v>
      </c>
      <c r="X104" s="55">
        <v>1.0</v>
      </c>
      <c r="Y104" s="55">
        <v>0.0</v>
      </c>
      <c r="Z104" s="3"/>
      <c r="AA104" s="3"/>
      <c r="AB104" s="3"/>
      <c r="AC104" s="3"/>
      <c r="AD104" s="3"/>
      <c r="AE104" s="3"/>
      <c r="AF104" s="3"/>
      <c r="AG104" s="3"/>
      <c r="AH104" s="3"/>
      <c r="AI104" s="3"/>
    </row>
    <row r="105">
      <c r="A105" s="59" t="s">
        <v>562</v>
      </c>
      <c r="B105" s="59" t="s">
        <v>569</v>
      </c>
      <c r="C105" s="59" t="s">
        <v>570</v>
      </c>
      <c r="D105" s="252">
        <v>13.0</v>
      </c>
      <c r="E105" s="252" t="s">
        <v>188</v>
      </c>
      <c r="F105" s="59" t="str">
        <f t="array" ref="F105">IFNA(INDEX('New Listing E-Commerce'!$E$2:$E$69,MATCH($I105,'New Listing E-Commerce'!$C$2:$C$69,0)),"N/A")</f>
        <v>Soft</v>
      </c>
      <c r="G105" s="59" t="str">
        <f t="array" ref="G105">INDEX('New Listing E-Commerce'!$D$1:$D$179,MATCH(I105,'New Listing E-Commerce'!$C$1:$C$179,0))</f>
        <v>Tk Borcegui Miel</v>
      </c>
      <c r="H105" s="59">
        <f t="shared" si="1"/>
        <v>1</v>
      </c>
      <c r="I105" s="59" t="s">
        <v>235</v>
      </c>
      <c r="J105" s="60">
        <f>VLOOKUP($I105,'Margen (PowerBI)'!$B$2:$F$179,3)</f>
        <v>58.5</v>
      </c>
      <c r="K105" s="60">
        <f t="array" ref="K105">INDEX('Margen (PowerBI)'!$E$1:$E$179,MATCH($I105,'Margen (PowerBI)'!$B$1:$B$179,0))</f>
        <v>26.5</v>
      </c>
      <c r="L105" s="60">
        <f>VLOOKUP($I105,'Margen (PowerBI)'!$B$2:$F$179,5)</f>
        <v>25</v>
      </c>
      <c r="M105" s="59">
        <v>0.0</v>
      </c>
      <c r="N105" s="61">
        <v>0.0</v>
      </c>
      <c r="O105" s="59">
        <v>0.0</v>
      </c>
      <c r="P105" s="61">
        <v>0.0</v>
      </c>
      <c r="Q105" s="61">
        <v>0.0</v>
      </c>
      <c r="R105" s="59">
        <v>1.0</v>
      </c>
      <c r="S105" s="59">
        <v>0.0</v>
      </c>
      <c r="T105" s="61">
        <v>0.0</v>
      </c>
      <c r="U105" s="61">
        <v>0.0</v>
      </c>
      <c r="V105" s="62">
        <v>108.12</v>
      </c>
      <c r="W105" s="62">
        <v>0.0</v>
      </c>
      <c r="X105" s="59">
        <v>1.0</v>
      </c>
      <c r="Y105" s="59">
        <v>0.0</v>
      </c>
      <c r="Z105" s="63"/>
      <c r="AA105" s="63"/>
      <c r="AB105" s="63"/>
      <c r="AC105" s="63"/>
      <c r="AD105" s="63"/>
      <c r="AE105" s="63"/>
      <c r="AF105" s="63"/>
      <c r="AG105" s="63"/>
      <c r="AH105" s="63"/>
      <c r="AI105" s="63"/>
    </row>
    <row r="106">
      <c r="A106" s="55" t="s">
        <v>562</v>
      </c>
      <c r="B106" s="55" t="s">
        <v>571</v>
      </c>
      <c r="C106" s="55" t="s">
        <v>572</v>
      </c>
      <c r="D106" s="251">
        <v>8.0</v>
      </c>
      <c r="E106" s="251" t="s">
        <v>188</v>
      </c>
      <c r="F106" s="55" t="str">
        <f t="array" ref="F106">IFNA(INDEX('New Listing E-Commerce'!$E$2:$E$69,MATCH($I106,'New Listing E-Commerce'!$C$2:$C$69,0)),"N/A")</f>
        <v>Soft</v>
      </c>
      <c r="G106" s="55" t="str">
        <f t="array" ref="G106">INDEX('New Listing E-Commerce'!$D$1:$D$179,MATCH(I106,'New Listing E-Commerce'!$C$1:$C$179,0))</f>
        <v>Tk Borcegui Miel</v>
      </c>
      <c r="H106" s="55">
        <f t="shared" si="1"/>
        <v>1</v>
      </c>
      <c r="I106" s="55" t="s">
        <v>235</v>
      </c>
      <c r="J106" s="56">
        <f>VLOOKUP($I106,'Margen (PowerBI)'!$B$2:$F$179,3)</f>
        <v>58.5</v>
      </c>
      <c r="K106" s="56">
        <f t="array" ref="K106">INDEX('Margen (PowerBI)'!$E$1:$E$179,MATCH($I106,'Margen (PowerBI)'!$B$1:$B$179,0))</f>
        <v>26.5</v>
      </c>
      <c r="L106" s="56">
        <f>VLOOKUP($I106,'Margen (PowerBI)'!$B$2:$F$179,5)</f>
        <v>25</v>
      </c>
      <c r="M106" s="55">
        <v>2.0</v>
      </c>
      <c r="N106" s="57">
        <v>1.0E-4</v>
      </c>
      <c r="O106" s="55">
        <v>4.0</v>
      </c>
      <c r="P106" s="57">
        <v>2.0E-4</v>
      </c>
      <c r="Q106" s="57">
        <v>1.0</v>
      </c>
      <c r="R106" s="55">
        <v>1.0</v>
      </c>
      <c r="S106" s="55">
        <v>0.0</v>
      </c>
      <c r="T106" s="57">
        <v>0.5</v>
      </c>
      <c r="U106" s="57">
        <v>0.0</v>
      </c>
      <c r="V106" s="58">
        <v>108.12</v>
      </c>
      <c r="W106" s="58">
        <v>0.0</v>
      </c>
      <c r="X106" s="55">
        <v>1.0</v>
      </c>
      <c r="Y106" s="55">
        <v>0.0</v>
      </c>
      <c r="Z106" s="3"/>
      <c r="AA106" s="3"/>
      <c r="AB106" s="3"/>
      <c r="AC106" s="3"/>
      <c r="AD106" s="3"/>
      <c r="AE106" s="3"/>
      <c r="AF106" s="3"/>
      <c r="AG106" s="3"/>
      <c r="AH106" s="3"/>
      <c r="AI106" s="3"/>
    </row>
    <row r="107">
      <c r="A107" s="59" t="s">
        <v>562</v>
      </c>
      <c r="B107" s="59" t="s">
        <v>573</v>
      </c>
      <c r="C107" s="59" t="s">
        <v>574</v>
      </c>
      <c r="D107" s="252">
        <v>8.5</v>
      </c>
      <c r="E107" s="252" t="s">
        <v>188</v>
      </c>
      <c r="F107" s="59" t="str">
        <f t="array" ref="F107">IFNA(INDEX('New Listing E-Commerce'!$E$2:$E$69,MATCH($I107,'New Listing E-Commerce'!$C$2:$C$69,0)),"N/A")</f>
        <v>Soft</v>
      </c>
      <c r="G107" s="59" t="str">
        <f t="array" ref="G107">INDEX('New Listing E-Commerce'!$D$1:$D$179,MATCH(I107,'New Listing E-Commerce'!$C$1:$C$179,0))</f>
        <v>Tk Borcegui Miel</v>
      </c>
      <c r="H107" s="59">
        <f t="shared" si="1"/>
        <v>1</v>
      </c>
      <c r="I107" s="59" t="s">
        <v>235</v>
      </c>
      <c r="J107" s="60">
        <f>VLOOKUP($I107,'Margen (PowerBI)'!$B$2:$F$179,3)</f>
        <v>58.5</v>
      </c>
      <c r="K107" s="60">
        <f t="array" ref="K107">INDEX('Margen (PowerBI)'!$E$1:$E$179,MATCH($I107,'Margen (PowerBI)'!$B$1:$B$179,0))</f>
        <v>26.5</v>
      </c>
      <c r="L107" s="60">
        <f>VLOOKUP($I107,'Margen (PowerBI)'!$B$2:$F$179,5)</f>
        <v>25</v>
      </c>
      <c r="M107" s="59">
        <v>1.0</v>
      </c>
      <c r="N107" s="61">
        <v>1.0E-4</v>
      </c>
      <c r="O107" s="59">
        <v>1.0</v>
      </c>
      <c r="P107" s="61">
        <v>1.0E-4</v>
      </c>
      <c r="Q107" s="61">
        <v>1.0</v>
      </c>
      <c r="R107" s="59">
        <v>1.0</v>
      </c>
      <c r="S107" s="59">
        <v>0.0</v>
      </c>
      <c r="T107" s="61">
        <v>1.0</v>
      </c>
      <c r="U107" s="61">
        <v>0.0</v>
      </c>
      <c r="V107" s="62">
        <v>109.14</v>
      </c>
      <c r="W107" s="62">
        <v>0.0</v>
      </c>
      <c r="X107" s="59">
        <v>1.0</v>
      </c>
      <c r="Y107" s="59">
        <v>0.0</v>
      </c>
      <c r="Z107" s="63"/>
      <c r="AA107" s="63"/>
      <c r="AB107" s="63"/>
      <c r="AC107" s="63"/>
      <c r="AD107" s="63"/>
      <c r="AE107" s="63"/>
      <c r="AF107" s="63"/>
      <c r="AG107" s="63"/>
      <c r="AH107" s="63"/>
      <c r="AI107" s="63"/>
    </row>
    <row r="108">
      <c r="A108" s="55" t="s">
        <v>575</v>
      </c>
      <c r="B108" s="55" t="s">
        <v>576</v>
      </c>
      <c r="C108" s="55" t="s">
        <v>577</v>
      </c>
      <c r="D108" s="55">
        <v>7.5</v>
      </c>
      <c r="E108" s="251" t="s">
        <v>188</v>
      </c>
      <c r="F108" s="55" t="str">
        <f t="array" ref="F108">IFNA(INDEX('New Listing E-Commerce'!$E$2:$E$69,MATCH($I108,'New Listing E-Commerce'!$C$2:$C$69,0)),"N/A")</f>
        <v>Soft</v>
      </c>
      <c r="G108" s="55" t="str">
        <f t="array" ref="G108">INDEX('New Listing E-Commerce'!$D$1:$D$179,MATCH(I108,'New Listing E-Commerce'!$C$1:$C$179,0))</f>
        <v>Tk Borcegui Miel</v>
      </c>
      <c r="H108" s="55">
        <f t="shared" si="1"/>
        <v>1</v>
      </c>
      <c r="I108" s="55" t="s">
        <v>235</v>
      </c>
      <c r="J108" s="56">
        <f>VLOOKUP($I108,'Margen (PowerBI)'!$B$2:$F$179,3)</f>
        <v>58.5</v>
      </c>
      <c r="K108" s="56">
        <f t="array" ref="K108">INDEX('Margen (PowerBI)'!$E$1:$E$179,MATCH($I108,'Margen (PowerBI)'!$B$1:$B$179,0))</f>
        <v>26.5</v>
      </c>
      <c r="L108" s="56">
        <f>VLOOKUP($I108,'Margen (PowerBI)'!$B$2:$F$179,5)</f>
        <v>25</v>
      </c>
      <c r="M108" s="55">
        <v>3.0</v>
      </c>
      <c r="N108" s="57">
        <v>2.0E-4</v>
      </c>
      <c r="O108" s="55">
        <v>3.0</v>
      </c>
      <c r="P108" s="57">
        <v>2.0E-4</v>
      </c>
      <c r="Q108" s="57">
        <v>1.0</v>
      </c>
      <c r="R108" s="55">
        <v>1.0</v>
      </c>
      <c r="S108" s="55">
        <v>0.0</v>
      </c>
      <c r="T108" s="57">
        <v>0.3333</v>
      </c>
      <c r="U108" s="57">
        <v>0.0</v>
      </c>
      <c r="V108" s="58">
        <v>106.0</v>
      </c>
      <c r="W108" s="58">
        <v>0.0</v>
      </c>
      <c r="X108" s="55">
        <v>1.0</v>
      </c>
      <c r="Y108" s="55">
        <v>0.0</v>
      </c>
      <c r="Z108" s="3"/>
      <c r="AA108" s="3"/>
      <c r="AB108" s="3"/>
      <c r="AC108" s="3"/>
      <c r="AD108" s="3"/>
      <c r="AE108" s="3"/>
      <c r="AF108" s="3"/>
      <c r="AG108" s="3"/>
      <c r="AH108" s="3"/>
      <c r="AI108" s="3"/>
    </row>
    <row r="109">
      <c r="A109" s="59" t="s">
        <v>578</v>
      </c>
      <c r="B109" s="59" t="s">
        <v>579</v>
      </c>
      <c r="C109" s="59" t="s">
        <v>580</v>
      </c>
      <c r="D109" s="59">
        <v>10.0</v>
      </c>
      <c r="E109" s="252" t="s">
        <v>7288</v>
      </c>
      <c r="F109" s="59" t="str">
        <f t="array" ref="F109">IFNA(INDEX('New Listing E-Commerce'!$E$2:$E$69,MATCH($I109,'New Listing E-Commerce'!$C$2:$C$69,0)),"N/A")</f>
        <v>N/A</v>
      </c>
      <c r="G109" s="59" t="str">
        <f t="array" ref="G109">INDEX('New Listing E-Commerce'!$D$1:$D$179,MATCH(I109,'New Listing E-Commerce'!$C$1:$C$179,0))</f>
        <v>#N/A</v>
      </c>
      <c r="H109" s="59">
        <f t="shared" si="1"/>
        <v>1</v>
      </c>
      <c r="I109" s="59" t="s">
        <v>134</v>
      </c>
      <c r="J109" s="60">
        <f t="array" ref="J109">INDEX('Margen (PowerBI)'!$D$1:$D$179,MATCH($I109,'Margen (PowerBI)'!$B$1:$B$179,0))</f>
        <v>59.5</v>
      </c>
      <c r="K109" s="60">
        <f t="array" ref="K109">INDEX('Margen (PowerBI)'!$E$1:$E$179,MATCH($I109,'Margen (PowerBI)'!$B$1:$B$179,0))</f>
        <v>32.5</v>
      </c>
      <c r="L109" s="60">
        <f t="array" ref="L109">INDEX('Margen (PowerBI)'!$F$1:$F$179,MATCH($I109,'Margen (PowerBI)'!$B$1:$B$179,0))</f>
        <v>27</v>
      </c>
      <c r="M109" s="59">
        <v>1.0</v>
      </c>
      <c r="N109" s="61">
        <v>1.0E-4</v>
      </c>
      <c r="O109" s="59">
        <v>2.0</v>
      </c>
      <c r="P109" s="61">
        <v>1.0E-4</v>
      </c>
      <c r="Q109" s="61">
        <v>1.0</v>
      </c>
      <c r="R109" s="59">
        <v>1.0</v>
      </c>
      <c r="S109" s="59">
        <v>0.0</v>
      </c>
      <c r="T109" s="61">
        <v>1.0</v>
      </c>
      <c r="U109" s="61">
        <v>0.0</v>
      </c>
      <c r="V109" s="62">
        <v>145.06</v>
      </c>
      <c r="W109" s="62">
        <v>0.0</v>
      </c>
      <c r="X109" s="59">
        <v>1.0</v>
      </c>
      <c r="Y109" s="59">
        <v>0.0</v>
      </c>
      <c r="Z109" s="63"/>
      <c r="AA109" s="63"/>
      <c r="AB109" s="63"/>
      <c r="AC109" s="63"/>
      <c r="AD109" s="63"/>
      <c r="AE109" s="63"/>
      <c r="AF109" s="63"/>
      <c r="AG109" s="63"/>
      <c r="AH109" s="63"/>
      <c r="AI109" s="63"/>
    </row>
    <row r="110">
      <c r="A110" s="55" t="s">
        <v>578</v>
      </c>
      <c r="B110" s="55" t="s">
        <v>581</v>
      </c>
      <c r="C110" s="55" t="s">
        <v>582</v>
      </c>
      <c r="D110" s="251">
        <v>10.5</v>
      </c>
      <c r="E110" s="251" t="s">
        <v>7288</v>
      </c>
      <c r="F110" s="55" t="str">
        <f t="array" ref="F110">IFNA(INDEX('New Listing E-Commerce'!$E$2:$E$69,MATCH($I110,'New Listing E-Commerce'!$C$2:$C$69,0)),"N/A")</f>
        <v>N/A</v>
      </c>
      <c r="G110" s="55" t="str">
        <f t="array" ref="G110">INDEX('New Listing E-Commerce'!$D$1:$D$179,MATCH(I110,'New Listing E-Commerce'!$C$1:$C$179,0))</f>
        <v>#N/A</v>
      </c>
      <c r="H110" s="55">
        <f t="shared" si="1"/>
        <v>2</v>
      </c>
      <c r="I110" s="55" t="s">
        <v>134</v>
      </c>
      <c r="J110" s="56">
        <f t="array" ref="J110">INDEX('Margen (PowerBI)'!$D$1:$D$179,MATCH($I110,'Margen (PowerBI)'!$B$1:$B$179,0))</f>
        <v>59.5</v>
      </c>
      <c r="K110" s="56">
        <f t="array" ref="K110">INDEX('Margen (PowerBI)'!$E$1:$E$179,MATCH($I110,'Margen (PowerBI)'!$B$1:$B$179,0))</f>
        <v>32.5</v>
      </c>
      <c r="L110" s="56">
        <f t="array" ref="L110">INDEX('Margen (PowerBI)'!$F$1:$F$179,MATCH($I110,'Margen (PowerBI)'!$B$1:$B$179,0))</f>
        <v>27</v>
      </c>
      <c r="M110" s="55">
        <v>3.0</v>
      </c>
      <c r="N110" s="57">
        <v>2.0E-4</v>
      </c>
      <c r="O110" s="55">
        <v>4.0</v>
      </c>
      <c r="P110" s="57">
        <v>2.0E-4</v>
      </c>
      <c r="Q110" s="57">
        <v>1.0</v>
      </c>
      <c r="R110" s="55">
        <v>2.0</v>
      </c>
      <c r="S110" s="55">
        <v>0.0</v>
      </c>
      <c r="T110" s="57">
        <v>0.6667</v>
      </c>
      <c r="U110" s="57">
        <v>0.0</v>
      </c>
      <c r="V110" s="58">
        <v>277.05</v>
      </c>
      <c r="W110" s="58">
        <v>0.0</v>
      </c>
      <c r="X110" s="55">
        <v>2.0</v>
      </c>
      <c r="Y110" s="55">
        <v>0.0</v>
      </c>
      <c r="Z110" s="3"/>
      <c r="AA110" s="3"/>
      <c r="AB110" s="3"/>
      <c r="AC110" s="3"/>
      <c r="AD110" s="3"/>
      <c r="AE110" s="3"/>
      <c r="AF110" s="3"/>
      <c r="AG110" s="3"/>
      <c r="AH110" s="3"/>
      <c r="AI110" s="3"/>
    </row>
    <row r="111">
      <c r="A111" s="59" t="s">
        <v>578</v>
      </c>
      <c r="B111" s="59" t="s">
        <v>583</v>
      </c>
      <c r="C111" s="59" t="s">
        <v>584</v>
      </c>
      <c r="D111" s="252">
        <v>11.0</v>
      </c>
      <c r="E111" s="252" t="s">
        <v>7288</v>
      </c>
      <c r="F111" s="59" t="str">
        <f t="array" ref="F111">IFNA(INDEX('New Listing E-Commerce'!$E$2:$E$69,MATCH($I111,'New Listing E-Commerce'!$C$2:$C$69,0)),"N/A")</f>
        <v>N/A</v>
      </c>
      <c r="G111" s="59" t="str">
        <f t="array" ref="G111">INDEX('New Listing E-Commerce'!$D$1:$D$179,MATCH(I111,'New Listing E-Commerce'!$C$1:$C$179,0))</f>
        <v>#N/A</v>
      </c>
      <c r="H111" s="59">
        <f t="shared" si="1"/>
        <v>1</v>
      </c>
      <c r="I111" s="59" t="s">
        <v>134</v>
      </c>
      <c r="J111" s="60">
        <f t="array" ref="J111">INDEX('Margen (PowerBI)'!$D$1:$D$179,MATCH($I111,'Margen (PowerBI)'!$B$1:$B$179,0))</f>
        <v>59.5</v>
      </c>
      <c r="K111" s="60">
        <f t="array" ref="K111">INDEX('Margen (PowerBI)'!$E$1:$E$179,MATCH($I111,'Margen (PowerBI)'!$B$1:$B$179,0))</f>
        <v>32.5</v>
      </c>
      <c r="L111" s="60">
        <f t="array" ref="L111">INDEX('Margen (PowerBI)'!$F$1:$F$179,MATCH($I111,'Margen (PowerBI)'!$B$1:$B$179,0))</f>
        <v>27</v>
      </c>
      <c r="M111" s="59">
        <v>2.0</v>
      </c>
      <c r="N111" s="61">
        <v>1.0E-4</v>
      </c>
      <c r="O111" s="59">
        <v>3.0</v>
      </c>
      <c r="P111" s="61">
        <v>2.0E-4</v>
      </c>
      <c r="Q111" s="61">
        <v>1.0</v>
      </c>
      <c r="R111" s="59">
        <v>1.0</v>
      </c>
      <c r="S111" s="59">
        <v>0.0</v>
      </c>
      <c r="T111" s="61">
        <v>0.5</v>
      </c>
      <c r="U111" s="61">
        <v>0.0</v>
      </c>
      <c r="V111" s="62">
        <v>145.06</v>
      </c>
      <c r="W111" s="62">
        <v>0.0</v>
      </c>
      <c r="X111" s="59">
        <v>1.0</v>
      </c>
      <c r="Y111" s="59">
        <v>0.0</v>
      </c>
      <c r="Z111" s="63"/>
      <c r="AA111" s="63"/>
      <c r="AB111" s="63"/>
      <c r="AC111" s="63"/>
      <c r="AD111" s="63"/>
      <c r="AE111" s="63"/>
      <c r="AF111" s="63"/>
      <c r="AG111" s="63"/>
      <c r="AH111" s="63"/>
      <c r="AI111" s="63"/>
    </row>
    <row r="112">
      <c r="A112" s="55" t="s">
        <v>578</v>
      </c>
      <c r="B112" s="55" t="s">
        <v>585</v>
      </c>
      <c r="C112" s="55" t="s">
        <v>586</v>
      </c>
      <c r="D112" s="251">
        <v>8.0</v>
      </c>
      <c r="E112" s="251" t="s">
        <v>7288</v>
      </c>
      <c r="F112" s="55" t="str">
        <f t="array" ref="F112">IFNA(INDEX('New Listing E-Commerce'!$E$2:$E$69,MATCH($I112,'New Listing E-Commerce'!$C$2:$C$69,0)),"N/A")</f>
        <v>N/A</v>
      </c>
      <c r="G112" s="55" t="str">
        <f t="array" ref="G112">INDEX('New Listing E-Commerce'!$D$1:$D$179,MATCH(I112,'New Listing E-Commerce'!$C$1:$C$179,0))</f>
        <v>#N/A</v>
      </c>
      <c r="H112" s="55">
        <f t="shared" si="1"/>
        <v>1</v>
      </c>
      <c r="I112" s="55" t="s">
        <v>134</v>
      </c>
      <c r="J112" s="56">
        <f t="array" ref="J112">INDEX('Margen (PowerBI)'!$D$1:$D$179,MATCH($I112,'Margen (PowerBI)'!$B$1:$B$179,0))</f>
        <v>59.5</v>
      </c>
      <c r="K112" s="56">
        <f t="array" ref="K112">INDEX('Margen (PowerBI)'!$E$1:$E$179,MATCH($I112,'Margen (PowerBI)'!$B$1:$B$179,0))</f>
        <v>32.5</v>
      </c>
      <c r="L112" s="56">
        <f t="array" ref="L112">INDEX('Margen (PowerBI)'!$F$1:$F$179,MATCH($I112,'Margen (PowerBI)'!$B$1:$B$179,0))</f>
        <v>27</v>
      </c>
      <c r="M112" s="55">
        <v>3.0</v>
      </c>
      <c r="N112" s="57">
        <v>2.0E-4</v>
      </c>
      <c r="O112" s="55">
        <v>17.0</v>
      </c>
      <c r="P112" s="57">
        <v>0.001</v>
      </c>
      <c r="Q112" s="57">
        <v>1.0</v>
      </c>
      <c r="R112" s="55">
        <v>1.0</v>
      </c>
      <c r="S112" s="55">
        <v>0.0</v>
      </c>
      <c r="T112" s="57">
        <v>0.3333</v>
      </c>
      <c r="U112" s="57">
        <v>0.0</v>
      </c>
      <c r="V112" s="58">
        <v>134.0</v>
      </c>
      <c r="W112" s="58">
        <v>0.0</v>
      </c>
      <c r="X112" s="55">
        <v>1.0</v>
      </c>
      <c r="Y112" s="55">
        <v>0.0</v>
      </c>
      <c r="Z112" s="3"/>
      <c r="AA112" s="3"/>
      <c r="AB112" s="3"/>
      <c r="AC112" s="3"/>
      <c r="AD112" s="3"/>
      <c r="AE112" s="3"/>
      <c r="AF112" s="3"/>
      <c r="AG112" s="3"/>
      <c r="AH112" s="3"/>
      <c r="AI112" s="3"/>
    </row>
    <row r="113">
      <c r="A113" s="59" t="s">
        <v>587</v>
      </c>
      <c r="B113" s="59" t="s">
        <v>588</v>
      </c>
      <c r="C113" s="59" t="s">
        <v>589</v>
      </c>
      <c r="D113" s="59">
        <v>10.0</v>
      </c>
      <c r="E113" s="252" t="s">
        <v>7287</v>
      </c>
      <c r="F113" s="59" t="str">
        <f t="array" ref="F113">IFNA(INDEX('New Listing E-Commerce'!$E$2:$E$69,MATCH($I113,'New Listing E-Commerce'!$C$2:$C$69,0)),"N/A")</f>
        <v>Soft</v>
      </c>
      <c r="G113" s="59" t="str">
        <f t="array" ref="G113">INDEX('New Listing E-Commerce'!$D$1:$D$179,MATCH(I113,'New Listing E-Commerce'!$C$1:$C$179,0))</f>
        <v>Tk Farmer</v>
      </c>
      <c r="H113" s="59">
        <f t="shared" si="1"/>
        <v>1</v>
      </c>
      <c r="I113" s="59" t="s">
        <v>138</v>
      </c>
      <c r="J113" s="60">
        <f>VLOOKUP($I113,'Margen (PowerBI)'!$B$2:$F$179,3)</f>
        <v>35</v>
      </c>
      <c r="K113" s="60">
        <f t="array" ref="K113">INDEX('Margen (PowerBI)'!$E$1:$E$179,MATCH($I113,'Margen (PowerBI)'!$B$1:$B$179,0))</f>
        <v>32.5</v>
      </c>
      <c r="L113" s="60">
        <f>VLOOKUP($I113,'Margen (PowerBI)'!$B$2:$F$179,5)</f>
        <v>16.5</v>
      </c>
      <c r="M113" s="59">
        <v>26.0</v>
      </c>
      <c r="N113" s="61">
        <v>0.0019</v>
      </c>
      <c r="O113" s="59">
        <v>30.0</v>
      </c>
      <c r="P113" s="61">
        <v>0.0018</v>
      </c>
      <c r="Q113" s="61">
        <v>0.9667</v>
      </c>
      <c r="R113" s="59">
        <v>1.0</v>
      </c>
      <c r="S113" s="59">
        <v>0.0</v>
      </c>
      <c r="T113" s="61">
        <v>0.0385</v>
      </c>
      <c r="U113" s="61">
        <v>0.0</v>
      </c>
      <c r="V113" s="62">
        <v>145.06</v>
      </c>
      <c r="W113" s="62">
        <v>0.0</v>
      </c>
      <c r="X113" s="59">
        <v>1.0</v>
      </c>
      <c r="Y113" s="59">
        <v>0.0</v>
      </c>
      <c r="Z113" s="63"/>
      <c r="AA113" s="63"/>
      <c r="AB113" s="63"/>
      <c r="AC113" s="63"/>
      <c r="AD113" s="63"/>
      <c r="AE113" s="63"/>
      <c r="AF113" s="63"/>
      <c r="AG113" s="63"/>
      <c r="AH113" s="63"/>
      <c r="AI113" s="63"/>
    </row>
    <row r="114">
      <c r="A114" s="55" t="s">
        <v>587</v>
      </c>
      <c r="B114" s="55" t="s">
        <v>590</v>
      </c>
      <c r="C114" s="55" t="s">
        <v>591</v>
      </c>
      <c r="D114" s="55">
        <v>10.5</v>
      </c>
      <c r="E114" s="251" t="s">
        <v>7287</v>
      </c>
      <c r="F114" s="55" t="str">
        <f t="array" ref="F114">IFNA(INDEX('New Listing E-Commerce'!$E$2:$E$69,MATCH($I114,'New Listing E-Commerce'!$C$2:$C$69,0)),"N/A")</f>
        <v>Soft</v>
      </c>
      <c r="G114" s="55" t="str">
        <f t="array" ref="G114">INDEX('New Listing E-Commerce'!$D$1:$D$179,MATCH(I114,'New Listing E-Commerce'!$C$1:$C$179,0))</f>
        <v>Tk Farmer</v>
      </c>
      <c r="H114" s="55">
        <f t="shared" si="1"/>
        <v>4</v>
      </c>
      <c r="I114" s="55" t="s">
        <v>138</v>
      </c>
      <c r="J114" s="56">
        <f>VLOOKUP($I114,'Margen (PowerBI)'!$B$2:$F$179,3)</f>
        <v>35</v>
      </c>
      <c r="K114" s="56">
        <f t="array" ref="K114">INDEX('Margen (PowerBI)'!$E$1:$E$179,MATCH($I114,'Margen (PowerBI)'!$B$1:$B$179,0))</f>
        <v>32.5</v>
      </c>
      <c r="L114" s="56">
        <f>VLOOKUP($I114,'Margen (PowerBI)'!$B$2:$F$179,5)</f>
        <v>16.5</v>
      </c>
      <c r="M114" s="55">
        <v>12.0</v>
      </c>
      <c r="N114" s="57">
        <v>9.0E-4</v>
      </c>
      <c r="O114" s="55">
        <v>15.0</v>
      </c>
      <c r="P114" s="57">
        <v>9.0E-4</v>
      </c>
      <c r="Q114" s="57">
        <v>1.0</v>
      </c>
      <c r="R114" s="55">
        <v>4.0</v>
      </c>
      <c r="S114" s="55">
        <v>0.0</v>
      </c>
      <c r="T114" s="57">
        <v>0.3333</v>
      </c>
      <c r="U114" s="57">
        <v>0.0</v>
      </c>
      <c r="V114" s="58">
        <v>563.81</v>
      </c>
      <c r="W114" s="58">
        <v>0.0</v>
      </c>
      <c r="X114" s="55">
        <v>4.0</v>
      </c>
      <c r="Y114" s="55">
        <v>0.0</v>
      </c>
      <c r="Z114" s="3"/>
      <c r="AA114" s="3"/>
      <c r="AB114" s="3"/>
      <c r="AC114" s="3"/>
      <c r="AD114" s="3"/>
      <c r="AE114" s="3"/>
      <c r="AF114" s="3"/>
      <c r="AG114" s="3"/>
      <c r="AH114" s="3"/>
      <c r="AI114" s="3"/>
    </row>
    <row r="115">
      <c r="A115" s="59" t="s">
        <v>587</v>
      </c>
      <c r="B115" s="59" t="s">
        <v>592</v>
      </c>
      <c r="C115" s="59" t="s">
        <v>593</v>
      </c>
      <c r="D115" s="59">
        <v>11.0</v>
      </c>
      <c r="E115" s="252" t="s">
        <v>7287</v>
      </c>
      <c r="F115" s="59" t="str">
        <f t="array" ref="F115">IFNA(INDEX('New Listing E-Commerce'!$E$2:$E$69,MATCH($I115,'New Listing E-Commerce'!$C$2:$C$69,0)),"N/A")</f>
        <v>Soft</v>
      </c>
      <c r="G115" s="59" t="str">
        <f t="array" ref="G115">INDEX('New Listing E-Commerce'!$D$1:$D$179,MATCH(I115,'New Listing E-Commerce'!$C$1:$C$179,0))</f>
        <v>Tk Farmer</v>
      </c>
      <c r="H115" s="59">
        <f t="shared" si="1"/>
        <v>3</v>
      </c>
      <c r="I115" s="59" t="s">
        <v>138</v>
      </c>
      <c r="J115" s="60">
        <f>VLOOKUP($I115,'Margen (PowerBI)'!$B$2:$F$179,3)</f>
        <v>35</v>
      </c>
      <c r="K115" s="60">
        <f t="array" ref="K115">INDEX('Margen (PowerBI)'!$E$1:$E$179,MATCH($I115,'Margen (PowerBI)'!$B$1:$B$179,0))</f>
        <v>32.5</v>
      </c>
      <c r="L115" s="60">
        <f>VLOOKUP($I115,'Margen (PowerBI)'!$B$2:$F$179,5)</f>
        <v>16.5</v>
      </c>
      <c r="M115" s="59">
        <v>14.0</v>
      </c>
      <c r="N115" s="61">
        <v>0.001</v>
      </c>
      <c r="O115" s="59">
        <v>20.0</v>
      </c>
      <c r="P115" s="61">
        <v>0.0012</v>
      </c>
      <c r="Q115" s="61">
        <v>1.0</v>
      </c>
      <c r="R115" s="59">
        <v>3.0</v>
      </c>
      <c r="S115" s="59">
        <v>0.0</v>
      </c>
      <c r="T115" s="61">
        <v>0.2143</v>
      </c>
      <c r="U115" s="61">
        <v>0.0</v>
      </c>
      <c r="V115" s="62">
        <v>426.47</v>
      </c>
      <c r="W115" s="62">
        <v>0.0</v>
      </c>
      <c r="X115" s="59">
        <v>3.0</v>
      </c>
      <c r="Y115" s="59">
        <v>0.0</v>
      </c>
      <c r="Z115" s="63"/>
      <c r="AA115" s="63"/>
      <c r="AB115" s="63"/>
      <c r="AC115" s="63"/>
      <c r="AD115" s="63"/>
      <c r="AE115" s="63"/>
      <c r="AF115" s="63"/>
      <c r="AG115" s="63"/>
      <c r="AH115" s="63"/>
      <c r="AI115" s="63"/>
    </row>
    <row r="116">
      <c r="A116" s="55" t="s">
        <v>587</v>
      </c>
      <c r="B116" s="55" t="s">
        <v>594</v>
      </c>
      <c r="C116" s="55" t="s">
        <v>595</v>
      </c>
      <c r="D116" s="55">
        <v>6.0</v>
      </c>
      <c r="E116" s="251" t="s">
        <v>7287</v>
      </c>
      <c r="F116" s="55" t="str">
        <f t="array" ref="F116">IFNA(INDEX('New Listing E-Commerce'!$E$2:$E$69,MATCH($I116,'New Listing E-Commerce'!$C$2:$C$69,0)),"N/A")</f>
        <v>Soft</v>
      </c>
      <c r="G116" s="55" t="str">
        <f t="array" ref="G116">INDEX('New Listing E-Commerce'!$D$1:$D$179,MATCH(I116,'New Listing E-Commerce'!$C$1:$C$179,0))</f>
        <v>Tk Farmer</v>
      </c>
      <c r="H116" s="55">
        <f t="shared" si="1"/>
        <v>1</v>
      </c>
      <c r="I116" s="55" t="s">
        <v>138</v>
      </c>
      <c r="J116" s="56">
        <f>VLOOKUP($I116,'Margen (PowerBI)'!$B$2:$F$179,3)</f>
        <v>35</v>
      </c>
      <c r="K116" s="56">
        <f t="array" ref="K116">INDEX('Margen (PowerBI)'!$E$1:$E$179,MATCH($I116,'Margen (PowerBI)'!$B$1:$B$179,0))</f>
        <v>32.5</v>
      </c>
      <c r="L116" s="56">
        <f>VLOOKUP($I116,'Margen (PowerBI)'!$B$2:$F$179,5)</f>
        <v>16.5</v>
      </c>
      <c r="M116" s="55">
        <v>2.0</v>
      </c>
      <c r="N116" s="57">
        <v>1.0E-4</v>
      </c>
      <c r="O116" s="55">
        <v>2.0</v>
      </c>
      <c r="P116" s="57">
        <v>1.0E-4</v>
      </c>
      <c r="Q116" s="57">
        <v>1.0</v>
      </c>
      <c r="R116" s="55">
        <v>1.0</v>
      </c>
      <c r="S116" s="55">
        <v>0.0</v>
      </c>
      <c r="T116" s="57">
        <v>0.5</v>
      </c>
      <c r="U116" s="57">
        <v>0.0</v>
      </c>
      <c r="V116" s="58">
        <v>140.37</v>
      </c>
      <c r="W116" s="58">
        <v>0.0</v>
      </c>
      <c r="X116" s="55">
        <v>1.0</v>
      </c>
      <c r="Y116" s="55">
        <v>0.0</v>
      </c>
      <c r="Z116" s="3"/>
      <c r="AA116" s="3"/>
      <c r="AB116" s="3"/>
      <c r="AC116" s="3"/>
      <c r="AD116" s="3"/>
      <c r="AE116" s="3"/>
      <c r="AF116" s="3"/>
      <c r="AG116" s="3"/>
      <c r="AH116" s="3"/>
      <c r="AI116" s="3"/>
    </row>
    <row r="117">
      <c r="A117" s="59" t="s">
        <v>587</v>
      </c>
      <c r="B117" s="59" t="s">
        <v>596</v>
      </c>
      <c r="C117" s="59" t="s">
        <v>597</v>
      </c>
      <c r="D117" s="59">
        <v>7.5</v>
      </c>
      <c r="E117" s="252" t="s">
        <v>7287</v>
      </c>
      <c r="F117" s="59" t="str">
        <f t="array" ref="F117">IFNA(INDEX('New Listing E-Commerce'!$E$2:$E$69,MATCH($I117,'New Listing E-Commerce'!$C$2:$C$69,0)),"N/A")</f>
        <v>Soft</v>
      </c>
      <c r="G117" s="59" t="str">
        <f t="array" ref="G117">INDEX('New Listing E-Commerce'!$D$1:$D$179,MATCH(I117,'New Listing E-Commerce'!$C$1:$C$179,0))</f>
        <v>Tk Farmer</v>
      </c>
      <c r="H117" s="59">
        <f t="shared" si="1"/>
        <v>1</v>
      </c>
      <c r="I117" s="59" t="s">
        <v>138</v>
      </c>
      <c r="J117" s="60">
        <f>VLOOKUP($I117,'Margen (PowerBI)'!$B$2:$F$179,3)</f>
        <v>35</v>
      </c>
      <c r="K117" s="60">
        <f t="array" ref="K117">INDEX('Margen (PowerBI)'!$E$1:$E$179,MATCH($I117,'Margen (PowerBI)'!$B$1:$B$179,0))</f>
        <v>32.5</v>
      </c>
      <c r="L117" s="60">
        <f>VLOOKUP($I117,'Margen (PowerBI)'!$B$2:$F$179,5)</f>
        <v>16.5</v>
      </c>
      <c r="M117" s="59">
        <v>6.0</v>
      </c>
      <c r="N117" s="61">
        <v>4.0E-4</v>
      </c>
      <c r="O117" s="59">
        <v>6.0</v>
      </c>
      <c r="P117" s="61">
        <v>4.0E-4</v>
      </c>
      <c r="Q117" s="61">
        <v>1.0</v>
      </c>
      <c r="R117" s="59">
        <v>1.0</v>
      </c>
      <c r="S117" s="59">
        <v>0.0</v>
      </c>
      <c r="T117" s="61">
        <v>0.1667</v>
      </c>
      <c r="U117" s="61">
        <v>0.0</v>
      </c>
      <c r="V117" s="62">
        <v>134.0</v>
      </c>
      <c r="W117" s="62">
        <v>0.0</v>
      </c>
      <c r="X117" s="59">
        <v>1.0</v>
      </c>
      <c r="Y117" s="59">
        <v>0.0</v>
      </c>
      <c r="Z117" s="63"/>
      <c r="AA117" s="63"/>
      <c r="AB117" s="63"/>
      <c r="AC117" s="63"/>
      <c r="AD117" s="63"/>
      <c r="AE117" s="63"/>
      <c r="AF117" s="63"/>
      <c r="AG117" s="63"/>
      <c r="AH117" s="63"/>
      <c r="AI117" s="63"/>
    </row>
    <row r="118">
      <c r="A118" s="55" t="s">
        <v>587</v>
      </c>
      <c r="B118" s="55" t="s">
        <v>598</v>
      </c>
      <c r="C118" s="55" t="s">
        <v>599</v>
      </c>
      <c r="D118" s="55">
        <v>8.0</v>
      </c>
      <c r="E118" s="251" t="s">
        <v>7287</v>
      </c>
      <c r="F118" s="55" t="str">
        <f t="array" ref="F118">IFNA(INDEX('New Listing E-Commerce'!$E$2:$E$69,MATCH($I118,'New Listing E-Commerce'!$C$2:$C$69,0)),"N/A")</f>
        <v>Soft</v>
      </c>
      <c r="G118" s="55" t="str">
        <f t="array" ref="G118">INDEX('New Listing E-Commerce'!$D$1:$D$179,MATCH(I118,'New Listing E-Commerce'!$C$1:$C$179,0))</f>
        <v>Tk Farmer</v>
      </c>
      <c r="H118" s="55">
        <f t="shared" si="1"/>
        <v>2</v>
      </c>
      <c r="I118" s="55" t="s">
        <v>138</v>
      </c>
      <c r="J118" s="56">
        <f>VLOOKUP($I118,'Margen (PowerBI)'!$B$2:$F$179,3)</f>
        <v>35</v>
      </c>
      <c r="K118" s="56">
        <f t="array" ref="K118">INDEX('Margen (PowerBI)'!$E$1:$E$179,MATCH($I118,'Margen (PowerBI)'!$B$1:$B$179,0))</f>
        <v>32.5</v>
      </c>
      <c r="L118" s="56">
        <f>VLOOKUP($I118,'Margen (PowerBI)'!$B$2:$F$179,5)</f>
        <v>16.5</v>
      </c>
      <c r="M118" s="55">
        <v>18.0</v>
      </c>
      <c r="N118" s="57">
        <v>0.0013</v>
      </c>
      <c r="O118" s="55">
        <v>23.0</v>
      </c>
      <c r="P118" s="57">
        <v>0.0014</v>
      </c>
      <c r="Q118" s="57">
        <v>0.9565</v>
      </c>
      <c r="R118" s="55">
        <v>2.0</v>
      </c>
      <c r="S118" s="55">
        <v>0.0</v>
      </c>
      <c r="T118" s="57">
        <v>0.1111</v>
      </c>
      <c r="U118" s="57">
        <v>0.0</v>
      </c>
      <c r="V118" s="58">
        <v>289.68</v>
      </c>
      <c r="W118" s="58">
        <v>0.0</v>
      </c>
      <c r="X118" s="55">
        <v>2.0</v>
      </c>
      <c r="Y118" s="55">
        <v>0.0</v>
      </c>
      <c r="Z118" s="3"/>
      <c r="AA118" s="3"/>
      <c r="AB118" s="3"/>
      <c r="AC118" s="3"/>
      <c r="AD118" s="3"/>
      <c r="AE118" s="3"/>
      <c r="AF118" s="3"/>
      <c r="AG118" s="3"/>
      <c r="AH118" s="3"/>
      <c r="AI118" s="3"/>
    </row>
    <row r="119">
      <c r="A119" s="59" t="s">
        <v>587</v>
      </c>
      <c r="B119" s="59" t="s">
        <v>600</v>
      </c>
      <c r="C119" s="59" t="s">
        <v>601</v>
      </c>
      <c r="D119" s="59">
        <v>9.0</v>
      </c>
      <c r="E119" s="252" t="s">
        <v>7287</v>
      </c>
      <c r="F119" s="59" t="str">
        <f t="array" ref="F119">IFNA(INDEX('New Listing E-Commerce'!$E$2:$E$69,MATCH($I119,'New Listing E-Commerce'!$C$2:$C$69,0)),"N/A")</f>
        <v>Soft</v>
      </c>
      <c r="G119" s="59" t="str">
        <f t="array" ref="G119">INDEX('New Listing E-Commerce'!$D$1:$D$179,MATCH(I119,'New Listing E-Commerce'!$C$1:$C$179,0))</f>
        <v>Tk Farmer</v>
      </c>
      <c r="H119" s="59">
        <f t="shared" si="1"/>
        <v>1</v>
      </c>
      <c r="I119" s="59" t="s">
        <v>138</v>
      </c>
      <c r="J119" s="60">
        <f>VLOOKUP($I119,'Margen (PowerBI)'!$B$2:$F$179,3)</f>
        <v>35</v>
      </c>
      <c r="K119" s="60">
        <f t="array" ref="K119">INDEX('Margen (PowerBI)'!$E$1:$E$179,MATCH($I119,'Margen (PowerBI)'!$B$1:$B$179,0))</f>
        <v>32.5</v>
      </c>
      <c r="L119" s="60">
        <f>VLOOKUP($I119,'Margen (PowerBI)'!$B$2:$F$179,5)</f>
        <v>16.5</v>
      </c>
      <c r="M119" s="59">
        <v>5.0</v>
      </c>
      <c r="N119" s="61">
        <v>4.0E-4</v>
      </c>
      <c r="O119" s="59">
        <v>8.0</v>
      </c>
      <c r="P119" s="61">
        <v>5.0E-4</v>
      </c>
      <c r="Q119" s="61">
        <v>1.0</v>
      </c>
      <c r="R119" s="59">
        <v>1.0</v>
      </c>
      <c r="S119" s="59">
        <v>0.0</v>
      </c>
      <c r="T119" s="61">
        <v>0.2</v>
      </c>
      <c r="U119" s="61">
        <v>0.0</v>
      </c>
      <c r="V119" s="62">
        <v>145.06</v>
      </c>
      <c r="W119" s="62">
        <v>0.0</v>
      </c>
      <c r="X119" s="59">
        <v>1.0</v>
      </c>
      <c r="Y119" s="59">
        <v>0.0</v>
      </c>
      <c r="Z119" s="63"/>
      <c r="AA119" s="63"/>
      <c r="AB119" s="63"/>
      <c r="AC119" s="63"/>
      <c r="AD119" s="63"/>
      <c r="AE119" s="63"/>
      <c r="AF119" s="63"/>
      <c r="AG119" s="63"/>
      <c r="AH119" s="63"/>
      <c r="AI119" s="63"/>
    </row>
    <row r="120">
      <c r="A120" s="55" t="s">
        <v>587</v>
      </c>
      <c r="B120" s="55" t="s">
        <v>602</v>
      </c>
      <c r="C120" s="55" t="s">
        <v>603</v>
      </c>
      <c r="D120" s="55">
        <v>9.5</v>
      </c>
      <c r="E120" s="251" t="s">
        <v>7287</v>
      </c>
      <c r="F120" s="55" t="str">
        <f t="array" ref="F120">IFNA(INDEX('New Listing E-Commerce'!$E$2:$E$69,MATCH($I120,'New Listing E-Commerce'!$C$2:$C$69,0)),"N/A")</f>
        <v>Soft</v>
      </c>
      <c r="G120" s="55" t="str">
        <f t="array" ref="G120">INDEX('New Listing E-Commerce'!$D$1:$D$179,MATCH(I120,'New Listing E-Commerce'!$C$1:$C$179,0))</f>
        <v>Tk Farmer</v>
      </c>
      <c r="H120" s="55">
        <f t="shared" si="1"/>
        <v>3</v>
      </c>
      <c r="I120" s="55" t="s">
        <v>138</v>
      </c>
      <c r="J120" s="56">
        <f>VLOOKUP($I120,'Margen (PowerBI)'!$B$2:$F$179,3)</f>
        <v>35</v>
      </c>
      <c r="K120" s="56">
        <f t="array" ref="K120">INDEX('Margen (PowerBI)'!$E$1:$E$179,MATCH($I120,'Margen (PowerBI)'!$B$1:$B$179,0))</f>
        <v>32.5</v>
      </c>
      <c r="L120" s="56">
        <f>VLOOKUP($I120,'Margen (PowerBI)'!$B$2:$F$179,5)</f>
        <v>16.5</v>
      </c>
      <c r="M120" s="55">
        <v>145.0</v>
      </c>
      <c r="N120" s="57">
        <v>0.0104</v>
      </c>
      <c r="O120" s="55">
        <v>156.0</v>
      </c>
      <c r="P120" s="57">
        <v>0.0092</v>
      </c>
      <c r="Q120" s="57">
        <v>0.9936</v>
      </c>
      <c r="R120" s="55">
        <v>3.0</v>
      </c>
      <c r="S120" s="55">
        <v>0.0</v>
      </c>
      <c r="T120" s="57">
        <v>0.0207</v>
      </c>
      <c r="U120" s="57">
        <v>0.0</v>
      </c>
      <c r="V120" s="58">
        <v>411.05</v>
      </c>
      <c r="W120" s="58">
        <v>0.0</v>
      </c>
      <c r="X120" s="55">
        <v>3.0</v>
      </c>
      <c r="Y120" s="55">
        <v>0.0</v>
      </c>
      <c r="Z120" s="3"/>
      <c r="AA120" s="3"/>
      <c r="AB120" s="3"/>
      <c r="AC120" s="3"/>
      <c r="AD120" s="3"/>
      <c r="AE120" s="3"/>
      <c r="AF120" s="3"/>
      <c r="AG120" s="3"/>
      <c r="AH120" s="3"/>
      <c r="AI120" s="3"/>
    </row>
    <row r="121">
      <c r="A121" s="59" t="s">
        <v>604</v>
      </c>
      <c r="B121" s="59" t="s">
        <v>605</v>
      </c>
      <c r="C121" s="59" t="s">
        <v>606</v>
      </c>
      <c r="D121" s="59">
        <v>13.0</v>
      </c>
      <c r="E121" s="252" t="s">
        <v>7287</v>
      </c>
      <c r="F121" s="59" t="str">
        <f t="array" ref="F121">IFNA(INDEX('New Listing E-Commerce'!$E$2:$E$69,MATCH($I121,'New Listing E-Commerce'!$C$2:$C$69,0)),"N/A")</f>
        <v>Soft</v>
      </c>
      <c r="G121" s="59" t="str">
        <f t="array" ref="G121">INDEX('New Listing E-Commerce'!$D$1:$D$179,MATCH(I121,'New Listing E-Commerce'!$C$1:$C$179,0))</f>
        <v>Tk Farmer</v>
      </c>
      <c r="H121" s="59">
        <f t="shared" si="1"/>
        <v>1</v>
      </c>
      <c r="I121" s="59" t="s">
        <v>138</v>
      </c>
      <c r="J121" s="60">
        <f>VLOOKUP($I121,'Margen (PowerBI)'!$B$2:$F$179,3)</f>
        <v>35</v>
      </c>
      <c r="K121" s="60">
        <f t="array" ref="K121">INDEX('Margen (PowerBI)'!$E$1:$E$179,MATCH($I121,'Margen (PowerBI)'!$B$1:$B$179,0))</f>
        <v>32.5</v>
      </c>
      <c r="L121" s="60">
        <f>VLOOKUP($I121,'Margen (PowerBI)'!$B$2:$F$179,5)</f>
        <v>16.5</v>
      </c>
      <c r="M121" s="59">
        <v>1.0</v>
      </c>
      <c r="N121" s="61">
        <v>1.0E-4</v>
      </c>
      <c r="O121" s="59">
        <v>1.0</v>
      </c>
      <c r="P121" s="61">
        <v>1.0E-4</v>
      </c>
      <c r="Q121" s="61">
        <v>1.0</v>
      </c>
      <c r="R121" s="59">
        <v>1.0</v>
      </c>
      <c r="S121" s="59">
        <v>0.0</v>
      </c>
      <c r="T121" s="61">
        <v>1.0</v>
      </c>
      <c r="U121" s="61">
        <v>0.0</v>
      </c>
      <c r="V121" s="62">
        <v>138.03</v>
      </c>
      <c r="W121" s="62">
        <v>0.0</v>
      </c>
      <c r="X121" s="59">
        <v>1.0</v>
      </c>
      <c r="Y121" s="59">
        <v>0.0</v>
      </c>
      <c r="Z121" s="63"/>
      <c r="AA121" s="63"/>
      <c r="AB121" s="63"/>
      <c r="AC121" s="63"/>
      <c r="AD121" s="63"/>
      <c r="AE121" s="63"/>
      <c r="AF121" s="63"/>
      <c r="AG121" s="63"/>
      <c r="AH121" s="63"/>
      <c r="AI121" s="63"/>
    </row>
    <row r="122">
      <c r="A122" s="55" t="s">
        <v>607</v>
      </c>
      <c r="B122" s="55" t="s">
        <v>608</v>
      </c>
      <c r="C122" s="55" t="s">
        <v>609</v>
      </c>
      <c r="D122" s="251">
        <v>7.5</v>
      </c>
      <c r="E122" s="251" t="s">
        <v>7290</v>
      </c>
      <c r="F122" s="55" t="str">
        <f t="array" ref="F122">IFNA(INDEX('New Listing E-Commerce'!$E$2:$E$69,MATCH($I122,'New Listing E-Commerce'!$C$2:$C$69,0)),"N/A")</f>
        <v>N/A</v>
      </c>
      <c r="G122" s="55" t="str">
        <f t="array" ref="G122">INDEX('New Listing E-Commerce'!$D$1:$D$179,MATCH(I122,'New Listing E-Commerce'!$C$1:$C$179,0))</f>
        <v>#N/A</v>
      </c>
      <c r="H122" s="55">
        <f t="shared" si="1"/>
        <v>1</v>
      </c>
      <c r="I122" s="55" t="s">
        <v>74</v>
      </c>
      <c r="J122" s="56">
        <f>VLOOKUP($I122,'Margen (PowerBI)'!$B$2:$F$179,3)</f>
        <v>35</v>
      </c>
      <c r="K122" s="56">
        <f t="array" ref="K122">INDEX('Margen (PowerBI)'!$E$1:$E$179,MATCH($I122,'Margen (PowerBI)'!$B$1:$B$179,0))</f>
        <v>37.5</v>
      </c>
      <c r="L122" s="56">
        <f>VLOOKUP($I122,'Margen (PowerBI)'!$B$2:$F$179,5)</f>
        <v>16.5</v>
      </c>
      <c r="M122" s="55">
        <v>8.0</v>
      </c>
      <c r="N122" s="57">
        <v>6.0E-4</v>
      </c>
      <c r="O122" s="55">
        <v>13.0</v>
      </c>
      <c r="P122" s="57">
        <v>8.0E-4</v>
      </c>
      <c r="Q122" s="57">
        <v>1.0</v>
      </c>
      <c r="R122" s="55">
        <v>1.0</v>
      </c>
      <c r="S122" s="55">
        <v>0.0</v>
      </c>
      <c r="T122" s="57">
        <v>0.125</v>
      </c>
      <c r="U122" s="57">
        <v>0.0</v>
      </c>
      <c r="V122" s="58">
        <v>157.69</v>
      </c>
      <c r="W122" s="58">
        <v>0.0</v>
      </c>
      <c r="X122" s="55">
        <v>1.0</v>
      </c>
      <c r="Y122" s="55">
        <v>0.0</v>
      </c>
      <c r="Z122" s="3"/>
      <c r="AA122" s="3"/>
      <c r="AB122" s="3"/>
      <c r="AC122" s="3"/>
      <c r="AD122" s="3"/>
      <c r="AE122" s="3"/>
      <c r="AF122" s="3"/>
      <c r="AG122" s="3"/>
      <c r="AH122" s="3"/>
      <c r="AI122" s="3"/>
    </row>
    <row r="123">
      <c r="A123" s="59" t="s">
        <v>607</v>
      </c>
      <c r="B123" s="59" t="s">
        <v>610</v>
      </c>
      <c r="C123" s="59" t="s">
        <v>611</v>
      </c>
      <c r="D123" s="59">
        <v>8.0</v>
      </c>
      <c r="E123" s="252" t="s">
        <v>7290</v>
      </c>
      <c r="F123" s="59" t="str">
        <f t="array" ref="F123">IFNA(INDEX('New Listing E-Commerce'!$E$2:$E$69,MATCH($I123,'New Listing E-Commerce'!$C$2:$C$69,0)),"N/A")</f>
        <v>N/A</v>
      </c>
      <c r="G123" s="59" t="str">
        <f t="array" ref="G123">INDEX('New Listing E-Commerce'!$D$1:$D$179,MATCH(I123,'New Listing E-Commerce'!$C$1:$C$179,0))</f>
        <v>#N/A</v>
      </c>
      <c r="H123" s="59">
        <f t="shared" si="1"/>
        <v>1</v>
      </c>
      <c r="I123" s="59" t="s">
        <v>74</v>
      </c>
      <c r="J123" s="60">
        <f>VLOOKUP($I123,'Margen (PowerBI)'!$B$2:$F$179,3)</f>
        <v>35</v>
      </c>
      <c r="K123" s="60">
        <f t="array" ref="K123">INDEX('Margen (PowerBI)'!$E$1:$E$179,MATCH($I123,'Margen (PowerBI)'!$B$1:$B$179,0))</f>
        <v>37.5</v>
      </c>
      <c r="L123" s="60">
        <f>VLOOKUP($I123,'Margen (PowerBI)'!$B$2:$F$179,5)</f>
        <v>16.5</v>
      </c>
      <c r="M123" s="59">
        <v>6.0</v>
      </c>
      <c r="N123" s="61">
        <v>4.0E-4</v>
      </c>
      <c r="O123" s="59">
        <v>6.0</v>
      </c>
      <c r="P123" s="61">
        <v>4.0E-4</v>
      </c>
      <c r="Q123" s="61">
        <v>1.0</v>
      </c>
      <c r="R123" s="59">
        <v>1.0</v>
      </c>
      <c r="S123" s="59">
        <v>0.0</v>
      </c>
      <c r="T123" s="61">
        <v>0.1667</v>
      </c>
      <c r="U123" s="61">
        <v>0.0</v>
      </c>
      <c r="V123" s="62">
        <v>145.0</v>
      </c>
      <c r="W123" s="62">
        <v>0.0</v>
      </c>
      <c r="X123" s="59">
        <v>1.0</v>
      </c>
      <c r="Y123" s="59">
        <v>0.0</v>
      </c>
      <c r="Z123" s="63"/>
      <c r="AA123" s="63"/>
      <c r="AB123" s="63"/>
      <c r="AC123" s="63"/>
      <c r="AD123" s="63"/>
      <c r="AE123" s="63"/>
      <c r="AF123" s="63"/>
      <c r="AG123" s="63"/>
      <c r="AH123" s="63"/>
      <c r="AI123" s="63"/>
    </row>
    <row r="124">
      <c r="A124" s="55" t="s">
        <v>612</v>
      </c>
      <c r="B124" s="55" t="s">
        <v>613</v>
      </c>
      <c r="C124" s="55" t="s">
        <v>614</v>
      </c>
      <c r="D124" s="55">
        <v>10.0</v>
      </c>
      <c r="E124" s="251" t="s">
        <v>188</v>
      </c>
      <c r="F124" s="55" t="str">
        <f t="array" ref="F124">IFNA(INDEX('New Listing E-Commerce'!$E$2:$E$69,MATCH($I124,'New Listing E-Commerce'!$C$2:$C$69,0)),"N/A")</f>
        <v>Soft</v>
      </c>
      <c r="G124" s="55" t="str">
        <f t="array" ref="G124">INDEX('New Listing E-Commerce'!$D$1:$D$179,MATCH(I124,'New Listing E-Commerce'!$C$1:$C$179,0))</f>
        <v>Tk Lacer</v>
      </c>
      <c r="H124" s="55">
        <f t="shared" si="1"/>
        <v>2</v>
      </c>
      <c r="I124" s="55" t="s">
        <v>204</v>
      </c>
      <c r="J124" s="56">
        <f>VLOOKUP($I124,'Margen (PowerBI)'!$B$2:$F$179,3)</f>
        <v>35</v>
      </c>
      <c r="K124" s="56">
        <f t="array" ref="K124">INDEX('Margen (PowerBI)'!$E$1:$E$179,MATCH($I124,'Margen (PowerBI)'!$B$1:$B$179,0))</f>
        <v>29</v>
      </c>
      <c r="L124" s="56">
        <f>VLOOKUP($I124,'Margen (PowerBI)'!$B$2:$F$179,5)</f>
        <v>16.5</v>
      </c>
      <c r="M124" s="55">
        <v>1.0</v>
      </c>
      <c r="N124" s="57">
        <v>1.0E-4</v>
      </c>
      <c r="O124" s="55">
        <v>1.0</v>
      </c>
      <c r="P124" s="57">
        <v>1.0E-4</v>
      </c>
      <c r="Q124" s="57">
        <v>1.0</v>
      </c>
      <c r="R124" s="55">
        <v>2.0</v>
      </c>
      <c r="S124" s="55">
        <v>0.0</v>
      </c>
      <c r="T124" s="57">
        <v>2.0</v>
      </c>
      <c r="U124" s="57">
        <v>0.0</v>
      </c>
      <c r="V124" s="58">
        <v>226.8</v>
      </c>
      <c r="W124" s="58">
        <v>0.0</v>
      </c>
      <c r="X124" s="55">
        <v>2.0</v>
      </c>
      <c r="Y124" s="55">
        <v>0.0</v>
      </c>
      <c r="Z124" s="3"/>
      <c r="AA124" s="3"/>
      <c r="AB124" s="3"/>
      <c r="AC124" s="3"/>
      <c r="AD124" s="3"/>
      <c r="AE124" s="3"/>
      <c r="AF124" s="3"/>
      <c r="AG124" s="3"/>
      <c r="AH124" s="3"/>
      <c r="AI124" s="3"/>
    </row>
    <row r="125">
      <c r="A125" s="59" t="s">
        <v>612</v>
      </c>
      <c r="B125" s="59" t="s">
        <v>615</v>
      </c>
      <c r="C125" s="59" t="s">
        <v>616</v>
      </c>
      <c r="D125" s="59">
        <v>8.0</v>
      </c>
      <c r="E125" s="252" t="s">
        <v>188</v>
      </c>
      <c r="F125" s="59" t="str">
        <f t="array" ref="F125">IFNA(INDEX('New Listing E-Commerce'!$E$2:$E$69,MATCH($I125,'New Listing E-Commerce'!$C$2:$C$69,0)),"N/A")</f>
        <v>Soft</v>
      </c>
      <c r="G125" s="59" t="str">
        <f t="array" ref="G125">INDEX('New Listing E-Commerce'!$D$1:$D$179,MATCH(I125,'New Listing E-Commerce'!$C$1:$C$179,0))</f>
        <v>Tk Lacer</v>
      </c>
      <c r="H125" s="59">
        <f t="shared" si="1"/>
        <v>3</v>
      </c>
      <c r="I125" s="59" t="s">
        <v>204</v>
      </c>
      <c r="J125" s="60">
        <f>VLOOKUP($I125,'Margen (PowerBI)'!$B$2:$F$179,3)</f>
        <v>35</v>
      </c>
      <c r="K125" s="60">
        <f t="array" ref="K125">INDEX('Margen (PowerBI)'!$E$1:$E$179,MATCH($I125,'Margen (PowerBI)'!$B$1:$B$179,0))</f>
        <v>29</v>
      </c>
      <c r="L125" s="60">
        <f>VLOOKUP($I125,'Margen (PowerBI)'!$B$2:$F$179,5)</f>
        <v>16.5</v>
      </c>
      <c r="M125" s="59">
        <v>1.0</v>
      </c>
      <c r="N125" s="61">
        <v>1.0E-4</v>
      </c>
      <c r="O125" s="59">
        <v>1.0</v>
      </c>
      <c r="P125" s="61">
        <v>1.0E-4</v>
      </c>
      <c r="Q125" s="61">
        <v>1.0</v>
      </c>
      <c r="R125" s="59">
        <v>3.0</v>
      </c>
      <c r="S125" s="59">
        <v>0.0</v>
      </c>
      <c r="T125" s="61">
        <v>3.0</v>
      </c>
      <c r="U125" s="61">
        <v>0.0</v>
      </c>
      <c r="V125" s="62">
        <v>323.14</v>
      </c>
      <c r="W125" s="62">
        <v>0.0</v>
      </c>
      <c r="X125" s="59">
        <v>2.0</v>
      </c>
      <c r="Y125" s="59">
        <v>0.0</v>
      </c>
      <c r="Z125" s="63"/>
      <c r="AA125" s="63"/>
      <c r="AB125" s="63"/>
      <c r="AC125" s="63"/>
      <c r="AD125" s="63"/>
      <c r="AE125" s="63"/>
      <c r="AF125" s="63"/>
      <c r="AG125" s="63"/>
      <c r="AH125" s="63"/>
      <c r="AI125" s="63"/>
    </row>
    <row r="126">
      <c r="A126" s="55" t="s">
        <v>617</v>
      </c>
      <c r="B126" s="55" t="s">
        <v>618</v>
      </c>
      <c r="C126" s="55" t="s">
        <v>619</v>
      </c>
      <c r="D126" s="251">
        <v>10.5</v>
      </c>
      <c r="E126" s="251" t="s">
        <v>188</v>
      </c>
      <c r="F126" s="55" t="str">
        <f t="array" ref="F126">IFNA(INDEX('New Listing E-Commerce'!$E$2:$E$69,MATCH($I126,'New Listing E-Commerce'!$C$2:$C$69,0)),"N/A")</f>
        <v>Steel</v>
      </c>
      <c r="G126" s="55" t="str">
        <f t="array" ref="G126">INDEX('New Listing E-Commerce'!$D$1:$D$179,MATCH(I126,'New Listing E-Commerce'!$C$1:$C$179,0))</f>
        <v>Tk Lacer</v>
      </c>
      <c r="H126" s="55">
        <f t="shared" si="1"/>
        <v>1</v>
      </c>
      <c r="I126" s="55" t="s">
        <v>192</v>
      </c>
      <c r="J126" s="56">
        <f t="array" ref="J126">INDEX('Margen (PowerBI)'!$D$1:$D$179,MATCH($I126,'Margen (PowerBI)'!$B$1:$B$179,0))</f>
        <v>50.5</v>
      </c>
      <c r="K126" s="56">
        <f t="array" ref="K126">INDEX('Margen (PowerBI)'!$E$1:$E$179,MATCH($I126,'Margen (PowerBI)'!$B$1:$B$179,0))</f>
        <v>30</v>
      </c>
      <c r="L126" s="56">
        <f t="array" ref="L126">INDEX('Margen (PowerBI)'!$F$1:$F$179,MATCH($I126,'Margen (PowerBI)'!$B$1:$B$179,0))</f>
        <v>20.5</v>
      </c>
      <c r="M126" s="55">
        <v>0.0</v>
      </c>
      <c r="N126" s="57">
        <v>0.0</v>
      </c>
      <c r="O126" s="55">
        <v>0.0</v>
      </c>
      <c r="P126" s="57">
        <v>0.0</v>
      </c>
      <c r="Q126" s="57">
        <v>0.0</v>
      </c>
      <c r="R126" s="55">
        <v>1.0</v>
      </c>
      <c r="S126" s="55">
        <v>0.0</v>
      </c>
      <c r="T126" s="57">
        <v>0.0</v>
      </c>
      <c r="U126" s="57">
        <v>0.0</v>
      </c>
      <c r="V126" s="58">
        <v>110.0</v>
      </c>
      <c r="W126" s="58">
        <v>0.0</v>
      </c>
      <c r="X126" s="55">
        <v>1.0</v>
      </c>
      <c r="Y126" s="55">
        <v>0.0</v>
      </c>
      <c r="Z126" s="3"/>
      <c r="AA126" s="3"/>
      <c r="AB126" s="3"/>
      <c r="AC126" s="3"/>
      <c r="AD126" s="3"/>
      <c r="AE126" s="3"/>
      <c r="AF126" s="3"/>
      <c r="AG126" s="3"/>
      <c r="AH126" s="3"/>
      <c r="AI126" s="3"/>
    </row>
    <row r="127">
      <c r="A127" s="59" t="s">
        <v>620</v>
      </c>
      <c r="B127" s="59" t="s">
        <v>621</v>
      </c>
      <c r="C127" s="59" t="s">
        <v>622</v>
      </c>
      <c r="D127" s="59">
        <v>10.0</v>
      </c>
      <c r="E127" s="252" t="s">
        <v>7286</v>
      </c>
      <c r="F127" s="59" t="str">
        <f t="array" ref="F127">IFNA(INDEX('New Listing E-Commerce'!$E$2:$E$69,MATCH($I127,'New Listing E-Commerce'!$C$2:$C$69,0)),"N/A")</f>
        <v>Soft</v>
      </c>
      <c r="G127" s="59" t="str">
        <f t="array" ref="G127">INDEX('New Listing E-Commerce'!$D$1:$D$179,MATCH(I127,'New Listing E-Commerce'!$C$1:$C$179,0))</f>
        <v>Tractor</v>
      </c>
      <c r="H127" s="59">
        <f t="shared" si="1"/>
        <v>1</v>
      </c>
      <c r="I127" s="59" t="s">
        <v>226</v>
      </c>
      <c r="J127" s="60">
        <f>VLOOKUP($I127,'Margen (PowerBI)'!$B$2:$F$179,3)</f>
        <v>35</v>
      </c>
      <c r="K127" s="60">
        <f t="array" ref="K127">INDEX('Margen (PowerBI)'!$E$1:$E$179,MATCH($I127,'Margen (PowerBI)'!$B$1:$B$179,0))</f>
        <v>27.5</v>
      </c>
      <c r="L127" s="60">
        <f>VLOOKUP($I127,'Margen (PowerBI)'!$B$2:$F$179,5)</f>
        <v>16.5</v>
      </c>
      <c r="M127" s="59">
        <v>2.0</v>
      </c>
      <c r="N127" s="61">
        <v>1.0E-4</v>
      </c>
      <c r="O127" s="59">
        <v>2.0</v>
      </c>
      <c r="P127" s="61">
        <v>1.0E-4</v>
      </c>
      <c r="Q127" s="61">
        <v>0.5</v>
      </c>
      <c r="R127" s="59">
        <v>1.0</v>
      </c>
      <c r="S127" s="59">
        <v>0.0</v>
      </c>
      <c r="T127" s="61">
        <v>0.5</v>
      </c>
      <c r="U127" s="61">
        <v>0.0</v>
      </c>
      <c r="V127" s="62">
        <v>102.0</v>
      </c>
      <c r="W127" s="62">
        <v>0.0</v>
      </c>
      <c r="X127" s="59">
        <v>1.0</v>
      </c>
      <c r="Y127" s="59">
        <v>0.0</v>
      </c>
      <c r="Z127" s="63"/>
      <c r="AA127" s="63"/>
      <c r="AB127" s="63"/>
      <c r="AC127" s="63"/>
      <c r="AD127" s="63"/>
      <c r="AE127" s="63"/>
      <c r="AF127" s="63"/>
      <c r="AG127" s="63"/>
      <c r="AH127" s="63"/>
      <c r="AI127" s="63"/>
    </row>
    <row r="128">
      <c r="A128" s="55" t="s">
        <v>620</v>
      </c>
      <c r="B128" s="55" t="s">
        <v>623</v>
      </c>
      <c r="C128" s="55" t="s">
        <v>624</v>
      </c>
      <c r="D128" s="55">
        <v>10.5</v>
      </c>
      <c r="E128" s="251" t="s">
        <v>7286</v>
      </c>
      <c r="F128" s="55" t="str">
        <f t="array" ref="F128">IFNA(INDEX('New Listing E-Commerce'!$E$2:$E$69,MATCH($I128,'New Listing E-Commerce'!$C$2:$C$69,0)),"N/A")</f>
        <v>Soft</v>
      </c>
      <c r="G128" s="55" t="str">
        <f t="array" ref="G128">INDEX('New Listing E-Commerce'!$D$1:$D$179,MATCH(I128,'New Listing E-Commerce'!$C$1:$C$179,0))</f>
        <v>Tractor</v>
      </c>
      <c r="H128" s="55">
        <f t="shared" si="1"/>
        <v>1</v>
      </c>
      <c r="I128" s="55" t="s">
        <v>226</v>
      </c>
      <c r="J128" s="56">
        <f>VLOOKUP($I128,'Margen (PowerBI)'!$B$2:$F$179,3)</f>
        <v>35</v>
      </c>
      <c r="K128" s="56">
        <f t="array" ref="K128">INDEX('Margen (PowerBI)'!$E$1:$E$179,MATCH($I128,'Margen (PowerBI)'!$B$1:$B$179,0))</f>
        <v>27.5</v>
      </c>
      <c r="L128" s="56">
        <f>VLOOKUP($I128,'Margen (PowerBI)'!$B$2:$F$179,5)</f>
        <v>16.5</v>
      </c>
      <c r="M128" s="55">
        <v>1.0</v>
      </c>
      <c r="N128" s="57">
        <v>1.0E-4</v>
      </c>
      <c r="O128" s="55">
        <v>2.0</v>
      </c>
      <c r="P128" s="57">
        <v>1.0E-4</v>
      </c>
      <c r="Q128" s="57">
        <v>1.0</v>
      </c>
      <c r="R128" s="55">
        <v>1.0</v>
      </c>
      <c r="S128" s="55">
        <v>0.0</v>
      </c>
      <c r="T128" s="57">
        <v>1.0</v>
      </c>
      <c r="U128" s="57">
        <v>0.0</v>
      </c>
      <c r="V128" s="58">
        <v>102.0</v>
      </c>
      <c r="W128" s="58">
        <v>0.0</v>
      </c>
      <c r="X128" s="55">
        <v>1.0</v>
      </c>
      <c r="Y128" s="55">
        <v>0.0</v>
      </c>
      <c r="Z128" s="3"/>
      <c r="AA128" s="3"/>
      <c r="AB128" s="3"/>
      <c r="AC128" s="3"/>
      <c r="AD128" s="3"/>
      <c r="AE128" s="3"/>
      <c r="AF128" s="3"/>
      <c r="AG128" s="3"/>
      <c r="AH128" s="3"/>
      <c r="AI128" s="3"/>
    </row>
    <row r="129">
      <c r="A129" s="59" t="s">
        <v>620</v>
      </c>
      <c r="B129" s="59" t="s">
        <v>625</v>
      </c>
      <c r="C129" s="59" t="s">
        <v>626</v>
      </c>
      <c r="D129" s="59">
        <v>6.5</v>
      </c>
      <c r="E129" s="252" t="s">
        <v>7286</v>
      </c>
      <c r="F129" s="59" t="str">
        <f t="array" ref="F129">IFNA(INDEX('New Listing E-Commerce'!$E$2:$E$69,MATCH($I129,'New Listing E-Commerce'!$C$2:$C$69,0)),"N/A")</f>
        <v>Soft</v>
      </c>
      <c r="G129" s="59" t="str">
        <f t="array" ref="G129">INDEX('New Listing E-Commerce'!$D$1:$D$179,MATCH(I129,'New Listing E-Commerce'!$C$1:$C$179,0))</f>
        <v>Tractor</v>
      </c>
      <c r="H129" s="59">
        <f t="shared" si="1"/>
        <v>1</v>
      </c>
      <c r="I129" s="59" t="s">
        <v>226</v>
      </c>
      <c r="J129" s="60">
        <f>VLOOKUP($I129,'Margen (PowerBI)'!$B$2:$F$179,3)</f>
        <v>35</v>
      </c>
      <c r="K129" s="60">
        <f t="array" ref="K129">INDEX('Margen (PowerBI)'!$E$1:$E$179,MATCH($I129,'Margen (PowerBI)'!$B$1:$B$179,0))</f>
        <v>27.5</v>
      </c>
      <c r="L129" s="60">
        <f>VLOOKUP($I129,'Margen (PowerBI)'!$B$2:$F$179,5)</f>
        <v>16.5</v>
      </c>
      <c r="M129" s="59">
        <v>22.0</v>
      </c>
      <c r="N129" s="61">
        <v>0.0016</v>
      </c>
      <c r="O129" s="59">
        <v>23.0</v>
      </c>
      <c r="P129" s="61">
        <v>0.0014</v>
      </c>
      <c r="Q129" s="61">
        <v>0.6957</v>
      </c>
      <c r="R129" s="59">
        <v>1.0</v>
      </c>
      <c r="S129" s="59">
        <v>0.0</v>
      </c>
      <c r="T129" s="61">
        <v>0.0455</v>
      </c>
      <c r="U129" s="61">
        <v>0.0</v>
      </c>
      <c r="V129" s="62">
        <v>109.4</v>
      </c>
      <c r="W129" s="62">
        <v>0.0</v>
      </c>
      <c r="X129" s="59">
        <v>1.0</v>
      </c>
      <c r="Y129" s="59">
        <v>0.0</v>
      </c>
      <c r="Z129" s="63"/>
      <c r="AA129" s="63"/>
      <c r="AB129" s="63"/>
      <c r="AC129" s="63"/>
      <c r="AD129" s="63"/>
      <c r="AE129" s="63"/>
      <c r="AF129" s="63"/>
      <c r="AG129" s="63"/>
      <c r="AH129" s="63"/>
      <c r="AI129" s="63"/>
    </row>
    <row r="130">
      <c r="A130" s="55" t="s">
        <v>620</v>
      </c>
      <c r="B130" s="55" t="s">
        <v>627</v>
      </c>
      <c r="C130" s="55" t="s">
        <v>628</v>
      </c>
      <c r="D130" s="55">
        <v>8.0</v>
      </c>
      <c r="E130" s="251" t="s">
        <v>7286</v>
      </c>
      <c r="F130" s="55" t="str">
        <f t="array" ref="F130">IFNA(INDEX('New Listing E-Commerce'!$E$2:$E$69,MATCH($I130,'New Listing E-Commerce'!$C$2:$C$69,0)),"N/A")</f>
        <v>Soft</v>
      </c>
      <c r="G130" s="55" t="str">
        <f t="array" ref="G130">INDEX('New Listing E-Commerce'!$D$1:$D$179,MATCH(I130,'New Listing E-Commerce'!$C$1:$C$179,0))</f>
        <v>Tractor</v>
      </c>
      <c r="H130" s="55">
        <f t="shared" si="1"/>
        <v>1</v>
      </c>
      <c r="I130" s="55" t="s">
        <v>226</v>
      </c>
      <c r="J130" s="56">
        <f>VLOOKUP($I130,'Margen (PowerBI)'!$B$2:$F$179,3)</f>
        <v>35</v>
      </c>
      <c r="K130" s="56">
        <f t="array" ref="K130">INDEX('Margen (PowerBI)'!$E$1:$E$179,MATCH($I130,'Margen (PowerBI)'!$B$1:$B$179,0))</f>
        <v>27.5</v>
      </c>
      <c r="L130" s="56">
        <f>VLOOKUP($I130,'Margen (PowerBI)'!$B$2:$F$179,5)</f>
        <v>16.5</v>
      </c>
      <c r="M130" s="55">
        <v>1.0</v>
      </c>
      <c r="N130" s="57">
        <v>1.0E-4</v>
      </c>
      <c r="O130" s="55">
        <v>1.0</v>
      </c>
      <c r="P130" s="57">
        <v>1.0E-4</v>
      </c>
      <c r="Q130" s="57">
        <v>1.0</v>
      </c>
      <c r="R130" s="55">
        <v>1.0</v>
      </c>
      <c r="S130" s="55">
        <v>0.0</v>
      </c>
      <c r="T130" s="57">
        <v>1.0</v>
      </c>
      <c r="U130" s="57">
        <v>0.0</v>
      </c>
      <c r="V130" s="58">
        <v>102.0</v>
      </c>
      <c r="W130" s="58">
        <v>0.0</v>
      </c>
      <c r="X130" s="55">
        <v>1.0</v>
      </c>
      <c r="Y130" s="55">
        <v>0.0</v>
      </c>
      <c r="Z130" s="3"/>
      <c r="AA130" s="3"/>
      <c r="AB130" s="3"/>
      <c r="AC130" s="3"/>
      <c r="AD130" s="3"/>
      <c r="AE130" s="3"/>
      <c r="AF130" s="3"/>
      <c r="AG130" s="3"/>
      <c r="AH130" s="3"/>
      <c r="AI130" s="3"/>
    </row>
    <row r="131">
      <c r="A131" s="59" t="s">
        <v>620</v>
      </c>
      <c r="B131" s="59" t="s">
        <v>629</v>
      </c>
      <c r="C131" s="59" t="s">
        <v>630</v>
      </c>
      <c r="D131" s="59">
        <v>8.5</v>
      </c>
      <c r="E131" s="252" t="s">
        <v>7286</v>
      </c>
      <c r="F131" s="59" t="str">
        <f t="array" ref="F131">IFNA(INDEX('New Listing E-Commerce'!$E$2:$E$69,MATCH($I131,'New Listing E-Commerce'!$C$2:$C$69,0)),"N/A")</f>
        <v>Soft</v>
      </c>
      <c r="G131" s="59" t="str">
        <f t="array" ref="G131">INDEX('New Listing E-Commerce'!$D$1:$D$179,MATCH(I131,'New Listing E-Commerce'!$C$1:$C$179,0))</f>
        <v>Tractor</v>
      </c>
      <c r="H131" s="59">
        <f t="shared" si="1"/>
        <v>4</v>
      </c>
      <c r="I131" s="59" t="s">
        <v>226</v>
      </c>
      <c r="J131" s="60">
        <f>VLOOKUP($I131,'Margen (PowerBI)'!$B$2:$F$179,3)</f>
        <v>35</v>
      </c>
      <c r="K131" s="60">
        <f t="array" ref="K131">INDEX('Margen (PowerBI)'!$E$1:$E$179,MATCH($I131,'Margen (PowerBI)'!$B$1:$B$179,0))</f>
        <v>27.5</v>
      </c>
      <c r="L131" s="60">
        <f>VLOOKUP($I131,'Margen (PowerBI)'!$B$2:$F$179,5)</f>
        <v>16.5</v>
      </c>
      <c r="M131" s="59">
        <v>11.0</v>
      </c>
      <c r="N131" s="61">
        <v>8.0E-4</v>
      </c>
      <c r="O131" s="59">
        <v>16.0</v>
      </c>
      <c r="P131" s="61">
        <v>9.0E-4</v>
      </c>
      <c r="Q131" s="61">
        <v>0.9375</v>
      </c>
      <c r="R131" s="59">
        <v>4.0</v>
      </c>
      <c r="S131" s="59">
        <v>0.0</v>
      </c>
      <c r="T131" s="61">
        <v>0.3636</v>
      </c>
      <c r="U131" s="61">
        <v>0.0</v>
      </c>
      <c r="V131" s="62">
        <v>441.93</v>
      </c>
      <c r="W131" s="62">
        <v>0.0</v>
      </c>
      <c r="X131" s="59">
        <v>4.0</v>
      </c>
      <c r="Y131" s="59">
        <v>0.0</v>
      </c>
      <c r="Z131" s="63"/>
      <c r="AA131" s="63"/>
      <c r="AB131" s="63"/>
      <c r="AC131" s="63"/>
      <c r="AD131" s="63"/>
      <c r="AE131" s="63"/>
      <c r="AF131" s="63"/>
      <c r="AG131" s="63"/>
      <c r="AH131" s="63"/>
      <c r="AI131" s="63"/>
    </row>
    <row r="132">
      <c r="A132" s="55" t="s">
        <v>620</v>
      </c>
      <c r="B132" s="55" t="s">
        <v>631</v>
      </c>
      <c r="C132" s="55" t="s">
        <v>632</v>
      </c>
      <c r="D132" s="55">
        <v>9.5</v>
      </c>
      <c r="E132" s="251" t="s">
        <v>7286</v>
      </c>
      <c r="F132" s="55" t="str">
        <f t="array" ref="F132">IFNA(INDEX('New Listing E-Commerce'!$E$2:$E$69,MATCH($I132,'New Listing E-Commerce'!$C$2:$C$69,0)),"N/A")</f>
        <v>Soft</v>
      </c>
      <c r="G132" s="55" t="str">
        <f t="array" ref="G132">INDEX('New Listing E-Commerce'!$D$1:$D$179,MATCH(I132,'New Listing E-Commerce'!$C$1:$C$179,0))</f>
        <v>Tractor</v>
      </c>
      <c r="H132" s="55">
        <f t="shared" si="1"/>
        <v>3</v>
      </c>
      <c r="I132" s="55" t="s">
        <v>226</v>
      </c>
      <c r="J132" s="56">
        <f>VLOOKUP($I132,'Margen (PowerBI)'!$B$2:$F$179,3)</f>
        <v>35</v>
      </c>
      <c r="K132" s="56">
        <f t="array" ref="K132">INDEX('Margen (PowerBI)'!$E$1:$E$179,MATCH($I132,'Margen (PowerBI)'!$B$1:$B$179,0))</f>
        <v>27.5</v>
      </c>
      <c r="L132" s="56">
        <f>VLOOKUP($I132,'Margen (PowerBI)'!$B$2:$F$179,5)</f>
        <v>16.5</v>
      </c>
      <c r="M132" s="55">
        <v>30.0</v>
      </c>
      <c r="N132" s="57">
        <v>0.0021</v>
      </c>
      <c r="O132" s="55">
        <v>36.0</v>
      </c>
      <c r="P132" s="57">
        <v>0.0021</v>
      </c>
      <c r="Q132" s="57">
        <v>1.0</v>
      </c>
      <c r="R132" s="55">
        <v>3.0</v>
      </c>
      <c r="S132" s="55">
        <v>0.0</v>
      </c>
      <c r="T132" s="57">
        <v>0.1</v>
      </c>
      <c r="U132" s="57">
        <v>0.0</v>
      </c>
      <c r="V132" s="58">
        <v>306.0</v>
      </c>
      <c r="W132" s="58">
        <v>0.0</v>
      </c>
      <c r="X132" s="55">
        <v>3.0</v>
      </c>
      <c r="Y132" s="55">
        <v>0.0</v>
      </c>
      <c r="Z132" s="3"/>
      <c r="AA132" s="3"/>
      <c r="AB132" s="3"/>
      <c r="AC132" s="3"/>
      <c r="AD132" s="3"/>
      <c r="AE132" s="3"/>
      <c r="AF132" s="3"/>
      <c r="AG132" s="3"/>
      <c r="AH132" s="3"/>
      <c r="AI132" s="3"/>
    </row>
    <row r="133">
      <c r="A133" s="59" t="s">
        <v>620</v>
      </c>
      <c r="B133" s="59" t="s">
        <v>633</v>
      </c>
      <c r="C133" s="59" t="s">
        <v>634</v>
      </c>
      <c r="D133" s="59">
        <v>10.5</v>
      </c>
      <c r="E133" s="252" t="s">
        <v>7287</v>
      </c>
      <c r="F133" s="59" t="str">
        <f t="array" ref="F133">IFNA(INDEX('New Listing E-Commerce'!$E$2:$E$69,MATCH($I133,'New Listing E-Commerce'!$C$2:$C$69,0)),"N/A")</f>
        <v>Soft</v>
      </c>
      <c r="G133" s="59" t="str">
        <f t="array" ref="G133">INDEX('New Listing E-Commerce'!$D$1:$D$179,MATCH(I133,'New Listing E-Commerce'!$C$1:$C$179,0))</f>
        <v>Tractor</v>
      </c>
      <c r="H133" s="59">
        <f t="shared" si="1"/>
        <v>3</v>
      </c>
      <c r="I133" s="59" t="s">
        <v>226</v>
      </c>
      <c r="J133" s="60">
        <f>VLOOKUP($I133,'Margen (PowerBI)'!$B$2:$F$179,3)</f>
        <v>35</v>
      </c>
      <c r="K133" s="60">
        <f t="array" ref="K133">INDEX('Margen (PowerBI)'!$E$1:$E$179,MATCH($I133,'Margen (PowerBI)'!$B$1:$B$179,0))</f>
        <v>27.5</v>
      </c>
      <c r="L133" s="60">
        <f>VLOOKUP($I133,'Margen (PowerBI)'!$B$2:$F$179,5)</f>
        <v>16.5</v>
      </c>
      <c r="M133" s="59">
        <v>72.0</v>
      </c>
      <c r="N133" s="61">
        <v>0.0052</v>
      </c>
      <c r="O133" s="59">
        <v>88.0</v>
      </c>
      <c r="P133" s="61">
        <v>0.0052</v>
      </c>
      <c r="Q133" s="61">
        <v>1.0</v>
      </c>
      <c r="R133" s="59">
        <v>3.0</v>
      </c>
      <c r="S133" s="59">
        <v>0.0</v>
      </c>
      <c r="T133" s="61">
        <v>0.0417</v>
      </c>
      <c r="U133" s="61">
        <v>0.0</v>
      </c>
      <c r="V133" s="62">
        <v>313.04</v>
      </c>
      <c r="W133" s="62">
        <v>0.0</v>
      </c>
      <c r="X133" s="59">
        <v>3.0</v>
      </c>
      <c r="Y133" s="59">
        <v>0.0</v>
      </c>
      <c r="Z133" s="63"/>
      <c r="AA133" s="63"/>
      <c r="AB133" s="63"/>
      <c r="AC133" s="63"/>
      <c r="AD133" s="63"/>
      <c r="AE133" s="63"/>
      <c r="AF133" s="63"/>
      <c r="AG133" s="63"/>
      <c r="AH133" s="63"/>
      <c r="AI133" s="63"/>
    </row>
    <row r="134">
      <c r="A134" s="55" t="s">
        <v>620</v>
      </c>
      <c r="B134" s="55" t="s">
        <v>635</v>
      </c>
      <c r="C134" s="55" t="s">
        <v>636</v>
      </c>
      <c r="D134" s="55">
        <v>11.0</v>
      </c>
      <c r="E134" s="251" t="s">
        <v>7287</v>
      </c>
      <c r="F134" s="55" t="str">
        <f t="array" ref="F134">IFNA(INDEX('New Listing E-Commerce'!$E$2:$E$69,MATCH($I134,'New Listing E-Commerce'!$C$2:$C$69,0)),"N/A")</f>
        <v>Soft</v>
      </c>
      <c r="G134" s="55" t="str">
        <f t="array" ref="G134">INDEX('New Listing E-Commerce'!$D$1:$D$179,MATCH(I134,'New Listing E-Commerce'!$C$1:$C$179,0))</f>
        <v>Tractor</v>
      </c>
      <c r="H134" s="55">
        <f t="shared" si="1"/>
        <v>2</v>
      </c>
      <c r="I134" s="55" t="s">
        <v>226</v>
      </c>
      <c r="J134" s="56">
        <f>VLOOKUP($I134,'Margen (PowerBI)'!$B$2:$F$179,3)</f>
        <v>35</v>
      </c>
      <c r="K134" s="56">
        <f t="array" ref="K134">INDEX('Margen (PowerBI)'!$E$1:$E$179,MATCH($I134,'Margen (PowerBI)'!$B$1:$B$179,0))</f>
        <v>27.5</v>
      </c>
      <c r="L134" s="56">
        <f>VLOOKUP($I134,'Margen (PowerBI)'!$B$2:$F$179,5)</f>
        <v>16.5</v>
      </c>
      <c r="M134" s="55">
        <v>53.0</v>
      </c>
      <c r="N134" s="57">
        <v>0.0038</v>
      </c>
      <c r="O134" s="55">
        <v>60.0</v>
      </c>
      <c r="P134" s="57">
        <v>0.0035</v>
      </c>
      <c r="Q134" s="57">
        <v>1.0</v>
      </c>
      <c r="R134" s="55">
        <v>2.0</v>
      </c>
      <c r="S134" s="55">
        <v>0.0</v>
      </c>
      <c r="T134" s="57">
        <v>0.0377</v>
      </c>
      <c r="U134" s="57">
        <v>0.0</v>
      </c>
      <c r="V134" s="58">
        <v>218.13</v>
      </c>
      <c r="W134" s="58">
        <v>0.0</v>
      </c>
      <c r="X134" s="55">
        <v>2.0</v>
      </c>
      <c r="Y134" s="55">
        <v>0.0</v>
      </c>
      <c r="Z134" s="3"/>
      <c r="AA134" s="3"/>
      <c r="AB134" s="3"/>
      <c r="AC134" s="3"/>
      <c r="AD134" s="3"/>
      <c r="AE134" s="3"/>
      <c r="AF134" s="3"/>
      <c r="AG134" s="3"/>
      <c r="AH134" s="3"/>
      <c r="AI134" s="3"/>
    </row>
    <row r="135">
      <c r="A135" s="59" t="s">
        <v>620</v>
      </c>
      <c r="B135" s="59" t="s">
        <v>637</v>
      </c>
      <c r="C135" s="59" t="s">
        <v>638</v>
      </c>
      <c r="D135" s="252">
        <v>12.0</v>
      </c>
      <c r="E135" s="252" t="s">
        <v>7287</v>
      </c>
      <c r="F135" s="59" t="str">
        <f t="array" ref="F135">IFNA(INDEX('New Listing E-Commerce'!$E$2:$E$69,MATCH($I135,'New Listing E-Commerce'!$C$2:$C$69,0)),"N/A")</f>
        <v>Soft</v>
      </c>
      <c r="G135" s="59" t="str">
        <f t="array" ref="G135">INDEX('New Listing E-Commerce'!$D$1:$D$179,MATCH(I135,'New Listing E-Commerce'!$C$1:$C$179,0))</f>
        <v>Tractor</v>
      </c>
      <c r="H135" s="59">
        <f t="shared" si="1"/>
        <v>1</v>
      </c>
      <c r="I135" s="59" t="s">
        <v>226</v>
      </c>
      <c r="J135" s="60">
        <f>VLOOKUP($I135,'Margen (PowerBI)'!$B$2:$F$179,3)</f>
        <v>35</v>
      </c>
      <c r="K135" s="60">
        <f t="array" ref="K135">INDEX('Margen (PowerBI)'!$E$1:$E$179,MATCH($I135,'Margen (PowerBI)'!$B$1:$B$179,0))</f>
        <v>27.5</v>
      </c>
      <c r="L135" s="60">
        <f>VLOOKUP($I135,'Margen (PowerBI)'!$B$2:$F$179,5)</f>
        <v>16.5</v>
      </c>
      <c r="M135" s="59">
        <v>7.0</v>
      </c>
      <c r="N135" s="61">
        <v>5.0E-4</v>
      </c>
      <c r="O135" s="59">
        <v>12.0</v>
      </c>
      <c r="P135" s="61">
        <v>7.0E-4</v>
      </c>
      <c r="Q135" s="61">
        <v>0.9167</v>
      </c>
      <c r="R135" s="59">
        <v>1.0</v>
      </c>
      <c r="S135" s="59">
        <v>0.0</v>
      </c>
      <c r="T135" s="61">
        <v>0.1429</v>
      </c>
      <c r="U135" s="61">
        <v>0.0</v>
      </c>
      <c r="V135" s="62">
        <v>102.0</v>
      </c>
      <c r="W135" s="62">
        <v>0.0</v>
      </c>
      <c r="X135" s="59">
        <v>1.0</v>
      </c>
      <c r="Y135" s="59">
        <v>0.0</v>
      </c>
      <c r="Z135" s="63"/>
      <c r="AA135" s="63"/>
      <c r="AB135" s="63"/>
      <c r="AC135" s="63"/>
      <c r="AD135" s="63"/>
      <c r="AE135" s="63"/>
      <c r="AF135" s="63"/>
      <c r="AG135" s="63"/>
      <c r="AH135" s="63"/>
      <c r="AI135" s="63"/>
    </row>
    <row r="136">
      <c r="A136" s="55" t="s">
        <v>620</v>
      </c>
      <c r="B136" s="55" t="s">
        <v>639</v>
      </c>
      <c r="C136" s="55" t="s">
        <v>640</v>
      </c>
      <c r="D136" s="55">
        <v>8.0</v>
      </c>
      <c r="E136" s="251" t="s">
        <v>7287</v>
      </c>
      <c r="F136" s="55" t="str">
        <f t="array" ref="F136">IFNA(INDEX('New Listing E-Commerce'!$E$2:$E$69,MATCH($I136,'New Listing E-Commerce'!$C$2:$C$69,0)),"N/A")</f>
        <v>Soft</v>
      </c>
      <c r="G136" s="55" t="str">
        <f t="array" ref="G136">INDEX('New Listing E-Commerce'!$D$1:$D$179,MATCH(I136,'New Listing E-Commerce'!$C$1:$C$179,0))</f>
        <v>Tractor</v>
      </c>
      <c r="H136" s="55">
        <f t="shared" si="1"/>
        <v>2</v>
      </c>
      <c r="I136" s="55" t="s">
        <v>226</v>
      </c>
      <c r="J136" s="56">
        <f>VLOOKUP($I136,'Margen (PowerBI)'!$B$2:$F$179,3)</f>
        <v>35</v>
      </c>
      <c r="K136" s="56">
        <f t="array" ref="K136">INDEX('Margen (PowerBI)'!$E$1:$E$179,MATCH($I136,'Margen (PowerBI)'!$B$1:$B$179,0))</f>
        <v>27.5</v>
      </c>
      <c r="L136" s="56">
        <f>VLOOKUP($I136,'Margen (PowerBI)'!$B$2:$F$179,5)</f>
        <v>16.5</v>
      </c>
      <c r="M136" s="55">
        <v>4.0</v>
      </c>
      <c r="N136" s="57">
        <v>3.0E-4</v>
      </c>
      <c r="O136" s="55">
        <v>4.0</v>
      </c>
      <c r="P136" s="57">
        <v>2.0E-4</v>
      </c>
      <c r="Q136" s="57">
        <v>1.0</v>
      </c>
      <c r="R136" s="55">
        <v>2.0</v>
      </c>
      <c r="S136" s="55">
        <v>0.0</v>
      </c>
      <c r="T136" s="57">
        <v>0.5</v>
      </c>
      <c r="U136" s="57">
        <v>0.0</v>
      </c>
      <c r="V136" s="58">
        <v>223.74</v>
      </c>
      <c r="W136" s="58">
        <v>0.0</v>
      </c>
      <c r="X136" s="55">
        <v>2.0</v>
      </c>
      <c r="Y136" s="55">
        <v>0.0</v>
      </c>
      <c r="Z136" s="3"/>
      <c r="AA136" s="3"/>
      <c r="AB136" s="3"/>
      <c r="AC136" s="3"/>
      <c r="AD136" s="3"/>
      <c r="AE136" s="3"/>
      <c r="AF136" s="3"/>
      <c r="AG136" s="3"/>
      <c r="AH136" s="3"/>
      <c r="AI136" s="3"/>
    </row>
    <row r="137">
      <c r="A137" s="59" t="s">
        <v>620</v>
      </c>
      <c r="B137" s="59" t="s">
        <v>641</v>
      </c>
      <c r="C137" s="59" t="s">
        <v>642</v>
      </c>
      <c r="D137" s="59">
        <v>8.5</v>
      </c>
      <c r="E137" s="252" t="s">
        <v>7287</v>
      </c>
      <c r="F137" s="59" t="str">
        <f t="array" ref="F137">IFNA(INDEX('New Listing E-Commerce'!$E$2:$E$69,MATCH($I137,'New Listing E-Commerce'!$C$2:$C$69,0)),"N/A")</f>
        <v>Soft</v>
      </c>
      <c r="G137" s="59" t="str">
        <f t="array" ref="G137">INDEX('New Listing E-Commerce'!$D$1:$D$179,MATCH(I137,'New Listing E-Commerce'!$C$1:$C$179,0))</f>
        <v>Tractor</v>
      </c>
      <c r="H137" s="59">
        <f t="shared" si="1"/>
        <v>2</v>
      </c>
      <c r="I137" s="59" t="s">
        <v>226</v>
      </c>
      <c r="J137" s="60">
        <f>VLOOKUP($I137,'Margen (PowerBI)'!$B$2:$F$179,3)</f>
        <v>35</v>
      </c>
      <c r="K137" s="60">
        <f t="array" ref="K137">INDEX('Margen (PowerBI)'!$E$1:$E$179,MATCH($I137,'Margen (PowerBI)'!$B$1:$B$179,0))</f>
        <v>27.5</v>
      </c>
      <c r="L137" s="60">
        <f>VLOOKUP($I137,'Margen (PowerBI)'!$B$2:$F$179,5)</f>
        <v>16.5</v>
      </c>
      <c r="M137" s="59">
        <v>6.0</v>
      </c>
      <c r="N137" s="61">
        <v>4.0E-4</v>
      </c>
      <c r="O137" s="59">
        <v>6.0</v>
      </c>
      <c r="P137" s="61">
        <v>4.0E-4</v>
      </c>
      <c r="Q137" s="61">
        <v>0.8333</v>
      </c>
      <c r="R137" s="59">
        <v>2.0</v>
      </c>
      <c r="S137" s="59">
        <v>0.0</v>
      </c>
      <c r="T137" s="61">
        <v>0.3333</v>
      </c>
      <c r="U137" s="61">
        <v>0.0</v>
      </c>
      <c r="V137" s="62">
        <v>210.12</v>
      </c>
      <c r="W137" s="62">
        <v>0.0</v>
      </c>
      <c r="X137" s="59">
        <v>2.0</v>
      </c>
      <c r="Y137" s="59">
        <v>0.0</v>
      </c>
      <c r="Z137" s="63"/>
      <c r="AA137" s="63"/>
      <c r="AB137" s="63"/>
      <c r="AC137" s="63"/>
      <c r="AD137" s="63"/>
      <c r="AE137" s="63"/>
      <c r="AF137" s="63"/>
      <c r="AG137" s="63"/>
      <c r="AH137" s="63"/>
      <c r="AI137" s="63"/>
    </row>
    <row r="138">
      <c r="A138" s="55" t="s">
        <v>620</v>
      </c>
      <c r="B138" s="55" t="s">
        <v>643</v>
      </c>
      <c r="C138" s="55" t="s">
        <v>644</v>
      </c>
      <c r="D138" s="55">
        <v>9.0</v>
      </c>
      <c r="E138" s="251" t="s">
        <v>7287</v>
      </c>
      <c r="F138" s="55" t="str">
        <f t="array" ref="F138">IFNA(INDEX('New Listing E-Commerce'!$E$2:$E$69,MATCH($I138,'New Listing E-Commerce'!$C$2:$C$69,0)),"N/A")</f>
        <v>Soft</v>
      </c>
      <c r="G138" s="55" t="str">
        <f t="array" ref="G138">INDEX('New Listing E-Commerce'!$D$1:$D$179,MATCH(I138,'New Listing E-Commerce'!$C$1:$C$179,0))</f>
        <v>Tractor</v>
      </c>
      <c r="H138" s="55">
        <f t="shared" si="1"/>
        <v>1</v>
      </c>
      <c r="I138" s="55" t="s">
        <v>226</v>
      </c>
      <c r="J138" s="56">
        <f>VLOOKUP($I138,'Margen (PowerBI)'!$B$2:$F$179,3)</f>
        <v>35</v>
      </c>
      <c r="K138" s="56">
        <f t="array" ref="K138">INDEX('Margen (PowerBI)'!$E$1:$E$179,MATCH($I138,'Margen (PowerBI)'!$B$1:$B$179,0))</f>
        <v>27.5</v>
      </c>
      <c r="L138" s="56">
        <f>VLOOKUP($I138,'Margen (PowerBI)'!$B$2:$F$179,5)</f>
        <v>16.5</v>
      </c>
      <c r="M138" s="55">
        <v>4.0</v>
      </c>
      <c r="N138" s="57">
        <v>3.0E-4</v>
      </c>
      <c r="O138" s="55">
        <v>6.0</v>
      </c>
      <c r="P138" s="57">
        <v>4.0E-4</v>
      </c>
      <c r="Q138" s="57">
        <v>1.0</v>
      </c>
      <c r="R138" s="55">
        <v>1.0</v>
      </c>
      <c r="S138" s="55">
        <v>0.0</v>
      </c>
      <c r="T138" s="57">
        <v>0.25</v>
      </c>
      <c r="U138" s="57">
        <v>0.0</v>
      </c>
      <c r="V138" s="58">
        <v>111.69</v>
      </c>
      <c r="W138" s="58">
        <v>0.0</v>
      </c>
      <c r="X138" s="55">
        <v>1.0</v>
      </c>
      <c r="Y138" s="55">
        <v>0.0</v>
      </c>
      <c r="Z138" s="3"/>
      <c r="AA138" s="3"/>
      <c r="AB138" s="3"/>
      <c r="AC138" s="3"/>
      <c r="AD138" s="3"/>
      <c r="AE138" s="3"/>
      <c r="AF138" s="3"/>
      <c r="AG138" s="3"/>
      <c r="AH138" s="3"/>
      <c r="AI138" s="3"/>
    </row>
    <row r="139">
      <c r="A139" s="59" t="s">
        <v>620</v>
      </c>
      <c r="B139" s="59" t="s">
        <v>645</v>
      </c>
      <c r="C139" s="59" t="s">
        <v>646</v>
      </c>
      <c r="D139" s="59">
        <v>9.5</v>
      </c>
      <c r="E139" s="252" t="s">
        <v>7287</v>
      </c>
      <c r="F139" s="59" t="str">
        <f t="array" ref="F139">IFNA(INDEX('New Listing E-Commerce'!$E$2:$E$69,MATCH($I139,'New Listing E-Commerce'!$C$2:$C$69,0)),"N/A")</f>
        <v>Soft</v>
      </c>
      <c r="G139" s="59" t="str">
        <f t="array" ref="G139">INDEX('New Listing E-Commerce'!$D$1:$D$179,MATCH(I139,'New Listing E-Commerce'!$C$1:$C$179,0))</f>
        <v>Tractor</v>
      </c>
      <c r="H139" s="59">
        <f t="shared" si="1"/>
        <v>3</v>
      </c>
      <c r="I139" s="59" t="s">
        <v>226</v>
      </c>
      <c r="J139" s="60">
        <f>VLOOKUP($I139,'Margen (PowerBI)'!$B$2:$F$179,3)</f>
        <v>35</v>
      </c>
      <c r="K139" s="60">
        <f t="array" ref="K139">INDEX('Margen (PowerBI)'!$E$1:$E$179,MATCH($I139,'Margen (PowerBI)'!$B$1:$B$179,0))</f>
        <v>27.5</v>
      </c>
      <c r="L139" s="60">
        <f>VLOOKUP($I139,'Margen (PowerBI)'!$B$2:$F$179,5)</f>
        <v>16.5</v>
      </c>
      <c r="M139" s="59">
        <v>39.0</v>
      </c>
      <c r="N139" s="61">
        <v>0.0028</v>
      </c>
      <c r="O139" s="59">
        <v>53.0</v>
      </c>
      <c r="P139" s="61">
        <v>0.0031</v>
      </c>
      <c r="Q139" s="61">
        <v>1.0</v>
      </c>
      <c r="R139" s="59">
        <v>3.0</v>
      </c>
      <c r="S139" s="59">
        <v>0.0</v>
      </c>
      <c r="T139" s="61">
        <v>0.0769</v>
      </c>
      <c r="U139" s="61">
        <v>0.0</v>
      </c>
      <c r="V139" s="62">
        <v>306.0</v>
      </c>
      <c r="W139" s="62">
        <v>0.0</v>
      </c>
      <c r="X139" s="59">
        <v>3.0</v>
      </c>
      <c r="Y139" s="59">
        <v>0.0</v>
      </c>
      <c r="Z139" s="63"/>
      <c r="AA139" s="63"/>
      <c r="AB139" s="63"/>
      <c r="AC139" s="63"/>
      <c r="AD139" s="63"/>
      <c r="AE139" s="63"/>
      <c r="AF139" s="63"/>
      <c r="AG139" s="63"/>
      <c r="AH139" s="63"/>
      <c r="AI139" s="63"/>
    </row>
    <row r="140">
      <c r="A140" s="55" t="s">
        <v>620</v>
      </c>
      <c r="B140" s="55" t="s">
        <v>647</v>
      </c>
      <c r="C140" s="55" t="s">
        <v>648</v>
      </c>
      <c r="D140" s="55">
        <v>10.0</v>
      </c>
      <c r="E140" s="251" t="s">
        <v>188</v>
      </c>
      <c r="F140" s="55" t="str">
        <f t="array" ref="F140">IFNA(INDEX('New Listing E-Commerce'!$E$2:$E$69,MATCH($I140,'New Listing E-Commerce'!$C$2:$C$69,0)),"N/A")</f>
        <v>Soft</v>
      </c>
      <c r="G140" s="55" t="str">
        <f t="array" ref="G140">INDEX('New Listing E-Commerce'!$D$1:$D$179,MATCH(I140,'New Listing E-Commerce'!$C$1:$C$179,0))</f>
        <v>Tractor</v>
      </c>
      <c r="H140" s="55">
        <f t="shared" si="1"/>
        <v>2</v>
      </c>
      <c r="I140" s="55" t="s">
        <v>226</v>
      </c>
      <c r="J140" s="56">
        <f>VLOOKUP($I140,'Margen (PowerBI)'!$B$2:$F$179,3)</f>
        <v>35</v>
      </c>
      <c r="K140" s="56">
        <f t="array" ref="K140">INDEX('Margen (PowerBI)'!$E$1:$E$179,MATCH($I140,'Margen (PowerBI)'!$B$1:$B$179,0))</f>
        <v>27.5</v>
      </c>
      <c r="L140" s="56">
        <f>VLOOKUP($I140,'Margen (PowerBI)'!$B$2:$F$179,5)</f>
        <v>16.5</v>
      </c>
      <c r="M140" s="55">
        <v>14.0</v>
      </c>
      <c r="N140" s="57">
        <v>0.001</v>
      </c>
      <c r="O140" s="55">
        <v>17.0</v>
      </c>
      <c r="P140" s="57">
        <v>0.001</v>
      </c>
      <c r="Q140" s="57">
        <v>1.0</v>
      </c>
      <c r="R140" s="55">
        <v>2.0</v>
      </c>
      <c r="S140" s="55">
        <v>0.0</v>
      </c>
      <c r="T140" s="57">
        <v>0.1429</v>
      </c>
      <c r="U140" s="57">
        <v>0.0</v>
      </c>
      <c r="V140" s="58">
        <v>204.0</v>
      </c>
      <c r="W140" s="58">
        <v>0.0</v>
      </c>
      <c r="X140" s="55">
        <v>2.0</v>
      </c>
      <c r="Y140" s="55">
        <v>0.0</v>
      </c>
      <c r="Z140" s="3"/>
      <c r="AA140" s="3"/>
      <c r="AB140" s="3"/>
      <c r="AC140" s="3"/>
      <c r="AD140" s="3"/>
      <c r="AE140" s="3"/>
      <c r="AF140" s="3"/>
      <c r="AG140" s="3"/>
      <c r="AH140" s="3"/>
      <c r="AI140" s="3"/>
    </row>
    <row r="141">
      <c r="A141" s="59" t="s">
        <v>620</v>
      </c>
      <c r="B141" s="59" t="s">
        <v>649</v>
      </c>
      <c r="C141" s="59" t="s">
        <v>650</v>
      </c>
      <c r="D141" s="59">
        <v>10.5</v>
      </c>
      <c r="E141" s="252" t="s">
        <v>188</v>
      </c>
      <c r="F141" s="59" t="str">
        <f t="array" ref="F141">IFNA(INDEX('New Listing E-Commerce'!$E$2:$E$69,MATCH($I141,'New Listing E-Commerce'!$C$2:$C$69,0)),"N/A")</f>
        <v>Soft</v>
      </c>
      <c r="G141" s="59" t="str">
        <f t="array" ref="G141">INDEX('New Listing E-Commerce'!$D$1:$D$179,MATCH(I141,'New Listing E-Commerce'!$C$1:$C$179,0))</f>
        <v>Tractor</v>
      </c>
      <c r="H141" s="59">
        <f t="shared" si="1"/>
        <v>4</v>
      </c>
      <c r="I141" s="59" t="s">
        <v>226</v>
      </c>
      <c r="J141" s="60">
        <f>VLOOKUP($I141,'Margen (PowerBI)'!$B$2:$F$179,3)</f>
        <v>35</v>
      </c>
      <c r="K141" s="60">
        <f t="array" ref="K141">INDEX('Margen (PowerBI)'!$E$1:$E$179,MATCH($I141,'Margen (PowerBI)'!$B$1:$B$179,0))</f>
        <v>27.5</v>
      </c>
      <c r="L141" s="60">
        <f>VLOOKUP($I141,'Margen (PowerBI)'!$B$2:$F$179,5)</f>
        <v>16.5</v>
      </c>
      <c r="M141" s="59">
        <v>29.0</v>
      </c>
      <c r="N141" s="61">
        <v>0.0021</v>
      </c>
      <c r="O141" s="59">
        <v>40.0</v>
      </c>
      <c r="P141" s="61">
        <v>0.0024</v>
      </c>
      <c r="Q141" s="61">
        <v>0.95</v>
      </c>
      <c r="R141" s="59">
        <v>4.0</v>
      </c>
      <c r="S141" s="59">
        <v>0.0</v>
      </c>
      <c r="T141" s="61">
        <v>0.1379</v>
      </c>
      <c r="U141" s="61">
        <v>0.0</v>
      </c>
      <c r="V141" s="62">
        <v>435.34</v>
      </c>
      <c r="W141" s="62">
        <v>0.0</v>
      </c>
      <c r="X141" s="59">
        <v>4.0</v>
      </c>
      <c r="Y141" s="59">
        <v>0.0</v>
      </c>
      <c r="Z141" s="63"/>
      <c r="AA141" s="63"/>
      <c r="AB141" s="63"/>
      <c r="AC141" s="63"/>
      <c r="AD141" s="63"/>
      <c r="AE141" s="63"/>
      <c r="AF141" s="63"/>
      <c r="AG141" s="63"/>
      <c r="AH141" s="63"/>
      <c r="AI141" s="63"/>
    </row>
    <row r="142">
      <c r="A142" s="55" t="s">
        <v>620</v>
      </c>
      <c r="B142" s="55" t="s">
        <v>651</v>
      </c>
      <c r="C142" s="55" t="s">
        <v>652</v>
      </c>
      <c r="D142" s="55">
        <v>11.0</v>
      </c>
      <c r="E142" s="251" t="s">
        <v>188</v>
      </c>
      <c r="F142" s="55" t="str">
        <f t="array" ref="F142">IFNA(INDEX('New Listing E-Commerce'!$E$2:$E$69,MATCH($I142,'New Listing E-Commerce'!$C$2:$C$69,0)),"N/A")</f>
        <v>Soft</v>
      </c>
      <c r="G142" s="55" t="str">
        <f t="array" ref="G142">INDEX('New Listing E-Commerce'!$D$1:$D$179,MATCH(I142,'New Listing E-Commerce'!$C$1:$C$179,0))</f>
        <v>Tractor</v>
      </c>
      <c r="H142" s="55">
        <f t="shared" si="1"/>
        <v>4</v>
      </c>
      <c r="I142" s="55" t="s">
        <v>226</v>
      </c>
      <c r="J142" s="56">
        <f>VLOOKUP($I142,'Margen (PowerBI)'!$B$2:$F$179,3)</f>
        <v>35</v>
      </c>
      <c r="K142" s="56">
        <f t="array" ref="K142">INDEX('Margen (PowerBI)'!$E$1:$E$179,MATCH($I142,'Margen (PowerBI)'!$B$1:$B$179,0))</f>
        <v>27.5</v>
      </c>
      <c r="L142" s="56">
        <f>VLOOKUP($I142,'Margen (PowerBI)'!$B$2:$F$179,5)</f>
        <v>16.5</v>
      </c>
      <c r="M142" s="55">
        <v>16.0</v>
      </c>
      <c r="N142" s="57">
        <v>0.0011</v>
      </c>
      <c r="O142" s="55">
        <v>17.0</v>
      </c>
      <c r="P142" s="57">
        <v>0.001</v>
      </c>
      <c r="Q142" s="57">
        <v>0.9412</v>
      </c>
      <c r="R142" s="55">
        <v>4.0</v>
      </c>
      <c r="S142" s="55">
        <v>0.0</v>
      </c>
      <c r="T142" s="57">
        <v>0.25</v>
      </c>
      <c r="U142" s="57">
        <v>0.0</v>
      </c>
      <c r="V142" s="58">
        <v>424.83</v>
      </c>
      <c r="W142" s="58">
        <v>0.0</v>
      </c>
      <c r="X142" s="55">
        <v>4.0</v>
      </c>
      <c r="Y142" s="55">
        <v>0.0</v>
      </c>
      <c r="Z142" s="3"/>
      <c r="AA142" s="3"/>
      <c r="AB142" s="3"/>
      <c r="AC142" s="3"/>
      <c r="AD142" s="3"/>
      <c r="AE142" s="3"/>
      <c r="AF142" s="3"/>
      <c r="AG142" s="3"/>
      <c r="AH142" s="3"/>
      <c r="AI142" s="3"/>
    </row>
    <row r="143">
      <c r="A143" s="59" t="s">
        <v>620</v>
      </c>
      <c r="B143" s="59" t="s">
        <v>653</v>
      </c>
      <c r="C143" s="59" t="s">
        <v>654</v>
      </c>
      <c r="D143" s="59">
        <v>13.0</v>
      </c>
      <c r="E143" s="252" t="s">
        <v>188</v>
      </c>
      <c r="F143" s="59" t="str">
        <f t="array" ref="F143">IFNA(INDEX('New Listing E-Commerce'!$E$2:$E$69,MATCH($I143,'New Listing E-Commerce'!$C$2:$C$69,0)),"N/A")</f>
        <v>Soft</v>
      </c>
      <c r="G143" s="59" t="str">
        <f t="array" ref="G143">INDEX('New Listing E-Commerce'!$D$1:$D$179,MATCH(I143,'New Listing E-Commerce'!$C$1:$C$179,0))</f>
        <v>Tractor</v>
      </c>
      <c r="H143" s="59">
        <f t="shared" si="1"/>
        <v>3</v>
      </c>
      <c r="I143" s="59" t="s">
        <v>226</v>
      </c>
      <c r="J143" s="60">
        <f>VLOOKUP($I143,'Margen (PowerBI)'!$B$2:$F$179,3)</f>
        <v>35</v>
      </c>
      <c r="K143" s="60">
        <f t="array" ref="K143">INDEX('Margen (PowerBI)'!$E$1:$E$179,MATCH($I143,'Margen (PowerBI)'!$B$1:$B$179,0))</f>
        <v>27.5</v>
      </c>
      <c r="L143" s="60">
        <f>VLOOKUP($I143,'Margen (PowerBI)'!$B$2:$F$179,5)</f>
        <v>16.5</v>
      </c>
      <c r="M143" s="59">
        <v>12.0</v>
      </c>
      <c r="N143" s="61">
        <v>9.0E-4</v>
      </c>
      <c r="O143" s="59">
        <v>14.0</v>
      </c>
      <c r="P143" s="61">
        <v>8.0E-4</v>
      </c>
      <c r="Q143" s="61">
        <v>1.0</v>
      </c>
      <c r="R143" s="59">
        <v>3.0</v>
      </c>
      <c r="S143" s="59">
        <v>0.0</v>
      </c>
      <c r="T143" s="61">
        <v>0.25</v>
      </c>
      <c r="U143" s="61">
        <v>0.0</v>
      </c>
      <c r="V143" s="62">
        <v>318.24</v>
      </c>
      <c r="W143" s="62">
        <v>0.0</v>
      </c>
      <c r="X143" s="59">
        <v>3.0</v>
      </c>
      <c r="Y143" s="59">
        <v>0.0</v>
      </c>
      <c r="Z143" s="63"/>
      <c r="AA143" s="63"/>
      <c r="AB143" s="63"/>
      <c r="AC143" s="63"/>
      <c r="AD143" s="63"/>
      <c r="AE143" s="63"/>
      <c r="AF143" s="63"/>
      <c r="AG143" s="63"/>
      <c r="AH143" s="63"/>
      <c r="AI143" s="63"/>
    </row>
    <row r="144">
      <c r="A144" s="55" t="s">
        <v>620</v>
      </c>
      <c r="B144" s="55" t="s">
        <v>655</v>
      </c>
      <c r="C144" s="55" t="s">
        <v>656</v>
      </c>
      <c r="D144" s="55">
        <v>6.0</v>
      </c>
      <c r="E144" s="251" t="s">
        <v>188</v>
      </c>
      <c r="F144" s="55" t="str">
        <f t="array" ref="F144">IFNA(INDEX('New Listing E-Commerce'!$E$2:$E$69,MATCH($I144,'New Listing E-Commerce'!$C$2:$C$69,0)),"N/A")</f>
        <v>Soft</v>
      </c>
      <c r="G144" s="55" t="str">
        <f t="array" ref="G144">INDEX('New Listing E-Commerce'!$D$1:$D$179,MATCH(I144,'New Listing E-Commerce'!$C$1:$C$179,0))</f>
        <v>Tractor</v>
      </c>
      <c r="H144" s="55">
        <f t="shared" si="1"/>
        <v>2</v>
      </c>
      <c r="I144" s="55" t="s">
        <v>226</v>
      </c>
      <c r="J144" s="56">
        <f>VLOOKUP($I144,'Margen (PowerBI)'!$B$2:$F$179,3)</f>
        <v>35</v>
      </c>
      <c r="K144" s="56">
        <f t="array" ref="K144">INDEX('Margen (PowerBI)'!$E$1:$E$179,MATCH($I144,'Margen (PowerBI)'!$B$1:$B$179,0))</f>
        <v>27.5</v>
      </c>
      <c r="L144" s="56">
        <f>VLOOKUP($I144,'Margen (PowerBI)'!$B$2:$F$179,5)</f>
        <v>16.5</v>
      </c>
      <c r="M144" s="55">
        <v>43.0</v>
      </c>
      <c r="N144" s="57">
        <v>0.0031</v>
      </c>
      <c r="O144" s="55">
        <v>50.0</v>
      </c>
      <c r="P144" s="57">
        <v>0.0029</v>
      </c>
      <c r="Q144" s="57">
        <v>0.74</v>
      </c>
      <c r="R144" s="55">
        <v>2.0</v>
      </c>
      <c r="S144" s="55">
        <v>0.0</v>
      </c>
      <c r="T144" s="57">
        <v>0.0465</v>
      </c>
      <c r="U144" s="57">
        <v>0.0</v>
      </c>
      <c r="V144" s="58">
        <v>212.42</v>
      </c>
      <c r="W144" s="58">
        <v>0.0</v>
      </c>
      <c r="X144" s="55">
        <v>2.0</v>
      </c>
      <c r="Y144" s="55">
        <v>0.0</v>
      </c>
      <c r="Z144" s="3"/>
      <c r="AA144" s="3"/>
      <c r="AB144" s="3"/>
      <c r="AC144" s="3"/>
      <c r="AD144" s="3"/>
      <c r="AE144" s="3"/>
      <c r="AF144" s="3"/>
      <c r="AG144" s="3"/>
      <c r="AH144" s="3"/>
      <c r="AI144" s="3"/>
    </row>
    <row r="145">
      <c r="A145" s="59" t="s">
        <v>620</v>
      </c>
      <c r="B145" s="59" t="s">
        <v>657</v>
      </c>
      <c r="C145" s="59" t="s">
        <v>658</v>
      </c>
      <c r="D145" s="59">
        <v>7.5</v>
      </c>
      <c r="E145" s="252" t="s">
        <v>188</v>
      </c>
      <c r="F145" s="59" t="str">
        <f t="array" ref="F145">IFNA(INDEX('New Listing E-Commerce'!$E$2:$E$69,MATCH($I145,'New Listing E-Commerce'!$C$2:$C$69,0)),"N/A")</f>
        <v>Soft</v>
      </c>
      <c r="G145" s="59" t="str">
        <f t="array" ref="G145">INDEX('New Listing E-Commerce'!$D$1:$D$179,MATCH(I145,'New Listing E-Commerce'!$C$1:$C$179,0))</f>
        <v>Tractor</v>
      </c>
      <c r="H145" s="59">
        <f t="shared" si="1"/>
        <v>2</v>
      </c>
      <c r="I145" s="59" t="s">
        <v>226</v>
      </c>
      <c r="J145" s="60">
        <f>VLOOKUP($I145,'Margen (PowerBI)'!$B$2:$F$179,3)</f>
        <v>35</v>
      </c>
      <c r="K145" s="60">
        <f t="array" ref="K145">INDEX('Margen (PowerBI)'!$E$1:$E$179,MATCH($I145,'Margen (PowerBI)'!$B$1:$B$179,0))</f>
        <v>27.5</v>
      </c>
      <c r="L145" s="60">
        <f>VLOOKUP($I145,'Margen (PowerBI)'!$B$2:$F$179,5)</f>
        <v>16.5</v>
      </c>
      <c r="M145" s="59">
        <v>3.0</v>
      </c>
      <c r="N145" s="61">
        <v>2.0E-4</v>
      </c>
      <c r="O145" s="59">
        <v>4.0</v>
      </c>
      <c r="P145" s="61">
        <v>2.0E-4</v>
      </c>
      <c r="Q145" s="61">
        <v>0.75</v>
      </c>
      <c r="R145" s="59">
        <v>2.0</v>
      </c>
      <c r="S145" s="59">
        <v>0.0</v>
      </c>
      <c r="T145" s="61">
        <v>0.6667</v>
      </c>
      <c r="U145" s="61">
        <v>0.0</v>
      </c>
      <c r="V145" s="62">
        <v>210.12</v>
      </c>
      <c r="W145" s="62">
        <v>0.0</v>
      </c>
      <c r="X145" s="59">
        <v>2.0</v>
      </c>
      <c r="Y145" s="59">
        <v>0.0</v>
      </c>
      <c r="Z145" s="63"/>
      <c r="AA145" s="63"/>
      <c r="AB145" s="63"/>
      <c r="AC145" s="63"/>
      <c r="AD145" s="63"/>
      <c r="AE145" s="63"/>
      <c r="AF145" s="63"/>
      <c r="AG145" s="63"/>
      <c r="AH145" s="63"/>
      <c r="AI145" s="63"/>
    </row>
    <row r="146">
      <c r="A146" s="55" t="s">
        <v>620</v>
      </c>
      <c r="B146" s="55" t="s">
        <v>659</v>
      </c>
      <c r="C146" s="55" t="s">
        <v>660</v>
      </c>
      <c r="D146" s="55">
        <v>8.0</v>
      </c>
      <c r="E146" s="251" t="s">
        <v>188</v>
      </c>
      <c r="F146" s="55" t="str">
        <f t="array" ref="F146">IFNA(INDEX('New Listing E-Commerce'!$E$2:$E$69,MATCH($I146,'New Listing E-Commerce'!$C$2:$C$69,0)),"N/A")</f>
        <v>Soft</v>
      </c>
      <c r="G146" s="55" t="str">
        <f t="array" ref="G146">INDEX('New Listing E-Commerce'!$D$1:$D$179,MATCH(I146,'New Listing E-Commerce'!$C$1:$C$179,0))</f>
        <v>Tractor</v>
      </c>
      <c r="H146" s="55">
        <f t="shared" si="1"/>
        <v>1</v>
      </c>
      <c r="I146" s="55" t="s">
        <v>226</v>
      </c>
      <c r="J146" s="56">
        <f>VLOOKUP($I146,'Margen (PowerBI)'!$B$2:$F$179,3)</f>
        <v>35</v>
      </c>
      <c r="K146" s="56">
        <f t="array" ref="K146">INDEX('Margen (PowerBI)'!$E$1:$E$179,MATCH($I146,'Margen (PowerBI)'!$B$1:$B$179,0))</f>
        <v>27.5</v>
      </c>
      <c r="L146" s="56">
        <f>VLOOKUP($I146,'Margen (PowerBI)'!$B$2:$F$179,5)</f>
        <v>16.5</v>
      </c>
      <c r="M146" s="55">
        <v>7.0</v>
      </c>
      <c r="N146" s="57">
        <v>5.0E-4</v>
      </c>
      <c r="O146" s="55">
        <v>7.0</v>
      </c>
      <c r="P146" s="57">
        <v>4.0E-4</v>
      </c>
      <c r="Q146" s="57">
        <v>1.0</v>
      </c>
      <c r="R146" s="55">
        <v>1.0</v>
      </c>
      <c r="S146" s="55">
        <v>0.0</v>
      </c>
      <c r="T146" s="57">
        <v>0.1429</v>
      </c>
      <c r="U146" s="57">
        <v>0.0</v>
      </c>
      <c r="V146" s="58">
        <v>102.0</v>
      </c>
      <c r="W146" s="58">
        <v>0.0</v>
      </c>
      <c r="X146" s="55">
        <v>1.0</v>
      </c>
      <c r="Y146" s="55">
        <v>0.0</v>
      </c>
      <c r="Z146" s="3"/>
      <c r="AA146" s="3"/>
      <c r="AB146" s="3"/>
      <c r="AC146" s="3"/>
      <c r="AD146" s="3"/>
      <c r="AE146" s="3"/>
      <c r="AF146" s="3"/>
      <c r="AG146" s="3"/>
      <c r="AH146" s="3"/>
      <c r="AI146" s="3"/>
    </row>
    <row r="147">
      <c r="A147" s="59" t="s">
        <v>620</v>
      </c>
      <c r="B147" s="59" t="s">
        <v>661</v>
      </c>
      <c r="C147" s="59" t="s">
        <v>662</v>
      </c>
      <c r="D147" s="59">
        <v>8.5</v>
      </c>
      <c r="E147" s="252" t="s">
        <v>188</v>
      </c>
      <c r="F147" s="59" t="str">
        <f t="array" ref="F147">IFNA(INDEX('New Listing E-Commerce'!$E$2:$E$69,MATCH($I147,'New Listing E-Commerce'!$C$2:$C$69,0)),"N/A")</f>
        <v>Soft</v>
      </c>
      <c r="G147" s="59" t="str">
        <f t="array" ref="G147">INDEX('New Listing E-Commerce'!$D$1:$D$179,MATCH(I147,'New Listing E-Commerce'!$C$1:$C$179,0))</f>
        <v>Tractor</v>
      </c>
      <c r="H147" s="59">
        <f t="shared" si="1"/>
        <v>1</v>
      </c>
      <c r="I147" s="59" t="s">
        <v>226</v>
      </c>
      <c r="J147" s="60">
        <f>VLOOKUP($I147,'Margen (PowerBI)'!$B$2:$F$179,3)</f>
        <v>35</v>
      </c>
      <c r="K147" s="60">
        <f t="array" ref="K147">INDEX('Margen (PowerBI)'!$E$1:$E$179,MATCH($I147,'Margen (PowerBI)'!$B$1:$B$179,0))</f>
        <v>27.5</v>
      </c>
      <c r="L147" s="60">
        <f>VLOOKUP($I147,'Margen (PowerBI)'!$B$2:$F$179,5)</f>
        <v>16.5</v>
      </c>
      <c r="M147" s="59">
        <v>8.0</v>
      </c>
      <c r="N147" s="61">
        <v>6.0E-4</v>
      </c>
      <c r="O147" s="59">
        <v>9.0</v>
      </c>
      <c r="P147" s="61">
        <v>5.0E-4</v>
      </c>
      <c r="Q147" s="61">
        <v>1.0</v>
      </c>
      <c r="R147" s="59">
        <v>1.0</v>
      </c>
      <c r="S147" s="59">
        <v>0.0</v>
      </c>
      <c r="T147" s="61">
        <v>0.125</v>
      </c>
      <c r="U147" s="61">
        <v>0.0</v>
      </c>
      <c r="V147" s="62">
        <v>102.0</v>
      </c>
      <c r="W147" s="62">
        <v>0.0</v>
      </c>
      <c r="X147" s="59">
        <v>1.0</v>
      </c>
      <c r="Y147" s="59">
        <v>0.0</v>
      </c>
      <c r="Z147" s="63"/>
      <c r="AA147" s="63"/>
      <c r="AB147" s="63"/>
      <c r="AC147" s="63"/>
      <c r="AD147" s="63"/>
      <c r="AE147" s="63"/>
      <c r="AF147" s="63"/>
      <c r="AG147" s="63"/>
      <c r="AH147" s="63"/>
      <c r="AI147" s="63"/>
    </row>
    <row r="148">
      <c r="A148" s="55" t="s">
        <v>663</v>
      </c>
      <c r="B148" s="55" t="s">
        <v>664</v>
      </c>
      <c r="C148" s="55" t="s">
        <v>665</v>
      </c>
      <c r="D148" s="55">
        <v>6.0</v>
      </c>
      <c r="E148" s="251" t="s">
        <v>7286</v>
      </c>
      <c r="F148" s="55" t="str">
        <f t="array" ref="F148">IFNA(INDEX('New Listing E-Commerce'!$E$2:$E$69,MATCH($I148,'New Listing E-Commerce'!$C$2:$C$69,0)),"N/A")</f>
        <v>Steel</v>
      </c>
      <c r="G148" s="55" t="str">
        <f t="array" ref="G148">INDEX('New Listing E-Commerce'!$D$1:$D$179,MATCH(I148,'New Listing E-Commerce'!$C$1:$C$179,0))</f>
        <v>Tractor</v>
      </c>
      <c r="H148" s="55">
        <f t="shared" si="1"/>
        <v>3</v>
      </c>
      <c r="I148" s="55" t="s">
        <v>207</v>
      </c>
      <c r="J148" s="56">
        <f t="array" ref="J148">INDEX('Margen (PowerBI)'!$D$1:$D$179,MATCH($I148,'Margen (PowerBI)'!$B$1:$B$179,0))</f>
        <v>49.5</v>
      </c>
      <c r="K148" s="56">
        <f t="array" ref="K148">INDEX('Margen (PowerBI)'!$E$1:$E$179,MATCH($I148,'Margen (PowerBI)'!$B$1:$B$179,0))</f>
        <v>28.5</v>
      </c>
      <c r="L148" s="56">
        <f t="array" ref="L148">INDEX('Margen (PowerBI)'!$F$1:$F$179,MATCH($I148,'Margen (PowerBI)'!$B$1:$B$179,0))</f>
        <v>21</v>
      </c>
      <c r="M148" s="55">
        <v>300.0</v>
      </c>
      <c r="N148" s="57">
        <v>0.0215</v>
      </c>
      <c r="O148" s="55">
        <v>369.0</v>
      </c>
      <c r="P148" s="57">
        <v>0.0217</v>
      </c>
      <c r="Q148" s="57">
        <v>0.9295</v>
      </c>
      <c r="R148" s="55">
        <v>3.0</v>
      </c>
      <c r="S148" s="55">
        <v>0.0</v>
      </c>
      <c r="T148" s="57">
        <v>0.01</v>
      </c>
      <c r="U148" s="57">
        <v>0.0</v>
      </c>
      <c r="V148" s="58">
        <v>318.0</v>
      </c>
      <c r="W148" s="58">
        <v>0.0</v>
      </c>
      <c r="X148" s="55">
        <v>3.0</v>
      </c>
      <c r="Y148" s="55">
        <v>0.0</v>
      </c>
      <c r="Z148" s="3"/>
      <c r="AA148" s="3"/>
      <c r="AB148" s="3"/>
      <c r="AC148" s="3"/>
      <c r="AD148" s="3"/>
      <c r="AE148" s="3"/>
      <c r="AF148" s="3"/>
      <c r="AG148" s="3"/>
      <c r="AH148" s="3"/>
      <c r="AI148" s="3"/>
    </row>
    <row r="149">
      <c r="A149" s="59" t="s">
        <v>663</v>
      </c>
      <c r="B149" s="59" t="s">
        <v>666</v>
      </c>
      <c r="C149" s="59" t="s">
        <v>667</v>
      </c>
      <c r="D149" s="59">
        <v>7.0</v>
      </c>
      <c r="E149" s="252" t="s">
        <v>7286</v>
      </c>
      <c r="F149" s="59" t="str">
        <f t="array" ref="F149">IFNA(INDEX('New Listing E-Commerce'!$E$2:$E$69,MATCH($I149,'New Listing E-Commerce'!$C$2:$C$69,0)),"N/A")</f>
        <v>Steel</v>
      </c>
      <c r="G149" s="59" t="str">
        <f t="array" ref="G149">INDEX('New Listing E-Commerce'!$D$1:$D$179,MATCH(I149,'New Listing E-Commerce'!$C$1:$C$179,0))</f>
        <v>Tractor</v>
      </c>
      <c r="H149" s="59">
        <f t="shared" si="1"/>
        <v>2</v>
      </c>
      <c r="I149" s="59" t="s">
        <v>207</v>
      </c>
      <c r="J149" s="60">
        <f t="array" ref="J149">INDEX('Margen (PowerBI)'!$D$1:$D$179,MATCH($I149,'Margen (PowerBI)'!$B$1:$B$179,0))</f>
        <v>49.5</v>
      </c>
      <c r="K149" s="60">
        <f t="array" ref="K149">INDEX('Margen (PowerBI)'!$E$1:$E$179,MATCH($I149,'Margen (PowerBI)'!$B$1:$B$179,0))</f>
        <v>28.5</v>
      </c>
      <c r="L149" s="60">
        <f t="array" ref="L149">INDEX('Margen (PowerBI)'!$F$1:$F$179,MATCH($I149,'Margen (PowerBI)'!$B$1:$B$179,0))</f>
        <v>21</v>
      </c>
      <c r="M149" s="59">
        <v>8.0</v>
      </c>
      <c r="N149" s="61">
        <v>6.0E-4</v>
      </c>
      <c r="O149" s="59">
        <v>10.0</v>
      </c>
      <c r="P149" s="61">
        <v>6.0E-4</v>
      </c>
      <c r="Q149" s="61">
        <v>0.9</v>
      </c>
      <c r="R149" s="59">
        <v>2.0</v>
      </c>
      <c r="S149" s="59">
        <v>0.0</v>
      </c>
      <c r="T149" s="61">
        <v>0.25</v>
      </c>
      <c r="U149" s="61">
        <v>0.0</v>
      </c>
      <c r="V149" s="62">
        <v>212.0</v>
      </c>
      <c r="W149" s="62">
        <v>0.0</v>
      </c>
      <c r="X149" s="59">
        <v>2.0</v>
      </c>
      <c r="Y149" s="59">
        <v>0.0</v>
      </c>
      <c r="Z149" s="63"/>
      <c r="AA149" s="63"/>
      <c r="AB149" s="63"/>
      <c r="AC149" s="63"/>
      <c r="AD149" s="63"/>
      <c r="AE149" s="63"/>
      <c r="AF149" s="63"/>
      <c r="AG149" s="63"/>
      <c r="AH149" s="63"/>
      <c r="AI149" s="63"/>
    </row>
    <row r="150">
      <c r="A150" s="55" t="s">
        <v>663</v>
      </c>
      <c r="B150" s="55" t="s">
        <v>668</v>
      </c>
      <c r="C150" s="55" t="s">
        <v>669</v>
      </c>
      <c r="D150" s="55">
        <v>7.5</v>
      </c>
      <c r="E150" s="251" t="s">
        <v>7286</v>
      </c>
      <c r="F150" s="55" t="str">
        <f t="array" ref="F150">IFNA(INDEX('New Listing E-Commerce'!$E$2:$E$69,MATCH($I150,'New Listing E-Commerce'!$C$2:$C$69,0)),"N/A")</f>
        <v>Steel</v>
      </c>
      <c r="G150" s="55" t="str">
        <f t="array" ref="G150">INDEX('New Listing E-Commerce'!$D$1:$D$179,MATCH(I150,'New Listing E-Commerce'!$C$1:$C$179,0))</f>
        <v>Tractor</v>
      </c>
      <c r="H150" s="55">
        <f t="shared" si="1"/>
        <v>2</v>
      </c>
      <c r="I150" s="55" t="s">
        <v>207</v>
      </c>
      <c r="J150" s="56">
        <f t="array" ref="J150">INDEX('Margen (PowerBI)'!$D$1:$D$179,MATCH($I150,'Margen (PowerBI)'!$B$1:$B$179,0))</f>
        <v>49.5</v>
      </c>
      <c r="K150" s="56">
        <f t="array" ref="K150">INDEX('Margen (PowerBI)'!$E$1:$E$179,MATCH($I150,'Margen (PowerBI)'!$B$1:$B$179,0))</f>
        <v>28.5</v>
      </c>
      <c r="L150" s="56">
        <f t="array" ref="L150">INDEX('Margen (PowerBI)'!$F$1:$F$179,MATCH($I150,'Margen (PowerBI)'!$B$1:$B$179,0))</f>
        <v>21</v>
      </c>
      <c r="M150" s="55">
        <v>557.0</v>
      </c>
      <c r="N150" s="57">
        <v>0.0399</v>
      </c>
      <c r="O150" s="55">
        <v>646.0</v>
      </c>
      <c r="P150" s="57">
        <v>0.0381</v>
      </c>
      <c r="Q150" s="57">
        <v>0.9954</v>
      </c>
      <c r="R150" s="55">
        <v>2.0</v>
      </c>
      <c r="S150" s="55">
        <v>0.0</v>
      </c>
      <c r="T150" s="57">
        <v>0.0036</v>
      </c>
      <c r="U150" s="57">
        <v>0.0</v>
      </c>
      <c r="V150" s="58">
        <v>219.42</v>
      </c>
      <c r="W150" s="58">
        <v>0.0</v>
      </c>
      <c r="X150" s="55">
        <v>2.0</v>
      </c>
      <c r="Y150" s="55">
        <v>0.0</v>
      </c>
      <c r="Z150" s="3"/>
      <c r="AA150" s="3"/>
      <c r="AB150" s="3"/>
      <c r="AC150" s="3"/>
      <c r="AD150" s="3"/>
      <c r="AE150" s="3"/>
      <c r="AF150" s="3"/>
      <c r="AG150" s="3"/>
      <c r="AH150" s="3"/>
      <c r="AI150" s="3"/>
    </row>
    <row r="151">
      <c r="A151" s="59" t="s">
        <v>663</v>
      </c>
      <c r="B151" s="59" t="s">
        <v>670</v>
      </c>
      <c r="C151" s="59" t="s">
        <v>671</v>
      </c>
      <c r="D151" s="59">
        <v>8.0</v>
      </c>
      <c r="E151" s="252" t="s">
        <v>7286</v>
      </c>
      <c r="F151" s="59" t="str">
        <f t="array" ref="F151">IFNA(INDEX('New Listing E-Commerce'!$E$2:$E$69,MATCH($I151,'New Listing E-Commerce'!$C$2:$C$69,0)),"N/A")</f>
        <v>Steel</v>
      </c>
      <c r="G151" s="59" t="str">
        <f t="array" ref="G151">INDEX('New Listing E-Commerce'!$D$1:$D$179,MATCH(I151,'New Listing E-Commerce'!$C$1:$C$179,0))</f>
        <v>Tractor</v>
      </c>
      <c r="H151" s="59">
        <f t="shared" si="1"/>
        <v>2</v>
      </c>
      <c r="I151" s="59" t="s">
        <v>207</v>
      </c>
      <c r="J151" s="60">
        <f t="array" ref="J151">INDEX('Margen (PowerBI)'!$D$1:$D$179,MATCH($I151,'Margen (PowerBI)'!$B$1:$B$179,0))</f>
        <v>49.5</v>
      </c>
      <c r="K151" s="60">
        <f t="array" ref="K151">INDEX('Margen (PowerBI)'!$E$1:$E$179,MATCH($I151,'Margen (PowerBI)'!$B$1:$B$179,0))</f>
        <v>28.5</v>
      </c>
      <c r="L151" s="60">
        <f t="array" ref="L151">INDEX('Margen (PowerBI)'!$F$1:$F$179,MATCH($I151,'Margen (PowerBI)'!$B$1:$B$179,0))</f>
        <v>21</v>
      </c>
      <c r="M151" s="59">
        <v>17.0</v>
      </c>
      <c r="N151" s="61">
        <v>0.0012</v>
      </c>
      <c r="O151" s="59">
        <v>20.0</v>
      </c>
      <c r="P151" s="61">
        <v>0.0012</v>
      </c>
      <c r="Q151" s="61">
        <v>1.0</v>
      </c>
      <c r="R151" s="59">
        <v>2.0</v>
      </c>
      <c r="S151" s="59">
        <v>0.0</v>
      </c>
      <c r="T151" s="61">
        <v>0.1176</v>
      </c>
      <c r="U151" s="61">
        <v>0.0</v>
      </c>
      <c r="V151" s="62">
        <v>212.0</v>
      </c>
      <c r="W151" s="62">
        <v>0.0</v>
      </c>
      <c r="X151" s="59">
        <v>2.0</v>
      </c>
      <c r="Y151" s="59">
        <v>0.0</v>
      </c>
      <c r="Z151" s="63"/>
      <c r="AA151" s="63"/>
      <c r="AB151" s="63"/>
      <c r="AC151" s="63"/>
      <c r="AD151" s="63"/>
      <c r="AE151" s="63"/>
      <c r="AF151" s="63"/>
      <c r="AG151" s="63"/>
      <c r="AH151" s="63"/>
      <c r="AI151" s="63"/>
    </row>
    <row r="152">
      <c r="A152" s="55" t="s">
        <v>663</v>
      </c>
      <c r="B152" s="55" t="s">
        <v>672</v>
      </c>
      <c r="C152" s="55" t="s">
        <v>673</v>
      </c>
      <c r="D152" s="55">
        <v>8.5</v>
      </c>
      <c r="E152" s="251" t="s">
        <v>7286</v>
      </c>
      <c r="F152" s="55" t="str">
        <f t="array" ref="F152">IFNA(INDEX('New Listing E-Commerce'!$E$2:$E$69,MATCH($I152,'New Listing E-Commerce'!$C$2:$C$69,0)),"N/A")</f>
        <v>Steel</v>
      </c>
      <c r="G152" s="55" t="str">
        <f t="array" ref="G152">INDEX('New Listing E-Commerce'!$D$1:$D$179,MATCH(I152,'New Listing E-Commerce'!$C$1:$C$179,0))</f>
        <v>Tractor</v>
      </c>
      <c r="H152" s="55">
        <f t="shared" si="1"/>
        <v>11</v>
      </c>
      <c r="I152" s="55" t="s">
        <v>207</v>
      </c>
      <c r="J152" s="56">
        <f t="array" ref="J152">INDEX('Margen (PowerBI)'!$D$1:$D$179,MATCH($I152,'Margen (PowerBI)'!$B$1:$B$179,0))</f>
        <v>49.5</v>
      </c>
      <c r="K152" s="56">
        <f t="array" ref="K152">INDEX('Margen (PowerBI)'!$E$1:$E$179,MATCH($I152,'Margen (PowerBI)'!$B$1:$B$179,0))</f>
        <v>28.5</v>
      </c>
      <c r="L152" s="56">
        <f t="array" ref="L152">INDEX('Margen (PowerBI)'!$F$1:$F$179,MATCH($I152,'Margen (PowerBI)'!$B$1:$B$179,0))</f>
        <v>21</v>
      </c>
      <c r="M152" s="55">
        <v>12.0</v>
      </c>
      <c r="N152" s="57">
        <v>9.0E-4</v>
      </c>
      <c r="O152" s="55">
        <v>16.0</v>
      </c>
      <c r="P152" s="57">
        <v>9.0E-4</v>
      </c>
      <c r="Q152" s="57">
        <v>1.0</v>
      </c>
      <c r="R152" s="55">
        <v>11.0</v>
      </c>
      <c r="S152" s="55">
        <v>0.0</v>
      </c>
      <c r="T152" s="57">
        <v>0.9167</v>
      </c>
      <c r="U152" s="57">
        <v>0.0</v>
      </c>
      <c r="V152" s="58">
        <v>1213.84</v>
      </c>
      <c r="W152" s="58">
        <v>0.0</v>
      </c>
      <c r="X152" s="55">
        <v>11.0</v>
      </c>
      <c r="Y152" s="55">
        <v>0.0</v>
      </c>
      <c r="Z152" s="3"/>
      <c r="AA152" s="3"/>
      <c r="AB152" s="3"/>
      <c r="AC152" s="3"/>
      <c r="AD152" s="3"/>
      <c r="AE152" s="3"/>
      <c r="AF152" s="3"/>
      <c r="AG152" s="3"/>
      <c r="AH152" s="3"/>
      <c r="AI152" s="3"/>
    </row>
    <row r="153">
      <c r="A153" s="59" t="s">
        <v>663</v>
      </c>
      <c r="B153" s="59" t="s">
        <v>674</v>
      </c>
      <c r="C153" s="59" t="s">
        <v>675</v>
      </c>
      <c r="D153" s="59">
        <v>9.0</v>
      </c>
      <c r="E153" s="252" t="s">
        <v>7286</v>
      </c>
      <c r="F153" s="59" t="str">
        <f t="array" ref="F153">IFNA(INDEX('New Listing E-Commerce'!$E$2:$E$69,MATCH($I153,'New Listing E-Commerce'!$C$2:$C$69,0)),"N/A")</f>
        <v>Steel</v>
      </c>
      <c r="G153" s="59" t="str">
        <f t="array" ref="G153">INDEX('New Listing E-Commerce'!$D$1:$D$179,MATCH(I153,'New Listing E-Commerce'!$C$1:$C$179,0))</f>
        <v>Tractor</v>
      </c>
      <c r="H153" s="59">
        <f t="shared" si="1"/>
        <v>6</v>
      </c>
      <c r="I153" s="59" t="s">
        <v>207</v>
      </c>
      <c r="J153" s="60">
        <f t="array" ref="J153">INDEX('Margen (PowerBI)'!$D$1:$D$179,MATCH($I153,'Margen (PowerBI)'!$B$1:$B$179,0))</f>
        <v>49.5</v>
      </c>
      <c r="K153" s="60">
        <f t="array" ref="K153">INDEX('Margen (PowerBI)'!$E$1:$E$179,MATCH($I153,'Margen (PowerBI)'!$B$1:$B$179,0))</f>
        <v>28.5</v>
      </c>
      <c r="L153" s="60">
        <f t="array" ref="L153">INDEX('Margen (PowerBI)'!$F$1:$F$179,MATCH($I153,'Margen (PowerBI)'!$B$1:$B$179,0))</f>
        <v>21</v>
      </c>
      <c r="M153" s="59">
        <v>90.0</v>
      </c>
      <c r="N153" s="61">
        <v>0.0064</v>
      </c>
      <c r="O153" s="59">
        <v>111.0</v>
      </c>
      <c r="P153" s="61">
        <v>0.0065</v>
      </c>
      <c r="Q153" s="61">
        <v>1.0</v>
      </c>
      <c r="R153" s="59">
        <v>6.0</v>
      </c>
      <c r="S153" s="59">
        <v>0.0</v>
      </c>
      <c r="T153" s="61">
        <v>0.0667</v>
      </c>
      <c r="U153" s="61">
        <v>0.0</v>
      </c>
      <c r="V153" s="62">
        <v>660.25</v>
      </c>
      <c r="W153" s="62">
        <v>0.0</v>
      </c>
      <c r="X153" s="59">
        <v>6.0</v>
      </c>
      <c r="Y153" s="59">
        <v>0.0</v>
      </c>
      <c r="Z153" s="63"/>
      <c r="AA153" s="63"/>
      <c r="AB153" s="63"/>
      <c r="AC153" s="63"/>
      <c r="AD153" s="63"/>
      <c r="AE153" s="63"/>
      <c r="AF153" s="63"/>
      <c r="AG153" s="63"/>
      <c r="AH153" s="63"/>
      <c r="AI153" s="63"/>
    </row>
    <row r="154">
      <c r="A154" s="55" t="s">
        <v>663</v>
      </c>
      <c r="B154" s="55" t="s">
        <v>676</v>
      </c>
      <c r="C154" s="55" t="s">
        <v>677</v>
      </c>
      <c r="D154" s="55">
        <v>9.5</v>
      </c>
      <c r="E154" s="251" t="s">
        <v>7286</v>
      </c>
      <c r="F154" s="55" t="str">
        <f t="array" ref="F154">IFNA(INDEX('New Listing E-Commerce'!$E$2:$E$69,MATCH($I154,'New Listing E-Commerce'!$C$2:$C$69,0)),"N/A")</f>
        <v>Steel</v>
      </c>
      <c r="G154" s="55" t="str">
        <f t="array" ref="G154">INDEX('New Listing E-Commerce'!$D$1:$D$179,MATCH(I154,'New Listing E-Commerce'!$C$1:$C$179,0))</f>
        <v>Tractor</v>
      </c>
      <c r="H154" s="55">
        <f t="shared" si="1"/>
        <v>3</v>
      </c>
      <c r="I154" s="55" t="s">
        <v>207</v>
      </c>
      <c r="J154" s="56">
        <f t="array" ref="J154">INDEX('Margen (PowerBI)'!$D$1:$D$179,MATCH($I154,'Margen (PowerBI)'!$B$1:$B$179,0))</f>
        <v>49.5</v>
      </c>
      <c r="K154" s="56">
        <f t="array" ref="K154">INDEX('Margen (PowerBI)'!$E$1:$E$179,MATCH($I154,'Margen (PowerBI)'!$B$1:$B$179,0))</f>
        <v>28.5</v>
      </c>
      <c r="L154" s="56">
        <f t="array" ref="L154">INDEX('Margen (PowerBI)'!$F$1:$F$179,MATCH($I154,'Margen (PowerBI)'!$B$1:$B$179,0))</f>
        <v>21</v>
      </c>
      <c r="M154" s="55">
        <v>4.0</v>
      </c>
      <c r="N154" s="57">
        <v>3.0E-4</v>
      </c>
      <c r="O154" s="55">
        <v>5.0</v>
      </c>
      <c r="P154" s="57">
        <v>3.0E-4</v>
      </c>
      <c r="Q154" s="57">
        <v>1.0</v>
      </c>
      <c r="R154" s="55">
        <v>3.0</v>
      </c>
      <c r="S154" s="55">
        <v>0.0</v>
      </c>
      <c r="T154" s="57">
        <v>0.75</v>
      </c>
      <c r="U154" s="57">
        <v>0.0</v>
      </c>
      <c r="V154" s="58">
        <v>334.7</v>
      </c>
      <c r="W154" s="58">
        <v>0.0</v>
      </c>
      <c r="X154" s="55">
        <v>3.0</v>
      </c>
      <c r="Y154" s="55">
        <v>0.0</v>
      </c>
      <c r="Z154" s="3"/>
      <c r="AA154" s="3"/>
      <c r="AB154" s="3"/>
      <c r="AC154" s="3"/>
      <c r="AD154" s="3"/>
      <c r="AE154" s="3"/>
      <c r="AF154" s="3"/>
      <c r="AG154" s="3"/>
      <c r="AH154" s="3"/>
      <c r="AI154" s="3"/>
    </row>
    <row r="155">
      <c r="A155" s="59" t="s">
        <v>663</v>
      </c>
      <c r="B155" s="59" t="s">
        <v>678</v>
      </c>
      <c r="C155" s="59" t="s">
        <v>679</v>
      </c>
      <c r="D155" s="59">
        <v>10.0</v>
      </c>
      <c r="E155" s="252" t="s">
        <v>7287</v>
      </c>
      <c r="F155" s="59" t="str">
        <f t="array" ref="F155">IFNA(INDEX('New Listing E-Commerce'!$E$2:$E$69,MATCH($I155,'New Listing E-Commerce'!$C$2:$C$69,0)),"N/A")</f>
        <v>Steel</v>
      </c>
      <c r="G155" s="59" t="str">
        <f t="array" ref="G155">INDEX('New Listing E-Commerce'!$D$1:$D$179,MATCH(I155,'New Listing E-Commerce'!$C$1:$C$179,0))</f>
        <v>Tractor</v>
      </c>
      <c r="H155" s="59">
        <f t="shared" si="1"/>
        <v>3</v>
      </c>
      <c r="I155" s="59" t="s">
        <v>207</v>
      </c>
      <c r="J155" s="60">
        <f t="array" ref="J155">INDEX('Margen (PowerBI)'!$D$1:$D$179,MATCH($I155,'Margen (PowerBI)'!$B$1:$B$179,0))</f>
        <v>49.5</v>
      </c>
      <c r="K155" s="60">
        <f t="array" ref="K155">INDEX('Margen (PowerBI)'!$E$1:$E$179,MATCH($I155,'Margen (PowerBI)'!$B$1:$B$179,0))</f>
        <v>28.5</v>
      </c>
      <c r="L155" s="60">
        <f t="array" ref="L155">INDEX('Margen (PowerBI)'!$F$1:$F$179,MATCH($I155,'Margen (PowerBI)'!$B$1:$B$179,0))</f>
        <v>21</v>
      </c>
      <c r="M155" s="59">
        <v>34.0</v>
      </c>
      <c r="N155" s="61">
        <v>0.0024</v>
      </c>
      <c r="O155" s="59">
        <v>41.0</v>
      </c>
      <c r="P155" s="61">
        <v>0.0024</v>
      </c>
      <c r="Q155" s="61">
        <v>1.0</v>
      </c>
      <c r="R155" s="59">
        <v>3.0</v>
      </c>
      <c r="S155" s="59">
        <v>0.0</v>
      </c>
      <c r="T155" s="61">
        <v>0.0882</v>
      </c>
      <c r="U155" s="61">
        <v>0.0</v>
      </c>
      <c r="V155" s="62">
        <v>325.42</v>
      </c>
      <c r="W155" s="62">
        <v>0.0</v>
      </c>
      <c r="X155" s="59">
        <v>3.0</v>
      </c>
      <c r="Y155" s="59">
        <v>0.0</v>
      </c>
      <c r="Z155" s="63"/>
      <c r="AA155" s="63"/>
      <c r="AB155" s="63"/>
      <c r="AC155" s="63"/>
      <c r="AD155" s="63"/>
      <c r="AE155" s="63"/>
      <c r="AF155" s="63"/>
      <c r="AG155" s="63"/>
      <c r="AH155" s="63"/>
      <c r="AI155" s="63"/>
    </row>
    <row r="156">
      <c r="A156" s="55" t="s">
        <v>663</v>
      </c>
      <c r="B156" s="55" t="s">
        <v>680</v>
      </c>
      <c r="C156" s="55" t="s">
        <v>681</v>
      </c>
      <c r="D156" s="55">
        <v>10.5</v>
      </c>
      <c r="E156" s="251" t="s">
        <v>7287</v>
      </c>
      <c r="F156" s="55" t="str">
        <f t="array" ref="F156">IFNA(INDEX('New Listing E-Commerce'!$E$2:$E$69,MATCH($I156,'New Listing E-Commerce'!$C$2:$C$69,0)),"N/A")</f>
        <v>Steel</v>
      </c>
      <c r="G156" s="55" t="str">
        <f t="array" ref="G156">INDEX('New Listing E-Commerce'!$D$1:$D$179,MATCH(I156,'New Listing E-Commerce'!$C$1:$C$179,0))</f>
        <v>Tractor</v>
      </c>
      <c r="H156" s="55">
        <f t="shared" si="1"/>
        <v>3</v>
      </c>
      <c r="I156" s="55" t="s">
        <v>207</v>
      </c>
      <c r="J156" s="56">
        <f t="array" ref="J156">INDEX('Margen (PowerBI)'!$D$1:$D$179,MATCH($I156,'Margen (PowerBI)'!$B$1:$B$179,0))</f>
        <v>49.5</v>
      </c>
      <c r="K156" s="56">
        <f t="array" ref="K156">INDEX('Margen (PowerBI)'!$E$1:$E$179,MATCH($I156,'Margen (PowerBI)'!$B$1:$B$179,0))</f>
        <v>28.5</v>
      </c>
      <c r="L156" s="56">
        <f t="array" ref="L156">INDEX('Margen (PowerBI)'!$F$1:$F$179,MATCH($I156,'Margen (PowerBI)'!$B$1:$B$179,0))</f>
        <v>21</v>
      </c>
      <c r="M156" s="55">
        <v>64.0</v>
      </c>
      <c r="N156" s="57">
        <v>0.0046</v>
      </c>
      <c r="O156" s="55">
        <v>81.0</v>
      </c>
      <c r="P156" s="57">
        <v>0.0048</v>
      </c>
      <c r="Q156" s="57">
        <v>1.0</v>
      </c>
      <c r="R156" s="55">
        <v>3.0</v>
      </c>
      <c r="S156" s="55">
        <v>0.0</v>
      </c>
      <c r="T156" s="57">
        <v>0.0469</v>
      </c>
      <c r="U156" s="57">
        <v>0.0</v>
      </c>
      <c r="V156" s="58">
        <v>318.0</v>
      </c>
      <c r="W156" s="58">
        <v>0.0</v>
      </c>
      <c r="X156" s="55">
        <v>3.0</v>
      </c>
      <c r="Y156" s="55">
        <v>0.0</v>
      </c>
      <c r="Z156" s="3"/>
      <c r="AA156" s="3"/>
      <c r="AB156" s="3"/>
      <c r="AC156" s="3"/>
      <c r="AD156" s="3"/>
      <c r="AE156" s="3"/>
      <c r="AF156" s="3"/>
      <c r="AG156" s="3"/>
      <c r="AH156" s="3"/>
      <c r="AI156" s="3"/>
    </row>
    <row r="157">
      <c r="A157" s="59" t="s">
        <v>663</v>
      </c>
      <c r="B157" s="59" t="s">
        <v>682</v>
      </c>
      <c r="C157" s="59" t="s">
        <v>683</v>
      </c>
      <c r="D157" s="59">
        <v>11.0</v>
      </c>
      <c r="E157" s="252" t="s">
        <v>7287</v>
      </c>
      <c r="F157" s="59" t="str">
        <f t="array" ref="F157">IFNA(INDEX('New Listing E-Commerce'!$E$2:$E$69,MATCH($I157,'New Listing E-Commerce'!$C$2:$C$69,0)),"N/A")</f>
        <v>Steel</v>
      </c>
      <c r="G157" s="59" t="str">
        <f t="array" ref="G157">INDEX('New Listing E-Commerce'!$D$1:$D$179,MATCH(I157,'New Listing E-Commerce'!$C$1:$C$179,0))</f>
        <v>Tractor</v>
      </c>
      <c r="H157" s="59">
        <f t="shared" si="1"/>
        <v>2</v>
      </c>
      <c r="I157" s="59" t="s">
        <v>207</v>
      </c>
      <c r="J157" s="60">
        <f t="array" ref="J157">INDEX('Margen (PowerBI)'!$D$1:$D$179,MATCH($I157,'Margen (PowerBI)'!$B$1:$B$179,0))</f>
        <v>49.5</v>
      </c>
      <c r="K157" s="60">
        <f t="array" ref="K157">INDEX('Margen (PowerBI)'!$E$1:$E$179,MATCH($I157,'Margen (PowerBI)'!$B$1:$B$179,0))</f>
        <v>28.5</v>
      </c>
      <c r="L157" s="60">
        <f t="array" ref="L157">INDEX('Margen (PowerBI)'!$F$1:$F$179,MATCH($I157,'Margen (PowerBI)'!$B$1:$B$179,0))</f>
        <v>21</v>
      </c>
      <c r="M157" s="59">
        <v>9.0</v>
      </c>
      <c r="N157" s="61">
        <v>6.0E-4</v>
      </c>
      <c r="O157" s="59">
        <v>10.0</v>
      </c>
      <c r="P157" s="61">
        <v>6.0E-4</v>
      </c>
      <c r="Q157" s="61">
        <v>1.0</v>
      </c>
      <c r="R157" s="59">
        <v>2.0</v>
      </c>
      <c r="S157" s="59">
        <v>0.0</v>
      </c>
      <c r="T157" s="61">
        <v>0.2222</v>
      </c>
      <c r="U157" s="61">
        <v>0.0</v>
      </c>
      <c r="V157" s="62">
        <v>228.96</v>
      </c>
      <c r="W157" s="62">
        <v>0.0</v>
      </c>
      <c r="X157" s="59">
        <v>2.0</v>
      </c>
      <c r="Y157" s="59">
        <v>0.0</v>
      </c>
      <c r="Z157" s="63"/>
      <c r="AA157" s="63"/>
      <c r="AB157" s="63"/>
      <c r="AC157" s="63"/>
      <c r="AD157" s="63"/>
      <c r="AE157" s="63"/>
      <c r="AF157" s="63"/>
      <c r="AG157" s="63"/>
      <c r="AH157" s="63"/>
      <c r="AI157" s="63"/>
    </row>
    <row r="158">
      <c r="A158" s="55" t="s">
        <v>663</v>
      </c>
      <c r="B158" s="55" t="s">
        <v>684</v>
      </c>
      <c r="C158" s="55" t="s">
        <v>685</v>
      </c>
      <c r="D158" s="55">
        <v>12.0</v>
      </c>
      <c r="E158" s="251" t="s">
        <v>7287</v>
      </c>
      <c r="F158" s="55" t="str">
        <f t="array" ref="F158">IFNA(INDEX('New Listing E-Commerce'!$E$2:$E$69,MATCH($I158,'New Listing E-Commerce'!$C$2:$C$69,0)),"N/A")</f>
        <v>Steel</v>
      </c>
      <c r="G158" s="55" t="str">
        <f t="array" ref="G158">INDEX('New Listing E-Commerce'!$D$1:$D$179,MATCH(I158,'New Listing E-Commerce'!$C$1:$C$179,0))</f>
        <v>Tractor</v>
      </c>
      <c r="H158" s="55">
        <f t="shared" si="1"/>
        <v>1</v>
      </c>
      <c r="I158" s="55" t="s">
        <v>207</v>
      </c>
      <c r="J158" s="56">
        <f t="array" ref="J158">INDEX('Margen (PowerBI)'!$D$1:$D$179,MATCH($I158,'Margen (PowerBI)'!$B$1:$B$179,0))</f>
        <v>49.5</v>
      </c>
      <c r="K158" s="56">
        <f t="array" ref="K158">INDEX('Margen (PowerBI)'!$E$1:$E$179,MATCH($I158,'Margen (PowerBI)'!$B$1:$B$179,0))</f>
        <v>28.5</v>
      </c>
      <c r="L158" s="56">
        <f t="array" ref="L158">INDEX('Margen (PowerBI)'!$F$1:$F$179,MATCH($I158,'Margen (PowerBI)'!$B$1:$B$179,0))</f>
        <v>21</v>
      </c>
      <c r="M158" s="55">
        <v>7.0</v>
      </c>
      <c r="N158" s="57">
        <v>5.0E-4</v>
      </c>
      <c r="O158" s="55">
        <v>9.0</v>
      </c>
      <c r="P158" s="57">
        <v>5.0E-4</v>
      </c>
      <c r="Q158" s="57">
        <v>1.0</v>
      </c>
      <c r="R158" s="55">
        <v>1.0</v>
      </c>
      <c r="S158" s="55">
        <v>0.0</v>
      </c>
      <c r="T158" s="57">
        <v>0.1429</v>
      </c>
      <c r="U158" s="57">
        <v>0.0</v>
      </c>
      <c r="V158" s="58">
        <v>106.0</v>
      </c>
      <c r="W158" s="58">
        <v>0.0</v>
      </c>
      <c r="X158" s="55">
        <v>1.0</v>
      </c>
      <c r="Y158" s="55">
        <v>0.0</v>
      </c>
      <c r="Z158" s="3"/>
      <c r="AA158" s="3"/>
      <c r="AB158" s="3"/>
      <c r="AC158" s="3"/>
      <c r="AD158" s="3"/>
      <c r="AE158" s="3"/>
      <c r="AF158" s="3"/>
      <c r="AG158" s="3"/>
      <c r="AH158" s="3"/>
      <c r="AI158" s="3"/>
    </row>
    <row r="159">
      <c r="A159" s="59" t="s">
        <v>663</v>
      </c>
      <c r="B159" s="59" t="s">
        <v>686</v>
      </c>
      <c r="C159" s="59" t="s">
        <v>687</v>
      </c>
      <c r="D159" s="252">
        <v>6.0</v>
      </c>
      <c r="E159" s="252" t="s">
        <v>7287</v>
      </c>
      <c r="F159" s="59" t="str">
        <f t="array" ref="F159">IFNA(INDEX('New Listing E-Commerce'!$E$2:$E$69,MATCH($I159,'New Listing E-Commerce'!$C$2:$C$69,0)),"N/A")</f>
        <v>Steel</v>
      </c>
      <c r="G159" s="59" t="str">
        <f t="array" ref="G159">INDEX('New Listing E-Commerce'!$D$1:$D$179,MATCH(I159,'New Listing E-Commerce'!$C$1:$C$179,0))</f>
        <v>Tractor</v>
      </c>
      <c r="H159" s="59">
        <f t="shared" si="1"/>
        <v>1</v>
      </c>
      <c r="I159" s="59" t="s">
        <v>207</v>
      </c>
      <c r="J159" s="60">
        <f t="array" ref="J159">INDEX('Margen (PowerBI)'!$D$1:$D$179,MATCH($I159,'Margen (PowerBI)'!$B$1:$B$179,0))</f>
        <v>49.5</v>
      </c>
      <c r="K159" s="60">
        <f t="array" ref="K159">INDEX('Margen (PowerBI)'!$E$1:$E$179,MATCH($I159,'Margen (PowerBI)'!$B$1:$B$179,0))</f>
        <v>28.5</v>
      </c>
      <c r="L159" s="60">
        <f t="array" ref="L159">INDEX('Margen (PowerBI)'!$F$1:$F$179,MATCH($I159,'Margen (PowerBI)'!$B$1:$B$179,0))</f>
        <v>21</v>
      </c>
      <c r="M159" s="59">
        <v>150.0</v>
      </c>
      <c r="N159" s="61">
        <v>0.0107</v>
      </c>
      <c r="O159" s="59">
        <v>189.0</v>
      </c>
      <c r="P159" s="61">
        <v>0.0111</v>
      </c>
      <c r="Q159" s="61">
        <v>0.8307</v>
      </c>
      <c r="R159" s="59">
        <v>1.0</v>
      </c>
      <c r="S159" s="59">
        <v>0.0</v>
      </c>
      <c r="T159" s="61">
        <v>0.0067</v>
      </c>
      <c r="U159" s="61">
        <v>0.0</v>
      </c>
      <c r="V159" s="62">
        <v>114.75</v>
      </c>
      <c r="W159" s="62">
        <v>0.0</v>
      </c>
      <c r="X159" s="59">
        <v>1.0</v>
      </c>
      <c r="Y159" s="59">
        <v>0.0</v>
      </c>
      <c r="Z159" s="63"/>
      <c r="AA159" s="63"/>
      <c r="AB159" s="63"/>
      <c r="AC159" s="63"/>
      <c r="AD159" s="63"/>
      <c r="AE159" s="63"/>
      <c r="AF159" s="63"/>
      <c r="AG159" s="63"/>
      <c r="AH159" s="63"/>
      <c r="AI159" s="63"/>
    </row>
    <row r="160">
      <c r="A160" s="55" t="s">
        <v>663</v>
      </c>
      <c r="B160" s="55" t="s">
        <v>688</v>
      </c>
      <c r="C160" s="55" t="s">
        <v>689</v>
      </c>
      <c r="D160" s="55">
        <v>7.0</v>
      </c>
      <c r="E160" s="251" t="s">
        <v>7287</v>
      </c>
      <c r="F160" s="55" t="str">
        <f t="array" ref="F160">IFNA(INDEX('New Listing E-Commerce'!$E$2:$E$69,MATCH($I160,'New Listing E-Commerce'!$C$2:$C$69,0)),"N/A")</f>
        <v>Steel</v>
      </c>
      <c r="G160" s="55" t="str">
        <f t="array" ref="G160">INDEX('New Listing E-Commerce'!$D$1:$D$179,MATCH(I160,'New Listing E-Commerce'!$C$1:$C$179,0))</f>
        <v>Tractor</v>
      </c>
      <c r="H160" s="55">
        <f t="shared" si="1"/>
        <v>1</v>
      </c>
      <c r="I160" s="55" t="s">
        <v>207</v>
      </c>
      <c r="J160" s="56">
        <f t="array" ref="J160">INDEX('Margen (PowerBI)'!$D$1:$D$179,MATCH($I160,'Margen (PowerBI)'!$B$1:$B$179,0))</f>
        <v>49.5</v>
      </c>
      <c r="K160" s="56">
        <f t="array" ref="K160">INDEX('Margen (PowerBI)'!$E$1:$E$179,MATCH($I160,'Margen (PowerBI)'!$B$1:$B$179,0))</f>
        <v>28.5</v>
      </c>
      <c r="L160" s="56">
        <f t="array" ref="L160">INDEX('Margen (PowerBI)'!$F$1:$F$179,MATCH($I160,'Margen (PowerBI)'!$B$1:$B$179,0))</f>
        <v>21</v>
      </c>
      <c r="M160" s="55">
        <v>6.0</v>
      </c>
      <c r="N160" s="57">
        <v>4.0E-4</v>
      </c>
      <c r="O160" s="55">
        <v>7.0</v>
      </c>
      <c r="P160" s="57">
        <v>4.0E-4</v>
      </c>
      <c r="Q160" s="57">
        <v>1.0</v>
      </c>
      <c r="R160" s="55">
        <v>1.0</v>
      </c>
      <c r="S160" s="55">
        <v>0.0</v>
      </c>
      <c r="T160" s="57">
        <v>0.1667</v>
      </c>
      <c r="U160" s="57">
        <v>0.0</v>
      </c>
      <c r="V160" s="58">
        <v>106.0</v>
      </c>
      <c r="W160" s="58">
        <v>0.0</v>
      </c>
      <c r="X160" s="55">
        <v>1.0</v>
      </c>
      <c r="Y160" s="55">
        <v>0.0</v>
      </c>
      <c r="Z160" s="3"/>
      <c r="AA160" s="3"/>
      <c r="AB160" s="3"/>
      <c r="AC160" s="3"/>
      <c r="AD160" s="3"/>
      <c r="AE160" s="3"/>
      <c r="AF160" s="3"/>
      <c r="AG160" s="3"/>
      <c r="AH160" s="3"/>
      <c r="AI160" s="3"/>
    </row>
    <row r="161">
      <c r="A161" s="59" t="s">
        <v>663</v>
      </c>
      <c r="B161" s="59" t="s">
        <v>690</v>
      </c>
      <c r="C161" s="59" t="s">
        <v>691</v>
      </c>
      <c r="D161" s="59">
        <v>8.5</v>
      </c>
      <c r="E161" s="252" t="s">
        <v>7287</v>
      </c>
      <c r="F161" s="59" t="str">
        <f t="array" ref="F161">IFNA(INDEX('New Listing E-Commerce'!$E$2:$E$69,MATCH($I161,'New Listing E-Commerce'!$C$2:$C$69,0)),"N/A")</f>
        <v>Steel</v>
      </c>
      <c r="G161" s="59" t="str">
        <f t="array" ref="G161">INDEX('New Listing E-Commerce'!$D$1:$D$179,MATCH(I161,'New Listing E-Commerce'!$C$1:$C$179,0))</f>
        <v>Tractor</v>
      </c>
      <c r="H161" s="59">
        <f t="shared" si="1"/>
        <v>2</v>
      </c>
      <c r="I161" s="59" t="s">
        <v>207</v>
      </c>
      <c r="J161" s="60">
        <f t="array" ref="J161">INDEX('Margen (PowerBI)'!$D$1:$D$179,MATCH($I161,'Margen (PowerBI)'!$B$1:$B$179,0))</f>
        <v>49.5</v>
      </c>
      <c r="K161" s="60">
        <f t="array" ref="K161">INDEX('Margen (PowerBI)'!$E$1:$E$179,MATCH($I161,'Margen (PowerBI)'!$B$1:$B$179,0))</f>
        <v>28.5</v>
      </c>
      <c r="L161" s="60">
        <f t="array" ref="L161">INDEX('Margen (PowerBI)'!$F$1:$F$179,MATCH($I161,'Margen (PowerBI)'!$B$1:$B$179,0))</f>
        <v>21</v>
      </c>
      <c r="M161" s="59">
        <v>11.0</v>
      </c>
      <c r="N161" s="61">
        <v>8.0E-4</v>
      </c>
      <c r="O161" s="59">
        <v>16.0</v>
      </c>
      <c r="P161" s="61">
        <v>9.0E-4</v>
      </c>
      <c r="Q161" s="61">
        <v>1.0</v>
      </c>
      <c r="R161" s="59">
        <v>2.0</v>
      </c>
      <c r="S161" s="59">
        <v>0.0</v>
      </c>
      <c r="T161" s="61">
        <v>0.1818</v>
      </c>
      <c r="U161" s="61">
        <v>0.0</v>
      </c>
      <c r="V161" s="62">
        <v>229.44</v>
      </c>
      <c r="W161" s="62">
        <v>0.0</v>
      </c>
      <c r="X161" s="59">
        <v>2.0</v>
      </c>
      <c r="Y161" s="59">
        <v>0.0</v>
      </c>
      <c r="Z161" s="63"/>
      <c r="AA161" s="63"/>
      <c r="AB161" s="63"/>
      <c r="AC161" s="63"/>
      <c r="AD161" s="63"/>
      <c r="AE161" s="63"/>
      <c r="AF161" s="63"/>
      <c r="AG161" s="63"/>
      <c r="AH161" s="63"/>
      <c r="AI161" s="63"/>
    </row>
    <row r="162">
      <c r="A162" s="55" t="s">
        <v>663</v>
      </c>
      <c r="B162" s="55" t="s">
        <v>692</v>
      </c>
      <c r="C162" s="55" t="s">
        <v>693</v>
      </c>
      <c r="D162" s="55">
        <v>9.0</v>
      </c>
      <c r="E162" s="251" t="s">
        <v>7287</v>
      </c>
      <c r="F162" s="55" t="str">
        <f t="array" ref="F162">IFNA(INDEX('New Listing E-Commerce'!$E$2:$E$69,MATCH($I162,'New Listing E-Commerce'!$C$2:$C$69,0)),"N/A")</f>
        <v>Steel</v>
      </c>
      <c r="G162" s="55" t="str">
        <f t="array" ref="G162">INDEX('New Listing E-Commerce'!$D$1:$D$179,MATCH(I162,'New Listing E-Commerce'!$C$1:$C$179,0))</f>
        <v>Tractor</v>
      </c>
      <c r="H162" s="55">
        <f t="shared" si="1"/>
        <v>1</v>
      </c>
      <c r="I162" s="55" t="s">
        <v>207</v>
      </c>
      <c r="J162" s="56">
        <f t="array" ref="J162">INDEX('Margen (PowerBI)'!$D$1:$D$179,MATCH($I162,'Margen (PowerBI)'!$B$1:$B$179,0))</f>
        <v>49.5</v>
      </c>
      <c r="K162" s="56">
        <f t="array" ref="K162">INDEX('Margen (PowerBI)'!$E$1:$E$179,MATCH($I162,'Margen (PowerBI)'!$B$1:$B$179,0))</f>
        <v>28.5</v>
      </c>
      <c r="L162" s="56">
        <f t="array" ref="L162">INDEX('Margen (PowerBI)'!$F$1:$F$179,MATCH($I162,'Margen (PowerBI)'!$B$1:$B$179,0))</f>
        <v>21</v>
      </c>
      <c r="M162" s="55">
        <v>23.0</v>
      </c>
      <c r="N162" s="57">
        <v>0.0016</v>
      </c>
      <c r="O162" s="55">
        <v>27.0</v>
      </c>
      <c r="P162" s="57">
        <v>0.0016</v>
      </c>
      <c r="Q162" s="57">
        <v>1.0</v>
      </c>
      <c r="R162" s="55">
        <v>1.0</v>
      </c>
      <c r="S162" s="55">
        <v>0.0</v>
      </c>
      <c r="T162" s="57">
        <v>0.0435</v>
      </c>
      <c r="U162" s="57">
        <v>0.0</v>
      </c>
      <c r="V162" s="58">
        <v>106.0</v>
      </c>
      <c r="W162" s="58">
        <v>0.0</v>
      </c>
      <c r="X162" s="55">
        <v>1.0</v>
      </c>
      <c r="Y162" s="55">
        <v>0.0</v>
      </c>
      <c r="Z162" s="3"/>
      <c r="AA162" s="3"/>
      <c r="AB162" s="3"/>
      <c r="AC162" s="3"/>
      <c r="AD162" s="3"/>
      <c r="AE162" s="3"/>
      <c r="AF162" s="3"/>
      <c r="AG162" s="3"/>
      <c r="AH162" s="3"/>
      <c r="AI162" s="3"/>
    </row>
    <row r="163">
      <c r="A163" s="59" t="s">
        <v>663</v>
      </c>
      <c r="B163" s="59" t="s">
        <v>694</v>
      </c>
      <c r="C163" s="59" t="s">
        <v>695</v>
      </c>
      <c r="D163" s="59">
        <v>9.5</v>
      </c>
      <c r="E163" s="252" t="s">
        <v>7287</v>
      </c>
      <c r="F163" s="59" t="str">
        <f t="array" ref="F163">IFNA(INDEX('New Listing E-Commerce'!$E$2:$E$69,MATCH($I163,'New Listing E-Commerce'!$C$2:$C$69,0)),"N/A")</f>
        <v>Steel</v>
      </c>
      <c r="G163" s="59" t="str">
        <f t="array" ref="G163">INDEX('New Listing E-Commerce'!$D$1:$D$179,MATCH(I163,'New Listing E-Commerce'!$C$1:$C$179,0))</f>
        <v>Tractor</v>
      </c>
      <c r="H163" s="59">
        <f t="shared" si="1"/>
        <v>2</v>
      </c>
      <c r="I163" s="59" t="s">
        <v>207</v>
      </c>
      <c r="J163" s="60">
        <f t="array" ref="J163">INDEX('Margen (PowerBI)'!$D$1:$D$179,MATCH($I163,'Margen (PowerBI)'!$B$1:$B$179,0))</f>
        <v>49.5</v>
      </c>
      <c r="K163" s="60">
        <f t="array" ref="K163">INDEX('Margen (PowerBI)'!$E$1:$E$179,MATCH($I163,'Margen (PowerBI)'!$B$1:$B$179,0))</f>
        <v>28.5</v>
      </c>
      <c r="L163" s="60">
        <f t="array" ref="L163">INDEX('Margen (PowerBI)'!$F$1:$F$179,MATCH($I163,'Margen (PowerBI)'!$B$1:$B$179,0))</f>
        <v>21</v>
      </c>
      <c r="M163" s="59">
        <v>9.0</v>
      </c>
      <c r="N163" s="61">
        <v>6.0E-4</v>
      </c>
      <c r="O163" s="59">
        <v>17.0</v>
      </c>
      <c r="P163" s="61">
        <v>0.001</v>
      </c>
      <c r="Q163" s="61">
        <v>1.0</v>
      </c>
      <c r="R163" s="59">
        <v>2.0</v>
      </c>
      <c r="S163" s="59">
        <v>0.0</v>
      </c>
      <c r="T163" s="61">
        <v>0.2222</v>
      </c>
      <c r="U163" s="61">
        <v>0.0</v>
      </c>
      <c r="V163" s="62">
        <v>217.62</v>
      </c>
      <c r="W163" s="62">
        <v>0.0</v>
      </c>
      <c r="X163" s="59">
        <v>2.0</v>
      </c>
      <c r="Y163" s="59">
        <v>0.0</v>
      </c>
      <c r="Z163" s="63"/>
      <c r="AA163" s="63"/>
      <c r="AB163" s="63"/>
      <c r="AC163" s="63"/>
      <c r="AD163" s="63"/>
      <c r="AE163" s="63"/>
      <c r="AF163" s="63"/>
      <c r="AG163" s="63"/>
      <c r="AH163" s="63"/>
      <c r="AI163" s="63"/>
    </row>
    <row r="164">
      <c r="A164" s="55" t="s">
        <v>663</v>
      </c>
      <c r="B164" s="55" t="s">
        <v>696</v>
      </c>
      <c r="C164" s="55" t="s">
        <v>697</v>
      </c>
      <c r="D164" s="55">
        <v>10.0</v>
      </c>
      <c r="E164" s="251" t="s">
        <v>188</v>
      </c>
      <c r="F164" s="55" t="str">
        <f t="array" ref="F164">IFNA(INDEX('New Listing E-Commerce'!$E$2:$E$69,MATCH($I164,'New Listing E-Commerce'!$C$2:$C$69,0)),"N/A")</f>
        <v>Steel</v>
      </c>
      <c r="G164" s="55" t="str">
        <f t="array" ref="G164">INDEX('New Listing E-Commerce'!$D$1:$D$179,MATCH(I164,'New Listing E-Commerce'!$C$1:$C$179,0))</f>
        <v>Tractor</v>
      </c>
      <c r="H164" s="55">
        <f t="shared" si="1"/>
        <v>2</v>
      </c>
      <c r="I164" s="55" t="s">
        <v>207</v>
      </c>
      <c r="J164" s="56">
        <f t="array" ref="J164">INDEX('Margen (PowerBI)'!$D$1:$D$179,MATCH($I164,'Margen (PowerBI)'!$B$1:$B$179,0))</f>
        <v>49.5</v>
      </c>
      <c r="K164" s="56">
        <f t="array" ref="K164">INDEX('Margen (PowerBI)'!$E$1:$E$179,MATCH($I164,'Margen (PowerBI)'!$B$1:$B$179,0))</f>
        <v>28.5</v>
      </c>
      <c r="L164" s="56">
        <f t="array" ref="L164">INDEX('Margen (PowerBI)'!$F$1:$F$179,MATCH($I164,'Margen (PowerBI)'!$B$1:$B$179,0))</f>
        <v>21</v>
      </c>
      <c r="M164" s="55">
        <v>21.0</v>
      </c>
      <c r="N164" s="57">
        <v>0.0015</v>
      </c>
      <c r="O164" s="55">
        <v>27.0</v>
      </c>
      <c r="P164" s="57">
        <v>0.0016</v>
      </c>
      <c r="Q164" s="57">
        <v>0.9259</v>
      </c>
      <c r="R164" s="55">
        <v>2.0</v>
      </c>
      <c r="S164" s="55">
        <v>0.0</v>
      </c>
      <c r="T164" s="57">
        <v>0.0952</v>
      </c>
      <c r="U164" s="57">
        <v>0.0</v>
      </c>
      <c r="V164" s="58">
        <v>226.84</v>
      </c>
      <c r="W164" s="58">
        <v>0.0</v>
      </c>
      <c r="X164" s="55">
        <v>2.0</v>
      </c>
      <c r="Y164" s="55">
        <v>0.0</v>
      </c>
      <c r="Z164" s="3"/>
      <c r="AA164" s="3"/>
      <c r="AB164" s="3"/>
      <c r="AC164" s="3"/>
      <c r="AD164" s="3"/>
      <c r="AE164" s="3"/>
      <c r="AF164" s="3"/>
      <c r="AG164" s="3"/>
      <c r="AH164" s="3"/>
      <c r="AI164" s="3"/>
    </row>
    <row r="165">
      <c r="A165" s="59" t="s">
        <v>663</v>
      </c>
      <c r="B165" s="59" t="s">
        <v>698</v>
      </c>
      <c r="C165" s="59" t="s">
        <v>699</v>
      </c>
      <c r="D165" s="59">
        <v>10.5</v>
      </c>
      <c r="E165" s="252" t="s">
        <v>7287</v>
      </c>
      <c r="F165" s="59" t="str">
        <f t="array" ref="F165">IFNA(INDEX('New Listing E-Commerce'!$E$2:$E$69,MATCH($I165,'New Listing E-Commerce'!$C$2:$C$69,0)),"N/A")</f>
        <v>Steel</v>
      </c>
      <c r="G165" s="59" t="str">
        <f t="array" ref="G165">INDEX('New Listing E-Commerce'!$D$1:$D$179,MATCH(I165,'New Listing E-Commerce'!$C$1:$C$179,0))</f>
        <v>Tractor</v>
      </c>
      <c r="H165" s="59">
        <f t="shared" si="1"/>
        <v>3</v>
      </c>
      <c r="I165" s="59" t="s">
        <v>207</v>
      </c>
      <c r="J165" s="60">
        <f t="array" ref="J165">INDEX('Margen (PowerBI)'!$D$1:$D$179,MATCH($I165,'Margen (PowerBI)'!$B$1:$B$179,0))</f>
        <v>49.5</v>
      </c>
      <c r="K165" s="60">
        <f t="array" ref="K165">INDEX('Margen (PowerBI)'!$E$1:$E$179,MATCH($I165,'Margen (PowerBI)'!$B$1:$B$179,0))</f>
        <v>28.5</v>
      </c>
      <c r="L165" s="60">
        <f t="array" ref="L165">INDEX('Margen (PowerBI)'!$F$1:$F$179,MATCH($I165,'Margen (PowerBI)'!$B$1:$B$179,0))</f>
        <v>21</v>
      </c>
      <c r="M165" s="59">
        <v>18.0</v>
      </c>
      <c r="N165" s="61">
        <v>0.0013</v>
      </c>
      <c r="O165" s="59">
        <v>28.0</v>
      </c>
      <c r="P165" s="61">
        <v>0.0016</v>
      </c>
      <c r="Q165" s="61">
        <v>1.0</v>
      </c>
      <c r="R165" s="59">
        <v>3.0</v>
      </c>
      <c r="S165" s="59">
        <v>0.0</v>
      </c>
      <c r="T165" s="61">
        <v>0.1667</v>
      </c>
      <c r="U165" s="61">
        <v>0.0</v>
      </c>
      <c r="V165" s="62">
        <v>336.03</v>
      </c>
      <c r="W165" s="62">
        <v>0.0</v>
      </c>
      <c r="X165" s="59">
        <v>3.0</v>
      </c>
      <c r="Y165" s="59">
        <v>0.0</v>
      </c>
      <c r="Z165" s="63"/>
      <c r="AA165" s="63"/>
      <c r="AB165" s="63"/>
      <c r="AC165" s="63"/>
      <c r="AD165" s="63"/>
      <c r="AE165" s="63"/>
      <c r="AF165" s="63"/>
      <c r="AG165" s="63"/>
      <c r="AH165" s="63"/>
      <c r="AI165" s="63"/>
    </row>
    <row r="166">
      <c r="A166" s="55" t="s">
        <v>663</v>
      </c>
      <c r="B166" s="55" t="s">
        <v>700</v>
      </c>
      <c r="C166" s="55" t="s">
        <v>701</v>
      </c>
      <c r="D166" s="55">
        <v>11.0</v>
      </c>
      <c r="E166" s="251" t="s">
        <v>188</v>
      </c>
      <c r="F166" s="55" t="str">
        <f t="array" ref="F166">IFNA(INDEX('New Listing E-Commerce'!$E$2:$E$69,MATCH($I166,'New Listing E-Commerce'!$C$2:$C$69,0)),"N/A")</f>
        <v>Steel</v>
      </c>
      <c r="G166" s="55" t="str">
        <f t="array" ref="G166">INDEX('New Listing E-Commerce'!$D$1:$D$179,MATCH(I166,'New Listing E-Commerce'!$C$1:$C$179,0))</f>
        <v>Tractor</v>
      </c>
      <c r="H166" s="55">
        <f t="shared" si="1"/>
        <v>3</v>
      </c>
      <c r="I166" s="55" t="s">
        <v>207</v>
      </c>
      <c r="J166" s="56">
        <f t="array" ref="J166">INDEX('Margen (PowerBI)'!$D$1:$D$179,MATCH($I166,'Margen (PowerBI)'!$B$1:$B$179,0))</f>
        <v>49.5</v>
      </c>
      <c r="K166" s="56">
        <f t="array" ref="K166">INDEX('Margen (PowerBI)'!$E$1:$E$179,MATCH($I166,'Margen (PowerBI)'!$B$1:$B$179,0))</f>
        <v>28.5</v>
      </c>
      <c r="L166" s="56">
        <f t="array" ref="L166">INDEX('Margen (PowerBI)'!$F$1:$F$179,MATCH($I166,'Margen (PowerBI)'!$B$1:$B$179,0))</f>
        <v>21</v>
      </c>
      <c r="M166" s="55">
        <v>13.0</v>
      </c>
      <c r="N166" s="57">
        <v>9.0E-4</v>
      </c>
      <c r="O166" s="55">
        <v>18.0</v>
      </c>
      <c r="P166" s="57">
        <v>0.0011</v>
      </c>
      <c r="Q166" s="57">
        <v>1.0</v>
      </c>
      <c r="R166" s="55">
        <v>3.0</v>
      </c>
      <c r="S166" s="55">
        <v>0.0</v>
      </c>
      <c r="T166" s="57">
        <v>0.2308</v>
      </c>
      <c r="U166" s="57">
        <v>0.0</v>
      </c>
      <c r="V166" s="58">
        <v>324.36</v>
      </c>
      <c r="W166" s="58">
        <v>0.0</v>
      </c>
      <c r="X166" s="55">
        <v>3.0</v>
      </c>
      <c r="Y166" s="55">
        <v>0.0</v>
      </c>
      <c r="Z166" s="3"/>
      <c r="AA166" s="3"/>
      <c r="AB166" s="3"/>
      <c r="AC166" s="3"/>
      <c r="AD166" s="3"/>
      <c r="AE166" s="3"/>
      <c r="AF166" s="3"/>
      <c r="AG166" s="3"/>
      <c r="AH166" s="3"/>
      <c r="AI166" s="3"/>
    </row>
    <row r="167">
      <c r="A167" s="59" t="s">
        <v>663</v>
      </c>
      <c r="B167" s="59" t="s">
        <v>702</v>
      </c>
      <c r="C167" s="59" t="s">
        <v>703</v>
      </c>
      <c r="D167" s="59">
        <v>7.0</v>
      </c>
      <c r="E167" s="252" t="s">
        <v>188</v>
      </c>
      <c r="F167" s="59" t="str">
        <f t="array" ref="F167">IFNA(INDEX('New Listing E-Commerce'!$E$2:$E$69,MATCH($I167,'New Listing E-Commerce'!$C$2:$C$69,0)),"N/A")</f>
        <v>Steel</v>
      </c>
      <c r="G167" s="59" t="str">
        <f t="array" ref="G167">INDEX('New Listing E-Commerce'!$D$1:$D$179,MATCH(I167,'New Listing E-Commerce'!$C$1:$C$179,0))</f>
        <v>Tractor</v>
      </c>
      <c r="H167" s="59">
        <f t="shared" si="1"/>
        <v>1</v>
      </c>
      <c r="I167" s="59" t="s">
        <v>207</v>
      </c>
      <c r="J167" s="60">
        <f t="array" ref="J167">INDEX('Margen (PowerBI)'!$D$1:$D$179,MATCH($I167,'Margen (PowerBI)'!$B$1:$B$179,0))</f>
        <v>49.5</v>
      </c>
      <c r="K167" s="60">
        <f t="array" ref="K167">INDEX('Margen (PowerBI)'!$E$1:$E$179,MATCH($I167,'Margen (PowerBI)'!$B$1:$B$179,0))</f>
        <v>28.5</v>
      </c>
      <c r="L167" s="60">
        <f t="array" ref="L167">INDEX('Margen (PowerBI)'!$F$1:$F$179,MATCH($I167,'Margen (PowerBI)'!$B$1:$B$179,0))</f>
        <v>21</v>
      </c>
      <c r="M167" s="59">
        <v>6.0</v>
      </c>
      <c r="N167" s="61">
        <v>4.0E-4</v>
      </c>
      <c r="O167" s="59">
        <v>8.0</v>
      </c>
      <c r="P167" s="61">
        <v>5.0E-4</v>
      </c>
      <c r="Q167" s="61">
        <v>1.0</v>
      </c>
      <c r="R167" s="59">
        <v>1.0</v>
      </c>
      <c r="S167" s="59">
        <v>0.0</v>
      </c>
      <c r="T167" s="61">
        <v>0.1667</v>
      </c>
      <c r="U167" s="61">
        <v>0.0</v>
      </c>
      <c r="V167" s="62">
        <v>106.0</v>
      </c>
      <c r="W167" s="62">
        <v>0.0</v>
      </c>
      <c r="X167" s="59">
        <v>1.0</v>
      </c>
      <c r="Y167" s="59">
        <v>0.0</v>
      </c>
      <c r="Z167" s="63"/>
      <c r="AA167" s="63"/>
      <c r="AB167" s="63"/>
      <c r="AC167" s="63"/>
      <c r="AD167" s="63"/>
      <c r="AE167" s="63"/>
      <c r="AF167" s="63"/>
      <c r="AG167" s="63"/>
      <c r="AH167" s="63"/>
      <c r="AI167" s="63"/>
    </row>
    <row r="168">
      <c r="A168" s="55" t="s">
        <v>663</v>
      </c>
      <c r="B168" s="55" t="s">
        <v>704</v>
      </c>
      <c r="C168" s="55" t="s">
        <v>705</v>
      </c>
      <c r="D168" s="251">
        <v>7.5</v>
      </c>
      <c r="E168" s="251" t="s">
        <v>188</v>
      </c>
      <c r="F168" s="55" t="str">
        <f t="array" ref="F168">IFNA(INDEX('New Listing E-Commerce'!$E$2:$E$69,MATCH($I168,'New Listing E-Commerce'!$C$2:$C$69,0)),"N/A")</f>
        <v>Steel</v>
      </c>
      <c r="G168" s="55" t="str">
        <f t="array" ref="G168">INDEX('New Listing E-Commerce'!$D$1:$D$179,MATCH(I168,'New Listing E-Commerce'!$C$1:$C$179,0))</f>
        <v>Tractor</v>
      </c>
      <c r="H168" s="55">
        <f t="shared" si="1"/>
        <v>1</v>
      </c>
      <c r="I168" s="55" t="s">
        <v>207</v>
      </c>
      <c r="J168" s="56">
        <f t="array" ref="J168">INDEX('Margen (PowerBI)'!$D$1:$D$179,MATCH($I168,'Margen (PowerBI)'!$B$1:$B$179,0))</f>
        <v>49.5</v>
      </c>
      <c r="K168" s="56">
        <f t="array" ref="K168">INDEX('Margen (PowerBI)'!$E$1:$E$179,MATCH($I168,'Margen (PowerBI)'!$B$1:$B$179,0))</f>
        <v>28.5</v>
      </c>
      <c r="L168" s="56">
        <f t="array" ref="L168">INDEX('Margen (PowerBI)'!$F$1:$F$179,MATCH($I168,'Margen (PowerBI)'!$B$1:$B$179,0))</f>
        <v>21</v>
      </c>
      <c r="M168" s="55">
        <v>50.0</v>
      </c>
      <c r="N168" s="57">
        <v>0.0036</v>
      </c>
      <c r="O168" s="55">
        <v>53.0</v>
      </c>
      <c r="P168" s="57">
        <v>0.0031</v>
      </c>
      <c r="Q168" s="57">
        <v>1.0</v>
      </c>
      <c r="R168" s="55">
        <v>1.0</v>
      </c>
      <c r="S168" s="55">
        <v>0.0</v>
      </c>
      <c r="T168" s="57">
        <v>0.02</v>
      </c>
      <c r="U168" s="57">
        <v>0.0</v>
      </c>
      <c r="V168" s="58">
        <v>106.0</v>
      </c>
      <c r="W168" s="58">
        <v>0.0</v>
      </c>
      <c r="X168" s="55">
        <v>1.0</v>
      </c>
      <c r="Y168" s="55">
        <v>0.0</v>
      </c>
      <c r="Z168" s="3"/>
      <c r="AA168" s="3"/>
      <c r="AB168" s="3"/>
      <c r="AC168" s="3"/>
      <c r="AD168" s="3"/>
      <c r="AE168" s="3"/>
      <c r="AF168" s="3"/>
      <c r="AG168" s="3"/>
      <c r="AH168" s="3"/>
      <c r="AI168" s="3"/>
    </row>
    <row r="169">
      <c r="A169" s="59" t="s">
        <v>663</v>
      </c>
      <c r="B169" s="59" t="s">
        <v>706</v>
      </c>
      <c r="C169" s="59" t="s">
        <v>707</v>
      </c>
      <c r="D169" s="59">
        <v>9.5</v>
      </c>
      <c r="E169" s="252" t="s">
        <v>188</v>
      </c>
      <c r="F169" s="59" t="str">
        <f t="array" ref="F169">IFNA(INDEX('New Listing E-Commerce'!$E$2:$E$69,MATCH($I169,'New Listing E-Commerce'!$C$2:$C$69,0)),"N/A")</f>
        <v>Steel</v>
      </c>
      <c r="G169" s="59" t="str">
        <f t="array" ref="G169">INDEX('New Listing E-Commerce'!$D$1:$D$179,MATCH(I169,'New Listing E-Commerce'!$C$1:$C$179,0))</f>
        <v>Tractor</v>
      </c>
      <c r="H169" s="59">
        <f t="shared" si="1"/>
        <v>2</v>
      </c>
      <c r="I169" s="59" t="s">
        <v>207</v>
      </c>
      <c r="J169" s="60">
        <f t="array" ref="J169">INDEX('Margen (PowerBI)'!$D$1:$D$179,MATCH($I169,'Margen (PowerBI)'!$B$1:$B$179,0))</f>
        <v>49.5</v>
      </c>
      <c r="K169" s="60">
        <f t="array" ref="K169">INDEX('Margen (PowerBI)'!$E$1:$E$179,MATCH($I169,'Margen (PowerBI)'!$B$1:$B$179,0))</f>
        <v>28.5</v>
      </c>
      <c r="L169" s="60">
        <f t="array" ref="L169">INDEX('Margen (PowerBI)'!$F$1:$F$179,MATCH($I169,'Margen (PowerBI)'!$B$1:$B$179,0))</f>
        <v>21</v>
      </c>
      <c r="M169" s="59">
        <v>8.0</v>
      </c>
      <c r="N169" s="61">
        <v>6.0E-4</v>
      </c>
      <c r="O169" s="59">
        <v>8.0</v>
      </c>
      <c r="P169" s="61">
        <v>5.0E-4</v>
      </c>
      <c r="Q169" s="61">
        <v>1.0</v>
      </c>
      <c r="R169" s="59">
        <v>2.0</v>
      </c>
      <c r="S169" s="59">
        <v>0.0</v>
      </c>
      <c r="T169" s="61">
        <v>0.25</v>
      </c>
      <c r="U169" s="61">
        <v>0.0</v>
      </c>
      <c r="V169" s="62">
        <v>221.54</v>
      </c>
      <c r="W169" s="62">
        <v>0.0</v>
      </c>
      <c r="X169" s="59">
        <v>2.0</v>
      </c>
      <c r="Y169" s="59">
        <v>0.0</v>
      </c>
      <c r="Z169" s="63"/>
      <c r="AA169" s="63"/>
      <c r="AB169" s="63"/>
      <c r="AC169" s="63"/>
      <c r="AD169" s="63"/>
      <c r="AE169" s="63"/>
      <c r="AF169" s="63"/>
      <c r="AG169" s="63"/>
      <c r="AH169" s="63"/>
      <c r="AI169" s="63"/>
    </row>
    <row r="170">
      <c r="A170" s="55" t="s">
        <v>708</v>
      </c>
      <c r="B170" s="55" t="s">
        <v>709</v>
      </c>
      <c r="C170" s="55" t="s">
        <v>710</v>
      </c>
      <c r="D170" s="251">
        <v>9.5</v>
      </c>
      <c r="E170" s="251" t="s">
        <v>7287</v>
      </c>
      <c r="F170" s="55" t="str">
        <f t="array" ref="F170">IFNA(INDEX('New Listing E-Commerce'!$E$2:$E$69,MATCH($I170,'New Listing E-Commerce'!$C$2:$C$69,0)),"N/A")</f>
        <v>Soft</v>
      </c>
      <c r="G170" s="55" t="str">
        <f t="array" ref="G170">INDEX('New Listing E-Commerce'!$D$1:$D$179,MATCH(I170,'New Listing E-Commerce'!$C$1:$C$179,0))</f>
        <v>WP</v>
      </c>
      <c r="H170" s="55">
        <f t="shared" si="1"/>
        <v>1</v>
      </c>
      <c r="I170" s="55" t="s">
        <v>17</v>
      </c>
      <c r="J170" s="56">
        <f>VLOOKUP($I170,'Margen (PowerBI)'!$B$2:$F$179,3)</f>
        <v>35</v>
      </c>
      <c r="K170" s="56">
        <f t="array" ref="K170">INDEX('Margen (PowerBI)'!$E$1:$E$179,MATCH($I170,'Margen (PowerBI)'!$B$1:$B$179,0))</f>
        <v>48.32</v>
      </c>
      <c r="L170" s="56">
        <f>VLOOKUP($I170,'Margen (PowerBI)'!$B$2:$F$179,5)</f>
        <v>16.5</v>
      </c>
      <c r="M170" s="55">
        <v>0.0</v>
      </c>
      <c r="N170" s="57">
        <v>0.0</v>
      </c>
      <c r="O170" s="55">
        <v>0.0</v>
      </c>
      <c r="P170" s="57">
        <v>0.0</v>
      </c>
      <c r="Q170" s="57">
        <v>0.0</v>
      </c>
      <c r="R170" s="55">
        <v>1.0</v>
      </c>
      <c r="S170" s="55">
        <v>0.0</v>
      </c>
      <c r="T170" s="57">
        <v>0.0</v>
      </c>
      <c r="U170" s="57">
        <v>0.0</v>
      </c>
      <c r="V170" s="58">
        <v>109.14</v>
      </c>
      <c r="W170" s="58">
        <v>0.0</v>
      </c>
      <c r="X170" s="55">
        <v>1.0</v>
      </c>
      <c r="Y170" s="55">
        <v>0.0</v>
      </c>
      <c r="Z170" s="3"/>
      <c r="AA170" s="3"/>
      <c r="AB170" s="3"/>
      <c r="AC170" s="3"/>
      <c r="AD170" s="3"/>
      <c r="AE170" s="3"/>
      <c r="AF170" s="3"/>
      <c r="AG170" s="3"/>
      <c r="AH170" s="3"/>
      <c r="AI170" s="3"/>
    </row>
    <row r="171">
      <c r="A171" s="59" t="s">
        <v>711</v>
      </c>
      <c r="B171" s="59" t="s">
        <v>712</v>
      </c>
      <c r="C171" s="59" t="s">
        <v>713</v>
      </c>
      <c r="D171" s="59">
        <v>8.0</v>
      </c>
      <c r="E171" s="252" t="s">
        <v>7286</v>
      </c>
      <c r="F171" s="59" t="str">
        <f t="array" ref="F171">IFNA(INDEX('New Listing E-Commerce'!$E$2:$E$69,MATCH($I171,'New Listing E-Commerce'!$C$2:$C$69,0)),"N/A")</f>
        <v>Soft</v>
      </c>
      <c r="G171" s="59" t="str">
        <f t="array" ref="G171">INDEX('New Listing E-Commerce'!$D$1:$D$179,MATCH(I171,'New Listing E-Commerce'!$C$1:$C$179,0))</f>
        <v>FBS1</v>
      </c>
      <c r="H171" s="59">
        <f t="shared" si="1"/>
        <v>1</v>
      </c>
      <c r="I171" s="59" t="s">
        <v>255</v>
      </c>
      <c r="J171" s="60">
        <f>VLOOKUP($I171,'Margen (PowerBI)'!$B$2:$F$179,3)</f>
        <v>38</v>
      </c>
      <c r="K171" s="60">
        <f t="array" ref="K171">INDEX('Margen (PowerBI)'!$E$1:$E$179,MATCH($I171,'Margen (PowerBI)'!$B$1:$B$179,0))</f>
        <v>23</v>
      </c>
      <c r="L171" s="60">
        <f>VLOOKUP($I171,'Margen (PowerBI)'!$B$2:$F$179,5)</f>
        <v>16</v>
      </c>
      <c r="M171" s="59">
        <v>0.0</v>
      </c>
      <c r="N171" s="61">
        <v>0.0</v>
      </c>
      <c r="O171" s="59">
        <v>0.0</v>
      </c>
      <c r="P171" s="61">
        <v>0.0</v>
      </c>
      <c r="Q171" s="61">
        <v>0.0</v>
      </c>
      <c r="R171" s="59">
        <v>1.0</v>
      </c>
      <c r="S171" s="59">
        <v>0.0</v>
      </c>
      <c r="T171" s="61">
        <v>0.0</v>
      </c>
      <c r="U171" s="61">
        <v>0.0</v>
      </c>
      <c r="V171" s="62">
        <v>73.37</v>
      </c>
      <c r="W171" s="62">
        <v>0.0</v>
      </c>
      <c r="X171" s="59">
        <v>1.0</v>
      </c>
      <c r="Y171" s="59">
        <v>0.0</v>
      </c>
      <c r="Z171" s="63"/>
      <c r="AA171" s="63"/>
      <c r="AB171" s="63"/>
      <c r="AC171" s="63"/>
      <c r="AD171" s="63"/>
      <c r="AE171" s="63"/>
      <c r="AF171" s="63"/>
      <c r="AG171" s="63"/>
      <c r="AH171" s="63"/>
      <c r="AI171" s="63"/>
    </row>
    <row r="172">
      <c r="A172" s="55" t="s">
        <v>711</v>
      </c>
      <c r="B172" s="55" t="s">
        <v>714</v>
      </c>
      <c r="C172" s="55" t="s">
        <v>715</v>
      </c>
      <c r="D172" s="55">
        <v>8.5</v>
      </c>
      <c r="E172" s="251" t="s">
        <v>7287</v>
      </c>
      <c r="F172" s="55" t="str">
        <f t="array" ref="F172">IFNA(INDEX('New Listing E-Commerce'!$E$2:$E$69,MATCH($I172,'New Listing E-Commerce'!$C$2:$C$69,0)),"N/A")</f>
        <v>Soft</v>
      </c>
      <c r="G172" s="55" t="str">
        <f t="array" ref="G172">INDEX('New Listing E-Commerce'!$D$1:$D$179,MATCH(I172,'New Listing E-Commerce'!$C$1:$C$179,0))</f>
        <v>FBS1</v>
      </c>
      <c r="H172" s="55">
        <f t="shared" si="1"/>
        <v>1</v>
      </c>
      <c r="I172" s="55" t="s">
        <v>255</v>
      </c>
      <c r="J172" s="56">
        <f>VLOOKUP($I172,'Margen (PowerBI)'!$B$2:$F$179,3)</f>
        <v>38</v>
      </c>
      <c r="K172" s="56">
        <f t="array" ref="K172">INDEX('Margen (PowerBI)'!$E$1:$E$179,MATCH($I172,'Margen (PowerBI)'!$B$1:$B$179,0))</f>
        <v>23</v>
      </c>
      <c r="L172" s="56">
        <f>VLOOKUP($I172,'Margen (PowerBI)'!$B$2:$F$179,5)</f>
        <v>16</v>
      </c>
      <c r="M172" s="55">
        <v>1.0</v>
      </c>
      <c r="N172" s="57">
        <v>1.0E-4</v>
      </c>
      <c r="O172" s="55">
        <v>1.0</v>
      </c>
      <c r="P172" s="57">
        <v>1.0E-4</v>
      </c>
      <c r="Q172" s="57">
        <v>1.0</v>
      </c>
      <c r="R172" s="55">
        <v>1.0</v>
      </c>
      <c r="S172" s="55">
        <v>0.0</v>
      </c>
      <c r="T172" s="57">
        <v>1.0</v>
      </c>
      <c r="U172" s="57">
        <v>0.0</v>
      </c>
      <c r="V172" s="58">
        <v>59.0</v>
      </c>
      <c r="W172" s="58">
        <v>0.0</v>
      </c>
      <c r="X172" s="55">
        <v>1.0</v>
      </c>
      <c r="Y172" s="55">
        <v>0.0</v>
      </c>
      <c r="Z172" s="3"/>
      <c r="AA172" s="3"/>
      <c r="AB172" s="3"/>
      <c r="AC172" s="3"/>
      <c r="AD172" s="3"/>
      <c r="AE172" s="3"/>
      <c r="AF172" s="3"/>
      <c r="AG172" s="3"/>
      <c r="AH172" s="3"/>
      <c r="AI172" s="3"/>
    </row>
    <row r="173">
      <c r="A173" s="59" t="s">
        <v>711</v>
      </c>
      <c r="B173" s="59" t="s">
        <v>716</v>
      </c>
      <c r="C173" s="59" t="s">
        <v>717</v>
      </c>
      <c r="D173" s="59">
        <v>9.0</v>
      </c>
      <c r="E173" s="252" t="s">
        <v>7287</v>
      </c>
      <c r="F173" s="59" t="str">
        <f t="array" ref="F173">IFNA(INDEX('New Listing E-Commerce'!$E$2:$E$69,MATCH($I173,'New Listing E-Commerce'!$C$2:$C$69,0)),"N/A")</f>
        <v>Soft</v>
      </c>
      <c r="G173" s="59" t="str">
        <f t="array" ref="G173">INDEX('New Listing E-Commerce'!$D$1:$D$179,MATCH(I173,'New Listing E-Commerce'!$C$1:$C$179,0))</f>
        <v>FBS1</v>
      </c>
      <c r="H173" s="59">
        <f t="shared" si="1"/>
        <v>1</v>
      </c>
      <c r="I173" s="59" t="s">
        <v>255</v>
      </c>
      <c r="J173" s="60">
        <f>VLOOKUP($I173,'Margen (PowerBI)'!$B$2:$F$179,3)</f>
        <v>38</v>
      </c>
      <c r="K173" s="60">
        <f t="array" ref="K173">INDEX('Margen (PowerBI)'!$E$1:$E$179,MATCH($I173,'Margen (PowerBI)'!$B$1:$B$179,0))</f>
        <v>23</v>
      </c>
      <c r="L173" s="60">
        <f>VLOOKUP($I173,'Margen (PowerBI)'!$B$2:$F$179,5)</f>
        <v>16</v>
      </c>
      <c r="M173" s="59">
        <v>1.0</v>
      </c>
      <c r="N173" s="61">
        <v>1.0E-4</v>
      </c>
      <c r="O173" s="59">
        <v>1.0</v>
      </c>
      <c r="P173" s="61">
        <v>1.0E-4</v>
      </c>
      <c r="Q173" s="61">
        <v>1.0</v>
      </c>
      <c r="R173" s="59">
        <v>1.0</v>
      </c>
      <c r="S173" s="59">
        <v>0.0</v>
      </c>
      <c r="T173" s="61">
        <v>1.0</v>
      </c>
      <c r="U173" s="61">
        <v>0.0</v>
      </c>
      <c r="V173" s="62">
        <v>59.0</v>
      </c>
      <c r="W173" s="62">
        <v>0.0</v>
      </c>
      <c r="X173" s="59">
        <v>1.0</v>
      </c>
      <c r="Y173" s="59">
        <v>0.0</v>
      </c>
      <c r="Z173" s="63"/>
      <c r="AA173" s="63"/>
      <c r="AB173" s="63"/>
      <c r="AC173" s="63"/>
      <c r="AD173" s="63"/>
      <c r="AE173" s="63"/>
      <c r="AF173" s="63"/>
      <c r="AG173" s="63"/>
      <c r="AH173" s="63"/>
      <c r="AI173" s="63"/>
    </row>
    <row r="174">
      <c r="A174" s="55" t="s">
        <v>718</v>
      </c>
      <c r="B174" s="55" t="s">
        <v>719</v>
      </c>
      <c r="C174" s="55" t="s">
        <v>720</v>
      </c>
      <c r="D174" s="251">
        <v>10.5</v>
      </c>
      <c r="E174" s="251" t="s">
        <v>7286</v>
      </c>
      <c r="F174" s="55" t="str">
        <f t="array" ref="F174">IFNA(INDEX('New Listing E-Commerce'!$E$2:$E$69,MATCH($I174,'New Listing E-Commerce'!$C$2:$C$69,0)),"N/A")</f>
        <v>N/A</v>
      </c>
      <c r="G174" s="55" t="str">
        <f t="array" ref="G174">INDEX('New Listing E-Commerce'!$D$1:$D$179,MATCH(I174,'New Listing E-Commerce'!$C$1:$C$179,0))</f>
        <v>#N/A</v>
      </c>
      <c r="H174" s="55">
        <f t="shared" si="1"/>
        <v>1</v>
      </c>
      <c r="I174" s="55" t="s">
        <v>266</v>
      </c>
      <c r="J174" s="56">
        <f>VLOOKUP($I174,'Margen (PowerBI)'!$B$2:$F$179,3)</f>
        <v>33</v>
      </c>
      <c r="K174" s="56">
        <f t="array" ref="K174">INDEX('Margen (PowerBI)'!$E$1:$E$179,MATCH($I174,'Margen (PowerBI)'!$B$1:$B$179,0))</f>
        <v>22</v>
      </c>
      <c r="L174" s="56">
        <f>VLOOKUP($I174,'Margen (PowerBI)'!$B$2:$F$179,5)</f>
        <v>11.7</v>
      </c>
      <c r="M174" s="55">
        <v>1.0</v>
      </c>
      <c r="N174" s="57">
        <v>1.0E-4</v>
      </c>
      <c r="O174" s="55">
        <v>3.0</v>
      </c>
      <c r="P174" s="57">
        <v>2.0E-4</v>
      </c>
      <c r="Q174" s="57">
        <v>1.0</v>
      </c>
      <c r="R174" s="55">
        <v>1.0</v>
      </c>
      <c r="S174" s="55">
        <v>0.0</v>
      </c>
      <c r="T174" s="57">
        <v>1.0</v>
      </c>
      <c r="U174" s="57">
        <v>0.0</v>
      </c>
      <c r="V174" s="58">
        <v>70.04</v>
      </c>
      <c r="W174" s="58">
        <v>0.0</v>
      </c>
      <c r="X174" s="55">
        <v>1.0</v>
      </c>
      <c r="Y174" s="55">
        <v>0.0</v>
      </c>
      <c r="Z174" s="3"/>
      <c r="AA174" s="3"/>
      <c r="AB174" s="3"/>
      <c r="AC174" s="3"/>
      <c r="AD174" s="3"/>
      <c r="AE174" s="3"/>
      <c r="AF174" s="3"/>
      <c r="AG174" s="3"/>
      <c r="AH174" s="3"/>
      <c r="AI174" s="3"/>
    </row>
    <row r="175">
      <c r="A175" s="59" t="s">
        <v>718</v>
      </c>
      <c r="B175" s="59" t="s">
        <v>721</v>
      </c>
      <c r="C175" s="59" t="s">
        <v>722</v>
      </c>
      <c r="D175" s="252">
        <v>8.0</v>
      </c>
      <c r="E175" s="252" t="s">
        <v>7286</v>
      </c>
      <c r="F175" s="59" t="str">
        <f t="array" ref="F175">IFNA(INDEX('New Listing E-Commerce'!$E$2:$E$69,MATCH($I175,'New Listing E-Commerce'!$C$2:$C$69,0)),"N/A")</f>
        <v>N/A</v>
      </c>
      <c r="G175" s="59" t="str">
        <f t="array" ref="G175">INDEX('New Listing E-Commerce'!$D$1:$D$179,MATCH(I175,'New Listing E-Commerce'!$C$1:$C$179,0))</f>
        <v>#N/A</v>
      </c>
      <c r="H175" s="59">
        <f t="shared" si="1"/>
        <v>1</v>
      </c>
      <c r="I175" s="59" t="s">
        <v>266</v>
      </c>
      <c r="J175" s="60">
        <f>VLOOKUP($I175,'Margen (PowerBI)'!$B$2:$F$179,3)</f>
        <v>33</v>
      </c>
      <c r="K175" s="60">
        <f t="array" ref="K175">INDEX('Margen (PowerBI)'!$E$1:$E$179,MATCH($I175,'Margen (PowerBI)'!$B$1:$B$179,0))</f>
        <v>22</v>
      </c>
      <c r="L175" s="60">
        <f>VLOOKUP($I175,'Margen (PowerBI)'!$B$2:$F$179,5)</f>
        <v>11.7</v>
      </c>
      <c r="M175" s="59">
        <v>0.0</v>
      </c>
      <c r="N175" s="61">
        <v>0.0</v>
      </c>
      <c r="O175" s="59">
        <v>0.0</v>
      </c>
      <c r="P175" s="61">
        <v>0.0</v>
      </c>
      <c r="Q175" s="61">
        <v>0.0</v>
      </c>
      <c r="R175" s="59">
        <v>1.0</v>
      </c>
      <c r="S175" s="59">
        <v>0.0</v>
      </c>
      <c r="T175" s="61">
        <v>0.0</v>
      </c>
      <c r="U175" s="61">
        <v>0.0</v>
      </c>
      <c r="V175" s="62">
        <v>65.0</v>
      </c>
      <c r="W175" s="62">
        <v>0.0</v>
      </c>
      <c r="X175" s="59">
        <v>1.0</v>
      </c>
      <c r="Y175" s="59">
        <v>0.0</v>
      </c>
      <c r="Z175" s="63"/>
      <c r="AA175" s="63"/>
      <c r="AB175" s="63"/>
      <c r="AC175" s="63"/>
      <c r="AD175" s="63"/>
      <c r="AE175" s="63"/>
      <c r="AF175" s="63"/>
      <c r="AG175" s="63"/>
      <c r="AH175" s="63"/>
      <c r="AI175" s="63"/>
    </row>
    <row r="176">
      <c r="A176" s="55" t="s">
        <v>723</v>
      </c>
      <c r="B176" s="55" t="s">
        <v>724</v>
      </c>
      <c r="C176" s="55" t="s">
        <v>725</v>
      </c>
      <c r="D176" s="55">
        <v>7.0</v>
      </c>
      <c r="E176" s="251" t="s">
        <v>7286</v>
      </c>
      <c r="F176" s="55" t="str">
        <f t="array" ref="F176">IFNA(INDEX('New Listing E-Commerce'!$E$2:$E$69,MATCH($I176,'New Listing E-Commerce'!$C$2:$C$69,0)),"N/A")</f>
        <v>N/A</v>
      </c>
      <c r="G176" s="55" t="str">
        <f t="array" ref="G176">INDEX('New Listing E-Commerce'!$D$1:$D$179,MATCH(I176,'New Listing E-Commerce'!$C$1:$C$179,0))</f>
        <v>#N/A</v>
      </c>
      <c r="H176" s="55">
        <f t="shared" si="1"/>
        <v>1</v>
      </c>
      <c r="I176" s="55" t="s">
        <v>257</v>
      </c>
      <c r="J176" s="56">
        <f>VLOOKUP($I176,'Margen (PowerBI)'!$B$2:$F$179,3)</f>
        <v>38</v>
      </c>
      <c r="K176" s="56">
        <f t="array" ref="K176">INDEX('Margen (PowerBI)'!$E$1:$E$179,MATCH($I176,'Margen (PowerBI)'!$B$1:$B$179,0))</f>
        <v>22</v>
      </c>
      <c r="L176" s="56">
        <f>VLOOKUP($I176,'Margen (PowerBI)'!$B$2:$F$179,5)</f>
        <v>16</v>
      </c>
      <c r="M176" s="55">
        <v>3.0</v>
      </c>
      <c r="N176" s="57">
        <v>2.0E-4</v>
      </c>
      <c r="O176" s="55">
        <v>5.0</v>
      </c>
      <c r="P176" s="57">
        <v>3.0E-4</v>
      </c>
      <c r="Q176" s="57">
        <v>1.0</v>
      </c>
      <c r="R176" s="55">
        <v>1.0</v>
      </c>
      <c r="S176" s="55">
        <v>0.0</v>
      </c>
      <c r="T176" s="57">
        <v>0.3333</v>
      </c>
      <c r="U176" s="57">
        <v>0.0</v>
      </c>
      <c r="V176" s="58">
        <v>71.02</v>
      </c>
      <c r="W176" s="58">
        <v>0.0</v>
      </c>
      <c r="X176" s="55">
        <v>1.0</v>
      </c>
      <c r="Y176" s="55">
        <v>0.0</v>
      </c>
      <c r="Z176" s="3"/>
      <c r="AA176" s="3"/>
      <c r="AB176" s="3"/>
      <c r="AC176" s="3"/>
      <c r="AD176" s="3"/>
      <c r="AE176" s="3"/>
      <c r="AF176" s="3"/>
      <c r="AG176" s="3"/>
      <c r="AH176" s="3"/>
      <c r="AI176" s="3"/>
    </row>
    <row r="177">
      <c r="A177" s="59" t="s">
        <v>723</v>
      </c>
      <c r="B177" s="59" t="s">
        <v>726</v>
      </c>
      <c r="C177" s="59" t="s">
        <v>727</v>
      </c>
      <c r="D177" s="59">
        <v>8.0</v>
      </c>
      <c r="E177" s="252" t="s">
        <v>7286</v>
      </c>
      <c r="F177" s="59" t="str">
        <f t="array" ref="F177">IFNA(INDEX('New Listing E-Commerce'!$E$2:$E$69,MATCH($I177,'New Listing E-Commerce'!$C$2:$C$69,0)),"N/A")</f>
        <v>N/A</v>
      </c>
      <c r="G177" s="59" t="str">
        <f t="array" ref="G177">INDEX('New Listing E-Commerce'!$D$1:$D$179,MATCH(I177,'New Listing E-Commerce'!$C$1:$C$179,0))</f>
        <v>#N/A</v>
      </c>
      <c r="H177" s="59">
        <f t="shared" si="1"/>
        <v>2</v>
      </c>
      <c r="I177" s="59" t="s">
        <v>257</v>
      </c>
      <c r="J177" s="60">
        <f>VLOOKUP($I177,'Margen (PowerBI)'!$B$2:$F$179,3)</f>
        <v>38</v>
      </c>
      <c r="K177" s="60">
        <f t="array" ref="K177">INDEX('Margen (PowerBI)'!$E$1:$E$179,MATCH($I177,'Margen (PowerBI)'!$B$1:$B$179,0))</f>
        <v>22</v>
      </c>
      <c r="L177" s="60">
        <f>VLOOKUP($I177,'Margen (PowerBI)'!$B$2:$F$179,5)</f>
        <v>16</v>
      </c>
      <c r="M177" s="59">
        <v>1.0</v>
      </c>
      <c r="N177" s="61">
        <v>1.0E-4</v>
      </c>
      <c r="O177" s="59">
        <v>6.0</v>
      </c>
      <c r="P177" s="61">
        <v>4.0E-4</v>
      </c>
      <c r="Q177" s="61">
        <v>1.0</v>
      </c>
      <c r="R177" s="59">
        <v>2.0</v>
      </c>
      <c r="S177" s="59">
        <v>0.0</v>
      </c>
      <c r="T177" s="61">
        <v>2.0</v>
      </c>
      <c r="U177" s="61">
        <v>0.0</v>
      </c>
      <c r="V177" s="62">
        <v>140.37</v>
      </c>
      <c r="W177" s="62">
        <v>0.0</v>
      </c>
      <c r="X177" s="59">
        <v>2.0</v>
      </c>
      <c r="Y177" s="59">
        <v>0.0</v>
      </c>
      <c r="Z177" s="63"/>
      <c r="AA177" s="63"/>
      <c r="AB177" s="63"/>
      <c r="AC177" s="63"/>
      <c r="AD177" s="63"/>
      <c r="AE177" s="63"/>
      <c r="AF177" s="63"/>
      <c r="AG177" s="63"/>
      <c r="AH177" s="63"/>
      <c r="AI177" s="63"/>
    </row>
    <row r="178">
      <c r="A178" s="55" t="s">
        <v>723</v>
      </c>
      <c r="B178" s="55" t="s">
        <v>728</v>
      </c>
      <c r="C178" s="55" t="s">
        <v>729</v>
      </c>
      <c r="D178" s="55">
        <v>8.5</v>
      </c>
      <c r="E178" s="251" t="s">
        <v>7286</v>
      </c>
      <c r="F178" s="55" t="str">
        <f t="array" ref="F178">IFNA(INDEX('New Listing E-Commerce'!$E$2:$E$69,MATCH($I178,'New Listing E-Commerce'!$C$2:$C$69,0)),"N/A")</f>
        <v>N/A</v>
      </c>
      <c r="G178" s="55" t="str">
        <f t="array" ref="G178">INDEX('New Listing E-Commerce'!$D$1:$D$179,MATCH(I178,'New Listing E-Commerce'!$C$1:$C$179,0))</f>
        <v>#N/A</v>
      </c>
      <c r="H178" s="55">
        <f t="shared" si="1"/>
        <v>1</v>
      </c>
      <c r="I178" s="55" t="s">
        <v>257</v>
      </c>
      <c r="J178" s="56">
        <f>VLOOKUP($I178,'Margen (PowerBI)'!$B$2:$F$179,3)</f>
        <v>38</v>
      </c>
      <c r="K178" s="56">
        <f t="array" ref="K178">INDEX('Margen (PowerBI)'!$E$1:$E$179,MATCH($I178,'Margen (PowerBI)'!$B$1:$B$179,0))</f>
        <v>22</v>
      </c>
      <c r="L178" s="56">
        <f>VLOOKUP($I178,'Margen (PowerBI)'!$B$2:$F$179,5)</f>
        <v>16</v>
      </c>
      <c r="M178" s="55">
        <v>5.0</v>
      </c>
      <c r="N178" s="57">
        <v>4.0E-4</v>
      </c>
      <c r="O178" s="55">
        <v>6.0</v>
      </c>
      <c r="P178" s="57">
        <v>4.0E-4</v>
      </c>
      <c r="Q178" s="57">
        <v>1.0</v>
      </c>
      <c r="R178" s="55">
        <v>1.0</v>
      </c>
      <c r="S178" s="55">
        <v>0.0</v>
      </c>
      <c r="T178" s="57">
        <v>0.2</v>
      </c>
      <c r="U178" s="57">
        <v>0.0</v>
      </c>
      <c r="V178" s="58">
        <v>73.87</v>
      </c>
      <c r="W178" s="58">
        <v>0.0</v>
      </c>
      <c r="X178" s="55">
        <v>1.0</v>
      </c>
      <c r="Y178" s="55">
        <v>0.0</v>
      </c>
      <c r="Z178" s="3"/>
      <c r="AA178" s="3"/>
      <c r="AB178" s="3"/>
      <c r="AC178" s="3"/>
      <c r="AD178" s="3"/>
      <c r="AE178" s="3"/>
      <c r="AF178" s="3"/>
      <c r="AG178" s="3"/>
      <c r="AH178" s="3"/>
      <c r="AI178" s="3"/>
    </row>
    <row r="179">
      <c r="A179" s="59" t="s">
        <v>723</v>
      </c>
      <c r="B179" s="59" t="s">
        <v>730</v>
      </c>
      <c r="C179" s="59" t="s">
        <v>731</v>
      </c>
      <c r="D179" s="59">
        <v>8.5</v>
      </c>
      <c r="E179" s="252" t="s">
        <v>7287</v>
      </c>
      <c r="F179" s="59" t="str">
        <f t="array" ref="F179">IFNA(INDEX('New Listing E-Commerce'!$E$2:$E$69,MATCH($I179,'New Listing E-Commerce'!$C$2:$C$69,0)),"N/A")</f>
        <v>N/A</v>
      </c>
      <c r="G179" s="59" t="str">
        <f t="array" ref="G179">INDEX('New Listing E-Commerce'!$D$1:$D$179,MATCH(I179,'New Listing E-Commerce'!$C$1:$C$179,0))</f>
        <v>#N/A</v>
      </c>
      <c r="H179" s="59">
        <f t="shared" si="1"/>
        <v>1</v>
      </c>
      <c r="I179" s="59" t="s">
        <v>257</v>
      </c>
      <c r="J179" s="60">
        <f>VLOOKUP($I179,'Margen (PowerBI)'!$B$2:$F$179,3)</f>
        <v>38</v>
      </c>
      <c r="K179" s="60">
        <f t="array" ref="K179">INDEX('Margen (PowerBI)'!$E$1:$E$179,MATCH($I179,'Margen (PowerBI)'!$B$1:$B$179,0))</f>
        <v>22</v>
      </c>
      <c r="L179" s="60">
        <f>VLOOKUP($I179,'Margen (PowerBI)'!$B$2:$F$179,5)</f>
        <v>16</v>
      </c>
      <c r="M179" s="59">
        <v>3.0</v>
      </c>
      <c r="N179" s="61">
        <v>2.0E-4</v>
      </c>
      <c r="O179" s="59">
        <v>3.0</v>
      </c>
      <c r="P179" s="61">
        <v>2.0E-4</v>
      </c>
      <c r="Q179" s="61">
        <v>1.0</v>
      </c>
      <c r="R179" s="59">
        <v>1.0</v>
      </c>
      <c r="S179" s="59">
        <v>0.0</v>
      </c>
      <c r="T179" s="61">
        <v>0.3333</v>
      </c>
      <c r="U179" s="61">
        <v>0.0</v>
      </c>
      <c r="V179" s="62">
        <v>71.86</v>
      </c>
      <c r="W179" s="62">
        <v>0.0</v>
      </c>
      <c r="X179" s="59">
        <v>1.0</v>
      </c>
      <c r="Y179" s="59">
        <v>0.0</v>
      </c>
      <c r="Z179" s="63"/>
      <c r="AA179" s="63"/>
      <c r="AB179" s="63"/>
      <c r="AC179" s="63"/>
      <c r="AD179" s="63"/>
      <c r="AE179" s="63"/>
      <c r="AF179" s="63"/>
      <c r="AG179" s="63"/>
      <c r="AH179" s="63"/>
      <c r="AI179" s="63"/>
    </row>
    <row r="180">
      <c r="A180" s="55" t="s">
        <v>732</v>
      </c>
      <c r="B180" s="55" t="s">
        <v>733</v>
      </c>
      <c r="C180" s="55" t="s">
        <v>734</v>
      </c>
      <c r="D180" s="251">
        <v>6.5</v>
      </c>
      <c r="E180" s="251" t="s">
        <v>186</v>
      </c>
      <c r="F180" s="55" t="str">
        <f t="array" ref="F180">IFNA(INDEX('New Listing E-Commerce'!$E$2:$E$69,MATCH($I180,'New Listing E-Commerce'!$C$2:$C$69,0)),"N/A")</f>
        <v>Steel</v>
      </c>
      <c r="G180" s="55" t="str">
        <f t="array" ref="G180">INDEX('New Listing E-Commerce'!$D$1:$D$179,MATCH(I180,'New Listing E-Commerce'!$C$1:$C$179,0))</f>
        <v>LA Track</v>
      </c>
      <c r="H180" s="55">
        <f t="shared" si="1"/>
        <v>1</v>
      </c>
      <c r="I180" s="55" t="s">
        <v>243</v>
      </c>
      <c r="J180" s="56">
        <f>VLOOKUP($I180,'Margen (PowerBI)'!$B$2:$F$179,3)</f>
        <v>58.5</v>
      </c>
      <c r="K180" s="56">
        <f t="array" ref="K180">INDEX('Margen (PowerBI)'!$E$1:$E$179,MATCH($I180,'Margen (PowerBI)'!$B$1:$B$179,0))</f>
        <v>25.5</v>
      </c>
      <c r="L180" s="56">
        <f>VLOOKUP($I180,'Margen (PowerBI)'!$B$2:$F$179,5)</f>
        <v>25</v>
      </c>
      <c r="M180" s="55">
        <v>2.0</v>
      </c>
      <c r="N180" s="57">
        <v>1.0E-4</v>
      </c>
      <c r="O180" s="55">
        <v>5.0</v>
      </c>
      <c r="P180" s="57">
        <v>3.0E-4</v>
      </c>
      <c r="Q180" s="57">
        <v>0.2</v>
      </c>
      <c r="R180" s="55">
        <v>1.0</v>
      </c>
      <c r="S180" s="55">
        <v>0.0</v>
      </c>
      <c r="T180" s="57">
        <v>0.5</v>
      </c>
      <c r="U180" s="57">
        <v>0.0</v>
      </c>
      <c r="V180" s="58">
        <v>65.0</v>
      </c>
      <c r="W180" s="58">
        <v>0.0</v>
      </c>
      <c r="X180" s="55">
        <v>1.0</v>
      </c>
      <c r="Y180" s="55">
        <v>0.0</v>
      </c>
      <c r="Z180" s="3"/>
      <c r="AA180" s="3"/>
      <c r="AB180" s="3"/>
      <c r="AC180" s="3"/>
      <c r="AD180" s="3"/>
      <c r="AE180" s="3"/>
      <c r="AF180" s="3"/>
      <c r="AG180" s="3"/>
      <c r="AH180" s="3"/>
      <c r="AI180" s="3"/>
    </row>
    <row r="181">
      <c r="A181" s="59" t="s">
        <v>732</v>
      </c>
      <c r="B181" s="59" t="s">
        <v>735</v>
      </c>
      <c r="C181" s="59" t="s">
        <v>736</v>
      </c>
      <c r="D181" s="59">
        <v>8.5</v>
      </c>
      <c r="E181" s="252" t="s">
        <v>186</v>
      </c>
      <c r="F181" s="59" t="str">
        <f t="array" ref="F181">IFNA(INDEX('New Listing E-Commerce'!$E$2:$E$69,MATCH($I181,'New Listing E-Commerce'!$C$2:$C$69,0)),"N/A")</f>
        <v>Steel</v>
      </c>
      <c r="G181" s="59" t="str">
        <f t="array" ref="G181">INDEX('New Listing E-Commerce'!$D$1:$D$179,MATCH(I181,'New Listing E-Commerce'!$C$1:$C$179,0))</f>
        <v>LA Track</v>
      </c>
      <c r="H181" s="59">
        <f t="shared" si="1"/>
        <v>1</v>
      </c>
      <c r="I181" s="59" t="s">
        <v>243</v>
      </c>
      <c r="J181" s="60">
        <f>VLOOKUP($I181,'Margen (PowerBI)'!$B$2:$F$179,3)</f>
        <v>58.5</v>
      </c>
      <c r="K181" s="60">
        <f t="array" ref="K181">INDEX('Margen (PowerBI)'!$E$1:$E$179,MATCH($I181,'Margen (PowerBI)'!$B$1:$B$179,0))</f>
        <v>25.5</v>
      </c>
      <c r="L181" s="60">
        <f>VLOOKUP($I181,'Margen (PowerBI)'!$B$2:$F$179,5)</f>
        <v>25</v>
      </c>
      <c r="M181" s="59">
        <v>2.0</v>
      </c>
      <c r="N181" s="61">
        <v>1.0E-4</v>
      </c>
      <c r="O181" s="59">
        <v>2.0</v>
      </c>
      <c r="P181" s="61">
        <v>1.0E-4</v>
      </c>
      <c r="Q181" s="61">
        <v>1.0</v>
      </c>
      <c r="R181" s="59">
        <v>1.0</v>
      </c>
      <c r="S181" s="59">
        <v>0.0</v>
      </c>
      <c r="T181" s="61">
        <v>0.5</v>
      </c>
      <c r="U181" s="61">
        <v>0.0</v>
      </c>
      <c r="V181" s="62">
        <v>70.36</v>
      </c>
      <c r="W181" s="62">
        <v>0.0</v>
      </c>
      <c r="X181" s="59">
        <v>1.0</v>
      </c>
      <c r="Y181" s="59">
        <v>0.0</v>
      </c>
      <c r="Z181" s="63"/>
      <c r="AA181" s="63"/>
      <c r="AB181" s="63"/>
      <c r="AC181" s="63"/>
      <c r="AD181" s="63"/>
      <c r="AE181" s="63"/>
      <c r="AF181" s="63"/>
      <c r="AG181" s="63"/>
      <c r="AH181" s="63"/>
      <c r="AI181" s="63"/>
    </row>
    <row r="182">
      <c r="A182" s="55" t="s">
        <v>737</v>
      </c>
      <c r="B182" s="55" t="s">
        <v>738</v>
      </c>
      <c r="C182" s="55" t="s">
        <v>739</v>
      </c>
      <c r="D182" s="251">
        <v>10.0</v>
      </c>
      <c r="E182" s="251" t="s">
        <v>7287</v>
      </c>
      <c r="F182" s="55" t="str">
        <f t="array" ref="F182">IFNA(INDEX('New Listing E-Commerce'!$E$2:$E$69,MATCH($I182,'New Listing E-Commerce'!$C$2:$C$69,0)),"N/A")</f>
        <v>Soft</v>
      </c>
      <c r="G182" s="55" t="str">
        <f t="array" ref="G182">INDEX('New Listing E-Commerce'!$D$1:$D$179,MATCH(I182,'New Listing E-Commerce'!$C$1:$C$179,0))</f>
        <v>LA Track</v>
      </c>
      <c r="H182" s="55">
        <f t="shared" si="1"/>
        <v>1</v>
      </c>
      <c r="I182" s="55" t="s">
        <v>246</v>
      </c>
      <c r="J182" s="56">
        <f>VLOOKUP($I182,'Margen (PowerBI)'!$B$2:$F$179,3)</f>
        <v>35</v>
      </c>
      <c r="K182" s="56">
        <f t="array" ref="K182">INDEX('Margen (PowerBI)'!$E$1:$E$179,MATCH($I182,'Margen (PowerBI)'!$B$1:$B$179,0))</f>
        <v>24.5</v>
      </c>
      <c r="L182" s="56">
        <f>VLOOKUP($I182,'Margen (PowerBI)'!$B$2:$F$179,5)</f>
        <v>16.5</v>
      </c>
      <c r="M182" s="55">
        <v>0.0</v>
      </c>
      <c r="N182" s="57">
        <v>0.0</v>
      </c>
      <c r="O182" s="55">
        <v>0.0</v>
      </c>
      <c r="P182" s="57">
        <v>0.0</v>
      </c>
      <c r="Q182" s="57">
        <v>0.0</v>
      </c>
      <c r="R182" s="55">
        <v>1.0</v>
      </c>
      <c r="S182" s="55">
        <v>0.0</v>
      </c>
      <c r="T182" s="57">
        <v>0.0</v>
      </c>
      <c r="U182" s="57">
        <v>0.0</v>
      </c>
      <c r="V182" s="58">
        <v>109.29</v>
      </c>
      <c r="W182" s="58">
        <v>0.0</v>
      </c>
      <c r="X182" s="55">
        <v>1.0</v>
      </c>
      <c r="Y182" s="55">
        <v>0.0</v>
      </c>
      <c r="Z182" s="3"/>
      <c r="AA182" s="3"/>
      <c r="AB182" s="3"/>
      <c r="AC182" s="3"/>
      <c r="AD182" s="3"/>
      <c r="AE182" s="3"/>
      <c r="AF182" s="3"/>
      <c r="AG182" s="3"/>
      <c r="AH182" s="3"/>
      <c r="AI182" s="3"/>
    </row>
    <row r="183">
      <c r="A183" s="59" t="s">
        <v>737</v>
      </c>
      <c r="B183" s="59" t="s">
        <v>740</v>
      </c>
      <c r="C183" s="59" t="s">
        <v>741</v>
      </c>
      <c r="D183" s="59">
        <v>9.5</v>
      </c>
      <c r="E183" s="252" t="s">
        <v>7287</v>
      </c>
      <c r="F183" s="59" t="str">
        <f t="array" ref="F183">IFNA(INDEX('New Listing E-Commerce'!$E$2:$E$69,MATCH($I183,'New Listing E-Commerce'!$C$2:$C$69,0)),"N/A")</f>
        <v>Soft</v>
      </c>
      <c r="G183" s="59" t="str">
        <f t="array" ref="G183">INDEX('New Listing E-Commerce'!$D$1:$D$179,MATCH(I183,'New Listing E-Commerce'!$C$1:$C$179,0))</f>
        <v>LA Track</v>
      </c>
      <c r="H183" s="59">
        <f t="shared" si="1"/>
        <v>1</v>
      </c>
      <c r="I183" s="59" t="s">
        <v>246</v>
      </c>
      <c r="J183" s="60">
        <f>VLOOKUP($I183,'Margen (PowerBI)'!$B$2:$F$179,3)</f>
        <v>35</v>
      </c>
      <c r="K183" s="60">
        <f t="array" ref="K183">INDEX('Margen (PowerBI)'!$E$1:$E$179,MATCH($I183,'Margen (PowerBI)'!$B$1:$B$179,0))</f>
        <v>24.5</v>
      </c>
      <c r="L183" s="60">
        <f>VLOOKUP($I183,'Margen (PowerBI)'!$B$2:$F$179,5)</f>
        <v>16.5</v>
      </c>
      <c r="M183" s="59">
        <v>3.0</v>
      </c>
      <c r="N183" s="61">
        <v>2.0E-4</v>
      </c>
      <c r="O183" s="59">
        <v>9.0</v>
      </c>
      <c r="P183" s="61">
        <v>5.0E-4</v>
      </c>
      <c r="Q183" s="61">
        <v>0.2222</v>
      </c>
      <c r="R183" s="59">
        <v>1.0</v>
      </c>
      <c r="S183" s="59">
        <v>0.0</v>
      </c>
      <c r="T183" s="61">
        <v>0.3333</v>
      </c>
      <c r="U183" s="61">
        <v>0.0</v>
      </c>
      <c r="V183" s="62">
        <v>108.89</v>
      </c>
      <c r="W183" s="62">
        <v>0.0</v>
      </c>
      <c r="X183" s="59">
        <v>1.0</v>
      </c>
      <c r="Y183" s="59">
        <v>0.0</v>
      </c>
      <c r="Z183" s="63"/>
      <c r="AA183" s="63"/>
      <c r="AB183" s="63"/>
      <c r="AC183" s="63"/>
      <c r="AD183" s="63"/>
      <c r="AE183" s="63"/>
      <c r="AF183" s="63"/>
      <c r="AG183" s="63"/>
      <c r="AH183" s="63"/>
      <c r="AI183" s="63"/>
    </row>
    <row r="184">
      <c r="A184" s="55" t="s">
        <v>742</v>
      </c>
      <c r="B184" s="55" t="s">
        <v>743</v>
      </c>
      <c r="C184" s="55" t="s">
        <v>744</v>
      </c>
      <c r="D184" s="55">
        <v>10.0</v>
      </c>
      <c r="E184" s="251" t="s">
        <v>186</v>
      </c>
      <c r="F184" s="55" t="str">
        <f t="array" ref="F184">IFNA(INDEX('New Listing E-Commerce'!$E$2:$E$69,MATCH($I184,'New Listing E-Commerce'!$C$2:$C$69,0)),"N/A")</f>
        <v>Composite</v>
      </c>
      <c r="G184" s="55" t="str">
        <f t="array" ref="G184">INDEX('New Listing E-Commerce'!$D$1:$D$179,MATCH(I184,'New Listing E-Commerce'!$C$1:$C$179,0))</f>
        <v>PR Track Chocolate</v>
      </c>
      <c r="H184" s="55">
        <f t="shared" si="1"/>
        <v>4</v>
      </c>
      <c r="I184" s="55" t="s">
        <v>170</v>
      </c>
      <c r="J184" s="56">
        <f>VLOOKUP($I184,'Margen (PowerBI)'!$B$2:$F$179,3)</f>
        <v>35</v>
      </c>
      <c r="K184" s="56">
        <f t="array" ref="K184">INDEX('Margen (PowerBI)'!$E$1:$E$179,MATCH($I184,'Margen (PowerBI)'!$B$1:$B$179,0))</f>
        <v>31.5</v>
      </c>
      <c r="L184" s="56">
        <f>VLOOKUP($I184,'Margen (PowerBI)'!$B$2:$F$179,5)</f>
        <v>16.5</v>
      </c>
      <c r="M184" s="55">
        <v>37.0</v>
      </c>
      <c r="N184" s="57">
        <v>0.0027</v>
      </c>
      <c r="O184" s="55">
        <v>47.0</v>
      </c>
      <c r="P184" s="57">
        <v>0.0028</v>
      </c>
      <c r="Q184" s="57">
        <v>0.9787</v>
      </c>
      <c r="R184" s="55">
        <v>4.0</v>
      </c>
      <c r="S184" s="55">
        <v>0.0</v>
      </c>
      <c r="T184" s="57">
        <v>0.1081</v>
      </c>
      <c r="U184" s="57">
        <v>0.0</v>
      </c>
      <c r="V184" s="58">
        <v>451.46</v>
      </c>
      <c r="W184" s="58">
        <v>0.0</v>
      </c>
      <c r="X184" s="55">
        <v>4.0</v>
      </c>
      <c r="Y184" s="55">
        <v>0.0</v>
      </c>
      <c r="Z184" s="3"/>
      <c r="AA184" s="3"/>
      <c r="AB184" s="3"/>
      <c r="AC184" s="3"/>
      <c r="AD184" s="3"/>
      <c r="AE184" s="3"/>
      <c r="AF184" s="3"/>
      <c r="AG184" s="3"/>
      <c r="AH184" s="3"/>
      <c r="AI184" s="3"/>
    </row>
    <row r="185">
      <c r="A185" s="59" t="s">
        <v>742</v>
      </c>
      <c r="B185" s="59" t="s">
        <v>745</v>
      </c>
      <c r="C185" s="59" t="s">
        <v>746</v>
      </c>
      <c r="D185" s="59">
        <v>11.0</v>
      </c>
      <c r="E185" s="252" t="s">
        <v>186</v>
      </c>
      <c r="F185" s="59" t="str">
        <f t="array" ref="F185">IFNA(INDEX('New Listing E-Commerce'!$E$2:$E$69,MATCH($I185,'New Listing E-Commerce'!$C$2:$C$69,0)),"N/A")</f>
        <v>Composite</v>
      </c>
      <c r="G185" s="59" t="str">
        <f t="array" ref="G185">INDEX('New Listing E-Commerce'!$D$1:$D$179,MATCH(I185,'New Listing E-Commerce'!$C$1:$C$179,0))</f>
        <v>PR Track Chocolate</v>
      </c>
      <c r="H185" s="59">
        <f t="shared" si="1"/>
        <v>5</v>
      </c>
      <c r="I185" s="59" t="s">
        <v>170</v>
      </c>
      <c r="J185" s="60">
        <f>VLOOKUP($I185,'Margen (PowerBI)'!$B$2:$F$179,3)</f>
        <v>35</v>
      </c>
      <c r="K185" s="60">
        <f t="array" ref="K185">INDEX('Margen (PowerBI)'!$E$1:$E$179,MATCH($I185,'Margen (PowerBI)'!$B$1:$B$179,0))</f>
        <v>31.5</v>
      </c>
      <c r="L185" s="60">
        <f>VLOOKUP($I185,'Margen (PowerBI)'!$B$2:$F$179,5)</f>
        <v>16.5</v>
      </c>
      <c r="M185" s="59">
        <v>24.0</v>
      </c>
      <c r="N185" s="61">
        <v>0.0017</v>
      </c>
      <c r="O185" s="59">
        <v>30.0</v>
      </c>
      <c r="P185" s="61">
        <v>0.0018</v>
      </c>
      <c r="Q185" s="61">
        <v>0.8667</v>
      </c>
      <c r="R185" s="59">
        <v>4.0</v>
      </c>
      <c r="S185" s="59">
        <v>1.0</v>
      </c>
      <c r="T185" s="61">
        <v>0.1667</v>
      </c>
      <c r="U185" s="61">
        <v>0.0417</v>
      </c>
      <c r="V185" s="62">
        <v>451.46</v>
      </c>
      <c r="W185" s="62">
        <v>106.0</v>
      </c>
      <c r="X185" s="59">
        <v>4.0</v>
      </c>
      <c r="Y185" s="59">
        <v>1.0</v>
      </c>
      <c r="Z185" s="63"/>
      <c r="AA185" s="63"/>
      <c r="AB185" s="63"/>
      <c r="AC185" s="63"/>
      <c r="AD185" s="63"/>
      <c r="AE185" s="63"/>
      <c r="AF185" s="63"/>
      <c r="AG185" s="63"/>
      <c r="AH185" s="63"/>
      <c r="AI185" s="63"/>
    </row>
    <row r="186">
      <c r="A186" s="55" t="s">
        <v>742</v>
      </c>
      <c r="B186" s="55" t="s">
        <v>747</v>
      </c>
      <c r="C186" s="55" t="s">
        <v>748</v>
      </c>
      <c r="D186" s="55">
        <v>6.0</v>
      </c>
      <c r="E186" s="251" t="s">
        <v>186</v>
      </c>
      <c r="F186" s="55" t="str">
        <f t="array" ref="F186">IFNA(INDEX('New Listing E-Commerce'!$E$2:$E$69,MATCH($I186,'New Listing E-Commerce'!$C$2:$C$69,0)),"N/A")</f>
        <v>Composite</v>
      </c>
      <c r="G186" s="55" t="str">
        <f t="array" ref="G186">INDEX('New Listing E-Commerce'!$D$1:$D$179,MATCH(I186,'New Listing E-Commerce'!$C$1:$C$179,0))</f>
        <v>PR Track Chocolate</v>
      </c>
      <c r="H186" s="55">
        <f t="shared" si="1"/>
        <v>1</v>
      </c>
      <c r="I186" s="55" t="s">
        <v>170</v>
      </c>
      <c r="J186" s="56">
        <f>VLOOKUP($I186,'Margen (PowerBI)'!$B$2:$F$179,3)</f>
        <v>35</v>
      </c>
      <c r="K186" s="56">
        <f t="array" ref="K186">INDEX('Margen (PowerBI)'!$E$1:$E$179,MATCH($I186,'Margen (PowerBI)'!$B$1:$B$179,0))</f>
        <v>31.5</v>
      </c>
      <c r="L186" s="56">
        <f>VLOOKUP($I186,'Margen (PowerBI)'!$B$2:$F$179,5)</f>
        <v>16.5</v>
      </c>
      <c r="M186" s="55">
        <v>263.0</v>
      </c>
      <c r="N186" s="57">
        <v>0.0188</v>
      </c>
      <c r="O186" s="55">
        <v>303.0</v>
      </c>
      <c r="P186" s="57">
        <v>0.0179</v>
      </c>
      <c r="Q186" s="57">
        <v>0.9934</v>
      </c>
      <c r="R186" s="55">
        <v>1.0</v>
      </c>
      <c r="S186" s="55">
        <v>0.0</v>
      </c>
      <c r="T186" s="57">
        <v>0.0038</v>
      </c>
      <c r="U186" s="57">
        <v>0.0</v>
      </c>
      <c r="V186" s="58">
        <v>106.0</v>
      </c>
      <c r="W186" s="58">
        <v>0.0</v>
      </c>
      <c r="X186" s="55">
        <v>1.0</v>
      </c>
      <c r="Y186" s="55">
        <v>0.0</v>
      </c>
      <c r="Z186" s="3"/>
      <c r="AA186" s="3"/>
      <c r="AB186" s="3"/>
      <c r="AC186" s="3"/>
      <c r="AD186" s="3"/>
      <c r="AE186" s="3"/>
      <c r="AF186" s="3"/>
      <c r="AG186" s="3"/>
      <c r="AH186" s="3"/>
      <c r="AI186" s="3"/>
    </row>
    <row r="187">
      <c r="A187" s="59" t="s">
        <v>742</v>
      </c>
      <c r="B187" s="59" t="s">
        <v>749</v>
      </c>
      <c r="C187" s="59" t="s">
        <v>750</v>
      </c>
      <c r="D187" s="59">
        <v>7.5</v>
      </c>
      <c r="E187" s="252" t="s">
        <v>186</v>
      </c>
      <c r="F187" s="59" t="str">
        <f t="array" ref="F187">IFNA(INDEX('New Listing E-Commerce'!$E$2:$E$69,MATCH($I187,'New Listing E-Commerce'!$C$2:$C$69,0)),"N/A")</f>
        <v>Composite</v>
      </c>
      <c r="G187" s="59" t="str">
        <f t="array" ref="G187">INDEX('New Listing E-Commerce'!$D$1:$D$179,MATCH(I187,'New Listing E-Commerce'!$C$1:$C$179,0))</f>
        <v>PR Track Chocolate</v>
      </c>
      <c r="H187" s="59">
        <f t="shared" si="1"/>
        <v>2</v>
      </c>
      <c r="I187" s="59" t="s">
        <v>170</v>
      </c>
      <c r="J187" s="60">
        <f>VLOOKUP($I187,'Margen (PowerBI)'!$B$2:$F$179,3)</f>
        <v>35</v>
      </c>
      <c r="K187" s="60">
        <f t="array" ref="K187">INDEX('Margen (PowerBI)'!$E$1:$E$179,MATCH($I187,'Margen (PowerBI)'!$B$1:$B$179,0))</f>
        <v>31.5</v>
      </c>
      <c r="L187" s="60">
        <f>VLOOKUP($I187,'Margen (PowerBI)'!$B$2:$F$179,5)</f>
        <v>16.5</v>
      </c>
      <c r="M187" s="59">
        <v>22.0</v>
      </c>
      <c r="N187" s="61">
        <v>0.0016</v>
      </c>
      <c r="O187" s="59">
        <v>27.0</v>
      </c>
      <c r="P187" s="61">
        <v>0.0016</v>
      </c>
      <c r="Q187" s="61">
        <v>0.9259</v>
      </c>
      <c r="R187" s="59">
        <v>2.0</v>
      </c>
      <c r="S187" s="59">
        <v>0.0</v>
      </c>
      <c r="T187" s="61">
        <v>0.0909</v>
      </c>
      <c r="U187" s="61">
        <v>0.0</v>
      </c>
      <c r="V187" s="62">
        <v>217.43</v>
      </c>
      <c r="W187" s="62">
        <v>0.0</v>
      </c>
      <c r="X187" s="59">
        <v>2.0</v>
      </c>
      <c r="Y187" s="59">
        <v>0.0</v>
      </c>
      <c r="Z187" s="63"/>
      <c r="AA187" s="63"/>
      <c r="AB187" s="63"/>
      <c r="AC187" s="63"/>
      <c r="AD187" s="63"/>
      <c r="AE187" s="63"/>
      <c r="AF187" s="63"/>
      <c r="AG187" s="63"/>
      <c r="AH187" s="63"/>
      <c r="AI187" s="63"/>
    </row>
    <row r="188">
      <c r="A188" s="55" t="s">
        <v>742</v>
      </c>
      <c r="B188" s="55" t="s">
        <v>751</v>
      </c>
      <c r="C188" s="55" t="s">
        <v>752</v>
      </c>
      <c r="D188" s="55">
        <v>8.0</v>
      </c>
      <c r="E188" s="251" t="s">
        <v>186</v>
      </c>
      <c r="F188" s="55" t="str">
        <f t="array" ref="F188">IFNA(INDEX('New Listing E-Commerce'!$E$2:$E$69,MATCH($I188,'New Listing E-Commerce'!$C$2:$C$69,0)),"N/A")</f>
        <v>Composite</v>
      </c>
      <c r="G188" s="55" t="str">
        <f t="array" ref="G188">INDEX('New Listing E-Commerce'!$D$1:$D$179,MATCH(I188,'New Listing E-Commerce'!$C$1:$C$179,0))</f>
        <v>PR Track Chocolate</v>
      </c>
      <c r="H188" s="55">
        <f t="shared" si="1"/>
        <v>2</v>
      </c>
      <c r="I188" s="55" t="s">
        <v>170</v>
      </c>
      <c r="J188" s="56">
        <f>VLOOKUP($I188,'Margen (PowerBI)'!$B$2:$F$179,3)</f>
        <v>35</v>
      </c>
      <c r="K188" s="56">
        <f t="array" ref="K188">INDEX('Margen (PowerBI)'!$E$1:$E$179,MATCH($I188,'Margen (PowerBI)'!$B$1:$B$179,0))</f>
        <v>31.5</v>
      </c>
      <c r="L188" s="56">
        <f>VLOOKUP($I188,'Margen (PowerBI)'!$B$2:$F$179,5)</f>
        <v>16.5</v>
      </c>
      <c r="M188" s="55">
        <v>9.0</v>
      </c>
      <c r="N188" s="57">
        <v>6.0E-4</v>
      </c>
      <c r="O188" s="55">
        <v>26.0</v>
      </c>
      <c r="P188" s="57">
        <v>0.0015</v>
      </c>
      <c r="Q188" s="57">
        <v>1.0</v>
      </c>
      <c r="R188" s="55">
        <v>2.0</v>
      </c>
      <c r="S188" s="55">
        <v>0.0</v>
      </c>
      <c r="T188" s="57">
        <v>0.2222</v>
      </c>
      <c r="U188" s="57">
        <v>0.0</v>
      </c>
      <c r="V188" s="58">
        <v>212.0</v>
      </c>
      <c r="W188" s="58">
        <v>0.0</v>
      </c>
      <c r="X188" s="55">
        <v>2.0</v>
      </c>
      <c r="Y188" s="55">
        <v>0.0</v>
      </c>
      <c r="Z188" s="3"/>
      <c r="AA188" s="3"/>
      <c r="AB188" s="3"/>
      <c r="AC188" s="3"/>
      <c r="AD188" s="3"/>
      <c r="AE188" s="3"/>
      <c r="AF188" s="3"/>
      <c r="AG188" s="3"/>
      <c r="AH188" s="3"/>
      <c r="AI188" s="3"/>
    </row>
    <row r="189">
      <c r="A189" s="59" t="s">
        <v>742</v>
      </c>
      <c r="B189" s="59" t="s">
        <v>753</v>
      </c>
      <c r="C189" s="59" t="s">
        <v>754</v>
      </c>
      <c r="D189" s="59">
        <v>8.5</v>
      </c>
      <c r="E189" s="252" t="s">
        <v>186</v>
      </c>
      <c r="F189" s="59" t="str">
        <f t="array" ref="F189">IFNA(INDEX('New Listing E-Commerce'!$E$2:$E$69,MATCH($I189,'New Listing E-Commerce'!$C$2:$C$69,0)),"N/A")</f>
        <v>Composite</v>
      </c>
      <c r="G189" s="59" t="str">
        <f t="array" ref="G189">INDEX('New Listing E-Commerce'!$D$1:$D$179,MATCH(I189,'New Listing E-Commerce'!$C$1:$C$179,0))</f>
        <v>PR Track Chocolate</v>
      </c>
      <c r="H189" s="59">
        <f t="shared" si="1"/>
        <v>5</v>
      </c>
      <c r="I189" s="59" t="s">
        <v>170</v>
      </c>
      <c r="J189" s="60">
        <f>VLOOKUP($I189,'Margen (PowerBI)'!$B$2:$F$179,3)</f>
        <v>35</v>
      </c>
      <c r="K189" s="60">
        <f t="array" ref="K189">INDEX('Margen (PowerBI)'!$E$1:$E$179,MATCH($I189,'Margen (PowerBI)'!$B$1:$B$179,0))</f>
        <v>31.5</v>
      </c>
      <c r="L189" s="60">
        <f>VLOOKUP($I189,'Margen (PowerBI)'!$B$2:$F$179,5)</f>
        <v>16.5</v>
      </c>
      <c r="M189" s="59">
        <v>18.0</v>
      </c>
      <c r="N189" s="61">
        <v>0.0013</v>
      </c>
      <c r="O189" s="59">
        <v>25.0</v>
      </c>
      <c r="P189" s="61">
        <v>0.0015</v>
      </c>
      <c r="Q189" s="61">
        <v>1.0</v>
      </c>
      <c r="R189" s="59">
        <v>5.0</v>
      </c>
      <c r="S189" s="59">
        <v>0.0</v>
      </c>
      <c r="T189" s="61">
        <v>0.2778</v>
      </c>
      <c r="U189" s="61">
        <v>0.0</v>
      </c>
      <c r="V189" s="62">
        <v>541.79</v>
      </c>
      <c r="W189" s="62">
        <v>0.0</v>
      </c>
      <c r="X189" s="59">
        <v>5.0</v>
      </c>
      <c r="Y189" s="59">
        <v>0.0</v>
      </c>
      <c r="Z189" s="63"/>
      <c r="AA189" s="63"/>
      <c r="AB189" s="63"/>
      <c r="AC189" s="63"/>
      <c r="AD189" s="63"/>
      <c r="AE189" s="63"/>
      <c r="AF189" s="63"/>
      <c r="AG189" s="63"/>
      <c r="AH189" s="63"/>
      <c r="AI189" s="63"/>
    </row>
    <row r="190">
      <c r="A190" s="55" t="s">
        <v>755</v>
      </c>
      <c r="B190" s="55" t="s">
        <v>756</v>
      </c>
      <c r="C190" s="55" t="s">
        <v>757</v>
      </c>
      <c r="D190" s="251">
        <v>8.5</v>
      </c>
      <c r="E190" s="251" t="s">
        <v>186</v>
      </c>
      <c r="F190" s="55" t="str">
        <f t="array" ref="F190">IFNA(INDEX('New Listing E-Commerce'!$E$2:$E$69,MATCH($I190,'New Listing E-Commerce'!$C$2:$C$69,0)),"N/A")</f>
        <v>Composite</v>
      </c>
      <c r="G190" s="55" t="str">
        <f t="array" ref="G190">INDEX('New Listing E-Commerce'!$D$1:$D$179,MATCH(I190,'New Listing E-Commerce'!$C$1:$C$179,0))</f>
        <v>PR Track Chocolate</v>
      </c>
      <c r="H190" s="55">
        <f t="shared" si="1"/>
        <v>1</v>
      </c>
      <c r="I190" s="55" t="s">
        <v>170</v>
      </c>
      <c r="J190" s="56">
        <f>VLOOKUP($I190,'Margen (PowerBI)'!$B$2:$F$179,3)</f>
        <v>35</v>
      </c>
      <c r="K190" s="56">
        <f t="array" ref="K190">INDEX('Margen (PowerBI)'!$E$1:$E$179,MATCH($I190,'Margen (PowerBI)'!$B$1:$B$179,0))</f>
        <v>31.5</v>
      </c>
      <c r="L190" s="56">
        <f>VLOOKUP($I190,'Margen (PowerBI)'!$B$2:$F$179,5)</f>
        <v>16.5</v>
      </c>
      <c r="M190" s="55">
        <v>0.0</v>
      </c>
      <c r="N190" s="57">
        <v>0.0</v>
      </c>
      <c r="O190" s="55">
        <v>0.0</v>
      </c>
      <c r="P190" s="57">
        <v>0.0</v>
      </c>
      <c r="Q190" s="57">
        <v>0.0</v>
      </c>
      <c r="R190" s="55">
        <v>1.0</v>
      </c>
      <c r="S190" s="55">
        <v>0.0</v>
      </c>
      <c r="T190" s="57">
        <v>0.0</v>
      </c>
      <c r="U190" s="57">
        <v>0.0</v>
      </c>
      <c r="V190" s="58">
        <v>107.38</v>
      </c>
      <c r="W190" s="58">
        <v>0.0</v>
      </c>
      <c r="X190" s="55">
        <v>1.0</v>
      </c>
      <c r="Y190" s="55">
        <v>0.0</v>
      </c>
      <c r="Z190" s="3"/>
      <c r="AA190" s="3"/>
      <c r="AB190" s="3"/>
      <c r="AC190" s="3"/>
      <c r="AD190" s="3"/>
      <c r="AE190" s="3"/>
      <c r="AF190" s="3"/>
      <c r="AG190" s="3"/>
      <c r="AH190" s="3"/>
      <c r="AI190" s="3"/>
    </row>
    <row r="191">
      <c r="A191" s="59" t="s">
        <v>755</v>
      </c>
      <c r="B191" s="59" t="s">
        <v>758</v>
      </c>
      <c r="C191" s="59" t="s">
        <v>759</v>
      </c>
      <c r="D191" s="252">
        <v>9.5</v>
      </c>
      <c r="E191" s="252" t="s">
        <v>186</v>
      </c>
      <c r="F191" s="59" t="str">
        <f t="array" ref="F191">IFNA(INDEX('New Listing E-Commerce'!$E$2:$E$69,MATCH($I191,'New Listing E-Commerce'!$C$2:$C$69,0)),"N/A")</f>
        <v>Composite</v>
      </c>
      <c r="G191" s="59" t="str">
        <f t="array" ref="G191">INDEX('New Listing E-Commerce'!$D$1:$D$179,MATCH(I191,'New Listing E-Commerce'!$C$1:$C$179,0))</f>
        <v>PR Track Chocolate</v>
      </c>
      <c r="H191" s="59">
        <f t="shared" si="1"/>
        <v>1</v>
      </c>
      <c r="I191" s="59" t="s">
        <v>170</v>
      </c>
      <c r="J191" s="60">
        <f>VLOOKUP($I191,'Margen (PowerBI)'!$B$2:$F$179,3)</f>
        <v>35</v>
      </c>
      <c r="K191" s="60">
        <f t="array" ref="K191">INDEX('Margen (PowerBI)'!$E$1:$E$179,MATCH($I191,'Margen (PowerBI)'!$B$1:$B$179,0))</f>
        <v>31.5</v>
      </c>
      <c r="L191" s="60">
        <f>VLOOKUP($I191,'Margen (PowerBI)'!$B$2:$F$179,5)</f>
        <v>16.5</v>
      </c>
      <c r="M191" s="59">
        <v>6.0</v>
      </c>
      <c r="N191" s="61">
        <v>4.0E-4</v>
      </c>
      <c r="O191" s="59">
        <v>7.0</v>
      </c>
      <c r="P191" s="61">
        <v>4.0E-4</v>
      </c>
      <c r="Q191" s="61">
        <v>1.0</v>
      </c>
      <c r="R191" s="59">
        <v>1.0</v>
      </c>
      <c r="S191" s="59">
        <v>0.0</v>
      </c>
      <c r="T191" s="61">
        <v>0.1667</v>
      </c>
      <c r="U191" s="61">
        <v>0.0</v>
      </c>
      <c r="V191" s="62">
        <v>102.0</v>
      </c>
      <c r="W191" s="62">
        <v>0.0</v>
      </c>
      <c r="X191" s="59">
        <v>1.0</v>
      </c>
      <c r="Y191" s="59">
        <v>0.0</v>
      </c>
      <c r="Z191" s="63"/>
      <c r="AA191" s="63"/>
      <c r="AB191" s="63"/>
      <c r="AC191" s="63"/>
      <c r="AD191" s="63"/>
      <c r="AE191" s="63"/>
      <c r="AF191" s="63"/>
      <c r="AG191" s="63"/>
      <c r="AH191" s="63"/>
      <c r="AI191" s="63"/>
    </row>
    <row r="192">
      <c r="A192" s="55" t="s">
        <v>760</v>
      </c>
      <c r="B192" s="55" t="s">
        <v>761</v>
      </c>
      <c r="C192" s="55" t="s">
        <v>762</v>
      </c>
      <c r="D192" s="251">
        <v>9.5</v>
      </c>
      <c r="E192" s="251" t="s">
        <v>188</v>
      </c>
      <c r="F192" s="55" t="str">
        <f t="array" ref="F192">IFNA(INDEX('New Listing E-Commerce'!$E$2:$E$69,MATCH($I192,'New Listing E-Commerce'!$C$2:$C$69,0)),"N/A")</f>
        <v>Composite</v>
      </c>
      <c r="G192" s="55" t="str">
        <f t="array" ref="G192">INDEX('New Listing E-Commerce'!$D$1:$D$179,MATCH(I192,'New Listing E-Commerce'!$C$1:$C$179,0))</f>
        <v>PR Track Chocolate</v>
      </c>
      <c r="H192" s="55">
        <f t="shared" si="1"/>
        <v>1</v>
      </c>
      <c r="I192" s="55" t="s">
        <v>170</v>
      </c>
      <c r="J192" s="56">
        <f>VLOOKUP($I192,'Margen (PowerBI)'!$B$2:$F$179,3)</f>
        <v>35</v>
      </c>
      <c r="K192" s="56">
        <f t="array" ref="K192">INDEX('Margen (PowerBI)'!$E$1:$E$179,MATCH($I192,'Margen (PowerBI)'!$B$1:$B$179,0))</f>
        <v>31.5</v>
      </c>
      <c r="L192" s="56">
        <f>VLOOKUP($I192,'Margen (PowerBI)'!$B$2:$F$179,5)</f>
        <v>16.5</v>
      </c>
      <c r="M192" s="55">
        <v>0.0</v>
      </c>
      <c r="N192" s="57">
        <v>0.0</v>
      </c>
      <c r="O192" s="55">
        <v>0.0</v>
      </c>
      <c r="P192" s="57">
        <v>0.0</v>
      </c>
      <c r="Q192" s="57">
        <v>0.0</v>
      </c>
      <c r="R192" s="55">
        <v>1.0</v>
      </c>
      <c r="S192" s="55">
        <v>0.0</v>
      </c>
      <c r="T192" s="57">
        <v>0.0</v>
      </c>
      <c r="U192" s="57">
        <v>0.0</v>
      </c>
      <c r="V192" s="58">
        <v>114.75</v>
      </c>
      <c r="W192" s="58">
        <v>0.0</v>
      </c>
      <c r="X192" s="55">
        <v>1.0</v>
      </c>
      <c r="Y192" s="55">
        <v>0.0</v>
      </c>
      <c r="Z192" s="3"/>
      <c r="AA192" s="3"/>
      <c r="AB192" s="3"/>
      <c r="AC192" s="3"/>
      <c r="AD192" s="3"/>
      <c r="AE192" s="3"/>
      <c r="AF192" s="3"/>
      <c r="AG192" s="3"/>
      <c r="AH192" s="3"/>
      <c r="AI192" s="3"/>
    </row>
    <row r="193">
      <c r="A193" s="59" t="s">
        <v>763</v>
      </c>
      <c r="B193" s="59" t="s">
        <v>764</v>
      </c>
      <c r="C193" s="59" t="s">
        <v>765</v>
      </c>
      <c r="D193" s="252">
        <v>10.5</v>
      </c>
      <c r="E193" s="252" t="s">
        <v>7290</v>
      </c>
      <c r="F193" s="59" t="str">
        <f t="array" ref="F193">IFNA(INDEX('New Listing E-Commerce'!$E$2:$E$69,MATCH($I193,'New Listing E-Commerce'!$C$2:$C$69,0)),"N/A")</f>
        <v>Soft</v>
      </c>
      <c r="G193" s="59" t="str">
        <f t="array" ref="G193">INDEX('New Listing E-Commerce'!$D$1:$D$179,MATCH(I193,'New Listing E-Commerce'!$C$1:$C$179,0))</f>
        <v>TLC1</v>
      </c>
      <c r="H193" s="59">
        <f t="shared" si="1"/>
        <v>1</v>
      </c>
      <c r="I193" s="59" t="s">
        <v>59</v>
      </c>
      <c r="J193" s="60">
        <f>VLOOKUP($I193,'Margen (PowerBI)'!$B$2:$F$179,3)</f>
        <v>35</v>
      </c>
      <c r="K193" s="60">
        <f t="array" ref="K193">INDEX('Margen (PowerBI)'!$E$1:$E$179,MATCH($I193,'Margen (PowerBI)'!$B$1:$B$179,0))</f>
        <v>40</v>
      </c>
      <c r="L193" s="60">
        <f>VLOOKUP($I193,'Margen (PowerBI)'!$B$2:$F$179,5)</f>
        <v>16.5</v>
      </c>
      <c r="M193" s="59">
        <v>1.0</v>
      </c>
      <c r="N193" s="61">
        <v>1.0E-4</v>
      </c>
      <c r="O193" s="59">
        <v>1.0</v>
      </c>
      <c r="P193" s="61">
        <v>1.0E-4</v>
      </c>
      <c r="Q193" s="61">
        <v>1.0</v>
      </c>
      <c r="R193" s="59">
        <v>1.0</v>
      </c>
      <c r="S193" s="59">
        <v>0.0</v>
      </c>
      <c r="T193" s="61">
        <v>1.0</v>
      </c>
      <c r="U193" s="61">
        <v>0.0</v>
      </c>
      <c r="V193" s="62">
        <v>136.74</v>
      </c>
      <c r="W193" s="62">
        <v>0.0</v>
      </c>
      <c r="X193" s="59">
        <v>1.0</v>
      </c>
      <c r="Y193" s="59">
        <v>0.0</v>
      </c>
      <c r="Z193" s="63"/>
      <c r="AA193" s="63"/>
      <c r="AB193" s="63"/>
      <c r="AC193" s="63"/>
      <c r="AD193" s="63"/>
      <c r="AE193" s="63"/>
      <c r="AF193" s="63"/>
      <c r="AG193" s="63"/>
      <c r="AH193" s="63"/>
      <c r="AI193" s="63"/>
    </row>
    <row r="194">
      <c r="A194" s="55" t="s">
        <v>763</v>
      </c>
      <c r="B194" s="55" t="s">
        <v>766</v>
      </c>
      <c r="C194" s="55" t="s">
        <v>767</v>
      </c>
      <c r="D194" s="55">
        <v>8.5</v>
      </c>
      <c r="E194" s="251" t="s">
        <v>7290</v>
      </c>
      <c r="F194" s="55" t="str">
        <f t="array" ref="F194">IFNA(INDEX('New Listing E-Commerce'!$E$2:$E$69,MATCH($I194,'New Listing E-Commerce'!$C$2:$C$69,0)),"N/A")</f>
        <v>Soft</v>
      </c>
      <c r="G194" s="55" t="str">
        <f t="array" ref="G194">INDEX('New Listing E-Commerce'!$D$1:$D$179,MATCH(I194,'New Listing E-Commerce'!$C$1:$C$179,0))</f>
        <v>TLC1</v>
      </c>
      <c r="H194" s="55">
        <f t="shared" si="1"/>
        <v>1</v>
      </c>
      <c r="I194" s="55" t="s">
        <v>59</v>
      </c>
      <c r="J194" s="56">
        <f>VLOOKUP($I194,'Margen (PowerBI)'!$B$2:$F$179,3)</f>
        <v>35</v>
      </c>
      <c r="K194" s="56">
        <f t="array" ref="K194">INDEX('Margen (PowerBI)'!$E$1:$E$179,MATCH($I194,'Margen (PowerBI)'!$B$1:$B$179,0))</f>
        <v>40</v>
      </c>
      <c r="L194" s="56">
        <f>VLOOKUP($I194,'Margen (PowerBI)'!$B$2:$F$179,5)</f>
        <v>16.5</v>
      </c>
      <c r="M194" s="55">
        <v>0.0</v>
      </c>
      <c r="N194" s="57">
        <v>0.0</v>
      </c>
      <c r="O194" s="55">
        <v>0.0</v>
      </c>
      <c r="P194" s="57">
        <v>0.0</v>
      </c>
      <c r="Q194" s="57">
        <v>0.0</v>
      </c>
      <c r="R194" s="55">
        <v>1.0</v>
      </c>
      <c r="S194" s="55">
        <v>0.0</v>
      </c>
      <c r="T194" s="57">
        <v>0.0</v>
      </c>
      <c r="U194" s="57">
        <v>0.0</v>
      </c>
      <c r="V194" s="58">
        <v>136.74</v>
      </c>
      <c r="W194" s="58">
        <v>0.0</v>
      </c>
      <c r="X194" s="55">
        <v>1.0</v>
      </c>
      <c r="Y194" s="55">
        <v>0.0</v>
      </c>
      <c r="Z194" s="3"/>
      <c r="AA194" s="3"/>
      <c r="AB194" s="3"/>
      <c r="AC194" s="3"/>
      <c r="AD194" s="3"/>
      <c r="AE194" s="3"/>
      <c r="AF194" s="3"/>
      <c r="AG194" s="3"/>
      <c r="AH194" s="3"/>
      <c r="AI194" s="3"/>
    </row>
    <row r="195">
      <c r="A195" s="59" t="s">
        <v>768</v>
      </c>
      <c r="B195" s="59" t="s">
        <v>769</v>
      </c>
      <c r="C195" s="59" t="s">
        <v>770</v>
      </c>
      <c r="D195" s="252">
        <v>10.0</v>
      </c>
      <c r="E195" s="252" t="s">
        <v>7287</v>
      </c>
      <c r="F195" s="59" t="str">
        <f t="array" ref="F195">IFNA(INDEX('New Listing E-Commerce'!$E$2:$E$69,MATCH($I195,'New Listing E-Commerce'!$C$2:$C$69,0)),"N/A")</f>
        <v>Soft</v>
      </c>
      <c r="G195" s="59" t="str">
        <f t="array" ref="G195">INDEX('New Listing E-Commerce'!$D$1:$D$179,MATCH(I195,'New Listing E-Commerce'!$C$1:$C$179,0))</f>
        <v>TRC1</v>
      </c>
      <c r="H195" s="59">
        <f t="shared" si="1"/>
        <v>2</v>
      </c>
      <c r="I195" s="59" t="s">
        <v>54</v>
      </c>
      <c r="J195" s="60">
        <f>VLOOKUP($I195,'Margen (PowerBI)'!$B$2:$F$179,3)</f>
        <v>35</v>
      </c>
      <c r="K195" s="60">
        <f t="array" ref="K195">INDEX('Margen (PowerBI)'!$E$1:$E$179,MATCH($I195,'Margen (PowerBI)'!$B$1:$B$179,0))</f>
        <v>41</v>
      </c>
      <c r="L195" s="60">
        <f>VLOOKUP($I195,'Margen (PowerBI)'!$B$2:$F$179,5)</f>
        <v>16.5</v>
      </c>
      <c r="M195" s="59">
        <v>2.0</v>
      </c>
      <c r="N195" s="61">
        <v>1.0E-4</v>
      </c>
      <c r="O195" s="59">
        <v>2.0</v>
      </c>
      <c r="P195" s="61">
        <v>1.0E-4</v>
      </c>
      <c r="Q195" s="61">
        <v>1.0</v>
      </c>
      <c r="R195" s="59">
        <v>2.0</v>
      </c>
      <c r="S195" s="59">
        <v>0.0</v>
      </c>
      <c r="T195" s="61">
        <v>1.0</v>
      </c>
      <c r="U195" s="61">
        <v>0.0</v>
      </c>
      <c r="V195" s="62">
        <v>314.18</v>
      </c>
      <c r="W195" s="62">
        <v>0.0</v>
      </c>
      <c r="X195" s="59">
        <v>2.0</v>
      </c>
      <c r="Y195" s="59">
        <v>0.0</v>
      </c>
      <c r="Z195" s="63"/>
      <c r="AA195" s="63"/>
      <c r="AB195" s="63"/>
      <c r="AC195" s="63"/>
      <c r="AD195" s="63"/>
      <c r="AE195" s="63"/>
      <c r="AF195" s="63"/>
      <c r="AG195" s="63"/>
      <c r="AH195" s="63"/>
      <c r="AI195" s="63"/>
    </row>
    <row r="196">
      <c r="A196" s="55" t="s">
        <v>768</v>
      </c>
      <c r="B196" s="55" t="s">
        <v>771</v>
      </c>
      <c r="C196" s="55" t="s">
        <v>772</v>
      </c>
      <c r="D196" s="55">
        <v>8.0</v>
      </c>
      <c r="E196" s="251" t="s">
        <v>7287</v>
      </c>
      <c r="F196" s="55" t="str">
        <f t="array" ref="F196">IFNA(INDEX('New Listing E-Commerce'!$E$2:$E$69,MATCH($I196,'New Listing E-Commerce'!$C$2:$C$69,0)),"N/A")</f>
        <v>Soft</v>
      </c>
      <c r="G196" s="55" t="str">
        <f t="array" ref="G196">INDEX('New Listing E-Commerce'!$D$1:$D$179,MATCH(I196,'New Listing E-Commerce'!$C$1:$C$179,0))</f>
        <v>TRC1</v>
      </c>
      <c r="H196" s="55">
        <f t="shared" si="1"/>
        <v>1</v>
      </c>
      <c r="I196" s="55" t="s">
        <v>54</v>
      </c>
      <c r="J196" s="56">
        <f>VLOOKUP($I196,'Margen (PowerBI)'!$B$2:$F$179,3)</f>
        <v>35</v>
      </c>
      <c r="K196" s="56">
        <f t="array" ref="K196">INDEX('Margen (PowerBI)'!$E$1:$E$179,MATCH($I196,'Margen (PowerBI)'!$B$1:$B$179,0))</f>
        <v>41</v>
      </c>
      <c r="L196" s="56">
        <f>VLOOKUP($I196,'Margen (PowerBI)'!$B$2:$F$179,5)</f>
        <v>16.5</v>
      </c>
      <c r="M196" s="55">
        <v>1.0</v>
      </c>
      <c r="N196" s="57">
        <v>1.0E-4</v>
      </c>
      <c r="O196" s="55">
        <v>2.0</v>
      </c>
      <c r="P196" s="57">
        <v>1.0E-4</v>
      </c>
      <c r="Q196" s="57">
        <v>1.0</v>
      </c>
      <c r="R196" s="55">
        <v>1.0</v>
      </c>
      <c r="S196" s="55">
        <v>0.0</v>
      </c>
      <c r="T196" s="57">
        <v>1.0</v>
      </c>
      <c r="U196" s="57">
        <v>0.0</v>
      </c>
      <c r="V196" s="58">
        <v>150.0</v>
      </c>
      <c r="W196" s="58">
        <v>0.0</v>
      </c>
      <c r="X196" s="55">
        <v>1.0</v>
      </c>
      <c r="Y196" s="55">
        <v>0.0</v>
      </c>
      <c r="Z196" s="3"/>
      <c r="AA196" s="3"/>
      <c r="AB196" s="3"/>
      <c r="AC196" s="3"/>
      <c r="AD196" s="3"/>
      <c r="AE196" s="3"/>
      <c r="AF196" s="3"/>
      <c r="AG196" s="3"/>
      <c r="AH196" s="3"/>
      <c r="AI196" s="3"/>
    </row>
    <row r="197">
      <c r="A197" s="59" t="s">
        <v>768</v>
      </c>
      <c r="B197" s="59" t="s">
        <v>773</v>
      </c>
      <c r="C197" s="59" t="s">
        <v>774</v>
      </c>
      <c r="D197" s="59">
        <v>9.5</v>
      </c>
      <c r="E197" s="252" t="s">
        <v>7287</v>
      </c>
      <c r="F197" s="59" t="str">
        <f t="array" ref="F197">IFNA(INDEX('New Listing E-Commerce'!$E$2:$E$69,MATCH($I197,'New Listing E-Commerce'!$C$2:$C$69,0)),"N/A")</f>
        <v>Soft</v>
      </c>
      <c r="G197" s="59" t="str">
        <f t="array" ref="G197">INDEX('New Listing E-Commerce'!$D$1:$D$179,MATCH(I197,'New Listing E-Commerce'!$C$1:$C$179,0))</f>
        <v>TRC1</v>
      </c>
      <c r="H197" s="59">
        <f t="shared" si="1"/>
        <v>2</v>
      </c>
      <c r="I197" s="59" t="s">
        <v>54</v>
      </c>
      <c r="J197" s="60">
        <f>VLOOKUP($I197,'Margen (PowerBI)'!$B$2:$F$179,3)</f>
        <v>35</v>
      </c>
      <c r="K197" s="60">
        <f t="array" ref="K197">INDEX('Margen (PowerBI)'!$E$1:$E$179,MATCH($I197,'Margen (PowerBI)'!$B$1:$B$179,0))</f>
        <v>41</v>
      </c>
      <c r="L197" s="60">
        <f>VLOOKUP($I197,'Margen (PowerBI)'!$B$2:$F$179,5)</f>
        <v>16.5</v>
      </c>
      <c r="M197" s="59">
        <v>4.0</v>
      </c>
      <c r="N197" s="61">
        <v>3.0E-4</v>
      </c>
      <c r="O197" s="59">
        <v>12.0</v>
      </c>
      <c r="P197" s="61">
        <v>7.0E-4</v>
      </c>
      <c r="Q197" s="61">
        <v>1.0</v>
      </c>
      <c r="R197" s="59">
        <v>2.0</v>
      </c>
      <c r="S197" s="59">
        <v>0.0</v>
      </c>
      <c r="T197" s="61">
        <v>0.5</v>
      </c>
      <c r="U197" s="61">
        <v>0.0</v>
      </c>
      <c r="V197" s="62">
        <v>309.0</v>
      </c>
      <c r="W197" s="62">
        <v>0.0</v>
      </c>
      <c r="X197" s="59">
        <v>2.0</v>
      </c>
      <c r="Y197" s="59">
        <v>0.0</v>
      </c>
      <c r="Z197" s="63"/>
      <c r="AA197" s="63"/>
      <c r="AB197" s="63"/>
      <c r="AC197" s="63"/>
      <c r="AD197" s="63"/>
      <c r="AE197" s="63"/>
      <c r="AF197" s="63"/>
      <c r="AG197" s="63"/>
      <c r="AH197" s="63"/>
      <c r="AI197" s="63"/>
    </row>
    <row r="198">
      <c r="A198" s="55" t="s">
        <v>768</v>
      </c>
      <c r="B198" s="55" t="s">
        <v>775</v>
      </c>
      <c r="C198" s="55" t="s">
        <v>776</v>
      </c>
      <c r="D198" s="251">
        <v>9.0</v>
      </c>
      <c r="E198" s="251" t="s">
        <v>7290</v>
      </c>
      <c r="F198" s="55" t="str">
        <f t="array" ref="F198">IFNA(INDEX('New Listing E-Commerce'!$E$2:$E$69,MATCH($I198,'New Listing E-Commerce'!$C$2:$C$69,0)),"N/A")</f>
        <v>Soft</v>
      </c>
      <c r="G198" s="55" t="str">
        <f t="array" ref="G198">INDEX('New Listing E-Commerce'!$D$1:$D$179,MATCH(I198,'New Listing E-Commerce'!$C$1:$C$179,0))</f>
        <v>TRC1</v>
      </c>
      <c r="H198" s="55">
        <f t="shared" si="1"/>
        <v>1</v>
      </c>
      <c r="I198" s="55" t="s">
        <v>54</v>
      </c>
      <c r="J198" s="56">
        <f>VLOOKUP($I198,'Margen (PowerBI)'!$B$2:$F$179,3)</f>
        <v>35</v>
      </c>
      <c r="K198" s="56">
        <f t="array" ref="K198">INDEX('Margen (PowerBI)'!$E$1:$E$179,MATCH($I198,'Margen (PowerBI)'!$B$1:$B$179,0))</f>
        <v>41</v>
      </c>
      <c r="L198" s="56">
        <f>VLOOKUP($I198,'Margen (PowerBI)'!$B$2:$F$179,5)</f>
        <v>16.5</v>
      </c>
      <c r="M198" s="55">
        <v>3.0</v>
      </c>
      <c r="N198" s="57">
        <v>2.0E-4</v>
      </c>
      <c r="O198" s="55">
        <v>3.0</v>
      </c>
      <c r="P198" s="57">
        <v>2.0E-4</v>
      </c>
      <c r="Q198" s="57">
        <v>0.6667</v>
      </c>
      <c r="R198" s="55">
        <v>1.0</v>
      </c>
      <c r="S198" s="55">
        <v>0.0</v>
      </c>
      <c r="T198" s="57">
        <v>0.3333</v>
      </c>
      <c r="U198" s="57">
        <v>0.0</v>
      </c>
      <c r="V198" s="58">
        <v>160.5</v>
      </c>
      <c r="W198" s="58">
        <v>0.0</v>
      </c>
      <c r="X198" s="55">
        <v>1.0</v>
      </c>
      <c r="Y198" s="55">
        <v>0.0</v>
      </c>
      <c r="Z198" s="3"/>
      <c r="AA198" s="3"/>
      <c r="AB198" s="3"/>
      <c r="AC198" s="3"/>
      <c r="AD198" s="3"/>
      <c r="AE198" s="3"/>
      <c r="AF198" s="3"/>
      <c r="AG198" s="3"/>
      <c r="AH198" s="3"/>
      <c r="AI198" s="3"/>
    </row>
    <row r="199">
      <c r="A199" s="59" t="s">
        <v>777</v>
      </c>
      <c r="B199" s="59" t="s">
        <v>778</v>
      </c>
      <c r="C199" s="59" t="s">
        <v>779</v>
      </c>
      <c r="D199" s="59">
        <v>10.0</v>
      </c>
      <c r="E199" s="252" t="s">
        <v>7287</v>
      </c>
      <c r="F199" s="59" t="str">
        <f t="array" ref="F199">IFNA(INDEX('New Listing E-Commerce'!$E$2:$E$69,MATCH($I199,'New Listing E-Commerce'!$C$2:$C$69,0)),"N/A")</f>
        <v>Steel</v>
      </c>
      <c r="G199" s="59" t="str">
        <f t="array" ref="G199">INDEX('New Listing E-Commerce'!$D$1:$D$179,MATCH(I199,'New Listing E-Commerce'!$C$1:$C$179,0))</f>
        <v>TRC1</v>
      </c>
      <c r="H199" s="59">
        <f t="shared" si="1"/>
        <v>5</v>
      </c>
      <c r="I199" s="59" t="s">
        <v>44</v>
      </c>
      <c r="J199" s="60">
        <f>VLOOKUP($I199,'Margen (PowerBI)'!$B$2:$F$179,3)</f>
        <v>35</v>
      </c>
      <c r="K199" s="60">
        <f t="array" ref="K199">INDEX('Margen (PowerBI)'!$E$1:$E$179,MATCH($I199,'Margen (PowerBI)'!$B$1:$B$179,0))</f>
        <v>42.5</v>
      </c>
      <c r="L199" s="60">
        <f>VLOOKUP($I199,'Margen (PowerBI)'!$B$2:$F$179,5)</f>
        <v>16.5</v>
      </c>
      <c r="M199" s="59">
        <v>189.0</v>
      </c>
      <c r="N199" s="61">
        <v>0.0135</v>
      </c>
      <c r="O199" s="59">
        <v>223.0</v>
      </c>
      <c r="P199" s="61">
        <v>0.0131</v>
      </c>
      <c r="Q199" s="61">
        <v>0.991</v>
      </c>
      <c r="R199" s="59">
        <v>5.0</v>
      </c>
      <c r="S199" s="59">
        <v>0.0</v>
      </c>
      <c r="T199" s="61">
        <v>0.0265</v>
      </c>
      <c r="U199" s="61">
        <v>0.0</v>
      </c>
      <c r="V199" s="62">
        <v>829.73</v>
      </c>
      <c r="W199" s="62">
        <v>0.0</v>
      </c>
      <c r="X199" s="59">
        <v>5.0</v>
      </c>
      <c r="Y199" s="59">
        <v>0.0</v>
      </c>
      <c r="Z199" s="63"/>
      <c r="AA199" s="63"/>
      <c r="AB199" s="63"/>
      <c r="AC199" s="63"/>
      <c r="AD199" s="63"/>
      <c r="AE199" s="63"/>
      <c r="AF199" s="63"/>
      <c r="AG199" s="63"/>
      <c r="AH199" s="63"/>
      <c r="AI199" s="63"/>
    </row>
    <row r="200">
      <c r="A200" s="55" t="s">
        <v>777</v>
      </c>
      <c r="B200" s="55" t="s">
        <v>780</v>
      </c>
      <c r="C200" s="55" t="s">
        <v>781</v>
      </c>
      <c r="D200" s="55">
        <v>10.5</v>
      </c>
      <c r="E200" s="251" t="s">
        <v>7287</v>
      </c>
      <c r="F200" s="55" t="str">
        <f t="array" ref="F200">IFNA(INDEX('New Listing E-Commerce'!$E$2:$E$69,MATCH($I200,'New Listing E-Commerce'!$C$2:$C$69,0)),"N/A")</f>
        <v>Steel</v>
      </c>
      <c r="G200" s="55" t="str">
        <f t="array" ref="G200">INDEX('New Listing E-Commerce'!$D$1:$D$179,MATCH(I200,'New Listing E-Commerce'!$C$1:$C$179,0))</f>
        <v>TRC1</v>
      </c>
      <c r="H200" s="55">
        <f t="shared" si="1"/>
        <v>4</v>
      </c>
      <c r="I200" s="55" t="s">
        <v>44</v>
      </c>
      <c r="J200" s="56">
        <f>VLOOKUP($I200,'Margen (PowerBI)'!$B$2:$F$179,3)</f>
        <v>35</v>
      </c>
      <c r="K200" s="56">
        <f t="array" ref="K200">INDEX('Margen (PowerBI)'!$E$1:$E$179,MATCH($I200,'Margen (PowerBI)'!$B$1:$B$179,0))</f>
        <v>42.5</v>
      </c>
      <c r="L200" s="56">
        <f>VLOOKUP($I200,'Margen (PowerBI)'!$B$2:$F$179,5)</f>
        <v>16.5</v>
      </c>
      <c r="M200" s="55">
        <v>9.0</v>
      </c>
      <c r="N200" s="57">
        <v>6.0E-4</v>
      </c>
      <c r="O200" s="55">
        <v>9.0</v>
      </c>
      <c r="P200" s="57">
        <v>5.0E-4</v>
      </c>
      <c r="Q200" s="57">
        <v>1.0</v>
      </c>
      <c r="R200" s="55">
        <v>4.0</v>
      </c>
      <c r="S200" s="55">
        <v>0.0</v>
      </c>
      <c r="T200" s="57">
        <v>0.4444</v>
      </c>
      <c r="U200" s="57">
        <v>0.0</v>
      </c>
      <c r="V200" s="58">
        <v>665.34</v>
      </c>
      <c r="W200" s="58">
        <v>0.0</v>
      </c>
      <c r="X200" s="55">
        <v>4.0</v>
      </c>
      <c r="Y200" s="55">
        <v>0.0</v>
      </c>
      <c r="Z200" s="3"/>
      <c r="AA200" s="3"/>
      <c r="AB200" s="3"/>
      <c r="AC200" s="3"/>
      <c r="AD200" s="3"/>
      <c r="AE200" s="3"/>
      <c r="AF200" s="3"/>
      <c r="AG200" s="3"/>
      <c r="AH200" s="3"/>
      <c r="AI200" s="3"/>
    </row>
    <row r="201">
      <c r="A201" s="59" t="s">
        <v>777</v>
      </c>
      <c r="B201" s="59" t="s">
        <v>782</v>
      </c>
      <c r="C201" s="59" t="s">
        <v>783</v>
      </c>
      <c r="D201" s="59">
        <v>11.0</v>
      </c>
      <c r="E201" s="252" t="s">
        <v>7287</v>
      </c>
      <c r="F201" s="59" t="str">
        <f t="array" ref="F201">IFNA(INDEX('New Listing E-Commerce'!$E$2:$E$69,MATCH($I201,'New Listing E-Commerce'!$C$2:$C$69,0)),"N/A")</f>
        <v>Steel</v>
      </c>
      <c r="G201" s="59" t="str">
        <f t="array" ref="G201">INDEX('New Listing E-Commerce'!$D$1:$D$179,MATCH(I201,'New Listing E-Commerce'!$C$1:$C$179,0))</f>
        <v>TRC1</v>
      </c>
      <c r="H201" s="59">
        <f t="shared" si="1"/>
        <v>4</v>
      </c>
      <c r="I201" s="59" t="s">
        <v>44</v>
      </c>
      <c r="J201" s="60">
        <f>VLOOKUP($I201,'Margen (PowerBI)'!$B$2:$F$179,3)</f>
        <v>35</v>
      </c>
      <c r="K201" s="60">
        <f t="array" ref="K201">INDEX('Margen (PowerBI)'!$E$1:$E$179,MATCH($I201,'Margen (PowerBI)'!$B$1:$B$179,0))</f>
        <v>42.5</v>
      </c>
      <c r="L201" s="60">
        <f>VLOOKUP($I201,'Margen (PowerBI)'!$B$2:$F$179,5)</f>
        <v>16.5</v>
      </c>
      <c r="M201" s="59">
        <v>4.0</v>
      </c>
      <c r="N201" s="61">
        <v>3.0E-4</v>
      </c>
      <c r="O201" s="59">
        <v>4.0</v>
      </c>
      <c r="P201" s="61">
        <v>2.0E-4</v>
      </c>
      <c r="Q201" s="61">
        <v>1.0</v>
      </c>
      <c r="R201" s="59">
        <v>3.0</v>
      </c>
      <c r="S201" s="59">
        <v>1.0</v>
      </c>
      <c r="T201" s="61">
        <v>0.75</v>
      </c>
      <c r="U201" s="61">
        <v>0.25</v>
      </c>
      <c r="V201" s="62">
        <v>500.76</v>
      </c>
      <c r="W201" s="62">
        <v>168.48</v>
      </c>
      <c r="X201" s="59">
        <v>3.0</v>
      </c>
      <c r="Y201" s="59">
        <v>1.0</v>
      </c>
      <c r="Z201" s="63"/>
      <c r="AA201" s="63"/>
      <c r="AB201" s="63"/>
      <c r="AC201" s="63"/>
      <c r="AD201" s="63"/>
      <c r="AE201" s="63"/>
      <c r="AF201" s="63"/>
      <c r="AG201" s="63"/>
      <c r="AH201" s="63"/>
      <c r="AI201" s="63"/>
    </row>
    <row r="202">
      <c r="A202" s="55" t="s">
        <v>777</v>
      </c>
      <c r="B202" s="55" t="s">
        <v>784</v>
      </c>
      <c r="C202" s="55" t="s">
        <v>785</v>
      </c>
      <c r="D202" s="251">
        <v>6.0</v>
      </c>
      <c r="E202" s="251" t="s">
        <v>7287</v>
      </c>
      <c r="F202" s="55" t="str">
        <f t="array" ref="F202">IFNA(INDEX('New Listing E-Commerce'!$E$2:$E$69,MATCH($I202,'New Listing E-Commerce'!$C$2:$C$69,0)),"N/A")</f>
        <v>Steel</v>
      </c>
      <c r="G202" s="55" t="str">
        <f t="array" ref="G202">INDEX('New Listing E-Commerce'!$D$1:$D$179,MATCH(I202,'New Listing E-Commerce'!$C$1:$C$179,0))</f>
        <v>TRC1</v>
      </c>
      <c r="H202" s="55">
        <f t="shared" si="1"/>
        <v>1</v>
      </c>
      <c r="I202" s="55" t="s">
        <v>44</v>
      </c>
      <c r="J202" s="56">
        <f>VLOOKUP($I202,'Margen (PowerBI)'!$B$2:$F$179,3)</f>
        <v>35</v>
      </c>
      <c r="K202" s="56">
        <f t="array" ref="K202">INDEX('Margen (PowerBI)'!$E$1:$E$179,MATCH($I202,'Margen (PowerBI)'!$B$1:$B$179,0))</f>
        <v>42.5</v>
      </c>
      <c r="L202" s="56">
        <f>VLOOKUP($I202,'Margen (PowerBI)'!$B$2:$F$179,5)</f>
        <v>16.5</v>
      </c>
      <c r="M202" s="55">
        <v>19.0</v>
      </c>
      <c r="N202" s="57">
        <v>0.0014</v>
      </c>
      <c r="O202" s="55">
        <v>22.0</v>
      </c>
      <c r="P202" s="57">
        <v>0.0013</v>
      </c>
      <c r="Q202" s="57">
        <v>0.7727</v>
      </c>
      <c r="R202" s="55">
        <v>1.0</v>
      </c>
      <c r="S202" s="55">
        <v>0.0</v>
      </c>
      <c r="T202" s="57">
        <v>0.0526</v>
      </c>
      <c r="U202" s="57">
        <v>0.0</v>
      </c>
      <c r="V202" s="58">
        <v>156.0</v>
      </c>
      <c r="W202" s="58">
        <v>0.0</v>
      </c>
      <c r="X202" s="55">
        <v>1.0</v>
      </c>
      <c r="Y202" s="55">
        <v>0.0</v>
      </c>
      <c r="Z202" s="3"/>
      <c r="AA202" s="3"/>
      <c r="AB202" s="3"/>
      <c r="AC202" s="3"/>
      <c r="AD202" s="3"/>
      <c r="AE202" s="3"/>
      <c r="AF202" s="3"/>
      <c r="AG202" s="3"/>
      <c r="AH202" s="3"/>
      <c r="AI202" s="3"/>
    </row>
    <row r="203">
      <c r="A203" s="59" t="s">
        <v>777</v>
      </c>
      <c r="B203" s="59" t="s">
        <v>786</v>
      </c>
      <c r="C203" s="59" t="s">
        <v>787</v>
      </c>
      <c r="D203" s="59">
        <v>6.5</v>
      </c>
      <c r="E203" s="252" t="s">
        <v>7287</v>
      </c>
      <c r="F203" s="59" t="str">
        <f t="array" ref="F203">IFNA(INDEX('New Listing E-Commerce'!$E$2:$E$69,MATCH($I203,'New Listing E-Commerce'!$C$2:$C$69,0)),"N/A")</f>
        <v>Steel</v>
      </c>
      <c r="G203" s="59" t="str">
        <f t="array" ref="G203">INDEX('New Listing E-Commerce'!$D$1:$D$179,MATCH(I203,'New Listing E-Commerce'!$C$1:$C$179,0))</f>
        <v>TRC1</v>
      </c>
      <c r="H203" s="59">
        <f t="shared" si="1"/>
        <v>1</v>
      </c>
      <c r="I203" s="59" t="s">
        <v>44</v>
      </c>
      <c r="J203" s="60">
        <f>VLOOKUP($I203,'Margen (PowerBI)'!$B$2:$F$179,3)</f>
        <v>35</v>
      </c>
      <c r="K203" s="60">
        <f t="array" ref="K203">INDEX('Margen (PowerBI)'!$E$1:$E$179,MATCH($I203,'Margen (PowerBI)'!$B$1:$B$179,0))</f>
        <v>42.5</v>
      </c>
      <c r="L203" s="60">
        <f>VLOOKUP($I203,'Margen (PowerBI)'!$B$2:$F$179,5)</f>
        <v>16.5</v>
      </c>
      <c r="M203" s="59">
        <v>52.0</v>
      </c>
      <c r="N203" s="61">
        <v>0.0037</v>
      </c>
      <c r="O203" s="59">
        <v>62.0</v>
      </c>
      <c r="P203" s="61">
        <v>0.0037</v>
      </c>
      <c r="Q203" s="61">
        <v>0.8871</v>
      </c>
      <c r="R203" s="59">
        <v>1.0</v>
      </c>
      <c r="S203" s="59">
        <v>0.0</v>
      </c>
      <c r="T203" s="61">
        <v>0.0192</v>
      </c>
      <c r="U203" s="61">
        <v>0.0</v>
      </c>
      <c r="V203" s="62">
        <v>168.09</v>
      </c>
      <c r="W203" s="62">
        <v>0.0</v>
      </c>
      <c r="X203" s="59">
        <v>1.0</v>
      </c>
      <c r="Y203" s="59">
        <v>0.0</v>
      </c>
      <c r="Z203" s="63"/>
      <c r="AA203" s="63"/>
      <c r="AB203" s="63"/>
      <c r="AC203" s="63"/>
      <c r="AD203" s="63"/>
      <c r="AE203" s="63"/>
      <c r="AF203" s="63"/>
      <c r="AG203" s="63"/>
      <c r="AH203" s="63"/>
      <c r="AI203" s="63"/>
    </row>
    <row r="204">
      <c r="A204" s="55" t="s">
        <v>777</v>
      </c>
      <c r="B204" s="55" t="s">
        <v>788</v>
      </c>
      <c r="C204" s="55" t="s">
        <v>789</v>
      </c>
      <c r="D204" s="55">
        <v>7.5</v>
      </c>
      <c r="E204" s="251" t="s">
        <v>7287</v>
      </c>
      <c r="F204" s="55" t="str">
        <f t="array" ref="F204">IFNA(INDEX('New Listing E-Commerce'!$E$2:$E$69,MATCH($I204,'New Listing E-Commerce'!$C$2:$C$69,0)),"N/A")</f>
        <v>Steel</v>
      </c>
      <c r="G204" s="55" t="str">
        <f t="array" ref="G204">INDEX('New Listing E-Commerce'!$D$1:$D$179,MATCH(I204,'New Listing E-Commerce'!$C$1:$C$179,0))</f>
        <v>TRC1</v>
      </c>
      <c r="H204" s="55">
        <f t="shared" si="1"/>
        <v>4</v>
      </c>
      <c r="I204" s="55" t="s">
        <v>44</v>
      </c>
      <c r="J204" s="56">
        <f>VLOOKUP($I204,'Margen (PowerBI)'!$B$2:$F$179,3)</f>
        <v>35</v>
      </c>
      <c r="K204" s="56">
        <f t="array" ref="K204">INDEX('Margen (PowerBI)'!$E$1:$E$179,MATCH($I204,'Margen (PowerBI)'!$B$1:$B$179,0))</f>
        <v>42.5</v>
      </c>
      <c r="L204" s="56">
        <f>VLOOKUP($I204,'Margen (PowerBI)'!$B$2:$F$179,5)</f>
        <v>16.5</v>
      </c>
      <c r="M204" s="55">
        <v>360.0</v>
      </c>
      <c r="N204" s="57">
        <v>0.0258</v>
      </c>
      <c r="O204" s="55">
        <v>430.0</v>
      </c>
      <c r="P204" s="57">
        <v>0.0253</v>
      </c>
      <c r="Q204" s="57">
        <v>0.993</v>
      </c>
      <c r="R204" s="55">
        <v>4.0</v>
      </c>
      <c r="S204" s="55">
        <v>0.0</v>
      </c>
      <c r="T204" s="57">
        <v>0.0111</v>
      </c>
      <c r="U204" s="57">
        <v>0.0</v>
      </c>
      <c r="V204" s="58">
        <v>633.36</v>
      </c>
      <c r="W204" s="58">
        <v>0.0</v>
      </c>
      <c r="X204" s="55">
        <v>4.0</v>
      </c>
      <c r="Y204" s="55">
        <v>0.0</v>
      </c>
      <c r="Z204" s="3"/>
      <c r="AA204" s="3"/>
      <c r="AB204" s="3"/>
      <c r="AC204" s="3"/>
      <c r="AD204" s="3"/>
      <c r="AE204" s="3"/>
      <c r="AF204" s="3"/>
      <c r="AG204" s="3"/>
      <c r="AH204" s="3"/>
      <c r="AI204" s="3"/>
    </row>
    <row r="205">
      <c r="A205" s="59" t="s">
        <v>777</v>
      </c>
      <c r="B205" s="59" t="s">
        <v>790</v>
      </c>
      <c r="C205" s="59" t="s">
        <v>791</v>
      </c>
      <c r="D205" s="59">
        <v>8.5</v>
      </c>
      <c r="E205" s="252" t="s">
        <v>7287</v>
      </c>
      <c r="F205" s="59" t="str">
        <f t="array" ref="F205">IFNA(INDEX('New Listing E-Commerce'!$E$2:$E$69,MATCH($I205,'New Listing E-Commerce'!$C$2:$C$69,0)),"N/A")</f>
        <v>Steel</v>
      </c>
      <c r="G205" s="59" t="str">
        <f t="array" ref="G205">INDEX('New Listing E-Commerce'!$D$1:$D$179,MATCH(I205,'New Listing E-Commerce'!$C$1:$C$179,0))</f>
        <v>TRC1</v>
      </c>
      <c r="H205" s="59">
        <f t="shared" si="1"/>
        <v>1</v>
      </c>
      <c r="I205" s="59" t="s">
        <v>44</v>
      </c>
      <c r="J205" s="60">
        <f>VLOOKUP($I205,'Margen (PowerBI)'!$B$2:$F$179,3)</f>
        <v>35</v>
      </c>
      <c r="K205" s="60">
        <f t="array" ref="K205">INDEX('Margen (PowerBI)'!$E$1:$E$179,MATCH($I205,'Margen (PowerBI)'!$B$1:$B$179,0))</f>
        <v>42.5</v>
      </c>
      <c r="L205" s="60">
        <f>VLOOKUP($I205,'Margen (PowerBI)'!$B$2:$F$179,5)</f>
        <v>16.5</v>
      </c>
      <c r="M205" s="59">
        <v>5.0</v>
      </c>
      <c r="N205" s="61">
        <v>4.0E-4</v>
      </c>
      <c r="O205" s="59">
        <v>7.0</v>
      </c>
      <c r="P205" s="61">
        <v>4.0E-4</v>
      </c>
      <c r="Q205" s="61">
        <v>0.8571</v>
      </c>
      <c r="R205" s="59">
        <v>1.0</v>
      </c>
      <c r="S205" s="59">
        <v>0.0</v>
      </c>
      <c r="T205" s="61">
        <v>0.2</v>
      </c>
      <c r="U205" s="61">
        <v>0.0</v>
      </c>
      <c r="V205" s="62">
        <v>156.0</v>
      </c>
      <c r="W205" s="62">
        <v>0.0</v>
      </c>
      <c r="X205" s="59">
        <v>1.0</v>
      </c>
      <c r="Y205" s="59">
        <v>0.0</v>
      </c>
      <c r="Z205" s="63"/>
      <c r="AA205" s="63"/>
      <c r="AB205" s="63"/>
      <c r="AC205" s="63"/>
      <c r="AD205" s="63"/>
      <c r="AE205" s="63"/>
      <c r="AF205" s="63"/>
      <c r="AG205" s="63"/>
      <c r="AH205" s="63"/>
      <c r="AI205" s="63"/>
    </row>
    <row r="206">
      <c r="A206" s="55" t="s">
        <v>777</v>
      </c>
      <c r="B206" s="55" t="s">
        <v>792</v>
      </c>
      <c r="C206" s="55" t="s">
        <v>793</v>
      </c>
      <c r="D206" s="55">
        <v>9.0</v>
      </c>
      <c r="E206" s="251" t="s">
        <v>7287</v>
      </c>
      <c r="F206" s="55" t="str">
        <f t="array" ref="F206">IFNA(INDEX('New Listing E-Commerce'!$E$2:$E$69,MATCH($I206,'New Listing E-Commerce'!$C$2:$C$69,0)),"N/A")</f>
        <v>Steel</v>
      </c>
      <c r="G206" s="55" t="str">
        <f t="array" ref="G206">INDEX('New Listing E-Commerce'!$D$1:$D$179,MATCH(I206,'New Listing E-Commerce'!$C$1:$C$179,0))</f>
        <v>TRC1</v>
      </c>
      <c r="H206" s="55">
        <f t="shared" si="1"/>
        <v>4</v>
      </c>
      <c r="I206" s="55" t="s">
        <v>44</v>
      </c>
      <c r="J206" s="56">
        <f>VLOOKUP($I206,'Margen (PowerBI)'!$B$2:$F$179,3)</f>
        <v>35</v>
      </c>
      <c r="K206" s="56">
        <f t="array" ref="K206">INDEX('Margen (PowerBI)'!$E$1:$E$179,MATCH($I206,'Margen (PowerBI)'!$B$1:$B$179,0))</f>
        <v>42.5</v>
      </c>
      <c r="L206" s="56">
        <f>VLOOKUP($I206,'Margen (PowerBI)'!$B$2:$F$179,5)</f>
        <v>16.5</v>
      </c>
      <c r="M206" s="55">
        <v>22.0</v>
      </c>
      <c r="N206" s="57">
        <v>0.0016</v>
      </c>
      <c r="O206" s="55">
        <v>32.0</v>
      </c>
      <c r="P206" s="57">
        <v>0.0019</v>
      </c>
      <c r="Q206" s="57">
        <v>0.9688</v>
      </c>
      <c r="R206" s="55">
        <v>4.0</v>
      </c>
      <c r="S206" s="55">
        <v>0.0</v>
      </c>
      <c r="T206" s="57">
        <v>0.1818</v>
      </c>
      <c r="U206" s="57">
        <v>0.0</v>
      </c>
      <c r="V206" s="58">
        <v>637.65</v>
      </c>
      <c r="W206" s="58">
        <v>0.0</v>
      </c>
      <c r="X206" s="55">
        <v>4.0</v>
      </c>
      <c r="Y206" s="55">
        <v>0.0</v>
      </c>
      <c r="Z206" s="3"/>
      <c r="AA206" s="3"/>
      <c r="AB206" s="3"/>
      <c r="AC206" s="3"/>
      <c r="AD206" s="3"/>
      <c r="AE206" s="3"/>
      <c r="AF206" s="3"/>
      <c r="AG206" s="3"/>
      <c r="AH206" s="3"/>
      <c r="AI206" s="3"/>
    </row>
    <row r="207">
      <c r="A207" s="59" t="s">
        <v>777</v>
      </c>
      <c r="B207" s="59" t="s">
        <v>794</v>
      </c>
      <c r="C207" s="59" t="s">
        <v>795</v>
      </c>
      <c r="D207" s="59">
        <v>9.5</v>
      </c>
      <c r="E207" s="252" t="s">
        <v>7287</v>
      </c>
      <c r="F207" s="59" t="str">
        <f t="array" ref="F207">IFNA(INDEX('New Listing E-Commerce'!$E$2:$E$69,MATCH($I207,'New Listing E-Commerce'!$C$2:$C$69,0)),"N/A")</f>
        <v>Steel</v>
      </c>
      <c r="G207" s="59" t="str">
        <f t="array" ref="G207">INDEX('New Listing E-Commerce'!$D$1:$D$179,MATCH(I207,'New Listing E-Commerce'!$C$1:$C$179,0))</f>
        <v>TRC1</v>
      </c>
      <c r="H207" s="59">
        <f t="shared" si="1"/>
        <v>6</v>
      </c>
      <c r="I207" s="59" t="s">
        <v>44</v>
      </c>
      <c r="J207" s="60">
        <f>VLOOKUP($I207,'Margen (PowerBI)'!$B$2:$F$179,3)</f>
        <v>35</v>
      </c>
      <c r="K207" s="60">
        <f t="array" ref="K207">INDEX('Margen (PowerBI)'!$E$1:$E$179,MATCH($I207,'Margen (PowerBI)'!$B$1:$B$179,0))</f>
        <v>42.5</v>
      </c>
      <c r="L207" s="60">
        <f>VLOOKUP($I207,'Margen (PowerBI)'!$B$2:$F$179,5)</f>
        <v>16.5</v>
      </c>
      <c r="M207" s="59">
        <v>61.0</v>
      </c>
      <c r="N207" s="61">
        <v>0.0044</v>
      </c>
      <c r="O207" s="59">
        <v>82.0</v>
      </c>
      <c r="P207" s="61">
        <v>0.0048</v>
      </c>
      <c r="Q207" s="61">
        <v>1.0</v>
      </c>
      <c r="R207" s="59">
        <v>6.0</v>
      </c>
      <c r="S207" s="59">
        <v>0.0</v>
      </c>
      <c r="T207" s="61">
        <v>0.0984</v>
      </c>
      <c r="U207" s="61">
        <v>0.0</v>
      </c>
      <c r="V207" s="62">
        <v>985.53</v>
      </c>
      <c r="W207" s="62">
        <v>0.0</v>
      </c>
      <c r="X207" s="59">
        <v>6.0</v>
      </c>
      <c r="Y207" s="59">
        <v>0.0</v>
      </c>
      <c r="Z207" s="63"/>
      <c r="AA207" s="63"/>
      <c r="AB207" s="63"/>
      <c r="AC207" s="63"/>
      <c r="AD207" s="63"/>
      <c r="AE207" s="63"/>
      <c r="AF207" s="63"/>
      <c r="AG207" s="63"/>
      <c r="AH207" s="63"/>
      <c r="AI207" s="63"/>
    </row>
    <row r="208">
      <c r="A208" s="55" t="s">
        <v>777</v>
      </c>
      <c r="B208" s="55" t="s">
        <v>796</v>
      </c>
      <c r="C208" s="55" t="s">
        <v>797</v>
      </c>
      <c r="D208" s="55">
        <v>11.0</v>
      </c>
      <c r="E208" s="251" t="s">
        <v>7290</v>
      </c>
      <c r="F208" s="55" t="str">
        <f t="array" ref="F208">IFNA(INDEX('New Listing E-Commerce'!$E$2:$E$69,MATCH($I208,'New Listing E-Commerce'!$C$2:$C$69,0)),"N/A")</f>
        <v>Steel</v>
      </c>
      <c r="G208" s="55" t="str">
        <f t="array" ref="G208">INDEX('New Listing E-Commerce'!$D$1:$D$179,MATCH(I208,'New Listing E-Commerce'!$C$1:$C$179,0))</f>
        <v>TRC1</v>
      </c>
      <c r="H208" s="55">
        <f t="shared" si="1"/>
        <v>1</v>
      </c>
      <c r="I208" s="55" t="s">
        <v>44</v>
      </c>
      <c r="J208" s="56">
        <f>VLOOKUP($I208,'Margen (PowerBI)'!$B$2:$F$179,3)</f>
        <v>35</v>
      </c>
      <c r="K208" s="56">
        <f t="array" ref="K208">INDEX('Margen (PowerBI)'!$E$1:$E$179,MATCH($I208,'Margen (PowerBI)'!$B$1:$B$179,0))</f>
        <v>42.5</v>
      </c>
      <c r="L208" s="56">
        <f>VLOOKUP($I208,'Margen (PowerBI)'!$B$2:$F$179,5)</f>
        <v>16.5</v>
      </c>
      <c r="M208" s="55">
        <v>31.0</v>
      </c>
      <c r="N208" s="57">
        <v>0.0022</v>
      </c>
      <c r="O208" s="55">
        <v>37.0</v>
      </c>
      <c r="P208" s="57">
        <v>0.0022</v>
      </c>
      <c r="Q208" s="57">
        <v>1.0</v>
      </c>
      <c r="R208" s="55">
        <v>1.0</v>
      </c>
      <c r="S208" s="55">
        <v>0.0</v>
      </c>
      <c r="T208" s="57">
        <v>0.0323</v>
      </c>
      <c r="U208" s="57">
        <v>0.0</v>
      </c>
      <c r="V208" s="58">
        <v>156.0</v>
      </c>
      <c r="W208" s="58">
        <v>0.0</v>
      </c>
      <c r="X208" s="55">
        <v>1.0</v>
      </c>
      <c r="Y208" s="55">
        <v>0.0</v>
      </c>
      <c r="Z208" s="3"/>
      <c r="AA208" s="3"/>
      <c r="AB208" s="3"/>
      <c r="AC208" s="3"/>
      <c r="AD208" s="3"/>
      <c r="AE208" s="3"/>
      <c r="AF208" s="3"/>
      <c r="AG208" s="3"/>
      <c r="AH208" s="3"/>
      <c r="AI208" s="3"/>
    </row>
    <row r="209">
      <c r="A209" s="59" t="s">
        <v>777</v>
      </c>
      <c r="B209" s="59" t="s">
        <v>798</v>
      </c>
      <c r="C209" s="59" t="s">
        <v>799</v>
      </c>
      <c r="D209" s="59">
        <v>7.0</v>
      </c>
      <c r="E209" s="252" t="s">
        <v>7290</v>
      </c>
      <c r="F209" s="59" t="str">
        <f t="array" ref="F209">IFNA(INDEX('New Listing E-Commerce'!$E$2:$E$69,MATCH($I209,'New Listing E-Commerce'!$C$2:$C$69,0)),"N/A")</f>
        <v>Steel</v>
      </c>
      <c r="G209" s="59" t="str">
        <f t="array" ref="G209">INDEX('New Listing E-Commerce'!$D$1:$D$179,MATCH(I209,'New Listing E-Commerce'!$C$1:$C$179,0))</f>
        <v>TRC1</v>
      </c>
      <c r="H209" s="59">
        <f t="shared" si="1"/>
        <v>2</v>
      </c>
      <c r="I209" s="59" t="s">
        <v>44</v>
      </c>
      <c r="J209" s="60">
        <f>VLOOKUP($I209,'Margen (PowerBI)'!$B$2:$F$179,3)</f>
        <v>35</v>
      </c>
      <c r="K209" s="60">
        <f t="array" ref="K209">INDEX('Margen (PowerBI)'!$E$1:$E$179,MATCH($I209,'Margen (PowerBI)'!$B$1:$B$179,0))</f>
        <v>42.5</v>
      </c>
      <c r="L209" s="60">
        <f>VLOOKUP($I209,'Margen (PowerBI)'!$B$2:$F$179,5)</f>
        <v>16.5</v>
      </c>
      <c r="M209" s="59">
        <v>39.0</v>
      </c>
      <c r="N209" s="61">
        <v>0.0028</v>
      </c>
      <c r="O209" s="59">
        <v>48.0</v>
      </c>
      <c r="P209" s="61">
        <v>0.0028</v>
      </c>
      <c r="Q209" s="61">
        <v>0.7292</v>
      </c>
      <c r="R209" s="59">
        <v>2.0</v>
      </c>
      <c r="S209" s="59">
        <v>0.0</v>
      </c>
      <c r="T209" s="61">
        <v>0.0513</v>
      </c>
      <c r="U209" s="61">
        <v>0.0</v>
      </c>
      <c r="V209" s="62">
        <v>329.63</v>
      </c>
      <c r="W209" s="62">
        <v>0.0</v>
      </c>
      <c r="X209" s="59">
        <v>2.0</v>
      </c>
      <c r="Y209" s="59">
        <v>0.0</v>
      </c>
      <c r="Z209" s="63"/>
      <c r="AA209" s="63"/>
      <c r="AB209" s="63"/>
      <c r="AC209" s="63"/>
      <c r="AD209" s="63"/>
      <c r="AE209" s="63"/>
      <c r="AF209" s="63"/>
      <c r="AG209" s="63"/>
      <c r="AH209" s="63"/>
      <c r="AI209" s="63"/>
    </row>
    <row r="210">
      <c r="A210" s="55" t="s">
        <v>777</v>
      </c>
      <c r="B210" s="55" t="s">
        <v>800</v>
      </c>
      <c r="C210" s="55" t="s">
        <v>801</v>
      </c>
      <c r="D210" s="251">
        <v>8.0</v>
      </c>
      <c r="E210" s="251" t="s">
        <v>7290</v>
      </c>
      <c r="F210" s="55" t="str">
        <f t="array" ref="F210">IFNA(INDEX('New Listing E-Commerce'!$E$2:$E$69,MATCH($I210,'New Listing E-Commerce'!$C$2:$C$69,0)),"N/A")</f>
        <v>Steel</v>
      </c>
      <c r="G210" s="55" t="str">
        <f t="array" ref="G210">INDEX('New Listing E-Commerce'!$D$1:$D$179,MATCH(I210,'New Listing E-Commerce'!$C$1:$C$179,0))</f>
        <v>TRC1</v>
      </c>
      <c r="H210" s="55">
        <f t="shared" si="1"/>
        <v>1</v>
      </c>
      <c r="I210" s="55" t="s">
        <v>44</v>
      </c>
      <c r="J210" s="56">
        <f>VLOOKUP($I210,'Margen (PowerBI)'!$B$2:$F$179,3)</f>
        <v>35</v>
      </c>
      <c r="K210" s="56">
        <f t="array" ref="K210">INDEX('Margen (PowerBI)'!$E$1:$E$179,MATCH($I210,'Margen (PowerBI)'!$B$1:$B$179,0))</f>
        <v>42.5</v>
      </c>
      <c r="L210" s="56">
        <f>VLOOKUP($I210,'Margen (PowerBI)'!$B$2:$F$179,5)</f>
        <v>16.5</v>
      </c>
      <c r="M210" s="55">
        <v>4.0</v>
      </c>
      <c r="N210" s="57">
        <v>3.0E-4</v>
      </c>
      <c r="O210" s="55">
        <v>4.0</v>
      </c>
      <c r="P210" s="57">
        <v>2.0E-4</v>
      </c>
      <c r="Q210" s="57">
        <v>0.75</v>
      </c>
      <c r="R210" s="55">
        <v>1.0</v>
      </c>
      <c r="S210" s="55">
        <v>0.0</v>
      </c>
      <c r="T210" s="57">
        <v>0.25</v>
      </c>
      <c r="U210" s="57">
        <v>0.0</v>
      </c>
      <c r="V210" s="58">
        <v>156.0</v>
      </c>
      <c r="W210" s="58">
        <v>0.0</v>
      </c>
      <c r="X210" s="55">
        <v>1.0</v>
      </c>
      <c r="Y210" s="55">
        <v>0.0</v>
      </c>
      <c r="Z210" s="3"/>
      <c r="AA210" s="3"/>
      <c r="AB210" s="3"/>
      <c r="AC210" s="3"/>
      <c r="AD210" s="3"/>
      <c r="AE210" s="3"/>
      <c r="AF210" s="3"/>
      <c r="AG210" s="3"/>
      <c r="AH210" s="3"/>
      <c r="AI210" s="3"/>
    </row>
    <row r="211">
      <c r="A211" s="59" t="s">
        <v>777</v>
      </c>
      <c r="B211" s="59" t="s">
        <v>802</v>
      </c>
      <c r="C211" s="59" t="s">
        <v>803</v>
      </c>
      <c r="D211" s="59">
        <v>8.5</v>
      </c>
      <c r="E211" s="252" t="s">
        <v>7290</v>
      </c>
      <c r="F211" s="59" t="str">
        <f t="array" ref="F211">IFNA(INDEX('New Listing E-Commerce'!$E$2:$E$69,MATCH($I211,'New Listing E-Commerce'!$C$2:$C$69,0)),"N/A")</f>
        <v>Steel</v>
      </c>
      <c r="G211" s="59" t="str">
        <f t="array" ref="G211">INDEX('New Listing E-Commerce'!$D$1:$D$179,MATCH(I211,'New Listing E-Commerce'!$C$1:$C$179,0))</f>
        <v>TRC1</v>
      </c>
      <c r="H211" s="59">
        <f t="shared" si="1"/>
        <v>1</v>
      </c>
      <c r="I211" s="59" t="s">
        <v>44</v>
      </c>
      <c r="J211" s="60">
        <f>VLOOKUP($I211,'Margen (PowerBI)'!$B$2:$F$179,3)</f>
        <v>35</v>
      </c>
      <c r="K211" s="60">
        <f t="array" ref="K211">INDEX('Margen (PowerBI)'!$E$1:$E$179,MATCH($I211,'Margen (PowerBI)'!$B$1:$B$179,0))</f>
        <v>42.5</v>
      </c>
      <c r="L211" s="60">
        <f>VLOOKUP($I211,'Margen (PowerBI)'!$B$2:$F$179,5)</f>
        <v>16.5</v>
      </c>
      <c r="M211" s="59">
        <v>9.0</v>
      </c>
      <c r="N211" s="61">
        <v>6.0E-4</v>
      </c>
      <c r="O211" s="59">
        <v>10.0</v>
      </c>
      <c r="P211" s="61">
        <v>6.0E-4</v>
      </c>
      <c r="Q211" s="61">
        <v>0.9</v>
      </c>
      <c r="R211" s="59">
        <v>1.0</v>
      </c>
      <c r="S211" s="59">
        <v>0.0</v>
      </c>
      <c r="T211" s="61">
        <v>0.1111</v>
      </c>
      <c r="U211" s="61">
        <v>0.0</v>
      </c>
      <c r="V211" s="62">
        <v>169.07</v>
      </c>
      <c r="W211" s="62">
        <v>0.0</v>
      </c>
      <c r="X211" s="59">
        <v>1.0</v>
      </c>
      <c r="Y211" s="59">
        <v>0.0</v>
      </c>
      <c r="Z211" s="63"/>
      <c r="AA211" s="63"/>
      <c r="AB211" s="63"/>
      <c r="AC211" s="63"/>
      <c r="AD211" s="63"/>
      <c r="AE211" s="63"/>
      <c r="AF211" s="63"/>
      <c r="AG211" s="63"/>
      <c r="AH211" s="63"/>
      <c r="AI211" s="63"/>
    </row>
    <row r="212">
      <c r="A212" s="55" t="s">
        <v>777</v>
      </c>
      <c r="B212" s="55" t="s">
        <v>804</v>
      </c>
      <c r="C212" s="55" t="s">
        <v>805</v>
      </c>
      <c r="D212" s="55">
        <v>9.5</v>
      </c>
      <c r="E212" s="251" t="s">
        <v>7290</v>
      </c>
      <c r="F212" s="55" t="str">
        <f t="array" ref="F212">IFNA(INDEX('New Listing E-Commerce'!$E$2:$E$69,MATCH($I212,'New Listing E-Commerce'!$C$2:$C$69,0)),"N/A")</f>
        <v>Steel</v>
      </c>
      <c r="G212" s="55" t="str">
        <f t="array" ref="G212">INDEX('New Listing E-Commerce'!$D$1:$D$179,MATCH(I212,'New Listing E-Commerce'!$C$1:$C$179,0))</f>
        <v>TRC1</v>
      </c>
      <c r="H212" s="55">
        <f t="shared" si="1"/>
        <v>2</v>
      </c>
      <c r="I212" s="55" t="s">
        <v>44</v>
      </c>
      <c r="J212" s="56">
        <f>VLOOKUP($I212,'Margen (PowerBI)'!$B$2:$F$179,3)</f>
        <v>35</v>
      </c>
      <c r="K212" s="56">
        <f t="array" ref="K212">INDEX('Margen (PowerBI)'!$E$1:$E$179,MATCH($I212,'Margen (PowerBI)'!$B$1:$B$179,0))</f>
        <v>42.5</v>
      </c>
      <c r="L212" s="56">
        <f>VLOOKUP($I212,'Margen (PowerBI)'!$B$2:$F$179,5)</f>
        <v>16.5</v>
      </c>
      <c r="M212" s="55">
        <v>8.0</v>
      </c>
      <c r="N212" s="57">
        <v>6.0E-4</v>
      </c>
      <c r="O212" s="55">
        <v>12.0</v>
      </c>
      <c r="P212" s="57">
        <v>7.0E-4</v>
      </c>
      <c r="Q212" s="57">
        <v>1.0</v>
      </c>
      <c r="R212" s="55">
        <v>2.0</v>
      </c>
      <c r="S212" s="55">
        <v>0.0</v>
      </c>
      <c r="T212" s="57">
        <v>0.25</v>
      </c>
      <c r="U212" s="57">
        <v>0.0</v>
      </c>
      <c r="V212" s="58">
        <v>312.0</v>
      </c>
      <c r="W212" s="58">
        <v>0.0</v>
      </c>
      <c r="X212" s="55">
        <v>2.0</v>
      </c>
      <c r="Y212" s="55">
        <v>0.0</v>
      </c>
      <c r="Z212" s="3"/>
      <c r="AA212" s="3"/>
      <c r="AB212" s="3"/>
      <c r="AC212" s="3"/>
      <c r="AD212" s="3"/>
      <c r="AE212" s="3"/>
      <c r="AF212" s="3"/>
      <c r="AG212" s="3"/>
      <c r="AH212" s="3"/>
      <c r="AI212" s="3"/>
    </row>
    <row r="213">
      <c r="A213" s="59" t="s">
        <v>806</v>
      </c>
      <c r="B213" s="59" t="s">
        <v>807</v>
      </c>
      <c r="C213" s="59" t="s">
        <v>808</v>
      </c>
      <c r="D213" s="252">
        <v>6.5</v>
      </c>
      <c r="E213" s="252" t="s">
        <v>7287</v>
      </c>
      <c r="F213" s="59" t="str">
        <f t="array" ref="F213">IFNA(INDEX('New Listing E-Commerce'!$E$2:$E$69,MATCH($I213,'New Listing E-Commerce'!$C$2:$C$69,0)),"N/A")</f>
        <v>Soft</v>
      </c>
      <c r="G213" s="59" t="str">
        <f t="array" ref="G213">INDEX('New Listing E-Commerce'!$D$1:$D$179,MATCH(I213,'New Listing E-Commerce'!$C$1:$C$179,0))</f>
        <v>TRC3P</v>
      </c>
      <c r="H213" s="59">
        <f t="shared" si="1"/>
        <v>1</v>
      </c>
      <c r="I213" s="59" t="s">
        <v>31</v>
      </c>
      <c r="J213" s="60">
        <f>VLOOKUP($I213,'Margen (PowerBI)'!$B$2:$F$179,3)</f>
        <v>35</v>
      </c>
      <c r="K213" s="60">
        <f t="array" ref="K213">INDEX('Margen (PowerBI)'!$E$1:$E$179,MATCH($I213,'Margen (PowerBI)'!$B$1:$B$179,0))</f>
        <v>44</v>
      </c>
      <c r="L213" s="60">
        <f>VLOOKUP($I213,'Margen (PowerBI)'!$B$2:$F$179,5)</f>
        <v>16.5</v>
      </c>
      <c r="M213" s="59">
        <v>1.0</v>
      </c>
      <c r="N213" s="61">
        <v>1.0E-4</v>
      </c>
      <c r="O213" s="59">
        <v>1.0</v>
      </c>
      <c r="P213" s="61">
        <v>1.0E-4</v>
      </c>
      <c r="Q213" s="61">
        <v>0.0</v>
      </c>
      <c r="R213" s="59">
        <v>1.0</v>
      </c>
      <c r="S213" s="59">
        <v>0.0</v>
      </c>
      <c r="T213" s="61">
        <v>1.0</v>
      </c>
      <c r="U213" s="61">
        <v>0.0</v>
      </c>
      <c r="V213" s="62">
        <v>156.0</v>
      </c>
      <c r="W213" s="62">
        <v>0.0</v>
      </c>
      <c r="X213" s="59">
        <v>1.0</v>
      </c>
      <c r="Y213" s="59">
        <v>0.0</v>
      </c>
      <c r="Z213" s="63"/>
      <c r="AA213" s="63"/>
      <c r="AB213" s="63"/>
      <c r="AC213" s="63"/>
      <c r="AD213" s="63"/>
      <c r="AE213" s="63"/>
      <c r="AF213" s="63"/>
      <c r="AG213" s="63"/>
      <c r="AH213" s="63"/>
      <c r="AI213" s="63"/>
    </row>
    <row r="214">
      <c r="A214" s="55" t="s">
        <v>809</v>
      </c>
      <c r="B214" s="55" t="s">
        <v>810</v>
      </c>
      <c r="C214" s="55" t="s">
        <v>811</v>
      </c>
      <c r="D214" s="251">
        <v>10.0</v>
      </c>
      <c r="E214" s="251" t="s">
        <v>7287</v>
      </c>
      <c r="F214" s="55" t="str">
        <f t="array" ref="F214">IFNA(INDEX('New Listing E-Commerce'!$E$2:$E$69,MATCH($I214,'New Listing E-Commerce'!$C$2:$C$69,0)),"N/A")</f>
        <v>Steel</v>
      </c>
      <c r="G214" s="55" t="str">
        <f t="array" ref="G214">INDEX('New Listing E-Commerce'!$D$1:$D$179,MATCH(I214,'New Listing E-Commerce'!$C$1:$C$179,0))</f>
        <v>TRC3P</v>
      </c>
      <c r="H214" s="55">
        <f t="shared" si="1"/>
        <v>3</v>
      </c>
      <c r="I214" s="55" t="s">
        <v>23</v>
      </c>
      <c r="J214" s="56">
        <f>VLOOKUP($I214,'Margen (PowerBI)'!$B$2:$F$179,3)</f>
        <v>35</v>
      </c>
      <c r="K214" s="56">
        <f t="array" ref="K214">INDEX('Margen (PowerBI)'!$E$1:$E$179,MATCH($I214,'Margen (PowerBI)'!$B$1:$B$179,0))</f>
        <v>45.5</v>
      </c>
      <c r="L214" s="56">
        <f>VLOOKUP($I214,'Margen (PowerBI)'!$B$2:$F$179,5)</f>
        <v>16.5</v>
      </c>
      <c r="M214" s="55">
        <v>14.0</v>
      </c>
      <c r="N214" s="57">
        <v>0.001</v>
      </c>
      <c r="O214" s="55">
        <v>18.0</v>
      </c>
      <c r="P214" s="57">
        <v>0.0011</v>
      </c>
      <c r="Q214" s="57">
        <v>1.0</v>
      </c>
      <c r="R214" s="55">
        <v>3.0</v>
      </c>
      <c r="S214" s="55">
        <v>0.0</v>
      </c>
      <c r="T214" s="57">
        <v>0.2143</v>
      </c>
      <c r="U214" s="57">
        <v>0.0</v>
      </c>
      <c r="V214" s="58">
        <v>493.87</v>
      </c>
      <c r="W214" s="58">
        <v>0.0</v>
      </c>
      <c r="X214" s="55">
        <v>3.0</v>
      </c>
      <c r="Y214" s="55">
        <v>0.0</v>
      </c>
      <c r="Z214" s="3"/>
      <c r="AA214" s="3"/>
      <c r="AB214" s="3"/>
      <c r="AC214" s="3"/>
      <c r="AD214" s="3"/>
      <c r="AE214" s="3"/>
      <c r="AF214" s="3"/>
      <c r="AG214" s="3"/>
      <c r="AH214" s="3"/>
      <c r="AI214" s="3"/>
    </row>
    <row r="215">
      <c r="A215" s="59" t="s">
        <v>809</v>
      </c>
      <c r="B215" s="59" t="s">
        <v>812</v>
      </c>
      <c r="C215" s="59" t="s">
        <v>813</v>
      </c>
      <c r="D215" s="59">
        <v>10.5</v>
      </c>
      <c r="E215" s="252" t="s">
        <v>7287</v>
      </c>
      <c r="F215" s="59" t="str">
        <f t="array" ref="F215">IFNA(INDEX('New Listing E-Commerce'!$E$2:$E$69,MATCH($I215,'New Listing E-Commerce'!$C$2:$C$69,0)),"N/A")</f>
        <v>Steel</v>
      </c>
      <c r="G215" s="59" t="str">
        <f t="array" ref="G215">INDEX('New Listing E-Commerce'!$D$1:$D$179,MATCH(I215,'New Listing E-Commerce'!$C$1:$C$179,0))</f>
        <v>TRC3P</v>
      </c>
      <c r="H215" s="59">
        <f t="shared" si="1"/>
        <v>2</v>
      </c>
      <c r="I215" s="59" t="s">
        <v>23</v>
      </c>
      <c r="J215" s="60">
        <f>VLOOKUP($I215,'Margen (PowerBI)'!$B$2:$F$179,3)</f>
        <v>35</v>
      </c>
      <c r="K215" s="60">
        <f t="array" ref="K215">INDEX('Margen (PowerBI)'!$E$1:$E$179,MATCH($I215,'Margen (PowerBI)'!$B$1:$B$179,0))</f>
        <v>45.5</v>
      </c>
      <c r="L215" s="60">
        <f>VLOOKUP($I215,'Margen (PowerBI)'!$B$2:$F$179,5)</f>
        <v>16.5</v>
      </c>
      <c r="M215" s="59">
        <v>7.0</v>
      </c>
      <c r="N215" s="61">
        <v>5.0E-4</v>
      </c>
      <c r="O215" s="59">
        <v>8.0</v>
      </c>
      <c r="P215" s="61">
        <v>5.0E-4</v>
      </c>
      <c r="Q215" s="61">
        <v>1.0</v>
      </c>
      <c r="R215" s="59">
        <v>2.0</v>
      </c>
      <c r="S215" s="59">
        <v>0.0</v>
      </c>
      <c r="T215" s="61">
        <v>0.2857</v>
      </c>
      <c r="U215" s="61">
        <v>0.0</v>
      </c>
      <c r="V215" s="62">
        <v>335.28</v>
      </c>
      <c r="W215" s="62">
        <v>0.0</v>
      </c>
      <c r="X215" s="59">
        <v>2.0</v>
      </c>
      <c r="Y215" s="59">
        <v>0.0</v>
      </c>
      <c r="Z215" s="63"/>
      <c r="AA215" s="63"/>
      <c r="AB215" s="63"/>
      <c r="AC215" s="63"/>
      <c r="AD215" s="63"/>
      <c r="AE215" s="63"/>
      <c r="AF215" s="63"/>
      <c r="AG215" s="63"/>
      <c r="AH215" s="63"/>
      <c r="AI215" s="63"/>
    </row>
    <row r="216">
      <c r="A216" s="55" t="s">
        <v>809</v>
      </c>
      <c r="B216" s="55" t="s">
        <v>814</v>
      </c>
      <c r="C216" s="55" t="s">
        <v>815</v>
      </c>
      <c r="D216" s="55">
        <v>11.0</v>
      </c>
      <c r="E216" s="251" t="s">
        <v>7287</v>
      </c>
      <c r="F216" s="55" t="str">
        <f t="array" ref="F216">IFNA(INDEX('New Listing E-Commerce'!$E$2:$E$69,MATCH($I216,'New Listing E-Commerce'!$C$2:$C$69,0)),"N/A")</f>
        <v>Steel</v>
      </c>
      <c r="G216" s="55" t="str">
        <f t="array" ref="G216">INDEX('New Listing E-Commerce'!$D$1:$D$179,MATCH(I216,'New Listing E-Commerce'!$C$1:$C$179,0))</f>
        <v>TRC3P</v>
      </c>
      <c r="H216" s="55">
        <f t="shared" si="1"/>
        <v>1</v>
      </c>
      <c r="I216" s="55" t="s">
        <v>23</v>
      </c>
      <c r="J216" s="56">
        <f>VLOOKUP($I216,'Margen (PowerBI)'!$B$2:$F$179,3)</f>
        <v>35</v>
      </c>
      <c r="K216" s="56">
        <f t="array" ref="K216">INDEX('Margen (PowerBI)'!$E$1:$E$179,MATCH($I216,'Margen (PowerBI)'!$B$1:$B$179,0))</f>
        <v>45.5</v>
      </c>
      <c r="L216" s="56">
        <f>VLOOKUP($I216,'Margen (PowerBI)'!$B$2:$F$179,5)</f>
        <v>16.5</v>
      </c>
      <c r="M216" s="55">
        <v>31.0</v>
      </c>
      <c r="N216" s="57">
        <v>0.0022</v>
      </c>
      <c r="O216" s="55">
        <v>38.0</v>
      </c>
      <c r="P216" s="57">
        <v>0.0022</v>
      </c>
      <c r="Q216" s="57">
        <v>1.0</v>
      </c>
      <c r="R216" s="55">
        <v>1.0</v>
      </c>
      <c r="S216" s="55">
        <v>0.0</v>
      </c>
      <c r="T216" s="57">
        <v>0.0323</v>
      </c>
      <c r="U216" s="57">
        <v>0.0</v>
      </c>
      <c r="V216" s="58">
        <v>174.28</v>
      </c>
      <c r="W216" s="58">
        <v>0.0</v>
      </c>
      <c r="X216" s="55">
        <v>1.0</v>
      </c>
      <c r="Y216" s="55">
        <v>0.0</v>
      </c>
      <c r="Z216" s="3"/>
      <c r="AA216" s="3"/>
      <c r="AB216" s="3"/>
      <c r="AC216" s="3"/>
      <c r="AD216" s="3"/>
      <c r="AE216" s="3"/>
      <c r="AF216" s="3"/>
      <c r="AG216" s="3"/>
      <c r="AH216" s="3"/>
      <c r="AI216" s="3"/>
    </row>
    <row r="217">
      <c r="A217" s="59" t="s">
        <v>809</v>
      </c>
      <c r="B217" s="59" t="s">
        <v>816</v>
      </c>
      <c r="C217" s="59" t="s">
        <v>817</v>
      </c>
      <c r="D217" s="59">
        <v>12.0</v>
      </c>
      <c r="E217" s="252" t="s">
        <v>7287</v>
      </c>
      <c r="F217" s="59" t="str">
        <f t="array" ref="F217">IFNA(INDEX('New Listing E-Commerce'!$E$2:$E$69,MATCH($I217,'New Listing E-Commerce'!$C$2:$C$69,0)),"N/A")</f>
        <v>Steel</v>
      </c>
      <c r="G217" s="59" t="str">
        <f t="array" ref="G217">INDEX('New Listing E-Commerce'!$D$1:$D$179,MATCH(I217,'New Listing E-Commerce'!$C$1:$C$179,0))</f>
        <v>TRC3P</v>
      </c>
      <c r="H217" s="59">
        <f t="shared" si="1"/>
        <v>2</v>
      </c>
      <c r="I217" s="59" t="s">
        <v>23</v>
      </c>
      <c r="J217" s="60">
        <f>VLOOKUP($I217,'Margen (PowerBI)'!$B$2:$F$179,3)</f>
        <v>35</v>
      </c>
      <c r="K217" s="60">
        <f t="array" ref="K217">INDEX('Margen (PowerBI)'!$E$1:$E$179,MATCH($I217,'Margen (PowerBI)'!$B$1:$B$179,0))</f>
        <v>45.5</v>
      </c>
      <c r="L217" s="60">
        <f>VLOOKUP($I217,'Margen (PowerBI)'!$B$2:$F$179,5)</f>
        <v>16.5</v>
      </c>
      <c r="M217" s="59">
        <v>4.0</v>
      </c>
      <c r="N217" s="61">
        <v>3.0E-4</v>
      </c>
      <c r="O217" s="59">
        <v>5.0</v>
      </c>
      <c r="P217" s="61">
        <v>3.0E-4</v>
      </c>
      <c r="Q217" s="61">
        <v>0.8</v>
      </c>
      <c r="R217" s="59">
        <v>2.0</v>
      </c>
      <c r="S217" s="59">
        <v>0.0</v>
      </c>
      <c r="T217" s="61">
        <v>0.5</v>
      </c>
      <c r="U217" s="61">
        <v>0.0</v>
      </c>
      <c r="V217" s="62">
        <v>337.78</v>
      </c>
      <c r="W217" s="62">
        <v>0.0</v>
      </c>
      <c r="X217" s="59">
        <v>2.0</v>
      </c>
      <c r="Y217" s="59">
        <v>0.0</v>
      </c>
      <c r="Z217" s="63"/>
      <c r="AA217" s="63"/>
      <c r="AB217" s="63"/>
      <c r="AC217" s="63"/>
      <c r="AD217" s="63"/>
      <c r="AE217" s="63"/>
      <c r="AF217" s="63"/>
      <c r="AG217" s="63"/>
      <c r="AH217" s="63"/>
      <c r="AI217" s="63"/>
    </row>
    <row r="218">
      <c r="A218" s="55" t="s">
        <v>809</v>
      </c>
      <c r="B218" s="55" t="s">
        <v>818</v>
      </c>
      <c r="C218" s="55" t="s">
        <v>819</v>
      </c>
      <c r="D218" s="251">
        <v>7.5</v>
      </c>
      <c r="E218" s="251" t="s">
        <v>7287</v>
      </c>
      <c r="F218" s="55" t="str">
        <f t="array" ref="F218">IFNA(INDEX('New Listing E-Commerce'!$E$2:$E$69,MATCH($I218,'New Listing E-Commerce'!$C$2:$C$69,0)),"N/A")</f>
        <v>Steel</v>
      </c>
      <c r="G218" s="55" t="str">
        <f t="array" ref="G218">INDEX('New Listing E-Commerce'!$D$1:$D$179,MATCH(I218,'New Listing E-Commerce'!$C$1:$C$179,0))</f>
        <v>TRC3P</v>
      </c>
      <c r="H218" s="55">
        <f t="shared" si="1"/>
        <v>1</v>
      </c>
      <c r="I218" s="55" t="s">
        <v>23</v>
      </c>
      <c r="J218" s="56">
        <f>VLOOKUP($I218,'Margen (PowerBI)'!$B$2:$F$179,3)</f>
        <v>35</v>
      </c>
      <c r="K218" s="56">
        <f t="array" ref="K218">INDEX('Margen (PowerBI)'!$E$1:$E$179,MATCH($I218,'Margen (PowerBI)'!$B$1:$B$179,0))</f>
        <v>45.5</v>
      </c>
      <c r="L218" s="56">
        <f>VLOOKUP($I218,'Margen (PowerBI)'!$B$2:$F$179,5)</f>
        <v>16.5</v>
      </c>
      <c r="M218" s="55">
        <v>4.0</v>
      </c>
      <c r="N218" s="57">
        <v>3.0E-4</v>
      </c>
      <c r="O218" s="55">
        <v>5.0</v>
      </c>
      <c r="P218" s="57">
        <v>3.0E-4</v>
      </c>
      <c r="Q218" s="57">
        <v>0.8</v>
      </c>
      <c r="R218" s="55">
        <v>1.0</v>
      </c>
      <c r="S218" s="55">
        <v>0.0</v>
      </c>
      <c r="T218" s="57">
        <v>0.25</v>
      </c>
      <c r="U218" s="57">
        <v>0.0</v>
      </c>
      <c r="V218" s="58">
        <v>161.0</v>
      </c>
      <c r="W218" s="58">
        <v>0.0</v>
      </c>
      <c r="X218" s="55">
        <v>1.0</v>
      </c>
      <c r="Y218" s="55">
        <v>0.0</v>
      </c>
      <c r="Z218" s="3"/>
      <c r="AA218" s="3"/>
      <c r="AB218" s="3"/>
      <c r="AC218" s="3"/>
      <c r="AD218" s="3"/>
      <c r="AE218" s="3"/>
      <c r="AF218" s="3"/>
      <c r="AG218" s="3"/>
      <c r="AH218" s="3"/>
      <c r="AI218" s="3"/>
    </row>
    <row r="219">
      <c r="A219" s="59" t="s">
        <v>809</v>
      </c>
      <c r="B219" s="59" t="s">
        <v>820</v>
      </c>
      <c r="C219" s="59" t="s">
        <v>821</v>
      </c>
      <c r="D219" s="59">
        <v>8.5</v>
      </c>
      <c r="E219" s="252" t="s">
        <v>7287</v>
      </c>
      <c r="F219" s="59" t="str">
        <f t="array" ref="F219">IFNA(INDEX('New Listing E-Commerce'!$E$2:$E$69,MATCH($I219,'New Listing E-Commerce'!$C$2:$C$69,0)),"N/A")</f>
        <v>Steel</v>
      </c>
      <c r="G219" s="59" t="str">
        <f t="array" ref="G219">INDEX('New Listing E-Commerce'!$D$1:$D$179,MATCH(I219,'New Listing E-Commerce'!$C$1:$C$179,0))</f>
        <v>TRC3P</v>
      </c>
      <c r="H219" s="59">
        <f t="shared" si="1"/>
        <v>3</v>
      </c>
      <c r="I219" s="59" t="s">
        <v>23</v>
      </c>
      <c r="J219" s="60">
        <f>VLOOKUP($I219,'Margen (PowerBI)'!$B$2:$F$179,3)</f>
        <v>35</v>
      </c>
      <c r="K219" s="60">
        <f t="array" ref="K219">INDEX('Margen (PowerBI)'!$E$1:$E$179,MATCH($I219,'Margen (PowerBI)'!$B$1:$B$179,0))</f>
        <v>45.5</v>
      </c>
      <c r="L219" s="60">
        <f>VLOOKUP($I219,'Margen (PowerBI)'!$B$2:$F$179,5)</f>
        <v>16.5</v>
      </c>
      <c r="M219" s="59">
        <v>94.0</v>
      </c>
      <c r="N219" s="61">
        <v>0.0067</v>
      </c>
      <c r="O219" s="59">
        <v>113.0</v>
      </c>
      <c r="P219" s="61">
        <v>0.0067</v>
      </c>
      <c r="Q219" s="61">
        <v>0.9823</v>
      </c>
      <c r="R219" s="59">
        <v>3.0</v>
      </c>
      <c r="S219" s="59">
        <v>0.0</v>
      </c>
      <c r="T219" s="61">
        <v>0.0319</v>
      </c>
      <c r="U219" s="61">
        <v>0.0</v>
      </c>
      <c r="V219" s="62">
        <v>515.8</v>
      </c>
      <c r="W219" s="62">
        <v>0.0</v>
      </c>
      <c r="X219" s="59">
        <v>3.0</v>
      </c>
      <c r="Y219" s="59">
        <v>0.0</v>
      </c>
      <c r="Z219" s="63"/>
      <c r="AA219" s="63"/>
      <c r="AB219" s="63"/>
      <c r="AC219" s="63"/>
      <c r="AD219" s="63"/>
      <c r="AE219" s="63"/>
      <c r="AF219" s="63"/>
      <c r="AG219" s="63"/>
      <c r="AH219" s="63"/>
      <c r="AI219" s="63"/>
    </row>
    <row r="220">
      <c r="A220" s="55" t="s">
        <v>809</v>
      </c>
      <c r="B220" s="55" t="s">
        <v>822</v>
      </c>
      <c r="C220" s="55" t="s">
        <v>823</v>
      </c>
      <c r="D220" s="55">
        <v>9.0</v>
      </c>
      <c r="E220" s="251" t="s">
        <v>7287</v>
      </c>
      <c r="F220" s="55" t="str">
        <f t="array" ref="F220">IFNA(INDEX('New Listing E-Commerce'!$E$2:$E$69,MATCH($I220,'New Listing E-Commerce'!$C$2:$C$69,0)),"N/A")</f>
        <v>Steel</v>
      </c>
      <c r="G220" s="55" t="str">
        <f t="array" ref="G220">INDEX('New Listing E-Commerce'!$D$1:$D$179,MATCH(I220,'New Listing E-Commerce'!$C$1:$C$179,0))</f>
        <v>TRC3P</v>
      </c>
      <c r="H220" s="55">
        <f t="shared" si="1"/>
        <v>4</v>
      </c>
      <c r="I220" s="55" t="s">
        <v>23</v>
      </c>
      <c r="J220" s="56">
        <f>VLOOKUP($I220,'Margen (PowerBI)'!$B$2:$F$179,3)</f>
        <v>35</v>
      </c>
      <c r="K220" s="56">
        <f t="array" ref="K220">INDEX('Margen (PowerBI)'!$E$1:$E$179,MATCH($I220,'Margen (PowerBI)'!$B$1:$B$179,0))</f>
        <v>45.5</v>
      </c>
      <c r="L220" s="56">
        <f>VLOOKUP($I220,'Margen (PowerBI)'!$B$2:$F$179,5)</f>
        <v>16.5</v>
      </c>
      <c r="M220" s="55">
        <v>53.0</v>
      </c>
      <c r="N220" s="57">
        <v>0.0038</v>
      </c>
      <c r="O220" s="55">
        <v>62.0</v>
      </c>
      <c r="P220" s="57">
        <v>0.0037</v>
      </c>
      <c r="Q220" s="57">
        <v>1.0</v>
      </c>
      <c r="R220" s="55">
        <v>4.0</v>
      </c>
      <c r="S220" s="55">
        <v>0.0</v>
      </c>
      <c r="T220" s="57">
        <v>0.0755</v>
      </c>
      <c r="U220" s="57">
        <v>0.0</v>
      </c>
      <c r="V220" s="58">
        <v>666.54</v>
      </c>
      <c r="W220" s="58">
        <v>0.0</v>
      </c>
      <c r="X220" s="55">
        <v>4.0</v>
      </c>
      <c r="Y220" s="55">
        <v>0.0</v>
      </c>
      <c r="Z220" s="3"/>
      <c r="AA220" s="3"/>
      <c r="AB220" s="3"/>
      <c r="AC220" s="3"/>
      <c r="AD220" s="3"/>
      <c r="AE220" s="3"/>
      <c r="AF220" s="3"/>
      <c r="AG220" s="3"/>
      <c r="AH220" s="3"/>
      <c r="AI220" s="3"/>
    </row>
    <row r="221">
      <c r="A221" s="59" t="s">
        <v>824</v>
      </c>
      <c r="B221" s="59" t="s">
        <v>825</v>
      </c>
      <c r="C221" s="59" t="s">
        <v>826</v>
      </c>
      <c r="D221" s="252">
        <v>8.0</v>
      </c>
      <c r="E221" s="252" t="s">
        <v>7287</v>
      </c>
      <c r="F221" s="59" t="str">
        <f t="array" ref="F221">IFNA(INDEX('New Listing E-Commerce'!$E$2:$E$69,MATCH($I221,'New Listing E-Commerce'!$C$2:$C$69,0)),"N/A")</f>
        <v>Steel</v>
      </c>
      <c r="G221" s="59" t="str">
        <f t="array" ref="G221">INDEX('New Listing E-Commerce'!$D$1:$D$179,MATCH(I221,'New Listing E-Commerce'!$C$1:$C$179,0))</f>
        <v>TRC1</v>
      </c>
      <c r="H221" s="59">
        <f t="shared" si="1"/>
        <v>1</v>
      </c>
      <c r="I221" s="59" t="s">
        <v>44</v>
      </c>
      <c r="J221" s="60">
        <f>VLOOKUP($I221,'Margen (PowerBI)'!$B$2:$F$179,3)</f>
        <v>35</v>
      </c>
      <c r="K221" s="60">
        <f t="array" ref="K221">INDEX('Margen (PowerBI)'!$E$1:$E$179,MATCH($I221,'Margen (PowerBI)'!$B$1:$B$179,0))</f>
        <v>42.5</v>
      </c>
      <c r="L221" s="60">
        <f>VLOOKUP($I221,'Margen (PowerBI)'!$B$2:$F$179,5)</f>
        <v>16.5</v>
      </c>
      <c r="M221" s="59">
        <v>2.0</v>
      </c>
      <c r="N221" s="61">
        <v>1.0E-4</v>
      </c>
      <c r="O221" s="59">
        <v>2.0</v>
      </c>
      <c r="P221" s="61">
        <v>1.0E-4</v>
      </c>
      <c r="Q221" s="61">
        <v>1.0</v>
      </c>
      <c r="R221" s="59">
        <v>1.0</v>
      </c>
      <c r="S221" s="59">
        <v>0.0</v>
      </c>
      <c r="T221" s="61">
        <v>0.5</v>
      </c>
      <c r="U221" s="61">
        <v>0.0</v>
      </c>
      <c r="V221" s="62">
        <v>156.0</v>
      </c>
      <c r="W221" s="62">
        <v>0.0</v>
      </c>
      <c r="X221" s="59">
        <v>1.0</v>
      </c>
      <c r="Y221" s="59">
        <v>0.0</v>
      </c>
      <c r="Z221" s="63"/>
      <c r="AA221" s="63"/>
      <c r="AB221" s="63"/>
      <c r="AC221" s="63"/>
      <c r="AD221" s="63"/>
      <c r="AE221" s="63"/>
      <c r="AF221" s="63"/>
      <c r="AG221" s="63"/>
      <c r="AH221" s="63"/>
      <c r="AI221" s="63"/>
    </row>
    <row r="222">
      <c r="A222" s="55" t="s">
        <v>824</v>
      </c>
      <c r="B222" s="55" t="s">
        <v>827</v>
      </c>
      <c r="C222" s="55" t="s">
        <v>828</v>
      </c>
      <c r="D222" s="251">
        <v>8.5</v>
      </c>
      <c r="E222" s="251" t="s">
        <v>7287</v>
      </c>
      <c r="F222" s="55" t="str">
        <f t="array" ref="F222">IFNA(INDEX('New Listing E-Commerce'!$E$2:$E$69,MATCH($I222,'New Listing E-Commerce'!$C$2:$C$69,0)),"N/A")</f>
        <v>Steel</v>
      </c>
      <c r="G222" s="55" t="str">
        <f t="array" ref="G222">INDEX('New Listing E-Commerce'!$D$1:$D$179,MATCH(I222,'New Listing E-Commerce'!$C$1:$C$179,0))</f>
        <v>TRC1</v>
      </c>
      <c r="H222" s="55">
        <f t="shared" si="1"/>
        <v>2</v>
      </c>
      <c r="I222" s="55" t="s">
        <v>44</v>
      </c>
      <c r="J222" s="56">
        <f>VLOOKUP($I222,'Margen (PowerBI)'!$B$2:$F$179,3)</f>
        <v>35</v>
      </c>
      <c r="K222" s="56">
        <f t="array" ref="K222">INDEX('Margen (PowerBI)'!$E$1:$E$179,MATCH($I222,'Margen (PowerBI)'!$B$1:$B$179,0))</f>
        <v>42.5</v>
      </c>
      <c r="L222" s="56">
        <f>VLOOKUP($I222,'Margen (PowerBI)'!$B$2:$F$179,5)</f>
        <v>16.5</v>
      </c>
      <c r="M222" s="55">
        <v>2.0</v>
      </c>
      <c r="N222" s="57">
        <v>1.0E-4</v>
      </c>
      <c r="O222" s="55">
        <v>2.0</v>
      </c>
      <c r="P222" s="57">
        <v>1.0E-4</v>
      </c>
      <c r="Q222" s="57">
        <v>1.0</v>
      </c>
      <c r="R222" s="55">
        <v>2.0</v>
      </c>
      <c r="S222" s="55">
        <v>0.0</v>
      </c>
      <c r="T222" s="57">
        <v>1.0</v>
      </c>
      <c r="U222" s="57">
        <v>0.0</v>
      </c>
      <c r="V222" s="58">
        <v>312.0</v>
      </c>
      <c r="W222" s="58">
        <v>0.0</v>
      </c>
      <c r="X222" s="55">
        <v>2.0</v>
      </c>
      <c r="Y222" s="55">
        <v>0.0</v>
      </c>
      <c r="Z222" s="3"/>
      <c r="AA222" s="3"/>
      <c r="AB222" s="3"/>
      <c r="AC222" s="3"/>
      <c r="AD222" s="3"/>
      <c r="AE222" s="3"/>
      <c r="AF222" s="3"/>
      <c r="AG222" s="3"/>
      <c r="AH222" s="3"/>
      <c r="AI222" s="3"/>
    </row>
    <row r="223">
      <c r="A223" s="59" t="s">
        <v>824</v>
      </c>
      <c r="B223" s="59" t="s">
        <v>829</v>
      </c>
      <c r="C223" s="59" t="s">
        <v>830</v>
      </c>
      <c r="D223" s="252">
        <v>9.0</v>
      </c>
      <c r="E223" s="252" t="s">
        <v>7287</v>
      </c>
      <c r="F223" s="59" t="str">
        <f t="array" ref="F223">IFNA(INDEX('New Listing E-Commerce'!$E$2:$E$69,MATCH($I223,'New Listing E-Commerce'!$C$2:$C$69,0)),"N/A")</f>
        <v>Steel</v>
      </c>
      <c r="G223" s="59" t="str">
        <f t="array" ref="G223">INDEX('New Listing E-Commerce'!$D$1:$D$179,MATCH(I223,'New Listing E-Commerce'!$C$1:$C$179,0))</f>
        <v>TRC1</v>
      </c>
      <c r="H223" s="59">
        <f t="shared" si="1"/>
        <v>1</v>
      </c>
      <c r="I223" s="59" t="s">
        <v>44</v>
      </c>
      <c r="J223" s="60">
        <f>VLOOKUP($I223,'Margen (PowerBI)'!$B$2:$F$179,3)</f>
        <v>35</v>
      </c>
      <c r="K223" s="60">
        <f t="array" ref="K223">INDEX('Margen (PowerBI)'!$E$1:$E$179,MATCH($I223,'Margen (PowerBI)'!$B$1:$B$179,0))</f>
        <v>42.5</v>
      </c>
      <c r="L223" s="60">
        <f>VLOOKUP($I223,'Margen (PowerBI)'!$B$2:$F$179,5)</f>
        <v>16.5</v>
      </c>
      <c r="M223" s="59">
        <v>4.0</v>
      </c>
      <c r="N223" s="61">
        <v>3.0E-4</v>
      </c>
      <c r="O223" s="59">
        <v>5.0</v>
      </c>
      <c r="P223" s="61">
        <v>3.0E-4</v>
      </c>
      <c r="Q223" s="61">
        <v>1.0</v>
      </c>
      <c r="R223" s="59">
        <v>1.0</v>
      </c>
      <c r="S223" s="59">
        <v>0.0</v>
      </c>
      <c r="T223" s="61">
        <v>0.25</v>
      </c>
      <c r="U223" s="61">
        <v>0.0</v>
      </c>
      <c r="V223" s="62">
        <v>164.58</v>
      </c>
      <c r="W223" s="62">
        <v>0.0</v>
      </c>
      <c r="X223" s="59">
        <v>1.0</v>
      </c>
      <c r="Y223" s="59">
        <v>0.0</v>
      </c>
      <c r="Z223" s="63"/>
      <c r="AA223" s="63"/>
      <c r="AB223" s="63"/>
      <c r="AC223" s="63"/>
      <c r="AD223" s="63"/>
      <c r="AE223" s="63"/>
      <c r="AF223" s="63"/>
      <c r="AG223" s="63"/>
      <c r="AH223" s="63"/>
      <c r="AI223" s="63"/>
    </row>
    <row r="224">
      <c r="A224" s="55" t="s">
        <v>824</v>
      </c>
      <c r="B224" s="55" t="s">
        <v>831</v>
      </c>
      <c r="C224" s="55" t="s">
        <v>832</v>
      </c>
      <c r="D224" s="251">
        <v>7.0</v>
      </c>
      <c r="E224" s="251" t="s">
        <v>7290</v>
      </c>
      <c r="F224" s="55" t="str">
        <f t="array" ref="F224">IFNA(INDEX('New Listing E-Commerce'!$E$2:$E$69,MATCH($I224,'New Listing E-Commerce'!$C$2:$C$69,0)),"N/A")</f>
        <v>Steel</v>
      </c>
      <c r="G224" s="55" t="str">
        <f t="array" ref="G224">INDEX('New Listing E-Commerce'!$D$1:$D$179,MATCH(I224,'New Listing E-Commerce'!$C$1:$C$179,0))</f>
        <v>TRC1</v>
      </c>
      <c r="H224" s="55">
        <f t="shared" si="1"/>
        <v>2</v>
      </c>
      <c r="I224" s="55" t="s">
        <v>44</v>
      </c>
      <c r="J224" s="56">
        <f>VLOOKUP($I224,'Margen (PowerBI)'!$B$2:$F$179,3)</f>
        <v>35</v>
      </c>
      <c r="K224" s="56">
        <f t="array" ref="K224">INDEX('Margen (PowerBI)'!$E$1:$E$179,MATCH($I224,'Margen (PowerBI)'!$B$1:$B$179,0))</f>
        <v>42.5</v>
      </c>
      <c r="L224" s="56">
        <f>VLOOKUP($I224,'Margen (PowerBI)'!$B$2:$F$179,5)</f>
        <v>16.5</v>
      </c>
      <c r="M224" s="55">
        <v>7.0</v>
      </c>
      <c r="N224" s="57">
        <v>5.0E-4</v>
      </c>
      <c r="O224" s="55">
        <v>9.0</v>
      </c>
      <c r="P224" s="57">
        <v>5.0E-4</v>
      </c>
      <c r="Q224" s="57">
        <v>0.7778</v>
      </c>
      <c r="R224" s="55">
        <v>2.0</v>
      </c>
      <c r="S224" s="55">
        <v>0.0</v>
      </c>
      <c r="T224" s="57">
        <v>0.2857</v>
      </c>
      <c r="U224" s="57">
        <v>0.0</v>
      </c>
      <c r="V224" s="58">
        <v>336.18</v>
      </c>
      <c r="W224" s="58">
        <v>0.0</v>
      </c>
      <c r="X224" s="55">
        <v>2.0</v>
      </c>
      <c r="Y224" s="55">
        <v>0.0</v>
      </c>
      <c r="Z224" s="3"/>
      <c r="AA224" s="3"/>
      <c r="AB224" s="3"/>
      <c r="AC224" s="3"/>
      <c r="AD224" s="3"/>
      <c r="AE224" s="3"/>
      <c r="AF224" s="3"/>
      <c r="AG224" s="3"/>
      <c r="AH224" s="3"/>
      <c r="AI224" s="3"/>
    </row>
    <row r="225">
      <c r="A225" s="59" t="s">
        <v>824</v>
      </c>
      <c r="B225" s="59" t="s">
        <v>833</v>
      </c>
      <c r="C225" s="59" t="s">
        <v>834</v>
      </c>
      <c r="D225" s="59">
        <v>7.5</v>
      </c>
      <c r="E225" s="252" t="s">
        <v>7290</v>
      </c>
      <c r="F225" s="59" t="str">
        <f t="array" ref="F225">IFNA(INDEX('New Listing E-Commerce'!$E$2:$E$69,MATCH($I225,'New Listing E-Commerce'!$C$2:$C$69,0)),"N/A")</f>
        <v>Steel</v>
      </c>
      <c r="G225" s="59" t="str">
        <f t="array" ref="G225">INDEX('New Listing E-Commerce'!$D$1:$D$179,MATCH(I225,'New Listing E-Commerce'!$C$1:$C$179,0))</f>
        <v>TRC1</v>
      </c>
      <c r="H225" s="59">
        <f t="shared" si="1"/>
        <v>1</v>
      </c>
      <c r="I225" s="59" t="s">
        <v>44</v>
      </c>
      <c r="J225" s="60">
        <f>VLOOKUP($I225,'Margen (PowerBI)'!$B$2:$F$179,3)</f>
        <v>35</v>
      </c>
      <c r="K225" s="60">
        <f t="array" ref="K225">INDEX('Margen (PowerBI)'!$E$1:$E$179,MATCH($I225,'Margen (PowerBI)'!$B$1:$B$179,0))</f>
        <v>42.5</v>
      </c>
      <c r="L225" s="60">
        <f>VLOOKUP($I225,'Margen (PowerBI)'!$B$2:$F$179,5)</f>
        <v>16.5</v>
      </c>
      <c r="M225" s="59">
        <v>215.0</v>
      </c>
      <c r="N225" s="61">
        <v>0.0154</v>
      </c>
      <c r="O225" s="59">
        <v>250.0</v>
      </c>
      <c r="P225" s="61">
        <v>0.0147</v>
      </c>
      <c r="Q225" s="61">
        <v>1.0</v>
      </c>
      <c r="R225" s="59">
        <v>1.0</v>
      </c>
      <c r="S225" s="59">
        <v>0.0</v>
      </c>
      <c r="T225" s="61">
        <v>0.0047</v>
      </c>
      <c r="U225" s="61">
        <v>0.0</v>
      </c>
      <c r="V225" s="62">
        <v>156.0</v>
      </c>
      <c r="W225" s="62">
        <v>0.0</v>
      </c>
      <c r="X225" s="59">
        <v>1.0</v>
      </c>
      <c r="Y225" s="59">
        <v>0.0</v>
      </c>
      <c r="Z225" s="63"/>
      <c r="AA225" s="63"/>
      <c r="AB225" s="63"/>
      <c r="AC225" s="63"/>
      <c r="AD225" s="63"/>
      <c r="AE225" s="63"/>
      <c r="AF225" s="63"/>
      <c r="AG225" s="63"/>
      <c r="AH225" s="63"/>
      <c r="AI225" s="63"/>
    </row>
    <row r="226">
      <c r="A226" s="55" t="s">
        <v>824</v>
      </c>
      <c r="B226" s="55" t="s">
        <v>835</v>
      </c>
      <c r="C226" s="55" t="s">
        <v>836</v>
      </c>
      <c r="D226" s="251">
        <v>8.0</v>
      </c>
      <c r="E226" s="251" t="s">
        <v>7290</v>
      </c>
      <c r="F226" s="55" t="str">
        <f t="array" ref="F226">IFNA(INDEX('New Listing E-Commerce'!$E$2:$E$69,MATCH($I226,'New Listing E-Commerce'!$C$2:$C$69,0)),"N/A")</f>
        <v>Steel</v>
      </c>
      <c r="G226" s="55" t="str">
        <f t="array" ref="G226">INDEX('New Listing E-Commerce'!$D$1:$D$179,MATCH(I226,'New Listing E-Commerce'!$C$1:$C$179,0))</f>
        <v>TRC1</v>
      </c>
      <c r="H226" s="55">
        <f t="shared" si="1"/>
        <v>2</v>
      </c>
      <c r="I226" s="55" t="s">
        <v>44</v>
      </c>
      <c r="J226" s="56">
        <f>VLOOKUP($I226,'Margen (PowerBI)'!$B$2:$F$179,3)</f>
        <v>35</v>
      </c>
      <c r="K226" s="56">
        <f t="array" ref="K226">INDEX('Margen (PowerBI)'!$E$1:$E$179,MATCH($I226,'Margen (PowerBI)'!$B$1:$B$179,0))</f>
        <v>42.5</v>
      </c>
      <c r="L226" s="56">
        <f>VLOOKUP($I226,'Margen (PowerBI)'!$B$2:$F$179,5)</f>
        <v>16.5</v>
      </c>
      <c r="M226" s="55">
        <v>6.0</v>
      </c>
      <c r="N226" s="57">
        <v>4.0E-4</v>
      </c>
      <c r="O226" s="55">
        <v>29.0</v>
      </c>
      <c r="P226" s="57">
        <v>0.0017</v>
      </c>
      <c r="Q226" s="57">
        <v>1.0</v>
      </c>
      <c r="R226" s="55">
        <v>2.0</v>
      </c>
      <c r="S226" s="55">
        <v>0.0</v>
      </c>
      <c r="T226" s="57">
        <v>0.3333</v>
      </c>
      <c r="U226" s="57">
        <v>0.0</v>
      </c>
      <c r="V226" s="58">
        <v>321.52</v>
      </c>
      <c r="W226" s="58">
        <v>0.0</v>
      </c>
      <c r="X226" s="55">
        <v>2.0</v>
      </c>
      <c r="Y226" s="55">
        <v>0.0</v>
      </c>
      <c r="Z226" s="3"/>
      <c r="AA226" s="3"/>
      <c r="AB226" s="3"/>
      <c r="AC226" s="3"/>
      <c r="AD226" s="3"/>
      <c r="AE226" s="3"/>
      <c r="AF226" s="3"/>
      <c r="AG226" s="3"/>
      <c r="AH226" s="3"/>
      <c r="AI226" s="3"/>
    </row>
    <row r="227">
      <c r="A227" s="59" t="s">
        <v>824</v>
      </c>
      <c r="B227" s="59" t="s">
        <v>837</v>
      </c>
      <c r="C227" s="59" t="s">
        <v>838</v>
      </c>
      <c r="D227" s="59">
        <v>8.5</v>
      </c>
      <c r="E227" s="252" t="s">
        <v>7290</v>
      </c>
      <c r="F227" s="59" t="str">
        <f t="array" ref="F227">IFNA(INDEX('New Listing E-Commerce'!$E$2:$E$69,MATCH($I227,'New Listing E-Commerce'!$C$2:$C$69,0)),"N/A")</f>
        <v>Steel</v>
      </c>
      <c r="G227" s="59" t="str">
        <f t="array" ref="G227">INDEX('New Listing E-Commerce'!$D$1:$D$179,MATCH(I227,'New Listing E-Commerce'!$C$1:$C$179,0))</f>
        <v>TRC1</v>
      </c>
      <c r="H227" s="59">
        <f t="shared" si="1"/>
        <v>1</v>
      </c>
      <c r="I227" s="59" t="s">
        <v>44</v>
      </c>
      <c r="J227" s="60">
        <f>VLOOKUP($I227,'Margen (PowerBI)'!$B$2:$F$179,3)</f>
        <v>35</v>
      </c>
      <c r="K227" s="60">
        <f t="array" ref="K227">INDEX('Margen (PowerBI)'!$E$1:$E$179,MATCH($I227,'Margen (PowerBI)'!$B$1:$B$179,0))</f>
        <v>42.5</v>
      </c>
      <c r="L227" s="60">
        <f>VLOOKUP($I227,'Margen (PowerBI)'!$B$2:$F$179,5)</f>
        <v>16.5</v>
      </c>
      <c r="M227" s="59">
        <v>2.0</v>
      </c>
      <c r="N227" s="61">
        <v>1.0E-4</v>
      </c>
      <c r="O227" s="59">
        <v>2.0</v>
      </c>
      <c r="P227" s="61">
        <v>1.0E-4</v>
      </c>
      <c r="Q227" s="61">
        <v>0.5</v>
      </c>
      <c r="R227" s="59">
        <v>1.0</v>
      </c>
      <c r="S227" s="59">
        <v>0.0</v>
      </c>
      <c r="T227" s="61">
        <v>0.5</v>
      </c>
      <c r="U227" s="61">
        <v>0.0</v>
      </c>
      <c r="V227" s="62">
        <v>156.0</v>
      </c>
      <c r="W227" s="62">
        <v>0.0</v>
      </c>
      <c r="X227" s="59">
        <v>1.0</v>
      </c>
      <c r="Y227" s="59">
        <v>0.0</v>
      </c>
      <c r="Z227" s="63"/>
      <c r="AA227" s="63"/>
      <c r="AB227" s="63"/>
      <c r="AC227" s="63"/>
      <c r="AD227" s="63"/>
      <c r="AE227" s="63"/>
      <c r="AF227" s="63"/>
      <c r="AG227" s="63"/>
      <c r="AH227" s="63"/>
      <c r="AI227" s="63"/>
    </row>
    <row r="228">
      <c r="A228" s="55" t="s">
        <v>839</v>
      </c>
      <c r="B228" s="55" t="s">
        <v>840</v>
      </c>
      <c r="C228" s="55" t="s">
        <v>841</v>
      </c>
      <c r="D228" s="251">
        <v>10.0</v>
      </c>
      <c r="E228" s="251" t="s">
        <v>7287</v>
      </c>
      <c r="F228" s="55" t="str">
        <f t="array" ref="F228">IFNA(INDEX('New Listing E-Commerce'!$E$2:$E$69,MATCH($I228,'New Listing E-Commerce'!$C$2:$C$69,0)),"N/A")</f>
        <v>Steel</v>
      </c>
      <c r="G228" s="55" t="str">
        <f t="array" ref="G228">INDEX('New Listing E-Commerce'!$D$1:$D$179,MATCH(I228,'New Listing E-Commerce'!$C$1:$C$179,0))</f>
        <v>TRC1</v>
      </c>
      <c r="H228" s="55">
        <f t="shared" si="1"/>
        <v>1</v>
      </c>
      <c r="I228" s="55" t="s">
        <v>44</v>
      </c>
      <c r="J228" s="56">
        <f>VLOOKUP($I228,'Margen (PowerBI)'!$B$2:$F$179,3)</f>
        <v>35</v>
      </c>
      <c r="K228" s="56">
        <f t="array" ref="K228">INDEX('Margen (PowerBI)'!$E$1:$E$179,MATCH($I228,'Margen (PowerBI)'!$B$1:$B$179,0))</f>
        <v>42.5</v>
      </c>
      <c r="L228" s="56">
        <f>VLOOKUP($I228,'Margen (PowerBI)'!$B$2:$F$179,5)</f>
        <v>16.5</v>
      </c>
      <c r="M228" s="55">
        <v>1.0</v>
      </c>
      <c r="N228" s="57">
        <v>1.0E-4</v>
      </c>
      <c r="O228" s="55">
        <v>1.0</v>
      </c>
      <c r="P228" s="57">
        <v>1.0E-4</v>
      </c>
      <c r="Q228" s="57">
        <v>1.0</v>
      </c>
      <c r="R228" s="55">
        <v>1.0</v>
      </c>
      <c r="S228" s="55">
        <v>0.0</v>
      </c>
      <c r="T228" s="57">
        <v>1.0</v>
      </c>
      <c r="U228" s="57">
        <v>0.0</v>
      </c>
      <c r="V228" s="58">
        <v>150.0</v>
      </c>
      <c r="W228" s="58">
        <v>0.0</v>
      </c>
      <c r="X228" s="55">
        <v>1.0</v>
      </c>
      <c r="Y228" s="55">
        <v>0.0</v>
      </c>
      <c r="Z228" s="3"/>
      <c r="AA228" s="3"/>
      <c r="AB228" s="3"/>
      <c r="AC228" s="3"/>
      <c r="AD228" s="3"/>
      <c r="AE228" s="3"/>
      <c r="AF228" s="3"/>
      <c r="AG228" s="3"/>
      <c r="AH228" s="3"/>
      <c r="AI228" s="3"/>
    </row>
    <row r="229">
      <c r="A229" s="59" t="s">
        <v>839</v>
      </c>
      <c r="B229" s="59" t="s">
        <v>842</v>
      </c>
      <c r="C229" s="59" t="s">
        <v>843</v>
      </c>
      <c r="D229" s="252">
        <v>11.0</v>
      </c>
      <c r="E229" s="252" t="s">
        <v>7287</v>
      </c>
      <c r="F229" s="59" t="str">
        <f t="array" ref="F229">IFNA(INDEX('New Listing E-Commerce'!$E$2:$E$69,MATCH($I229,'New Listing E-Commerce'!$C$2:$C$69,0)),"N/A")</f>
        <v>Steel</v>
      </c>
      <c r="G229" s="59" t="str">
        <f t="array" ref="G229">INDEX('New Listing E-Commerce'!$D$1:$D$179,MATCH(I229,'New Listing E-Commerce'!$C$1:$C$179,0))</f>
        <v>TRC1</v>
      </c>
      <c r="H229" s="59">
        <f t="shared" si="1"/>
        <v>1</v>
      </c>
      <c r="I229" s="59" t="s">
        <v>44</v>
      </c>
      <c r="J229" s="60">
        <f>VLOOKUP($I229,'Margen (PowerBI)'!$B$2:$F$179,3)</f>
        <v>35</v>
      </c>
      <c r="K229" s="60">
        <f t="array" ref="K229">INDEX('Margen (PowerBI)'!$E$1:$E$179,MATCH($I229,'Margen (PowerBI)'!$B$1:$B$179,0))</f>
        <v>42.5</v>
      </c>
      <c r="L229" s="60">
        <f>VLOOKUP($I229,'Margen (PowerBI)'!$B$2:$F$179,5)</f>
        <v>16.5</v>
      </c>
      <c r="M229" s="59">
        <v>4.0</v>
      </c>
      <c r="N229" s="61">
        <v>3.0E-4</v>
      </c>
      <c r="O229" s="59">
        <v>4.0</v>
      </c>
      <c r="P229" s="61">
        <v>2.0E-4</v>
      </c>
      <c r="Q229" s="61">
        <v>1.0</v>
      </c>
      <c r="R229" s="59">
        <v>1.0</v>
      </c>
      <c r="S229" s="59">
        <v>0.0</v>
      </c>
      <c r="T229" s="61">
        <v>0.25</v>
      </c>
      <c r="U229" s="61">
        <v>0.0</v>
      </c>
      <c r="V229" s="62">
        <v>159.75</v>
      </c>
      <c r="W229" s="62">
        <v>0.0</v>
      </c>
      <c r="X229" s="59">
        <v>1.0</v>
      </c>
      <c r="Y229" s="59">
        <v>0.0</v>
      </c>
      <c r="Z229" s="63"/>
      <c r="AA229" s="63"/>
      <c r="AB229" s="63"/>
      <c r="AC229" s="63"/>
      <c r="AD229" s="63"/>
      <c r="AE229" s="63"/>
      <c r="AF229" s="63"/>
      <c r="AG229" s="63"/>
      <c r="AH229" s="63"/>
      <c r="AI229" s="63"/>
    </row>
    <row r="230">
      <c r="A230" s="55" t="s">
        <v>839</v>
      </c>
      <c r="B230" s="55" t="s">
        <v>844</v>
      </c>
      <c r="C230" s="55" t="s">
        <v>845</v>
      </c>
      <c r="D230" s="55">
        <v>8.5</v>
      </c>
      <c r="E230" s="251" t="s">
        <v>7287</v>
      </c>
      <c r="F230" s="55" t="str">
        <f t="array" ref="F230">IFNA(INDEX('New Listing E-Commerce'!$E$2:$E$69,MATCH($I230,'New Listing E-Commerce'!$C$2:$C$69,0)),"N/A")</f>
        <v>Steel</v>
      </c>
      <c r="G230" s="55" t="str">
        <f t="array" ref="G230">INDEX('New Listing E-Commerce'!$D$1:$D$179,MATCH(I230,'New Listing E-Commerce'!$C$1:$C$179,0))</f>
        <v>TRC1</v>
      </c>
      <c r="H230" s="55">
        <f t="shared" si="1"/>
        <v>1</v>
      </c>
      <c r="I230" s="55" t="s">
        <v>44</v>
      </c>
      <c r="J230" s="56">
        <f>VLOOKUP($I230,'Margen (PowerBI)'!$B$2:$F$179,3)</f>
        <v>35</v>
      </c>
      <c r="K230" s="56">
        <f t="array" ref="K230">INDEX('Margen (PowerBI)'!$E$1:$E$179,MATCH($I230,'Margen (PowerBI)'!$B$1:$B$179,0))</f>
        <v>42.5</v>
      </c>
      <c r="L230" s="56">
        <f>VLOOKUP($I230,'Margen (PowerBI)'!$B$2:$F$179,5)</f>
        <v>16.5</v>
      </c>
      <c r="M230" s="55">
        <v>4.0</v>
      </c>
      <c r="N230" s="57">
        <v>3.0E-4</v>
      </c>
      <c r="O230" s="55">
        <v>4.0</v>
      </c>
      <c r="P230" s="57">
        <v>2.0E-4</v>
      </c>
      <c r="Q230" s="57">
        <v>1.0</v>
      </c>
      <c r="R230" s="55">
        <v>1.0</v>
      </c>
      <c r="S230" s="55">
        <v>0.0</v>
      </c>
      <c r="T230" s="57">
        <v>0.25</v>
      </c>
      <c r="U230" s="57">
        <v>0.0</v>
      </c>
      <c r="V230" s="58">
        <v>150.0</v>
      </c>
      <c r="W230" s="58">
        <v>0.0</v>
      </c>
      <c r="X230" s="55">
        <v>1.0</v>
      </c>
      <c r="Y230" s="55">
        <v>0.0</v>
      </c>
      <c r="Z230" s="3"/>
      <c r="AA230" s="3"/>
      <c r="AB230" s="3"/>
      <c r="AC230" s="3"/>
      <c r="AD230" s="3"/>
      <c r="AE230" s="3"/>
      <c r="AF230" s="3"/>
      <c r="AG230" s="3"/>
      <c r="AH230" s="3"/>
      <c r="AI230" s="3"/>
    </row>
    <row r="231">
      <c r="A231" s="59" t="s">
        <v>839</v>
      </c>
      <c r="B231" s="59" t="s">
        <v>846</v>
      </c>
      <c r="C231" s="59" t="s">
        <v>847</v>
      </c>
      <c r="D231" s="252">
        <v>9.0</v>
      </c>
      <c r="E231" s="252" t="s">
        <v>7287</v>
      </c>
      <c r="F231" s="59" t="str">
        <f t="array" ref="F231">IFNA(INDEX('New Listing E-Commerce'!$E$2:$E$69,MATCH($I231,'New Listing E-Commerce'!$C$2:$C$69,0)),"N/A")</f>
        <v>Steel</v>
      </c>
      <c r="G231" s="59" t="str">
        <f t="array" ref="G231">INDEX('New Listing E-Commerce'!$D$1:$D$179,MATCH(I231,'New Listing E-Commerce'!$C$1:$C$179,0))</f>
        <v>TRC1</v>
      </c>
      <c r="H231" s="59">
        <f t="shared" si="1"/>
        <v>2</v>
      </c>
      <c r="I231" s="59" t="s">
        <v>44</v>
      </c>
      <c r="J231" s="60">
        <f>VLOOKUP($I231,'Margen (PowerBI)'!$B$2:$F$179,3)</f>
        <v>35</v>
      </c>
      <c r="K231" s="60">
        <f t="array" ref="K231">INDEX('Margen (PowerBI)'!$E$1:$E$179,MATCH($I231,'Margen (PowerBI)'!$B$1:$B$179,0))</f>
        <v>42.5</v>
      </c>
      <c r="L231" s="60">
        <f>VLOOKUP($I231,'Margen (PowerBI)'!$B$2:$F$179,5)</f>
        <v>16.5</v>
      </c>
      <c r="M231" s="59">
        <v>6.0</v>
      </c>
      <c r="N231" s="61">
        <v>4.0E-4</v>
      </c>
      <c r="O231" s="59">
        <v>7.0</v>
      </c>
      <c r="P231" s="61">
        <v>4.0E-4</v>
      </c>
      <c r="Q231" s="61">
        <v>0.5714</v>
      </c>
      <c r="R231" s="59">
        <v>1.0</v>
      </c>
      <c r="S231" s="59">
        <v>1.0</v>
      </c>
      <c r="T231" s="61">
        <v>0.1667</v>
      </c>
      <c r="U231" s="61">
        <v>0.1667</v>
      </c>
      <c r="V231" s="62">
        <v>150.0</v>
      </c>
      <c r="W231" s="62">
        <v>150.0</v>
      </c>
      <c r="X231" s="59">
        <v>1.0</v>
      </c>
      <c r="Y231" s="59">
        <v>1.0</v>
      </c>
      <c r="Z231" s="63"/>
      <c r="AA231" s="63"/>
      <c r="AB231" s="63"/>
      <c r="AC231" s="63"/>
      <c r="AD231" s="63"/>
      <c r="AE231" s="63"/>
      <c r="AF231" s="63"/>
      <c r="AG231" s="63"/>
      <c r="AH231" s="63"/>
      <c r="AI231" s="63"/>
    </row>
    <row r="232">
      <c r="A232" s="55" t="s">
        <v>839</v>
      </c>
      <c r="B232" s="55" t="s">
        <v>848</v>
      </c>
      <c r="C232" s="55" t="s">
        <v>849</v>
      </c>
      <c r="D232" s="251">
        <v>9.5</v>
      </c>
      <c r="E232" s="251" t="s">
        <v>7287</v>
      </c>
      <c r="F232" s="55" t="str">
        <f t="array" ref="F232">IFNA(INDEX('New Listing E-Commerce'!$E$2:$E$69,MATCH($I232,'New Listing E-Commerce'!$C$2:$C$69,0)),"N/A")</f>
        <v>Steel</v>
      </c>
      <c r="G232" s="55" t="str">
        <f t="array" ref="G232">INDEX('New Listing E-Commerce'!$D$1:$D$179,MATCH(I232,'New Listing E-Commerce'!$C$1:$C$179,0))</f>
        <v>TRC1</v>
      </c>
      <c r="H232" s="55">
        <f t="shared" si="1"/>
        <v>1</v>
      </c>
      <c r="I232" s="55" t="s">
        <v>44</v>
      </c>
      <c r="J232" s="56">
        <f>VLOOKUP($I232,'Margen (PowerBI)'!$B$2:$F$179,3)</f>
        <v>35</v>
      </c>
      <c r="K232" s="56">
        <f t="array" ref="K232">INDEX('Margen (PowerBI)'!$E$1:$E$179,MATCH($I232,'Margen (PowerBI)'!$B$1:$B$179,0))</f>
        <v>42.5</v>
      </c>
      <c r="L232" s="56">
        <f>VLOOKUP($I232,'Margen (PowerBI)'!$B$2:$F$179,5)</f>
        <v>16.5</v>
      </c>
      <c r="M232" s="55">
        <v>4.0</v>
      </c>
      <c r="N232" s="57">
        <v>3.0E-4</v>
      </c>
      <c r="O232" s="55">
        <v>4.0</v>
      </c>
      <c r="P232" s="57">
        <v>2.0E-4</v>
      </c>
      <c r="Q232" s="57">
        <v>1.0</v>
      </c>
      <c r="R232" s="55">
        <v>1.0</v>
      </c>
      <c r="S232" s="55">
        <v>0.0</v>
      </c>
      <c r="T232" s="57">
        <v>0.25</v>
      </c>
      <c r="U232" s="57">
        <v>0.0</v>
      </c>
      <c r="V232" s="58">
        <v>150.0</v>
      </c>
      <c r="W232" s="58">
        <v>0.0</v>
      </c>
      <c r="X232" s="55">
        <v>1.0</v>
      </c>
      <c r="Y232" s="55">
        <v>0.0</v>
      </c>
      <c r="Z232" s="3"/>
      <c r="AA232" s="3"/>
      <c r="AB232" s="3"/>
      <c r="AC232" s="3"/>
      <c r="AD232" s="3"/>
      <c r="AE232" s="3"/>
      <c r="AF232" s="3"/>
      <c r="AG232" s="3"/>
      <c r="AH232" s="3"/>
      <c r="AI232" s="3"/>
    </row>
    <row r="233">
      <c r="A233" s="63"/>
      <c r="B233" s="63"/>
      <c r="C233" s="63"/>
      <c r="D233" s="59"/>
      <c r="E233" s="252"/>
      <c r="F233" s="252"/>
      <c r="G233" s="63"/>
      <c r="H233" s="63"/>
      <c r="I233" s="63"/>
      <c r="J233" s="253">
        <f t="shared" ref="J233:L233" si="2">MEDIAN(J2:J232)</f>
        <v>35</v>
      </c>
      <c r="K233" s="253">
        <f t="shared" si="2"/>
        <v>32.5</v>
      </c>
      <c r="L233" s="253">
        <f t="shared" si="2"/>
        <v>16.5</v>
      </c>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row>
    <row r="234">
      <c r="A234" s="3"/>
      <c r="B234" s="3"/>
      <c r="C234" s="3"/>
      <c r="D234" s="55"/>
      <c r="E234" s="251"/>
      <c r="F234" s="251"/>
      <c r="G234" s="3"/>
      <c r="H234" s="3"/>
      <c r="I234" s="3"/>
      <c r="J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row>
    <row r="235">
      <c r="A235" s="63"/>
      <c r="B235" s="63"/>
      <c r="C235" s="63"/>
      <c r="D235" s="59"/>
      <c r="E235" s="252"/>
      <c r="F235" s="252"/>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row>
    <row r="236">
      <c r="A236" s="3"/>
      <c r="B236" s="3"/>
      <c r="C236" s="3"/>
      <c r="D236" s="55"/>
      <c r="E236" s="251"/>
      <c r="F236" s="251"/>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row>
    <row r="237">
      <c r="A237" s="63"/>
      <c r="B237" s="63"/>
      <c r="C237" s="63"/>
      <c r="D237" s="59"/>
      <c r="E237" s="252"/>
      <c r="F237" s="252"/>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row>
    <row r="238">
      <c r="A238" s="3"/>
      <c r="B238" s="3"/>
      <c r="C238" s="3"/>
      <c r="D238" s="55"/>
      <c r="E238" s="251"/>
      <c r="F238" s="251"/>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row>
    <row r="239">
      <c r="A239" s="63"/>
      <c r="B239" s="63"/>
      <c r="C239" s="63"/>
      <c r="D239" s="59"/>
      <c r="E239" s="252"/>
      <c r="F239" s="252"/>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row>
    <row r="240">
      <c r="A240" s="3"/>
      <c r="B240" s="3"/>
      <c r="C240" s="3"/>
      <c r="D240" s="55"/>
      <c r="E240" s="251"/>
      <c r="F240" s="251"/>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row>
    <row r="241">
      <c r="A241" s="63"/>
      <c r="B241" s="63"/>
      <c r="C241" s="63"/>
      <c r="D241" s="59"/>
      <c r="E241" s="252"/>
      <c r="F241" s="252"/>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row>
    <row r="242">
      <c r="A242" s="3"/>
      <c r="B242" s="3"/>
      <c r="C242" s="3"/>
      <c r="D242" s="55"/>
      <c r="E242" s="251"/>
      <c r="F242" s="251"/>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row>
    <row r="243">
      <c r="A243" s="63"/>
      <c r="B243" s="63"/>
      <c r="C243" s="63"/>
      <c r="D243" s="59"/>
      <c r="E243" s="252"/>
      <c r="F243" s="252"/>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row>
    <row r="244">
      <c r="A244" s="3"/>
      <c r="B244" s="3"/>
      <c r="C244" s="3"/>
      <c r="D244" s="55"/>
      <c r="E244" s="251"/>
      <c r="F244" s="251"/>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row>
    <row r="245">
      <c r="A245" s="63"/>
      <c r="B245" s="63"/>
      <c r="C245" s="63"/>
      <c r="D245" s="59"/>
      <c r="E245" s="252"/>
      <c r="F245" s="252"/>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row>
    <row r="246">
      <c r="A246" s="3"/>
      <c r="B246" s="3"/>
      <c r="C246" s="3"/>
      <c r="D246" s="55"/>
      <c r="E246" s="251"/>
      <c r="F246" s="251"/>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row>
    <row r="247">
      <c r="A247" s="63"/>
      <c r="B247" s="63"/>
      <c r="C247" s="63"/>
      <c r="D247" s="59"/>
      <c r="E247" s="252"/>
      <c r="F247" s="252"/>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row>
    <row r="248">
      <c r="A248" s="3"/>
      <c r="B248" s="3"/>
      <c r="C248" s="3"/>
      <c r="D248" s="55"/>
      <c r="E248" s="251"/>
      <c r="F248" s="251"/>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row>
    <row r="249">
      <c r="A249" s="63"/>
      <c r="B249" s="63"/>
      <c r="C249" s="63"/>
      <c r="D249" s="59"/>
      <c r="E249" s="252"/>
      <c r="F249" s="252"/>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row>
    <row r="250">
      <c r="A250" s="3"/>
      <c r="B250" s="3"/>
      <c r="C250" s="3"/>
      <c r="D250" s="55"/>
      <c r="E250" s="251"/>
      <c r="F250" s="251"/>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c r="A251" s="63"/>
      <c r="B251" s="63"/>
      <c r="C251" s="63"/>
      <c r="D251" s="59"/>
      <c r="E251" s="252"/>
      <c r="F251" s="252"/>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row>
    <row r="252">
      <c r="A252" s="3"/>
      <c r="B252" s="3"/>
      <c r="C252" s="3"/>
      <c r="D252" s="55"/>
      <c r="E252" s="251"/>
      <c r="F252" s="251"/>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c r="A253" s="63"/>
      <c r="B253" s="63"/>
      <c r="C253" s="63"/>
      <c r="D253" s="59"/>
      <c r="E253" s="252"/>
      <c r="F253" s="252"/>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row>
    <row r="254">
      <c r="A254" s="3"/>
      <c r="B254" s="3"/>
      <c r="C254" s="3"/>
      <c r="D254" s="55"/>
      <c r="E254" s="251"/>
      <c r="F254" s="251"/>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c r="A255" s="63"/>
      <c r="B255" s="63"/>
      <c r="C255" s="63"/>
      <c r="D255" s="59"/>
      <c r="E255" s="252"/>
      <c r="F255" s="252"/>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row>
    <row r="256">
      <c r="A256" s="3"/>
      <c r="B256" s="3"/>
      <c r="C256" s="3"/>
      <c r="D256" s="55"/>
      <c r="E256" s="251"/>
      <c r="F256" s="251"/>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c r="A257" s="63"/>
      <c r="B257" s="63"/>
      <c r="C257" s="63"/>
      <c r="D257" s="59"/>
      <c r="E257" s="252"/>
      <c r="F257" s="252"/>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row>
    <row r="258">
      <c r="A258" s="3"/>
      <c r="B258" s="3"/>
      <c r="C258" s="3"/>
      <c r="D258" s="55"/>
      <c r="E258" s="251"/>
      <c r="F258" s="251"/>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c r="A259" s="63"/>
      <c r="B259" s="63"/>
      <c r="C259" s="63"/>
      <c r="D259" s="59"/>
      <c r="E259" s="252"/>
      <c r="F259" s="252"/>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row>
    <row r="260">
      <c r="A260" s="3"/>
      <c r="B260" s="3"/>
      <c r="C260" s="3"/>
      <c r="D260" s="55"/>
      <c r="E260" s="251"/>
      <c r="F260" s="251"/>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c r="A261" s="63"/>
      <c r="B261" s="63"/>
      <c r="C261" s="63"/>
      <c r="D261" s="59"/>
      <c r="E261" s="252"/>
      <c r="F261" s="252"/>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row>
    <row r="262">
      <c r="A262" s="3"/>
      <c r="B262" s="3"/>
      <c r="C262" s="3"/>
      <c r="D262" s="55"/>
      <c r="E262" s="251"/>
      <c r="F262" s="251"/>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c r="A263" s="63"/>
      <c r="B263" s="63"/>
      <c r="C263" s="63"/>
      <c r="D263" s="59"/>
      <c r="E263" s="252"/>
      <c r="F263" s="252"/>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row>
    <row r="264">
      <c r="A264" s="3"/>
      <c r="B264" s="3"/>
      <c r="C264" s="3"/>
      <c r="D264" s="55"/>
      <c r="E264" s="251"/>
      <c r="F264" s="251"/>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c r="A265" s="63"/>
      <c r="B265" s="63"/>
      <c r="C265" s="63"/>
      <c r="D265" s="59"/>
      <c r="E265" s="252"/>
      <c r="F265" s="252"/>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row>
    <row r="266">
      <c r="A266" s="3"/>
      <c r="B266" s="3"/>
      <c r="C266" s="3"/>
      <c r="D266" s="55"/>
      <c r="E266" s="251"/>
      <c r="F266" s="251"/>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c r="A267" s="63"/>
      <c r="B267" s="63"/>
      <c r="C267" s="63"/>
      <c r="D267" s="59"/>
      <c r="E267" s="252"/>
      <c r="F267" s="252"/>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row>
    <row r="268">
      <c r="A268" s="3"/>
      <c r="B268" s="3"/>
      <c r="C268" s="3"/>
      <c r="D268" s="55"/>
      <c r="E268" s="251"/>
      <c r="F268" s="251"/>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c r="A269" s="63"/>
      <c r="B269" s="63"/>
      <c r="C269" s="63"/>
      <c r="D269" s="59"/>
      <c r="E269" s="252"/>
      <c r="F269" s="252"/>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row>
    <row r="270">
      <c r="A270" s="3"/>
      <c r="B270" s="3"/>
      <c r="C270" s="3"/>
      <c r="D270" s="55"/>
      <c r="E270" s="251"/>
      <c r="F270" s="251"/>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c r="A271" s="63"/>
      <c r="B271" s="63"/>
      <c r="C271" s="63"/>
      <c r="D271" s="59"/>
      <c r="E271" s="252"/>
      <c r="F271" s="252"/>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row>
    <row r="272">
      <c r="A272" s="3"/>
      <c r="B272" s="3"/>
      <c r="C272" s="3"/>
      <c r="D272" s="55"/>
      <c r="E272" s="251"/>
      <c r="F272" s="251"/>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c r="A273" s="63"/>
      <c r="B273" s="63"/>
      <c r="C273" s="63"/>
      <c r="D273" s="59"/>
      <c r="E273" s="252"/>
      <c r="F273" s="252"/>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row>
    <row r="274">
      <c r="A274" s="3"/>
      <c r="B274" s="3"/>
      <c r="C274" s="3"/>
      <c r="D274" s="55"/>
      <c r="E274" s="251"/>
      <c r="F274" s="251"/>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c r="A275" s="63"/>
      <c r="B275" s="63"/>
      <c r="C275" s="63"/>
      <c r="D275" s="59"/>
      <c r="E275" s="252"/>
      <c r="F275" s="252"/>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row>
    <row r="276">
      <c r="A276" s="3"/>
      <c r="B276" s="3"/>
      <c r="C276" s="3"/>
      <c r="D276" s="55"/>
      <c r="E276" s="251"/>
      <c r="F276" s="251"/>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c r="A277" s="63"/>
      <c r="B277" s="63"/>
      <c r="C277" s="63"/>
      <c r="D277" s="59"/>
      <c r="E277" s="252"/>
      <c r="F277" s="252"/>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row>
    <row r="278">
      <c r="A278" s="3"/>
      <c r="B278" s="3"/>
      <c r="C278" s="3"/>
      <c r="D278" s="55"/>
      <c r="E278" s="251"/>
      <c r="F278" s="251"/>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c r="A279" s="63"/>
      <c r="B279" s="63"/>
      <c r="C279" s="63"/>
      <c r="D279" s="59"/>
      <c r="E279" s="252"/>
      <c r="F279" s="252"/>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row>
    <row r="280">
      <c r="A280" s="3"/>
      <c r="B280" s="3"/>
      <c r="C280" s="3"/>
      <c r="D280" s="55"/>
      <c r="E280" s="251"/>
      <c r="F280" s="251"/>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c r="A281" s="63"/>
      <c r="B281" s="63"/>
      <c r="C281" s="63"/>
      <c r="D281" s="59"/>
      <c r="E281" s="252"/>
      <c r="F281" s="252"/>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row>
    <row r="282">
      <c r="A282" s="3"/>
      <c r="B282" s="3"/>
      <c r="C282" s="3"/>
      <c r="D282" s="55"/>
      <c r="E282" s="251"/>
      <c r="F282" s="251"/>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c r="A283" s="63"/>
      <c r="B283" s="63"/>
      <c r="C283" s="63"/>
      <c r="D283" s="59"/>
      <c r="E283" s="252"/>
      <c r="F283" s="252"/>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row>
    <row r="284">
      <c r="A284" s="3"/>
      <c r="B284" s="3"/>
      <c r="C284" s="3"/>
      <c r="D284" s="55"/>
      <c r="E284" s="251"/>
      <c r="F284" s="251"/>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c r="A285" s="63"/>
      <c r="B285" s="63"/>
      <c r="C285" s="63"/>
      <c r="D285" s="59"/>
      <c r="E285" s="252"/>
      <c r="F285" s="252"/>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row>
    <row r="286">
      <c r="A286" s="3"/>
      <c r="B286" s="3"/>
      <c r="C286" s="3"/>
      <c r="D286" s="55"/>
      <c r="E286" s="251"/>
      <c r="F286" s="251"/>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c r="A287" s="63"/>
      <c r="B287" s="63"/>
      <c r="C287" s="63"/>
      <c r="D287" s="59"/>
      <c r="E287" s="252"/>
      <c r="F287" s="252"/>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row>
    <row r="288">
      <c r="A288" s="3"/>
      <c r="B288" s="3"/>
      <c r="C288" s="3"/>
      <c r="D288" s="55"/>
      <c r="E288" s="251"/>
      <c r="F288" s="251"/>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c r="A289" s="63"/>
      <c r="B289" s="63"/>
      <c r="C289" s="63"/>
      <c r="D289" s="59"/>
      <c r="E289" s="252"/>
      <c r="F289" s="252"/>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row>
    <row r="290">
      <c r="A290" s="3"/>
      <c r="B290" s="3"/>
      <c r="C290" s="3"/>
      <c r="D290" s="55"/>
      <c r="E290" s="251"/>
      <c r="F290" s="251"/>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c r="A291" s="63"/>
      <c r="B291" s="63"/>
      <c r="C291" s="63"/>
      <c r="D291" s="59"/>
      <c r="E291" s="252"/>
      <c r="F291" s="252"/>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row>
    <row r="292">
      <c r="A292" s="3"/>
      <c r="B292" s="3"/>
      <c r="C292" s="3"/>
      <c r="D292" s="55"/>
      <c r="E292" s="251"/>
      <c r="F292" s="251"/>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c r="A293" s="63"/>
      <c r="B293" s="63"/>
      <c r="C293" s="63"/>
      <c r="D293" s="59"/>
      <c r="E293" s="252"/>
      <c r="F293" s="252"/>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row>
    <row r="294">
      <c r="A294" s="3"/>
      <c r="B294" s="3"/>
      <c r="C294" s="3"/>
      <c r="D294" s="55"/>
      <c r="E294" s="251"/>
      <c r="F294" s="251"/>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c r="A295" s="63"/>
      <c r="B295" s="63"/>
      <c r="C295" s="63"/>
      <c r="D295" s="59"/>
      <c r="E295" s="252"/>
      <c r="F295" s="252"/>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row>
    <row r="296">
      <c r="A296" s="3"/>
      <c r="B296" s="3"/>
      <c r="C296" s="3"/>
      <c r="D296" s="55"/>
      <c r="E296" s="251"/>
      <c r="F296" s="251"/>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c r="A297" s="63"/>
      <c r="B297" s="63"/>
      <c r="C297" s="63"/>
      <c r="D297" s="59"/>
      <c r="E297" s="252"/>
      <c r="F297" s="252"/>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row>
    <row r="298">
      <c r="A298" s="3"/>
      <c r="B298" s="3"/>
      <c r="C298" s="3"/>
      <c r="D298" s="55"/>
      <c r="E298" s="251"/>
      <c r="F298" s="251"/>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c r="A299" s="63"/>
      <c r="B299" s="63"/>
      <c r="C299" s="63"/>
      <c r="D299" s="59"/>
      <c r="E299" s="252"/>
      <c r="F299" s="252"/>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row>
    <row r="300">
      <c r="A300" s="3"/>
      <c r="B300" s="3"/>
      <c r="C300" s="3"/>
      <c r="D300" s="55"/>
      <c r="E300" s="251"/>
      <c r="F300" s="251"/>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c r="A301" s="63"/>
      <c r="B301" s="63"/>
      <c r="C301" s="63"/>
      <c r="D301" s="59"/>
      <c r="E301" s="252"/>
      <c r="F301" s="252"/>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row>
    <row r="302">
      <c r="A302" s="3"/>
      <c r="B302" s="3"/>
      <c r="C302" s="3"/>
      <c r="D302" s="55"/>
      <c r="E302" s="251"/>
      <c r="F302" s="251"/>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c r="A303" s="63"/>
      <c r="B303" s="63"/>
      <c r="C303" s="63"/>
      <c r="D303" s="59"/>
      <c r="E303" s="252"/>
      <c r="F303" s="252"/>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row>
    <row r="304">
      <c r="A304" s="3"/>
      <c r="B304" s="3"/>
      <c r="C304" s="3"/>
      <c r="D304" s="55"/>
      <c r="E304" s="251"/>
      <c r="F304" s="251"/>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c r="A305" s="63"/>
      <c r="B305" s="63"/>
      <c r="C305" s="63"/>
      <c r="D305" s="59"/>
      <c r="E305" s="252"/>
      <c r="F305" s="252"/>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row>
    <row r="306">
      <c r="A306" s="3"/>
      <c r="B306" s="3"/>
      <c r="C306" s="3"/>
      <c r="D306" s="55"/>
      <c r="E306" s="251"/>
      <c r="F306" s="251"/>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c r="A307" s="63"/>
      <c r="B307" s="63"/>
      <c r="C307" s="63"/>
      <c r="D307" s="59"/>
      <c r="E307" s="252"/>
      <c r="F307" s="252"/>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row>
    <row r="308">
      <c r="A308" s="3"/>
      <c r="B308" s="3"/>
      <c r="C308" s="3"/>
      <c r="D308" s="55"/>
      <c r="E308" s="251"/>
      <c r="F308" s="251"/>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c r="A309" s="63"/>
      <c r="B309" s="63"/>
      <c r="C309" s="63"/>
      <c r="D309" s="59"/>
      <c r="E309" s="252"/>
      <c r="F309" s="252"/>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row>
    <row r="310">
      <c r="A310" s="3"/>
      <c r="B310" s="3"/>
      <c r="C310" s="3"/>
      <c r="D310" s="55"/>
      <c r="E310" s="251"/>
      <c r="F310" s="251"/>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c r="A311" s="63"/>
      <c r="B311" s="63"/>
      <c r="C311" s="63"/>
      <c r="D311" s="59"/>
      <c r="E311" s="252"/>
      <c r="F311" s="252"/>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row>
    <row r="312">
      <c r="A312" s="3"/>
      <c r="B312" s="3"/>
      <c r="C312" s="3"/>
      <c r="D312" s="55"/>
      <c r="E312" s="251"/>
      <c r="F312" s="251"/>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c r="A313" s="63"/>
      <c r="B313" s="63"/>
      <c r="C313" s="63"/>
      <c r="D313" s="59"/>
      <c r="E313" s="252"/>
      <c r="F313" s="252"/>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row>
    <row r="314">
      <c r="A314" s="3"/>
      <c r="B314" s="3"/>
      <c r="C314" s="3"/>
      <c r="D314" s="55"/>
      <c r="E314" s="251"/>
      <c r="F314" s="251"/>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c r="A315" s="63"/>
      <c r="B315" s="63"/>
      <c r="C315" s="63"/>
      <c r="D315" s="59"/>
      <c r="E315" s="252"/>
      <c r="F315" s="252"/>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row>
    <row r="316">
      <c r="A316" s="3"/>
      <c r="B316" s="3"/>
      <c r="C316" s="3"/>
      <c r="D316" s="55"/>
      <c r="E316" s="251"/>
      <c r="F316" s="251"/>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c r="A317" s="63"/>
      <c r="B317" s="63"/>
      <c r="C317" s="63"/>
      <c r="D317" s="59"/>
      <c r="E317" s="252"/>
      <c r="F317" s="252"/>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row>
    <row r="318">
      <c r="A318" s="3"/>
      <c r="B318" s="3"/>
      <c r="C318" s="3"/>
      <c r="D318" s="55"/>
      <c r="E318" s="251"/>
      <c r="F318" s="251"/>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c r="A319" s="63"/>
      <c r="B319" s="63"/>
      <c r="C319" s="63"/>
      <c r="D319" s="59"/>
      <c r="E319" s="252"/>
      <c r="F319" s="252"/>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row>
    <row r="320">
      <c r="A320" s="3"/>
      <c r="B320" s="3"/>
      <c r="C320" s="3"/>
      <c r="D320" s="55"/>
      <c r="E320" s="251"/>
      <c r="F320" s="251"/>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c r="A321" s="63"/>
      <c r="B321" s="63"/>
      <c r="C321" s="63"/>
      <c r="D321" s="59"/>
      <c r="E321" s="252"/>
      <c r="F321" s="252"/>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row>
    <row r="322">
      <c r="A322" s="3"/>
      <c r="B322" s="3"/>
      <c r="C322" s="3"/>
      <c r="D322" s="55"/>
      <c r="E322" s="251"/>
      <c r="F322" s="251"/>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c r="A323" s="63"/>
      <c r="B323" s="63"/>
      <c r="C323" s="63"/>
      <c r="D323" s="59"/>
      <c r="E323" s="252"/>
      <c r="F323" s="252"/>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row>
    <row r="324">
      <c r="A324" s="3"/>
      <c r="B324" s="3"/>
      <c r="C324" s="3"/>
      <c r="D324" s="55"/>
      <c r="E324" s="251"/>
      <c r="F324" s="55"/>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c r="A325" s="63"/>
      <c r="B325" s="63"/>
      <c r="C325" s="63"/>
      <c r="D325" s="59"/>
      <c r="E325" s="252"/>
      <c r="F325" s="59"/>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row>
    <row r="326">
      <c r="A326" s="3"/>
      <c r="B326" s="3"/>
      <c r="C326" s="3"/>
      <c r="D326" s="3"/>
      <c r="E326" s="254"/>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c r="A327" s="63"/>
      <c r="B327" s="63"/>
      <c r="C327" s="63"/>
      <c r="D327" s="63"/>
      <c r="E327" s="255"/>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row>
    <row r="328">
      <c r="A328" s="3"/>
      <c r="B328" s="3"/>
      <c r="C328" s="3"/>
      <c r="D328" s="3"/>
      <c r="E328" s="254"/>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c r="A329" s="63"/>
      <c r="B329" s="63"/>
      <c r="C329" s="63"/>
      <c r="D329" s="63"/>
      <c r="E329" s="255"/>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row>
    <row r="330">
      <c r="A330" s="3"/>
      <c r="B330" s="3"/>
      <c r="C330" s="3"/>
      <c r="D330" s="3"/>
      <c r="E330" s="254"/>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c r="A331" s="63"/>
      <c r="B331" s="63"/>
      <c r="C331" s="63"/>
      <c r="D331" s="63"/>
      <c r="E331" s="255"/>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row>
    <row r="332">
      <c r="A332" s="3"/>
      <c r="B332" s="3"/>
      <c r="C332" s="3"/>
      <c r="D332" s="3"/>
      <c r="E332" s="254"/>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c r="A333" s="63"/>
      <c r="B333" s="63"/>
      <c r="C333" s="63"/>
      <c r="D333" s="63"/>
      <c r="E333" s="255"/>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row>
    <row r="334">
      <c r="A334" s="3"/>
      <c r="B334" s="3"/>
      <c r="C334" s="3"/>
      <c r="D334" s="3"/>
      <c r="E334" s="254"/>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c r="A335" s="63"/>
      <c r="B335" s="63"/>
      <c r="C335" s="63"/>
      <c r="D335" s="63"/>
      <c r="E335" s="255"/>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row>
    <row r="336">
      <c r="A336" s="3"/>
      <c r="B336" s="3"/>
      <c r="C336" s="3"/>
      <c r="D336" s="3"/>
      <c r="E336" s="254"/>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c r="A337" s="63"/>
      <c r="B337" s="63"/>
      <c r="C337" s="63"/>
      <c r="D337" s="63"/>
      <c r="E337" s="255"/>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row>
    <row r="338">
      <c r="A338" s="3"/>
      <c r="B338" s="3"/>
      <c r="C338" s="3"/>
      <c r="D338" s="3"/>
      <c r="E338" s="254"/>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c r="A339" s="63"/>
      <c r="B339" s="63"/>
      <c r="C339" s="63"/>
      <c r="D339" s="63"/>
      <c r="E339" s="255"/>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row>
    <row r="340">
      <c r="A340" s="3"/>
      <c r="B340" s="3"/>
      <c r="C340" s="3"/>
      <c r="D340" s="3"/>
      <c r="E340" s="254"/>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c r="A341" s="63"/>
      <c r="B341" s="63"/>
      <c r="C341" s="63"/>
      <c r="D341" s="63"/>
      <c r="E341" s="255"/>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row>
    <row r="342">
      <c r="A342" s="3"/>
      <c r="B342" s="3"/>
      <c r="C342" s="3"/>
      <c r="D342" s="3"/>
      <c r="E342" s="254"/>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c r="A343" s="63"/>
      <c r="B343" s="63"/>
      <c r="C343" s="63"/>
      <c r="D343" s="63"/>
      <c r="E343" s="255"/>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row>
    <row r="344">
      <c r="A344" s="3"/>
      <c r="B344" s="3"/>
      <c r="C344" s="3"/>
      <c r="D344" s="3"/>
      <c r="E344" s="254"/>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c r="A345" s="63"/>
      <c r="B345" s="63"/>
      <c r="C345" s="63"/>
      <c r="D345" s="63"/>
      <c r="E345" s="255"/>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row>
    <row r="346">
      <c r="A346" s="3"/>
      <c r="B346" s="3"/>
      <c r="C346" s="3"/>
      <c r="D346" s="3"/>
      <c r="E346" s="254"/>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c r="A347" s="63"/>
      <c r="B347" s="63"/>
      <c r="C347" s="63"/>
      <c r="D347" s="63"/>
      <c r="E347" s="255"/>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row>
    <row r="348">
      <c r="A348" s="3"/>
      <c r="B348" s="3"/>
      <c r="C348" s="3"/>
      <c r="D348" s="3"/>
      <c r="E348" s="254"/>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c r="A349" s="63"/>
      <c r="B349" s="63"/>
      <c r="C349" s="63"/>
      <c r="D349" s="63"/>
      <c r="E349" s="255"/>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row>
    <row r="350">
      <c r="A350" s="3"/>
      <c r="B350" s="3"/>
      <c r="C350" s="3"/>
      <c r="D350" s="3"/>
      <c r="E350" s="254"/>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c r="A351" s="63"/>
      <c r="B351" s="63"/>
      <c r="C351" s="63"/>
      <c r="D351" s="63"/>
      <c r="E351" s="255"/>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row>
    <row r="352">
      <c r="A352" s="3"/>
      <c r="B352" s="3"/>
      <c r="C352" s="3"/>
      <c r="D352" s="3"/>
      <c r="E352" s="254"/>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c r="A353" s="63"/>
      <c r="B353" s="63"/>
      <c r="C353" s="63"/>
      <c r="D353" s="63"/>
      <c r="E353" s="255"/>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row>
    <row r="354">
      <c r="A354" s="3"/>
      <c r="B354" s="3"/>
      <c r="C354" s="3"/>
      <c r="D354" s="3"/>
      <c r="E354" s="254"/>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c r="A355" s="63"/>
      <c r="B355" s="63"/>
      <c r="C355" s="63"/>
      <c r="D355" s="63"/>
      <c r="E355" s="255"/>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row>
    <row r="356">
      <c r="A356" s="3"/>
      <c r="B356" s="3"/>
      <c r="C356" s="3"/>
      <c r="D356" s="3"/>
      <c r="E356" s="254"/>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c r="A357" s="63"/>
      <c r="B357" s="63"/>
      <c r="C357" s="63"/>
      <c r="D357" s="63"/>
      <c r="E357" s="255"/>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row>
    <row r="358">
      <c r="A358" s="3"/>
      <c r="B358" s="3"/>
      <c r="C358" s="3"/>
      <c r="D358" s="3"/>
      <c r="E358" s="254"/>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c r="A359" s="63"/>
      <c r="B359" s="63"/>
      <c r="C359" s="63"/>
      <c r="D359" s="63"/>
      <c r="E359" s="255"/>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row>
    <row r="360">
      <c r="A360" s="3"/>
      <c r="B360" s="3"/>
      <c r="C360" s="3"/>
      <c r="D360" s="3"/>
      <c r="E360" s="254"/>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c r="A361" s="63"/>
      <c r="B361" s="63"/>
      <c r="C361" s="63"/>
      <c r="D361" s="63"/>
      <c r="E361" s="255"/>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row>
    <row r="362">
      <c r="A362" s="3"/>
      <c r="B362" s="3"/>
      <c r="C362" s="3"/>
      <c r="D362" s="3"/>
      <c r="E362" s="254"/>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c r="A363" s="63"/>
      <c r="B363" s="63"/>
      <c r="C363" s="63"/>
      <c r="D363" s="63"/>
      <c r="E363" s="255"/>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row>
    <row r="364">
      <c r="A364" s="3"/>
      <c r="B364" s="3"/>
      <c r="C364" s="3"/>
      <c r="D364" s="3"/>
      <c r="E364" s="254"/>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c r="A365" s="63"/>
      <c r="B365" s="63"/>
      <c r="C365" s="63"/>
      <c r="D365" s="63"/>
      <c r="E365" s="255"/>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row>
    <row r="366">
      <c r="A366" s="3"/>
      <c r="B366" s="3"/>
      <c r="C366" s="3"/>
      <c r="D366" s="3"/>
      <c r="E366" s="254"/>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c r="A367" s="63"/>
      <c r="B367" s="63"/>
      <c r="C367" s="63"/>
      <c r="D367" s="63"/>
      <c r="E367" s="255"/>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row>
    <row r="368">
      <c r="A368" s="3"/>
      <c r="B368" s="3"/>
      <c r="C368" s="3"/>
      <c r="D368" s="3"/>
      <c r="E368" s="254"/>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c r="A369" s="63"/>
      <c r="B369" s="63"/>
      <c r="C369" s="63"/>
      <c r="D369" s="63"/>
      <c r="E369" s="255"/>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row>
    <row r="370">
      <c r="A370" s="3"/>
      <c r="B370" s="3"/>
      <c r="C370" s="3"/>
      <c r="D370" s="3"/>
      <c r="E370" s="254"/>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c r="A371" s="63"/>
      <c r="B371" s="63"/>
      <c r="C371" s="63"/>
      <c r="D371" s="63"/>
      <c r="E371" s="255"/>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row>
    <row r="372">
      <c r="A372" s="3"/>
      <c r="B372" s="3"/>
      <c r="C372" s="3"/>
      <c r="D372" s="3"/>
      <c r="E372" s="254"/>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c r="A373" s="63"/>
      <c r="B373" s="63"/>
      <c r="C373" s="63"/>
      <c r="D373" s="63"/>
      <c r="E373" s="255"/>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row>
    <row r="374">
      <c r="A374" s="3"/>
      <c r="B374" s="3"/>
      <c r="C374" s="3"/>
      <c r="D374" s="3"/>
      <c r="E374" s="254"/>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c r="A375" s="63"/>
      <c r="B375" s="63"/>
      <c r="C375" s="63"/>
      <c r="D375" s="63"/>
      <c r="E375" s="255"/>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row>
    <row r="376">
      <c r="A376" s="3"/>
      <c r="B376" s="3"/>
      <c r="C376" s="3"/>
      <c r="D376" s="3"/>
      <c r="E376" s="254"/>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c r="A377" s="63"/>
      <c r="B377" s="63"/>
      <c r="C377" s="63"/>
      <c r="D377" s="63"/>
      <c r="E377" s="255"/>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row>
    <row r="378">
      <c r="A378" s="3"/>
      <c r="B378" s="3"/>
      <c r="C378" s="3"/>
      <c r="D378" s="3"/>
      <c r="E378" s="254"/>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c r="A379" s="63"/>
      <c r="B379" s="63"/>
      <c r="C379" s="63"/>
      <c r="D379" s="63"/>
      <c r="E379" s="255"/>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row>
    <row r="380">
      <c r="A380" s="3"/>
      <c r="B380" s="3"/>
      <c r="C380" s="3"/>
      <c r="D380" s="3"/>
      <c r="E380" s="254"/>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c r="A381" s="63"/>
      <c r="B381" s="63"/>
      <c r="C381" s="63"/>
      <c r="D381" s="63"/>
      <c r="E381" s="255"/>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row>
    <row r="382">
      <c r="A382" s="3"/>
      <c r="B382" s="3"/>
      <c r="C382" s="3"/>
      <c r="D382" s="3"/>
      <c r="E382" s="254"/>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c r="A383" s="63"/>
      <c r="B383" s="63"/>
      <c r="C383" s="63"/>
      <c r="D383" s="63"/>
      <c r="E383" s="255"/>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row>
    <row r="384">
      <c r="A384" s="3"/>
      <c r="B384" s="3"/>
      <c r="C384" s="3"/>
      <c r="D384" s="3"/>
      <c r="E384" s="254"/>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c r="A385" s="63"/>
      <c r="B385" s="63"/>
      <c r="C385" s="63"/>
      <c r="D385" s="63"/>
      <c r="E385" s="255"/>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row>
    <row r="386">
      <c r="A386" s="3"/>
      <c r="B386" s="3"/>
      <c r="C386" s="3"/>
      <c r="D386" s="3"/>
      <c r="E386" s="254"/>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c r="A387" s="63"/>
      <c r="B387" s="63"/>
      <c r="C387" s="63"/>
      <c r="D387" s="63"/>
      <c r="E387" s="255"/>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row>
    <row r="388">
      <c r="A388" s="3"/>
      <c r="B388" s="3"/>
      <c r="C388" s="3"/>
      <c r="D388" s="3"/>
      <c r="E388" s="254"/>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c r="A389" s="63"/>
      <c r="B389" s="63"/>
      <c r="C389" s="63"/>
      <c r="D389" s="63"/>
      <c r="E389" s="255"/>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row>
    <row r="390">
      <c r="A390" s="3"/>
      <c r="B390" s="3"/>
      <c r="C390" s="3"/>
      <c r="D390" s="3"/>
      <c r="E390" s="254"/>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c r="A391" s="63"/>
      <c r="B391" s="63"/>
      <c r="C391" s="63"/>
      <c r="D391" s="63"/>
      <c r="E391" s="255"/>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row>
    <row r="392">
      <c r="A392" s="3"/>
      <c r="B392" s="3"/>
      <c r="C392" s="3"/>
      <c r="D392" s="3"/>
      <c r="E392" s="254"/>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c r="A393" s="63"/>
      <c r="B393" s="63"/>
      <c r="C393" s="63"/>
      <c r="D393" s="63"/>
      <c r="E393" s="255"/>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row>
    <row r="394">
      <c r="A394" s="3"/>
      <c r="B394" s="3"/>
      <c r="C394" s="3"/>
      <c r="D394" s="3"/>
      <c r="E394" s="254"/>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c r="A395" s="63"/>
      <c r="B395" s="63"/>
      <c r="C395" s="63"/>
      <c r="D395" s="63"/>
      <c r="E395" s="255"/>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row>
    <row r="396">
      <c r="A396" s="3"/>
      <c r="B396" s="3"/>
      <c r="C396" s="3"/>
      <c r="D396" s="3"/>
      <c r="E396" s="254"/>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c r="A397" s="63"/>
      <c r="B397" s="63"/>
      <c r="C397" s="63"/>
      <c r="D397" s="63"/>
      <c r="E397" s="255"/>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row>
    <row r="398">
      <c r="A398" s="3"/>
      <c r="B398" s="3"/>
      <c r="C398" s="3"/>
      <c r="D398" s="3"/>
      <c r="E398" s="254"/>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c r="A399" s="63"/>
      <c r="B399" s="63"/>
      <c r="C399" s="63"/>
      <c r="D399" s="63"/>
      <c r="E399" s="255"/>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row>
    <row r="400">
      <c r="A400" s="3"/>
      <c r="B400" s="3"/>
      <c r="C400" s="3"/>
      <c r="D400" s="3"/>
      <c r="E400" s="254"/>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c r="A401" s="63"/>
      <c r="B401" s="63"/>
      <c r="C401" s="63"/>
      <c r="D401" s="63"/>
      <c r="E401" s="255"/>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row>
    <row r="402">
      <c r="A402" s="3"/>
      <c r="B402" s="3"/>
      <c r="C402" s="3"/>
      <c r="D402" s="3"/>
      <c r="E402" s="254"/>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c r="A403" s="63"/>
      <c r="B403" s="63"/>
      <c r="C403" s="63"/>
      <c r="D403" s="63"/>
      <c r="E403" s="255"/>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row>
    <row r="404">
      <c r="A404" s="3"/>
      <c r="B404" s="3"/>
      <c r="C404" s="3"/>
      <c r="D404" s="3"/>
      <c r="E404" s="254"/>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c r="A405" s="63"/>
      <c r="B405" s="63"/>
      <c r="C405" s="63"/>
      <c r="D405" s="63"/>
      <c r="E405" s="255"/>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row>
    <row r="406">
      <c r="A406" s="3"/>
      <c r="B406" s="3"/>
      <c r="C406" s="3"/>
      <c r="D406" s="3"/>
      <c r="E406" s="254"/>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c r="A407" s="63"/>
      <c r="B407" s="63"/>
      <c r="C407" s="63"/>
      <c r="D407" s="63"/>
      <c r="E407" s="255"/>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row>
    <row r="408">
      <c r="A408" s="3"/>
      <c r="B408" s="3"/>
      <c r="C408" s="3"/>
      <c r="D408" s="3"/>
      <c r="E408" s="254"/>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c r="A409" s="63"/>
      <c r="B409" s="63"/>
      <c r="C409" s="63"/>
      <c r="D409" s="63"/>
      <c r="E409" s="255"/>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row>
    <row r="410">
      <c r="A410" s="3"/>
      <c r="B410" s="3"/>
      <c r="C410" s="3"/>
      <c r="D410" s="3"/>
      <c r="E410" s="254"/>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c r="A411" s="63"/>
      <c r="B411" s="63"/>
      <c r="C411" s="63"/>
      <c r="D411" s="63"/>
      <c r="E411" s="255"/>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row>
    <row r="412">
      <c r="A412" s="3"/>
      <c r="B412" s="3"/>
      <c r="C412" s="3"/>
      <c r="D412" s="3"/>
      <c r="E412" s="254"/>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c r="A413" s="63"/>
      <c r="B413" s="63"/>
      <c r="C413" s="63"/>
      <c r="D413" s="63"/>
      <c r="E413" s="255"/>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row>
    <row r="414">
      <c r="A414" s="3"/>
      <c r="B414" s="3"/>
      <c r="C414" s="3"/>
      <c r="D414" s="3"/>
      <c r="E414" s="254"/>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c r="A415" s="63"/>
      <c r="B415" s="63"/>
      <c r="C415" s="63"/>
      <c r="D415" s="63"/>
      <c r="E415" s="255"/>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row>
    <row r="416">
      <c r="A416" s="3"/>
      <c r="B416" s="3"/>
      <c r="C416" s="3"/>
      <c r="D416" s="3"/>
      <c r="E416" s="254"/>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c r="A417" s="63"/>
      <c r="B417" s="63"/>
      <c r="C417" s="63"/>
      <c r="D417" s="63"/>
      <c r="E417" s="255"/>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row>
    <row r="418">
      <c r="A418" s="3"/>
      <c r="B418" s="3"/>
      <c r="C418" s="3"/>
      <c r="D418" s="3"/>
      <c r="E418" s="254"/>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c r="A419" s="63"/>
      <c r="B419" s="63"/>
      <c r="C419" s="63"/>
      <c r="D419" s="63"/>
      <c r="E419" s="255"/>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row>
    <row r="420">
      <c r="A420" s="3"/>
      <c r="B420" s="3"/>
      <c r="C420" s="3"/>
      <c r="D420" s="3"/>
      <c r="E420" s="254"/>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c r="A421" s="63"/>
      <c r="B421" s="63"/>
      <c r="C421" s="63"/>
      <c r="D421" s="63"/>
      <c r="E421" s="255"/>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row>
    <row r="422">
      <c r="A422" s="3"/>
      <c r="B422" s="3"/>
      <c r="C422" s="3"/>
      <c r="D422" s="3"/>
      <c r="E422" s="254"/>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c r="A423" s="63"/>
      <c r="B423" s="63"/>
      <c r="C423" s="63"/>
      <c r="D423" s="63"/>
      <c r="E423" s="255"/>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row>
    <row r="424">
      <c r="A424" s="3"/>
      <c r="B424" s="3"/>
      <c r="C424" s="3"/>
      <c r="D424" s="3"/>
      <c r="E424" s="254"/>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c r="A425" s="63"/>
      <c r="B425" s="63"/>
      <c r="C425" s="63"/>
      <c r="D425" s="63"/>
      <c r="E425" s="255"/>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row>
    <row r="426">
      <c r="A426" s="3"/>
      <c r="B426" s="3"/>
      <c r="C426" s="3"/>
      <c r="D426" s="3"/>
      <c r="E426" s="254"/>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c r="A427" s="63"/>
      <c r="B427" s="63"/>
      <c r="C427" s="63"/>
      <c r="D427" s="63"/>
      <c r="E427" s="255"/>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row>
    <row r="428">
      <c r="A428" s="3"/>
      <c r="B428" s="3"/>
      <c r="C428" s="3"/>
      <c r="D428" s="3"/>
      <c r="E428" s="254"/>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c r="A429" s="63"/>
      <c r="B429" s="63"/>
      <c r="C429" s="63"/>
      <c r="D429" s="63"/>
      <c r="E429" s="255"/>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row>
    <row r="430">
      <c r="A430" s="3"/>
      <c r="B430" s="3"/>
      <c r="C430" s="3"/>
      <c r="D430" s="3"/>
      <c r="E430" s="254"/>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c r="A431" s="63"/>
      <c r="B431" s="63"/>
      <c r="C431" s="63"/>
      <c r="D431" s="63"/>
      <c r="E431" s="255"/>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row>
    <row r="432">
      <c r="A432" s="3"/>
      <c r="B432" s="3"/>
      <c r="C432" s="3"/>
      <c r="D432" s="3"/>
      <c r="E432" s="254"/>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c r="A433" s="63"/>
      <c r="B433" s="63"/>
      <c r="C433" s="63"/>
      <c r="D433" s="63"/>
      <c r="E433" s="255"/>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row>
    <row r="434">
      <c r="A434" s="3"/>
      <c r="B434" s="3"/>
      <c r="C434" s="3"/>
      <c r="D434" s="3"/>
      <c r="E434" s="254"/>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c r="A435" s="63"/>
      <c r="B435" s="63"/>
      <c r="C435" s="63"/>
      <c r="D435" s="63"/>
      <c r="E435" s="255"/>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row>
    <row r="436">
      <c r="A436" s="3"/>
      <c r="B436" s="3"/>
      <c r="C436" s="3"/>
      <c r="D436" s="3"/>
      <c r="E436" s="254"/>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c r="A437" s="63"/>
      <c r="B437" s="63"/>
      <c r="C437" s="63"/>
      <c r="D437" s="63"/>
      <c r="E437" s="255"/>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row>
    <row r="438">
      <c r="A438" s="3"/>
      <c r="B438" s="3"/>
      <c r="C438" s="3"/>
      <c r="D438" s="3"/>
      <c r="E438" s="254"/>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c r="A439" s="63"/>
      <c r="B439" s="63"/>
      <c r="C439" s="63"/>
      <c r="D439" s="63"/>
      <c r="E439" s="255"/>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row>
    <row r="440">
      <c r="A440" s="3"/>
      <c r="B440" s="3"/>
      <c r="C440" s="3"/>
      <c r="D440" s="3"/>
      <c r="E440" s="254"/>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c r="A441" s="63"/>
      <c r="B441" s="63"/>
      <c r="C441" s="63"/>
      <c r="D441" s="63"/>
      <c r="E441" s="255"/>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row>
    <row r="442">
      <c r="A442" s="3"/>
      <c r="B442" s="3"/>
      <c r="C442" s="3"/>
      <c r="D442" s="3"/>
      <c r="E442" s="254"/>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c r="A443" s="63"/>
      <c r="B443" s="63"/>
      <c r="C443" s="63"/>
      <c r="D443" s="63"/>
      <c r="E443" s="255"/>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row>
    <row r="444">
      <c r="A444" s="3"/>
      <c r="B444" s="3"/>
      <c r="C444" s="3"/>
      <c r="D444" s="3"/>
      <c r="E444" s="254"/>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c r="A445" s="63"/>
      <c r="B445" s="63"/>
      <c r="C445" s="63"/>
      <c r="D445" s="63"/>
      <c r="E445" s="255"/>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row>
    <row r="446">
      <c r="A446" s="3"/>
      <c r="B446" s="3"/>
      <c r="C446" s="3"/>
      <c r="D446" s="3"/>
      <c r="E446" s="254"/>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c r="A447" s="63"/>
      <c r="B447" s="63"/>
      <c r="C447" s="63"/>
      <c r="D447" s="63"/>
      <c r="E447" s="255"/>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row>
    <row r="448">
      <c r="A448" s="3"/>
      <c r="B448" s="3"/>
      <c r="C448" s="3"/>
      <c r="D448" s="3"/>
      <c r="E448" s="254"/>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c r="A449" s="63"/>
      <c r="B449" s="63"/>
      <c r="C449" s="63"/>
      <c r="D449" s="63"/>
      <c r="E449" s="255"/>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row>
    <row r="450">
      <c r="A450" s="3"/>
      <c r="B450" s="3"/>
      <c r="C450" s="3"/>
      <c r="D450" s="3"/>
      <c r="E450" s="254"/>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c r="A451" s="63"/>
      <c r="B451" s="63"/>
      <c r="C451" s="63"/>
      <c r="D451" s="63"/>
      <c r="E451" s="255"/>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row>
    <row r="452">
      <c r="A452" s="3"/>
      <c r="B452" s="3"/>
      <c r="C452" s="3"/>
      <c r="D452" s="3"/>
      <c r="E452" s="254"/>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c r="A453" s="63"/>
      <c r="B453" s="63"/>
      <c r="C453" s="63"/>
      <c r="D453" s="63"/>
      <c r="E453" s="255"/>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row>
    <row r="454">
      <c r="A454" s="3"/>
      <c r="B454" s="3"/>
      <c r="C454" s="3"/>
      <c r="D454" s="3"/>
      <c r="E454" s="254"/>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c r="A455" s="63"/>
      <c r="B455" s="63"/>
      <c r="C455" s="63"/>
      <c r="D455" s="63"/>
      <c r="E455" s="255"/>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row>
    <row r="456">
      <c r="A456" s="3"/>
      <c r="B456" s="3"/>
      <c r="C456" s="3"/>
      <c r="D456" s="3"/>
      <c r="E456" s="254"/>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c r="A457" s="63"/>
      <c r="B457" s="63"/>
      <c r="C457" s="63"/>
      <c r="D457" s="63"/>
      <c r="E457" s="255"/>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row>
    <row r="458">
      <c r="A458" s="3"/>
      <c r="B458" s="3"/>
      <c r="C458" s="3"/>
      <c r="D458" s="3"/>
      <c r="E458" s="254"/>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c r="A459" s="63"/>
      <c r="B459" s="63"/>
      <c r="C459" s="63"/>
      <c r="D459" s="63"/>
      <c r="E459" s="255"/>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row>
    <row r="460">
      <c r="A460" s="3"/>
      <c r="B460" s="3"/>
      <c r="C460" s="3"/>
      <c r="D460" s="3"/>
      <c r="E460" s="254"/>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c r="A461" s="63"/>
      <c r="B461" s="63"/>
      <c r="C461" s="63"/>
      <c r="D461" s="63"/>
      <c r="E461" s="255"/>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row>
    <row r="462">
      <c r="A462" s="3"/>
      <c r="B462" s="3"/>
      <c r="C462" s="3"/>
      <c r="D462" s="3"/>
      <c r="E462" s="254"/>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c r="A463" s="63"/>
      <c r="B463" s="63"/>
      <c r="C463" s="63"/>
      <c r="D463" s="63"/>
      <c r="E463" s="255"/>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row>
    <row r="464">
      <c r="A464" s="3"/>
      <c r="B464" s="3"/>
      <c r="C464" s="3"/>
      <c r="D464" s="3"/>
      <c r="E464" s="254"/>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c r="A465" s="63"/>
      <c r="B465" s="63"/>
      <c r="C465" s="63"/>
      <c r="D465" s="63"/>
      <c r="E465" s="255"/>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row>
    <row r="466">
      <c r="A466" s="3"/>
      <c r="B466" s="3"/>
      <c r="C466" s="3"/>
      <c r="D466" s="3"/>
      <c r="E466" s="254"/>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c r="A467" s="63"/>
      <c r="B467" s="63"/>
      <c r="C467" s="63"/>
      <c r="D467" s="63"/>
      <c r="E467" s="255"/>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row>
    <row r="468">
      <c r="A468" s="3"/>
      <c r="B468" s="3"/>
      <c r="C468" s="3"/>
      <c r="D468" s="3"/>
      <c r="E468" s="254"/>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c r="A469" s="63"/>
      <c r="B469" s="63"/>
      <c r="C469" s="63"/>
      <c r="D469" s="63"/>
      <c r="E469" s="255"/>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row>
    <row r="470">
      <c r="A470" s="3"/>
      <c r="B470" s="3"/>
      <c r="C470" s="3"/>
      <c r="D470" s="3"/>
      <c r="E470" s="254"/>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c r="A471" s="63"/>
      <c r="B471" s="63"/>
      <c r="C471" s="63"/>
      <c r="D471" s="63"/>
      <c r="E471" s="255"/>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row>
    <row r="472">
      <c r="A472" s="3"/>
      <c r="B472" s="3"/>
      <c r="C472" s="3"/>
      <c r="D472" s="3"/>
      <c r="E472" s="254"/>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c r="A473" s="63"/>
      <c r="B473" s="63"/>
      <c r="C473" s="63"/>
      <c r="D473" s="63"/>
      <c r="E473" s="255"/>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row>
    <row r="474">
      <c r="A474" s="3"/>
      <c r="B474" s="3"/>
      <c r="C474" s="3"/>
      <c r="D474" s="3"/>
      <c r="E474" s="254"/>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c r="A475" s="63"/>
      <c r="B475" s="63"/>
      <c r="C475" s="63"/>
      <c r="D475" s="63"/>
      <c r="E475" s="255"/>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row>
    <row r="476">
      <c r="A476" s="3"/>
      <c r="B476" s="3"/>
      <c r="C476" s="3"/>
      <c r="D476" s="3"/>
      <c r="E476" s="254"/>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c r="A477" s="63"/>
      <c r="B477" s="63"/>
      <c r="C477" s="63"/>
      <c r="D477" s="63"/>
      <c r="E477" s="255"/>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row>
    <row r="478">
      <c r="A478" s="3"/>
      <c r="B478" s="3"/>
      <c r="C478" s="3"/>
      <c r="D478" s="3"/>
      <c r="E478" s="254"/>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c r="A479" s="63"/>
      <c r="B479" s="63"/>
      <c r="C479" s="63"/>
      <c r="D479" s="63"/>
      <c r="E479" s="255"/>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row>
    <row r="480">
      <c r="A480" s="3"/>
      <c r="B480" s="3"/>
      <c r="C480" s="3"/>
      <c r="D480" s="3"/>
      <c r="E480" s="254"/>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c r="A481" s="63"/>
      <c r="B481" s="63"/>
      <c r="C481" s="63"/>
      <c r="D481" s="63"/>
      <c r="E481" s="255"/>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row>
    <row r="482">
      <c r="A482" s="3"/>
      <c r="B482" s="3"/>
      <c r="C482" s="3"/>
      <c r="D482" s="3"/>
      <c r="E482" s="254"/>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c r="A483" s="63"/>
      <c r="B483" s="63"/>
      <c r="C483" s="63"/>
      <c r="D483" s="63"/>
      <c r="E483" s="255"/>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row>
    <row r="484">
      <c r="A484" s="3"/>
      <c r="B484" s="3"/>
      <c r="C484" s="3"/>
      <c r="D484" s="3"/>
      <c r="E484" s="254"/>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c r="A485" s="63"/>
      <c r="B485" s="63"/>
      <c r="C485" s="63"/>
      <c r="D485" s="63"/>
      <c r="E485" s="255"/>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row>
    <row r="486">
      <c r="A486" s="3"/>
      <c r="B486" s="3"/>
      <c r="C486" s="3"/>
      <c r="D486" s="3"/>
      <c r="E486" s="254"/>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c r="A487" s="63"/>
      <c r="B487" s="63"/>
      <c r="C487" s="63"/>
      <c r="D487" s="63"/>
      <c r="E487" s="255"/>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row>
    <row r="488">
      <c r="A488" s="3"/>
      <c r="B488" s="3"/>
      <c r="C488" s="3"/>
      <c r="D488" s="3"/>
      <c r="E488" s="254"/>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c r="A489" s="63"/>
      <c r="B489" s="63"/>
      <c r="C489" s="63"/>
      <c r="D489" s="63"/>
      <c r="E489" s="255"/>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row>
    <row r="490">
      <c r="A490" s="3"/>
      <c r="B490" s="3"/>
      <c r="C490" s="3"/>
      <c r="D490" s="3"/>
      <c r="E490" s="254"/>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c r="A491" s="63"/>
      <c r="B491" s="63"/>
      <c r="C491" s="63"/>
      <c r="D491" s="63"/>
      <c r="E491" s="255"/>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row>
    <row r="492">
      <c r="A492" s="3"/>
      <c r="B492" s="3"/>
      <c r="C492" s="3"/>
      <c r="D492" s="3"/>
      <c r="E492" s="254"/>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c r="A493" s="63"/>
      <c r="B493" s="63"/>
      <c r="C493" s="63"/>
      <c r="D493" s="63"/>
      <c r="E493" s="255"/>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row>
    <row r="494">
      <c r="A494" s="3"/>
      <c r="B494" s="3"/>
      <c r="C494" s="3"/>
      <c r="D494" s="3"/>
      <c r="E494" s="254"/>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c r="A495" s="63"/>
      <c r="B495" s="63"/>
      <c r="C495" s="63"/>
      <c r="D495" s="63"/>
      <c r="E495" s="255"/>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row>
    <row r="496">
      <c r="A496" s="3"/>
      <c r="B496" s="3"/>
      <c r="C496" s="3"/>
      <c r="D496" s="3"/>
      <c r="E496" s="254"/>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c r="A497" s="63"/>
      <c r="B497" s="63"/>
      <c r="C497" s="63"/>
      <c r="D497" s="63"/>
      <c r="E497" s="255"/>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row>
    <row r="498">
      <c r="A498" s="3"/>
      <c r="B498" s="3"/>
      <c r="C498" s="3"/>
      <c r="D498" s="3"/>
      <c r="E498" s="254"/>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c r="A499" s="63"/>
      <c r="B499" s="63"/>
      <c r="C499" s="63"/>
      <c r="D499" s="63"/>
      <c r="E499" s="255"/>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row>
    <row r="500">
      <c r="A500" s="3"/>
      <c r="B500" s="3"/>
      <c r="C500" s="3"/>
      <c r="D500" s="3"/>
      <c r="E500" s="254"/>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c r="A501" s="63"/>
      <c r="B501" s="63"/>
      <c r="C501" s="63"/>
      <c r="D501" s="63"/>
      <c r="E501" s="255"/>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row>
    <row r="502">
      <c r="A502" s="3"/>
      <c r="B502" s="3"/>
      <c r="C502" s="3"/>
      <c r="D502" s="3"/>
      <c r="E502" s="254"/>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c r="A503" s="63"/>
      <c r="B503" s="63"/>
      <c r="C503" s="63"/>
      <c r="D503" s="63"/>
      <c r="E503" s="255"/>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row>
    <row r="504">
      <c r="A504" s="3"/>
      <c r="B504" s="3"/>
      <c r="C504" s="3"/>
      <c r="D504" s="3"/>
      <c r="E504" s="254"/>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c r="A505" s="63"/>
      <c r="B505" s="63"/>
      <c r="C505" s="63"/>
      <c r="D505" s="63"/>
      <c r="E505" s="255"/>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row>
    <row r="506">
      <c r="A506" s="3"/>
      <c r="B506" s="3"/>
      <c r="C506" s="3"/>
      <c r="D506" s="3"/>
      <c r="E506" s="254"/>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c r="A507" s="63"/>
      <c r="B507" s="63"/>
      <c r="C507" s="63"/>
      <c r="D507" s="63"/>
      <c r="E507" s="255"/>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row>
    <row r="508">
      <c r="A508" s="3"/>
      <c r="B508" s="3"/>
      <c r="C508" s="3"/>
      <c r="D508" s="3"/>
      <c r="E508" s="254"/>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c r="A509" s="63"/>
      <c r="B509" s="63"/>
      <c r="C509" s="63"/>
      <c r="D509" s="63"/>
      <c r="E509" s="255"/>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row>
    <row r="510">
      <c r="A510" s="3"/>
      <c r="B510" s="3"/>
      <c r="C510" s="3"/>
      <c r="D510" s="3"/>
      <c r="E510" s="254"/>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c r="A511" s="63"/>
      <c r="B511" s="63"/>
      <c r="C511" s="63"/>
      <c r="D511" s="63"/>
      <c r="E511" s="255"/>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row>
    <row r="512">
      <c r="A512" s="3"/>
      <c r="B512" s="3"/>
      <c r="C512" s="3"/>
      <c r="D512" s="3"/>
      <c r="E512" s="254"/>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c r="A513" s="63"/>
      <c r="B513" s="63"/>
      <c r="C513" s="63"/>
      <c r="D513" s="63"/>
      <c r="E513" s="255"/>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row>
    <row r="514">
      <c r="A514" s="3"/>
      <c r="B514" s="3"/>
      <c r="C514" s="3"/>
      <c r="D514" s="3"/>
      <c r="E514" s="254"/>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c r="A515" s="63"/>
      <c r="B515" s="63"/>
      <c r="C515" s="63"/>
      <c r="D515" s="63"/>
      <c r="E515" s="255"/>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row>
    <row r="516">
      <c r="A516" s="3"/>
      <c r="B516" s="3"/>
      <c r="C516" s="3"/>
      <c r="D516" s="3"/>
      <c r="E516" s="254"/>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c r="A517" s="63"/>
      <c r="B517" s="63"/>
      <c r="C517" s="63"/>
      <c r="D517" s="63"/>
      <c r="E517" s="255"/>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row>
    <row r="518">
      <c r="A518" s="3"/>
      <c r="B518" s="3"/>
      <c r="C518" s="3"/>
      <c r="D518" s="3"/>
      <c r="E518" s="254"/>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c r="A519" s="63"/>
      <c r="B519" s="63"/>
      <c r="C519" s="63"/>
      <c r="D519" s="63"/>
      <c r="E519" s="255"/>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row>
    <row r="520">
      <c r="A520" s="3"/>
      <c r="B520" s="3"/>
      <c r="C520" s="3"/>
      <c r="D520" s="3"/>
      <c r="E520" s="254"/>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c r="A521" s="63"/>
      <c r="B521" s="63"/>
      <c r="C521" s="63"/>
      <c r="D521" s="63"/>
      <c r="E521" s="255"/>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row>
    <row r="522">
      <c r="A522" s="3"/>
      <c r="B522" s="3"/>
      <c r="C522" s="3"/>
      <c r="D522" s="3"/>
      <c r="E522" s="254"/>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c r="A523" s="63"/>
      <c r="B523" s="63"/>
      <c r="C523" s="63"/>
      <c r="D523" s="63"/>
      <c r="E523" s="255"/>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row>
    <row r="524">
      <c r="A524" s="3"/>
      <c r="B524" s="3"/>
      <c r="C524" s="3"/>
      <c r="D524" s="3"/>
      <c r="E524" s="254"/>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c r="A525" s="63"/>
      <c r="B525" s="63"/>
      <c r="C525" s="63"/>
      <c r="D525" s="63"/>
      <c r="E525" s="255"/>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row>
    <row r="526">
      <c r="A526" s="3"/>
      <c r="B526" s="3"/>
      <c r="C526" s="3"/>
      <c r="D526" s="3"/>
      <c r="E526" s="254"/>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c r="A527" s="63"/>
      <c r="B527" s="63"/>
      <c r="C527" s="63"/>
      <c r="D527" s="63"/>
      <c r="E527" s="255"/>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row>
    <row r="528">
      <c r="A528" s="3"/>
      <c r="B528" s="3"/>
      <c r="C528" s="3"/>
      <c r="D528" s="3"/>
      <c r="E528" s="254"/>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c r="A529" s="63"/>
      <c r="B529" s="63"/>
      <c r="C529" s="63"/>
      <c r="D529" s="63"/>
      <c r="E529" s="255"/>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row>
    <row r="530">
      <c r="A530" s="3"/>
      <c r="B530" s="3"/>
      <c r="C530" s="3"/>
      <c r="D530" s="3"/>
      <c r="E530" s="254"/>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c r="A531" s="63"/>
      <c r="B531" s="63"/>
      <c r="C531" s="63"/>
      <c r="D531" s="63"/>
      <c r="E531" s="255"/>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row>
    <row r="532">
      <c r="A532" s="3"/>
      <c r="B532" s="3"/>
      <c r="C532" s="3"/>
      <c r="D532" s="3"/>
      <c r="E532" s="254"/>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c r="A533" s="63"/>
      <c r="B533" s="63"/>
      <c r="C533" s="63"/>
      <c r="D533" s="63"/>
      <c r="E533" s="255"/>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row>
    <row r="534">
      <c r="A534" s="3"/>
      <c r="B534" s="3"/>
      <c r="C534" s="3"/>
      <c r="D534" s="3"/>
      <c r="E534" s="254"/>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c r="A535" s="63"/>
      <c r="B535" s="63"/>
      <c r="C535" s="63"/>
      <c r="D535" s="63"/>
      <c r="E535" s="255"/>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row>
    <row r="536">
      <c r="A536" s="3"/>
      <c r="B536" s="3"/>
      <c r="C536" s="3"/>
      <c r="D536" s="3"/>
      <c r="E536" s="254"/>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c r="A537" s="63"/>
      <c r="B537" s="63"/>
      <c r="C537" s="63"/>
      <c r="D537" s="63"/>
      <c r="E537" s="255"/>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row>
    <row r="538">
      <c r="A538" s="3"/>
      <c r="B538" s="3"/>
      <c r="C538" s="3"/>
      <c r="D538" s="3"/>
      <c r="E538" s="254"/>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c r="A539" s="63"/>
      <c r="B539" s="63"/>
      <c r="C539" s="63"/>
      <c r="D539" s="63"/>
      <c r="E539" s="255"/>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row>
    <row r="540">
      <c r="A540" s="3"/>
      <c r="B540" s="3"/>
      <c r="C540" s="3"/>
      <c r="D540" s="3"/>
      <c r="E540" s="254"/>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c r="A541" s="63"/>
      <c r="B541" s="63"/>
      <c r="C541" s="63"/>
      <c r="D541" s="63"/>
      <c r="E541" s="255"/>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row>
    <row r="542">
      <c r="A542" s="3"/>
      <c r="B542" s="3"/>
      <c r="C542" s="3"/>
      <c r="D542" s="3"/>
      <c r="E542" s="254"/>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c r="A543" s="63"/>
      <c r="B543" s="63"/>
      <c r="C543" s="63"/>
      <c r="D543" s="63"/>
      <c r="E543" s="255"/>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row>
    <row r="544">
      <c r="A544" s="3"/>
      <c r="B544" s="3"/>
      <c r="C544" s="3"/>
      <c r="D544" s="3"/>
      <c r="E544" s="254"/>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c r="A545" s="63"/>
      <c r="B545" s="63"/>
      <c r="C545" s="63"/>
      <c r="D545" s="63"/>
      <c r="E545" s="255"/>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row>
    <row r="546">
      <c r="A546" s="3"/>
      <c r="B546" s="3"/>
      <c r="C546" s="3"/>
      <c r="D546" s="3"/>
      <c r="E546" s="254"/>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c r="A547" s="63"/>
      <c r="B547" s="63"/>
      <c r="C547" s="63"/>
      <c r="D547" s="63"/>
      <c r="E547" s="255"/>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row>
    <row r="548">
      <c r="A548" s="3"/>
      <c r="B548" s="3"/>
      <c r="C548" s="3"/>
      <c r="D548" s="3"/>
      <c r="E548" s="254"/>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c r="A549" s="63"/>
      <c r="B549" s="63"/>
      <c r="C549" s="63"/>
      <c r="D549" s="63"/>
      <c r="E549" s="255"/>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row>
    <row r="550">
      <c r="A550" s="3"/>
      <c r="B550" s="3"/>
      <c r="C550" s="3"/>
      <c r="D550" s="3"/>
      <c r="E550" s="254"/>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c r="A551" s="63"/>
      <c r="B551" s="63"/>
      <c r="C551" s="63"/>
      <c r="D551" s="63"/>
      <c r="E551" s="255"/>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row>
    <row r="552">
      <c r="A552" s="3"/>
      <c r="B552" s="3"/>
      <c r="C552" s="3"/>
      <c r="D552" s="3"/>
      <c r="E552" s="254"/>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c r="A553" s="63"/>
      <c r="B553" s="63"/>
      <c r="C553" s="63"/>
      <c r="D553" s="63"/>
      <c r="E553" s="255"/>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row>
    <row r="554">
      <c r="A554" s="3"/>
      <c r="B554" s="3"/>
      <c r="C554" s="3"/>
      <c r="D554" s="3"/>
      <c r="E554" s="254"/>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c r="A555" s="63"/>
      <c r="B555" s="63"/>
      <c r="C555" s="63"/>
      <c r="D555" s="63"/>
      <c r="E555" s="255"/>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row>
  </sheetData>
  <autoFilter ref="$A$1:$AI$555">
    <sortState ref="A1:AI555">
      <sortCondition ref="C1:C555"/>
      <sortCondition ref="D1:D555"/>
      <sortCondition descending="1" ref="E1:E555"/>
      <sortCondition descending="1" ref="R1:R555"/>
    </sortState>
  </autoFilter>
  <dataValidations>
    <dataValidation type="list" allowBlank="1" sqref="I2:I232">
      <formula1>'Margen (PowerBI)'!$B$2:$B$179</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91.0"/>
  </cols>
  <sheetData>
    <row r="1">
      <c r="A1" s="53" t="s">
        <v>324</v>
      </c>
      <c r="B1" s="53" t="s">
        <v>325</v>
      </c>
      <c r="C1" s="53" t="s">
        <v>326</v>
      </c>
      <c r="D1" s="53" t="s">
        <v>7284</v>
      </c>
      <c r="E1" s="53" t="s">
        <v>7285</v>
      </c>
      <c r="F1" s="53" t="s">
        <v>7269</v>
      </c>
      <c r="G1" s="250" t="s">
        <v>7268</v>
      </c>
      <c r="H1" s="53" t="s">
        <v>327</v>
      </c>
      <c r="I1" s="53" t="s">
        <v>328</v>
      </c>
      <c r="J1" s="53" t="s">
        <v>329</v>
      </c>
      <c r="K1" s="53" t="s">
        <v>330</v>
      </c>
      <c r="L1" s="53" t="s">
        <v>331</v>
      </c>
      <c r="M1" s="53" t="s">
        <v>332</v>
      </c>
      <c r="N1" s="53" t="s">
        <v>333</v>
      </c>
      <c r="O1" s="53" t="s">
        <v>334</v>
      </c>
      <c r="P1" s="53" t="s">
        <v>335</v>
      </c>
      <c r="Q1" s="53" t="s">
        <v>336</v>
      </c>
      <c r="R1" s="53" t="s">
        <v>337</v>
      </c>
      <c r="S1" s="53" t="s">
        <v>338</v>
      </c>
      <c r="T1" s="53" t="s">
        <v>339</v>
      </c>
      <c r="U1" s="53" t="s">
        <v>340</v>
      </c>
      <c r="V1" s="53" t="s">
        <v>341</v>
      </c>
      <c r="W1" s="53" t="s">
        <v>342</v>
      </c>
      <c r="X1" s="53" t="s">
        <v>343</v>
      </c>
      <c r="Y1" s="53" t="s">
        <v>344</v>
      </c>
      <c r="Z1" s="54"/>
      <c r="AA1" s="54"/>
      <c r="AB1" s="54"/>
      <c r="AC1" s="54"/>
      <c r="AD1" s="54"/>
      <c r="AE1" s="54"/>
      <c r="AF1" s="54"/>
      <c r="AG1" s="54"/>
      <c r="AH1" s="54"/>
      <c r="AI1" s="54"/>
    </row>
    <row r="2">
      <c r="A2" s="55" t="s">
        <v>345</v>
      </c>
      <c r="B2" s="55" t="s">
        <v>850</v>
      </c>
      <c r="C2" s="55" t="s">
        <v>851</v>
      </c>
      <c r="D2" s="55">
        <v>10.5</v>
      </c>
      <c r="E2" s="55" t="s">
        <v>7287</v>
      </c>
      <c r="F2" s="55" t="str">
        <f t="array" ref="F2">IFNA(INDEX('New Listing E-Commerce'!$E$2:$E$69,MATCH($I2,'New Listing E-Commerce'!$C$2:$C$69,0)),"N/A")</f>
        <v>Soft</v>
      </c>
      <c r="G2" s="55" t="str">
        <f t="array" ref="G2">INDEX('New Listing E-Commerce'!$D$1:$D$179,MATCH(I2,'New Listing E-Commerce'!$C$1:$C$179,0))</f>
        <v>BorceShark</v>
      </c>
      <c r="H2" s="55">
        <f t="shared" ref="H2:H248" si="1">SUM(R2,S2)</f>
        <v>1</v>
      </c>
      <c r="I2" s="55" t="s">
        <v>140</v>
      </c>
      <c r="J2" s="56">
        <f>VLOOKUP($I2,'Margen (PowerBI)'!$B$2:$F$179,3)</f>
        <v>58.5</v>
      </c>
      <c r="K2" s="56">
        <f t="array" ref="K2">INDEX('Margen (PowerBI)'!$E$1:$E$179,MATCH($I2,'Margen (PowerBI)'!$B$1:$B$179,0))</f>
        <v>32.5</v>
      </c>
      <c r="L2" s="56">
        <f>VLOOKUP($I2,'Margen (PowerBI)'!$B$2:$F$179,5)</f>
        <v>25</v>
      </c>
      <c r="M2" s="55">
        <v>1.0</v>
      </c>
      <c r="N2" s="57">
        <v>1.0E-4</v>
      </c>
      <c r="O2" s="55">
        <v>1.0</v>
      </c>
      <c r="P2" s="57">
        <v>0.0</v>
      </c>
      <c r="Q2" s="57">
        <v>1.0</v>
      </c>
      <c r="R2" s="55">
        <v>1.0</v>
      </c>
      <c r="S2" s="55">
        <v>0.0</v>
      </c>
      <c r="T2" s="57">
        <v>1.0</v>
      </c>
      <c r="U2" s="57">
        <v>0.0</v>
      </c>
      <c r="V2" s="58">
        <v>118.0</v>
      </c>
      <c r="W2" s="58">
        <v>0.0</v>
      </c>
      <c r="X2" s="55">
        <v>1.0</v>
      </c>
      <c r="Y2" s="55">
        <v>0.0</v>
      </c>
      <c r="Z2" s="3"/>
      <c r="AA2" s="3"/>
      <c r="AB2" s="3"/>
      <c r="AC2" s="3"/>
      <c r="AD2" s="3"/>
      <c r="AE2" s="3"/>
      <c r="AF2" s="3"/>
      <c r="AG2" s="3"/>
      <c r="AH2" s="3"/>
      <c r="AI2" s="3"/>
    </row>
    <row r="3">
      <c r="A3" s="59" t="s">
        <v>348</v>
      </c>
      <c r="B3" s="59" t="s">
        <v>854</v>
      </c>
      <c r="C3" s="59" t="s">
        <v>855</v>
      </c>
      <c r="D3" s="59">
        <v>7.5</v>
      </c>
      <c r="E3" s="59" t="s">
        <v>7287</v>
      </c>
      <c r="F3" s="59" t="str">
        <f t="array" ref="F3">IFNA(INDEX('New Listing E-Commerce'!$E$2:$E$69,MATCH($I3,'New Listing E-Commerce'!$C$2:$C$69,0)),"N/A")</f>
        <v>Soft</v>
      </c>
      <c r="G3" s="59" t="str">
        <f t="array" ref="G3">INDEX('New Listing E-Commerce'!$D$1:$D$179,MATCH(I3,'New Listing E-Commerce'!$C$1:$C$179,0))</f>
        <v>Botin Cafe</v>
      </c>
      <c r="H3" s="59">
        <f t="shared" si="1"/>
        <v>2</v>
      </c>
      <c r="I3" s="59" t="s">
        <v>200</v>
      </c>
      <c r="J3" s="60">
        <f>VLOOKUP($I3,'Margen (PowerBI)'!$B$2:$F$179,3)</f>
        <v>58.5</v>
      </c>
      <c r="K3" s="60">
        <f t="array" ref="K3">INDEX('Margen (PowerBI)'!$E$1:$E$179,MATCH($I3,'Margen (PowerBI)'!$B$1:$B$179,0))</f>
        <v>29.5</v>
      </c>
      <c r="L3" s="60">
        <f>VLOOKUP($I3,'Margen (PowerBI)'!$B$2:$F$179,5)</f>
        <v>25</v>
      </c>
      <c r="M3" s="59">
        <v>1.0</v>
      </c>
      <c r="N3" s="61">
        <v>1.0E-4</v>
      </c>
      <c r="O3" s="59">
        <v>2.0</v>
      </c>
      <c r="P3" s="61">
        <v>1.0E-4</v>
      </c>
      <c r="Q3" s="61">
        <v>1.0</v>
      </c>
      <c r="R3" s="59">
        <v>2.0</v>
      </c>
      <c r="S3" s="59">
        <v>0.0</v>
      </c>
      <c r="T3" s="61">
        <v>2.0</v>
      </c>
      <c r="U3" s="61">
        <v>0.0</v>
      </c>
      <c r="V3" s="62">
        <v>224.0</v>
      </c>
      <c r="W3" s="62">
        <v>0.0</v>
      </c>
      <c r="X3" s="59">
        <v>2.0</v>
      </c>
      <c r="Y3" s="59">
        <v>0.0</v>
      </c>
      <c r="Z3" s="63"/>
      <c r="AA3" s="63"/>
      <c r="AB3" s="63"/>
      <c r="AC3" s="63"/>
      <c r="AD3" s="63"/>
      <c r="AE3" s="63"/>
      <c r="AF3" s="63"/>
      <c r="AG3" s="63"/>
      <c r="AH3" s="63"/>
      <c r="AI3" s="63"/>
    </row>
    <row r="4">
      <c r="A4" s="55" t="s">
        <v>348</v>
      </c>
      <c r="B4" s="55" t="s">
        <v>856</v>
      </c>
      <c r="C4" s="55" t="s">
        <v>857</v>
      </c>
      <c r="D4" s="55">
        <v>8.5</v>
      </c>
      <c r="E4" s="55" t="s">
        <v>7287</v>
      </c>
      <c r="F4" s="55" t="str">
        <f t="array" ref="F4">IFNA(INDEX('New Listing E-Commerce'!$E$2:$E$69,MATCH($I4,'New Listing E-Commerce'!$C$2:$C$69,0)),"N/A")</f>
        <v>Soft</v>
      </c>
      <c r="G4" s="55" t="str">
        <f t="array" ref="G4">INDEX('New Listing E-Commerce'!$D$1:$D$179,MATCH(I4,'New Listing E-Commerce'!$C$1:$C$179,0))</f>
        <v>Botin Cafe</v>
      </c>
      <c r="H4" s="55">
        <f t="shared" si="1"/>
        <v>1</v>
      </c>
      <c r="I4" s="55" t="s">
        <v>200</v>
      </c>
      <c r="J4" s="56">
        <f>VLOOKUP($I4,'Margen (PowerBI)'!$B$2:$F$179,3)</f>
        <v>58.5</v>
      </c>
      <c r="K4" s="56">
        <f t="array" ref="K4">INDEX('Margen (PowerBI)'!$E$1:$E$179,MATCH($I4,'Margen (PowerBI)'!$B$1:$B$179,0))</f>
        <v>29.5</v>
      </c>
      <c r="L4" s="56">
        <f>VLOOKUP($I4,'Margen (PowerBI)'!$B$2:$F$179,5)</f>
        <v>25</v>
      </c>
      <c r="M4" s="55">
        <v>2.0</v>
      </c>
      <c r="N4" s="57">
        <v>1.0E-4</v>
      </c>
      <c r="O4" s="55">
        <v>2.0</v>
      </c>
      <c r="P4" s="57">
        <v>1.0E-4</v>
      </c>
      <c r="Q4" s="57">
        <v>1.0</v>
      </c>
      <c r="R4" s="55">
        <v>1.0</v>
      </c>
      <c r="S4" s="55">
        <v>0.0</v>
      </c>
      <c r="T4" s="57">
        <v>0.5</v>
      </c>
      <c r="U4" s="57">
        <v>0.0</v>
      </c>
      <c r="V4" s="58">
        <v>112.0</v>
      </c>
      <c r="W4" s="58">
        <v>0.0</v>
      </c>
      <c r="X4" s="55">
        <v>1.0</v>
      </c>
      <c r="Y4" s="55">
        <v>0.0</v>
      </c>
      <c r="Z4" s="3"/>
      <c r="AA4" s="3"/>
      <c r="AB4" s="3"/>
      <c r="AC4" s="3"/>
      <c r="AD4" s="3"/>
      <c r="AE4" s="3"/>
      <c r="AF4" s="3"/>
      <c r="AG4" s="3"/>
      <c r="AH4" s="3"/>
      <c r="AI4" s="3"/>
    </row>
    <row r="5">
      <c r="A5" s="59" t="s">
        <v>362</v>
      </c>
      <c r="B5" s="59" t="s">
        <v>860</v>
      </c>
      <c r="C5" s="59" t="s">
        <v>861</v>
      </c>
      <c r="D5" s="59">
        <v>10.0</v>
      </c>
      <c r="E5" s="59" t="s">
        <v>7287</v>
      </c>
      <c r="F5" s="59" t="str">
        <f t="array" ref="F5">IFNA(INDEX('New Listing E-Commerce'!$E$2:$E$69,MATCH($I5,'New Listing E-Commerce'!$C$2:$C$69,0)),"N/A")</f>
        <v>Soft</v>
      </c>
      <c r="G5" s="59" t="str">
        <f t="array" ref="G5">INDEX('New Listing E-Commerce'!$D$1:$D$179,MATCH(I5,'New Listing E-Commerce'!$C$1:$C$179,0))</f>
        <v>BrdShark</v>
      </c>
      <c r="H5" s="59">
        <f t="shared" si="1"/>
        <v>1</v>
      </c>
      <c r="I5" s="59" t="s">
        <v>136</v>
      </c>
      <c r="J5" s="60">
        <f>VLOOKUP($I5,'Margen (PowerBI)'!$B$2:$F$179,3)</f>
        <v>58.5</v>
      </c>
      <c r="K5" s="60">
        <f t="array" ref="K5">INDEX('Margen (PowerBI)'!$E$1:$E$179,MATCH($I5,'Margen (PowerBI)'!$B$1:$B$179,0))</f>
        <v>32.5</v>
      </c>
      <c r="L5" s="60">
        <f>VLOOKUP($I5,'Margen (PowerBI)'!$B$2:$F$179,5)</f>
        <v>25</v>
      </c>
      <c r="M5" s="59">
        <v>1.0</v>
      </c>
      <c r="N5" s="61">
        <v>1.0E-4</v>
      </c>
      <c r="O5" s="59">
        <v>1.0</v>
      </c>
      <c r="P5" s="61">
        <v>0.0</v>
      </c>
      <c r="Q5" s="61">
        <v>1.0</v>
      </c>
      <c r="R5" s="59">
        <v>1.0</v>
      </c>
      <c r="S5" s="59">
        <v>0.0</v>
      </c>
      <c r="T5" s="61">
        <v>1.0</v>
      </c>
      <c r="U5" s="61">
        <v>0.0</v>
      </c>
      <c r="V5" s="62">
        <v>129.0</v>
      </c>
      <c r="W5" s="62">
        <v>0.0</v>
      </c>
      <c r="X5" s="59">
        <v>1.0</v>
      </c>
      <c r="Y5" s="59">
        <v>0.0</v>
      </c>
      <c r="Z5" s="63"/>
      <c r="AA5" s="63"/>
      <c r="AB5" s="63"/>
      <c r="AC5" s="63"/>
      <c r="AD5" s="63"/>
      <c r="AE5" s="63"/>
      <c r="AF5" s="63"/>
      <c r="AG5" s="63"/>
      <c r="AH5" s="63"/>
      <c r="AI5" s="63"/>
    </row>
    <row r="6">
      <c r="A6" s="55" t="s">
        <v>362</v>
      </c>
      <c r="B6" s="55" t="s">
        <v>862</v>
      </c>
      <c r="C6" s="55" t="s">
        <v>863</v>
      </c>
      <c r="D6" s="55">
        <v>8.0</v>
      </c>
      <c r="E6" s="55" t="s">
        <v>7287</v>
      </c>
      <c r="F6" s="55" t="str">
        <f t="array" ref="F6">IFNA(INDEX('New Listing E-Commerce'!$E$2:$E$69,MATCH($I6,'New Listing E-Commerce'!$C$2:$C$69,0)),"N/A")</f>
        <v>Soft</v>
      </c>
      <c r="G6" s="55" t="str">
        <f t="array" ref="G6">INDEX('New Listing E-Commerce'!$D$1:$D$179,MATCH(I6,'New Listing E-Commerce'!$C$1:$C$179,0))</f>
        <v>BrdShark</v>
      </c>
      <c r="H6" s="55">
        <f t="shared" si="1"/>
        <v>1</v>
      </c>
      <c r="I6" s="55" t="s">
        <v>136</v>
      </c>
      <c r="J6" s="56">
        <f>VLOOKUP($I6,'Margen (PowerBI)'!$B$2:$F$179,3)</f>
        <v>58.5</v>
      </c>
      <c r="K6" s="56">
        <f t="array" ref="K6">INDEX('Margen (PowerBI)'!$E$1:$E$179,MATCH($I6,'Margen (PowerBI)'!$B$1:$B$179,0))</f>
        <v>32.5</v>
      </c>
      <c r="L6" s="56">
        <f>VLOOKUP($I6,'Margen (PowerBI)'!$B$2:$F$179,5)</f>
        <v>25</v>
      </c>
      <c r="M6" s="55">
        <v>4.0</v>
      </c>
      <c r="N6" s="57">
        <v>2.0E-4</v>
      </c>
      <c r="O6" s="55">
        <v>6.0</v>
      </c>
      <c r="P6" s="57">
        <v>3.0E-4</v>
      </c>
      <c r="Q6" s="57">
        <v>1.0</v>
      </c>
      <c r="R6" s="55">
        <v>1.0</v>
      </c>
      <c r="S6" s="55">
        <v>0.0</v>
      </c>
      <c r="T6" s="57">
        <v>0.25</v>
      </c>
      <c r="U6" s="57">
        <v>0.0</v>
      </c>
      <c r="V6" s="58">
        <v>129.0</v>
      </c>
      <c r="W6" s="58">
        <v>0.0</v>
      </c>
      <c r="X6" s="55">
        <v>1.0</v>
      </c>
      <c r="Y6" s="55">
        <v>0.0</v>
      </c>
      <c r="Z6" s="3"/>
      <c r="AA6" s="3"/>
      <c r="AB6" s="3"/>
      <c r="AC6" s="3"/>
      <c r="AD6" s="3"/>
      <c r="AE6" s="3"/>
      <c r="AF6" s="3"/>
      <c r="AG6" s="3"/>
      <c r="AH6" s="3"/>
      <c r="AI6" s="3"/>
    </row>
    <row r="7">
      <c r="A7" s="59" t="s">
        <v>362</v>
      </c>
      <c r="B7" s="59" t="s">
        <v>864</v>
      </c>
      <c r="C7" s="59" t="s">
        <v>865</v>
      </c>
      <c r="D7" s="59">
        <v>9.0</v>
      </c>
      <c r="E7" s="59" t="s">
        <v>7287</v>
      </c>
      <c r="F7" s="59" t="str">
        <f t="array" ref="F7">IFNA(INDEX('New Listing E-Commerce'!$E$2:$E$69,MATCH($I7,'New Listing E-Commerce'!$C$2:$C$69,0)),"N/A")</f>
        <v>Soft</v>
      </c>
      <c r="G7" s="59" t="str">
        <f t="array" ref="G7">INDEX('New Listing E-Commerce'!$D$1:$D$179,MATCH(I7,'New Listing E-Commerce'!$C$1:$C$179,0))</f>
        <v>BrdShark</v>
      </c>
      <c r="H7" s="59">
        <f t="shared" si="1"/>
        <v>1</v>
      </c>
      <c r="I7" s="59" t="s">
        <v>136</v>
      </c>
      <c r="J7" s="60">
        <f>VLOOKUP($I7,'Margen (PowerBI)'!$B$2:$F$179,3)</f>
        <v>58.5</v>
      </c>
      <c r="K7" s="60">
        <f t="array" ref="K7">INDEX('Margen (PowerBI)'!$E$1:$E$179,MATCH($I7,'Margen (PowerBI)'!$B$1:$B$179,0))</f>
        <v>32.5</v>
      </c>
      <c r="L7" s="60">
        <f>VLOOKUP($I7,'Margen (PowerBI)'!$B$2:$F$179,5)</f>
        <v>25</v>
      </c>
      <c r="M7" s="59">
        <v>0.0</v>
      </c>
      <c r="N7" s="61">
        <v>0.0</v>
      </c>
      <c r="O7" s="59">
        <v>0.0</v>
      </c>
      <c r="P7" s="61">
        <v>0.0</v>
      </c>
      <c r="Q7" s="61">
        <v>0.0</v>
      </c>
      <c r="R7" s="59">
        <v>1.0</v>
      </c>
      <c r="S7" s="59">
        <v>0.0</v>
      </c>
      <c r="T7" s="61">
        <v>0.0</v>
      </c>
      <c r="U7" s="61">
        <v>0.0</v>
      </c>
      <c r="V7" s="62">
        <v>129.0</v>
      </c>
      <c r="W7" s="62">
        <v>0.0</v>
      </c>
      <c r="X7" s="59">
        <v>1.0</v>
      </c>
      <c r="Y7" s="59">
        <v>0.0</v>
      </c>
      <c r="Z7" s="63"/>
      <c r="AA7" s="63"/>
      <c r="AB7" s="63"/>
      <c r="AC7" s="63"/>
      <c r="AD7" s="63"/>
      <c r="AE7" s="63"/>
      <c r="AF7" s="63"/>
      <c r="AG7" s="63"/>
      <c r="AH7" s="63"/>
      <c r="AI7" s="63"/>
    </row>
    <row r="8">
      <c r="A8" s="55" t="s">
        <v>866</v>
      </c>
      <c r="B8" s="55" t="s">
        <v>867</v>
      </c>
      <c r="C8" s="55" t="s">
        <v>868</v>
      </c>
      <c r="D8" s="55">
        <v>7.5</v>
      </c>
      <c r="E8" s="55" t="s">
        <v>7287</v>
      </c>
      <c r="F8" s="55" t="str">
        <f t="array" ref="F8">IFNA(INDEX('New Listing E-Commerce'!$E$2:$E$69,MATCH($I8,'New Listing E-Commerce'!$C$2:$C$69,0)),"N/A")</f>
        <v>Soft</v>
      </c>
      <c r="G8" s="55" t="str">
        <f t="array" ref="G8">INDEX('New Listing E-Commerce'!$D$1:$D$179,MATCH(I8,'New Listing E-Commerce'!$C$1:$C$179,0))</f>
        <v>BrdShark</v>
      </c>
      <c r="H8" s="55">
        <f t="shared" si="1"/>
        <v>1</v>
      </c>
      <c r="I8" s="55" t="s">
        <v>136</v>
      </c>
      <c r="J8" s="56">
        <f>VLOOKUP($I8,'Margen (PowerBI)'!$B$2:$F$179,3)</f>
        <v>58.5</v>
      </c>
      <c r="K8" s="56">
        <f t="array" ref="K8">INDEX('Margen (PowerBI)'!$E$1:$E$179,MATCH($I8,'Margen (PowerBI)'!$B$1:$B$179,0))</f>
        <v>32.5</v>
      </c>
      <c r="L8" s="56">
        <f>VLOOKUP($I8,'Margen (PowerBI)'!$B$2:$F$179,5)</f>
        <v>25</v>
      </c>
      <c r="M8" s="55">
        <v>1.0</v>
      </c>
      <c r="N8" s="57">
        <v>1.0E-4</v>
      </c>
      <c r="O8" s="55">
        <v>1.0</v>
      </c>
      <c r="P8" s="57">
        <v>0.0</v>
      </c>
      <c r="Q8" s="57">
        <v>1.0</v>
      </c>
      <c r="R8" s="55">
        <v>1.0</v>
      </c>
      <c r="S8" s="55">
        <v>0.0</v>
      </c>
      <c r="T8" s="57">
        <v>1.0</v>
      </c>
      <c r="U8" s="57">
        <v>0.0</v>
      </c>
      <c r="V8" s="58">
        <v>134.0</v>
      </c>
      <c r="W8" s="58">
        <v>0.0</v>
      </c>
      <c r="X8" s="55">
        <v>1.0</v>
      </c>
      <c r="Y8" s="55">
        <v>0.0</v>
      </c>
      <c r="Z8" s="3"/>
      <c r="AA8" s="3"/>
      <c r="AB8" s="3"/>
      <c r="AC8" s="3"/>
      <c r="AD8" s="3"/>
      <c r="AE8" s="3"/>
      <c r="AF8" s="3"/>
      <c r="AG8" s="3"/>
      <c r="AH8" s="3"/>
      <c r="AI8" s="3"/>
    </row>
    <row r="9">
      <c r="A9" s="59" t="s">
        <v>866</v>
      </c>
      <c r="B9" s="59" t="s">
        <v>869</v>
      </c>
      <c r="C9" s="59" t="s">
        <v>870</v>
      </c>
      <c r="D9" s="59">
        <v>8.0</v>
      </c>
      <c r="E9" s="59" t="s">
        <v>7287</v>
      </c>
      <c r="F9" s="59" t="str">
        <f t="array" ref="F9">IFNA(INDEX('New Listing E-Commerce'!$E$2:$E$69,MATCH($I9,'New Listing E-Commerce'!$C$2:$C$69,0)),"N/A")</f>
        <v>Soft</v>
      </c>
      <c r="G9" s="59" t="str">
        <f t="array" ref="G9">INDEX('New Listing E-Commerce'!$D$1:$D$179,MATCH(I9,'New Listing E-Commerce'!$C$1:$C$179,0))</f>
        <v>BrdShark</v>
      </c>
      <c r="H9" s="59">
        <f t="shared" si="1"/>
        <v>1</v>
      </c>
      <c r="I9" s="59" t="s">
        <v>136</v>
      </c>
      <c r="J9" s="60">
        <f>VLOOKUP($I9,'Margen (PowerBI)'!$B$2:$F$179,3)</f>
        <v>58.5</v>
      </c>
      <c r="K9" s="60">
        <f t="array" ref="K9">INDEX('Margen (PowerBI)'!$E$1:$E$179,MATCH($I9,'Margen (PowerBI)'!$B$1:$B$179,0))</f>
        <v>32.5</v>
      </c>
      <c r="L9" s="60">
        <f>VLOOKUP($I9,'Margen (PowerBI)'!$B$2:$F$179,5)</f>
        <v>25</v>
      </c>
      <c r="M9" s="59">
        <v>2.0</v>
      </c>
      <c r="N9" s="61">
        <v>1.0E-4</v>
      </c>
      <c r="O9" s="59">
        <v>6.0</v>
      </c>
      <c r="P9" s="61">
        <v>3.0E-4</v>
      </c>
      <c r="Q9" s="61">
        <v>1.0</v>
      </c>
      <c r="R9" s="59">
        <v>1.0</v>
      </c>
      <c r="S9" s="59">
        <v>0.0</v>
      </c>
      <c r="T9" s="61">
        <v>0.5</v>
      </c>
      <c r="U9" s="61">
        <v>0.0</v>
      </c>
      <c r="V9" s="62">
        <v>134.0</v>
      </c>
      <c r="W9" s="62">
        <v>0.0</v>
      </c>
      <c r="X9" s="59">
        <v>1.0</v>
      </c>
      <c r="Y9" s="59">
        <v>0.0</v>
      </c>
      <c r="Z9" s="63"/>
      <c r="AA9" s="63"/>
      <c r="AB9" s="63"/>
      <c r="AC9" s="63"/>
      <c r="AD9" s="63"/>
      <c r="AE9" s="63"/>
      <c r="AF9" s="63"/>
      <c r="AG9" s="63"/>
      <c r="AH9" s="63"/>
      <c r="AI9" s="63"/>
    </row>
    <row r="10">
      <c r="A10" s="55" t="s">
        <v>369</v>
      </c>
      <c r="B10" s="55" t="s">
        <v>875</v>
      </c>
      <c r="C10" s="55" t="s">
        <v>876</v>
      </c>
      <c r="D10" s="55">
        <v>7.0</v>
      </c>
      <c r="E10" s="55" t="s">
        <v>7287</v>
      </c>
      <c r="F10" s="55" t="str">
        <f t="array" ref="F10">IFNA(INDEX('New Listing E-Commerce'!$E$2:$E$69,MATCH($I10,'New Listing E-Commerce'!$C$2:$C$69,0)),"N/A")</f>
        <v>Soft</v>
      </c>
      <c r="G10" s="55" t="str">
        <f t="array" ref="G10">INDEX('New Listing E-Commerce'!$D$1:$D$179,MATCH(I10,'New Listing E-Commerce'!$C$1:$C$179,0))</f>
        <v>BT Flex</v>
      </c>
      <c r="H10" s="55">
        <f t="shared" si="1"/>
        <v>1</v>
      </c>
      <c r="I10" s="55" t="s">
        <v>190</v>
      </c>
      <c r="J10" s="56">
        <f>VLOOKUP($I10,'Margen (PowerBI)'!$B$2:$F$179,3)</f>
        <v>58.5</v>
      </c>
      <c r="K10" s="56">
        <f t="array" ref="K10">INDEX('Margen (PowerBI)'!$E$1:$E$179,MATCH($I10,'Margen (PowerBI)'!$B$1:$B$179,0))</f>
        <v>30.5</v>
      </c>
      <c r="L10" s="56">
        <f>VLOOKUP($I10,'Margen (PowerBI)'!$B$2:$F$179,5)</f>
        <v>25</v>
      </c>
      <c r="M10" s="55">
        <v>0.0</v>
      </c>
      <c r="N10" s="57">
        <v>0.0</v>
      </c>
      <c r="O10" s="55">
        <v>0.0</v>
      </c>
      <c r="P10" s="57">
        <v>0.0</v>
      </c>
      <c r="Q10" s="57">
        <v>0.0</v>
      </c>
      <c r="R10" s="55">
        <v>1.0</v>
      </c>
      <c r="S10" s="55">
        <v>0.0</v>
      </c>
      <c r="T10" s="57">
        <v>0.0</v>
      </c>
      <c r="U10" s="57">
        <v>0.0</v>
      </c>
      <c r="V10" s="58">
        <v>105.0</v>
      </c>
      <c r="W10" s="58">
        <v>0.0</v>
      </c>
      <c r="X10" s="55">
        <v>1.0</v>
      </c>
      <c r="Y10" s="55">
        <v>0.0</v>
      </c>
      <c r="Z10" s="3"/>
      <c r="AA10" s="3"/>
      <c r="AB10" s="3"/>
      <c r="AC10" s="3"/>
      <c r="AD10" s="3"/>
      <c r="AE10" s="3"/>
      <c r="AF10" s="3"/>
      <c r="AG10" s="3"/>
      <c r="AH10" s="3"/>
      <c r="AI10" s="3"/>
    </row>
    <row r="11">
      <c r="A11" s="59" t="s">
        <v>877</v>
      </c>
      <c r="B11" s="59" t="s">
        <v>878</v>
      </c>
      <c r="C11" s="59" t="s">
        <v>879</v>
      </c>
      <c r="D11" s="59">
        <v>8.5</v>
      </c>
      <c r="E11" s="59" t="s">
        <v>7287</v>
      </c>
      <c r="F11" s="59" t="str">
        <f t="array" ref="F11">IFNA(INDEX('New Listing E-Commerce'!$E$2:$E$69,MATCH($I11,'New Listing E-Commerce'!$C$2:$C$69,0)),"N/A")</f>
        <v>Soft</v>
      </c>
      <c r="G11" s="59" t="str">
        <f t="array" ref="G11">INDEX('New Listing E-Commerce'!$D$1:$D$179,MATCH(I11,'New Listing E-Commerce'!$C$1:$C$179,0))</f>
        <v>BUL 250</v>
      </c>
      <c r="H11" s="59">
        <f t="shared" si="1"/>
        <v>1</v>
      </c>
      <c r="I11" s="59" t="s">
        <v>100</v>
      </c>
      <c r="J11" s="60">
        <f>VLOOKUP($I11,'Margen (PowerBI)'!$B$2:$F$179,3)</f>
        <v>37</v>
      </c>
      <c r="K11" s="60">
        <f t="array" ref="K11">INDEX('Margen (PowerBI)'!$E$1:$E$179,MATCH($I11,'Margen (PowerBI)'!$B$1:$B$179,0))</f>
        <v>34.5</v>
      </c>
      <c r="L11" s="60">
        <f>VLOOKUP($I11,'Margen (PowerBI)'!$B$2:$F$179,5)</f>
        <v>11.5</v>
      </c>
      <c r="M11" s="59">
        <v>0.0</v>
      </c>
      <c r="N11" s="61">
        <v>0.0</v>
      </c>
      <c r="O11" s="59">
        <v>0.0</v>
      </c>
      <c r="P11" s="61">
        <v>0.0</v>
      </c>
      <c r="Q11" s="61">
        <v>0.0</v>
      </c>
      <c r="R11" s="59">
        <v>1.0</v>
      </c>
      <c r="S11" s="59">
        <v>0.0</v>
      </c>
      <c r="T11" s="61">
        <v>0.0</v>
      </c>
      <c r="U11" s="61">
        <v>0.0</v>
      </c>
      <c r="V11" s="62">
        <v>113.0</v>
      </c>
      <c r="W11" s="62">
        <v>0.0</v>
      </c>
      <c r="X11" s="59">
        <v>1.0</v>
      </c>
      <c r="Y11" s="59">
        <v>0.0</v>
      </c>
      <c r="Z11" s="63"/>
      <c r="AA11" s="63"/>
      <c r="AB11" s="63"/>
      <c r="AC11" s="63"/>
      <c r="AD11" s="63"/>
      <c r="AE11" s="63"/>
      <c r="AF11" s="63"/>
      <c r="AG11" s="63"/>
      <c r="AH11" s="63"/>
      <c r="AI11" s="63"/>
    </row>
    <row r="12">
      <c r="A12" s="55" t="s">
        <v>415</v>
      </c>
      <c r="B12" s="55" t="s">
        <v>892</v>
      </c>
      <c r="C12" s="55" t="s">
        <v>893</v>
      </c>
      <c r="D12" s="55">
        <v>10.5</v>
      </c>
      <c r="E12" s="55" t="s">
        <v>7287</v>
      </c>
      <c r="F12" s="55" t="str">
        <f t="array" ref="F12">IFNA(INDEX('New Listing E-Commerce'!$E$2:$E$69,MATCH($I12,'New Listing E-Commerce'!$C$2:$C$69,0)),"N/A")</f>
        <v>Steel</v>
      </c>
      <c r="G12" s="55" t="str">
        <f t="array" ref="G12">INDEX('New Listing E-Commerce'!$D$1:$D$179,MATCH(I12,'New Listing E-Commerce'!$C$1:$C$179,0))</f>
        <v>Farmer</v>
      </c>
      <c r="H12" s="55">
        <f t="shared" si="1"/>
        <v>2</v>
      </c>
      <c r="I12" s="55" t="s">
        <v>113</v>
      </c>
      <c r="J12" s="56">
        <f t="array" ref="J12">INDEX('Margen (PowerBI)'!$D$1:$D$179,MATCH($I12,'Margen (PowerBI)'!$B$1:$B$179,0))</f>
        <v>60.5</v>
      </c>
      <c r="K12" s="56">
        <f t="array" ref="K12">INDEX('Margen (PowerBI)'!$E$1:$E$179,MATCH($I12,'Margen (PowerBI)'!$B$1:$B$179,0))</f>
        <v>33.5</v>
      </c>
      <c r="L12" s="56">
        <f t="array" ref="L12">INDEX('Margen (PowerBI)'!$F$1:$F$179,MATCH($I12,'Margen (PowerBI)'!$B$1:$B$179,0))</f>
        <v>27</v>
      </c>
      <c r="M12" s="55">
        <v>6.0</v>
      </c>
      <c r="N12" s="57">
        <v>3.0E-4</v>
      </c>
      <c r="O12" s="55">
        <v>10.0</v>
      </c>
      <c r="P12" s="57">
        <v>4.0E-4</v>
      </c>
      <c r="Q12" s="57">
        <v>0.8</v>
      </c>
      <c r="R12" s="55">
        <v>2.0</v>
      </c>
      <c r="S12" s="55">
        <v>0.0</v>
      </c>
      <c r="T12" s="57">
        <v>0.3333</v>
      </c>
      <c r="U12" s="57">
        <v>0.0</v>
      </c>
      <c r="V12" s="58">
        <v>268.0</v>
      </c>
      <c r="W12" s="58">
        <v>0.0</v>
      </c>
      <c r="X12" s="55">
        <v>2.0</v>
      </c>
      <c r="Y12" s="55">
        <v>0.0</v>
      </c>
      <c r="Z12" s="3"/>
      <c r="AA12" s="3"/>
      <c r="AB12" s="3"/>
      <c r="AC12" s="3"/>
      <c r="AD12" s="3"/>
      <c r="AE12" s="3"/>
      <c r="AF12" s="3"/>
      <c r="AG12" s="3"/>
      <c r="AH12" s="3"/>
      <c r="AI12" s="3"/>
    </row>
    <row r="13">
      <c r="A13" s="59" t="s">
        <v>415</v>
      </c>
      <c r="B13" s="59" t="s">
        <v>894</v>
      </c>
      <c r="C13" s="59" t="s">
        <v>895</v>
      </c>
      <c r="D13" s="59">
        <v>7.5</v>
      </c>
      <c r="E13" s="59" t="s">
        <v>7287</v>
      </c>
      <c r="F13" s="59" t="str">
        <f t="array" ref="F13">IFNA(INDEX('New Listing E-Commerce'!$E$2:$E$69,MATCH($I13,'New Listing E-Commerce'!$C$2:$C$69,0)),"N/A")</f>
        <v>Steel</v>
      </c>
      <c r="G13" s="59" t="str">
        <f t="array" ref="G13">INDEX('New Listing E-Commerce'!$D$1:$D$179,MATCH(I13,'New Listing E-Commerce'!$C$1:$C$179,0))</f>
        <v>Farmer</v>
      </c>
      <c r="H13" s="59">
        <f t="shared" si="1"/>
        <v>1</v>
      </c>
      <c r="I13" s="59" t="s">
        <v>113</v>
      </c>
      <c r="J13" s="60">
        <f t="array" ref="J13">INDEX('Margen (PowerBI)'!$D$1:$D$179,MATCH($I13,'Margen (PowerBI)'!$B$1:$B$179,0))</f>
        <v>60.5</v>
      </c>
      <c r="K13" s="60">
        <f t="array" ref="K13">INDEX('Margen (PowerBI)'!$E$1:$E$179,MATCH($I13,'Margen (PowerBI)'!$B$1:$B$179,0))</f>
        <v>33.5</v>
      </c>
      <c r="L13" s="60">
        <f t="array" ref="L13">INDEX('Margen (PowerBI)'!$F$1:$F$179,MATCH($I13,'Margen (PowerBI)'!$B$1:$B$179,0))</f>
        <v>27</v>
      </c>
      <c r="M13" s="59">
        <v>0.0</v>
      </c>
      <c r="N13" s="61">
        <v>0.0</v>
      </c>
      <c r="O13" s="59">
        <v>0.0</v>
      </c>
      <c r="P13" s="61">
        <v>0.0</v>
      </c>
      <c r="Q13" s="61">
        <v>0.0</v>
      </c>
      <c r="R13" s="59">
        <v>1.0</v>
      </c>
      <c r="S13" s="59">
        <v>0.0</v>
      </c>
      <c r="T13" s="61">
        <v>0.0</v>
      </c>
      <c r="U13" s="61">
        <v>0.0</v>
      </c>
      <c r="V13" s="62">
        <v>134.0</v>
      </c>
      <c r="W13" s="62">
        <v>0.0</v>
      </c>
      <c r="X13" s="59">
        <v>1.0</v>
      </c>
      <c r="Y13" s="59">
        <v>0.0</v>
      </c>
      <c r="Z13" s="63"/>
      <c r="AA13" s="63"/>
      <c r="AB13" s="63"/>
      <c r="AC13" s="63"/>
      <c r="AD13" s="63"/>
      <c r="AE13" s="63"/>
      <c r="AF13" s="63"/>
      <c r="AG13" s="63"/>
      <c r="AH13" s="63"/>
      <c r="AI13" s="63"/>
    </row>
    <row r="14">
      <c r="A14" s="55" t="s">
        <v>415</v>
      </c>
      <c r="B14" s="55" t="s">
        <v>896</v>
      </c>
      <c r="C14" s="55" t="s">
        <v>897</v>
      </c>
      <c r="D14" s="55">
        <v>8.5</v>
      </c>
      <c r="E14" s="55" t="s">
        <v>7287</v>
      </c>
      <c r="F14" s="55" t="str">
        <f t="array" ref="F14">IFNA(INDEX('New Listing E-Commerce'!$E$2:$E$69,MATCH($I14,'New Listing E-Commerce'!$C$2:$C$69,0)),"N/A")</f>
        <v>Steel</v>
      </c>
      <c r="G14" s="55" t="str">
        <f t="array" ref="G14">INDEX('New Listing E-Commerce'!$D$1:$D$179,MATCH(I14,'New Listing E-Commerce'!$C$1:$C$179,0))</f>
        <v>Farmer</v>
      </c>
      <c r="H14" s="55">
        <f t="shared" si="1"/>
        <v>1</v>
      </c>
      <c r="I14" s="55" t="s">
        <v>113</v>
      </c>
      <c r="J14" s="56">
        <f t="array" ref="J14">INDEX('Margen (PowerBI)'!$D$1:$D$179,MATCH($I14,'Margen (PowerBI)'!$B$1:$B$179,0))</f>
        <v>60.5</v>
      </c>
      <c r="K14" s="56">
        <f t="array" ref="K14">INDEX('Margen (PowerBI)'!$E$1:$E$179,MATCH($I14,'Margen (PowerBI)'!$B$1:$B$179,0))</f>
        <v>33.5</v>
      </c>
      <c r="L14" s="56">
        <f t="array" ref="L14">INDEX('Margen (PowerBI)'!$F$1:$F$179,MATCH($I14,'Margen (PowerBI)'!$B$1:$B$179,0))</f>
        <v>27</v>
      </c>
      <c r="M14" s="55">
        <v>1.0</v>
      </c>
      <c r="N14" s="57">
        <v>1.0E-4</v>
      </c>
      <c r="O14" s="55">
        <v>1.0</v>
      </c>
      <c r="P14" s="57">
        <v>0.0</v>
      </c>
      <c r="Q14" s="57">
        <v>1.0</v>
      </c>
      <c r="R14" s="55">
        <v>1.0</v>
      </c>
      <c r="S14" s="55">
        <v>0.0</v>
      </c>
      <c r="T14" s="57">
        <v>1.0</v>
      </c>
      <c r="U14" s="57">
        <v>0.0</v>
      </c>
      <c r="V14" s="58">
        <v>134.0</v>
      </c>
      <c r="W14" s="58">
        <v>0.0</v>
      </c>
      <c r="X14" s="55">
        <v>1.0</v>
      </c>
      <c r="Y14" s="55">
        <v>0.0</v>
      </c>
      <c r="Z14" s="3"/>
      <c r="AA14" s="3"/>
      <c r="AB14" s="3"/>
      <c r="AC14" s="3"/>
      <c r="AD14" s="3"/>
      <c r="AE14" s="3"/>
      <c r="AF14" s="3"/>
      <c r="AG14" s="3"/>
      <c r="AH14" s="3"/>
      <c r="AI14" s="3"/>
    </row>
    <row r="15">
      <c r="A15" s="59" t="s">
        <v>415</v>
      </c>
      <c r="B15" s="59" t="s">
        <v>424</v>
      </c>
      <c r="C15" s="59" t="s">
        <v>425</v>
      </c>
      <c r="D15" s="59">
        <v>9.5</v>
      </c>
      <c r="E15" s="59" t="s">
        <v>7287</v>
      </c>
      <c r="F15" s="59" t="str">
        <f t="array" ref="F15">IFNA(INDEX('New Listing E-Commerce'!$E$2:$E$69,MATCH($I15,'New Listing E-Commerce'!$C$2:$C$69,0)),"N/A")</f>
        <v>Steel</v>
      </c>
      <c r="G15" s="59" t="str">
        <f t="array" ref="G15">INDEX('New Listing E-Commerce'!$D$1:$D$179,MATCH(I15,'New Listing E-Commerce'!$C$1:$C$179,0))</f>
        <v>Farmer</v>
      </c>
      <c r="H15" s="59">
        <f t="shared" si="1"/>
        <v>2</v>
      </c>
      <c r="I15" s="59" t="s">
        <v>113</v>
      </c>
      <c r="J15" s="60">
        <f t="array" ref="J15">INDEX('Margen (PowerBI)'!$D$1:$D$179,MATCH($I15,'Margen (PowerBI)'!$B$1:$B$179,0))</f>
        <v>60.5</v>
      </c>
      <c r="K15" s="60">
        <f t="array" ref="K15">INDEX('Margen (PowerBI)'!$E$1:$E$179,MATCH($I15,'Margen (PowerBI)'!$B$1:$B$179,0))</f>
        <v>33.5</v>
      </c>
      <c r="L15" s="60">
        <f t="array" ref="L15">INDEX('Margen (PowerBI)'!$F$1:$F$179,MATCH($I15,'Margen (PowerBI)'!$B$1:$B$179,0))</f>
        <v>27</v>
      </c>
      <c r="M15" s="59">
        <v>1.0</v>
      </c>
      <c r="N15" s="61">
        <v>1.0E-4</v>
      </c>
      <c r="O15" s="59">
        <v>1.0</v>
      </c>
      <c r="P15" s="61">
        <v>0.0</v>
      </c>
      <c r="Q15" s="61">
        <v>1.0</v>
      </c>
      <c r="R15" s="59">
        <v>2.0</v>
      </c>
      <c r="S15" s="59">
        <v>0.0</v>
      </c>
      <c r="T15" s="61">
        <v>2.0</v>
      </c>
      <c r="U15" s="61">
        <v>0.0</v>
      </c>
      <c r="V15" s="62">
        <v>268.0</v>
      </c>
      <c r="W15" s="62">
        <v>0.0</v>
      </c>
      <c r="X15" s="59">
        <v>2.0</v>
      </c>
      <c r="Y15" s="59">
        <v>0.0</v>
      </c>
      <c r="Z15" s="63"/>
      <c r="AA15" s="63"/>
      <c r="AB15" s="63"/>
      <c r="AC15" s="63"/>
      <c r="AD15" s="63"/>
      <c r="AE15" s="63"/>
      <c r="AF15" s="63"/>
      <c r="AG15" s="63"/>
      <c r="AH15" s="63"/>
      <c r="AI15" s="63"/>
    </row>
    <row r="16">
      <c r="A16" s="55" t="s">
        <v>898</v>
      </c>
      <c r="B16" s="55" t="s">
        <v>899</v>
      </c>
      <c r="C16" s="55" t="s">
        <v>900</v>
      </c>
      <c r="D16" s="55">
        <v>8.0</v>
      </c>
      <c r="E16" s="55" t="s">
        <v>7287</v>
      </c>
      <c r="F16" s="55" t="str">
        <f t="array" ref="F16">IFNA(INDEX('New Listing E-Commerce'!$E$2:$E$69,MATCH($I16,'New Listing E-Commerce'!$C$2:$C$69,0)),"N/A")</f>
        <v>Soft</v>
      </c>
      <c r="G16" s="55" t="str">
        <f t="array" ref="G16">INDEX('New Listing E-Commerce'!$D$1:$D$179,MATCH(I16,'New Listing E-Commerce'!$C$1:$C$179,0))</f>
        <v>HL200</v>
      </c>
      <c r="H16" s="55">
        <f t="shared" si="1"/>
        <v>1</v>
      </c>
      <c r="I16" s="55" t="s">
        <v>107</v>
      </c>
      <c r="J16" s="56">
        <f>VLOOKUP($I16,'Margen (PowerBI)'!$B$2:$F$179,3)</f>
        <v>35</v>
      </c>
      <c r="K16" s="56">
        <f t="array" ref="K16">INDEX('Margen (PowerBI)'!$E$1:$E$179,MATCH($I16,'Margen (PowerBI)'!$B$1:$B$179,0))</f>
        <v>34</v>
      </c>
      <c r="L16" s="56">
        <f>VLOOKUP($I16,'Margen (PowerBI)'!$B$2:$F$179,5)</f>
        <v>16.5</v>
      </c>
      <c r="M16" s="55">
        <v>3.0</v>
      </c>
      <c r="N16" s="57">
        <v>2.0E-4</v>
      </c>
      <c r="O16" s="55">
        <v>5.0</v>
      </c>
      <c r="P16" s="57">
        <v>2.0E-4</v>
      </c>
      <c r="Q16" s="57">
        <v>1.0</v>
      </c>
      <c r="R16" s="55">
        <v>1.0</v>
      </c>
      <c r="S16" s="55">
        <v>0.0</v>
      </c>
      <c r="T16" s="57">
        <v>0.3333</v>
      </c>
      <c r="U16" s="57">
        <v>0.0</v>
      </c>
      <c r="V16" s="58">
        <v>134.0</v>
      </c>
      <c r="W16" s="58">
        <v>0.0</v>
      </c>
      <c r="X16" s="55">
        <v>1.0</v>
      </c>
      <c r="Y16" s="55">
        <v>0.0</v>
      </c>
      <c r="Z16" s="3"/>
      <c r="AA16" s="3"/>
      <c r="AB16" s="3"/>
      <c r="AC16" s="3"/>
      <c r="AD16" s="3"/>
      <c r="AE16" s="3"/>
      <c r="AF16" s="3"/>
      <c r="AG16" s="3"/>
      <c r="AH16" s="3"/>
      <c r="AI16" s="3"/>
    </row>
    <row r="17">
      <c r="A17" s="59" t="s">
        <v>898</v>
      </c>
      <c r="B17" s="59" t="s">
        <v>901</v>
      </c>
      <c r="C17" s="59" t="s">
        <v>902</v>
      </c>
      <c r="D17" s="59">
        <v>9.0</v>
      </c>
      <c r="E17" s="59" t="s">
        <v>7287</v>
      </c>
      <c r="F17" s="59" t="str">
        <f t="array" ref="F17">IFNA(INDEX('New Listing E-Commerce'!$E$2:$E$69,MATCH($I17,'New Listing E-Commerce'!$C$2:$C$69,0)),"N/A")</f>
        <v>Soft</v>
      </c>
      <c r="G17" s="59" t="str">
        <f t="array" ref="G17">INDEX('New Listing E-Commerce'!$D$1:$D$179,MATCH(I17,'New Listing E-Commerce'!$C$1:$C$179,0))</f>
        <v>HL200</v>
      </c>
      <c r="H17" s="59">
        <f t="shared" si="1"/>
        <v>1</v>
      </c>
      <c r="I17" s="59" t="s">
        <v>107</v>
      </c>
      <c r="J17" s="60">
        <f>VLOOKUP($I17,'Margen (PowerBI)'!$B$2:$F$179,3)</f>
        <v>35</v>
      </c>
      <c r="K17" s="60">
        <f t="array" ref="K17">INDEX('Margen (PowerBI)'!$E$1:$E$179,MATCH($I17,'Margen (PowerBI)'!$B$1:$B$179,0))</f>
        <v>34</v>
      </c>
      <c r="L17" s="60">
        <f>VLOOKUP($I17,'Margen (PowerBI)'!$B$2:$F$179,5)</f>
        <v>16.5</v>
      </c>
      <c r="M17" s="59">
        <v>1.0</v>
      </c>
      <c r="N17" s="61">
        <v>1.0E-4</v>
      </c>
      <c r="O17" s="59">
        <v>1.0</v>
      </c>
      <c r="P17" s="61">
        <v>0.0</v>
      </c>
      <c r="Q17" s="61">
        <v>1.0</v>
      </c>
      <c r="R17" s="59">
        <v>1.0</v>
      </c>
      <c r="S17" s="59">
        <v>0.0</v>
      </c>
      <c r="T17" s="61">
        <v>1.0</v>
      </c>
      <c r="U17" s="61">
        <v>0.0</v>
      </c>
      <c r="V17" s="62">
        <v>134.0</v>
      </c>
      <c r="W17" s="62">
        <v>0.0</v>
      </c>
      <c r="X17" s="59">
        <v>1.0</v>
      </c>
      <c r="Y17" s="59">
        <v>0.0</v>
      </c>
      <c r="Z17" s="63"/>
      <c r="AA17" s="63"/>
      <c r="AB17" s="63"/>
      <c r="AC17" s="63"/>
      <c r="AD17" s="63"/>
      <c r="AE17" s="63"/>
      <c r="AF17" s="63"/>
      <c r="AG17" s="63"/>
      <c r="AH17" s="63"/>
      <c r="AI17" s="63"/>
    </row>
    <row r="18">
      <c r="A18" s="55" t="s">
        <v>432</v>
      </c>
      <c r="B18" s="55" t="s">
        <v>907</v>
      </c>
      <c r="C18" s="55" t="s">
        <v>908</v>
      </c>
      <c r="D18" s="55">
        <v>7.0</v>
      </c>
      <c r="E18" s="55" t="s">
        <v>7286</v>
      </c>
      <c r="F18" s="55" t="str">
        <f t="array" ref="F18">IFNA(INDEX('New Listing E-Commerce'!$E$2:$E$69,MATCH($I18,'New Listing E-Commerce'!$C$2:$C$69,0)),"N/A")</f>
        <v>Soft</v>
      </c>
      <c r="G18" s="55" t="str">
        <f t="array" ref="G18">INDEX('New Listing E-Commerce'!$D$1:$D$179,MATCH(I18,'New Listing E-Commerce'!$C$1:$C$179,0))</f>
        <v>Max Grip Negro</v>
      </c>
      <c r="H18" s="55">
        <f t="shared" si="1"/>
        <v>2</v>
      </c>
      <c r="I18" s="55" t="s">
        <v>176</v>
      </c>
      <c r="J18" s="56">
        <f>VLOOKUP($I18,'Margen (PowerBI)'!$B$2:$F$179,3)</f>
        <v>35</v>
      </c>
      <c r="K18" s="56">
        <f t="array" ref="K18">INDEX('Margen (PowerBI)'!$E$1:$E$179,MATCH($I18,'Margen (PowerBI)'!$B$1:$B$179,0))</f>
        <v>31.5</v>
      </c>
      <c r="L18" s="56">
        <f>VLOOKUP($I18,'Margen (PowerBI)'!$B$2:$F$179,5)</f>
        <v>16.5</v>
      </c>
      <c r="M18" s="55">
        <v>0.0</v>
      </c>
      <c r="N18" s="57">
        <v>0.0</v>
      </c>
      <c r="O18" s="55">
        <v>0.0</v>
      </c>
      <c r="P18" s="57">
        <v>0.0</v>
      </c>
      <c r="Q18" s="57">
        <v>0.0</v>
      </c>
      <c r="R18" s="55">
        <v>2.0</v>
      </c>
      <c r="S18" s="55">
        <v>0.0</v>
      </c>
      <c r="T18" s="57">
        <v>0.0</v>
      </c>
      <c r="U18" s="57">
        <v>0.0</v>
      </c>
      <c r="V18" s="58">
        <v>220.0</v>
      </c>
      <c r="W18" s="58">
        <v>0.0</v>
      </c>
      <c r="X18" s="55">
        <v>2.0</v>
      </c>
      <c r="Y18" s="55">
        <v>0.0</v>
      </c>
      <c r="Z18" s="3"/>
      <c r="AA18" s="3"/>
      <c r="AB18" s="3"/>
      <c r="AC18" s="3"/>
      <c r="AD18" s="3"/>
      <c r="AE18" s="3"/>
      <c r="AF18" s="3"/>
      <c r="AG18" s="3"/>
      <c r="AH18" s="3"/>
      <c r="AI18" s="3"/>
    </row>
    <row r="19">
      <c r="A19" s="59" t="s">
        <v>432</v>
      </c>
      <c r="B19" s="59" t="s">
        <v>437</v>
      </c>
      <c r="C19" s="59" t="s">
        <v>438</v>
      </c>
      <c r="D19" s="59">
        <v>7.5</v>
      </c>
      <c r="E19" s="59" t="s">
        <v>7286</v>
      </c>
      <c r="F19" s="59" t="str">
        <f t="array" ref="F19">IFNA(INDEX('New Listing E-Commerce'!$E$2:$E$69,MATCH($I19,'New Listing E-Commerce'!$C$2:$C$69,0)),"N/A")</f>
        <v>Soft</v>
      </c>
      <c r="G19" s="59" t="str">
        <f t="array" ref="G19">INDEX('New Listing E-Commerce'!$D$1:$D$179,MATCH(I19,'New Listing E-Commerce'!$C$1:$C$179,0))</f>
        <v>Max Grip Negro</v>
      </c>
      <c r="H19" s="59">
        <f t="shared" si="1"/>
        <v>1</v>
      </c>
      <c r="I19" s="59" t="s">
        <v>176</v>
      </c>
      <c r="J19" s="60">
        <f>VLOOKUP($I19,'Margen (PowerBI)'!$B$2:$F$179,3)</f>
        <v>35</v>
      </c>
      <c r="K19" s="60">
        <f t="array" ref="K19">INDEX('Margen (PowerBI)'!$E$1:$E$179,MATCH($I19,'Margen (PowerBI)'!$B$1:$B$179,0))</f>
        <v>31.5</v>
      </c>
      <c r="L19" s="60">
        <f>VLOOKUP($I19,'Margen (PowerBI)'!$B$2:$F$179,5)</f>
        <v>16.5</v>
      </c>
      <c r="M19" s="59">
        <v>3.0</v>
      </c>
      <c r="N19" s="61">
        <v>2.0E-4</v>
      </c>
      <c r="O19" s="59">
        <v>4.0</v>
      </c>
      <c r="P19" s="61">
        <v>2.0E-4</v>
      </c>
      <c r="Q19" s="61">
        <v>0.75</v>
      </c>
      <c r="R19" s="59">
        <v>1.0</v>
      </c>
      <c r="S19" s="59">
        <v>0.0</v>
      </c>
      <c r="T19" s="61">
        <v>0.3333</v>
      </c>
      <c r="U19" s="61">
        <v>0.0</v>
      </c>
      <c r="V19" s="62">
        <v>110.0</v>
      </c>
      <c r="W19" s="62">
        <v>0.0</v>
      </c>
      <c r="X19" s="59">
        <v>1.0</v>
      </c>
      <c r="Y19" s="59">
        <v>0.0</v>
      </c>
      <c r="Z19" s="63"/>
      <c r="AA19" s="63"/>
      <c r="AB19" s="63"/>
      <c r="AC19" s="63"/>
      <c r="AD19" s="63"/>
      <c r="AE19" s="63"/>
      <c r="AF19" s="63"/>
      <c r="AG19" s="63"/>
      <c r="AH19" s="63"/>
      <c r="AI19" s="63"/>
    </row>
    <row r="20">
      <c r="A20" s="55" t="s">
        <v>441</v>
      </c>
      <c r="B20" s="55" t="s">
        <v>915</v>
      </c>
      <c r="C20" s="55" t="s">
        <v>916</v>
      </c>
      <c r="D20" s="55">
        <v>12.0</v>
      </c>
      <c r="E20" s="55" t="s">
        <v>188</v>
      </c>
      <c r="F20" s="55" t="str">
        <f t="array" ref="F20">IFNA(INDEX('New Listing E-Commerce'!$E$2:$E$69,MATCH($I20,'New Listing E-Commerce'!$C$2:$C$69,0)),"N/A")</f>
        <v>Soft</v>
      </c>
      <c r="G20" s="55" t="str">
        <f t="array" ref="G20">INDEX('New Listing E-Commerce'!$D$1:$D$179,MATCH(I20,'New Listing E-Commerce'!$C$1:$C$179,0))</f>
        <v>Max Grip Negro</v>
      </c>
      <c r="H20" s="55">
        <f t="shared" si="1"/>
        <v>1</v>
      </c>
      <c r="I20" s="55" t="s">
        <v>176</v>
      </c>
      <c r="J20" s="56">
        <f>VLOOKUP($I20,'Margen (PowerBI)'!$B$2:$F$179,3)</f>
        <v>35</v>
      </c>
      <c r="K20" s="56">
        <f t="array" ref="K20">INDEX('Margen (PowerBI)'!$E$1:$E$179,MATCH($I20,'Margen (PowerBI)'!$B$1:$B$179,0))</f>
        <v>31.5</v>
      </c>
      <c r="L20" s="56">
        <f>VLOOKUP($I20,'Margen (PowerBI)'!$B$2:$F$179,5)</f>
        <v>16.5</v>
      </c>
      <c r="M20" s="55">
        <v>1.0</v>
      </c>
      <c r="N20" s="57">
        <v>1.0E-4</v>
      </c>
      <c r="O20" s="55">
        <v>1.0</v>
      </c>
      <c r="P20" s="57">
        <v>0.0</v>
      </c>
      <c r="Q20" s="57">
        <v>1.0</v>
      </c>
      <c r="R20" s="55">
        <v>1.0</v>
      </c>
      <c r="S20" s="55">
        <v>0.0</v>
      </c>
      <c r="T20" s="57">
        <v>1.0</v>
      </c>
      <c r="U20" s="57">
        <v>0.0</v>
      </c>
      <c r="V20" s="58">
        <v>106.0</v>
      </c>
      <c r="W20" s="58">
        <v>0.0</v>
      </c>
      <c r="X20" s="55">
        <v>1.0</v>
      </c>
      <c r="Y20" s="55">
        <v>0.0</v>
      </c>
      <c r="Z20" s="3"/>
      <c r="AA20" s="3"/>
      <c r="AB20" s="3"/>
      <c r="AC20" s="3"/>
      <c r="AD20" s="3"/>
      <c r="AE20" s="3"/>
      <c r="AF20" s="3"/>
      <c r="AG20" s="3"/>
      <c r="AH20" s="3"/>
      <c r="AI20" s="3"/>
    </row>
    <row r="21">
      <c r="A21" s="59" t="s">
        <v>441</v>
      </c>
      <c r="B21" s="59" t="s">
        <v>917</v>
      </c>
      <c r="C21" s="59" t="s">
        <v>918</v>
      </c>
      <c r="D21" s="59">
        <v>13.0</v>
      </c>
      <c r="E21" s="59" t="s">
        <v>188</v>
      </c>
      <c r="F21" s="59" t="str">
        <f t="array" ref="F21">IFNA(INDEX('New Listing E-Commerce'!$E$2:$E$69,MATCH($I21,'New Listing E-Commerce'!$C$2:$C$69,0)),"N/A")</f>
        <v>Soft</v>
      </c>
      <c r="G21" s="59" t="str">
        <f t="array" ref="G21">INDEX('New Listing E-Commerce'!$D$1:$D$179,MATCH(I21,'New Listing E-Commerce'!$C$1:$C$179,0))</f>
        <v>Max Grip Negro</v>
      </c>
      <c r="H21" s="59">
        <f t="shared" si="1"/>
        <v>1</v>
      </c>
      <c r="I21" s="59" t="s">
        <v>176</v>
      </c>
      <c r="J21" s="60">
        <f>VLOOKUP($I21,'Margen (PowerBI)'!$B$2:$F$179,3)</f>
        <v>35</v>
      </c>
      <c r="K21" s="60">
        <f t="array" ref="K21">INDEX('Margen (PowerBI)'!$E$1:$E$179,MATCH($I21,'Margen (PowerBI)'!$B$1:$B$179,0))</f>
        <v>31.5</v>
      </c>
      <c r="L21" s="60">
        <f>VLOOKUP($I21,'Margen (PowerBI)'!$B$2:$F$179,5)</f>
        <v>16.5</v>
      </c>
      <c r="M21" s="59">
        <v>0.0</v>
      </c>
      <c r="N21" s="61">
        <v>0.0</v>
      </c>
      <c r="O21" s="59">
        <v>0.0</v>
      </c>
      <c r="P21" s="61">
        <v>0.0</v>
      </c>
      <c r="Q21" s="61">
        <v>0.0</v>
      </c>
      <c r="R21" s="59">
        <v>1.0</v>
      </c>
      <c r="S21" s="59">
        <v>0.0</v>
      </c>
      <c r="T21" s="61">
        <v>0.0</v>
      </c>
      <c r="U21" s="61">
        <v>0.0</v>
      </c>
      <c r="V21" s="62">
        <v>106.0</v>
      </c>
      <c r="W21" s="62">
        <v>0.0</v>
      </c>
      <c r="X21" s="59">
        <v>1.0</v>
      </c>
      <c r="Y21" s="59">
        <v>0.0</v>
      </c>
      <c r="Z21" s="63"/>
      <c r="AA21" s="63"/>
      <c r="AB21" s="63"/>
      <c r="AC21" s="63"/>
      <c r="AD21" s="63"/>
      <c r="AE21" s="63"/>
      <c r="AF21" s="63"/>
      <c r="AG21" s="63"/>
      <c r="AH21" s="63"/>
      <c r="AI21" s="63"/>
    </row>
    <row r="22">
      <c r="A22" s="55" t="s">
        <v>441</v>
      </c>
      <c r="B22" s="55" t="s">
        <v>919</v>
      </c>
      <c r="C22" s="55" t="s">
        <v>920</v>
      </c>
      <c r="D22" s="55">
        <v>9.0</v>
      </c>
      <c r="E22" s="55" t="s">
        <v>188</v>
      </c>
      <c r="F22" s="55" t="str">
        <f t="array" ref="F22">IFNA(INDEX('New Listing E-Commerce'!$E$2:$E$69,MATCH($I22,'New Listing E-Commerce'!$C$2:$C$69,0)),"N/A")</f>
        <v>Soft</v>
      </c>
      <c r="G22" s="55" t="str">
        <f t="array" ref="G22">INDEX('New Listing E-Commerce'!$D$1:$D$179,MATCH(I22,'New Listing E-Commerce'!$C$1:$C$179,0))</f>
        <v>Max Grip Negro</v>
      </c>
      <c r="H22" s="55">
        <f t="shared" si="1"/>
        <v>1</v>
      </c>
      <c r="I22" s="55" t="s">
        <v>176</v>
      </c>
      <c r="J22" s="56">
        <f>VLOOKUP($I22,'Margen (PowerBI)'!$B$2:$F$179,3)</f>
        <v>35</v>
      </c>
      <c r="K22" s="56">
        <f t="array" ref="K22">INDEX('Margen (PowerBI)'!$E$1:$E$179,MATCH($I22,'Margen (PowerBI)'!$B$1:$B$179,0))</f>
        <v>31.5</v>
      </c>
      <c r="L22" s="56">
        <f>VLOOKUP($I22,'Margen (PowerBI)'!$B$2:$F$179,5)</f>
        <v>16.5</v>
      </c>
      <c r="M22" s="55">
        <v>2.0</v>
      </c>
      <c r="N22" s="57">
        <v>1.0E-4</v>
      </c>
      <c r="O22" s="55">
        <v>3.0</v>
      </c>
      <c r="P22" s="57">
        <v>1.0E-4</v>
      </c>
      <c r="Q22" s="57">
        <v>1.0</v>
      </c>
      <c r="R22" s="55">
        <v>1.0</v>
      </c>
      <c r="S22" s="55">
        <v>0.0</v>
      </c>
      <c r="T22" s="57">
        <v>0.5</v>
      </c>
      <c r="U22" s="57">
        <v>0.0</v>
      </c>
      <c r="V22" s="58">
        <v>106.0</v>
      </c>
      <c r="W22" s="58">
        <v>0.0</v>
      </c>
      <c r="X22" s="55">
        <v>1.0</v>
      </c>
      <c r="Y22" s="55">
        <v>0.0</v>
      </c>
      <c r="Z22" s="3"/>
      <c r="AA22" s="3"/>
      <c r="AB22" s="3"/>
      <c r="AC22" s="3"/>
      <c r="AD22" s="3"/>
      <c r="AE22" s="3"/>
      <c r="AF22" s="3"/>
      <c r="AG22" s="3"/>
      <c r="AH22" s="3"/>
      <c r="AI22" s="3"/>
    </row>
    <row r="23">
      <c r="A23" s="59" t="s">
        <v>448</v>
      </c>
      <c r="B23" s="59" t="s">
        <v>923</v>
      </c>
      <c r="C23" s="59" t="s">
        <v>924</v>
      </c>
      <c r="D23" s="59">
        <v>12.0</v>
      </c>
      <c r="E23" s="59" t="s">
        <v>7287</v>
      </c>
      <c r="F23" s="59" t="str">
        <f t="array" ref="F23">IFNA(INDEX('New Listing E-Commerce'!$E$2:$E$69,MATCH($I23,'New Listing E-Commerce'!$C$2:$C$69,0)),"N/A")</f>
        <v>Soft</v>
      </c>
      <c r="G23" s="59" t="str">
        <f t="array" ref="G23">INDEX('New Listing E-Commerce'!$D$1:$D$179,MATCH(I23,'New Listing E-Commerce'!$C$1:$C$179,0))</f>
        <v>Max Grip Negro</v>
      </c>
      <c r="H23" s="59">
        <f t="shared" si="1"/>
        <v>2</v>
      </c>
      <c r="I23" s="59" t="s">
        <v>176</v>
      </c>
      <c r="J23" s="60">
        <f>VLOOKUP($I23,'Margen (PowerBI)'!$B$2:$F$179,3)</f>
        <v>35</v>
      </c>
      <c r="K23" s="60">
        <f t="array" ref="K23">INDEX('Margen (PowerBI)'!$E$1:$E$179,MATCH($I23,'Margen (PowerBI)'!$B$1:$B$179,0))</f>
        <v>31.5</v>
      </c>
      <c r="L23" s="60">
        <f>VLOOKUP($I23,'Margen (PowerBI)'!$B$2:$F$179,5)</f>
        <v>16.5</v>
      </c>
      <c r="M23" s="59">
        <v>16.0</v>
      </c>
      <c r="N23" s="61">
        <v>8.0E-4</v>
      </c>
      <c r="O23" s="59">
        <v>19.0</v>
      </c>
      <c r="P23" s="61">
        <v>8.0E-4</v>
      </c>
      <c r="Q23" s="61">
        <v>0.9474</v>
      </c>
      <c r="R23" s="59">
        <v>2.0</v>
      </c>
      <c r="S23" s="59">
        <v>0.0</v>
      </c>
      <c r="T23" s="61">
        <v>0.125</v>
      </c>
      <c r="U23" s="61">
        <v>0.0</v>
      </c>
      <c r="V23" s="62">
        <v>212.0</v>
      </c>
      <c r="W23" s="62">
        <v>0.0</v>
      </c>
      <c r="X23" s="59">
        <v>2.0</v>
      </c>
      <c r="Y23" s="59">
        <v>0.0</v>
      </c>
      <c r="Z23" s="63"/>
      <c r="AA23" s="63"/>
      <c r="AB23" s="63"/>
      <c r="AC23" s="63"/>
      <c r="AD23" s="63"/>
      <c r="AE23" s="63"/>
      <c r="AF23" s="63"/>
      <c r="AG23" s="63"/>
      <c r="AH23" s="63"/>
      <c r="AI23" s="63"/>
    </row>
    <row r="24">
      <c r="A24" s="55" t="s">
        <v>448</v>
      </c>
      <c r="B24" s="55" t="s">
        <v>925</v>
      </c>
      <c r="C24" s="55" t="s">
        <v>926</v>
      </c>
      <c r="D24" s="55">
        <v>6.0</v>
      </c>
      <c r="E24" s="55" t="s">
        <v>7287</v>
      </c>
      <c r="F24" s="55" t="str">
        <f t="array" ref="F24">IFNA(INDEX('New Listing E-Commerce'!$E$2:$E$69,MATCH($I24,'New Listing E-Commerce'!$C$2:$C$69,0)),"N/A")</f>
        <v>Soft</v>
      </c>
      <c r="G24" s="55" t="str">
        <f t="array" ref="G24">INDEX('New Listing E-Commerce'!$D$1:$D$179,MATCH(I24,'New Listing E-Commerce'!$C$1:$C$179,0))</f>
        <v>Max Grip Negro</v>
      </c>
      <c r="H24" s="55">
        <f t="shared" si="1"/>
        <v>1</v>
      </c>
      <c r="I24" s="55" t="s">
        <v>176</v>
      </c>
      <c r="J24" s="56">
        <f>VLOOKUP($I24,'Margen (PowerBI)'!$B$2:$F$179,3)</f>
        <v>35</v>
      </c>
      <c r="K24" s="56">
        <f t="array" ref="K24">INDEX('Margen (PowerBI)'!$E$1:$E$179,MATCH($I24,'Margen (PowerBI)'!$B$1:$B$179,0))</f>
        <v>31.5</v>
      </c>
      <c r="L24" s="56">
        <f>VLOOKUP($I24,'Margen (PowerBI)'!$B$2:$F$179,5)</f>
        <v>16.5</v>
      </c>
      <c r="M24" s="55">
        <v>9.0</v>
      </c>
      <c r="N24" s="57">
        <v>5.0E-4</v>
      </c>
      <c r="O24" s="55">
        <v>9.0</v>
      </c>
      <c r="P24" s="57">
        <v>4.0E-4</v>
      </c>
      <c r="Q24" s="57">
        <v>0.8889</v>
      </c>
      <c r="R24" s="55">
        <v>1.0</v>
      </c>
      <c r="S24" s="55">
        <v>0.0</v>
      </c>
      <c r="T24" s="57">
        <v>0.1111</v>
      </c>
      <c r="U24" s="57">
        <v>0.0</v>
      </c>
      <c r="V24" s="58">
        <v>106.0</v>
      </c>
      <c r="W24" s="58">
        <v>0.0</v>
      </c>
      <c r="X24" s="55">
        <v>1.0</v>
      </c>
      <c r="Y24" s="55">
        <v>0.0</v>
      </c>
      <c r="Z24" s="3"/>
      <c r="AA24" s="3"/>
      <c r="AB24" s="3"/>
      <c r="AC24" s="3"/>
      <c r="AD24" s="3"/>
      <c r="AE24" s="3"/>
      <c r="AF24" s="3"/>
      <c r="AG24" s="3"/>
      <c r="AH24" s="3"/>
      <c r="AI24" s="3"/>
    </row>
    <row r="25">
      <c r="A25" s="59" t="s">
        <v>463</v>
      </c>
      <c r="B25" s="59" t="s">
        <v>931</v>
      </c>
      <c r="C25" s="59" t="s">
        <v>932</v>
      </c>
      <c r="D25" s="59">
        <v>10.0</v>
      </c>
      <c r="E25" s="59" t="s">
        <v>7287</v>
      </c>
      <c r="F25" s="59" t="str">
        <f t="array" ref="F25">IFNA(INDEX('New Listing E-Commerce'!$E$2:$E$69,MATCH($I25,'New Listing E-Commerce'!$C$2:$C$69,0)),"N/A")</f>
        <v>Composite</v>
      </c>
      <c r="G25" s="59" t="str">
        <f t="array" ref="G25">INDEX('New Listing E-Commerce'!$D$1:$D$179,MATCH(I25,'New Listing E-Commerce'!$C$1:$C$179,0))</f>
        <v>Rodeo Cafe</v>
      </c>
      <c r="H25" s="59">
        <f t="shared" si="1"/>
        <v>1</v>
      </c>
      <c r="I25" s="59" t="s">
        <v>35</v>
      </c>
      <c r="J25" s="60">
        <f>VLOOKUP($I25,'Margen (PowerBI)'!$B$2:$F$179,3)</f>
        <v>35</v>
      </c>
      <c r="K25" s="60">
        <f t="array" ref="K25">INDEX('Margen (PowerBI)'!$E$1:$E$179,MATCH($I25,'Margen (PowerBI)'!$B$1:$B$179,0))</f>
        <v>43.5</v>
      </c>
      <c r="L25" s="60">
        <f>VLOOKUP($I25,'Margen (PowerBI)'!$B$2:$F$179,5)</f>
        <v>16.5</v>
      </c>
      <c r="M25" s="59">
        <v>12.0</v>
      </c>
      <c r="N25" s="61">
        <v>6.0E-4</v>
      </c>
      <c r="O25" s="59">
        <v>17.0</v>
      </c>
      <c r="P25" s="61">
        <v>7.0E-4</v>
      </c>
      <c r="Q25" s="61">
        <v>1.0</v>
      </c>
      <c r="R25" s="59">
        <v>1.0</v>
      </c>
      <c r="S25" s="59">
        <v>0.0</v>
      </c>
      <c r="T25" s="61">
        <v>0.0833</v>
      </c>
      <c r="U25" s="61">
        <v>0.0</v>
      </c>
      <c r="V25" s="62">
        <v>140.0</v>
      </c>
      <c r="W25" s="62">
        <v>0.0</v>
      </c>
      <c r="X25" s="59">
        <v>1.0</v>
      </c>
      <c r="Y25" s="59">
        <v>0.0</v>
      </c>
      <c r="Z25" s="63"/>
      <c r="AA25" s="63"/>
      <c r="AB25" s="63"/>
      <c r="AC25" s="63"/>
      <c r="AD25" s="63"/>
      <c r="AE25" s="63"/>
      <c r="AF25" s="63"/>
      <c r="AG25" s="63"/>
      <c r="AH25" s="63"/>
      <c r="AI25" s="63"/>
    </row>
    <row r="26">
      <c r="A26" s="55" t="s">
        <v>463</v>
      </c>
      <c r="B26" s="55" t="s">
        <v>933</v>
      </c>
      <c r="C26" s="55" t="s">
        <v>934</v>
      </c>
      <c r="D26" s="55">
        <v>10.5</v>
      </c>
      <c r="E26" s="55" t="s">
        <v>7287</v>
      </c>
      <c r="F26" s="55" t="str">
        <f t="array" ref="F26">IFNA(INDEX('New Listing E-Commerce'!$E$2:$E$69,MATCH($I26,'New Listing E-Commerce'!$C$2:$C$69,0)),"N/A")</f>
        <v>Composite</v>
      </c>
      <c r="G26" s="55" t="str">
        <f t="array" ref="G26">INDEX('New Listing E-Commerce'!$D$1:$D$179,MATCH(I26,'New Listing E-Commerce'!$C$1:$C$179,0))</f>
        <v>Rodeo Cafe</v>
      </c>
      <c r="H26" s="55">
        <f t="shared" si="1"/>
        <v>3</v>
      </c>
      <c r="I26" s="55" t="s">
        <v>35</v>
      </c>
      <c r="J26" s="56">
        <f>VLOOKUP($I26,'Margen (PowerBI)'!$B$2:$F$179,3)</f>
        <v>35</v>
      </c>
      <c r="K26" s="56">
        <f t="array" ref="K26">INDEX('Margen (PowerBI)'!$E$1:$E$179,MATCH($I26,'Margen (PowerBI)'!$B$1:$B$179,0))</f>
        <v>43.5</v>
      </c>
      <c r="L26" s="56">
        <f>VLOOKUP($I26,'Margen (PowerBI)'!$B$2:$F$179,5)</f>
        <v>16.5</v>
      </c>
      <c r="M26" s="55">
        <v>14.0</v>
      </c>
      <c r="N26" s="57">
        <v>7.0E-4</v>
      </c>
      <c r="O26" s="55">
        <v>22.0</v>
      </c>
      <c r="P26" s="57">
        <v>9.0E-4</v>
      </c>
      <c r="Q26" s="57">
        <v>1.0</v>
      </c>
      <c r="R26" s="55">
        <v>3.0</v>
      </c>
      <c r="S26" s="55">
        <v>0.0</v>
      </c>
      <c r="T26" s="57">
        <v>0.2143</v>
      </c>
      <c r="U26" s="57">
        <v>0.0</v>
      </c>
      <c r="V26" s="58">
        <v>420.0</v>
      </c>
      <c r="W26" s="58">
        <v>0.0</v>
      </c>
      <c r="X26" s="55">
        <v>3.0</v>
      </c>
      <c r="Y26" s="55">
        <v>0.0</v>
      </c>
      <c r="Z26" s="3"/>
      <c r="AA26" s="3"/>
      <c r="AB26" s="3"/>
      <c r="AC26" s="3"/>
      <c r="AD26" s="3"/>
      <c r="AE26" s="3"/>
      <c r="AF26" s="3"/>
      <c r="AG26" s="3"/>
      <c r="AH26" s="3"/>
      <c r="AI26" s="3"/>
    </row>
    <row r="27">
      <c r="A27" s="59" t="s">
        <v>463</v>
      </c>
      <c r="B27" s="59" t="s">
        <v>464</v>
      </c>
      <c r="C27" s="59" t="s">
        <v>465</v>
      </c>
      <c r="D27" s="59">
        <v>11.0</v>
      </c>
      <c r="E27" s="59" t="s">
        <v>7287</v>
      </c>
      <c r="F27" s="59" t="str">
        <f t="array" ref="F27">IFNA(INDEX('New Listing E-Commerce'!$E$2:$E$69,MATCH($I27,'New Listing E-Commerce'!$C$2:$C$69,0)),"N/A")</f>
        <v>Composite</v>
      </c>
      <c r="G27" s="59" t="str">
        <f t="array" ref="G27">INDEX('New Listing E-Commerce'!$D$1:$D$179,MATCH(I27,'New Listing E-Commerce'!$C$1:$C$179,0))</f>
        <v>Rodeo Cafe</v>
      </c>
      <c r="H27" s="59">
        <f t="shared" si="1"/>
        <v>1</v>
      </c>
      <c r="I27" s="59" t="s">
        <v>35</v>
      </c>
      <c r="J27" s="60">
        <f>VLOOKUP($I27,'Margen (PowerBI)'!$B$2:$F$179,3)</f>
        <v>35</v>
      </c>
      <c r="K27" s="60">
        <f t="array" ref="K27">INDEX('Margen (PowerBI)'!$E$1:$E$179,MATCH($I27,'Margen (PowerBI)'!$B$1:$B$179,0))</f>
        <v>43.5</v>
      </c>
      <c r="L27" s="60">
        <f>VLOOKUP($I27,'Margen (PowerBI)'!$B$2:$F$179,5)</f>
        <v>16.5</v>
      </c>
      <c r="M27" s="59">
        <v>12.0</v>
      </c>
      <c r="N27" s="61">
        <v>6.0E-4</v>
      </c>
      <c r="O27" s="59">
        <v>14.0</v>
      </c>
      <c r="P27" s="61">
        <v>6.0E-4</v>
      </c>
      <c r="Q27" s="61">
        <v>1.0</v>
      </c>
      <c r="R27" s="59">
        <v>1.0</v>
      </c>
      <c r="S27" s="59">
        <v>0.0</v>
      </c>
      <c r="T27" s="61">
        <v>0.0833</v>
      </c>
      <c r="U27" s="61">
        <v>0.0</v>
      </c>
      <c r="V27" s="62">
        <v>140.0</v>
      </c>
      <c r="W27" s="62">
        <v>0.0</v>
      </c>
      <c r="X27" s="59">
        <v>1.0</v>
      </c>
      <c r="Y27" s="59">
        <v>0.0</v>
      </c>
      <c r="Z27" s="63"/>
      <c r="AA27" s="63"/>
      <c r="AB27" s="63"/>
      <c r="AC27" s="63"/>
      <c r="AD27" s="63"/>
      <c r="AE27" s="63"/>
      <c r="AF27" s="63"/>
      <c r="AG27" s="63"/>
      <c r="AH27" s="63"/>
      <c r="AI27" s="63"/>
    </row>
    <row r="28">
      <c r="A28" s="55" t="s">
        <v>494</v>
      </c>
      <c r="B28" s="55" t="s">
        <v>497</v>
      </c>
      <c r="C28" s="55" t="s">
        <v>498</v>
      </c>
      <c r="D28" s="55">
        <v>11.0</v>
      </c>
      <c r="E28" s="55" t="s">
        <v>7286</v>
      </c>
      <c r="F28" s="55" t="str">
        <f t="array" ref="F28">IFNA(INDEX('New Listing E-Commerce'!$E$2:$E$69,MATCH($I28,'New Listing E-Commerce'!$C$2:$C$69,0)),"N/A")</f>
        <v>Soft</v>
      </c>
      <c r="G28" s="55" t="str">
        <f t="array" ref="G28">INDEX('New Listing E-Commerce'!$D$1:$D$179,MATCH(I28,'New Listing E-Commerce'!$C$1:$C$179,0))</f>
        <v>Rul 500</v>
      </c>
      <c r="H28" s="55">
        <f t="shared" si="1"/>
        <v>4</v>
      </c>
      <c r="I28" s="55" t="s">
        <v>127</v>
      </c>
      <c r="J28" s="56">
        <f>VLOOKUP($I28,'Margen (PowerBI)'!$B$2:$F$179,3)</f>
        <v>35</v>
      </c>
      <c r="K28" s="56">
        <f t="array" ref="K28">INDEX('Margen (PowerBI)'!$E$1:$E$179,MATCH($I28,'Margen (PowerBI)'!$B$1:$B$179,0))</f>
        <v>33</v>
      </c>
      <c r="L28" s="56">
        <f>VLOOKUP($I28,'Margen (PowerBI)'!$B$2:$F$179,5)</f>
        <v>16.5</v>
      </c>
      <c r="M28" s="55">
        <v>9.0</v>
      </c>
      <c r="N28" s="57">
        <v>5.0E-4</v>
      </c>
      <c r="O28" s="55">
        <v>12.0</v>
      </c>
      <c r="P28" s="57">
        <v>5.0E-4</v>
      </c>
      <c r="Q28" s="57">
        <v>1.0</v>
      </c>
      <c r="R28" s="55">
        <v>4.0</v>
      </c>
      <c r="S28" s="55">
        <v>0.0</v>
      </c>
      <c r="T28" s="57">
        <v>0.4444</v>
      </c>
      <c r="U28" s="57">
        <v>0.0</v>
      </c>
      <c r="V28" s="58">
        <v>452.0</v>
      </c>
      <c r="W28" s="58">
        <v>0.0</v>
      </c>
      <c r="X28" s="55">
        <v>4.0</v>
      </c>
      <c r="Y28" s="55">
        <v>0.0</v>
      </c>
      <c r="Z28" s="3"/>
      <c r="AA28" s="3"/>
      <c r="AB28" s="3"/>
      <c r="AC28" s="3"/>
      <c r="AD28" s="3"/>
      <c r="AE28" s="3"/>
      <c r="AF28" s="3"/>
      <c r="AG28" s="3"/>
      <c r="AH28" s="3"/>
      <c r="AI28" s="3"/>
    </row>
    <row r="29">
      <c r="A29" s="59" t="s">
        <v>494</v>
      </c>
      <c r="B29" s="59" t="s">
        <v>941</v>
      </c>
      <c r="C29" s="59" t="s">
        <v>942</v>
      </c>
      <c r="D29" s="59">
        <v>6.5</v>
      </c>
      <c r="E29" s="59" t="s">
        <v>7286</v>
      </c>
      <c r="F29" s="59" t="str">
        <f t="array" ref="F29">IFNA(INDEX('New Listing E-Commerce'!$E$2:$E$69,MATCH($I29,'New Listing E-Commerce'!$C$2:$C$69,0)),"N/A")</f>
        <v>Soft</v>
      </c>
      <c r="G29" s="59" t="str">
        <f t="array" ref="G29">INDEX('New Listing E-Commerce'!$D$1:$D$179,MATCH(I29,'New Listing E-Commerce'!$C$1:$C$179,0))</f>
        <v>Rul 500</v>
      </c>
      <c r="H29" s="59">
        <f t="shared" si="1"/>
        <v>1</v>
      </c>
      <c r="I29" s="59" t="s">
        <v>127</v>
      </c>
      <c r="J29" s="60">
        <f>VLOOKUP($I29,'Margen (PowerBI)'!$B$2:$F$179,3)</f>
        <v>35</v>
      </c>
      <c r="K29" s="60">
        <f t="array" ref="K29">INDEX('Margen (PowerBI)'!$E$1:$E$179,MATCH($I29,'Margen (PowerBI)'!$B$1:$B$179,0))</f>
        <v>33</v>
      </c>
      <c r="L29" s="60">
        <f>VLOOKUP($I29,'Margen (PowerBI)'!$B$2:$F$179,5)</f>
        <v>16.5</v>
      </c>
      <c r="M29" s="59">
        <v>1.0</v>
      </c>
      <c r="N29" s="61">
        <v>1.0E-4</v>
      </c>
      <c r="O29" s="59">
        <v>1.0</v>
      </c>
      <c r="P29" s="61">
        <v>0.0</v>
      </c>
      <c r="Q29" s="61">
        <v>1.0</v>
      </c>
      <c r="R29" s="59">
        <v>1.0</v>
      </c>
      <c r="S29" s="59">
        <v>0.0</v>
      </c>
      <c r="T29" s="61">
        <v>1.0</v>
      </c>
      <c r="U29" s="61">
        <v>0.0</v>
      </c>
      <c r="V29" s="62">
        <v>113.0</v>
      </c>
      <c r="W29" s="62">
        <v>0.0</v>
      </c>
      <c r="X29" s="59">
        <v>1.0</v>
      </c>
      <c r="Y29" s="59">
        <v>0.0</v>
      </c>
      <c r="Z29" s="63"/>
      <c r="AA29" s="63"/>
      <c r="AB29" s="63"/>
      <c r="AC29" s="63"/>
      <c r="AD29" s="63"/>
      <c r="AE29" s="63"/>
      <c r="AF29" s="63"/>
      <c r="AG29" s="63"/>
      <c r="AH29" s="63"/>
      <c r="AI29" s="63"/>
    </row>
    <row r="30">
      <c r="A30" s="55" t="s">
        <v>494</v>
      </c>
      <c r="B30" s="55" t="s">
        <v>537</v>
      </c>
      <c r="C30" s="55" t="s">
        <v>538</v>
      </c>
      <c r="D30" s="55">
        <v>7.0</v>
      </c>
      <c r="E30" s="55" t="s">
        <v>7290</v>
      </c>
      <c r="F30" s="55" t="str">
        <f t="array" ref="F30">IFNA(INDEX('New Listing E-Commerce'!$E$2:$E$69,MATCH($I30,'New Listing E-Commerce'!$C$2:$C$69,0)),"N/A")</f>
        <v>Soft</v>
      </c>
      <c r="G30" s="55" t="str">
        <f t="array" ref="G30">INDEX('New Listing E-Commerce'!$D$1:$D$179,MATCH(I30,'New Listing E-Commerce'!$C$1:$C$179,0))</f>
        <v>Rul 500</v>
      </c>
      <c r="H30" s="55">
        <f t="shared" si="1"/>
        <v>1</v>
      </c>
      <c r="I30" s="55" t="s">
        <v>127</v>
      </c>
      <c r="J30" s="56">
        <f>VLOOKUP($I30,'Margen (PowerBI)'!$B$2:$F$179,3)</f>
        <v>35</v>
      </c>
      <c r="K30" s="56">
        <f t="array" ref="K30">INDEX('Margen (PowerBI)'!$E$1:$E$179,MATCH($I30,'Margen (PowerBI)'!$B$1:$B$179,0))</f>
        <v>33</v>
      </c>
      <c r="L30" s="56">
        <f>VLOOKUP($I30,'Margen (PowerBI)'!$B$2:$F$179,5)</f>
        <v>16.5</v>
      </c>
      <c r="M30" s="55">
        <v>3.0</v>
      </c>
      <c r="N30" s="57">
        <v>2.0E-4</v>
      </c>
      <c r="O30" s="55">
        <v>3.0</v>
      </c>
      <c r="P30" s="57">
        <v>1.0E-4</v>
      </c>
      <c r="Q30" s="57">
        <v>1.0</v>
      </c>
      <c r="R30" s="55">
        <v>1.0</v>
      </c>
      <c r="S30" s="55">
        <v>0.0</v>
      </c>
      <c r="T30" s="57">
        <v>0.3333</v>
      </c>
      <c r="U30" s="57">
        <v>0.0</v>
      </c>
      <c r="V30" s="58">
        <v>113.0</v>
      </c>
      <c r="W30" s="58">
        <v>0.0</v>
      </c>
      <c r="X30" s="55">
        <v>1.0</v>
      </c>
      <c r="Y30" s="55">
        <v>0.0</v>
      </c>
      <c r="Z30" s="3"/>
      <c r="AA30" s="3"/>
      <c r="AB30" s="3"/>
      <c r="AC30" s="3"/>
      <c r="AD30" s="3"/>
      <c r="AE30" s="3"/>
      <c r="AF30" s="3"/>
      <c r="AG30" s="3"/>
      <c r="AH30" s="3"/>
      <c r="AI30" s="3"/>
    </row>
    <row r="31">
      <c r="A31" s="59" t="s">
        <v>549</v>
      </c>
      <c r="B31" s="59" t="s">
        <v>961</v>
      </c>
      <c r="C31" s="59" t="s">
        <v>962</v>
      </c>
      <c r="D31" s="59">
        <v>6.0</v>
      </c>
      <c r="E31" s="59" t="s">
        <v>188</v>
      </c>
      <c r="F31" s="59" t="str">
        <f t="array" ref="F31">IFNA(INDEX('New Listing E-Commerce'!$E$2:$E$69,MATCH($I31,'New Listing E-Commerce'!$C$2:$C$69,0)),"N/A")</f>
        <v>Soft</v>
      </c>
      <c r="G31" s="59" t="str">
        <f t="array" ref="G31">INDEX('New Listing E-Commerce'!$D$1:$D$179,MATCH(I31,'New Listing E-Commerce'!$C$1:$C$179,0))</f>
        <v>Rul 500</v>
      </c>
      <c r="H31" s="59">
        <f t="shared" si="1"/>
        <v>1</v>
      </c>
      <c r="I31" s="59" t="s">
        <v>127</v>
      </c>
      <c r="J31" s="60">
        <f>VLOOKUP($I31,'Margen (PowerBI)'!$B$2:$F$179,3)</f>
        <v>35</v>
      </c>
      <c r="K31" s="60">
        <f t="array" ref="K31">INDEX('Margen (PowerBI)'!$E$1:$E$179,MATCH($I31,'Margen (PowerBI)'!$B$1:$B$179,0))</f>
        <v>33</v>
      </c>
      <c r="L31" s="60">
        <f>VLOOKUP($I31,'Margen (PowerBI)'!$B$2:$F$179,5)</f>
        <v>16.5</v>
      </c>
      <c r="M31" s="59">
        <v>24.0</v>
      </c>
      <c r="N31" s="61">
        <v>0.0012</v>
      </c>
      <c r="O31" s="59">
        <v>29.0</v>
      </c>
      <c r="P31" s="61">
        <v>0.0012</v>
      </c>
      <c r="Q31" s="61">
        <v>0.8621</v>
      </c>
      <c r="R31" s="59">
        <v>1.0</v>
      </c>
      <c r="S31" s="59">
        <v>0.0</v>
      </c>
      <c r="T31" s="61">
        <v>0.0417</v>
      </c>
      <c r="U31" s="61">
        <v>0.0</v>
      </c>
      <c r="V31" s="62">
        <v>124.0</v>
      </c>
      <c r="W31" s="62">
        <v>0.0</v>
      </c>
      <c r="X31" s="59">
        <v>1.0</v>
      </c>
      <c r="Y31" s="59">
        <v>0.0</v>
      </c>
      <c r="Z31" s="63"/>
      <c r="AA31" s="63"/>
      <c r="AB31" s="63"/>
      <c r="AC31" s="63"/>
      <c r="AD31" s="63"/>
      <c r="AE31" s="63"/>
      <c r="AF31" s="63"/>
      <c r="AG31" s="63"/>
      <c r="AH31" s="63"/>
      <c r="AI31" s="63"/>
    </row>
    <row r="32">
      <c r="A32" s="55" t="s">
        <v>562</v>
      </c>
      <c r="B32" s="55" t="s">
        <v>963</v>
      </c>
      <c r="C32" s="55" t="s">
        <v>964</v>
      </c>
      <c r="D32" s="55">
        <v>12.0</v>
      </c>
      <c r="E32" s="55" t="s">
        <v>188</v>
      </c>
      <c r="F32" s="55" t="str">
        <f t="array" ref="F32">IFNA(INDEX('New Listing E-Commerce'!$E$2:$E$69,MATCH($I32,'New Listing E-Commerce'!$C$2:$C$69,0)),"N/A")</f>
        <v>Soft</v>
      </c>
      <c r="G32" s="55" t="str">
        <f t="array" ref="G32">INDEX('New Listing E-Commerce'!$D$1:$D$179,MATCH(I32,'New Listing E-Commerce'!$C$1:$C$179,0))</f>
        <v>Tk Borcegui Miel</v>
      </c>
      <c r="H32" s="55">
        <f t="shared" si="1"/>
        <v>1</v>
      </c>
      <c r="I32" s="55" t="s">
        <v>235</v>
      </c>
      <c r="J32" s="56">
        <f>VLOOKUP($I32,'Margen (PowerBI)'!$B$2:$F$179,3)</f>
        <v>58.5</v>
      </c>
      <c r="K32" s="56">
        <f t="array" ref="K32">INDEX('Margen (PowerBI)'!$E$1:$E$179,MATCH($I32,'Margen (PowerBI)'!$B$1:$B$179,0))</f>
        <v>26.5</v>
      </c>
      <c r="L32" s="56">
        <f>VLOOKUP($I32,'Margen (PowerBI)'!$B$2:$F$179,5)</f>
        <v>25</v>
      </c>
      <c r="M32" s="55">
        <v>1.0</v>
      </c>
      <c r="N32" s="57">
        <v>1.0E-4</v>
      </c>
      <c r="O32" s="55">
        <v>1.0</v>
      </c>
      <c r="P32" s="57">
        <v>0.0</v>
      </c>
      <c r="Q32" s="57">
        <v>1.0</v>
      </c>
      <c r="R32" s="55">
        <v>1.0</v>
      </c>
      <c r="S32" s="55">
        <v>0.0</v>
      </c>
      <c r="T32" s="57">
        <v>1.0</v>
      </c>
      <c r="U32" s="57">
        <v>0.0</v>
      </c>
      <c r="V32" s="58">
        <v>102.0</v>
      </c>
      <c r="W32" s="58">
        <v>0.0</v>
      </c>
      <c r="X32" s="55">
        <v>1.0</v>
      </c>
      <c r="Y32" s="55">
        <v>0.0</v>
      </c>
      <c r="Z32" s="3"/>
      <c r="AA32" s="3"/>
      <c r="AB32" s="3"/>
      <c r="AC32" s="3"/>
      <c r="AD32" s="3"/>
      <c r="AE32" s="3"/>
      <c r="AF32" s="3"/>
      <c r="AG32" s="3"/>
      <c r="AH32" s="3"/>
      <c r="AI32" s="3"/>
    </row>
    <row r="33">
      <c r="A33" s="59" t="s">
        <v>575</v>
      </c>
      <c r="B33" s="59" t="s">
        <v>965</v>
      </c>
      <c r="C33" s="59" t="s">
        <v>966</v>
      </c>
      <c r="D33" s="59">
        <v>10.5</v>
      </c>
      <c r="E33" s="59" t="s">
        <v>188</v>
      </c>
      <c r="F33" s="59" t="str">
        <f t="array" ref="F33">IFNA(INDEX('New Listing E-Commerce'!$E$2:$E$69,MATCH($I33,'New Listing E-Commerce'!$C$2:$C$69,0)),"N/A")</f>
        <v>Soft</v>
      </c>
      <c r="G33" s="59" t="str">
        <f t="array" ref="G33">INDEX('New Listing E-Commerce'!$D$1:$D$179,MATCH(I33,'New Listing E-Commerce'!$C$1:$C$179,0))</f>
        <v>Tk Borcegui Miel</v>
      </c>
      <c r="H33" s="59">
        <f t="shared" si="1"/>
        <v>1</v>
      </c>
      <c r="I33" s="59" t="s">
        <v>235</v>
      </c>
      <c r="J33" s="60">
        <f>VLOOKUP($I33,'Margen (PowerBI)'!$B$2:$F$179,3)</f>
        <v>58.5</v>
      </c>
      <c r="K33" s="60">
        <f t="array" ref="K33">INDEX('Margen (PowerBI)'!$E$1:$E$179,MATCH($I33,'Margen (PowerBI)'!$B$1:$B$179,0))</f>
        <v>26.5</v>
      </c>
      <c r="L33" s="60">
        <f>VLOOKUP($I33,'Margen (PowerBI)'!$B$2:$F$179,5)</f>
        <v>25</v>
      </c>
      <c r="M33" s="59">
        <v>0.0</v>
      </c>
      <c r="N33" s="61">
        <v>0.0</v>
      </c>
      <c r="O33" s="59">
        <v>0.0</v>
      </c>
      <c r="P33" s="61">
        <v>0.0</v>
      </c>
      <c r="Q33" s="61">
        <v>0.0</v>
      </c>
      <c r="R33" s="59">
        <v>1.0</v>
      </c>
      <c r="S33" s="59">
        <v>0.0</v>
      </c>
      <c r="T33" s="61">
        <v>0.0</v>
      </c>
      <c r="U33" s="61">
        <v>0.0</v>
      </c>
      <c r="V33" s="62">
        <v>106.0</v>
      </c>
      <c r="W33" s="62">
        <v>0.0</v>
      </c>
      <c r="X33" s="59">
        <v>1.0</v>
      </c>
      <c r="Y33" s="59">
        <v>0.0</v>
      </c>
      <c r="Z33" s="63"/>
      <c r="AA33" s="63"/>
      <c r="AB33" s="63"/>
      <c r="AC33" s="63"/>
      <c r="AD33" s="63"/>
      <c r="AE33" s="63"/>
      <c r="AF33" s="63"/>
      <c r="AG33" s="63"/>
      <c r="AH33" s="63"/>
      <c r="AI33" s="63"/>
    </row>
    <row r="34">
      <c r="A34" s="55" t="s">
        <v>575</v>
      </c>
      <c r="B34" s="55" t="s">
        <v>576</v>
      </c>
      <c r="C34" s="55" t="s">
        <v>577</v>
      </c>
      <c r="D34" s="55">
        <v>7.5</v>
      </c>
      <c r="E34" s="55" t="s">
        <v>188</v>
      </c>
      <c r="F34" s="55" t="str">
        <f t="array" ref="F34">IFNA(INDEX('New Listing E-Commerce'!$E$2:$E$69,MATCH($I34,'New Listing E-Commerce'!$C$2:$C$69,0)),"N/A")</f>
        <v>Soft</v>
      </c>
      <c r="G34" s="55" t="str">
        <f t="array" ref="G34">INDEX('New Listing E-Commerce'!$D$1:$D$179,MATCH(I34,'New Listing E-Commerce'!$C$1:$C$179,0))</f>
        <v>Tk Borcegui Miel</v>
      </c>
      <c r="H34" s="55">
        <f t="shared" si="1"/>
        <v>1</v>
      </c>
      <c r="I34" s="55" t="s">
        <v>235</v>
      </c>
      <c r="J34" s="56">
        <f>VLOOKUP($I34,'Margen (PowerBI)'!$B$2:$F$179,3)</f>
        <v>58.5</v>
      </c>
      <c r="K34" s="56">
        <f t="array" ref="K34">INDEX('Margen (PowerBI)'!$E$1:$E$179,MATCH($I34,'Margen (PowerBI)'!$B$1:$B$179,0))</f>
        <v>26.5</v>
      </c>
      <c r="L34" s="56">
        <f>VLOOKUP($I34,'Margen (PowerBI)'!$B$2:$F$179,5)</f>
        <v>25</v>
      </c>
      <c r="M34" s="55">
        <v>2.0</v>
      </c>
      <c r="N34" s="57">
        <v>1.0E-4</v>
      </c>
      <c r="O34" s="55">
        <v>2.0</v>
      </c>
      <c r="P34" s="57">
        <v>1.0E-4</v>
      </c>
      <c r="Q34" s="57">
        <v>1.0</v>
      </c>
      <c r="R34" s="55">
        <v>1.0</v>
      </c>
      <c r="S34" s="55">
        <v>0.0</v>
      </c>
      <c r="T34" s="57">
        <v>0.5</v>
      </c>
      <c r="U34" s="57">
        <v>0.0</v>
      </c>
      <c r="V34" s="58">
        <v>106.0</v>
      </c>
      <c r="W34" s="58">
        <v>0.0</v>
      </c>
      <c r="X34" s="55">
        <v>1.0</v>
      </c>
      <c r="Y34" s="55">
        <v>0.0</v>
      </c>
      <c r="Z34" s="3"/>
      <c r="AA34" s="3"/>
      <c r="AB34" s="3"/>
      <c r="AC34" s="3"/>
      <c r="AD34" s="3"/>
      <c r="AE34" s="3"/>
      <c r="AF34" s="3"/>
      <c r="AG34" s="3"/>
      <c r="AH34" s="3"/>
      <c r="AI34" s="3"/>
    </row>
    <row r="35">
      <c r="A35" s="59" t="s">
        <v>578</v>
      </c>
      <c r="B35" s="59" t="s">
        <v>967</v>
      </c>
      <c r="C35" s="59" t="s">
        <v>968</v>
      </c>
      <c r="D35" s="59">
        <v>7.0</v>
      </c>
      <c r="E35" s="59" t="s">
        <v>7288</v>
      </c>
      <c r="F35" s="59" t="str">
        <f t="array" ref="F35">IFNA(INDEX('New Listing E-Commerce'!$E$2:$E$69,MATCH($I35,'New Listing E-Commerce'!$C$2:$C$69,0)),"N/A")</f>
        <v>N/A</v>
      </c>
      <c r="G35" s="59" t="str">
        <f t="array" ref="G35">INDEX('New Listing E-Commerce'!$D$1:$D$179,MATCH(I35,'New Listing E-Commerce'!$C$1:$C$179,0))</f>
        <v>#N/A</v>
      </c>
      <c r="H35" s="59">
        <f t="shared" si="1"/>
        <v>1</v>
      </c>
      <c r="I35" s="59" t="s">
        <v>134</v>
      </c>
      <c r="J35" s="60">
        <f t="array" ref="J35">INDEX('Margen (PowerBI)'!$D$1:$D$179,MATCH($I35,'Margen (PowerBI)'!$B$1:$B$179,0))</f>
        <v>59.5</v>
      </c>
      <c r="K35" s="60">
        <f t="array" ref="K35">INDEX('Margen (PowerBI)'!$E$1:$E$179,MATCH($I35,'Margen (PowerBI)'!$B$1:$B$179,0))</f>
        <v>32.5</v>
      </c>
      <c r="L35" s="60">
        <f t="array" ref="L35">INDEX('Margen (PowerBI)'!$F$1:$F$179,MATCH($I35,'Margen (PowerBI)'!$B$1:$B$179,0))</f>
        <v>27</v>
      </c>
      <c r="M35" s="59">
        <v>0.0</v>
      </c>
      <c r="N35" s="61">
        <v>0.0</v>
      </c>
      <c r="O35" s="59">
        <v>0.0</v>
      </c>
      <c r="P35" s="61">
        <v>0.0</v>
      </c>
      <c r="Q35" s="61">
        <v>0.0</v>
      </c>
      <c r="R35" s="59">
        <v>1.0</v>
      </c>
      <c r="S35" s="59">
        <v>0.0</v>
      </c>
      <c r="T35" s="61">
        <v>0.0</v>
      </c>
      <c r="U35" s="61">
        <v>0.0</v>
      </c>
      <c r="V35" s="62">
        <v>134.0</v>
      </c>
      <c r="W35" s="62">
        <v>0.0</v>
      </c>
      <c r="X35" s="59">
        <v>1.0</v>
      </c>
      <c r="Y35" s="59">
        <v>0.0</v>
      </c>
      <c r="Z35" s="63"/>
      <c r="AA35" s="63"/>
      <c r="AB35" s="63"/>
      <c r="AC35" s="63"/>
      <c r="AD35" s="63"/>
      <c r="AE35" s="63"/>
      <c r="AF35" s="63"/>
      <c r="AG35" s="63"/>
      <c r="AH35" s="63"/>
      <c r="AI35" s="63"/>
    </row>
    <row r="36">
      <c r="A36" s="55" t="s">
        <v>607</v>
      </c>
      <c r="B36" s="55" t="s">
        <v>610</v>
      </c>
      <c r="C36" s="55" t="s">
        <v>611</v>
      </c>
      <c r="D36" s="55">
        <v>8.0</v>
      </c>
      <c r="E36" s="55" t="s">
        <v>7290</v>
      </c>
      <c r="F36" s="55" t="str">
        <f t="array" ref="F36">IFNA(INDEX('New Listing E-Commerce'!$E$2:$E$69,MATCH($I36,'New Listing E-Commerce'!$C$2:$C$69,0)),"N/A")</f>
        <v>N/A</v>
      </c>
      <c r="G36" s="55" t="str">
        <f t="array" ref="G36">INDEX('New Listing E-Commerce'!$D$1:$D$179,MATCH(I36,'New Listing E-Commerce'!$C$1:$C$179,0))</f>
        <v>#N/A</v>
      </c>
      <c r="H36" s="55">
        <f t="shared" si="1"/>
        <v>1</v>
      </c>
      <c r="I36" s="55" t="s">
        <v>61</v>
      </c>
      <c r="J36" s="56">
        <f>VLOOKUP($I36,'Margen (PowerBI)'!$B$2:$F$179,3)</f>
        <v>58.5</v>
      </c>
      <c r="K36" s="56">
        <f t="array" ref="K36">INDEX('Margen (PowerBI)'!$E$1:$E$179,MATCH($I36,'Margen (PowerBI)'!$B$1:$B$179,0))</f>
        <v>39</v>
      </c>
      <c r="L36" s="56">
        <f>VLOOKUP($I36,'Margen (PowerBI)'!$B$2:$F$179,5)</f>
        <v>25</v>
      </c>
      <c r="M36" s="55">
        <v>11.0</v>
      </c>
      <c r="N36" s="57">
        <v>6.0E-4</v>
      </c>
      <c r="O36" s="55">
        <v>12.0</v>
      </c>
      <c r="P36" s="57">
        <v>5.0E-4</v>
      </c>
      <c r="Q36" s="57">
        <v>1.0</v>
      </c>
      <c r="R36" s="55">
        <v>1.0</v>
      </c>
      <c r="S36" s="55">
        <v>0.0</v>
      </c>
      <c r="T36" s="57">
        <v>0.0909</v>
      </c>
      <c r="U36" s="57">
        <v>0.0</v>
      </c>
      <c r="V36" s="58">
        <v>145.0</v>
      </c>
      <c r="W36" s="58">
        <v>0.0</v>
      </c>
      <c r="X36" s="55">
        <v>1.0</v>
      </c>
      <c r="Y36" s="55">
        <v>0.0</v>
      </c>
      <c r="Z36" s="3"/>
      <c r="AA36" s="3"/>
      <c r="AB36" s="3"/>
      <c r="AC36" s="3"/>
      <c r="AD36" s="3"/>
      <c r="AE36" s="3"/>
      <c r="AF36" s="3"/>
      <c r="AG36" s="3"/>
      <c r="AH36" s="3"/>
      <c r="AI36" s="3"/>
    </row>
    <row r="37">
      <c r="A37" s="59" t="s">
        <v>612</v>
      </c>
      <c r="B37" s="59" t="s">
        <v>976</v>
      </c>
      <c r="C37" s="59" t="s">
        <v>977</v>
      </c>
      <c r="D37" s="59">
        <v>8.5</v>
      </c>
      <c r="E37" s="59" t="s">
        <v>188</v>
      </c>
      <c r="F37" s="59" t="str">
        <f t="array" ref="F37">IFNA(INDEX('New Listing E-Commerce'!$E$2:$E$69,MATCH($I37,'New Listing E-Commerce'!$C$2:$C$69,0)),"N/A")</f>
        <v>Soft</v>
      </c>
      <c r="G37" s="59" t="str">
        <f t="array" ref="G37">INDEX('New Listing E-Commerce'!$D$1:$D$179,MATCH(I37,'New Listing E-Commerce'!$C$1:$C$179,0))</f>
        <v>Tk Lacer</v>
      </c>
      <c r="H37" s="59">
        <f t="shared" si="1"/>
        <v>1</v>
      </c>
      <c r="I37" s="59" t="s">
        <v>204</v>
      </c>
      <c r="J37" s="60">
        <f>VLOOKUP($I37,'Margen (PowerBI)'!$B$2:$F$179,3)</f>
        <v>35</v>
      </c>
      <c r="K37" s="60">
        <f t="array" ref="K37">INDEX('Margen (PowerBI)'!$E$1:$E$179,MATCH($I37,'Margen (PowerBI)'!$B$1:$B$179,0))</f>
        <v>29</v>
      </c>
      <c r="L37" s="60">
        <f>VLOOKUP($I37,'Margen (PowerBI)'!$B$2:$F$179,5)</f>
        <v>16.5</v>
      </c>
      <c r="M37" s="59">
        <v>1.0</v>
      </c>
      <c r="N37" s="61">
        <v>1.0E-4</v>
      </c>
      <c r="O37" s="59">
        <v>1.0</v>
      </c>
      <c r="P37" s="61">
        <v>0.0</v>
      </c>
      <c r="Q37" s="61">
        <v>1.0</v>
      </c>
      <c r="R37" s="59">
        <v>1.0</v>
      </c>
      <c r="S37" s="59">
        <v>0.0</v>
      </c>
      <c r="T37" s="61">
        <v>1.0</v>
      </c>
      <c r="U37" s="61">
        <v>0.0</v>
      </c>
      <c r="V37" s="62">
        <v>105.0</v>
      </c>
      <c r="W37" s="62">
        <v>0.0</v>
      </c>
      <c r="X37" s="59">
        <v>1.0</v>
      </c>
      <c r="Y37" s="59">
        <v>0.0</v>
      </c>
      <c r="Z37" s="63"/>
      <c r="AA37" s="63"/>
      <c r="AB37" s="63"/>
      <c r="AC37" s="63"/>
      <c r="AD37" s="63"/>
      <c r="AE37" s="63"/>
      <c r="AF37" s="63"/>
      <c r="AG37" s="63"/>
      <c r="AH37" s="63"/>
      <c r="AI37" s="63"/>
    </row>
    <row r="38">
      <c r="A38" s="55" t="s">
        <v>620</v>
      </c>
      <c r="B38" s="55" t="s">
        <v>625</v>
      </c>
      <c r="C38" s="55" t="s">
        <v>626</v>
      </c>
      <c r="D38" s="55">
        <v>6.5</v>
      </c>
      <c r="E38" s="55" t="s">
        <v>7286</v>
      </c>
      <c r="F38" s="55" t="str">
        <f t="array" ref="F38">IFNA(INDEX('New Listing E-Commerce'!$E$2:$E$69,MATCH($I38,'New Listing E-Commerce'!$C$2:$C$69,0)),"N/A")</f>
        <v>Soft</v>
      </c>
      <c r="G38" s="55" t="str">
        <f t="array" ref="G38">INDEX('New Listing E-Commerce'!$D$1:$D$179,MATCH(I38,'New Listing E-Commerce'!$C$1:$C$179,0))</f>
        <v>Tractor</v>
      </c>
      <c r="H38" s="55">
        <f t="shared" si="1"/>
        <v>1</v>
      </c>
      <c r="I38" s="55" t="s">
        <v>226</v>
      </c>
      <c r="J38" s="56">
        <f>VLOOKUP($I38,'Margen (PowerBI)'!$B$2:$F$179,3)</f>
        <v>35</v>
      </c>
      <c r="K38" s="56">
        <f t="array" ref="K38">INDEX('Margen (PowerBI)'!$E$1:$E$179,MATCH($I38,'Margen (PowerBI)'!$B$1:$B$179,0))</f>
        <v>27.5</v>
      </c>
      <c r="L38" s="56">
        <f>VLOOKUP($I38,'Margen (PowerBI)'!$B$2:$F$179,5)</f>
        <v>16.5</v>
      </c>
      <c r="M38" s="55">
        <v>95.0</v>
      </c>
      <c r="N38" s="57">
        <v>0.0048</v>
      </c>
      <c r="O38" s="55">
        <v>103.0</v>
      </c>
      <c r="P38" s="57">
        <v>0.0044</v>
      </c>
      <c r="Q38" s="57">
        <v>0.6602</v>
      </c>
      <c r="R38" s="55">
        <v>1.0</v>
      </c>
      <c r="S38" s="55">
        <v>0.0</v>
      </c>
      <c r="T38" s="57">
        <v>0.0105</v>
      </c>
      <c r="U38" s="57">
        <v>0.0</v>
      </c>
      <c r="V38" s="58">
        <v>102.0</v>
      </c>
      <c r="W38" s="58">
        <v>0.0</v>
      </c>
      <c r="X38" s="55">
        <v>1.0</v>
      </c>
      <c r="Y38" s="55">
        <v>0.0</v>
      </c>
      <c r="Z38" s="3"/>
      <c r="AA38" s="3"/>
      <c r="AB38" s="3"/>
      <c r="AC38" s="3"/>
      <c r="AD38" s="3"/>
      <c r="AE38" s="3"/>
      <c r="AF38" s="3"/>
      <c r="AG38" s="3"/>
      <c r="AH38" s="3"/>
      <c r="AI38" s="3"/>
    </row>
    <row r="39">
      <c r="A39" s="59" t="s">
        <v>620</v>
      </c>
      <c r="B39" s="59" t="s">
        <v>627</v>
      </c>
      <c r="C39" s="59" t="s">
        <v>628</v>
      </c>
      <c r="D39" s="59">
        <v>8.0</v>
      </c>
      <c r="E39" s="59" t="s">
        <v>7286</v>
      </c>
      <c r="F39" s="59" t="str">
        <f t="array" ref="F39">IFNA(INDEX('New Listing E-Commerce'!$E$2:$E$69,MATCH($I39,'New Listing E-Commerce'!$C$2:$C$69,0)),"N/A")</f>
        <v>Soft</v>
      </c>
      <c r="G39" s="59" t="str">
        <f t="array" ref="G39">INDEX('New Listing E-Commerce'!$D$1:$D$179,MATCH(I39,'New Listing E-Commerce'!$C$1:$C$179,0))</f>
        <v>Tractor</v>
      </c>
      <c r="H39" s="59">
        <f t="shared" si="1"/>
        <v>1</v>
      </c>
      <c r="I39" s="59" t="s">
        <v>226</v>
      </c>
      <c r="J39" s="60">
        <f>VLOOKUP($I39,'Margen (PowerBI)'!$B$2:$F$179,3)</f>
        <v>35</v>
      </c>
      <c r="K39" s="60">
        <f t="array" ref="K39">INDEX('Margen (PowerBI)'!$E$1:$E$179,MATCH($I39,'Margen (PowerBI)'!$B$1:$B$179,0))</f>
        <v>27.5</v>
      </c>
      <c r="L39" s="60">
        <f>VLOOKUP($I39,'Margen (PowerBI)'!$B$2:$F$179,5)</f>
        <v>16.5</v>
      </c>
      <c r="M39" s="59">
        <v>14.0</v>
      </c>
      <c r="N39" s="61">
        <v>7.0E-4</v>
      </c>
      <c r="O39" s="59">
        <v>24.0</v>
      </c>
      <c r="P39" s="61">
        <v>0.001</v>
      </c>
      <c r="Q39" s="61">
        <v>0.75</v>
      </c>
      <c r="R39" s="59">
        <v>1.0</v>
      </c>
      <c r="S39" s="59">
        <v>0.0</v>
      </c>
      <c r="T39" s="61">
        <v>0.0714</v>
      </c>
      <c r="U39" s="61">
        <v>0.0</v>
      </c>
      <c r="V39" s="62">
        <v>102.0</v>
      </c>
      <c r="W39" s="62">
        <v>0.0</v>
      </c>
      <c r="X39" s="59">
        <v>1.0</v>
      </c>
      <c r="Y39" s="59">
        <v>0.0</v>
      </c>
      <c r="Z39" s="63"/>
      <c r="AA39" s="63"/>
      <c r="AB39" s="63"/>
      <c r="AC39" s="63"/>
      <c r="AD39" s="63"/>
      <c r="AE39" s="63"/>
      <c r="AF39" s="63"/>
      <c r="AG39" s="63"/>
      <c r="AH39" s="63"/>
      <c r="AI39" s="63"/>
    </row>
    <row r="40">
      <c r="A40" s="55" t="s">
        <v>620</v>
      </c>
      <c r="B40" s="55" t="s">
        <v>653</v>
      </c>
      <c r="C40" s="55" t="s">
        <v>654</v>
      </c>
      <c r="D40" s="55">
        <v>13.0</v>
      </c>
      <c r="E40" s="55" t="s">
        <v>188</v>
      </c>
      <c r="F40" s="55" t="str">
        <f t="array" ref="F40">IFNA(INDEX('New Listing E-Commerce'!$E$2:$E$69,MATCH($I40,'New Listing E-Commerce'!$C$2:$C$69,0)),"N/A")</f>
        <v>Soft</v>
      </c>
      <c r="G40" s="55" t="str">
        <f t="array" ref="G40">INDEX('New Listing E-Commerce'!$D$1:$D$179,MATCH(I40,'New Listing E-Commerce'!$C$1:$C$179,0))</f>
        <v>Tractor</v>
      </c>
      <c r="H40" s="55">
        <f t="shared" si="1"/>
        <v>3</v>
      </c>
      <c r="I40" s="55" t="s">
        <v>226</v>
      </c>
      <c r="J40" s="56">
        <f>VLOOKUP($I40,'Margen (PowerBI)'!$B$2:$F$179,3)</f>
        <v>35</v>
      </c>
      <c r="K40" s="56">
        <f t="array" ref="K40">INDEX('Margen (PowerBI)'!$E$1:$E$179,MATCH($I40,'Margen (PowerBI)'!$B$1:$B$179,0))</f>
        <v>27.5</v>
      </c>
      <c r="L40" s="56">
        <f>VLOOKUP($I40,'Margen (PowerBI)'!$B$2:$F$179,5)</f>
        <v>16.5</v>
      </c>
      <c r="M40" s="55">
        <v>18.0</v>
      </c>
      <c r="N40" s="57">
        <v>9.0E-4</v>
      </c>
      <c r="O40" s="55">
        <v>20.0</v>
      </c>
      <c r="P40" s="57">
        <v>9.0E-4</v>
      </c>
      <c r="Q40" s="57">
        <v>0.95</v>
      </c>
      <c r="R40" s="55">
        <v>3.0</v>
      </c>
      <c r="S40" s="55">
        <v>0.0</v>
      </c>
      <c r="T40" s="57">
        <v>0.1667</v>
      </c>
      <c r="U40" s="57">
        <v>0.0</v>
      </c>
      <c r="V40" s="58">
        <v>306.0</v>
      </c>
      <c r="W40" s="58">
        <v>0.0</v>
      </c>
      <c r="X40" s="55">
        <v>3.0</v>
      </c>
      <c r="Y40" s="55">
        <v>0.0</v>
      </c>
      <c r="Z40" s="3"/>
      <c r="AA40" s="3"/>
      <c r="AB40" s="3"/>
      <c r="AC40" s="3"/>
      <c r="AD40" s="3"/>
      <c r="AE40" s="3"/>
      <c r="AF40" s="3"/>
      <c r="AG40" s="3"/>
      <c r="AH40" s="3"/>
      <c r="AI40" s="3"/>
    </row>
    <row r="41">
      <c r="A41" s="59" t="s">
        <v>663</v>
      </c>
      <c r="B41" s="59" t="s">
        <v>706</v>
      </c>
      <c r="C41" s="59" t="s">
        <v>707</v>
      </c>
      <c r="D41" s="59">
        <v>9.5</v>
      </c>
      <c r="E41" s="59" t="s">
        <v>188</v>
      </c>
      <c r="F41" s="59" t="str">
        <f t="array" ref="F41">IFNA(INDEX('New Listing E-Commerce'!$E$2:$E$69,MATCH($I41,'New Listing E-Commerce'!$C$2:$C$69,0)),"N/A")</f>
        <v>Steel</v>
      </c>
      <c r="G41" s="59" t="str">
        <f t="array" ref="G41">INDEX('New Listing E-Commerce'!$D$1:$D$179,MATCH(I41,'New Listing E-Commerce'!$C$1:$C$179,0))</f>
        <v>Tractor</v>
      </c>
      <c r="H41" s="59">
        <f t="shared" si="1"/>
        <v>1</v>
      </c>
      <c r="I41" s="59" t="s">
        <v>207</v>
      </c>
      <c r="J41" s="60">
        <f t="array" ref="J41">INDEX('Margen (PowerBI)'!$D$1:$D$179,MATCH($I41,'Margen (PowerBI)'!$B$1:$B$179,0))</f>
        <v>49.5</v>
      </c>
      <c r="K41" s="60">
        <f t="array" ref="K41">INDEX('Margen (PowerBI)'!$E$1:$E$179,MATCH($I41,'Margen (PowerBI)'!$B$1:$B$179,0))</f>
        <v>28.5</v>
      </c>
      <c r="L41" s="60">
        <f t="array" ref="L41">INDEX('Margen (PowerBI)'!$F$1:$F$179,MATCH($I41,'Margen (PowerBI)'!$B$1:$B$179,0))</f>
        <v>21</v>
      </c>
      <c r="M41" s="59">
        <v>8.0</v>
      </c>
      <c r="N41" s="61">
        <v>4.0E-4</v>
      </c>
      <c r="O41" s="59">
        <v>9.0</v>
      </c>
      <c r="P41" s="61">
        <v>4.0E-4</v>
      </c>
      <c r="Q41" s="61">
        <v>0.8889</v>
      </c>
      <c r="R41" s="59">
        <v>1.0</v>
      </c>
      <c r="S41" s="59">
        <v>0.0</v>
      </c>
      <c r="T41" s="61">
        <v>0.125</v>
      </c>
      <c r="U41" s="61">
        <v>0.0</v>
      </c>
      <c r="V41" s="62">
        <v>106.0</v>
      </c>
      <c r="W41" s="62">
        <v>0.0</v>
      </c>
      <c r="X41" s="59">
        <v>1.0</v>
      </c>
      <c r="Y41" s="59">
        <v>0.0</v>
      </c>
      <c r="Z41" s="63"/>
      <c r="AA41" s="63"/>
      <c r="AB41" s="63"/>
      <c r="AC41" s="63"/>
      <c r="AD41" s="63"/>
      <c r="AE41" s="63"/>
      <c r="AF41" s="63"/>
      <c r="AG41" s="63"/>
      <c r="AH41" s="63"/>
      <c r="AI41" s="63"/>
    </row>
    <row r="42">
      <c r="A42" s="55" t="s">
        <v>1010</v>
      </c>
      <c r="B42" s="55" t="s">
        <v>1011</v>
      </c>
      <c r="C42" s="55" t="s">
        <v>1012</v>
      </c>
      <c r="D42" s="55">
        <v>8.5</v>
      </c>
      <c r="E42" s="55" t="s">
        <v>7286</v>
      </c>
      <c r="F42" s="55" t="str">
        <f t="array" ref="F42">IFNA(INDEX('New Listing E-Commerce'!$E$2:$E$69,MATCH($I42,'New Listing E-Commerce'!$C$2:$C$69,0)),"N/A")</f>
        <v>N/A</v>
      </c>
      <c r="G42" s="55" t="str">
        <f t="array" ref="G42">INDEX('New Listing E-Commerce'!$D$1:$D$179,MATCH(I42,'New Listing E-Commerce'!$C$1:$C$179,0))</f>
        <v>#N/A</v>
      </c>
      <c r="H42" s="55">
        <f t="shared" si="1"/>
        <v>1</v>
      </c>
      <c r="I42" s="55" t="s">
        <v>252</v>
      </c>
      <c r="J42" s="56">
        <f>VLOOKUP($I42,'Margen (PowerBI)'!$B$2:$F$179,3)</f>
        <v>39</v>
      </c>
      <c r="K42" s="56">
        <f t="array" ref="K42">INDEX('Margen (PowerBI)'!$E$1:$E$179,MATCH($I42,'Margen (PowerBI)'!$B$1:$B$179,0))</f>
        <v>24</v>
      </c>
      <c r="L42" s="56">
        <f>VLOOKUP($I42,'Margen (PowerBI)'!$B$2:$F$179,5)</f>
        <v>15</v>
      </c>
      <c r="M42" s="55">
        <v>0.0</v>
      </c>
      <c r="N42" s="57">
        <v>0.0</v>
      </c>
      <c r="O42" s="55">
        <v>0.0</v>
      </c>
      <c r="P42" s="57">
        <v>0.0</v>
      </c>
      <c r="Q42" s="57">
        <v>0.0</v>
      </c>
      <c r="R42" s="55">
        <v>1.0</v>
      </c>
      <c r="S42" s="55">
        <v>0.0</v>
      </c>
      <c r="T42" s="57">
        <v>0.0</v>
      </c>
      <c r="U42" s="57">
        <v>0.0</v>
      </c>
      <c r="V42" s="58">
        <v>70.0</v>
      </c>
      <c r="W42" s="58">
        <v>0.0</v>
      </c>
      <c r="X42" s="55">
        <v>1.0</v>
      </c>
      <c r="Y42" s="55">
        <v>0.0</v>
      </c>
      <c r="Z42" s="3"/>
      <c r="AA42" s="3"/>
      <c r="AB42" s="3"/>
      <c r="AC42" s="3"/>
      <c r="AD42" s="3"/>
      <c r="AE42" s="3"/>
      <c r="AF42" s="3"/>
      <c r="AG42" s="3"/>
      <c r="AH42" s="3"/>
      <c r="AI42" s="3"/>
    </row>
    <row r="43">
      <c r="A43" s="59" t="s">
        <v>723</v>
      </c>
      <c r="B43" s="59" t="s">
        <v>1017</v>
      </c>
      <c r="C43" s="59" t="s">
        <v>1018</v>
      </c>
      <c r="D43" s="59">
        <v>5.0</v>
      </c>
      <c r="E43" s="59" t="s">
        <v>7286</v>
      </c>
      <c r="F43" s="59" t="str">
        <f t="array" ref="F43">IFNA(INDEX('New Listing E-Commerce'!$E$2:$E$69,MATCH($I43,'New Listing E-Commerce'!$C$2:$C$69,0)),"N/A")</f>
        <v>N/A</v>
      </c>
      <c r="G43" s="59" t="str">
        <f t="array" ref="G43">INDEX('New Listing E-Commerce'!$D$1:$D$179,MATCH(I43,'New Listing E-Commerce'!$C$1:$C$179,0))</f>
        <v>#N/A</v>
      </c>
      <c r="H43" s="59">
        <f t="shared" si="1"/>
        <v>1</v>
      </c>
      <c r="I43" s="59" t="s">
        <v>257</v>
      </c>
      <c r="J43" s="60">
        <f>VLOOKUP($I43,'Margen (PowerBI)'!$B$2:$F$179,3)</f>
        <v>38</v>
      </c>
      <c r="K43" s="60">
        <f t="array" ref="K43">INDEX('Margen (PowerBI)'!$E$1:$E$179,MATCH($I43,'Margen (PowerBI)'!$B$1:$B$179,0))</f>
        <v>22</v>
      </c>
      <c r="L43" s="60">
        <f>VLOOKUP($I43,'Margen (PowerBI)'!$B$2:$F$179,5)</f>
        <v>16</v>
      </c>
      <c r="M43" s="59">
        <v>10.0</v>
      </c>
      <c r="N43" s="61">
        <v>5.0E-4</v>
      </c>
      <c r="O43" s="59">
        <v>16.0</v>
      </c>
      <c r="P43" s="61">
        <v>7.0E-4</v>
      </c>
      <c r="Q43" s="61">
        <v>0.5625</v>
      </c>
      <c r="R43" s="59">
        <v>1.0</v>
      </c>
      <c r="S43" s="59">
        <v>0.0</v>
      </c>
      <c r="T43" s="61">
        <v>0.1</v>
      </c>
      <c r="U43" s="61">
        <v>0.0</v>
      </c>
      <c r="V43" s="62">
        <v>67.0</v>
      </c>
      <c r="W43" s="62">
        <v>0.0</v>
      </c>
      <c r="X43" s="59">
        <v>1.0</v>
      </c>
      <c r="Y43" s="59">
        <v>0.0</v>
      </c>
      <c r="Z43" s="63"/>
      <c r="AA43" s="63"/>
      <c r="AB43" s="63"/>
      <c r="AC43" s="63"/>
      <c r="AD43" s="63"/>
      <c r="AE43" s="63"/>
      <c r="AF43" s="63"/>
      <c r="AG43" s="63"/>
      <c r="AH43" s="63"/>
      <c r="AI43" s="63"/>
    </row>
    <row r="44">
      <c r="A44" s="55" t="s">
        <v>723</v>
      </c>
      <c r="B44" s="55" t="s">
        <v>728</v>
      </c>
      <c r="C44" s="55" t="s">
        <v>729</v>
      </c>
      <c r="D44" s="55">
        <v>8.5</v>
      </c>
      <c r="E44" s="55" t="s">
        <v>7286</v>
      </c>
      <c r="F44" s="55" t="str">
        <f t="array" ref="F44">IFNA(INDEX('New Listing E-Commerce'!$E$2:$E$69,MATCH($I44,'New Listing E-Commerce'!$C$2:$C$69,0)),"N/A")</f>
        <v>N/A</v>
      </c>
      <c r="G44" s="55" t="str">
        <f t="array" ref="G44">INDEX('New Listing E-Commerce'!$D$1:$D$179,MATCH(I44,'New Listing E-Commerce'!$C$1:$C$179,0))</f>
        <v>#N/A</v>
      </c>
      <c r="H44" s="55">
        <f t="shared" si="1"/>
        <v>1</v>
      </c>
      <c r="I44" s="55" t="s">
        <v>257</v>
      </c>
      <c r="J44" s="56">
        <f>VLOOKUP($I44,'Margen (PowerBI)'!$B$2:$F$179,3)</f>
        <v>38</v>
      </c>
      <c r="K44" s="56">
        <f t="array" ref="K44">INDEX('Margen (PowerBI)'!$E$1:$E$179,MATCH($I44,'Margen (PowerBI)'!$B$1:$B$179,0))</f>
        <v>22</v>
      </c>
      <c r="L44" s="56">
        <f>VLOOKUP($I44,'Margen (PowerBI)'!$B$2:$F$179,5)</f>
        <v>16</v>
      </c>
      <c r="M44" s="55">
        <v>3.0</v>
      </c>
      <c r="N44" s="57">
        <v>2.0E-4</v>
      </c>
      <c r="O44" s="55">
        <v>3.0</v>
      </c>
      <c r="P44" s="57">
        <v>1.0E-4</v>
      </c>
      <c r="Q44" s="57">
        <v>1.0</v>
      </c>
      <c r="R44" s="55">
        <v>1.0</v>
      </c>
      <c r="S44" s="55">
        <v>0.0</v>
      </c>
      <c r="T44" s="57">
        <v>0.3333</v>
      </c>
      <c r="U44" s="57">
        <v>0.0</v>
      </c>
      <c r="V44" s="58">
        <v>67.0</v>
      </c>
      <c r="W44" s="58">
        <v>0.0</v>
      </c>
      <c r="X44" s="55">
        <v>1.0</v>
      </c>
      <c r="Y44" s="55">
        <v>0.0</v>
      </c>
      <c r="Z44" s="3"/>
      <c r="AA44" s="3"/>
      <c r="AB44" s="3"/>
      <c r="AC44" s="3"/>
      <c r="AD44" s="3"/>
      <c r="AE44" s="3"/>
      <c r="AF44" s="3"/>
      <c r="AG44" s="3"/>
      <c r="AH44" s="3"/>
      <c r="AI44" s="3"/>
    </row>
    <row r="45">
      <c r="A45" s="59" t="s">
        <v>723</v>
      </c>
      <c r="B45" s="59" t="s">
        <v>1021</v>
      </c>
      <c r="C45" s="59" t="s">
        <v>1022</v>
      </c>
      <c r="D45" s="59">
        <v>9.0</v>
      </c>
      <c r="E45" s="59" t="s">
        <v>7286</v>
      </c>
      <c r="F45" s="59" t="str">
        <f t="array" ref="F45">IFNA(INDEX('New Listing E-Commerce'!$E$2:$E$69,MATCH($I45,'New Listing E-Commerce'!$C$2:$C$69,0)),"N/A")</f>
        <v>N/A</v>
      </c>
      <c r="G45" s="59" t="str">
        <f t="array" ref="G45">INDEX('New Listing E-Commerce'!$D$1:$D$179,MATCH(I45,'New Listing E-Commerce'!$C$1:$C$179,0))</f>
        <v>#N/A</v>
      </c>
      <c r="H45" s="59">
        <f t="shared" si="1"/>
        <v>1</v>
      </c>
      <c r="I45" s="59" t="s">
        <v>257</v>
      </c>
      <c r="J45" s="60">
        <f>VLOOKUP($I45,'Margen (PowerBI)'!$B$2:$F$179,3)</f>
        <v>38</v>
      </c>
      <c r="K45" s="60">
        <f t="array" ref="K45">INDEX('Margen (PowerBI)'!$E$1:$E$179,MATCH($I45,'Margen (PowerBI)'!$B$1:$B$179,0))</f>
        <v>22</v>
      </c>
      <c r="L45" s="60">
        <f>VLOOKUP($I45,'Margen (PowerBI)'!$B$2:$F$179,5)</f>
        <v>16</v>
      </c>
      <c r="M45" s="59">
        <v>2.0</v>
      </c>
      <c r="N45" s="61">
        <v>1.0E-4</v>
      </c>
      <c r="O45" s="59">
        <v>2.0</v>
      </c>
      <c r="P45" s="61">
        <v>1.0E-4</v>
      </c>
      <c r="Q45" s="61">
        <v>1.0</v>
      </c>
      <c r="R45" s="59">
        <v>1.0</v>
      </c>
      <c r="S45" s="59">
        <v>0.0</v>
      </c>
      <c r="T45" s="61">
        <v>0.5</v>
      </c>
      <c r="U45" s="61">
        <v>0.0</v>
      </c>
      <c r="V45" s="62">
        <v>67.0</v>
      </c>
      <c r="W45" s="62">
        <v>0.0</v>
      </c>
      <c r="X45" s="59">
        <v>1.0</v>
      </c>
      <c r="Y45" s="59">
        <v>0.0</v>
      </c>
      <c r="Z45" s="63"/>
      <c r="AA45" s="63"/>
      <c r="AB45" s="63"/>
      <c r="AC45" s="63"/>
      <c r="AD45" s="63"/>
      <c r="AE45" s="63"/>
      <c r="AF45" s="63"/>
      <c r="AG45" s="63"/>
      <c r="AH45" s="63"/>
      <c r="AI45" s="63"/>
    </row>
    <row r="46">
      <c r="A46" s="55" t="s">
        <v>723</v>
      </c>
      <c r="B46" s="55" t="s">
        <v>1023</v>
      </c>
      <c r="C46" s="55" t="s">
        <v>1024</v>
      </c>
      <c r="D46" s="55">
        <v>5.0</v>
      </c>
      <c r="E46" s="55" t="s">
        <v>7287</v>
      </c>
      <c r="F46" s="55" t="str">
        <f t="array" ref="F46">IFNA(INDEX('New Listing E-Commerce'!$E$2:$E$69,MATCH($I46,'New Listing E-Commerce'!$C$2:$C$69,0)),"N/A")</f>
        <v>N/A</v>
      </c>
      <c r="G46" s="55" t="str">
        <f t="array" ref="G46">INDEX('New Listing E-Commerce'!$D$1:$D$179,MATCH(I46,'New Listing E-Commerce'!$C$1:$C$179,0))</f>
        <v>#N/A</v>
      </c>
      <c r="H46" s="55">
        <f t="shared" si="1"/>
        <v>1</v>
      </c>
      <c r="I46" s="55" t="s">
        <v>257</v>
      </c>
      <c r="J46" s="56">
        <f>VLOOKUP($I46,'Margen (PowerBI)'!$B$2:$F$179,3)</f>
        <v>38</v>
      </c>
      <c r="K46" s="56">
        <f t="array" ref="K46">INDEX('Margen (PowerBI)'!$E$1:$E$179,MATCH($I46,'Margen (PowerBI)'!$B$1:$B$179,0))</f>
        <v>22</v>
      </c>
      <c r="L46" s="56">
        <f>VLOOKUP($I46,'Margen (PowerBI)'!$B$2:$F$179,5)</f>
        <v>16</v>
      </c>
      <c r="M46" s="55">
        <v>11.0</v>
      </c>
      <c r="N46" s="57">
        <v>6.0E-4</v>
      </c>
      <c r="O46" s="55">
        <v>12.0</v>
      </c>
      <c r="P46" s="57">
        <v>5.0E-4</v>
      </c>
      <c r="Q46" s="57">
        <v>0.4167</v>
      </c>
      <c r="R46" s="55">
        <v>1.0</v>
      </c>
      <c r="S46" s="55">
        <v>0.0</v>
      </c>
      <c r="T46" s="57">
        <v>0.0909</v>
      </c>
      <c r="U46" s="57">
        <v>0.0</v>
      </c>
      <c r="V46" s="58">
        <v>67.0</v>
      </c>
      <c r="W46" s="58">
        <v>0.0</v>
      </c>
      <c r="X46" s="55">
        <v>1.0</v>
      </c>
      <c r="Y46" s="55">
        <v>0.0</v>
      </c>
      <c r="Z46" s="3"/>
      <c r="AA46" s="3"/>
      <c r="AB46" s="3"/>
      <c r="AC46" s="3"/>
      <c r="AD46" s="3"/>
      <c r="AE46" s="3"/>
      <c r="AF46" s="3"/>
      <c r="AG46" s="3"/>
      <c r="AH46" s="3"/>
      <c r="AI46" s="3"/>
    </row>
    <row r="47">
      <c r="A47" s="59" t="s">
        <v>1032</v>
      </c>
      <c r="B47" s="59" t="s">
        <v>1033</v>
      </c>
      <c r="C47" s="59" t="s">
        <v>1034</v>
      </c>
      <c r="D47" s="59">
        <v>8.5</v>
      </c>
      <c r="E47" s="59" t="s">
        <v>7286</v>
      </c>
      <c r="F47" s="59" t="str">
        <f t="array" ref="F47">IFNA(INDEX('New Listing E-Commerce'!$E$2:$E$69,MATCH($I47,'New Listing E-Commerce'!$C$2:$C$69,0)),"N/A")</f>
        <v>Soft</v>
      </c>
      <c r="G47" s="59" t="str">
        <f t="array" ref="G47">INDEX('New Listing E-Commerce'!$D$1:$D$179,MATCH(I47,'New Listing E-Commerce'!$C$1:$C$179,0))</f>
        <v>LA Track</v>
      </c>
      <c r="H47" s="59">
        <f t="shared" si="1"/>
        <v>1</v>
      </c>
      <c r="I47" s="59" t="s">
        <v>246</v>
      </c>
      <c r="J47" s="60">
        <f>VLOOKUP($I47,'Margen (PowerBI)'!$B$2:$F$179,3)</f>
        <v>35</v>
      </c>
      <c r="K47" s="60">
        <f t="array" ref="K47">INDEX('Margen (PowerBI)'!$E$1:$E$179,MATCH($I47,'Margen (PowerBI)'!$B$1:$B$179,0))</f>
        <v>24.5</v>
      </c>
      <c r="L47" s="60">
        <f>VLOOKUP($I47,'Margen (PowerBI)'!$B$2:$F$179,5)</f>
        <v>16.5</v>
      </c>
      <c r="M47" s="59">
        <v>3.0</v>
      </c>
      <c r="N47" s="61">
        <v>2.0E-4</v>
      </c>
      <c r="O47" s="59">
        <v>5.0</v>
      </c>
      <c r="P47" s="61">
        <v>2.0E-4</v>
      </c>
      <c r="Q47" s="61">
        <v>0.6</v>
      </c>
      <c r="R47" s="59">
        <v>1.0</v>
      </c>
      <c r="S47" s="59">
        <v>0.0</v>
      </c>
      <c r="T47" s="61">
        <v>0.3333</v>
      </c>
      <c r="U47" s="61">
        <v>0.0</v>
      </c>
      <c r="V47" s="62">
        <v>65.0</v>
      </c>
      <c r="W47" s="62">
        <v>0.0</v>
      </c>
      <c r="X47" s="59">
        <v>1.0</v>
      </c>
      <c r="Y47" s="59">
        <v>0.0</v>
      </c>
      <c r="Z47" s="63"/>
      <c r="AA47" s="63"/>
      <c r="AB47" s="63"/>
      <c r="AC47" s="63"/>
      <c r="AD47" s="63"/>
      <c r="AE47" s="63"/>
      <c r="AF47" s="63"/>
      <c r="AG47" s="63"/>
      <c r="AH47" s="63"/>
      <c r="AI47" s="63"/>
    </row>
    <row r="48">
      <c r="A48" s="55" t="s">
        <v>1032</v>
      </c>
      <c r="B48" s="55" t="s">
        <v>1035</v>
      </c>
      <c r="C48" s="55" t="s">
        <v>1036</v>
      </c>
      <c r="D48" s="55">
        <v>9.5</v>
      </c>
      <c r="E48" s="55" t="s">
        <v>7286</v>
      </c>
      <c r="F48" s="55" t="str">
        <f t="array" ref="F48">IFNA(INDEX('New Listing E-Commerce'!$E$2:$E$69,MATCH($I48,'New Listing E-Commerce'!$C$2:$C$69,0)),"N/A")</f>
        <v>Soft</v>
      </c>
      <c r="G48" s="55" t="str">
        <f t="array" ref="G48">INDEX('New Listing E-Commerce'!$D$1:$D$179,MATCH(I48,'New Listing E-Commerce'!$C$1:$C$179,0))</f>
        <v>LA Track</v>
      </c>
      <c r="H48" s="55">
        <f t="shared" si="1"/>
        <v>1</v>
      </c>
      <c r="I48" s="55" t="s">
        <v>246</v>
      </c>
      <c r="J48" s="56">
        <f>VLOOKUP($I48,'Margen (PowerBI)'!$B$2:$F$179,3)</f>
        <v>35</v>
      </c>
      <c r="K48" s="56">
        <f t="array" ref="K48">INDEX('Margen (PowerBI)'!$E$1:$E$179,MATCH($I48,'Margen (PowerBI)'!$B$1:$B$179,0))</f>
        <v>24.5</v>
      </c>
      <c r="L48" s="56">
        <f>VLOOKUP($I48,'Margen (PowerBI)'!$B$2:$F$179,5)</f>
        <v>16.5</v>
      </c>
      <c r="M48" s="55">
        <v>1.0</v>
      </c>
      <c r="N48" s="57">
        <v>1.0E-4</v>
      </c>
      <c r="O48" s="55">
        <v>3.0</v>
      </c>
      <c r="P48" s="57">
        <v>1.0E-4</v>
      </c>
      <c r="Q48" s="57">
        <v>0.0</v>
      </c>
      <c r="R48" s="55">
        <v>1.0</v>
      </c>
      <c r="S48" s="55">
        <v>0.0</v>
      </c>
      <c r="T48" s="57">
        <v>1.0</v>
      </c>
      <c r="U48" s="57">
        <v>0.0</v>
      </c>
      <c r="V48" s="58">
        <v>65.0</v>
      </c>
      <c r="W48" s="58">
        <v>0.0</v>
      </c>
      <c r="X48" s="55">
        <v>1.0</v>
      </c>
      <c r="Y48" s="55">
        <v>0.0</v>
      </c>
      <c r="Z48" s="3"/>
      <c r="AA48" s="3"/>
      <c r="AB48" s="3"/>
      <c r="AC48" s="3"/>
      <c r="AD48" s="3"/>
      <c r="AE48" s="3"/>
      <c r="AF48" s="3"/>
      <c r="AG48" s="3"/>
      <c r="AH48" s="3"/>
      <c r="AI48" s="3"/>
    </row>
    <row r="49">
      <c r="A49" s="59" t="s">
        <v>1037</v>
      </c>
      <c r="B49" s="59" t="s">
        <v>1038</v>
      </c>
      <c r="C49" s="59" t="s">
        <v>1039</v>
      </c>
      <c r="D49" s="59">
        <v>9.5</v>
      </c>
      <c r="E49" s="59" t="s">
        <v>7291</v>
      </c>
      <c r="F49" s="59" t="str">
        <f t="array" ref="F49">IFNA(INDEX('New Listing E-Commerce'!$E$2:$E$69,MATCH($I49,'New Listing E-Commerce'!$C$2:$C$69,0)),"N/A")</f>
        <v>Steel</v>
      </c>
      <c r="G49" s="59" t="str">
        <f t="array" ref="G49">INDEX('New Listing E-Commerce'!$D$1:$D$179,MATCH(I49,'New Listing E-Commerce'!$C$1:$C$179,0))</f>
        <v>LA Track</v>
      </c>
      <c r="H49" s="59">
        <f t="shared" si="1"/>
        <v>1</v>
      </c>
      <c r="I49" s="59" t="s">
        <v>243</v>
      </c>
      <c r="J49" s="60">
        <f>VLOOKUP($I49,'Margen (PowerBI)'!$B$2:$F$179,3)</f>
        <v>58.5</v>
      </c>
      <c r="K49" s="60">
        <f t="array" ref="K49">INDEX('Margen (PowerBI)'!$E$1:$E$179,MATCH($I49,'Margen (PowerBI)'!$B$1:$B$179,0))</f>
        <v>25.5</v>
      </c>
      <c r="L49" s="60">
        <f>VLOOKUP($I49,'Margen (PowerBI)'!$B$2:$F$179,5)</f>
        <v>25</v>
      </c>
      <c r="M49" s="59">
        <v>0.0</v>
      </c>
      <c r="N49" s="61">
        <v>0.0</v>
      </c>
      <c r="O49" s="59">
        <v>0.0</v>
      </c>
      <c r="P49" s="61">
        <v>0.0</v>
      </c>
      <c r="Q49" s="61">
        <v>0.0</v>
      </c>
      <c r="R49" s="59">
        <v>1.0</v>
      </c>
      <c r="S49" s="59">
        <v>0.0</v>
      </c>
      <c r="T49" s="61">
        <v>0.0</v>
      </c>
      <c r="U49" s="61">
        <v>0.0</v>
      </c>
      <c r="V49" s="62">
        <v>65.0</v>
      </c>
      <c r="W49" s="62">
        <v>0.0</v>
      </c>
      <c r="X49" s="59">
        <v>1.0</v>
      </c>
      <c r="Y49" s="59">
        <v>0.0</v>
      </c>
      <c r="Z49" s="63"/>
      <c r="AA49" s="63"/>
      <c r="AB49" s="63"/>
      <c r="AC49" s="63"/>
      <c r="AD49" s="63"/>
      <c r="AE49" s="63"/>
      <c r="AF49" s="63"/>
      <c r="AG49" s="63"/>
      <c r="AH49" s="63"/>
      <c r="AI49" s="63"/>
    </row>
    <row r="50">
      <c r="A50" s="55" t="s">
        <v>737</v>
      </c>
      <c r="B50" s="55" t="s">
        <v>1042</v>
      </c>
      <c r="C50" s="55" t="s">
        <v>1043</v>
      </c>
      <c r="D50" s="55">
        <v>8.5</v>
      </c>
      <c r="E50" s="55" t="s">
        <v>7287</v>
      </c>
      <c r="F50" s="55" t="str">
        <f t="array" ref="F50">IFNA(INDEX('New Listing E-Commerce'!$E$2:$E$69,MATCH($I50,'New Listing E-Commerce'!$C$2:$C$69,0)),"N/A")</f>
        <v>Steel</v>
      </c>
      <c r="G50" s="55" t="str">
        <f t="array" ref="G50">INDEX('New Listing E-Commerce'!$D$1:$D$179,MATCH(I50,'New Listing E-Commerce'!$C$1:$C$179,0))</f>
        <v>LA Track</v>
      </c>
      <c r="H50" s="55">
        <f t="shared" si="1"/>
        <v>1</v>
      </c>
      <c r="I50" s="55" t="s">
        <v>243</v>
      </c>
      <c r="J50" s="56">
        <f>VLOOKUP($I50,'Margen (PowerBI)'!$B$2:$F$179,3)</f>
        <v>58.5</v>
      </c>
      <c r="K50" s="56">
        <f t="array" ref="K50">INDEX('Margen (PowerBI)'!$E$1:$E$179,MATCH($I50,'Margen (PowerBI)'!$B$1:$B$179,0))</f>
        <v>25.5</v>
      </c>
      <c r="L50" s="56">
        <f>VLOOKUP($I50,'Margen (PowerBI)'!$B$2:$F$179,5)</f>
        <v>25</v>
      </c>
      <c r="M50" s="55">
        <v>8.0</v>
      </c>
      <c r="N50" s="57">
        <v>4.0E-4</v>
      </c>
      <c r="O50" s="55">
        <v>10.0</v>
      </c>
      <c r="P50" s="57">
        <v>4.0E-4</v>
      </c>
      <c r="Q50" s="57">
        <v>1.0</v>
      </c>
      <c r="R50" s="55">
        <v>1.0</v>
      </c>
      <c r="S50" s="55">
        <v>0.0</v>
      </c>
      <c r="T50" s="57">
        <v>0.125</v>
      </c>
      <c r="U50" s="57">
        <v>0.0</v>
      </c>
      <c r="V50" s="58">
        <v>102.0</v>
      </c>
      <c r="W50" s="58">
        <v>0.0</v>
      </c>
      <c r="X50" s="55">
        <v>1.0</v>
      </c>
      <c r="Y50" s="55">
        <v>0.0</v>
      </c>
      <c r="Z50" s="3"/>
      <c r="AA50" s="3"/>
      <c r="AB50" s="3"/>
      <c r="AC50" s="3"/>
      <c r="AD50" s="3"/>
      <c r="AE50" s="3"/>
      <c r="AF50" s="3"/>
      <c r="AG50" s="3"/>
      <c r="AH50" s="3"/>
      <c r="AI50" s="3"/>
    </row>
    <row r="51">
      <c r="A51" s="59" t="s">
        <v>737</v>
      </c>
      <c r="B51" s="59" t="s">
        <v>740</v>
      </c>
      <c r="C51" s="59" t="s">
        <v>741</v>
      </c>
      <c r="D51" s="59">
        <v>9.5</v>
      </c>
      <c r="E51" s="59" t="s">
        <v>7287</v>
      </c>
      <c r="F51" s="59" t="str">
        <f t="array" ref="F51">IFNA(INDEX('New Listing E-Commerce'!$E$2:$E$69,MATCH($I51,'New Listing E-Commerce'!$C$2:$C$69,0)),"N/A")</f>
        <v>Steel</v>
      </c>
      <c r="G51" s="59" t="str">
        <f t="array" ref="G51">INDEX('New Listing E-Commerce'!$D$1:$D$179,MATCH(I51,'New Listing E-Commerce'!$C$1:$C$179,0))</f>
        <v>LA Track</v>
      </c>
      <c r="H51" s="59">
        <f t="shared" si="1"/>
        <v>1</v>
      </c>
      <c r="I51" s="59" t="s">
        <v>243</v>
      </c>
      <c r="J51" s="60">
        <f>VLOOKUP($I51,'Margen (PowerBI)'!$B$2:$F$179,3)</f>
        <v>58.5</v>
      </c>
      <c r="K51" s="60">
        <f t="array" ref="K51">INDEX('Margen (PowerBI)'!$E$1:$E$179,MATCH($I51,'Margen (PowerBI)'!$B$1:$B$179,0))</f>
        <v>25.5</v>
      </c>
      <c r="L51" s="60">
        <f>VLOOKUP($I51,'Margen (PowerBI)'!$B$2:$F$179,5)</f>
        <v>25</v>
      </c>
      <c r="M51" s="59">
        <v>0.0</v>
      </c>
      <c r="N51" s="61">
        <v>0.0</v>
      </c>
      <c r="O51" s="59">
        <v>0.0</v>
      </c>
      <c r="P51" s="61">
        <v>0.0</v>
      </c>
      <c r="Q51" s="61">
        <v>0.0</v>
      </c>
      <c r="R51" s="59">
        <v>1.0</v>
      </c>
      <c r="S51" s="59">
        <v>0.0</v>
      </c>
      <c r="T51" s="61">
        <v>0.0</v>
      </c>
      <c r="U51" s="61">
        <v>0.0</v>
      </c>
      <c r="V51" s="62">
        <v>102.0</v>
      </c>
      <c r="W51" s="62">
        <v>0.0</v>
      </c>
      <c r="X51" s="59">
        <v>1.0</v>
      </c>
      <c r="Y51" s="59">
        <v>0.0</v>
      </c>
      <c r="Z51" s="63"/>
      <c r="AA51" s="63"/>
      <c r="AB51" s="63"/>
      <c r="AC51" s="63"/>
      <c r="AD51" s="63"/>
      <c r="AE51" s="63"/>
      <c r="AF51" s="63"/>
      <c r="AG51" s="63"/>
      <c r="AH51" s="63"/>
      <c r="AI51" s="63"/>
    </row>
    <row r="52">
      <c r="A52" s="55" t="s">
        <v>763</v>
      </c>
      <c r="B52" s="55" t="s">
        <v>1052</v>
      </c>
      <c r="C52" s="55" t="s">
        <v>1053</v>
      </c>
      <c r="D52" s="55">
        <v>10.0</v>
      </c>
      <c r="E52" s="55" t="s">
        <v>7290</v>
      </c>
      <c r="F52" s="55" t="str">
        <f t="array" ref="F52">IFNA(INDEX('New Listing E-Commerce'!$E$2:$E$69,MATCH($I52,'New Listing E-Commerce'!$C$2:$C$69,0)),"N/A")</f>
        <v>Soft</v>
      </c>
      <c r="G52" s="55" t="str">
        <f t="array" ref="G52">INDEX('New Listing E-Commerce'!$D$1:$D$179,MATCH(I52,'New Listing E-Commerce'!$C$1:$C$179,0))</f>
        <v>TLC1</v>
      </c>
      <c r="H52" s="55">
        <f t="shared" si="1"/>
        <v>1</v>
      </c>
      <c r="I52" s="55" t="s">
        <v>59</v>
      </c>
      <c r="J52" s="56">
        <f>VLOOKUP($I52,'Margen (PowerBI)'!$B$2:$F$179,3)</f>
        <v>35</v>
      </c>
      <c r="K52" s="56">
        <f t="array" ref="K52">INDEX('Margen (PowerBI)'!$E$1:$E$179,MATCH($I52,'Margen (PowerBI)'!$B$1:$B$179,0))</f>
        <v>40</v>
      </c>
      <c r="L52" s="56">
        <f>VLOOKUP($I52,'Margen (PowerBI)'!$B$2:$F$179,5)</f>
        <v>16.5</v>
      </c>
      <c r="M52" s="55">
        <v>0.0</v>
      </c>
      <c r="N52" s="57">
        <v>0.0</v>
      </c>
      <c r="O52" s="55">
        <v>0.0</v>
      </c>
      <c r="P52" s="57">
        <v>0.0</v>
      </c>
      <c r="Q52" s="57">
        <v>0.0</v>
      </c>
      <c r="R52" s="55">
        <v>1.0</v>
      </c>
      <c r="S52" s="55">
        <v>0.0</v>
      </c>
      <c r="T52" s="57">
        <v>0.0</v>
      </c>
      <c r="U52" s="57">
        <v>0.0</v>
      </c>
      <c r="V52" s="58">
        <v>129.0</v>
      </c>
      <c r="W52" s="58">
        <v>0.0</v>
      </c>
      <c r="X52" s="55">
        <v>1.0</v>
      </c>
      <c r="Y52" s="55">
        <v>0.0</v>
      </c>
      <c r="Z52" s="3"/>
      <c r="AA52" s="3"/>
      <c r="AB52" s="3"/>
      <c r="AC52" s="3"/>
      <c r="AD52" s="3"/>
      <c r="AE52" s="3"/>
      <c r="AF52" s="3"/>
      <c r="AG52" s="3"/>
      <c r="AH52" s="3"/>
      <c r="AI52" s="3"/>
    </row>
    <row r="53">
      <c r="A53" s="59" t="s">
        <v>763</v>
      </c>
      <c r="B53" s="59" t="s">
        <v>1054</v>
      </c>
      <c r="C53" s="59" t="s">
        <v>1055</v>
      </c>
      <c r="D53" s="59">
        <v>6.0</v>
      </c>
      <c r="E53" s="59" t="s">
        <v>7290</v>
      </c>
      <c r="F53" s="59" t="str">
        <f t="array" ref="F53">IFNA(INDEX('New Listing E-Commerce'!$E$2:$E$69,MATCH($I53,'New Listing E-Commerce'!$C$2:$C$69,0)),"N/A")</f>
        <v>Soft</v>
      </c>
      <c r="G53" s="59" t="str">
        <f t="array" ref="G53">INDEX('New Listing E-Commerce'!$D$1:$D$179,MATCH(I53,'New Listing E-Commerce'!$C$1:$C$179,0))</f>
        <v>TLC1</v>
      </c>
      <c r="H53" s="59">
        <f t="shared" si="1"/>
        <v>1</v>
      </c>
      <c r="I53" s="59" t="s">
        <v>59</v>
      </c>
      <c r="J53" s="60">
        <f>VLOOKUP($I53,'Margen (PowerBI)'!$B$2:$F$179,3)</f>
        <v>35</v>
      </c>
      <c r="K53" s="60">
        <f t="array" ref="K53">INDEX('Margen (PowerBI)'!$E$1:$E$179,MATCH($I53,'Margen (PowerBI)'!$B$1:$B$179,0))</f>
        <v>40</v>
      </c>
      <c r="L53" s="60">
        <f>VLOOKUP($I53,'Margen (PowerBI)'!$B$2:$F$179,5)</f>
        <v>16.5</v>
      </c>
      <c r="M53" s="59">
        <v>0.0</v>
      </c>
      <c r="N53" s="61">
        <v>0.0</v>
      </c>
      <c r="O53" s="59">
        <v>0.0</v>
      </c>
      <c r="P53" s="61">
        <v>0.0</v>
      </c>
      <c r="Q53" s="61">
        <v>0.0</v>
      </c>
      <c r="R53" s="59">
        <v>1.0</v>
      </c>
      <c r="S53" s="59">
        <v>0.0</v>
      </c>
      <c r="T53" s="61">
        <v>0.0</v>
      </c>
      <c r="U53" s="61">
        <v>0.0</v>
      </c>
      <c r="V53" s="62">
        <v>129.0</v>
      </c>
      <c r="W53" s="62">
        <v>0.0</v>
      </c>
      <c r="X53" s="59">
        <v>1.0</v>
      </c>
      <c r="Y53" s="59">
        <v>0.0</v>
      </c>
      <c r="Z53" s="63"/>
      <c r="AA53" s="63"/>
      <c r="AB53" s="63"/>
      <c r="AC53" s="63"/>
      <c r="AD53" s="63"/>
      <c r="AE53" s="63"/>
      <c r="AF53" s="63"/>
      <c r="AG53" s="63"/>
      <c r="AH53" s="63"/>
      <c r="AI53" s="63"/>
    </row>
    <row r="54">
      <c r="A54" s="55" t="s">
        <v>763</v>
      </c>
      <c r="B54" s="55" t="s">
        <v>1056</v>
      </c>
      <c r="C54" s="55" t="s">
        <v>1057</v>
      </c>
      <c r="D54" s="55">
        <v>8.0</v>
      </c>
      <c r="E54" s="55" t="s">
        <v>7290</v>
      </c>
      <c r="F54" s="55" t="str">
        <f t="array" ref="F54">IFNA(INDEX('New Listing E-Commerce'!$E$2:$E$69,MATCH($I54,'New Listing E-Commerce'!$C$2:$C$69,0)),"N/A")</f>
        <v>Soft</v>
      </c>
      <c r="G54" s="55" t="str">
        <f t="array" ref="G54">INDEX('New Listing E-Commerce'!$D$1:$D$179,MATCH(I54,'New Listing E-Commerce'!$C$1:$C$179,0))</f>
        <v>TLC1</v>
      </c>
      <c r="H54" s="55">
        <f t="shared" si="1"/>
        <v>1</v>
      </c>
      <c r="I54" s="55" t="s">
        <v>59</v>
      </c>
      <c r="J54" s="56">
        <f>VLOOKUP($I54,'Margen (PowerBI)'!$B$2:$F$179,3)</f>
        <v>35</v>
      </c>
      <c r="K54" s="56">
        <f t="array" ref="K54">INDEX('Margen (PowerBI)'!$E$1:$E$179,MATCH($I54,'Margen (PowerBI)'!$B$1:$B$179,0))</f>
        <v>40</v>
      </c>
      <c r="L54" s="56">
        <f>VLOOKUP($I54,'Margen (PowerBI)'!$B$2:$F$179,5)</f>
        <v>16.5</v>
      </c>
      <c r="M54" s="55">
        <v>0.0</v>
      </c>
      <c r="N54" s="57">
        <v>0.0</v>
      </c>
      <c r="O54" s="55">
        <v>0.0</v>
      </c>
      <c r="P54" s="57">
        <v>0.0</v>
      </c>
      <c r="Q54" s="57">
        <v>0.0</v>
      </c>
      <c r="R54" s="55">
        <v>1.0</v>
      </c>
      <c r="S54" s="55">
        <v>0.0</v>
      </c>
      <c r="T54" s="57">
        <v>0.0</v>
      </c>
      <c r="U54" s="57">
        <v>0.0</v>
      </c>
      <c r="V54" s="58">
        <v>129.0</v>
      </c>
      <c r="W54" s="58">
        <v>0.0</v>
      </c>
      <c r="X54" s="55">
        <v>1.0</v>
      </c>
      <c r="Y54" s="55">
        <v>0.0</v>
      </c>
      <c r="Z54" s="3"/>
      <c r="AA54" s="3"/>
      <c r="AB54" s="3"/>
      <c r="AC54" s="3"/>
      <c r="AD54" s="3"/>
      <c r="AE54" s="3"/>
      <c r="AF54" s="3"/>
      <c r="AG54" s="3"/>
      <c r="AH54" s="3"/>
      <c r="AI54" s="3"/>
    </row>
    <row r="55">
      <c r="A55" s="59" t="s">
        <v>768</v>
      </c>
      <c r="B55" s="59" t="s">
        <v>1060</v>
      </c>
      <c r="C55" s="59" t="s">
        <v>1061</v>
      </c>
      <c r="D55" s="59">
        <v>11.0</v>
      </c>
      <c r="E55" s="59" t="s">
        <v>7287</v>
      </c>
      <c r="F55" s="59" t="str">
        <f t="array" ref="F55">IFNA(INDEX('New Listing E-Commerce'!$E$2:$E$69,MATCH($I55,'New Listing E-Commerce'!$C$2:$C$69,0)),"N/A")</f>
        <v>Soft</v>
      </c>
      <c r="G55" s="59" t="str">
        <f t="array" ref="G55">INDEX('New Listing E-Commerce'!$D$1:$D$179,MATCH(I55,'New Listing E-Commerce'!$C$1:$C$179,0))</f>
        <v>TRC1</v>
      </c>
      <c r="H55" s="59">
        <f t="shared" si="1"/>
        <v>1</v>
      </c>
      <c r="I55" s="59" t="s">
        <v>54</v>
      </c>
      <c r="J55" s="60">
        <f>VLOOKUP($I55,'Margen (PowerBI)'!$B$2:$F$179,3)</f>
        <v>35</v>
      </c>
      <c r="K55" s="60">
        <f t="array" ref="K55">INDEX('Margen (PowerBI)'!$E$1:$E$179,MATCH($I55,'Margen (PowerBI)'!$B$1:$B$179,0))</f>
        <v>41</v>
      </c>
      <c r="L55" s="60">
        <f>VLOOKUP($I55,'Margen (PowerBI)'!$B$2:$F$179,5)</f>
        <v>16.5</v>
      </c>
      <c r="M55" s="59">
        <v>27.0</v>
      </c>
      <c r="N55" s="61">
        <v>0.0014</v>
      </c>
      <c r="O55" s="59">
        <v>33.0</v>
      </c>
      <c r="P55" s="61">
        <v>0.0014</v>
      </c>
      <c r="Q55" s="61">
        <v>1.0</v>
      </c>
      <c r="R55" s="59">
        <v>1.0</v>
      </c>
      <c r="S55" s="59">
        <v>0.0</v>
      </c>
      <c r="T55" s="61">
        <v>0.037</v>
      </c>
      <c r="U55" s="61">
        <v>0.0</v>
      </c>
      <c r="V55" s="62">
        <v>150.0</v>
      </c>
      <c r="W55" s="62">
        <v>0.0</v>
      </c>
      <c r="X55" s="59">
        <v>1.0</v>
      </c>
      <c r="Y55" s="59">
        <v>0.0</v>
      </c>
      <c r="Z55" s="63"/>
      <c r="AA55" s="63"/>
      <c r="AB55" s="63"/>
      <c r="AC55" s="63"/>
      <c r="AD55" s="63"/>
      <c r="AE55" s="63"/>
      <c r="AF55" s="63"/>
      <c r="AG55" s="63"/>
      <c r="AH55" s="63"/>
      <c r="AI55" s="63"/>
    </row>
    <row r="56">
      <c r="A56" s="55" t="s">
        <v>768</v>
      </c>
      <c r="B56" s="55" t="s">
        <v>1062</v>
      </c>
      <c r="C56" s="55" t="s">
        <v>1063</v>
      </c>
      <c r="D56" s="55">
        <v>12.0</v>
      </c>
      <c r="E56" s="55" t="s">
        <v>7287</v>
      </c>
      <c r="F56" s="55" t="str">
        <f t="array" ref="F56">IFNA(INDEX('New Listing E-Commerce'!$E$2:$E$69,MATCH($I56,'New Listing E-Commerce'!$C$2:$C$69,0)),"N/A")</f>
        <v>Soft</v>
      </c>
      <c r="G56" s="55" t="str">
        <f t="array" ref="G56">INDEX('New Listing E-Commerce'!$D$1:$D$179,MATCH(I56,'New Listing E-Commerce'!$C$1:$C$179,0))</f>
        <v>TRC1</v>
      </c>
      <c r="H56" s="55">
        <f t="shared" si="1"/>
        <v>1</v>
      </c>
      <c r="I56" s="55" t="s">
        <v>54</v>
      </c>
      <c r="J56" s="56">
        <f>VLOOKUP($I56,'Margen (PowerBI)'!$B$2:$F$179,3)</f>
        <v>35</v>
      </c>
      <c r="K56" s="56">
        <f t="array" ref="K56">INDEX('Margen (PowerBI)'!$E$1:$E$179,MATCH($I56,'Margen (PowerBI)'!$B$1:$B$179,0))</f>
        <v>41</v>
      </c>
      <c r="L56" s="56">
        <f>VLOOKUP($I56,'Margen (PowerBI)'!$B$2:$F$179,5)</f>
        <v>16.5</v>
      </c>
      <c r="M56" s="55">
        <v>2.0</v>
      </c>
      <c r="N56" s="57">
        <v>1.0E-4</v>
      </c>
      <c r="O56" s="55">
        <v>3.0</v>
      </c>
      <c r="P56" s="57">
        <v>1.0E-4</v>
      </c>
      <c r="Q56" s="57">
        <v>1.0</v>
      </c>
      <c r="R56" s="55">
        <v>1.0</v>
      </c>
      <c r="S56" s="55">
        <v>0.0</v>
      </c>
      <c r="T56" s="57">
        <v>0.5</v>
      </c>
      <c r="U56" s="57">
        <v>0.0</v>
      </c>
      <c r="V56" s="58">
        <v>150.0</v>
      </c>
      <c r="W56" s="58">
        <v>0.0</v>
      </c>
      <c r="X56" s="55">
        <v>1.0</v>
      </c>
      <c r="Y56" s="55">
        <v>0.0</v>
      </c>
      <c r="Z56" s="3"/>
      <c r="AA56" s="3"/>
      <c r="AB56" s="3"/>
      <c r="AC56" s="3"/>
      <c r="AD56" s="3"/>
      <c r="AE56" s="3"/>
      <c r="AF56" s="3"/>
      <c r="AG56" s="3"/>
      <c r="AH56" s="3"/>
      <c r="AI56" s="3"/>
    </row>
    <row r="57">
      <c r="A57" s="59" t="s">
        <v>768</v>
      </c>
      <c r="B57" s="59" t="s">
        <v>1070</v>
      </c>
      <c r="C57" s="59" t="s">
        <v>1071</v>
      </c>
      <c r="D57" s="59">
        <v>6.5</v>
      </c>
      <c r="E57" s="59" t="s">
        <v>7290</v>
      </c>
      <c r="F57" s="59" t="str">
        <f t="array" ref="F57">IFNA(INDEX('New Listing E-Commerce'!$E$2:$E$69,MATCH($I57,'New Listing E-Commerce'!$C$2:$C$69,0)),"N/A")</f>
        <v>Soft</v>
      </c>
      <c r="G57" s="59" t="str">
        <f t="array" ref="G57">INDEX('New Listing E-Commerce'!$D$1:$D$179,MATCH(I57,'New Listing E-Commerce'!$C$1:$C$179,0))</f>
        <v>TRC1</v>
      </c>
      <c r="H57" s="59">
        <f t="shared" si="1"/>
        <v>2</v>
      </c>
      <c r="I57" s="59" t="s">
        <v>54</v>
      </c>
      <c r="J57" s="60">
        <f>VLOOKUP($I57,'Margen (PowerBI)'!$B$2:$F$179,3)</f>
        <v>35</v>
      </c>
      <c r="K57" s="60">
        <f t="array" ref="K57">INDEX('Margen (PowerBI)'!$E$1:$E$179,MATCH($I57,'Margen (PowerBI)'!$B$1:$B$179,0))</f>
        <v>41</v>
      </c>
      <c r="L57" s="60">
        <f>VLOOKUP($I57,'Margen (PowerBI)'!$B$2:$F$179,5)</f>
        <v>16.5</v>
      </c>
      <c r="M57" s="59">
        <v>11.0</v>
      </c>
      <c r="N57" s="61">
        <v>6.0E-4</v>
      </c>
      <c r="O57" s="59">
        <v>14.0</v>
      </c>
      <c r="P57" s="61">
        <v>6.0E-4</v>
      </c>
      <c r="Q57" s="61">
        <v>0.7857</v>
      </c>
      <c r="R57" s="59">
        <v>2.0</v>
      </c>
      <c r="S57" s="59">
        <v>0.0</v>
      </c>
      <c r="T57" s="61">
        <v>0.1818</v>
      </c>
      <c r="U57" s="61">
        <v>0.0</v>
      </c>
      <c r="V57" s="62">
        <v>300.0</v>
      </c>
      <c r="W57" s="62">
        <v>0.0</v>
      </c>
      <c r="X57" s="59">
        <v>2.0</v>
      </c>
      <c r="Y57" s="59">
        <v>0.0</v>
      </c>
      <c r="Z57" s="63"/>
      <c r="AA57" s="63"/>
      <c r="AB57" s="63"/>
      <c r="AC57" s="63"/>
      <c r="AD57" s="63"/>
      <c r="AE57" s="63"/>
      <c r="AF57" s="63"/>
      <c r="AG57" s="63"/>
      <c r="AH57" s="63"/>
      <c r="AI57" s="63"/>
    </row>
    <row r="58">
      <c r="A58" s="55" t="s">
        <v>806</v>
      </c>
      <c r="B58" s="55" t="s">
        <v>1088</v>
      </c>
      <c r="C58" s="55" t="s">
        <v>1089</v>
      </c>
      <c r="D58" s="55">
        <v>13.0</v>
      </c>
      <c r="E58" s="55" t="s">
        <v>7287</v>
      </c>
      <c r="F58" s="55" t="str">
        <f t="array" ref="F58">IFNA(INDEX('New Listing E-Commerce'!$E$2:$E$69,MATCH($I58,'New Listing E-Commerce'!$C$2:$C$69,0)),"N/A")</f>
        <v>Soft</v>
      </c>
      <c r="G58" s="55" t="str">
        <f t="array" ref="G58">INDEX('New Listing E-Commerce'!$D$1:$D$179,MATCH(I58,'New Listing E-Commerce'!$C$1:$C$179,0))</f>
        <v>TRC3P</v>
      </c>
      <c r="H58" s="55">
        <f t="shared" si="1"/>
        <v>1</v>
      </c>
      <c r="I58" s="55" t="s">
        <v>31</v>
      </c>
      <c r="J58" s="56">
        <f>VLOOKUP($I58,'Margen (PowerBI)'!$B$2:$F$179,3)</f>
        <v>35</v>
      </c>
      <c r="K58" s="56">
        <f t="array" ref="K58">INDEX('Margen (PowerBI)'!$E$1:$E$179,MATCH($I58,'Margen (PowerBI)'!$B$1:$B$179,0))</f>
        <v>44</v>
      </c>
      <c r="L58" s="56">
        <f>VLOOKUP($I58,'Margen (PowerBI)'!$B$2:$F$179,5)</f>
        <v>16.5</v>
      </c>
      <c r="M58" s="55">
        <v>0.0</v>
      </c>
      <c r="N58" s="57">
        <v>0.0</v>
      </c>
      <c r="O58" s="55">
        <v>0.0</v>
      </c>
      <c r="P58" s="57">
        <v>0.0</v>
      </c>
      <c r="Q58" s="57">
        <v>0.0</v>
      </c>
      <c r="R58" s="55">
        <v>1.0</v>
      </c>
      <c r="S58" s="55">
        <v>0.0</v>
      </c>
      <c r="T58" s="57">
        <v>0.0</v>
      </c>
      <c r="U58" s="57">
        <v>0.0</v>
      </c>
      <c r="V58" s="58">
        <v>156.0</v>
      </c>
      <c r="W58" s="58">
        <v>0.0</v>
      </c>
      <c r="X58" s="55">
        <v>1.0</v>
      </c>
      <c r="Y58" s="55">
        <v>0.0</v>
      </c>
      <c r="Z58" s="3"/>
      <c r="AA58" s="3"/>
      <c r="AB58" s="3"/>
      <c r="AC58" s="3"/>
      <c r="AD58" s="3"/>
      <c r="AE58" s="3"/>
      <c r="AF58" s="3"/>
      <c r="AG58" s="3"/>
      <c r="AH58" s="3"/>
      <c r="AI58" s="3"/>
    </row>
    <row r="59">
      <c r="A59" s="59" t="s">
        <v>824</v>
      </c>
      <c r="B59" s="59" t="s">
        <v>1094</v>
      </c>
      <c r="C59" s="59" t="s">
        <v>1095</v>
      </c>
      <c r="D59" s="59">
        <v>6.5</v>
      </c>
      <c r="E59" s="59" t="s">
        <v>7287</v>
      </c>
      <c r="F59" s="59" t="str">
        <f t="array" ref="F59">IFNA(INDEX('New Listing E-Commerce'!$E$2:$E$69,MATCH($I59,'New Listing E-Commerce'!$C$2:$C$69,0)),"N/A")</f>
        <v>Steel</v>
      </c>
      <c r="G59" s="59" t="str">
        <f t="array" ref="G59">INDEX('New Listing E-Commerce'!$D$1:$D$179,MATCH(I59,'New Listing E-Commerce'!$C$1:$C$179,0))</f>
        <v>TRC1</v>
      </c>
      <c r="H59" s="59">
        <f t="shared" si="1"/>
        <v>1</v>
      </c>
      <c r="I59" s="59" t="s">
        <v>44</v>
      </c>
      <c r="J59" s="60">
        <f>VLOOKUP($I59,'Margen (PowerBI)'!$B$2:$F$179,3)</f>
        <v>35</v>
      </c>
      <c r="K59" s="60">
        <f t="array" ref="K59">INDEX('Margen (PowerBI)'!$E$1:$E$179,MATCH($I59,'Margen (PowerBI)'!$B$1:$B$179,0))</f>
        <v>42.5</v>
      </c>
      <c r="L59" s="60">
        <f>VLOOKUP($I59,'Margen (PowerBI)'!$B$2:$F$179,5)</f>
        <v>16.5</v>
      </c>
      <c r="M59" s="59">
        <v>3.0</v>
      </c>
      <c r="N59" s="61">
        <v>2.0E-4</v>
      </c>
      <c r="O59" s="59">
        <v>4.0</v>
      </c>
      <c r="P59" s="61">
        <v>2.0E-4</v>
      </c>
      <c r="Q59" s="61">
        <v>1.0</v>
      </c>
      <c r="R59" s="59">
        <v>1.0</v>
      </c>
      <c r="S59" s="59">
        <v>0.0</v>
      </c>
      <c r="T59" s="61">
        <v>0.3333</v>
      </c>
      <c r="U59" s="61">
        <v>0.0</v>
      </c>
      <c r="V59" s="62">
        <v>156.0</v>
      </c>
      <c r="W59" s="62">
        <v>0.0</v>
      </c>
      <c r="X59" s="59">
        <v>1.0</v>
      </c>
      <c r="Y59" s="59">
        <v>0.0</v>
      </c>
      <c r="Z59" s="63"/>
      <c r="AA59" s="63"/>
      <c r="AB59" s="63"/>
      <c r="AC59" s="63"/>
      <c r="AD59" s="63"/>
      <c r="AE59" s="63"/>
      <c r="AF59" s="63"/>
      <c r="AG59" s="63"/>
      <c r="AH59" s="63"/>
      <c r="AI59" s="63"/>
    </row>
    <row r="60">
      <c r="A60" s="55" t="s">
        <v>824</v>
      </c>
      <c r="B60" s="55" t="s">
        <v>1096</v>
      </c>
      <c r="C60" s="55" t="s">
        <v>1097</v>
      </c>
      <c r="D60" s="55">
        <v>7.5</v>
      </c>
      <c r="E60" s="55" t="s">
        <v>7287</v>
      </c>
      <c r="F60" s="55" t="str">
        <f t="array" ref="F60">IFNA(INDEX('New Listing E-Commerce'!$E$2:$E$69,MATCH($I60,'New Listing E-Commerce'!$C$2:$C$69,0)),"N/A")</f>
        <v>Steel</v>
      </c>
      <c r="G60" s="55" t="str">
        <f t="array" ref="G60">INDEX('New Listing E-Commerce'!$D$1:$D$179,MATCH(I60,'New Listing E-Commerce'!$C$1:$C$179,0))</f>
        <v>TRC1</v>
      </c>
      <c r="H60" s="55">
        <f t="shared" si="1"/>
        <v>1</v>
      </c>
      <c r="I60" s="55" t="s">
        <v>44</v>
      </c>
      <c r="J60" s="56">
        <f>VLOOKUP($I60,'Margen (PowerBI)'!$B$2:$F$179,3)</f>
        <v>35</v>
      </c>
      <c r="K60" s="56">
        <f t="array" ref="K60">INDEX('Margen (PowerBI)'!$E$1:$E$179,MATCH($I60,'Margen (PowerBI)'!$B$1:$B$179,0))</f>
        <v>42.5</v>
      </c>
      <c r="L60" s="56">
        <f>VLOOKUP($I60,'Margen (PowerBI)'!$B$2:$F$179,5)</f>
        <v>16.5</v>
      </c>
      <c r="M60" s="55">
        <v>6.0</v>
      </c>
      <c r="N60" s="57">
        <v>3.0E-4</v>
      </c>
      <c r="O60" s="55">
        <v>7.0</v>
      </c>
      <c r="P60" s="57">
        <v>3.0E-4</v>
      </c>
      <c r="Q60" s="57">
        <v>0.8571</v>
      </c>
      <c r="R60" s="55">
        <v>1.0</v>
      </c>
      <c r="S60" s="55">
        <v>0.0</v>
      </c>
      <c r="T60" s="57">
        <v>0.1667</v>
      </c>
      <c r="U60" s="57">
        <v>0.0</v>
      </c>
      <c r="V60" s="58">
        <v>156.0</v>
      </c>
      <c r="W60" s="58">
        <v>0.0</v>
      </c>
      <c r="X60" s="55">
        <v>1.0</v>
      </c>
      <c r="Y60" s="55">
        <v>0.0</v>
      </c>
      <c r="Z60" s="3"/>
      <c r="AA60" s="3"/>
      <c r="AB60" s="3"/>
      <c r="AC60" s="3"/>
      <c r="AD60" s="3"/>
      <c r="AE60" s="3"/>
      <c r="AF60" s="3"/>
      <c r="AG60" s="3"/>
      <c r="AH60" s="3"/>
      <c r="AI60" s="3"/>
    </row>
    <row r="61">
      <c r="A61" s="59" t="s">
        <v>824</v>
      </c>
      <c r="B61" s="59" t="s">
        <v>833</v>
      </c>
      <c r="C61" s="59" t="s">
        <v>834</v>
      </c>
      <c r="D61" s="59">
        <v>7.5</v>
      </c>
      <c r="E61" s="59" t="s">
        <v>7290</v>
      </c>
      <c r="F61" s="59" t="str">
        <f t="array" ref="F61">IFNA(INDEX('New Listing E-Commerce'!$E$2:$E$69,MATCH($I61,'New Listing E-Commerce'!$C$2:$C$69,0)),"N/A")</f>
        <v>Steel</v>
      </c>
      <c r="G61" s="59" t="str">
        <f t="array" ref="G61">INDEX('New Listing E-Commerce'!$D$1:$D$179,MATCH(I61,'New Listing E-Commerce'!$C$1:$C$179,0))</f>
        <v>TRC1</v>
      </c>
      <c r="H61" s="59">
        <f t="shared" si="1"/>
        <v>1</v>
      </c>
      <c r="I61" s="59" t="s">
        <v>44</v>
      </c>
      <c r="J61" s="60">
        <f>VLOOKUP($I61,'Margen (PowerBI)'!$B$2:$F$179,3)</f>
        <v>35</v>
      </c>
      <c r="K61" s="60">
        <f t="array" ref="K61">INDEX('Margen (PowerBI)'!$E$1:$E$179,MATCH($I61,'Margen (PowerBI)'!$B$1:$B$179,0))</f>
        <v>42.5</v>
      </c>
      <c r="L61" s="60">
        <f>VLOOKUP($I61,'Margen (PowerBI)'!$B$2:$F$179,5)</f>
        <v>16.5</v>
      </c>
      <c r="M61" s="59">
        <v>42.0</v>
      </c>
      <c r="N61" s="61">
        <v>0.0021</v>
      </c>
      <c r="O61" s="59">
        <v>49.0</v>
      </c>
      <c r="P61" s="61">
        <v>0.0021</v>
      </c>
      <c r="Q61" s="61">
        <v>0.9592</v>
      </c>
      <c r="R61" s="59">
        <v>1.0</v>
      </c>
      <c r="S61" s="59">
        <v>0.0</v>
      </c>
      <c r="T61" s="61">
        <v>0.0238</v>
      </c>
      <c r="U61" s="61">
        <v>0.0</v>
      </c>
      <c r="V61" s="62">
        <v>156.0</v>
      </c>
      <c r="W61" s="62">
        <v>0.0</v>
      </c>
      <c r="X61" s="59">
        <v>1.0</v>
      </c>
      <c r="Y61" s="59">
        <v>0.0</v>
      </c>
      <c r="Z61" s="63"/>
      <c r="AA61" s="63"/>
      <c r="AB61" s="63"/>
      <c r="AC61" s="63"/>
      <c r="AD61" s="63"/>
      <c r="AE61" s="63"/>
      <c r="AF61" s="63"/>
      <c r="AG61" s="63"/>
      <c r="AH61" s="63"/>
      <c r="AI61" s="63"/>
    </row>
    <row r="62">
      <c r="A62" s="55" t="s">
        <v>824</v>
      </c>
      <c r="B62" s="55" t="s">
        <v>837</v>
      </c>
      <c r="C62" s="55" t="s">
        <v>838</v>
      </c>
      <c r="D62" s="55">
        <v>8.5</v>
      </c>
      <c r="E62" s="55" t="s">
        <v>7290</v>
      </c>
      <c r="F62" s="55" t="str">
        <f t="array" ref="F62">IFNA(INDEX('New Listing E-Commerce'!$E$2:$E$69,MATCH($I62,'New Listing E-Commerce'!$C$2:$C$69,0)),"N/A")</f>
        <v>Steel</v>
      </c>
      <c r="G62" s="55" t="str">
        <f t="array" ref="G62">INDEX('New Listing E-Commerce'!$D$1:$D$179,MATCH(I62,'New Listing E-Commerce'!$C$1:$C$179,0))</f>
        <v>TRC1</v>
      </c>
      <c r="H62" s="55">
        <f t="shared" si="1"/>
        <v>1</v>
      </c>
      <c r="I62" s="55" t="s">
        <v>44</v>
      </c>
      <c r="J62" s="56">
        <f>VLOOKUP($I62,'Margen (PowerBI)'!$B$2:$F$179,3)</f>
        <v>35</v>
      </c>
      <c r="K62" s="56">
        <f t="array" ref="K62">INDEX('Margen (PowerBI)'!$E$1:$E$179,MATCH($I62,'Margen (PowerBI)'!$B$1:$B$179,0))</f>
        <v>42.5</v>
      </c>
      <c r="L62" s="56">
        <f>VLOOKUP($I62,'Margen (PowerBI)'!$B$2:$F$179,5)</f>
        <v>16.5</v>
      </c>
      <c r="M62" s="55">
        <v>4.0</v>
      </c>
      <c r="N62" s="57">
        <v>2.0E-4</v>
      </c>
      <c r="O62" s="55">
        <v>4.0</v>
      </c>
      <c r="P62" s="57">
        <v>2.0E-4</v>
      </c>
      <c r="Q62" s="57">
        <v>0.5</v>
      </c>
      <c r="R62" s="55">
        <v>1.0</v>
      </c>
      <c r="S62" s="55">
        <v>0.0</v>
      </c>
      <c r="T62" s="57">
        <v>0.25</v>
      </c>
      <c r="U62" s="57">
        <v>0.0</v>
      </c>
      <c r="V62" s="58">
        <v>156.0</v>
      </c>
      <c r="W62" s="58">
        <v>0.0</v>
      </c>
      <c r="X62" s="55">
        <v>1.0</v>
      </c>
      <c r="Y62" s="55">
        <v>0.0</v>
      </c>
      <c r="Z62" s="3"/>
      <c r="AA62" s="3"/>
      <c r="AB62" s="3"/>
      <c r="AC62" s="3"/>
      <c r="AD62" s="3"/>
      <c r="AE62" s="3"/>
      <c r="AF62" s="3"/>
      <c r="AG62" s="3"/>
      <c r="AH62" s="3"/>
      <c r="AI62" s="3"/>
    </row>
    <row r="63">
      <c r="A63" s="59" t="s">
        <v>839</v>
      </c>
      <c r="B63" s="59" t="s">
        <v>1100</v>
      </c>
      <c r="C63" s="59" t="s">
        <v>1101</v>
      </c>
      <c r="D63" s="59">
        <v>8.0</v>
      </c>
      <c r="E63" s="59" t="s">
        <v>7287</v>
      </c>
      <c r="F63" s="59" t="str">
        <f t="array" ref="F63">IFNA(INDEX('New Listing E-Commerce'!$E$2:$E$69,MATCH($I63,'New Listing E-Commerce'!$C$2:$C$69,0)),"N/A")</f>
        <v>Soft</v>
      </c>
      <c r="G63" s="59" t="str">
        <f t="array" ref="G63">INDEX('New Listing E-Commerce'!$D$1:$D$179,MATCH(I63,'New Listing E-Commerce'!$C$1:$C$179,0))</f>
        <v>TRC1</v>
      </c>
      <c r="H63" s="59">
        <f t="shared" si="1"/>
        <v>1</v>
      </c>
      <c r="I63" s="59" t="s">
        <v>54</v>
      </c>
      <c r="J63" s="60">
        <f>VLOOKUP($I63,'Margen (PowerBI)'!$B$2:$F$179,3)</f>
        <v>35</v>
      </c>
      <c r="K63" s="60">
        <f t="array" ref="K63">INDEX('Margen (PowerBI)'!$E$1:$E$179,MATCH($I63,'Margen (PowerBI)'!$B$1:$B$179,0))</f>
        <v>41</v>
      </c>
      <c r="L63" s="60">
        <f>VLOOKUP($I63,'Margen (PowerBI)'!$B$2:$F$179,5)</f>
        <v>16.5</v>
      </c>
      <c r="M63" s="59">
        <v>2.0</v>
      </c>
      <c r="N63" s="61">
        <v>1.0E-4</v>
      </c>
      <c r="O63" s="59">
        <v>2.0</v>
      </c>
      <c r="P63" s="61">
        <v>1.0E-4</v>
      </c>
      <c r="Q63" s="61">
        <v>1.0</v>
      </c>
      <c r="R63" s="59">
        <v>1.0</v>
      </c>
      <c r="S63" s="59">
        <v>0.0</v>
      </c>
      <c r="T63" s="61">
        <v>0.5</v>
      </c>
      <c r="U63" s="61">
        <v>0.0</v>
      </c>
      <c r="V63" s="62">
        <v>150.0</v>
      </c>
      <c r="W63" s="62">
        <v>0.0</v>
      </c>
      <c r="X63" s="59">
        <v>1.0</v>
      </c>
      <c r="Y63" s="59">
        <v>0.0</v>
      </c>
      <c r="Z63" s="63"/>
      <c r="AA63" s="63"/>
      <c r="AB63" s="63"/>
      <c r="AC63" s="63"/>
      <c r="AD63" s="63"/>
      <c r="AE63" s="63"/>
      <c r="AF63" s="63"/>
      <c r="AG63" s="63"/>
      <c r="AH63" s="63"/>
      <c r="AI63" s="63"/>
    </row>
    <row r="64">
      <c r="A64" s="55" t="s">
        <v>839</v>
      </c>
      <c r="B64" s="55" t="s">
        <v>1102</v>
      </c>
      <c r="C64" s="55" t="s">
        <v>1103</v>
      </c>
      <c r="D64" s="55">
        <v>13.0</v>
      </c>
      <c r="E64" s="55" t="s">
        <v>7290</v>
      </c>
      <c r="F64" s="55" t="str">
        <f t="array" ref="F64">IFNA(INDEX('New Listing E-Commerce'!$E$2:$E$69,MATCH($I64,'New Listing E-Commerce'!$C$2:$C$69,0)),"N/A")</f>
        <v>Soft</v>
      </c>
      <c r="G64" s="55" t="str">
        <f t="array" ref="G64">INDEX('New Listing E-Commerce'!$D$1:$D$179,MATCH(I64,'New Listing E-Commerce'!$C$1:$C$179,0))</f>
        <v>TRC1</v>
      </c>
      <c r="H64" s="55">
        <f t="shared" si="1"/>
        <v>1</v>
      </c>
      <c r="I64" s="55" t="s">
        <v>54</v>
      </c>
      <c r="J64" s="56">
        <f>VLOOKUP($I64,'Margen (PowerBI)'!$B$2:$F$179,3)</f>
        <v>35</v>
      </c>
      <c r="K64" s="56">
        <f t="array" ref="K64">INDEX('Margen (PowerBI)'!$E$1:$E$179,MATCH($I64,'Margen (PowerBI)'!$B$1:$B$179,0))</f>
        <v>41</v>
      </c>
      <c r="L64" s="56">
        <f>VLOOKUP($I64,'Margen (PowerBI)'!$B$2:$F$179,5)</f>
        <v>16.5</v>
      </c>
      <c r="M64" s="55">
        <v>0.0</v>
      </c>
      <c r="N64" s="57">
        <v>0.0</v>
      </c>
      <c r="O64" s="55">
        <v>0.0</v>
      </c>
      <c r="P64" s="57">
        <v>0.0</v>
      </c>
      <c r="Q64" s="57">
        <v>0.0</v>
      </c>
      <c r="R64" s="55">
        <v>1.0</v>
      </c>
      <c r="S64" s="55">
        <v>0.0</v>
      </c>
      <c r="T64" s="57">
        <v>0.0</v>
      </c>
      <c r="U64" s="57">
        <v>0.0</v>
      </c>
      <c r="V64" s="58">
        <v>150.0</v>
      </c>
      <c r="W64" s="58">
        <v>0.0</v>
      </c>
      <c r="X64" s="55">
        <v>1.0</v>
      </c>
      <c r="Y64" s="55">
        <v>0.0</v>
      </c>
      <c r="Z64" s="3"/>
      <c r="AA64" s="3"/>
      <c r="AB64" s="3"/>
      <c r="AC64" s="3"/>
      <c r="AD64" s="3"/>
      <c r="AE64" s="3"/>
      <c r="AF64" s="3"/>
      <c r="AG64" s="3"/>
      <c r="AH64" s="3"/>
      <c r="AI64" s="3"/>
    </row>
    <row r="65">
      <c r="A65" s="59" t="s">
        <v>777</v>
      </c>
      <c r="B65" s="59" t="s">
        <v>1078</v>
      </c>
      <c r="C65" s="59" t="s">
        <v>1079</v>
      </c>
      <c r="D65" s="59">
        <v>13.0</v>
      </c>
      <c r="E65" s="59" t="s">
        <v>7287</v>
      </c>
      <c r="F65" s="59" t="str">
        <f t="array" ref="F65">IFNA(INDEX('New Listing E-Commerce'!$E$2:$E$69,MATCH($I65,'New Listing E-Commerce'!$C$2:$C$69,0)),"N/A")</f>
        <v>Steel</v>
      </c>
      <c r="G65" s="59" t="str">
        <f t="array" ref="G65">INDEX('New Listing E-Commerce'!$D$1:$D$179,MATCH(I65,'New Listing E-Commerce'!$C$1:$C$179,0))</f>
        <v>TRC1</v>
      </c>
      <c r="H65" s="59">
        <f t="shared" si="1"/>
        <v>1</v>
      </c>
      <c r="I65" s="59" t="s">
        <v>44</v>
      </c>
      <c r="J65" s="60">
        <f>VLOOKUP($I65,'Margen (PowerBI)'!$B$2:$F$179,3)</f>
        <v>35</v>
      </c>
      <c r="K65" s="60">
        <f t="array" ref="K65">INDEX('Margen (PowerBI)'!$E$1:$E$179,MATCH($I65,'Margen (PowerBI)'!$B$1:$B$179,0))</f>
        <v>42.5</v>
      </c>
      <c r="L65" s="60">
        <f>VLOOKUP($I65,'Margen (PowerBI)'!$B$2:$F$179,5)</f>
        <v>16.5</v>
      </c>
      <c r="M65" s="59">
        <v>6.0</v>
      </c>
      <c r="N65" s="61">
        <v>3.0E-4</v>
      </c>
      <c r="O65" s="59">
        <v>6.0</v>
      </c>
      <c r="P65" s="61">
        <v>3.0E-4</v>
      </c>
      <c r="Q65" s="61">
        <v>1.0</v>
      </c>
      <c r="R65" s="59">
        <v>1.0</v>
      </c>
      <c r="S65" s="59">
        <v>0.0</v>
      </c>
      <c r="T65" s="61">
        <v>0.1667</v>
      </c>
      <c r="U65" s="61">
        <v>0.0</v>
      </c>
      <c r="V65" s="62">
        <v>156.0</v>
      </c>
      <c r="W65" s="62">
        <v>0.0</v>
      </c>
      <c r="X65" s="59">
        <v>1.0</v>
      </c>
      <c r="Y65" s="59">
        <v>0.0</v>
      </c>
      <c r="Z65" s="63"/>
      <c r="AA65" s="63"/>
      <c r="AB65" s="63"/>
      <c r="AC65" s="63"/>
      <c r="AD65" s="63"/>
      <c r="AE65" s="63"/>
      <c r="AF65" s="63"/>
      <c r="AG65" s="63"/>
      <c r="AH65" s="63"/>
      <c r="AI65" s="63"/>
    </row>
    <row r="66">
      <c r="A66" s="55" t="s">
        <v>587</v>
      </c>
      <c r="B66" s="55" t="s">
        <v>969</v>
      </c>
      <c r="C66" s="55" t="s">
        <v>970</v>
      </c>
      <c r="D66" s="55">
        <v>12.0</v>
      </c>
      <c r="E66" s="55" t="s">
        <v>7287</v>
      </c>
      <c r="F66" s="55" t="str">
        <f t="array" ref="F66">IFNA(INDEX('New Listing E-Commerce'!$E$2:$E$69,MATCH($I66,'New Listing E-Commerce'!$C$2:$C$69,0)),"N/A")</f>
        <v>Steel</v>
      </c>
      <c r="G66" s="55" t="str">
        <f t="array" ref="G66">INDEX('New Listing E-Commerce'!$D$1:$D$179,MATCH(I66,'New Listing E-Commerce'!$C$1:$C$179,0))</f>
        <v>Tk Farmer</v>
      </c>
      <c r="H66" s="55">
        <f t="shared" si="1"/>
        <v>2</v>
      </c>
      <c r="I66" s="55" t="s">
        <v>115</v>
      </c>
      <c r="J66" s="56">
        <f>VLOOKUP($I66,'Margen (PowerBI)'!$B$2:$F$179,3)</f>
        <v>58.5</v>
      </c>
      <c r="K66" s="56">
        <f t="array" ref="K66">INDEX('Margen (PowerBI)'!$E$1:$E$179,MATCH($I66,'Margen (PowerBI)'!$B$1:$B$179,0))</f>
        <v>33.5</v>
      </c>
      <c r="L66" s="56">
        <f>VLOOKUP($I66,'Margen (PowerBI)'!$B$2:$F$179,5)</f>
        <v>25</v>
      </c>
      <c r="M66" s="55">
        <v>4.0</v>
      </c>
      <c r="N66" s="57">
        <v>2.0E-4</v>
      </c>
      <c r="O66" s="55">
        <v>4.0</v>
      </c>
      <c r="P66" s="57">
        <v>2.0E-4</v>
      </c>
      <c r="Q66" s="57">
        <v>1.0</v>
      </c>
      <c r="R66" s="55">
        <v>2.0</v>
      </c>
      <c r="S66" s="55">
        <v>0.0</v>
      </c>
      <c r="T66" s="57">
        <v>0.5</v>
      </c>
      <c r="U66" s="57">
        <v>0.0</v>
      </c>
      <c r="V66" s="58">
        <v>268.0</v>
      </c>
      <c r="W66" s="58">
        <v>0.0</v>
      </c>
      <c r="X66" s="55">
        <v>2.0</v>
      </c>
      <c r="Y66" s="55">
        <v>0.0</v>
      </c>
      <c r="Z66" s="3"/>
      <c r="AA66" s="3"/>
      <c r="AB66" s="3"/>
      <c r="AC66" s="3"/>
      <c r="AD66" s="3"/>
      <c r="AE66" s="3"/>
      <c r="AF66" s="3"/>
      <c r="AG66" s="3"/>
      <c r="AH66" s="3"/>
      <c r="AI66" s="3"/>
    </row>
    <row r="67">
      <c r="A67" s="59" t="s">
        <v>620</v>
      </c>
      <c r="B67" s="59" t="s">
        <v>986</v>
      </c>
      <c r="C67" s="59" t="s">
        <v>987</v>
      </c>
      <c r="D67" s="59">
        <v>12.0</v>
      </c>
      <c r="E67" s="59" t="s">
        <v>188</v>
      </c>
      <c r="F67" s="59" t="str">
        <f t="array" ref="F67">IFNA(INDEX('New Listing E-Commerce'!$E$2:$E$69,MATCH($I67,'New Listing E-Commerce'!$C$2:$C$69,0)),"N/A")</f>
        <v>Soft</v>
      </c>
      <c r="G67" s="59" t="str">
        <f t="array" ref="G67">INDEX('New Listing E-Commerce'!$D$1:$D$179,MATCH(I67,'New Listing E-Commerce'!$C$1:$C$179,0))</f>
        <v>Tractor</v>
      </c>
      <c r="H67" s="59">
        <f t="shared" si="1"/>
        <v>2</v>
      </c>
      <c r="I67" s="59" t="s">
        <v>226</v>
      </c>
      <c r="J67" s="60">
        <f>VLOOKUP($I67,'Margen (PowerBI)'!$B$2:$F$179,3)</f>
        <v>35</v>
      </c>
      <c r="K67" s="60">
        <f t="array" ref="K67">INDEX('Margen (PowerBI)'!$E$1:$E$179,MATCH($I67,'Margen (PowerBI)'!$B$1:$B$179,0))</f>
        <v>27.5</v>
      </c>
      <c r="L67" s="60">
        <f>VLOOKUP($I67,'Margen (PowerBI)'!$B$2:$F$179,5)</f>
        <v>16.5</v>
      </c>
      <c r="M67" s="59">
        <v>15.0</v>
      </c>
      <c r="N67" s="61">
        <v>8.0E-4</v>
      </c>
      <c r="O67" s="59">
        <v>17.0</v>
      </c>
      <c r="P67" s="61">
        <v>7.0E-4</v>
      </c>
      <c r="Q67" s="61">
        <v>0.8824</v>
      </c>
      <c r="R67" s="59">
        <v>2.0</v>
      </c>
      <c r="S67" s="59">
        <v>0.0</v>
      </c>
      <c r="T67" s="61">
        <v>0.1333</v>
      </c>
      <c r="U67" s="61">
        <v>0.0</v>
      </c>
      <c r="V67" s="62">
        <v>204.0</v>
      </c>
      <c r="W67" s="62">
        <v>0.0</v>
      </c>
      <c r="X67" s="59">
        <v>2.0</v>
      </c>
      <c r="Y67" s="59">
        <v>0.0</v>
      </c>
      <c r="Z67" s="63"/>
      <c r="AA67" s="63"/>
      <c r="AB67" s="63"/>
      <c r="AC67" s="63"/>
      <c r="AD67" s="63"/>
      <c r="AE67" s="63"/>
      <c r="AF67" s="63"/>
      <c r="AG67" s="63"/>
      <c r="AH67" s="63"/>
      <c r="AI67" s="63"/>
    </row>
    <row r="68">
      <c r="A68" s="55" t="s">
        <v>663</v>
      </c>
      <c r="B68" s="55" t="s">
        <v>684</v>
      </c>
      <c r="C68" s="55" t="s">
        <v>685</v>
      </c>
      <c r="D68" s="55">
        <v>12.0</v>
      </c>
      <c r="E68" s="55" t="s">
        <v>7287</v>
      </c>
      <c r="F68" s="55" t="str">
        <f t="array" ref="F68">IFNA(INDEX('New Listing E-Commerce'!$E$2:$E$69,MATCH($I68,'New Listing E-Commerce'!$C$2:$C$69,0)),"N/A")</f>
        <v>Steel</v>
      </c>
      <c r="G68" s="55" t="str">
        <f t="array" ref="G68">INDEX('New Listing E-Commerce'!$D$1:$D$179,MATCH(I68,'New Listing E-Commerce'!$C$1:$C$179,0))</f>
        <v>Tractor</v>
      </c>
      <c r="H68" s="55">
        <f t="shared" si="1"/>
        <v>3</v>
      </c>
      <c r="I68" s="55" t="s">
        <v>207</v>
      </c>
      <c r="J68" s="56">
        <f t="array" ref="J68">INDEX('Margen (PowerBI)'!$D$1:$D$179,MATCH($I68,'Margen (PowerBI)'!$B$1:$B$179,0))</f>
        <v>49.5</v>
      </c>
      <c r="K68" s="56">
        <f t="array" ref="K68">INDEX('Margen (PowerBI)'!$E$1:$E$179,MATCH($I68,'Margen (PowerBI)'!$B$1:$B$179,0))</f>
        <v>28.5</v>
      </c>
      <c r="L68" s="56">
        <f t="array" ref="L68">INDEX('Margen (PowerBI)'!$F$1:$F$179,MATCH($I68,'Margen (PowerBI)'!$B$1:$B$179,0))</f>
        <v>21</v>
      </c>
      <c r="M68" s="55">
        <v>48.0</v>
      </c>
      <c r="N68" s="57">
        <v>0.0024</v>
      </c>
      <c r="O68" s="55">
        <v>59.0</v>
      </c>
      <c r="P68" s="57">
        <v>0.0025</v>
      </c>
      <c r="Q68" s="57">
        <v>1.0</v>
      </c>
      <c r="R68" s="55">
        <v>3.0</v>
      </c>
      <c r="S68" s="55">
        <v>0.0</v>
      </c>
      <c r="T68" s="57">
        <v>0.0625</v>
      </c>
      <c r="U68" s="57">
        <v>0.0</v>
      </c>
      <c r="V68" s="58">
        <v>318.0</v>
      </c>
      <c r="W68" s="58">
        <v>0.0</v>
      </c>
      <c r="X68" s="55">
        <v>3.0</v>
      </c>
      <c r="Y68" s="55">
        <v>0.0</v>
      </c>
      <c r="Z68" s="3"/>
      <c r="AA68" s="3"/>
      <c r="AB68" s="3"/>
      <c r="AC68" s="3"/>
      <c r="AD68" s="3"/>
      <c r="AE68" s="3"/>
      <c r="AF68" s="3"/>
      <c r="AG68" s="3"/>
      <c r="AH68" s="3"/>
      <c r="AI68" s="3"/>
    </row>
    <row r="69">
      <c r="A69" s="59" t="s">
        <v>663</v>
      </c>
      <c r="B69" s="59" t="s">
        <v>1002</v>
      </c>
      <c r="C69" s="59" t="s">
        <v>1003</v>
      </c>
      <c r="D69" s="59">
        <v>12.0</v>
      </c>
      <c r="E69" s="59" t="s">
        <v>188</v>
      </c>
      <c r="F69" s="59" t="str">
        <f t="array" ref="F69">IFNA(INDEX('New Listing E-Commerce'!$E$2:$E$69,MATCH($I69,'New Listing E-Commerce'!$C$2:$C$69,0)),"N/A")</f>
        <v>Steel</v>
      </c>
      <c r="G69" s="59" t="str">
        <f t="array" ref="G69">INDEX('New Listing E-Commerce'!$D$1:$D$179,MATCH(I69,'New Listing E-Commerce'!$C$1:$C$179,0))</f>
        <v>Tractor</v>
      </c>
      <c r="H69" s="59">
        <f t="shared" si="1"/>
        <v>1</v>
      </c>
      <c r="I69" s="59" t="s">
        <v>207</v>
      </c>
      <c r="J69" s="60">
        <f t="array" ref="J69">INDEX('Margen (PowerBI)'!$D$1:$D$179,MATCH($I69,'Margen (PowerBI)'!$B$1:$B$179,0))</f>
        <v>49.5</v>
      </c>
      <c r="K69" s="60">
        <f t="array" ref="K69">INDEX('Margen (PowerBI)'!$E$1:$E$179,MATCH($I69,'Margen (PowerBI)'!$B$1:$B$179,0))</f>
        <v>28.5</v>
      </c>
      <c r="L69" s="60">
        <f t="array" ref="L69">INDEX('Margen (PowerBI)'!$F$1:$F$179,MATCH($I69,'Margen (PowerBI)'!$B$1:$B$179,0))</f>
        <v>21</v>
      </c>
      <c r="M69" s="59">
        <v>0.0</v>
      </c>
      <c r="N69" s="61">
        <v>0.0</v>
      </c>
      <c r="O69" s="59">
        <v>0.0</v>
      </c>
      <c r="P69" s="61">
        <v>0.0</v>
      </c>
      <c r="Q69" s="61">
        <v>0.0</v>
      </c>
      <c r="R69" s="59">
        <v>1.0</v>
      </c>
      <c r="S69" s="59">
        <v>0.0</v>
      </c>
      <c r="T69" s="61">
        <v>0.0</v>
      </c>
      <c r="U69" s="61">
        <v>0.0</v>
      </c>
      <c r="V69" s="62">
        <v>106.0</v>
      </c>
      <c r="W69" s="62">
        <v>0.0</v>
      </c>
      <c r="X69" s="59">
        <v>1.0</v>
      </c>
      <c r="Y69" s="59">
        <v>0.0</v>
      </c>
      <c r="Z69" s="63"/>
      <c r="AA69" s="63"/>
      <c r="AB69" s="63"/>
      <c r="AC69" s="63"/>
      <c r="AD69" s="63"/>
      <c r="AE69" s="63"/>
      <c r="AF69" s="63"/>
      <c r="AG69" s="63"/>
      <c r="AH69" s="63"/>
      <c r="AI69" s="63"/>
    </row>
    <row r="70">
      <c r="A70" s="55" t="s">
        <v>777</v>
      </c>
      <c r="B70" s="55" t="s">
        <v>1076</v>
      </c>
      <c r="C70" s="55" t="s">
        <v>1077</v>
      </c>
      <c r="D70" s="55">
        <v>12.0</v>
      </c>
      <c r="E70" s="55" t="s">
        <v>7287</v>
      </c>
      <c r="F70" s="55" t="str">
        <f t="array" ref="F70">IFNA(INDEX('New Listing E-Commerce'!$E$2:$E$69,MATCH($I70,'New Listing E-Commerce'!$C$2:$C$69,0)),"N/A")</f>
        <v>Steel</v>
      </c>
      <c r="G70" s="55" t="str">
        <f t="array" ref="G70">INDEX('New Listing E-Commerce'!$D$1:$D$179,MATCH(I70,'New Listing E-Commerce'!$C$1:$C$179,0))</f>
        <v>TRC1</v>
      </c>
      <c r="H70" s="55">
        <f t="shared" si="1"/>
        <v>1</v>
      </c>
      <c r="I70" s="55" t="s">
        <v>44</v>
      </c>
      <c r="J70" s="56">
        <f>VLOOKUP($I70,'Margen (PowerBI)'!$B$2:$F$179,3)</f>
        <v>35</v>
      </c>
      <c r="K70" s="56">
        <f t="array" ref="K70">INDEX('Margen (PowerBI)'!$E$1:$E$179,MATCH($I70,'Margen (PowerBI)'!$B$1:$B$179,0))</f>
        <v>42.5</v>
      </c>
      <c r="L70" s="56">
        <f>VLOOKUP($I70,'Margen (PowerBI)'!$B$2:$F$179,5)</f>
        <v>16.5</v>
      </c>
      <c r="M70" s="55">
        <v>6.0</v>
      </c>
      <c r="N70" s="57">
        <v>3.0E-4</v>
      </c>
      <c r="O70" s="55">
        <v>11.0</v>
      </c>
      <c r="P70" s="57">
        <v>5.0E-4</v>
      </c>
      <c r="Q70" s="57">
        <v>1.0</v>
      </c>
      <c r="R70" s="55">
        <v>1.0</v>
      </c>
      <c r="S70" s="55">
        <v>0.0</v>
      </c>
      <c r="T70" s="57">
        <v>0.1667</v>
      </c>
      <c r="U70" s="57">
        <v>0.0</v>
      </c>
      <c r="V70" s="58">
        <v>156.0</v>
      </c>
      <c r="W70" s="58">
        <v>0.0</v>
      </c>
      <c r="X70" s="55">
        <v>1.0</v>
      </c>
      <c r="Y70" s="55">
        <v>0.0</v>
      </c>
      <c r="Z70" s="3"/>
      <c r="AA70" s="3"/>
      <c r="AB70" s="3"/>
      <c r="AC70" s="3"/>
      <c r="AD70" s="3"/>
      <c r="AE70" s="3"/>
      <c r="AF70" s="3"/>
      <c r="AG70" s="3"/>
      <c r="AH70" s="3"/>
      <c r="AI70" s="3"/>
    </row>
    <row r="71">
      <c r="A71" s="59" t="s">
        <v>809</v>
      </c>
      <c r="B71" s="59" t="s">
        <v>816</v>
      </c>
      <c r="C71" s="59" t="s">
        <v>817</v>
      </c>
      <c r="D71" s="59">
        <v>12.0</v>
      </c>
      <c r="E71" s="59" t="s">
        <v>7287</v>
      </c>
      <c r="F71" s="59" t="str">
        <f t="array" ref="F71">IFNA(INDEX('New Listing E-Commerce'!$E$2:$E$69,MATCH($I71,'New Listing E-Commerce'!$C$2:$C$69,0)),"N/A")</f>
        <v>Steel</v>
      </c>
      <c r="G71" s="59" t="str">
        <f t="array" ref="G71">INDEX('New Listing E-Commerce'!$D$1:$D$179,MATCH(I71,'New Listing E-Commerce'!$C$1:$C$179,0))</f>
        <v>TRC3P</v>
      </c>
      <c r="H71" s="59">
        <f t="shared" si="1"/>
        <v>1</v>
      </c>
      <c r="I71" s="59" t="s">
        <v>23</v>
      </c>
      <c r="J71" s="60">
        <f>VLOOKUP($I71,'Margen (PowerBI)'!$B$2:$F$179,3)</f>
        <v>35</v>
      </c>
      <c r="K71" s="60">
        <f t="array" ref="K71">INDEX('Margen (PowerBI)'!$E$1:$E$179,MATCH($I71,'Margen (PowerBI)'!$B$1:$B$179,0))</f>
        <v>45.5</v>
      </c>
      <c r="L71" s="60">
        <f>VLOOKUP($I71,'Margen (PowerBI)'!$B$2:$F$179,5)</f>
        <v>16.5</v>
      </c>
      <c r="M71" s="59">
        <v>1.0</v>
      </c>
      <c r="N71" s="61">
        <v>1.0E-4</v>
      </c>
      <c r="O71" s="59">
        <v>1.0</v>
      </c>
      <c r="P71" s="61">
        <v>0.0</v>
      </c>
      <c r="Q71" s="61">
        <v>1.0</v>
      </c>
      <c r="R71" s="59">
        <v>1.0</v>
      </c>
      <c r="S71" s="59">
        <v>0.0</v>
      </c>
      <c r="T71" s="61">
        <v>1.0</v>
      </c>
      <c r="U71" s="61">
        <v>0.0</v>
      </c>
      <c r="V71" s="62">
        <v>161.0</v>
      </c>
      <c r="W71" s="62">
        <v>0.0</v>
      </c>
      <c r="X71" s="59">
        <v>1.0</v>
      </c>
      <c r="Y71" s="59">
        <v>0.0</v>
      </c>
      <c r="Z71" s="63"/>
      <c r="AA71" s="63"/>
      <c r="AB71" s="63"/>
      <c r="AC71" s="63"/>
      <c r="AD71" s="63"/>
      <c r="AE71" s="63"/>
      <c r="AF71" s="63"/>
      <c r="AG71" s="63"/>
      <c r="AH71" s="63"/>
      <c r="AI71" s="63"/>
    </row>
    <row r="72">
      <c r="A72" s="55" t="s">
        <v>375</v>
      </c>
      <c r="B72" s="55" t="s">
        <v>884</v>
      </c>
      <c r="C72" s="55" t="s">
        <v>885</v>
      </c>
      <c r="D72" s="55">
        <v>11.0</v>
      </c>
      <c r="E72" s="55" t="s">
        <v>7289</v>
      </c>
      <c r="F72" s="55" t="str">
        <f t="array" ref="F72">IFNA(INDEX('New Listing E-Commerce'!$E$2:$E$69,MATCH($I72,'New Listing E-Commerce'!$C$2:$C$69,0)),"N/A")</f>
        <v>Soft</v>
      </c>
      <c r="G72" s="55" t="str">
        <f t="array" ref="G72">INDEX('New Listing E-Commerce'!$D$1:$D$179,MATCH(I72,'New Listing E-Commerce'!$C$1:$C$179,0))</f>
        <v>Comfort</v>
      </c>
      <c r="H72" s="55">
        <f t="shared" si="1"/>
        <v>2</v>
      </c>
      <c r="I72" s="55" t="s">
        <v>231</v>
      </c>
      <c r="J72" s="56">
        <f>VLOOKUP($I72,'Margen (PowerBI)'!$B$2:$F$179,3)</f>
        <v>35</v>
      </c>
      <c r="K72" s="56">
        <f t="array" ref="K72">INDEX('Margen (PowerBI)'!$E$1:$E$179,MATCH($I72,'Margen (PowerBI)'!$B$1:$B$179,0))</f>
        <v>27.5</v>
      </c>
      <c r="L72" s="56">
        <f>VLOOKUP($I72,'Margen (PowerBI)'!$B$2:$F$179,5)</f>
        <v>16.5</v>
      </c>
      <c r="M72" s="55">
        <v>7.0</v>
      </c>
      <c r="N72" s="57">
        <v>4.0E-4</v>
      </c>
      <c r="O72" s="55">
        <v>13.0</v>
      </c>
      <c r="P72" s="57">
        <v>6.0E-4</v>
      </c>
      <c r="Q72" s="57">
        <v>1.0</v>
      </c>
      <c r="R72" s="55">
        <v>2.0</v>
      </c>
      <c r="S72" s="55">
        <v>0.0</v>
      </c>
      <c r="T72" s="57">
        <v>0.2857</v>
      </c>
      <c r="U72" s="57">
        <v>0.0</v>
      </c>
      <c r="V72" s="58">
        <v>204.0</v>
      </c>
      <c r="W72" s="58">
        <v>0.0</v>
      </c>
      <c r="X72" s="55">
        <v>2.0</v>
      </c>
      <c r="Y72" s="55">
        <v>0.0</v>
      </c>
      <c r="Z72" s="3"/>
      <c r="AA72" s="3"/>
      <c r="AB72" s="3"/>
      <c r="AC72" s="3"/>
      <c r="AD72" s="3"/>
      <c r="AE72" s="3"/>
      <c r="AF72" s="3"/>
      <c r="AG72" s="3"/>
      <c r="AH72" s="3"/>
      <c r="AI72" s="3"/>
    </row>
    <row r="73">
      <c r="A73" s="59" t="s">
        <v>400</v>
      </c>
      <c r="B73" s="59" t="s">
        <v>886</v>
      </c>
      <c r="C73" s="59" t="s">
        <v>887</v>
      </c>
      <c r="D73" s="59">
        <v>11.0</v>
      </c>
      <c r="E73" s="59" t="s">
        <v>7287</v>
      </c>
      <c r="F73" s="59" t="str">
        <f t="array" ref="F73">IFNA(INDEX('New Listing E-Commerce'!$E$2:$E$69,MATCH($I73,'New Listing E-Commerce'!$C$2:$C$69,0)),"N/A")</f>
        <v>Soft</v>
      </c>
      <c r="G73" s="59" t="str">
        <f t="array" ref="G73">INDEX('New Listing E-Commerce'!$D$1:$D$179,MATCH(I73,'New Listing E-Commerce'!$C$1:$C$179,0))</f>
        <v>Farmer </v>
      </c>
      <c r="H73" s="59">
        <f t="shared" si="1"/>
        <v>13</v>
      </c>
      <c r="I73" s="59" t="s">
        <v>132</v>
      </c>
      <c r="J73" s="60">
        <f>VLOOKUP($I73,'Margen (PowerBI)'!$B$2:$F$179,3)</f>
        <v>37</v>
      </c>
      <c r="K73" s="60">
        <f t="array" ref="K73">INDEX('Margen (PowerBI)'!$E$1:$E$179,MATCH($I73,'Margen (PowerBI)'!$B$1:$B$179,0))</f>
        <v>32.5</v>
      </c>
      <c r="L73" s="60">
        <f>VLOOKUP($I73,'Margen (PowerBI)'!$B$2:$F$179,5)</f>
        <v>11.5</v>
      </c>
      <c r="M73" s="59">
        <v>52.0</v>
      </c>
      <c r="N73" s="61">
        <v>0.0026</v>
      </c>
      <c r="O73" s="59">
        <v>64.0</v>
      </c>
      <c r="P73" s="61">
        <v>0.0028</v>
      </c>
      <c r="Q73" s="61">
        <v>1.0</v>
      </c>
      <c r="R73" s="59">
        <v>12.0</v>
      </c>
      <c r="S73" s="59">
        <v>1.0</v>
      </c>
      <c r="T73" s="61">
        <v>0.2308</v>
      </c>
      <c r="U73" s="61">
        <v>0.0192</v>
      </c>
      <c r="V73" s="62">
        <v>1548.0</v>
      </c>
      <c r="W73" s="62">
        <v>129.0</v>
      </c>
      <c r="X73" s="59">
        <v>12.0</v>
      </c>
      <c r="Y73" s="59">
        <v>1.0</v>
      </c>
      <c r="Z73" s="63"/>
      <c r="AA73" s="63"/>
      <c r="AB73" s="63"/>
      <c r="AC73" s="63"/>
      <c r="AD73" s="63"/>
      <c r="AE73" s="63"/>
      <c r="AF73" s="63"/>
      <c r="AG73" s="63"/>
      <c r="AH73" s="63"/>
      <c r="AI73" s="63"/>
    </row>
    <row r="74">
      <c r="A74" s="55" t="s">
        <v>448</v>
      </c>
      <c r="B74" s="55" t="s">
        <v>451</v>
      </c>
      <c r="C74" s="55" t="s">
        <v>452</v>
      </c>
      <c r="D74" s="55">
        <v>11.0</v>
      </c>
      <c r="E74" s="55" t="s">
        <v>7287</v>
      </c>
      <c r="F74" s="55" t="str">
        <f t="array" ref="F74">IFNA(INDEX('New Listing E-Commerce'!$E$2:$E$69,MATCH($I74,'New Listing E-Commerce'!$C$2:$C$69,0)),"N/A")</f>
        <v>Soft</v>
      </c>
      <c r="G74" s="55" t="str">
        <f t="array" ref="G74">INDEX('New Listing E-Commerce'!$D$1:$D$179,MATCH(I74,'New Listing E-Commerce'!$C$1:$C$179,0))</f>
        <v>Max Grip Negro</v>
      </c>
      <c r="H74" s="55">
        <f t="shared" si="1"/>
        <v>5</v>
      </c>
      <c r="I74" s="55" t="s">
        <v>176</v>
      </c>
      <c r="J74" s="56">
        <f>VLOOKUP($I74,'Margen (PowerBI)'!$B$2:$F$179,3)</f>
        <v>35</v>
      </c>
      <c r="K74" s="56">
        <f t="array" ref="K74">INDEX('Margen (PowerBI)'!$E$1:$E$179,MATCH($I74,'Margen (PowerBI)'!$B$1:$B$179,0))</f>
        <v>31.5</v>
      </c>
      <c r="L74" s="56">
        <f>VLOOKUP($I74,'Margen (PowerBI)'!$B$2:$F$179,5)</f>
        <v>16.5</v>
      </c>
      <c r="M74" s="55">
        <v>13.0</v>
      </c>
      <c r="N74" s="57">
        <v>7.0E-4</v>
      </c>
      <c r="O74" s="55">
        <v>18.0</v>
      </c>
      <c r="P74" s="57">
        <v>8.0E-4</v>
      </c>
      <c r="Q74" s="57">
        <v>0.8889</v>
      </c>
      <c r="R74" s="55">
        <v>5.0</v>
      </c>
      <c r="S74" s="55">
        <v>0.0</v>
      </c>
      <c r="T74" s="57">
        <v>0.3846</v>
      </c>
      <c r="U74" s="57">
        <v>0.0</v>
      </c>
      <c r="V74" s="58">
        <v>530.0</v>
      </c>
      <c r="W74" s="58">
        <v>0.0</v>
      </c>
      <c r="X74" s="55">
        <v>5.0</v>
      </c>
      <c r="Y74" s="55">
        <v>0.0</v>
      </c>
      <c r="Z74" s="3"/>
      <c r="AA74" s="3"/>
      <c r="AB74" s="3"/>
      <c r="AC74" s="3"/>
      <c r="AD74" s="3"/>
      <c r="AE74" s="3"/>
      <c r="AF74" s="3"/>
      <c r="AG74" s="3"/>
      <c r="AH74" s="3"/>
      <c r="AI74" s="3"/>
    </row>
    <row r="75">
      <c r="A75" s="59" t="s">
        <v>494</v>
      </c>
      <c r="B75" s="59" t="s">
        <v>955</v>
      </c>
      <c r="C75" s="59" t="s">
        <v>956</v>
      </c>
      <c r="D75" s="59">
        <v>11.0</v>
      </c>
      <c r="E75" s="59" t="s">
        <v>7290</v>
      </c>
      <c r="F75" s="59" t="str">
        <f t="array" ref="F75">IFNA(INDEX('New Listing E-Commerce'!$E$2:$E$69,MATCH($I75,'New Listing E-Commerce'!$C$2:$C$69,0)),"N/A")</f>
        <v>Soft</v>
      </c>
      <c r="G75" s="59" t="str">
        <f t="array" ref="G75">INDEX('New Listing E-Commerce'!$D$1:$D$179,MATCH(I75,'New Listing E-Commerce'!$C$1:$C$179,0))</f>
        <v>Rul 500</v>
      </c>
      <c r="H75" s="59">
        <f t="shared" si="1"/>
        <v>1</v>
      </c>
      <c r="I75" s="59" t="s">
        <v>127</v>
      </c>
      <c r="J75" s="60">
        <f>VLOOKUP($I75,'Margen (PowerBI)'!$B$2:$F$179,3)</f>
        <v>35</v>
      </c>
      <c r="K75" s="60">
        <f t="array" ref="K75">INDEX('Margen (PowerBI)'!$E$1:$E$179,MATCH($I75,'Margen (PowerBI)'!$B$1:$B$179,0))</f>
        <v>33</v>
      </c>
      <c r="L75" s="60">
        <f>VLOOKUP($I75,'Margen (PowerBI)'!$B$2:$F$179,5)</f>
        <v>16.5</v>
      </c>
      <c r="M75" s="59">
        <v>5.0</v>
      </c>
      <c r="N75" s="61">
        <v>3.0E-4</v>
      </c>
      <c r="O75" s="59">
        <v>7.0</v>
      </c>
      <c r="P75" s="61">
        <v>3.0E-4</v>
      </c>
      <c r="Q75" s="61">
        <v>1.0</v>
      </c>
      <c r="R75" s="59">
        <v>1.0</v>
      </c>
      <c r="S75" s="59">
        <v>0.0</v>
      </c>
      <c r="T75" s="61">
        <v>0.2</v>
      </c>
      <c r="U75" s="61">
        <v>0.0</v>
      </c>
      <c r="V75" s="62">
        <v>113.0</v>
      </c>
      <c r="W75" s="62">
        <v>0.0</v>
      </c>
      <c r="X75" s="59">
        <v>1.0</v>
      </c>
      <c r="Y75" s="59">
        <v>0.0</v>
      </c>
      <c r="Z75" s="63"/>
      <c r="AA75" s="63"/>
      <c r="AB75" s="63"/>
      <c r="AC75" s="63"/>
      <c r="AD75" s="63"/>
      <c r="AE75" s="63"/>
      <c r="AF75" s="63"/>
      <c r="AG75" s="63"/>
      <c r="AH75" s="63"/>
      <c r="AI75" s="63"/>
    </row>
    <row r="76">
      <c r="A76" s="55" t="s">
        <v>587</v>
      </c>
      <c r="B76" s="55" t="s">
        <v>592</v>
      </c>
      <c r="C76" s="55" t="s">
        <v>593</v>
      </c>
      <c r="D76" s="55">
        <v>11.0</v>
      </c>
      <c r="E76" s="55" t="s">
        <v>7287</v>
      </c>
      <c r="F76" s="55" t="str">
        <f t="array" ref="F76">IFNA(INDEX('New Listing E-Commerce'!$E$2:$E$69,MATCH($I76,'New Listing E-Commerce'!$C$2:$C$69,0)),"N/A")</f>
        <v>Steel</v>
      </c>
      <c r="G76" s="55" t="str">
        <f t="array" ref="G76">INDEX('New Listing E-Commerce'!$D$1:$D$179,MATCH(I76,'New Listing E-Commerce'!$C$1:$C$179,0))</f>
        <v>Tk Farmer</v>
      </c>
      <c r="H76" s="55">
        <f t="shared" si="1"/>
        <v>4</v>
      </c>
      <c r="I76" s="55" t="s">
        <v>115</v>
      </c>
      <c r="J76" s="56">
        <f>VLOOKUP($I76,'Margen (PowerBI)'!$B$2:$F$179,3)</f>
        <v>58.5</v>
      </c>
      <c r="K76" s="56">
        <f t="array" ref="K76">INDEX('Margen (PowerBI)'!$E$1:$E$179,MATCH($I76,'Margen (PowerBI)'!$B$1:$B$179,0))</f>
        <v>33.5</v>
      </c>
      <c r="L76" s="56">
        <f>VLOOKUP($I76,'Margen (PowerBI)'!$B$2:$F$179,5)</f>
        <v>25</v>
      </c>
      <c r="M76" s="55">
        <v>5.0</v>
      </c>
      <c r="N76" s="57">
        <v>3.0E-4</v>
      </c>
      <c r="O76" s="55">
        <v>6.0</v>
      </c>
      <c r="P76" s="57">
        <v>3.0E-4</v>
      </c>
      <c r="Q76" s="57">
        <v>1.0</v>
      </c>
      <c r="R76" s="55">
        <v>4.0</v>
      </c>
      <c r="S76" s="55">
        <v>0.0</v>
      </c>
      <c r="T76" s="57">
        <v>0.8</v>
      </c>
      <c r="U76" s="57">
        <v>0.0</v>
      </c>
      <c r="V76" s="58">
        <v>536.0</v>
      </c>
      <c r="W76" s="58">
        <v>0.0</v>
      </c>
      <c r="X76" s="55">
        <v>4.0</v>
      </c>
      <c r="Y76" s="55">
        <v>0.0</v>
      </c>
      <c r="Z76" s="3"/>
      <c r="AA76" s="3"/>
      <c r="AB76" s="3"/>
      <c r="AC76" s="3"/>
      <c r="AD76" s="3"/>
      <c r="AE76" s="3"/>
      <c r="AF76" s="3"/>
      <c r="AG76" s="3"/>
      <c r="AH76" s="3"/>
      <c r="AI76" s="3"/>
    </row>
    <row r="77">
      <c r="A77" s="59" t="s">
        <v>620</v>
      </c>
      <c r="B77" s="59" t="s">
        <v>635</v>
      </c>
      <c r="C77" s="59" t="s">
        <v>636</v>
      </c>
      <c r="D77" s="59">
        <v>11.0</v>
      </c>
      <c r="E77" s="59" t="s">
        <v>7287</v>
      </c>
      <c r="F77" s="59" t="str">
        <f t="array" ref="F77">IFNA(INDEX('New Listing E-Commerce'!$E$2:$E$69,MATCH($I77,'New Listing E-Commerce'!$C$2:$C$69,0)),"N/A")</f>
        <v>Soft</v>
      </c>
      <c r="G77" s="59" t="str">
        <f t="array" ref="G77">INDEX('New Listing E-Commerce'!$D$1:$D$179,MATCH(I77,'New Listing E-Commerce'!$C$1:$C$179,0))</f>
        <v>Tractor</v>
      </c>
      <c r="H77" s="59">
        <f t="shared" si="1"/>
        <v>5</v>
      </c>
      <c r="I77" s="59" t="s">
        <v>226</v>
      </c>
      <c r="J77" s="60">
        <f>VLOOKUP($I77,'Margen (PowerBI)'!$B$2:$F$179,3)</f>
        <v>35</v>
      </c>
      <c r="K77" s="60">
        <f t="array" ref="K77">INDEX('Margen (PowerBI)'!$E$1:$E$179,MATCH($I77,'Margen (PowerBI)'!$B$1:$B$179,0))</f>
        <v>27.5</v>
      </c>
      <c r="L77" s="60">
        <f>VLOOKUP($I77,'Margen (PowerBI)'!$B$2:$F$179,5)</f>
        <v>16.5</v>
      </c>
      <c r="M77" s="59">
        <v>37.0</v>
      </c>
      <c r="N77" s="61">
        <v>0.0019</v>
      </c>
      <c r="O77" s="59">
        <v>41.0</v>
      </c>
      <c r="P77" s="61">
        <v>0.0018</v>
      </c>
      <c r="Q77" s="61">
        <v>1.0</v>
      </c>
      <c r="R77" s="59">
        <v>5.0</v>
      </c>
      <c r="S77" s="59">
        <v>0.0</v>
      </c>
      <c r="T77" s="61">
        <v>0.1351</v>
      </c>
      <c r="U77" s="61">
        <v>0.0</v>
      </c>
      <c r="V77" s="62">
        <v>510.0</v>
      </c>
      <c r="W77" s="62">
        <v>0.0</v>
      </c>
      <c r="X77" s="59">
        <v>5.0</v>
      </c>
      <c r="Y77" s="59">
        <v>0.0</v>
      </c>
      <c r="Z77" s="63"/>
      <c r="AA77" s="63"/>
      <c r="AB77" s="63"/>
      <c r="AC77" s="63"/>
      <c r="AD77" s="63"/>
      <c r="AE77" s="63"/>
      <c r="AF77" s="63"/>
      <c r="AG77" s="63"/>
      <c r="AH77" s="63"/>
      <c r="AI77" s="63"/>
    </row>
    <row r="78">
      <c r="A78" s="55" t="s">
        <v>620</v>
      </c>
      <c r="B78" s="55" t="s">
        <v>651</v>
      </c>
      <c r="C78" s="55" t="s">
        <v>652</v>
      </c>
      <c r="D78" s="55">
        <v>11.0</v>
      </c>
      <c r="E78" s="55" t="s">
        <v>188</v>
      </c>
      <c r="F78" s="55" t="str">
        <f t="array" ref="F78">IFNA(INDEX('New Listing E-Commerce'!$E$2:$E$69,MATCH($I78,'New Listing E-Commerce'!$C$2:$C$69,0)),"N/A")</f>
        <v>Soft</v>
      </c>
      <c r="G78" s="55" t="str">
        <f t="array" ref="G78">INDEX('New Listing E-Commerce'!$D$1:$D$179,MATCH(I78,'New Listing E-Commerce'!$C$1:$C$179,0))</f>
        <v>Tractor</v>
      </c>
      <c r="H78" s="55">
        <f t="shared" si="1"/>
        <v>5</v>
      </c>
      <c r="I78" s="55" t="s">
        <v>226</v>
      </c>
      <c r="J78" s="56">
        <f>VLOOKUP($I78,'Margen (PowerBI)'!$B$2:$F$179,3)</f>
        <v>35</v>
      </c>
      <c r="K78" s="56">
        <f t="array" ref="K78">INDEX('Margen (PowerBI)'!$E$1:$E$179,MATCH($I78,'Margen (PowerBI)'!$B$1:$B$179,0))</f>
        <v>27.5</v>
      </c>
      <c r="L78" s="56">
        <f>VLOOKUP($I78,'Margen (PowerBI)'!$B$2:$F$179,5)</f>
        <v>16.5</v>
      </c>
      <c r="M78" s="55">
        <v>51.0</v>
      </c>
      <c r="N78" s="57">
        <v>0.0026</v>
      </c>
      <c r="O78" s="55">
        <v>61.0</v>
      </c>
      <c r="P78" s="57">
        <v>0.0026</v>
      </c>
      <c r="Q78" s="57">
        <v>1.0</v>
      </c>
      <c r="R78" s="55">
        <v>5.0</v>
      </c>
      <c r="S78" s="55">
        <v>0.0</v>
      </c>
      <c r="T78" s="57">
        <v>0.098</v>
      </c>
      <c r="U78" s="57">
        <v>0.0</v>
      </c>
      <c r="V78" s="58">
        <v>510.0</v>
      </c>
      <c r="W78" s="58">
        <v>0.0</v>
      </c>
      <c r="X78" s="55">
        <v>5.0</v>
      </c>
      <c r="Y78" s="55">
        <v>0.0</v>
      </c>
      <c r="Z78" s="3"/>
      <c r="AA78" s="3"/>
      <c r="AB78" s="3"/>
      <c r="AC78" s="3"/>
      <c r="AD78" s="3"/>
      <c r="AE78" s="3"/>
      <c r="AF78" s="3"/>
      <c r="AG78" s="3"/>
      <c r="AH78" s="3"/>
      <c r="AI78" s="3"/>
    </row>
    <row r="79">
      <c r="A79" s="59" t="s">
        <v>663</v>
      </c>
      <c r="B79" s="59" t="s">
        <v>996</v>
      </c>
      <c r="C79" s="59" t="s">
        <v>997</v>
      </c>
      <c r="D79" s="59">
        <v>11.0</v>
      </c>
      <c r="E79" s="59" t="s">
        <v>7286</v>
      </c>
      <c r="F79" s="59" t="str">
        <f t="array" ref="F79">IFNA(INDEX('New Listing E-Commerce'!$E$2:$E$69,MATCH($I79,'New Listing E-Commerce'!$C$2:$C$69,0)),"N/A")</f>
        <v>Steel</v>
      </c>
      <c r="G79" s="59" t="str">
        <f t="array" ref="G79">INDEX('New Listing E-Commerce'!$D$1:$D$179,MATCH(I79,'New Listing E-Commerce'!$C$1:$C$179,0))</f>
        <v>Tractor</v>
      </c>
      <c r="H79" s="59">
        <f t="shared" si="1"/>
        <v>4</v>
      </c>
      <c r="I79" s="59" t="s">
        <v>207</v>
      </c>
      <c r="J79" s="60">
        <f t="array" ref="J79">INDEX('Margen (PowerBI)'!$D$1:$D$179,MATCH($I79,'Margen (PowerBI)'!$B$1:$B$179,0))</f>
        <v>49.5</v>
      </c>
      <c r="K79" s="60">
        <f t="array" ref="K79">INDEX('Margen (PowerBI)'!$E$1:$E$179,MATCH($I79,'Margen (PowerBI)'!$B$1:$B$179,0))</f>
        <v>28.5</v>
      </c>
      <c r="L79" s="60">
        <f t="array" ref="L79">INDEX('Margen (PowerBI)'!$F$1:$F$179,MATCH($I79,'Margen (PowerBI)'!$B$1:$B$179,0))</f>
        <v>21</v>
      </c>
      <c r="M79" s="59">
        <v>14.0</v>
      </c>
      <c r="N79" s="61">
        <v>7.0E-4</v>
      </c>
      <c r="O79" s="59">
        <v>18.0</v>
      </c>
      <c r="P79" s="61">
        <v>8.0E-4</v>
      </c>
      <c r="Q79" s="61">
        <v>1.0</v>
      </c>
      <c r="R79" s="59">
        <v>4.0</v>
      </c>
      <c r="S79" s="59">
        <v>0.0</v>
      </c>
      <c r="T79" s="61">
        <v>0.2857</v>
      </c>
      <c r="U79" s="61">
        <v>0.0</v>
      </c>
      <c r="V79" s="62">
        <v>424.0</v>
      </c>
      <c r="W79" s="62">
        <v>0.0</v>
      </c>
      <c r="X79" s="59">
        <v>4.0</v>
      </c>
      <c r="Y79" s="59">
        <v>0.0</v>
      </c>
      <c r="Z79" s="63"/>
      <c r="AA79" s="63"/>
      <c r="AB79" s="63"/>
      <c r="AC79" s="63"/>
      <c r="AD79" s="63"/>
      <c r="AE79" s="63"/>
      <c r="AF79" s="63"/>
      <c r="AG79" s="63"/>
      <c r="AH79" s="63"/>
      <c r="AI79" s="63"/>
    </row>
    <row r="80">
      <c r="A80" s="55" t="s">
        <v>663</v>
      </c>
      <c r="B80" s="55" t="s">
        <v>682</v>
      </c>
      <c r="C80" s="55" t="s">
        <v>683</v>
      </c>
      <c r="D80" s="55">
        <v>11.0</v>
      </c>
      <c r="E80" s="55" t="s">
        <v>7287</v>
      </c>
      <c r="F80" s="55" t="str">
        <f t="array" ref="F80">IFNA(INDEX('New Listing E-Commerce'!$E$2:$E$69,MATCH($I80,'New Listing E-Commerce'!$C$2:$C$69,0)),"N/A")</f>
        <v>Steel</v>
      </c>
      <c r="G80" s="55" t="str">
        <f t="array" ref="G80">INDEX('New Listing E-Commerce'!$D$1:$D$179,MATCH(I80,'New Listing E-Commerce'!$C$1:$C$179,0))</f>
        <v>Tractor</v>
      </c>
      <c r="H80" s="55">
        <f t="shared" si="1"/>
        <v>1</v>
      </c>
      <c r="I80" s="55" t="s">
        <v>207</v>
      </c>
      <c r="J80" s="56">
        <f t="array" ref="J80">INDEX('Margen (PowerBI)'!$D$1:$D$179,MATCH($I80,'Margen (PowerBI)'!$B$1:$B$179,0))</f>
        <v>49.5</v>
      </c>
      <c r="K80" s="56">
        <f t="array" ref="K80">INDEX('Margen (PowerBI)'!$E$1:$E$179,MATCH($I80,'Margen (PowerBI)'!$B$1:$B$179,0))</f>
        <v>28.5</v>
      </c>
      <c r="L80" s="56">
        <f t="array" ref="L80">INDEX('Margen (PowerBI)'!$F$1:$F$179,MATCH($I80,'Margen (PowerBI)'!$B$1:$B$179,0))</f>
        <v>21</v>
      </c>
      <c r="M80" s="55">
        <v>357.0</v>
      </c>
      <c r="N80" s="57">
        <v>0.0182</v>
      </c>
      <c r="O80" s="55">
        <v>396.0</v>
      </c>
      <c r="P80" s="57">
        <v>0.017</v>
      </c>
      <c r="Q80" s="57">
        <v>0.9924</v>
      </c>
      <c r="R80" s="55">
        <v>1.0</v>
      </c>
      <c r="S80" s="55">
        <v>0.0</v>
      </c>
      <c r="T80" s="57">
        <v>0.0028</v>
      </c>
      <c r="U80" s="57">
        <v>0.0</v>
      </c>
      <c r="V80" s="58">
        <v>106.0</v>
      </c>
      <c r="W80" s="58">
        <v>0.0</v>
      </c>
      <c r="X80" s="55">
        <v>1.0</v>
      </c>
      <c r="Y80" s="55">
        <v>0.0</v>
      </c>
      <c r="Z80" s="3"/>
      <c r="AA80" s="3"/>
      <c r="AB80" s="3"/>
      <c r="AC80" s="3"/>
      <c r="AD80" s="3"/>
      <c r="AE80" s="3"/>
      <c r="AF80" s="3"/>
      <c r="AG80" s="3"/>
      <c r="AH80" s="3"/>
      <c r="AI80" s="3"/>
    </row>
    <row r="81">
      <c r="A81" s="59" t="s">
        <v>742</v>
      </c>
      <c r="B81" s="59" t="s">
        <v>745</v>
      </c>
      <c r="C81" s="59" t="s">
        <v>746</v>
      </c>
      <c r="D81" s="59">
        <v>11.0</v>
      </c>
      <c r="E81" s="59" t="s">
        <v>186</v>
      </c>
      <c r="F81" s="59" t="str">
        <f t="array" ref="F81">IFNA(INDEX('New Listing E-Commerce'!$E$2:$E$69,MATCH($I81,'New Listing E-Commerce'!$C$2:$C$69,0)),"N/A")</f>
        <v>Composite</v>
      </c>
      <c r="G81" s="59" t="str">
        <f t="array" ref="G81">INDEX('New Listing E-Commerce'!$D$1:$D$179,MATCH(I81,'New Listing E-Commerce'!$C$1:$C$179,0))</f>
        <v>PR Track Chocolate</v>
      </c>
      <c r="H81" s="59">
        <f t="shared" si="1"/>
        <v>14</v>
      </c>
      <c r="I81" s="59" t="s">
        <v>170</v>
      </c>
      <c r="J81" s="60">
        <f>VLOOKUP($I81,'Margen (PowerBI)'!$B$2:$F$179,3)</f>
        <v>35</v>
      </c>
      <c r="K81" s="60">
        <f t="array" ref="K81">INDEX('Margen (PowerBI)'!$E$1:$E$179,MATCH($I81,'Margen (PowerBI)'!$B$1:$B$179,0))</f>
        <v>31.5</v>
      </c>
      <c r="L81" s="60">
        <f>VLOOKUP($I81,'Margen (PowerBI)'!$B$2:$F$179,5)</f>
        <v>16.5</v>
      </c>
      <c r="M81" s="59">
        <v>155.0</v>
      </c>
      <c r="N81" s="61">
        <v>0.0079</v>
      </c>
      <c r="O81" s="59">
        <v>216.0</v>
      </c>
      <c r="P81" s="61">
        <v>0.0093</v>
      </c>
      <c r="Q81" s="61">
        <v>0.9954</v>
      </c>
      <c r="R81" s="59">
        <v>13.0</v>
      </c>
      <c r="S81" s="59">
        <v>1.0</v>
      </c>
      <c r="T81" s="61">
        <v>0.0839</v>
      </c>
      <c r="U81" s="61">
        <v>0.0065</v>
      </c>
      <c r="V81" s="62">
        <v>1378.0</v>
      </c>
      <c r="W81" s="62">
        <v>106.0</v>
      </c>
      <c r="X81" s="59">
        <v>13.0</v>
      </c>
      <c r="Y81" s="59">
        <v>1.0</v>
      </c>
      <c r="Z81" s="63"/>
      <c r="AA81" s="63"/>
      <c r="AB81" s="63"/>
      <c r="AC81" s="63"/>
      <c r="AD81" s="63"/>
      <c r="AE81" s="63"/>
      <c r="AF81" s="63"/>
      <c r="AG81" s="63"/>
      <c r="AH81" s="63"/>
      <c r="AI81" s="63"/>
    </row>
    <row r="82">
      <c r="A82" s="55" t="s">
        <v>777</v>
      </c>
      <c r="B82" s="55" t="s">
        <v>782</v>
      </c>
      <c r="C82" s="55" t="s">
        <v>783</v>
      </c>
      <c r="D82" s="55">
        <v>11.0</v>
      </c>
      <c r="E82" s="55" t="s">
        <v>7287</v>
      </c>
      <c r="F82" s="55" t="str">
        <f t="array" ref="F82">IFNA(INDEX('New Listing E-Commerce'!$E$2:$E$69,MATCH($I82,'New Listing E-Commerce'!$C$2:$C$69,0)),"N/A")</f>
        <v>Steel</v>
      </c>
      <c r="G82" s="55" t="str">
        <f t="array" ref="G82">INDEX('New Listing E-Commerce'!$D$1:$D$179,MATCH(I82,'New Listing E-Commerce'!$C$1:$C$179,0))</f>
        <v>TRC1</v>
      </c>
      <c r="H82" s="55">
        <f t="shared" si="1"/>
        <v>1</v>
      </c>
      <c r="I82" s="55" t="s">
        <v>44</v>
      </c>
      <c r="J82" s="56">
        <f>VLOOKUP($I82,'Margen (PowerBI)'!$B$2:$F$179,3)</f>
        <v>35</v>
      </c>
      <c r="K82" s="56">
        <f t="array" ref="K82">INDEX('Margen (PowerBI)'!$E$1:$E$179,MATCH($I82,'Margen (PowerBI)'!$B$1:$B$179,0))</f>
        <v>42.5</v>
      </c>
      <c r="L82" s="56">
        <f>VLOOKUP($I82,'Margen (PowerBI)'!$B$2:$F$179,5)</f>
        <v>16.5</v>
      </c>
      <c r="M82" s="55">
        <v>4.0</v>
      </c>
      <c r="N82" s="57">
        <v>2.0E-4</v>
      </c>
      <c r="O82" s="55">
        <v>4.0</v>
      </c>
      <c r="P82" s="57">
        <v>2.0E-4</v>
      </c>
      <c r="Q82" s="57">
        <v>1.0</v>
      </c>
      <c r="R82" s="55">
        <v>1.0</v>
      </c>
      <c r="S82" s="55">
        <v>0.0</v>
      </c>
      <c r="T82" s="57">
        <v>0.25</v>
      </c>
      <c r="U82" s="57">
        <v>0.0</v>
      </c>
      <c r="V82" s="58">
        <v>156.0</v>
      </c>
      <c r="W82" s="58">
        <v>0.0</v>
      </c>
      <c r="X82" s="55">
        <v>1.0</v>
      </c>
      <c r="Y82" s="55">
        <v>0.0</v>
      </c>
      <c r="Z82" s="3"/>
      <c r="AA82" s="3"/>
      <c r="AB82" s="3"/>
      <c r="AC82" s="3"/>
      <c r="AD82" s="3"/>
      <c r="AE82" s="3"/>
      <c r="AF82" s="3"/>
      <c r="AG82" s="3"/>
      <c r="AH82" s="3"/>
      <c r="AI82" s="3"/>
    </row>
    <row r="83">
      <c r="A83" s="59" t="s">
        <v>777</v>
      </c>
      <c r="B83" s="59" t="s">
        <v>796</v>
      </c>
      <c r="C83" s="59" t="s">
        <v>797</v>
      </c>
      <c r="D83" s="59">
        <v>11.0</v>
      </c>
      <c r="E83" s="59" t="s">
        <v>7290</v>
      </c>
      <c r="F83" s="59" t="str">
        <f t="array" ref="F83">IFNA(INDEX('New Listing E-Commerce'!$E$2:$E$69,MATCH($I83,'New Listing E-Commerce'!$C$2:$C$69,0)),"N/A")</f>
        <v>Steel</v>
      </c>
      <c r="G83" s="59" t="str">
        <f t="array" ref="G83">INDEX('New Listing E-Commerce'!$D$1:$D$179,MATCH(I83,'New Listing E-Commerce'!$C$1:$C$179,0))</f>
        <v>TRC1</v>
      </c>
      <c r="H83" s="59">
        <f t="shared" si="1"/>
        <v>1</v>
      </c>
      <c r="I83" s="59" t="s">
        <v>44</v>
      </c>
      <c r="J83" s="60">
        <f>VLOOKUP($I83,'Margen (PowerBI)'!$B$2:$F$179,3)</f>
        <v>35</v>
      </c>
      <c r="K83" s="60">
        <f t="array" ref="K83">INDEX('Margen (PowerBI)'!$E$1:$E$179,MATCH($I83,'Margen (PowerBI)'!$B$1:$B$179,0))</f>
        <v>42.5</v>
      </c>
      <c r="L83" s="60">
        <f>VLOOKUP($I83,'Margen (PowerBI)'!$B$2:$F$179,5)</f>
        <v>16.5</v>
      </c>
      <c r="M83" s="59">
        <v>21.0</v>
      </c>
      <c r="N83" s="61">
        <v>0.0011</v>
      </c>
      <c r="O83" s="59">
        <v>26.0</v>
      </c>
      <c r="P83" s="61">
        <v>0.0011</v>
      </c>
      <c r="Q83" s="61">
        <v>1.0</v>
      </c>
      <c r="R83" s="59">
        <v>1.0</v>
      </c>
      <c r="S83" s="59">
        <v>0.0</v>
      </c>
      <c r="T83" s="61">
        <v>0.0476</v>
      </c>
      <c r="U83" s="61">
        <v>0.0</v>
      </c>
      <c r="V83" s="62">
        <v>156.0</v>
      </c>
      <c r="W83" s="62">
        <v>0.0</v>
      </c>
      <c r="X83" s="59">
        <v>1.0</v>
      </c>
      <c r="Y83" s="59">
        <v>0.0</v>
      </c>
      <c r="Z83" s="63"/>
      <c r="AA83" s="63"/>
      <c r="AB83" s="63"/>
      <c r="AC83" s="63"/>
      <c r="AD83" s="63"/>
      <c r="AE83" s="63"/>
      <c r="AF83" s="63"/>
      <c r="AG83" s="63"/>
      <c r="AH83" s="63"/>
      <c r="AI83" s="63"/>
    </row>
    <row r="84">
      <c r="A84" s="55" t="s">
        <v>806</v>
      </c>
      <c r="B84" s="55" t="s">
        <v>1086</v>
      </c>
      <c r="C84" s="55" t="s">
        <v>1087</v>
      </c>
      <c r="D84" s="55">
        <v>11.0</v>
      </c>
      <c r="E84" s="55" t="s">
        <v>7287</v>
      </c>
      <c r="F84" s="55" t="str">
        <f t="array" ref="F84">IFNA(INDEX('New Listing E-Commerce'!$E$2:$E$69,MATCH($I84,'New Listing E-Commerce'!$C$2:$C$69,0)),"N/A")</f>
        <v>Soft</v>
      </c>
      <c r="G84" s="55" t="str">
        <f t="array" ref="G84">INDEX('New Listing E-Commerce'!$D$1:$D$179,MATCH(I84,'New Listing E-Commerce'!$C$1:$C$179,0))</f>
        <v>TRC3P</v>
      </c>
      <c r="H84" s="55">
        <f t="shared" si="1"/>
        <v>1</v>
      </c>
      <c r="I84" s="55" t="s">
        <v>31</v>
      </c>
      <c r="J84" s="56">
        <f>VLOOKUP($I84,'Margen (PowerBI)'!$B$2:$F$179,3)</f>
        <v>35</v>
      </c>
      <c r="K84" s="56">
        <f t="array" ref="K84">INDEX('Margen (PowerBI)'!$E$1:$E$179,MATCH($I84,'Margen (PowerBI)'!$B$1:$B$179,0))</f>
        <v>44</v>
      </c>
      <c r="L84" s="56">
        <f>VLOOKUP($I84,'Margen (PowerBI)'!$B$2:$F$179,5)</f>
        <v>16.5</v>
      </c>
      <c r="M84" s="55">
        <v>5.0</v>
      </c>
      <c r="N84" s="57">
        <v>3.0E-4</v>
      </c>
      <c r="O84" s="55">
        <v>8.0</v>
      </c>
      <c r="P84" s="57">
        <v>3.0E-4</v>
      </c>
      <c r="Q84" s="57">
        <v>0.5</v>
      </c>
      <c r="R84" s="55">
        <v>1.0</v>
      </c>
      <c r="S84" s="55">
        <v>0.0</v>
      </c>
      <c r="T84" s="57">
        <v>0.2</v>
      </c>
      <c r="U84" s="57">
        <v>0.0</v>
      </c>
      <c r="V84" s="58">
        <v>156.0</v>
      </c>
      <c r="W84" s="58">
        <v>0.0</v>
      </c>
      <c r="X84" s="55">
        <v>1.0</v>
      </c>
      <c r="Y84" s="55">
        <v>0.0</v>
      </c>
      <c r="Z84" s="3"/>
      <c r="AA84" s="3"/>
      <c r="AB84" s="3"/>
      <c r="AC84" s="3"/>
      <c r="AD84" s="3"/>
      <c r="AE84" s="3"/>
      <c r="AF84" s="3"/>
      <c r="AG84" s="3"/>
      <c r="AH84" s="3"/>
      <c r="AI84" s="3"/>
    </row>
    <row r="85">
      <c r="A85" s="59" t="s">
        <v>809</v>
      </c>
      <c r="B85" s="59" t="s">
        <v>814</v>
      </c>
      <c r="C85" s="59" t="s">
        <v>815</v>
      </c>
      <c r="D85" s="59">
        <v>11.0</v>
      </c>
      <c r="E85" s="59" t="s">
        <v>7287</v>
      </c>
      <c r="F85" s="59" t="str">
        <f t="array" ref="F85">IFNA(INDEX('New Listing E-Commerce'!$E$2:$E$69,MATCH($I85,'New Listing E-Commerce'!$C$2:$C$69,0)),"N/A")</f>
        <v>Steel</v>
      </c>
      <c r="G85" s="59" t="str">
        <f t="array" ref="G85">INDEX('New Listing E-Commerce'!$D$1:$D$179,MATCH(I85,'New Listing E-Commerce'!$C$1:$C$179,0))</f>
        <v>TRC3P</v>
      </c>
      <c r="H85" s="59">
        <f t="shared" si="1"/>
        <v>3</v>
      </c>
      <c r="I85" s="59" t="s">
        <v>23</v>
      </c>
      <c r="J85" s="60">
        <f>VLOOKUP($I85,'Margen (PowerBI)'!$B$2:$F$179,3)</f>
        <v>35</v>
      </c>
      <c r="K85" s="60">
        <f t="array" ref="K85">INDEX('Margen (PowerBI)'!$E$1:$E$179,MATCH($I85,'Margen (PowerBI)'!$B$1:$B$179,0))</f>
        <v>45.5</v>
      </c>
      <c r="L85" s="60">
        <f>VLOOKUP($I85,'Margen (PowerBI)'!$B$2:$F$179,5)</f>
        <v>16.5</v>
      </c>
      <c r="M85" s="59">
        <v>184.0</v>
      </c>
      <c r="N85" s="61">
        <v>0.0094</v>
      </c>
      <c r="O85" s="59">
        <v>213.0</v>
      </c>
      <c r="P85" s="61">
        <v>0.0092</v>
      </c>
      <c r="Q85" s="61">
        <v>0.9906</v>
      </c>
      <c r="R85" s="59">
        <v>3.0</v>
      </c>
      <c r="S85" s="59">
        <v>0.0</v>
      </c>
      <c r="T85" s="61">
        <v>0.0163</v>
      </c>
      <c r="U85" s="61">
        <v>0.0</v>
      </c>
      <c r="V85" s="62">
        <v>483.0</v>
      </c>
      <c r="W85" s="62">
        <v>0.0</v>
      </c>
      <c r="X85" s="59">
        <v>3.0</v>
      </c>
      <c r="Y85" s="59">
        <v>0.0</v>
      </c>
      <c r="Z85" s="63"/>
      <c r="AA85" s="63"/>
      <c r="AB85" s="63"/>
      <c r="AC85" s="63"/>
      <c r="AD85" s="63"/>
      <c r="AE85" s="63"/>
      <c r="AF85" s="63"/>
      <c r="AG85" s="63"/>
      <c r="AH85" s="63"/>
      <c r="AI85" s="63"/>
    </row>
    <row r="86">
      <c r="A86" s="55" t="s">
        <v>351</v>
      </c>
      <c r="B86" s="55" t="s">
        <v>354</v>
      </c>
      <c r="C86" s="55" t="s">
        <v>355</v>
      </c>
      <c r="D86" s="55">
        <v>10.5</v>
      </c>
      <c r="E86" s="55" t="s">
        <v>7286</v>
      </c>
      <c r="F86" s="55" t="str">
        <f t="array" ref="F86">IFNA(INDEX('New Listing E-Commerce'!$E$2:$E$69,MATCH($I86,'New Listing E-Commerce'!$C$2:$C$69,0)),"N/A")</f>
        <v>Soft</v>
      </c>
      <c r="G86" s="55" t="str">
        <f t="array" ref="G86">INDEX('New Listing E-Commerce'!$D$1:$D$179,MATCH(I86,'New Listing E-Commerce'!$C$1:$C$179,0))</f>
        <v>Botin Cafe</v>
      </c>
      <c r="H86" s="55">
        <f t="shared" si="1"/>
        <v>1</v>
      </c>
      <c r="I86" s="55" t="s">
        <v>200</v>
      </c>
      <c r="J86" s="56">
        <f>VLOOKUP($I86,'Margen (PowerBI)'!$B$2:$F$179,3)</f>
        <v>58.5</v>
      </c>
      <c r="K86" s="56">
        <f t="array" ref="K86">INDEX('Margen (PowerBI)'!$E$1:$E$179,MATCH($I86,'Margen (PowerBI)'!$B$1:$B$179,0))</f>
        <v>29.5</v>
      </c>
      <c r="L86" s="56">
        <f>VLOOKUP($I86,'Margen (PowerBI)'!$B$2:$F$179,5)</f>
        <v>25</v>
      </c>
      <c r="M86" s="55">
        <v>9.0</v>
      </c>
      <c r="N86" s="57">
        <v>5.0E-4</v>
      </c>
      <c r="O86" s="55">
        <v>11.0</v>
      </c>
      <c r="P86" s="57">
        <v>5.0E-4</v>
      </c>
      <c r="Q86" s="57">
        <v>0.8182</v>
      </c>
      <c r="R86" s="55">
        <v>1.0</v>
      </c>
      <c r="S86" s="55">
        <v>0.0</v>
      </c>
      <c r="T86" s="57">
        <v>0.1111</v>
      </c>
      <c r="U86" s="57">
        <v>0.0</v>
      </c>
      <c r="V86" s="58">
        <v>102.0</v>
      </c>
      <c r="W86" s="58">
        <v>0.0</v>
      </c>
      <c r="X86" s="55">
        <v>1.0</v>
      </c>
      <c r="Y86" s="55">
        <v>0.0</v>
      </c>
      <c r="Z86" s="3"/>
      <c r="AA86" s="3"/>
      <c r="AB86" s="3"/>
      <c r="AC86" s="3"/>
      <c r="AD86" s="3"/>
      <c r="AE86" s="3"/>
      <c r="AF86" s="3"/>
      <c r="AG86" s="3"/>
      <c r="AH86" s="3"/>
      <c r="AI86" s="3"/>
    </row>
    <row r="87">
      <c r="A87" s="59" t="s">
        <v>375</v>
      </c>
      <c r="B87" s="59" t="s">
        <v>378</v>
      </c>
      <c r="C87" s="59" t="s">
        <v>379</v>
      </c>
      <c r="D87" s="59">
        <v>10.5</v>
      </c>
      <c r="E87" s="59" t="s">
        <v>7287</v>
      </c>
      <c r="F87" s="59" t="str">
        <f t="array" ref="F87">IFNA(INDEX('New Listing E-Commerce'!$E$2:$E$69,MATCH($I87,'New Listing E-Commerce'!$C$2:$C$69,0)),"N/A")</f>
        <v>Soft</v>
      </c>
      <c r="G87" s="59" t="str">
        <f t="array" ref="G87">INDEX('New Listing E-Commerce'!$D$1:$D$179,MATCH(I87,'New Listing E-Commerce'!$C$1:$C$179,0))</f>
        <v>Comfort</v>
      </c>
      <c r="H87" s="59">
        <f t="shared" si="1"/>
        <v>2</v>
      </c>
      <c r="I87" s="59" t="s">
        <v>231</v>
      </c>
      <c r="J87" s="60">
        <f>VLOOKUP($I87,'Margen (PowerBI)'!$B$2:$F$179,3)</f>
        <v>35</v>
      </c>
      <c r="K87" s="60">
        <f t="array" ref="K87">INDEX('Margen (PowerBI)'!$E$1:$E$179,MATCH($I87,'Margen (PowerBI)'!$B$1:$B$179,0))</f>
        <v>27.5</v>
      </c>
      <c r="L87" s="60">
        <f>VLOOKUP($I87,'Margen (PowerBI)'!$B$2:$F$179,5)</f>
        <v>16.5</v>
      </c>
      <c r="M87" s="59">
        <v>16.0</v>
      </c>
      <c r="N87" s="61">
        <v>8.0E-4</v>
      </c>
      <c r="O87" s="59">
        <v>18.0</v>
      </c>
      <c r="P87" s="61">
        <v>8.0E-4</v>
      </c>
      <c r="Q87" s="61">
        <v>1.0</v>
      </c>
      <c r="R87" s="59">
        <v>2.0</v>
      </c>
      <c r="S87" s="59">
        <v>0.0</v>
      </c>
      <c r="T87" s="61">
        <v>0.125</v>
      </c>
      <c r="U87" s="61">
        <v>0.0</v>
      </c>
      <c r="V87" s="62">
        <v>204.0</v>
      </c>
      <c r="W87" s="62">
        <v>0.0</v>
      </c>
      <c r="X87" s="59">
        <v>2.0</v>
      </c>
      <c r="Y87" s="59">
        <v>0.0</v>
      </c>
      <c r="Z87" s="63"/>
      <c r="AA87" s="63"/>
      <c r="AB87" s="63"/>
      <c r="AC87" s="63"/>
      <c r="AD87" s="63"/>
      <c r="AE87" s="63"/>
      <c r="AF87" s="63"/>
      <c r="AG87" s="63"/>
      <c r="AH87" s="63"/>
      <c r="AI87" s="63"/>
    </row>
    <row r="88">
      <c r="A88" s="55" t="s">
        <v>375</v>
      </c>
      <c r="B88" s="55" t="s">
        <v>882</v>
      </c>
      <c r="C88" s="55" t="s">
        <v>883</v>
      </c>
      <c r="D88" s="55">
        <v>10.5</v>
      </c>
      <c r="E88" s="55" t="s">
        <v>7289</v>
      </c>
      <c r="F88" s="55" t="str">
        <f t="array" ref="F88">IFNA(INDEX('New Listing E-Commerce'!$E$2:$E$69,MATCH($I88,'New Listing E-Commerce'!$C$2:$C$69,0)),"N/A")</f>
        <v>Soft</v>
      </c>
      <c r="G88" s="55" t="str">
        <f t="array" ref="G88">INDEX('New Listing E-Commerce'!$D$1:$D$179,MATCH(I88,'New Listing E-Commerce'!$C$1:$C$179,0))</f>
        <v>Comfort</v>
      </c>
      <c r="H88" s="55">
        <f t="shared" si="1"/>
        <v>3</v>
      </c>
      <c r="I88" s="55" t="s">
        <v>231</v>
      </c>
      <c r="J88" s="56">
        <f>VLOOKUP($I88,'Margen (PowerBI)'!$B$2:$F$179,3)</f>
        <v>35</v>
      </c>
      <c r="K88" s="56">
        <f t="array" ref="K88">INDEX('Margen (PowerBI)'!$E$1:$E$179,MATCH($I88,'Margen (PowerBI)'!$B$1:$B$179,0))</f>
        <v>27.5</v>
      </c>
      <c r="L88" s="56">
        <f>VLOOKUP($I88,'Margen (PowerBI)'!$B$2:$F$179,5)</f>
        <v>16.5</v>
      </c>
      <c r="M88" s="55">
        <v>4.0</v>
      </c>
      <c r="N88" s="57">
        <v>2.0E-4</v>
      </c>
      <c r="O88" s="55">
        <v>7.0</v>
      </c>
      <c r="P88" s="57">
        <v>3.0E-4</v>
      </c>
      <c r="Q88" s="57">
        <v>0.7143</v>
      </c>
      <c r="R88" s="55">
        <v>3.0</v>
      </c>
      <c r="S88" s="55">
        <v>0.0</v>
      </c>
      <c r="T88" s="57">
        <v>0.75</v>
      </c>
      <c r="U88" s="57">
        <v>0.0</v>
      </c>
      <c r="V88" s="58">
        <v>306.0</v>
      </c>
      <c r="W88" s="58">
        <v>0.0</v>
      </c>
      <c r="X88" s="55">
        <v>3.0</v>
      </c>
      <c r="Y88" s="55">
        <v>0.0</v>
      </c>
      <c r="Z88" s="3"/>
      <c r="AA88" s="3"/>
      <c r="AB88" s="3"/>
      <c r="AC88" s="3"/>
      <c r="AD88" s="3"/>
      <c r="AE88" s="3"/>
      <c r="AF88" s="3"/>
      <c r="AG88" s="3"/>
      <c r="AH88" s="3"/>
      <c r="AI88" s="3"/>
    </row>
    <row r="89">
      <c r="A89" s="59" t="s">
        <v>400</v>
      </c>
      <c r="B89" s="59" t="s">
        <v>403</v>
      </c>
      <c r="C89" s="59" t="s">
        <v>404</v>
      </c>
      <c r="D89" s="59">
        <v>10.5</v>
      </c>
      <c r="E89" s="59" t="s">
        <v>7287</v>
      </c>
      <c r="F89" s="59" t="str">
        <f t="array" ref="F89">IFNA(INDEX('New Listing E-Commerce'!$E$2:$E$69,MATCH($I89,'New Listing E-Commerce'!$C$2:$C$69,0)),"N/A")</f>
        <v>Soft</v>
      </c>
      <c r="G89" s="59" t="str">
        <f t="array" ref="G89">INDEX('New Listing E-Commerce'!$D$1:$D$179,MATCH(I89,'New Listing E-Commerce'!$C$1:$C$179,0))</f>
        <v>Farmer </v>
      </c>
      <c r="H89" s="59">
        <f t="shared" si="1"/>
        <v>15</v>
      </c>
      <c r="I89" s="59" t="s">
        <v>132</v>
      </c>
      <c r="J89" s="60">
        <f>VLOOKUP($I89,'Margen (PowerBI)'!$B$2:$F$179,3)</f>
        <v>37</v>
      </c>
      <c r="K89" s="60">
        <f t="array" ref="K89">INDEX('Margen (PowerBI)'!$E$1:$E$179,MATCH($I89,'Margen (PowerBI)'!$B$1:$B$179,0))</f>
        <v>32.5</v>
      </c>
      <c r="L89" s="60">
        <f>VLOOKUP($I89,'Margen (PowerBI)'!$B$2:$F$179,5)</f>
        <v>11.5</v>
      </c>
      <c r="M89" s="59">
        <v>57.0</v>
      </c>
      <c r="N89" s="61">
        <v>0.0029</v>
      </c>
      <c r="O89" s="59">
        <v>78.0</v>
      </c>
      <c r="P89" s="61">
        <v>0.0034</v>
      </c>
      <c r="Q89" s="61">
        <v>1.0</v>
      </c>
      <c r="R89" s="59">
        <v>14.0</v>
      </c>
      <c r="S89" s="59">
        <v>1.0</v>
      </c>
      <c r="T89" s="61">
        <v>0.2456</v>
      </c>
      <c r="U89" s="61">
        <v>0.0175</v>
      </c>
      <c r="V89" s="62">
        <v>1806.0</v>
      </c>
      <c r="W89" s="62">
        <v>129.0</v>
      </c>
      <c r="X89" s="59">
        <v>14.0</v>
      </c>
      <c r="Y89" s="59">
        <v>1.0</v>
      </c>
      <c r="Z89" s="63"/>
      <c r="AA89" s="63"/>
      <c r="AB89" s="63"/>
      <c r="AC89" s="63"/>
      <c r="AD89" s="63"/>
      <c r="AE89" s="63"/>
      <c r="AF89" s="63"/>
      <c r="AG89" s="63"/>
      <c r="AH89" s="63"/>
      <c r="AI89" s="63"/>
    </row>
    <row r="90">
      <c r="A90" s="55" t="s">
        <v>432</v>
      </c>
      <c r="B90" s="55" t="s">
        <v>905</v>
      </c>
      <c r="C90" s="55" t="s">
        <v>906</v>
      </c>
      <c r="D90" s="55">
        <v>10.5</v>
      </c>
      <c r="E90" s="55" t="s">
        <v>7286</v>
      </c>
      <c r="F90" s="55" t="str">
        <f t="array" ref="F90">IFNA(INDEX('New Listing E-Commerce'!$E$2:$E$69,MATCH($I90,'New Listing E-Commerce'!$C$2:$C$69,0)),"N/A")</f>
        <v>Soft</v>
      </c>
      <c r="G90" s="55" t="str">
        <f t="array" ref="G90">INDEX('New Listing E-Commerce'!$D$1:$D$179,MATCH(I90,'New Listing E-Commerce'!$C$1:$C$179,0))</f>
        <v>Max Grip Negro</v>
      </c>
      <c r="H90" s="55">
        <f t="shared" si="1"/>
        <v>2</v>
      </c>
      <c r="I90" s="55" t="s">
        <v>176</v>
      </c>
      <c r="J90" s="56">
        <f>VLOOKUP($I90,'Margen (PowerBI)'!$B$2:$F$179,3)</f>
        <v>35</v>
      </c>
      <c r="K90" s="56">
        <f t="array" ref="K90">INDEX('Margen (PowerBI)'!$E$1:$E$179,MATCH($I90,'Margen (PowerBI)'!$B$1:$B$179,0))</f>
        <v>31.5</v>
      </c>
      <c r="L90" s="56">
        <f>VLOOKUP($I90,'Margen (PowerBI)'!$B$2:$F$179,5)</f>
        <v>16.5</v>
      </c>
      <c r="M90" s="55">
        <v>5.0</v>
      </c>
      <c r="N90" s="57">
        <v>3.0E-4</v>
      </c>
      <c r="O90" s="55">
        <v>11.0</v>
      </c>
      <c r="P90" s="57">
        <v>5.0E-4</v>
      </c>
      <c r="Q90" s="57">
        <v>0.9091</v>
      </c>
      <c r="R90" s="55">
        <v>2.0</v>
      </c>
      <c r="S90" s="55">
        <v>0.0</v>
      </c>
      <c r="T90" s="57">
        <v>0.4</v>
      </c>
      <c r="U90" s="57">
        <v>0.0</v>
      </c>
      <c r="V90" s="58">
        <v>220.0</v>
      </c>
      <c r="W90" s="58">
        <v>0.0</v>
      </c>
      <c r="X90" s="55">
        <v>2.0</v>
      </c>
      <c r="Y90" s="55">
        <v>0.0</v>
      </c>
      <c r="Z90" s="3"/>
      <c r="AA90" s="3"/>
      <c r="AB90" s="3"/>
      <c r="AC90" s="3"/>
      <c r="AD90" s="3"/>
      <c r="AE90" s="3"/>
      <c r="AF90" s="3"/>
      <c r="AG90" s="3"/>
      <c r="AH90" s="3"/>
      <c r="AI90" s="3"/>
    </row>
    <row r="91">
      <c r="A91" s="59" t="s">
        <v>448</v>
      </c>
      <c r="B91" s="59" t="s">
        <v>449</v>
      </c>
      <c r="C91" s="59" t="s">
        <v>450</v>
      </c>
      <c r="D91" s="59">
        <v>10.5</v>
      </c>
      <c r="E91" s="59" t="s">
        <v>7287</v>
      </c>
      <c r="F91" s="59" t="str">
        <f t="array" ref="F91">IFNA(INDEX('New Listing E-Commerce'!$E$2:$E$69,MATCH($I91,'New Listing E-Commerce'!$C$2:$C$69,0)),"N/A")</f>
        <v>Soft</v>
      </c>
      <c r="G91" s="59" t="str">
        <f t="array" ref="G91">INDEX('New Listing E-Commerce'!$D$1:$D$179,MATCH(I91,'New Listing E-Commerce'!$C$1:$C$179,0))</f>
        <v>Max Grip Negro</v>
      </c>
      <c r="H91" s="59">
        <f t="shared" si="1"/>
        <v>5</v>
      </c>
      <c r="I91" s="59" t="s">
        <v>176</v>
      </c>
      <c r="J91" s="60">
        <f>VLOOKUP($I91,'Margen (PowerBI)'!$B$2:$F$179,3)</f>
        <v>35</v>
      </c>
      <c r="K91" s="60">
        <f t="array" ref="K91">INDEX('Margen (PowerBI)'!$E$1:$E$179,MATCH($I91,'Margen (PowerBI)'!$B$1:$B$179,0))</f>
        <v>31.5</v>
      </c>
      <c r="L91" s="60">
        <f>VLOOKUP($I91,'Margen (PowerBI)'!$B$2:$F$179,5)</f>
        <v>16.5</v>
      </c>
      <c r="M91" s="59">
        <v>14.0</v>
      </c>
      <c r="N91" s="61">
        <v>7.0E-4</v>
      </c>
      <c r="O91" s="59">
        <v>18.0</v>
      </c>
      <c r="P91" s="61">
        <v>8.0E-4</v>
      </c>
      <c r="Q91" s="61">
        <v>1.0</v>
      </c>
      <c r="R91" s="59">
        <v>5.0</v>
      </c>
      <c r="S91" s="59">
        <v>0.0</v>
      </c>
      <c r="T91" s="61">
        <v>0.3571</v>
      </c>
      <c r="U91" s="61">
        <v>0.0</v>
      </c>
      <c r="V91" s="62">
        <v>530.0</v>
      </c>
      <c r="W91" s="62">
        <v>0.0</v>
      </c>
      <c r="X91" s="59">
        <v>5.0</v>
      </c>
      <c r="Y91" s="59">
        <v>0.0</v>
      </c>
      <c r="Z91" s="63"/>
      <c r="AA91" s="63"/>
      <c r="AB91" s="63"/>
      <c r="AC91" s="63"/>
      <c r="AD91" s="63"/>
      <c r="AE91" s="63"/>
      <c r="AF91" s="63"/>
      <c r="AG91" s="63"/>
      <c r="AH91" s="63"/>
      <c r="AI91" s="63"/>
    </row>
    <row r="92">
      <c r="A92" s="55" t="s">
        <v>494</v>
      </c>
      <c r="B92" s="55" t="s">
        <v>939</v>
      </c>
      <c r="C92" s="55" t="s">
        <v>940</v>
      </c>
      <c r="D92" s="55">
        <v>10.5</v>
      </c>
      <c r="E92" s="55" t="s">
        <v>7286</v>
      </c>
      <c r="F92" s="55" t="str">
        <f t="array" ref="F92">IFNA(INDEX('New Listing E-Commerce'!$E$2:$E$69,MATCH($I92,'New Listing E-Commerce'!$C$2:$C$69,0)),"N/A")</f>
        <v>Soft</v>
      </c>
      <c r="G92" s="55" t="str">
        <f t="array" ref="G92">INDEX('New Listing E-Commerce'!$D$1:$D$179,MATCH(I92,'New Listing E-Commerce'!$C$1:$C$179,0))</f>
        <v>Rul 500</v>
      </c>
      <c r="H92" s="55">
        <f t="shared" si="1"/>
        <v>1</v>
      </c>
      <c r="I92" s="55" t="s">
        <v>127</v>
      </c>
      <c r="J92" s="56">
        <f>VLOOKUP($I92,'Margen (PowerBI)'!$B$2:$F$179,3)</f>
        <v>35</v>
      </c>
      <c r="K92" s="56">
        <f t="array" ref="K92">INDEX('Margen (PowerBI)'!$E$1:$E$179,MATCH($I92,'Margen (PowerBI)'!$B$1:$B$179,0))</f>
        <v>33</v>
      </c>
      <c r="L92" s="56">
        <f>VLOOKUP($I92,'Margen (PowerBI)'!$B$2:$F$179,5)</f>
        <v>16.5</v>
      </c>
      <c r="M92" s="55">
        <v>27.0</v>
      </c>
      <c r="N92" s="57">
        <v>0.0014</v>
      </c>
      <c r="O92" s="55">
        <v>28.0</v>
      </c>
      <c r="P92" s="57">
        <v>0.0012</v>
      </c>
      <c r="Q92" s="57">
        <v>1.0</v>
      </c>
      <c r="R92" s="55">
        <v>1.0</v>
      </c>
      <c r="S92" s="55">
        <v>0.0</v>
      </c>
      <c r="T92" s="57">
        <v>0.037</v>
      </c>
      <c r="U92" s="57">
        <v>0.0</v>
      </c>
      <c r="V92" s="58">
        <v>113.0</v>
      </c>
      <c r="W92" s="58">
        <v>0.0</v>
      </c>
      <c r="X92" s="55">
        <v>1.0</v>
      </c>
      <c r="Y92" s="55">
        <v>0.0</v>
      </c>
      <c r="Z92" s="3"/>
      <c r="AA92" s="3"/>
      <c r="AB92" s="3"/>
      <c r="AC92" s="3"/>
      <c r="AD92" s="3"/>
      <c r="AE92" s="3"/>
      <c r="AF92" s="3"/>
      <c r="AG92" s="3"/>
      <c r="AH92" s="3"/>
      <c r="AI92" s="3"/>
    </row>
    <row r="93">
      <c r="A93" s="59" t="s">
        <v>494</v>
      </c>
      <c r="B93" s="59" t="s">
        <v>509</v>
      </c>
      <c r="C93" s="59" t="s">
        <v>510</v>
      </c>
      <c r="D93" s="59">
        <v>10.5</v>
      </c>
      <c r="E93" s="59" t="s">
        <v>7287</v>
      </c>
      <c r="F93" s="59" t="str">
        <f t="array" ref="F93">IFNA(INDEX('New Listing E-Commerce'!$E$2:$E$69,MATCH($I93,'New Listing E-Commerce'!$C$2:$C$69,0)),"N/A")</f>
        <v>Soft</v>
      </c>
      <c r="G93" s="59" t="str">
        <f t="array" ref="G93">INDEX('New Listing E-Commerce'!$D$1:$D$179,MATCH(I93,'New Listing E-Commerce'!$C$1:$C$179,0))</f>
        <v>Rul 500</v>
      </c>
      <c r="H93" s="59">
        <f t="shared" si="1"/>
        <v>3</v>
      </c>
      <c r="I93" s="59" t="s">
        <v>127</v>
      </c>
      <c r="J93" s="60">
        <f>VLOOKUP($I93,'Margen (PowerBI)'!$B$2:$F$179,3)</f>
        <v>35</v>
      </c>
      <c r="K93" s="60">
        <f t="array" ref="K93">INDEX('Margen (PowerBI)'!$E$1:$E$179,MATCH($I93,'Margen (PowerBI)'!$B$1:$B$179,0))</f>
        <v>33</v>
      </c>
      <c r="L93" s="60">
        <f>VLOOKUP($I93,'Margen (PowerBI)'!$B$2:$F$179,5)</f>
        <v>16.5</v>
      </c>
      <c r="M93" s="59">
        <v>36.0</v>
      </c>
      <c r="N93" s="61">
        <v>0.0018</v>
      </c>
      <c r="O93" s="59">
        <v>39.0</v>
      </c>
      <c r="P93" s="61">
        <v>0.0017</v>
      </c>
      <c r="Q93" s="61">
        <v>1.0</v>
      </c>
      <c r="R93" s="59">
        <v>3.0</v>
      </c>
      <c r="S93" s="59">
        <v>0.0</v>
      </c>
      <c r="T93" s="61">
        <v>0.0833</v>
      </c>
      <c r="U93" s="61">
        <v>0.0</v>
      </c>
      <c r="V93" s="62">
        <v>339.0</v>
      </c>
      <c r="W93" s="62">
        <v>0.0</v>
      </c>
      <c r="X93" s="59">
        <v>3.0</v>
      </c>
      <c r="Y93" s="59">
        <v>0.0</v>
      </c>
      <c r="Z93" s="63"/>
      <c r="AA93" s="63"/>
      <c r="AB93" s="63"/>
      <c r="AC93" s="63"/>
      <c r="AD93" s="63"/>
      <c r="AE93" s="63"/>
      <c r="AF93" s="63"/>
      <c r="AG93" s="63"/>
      <c r="AH93" s="63"/>
      <c r="AI93" s="63"/>
    </row>
    <row r="94">
      <c r="A94" s="55" t="s">
        <v>494</v>
      </c>
      <c r="B94" s="55" t="s">
        <v>521</v>
      </c>
      <c r="C94" s="55" t="s">
        <v>522</v>
      </c>
      <c r="D94" s="55">
        <v>10.5</v>
      </c>
      <c r="E94" s="55" t="s">
        <v>188</v>
      </c>
      <c r="F94" s="55" t="str">
        <f t="array" ref="F94">IFNA(INDEX('New Listing E-Commerce'!$E$2:$E$69,MATCH($I94,'New Listing E-Commerce'!$C$2:$C$69,0)),"N/A")</f>
        <v>Soft</v>
      </c>
      <c r="G94" s="55" t="str">
        <f t="array" ref="G94">INDEX('New Listing E-Commerce'!$D$1:$D$179,MATCH(I94,'New Listing E-Commerce'!$C$1:$C$179,0))</f>
        <v>Rul 500</v>
      </c>
      <c r="H94" s="55">
        <f t="shared" si="1"/>
        <v>3</v>
      </c>
      <c r="I94" s="55" t="s">
        <v>127</v>
      </c>
      <c r="J94" s="56">
        <f>VLOOKUP($I94,'Margen (PowerBI)'!$B$2:$F$179,3)</f>
        <v>35</v>
      </c>
      <c r="K94" s="56">
        <f t="array" ref="K94">INDEX('Margen (PowerBI)'!$E$1:$E$179,MATCH($I94,'Margen (PowerBI)'!$B$1:$B$179,0))</f>
        <v>33</v>
      </c>
      <c r="L94" s="56">
        <f>VLOOKUP($I94,'Margen (PowerBI)'!$B$2:$F$179,5)</f>
        <v>16.5</v>
      </c>
      <c r="M94" s="55">
        <v>57.0</v>
      </c>
      <c r="N94" s="57">
        <v>0.0029</v>
      </c>
      <c r="O94" s="55">
        <v>68.0</v>
      </c>
      <c r="P94" s="57">
        <v>0.0029</v>
      </c>
      <c r="Q94" s="57">
        <v>1.0</v>
      </c>
      <c r="R94" s="55">
        <v>3.0</v>
      </c>
      <c r="S94" s="55">
        <v>0.0</v>
      </c>
      <c r="T94" s="57">
        <v>0.0526</v>
      </c>
      <c r="U94" s="57">
        <v>0.0</v>
      </c>
      <c r="V94" s="58">
        <v>339.0</v>
      </c>
      <c r="W94" s="58">
        <v>0.0</v>
      </c>
      <c r="X94" s="55">
        <v>3.0</v>
      </c>
      <c r="Y94" s="55">
        <v>0.0</v>
      </c>
      <c r="Z94" s="3"/>
      <c r="AA94" s="3"/>
      <c r="AB94" s="3"/>
      <c r="AC94" s="3"/>
      <c r="AD94" s="3"/>
      <c r="AE94" s="3"/>
      <c r="AF94" s="3"/>
      <c r="AG94" s="3"/>
      <c r="AH94" s="3"/>
      <c r="AI94" s="3"/>
    </row>
    <row r="95">
      <c r="A95" s="59" t="s">
        <v>494</v>
      </c>
      <c r="B95" s="59" t="s">
        <v>953</v>
      </c>
      <c r="C95" s="59" t="s">
        <v>954</v>
      </c>
      <c r="D95" s="59">
        <v>10.5</v>
      </c>
      <c r="E95" s="59" t="s">
        <v>7290</v>
      </c>
      <c r="F95" s="59" t="str">
        <f t="array" ref="F95">IFNA(INDEX('New Listing E-Commerce'!$E$2:$E$69,MATCH($I95,'New Listing E-Commerce'!$C$2:$C$69,0)),"N/A")</f>
        <v>Soft</v>
      </c>
      <c r="G95" s="59" t="str">
        <f t="array" ref="G95">INDEX('New Listing E-Commerce'!$D$1:$D$179,MATCH(I95,'New Listing E-Commerce'!$C$1:$C$179,0))</f>
        <v>Rul 500</v>
      </c>
      <c r="H95" s="59">
        <f t="shared" si="1"/>
        <v>3</v>
      </c>
      <c r="I95" s="59" t="s">
        <v>127</v>
      </c>
      <c r="J95" s="60">
        <f>VLOOKUP($I95,'Margen (PowerBI)'!$B$2:$F$179,3)</f>
        <v>35</v>
      </c>
      <c r="K95" s="60">
        <f t="array" ref="K95">INDEX('Margen (PowerBI)'!$E$1:$E$179,MATCH($I95,'Margen (PowerBI)'!$B$1:$B$179,0))</f>
        <v>33</v>
      </c>
      <c r="L95" s="60">
        <f>VLOOKUP($I95,'Margen (PowerBI)'!$B$2:$F$179,5)</f>
        <v>16.5</v>
      </c>
      <c r="M95" s="59">
        <v>8.0</v>
      </c>
      <c r="N95" s="61">
        <v>4.0E-4</v>
      </c>
      <c r="O95" s="59">
        <v>11.0</v>
      </c>
      <c r="P95" s="61">
        <v>5.0E-4</v>
      </c>
      <c r="Q95" s="61">
        <v>1.0</v>
      </c>
      <c r="R95" s="59">
        <v>3.0</v>
      </c>
      <c r="S95" s="59">
        <v>0.0</v>
      </c>
      <c r="T95" s="61">
        <v>0.375</v>
      </c>
      <c r="U95" s="61">
        <v>0.0</v>
      </c>
      <c r="V95" s="62">
        <v>339.0</v>
      </c>
      <c r="W95" s="62">
        <v>0.0</v>
      </c>
      <c r="X95" s="59">
        <v>3.0</v>
      </c>
      <c r="Y95" s="59">
        <v>0.0</v>
      </c>
      <c r="Z95" s="63"/>
      <c r="AA95" s="63"/>
      <c r="AB95" s="63"/>
      <c r="AC95" s="63"/>
      <c r="AD95" s="63"/>
      <c r="AE95" s="63"/>
      <c r="AF95" s="63"/>
      <c r="AG95" s="63"/>
      <c r="AH95" s="63"/>
      <c r="AI95" s="63"/>
    </row>
    <row r="96">
      <c r="A96" s="55" t="s">
        <v>587</v>
      </c>
      <c r="B96" s="55" t="s">
        <v>590</v>
      </c>
      <c r="C96" s="55" t="s">
        <v>591</v>
      </c>
      <c r="D96" s="55">
        <v>10.5</v>
      </c>
      <c r="E96" s="55" t="s">
        <v>7287</v>
      </c>
      <c r="F96" s="55" t="str">
        <f t="array" ref="F96">IFNA(INDEX('New Listing E-Commerce'!$E$2:$E$69,MATCH($I96,'New Listing E-Commerce'!$C$2:$C$69,0)),"N/A")</f>
        <v>Steel</v>
      </c>
      <c r="G96" s="55" t="str">
        <f t="array" ref="G96">INDEX('New Listing E-Commerce'!$D$1:$D$179,MATCH(I96,'New Listing E-Commerce'!$C$1:$C$179,0))</f>
        <v>Tk Farmer</v>
      </c>
      <c r="H96" s="55">
        <f t="shared" si="1"/>
        <v>2</v>
      </c>
      <c r="I96" s="55" t="s">
        <v>115</v>
      </c>
      <c r="J96" s="56">
        <f>VLOOKUP($I96,'Margen (PowerBI)'!$B$2:$F$179,3)</f>
        <v>58.5</v>
      </c>
      <c r="K96" s="56">
        <f t="array" ref="K96">INDEX('Margen (PowerBI)'!$E$1:$E$179,MATCH($I96,'Margen (PowerBI)'!$B$1:$B$179,0))</f>
        <v>33.5</v>
      </c>
      <c r="L96" s="56">
        <f>VLOOKUP($I96,'Margen (PowerBI)'!$B$2:$F$179,5)</f>
        <v>25</v>
      </c>
      <c r="M96" s="55">
        <v>4.0</v>
      </c>
      <c r="N96" s="57">
        <v>2.0E-4</v>
      </c>
      <c r="O96" s="55">
        <v>6.0</v>
      </c>
      <c r="P96" s="57">
        <v>3.0E-4</v>
      </c>
      <c r="Q96" s="57">
        <v>1.0</v>
      </c>
      <c r="R96" s="55">
        <v>2.0</v>
      </c>
      <c r="S96" s="55">
        <v>0.0</v>
      </c>
      <c r="T96" s="57">
        <v>0.5</v>
      </c>
      <c r="U96" s="57">
        <v>0.0</v>
      </c>
      <c r="V96" s="58">
        <v>268.0</v>
      </c>
      <c r="W96" s="58">
        <v>0.0</v>
      </c>
      <c r="X96" s="55">
        <v>2.0</v>
      </c>
      <c r="Y96" s="55">
        <v>0.0</v>
      </c>
      <c r="Z96" s="3"/>
      <c r="AA96" s="3"/>
      <c r="AB96" s="3"/>
      <c r="AC96" s="3"/>
      <c r="AD96" s="3"/>
      <c r="AE96" s="3"/>
      <c r="AF96" s="3"/>
      <c r="AG96" s="3"/>
      <c r="AH96" s="3"/>
      <c r="AI96" s="3"/>
    </row>
    <row r="97">
      <c r="A97" s="59" t="s">
        <v>620</v>
      </c>
      <c r="B97" s="59" t="s">
        <v>633</v>
      </c>
      <c r="C97" s="59" t="s">
        <v>634</v>
      </c>
      <c r="D97" s="59">
        <v>10.5</v>
      </c>
      <c r="E97" s="59" t="s">
        <v>7287</v>
      </c>
      <c r="F97" s="59" t="str">
        <f t="array" ref="F97">IFNA(INDEX('New Listing E-Commerce'!$E$2:$E$69,MATCH($I97,'New Listing E-Commerce'!$C$2:$C$69,0)),"N/A")</f>
        <v>Soft</v>
      </c>
      <c r="G97" s="59" t="str">
        <f t="array" ref="G97">INDEX('New Listing E-Commerce'!$D$1:$D$179,MATCH(I97,'New Listing E-Commerce'!$C$1:$C$179,0))</f>
        <v>Tractor</v>
      </c>
      <c r="H97" s="59">
        <f t="shared" si="1"/>
        <v>2</v>
      </c>
      <c r="I97" s="59" t="s">
        <v>226</v>
      </c>
      <c r="J97" s="60">
        <f>VLOOKUP($I97,'Margen (PowerBI)'!$B$2:$F$179,3)</f>
        <v>35</v>
      </c>
      <c r="K97" s="60">
        <f t="array" ref="K97">INDEX('Margen (PowerBI)'!$E$1:$E$179,MATCH($I97,'Margen (PowerBI)'!$B$1:$B$179,0))</f>
        <v>27.5</v>
      </c>
      <c r="L97" s="60">
        <f>VLOOKUP($I97,'Margen (PowerBI)'!$B$2:$F$179,5)</f>
        <v>16.5</v>
      </c>
      <c r="M97" s="59">
        <v>155.0</v>
      </c>
      <c r="N97" s="61">
        <v>0.0079</v>
      </c>
      <c r="O97" s="59">
        <v>188.0</v>
      </c>
      <c r="P97" s="61">
        <v>0.0081</v>
      </c>
      <c r="Q97" s="61">
        <v>1.0</v>
      </c>
      <c r="R97" s="59">
        <v>2.0</v>
      </c>
      <c r="S97" s="59">
        <v>0.0</v>
      </c>
      <c r="T97" s="61">
        <v>0.0129</v>
      </c>
      <c r="U97" s="61">
        <v>0.0</v>
      </c>
      <c r="V97" s="62">
        <v>204.0</v>
      </c>
      <c r="W97" s="62">
        <v>0.0</v>
      </c>
      <c r="X97" s="59">
        <v>2.0</v>
      </c>
      <c r="Y97" s="59">
        <v>0.0</v>
      </c>
      <c r="Z97" s="63"/>
      <c r="AA97" s="63"/>
      <c r="AB97" s="63"/>
      <c r="AC97" s="63"/>
      <c r="AD97" s="63"/>
      <c r="AE97" s="63"/>
      <c r="AF97" s="63"/>
      <c r="AG97" s="63"/>
      <c r="AH97" s="63"/>
      <c r="AI97" s="63"/>
    </row>
    <row r="98">
      <c r="A98" s="55" t="s">
        <v>620</v>
      </c>
      <c r="B98" s="55" t="s">
        <v>649</v>
      </c>
      <c r="C98" s="55" t="s">
        <v>650</v>
      </c>
      <c r="D98" s="55">
        <v>10.5</v>
      </c>
      <c r="E98" s="55" t="s">
        <v>188</v>
      </c>
      <c r="F98" s="55" t="str">
        <f t="array" ref="F98">IFNA(INDEX('New Listing E-Commerce'!$E$2:$E$69,MATCH($I98,'New Listing E-Commerce'!$C$2:$C$69,0)),"N/A")</f>
        <v>Soft</v>
      </c>
      <c r="G98" s="55" t="str">
        <f t="array" ref="G98">INDEX('New Listing E-Commerce'!$D$1:$D$179,MATCH(I98,'New Listing E-Commerce'!$C$1:$C$179,0))</f>
        <v>Tractor</v>
      </c>
      <c r="H98" s="55">
        <f t="shared" si="1"/>
        <v>2</v>
      </c>
      <c r="I98" s="55" t="s">
        <v>226</v>
      </c>
      <c r="J98" s="56">
        <f>VLOOKUP($I98,'Margen (PowerBI)'!$B$2:$F$179,3)</f>
        <v>35</v>
      </c>
      <c r="K98" s="56">
        <f t="array" ref="K98">INDEX('Margen (PowerBI)'!$E$1:$E$179,MATCH($I98,'Margen (PowerBI)'!$B$1:$B$179,0))</f>
        <v>27.5</v>
      </c>
      <c r="L98" s="56">
        <f>VLOOKUP($I98,'Margen (PowerBI)'!$B$2:$F$179,5)</f>
        <v>16.5</v>
      </c>
      <c r="M98" s="55">
        <v>61.0</v>
      </c>
      <c r="N98" s="57">
        <v>0.0031</v>
      </c>
      <c r="O98" s="55">
        <v>73.0</v>
      </c>
      <c r="P98" s="57">
        <v>0.0031</v>
      </c>
      <c r="Q98" s="57">
        <v>1.0</v>
      </c>
      <c r="R98" s="55">
        <v>2.0</v>
      </c>
      <c r="S98" s="55">
        <v>0.0</v>
      </c>
      <c r="T98" s="57">
        <v>0.0328</v>
      </c>
      <c r="U98" s="57">
        <v>0.0</v>
      </c>
      <c r="V98" s="58">
        <v>204.0</v>
      </c>
      <c r="W98" s="58">
        <v>0.0</v>
      </c>
      <c r="X98" s="55">
        <v>2.0</v>
      </c>
      <c r="Y98" s="55">
        <v>0.0</v>
      </c>
      <c r="Z98" s="3"/>
      <c r="AA98" s="3"/>
      <c r="AB98" s="3"/>
      <c r="AC98" s="3"/>
      <c r="AD98" s="3"/>
      <c r="AE98" s="3"/>
      <c r="AF98" s="3"/>
      <c r="AG98" s="3"/>
      <c r="AH98" s="3"/>
      <c r="AI98" s="3"/>
    </row>
    <row r="99">
      <c r="A99" s="59" t="s">
        <v>663</v>
      </c>
      <c r="B99" s="59" t="s">
        <v>994</v>
      </c>
      <c r="C99" s="59" t="s">
        <v>995</v>
      </c>
      <c r="D99" s="59">
        <v>10.5</v>
      </c>
      <c r="E99" s="59" t="s">
        <v>7286</v>
      </c>
      <c r="F99" s="59" t="str">
        <f t="array" ref="F99">IFNA(INDEX('New Listing E-Commerce'!$E$2:$E$69,MATCH($I99,'New Listing E-Commerce'!$C$2:$C$69,0)),"N/A")</f>
        <v>Steel</v>
      </c>
      <c r="G99" s="59" t="str">
        <f t="array" ref="G99">INDEX('New Listing E-Commerce'!$D$1:$D$179,MATCH(I99,'New Listing E-Commerce'!$C$1:$C$179,0))</f>
        <v>Tractor</v>
      </c>
      <c r="H99" s="59">
        <f t="shared" si="1"/>
        <v>1</v>
      </c>
      <c r="I99" s="59" t="s">
        <v>207</v>
      </c>
      <c r="J99" s="60">
        <f t="array" ref="J99">INDEX('Margen (PowerBI)'!$D$1:$D$179,MATCH($I99,'Margen (PowerBI)'!$B$1:$B$179,0))</f>
        <v>49.5</v>
      </c>
      <c r="K99" s="60">
        <f t="array" ref="K99">INDEX('Margen (PowerBI)'!$E$1:$E$179,MATCH($I99,'Margen (PowerBI)'!$B$1:$B$179,0))</f>
        <v>28.5</v>
      </c>
      <c r="L99" s="60">
        <f t="array" ref="L99">INDEX('Margen (PowerBI)'!$F$1:$F$179,MATCH($I99,'Margen (PowerBI)'!$B$1:$B$179,0))</f>
        <v>21</v>
      </c>
      <c r="M99" s="59">
        <v>13.0</v>
      </c>
      <c r="N99" s="61">
        <v>7.0E-4</v>
      </c>
      <c r="O99" s="59">
        <v>13.0</v>
      </c>
      <c r="P99" s="61">
        <v>6.0E-4</v>
      </c>
      <c r="Q99" s="61">
        <v>1.0</v>
      </c>
      <c r="R99" s="59">
        <v>1.0</v>
      </c>
      <c r="S99" s="59">
        <v>0.0</v>
      </c>
      <c r="T99" s="61">
        <v>0.0769</v>
      </c>
      <c r="U99" s="61">
        <v>0.0</v>
      </c>
      <c r="V99" s="62">
        <v>106.0</v>
      </c>
      <c r="W99" s="62">
        <v>0.0</v>
      </c>
      <c r="X99" s="59">
        <v>1.0</v>
      </c>
      <c r="Y99" s="59">
        <v>0.0</v>
      </c>
      <c r="Z99" s="63"/>
      <c r="AA99" s="63"/>
      <c r="AB99" s="63"/>
      <c r="AC99" s="63"/>
      <c r="AD99" s="63"/>
      <c r="AE99" s="63"/>
      <c r="AF99" s="63"/>
      <c r="AG99" s="63"/>
      <c r="AH99" s="63"/>
      <c r="AI99" s="63"/>
    </row>
    <row r="100">
      <c r="A100" s="55" t="s">
        <v>663</v>
      </c>
      <c r="B100" s="55" t="s">
        <v>680</v>
      </c>
      <c r="C100" s="55" t="s">
        <v>681</v>
      </c>
      <c r="D100" s="55">
        <v>10.5</v>
      </c>
      <c r="E100" s="55" t="s">
        <v>7287</v>
      </c>
      <c r="F100" s="55" t="str">
        <f t="array" ref="F100">IFNA(INDEX('New Listing E-Commerce'!$E$2:$E$69,MATCH($I100,'New Listing E-Commerce'!$C$2:$C$69,0)),"N/A")</f>
        <v>Steel</v>
      </c>
      <c r="G100" s="55" t="str">
        <f t="array" ref="G100">INDEX('New Listing E-Commerce'!$D$1:$D$179,MATCH(I100,'New Listing E-Commerce'!$C$1:$C$179,0))</f>
        <v>Tractor</v>
      </c>
      <c r="H100" s="55">
        <f t="shared" si="1"/>
        <v>6</v>
      </c>
      <c r="I100" s="55" t="s">
        <v>207</v>
      </c>
      <c r="J100" s="56">
        <f t="array" ref="J100">INDEX('Margen (PowerBI)'!$D$1:$D$179,MATCH($I100,'Margen (PowerBI)'!$B$1:$B$179,0))</f>
        <v>49.5</v>
      </c>
      <c r="K100" s="56">
        <f t="array" ref="K100">INDEX('Margen (PowerBI)'!$E$1:$E$179,MATCH($I100,'Margen (PowerBI)'!$B$1:$B$179,0))</f>
        <v>28.5</v>
      </c>
      <c r="L100" s="56">
        <f t="array" ref="L100">INDEX('Margen (PowerBI)'!$F$1:$F$179,MATCH($I100,'Margen (PowerBI)'!$B$1:$B$179,0))</f>
        <v>21</v>
      </c>
      <c r="M100" s="55">
        <v>219.0</v>
      </c>
      <c r="N100" s="57">
        <v>0.0111</v>
      </c>
      <c r="O100" s="55">
        <v>240.0</v>
      </c>
      <c r="P100" s="57">
        <v>0.0103</v>
      </c>
      <c r="Q100" s="57">
        <v>0.9958</v>
      </c>
      <c r="R100" s="55">
        <v>6.0</v>
      </c>
      <c r="S100" s="55">
        <v>0.0</v>
      </c>
      <c r="T100" s="57">
        <v>0.0274</v>
      </c>
      <c r="U100" s="57">
        <v>0.0</v>
      </c>
      <c r="V100" s="58">
        <v>636.0</v>
      </c>
      <c r="W100" s="58">
        <v>0.0</v>
      </c>
      <c r="X100" s="55">
        <v>6.0</v>
      </c>
      <c r="Y100" s="55">
        <v>0.0</v>
      </c>
      <c r="Z100" s="3"/>
      <c r="AA100" s="3"/>
      <c r="AB100" s="3"/>
      <c r="AC100" s="3"/>
      <c r="AD100" s="3"/>
      <c r="AE100" s="3"/>
      <c r="AF100" s="3"/>
      <c r="AG100" s="3"/>
      <c r="AH100" s="3"/>
      <c r="AI100" s="3"/>
    </row>
    <row r="101">
      <c r="A101" s="59" t="s">
        <v>663</v>
      </c>
      <c r="B101" s="59" t="s">
        <v>698</v>
      </c>
      <c r="C101" s="59" t="s">
        <v>699</v>
      </c>
      <c r="D101" s="59">
        <v>10.5</v>
      </c>
      <c r="E101" s="59" t="s">
        <v>7287</v>
      </c>
      <c r="F101" s="59" t="str">
        <f t="array" ref="F101">IFNA(INDEX('New Listing E-Commerce'!$E$2:$E$69,MATCH($I101,'New Listing E-Commerce'!$C$2:$C$69,0)),"N/A")</f>
        <v>Steel</v>
      </c>
      <c r="G101" s="59" t="str">
        <f t="array" ref="G101">INDEX('New Listing E-Commerce'!$D$1:$D$179,MATCH(I101,'New Listing E-Commerce'!$C$1:$C$179,0))</f>
        <v>Tractor</v>
      </c>
      <c r="H101" s="59">
        <f t="shared" si="1"/>
        <v>2</v>
      </c>
      <c r="I101" s="59" t="s">
        <v>207</v>
      </c>
      <c r="J101" s="60">
        <f t="array" ref="J101">INDEX('Margen (PowerBI)'!$D$1:$D$179,MATCH($I101,'Margen (PowerBI)'!$B$1:$B$179,0))</f>
        <v>49.5</v>
      </c>
      <c r="K101" s="60">
        <f t="array" ref="K101">INDEX('Margen (PowerBI)'!$E$1:$E$179,MATCH($I101,'Margen (PowerBI)'!$B$1:$B$179,0))</f>
        <v>28.5</v>
      </c>
      <c r="L101" s="60">
        <f t="array" ref="L101">INDEX('Margen (PowerBI)'!$F$1:$F$179,MATCH($I101,'Margen (PowerBI)'!$B$1:$B$179,0))</f>
        <v>21</v>
      </c>
      <c r="M101" s="59">
        <v>103.0</v>
      </c>
      <c r="N101" s="61">
        <v>0.0052</v>
      </c>
      <c r="O101" s="59">
        <v>114.0</v>
      </c>
      <c r="P101" s="61">
        <v>0.0049</v>
      </c>
      <c r="Q101" s="61">
        <v>1.0</v>
      </c>
      <c r="R101" s="59">
        <v>2.0</v>
      </c>
      <c r="S101" s="59">
        <v>0.0</v>
      </c>
      <c r="T101" s="61">
        <v>0.0194</v>
      </c>
      <c r="U101" s="61">
        <v>0.0</v>
      </c>
      <c r="V101" s="62">
        <v>212.0</v>
      </c>
      <c r="W101" s="62">
        <v>0.0</v>
      </c>
      <c r="X101" s="59">
        <v>2.0</v>
      </c>
      <c r="Y101" s="59">
        <v>0.0</v>
      </c>
      <c r="Z101" s="63"/>
      <c r="AA101" s="63"/>
      <c r="AB101" s="63"/>
      <c r="AC101" s="63"/>
      <c r="AD101" s="63"/>
      <c r="AE101" s="63"/>
      <c r="AF101" s="63"/>
      <c r="AG101" s="63"/>
      <c r="AH101" s="63"/>
      <c r="AI101" s="63"/>
    </row>
    <row r="102">
      <c r="A102" s="55" t="s">
        <v>768</v>
      </c>
      <c r="B102" s="55" t="s">
        <v>1058</v>
      </c>
      <c r="C102" s="55" t="s">
        <v>1059</v>
      </c>
      <c r="D102" s="55">
        <v>10.5</v>
      </c>
      <c r="E102" s="55" t="s">
        <v>7287</v>
      </c>
      <c r="F102" s="55" t="str">
        <f t="array" ref="F102">IFNA(INDEX('New Listing E-Commerce'!$E$2:$E$69,MATCH($I102,'New Listing E-Commerce'!$C$2:$C$69,0)),"N/A")</f>
        <v>Soft</v>
      </c>
      <c r="G102" s="55" t="str">
        <f t="array" ref="G102">INDEX('New Listing E-Commerce'!$D$1:$D$179,MATCH(I102,'New Listing E-Commerce'!$C$1:$C$179,0))</f>
        <v>TRC1</v>
      </c>
      <c r="H102" s="55">
        <f t="shared" si="1"/>
        <v>1</v>
      </c>
      <c r="I102" s="55" t="s">
        <v>54</v>
      </c>
      <c r="J102" s="56">
        <f>VLOOKUP($I102,'Margen (PowerBI)'!$B$2:$F$179,3)</f>
        <v>35</v>
      </c>
      <c r="K102" s="56">
        <f t="array" ref="K102">INDEX('Margen (PowerBI)'!$E$1:$E$179,MATCH($I102,'Margen (PowerBI)'!$B$1:$B$179,0))</f>
        <v>41</v>
      </c>
      <c r="L102" s="56">
        <f>VLOOKUP($I102,'Margen (PowerBI)'!$B$2:$F$179,5)</f>
        <v>16.5</v>
      </c>
      <c r="M102" s="55">
        <v>99.0</v>
      </c>
      <c r="N102" s="57">
        <v>0.005</v>
      </c>
      <c r="O102" s="55">
        <v>123.0</v>
      </c>
      <c r="P102" s="57">
        <v>0.0053</v>
      </c>
      <c r="Q102" s="57">
        <v>1.0</v>
      </c>
      <c r="R102" s="55">
        <v>1.0</v>
      </c>
      <c r="S102" s="55">
        <v>0.0</v>
      </c>
      <c r="T102" s="57">
        <v>0.0101</v>
      </c>
      <c r="U102" s="57">
        <v>0.0</v>
      </c>
      <c r="V102" s="58">
        <v>150.0</v>
      </c>
      <c r="W102" s="58">
        <v>0.0</v>
      </c>
      <c r="X102" s="55">
        <v>1.0</v>
      </c>
      <c r="Y102" s="55">
        <v>0.0</v>
      </c>
      <c r="Z102" s="3"/>
      <c r="AA102" s="3"/>
      <c r="AB102" s="3"/>
      <c r="AC102" s="3"/>
      <c r="AD102" s="3"/>
      <c r="AE102" s="3"/>
      <c r="AF102" s="3"/>
      <c r="AG102" s="3"/>
      <c r="AH102" s="3"/>
      <c r="AI102" s="3"/>
    </row>
    <row r="103">
      <c r="A103" s="59" t="s">
        <v>768</v>
      </c>
      <c r="B103" s="59" t="s">
        <v>1068</v>
      </c>
      <c r="C103" s="59" t="s">
        <v>1069</v>
      </c>
      <c r="D103" s="59">
        <v>10.5</v>
      </c>
      <c r="E103" s="59" t="s">
        <v>7290</v>
      </c>
      <c r="F103" s="59" t="str">
        <f t="array" ref="F103">IFNA(INDEX('New Listing E-Commerce'!$E$2:$E$69,MATCH($I103,'New Listing E-Commerce'!$C$2:$C$69,0)),"N/A")</f>
        <v>Soft</v>
      </c>
      <c r="G103" s="59" t="str">
        <f t="array" ref="G103">INDEX('New Listing E-Commerce'!$D$1:$D$179,MATCH(I103,'New Listing E-Commerce'!$C$1:$C$179,0))</f>
        <v>TRC1</v>
      </c>
      <c r="H103" s="59">
        <f t="shared" si="1"/>
        <v>1</v>
      </c>
      <c r="I103" s="59" t="s">
        <v>54</v>
      </c>
      <c r="J103" s="60">
        <f>VLOOKUP($I103,'Margen (PowerBI)'!$B$2:$F$179,3)</f>
        <v>35</v>
      </c>
      <c r="K103" s="60">
        <f t="array" ref="K103">INDEX('Margen (PowerBI)'!$E$1:$E$179,MATCH($I103,'Margen (PowerBI)'!$B$1:$B$179,0))</f>
        <v>41</v>
      </c>
      <c r="L103" s="60">
        <f>VLOOKUP($I103,'Margen (PowerBI)'!$B$2:$F$179,5)</f>
        <v>16.5</v>
      </c>
      <c r="M103" s="59">
        <v>6.0</v>
      </c>
      <c r="N103" s="61">
        <v>3.0E-4</v>
      </c>
      <c r="O103" s="59">
        <v>6.0</v>
      </c>
      <c r="P103" s="61">
        <v>3.0E-4</v>
      </c>
      <c r="Q103" s="61">
        <v>1.0</v>
      </c>
      <c r="R103" s="59">
        <v>1.0</v>
      </c>
      <c r="S103" s="59">
        <v>0.0</v>
      </c>
      <c r="T103" s="61">
        <v>0.1667</v>
      </c>
      <c r="U103" s="61">
        <v>0.0</v>
      </c>
      <c r="V103" s="62">
        <v>150.0</v>
      </c>
      <c r="W103" s="62">
        <v>0.0</v>
      </c>
      <c r="X103" s="59">
        <v>1.0</v>
      </c>
      <c r="Y103" s="59">
        <v>0.0</v>
      </c>
      <c r="Z103" s="63"/>
      <c r="AA103" s="63"/>
      <c r="AB103" s="63"/>
      <c r="AC103" s="63"/>
      <c r="AD103" s="63"/>
      <c r="AE103" s="63"/>
      <c r="AF103" s="63"/>
      <c r="AG103" s="63"/>
      <c r="AH103" s="63"/>
      <c r="AI103" s="63"/>
    </row>
    <row r="104">
      <c r="A104" s="55" t="s">
        <v>777</v>
      </c>
      <c r="B104" s="55" t="s">
        <v>780</v>
      </c>
      <c r="C104" s="55" t="s">
        <v>781</v>
      </c>
      <c r="D104" s="55">
        <v>10.5</v>
      </c>
      <c r="E104" s="55" t="s">
        <v>7287</v>
      </c>
      <c r="F104" s="55" t="str">
        <f t="array" ref="F104">IFNA(INDEX('New Listing E-Commerce'!$E$2:$E$69,MATCH($I104,'New Listing E-Commerce'!$C$2:$C$69,0)),"N/A")</f>
        <v>Steel</v>
      </c>
      <c r="G104" s="55" t="str">
        <f t="array" ref="G104">INDEX('New Listing E-Commerce'!$D$1:$D$179,MATCH(I104,'New Listing E-Commerce'!$C$1:$C$179,0))</f>
        <v>TRC1</v>
      </c>
      <c r="H104" s="55">
        <f t="shared" si="1"/>
        <v>2</v>
      </c>
      <c r="I104" s="55" t="s">
        <v>44</v>
      </c>
      <c r="J104" s="56">
        <f>VLOOKUP($I104,'Margen (PowerBI)'!$B$2:$F$179,3)</f>
        <v>35</v>
      </c>
      <c r="K104" s="56">
        <f t="array" ref="K104">INDEX('Margen (PowerBI)'!$E$1:$E$179,MATCH($I104,'Margen (PowerBI)'!$B$1:$B$179,0))</f>
        <v>42.5</v>
      </c>
      <c r="L104" s="56">
        <f>VLOOKUP($I104,'Margen (PowerBI)'!$B$2:$F$179,5)</f>
        <v>16.5</v>
      </c>
      <c r="M104" s="55">
        <v>14.0</v>
      </c>
      <c r="N104" s="57">
        <v>7.0E-4</v>
      </c>
      <c r="O104" s="55">
        <v>18.0</v>
      </c>
      <c r="P104" s="57">
        <v>8.0E-4</v>
      </c>
      <c r="Q104" s="57">
        <v>1.0</v>
      </c>
      <c r="R104" s="55">
        <v>2.0</v>
      </c>
      <c r="S104" s="55">
        <v>0.0</v>
      </c>
      <c r="T104" s="57">
        <v>0.1429</v>
      </c>
      <c r="U104" s="57">
        <v>0.0</v>
      </c>
      <c r="V104" s="58">
        <v>312.0</v>
      </c>
      <c r="W104" s="58">
        <v>0.0</v>
      </c>
      <c r="X104" s="55">
        <v>2.0</v>
      </c>
      <c r="Y104" s="55">
        <v>0.0</v>
      </c>
      <c r="Z104" s="3"/>
      <c r="AA104" s="3"/>
      <c r="AB104" s="3"/>
      <c r="AC104" s="3"/>
      <c r="AD104" s="3"/>
      <c r="AE104" s="3"/>
      <c r="AF104" s="3"/>
      <c r="AG104" s="3"/>
      <c r="AH104" s="3"/>
      <c r="AI104" s="3"/>
    </row>
    <row r="105">
      <c r="A105" s="59" t="s">
        <v>809</v>
      </c>
      <c r="B105" s="59" t="s">
        <v>812</v>
      </c>
      <c r="C105" s="59" t="s">
        <v>813</v>
      </c>
      <c r="D105" s="59">
        <v>10.5</v>
      </c>
      <c r="E105" s="59" t="s">
        <v>7287</v>
      </c>
      <c r="F105" s="59" t="str">
        <f t="array" ref="F105">IFNA(INDEX('New Listing E-Commerce'!$E$2:$E$69,MATCH($I105,'New Listing E-Commerce'!$C$2:$C$69,0)),"N/A")</f>
        <v>Steel</v>
      </c>
      <c r="G105" s="59" t="str">
        <f t="array" ref="G105">INDEX('New Listing E-Commerce'!$D$1:$D$179,MATCH(I105,'New Listing E-Commerce'!$C$1:$C$179,0))</f>
        <v>TRC3P</v>
      </c>
      <c r="H105" s="59">
        <f t="shared" si="1"/>
        <v>4</v>
      </c>
      <c r="I105" s="59" t="s">
        <v>23</v>
      </c>
      <c r="J105" s="60">
        <f>VLOOKUP($I105,'Margen (PowerBI)'!$B$2:$F$179,3)</f>
        <v>35</v>
      </c>
      <c r="K105" s="60">
        <f t="array" ref="K105">INDEX('Margen (PowerBI)'!$E$1:$E$179,MATCH($I105,'Margen (PowerBI)'!$B$1:$B$179,0))</f>
        <v>45.5</v>
      </c>
      <c r="L105" s="60">
        <f>VLOOKUP($I105,'Margen (PowerBI)'!$B$2:$F$179,5)</f>
        <v>16.5</v>
      </c>
      <c r="M105" s="59">
        <v>15.0</v>
      </c>
      <c r="N105" s="61">
        <v>8.0E-4</v>
      </c>
      <c r="O105" s="59">
        <v>21.0</v>
      </c>
      <c r="P105" s="61">
        <v>9.0E-4</v>
      </c>
      <c r="Q105" s="61">
        <v>1.0</v>
      </c>
      <c r="R105" s="59">
        <v>4.0</v>
      </c>
      <c r="S105" s="59">
        <v>0.0</v>
      </c>
      <c r="T105" s="61">
        <v>0.2667</v>
      </c>
      <c r="U105" s="61">
        <v>0.0</v>
      </c>
      <c r="V105" s="62">
        <v>644.0</v>
      </c>
      <c r="W105" s="62">
        <v>0.0</v>
      </c>
      <c r="X105" s="59">
        <v>4.0</v>
      </c>
      <c r="Y105" s="59">
        <v>0.0</v>
      </c>
      <c r="Z105" s="63"/>
      <c r="AA105" s="63"/>
      <c r="AB105" s="63"/>
      <c r="AC105" s="63"/>
      <c r="AD105" s="63"/>
      <c r="AE105" s="63"/>
      <c r="AF105" s="63"/>
      <c r="AG105" s="63"/>
      <c r="AH105" s="63"/>
      <c r="AI105" s="63"/>
    </row>
    <row r="106">
      <c r="A106" s="55" t="s">
        <v>351</v>
      </c>
      <c r="B106" s="55" t="s">
        <v>352</v>
      </c>
      <c r="C106" s="55" t="s">
        <v>353</v>
      </c>
      <c r="D106" s="55">
        <v>10.0</v>
      </c>
      <c r="E106" s="55" t="s">
        <v>7287</v>
      </c>
      <c r="F106" s="55" t="str">
        <f t="array" ref="F106">IFNA(INDEX('New Listing E-Commerce'!$E$2:$E$69,MATCH($I106,'New Listing E-Commerce'!$C$2:$C$69,0)),"N/A")</f>
        <v>Soft</v>
      </c>
      <c r="G106" s="55" t="str">
        <f t="array" ref="G106">INDEX('New Listing E-Commerce'!$D$1:$D$179,MATCH(I106,'New Listing E-Commerce'!$C$1:$C$179,0))</f>
        <v>Botin Cafe</v>
      </c>
      <c r="H106" s="55">
        <f t="shared" si="1"/>
        <v>1</v>
      </c>
      <c r="I106" s="55" t="s">
        <v>200</v>
      </c>
      <c r="J106" s="56">
        <f>VLOOKUP($I106,'Margen (PowerBI)'!$B$2:$F$179,3)</f>
        <v>58.5</v>
      </c>
      <c r="K106" s="56">
        <f t="array" ref="K106">INDEX('Margen (PowerBI)'!$E$1:$E$179,MATCH($I106,'Margen (PowerBI)'!$B$1:$B$179,0))</f>
        <v>29.5</v>
      </c>
      <c r="L106" s="56">
        <f>VLOOKUP($I106,'Margen (PowerBI)'!$B$2:$F$179,5)</f>
        <v>25</v>
      </c>
      <c r="M106" s="55">
        <v>2.0</v>
      </c>
      <c r="N106" s="57">
        <v>1.0E-4</v>
      </c>
      <c r="O106" s="55">
        <v>4.0</v>
      </c>
      <c r="P106" s="57">
        <v>2.0E-4</v>
      </c>
      <c r="Q106" s="57">
        <v>1.0</v>
      </c>
      <c r="R106" s="55">
        <v>1.0</v>
      </c>
      <c r="S106" s="55">
        <v>0.0</v>
      </c>
      <c r="T106" s="57">
        <v>0.5</v>
      </c>
      <c r="U106" s="57">
        <v>0.0</v>
      </c>
      <c r="V106" s="58">
        <v>102.0</v>
      </c>
      <c r="W106" s="58">
        <v>0.0</v>
      </c>
      <c r="X106" s="55">
        <v>1.0</v>
      </c>
      <c r="Y106" s="55">
        <v>0.0</v>
      </c>
      <c r="Z106" s="3"/>
      <c r="AA106" s="3"/>
      <c r="AB106" s="3"/>
      <c r="AC106" s="3"/>
      <c r="AD106" s="3"/>
      <c r="AE106" s="3"/>
      <c r="AF106" s="3"/>
      <c r="AG106" s="3"/>
      <c r="AH106" s="3"/>
      <c r="AI106" s="3"/>
    </row>
    <row r="107">
      <c r="A107" s="59" t="s">
        <v>375</v>
      </c>
      <c r="B107" s="59" t="s">
        <v>376</v>
      </c>
      <c r="C107" s="59" t="s">
        <v>377</v>
      </c>
      <c r="D107" s="59">
        <v>10.0</v>
      </c>
      <c r="E107" s="59" t="s">
        <v>7287</v>
      </c>
      <c r="F107" s="59" t="str">
        <f t="array" ref="F107">IFNA(INDEX('New Listing E-Commerce'!$E$2:$E$69,MATCH($I107,'New Listing E-Commerce'!$C$2:$C$69,0)),"N/A")</f>
        <v>Soft</v>
      </c>
      <c r="G107" s="59" t="str">
        <f t="array" ref="G107">INDEX('New Listing E-Commerce'!$D$1:$D$179,MATCH(I107,'New Listing E-Commerce'!$C$1:$C$179,0))</f>
        <v>Comfort</v>
      </c>
      <c r="H107" s="59">
        <f t="shared" si="1"/>
        <v>6</v>
      </c>
      <c r="I107" s="59" t="s">
        <v>231</v>
      </c>
      <c r="J107" s="60">
        <f>VLOOKUP($I107,'Margen (PowerBI)'!$B$2:$F$179,3)</f>
        <v>35</v>
      </c>
      <c r="K107" s="60">
        <f t="array" ref="K107">INDEX('Margen (PowerBI)'!$E$1:$E$179,MATCH($I107,'Margen (PowerBI)'!$B$1:$B$179,0))</f>
        <v>27.5</v>
      </c>
      <c r="L107" s="60">
        <f>VLOOKUP($I107,'Margen (PowerBI)'!$B$2:$F$179,5)</f>
        <v>16.5</v>
      </c>
      <c r="M107" s="59">
        <v>59.0</v>
      </c>
      <c r="N107" s="61">
        <v>0.003</v>
      </c>
      <c r="O107" s="59">
        <v>69.0</v>
      </c>
      <c r="P107" s="61">
        <v>0.003</v>
      </c>
      <c r="Q107" s="61">
        <v>1.0</v>
      </c>
      <c r="R107" s="59">
        <v>6.0</v>
      </c>
      <c r="S107" s="59">
        <v>0.0</v>
      </c>
      <c r="T107" s="61">
        <v>0.1017</v>
      </c>
      <c r="U107" s="61">
        <v>0.0</v>
      </c>
      <c r="V107" s="62">
        <v>612.0</v>
      </c>
      <c r="W107" s="62">
        <v>0.0</v>
      </c>
      <c r="X107" s="59">
        <v>6.0</v>
      </c>
      <c r="Y107" s="59">
        <v>0.0</v>
      </c>
      <c r="Z107" s="63"/>
      <c r="AA107" s="63"/>
      <c r="AB107" s="63"/>
      <c r="AC107" s="63"/>
      <c r="AD107" s="63"/>
      <c r="AE107" s="63"/>
      <c r="AF107" s="63"/>
      <c r="AG107" s="63"/>
      <c r="AH107" s="63"/>
      <c r="AI107" s="63"/>
    </row>
    <row r="108">
      <c r="A108" s="55" t="s">
        <v>400</v>
      </c>
      <c r="B108" s="55" t="s">
        <v>401</v>
      </c>
      <c r="C108" s="55" t="s">
        <v>402</v>
      </c>
      <c r="D108" s="55">
        <v>10.0</v>
      </c>
      <c r="E108" s="55" t="s">
        <v>7287</v>
      </c>
      <c r="F108" s="55" t="str">
        <f t="array" ref="F108">IFNA(INDEX('New Listing E-Commerce'!$E$2:$E$69,MATCH($I108,'New Listing E-Commerce'!$C$2:$C$69,0)),"N/A")</f>
        <v>Soft</v>
      </c>
      <c r="G108" s="55" t="str">
        <f t="array" ref="G108">INDEX('New Listing E-Commerce'!$D$1:$D$179,MATCH(I108,'New Listing E-Commerce'!$C$1:$C$179,0))</f>
        <v>Farmer </v>
      </c>
      <c r="H108" s="55">
        <f t="shared" si="1"/>
        <v>6</v>
      </c>
      <c r="I108" s="55" t="s">
        <v>132</v>
      </c>
      <c r="J108" s="56">
        <f>VLOOKUP($I108,'Margen (PowerBI)'!$B$2:$F$179,3)</f>
        <v>37</v>
      </c>
      <c r="K108" s="56">
        <f t="array" ref="K108">INDEX('Margen (PowerBI)'!$E$1:$E$179,MATCH($I108,'Margen (PowerBI)'!$B$1:$B$179,0))</f>
        <v>32.5</v>
      </c>
      <c r="L108" s="56">
        <f>VLOOKUP($I108,'Margen (PowerBI)'!$B$2:$F$179,5)</f>
        <v>11.5</v>
      </c>
      <c r="M108" s="55">
        <v>820.0</v>
      </c>
      <c r="N108" s="57">
        <v>0.0417</v>
      </c>
      <c r="O108" s="55">
        <v>953.0</v>
      </c>
      <c r="P108" s="57">
        <v>0.041</v>
      </c>
      <c r="Q108" s="57">
        <v>0.9969</v>
      </c>
      <c r="R108" s="55">
        <v>6.0</v>
      </c>
      <c r="S108" s="55">
        <v>0.0</v>
      </c>
      <c r="T108" s="57">
        <v>0.0073</v>
      </c>
      <c r="U108" s="57">
        <v>0.0</v>
      </c>
      <c r="V108" s="58">
        <v>774.0</v>
      </c>
      <c r="W108" s="58">
        <v>0.0</v>
      </c>
      <c r="X108" s="55">
        <v>6.0</v>
      </c>
      <c r="Y108" s="55">
        <v>0.0</v>
      </c>
      <c r="Z108" s="3"/>
      <c r="AA108" s="3"/>
      <c r="AB108" s="3"/>
      <c r="AC108" s="3"/>
      <c r="AD108" s="3"/>
      <c r="AE108" s="3"/>
      <c r="AF108" s="3"/>
      <c r="AG108" s="3"/>
      <c r="AH108" s="3"/>
      <c r="AI108" s="3"/>
    </row>
    <row r="109">
      <c r="A109" s="59" t="s">
        <v>448</v>
      </c>
      <c r="B109" s="59" t="s">
        <v>921</v>
      </c>
      <c r="C109" s="59" t="s">
        <v>922</v>
      </c>
      <c r="D109" s="59">
        <v>10.0</v>
      </c>
      <c r="E109" s="59" t="s">
        <v>7287</v>
      </c>
      <c r="F109" s="59" t="str">
        <f t="array" ref="F109">IFNA(INDEX('New Listing E-Commerce'!$E$2:$E$69,MATCH($I109,'New Listing E-Commerce'!$C$2:$C$69,0)),"N/A")</f>
        <v>Soft</v>
      </c>
      <c r="G109" s="59" t="str">
        <f t="array" ref="G109">INDEX('New Listing E-Commerce'!$D$1:$D$179,MATCH(I109,'New Listing E-Commerce'!$C$1:$C$179,0))</f>
        <v>Max Grip Negro</v>
      </c>
      <c r="H109" s="59">
        <f t="shared" si="1"/>
        <v>4</v>
      </c>
      <c r="I109" s="59" t="s">
        <v>176</v>
      </c>
      <c r="J109" s="60">
        <f>VLOOKUP($I109,'Margen (PowerBI)'!$B$2:$F$179,3)</f>
        <v>35</v>
      </c>
      <c r="K109" s="60">
        <f t="array" ref="K109">INDEX('Margen (PowerBI)'!$E$1:$E$179,MATCH($I109,'Margen (PowerBI)'!$B$1:$B$179,0))</f>
        <v>31.5</v>
      </c>
      <c r="L109" s="60">
        <f>VLOOKUP($I109,'Margen (PowerBI)'!$B$2:$F$179,5)</f>
        <v>16.5</v>
      </c>
      <c r="M109" s="59">
        <v>12.0</v>
      </c>
      <c r="N109" s="61">
        <v>6.0E-4</v>
      </c>
      <c r="O109" s="59">
        <v>16.0</v>
      </c>
      <c r="P109" s="61">
        <v>7.0E-4</v>
      </c>
      <c r="Q109" s="61">
        <v>1.0</v>
      </c>
      <c r="R109" s="59">
        <v>4.0</v>
      </c>
      <c r="S109" s="59">
        <v>0.0</v>
      </c>
      <c r="T109" s="61">
        <v>0.3333</v>
      </c>
      <c r="U109" s="61">
        <v>0.0</v>
      </c>
      <c r="V109" s="62">
        <v>424.0</v>
      </c>
      <c r="W109" s="62">
        <v>0.0</v>
      </c>
      <c r="X109" s="59">
        <v>4.0</v>
      </c>
      <c r="Y109" s="59">
        <v>0.0</v>
      </c>
      <c r="Z109" s="63"/>
      <c r="AA109" s="63"/>
      <c r="AB109" s="63"/>
      <c r="AC109" s="63"/>
      <c r="AD109" s="63"/>
      <c r="AE109" s="63"/>
      <c r="AF109" s="63"/>
      <c r="AG109" s="63"/>
      <c r="AH109" s="63"/>
      <c r="AI109" s="63"/>
    </row>
    <row r="110">
      <c r="A110" s="55" t="s">
        <v>463</v>
      </c>
      <c r="B110" s="55" t="s">
        <v>478</v>
      </c>
      <c r="C110" s="55" t="s">
        <v>479</v>
      </c>
      <c r="D110" s="55">
        <v>10.0</v>
      </c>
      <c r="E110" s="55" t="s">
        <v>188</v>
      </c>
      <c r="F110" s="55" t="str">
        <f t="array" ref="F110">IFNA(INDEX('New Listing E-Commerce'!$E$2:$E$69,MATCH($I110,'New Listing E-Commerce'!$C$2:$C$69,0)),"N/A")</f>
        <v>Composite</v>
      </c>
      <c r="G110" s="55" t="str">
        <f t="array" ref="G110">INDEX('New Listing E-Commerce'!$D$1:$D$179,MATCH(I110,'New Listing E-Commerce'!$C$1:$C$179,0))</f>
        <v>Rodeo Cafe</v>
      </c>
      <c r="H110" s="55">
        <f t="shared" si="1"/>
        <v>1</v>
      </c>
      <c r="I110" s="55" t="s">
        <v>35</v>
      </c>
      <c r="J110" s="56">
        <f>VLOOKUP($I110,'Margen (PowerBI)'!$B$2:$F$179,3)</f>
        <v>35</v>
      </c>
      <c r="K110" s="56">
        <f t="array" ref="K110">INDEX('Margen (PowerBI)'!$E$1:$E$179,MATCH($I110,'Margen (PowerBI)'!$B$1:$B$179,0))</f>
        <v>43.5</v>
      </c>
      <c r="L110" s="56">
        <f>VLOOKUP($I110,'Margen (PowerBI)'!$B$2:$F$179,5)</f>
        <v>16.5</v>
      </c>
      <c r="M110" s="55">
        <v>2.0</v>
      </c>
      <c r="N110" s="57">
        <v>1.0E-4</v>
      </c>
      <c r="O110" s="55">
        <v>2.0</v>
      </c>
      <c r="P110" s="57">
        <v>1.0E-4</v>
      </c>
      <c r="Q110" s="57">
        <v>0.5</v>
      </c>
      <c r="R110" s="55">
        <v>1.0</v>
      </c>
      <c r="S110" s="55">
        <v>0.0</v>
      </c>
      <c r="T110" s="57">
        <v>0.5</v>
      </c>
      <c r="U110" s="57">
        <v>0.0</v>
      </c>
      <c r="V110" s="58">
        <v>145.0</v>
      </c>
      <c r="W110" s="58">
        <v>0.0</v>
      </c>
      <c r="X110" s="55">
        <v>1.0</v>
      </c>
      <c r="Y110" s="55">
        <v>0.0</v>
      </c>
      <c r="Z110" s="3"/>
      <c r="AA110" s="3"/>
      <c r="AB110" s="3"/>
      <c r="AC110" s="3"/>
      <c r="AD110" s="3"/>
      <c r="AE110" s="3"/>
      <c r="AF110" s="3"/>
      <c r="AG110" s="3"/>
      <c r="AH110" s="3"/>
      <c r="AI110" s="3"/>
    </row>
    <row r="111">
      <c r="A111" s="59" t="s">
        <v>494</v>
      </c>
      <c r="B111" s="59" t="s">
        <v>495</v>
      </c>
      <c r="C111" s="59" t="s">
        <v>496</v>
      </c>
      <c r="D111" s="59">
        <v>10.0</v>
      </c>
      <c r="E111" s="59" t="s">
        <v>7286</v>
      </c>
      <c r="F111" s="59" t="str">
        <f t="array" ref="F111">IFNA(INDEX('New Listing E-Commerce'!$E$2:$E$69,MATCH($I111,'New Listing E-Commerce'!$C$2:$C$69,0)),"N/A")</f>
        <v>Soft</v>
      </c>
      <c r="G111" s="59" t="str">
        <f t="array" ref="G111">INDEX('New Listing E-Commerce'!$D$1:$D$179,MATCH(I111,'New Listing E-Commerce'!$C$1:$C$179,0))</f>
        <v>Rul 500</v>
      </c>
      <c r="H111" s="59">
        <f t="shared" si="1"/>
        <v>1</v>
      </c>
      <c r="I111" s="59" t="s">
        <v>127</v>
      </c>
      <c r="J111" s="60">
        <f>VLOOKUP($I111,'Margen (PowerBI)'!$B$2:$F$179,3)</f>
        <v>35</v>
      </c>
      <c r="K111" s="60">
        <f t="array" ref="K111">INDEX('Margen (PowerBI)'!$E$1:$E$179,MATCH($I111,'Margen (PowerBI)'!$B$1:$B$179,0))</f>
        <v>33</v>
      </c>
      <c r="L111" s="60">
        <f>VLOOKUP($I111,'Margen (PowerBI)'!$B$2:$F$179,5)</f>
        <v>16.5</v>
      </c>
      <c r="M111" s="59">
        <v>23.0</v>
      </c>
      <c r="N111" s="61">
        <v>0.0012</v>
      </c>
      <c r="O111" s="59">
        <v>33.0</v>
      </c>
      <c r="P111" s="61">
        <v>0.0014</v>
      </c>
      <c r="Q111" s="61">
        <v>0.8788</v>
      </c>
      <c r="R111" s="59">
        <v>1.0</v>
      </c>
      <c r="S111" s="59">
        <v>0.0</v>
      </c>
      <c r="T111" s="61">
        <v>0.0435</v>
      </c>
      <c r="U111" s="61">
        <v>0.0</v>
      </c>
      <c r="V111" s="62">
        <v>113.0</v>
      </c>
      <c r="W111" s="62">
        <v>0.0</v>
      </c>
      <c r="X111" s="59">
        <v>1.0</v>
      </c>
      <c r="Y111" s="59">
        <v>0.0</v>
      </c>
      <c r="Z111" s="63"/>
      <c r="AA111" s="63"/>
      <c r="AB111" s="63"/>
      <c r="AC111" s="63"/>
      <c r="AD111" s="63"/>
      <c r="AE111" s="63"/>
      <c r="AF111" s="63"/>
      <c r="AG111" s="63"/>
      <c r="AH111" s="63"/>
      <c r="AI111" s="63"/>
    </row>
    <row r="112">
      <c r="A112" s="55" t="s">
        <v>494</v>
      </c>
      <c r="B112" s="55" t="s">
        <v>507</v>
      </c>
      <c r="C112" s="55" t="s">
        <v>508</v>
      </c>
      <c r="D112" s="55">
        <v>10.0</v>
      </c>
      <c r="E112" s="55" t="s">
        <v>7287</v>
      </c>
      <c r="F112" s="55" t="str">
        <f t="array" ref="F112">IFNA(INDEX('New Listing E-Commerce'!$E$2:$E$69,MATCH($I112,'New Listing E-Commerce'!$C$2:$C$69,0)),"N/A")</f>
        <v>Soft</v>
      </c>
      <c r="G112" s="55" t="str">
        <f t="array" ref="G112">INDEX('New Listing E-Commerce'!$D$1:$D$179,MATCH(I112,'New Listing E-Commerce'!$C$1:$C$179,0))</f>
        <v>Rul 500</v>
      </c>
      <c r="H112" s="55">
        <f t="shared" si="1"/>
        <v>1</v>
      </c>
      <c r="I112" s="55" t="s">
        <v>127</v>
      </c>
      <c r="J112" s="56">
        <f>VLOOKUP($I112,'Margen (PowerBI)'!$B$2:$F$179,3)</f>
        <v>35</v>
      </c>
      <c r="K112" s="56">
        <f t="array" ref="K112">INDEX('Margen (PowerBI)'!$E$1:$E$179,MATCH($I112,'Margen (PowerBI)'!$B$1:$B$179,0))</f>
        <v>33</v>
      </c>
      <c r="L112" s="56">
        <f>VLOOKUP($I112,'Margen (PowerBI)'!$B$2:$F$179,5)</f>
        <v>16.5</v>
      </c>
      <c r="M112" s="55">
        <v>177.0</v>
      </c>
      <c r="N112" s="57">
        <v>0.009</v>
      </c>
      <c r="O112" s="55">
        <v>207.0</v>
      </c>
      <c r="P112" s="57">
        <v>0.0089</v>
      </c>
      <c r="Q112" s="57">
        <v>1.0</v>
      </c>
      <c r="R112" s="55">
        <v>1.0</v>
      </c>
      <c r="S112" s="55">
        <v>0.0</v>
      </c>
      <c r="T112" s="57">
        <v>0.0056</v>
      </c>
      <c r="U112" s="57">
        <v>0.0</v>
      </c>
      <c r="V112" s="58">
        <v>113.0</v>
      </c>
      <c r="W112" s="58">
        <v>0.0</v>
      </c>
      <c r="X112" s="55">
        <v>1.0</v>
      </c>
      <c r="Y112" s="55">
        <v>0.0</v>
      </c>
      <c r="Z112" s="3"/>
      <c r="AA112" s="3"/>
      <c r="AB112" s="3"/>
      <c r="AC112" s="3"/>
      <c r="AD112" s="3"/>
      <c r="AE112" s="3"/>
      <c r="AF112" s="3"/>
      <c r="AG112" s="3"/>
      <c r="AH112" s="3"/>
      <c r="AI112" s="3"/>
    </row>
    <row r="113">
      <c r="A113" s="59" t="s">
        <v>494</v>
      </c>
      <c r="B113" s="59" t="s">
        <v>519</v>
      </c>
      <c r="C113" s="59" t="s">
        <v>520</v>
      </c>
      <c r="D113" s="59">
        <v>10.0</v>
      </c>
      <c r="E113" s="59" t="s">
        <v>188</v>
      </c>
      <c r="F113" s="59" t="str">
        <f t="array" ref="F113">IFNA(INDEX('New Listing E-Commerce'!$E$2:$E$69,MATCH($I113,'New Listing E-Commerce'!$C$2:$C$69,0)),"N/A")</f>
        <v>Soft</v>
      </c>
      <c r="G113" s="59" t="str">
        <f t="array" ref="G113">INDEX('New Listing E-Commerce'!$D$1:$D$179,MATCH(I113,'New Listing E-Commerce'!$C$1:$C$179,0))</f>
        <v>Rul 500</v>
      </c>
      <c r="H113" s="59">
        <f t="shared" si="1"/>
        <v>1</v>
      </c>
      <c r="I113" s="59" t="s">
        <v>127</v>
      </c>
      <c r="J113" s="60">
        <f>VLOOKUP($I113,'Margen (PowerBI)'!$B$2:$F$179,3)</f>
        <v>35</v>
      </c>
      <c r="K113" s="60">
        <f t="array" ref="K113">INDEX('Margen (PowerBI)'!$E$1:$E$179,MATCH($I113,'Margen (PowerBI)'!$B$1:$B$179,0))</f>
        <v>33</v>
      </c>
      <c r="L113" s="60">
        <f>VLOOKUP($I113,'Margen (PowerBI)'!$B$2:$F$179,5)</f>
        <v>16.5</v>
      </c>
      <c r="M113" s="59">
        <v>25.0</v>
      </c>
      <c r="N113" s="61">
        <v>0.0013</v>
      </c>
      <c r="O113" s="59">
        <v>26.0</v>
      </c>
      <c r="P113" s="61">
        <v>0.0011</v>
      </c>
      <c r="Q113" s="61">
        <v>0.9615</v>
      </c>
      <c r="R113" s="59">
        <v>1.0</v>
      </c>
      <c r="S113" s="59">
        <v>0.0</v>
      </c>
      <c r="T113" s="61">
        <v>0.04</v>
      </c>
      <c r="U113" s="61">
        <v>0.0</v>
      </c>
      <c r="V113" s="62">
        <v>113.0</v>
      </c>
      <c r="W113" s="62">
        <v>0.0</v>
      </c>
      <c r="X113" s="59">
        <v>1.0</v>
      </c>
      <c r="Y113" s="59">
        <v>0.0</v>
      </c>
      <c r="Z113" s="63"/>
      <c r="AA113" s="63"/>
      <c r="AB113" s="63"/>
      <c r="AC113" s="63"/>
      <c r="AD113" s="63"/>
      <c r="AE113" s="63"/>
      <c r="AF113" s="63"/>
      <c r="AG113" s="63"/>
      <c r="AH113" s="63"/>
      <c r="AI113" s="63"/>
    </row>
    <row r="114">
      <c r="A114" s="55" t="s">
        <v>578</v>
      </c>
      <c r="B114" s="55" t="s">
        <v>579</v>
      </c>
      <c r="C114" s="55" t="s">
        <v>580</v>
      </c>
      <c r="D114" s="55">
        <v>10.0</v>
      </c>
      <c r="E114" s="55" t="s">
        <v>7288</v>
      </c>
      <c r="F114" s="55" t="str">
        <f t="array" ref="F114">IFNA(INDEX('New Listing E-Commerce'!$E$2:$E$69,MATCH($I114,'New Listing E-Commerce'!$C$2:$C$69,0)),"N/A")</f>
        <v>N/A</v>
      </c>
      <c r="G114" s="55" t="str">
        <f t="array" ref="G114">INDEX('New Listing E-Commerce'!$D$1:$D$179,MATCH(I114,'New Listing E-Commerce'!$C$1:$C$179,0))</f>
        <v>#N/A</v>
      </c>
      <c r="H114" s="55">
        <f t="shared" si="1"/>
        <v>1</v>
      </c>
      <c r="I114" s="55" t="s">
        <v>134</v>
      </c>
      <c r="J114" s="56">
        <f t="array" ref="J114">INDEX('Margen (PowerBI)'!$D$1:$D$179,MATCH($I114,'Margen (PowerBI)'!$B$1:$B$179,0))</f>
        <v>59.5</v>
      </c>
      <c r="K114" s="56">
        <f t="array" ref="K114">INDEX('Margen (PowerBI)'!$E$1:$E$179,MATCH($I114,'Margen (PowerBI)'!$B$1:$B$179,0))</f>
        <v>32.5</v>
      </c>
      <c r="L114" s="56">
        <f t="array" ref="L114">INDEX('Margen (PowerBI)'!$F$1:$F$179,MATCH($I114,'Margen (PowerBI)'!$B$1:$B$179,0))</f>
        <v>27</v>
      </c>
      <c r="M114" s="55">
        <v>3.0</v>
      </c>
      <c r="N114" s="57">
        <v>2.0E-4</v>
      </c>
      <c r="O114" s="55">
        <v>3.0</v>
      </c>
      <c r="P114" s="57">
        <v>1.0E-4</v>
      </c>
      <c r="Q114" s="57">
        <v>1.0</v>
      </c>
      <c r="R114" s="55">
        <v>1.0</v>
      </c>
      <c r="S114" s="55">
        <v>0.0</v>
      </c>
      <c r="T114" s="57">
        <v>0.3333</v>
      </c>
      <c r="U114" s="57">
        <v>0.0</v>
      </c>
      <c r="V114" s="58">
        <v>134.0</v>
      </c>
      <c r="W114" s="58">
        <v>0.0</v>
      </c>
      <c r="X114" s="55">
        <v>1.0</v>
      </c>
      <c r="Y114" s="55">
        <v>0.0</v>
      </c>
      <c r="Z114" s="3"/>
      <c r="AA114" s="3"/>
      <c r="AB114" s="3"/>
      <c r="AC114" s="3"/>
      <c r="AD114" s="3"/>
      <c r="AE114" s="3"/>
      <c r="AF114" s="3"/>
      <c r="AG114" s="3"/>
      <c r="AH114" s="3"/>
      <c r="AI114" s="3"/>
    </row>
    <row r="115">
      <c r="A115" s="59" t="s">
        <v>587</v>
      </c>
      <c r="B115" s="59" t="s">
        <v>588</v>
      </c>
      <c r="C115" s="59" t="s">
        <v>589</v>
      </c>
      <c r="D115" s="59">
        <v>10.0</v>
      </c>
      <c r="E115" s="59" t="s">
        <v>7287</v>
      </c>
      <c r="F115" s="59" t="str">
        <f t="array" ref="F115">IFNA(INDEX('New Listing E-Commerce'!$E$2:$E$69,MATCH($I115,'New Listing E-Commerce'!$C$2:$C$69,0)),"N/A")</f>
        <v>Steel</v>
      </c>
      <c r="G115" s="59" t="str">
        <f t="array" ref="G115">INDEX('New Listing E-Commerce'!$D$1:$D$179,MATCH(I115,'New Listing E-Commerce'!$C$1:$C$179,0))</f>
        <v>Tk Farmer</v>
      </c>
      <c r="H115" s="59">
        <f t="shared" si="1"/>
        <v>8</v>
      </c>
      <c r="I115" s="59" t="s">
        <v>115</v>
      </c>
      <c r="J115" s="60">
        <f>VLOOKUP($I115,'Margen (PowerBI)'!$B$2:$F$179,3)</f>
        <v>58.5</v>
      </c>
      <c r="K115" s="60">
        <f t="array" ref="K115">INDEX('Margen (PowerBI)'!$E$1:$E$179,MATCH($I115,'Margen (PowerBI)'!$B$1:$B$179,0))</f>
        <v>33.5</v>
      </c>
      <c r="L115" s="60">
        <f>VLOOKUP($I115,'Margen (PowerBI)'!$B$2:$F$179,5)</f>
        <v>25</v>
      </c>
      <c r="M115" s="59">
        <v>478.0</v>
      </c>
      <c r="N115" s="61">
        <v>0.0243</v>
      </c>
      <c r="O115" s="59">
        <v>547.0</v>
      </c>
      <c r="P115" s="61">
        <v>0.0235</v>
      </c>
      <c r="Q115" s="61">
        <v>0.9982</v>
      </c>
      <c r="R115" s="59">
        <v>7.0</v>
      </c>
      <c r="S115" s="59">
        <v>1.0</v>
      </c>
      <c r="T115" s="61">
        <v>0.0146</v>
      </c>
      <c r="U115" s="61">
        <v>0.0021</v>
      </c>
      <c r="V115" s="62">
        <v>938.0</v>
      </c>
      <c r="W115" s="62">
        <v>134.0</v>
      </c>
      <c r="X115" s="59">
        <v>7.0</v>
      </c>
      <c r="Y115" s="59">
        <v>1.0</v>
      </c>
      <c r="Z115" s="63"/>
      <c r="AA115" s="63"/>
      <c r="AB115" s="63"/>
      <c r="AC115" s="63"/>
      <c r="AD115" s="63"/>
      <c r="AE115" s="63"/>
      <c r="AF115" s="63"/>
      <c r="AG115" s="63"/>
      <c r="AH115" s="63"/>
      <c r="AI115" s="63"/>
    </row>
    <row r="116">
      <c r="A116" s="55" t="s">
        <v>620</v>
      </c>
      <c r="B116" s="55" t="s">
        <v>647</v>
      </c>
      <c r="C116" s="55" t="s">
        <v>648</v>
      </c>
      <c r="D116" s="55">
        <v>10.0</v>
      </c>
      <c r="E116" s="55" t="s">
        <v>188</v>
      </c>
      <c r="F116" s="55" t="str">
        <f t="array" ref="F116">IFNA(INDEX('New Listing E-Commerce'!$E$2:$E$69,MATCH($I116,'New Listing E-Commerce'!$C$2:$C$69,0)),"N/A")</f>
        <v>Soft</v>
      </c>
      <c r="G116" s="55" t="str">
        <f t="array" ref="G116">INDEX('New Listing E-Commerce'!$D$1:$D$179,MATCH(I116,'New Listing E-Commerce'!$C$1:$C$179,0))</f>
        <v>Tractor</v>
      </c>
      <c r="H116" s="55">
        <f t="shared" si="1"/>
        <v>5</v>
      </c>
      <c r="I116" s="55" t="s">
        <v>226</v>
      </c>
      <c r="J116" s="56">
        <f>VLOOKUP($I116,'Margen (PowerBI)'!$B$2:$F$179,3)</f>
        <v>35</v>
      </c>
      <c r="K116" s="56">
        <f t="array" ref="K116">INDEX('Margen (PowerBI)'!$E$1:$E$179,MATCH($I116,'Margen (PowerBI)'!$B$1:$B$179,0))</f>
        <v>27.5</v>
      </c>
      <c r="L116" s="56">
        <f>VLOOKUP($I116,'Margen (PowerBI)'!$B$2:$F$179,5)</f>
        <v>16.5</v>
      </c>
      <c r="M116" s="55">
        <v>28.0</v>
      </c>
      <c r="N116" s="57">
        <v>0.0014</v>
      </c>
      <c r="O116" s="55">
        <v>49.0</v>
      </c>
      <c r="P116" s="57">
        <v>0.0021</v>
      </c>
      <c r="Q116" s="57">
        <v>1.0</v>
      </c>
      <c r="R116" s="55">
        <v>5.0</v>
      </c>
      <c r="S116" s="55">
        <v>0.0</v>
      </c>
      <c r="T116" s="57">
        <v>0.1786</v>
      </c>
      <c r="U116" s="57">
        <v>0.0</v>
      </c>
      <c r="V116" s="58">
        <v>510.0</v>
      </c>
      <c r="W116" s="58">
        <v>0.0</v>
      </c>
      <c r="X116" s="55">
        <v>5.0</v>
      </c>
      <c r="Y116" s="55">
        <v>0.0</v>
      </c>
      <c r="Z116" s="3"/>
      <c r="AA116" s="3"/>
      <c r="AB116" s="3"/>
      <c r="AC116" s="3"/>
      <c r="AD116" s="3"/>
      <c r="AE116" s="3"/>
      <c r="AF116" s="3"/>
      <c r="AG116" s="3"/>
      <c r="AH116" s="3"/>
      <c r="AI116" s="3"/>
    </row>
    <row r="117">
      <c r="A117" s="59" t="s">
        <v>663</v>
      </c>
      <c r="B117" s="59" t="s">
        <v>992</v>
      </c>
      <c r="C117" s="59" t="s">
        <v>993</v>
      </c>
      <c r="D117" s="59">
        <v>10.0</v>
      </c>
      <c r="E117" s="59" t="s">
        <v>7286</v>
      </c>
      <c r="F117" s="59" t="str">
        <f t="array" ref="F117">IFNA(INDEX('New Listing E-Commerce'!$E$2:$E$69,MATCH($I117,'New Listing E-Commerce'!$C$2:$C$69,0)),"N/A")</f>
        <v>Steel</v>
      </c>
      <c r="G117" s="59" t="str">
        <f t="array" ref="G117">INDEX('New Listing E-Commerce'!$D$1:$D$179,MATCH(I117,'New Listing E-Commerce'!$C$1:$C$179,0))</f>
        <v>Tractor</v>
      </c>
      <c r="H117" s="59">
        <f t="shared" si="1"/>
        <v>1</v>
      </c>
      <c r="I117" s="59" t="s">
        <v>207</v>
      </c>
      <c r="J117" s="60">
        <f t="array" ref="J117">INDEX('Margen (PowerBI)'!$D$1:$D$179,MATCH($I117,'Margen (PowerBI)'!$B$1:$B$179,0))</f>
        <v>49.5</v>
      </c>
      <c r="K117" s="60">
        <f t="array" ref="K117">INDEX('Margen (PowerBI)'!$E$1:$E$179,MATCH($I117,'Margen (PowerBI)'!$B$1:$B$179,0))</f>
        <v>28.5</v>
      </c>
      <c r="L117" s="60">
        <f t="array" ref="L117">INDEX('Margen (PowerBI)'!$F$1:$F$179,MATCH($I117,'Margen (PowerBI)'!$B$1:$B$179,0))</f>
        <v>21</v>
      </c>
      <c r="M117" s="59">
        <v>22.0</v>
      </c>
      <c r="N117" s="61">
        <v>0.0011</v>
      </c>
      <c r="O117" s="59">
        <v>28.0</v>
      </c>
      <c r="P117" s="61">
        <v>0.0012</v>
      </c>
      <c r="Q117" s="61">
        <v>1.0</v>
      </c>
      <c r="R117" s="59">
        <v>1.0</v>
      </c>
      <c r="S117" s="59">
        <v>0.0</v>
      </c>
      <c r="T117" s="61">
        <v>0.0455</v>
      </c>
      <c r="U117" s="61">
        <v>0.0</v>
      </c>
      <c r="V117" s="62">
        <v>106.0</v>
      </c>
      <c r="W117" s="62">
        <v>0.0</v>
      </c>
      <c r="X117" s="59">
        <v>1.0</v>
      </c>
      <c r="Y117" s="59">
        <v>0.0</v>
      </c>
      <c r="Z117" s="63"/>
      <c r="AA117" s="63"/>
      <c r="AB117" s="63"/>
      <c r="AC117" s="63"/>
      <c r="AD117" s="63"/>
      <c r="AE117" s="63"/>
      <c r="AF117" s="63"/>
      <c r="AG117" s="63"/>
      <c r="AH117" s="63"/>
      <c r="AI117" s="63"/>
    </row>
    <row r="118">
      <c r="A118" s="55" t="s">
        <v>663</v>
      </c>
      <c r="B118" s="55" t="s">
        <v>678</v>
      </c>
      <c r="C118" s="55" t="s">
        <v>679</v>
      </c>
      <c r="D118" s="55">
        <v>10.0</v>
      </c>
      <c r="E118" s="55" t="s">
        <v>7287</v>
      </c>
      <c r="F118" s="55" t="str">
        <f t="array" ref="F118">IFNA(INDEX('New Listing E-Commerce'!$E$2:$E$69,MATCH($I118,'New Listing E-Commerce'!$C$2:$C$69,0)),"N/A")</f>
        <v>Steel</v>
      </c>
      <c r="G118" s="55" t="str">
        <f t="array" ref="G118">INDEX('New Listing E-Commerce'!$D$1:$D$179,MATCH(I118,'New Listing E-Commerce'!$C$1:$C$179,0))</f>
        <v>Tractor</v>
      </c>
      <c r="H118" s="55">
        <f t="shared" si="1"/>
        <v>1</v>
      </c>
      <c r="I118" s="55" t="s">
        <v>207</v>
      </c>
      <c r="J118" s="56">
        <f t="array" ref="J118">INDEX('Margen (PowerBI)'!$D$1:$D$179,MATCH($I118,'Margen (PowerBI)'!$B$1:$B$179,0))</f>
        <v>49.5</v>
      </c>
      <c r="K118" s="56">
        <f t="array" ref="K118">INDEX('Margen (PowerBI)'!$E$1:$E$179,MATCH($I118,'Margen (PowerBI)'!$B$1:$B$179,0))</f>
        <v>28.5</v>
      </c>
      <c r="L118" s="56">
        <f t="array" ref="L118">INDEX('Margen (PowerBI)'!$F$1:$F$179,MATCH($I118,'Margen (PowerBI)'!$B$1:$B$179,0))</f>
        <v>21</v>
      </c>
      <c r="M118" s="55">
        <v>57.0</v>
      </c>
      <c r="N118" s="57">
        <v>0.0029</v>
      </c>
      <c r="O118" s="55">
        <v>64.0</v>
      </c>
      <c r="P118" s="57">
        <v>0.0028</v>
      </c>
      <c r="Q118" s="57">
        <v>1.0</v>
      </c>
      <c r="R118" s="55">
        <v>1.0</v>
      </c>
      <c r="S118" s="55">
        <v>0.0</v>
      </c>
      <c r="T118" s="57">
        <v>0.0175</v>
      </c>
      <c r="U118" s="57">
        <v>0.0</v>
      </c>
      <c r="V118" s="58">
        <v>106.0</v>
      </c>
      <c r="W118" s="58">
        <v>0.0</v>
      </c>
      <c r="X118" s="55">
        <v>1.0</v>
      </c>
      <c r="Y118" s="55">
        <v>0.0</v>
      </c>
      <c r="Z118" s="3"/>
      <c r="AA118" s="3"/>
      <c r="AB118" s="3"/>
      <c r="AC118" s="3"/>
      <c r="AD118" s="3"/>
      <c r="AE118" s="3"/>
      <c r="AF118" s="3"/>
      <c r="AG118" s="3"/>
      <c r="AH118" s="3"/>
      <c r="AI118" s="3"/>
    </row>
    <row r="119">
      <c r="A119" s="59" t="s">
        <v>742</v>
      </c>
      <c r="B119" s="59" t="s">
        <v>743</v>
      </c>
      <c r="C119" s="59" t="s">
        <v>744</v>
      </c>
      <c r="D119" s="59">
        <v>10.0</v>
      </c>
      <c r="E119" s="59" t="s">
        <v>186</v>
      </c>
      <c r="F119" s="59" t="str">
        <f t="array" ref="F119">IFNA(INDEX('New Listing E-Commerce'!$E$2:$E$69,MATCH($I119,'New Listing E-Commerce'!$C$2:$C$69,0)),"N/A")</f>
        <v>Composite</v>
      </c>
      <c r="G119" s="59" t="str">
        <f t="array" ref="G119">INDEX('New Listing E-Commerce'!$D$1:$D$179,MATCH(I119,'New Listing E-Commerce'!$C$1:$C$179,0))</f>
        <v>PR Track Chocolate</v>
      </c>
      <c r="H119" s="59">
        <f t="shared" si="1"/>
        <v>14</v>
      </c>
      <c r="I119" s="59" t="s">
        <v>170</v>
      </c>
      <c r="J119" s="60">
        <f>VLOOKUP($I119,'Margen (PowerBI)'!$B$2:$F$179,3)</f>
        <v>35</v>
      </c>
      <c r="K119" s="60">
        <f t="array" ref="K119">INDEX('Margen (PowerBI)'!$E$1:$E$179,MATCH($I119,'Margen (PowerBI)'!$B$1:$B$179,0))</f>
        <v>31.5</v>
      </c>
      <c r="L119" s="60">
        <f>VLOOKUP($I119,'Margen (PowerBI)'!$B$2:$F$179,5)</f>
        <v>16.5</v>
      </c>
      <c r="M119" s="59">
        <v>187.0</v>
      </c>
      <c r="N119" s="61">
        <v>0.0095</v>
      </c>
      <c r="O119" s="59">
        <v>226.0</v>
      </c>
      <c r="P119" s="61">
        <v>0.0097</v>
      </c>
      <c r="Q119" s="61">
        <v>1.0</v>
      </c>
      <c r="R119" s="59">
        <v>13.0</v>
      </c>
      <c r="S119" s="59">
        <v>1.0</v>
      </c>
      <c r="T119" s="61">
        <v>0.0695</v>
      </c>
      <c r="U119" s="61">
        <v>0.0053</v>
      </c>
      <c r="V119" s="62">
        <v>1378.0</v>
      </c>
      <c r="W119" s="62">
        <v>106.0</v>
      </c>
      <c r="X119" s="59">
        <v>13.0</v>
      </c>
      <c r="Y119" s="59">
        <v>1.0</v>
      </c>
      <c r="Z119" s="63"/>
      <c r="AA119" s="63"/>
      <c r="AB119" s="63"/>
      <c r="AC119" s="63"/>
      <c r="AD119" s="63"/>
      <c r="AE119" s="63"/>
      <c r="AF119" s="63"/>
      <c r="AG119" s="63"/>
      <c r="AH119" s="63"/>
      <c r="AI119" s="63"/>
    </row>
    <row r="120">
      <c r="A120" s="55" t="s">
        <v>777</v>
      </c>
      <c r="B120" s="55" t="s">
        <v>778</v>
      </c>
      <c r="C120" s="55" t="s">
        <v>779</v>
      </c>
      <c r="D120" s="55">
        <v>10.0</v>
      </c>
      <c r="E120" s="55" t="s">
        <v>7287</v>
      </c>
      <c r="F120" s="55" t="str">
        <f t="array" ref="F120">IFNA(INDEX('New Listing E-Commerce'!$E$2:$E$69,MATCH($I120,'New Listing E-Commerce'!$C$2:$C$69,0)),"N/A")</f>
        <v>Steel</v>
      </c>
      <c r="G120" s="55" t="str">
        <f t="array" ref="G120">INDEX('New Listing E-Commerce'!$D$1:$D$179,MATCH(I120,'New Listing E-Commerce'!$C$1:$C$179,0))</f>
        <v>TRC1</v>
      </c>
      <c r="H120" s="55">
        <f t="shared" si="1"/>
        <v>1</v>
      </c>
      <c r="I120" s="55" t="s">
        <v>44</v>
      </c>
      <c r="J120" s="56">
        <f>VLOOKUP($I120,'Margen (PowerBI)'!$B$2:$F$179,3)</f>
        <v>35</v>
      </c>
      <c r="K120" s="56">
        <f t="array" ref="K120">INDEX('Margen (PowerBI)'!$E$1:$E$179,MATCH($I120,'Margen (PowerBI)'!$B$1:$B$179,0))</f>
        <v>42.5</v>
      </c>
      <c r="L120" s="56">
        <f>VLOOKUP($I120,'Margen (PowerBI)'!$B$2:$F$179,5)</f>
        <v>16.5</v>
      </c>
      <c r="M120" s="55">
        <v>267.0</v>
      </c>
      <c r="N120" s="57">
        <v>0.0136</v>
      </c>
      <c r="O120" s="55">
        <v>310.0</v>
      </c>
      <c r="P120" s="57">
        <v>0.0133</v>
      </c>
      <c r="Q120" s="57">
        <v>0.9903</v>
      </c>
      <c r="R120" s="55">
        <v>1.0</v>
      </c>
      <c r="S120" s="55">
        <v>0.0</v>
      </c>
      <c r="T120" s="57">
        <v>0.0037</v>
      </c>
      <c r="U120" s="57">
        <v>0.0</v>
      </c>
      <c r="V120" s="58">
        <v>156.0</v>
      </c>
      <c r="W120" s="58">
        <v>0.0</v>
      </c>
      <c r="X120" s="55">
        <v>1.0</v>
      </c>
      <c r="Y120" s="55">
        <v>0.0</v>
      </c>
      <c r="Z120" s="3"/>
      <c r="AA120" s="3"/>
      <c r="AB120" s="3"/>
      <c r="AC120" s="3"/>
      <c r="AD120" s="3"/>
      <c r="AE120" s="3"/>
      <c r="AF120" s="3"/>
      <c r="AG120" s="3"/>
      <c r="AH120" s="3"/>
      <c r="AI120" s="3"/>
    </row>
    <row r="121">
      <c r="A121" s="59" t="s">
        <v>806</v>
      </c>
      <c r="B121" s="59" t="s">
        <v>1084</v>
      </c>
      <c r="C121" s="59" t="s">
        <v>1085</v>
      </c>
      <c r="D121" s="59">
        <v>10.0</v>
      </c>
      <c r="E121" s="59" t="s">
        <v>7287</v>
      </c>
      <c r="F121" s="59" t="str">
        <f t="array" ref="F121">IFNA(INDEX('New Listing E-Commerce'!$E$2:$E$69,MATCH($I121,'New Listing E-Commerce'!$C$2:$C$69,0)),"N/A")</f>
        <v>Soft</v>
      </c>
      <c r="G121" s="59" t="str">
        <f t="array" ref="G121">INDEX('New Listing E-Commerce'!$D$1:$D$179,MATCH(I121,'New Listing E-Commerce'!$C$1:$C$179,0))</f>
        <v>TRC3P</v>
      </c>
      <c r="H121" s="59">
        <f t="shared" si="1"/>
        <v>1</v>
      </c>
      <c r="I121" s="59" t="s">
        <v>31</v>
      </c>
      <c r="J121" s="60">
        <f>VLOOKUP($I121,'Margen (PowerBI)'!$B$2:$F$179,3)</f>
        <v>35</v>
      </c>
      <c r="K121" s="60">
        <f t="array" ref="K121">INDEX('Margen (PowerBI)'!$E$1:$E$179,MATCH($I121,'Margen (PowerBI)'!$B$1:$B$179,0))</f>
        <v>44</v>
      </c>
      <c r="L121" s="60">
        <f>VLOOKUP($I121,'Margen (PowerBI)'!$B$2:$F$179,5)</f>
        <v>16.5</v>
      </c>
      <c r="M121" s="59">
        <v>4.0</v>
      </c>
      <c r="N121" s="61">
        <v>2.0E-4</v>
      </c>
      <c r="O121" s="59">
        <v>5.0</v>
      </c>
      <c r="P121" s="61">
        <v>2.0E-4</v>
      </c>
      <c r="Q121" s="61">
        <v>1.0</v>
      </c>
      <c r="R121" s="59">
        <v>1.0</v>
      </c>
      <c r="S121" s="59">
        <v>0.0</v>
      </c>
      <c r="T121" s="61">
        <v>0.25</v>
      </c>
      <c r="U121" s="61">
        <v>0.0</v>
      </c>
      <c r="V121" s="62">
        <v>156.0</v>
      </c>
      <c r="W121" s="62">
        <v>0.0</v>
      </c>
      <c r="X121" s="59">
        <v>1.0</v>
      </c>
      <c r="Y121" s="59">
        <v>0.0</v>
      </c>
      <c r="Z121" s="63"/>
      <c r="AA121" s="63"/>
      <c r="AB121" s="63"/>
      <c r="AC121" s="63"/>
      <c r="AD121" s="63"/>
      <c r="AE121" s="63"/>
      <c r="AF121" s="63"/>
      <c r="AG121" s="63"/>
      <c r="AH121" s="63"/>
      <c r="AI121" s="63"/>
    </row>
    <row r="122">
      <c r="A122" s="55" t="s">
        <v>351</v>
      </c>
      <c r="B122" s="55" t="s">
        <v>858</v>
      </c>
      <c r="C122" s="55" t="s">
        <v>859</v>
      </c>
      <c r="D122" s="55">
        <v>9.5</v>
      </c>
      <c r="E122" s="55" t="s">
        <v>7287</v>
      </c>
      <c r="F122" s="55" t="str">
        <f t="array" ref="F122">IFNA(INDEX('New Listing E-Commerce'!$E$2:$E$69,MATCH($I122,'New Listing E-Commerce'!$C$2:$C$69,0)),"N/A")</f>
        <v>Soft</v>
      </c>
      <c r="G122" s="55" t="str">
        <f t="array" ref="G122">INDEX('New Listing E-Commerce'!$D$1:$D$179,MATCH(I122,'New Listing E-Commerce'!$C$1:$C$179,0))</f>
        <v>Botin Cafe</v>
      </c>
      <c r="H122" s="55">
        <f t="shared" si="1"/>
        <v>1</v>
      </c>
      <c r="I122" s="55" t="s">
        <v>200</v>
      </c>
      <c r="J122" s="56">
        <f>VLOOKUP($I122,'Margen (PowerBI)'!$B$2:$F$179,3)</f>
        <v>58.5</v>
      </c>
      <c r="K122" s="56">
        <f t="array" ref="K122">INDEX('Margen (PowerBI)'!$E$1:$E$179,MATCH($I122,'Margen (PowerBI)'!$B$1:$B$179,0))</f>
        <v>29.5</v>
      </c>
      <c r="L122" s="56">
        <f>VLOOKUP($I122,'Margen (PowerBI)'!$B$2:$F$179,5)</f>
        <v>25</v>
      </c>
      <c r="M122" s="55">
        <v>1.0</v>
      </c>
      <c r="N122" s="57">
        <v>1.0E-4</v>
      </c>
      <c r="O122" s="55">
        <v>1.0</v>
      </c>
      <c r="P122" s="57">
        <v>0.0</v>
      </c>
      <c r="Q122" s="57">
        <v>1.0</v>
      </c>
      <c r="R122" s="55">
        <v>1.0</v>
      </c>
      <c r="S122" s="55">
        <v>0.0</v>
      </c>
      <c r="T122" s="57">
        <v>1.0</v>
      </c>
      <c r="U122" s="57">
        <v>0.0</v>
      </c>
      <c r="V122" s="58">
        <v>102.0</v>
      </c>
      <c r="W122" s="58">
        <v>0.0</v>
      </c>
      <c r="X122" s="55">
        <v>1.0</v>
      </c>
      <c r="Y122" s="55">
        <v>0.0</v>
      </c>
      <c r="Z122" s="3"/>
      <c r="AA122" s="3"/>
      <c r="AB122" s="3"/>
      <c r="AC122" s="3"/>
      <c r="AD122" s="3"/>
      <c r="AE122" s="3"/>
      <c r="AF122" s="3"/>
      <c r="AG122" s="3"/>
      <c r="AH122" s="3"/>
      <c r="AI122" s="3"/>
    </row>
    <row r="123">
      <c r="A123" s="59" t="s">
        <v>866</v>
      </c>
      <c r="B123" s="59" t="s">
        <v>873</v>
      </c>
      <c r="C123" s="59" t="s">
        <v>874</v>
      </c>
      <c r="D123" s="59">
        <v>9.5</v>
      </c>
      <c r="E123" s="59" t="s">
        <v>7287</v>
      </c>
      <c r="F123" s="59" t="str">
        <f t="array" ref="F123">IFNA(INDEX('New Listing E-Commerce'!$E$2:$E$69,MATCH($I123,'New Listing E-Commerce'!$C$2:$C$69,0)),"N/A")</f>
        <v>Soft</v>
      </c>
      <c r="G123" s="59" t="str">
        <f t="array" ref="G123">INDEX('New Listing E-Commerce'!$D$1:$D$179,MATCH(I123,'New Listing E-Commerce'!$C$1:$C$179,0))</f>
        <v>BrdShark</v>
      </c>
      <c r="H123" s="59">
        <f t="shared" si="1"/>
        <v>1</v>
      </c>
      <c r="I123" s="59" t="s">
        <v>136</v>
      </c>
      <c r="J123" s="60">
        <f>VLOOKUP($I123,'Margen (PowerBI)'!$B$2:$F$179,3)</f>
        <v>58.5</v>
      </c>
      <c r="K123" s="60">
        <f t="array" ref="K123">INDEX('Margen (PowerBI)'!$E$1:$E$179,MATCH($I123,'Margen (PowerBI)'!$B$1:$B$179,0))</f>
        <v>32.5</v>
      </c>
      <c r="L123" s="60">
        <f>VLOOKUP($I123,'Margen (PowerBI)'!$B$2:$F$179,5)</f>
        <v>25</v>
      </c>
      <c r="M123" s="59">
        <v>0.0</v>
      </c>
      <c r="N123" s="61">
        <v>0.0</v>
      </c>
      <c r="O123" s="59">
        <v>0.0</v>
      </c>
      <c r="P123" s="61">
        <v>0.0</v>
      </c>
      <c r="Q123" s="61">
        <v>0.0</v>
      </c>
      <c r="R123" s="59">
        <v>1.0</v>
      </c>
      <c r="S123" s="59">
        <v>0.0</v>
      </c>
      <c r="T123" s="61">
        <v>0.0</v>
      </c>
      <c r="U123" s="61">
        <v>0.0</v>
      </c>
      <c r="V123" s="62">
        <v>134.0</v>
      </c>
      <c r="W123" s="62">
        <v>0.0</v>
      </c>
      <c r="X123" s="59">
        <v>1.0</v>
      </c>
      <c r="Y123" s="59">
        <v>0.0</v>
      </c>
      <c r="Z123" s="63"/>
      <c r="AA123" s="63"/>
      <c r="AB123" s="63"/>
      <c r="AC123" s="63"/>
      <c r="AD123" s="63"/>
      <c r="AE123" s="63"/>
      <c r="AF123" s="63"/>
      <c r="AG123" s="63"/>
      <c r="AH123" s="63"/>
      <c r="AI123" s="63"/>
    </row>
    <row r="124">
      <c r="A124" s="55" t="s">
        <v>375</v>
      </c>
      <c r="B124" s="55" t="s">
        <v>392</v>
      </c>
      <c r="C124" s="55" t="s">
        <v>393</v>
      </c>
      <c r="D124" s="55">
        <v>9.5</v>
      </c>
      <c r="E124" s="55" t="s">
        <v>7287</v>
      </c>
      <c r="F124" s="55" t="str">
        <f t="array" ref="F124">IFNA(INDEX('New Listing E-Commerce'!$E$2:$E$69,MATCH($I124,'New Listing E-Commerce'!$C$2:$C$69,0)),"N/A")</f>
        <v>Soft</v>
      </c>
      <c r="G124" s="55" t="str">
        <f t="array" ref="G124">INDEX('New Listing E-Commerce'!$D$1:$D$179,MATCH(I124,'New Listing E-Commerce'!$C$1:$C$179,0))</f>
        <v>Comfort</v>
      </c>
      <c r="H124" s="55">
        <f t="shared" si="1"/>
        <v>3</v>
      </c>
      <c r="I124" s="55" t="s">
        <v>231</v>
      </c>
      <c r="J124" s="56">
        <f>VLOOKUP($I124,'Margen (PowerBI)'!$B$2:$F$179,3)</f>
        <v>35</v>
      </c>
      <c r="K124" s="56">
        <f t="array" ref="K124">INDEX('Margen (PowerBI)'!$E$1:$E$179,MATCH($I124,'Margen (PowerBI)'!$B$1:$B$179,0))</f>
        <v>27.5</v>
      </c>
      <c r="L124" s="56">
        <f>VLOOKUP($I124,'Margen (PowerBI)'!$B$2:$F$179,5)</f>
        <v>16.5</v>
      </c>
      <c r="M124" s="55">
        <v>137.0</v>
      </c>
      <c r="N124" s="57">
        <v>0.007</v>
      </c>
      <c r="O124" s="55">
        <v>158.0</v>
      </c>
      <c r="P124" s="57">
        <v>0.0068</v>
      </c>
      <c r="Q124" s="57">
        <v>1.0</v>
      </c>
      <c r="R124" s="55">
        <v>3.0</v>
      </c>
      <c r="S124" s="55">
        <v>0.0</v>
      </c>
      <c r="T124" s="57">
        <v>0.0219</v>
      </c>
      <c r="U124" s="57">
        <v>0.0</v>
      </c>
      <c r="V124" s="58">
        <v>306.0</v>
      </c>
      <c r="W124" s="58">
        <v>0.0</v>
      </c>
      <c r="X124" s="55">
        <v>3.0</v>
      </c>
      <c r="Y124" s="55">
        <v>0.0</v>
      </c>
      <c r="Z124" s="3"/>
      <c r="AA124" s="3"/>
      <c r="AB124" s="3"/>
      <c r="AC124" s="3"/>
      <c r="AD124" s="3"/>
      <c r="AE124" s="3"/>
      <c r="AF124" s="3"/>
      <c r="AG124" s="3"/>
      <c r="AH124" s="3"/>
      <c r="AI124" s="3"/>
    </row>
    <row r="125">
      <c r="A125" s="59" t="s">
        <v>400</v>
      </c>
      <c r="B125" s="59" t="s">
        <v>413</v>
      </c>
      <c r="C125" s="59" t="s">
        <v>414</v>
      </c>
      <c r="D125" s="59">
        <v>9.5</v>
      </c>
      <c r="E125" s="59" t="s">
        <v>7287</v>
      </c>
      <c r="F125" s="59" t="str">
        <f t="array" ref="F125">IFNA(INDEX('New Listing E-Commerce'!$E$2:$E$69,MATCH($I125,'New Listing E-Commerce'!$C$2:$C$69,0)),"N/A")</f>
        <v>Soft</v>
      </c>
      <c r="G125" s="59" t="str">
        <f t="array" ref="G125">INDEX('New Listing E-Commerce'!$D$1:$D$179,MATCH(I125,'New Listing E-Commerce'!$C$1:$C$179,0))</f>
        <v>Farmer </v>
      </c>
      <c r="H125" s="59">
        <f t="shared" si="1"/>
        <v>3</v>
      </c>
      <c r="I125" s="59" t="s">
        <v>132</v>
      </c>
      <c r="J125" s="60">
        <f>VLOOKUP($I125,'Margen (PowerBI)'!$B$2:$F$179,3)</f>
        <v>37</v>
      </c>
      <c r="K125" s="60">
        <f t="array" ref="K125">INDEX('Margen (PowerBI)'!$E$1:$E$179,MATCH($I125,'Margen (PowerBI)'!$B$1:$B$179,0))</f>
        <v>32.5</v>
      </c>
      <c r="L125" s="60">
        <f>VLOOKUP($I125,'Margen (PowerBI)'!$B$2:$F$179,5)</f>
        <v>11.5</v>
      </c>
      <c r="M125" s="59">
        <v>612.0</v>
      </c>
      <c r="N125" s="61">
        <v>0.0311</v>
      </c>
      <c r="O125" s="59">
        <v>685.0</v>
      </c>
      <c r="P125" s="61">
        <v>0.0294</v>
      </c>
      <c r="Q125" s="61">
        <v>1.0</v>
      </c>
      <c r="R125" s="59">
        <v>3.0</v>
      </c>
      <c r="S125" s="59">
        <v>0.0</v>
      </c>
      <c r="T125" s="61">
        <v>0.0049</v>
      </c>
      <c r="U125" s="61">
        <v>0.0</v>
      </c>
      <c r="V125" s="62">
        <v>387.0</v>
      </c>
      <c r="W125" s="62">
        <v>0.0</v>
      </c>
      <c r="X125" s="59">
        <v>3.0</v>
      </c>
      <c r="Y125" s="59">
        <v>0.0</v>
      </c>
      <c r="Z125" s="63"/>
      <c r="AA125" s="63"/>
      <c r="AB125" s="63"/>
      <c r="AC125" s="63"/>
      <c r="AD125" s="63"/>
      <c r="AE125" s="63"/>
      <c r="AF125" s="63"/>
      <c r="AG125" s="63"/>
      <c r="AH125" s="63"/>
      <c r="AI125" s="63"/>
    </row>
    <row r="126">
      <c r="A126" s="55" t="s">
        <v>448</v>
      </c>
      <c r="B126" s="55" t="s">
        <v>461</v>
      </c>
      <c r="C126" s="55" t="s">
        <v>462</v>
      </c>
      <c r="D126" s="55">
        <v>9.5</v>
      </c>
      <c r="E126" s="55" t="s">
        <v>7287</v>
      </c>
      <c r="F126" s="55" t="str">
        <f t="array" ref="F126">IFNA(INDEX('New Listing E-Commerce'!$E$2:$E$69,MATCH($I126,'New Listing E-Commerce'!$C$2:$C$69,0)),"N/A")</f>
        <v>Soft</v>
      </c>
      <c r="G126" s="55" t="str">
        <f t="array" ref="G126">INDEX('New Listing E-Commerce'!$D$1:$D$179,MATCH(I126,'New Listing E-Commerce'!$C$1:$C$179,0))</f>
        <v>Max Grip Negro</v>
      </c>
      <c r="H126" s="55">
        <f t="shared" si="1"/>
        <v>7</v>
      </c>
      <c r="I126" s="55" t="s">
        <v>176</v>
      </c>
      <c r="J126" s="56">
        <f>VLOOKUP($I126,'Margen (PowerBI)'!$B$2:$F$179,3)</f>
        <v>35</v>
      </c>
      <c r="K126" s="56">
        <f t="array" ref="K126">INDEX('Margen (PowerBI)'!$E$1:$E$179,MATCH($I126,'Margen (PowerBI)'!$B$1:$B$179,0))</f>
        <v>31.5</v>
      </c>
      <c r="L126" s="56">
        <f>VLOOKUP($I126,'Margen (PowerBI)'!$B$2:$F$179,5)</f>
        <v>16.5</v>
      </c>
      <c r="M126" s="55">
        <v>11.0</v>
      </c>
      <c r="N126" s="57">
        <v>6.0E-4</v>
      </c>
      <c r="O126" s="55">
        <v>13.0</v>
      </c>
      <c r="P126" s="57">
        <v>6.0E-4</v>
      </c>
      <c r="Q126" s="57">
        <v>1.0</v>
      </c>
      <c r="R126" s="55">
        <v>7.0</v>
      </c>
      <c r="S126" s="55">
        <v>0.0</v>
      </c>
      <c r="T126" s="57">
        <v>0.6364</v>
      </c>
      <c r="U126" s="57">
        <v>0.0</v>
      </c>
      <c r="V126" s="58">
        <v>742.0</v>
      </c>
      <c r="W126" s="58">
        <v>0.0</v>
      </c>
      <c r="X126" s="55">
        <v>7.0</v>
      </c>
      <c r="Y126" s="55">
        <v>0.0</v>
      </c>
      <c r="Z126" s="3"/>
      <c r="AA126" s="3"/>
      <c r="AB126" s="3"/>
      <c r="AC126" s="3"/>
      <c r="AD126" s="3"/>
      <c r="AE126" s="3"/>
      <c r="AF126" s="3"/>
      <c r="AG126" s="3"/>
      <c r="AH126" s="3"/>
      <c r="AI126" s="3"/>
    </row>
    <row r="127">
      <c r="A127" s="59" t="s">
        <v>463</v>
      </c>
      <c r="B127" s="59" t="s">
        <v>492</v>
      </c>
      <c r="C127" s="59" t="s">
        <v>493</v>
      </c>
      <c r="D127" s="59">
        <v>9.5</v>
      </c>
      <c r="E127" s="59" t="s">
        <v>188</v>
      </c>
      <c r="F127" s="59" t="str">
        <f t="array" ref="F127">IFNA(INDEX('New Listing E-Commerce'!$E$2:$E$69,MATCH($I127,'New Listing E-Commerce'!$C$2:$C$69,0)),"N/A")</f>
        <v>Composite</v>
      </c>
      <c r="G127" s="59" t="str">
        <f t="array" ref="G127">INDEX('New Listing E-Commerce'!$D$1:$D$179,MATCH(I127,'New Listing E-Commerce'!$C$1:$C$179,0))</f>
        <v>Rodeo Cafe</v>
      </c>
      <c r="H127" s="59">
        <f t="shared" si="1"/>
        <v>2</v>
      </c>
      <c r="I127" s="59" t="s">
        <v>35</v>
      </c>
      <c r="J127" s="60">
        <f>VLOOKUP($I127,'Margen (PowerBI)'!$B$2:$F$179,3)</f>
        <v>35</v>
      </c>
      <c r="K127" s="60">
        <f t="array" ref="K127">INDEX('Margen (PowerBI)'!$E$1:$E$179,MATCH($I127,'Margen (PowerBI)'!$B$1:$B$179,0))</f>
        <v>43.5</v>
      </c>
      <c r="L127" s="60">
        <f>VLOOKUP($I127,'Margen (PowerBI)'!$B$2:$F$179,5)</f>
        <v>16.5</v>
      </c>
      <c r="M127" s="59">
        <v>1.0</v>
      </c>
      <c r="N127" s="61">
        <v>1.0E-4</v>
      </c>
      <c r="O127" s="59">
        <v>2.0</v>
      </c>
      <c r="P127" s="61">
        <v>1.0E-4</v>
      </c>
      <c r="Q127" s="61">
        <v>1.0</v>
      </c>
      <c r="R127" s="59">
        <v>1.0</v>
      </c>
      <c r="S127" s="59">
        <v>1.0</v>
      </c>
      <c r="T127" s="61">
        <v>1.0</v>
      </c>
      <c r="U127" s="61">
        <v>1.0</v>
      </c>
      <c r="V127" s="62">
        <v>145.0</v>
      </c>
      <c r="W127" s="62">
        <v>145.0</v>
      </c>
      <c r="X127" s="59">
        <v>1.0</v>
      </c>
      <c r="Y127" s="59">
        <v>1.0</v>
      </c>
      <c r="Z127" s="63"/>
      <c r="AA127" s="63"/>
      <c r="AB127" s="63"/>
      <c r="AC127" s="63"/>
      <c r="AD127" s="63"/>
      <c r="AE127" s="63"/>
      <c r="AF127" s="63"/>
      <c r="AG127" s="63"/>
      <c r="AH127" s="63"/>
      <c r="AI127" s="63"/>
    </row>
    <row r="128">
      <c r="A128" s="55" t="s">
        <v>494</v>
      </c>
      <c r="B128" s="55" t="s">
        <v>949</v>
      </c>
      <c r="C128" s="55" t="s">
        <v>950</v>
      </c>
      <c r="D128" s="55">
        <v>9.5</v>
      </c>
      <c r="E128" s="55" t="s">
        <v>7287</v>
      </c>
      <c r="F128" s="55" t="str">
        <f t="array" ref="F128">IFNA(INDEX('New Listing E-Commerce'!$E$2:$E$69,MATCH($I128,'New Listing E-Commerce'!$C$2:$C$69,0)),"N/A")</f>
        <v>Soft</v>
      </c>
      <c r="G128" s="55" t="str">
        <f t="array" ref="G128">INDEX('New Listing E-Commerce'!$D$1:$D$179,MATCH(I128,'New Listing E-Commerce'!$C$1:$C$179,0))</f>
        <v>Rul 500</v>
      </c>
      <c r="H128" s="55">
        <f t="shared" si="1"/>
        <v>3</v>
      </c>
      <c r="I128" s="55" t="s">
        <v>127</v>
      </c>
      <c r="J128" s="56">
        <f>VLOOKUP($I128,'Margen (PowerBI)'!$B$2:$F$179,3)</f>
        <v>35</v>
      </c>
      <c r="K128" s="56">
        <f t="array" ref="K128">INDEX('Margen (PowerBI)'!$E$1:$E$179,MATCH($I128,'Margen (PowerBI)'!$B$1:$B$179,0))</f>
        <v>33</v>
      </c>
      <c r="L128" s="56">
        <f>VLOOKUP($I128,'Margen (PowerBI)'!$B$2:$F$179,5)</f>
        <v>16.5</v>
      </c>
      <c r="M128" s="55">
        <v>20.0</v>
      </c>
      <c r="N128" s="57">
        <v>0.001</v>
      </c>
      <c r="O128" s="55">
        <v>23.0</v>
      </c>
      <c r="P128" s="57">
        <v>0.001</v>
      </c>
      <c r="Q128" s="57">
        <v>0.9565</v>
      </c>
      <c r="R128" s="55">
        <v>3.0</v>
      </c>
      <c r="S128" s="55">
        <v>0.0</v>
      </c>
      <c r="T128" s="57">
        <v>0.15</v>
      </c>
      <c r="U128" s="57">
        <v>0.0</v>
      </c>
      <c r="V128" s="58">
        <v>339.0</v>
      </c>
      <c r="W128" s="58">
        <v>0.0</v>
      </c>
      <c r="X128" s="55">
        <v>3.0</v>
      </c>
      <c r="Y128" s="55">
        <v>0.0</v>
      </c>
      <c r="Z128" s="3"/>
      <c r="AA128" s="3"/>
      <c r="AB128" s="3"/>
      <c r="AC128" s="3"/>
      <c r="AD128" s="3"/>
      <c r="AE128" s="3"/>
      <c r="AF128" s="3"/>
      <c r="AG128" s="3"/>
      <c r="AH128" s="3"/>
      <c r="AI128" s="3"/>
    </row>
    <row r="129">
      <c r="A129" s="59" t="s">
        <v>494</v>
      </c>
      <c r="B129" s="59" t="s">
        <v>951</v>
      </c>
      <c r="C129" s="59" t="s">
        <v>952</v>
      </c>
      <c r="D129" s="59">
        <v>9.5</v>
      </c>
      <c r="E129" s="59" t="s">
        <v>188</v>
      </c>
      <c r="F129" s="59" t="str">
        <f t="array" ref="F129">IFNA(INDEX('New Listing E-Commerce'!$E$2:$E$69,MATCH($I129,'New Listing E-Commerce'!$C$2:$C$69,0)),"N/A")</f>
        <v>Soft</v>
      </c>
      <c r="G129" s="59" t="str">
        <f t="array" ref="G129">INDEX('New Listing E-Commerce'!$D$1:$D$179,MATCH(I129,'New Listing E-Commerce'!$C$1:$C$179,0))</f>
        <v>Rul 500</v>
      </c>
      <c r="H129" s="59">
        <f t="shared" si="1"/>
        <v>1</v>
      </c>
      <c r="I129" s="59" t="s">
        <v>127</v>
      </c>
      <c r="J129" s="60">
        <f>VLOOKUP($I129,'Margen (PowerBI)'!$B$2:$F$179,3)</f>
        <v>35</v>
      </c>
      <c r="K129" s="60">
        <f t="array" ref="K129">INDEX('Margen (PowerBI)'!$E$1:$E$179,MATCH($I129,'Margen (PowerBI)'!$B$1:$B$179,0))</f>
        <v>33</v>
      </c>
      <c r="L129" s="60">
        <f>VLOOKUP($I129,'Margen (PowerBI)'!$B$2:$F$179,5)</f>
        <v>16.5</v>
      </c>
      <c r="M129" s="59">
        <v>19.0</v>
      </c>
      <c r="N129" s="61">
        <v>0.001</v>
      </c>
      <c r="O129" s="59">
        <v>21.0</v>
      </c>
      <c r="P129" s="61">
        <v>9.0E-4</v>
      </c>
      <c r="Q129" s="61">
        <v>0.9524</v>
      </c>
      <c r="R129" s="59">
        <v>1.0</v>
      </c>
      <c r="S129" s="59">
        <v>0.0</v>
      </c>
      <c r="T129" s="61">
        <v>0.0526</v>
      </c>
      <c r="U129" s="61">
        <v>0.0</v>
      </c>
      <c r="V129" s="62">
        <v>113.0</v>
      </c>
      <c r="W129" s="62">
        <v>0.0</v>
      </c>
      <c r="X129" s="59">
        <v>1.0</v>
      </c>
      <c r="Y129" s="59">
        <v>0.0</v>
      </c>
      <c r="Z129" s="63"/>
      <c r="AA129" s="63"/>
      <c r="AB129" s="63"/>
      <c r="AC129" s="63"/>
      <c r="AD129" s="63"/>
      <c r="AE129" s="63"/>
      <c r="AF129" s="63"/>
      <c r="AG129" s="63"/>
      <c r="AH129" s="63"/>
      <c r="AI129" s="63"/>
    </row>
    <row r="130">
      <c r="A130" s="55" t="s">
        <v>494</v>
      </c>
      <c r="B130" s="55" t="s">
        <v>547</v>
      </c>
      <c r="C130" s="55" t="s">
        <v>548</v>
      </c>
      <c r="D130" s="55">
        <v>9.5</v>
      </c>
      <c r="E130" s="55" t="s">
        <v>7290</v>
      </c>
      <c r="F130" s="55" t="str">
        <f t="array" ref="F130">IFNA(INDEX('New Listing E-Commerce'!$E$2:$E$69,MATCH($I130,'New Listing E-Commerce'!$C$2:$C$69,0)),"N/A")</f>
        <v>Soft</v>
      </c>
      <c r="G130" s="55" t="str">
        <f t="array" ref="G130">INDEX('New Listing E-Commerce'!$D$1:$D$179,MATCH(I130,'New Listing E-Commerce'!$C$1:$C$179,0))</f>
        <v>Rul 500</v>
      </c>
      <c r="H130" s="55">
        <f t="shared" si="1"/>
        <v>1</v>
      </c>
      <c r="I130" s="55" t="s">
        <v>127</v>
      </c>
      <c r="J130" s="56">
        <f>VLOOKUP($I130,'Margen (PowerBI)'!$B$2:$F$179,3)</f>
        <v>35</v>
      </c>
      <c r="K130" s="56">
        <f t="array" ref="K130">INDEX('Margen (PowerBI)'!$E$1:$E$179,MATCH($I130,'Margen (PowerBI)'!$B$1:$B$179,0))</f>
        <v>33</v>
      </c>
      <c r="L130" s="56">
        <f>VLOOKUP($I130,'Margen (PowerBI)'!$B$2:$F$179,5)</f>
        <v>16.5</v>
      </c>
      <c r="M130" s="55">
        <v>44.0</v>
      </c>
      <c r="N130" s="57">
        <v>0.0022</v>
      </c>
      <c r="O130" s="55">
        <v>51.0</v>
      </c>
      <c r="P130" s="57">
        <v>0.0022</v>
      </c>
      <c r="Q130" s="57">
        <v>0.9804</v>
      </c>
      <c r="R130" s="55">
        <v>1.0</v>
      </c>
      <c r="S130" s="55">
        <v>0.0</v>
      </c>
      <c r="T130" s="57">
        <v>0.0227</v>
      </c>
      <c r="U130" s="57">
        <v>0.0</v>
      </c>
      <c r="V130" s="58">
        <v>113.0</v>
      </c>
      <c r="W130" s="58">
        <v>0.0</v>
      </c>
      <c r="X130" s="55">
        <v>1.0</v>
      </c>
      <c r="Y130" s="55">
        <v>0.0</v>
      </c>
      <c r="Z130" s="3"/>
      <c r="AA130" s="3"/>
      <c r="AB130" s="3"/>
      <c r="AC130" s="3"/>
      <c r="AD130" s="3"/>
      <c r="AE130" s="3"/>
      <c r="AF130" s="3"/>
      <c r="AG130" s="3"/>
      <c r="AH130" s="3"/>
      <c r="AI130" s="3"/>
    </row>
    <row r="131">
      <c r="A131" s="59" t="s">
        <v>587</v>
      </c>
      <c r="B131" s="59" t="s">
        <v>602</v>
      </c>
      <c r="C131" s="59" t="s">
        <v>603</v>
      </c>
      <c r="D131" s="59">
        <v>9.5</v>
      </c>
      <c r="E131" s="59" t="s">
        <v>7287</v>
      </c>
      <c r="F131" s="59" t="str">
        <f t="array" ref="F131">IFNA(INDEX('New Listing E-Commerce'!$E$2:$E$69,MATCH($I131,'New Listing E-Commerce'!$C$2:$C$69,0)),"N/A")</f>
        <v>Steel</v>
      </c>
      <c r="G131" s="59" t="str">
        <f t="array" ref="G131">INDEX('New Listing E-Commerce'!$D$1:$D$179,MATCH(I131,'New Listing E-Commerce'!$C$1:$C$179,0))</f>
        <v>Tk Farmer</v>
      </c>
      <c r="H131" s="59">
        <f t="shared" si="1"/>
        <v>1</v>
      </c>
      <c r="I131" s="59" t="s">
        <v>115</v>
      </c>
      <c r="J131" s="60">
        <f>VLOOKUP($I131,'Margen (PowerBI)'!$B$2:$F$179,3)</f>
        <v>58.5</v>
      </c>
      <c r="K131" s="60">
        <f t="array" ref="K131">INDEX('Margen (PowerBI)'!$E$1:$E$179,MATCH($I131,'Margen (PowerBI)'!$B$1:$B$179,0))</f>
        <v>33.5</v>
      </c>
      <c r="L131" s="60">
        <f>VLOOKUP($I131,'Margen (PowerBI)'!$B$2:$F$179,5)</f>
        <v>25</v>
      </c>
      <c r="M131" s="59">
        <v>19.0</v>
      </c>
      <c r="N131" s="61">
        <v>0.001</v>
      </c>
      <c r="O131" s="59">
        <v>19.0</v>
      </c>
      <c r="P131" s="61">
        <v>8.0E-4</v>
      </c>
      <c r="Q131" s="61">
        <v>1.0</v>
      </c>
      <c r="R131" s="59">
        <v>1.0</v>
      </c>
      <c r="S131" s="59">
        <v>0.0</v>
      </c>
      <c r="T131" s="61">
        <v>0.0526</v>
      </c>
      <c r="U131" s="61">
        <v>0.0</v>
      </c>
      <c r="V131" s="62">
        <v>134.0</v>
      </c>
      <c r="W131" s="62">
        <v>0.0</v>
      </c>
      <c r="X131" s="59">
        <v>1.0</v>
      </c>
      <c r="Y131" s="59">
        <v>0.0</v>
      </c>
      <c r="Z131" s="63"/>
      <c r="AA131" s="63"/>
      <c r="AB131" s="63"/>
      <c r="AC131" s="63"/>
      <c r="AD131" s="63"/>
      <c r="AE131" s="63"/>
      <c r="AF131" s="63"/>
      <c r="AG131" s="63"/>
      <c r="AH131" s="63"/>
      <c r="AI131" s="63"/>
    </row>
    <row r="132">
      <c r="A132" s="55" t="s">
        <v>617</v>
      </c>
      <c r="B132" s="55" t="s">
        <v>978</v>
      </c>
      <c r="C132" s="55" t="s">
        <v>979</v>
      </c>
      <c r="D132" s="55">
        <v>9.5</v>
      </c>
      <c r="E132" s="55" t="s">
        <v>188</v>
      </c>
      <c r="F132" s="55" t="str">
        <f t="array" ref="F132">IFNA(INDEX('New Listing E-Commerce'!$E$2:$E$69,MATCH($I132,'New Listing E-Commerce'!$C$2:$C$69,0)),"N/A")</f>
        <v>Steel</v>
      </c>
      <c r="G132" s="55" t="str">
        <f t="array" ref="G132">INDEX('New Listing E-Commerce'!$D$1:$D$179,MATCH(I132,'New Listing E-Commerce'!$C$1:$C$179,0))</f>
        <v>Tk Lacer</v>
      </c>
      <c r="H132" s="55">
        <f t="shared" si="1"/>
        <v>1</v>
      </c>
      <c r="I132" s="55" t="s">
        <v>192</v>
      </c>
      <c r="J132" s="56">
        <f t="array" ref="J132">INDEX('Margen (PowerBI)'!$D$1:$D$179,MATCH($I132,'Margen (PowerBI)'!$B$1:$B$179,0))</f>
        <v>50.5</v>
      </c>
      <c r="K132" s="56">
        <f t="array" ref="K132">INDEX('Margen (PowerBI)'!$E$1:$E$179,MATCH($I132,'Margen (PowerBI)'!$B$1:$B$179,0))</f>
        <v>30</v>
      </c>
      <c r="L132" s="56">
        <f t="array" ref="L132">INDEX('Margen (PowerBI)'!$F$1:$F$179,MATCH($I132,'Margen (PowerBI)'!$B$1:$B$179,0))</f>
        <v>20.5</v>
      </c>
      <c r="M132" s="55">
        <v>0.0</v>
      </c>
      <c r="N132" s="57">
        <v>0.0</v>
      </c>
      <c r="O132" s="55">
        <v>0.0</v>
      </c>
      <c r="P132" s="57">
        <v>0.0</v>
      </c>
      <c r="Q132" s="57">
        <v>0.0</v>
      </c>
      <c r="R132" s="55">
        <v>1.0</v>
      </c>
      <c r="S132" s="55">
        <v>0.0</v>
      </c>
      <c r="T132" s="57">
        <v>0.0</v>
      </c>
      <c r="U132" s="57">
        <v>0.0</v>
      </c>
      <c r="V132" s="58">
        <v>110.0</v>
      </c>
      <c r="W132" s="58">
        <v>0.0</v>
      </c>
      <c r="X132" s="55">
        <v>1.0</v>
      </c>
      <c r="Y132" s="55">
        <v>0.0</v>
      </c>
      <c r="Z132" s="3"/>
      <c r="AA132" s="3"/>
      <c r="AB132" s="3"/>
      <c r="AC132" s="3"/>
      <c r="AD132" s="3"/>
      <c r="AE132" s="3"/>
      <c r="AF132" s="3"/>
      <c r="AG132" s="3"/>
      <c r="AH132" s="3"/>
      <c r="AI132" s="3"/>
    </row>
    <row r="133">
      <c r="A133" s="59" t="s">
        <v>620</v>
      </c>
      <c r="B133" s="59" t="s">
        <v>645</v>
      </c>
      <c r="C133" s="59" t="s">
        <v>646</v>
      </c>
      <c r="D133" s="59">
        <v>9.5</v>
      </c>
      <c r="E133" s="59" t="s">
        <v>7287</v>
      </c>
      <c r="F133" s="59" t="str">
        <f t="array" ref="F133">IFNA(INDEX('New Listing E-Commerce'!$E$2:$E$69,MATCH($I133,'New Listing E-Commerce'!$C$2:$C$69,0)),"N/A")</f>
        <v>Soft</v>
      </c>
      <c r="G133" s="59" t="str">
        <f t="array" ref="G133">INDEX('New Listing E-Commerce'!$D$1:$D$179,MATCH(I133,'New Listing E-Commerce'!$C$1:$C$179,0))</f>
        <v>Tractor</v>
      </c>
      <c r="H133" s="59">
        <f t="shared" si="1"/>
        <v>2</v>
      </c>
      <c r="I133" s="59" t="s">
        <v>226</v>
      </c>
      <c r="J133" s="60">
        <f>VLOOKUP($I133,'Margen (PowerBI)'!$B$2:$F$179,3)</f>
        <v>35</v>
      </c>
      <c r="K133" s="60">
        <f t="array" ref="K133">INDEX('Margen (PowerBI)'!$E$1:$E$179,MATCH($I133,'Margen (PowerBI)'!$B$1:$B$179,0))</f>
        <v>27.5</v>
      </c>
      <c r="L133" s="60">
        <f>VLOOKUP($I133,'Margen (PowerBI)'!$B$2:$F$179,5)</f>
        <v>16.5</v>
      </c>
      <c r="M133" s="59">
        <v>58.0</v>
      </c>
      <c r="N133" s="61">
        <v>0.003</v>
      </c>
      <c r="O133" s="59">
        <v>66.0</v>
      </c>
      <c r="P133" s="61">
        <v>0.0028</v>
      </c>
      <c r="Q133" s="61">
        <v>0.9848</v>
      </c>
      <c r="R133" s="59">
        <v>2.0</v>
      </c>
      <c r="S133" s="59">
        <v>0.0</v>
      </c>
      <c r="T133" s="61">
        <v>0.0345</v>
      </c>
      <c r="U133" s="61">
        <v>0.0</v>
      </c>
      <c r="V133" s="62">
        <v>204.0</v>
      </c>
      <c r="W133" s="62">
        <v>0.0</v>
      </c>
      <c r="X133" s="59">
        <v>2.0</v>
      </c>
      <c r="Y133" s="59">
        <v>0.0</v>
      </c>
      <c r="Z133" s="63"/>
      <c r="AA133" s="63"/>
      <c r="AB133" s="63"/>
      <c r="AC133" s="63"/>
      <c r="AD133" s="63"/>
      <c r="AE133" s="63"/>
      <c r="AF133" s="63"/>
      <c r="AG133" s="63"/>
      <c r="AH133" s="63"/>
      <c r="AI133" s="63"/>
    </row>
    <row r="134">
      <c r="A134" s="55" t="s">
        <v>620</v>
      </c>
      <c r="B134" s="55" t="s">
        <v>990</v>
      </c>
      <c r="C134" s="55" t="s">
        <v>991</v>
      </c>
      <c r="D134" s="55">
        <v>9.5</v>
      </c>
      <c r="E134" s="55" t="s">
        <v>188</v>
      </c>
      <c r="F134" s="55" t="str">
        <f t="array" ref="F134">IFNA(INDEX('New Listing E-Commerce'!$E$2:$E$69,MATCH($I134,'New Listing E-Commerce'!$C$2:$C$69,0)),"N/A")</f>
        <v>Soft</v>
      </c>
      <c r="G134" s="55" t="str">
        <f t="array" ref="G134">INDEX('New Listing E-Commerce'!$D$1:$D$179,MATCH(I134,'New Listing E-Commerce'!$C$1:$C$179,0))</f>
        <v>Tractor</v>
      </c>
      <c r="H134" s="55">
        <f t="shared" si="1"/>
        <v>6</v>
      </c>
      <c r="I134" s="55" t="s">
        <v>226</v>
      </c>
      <c r="J134" s="56">
        <f>VLOOKUP($I134,'Margen (PowerBI)'!$B$2:$F$179,3)</f>
        <v>35</v>
      </c>
      <c r="K134" s="56">
        <f t="array" ref="K134">INDEX('Margen (PowerBI)'!$E$1:$E$179,MATCH($I134,'Margen (PowerBI)'!$B$1:$B$179,0))</f>
        <v>27.5</v>
      </c>
      <c r="L134" s="56">
        <f>VLOOKUP($I134,'Margen (PowerBI)'!$B$2:$F$179,5)</f>
        <v>16.5</v>
      </c>
      <c r="M134" s="55">
        <v>488.0</v>
      </c>
      <c r="N134" s="57">
        <v>0.0248</v>
      </c>
      <c r="O134" s="55">
        <v>575.0</v>
      </c>
      <c r="P134" s="57">
        <v>0.0247</v>
      </c>
      <c r="Q134" s="57">
        <v>1.0</v>
      </c>
      <c r="R134" s="55">
        <v>6.0</v>
      </c>
      <c r="S134" s="55">
        <v>0.0</v>
      </c>
      <c r="T134" s="57">
        <v>0.0123</v>
      </c>
      <c r="U134" s="57">
        <v>0.0</v>
      </c>
      <c r="V134" s="58">
        <v>612.0</v>
      </c>
      <c r="W134" s="58">
        <v>0.0</v>
      </c>
      <c r="X134" s="55">
        <v>6.0</v>
      </c>
      <c r="Y134" s="55">
        <v>0.0</v>
      </c>
      <c r="Z134" s="3"/>
      <c r="AA134" s="3"/>
      <c r="AB134" s="3"/>
      <c r="AC134" s="3"/>
      <c r="AD134" s="3"/>
      <c r="AE134" s="3"/>
      <c r="AF134" s="3"/>
      <c r="AG134" s="3"/>
      <c r="AH134" s="3"/>
      <c r="AI134" s="3"/>
    </row>
    <row r="135">
      <c r="A135" s="59" t="s">
        <v>663</v>
      </c>
      <c r="B135" s="59" t="s">
        <v>676</v>
      </c>
      <c r="C135" s="59" t="s">
        <v>677</v>
      </c>
      <c r="D135" s="59">
        <v>9.5</v>
      </c>
      <c r="E135" s="59" t="s">
        <v>7286</v>
      </c>
      <c r="F135" s="59" t="str">
        <f t="array" ref="F135">IFNA(INDEX('New Listing E-Commerce'!$E$2:$E$69,MATCH($I135,'New Listing E-Commerce'!$C$2:$C$69,0)),"N/A")</f>
        <v>Steel</v>
      </c>
      <c r="G135" s="59" t="str">
        <f t="array" ref="G135">INDEX('New Listing E-Commerce'!$D$1:$D$179,MATCH(I135,'New Listing E-Commerce'!$C$1:$C$179,0))</f>
        <v>Tractor</v>
      </c>
      <c r="H135" s="59">
        <f t="shared" si="1"/>
        <v>1</v>
      </c>
      <c r="I135" s="59" t="s">
        <v>207</v>
      </c>
      <c r="J135" s="60">
        <f t="array" ref="J135">INDEX('Margen (PowerBI)'!$D$1:$D$179,MATCH($I135,'Margen (PowerBI)'!$B$1:$B$179,0))</f>
        <v>49.5</v>
      </c>
      <c r="K135" s="60">
        <f t="array" ref="K135">INDEX('Margen (PowerBI)'!$E$1:$E$179,MATCH($I135,'Margen (PowerBI)'!$B$1:$B$179,0))</f>
        <v>28.5</v>
      </c>
      <c r="L135" s="60">
        <f t="array" ref="L135">INDEX('Margen (PowerBI)'!$F$1:$F$179,MATCH($I135,'Margen (PowerBI)'!$B$1:$B$179,0))</f>
        <v>21</v>
      </c>
      <c r="M135" s="59">
        <v>6.0</v>
      </c>
      <c r="N135" s="61">
        <v>3.0E-4</v>
      </c>
      <c r="O135" s="59">
        <v>8.0</v>
      </c>
      <c r="P135" s="61">
        <v>3.0E-4</v>
      </c>
      <c r="Q135" s="61">
        <v>1.0</v>
      </c>
      <c r="R135" s="59">
        <v>1.0</v>
      </c>
      <c r="S135" s="59">
        <v>0.0</v>
      </c>
      <c r="T135" s="61">
        <v>0.1667</v>
      </c>
      <c r="U135" s="61">
        <v>0.0</v>
      </c>
      <c r="V135" s="62">
        <v>106.0</v>
      </c>
      <c r="W135" s="62">
        <v>0.0</v>
      </c>
      <c r="X135" s="59">
        <v>1.0</v>
      </c>
      <c r="Y135" s="59">
        <v>0.0</v>
      </c>
      <c r="Z135" s="63"/>
      <c r="AA135" s="63"/>
      <c r="AB135" s="63"/>
      <c r="AC135" s="63"/>
      <c r="AD135" s="63"/>
      <c r="AE135" s="63"/>
      <c r="AF135" s="63"/>
      <c r="AG135" s="63"/>
      <c r="AH135" s="63"/>
      <c r="AI135" s="63"/>
    </row>
    <row r="136">
      <c r="A136" s="55" t="s">
        <v>663</v>
      </c>
      <c r="B136" s="55" t="s">
        <v>694</v>
      </c>
      <c r="C136" s="55" t="s">
        <v>695</v>
      </c>
      <c r="D136" s="55">
        <v>9.5</v>
      </c>
      <c r="E136" s="55" t="s">
        <v>7287</v>
      </c>
      <c r="F136" s="55" t="str">
        <f t="array" ref="F136">IFNA(INDEX('New Listing E-Commerce'!$E$2:$E$69,MATCH($I136,'New Listing E-Commerce'!$C$2:$C$69,0)),"N/A")</f>
        <v>Steel</v>
      </c>
      <c r="G136" s="55" t="str">
        <f t="array" ref="G136">INDEX('New Listing E-Commerce'!$D$1:$D$179,MATCH(I136,'New Listing E-Commerce'!$C$1:$C$179,0))</f>
        <v>Tractor</v>
      </c>
      <c r="H136" s="55">
        <f t="shared" si="1"/>
        <v>3</v>
      </c>
      <c r="I136" s="55" t="s">
        <v>207</v>
      </c>
      <c r="J136" s="56">
        <f t="array" ref="J136">INDEX('Margen (PowerBI)'!$D$1:$D$179,MATCH($I136,'Margen (PowerBI)'!$B$1:$B$179,0))</f>
        <v>49.5</v>
      </c>
      <c r="K136" s="56">
        <f t="array" ref="K136">INDEX('Margen (PowerBI)'!$E$1:$E$179,MATCH($I136,'Margen (PowerBI)'!$B$1:$B$179,0))</f>
        <v>28.5</v>
      </c>
      <c r="L136" s="56">
        <f t="array" ref="L136">INDEX('Margen (PowerBI)'!$F$1:$F$179,MATCH($I136,'Margen (PowerBI)'!$B$1:$B$179,0))</f>
        <v>21</v>
      </c>
      <c r="M136" s="55">
        <v>25.0</v>
      </c>
      <c r="N136" s="57">
        <v>0.0013</v>
      </c>
      <c r="O136" s="55">
        <v>30.0</v>
      </c>
      <c r="P136" s="57">
        <v>0.0013</v>
      </c>
      <c r="Q136" s="57">
        <v>0.8333</v>
      </c>
      <c r="R136" s="55">
        <v>3.0</v>
      </c>
      <c r="S136" s="55">
        <v>0.0</v>
      </c>
      <c r="T136" s="57">
        <v>0.12</v>
      </c>
      <c r="U136" s="57">
        <v>0.0</v>
      </c>
      <c r="V136" s="58">
        <v>318.0</v>
      </c>
      <c r="W136" s="58">
        <v>0.0</v>
      </c>
      <c r="X136" s="55">
        <v>3.0</v>
      </c>
      <c r="Y136" s="55">
        <v>0.0</v>
      </c>
      <c r="Z136" s="3"/>
      <c r="AA136" s="3"/>
      <c r="AB136" s="3"/>
      <c r="AC136" s="3"/>
      <c r="AD136" s="3"/>
      <c r="AE136" s="3"/>
      <c r="AF136" s="3"/>
      <c r="AG136" s="3"/>
      <c r="AH136" s="3"/>
      <c r="AI136" s="3"/>
    </row>
    <row r="137">
      <c r="A137" s="59" t="s">
        <v>742</v>
      </c>
      <c r="B137" s="59" t="s">
        <v>1048</v>
      </c>
      <c r="C137" s="59" t="s">
        <v>1049</v>
      </c>
      <c r="D137" s="59">
        <v>9.5</v>
      </c>
      <c r="E137" s="59" t="s">
        <v>186</v>
      </c>
      <c r="F137" s="59" t="str">
        <f t="array" ref="F137">IFNA(INDEX('New Listing E-Commerce'!$E$2:$E$69,MATCH($I137,'New Listing E-Commerce'!$C$2:$C$69,0)),"N/A")</f>
        <v>Composite</v>
      </c>
      <c r="G137" s="59" t="str">
        <f t="array" ref="G137">INDEX('New Listing E-Commerce'!$D$1:$D$179,MATCH(I137,'New Listing E-Commerce'!$C$1:$C$179,0))</f>
        <v>PR Track Chocolate</v>
      </c>
      <c r="H137" s="59">
        <f t="shared" si="1"/>
        <v>12</v>
      </c>
      <c r="I137" s="59" t="s">
        <v>170</v>
      </c>
      <c r="J137" s="60">
        <f>VLOOKUP($I137,'Margen (PowerBI)'!$B$2:$F$179,3)</f>
        <v>35</v>
      </c>
      <c r="K137" s="60">
        <f t="array" ref="K137">INDEX('Margen (PowerBI)'!$E$1:$E$179,MATCH($I137,'Margen (PowerBI)'!$B$1:$B$179,0))</f>
        <v>31.5</v>
      </c>
      <c r="L137" s="60">
        <f>VLOOKUP($I137,'Margen (PowerBI)'!$B$2:$F$179,5)</f>
        <v>16.5</v>
      </c>
      <c r="M137" s="59">
        <v>26.0</v>
      </c>
      <c r="N137" s="61">
        <v>0.0013</v>
      </c>
      <c r="O137" s="59">
        <v>38.0</v>
      </c>
      <c r="P137" s="61">
        <v>0.0016</v>
      </c>
      <c r="Q137" s="61">
        <v>1.0</v>
      </c>
      <c r="R137" s="59">
        <v>12.0</v>
      </c>
      <c r="S137" s="59">
        <v>0.0</v>
      </c>
      <c r="T137" s="61">
        <v>0.4615</v>
      </c>
      <c r="U137" s="61">
        <v>0.0</v>
      </c>
      <c r="V137" s="62">
        <v>1272.0</v>
      </c>
      <c r="W137" s="62">
        <v>0.0</v>
      </c>
      <c r="X137" s="59">
        <v>12.0</v>
      </c>
      <c r="Y137" s="59">
        <v>0.0</v>
      </c>
      <c r="Z137" s="63"/>
      <c r="AA137" s="63"/>
      <c r="AB137" s="63"/>
      <c r="AC137" s="63"/>
      <c r="AD137" s="63"/>
      <c r="AE137" s="63"/>
      <c r="AF137" s="63"/>
      <c r="AG137" s="63"/>
      <c r="AH137" s="63"/>
      <c r="AI137" s="63"/>
    </row>
    <row r="138">
      <c r="A138" s="55" t="s">
        <v>768</v>
      </c>
      <c r="B138" s="55" t="s">
        <v>773</v>
      </c>
      <c r="C138" s="55" t="s">
        <v>774</v>
      </c>
      <c r="D138" s="55">
        <v>9.5</v>
      </c>
      <c r="E138" s="55" t="s">
        <v>7287</v>
      </c>
      <c r="F138" s="55" t="str">
        <f t="array" ref="F138">IFNA(INDEX('New Listing E-Commerce'!$E$2:$E$69,MATCH($I138,'New Listing E-Commerce'!$C$2:$C$69,0)),"N/A")</f>
        <v>Soft</v>
      </c>
      <c r="G138" s="55" t="str">
        <f t="array" ref="G138">INDEX('New Listing E-Commerce'!$D$1:$D$179,MATCH(I138,'New Listing E-Commerce'!$C$1:$C$179,0))</f>
        <v>TRC1</v>
      </c>
      <c r="H138" s="55">
        <f t="shared" si="1"/>
        <v>1</v>
      </c>
      <c r="I138" s="55" t="s">
        <v>54</v>
      </c>
      <c r="J138" s="56">
        <f>VLOOKUP($I138,'Margen (PowerBI)'!$B$2:$F$179,3)</f>
        <v>35</v>
      </c>
      <c r="K138" s="56">
        <f t="array" ref="K138">INDEX('Margen (PowerBI)'!$E$1:$E$179,MATCH($I138,'Margen (PowerBI)'!$B$1:$B$179,0))</f>
        <v>41</v>
      </c>
      <c r="L138" s="56">
        <f>VLOOKUP($I138,'Margen (PowerBI)'!$B$2:$F$179,5)</f>
        <v>16.5</v>
      </c>
      <c r="M138" s="55">
        <v>4.0</v>
      </c>
      <c r="N138" s="57">
        <v>2.0E-4</v>
      </c>
      <c r="O138" s="55">
        <v>5.0</v>
      </c>
      <c r="P138" s="57">
        <v>2.0E-4</v>
      </c>
      <c r="Q138" s="57">
        <v>1.0</v>
      </c>
      <c r="R138" s="55">
        <v>1.0</v>
      </c>
      <c r="S138" s="55">
        <v>0.0</v>
      </c>
      <c r="T138" s="57">
        <v>0.25</v>
      </c>
      <c r="U138" s="57">
        <v>0.0</v>
      </c>
      <c r="V138" s="58">
        <v>150.0</v>
      </c>
      <c r="W138" s="58">
        <v>0.0</v>
      </c>
      <c r="X138" s="55">
        <v>1.0</v>
      </c>
      <c r="Y138" s="55">
        <v>0.0</v>
      </c>
      <c r="Z138" s="3"/>
      <c r="AA138" s="3"/>
      <c r="AB138" s="3"/>
      <c r="AC138" s="3"/>
      <c r="AD138" s="3"/>
      <c r="AE138" s="3"/>
      <c r="AF138" s="3"/>
      <c r="AG138" s="3"/>
      <c r="AH138" s="3"/>
      <c r="AI138" s="3"/>
    </row>
    <row r="139">
      <c r="A139" s="59" t="s">
        <v>777</v>
      </c>
      <c r="B139" s="59" t="s">
        <v>794</v>
      </c>
      <c r="C139" s="59" t="s">
        <v>795</v>
      </c>
      <c r="D139" s="59">
        <v>9.5</v>
      </c>
      <c r="E139" s="59" t="s">
        <v>7287</v>
      </c>
      <c r="F139" s="59" t="str">
        <f t="array" ref="F139">IFNA(INDEX('New Listing E-Commerce'!$E$2:$E$69,MATCH($I139,'New Listing E-Commerce'!$C$2:$C$69,0)),"N/A")</f>
        <v>Steel</v>
      </c>
      <c r="G139" s="59" t="str">
        <f t="array" ref="G139">INDEX('New Listing E-Commerce'!$D$1:$D$179,MATCH(I139,'New Listing E-Commerce'!$C$1:$C$179,0))</f>
        <v>TRC1</v>
      </c>
      <c r="H139" s="59">
        <f t="shared" si="1"/>
        <v>4</v>
      </c>
      <c r="I139" s="59" t="s">
        <v>44</v>
      </c>
      <c r="J139" s="60">
        <f>VLOOKUP($I139,'Margen (PowerBI)'!$B$2:$F$179,3)</f>
        <v>35</v>
      </c>
      <c r="K139" s="60">
        <f t="array" ref="K139">INDEX('Margen (PowerBI)'!$E$1:$E$179,MATCH($I139,'Margen (PowerBI)'!$B$1:$B$179,0))</f>
        <v>42.5</v>
      </c>
      <c r="L139" s="60">
        <f>VLOOKUP($I139,'Margen (PowerBI)'!$B$2:$F$179,5)</f>
        <v>16.5</v>
      </c>
      <c r="M139" s="59">
        <v>564.0</v>
      </c>
      <c r="N139" s="61">
        <v>0.0287</v>
      </c>
      <c r="O139" s="59">
        <v>612.0</v>
      </c>
      <c r="P139" s="61">
        <v>0.0263</v>
      </c>
      <c r="Q139" s="61">
        <v>0.9984</v>
      </c>
      <c r="R139" s="59">
        <v>4.0</v>
      </c>
      <c r="S139" s="59">
        <v>0.0</v>
      </c>
      <c r="T139" s="61">
        <v>0.0071</v>
      </c>
      <c r="U139" s="61">
        <v>0.0</v>
      </c>
      <c r="V139" s="62">
        <v>624.0</v>
      </c>
      <c r="W139" s="62">
        <v>0.0</v>
      </c>
      <c r="X139" s="59">
        <v>4.0</v>
      </c>
      <c r="Y139" s="59">
        <v>0.0</v>
      </c>
      <c r="Z139" s="63"/>
      <c r="AA139" s="63"/>
      <c r="AB139" s="63"/>
      <c r="AC139" s="63"/>
      <c r="AD139" s="63"/>
      <c r="AE139" s="63"/>
      <c r="AF139" s="63"/>
      <c r="AG139" s="63"/>
      <c r="AH139" s="63"/>
      <c r="AI139" s="63"/>
    </row>
    <row r="140">
      <c r="A140" s="55" t="s">
        <v>777</v>
      </c>
      <c r="B140" s="55" t="s">
        <v>804</v>
      </c>
      <c r="C140" s="55" t="s">
        <v>805</v>
      </c>
      <c r="D140" s="55">
        <v>9.5</v>
      </c>
      <c r="E140" s="55" t="s">
        <v>7290</v>
      </c>
      <c r="F140" s="55" t="str">
        <f t="array" ref="F140">IFNA(INDEX('New Listing E-Commerce'!$E$2:$E$69,MATCH($I140,'New Listing E-Commerce'!$C$2:$C$69,0)),"N/A")</f>
        <v>Steel</v>
      </c>
      <c r="G140" s="55" t="str">
        <f t="array" ref="G140">INDEX('New Listing E-Commerce'!$D$1:$D$179,MATCH(I140,'New Listing E-Commerce'!$C$1:$C$179,0))</f>
        <v>TRC1</v>
      </c>
      <c r="H140" s="55">
        <f t="shared" si="1"/>
        <v>2</v>
      </c>
      <c r="I140" s="55" t="s">
        <v>44</v>
      </c>
      <c r="J140" s="56">
        <f>VLOOKUP($I140,'Margen (PowerBI)'!$B$2:$F$179,3)</f>
        <v>35</v>
      </c>
      <c r="K140" s="56">
        <f t="array" ref="K140">INDEX('Margen (PowerBI)'!$E$1:$E$179,MATCH($I140,'Margen (PowerBI)'!$B$1:$B$179,0))</f>
        <v>42.5</v>
      </c>
      <c r="L140" s="56">
        <f>VLOOKUP($I140,'Margen (PowerBI)'!$B$2:$F$179,5)</f>
        <v>16.5</v>
      </c>
      <c r="M140" s="55">
        <v>7.0</v>
      </c>
      <c r="N140" s="57">
        <v>4.0E-4</v>
      </c>
      <c r="O140" s="55">
        <v>11.0</v>
      </c>
      <c r="P140" s="57">
        <v>5.0E-4</v>
      </c>
      <c r="Q140" s="57">
        <v>1.0</v>
      </c>
      <c r="R140" s="55">
        <v>2.0</v>
      </c>
      <c r="S140" s="55">
        <v>0.0</v>
      </c>
      <c r="T140" s="57">
        <v>0.2857</v>
      </c>
      <c r="U140" s="57">
        <v>0.0</v>
      </c>
      <c r="V140" s="58">
        <v>312.0</v>
      </c>
      <c r="W140" s="58">
        <v>0.0</v>
      </c>
      <c r="X140" s="55">
        <v>2.0</v>
      </c>
      <c r="Y140" s="55">
        <v>0.0</v>
      </c>
      <c r="Z140" s="3"/>
      <c r="AA140" s="3"/>
      <c r="AB140" s="3"/>
      <c r="AC140" s="3"/>
      <c r="AD140" s="3"/>
      <c r="AE140" s="3"/>
      <c r="AF140" s="3"/>
      <c r="AG140" s="3"/>
      <c r="AH140" s="3"/>
      <c r="AI140" s="3"/>
    </row>
    <row r="141">
      <c r="A141" s="59" t="s">
        <v>809</v>
      </c>
      <c r="B141" s="59" t="s">
        <v>1092</v>
      </c>
      <c r="C141" s="59" t="s">
        <v>1093</v>
      </c>
      <c r="D141" s="59">
        <v>9.5</v>
      </c>
      <c r="E141" s="59" t="s">
        <v>7287</v>
      </c>
      <c r="F141" s="59" t="str">
        <f t="array" ref="F141">IFNA(INDEX('New Listing E-Commerce'!$E$2:$E$69,MATCH($I141,'New Listing E-Commerce'!$C$2:$C$69,0)),"N/A")</f>
        <v>Steel</v>
      </c>
      <c r="G141" s="59" t="str">
        <f t="array" ref="G141">INDEX('New Listing E-Commerce'!$D$1:$D$179,MATCH(I141,'New Listing E-Commerce'!$C$1:$C$179,0))</f>
        <v>TRC3P</v>
      </c>
      <c r="H141" s="59">
        <f t="shared" si="1"/>
        <v>1</v>
      </c>
      <c r="I141" s="59" t="s">
        <v>23</v>
      </c>
      <c r="J141" s="60">
        <f>VLOOKUP($I141,'Margen (PowerBI)'!$B$2:$F$179,3)</f>
        <v>35</v>
      </c>
      <c r="K141" s="60">
        <f t="array" ref="K141">INDEX('Margen (PowerBI)'!$E$1:$E$179,MATCH($I141,'Margen (PowerBI)'!$B$1:$B$179,0))</f>
        <v>45.5</v>
      </c>
      <c r="L141" s="60">
        <f>VLOOKUP($I141,'Margen (PowerBI)'!$B$2:$F$179,5)</f>
        <v>16.5</v>
      </c>
      <c r="M141" s="59">
        <v>19.0</v>
      </c>
      <c r="N141" s="61">
        <v>0.001</v>
      </c>
      <c r="O141" s="59">
        <v>20.0</v>
      </c>
      <c r="P141" s="61">
        <v>9.0E-4</v>
      </c>
      <c r="Q141" s="61">
        <v>1.0</v>
      </c>
      <c r="R141" s="59">
        <v>1.0</v>
      </c>
      <c r="S141" s="59">
        <v>0.0</v>
      </c>
      <c r="T141" s="61">
        <v>0.0526</v>
      </c>
      <c r="U141" s="61">
        <v>0.0</v>
      </c>
      <c r="V141" s="62">
        <v>161.0</v>
      </c>
      <c r="W141" s="62">
        <v>0.0</v>
      </c>
      <c r="X141" s="59">
        <v>1.0</v>
      </c>
      <c r="Y141" s="59">
        <v>0.0</v>
      </c>
      <c r="Z141" s="63"/>
      <c r="AA141" s="63"/>
      <c r="AB141" s="63"/>
      <c r="AC141" s="63"/>
      <c r="AD141" s="63"/>
      <c r="AE141" s="63"/>
      <c r="AF141" s="63"/>
      <c r="AG141" s="63"/>
      <c r="AH141" s="63"/>
      <c r="AI141" s="63"/>
    </row>
    <row r="142">
      <c r="A142" s="55" t="s">
        <v>824</v>
      </c>
      <c r="B142" s="55" t="s">
        <v>1098</v>
      </c>
      <c r="C142" s="55" t="s">
        <v>1099</v>
      </c>
      <c r="D142" s="55">
        <v>9.5</v>
      </c>
      <c r="E142" s="55" t="s">
        <v>7287</v>
      </c>
      <c r="F142" s="55" t="str">
        <f t="array" ref="F142">IFNA(INDEX('New Listing E-Commerce'!$E$2:$E$69,MATCH($I142,'New Listing E-Commerce'!$C$2:$C$69,0)),"N/A")</f>
        <v>Steel</v>
      </c>
      <c r="G142" s="55" t="str">
        <f t="array" ref="G142">INDEX('New Listing E-Commerce'!$D$1:$D$179,MATCH(I142,'New Listing E-Commerce'!$C$1:$C$179,0))</f>
        <v>TRC1</v>
      </c>
      <c r="H142" s="55">
        <f t="shared" si="1"/>
        <v>1</v>
      </c>
      <c r="I142" s="55" t="s">
        <v>44</v>
      </c>
      <c r="J142" s="56">
        <f>VLOOKUP($I142,'Margen (PowerBI)'!$B$2:$F$179,3)</f>
        <v>35</v>
      </c>
      <c r="K142" s="56">
        <f t="array" ref="K142">INDEX('Margen (PowerBI)'!$E$1:$E$179,MATCH($I142,'Margen (PowerBI)'!$B$1:$B$179,0))</f>
        <v>42.5</v>
      </c>
      <c r="L142" s="56">
        <f>VLOOKUP($I142,'Margen (PowerBI)'!$B$2:$F$179,5)</f>
        <v>16.5</v>
      </c>
      <c r="M142" s="55">
        <v>2.0</v>
      </c>
      <c r="N142" s="57">
        <v>1.0E-4</v>
      </c>
      <c r="O142" s="55">
        <v>3.0</v>
      </c>
      <c r="P142" s="57">
        <v>1.0E-4</v>
      </c>
      <c r="Q142" s="57">
        <v>1.0</v>
      </c>
      <c r="R142" s="55">
        <v>1.0</v>
      </c>
      <c r="S142" s="55">
        <v>0.0</v>
      </c>
      <c r="T142" s="57">
        <v>0.5</v>
      </c>
      <c r="U142" s="57">
        <v>0.0</v>
      </c>
      <c r="V142" s="58">
        <v>156.0</v>
      </c>
      <c r="W142" s="58">
        <v>0.0</v>
      </c>
      <c r="X142" s="55">
        <v>1.0</v>
      </c>
      <c r="Y142" s="55">
        <v>0.0</v>
      </c>
      <c r="Z142" s="3"/>
      <c r="AA142" s="3"/>
      <c r="AB142" s="3"/>
      <c r="AC142" s="3"/>
      <c r="AD142" s="3"/>
      <c r="AE142" s="3"/>
      <c r="AF142" s="3"/>
      <c r="AG142" s="3"/>
      <c r="AH142" s="3"/>
      <c r="AI142" s="3"/>
    </row>
    <row r="143">
      <c r="A143" s="59" t="s">
        <v>866</v>
      </c>
      <c r="B143" s="59" t="s">
        <v>871</v>
      </c>
      <c r="C143" s="59" t="s">
        <v>872</v>
      </c>
      <c r="D143" s="59">
        <v>9.0</v>
      </c>
      <c r="E143" s="59" t="s">
        <v>7287</v>
      </c>
      <c r="F143" s="59" t="str">
        <f t="array" ref="F143">IFNA(INDEX('New Listing E-Commerce'!$E$2:$E$69,MATCH($I143,'New Listing E-Commerce'!$C$2:$C$69,0)),"N/A")</f>
        <v>Soft</v>
      </c>
      <c r="G143" s="59" t="str">
        <f t="array" ref="G143">INDEX('New Listing E-Commerce'!$D$1:$D$179,MATCH(I143,'New Listing E-Commerce'!$C$1:$C$179,0))</f>
        <v>BrdShark</v>
      </c>
      <c r="H143" s="59">
        <f t="shared" si="1"/>
        <v>1</v>
      </c>
      <c r="I143" s="59" t="s">
        <v>136</v>
      </c>
      <c r="J143" s="60">
        <f>VLOOKUP($I143,'Margen (PowerBI)'!$B$2:$F$179,3)</f>
        <v>58.5</v>
      </c>
      <c r="K143" s="60">
        <f t="array" ref="K143">INDEX('Margen (PowerBI)'!$E$1:$E$179,MATCH($I143,'Margen (PowerBI)'!$B$1:$B$179,0))</f>
        <v>32.5</v>
      </c>
      <c r="L143" s="60">
        <f>VLOOKUP($I143,'Margen (PowerBI)'!$B$2:$F$179,5)</f>
        <v>25</v>
      </c>
      <c r="M143" s="59">
        <v>0.0</v>
      </c>
      <c r="N143" s="61">
        <v>0.0</v>
      </c>
      <c r="O143" s="59">
        <v>0.0</v>
      </c>
      <c r="P143" s="61">
        <v>0.0</v>
      </c>
      <c r="Q143" s="61">
        <v>0.0</v>
      </c>
      <c r="R143" s="59">
        <v>1.0</v>
      </c>
      <c r="S143" s="59">
        <v>0.0</v>
      </c>
      <c r="T143" s="61">
        <v>0.0</v>
      </c>
      <c r="U143" s="61">
        <v>0.0</v>
      </c>
      <c r="V143" s="62">
        <v>134.0</v>
      </c>
      <c r="W143" s="62">
        <v>0.0</v>
      </c>
      <c r="X143" s="59">
        <v>1.0</v>
      </c>
      <c r="Y143" s="59">
        <v>0.0</v>
      </c>
      <c r="Z143" s="63"/>
      <c r="AA143" s="63"/>
      <c r="AB143" s="63"/>
      <c r="AC143" s="63"/>
      <c r="AD143" s="63"/>
      <c r="AE143" s="63"/>
      <c r="AF143" s="63"/>
      <c r="AG143" s="63"/>
      <c r="AH143" s="63"/>
      <c r="AI143" s="63"/>
    </row>
    <row r="144">
      <c r="A144" s="55" t="s">
        <v>375</v>
      </c>
      <c r="B144" s="55" t="s">
        <v>390</v>
      </c>
      <c r="C144" s="55" t="s">
        <v>391</v>
      </c>
      <c r="D144" s="55">
        <v>9.0</v>
      </c>
      <c r="E144" s="55" t="s">
        <v>7287</v>
      </c>
      <c r="F144" s="55" t="str">
        <f t="array" ref="F144">IFNA(INDEX('New Listing E-Commerce'!$E$2:$E$69,MATCH($I144,'New Listing E-Commerce'!$C$2:$C$69,0)),"N/A")</f>
        <v>Soft</v>
      </c>
      <c r="G144" s="55" t="str">
        <f t="array" ref="G144">INDEX('New Listing E-Commerce'!$D$1:$D$179,MATCH(I144,'New Listing E-Commerce'!$C$1:$C$179,0))</f>
        <v>Comfort</v>
      </c>
      <c r="H144" s="55">
        <f t="shared" si="1"/>
        <v>4</v>
      </c>
      <c r="I144" s="55" t="s">
        <v>231</v>
      </c>
      <c r="J144" s="56">
        <f>VLOOKUP($I144,'Margen (PowerBI)'!$B$2:$F$179,3)</f>
        <v>35</v>
      </c>
      <c r="K144" s="56">
        <f t="array" ref="K144">INDEX('Margen (PowerBI)'!$E$1:$E$179,MATCH($I144,'Margen (PowerBI)'!$B$1:$B$179,0))</f>
        <v>27.5</v>
      </c>
      <c r="L144" s="56">
        <f>VLOOKUP($I144,'Margen (PowerBI)'!$B$2:$F$179,5)</f>
        <v>16.5</v>
      </c>
      <c r="M144" s="55">
        <v>142.0</v>
      </c>
      <c r="N144" s="57">
        <v>0.0072</v>
      </c>
      <c r="O144" s="55">
        <v>167.0</v>
      </c>
      <c r="P144" s="57">
        <v>0.0072</v>
      </c>
      <c r="Q144" s="57">
        <v>0.988</v>
      </c>
      <c r="R144" s="55">
        <v>4.0</v>
      </c>
      <c r="S144" s="55">
        <v>0.0</v>
      </c>
      <c r="T144" s="57">
        <v>0.0282</v>
      </c>
      <c r="U144" s="57">
        <v>0.0</v>
      </c>
      <c r="V144" s="58">
        <v>408.0</v>
      </c>
      <c r="W144" s="58">
        <v>0.0</v>
      </c>
      <c r="X144" s="55">
        <v>4.0</v>
      </c>
      <c r="Y144" s="55">
        <v>0.0</v>
      </c>
      <c r="Z144" s="3"/>
      <c r="AA144" s="3"/>
      <c r="AB144" s="3"/>
      <c r="AC144" s="3"/>
      <c r="AD144" s="3"/>
      <c r="AE144" s="3"/>
      <c r="AF144" s="3"/>
      <c r="AG144" s="3"/>
      <c r="AH144" s="3"/>
      <c r="AI144" s="3"/>
    </row>
    <row r="145">
      <c r="A145" s="59" t="s">
        <v>400</v>
      </c>
      <c r="B145" s="59" t="s">
        <v>411</v>
      </c>
      <c r="C145" s="59" t="s">
        <v>412</v>
      </c>
      <c r="D145" s="59">
        <v>9.0</v>
      </c>
      <c r="E145" s="59" t="s">
        <v>7287</v>
      </c>
      <c r="F145" s="59" t="str">
        <f t="array" ref="F145">IFNA(INDEX('New Listing E-Commerce'!$E$2:$E$69,MATCH($I145,'New Listing E-Commerce'!$C$2:$C$69,0)),"N/A")</f>
        <v>Soft</v>
      </c>
      <c r="G145" s="59" t="str">
        <f t="array" ref="G145">INDEX('New Listing E-Commerce'!$D$1:$D$179,MATCH(I145,'New Listing E-Commerce'!$C$1:$C$179,0))</f>
        <v>Farmer </v>
      </c>
      <c r="H145" s="59">
        <f t="shared" si="1"/>
        <v>6</v>
      </c>
      <c r="I145" s="59" t="s">
        <v>132</v>
      </c>
      <c r="J145" s="60">
        <f>VLOOKUP($I145,'Margen (PowerBI)'!$B$2:$F$179,3)</f>
        <v>37</v>
      </c>
      <c r="K145" s="60">
        <f t="array" ref="K145">INDEX('Margen (PowerBI)'!$E$1:$E$179,MATCH($I145,'Margen (PowerBI)'!$B$1:$B$179,0))</f>
        <v>32.5</v>
      </c>
      <c r="L145" s="60">
        <f>VLOOKUP($I145,'Margen (PowerBI)'!$B$2:$F$179,5)</f>
        <v>11.5</v>
      </c>
      <c r="M145" s="59">
        <v>42.0</v>
      </c>
      <c r="N145" s="61">
        <v>0.0021</v>
      </c>
      <c r="O145" s="59">
        <v>46.0</v>
      </c>
      <c r="P145" s="61">
        <v>0.002</v>
      </c>
      <c r="Q145" s="61">
        <v>1.0</v>
      </c>
      <c r="R145" s="59">
        <v>6.0</v>
      </c>
      <c r="S145" s="59">
        <v>0.0</v>
      </c>
      <c r="T145" s="61">
        <v>0.1429</v>
      </c>
      <c r="U145" s="61">
        <v>0.0</v>
      </c>
      <c r="V145" s="62">
        <v>774.0</v>
      </c>
      <c r="W145" s="62">
        <v>0.0</v>
      </c>
      <c r="X145" s="59">
        <v>6.0</v>
      </c>
      <c r="Y145" s="59">
        <v>0.0</v>
      </c>
      <c r="Z145" s="63"/>
      <c r="AA145" s="63"/>
      <c r="AB145" s="63"/>
      <c r="AC145" s="63"/>
      <c r="AD145" s="63"/>
      <c r="AE145" s="63"/>
      <c r="AF145" s="63"/>
      <c r="AG145" s="63"/>
      <c r="AH145" s="63"/>
      <c r="AI145" s="63"/>
    </row>
    <row r="146">
      <c r="A146" s="55" t="s">
        <v>429</v>
      </c>
      <c r="B146" s="55" t="s">
        <v>903</v>
      </c>
      <c r="C146" s="55" t="s">
        <v>904</v>
      </c>
      <c r="D146" s="55">
        <v>9.0</v>
      </c>
      <c r="E146" s="55" t="s">
        <v>7290</v>
      </c>
      <c r="F146" s="55" t="str">
        <f t="array" ref="F146">IFNA(INDEX('New Listing E-Commerce'!$E$2:$E$69,MATCH($I146,'New Listing E-Commerce'!$C$2:$C$69,0)),"N/A")</f>
        <v>Soft</v>
      </c>
      <c r="G146" s="55" t="str">
        <f t="array" ref="G146">INDEX('New Listing E-Commerce'!$D$1:$D$179,MATCH(I146,'New Listing E-Commerce'!$C$1:$C$179,0))</f>
        <v>Lacer 300</v>
      </c>
      <c r="H146" s="55">
        <f t="shared" si="1"/>
        <v>1</v>
      </c>
      <c r="I146" s="55" t="s">
        <v>84</v>
      </c>
      <c r="J146" s="56">
        <f>VLOOKUP($I146,'Margen (PowerBI)'!$B$2:$F$179,3)</f>
        <v>35</v>
      </c>
      <c r="K146" s="56">
        <f t="array" ref="K146">INDEX('Margen (PowerBI)'!$E$1:$E$179,MATCH($I146,'Margen (PowerBI)'!$B$1:$B$179,0))</f>
        <v>36</v>
      </c>
      <c r="L146" s="56">
        <f>VLOOKUP($I146,'Margen (PowerBI)'!$B$2:$F$179,5)</f>
        <v>16.5</v>
      </c>
      <c r="M146" s="55">
        <v>0.0</v>
      </c>
      <c r="N146" s="57">
        <v>0.0</v>
      </c>
      <c r="O146" s="55">
        <v>0.0</v>
      </c>
      <c r="P146" s="57">
        <v>0.0</v>
      </c>
      <c r="Q146" s="57">
        <v>0.0</v>
      </c>
      <c r="R146" s="55">
        <v>1.0</v>
      </c>
      <c r="S146" s="55">
        <v>0.0</v>
      </c>
      <c r="T146" s="57">
        <v>0.0</v>
      </c>
      <c r="U146" s="57">
        <v>0.0</v>
      </c>
      <c r="V146" s="58">
        <v>124.0</v>
      </c>
      <c r="W146" s="58">
        <v>0.0</v>
      </c>
      <c r="X146" s="55">
        <v>1.0</v>
      </c>
      <c r="Y146" s="55">
        <v>0.0</v>
      </c>
      <c r="Z146" s="3"/>
      <c r="AA146" s="3"/>
      <c r="AB146" s="3"/>
      <c r="AC146" s="3"/>
      <c r="AD146" s="3"/>
      <c r="AE146" s="3"/>
      <c r="AF146" s="3"/>
      <c r="AG146" s="3"/>
      <c r="AH146" s="3"/>
      <c r="AI146" s="3"/>
    </row>
    <row r="147">
      <c r="A147" s="59" t="s">
        <v>432</v>
      </c>
      <c r="B147" s="59" t="s">
        <v>909</v>
      </c>
      <c r="C147" s="59" t="s">
        <v>910</v>
      </c>
      <c r="D147" s="59">
        <v>9.0</v>
      </c>
      <c r="E147" s="59" t="s">
        <v>7286</v>
      </c>
      <c r="F147" s="59" t="str">
        <f t="array" ref="F147">IFNA(INDEX('New Listing E-Commerce'!$E$2:$E$69,MATCH($I147,'New Listing E-Commerce'!$C$2:$C$69,0)),"N/A")</f>
        <v>Soft</v>
      </c>
      <c r="G147" s="59" t="str">
        <f t="array" ref="G147">INDEX('New Listing E-Commerce'!$D$1:$D$179,MATCH(I147,'New Listing E-Commerce'!$C$1:$C$179,0))</f>
        <v>Max Grip Negro</v>
      </c>
      <c r="H147" s="59">
        <f t="shared" si="1"/>
        <v>1</v>
      </c>
      <c r="I147" s="59" t="s">
        <v>176</v>
      </c>
      <c r="J147" s="60">
        <f>VLOOKUP($I147,'Margen (PowerBI)'!$B$2:$F$179,3)</f>
        <v>35</v>
      </c>
      <c r="K147" s="60">
        <f t="array" ref="K147">INDEX('Margen (PowerBI)'!$E$1:$E$179,MATCH($I147,'Margen (PowerBI)'!$B$1:$B$179,0))</f>
        <v>31.5</v>
      </c>
      <c r="L147" s="60">
        <f>VLOOKUP($I147,'Margen (PowerBI)'!$B$2:$F$179,5)</f>
        <v>16.5</v>
      </c>
      <c r="M147" s="59">
        <v>3.0</v>
      </c>
      <c r="N147" s="61">
        <v>2.0E-4</v>
      </c>
      <c r="O147" s="59">
        <v>3.0</v>
      </c>
      <c r="P147" s="61">
        <v>1.0E-4</v>
      </c>
      <c r="Q147" s="61">
        <v>0.6667</v>
      </c>
      <c r="R147" s="59">
        <v>1.0</v>
      </c>
      <c r="S147" s="59">
        <v>0.0</v>
      </c>
      <c r="T147" s="61">
        <v>0.3333</v>
      </c>
      <c r="U147" s="61">
        <v>0.0</v>
      </c>
      <c r="V147" s="62">
        <v>110.0</v>
      </c>
      <c r="W147" s="62">
        <v>0.0</v>
      </c>
      <c r="X147" s="59">
        <v>1.0</v>
      </c>
      <c r="Y147" s="59">
        <v>0.0</v>
      </c>
      <c r="Z147" s="63"/>
      <c r="AA147" s="63"/>
      <c r="AB147" s="63"/>
      <c r="AC147" s="63"/>
      <c r="AD147" s="63"/>
      <c r="AE147" s="63"/>
      <c r="AF147" s="63"/>
      <c r="AG147" s="63"/>
      <c r="AH147" s="63"/>
      <c r="AI147" s="63"/>
    </row>
    <row r="148">
      <c r="A148" s="55" t="s">
        <v>441</v>
      </c>
      <c r="B148" s="55" t="s">
        <v>911</v>
      </c>
      <c r="C148" s="55" t="s">
        <v>912</v>
      </c>
      <c r="D148" s="55">
        <v>9.0</v>
      </c>
      <c r="E148" s="55" t="s">
        <v>7287</v>
      </c>
      <c r="F148" s="55" t="str">
        <f t="array" ref="F148">IFNA(INDEX('New Listing E-Commerce'!$E$2:$E$69,MATCH($I148,'New Listing E-Commerce'!$C$2:$C$69,0)),"N/A")</f>
        <v>Soft</v>
      </c>
      <c r="G148" s="55" t="str">
        <f t="array" ref="G148">INDEX('New Listing E-Commerce'!$D$1:$D$179,MATCH(I148,'New Listing E-Commerce'!$C$1:$C$179,0))</f>
        <v>Max Grip Negro</v>
      </c>
      <c r="H148" s="55">
        <f t="shared" si="1"/>
        <v>1</v>
      </c>
      <c r="I148" s="55" t="s">
        <v>176</v>
      </c>
      <c r="J148" s="56">
        <f>VLOOKUP($I148,'Margen (PowerBI)'!$B$2:$F$179,3)</f>
        <v>35</v>
      </c>
      <c r="K148" s="56">
        <f t="array" ref="K148">INDEX('Margen (PowerBI)'!$E$1:$E$179,MATCH($I148,'Margen (PowerBI)'!$B$1:$B$179,0))</f>
        <v>31.5</v>
      </c>
      <c r="L148" s="56">
        <f>VLOOKUP($I148,'Margen (PowerBI)'!$B$2:$F$179,5)</f>
        <v>16.5</v>
      </c>
      <c r="M148" s="55">
        <v>2.0</v>
      </c>
      <c r="N148" s="57">
        <v>1.0E-4</v>
      </c>
      <c r="O148" s="55">
        <v>2.0</v>
      </c>
      <c r="P148" s="57">
        <v>1.0E-4</v>
      </c>
      <c r="Q148" s="57">
        <v>1.0</v>
      </c>
      <c r="R148" s="55">
        <v>1.0</v>
      </c>
      <c r="S148" s="55">
        <v>0.0</v>
      </c>
      <c r="T148" s="57">
        <v>0.5</v>
      </c>
      <c r="U148" s="57">
        <v>0.0</v>
      </c>
      <c r="V148" s="58">
        <v>102.0</v>
      </c>
      <c r="W148" s="58">
        <v>0.0</v>
      </c>
      <c r="X148" s="55">
        <v>1.0</v>
      </c>
      <c r="Y148" s="55">
        <v>0.0</v>
      </c>
      <c r="Z148" s="3"/>
      <c r="AA148" s="3"/>
      <c r="AB148" s="3"/>
      <c r="AC148" s="3"/>
      <c r="AD148" s="3"/>
      <c r="AE148" s="3"/>
      <c r="AF148" s="3"/>
      <c r="AG148" s="3"/>
      <c r="AH148" s="3"/>
      <c r="AI148" s="3"/>
    </row>
    <row r="149">
      <c r="A149" s="59" t="s">
        <v>448</v>
      </c>
      <c r="B149" s="59" t="s">
        <v>459</v>
      </c>
      <c r="C149" s="59" t="s">
        <v>460</v>
      </c>
      <c r="D149" s="59">
        <v>9.0</v>
      </c>
      <c r="E149" s="59" t="s">
        <v>7287</v>
      </c>
      <c r="F149" s="59" t="str">
        <f t="array" ref="F149">IFNA(INDEX('New Listing E-Commerce'!$E$2:$E$69,MATCH($I149,'New Listing E-Commerce'!$C$2:$C$69,0)),"N/A")</f>
        <v>Soft</v>
      </c>
      <c r="G149" s="59" t="str">
        <f t="array" ref="G149">INDEX('New Listing E-Commerce'!$D$1:$D$179,MATCH(I149,'New Listing E-Commerce'!$C$1:$C$179,0))</f>
        <v>Max Grip Negro</v>
      </c>
      <c r="H149" s="59">
        <f t="shared" si="1"/>
        <v>2</v>
      </c>
      <c r="I149" s="59" t="s">
        <v>176</v>
      </c>
      <c r="J149" s="60">
        <f>VLOOKUP($I149,'Margen (PowerBI)'!$B$2:$F$179,3)</f>
        <v>35</v>
      </c>
      <c r="K149" s="60">
        <f t="array" ref="K149">INDEX('Margen (PowerBI)'!$E$1:$E$179,MATCH($I149,'Margen (PowerBI)'!$B$1:$B$179,0))</f>
        <v>31.5</v>
      </c>
      <c r="L149" s="60">
        <f>VLOOKUP($I149,'Margen (PowerBI)'!$B$2:$F$179,5)</f>
        <v>16.5</v>
      </c>
      <c r="M149" s="59">
        <v>19.0</v>
      </c>
      <c r="N149" s="61">
        <v>0.001</v>
      </c>
      <c r="O149" s="59">
        <v>22.0</v>
      </c>
      <c r="P149" s="61">
        <v>9.0E-4</v>
      </c>
      <c r="Q149" s="61">
        <v>1.0</v>
      </c>
      <c r="R149" s="59">
        <v>2.0</v>
      </c>
      <c r="S149" s="59">
        <v>0.0</v>
      </c>
      <c r="T149" s="61">
        <v>0.1053</v>
      </c>
      <c r="U149" s="61">
        <v>0.0</v>
      </c>
      <c r="V149" s="62">
        <v>212.0</v>
      </c>
      <c r="W149" s="62">
        <v>0.0</v>
      </c>
      <c r="X149" s="59">
        <v>2.0</v>
      </c>
      <c r="Y149" s="59">
        <v>0.0</v>
      </c>
      <c r="Z149" s="63"/>
      <c r="AA149" s="63"/>
      <c r="AB149" s="63"/>
      <c r="AC149" s="63"/>
      <c r="AD149" s="63"/>
      <c r="AE149" s="63"/>
      <c r="AF149" s="63"/>
      <c r="AG149" s="63"/>
      <c r="AH149" s="63"/>
      <c r="AI149" s="63"/>
    </row>
    <row r="150">
      <c r="A150" s="55" t="s">
        <v>463</v>
      </c>
      <c r="B150" s="55" t="s">
        <v>490</v>
      </c>
      <c r="C150" s="55" t="s">
        <v>491</v>
      </c>
      <c r="D150" s="55">
        <v>9.0</v>
      </c>
      <c r="E150" s="55" t="s">
        <v>188</v>
      </c>
      <c r="F150" s="55" t="str">
        <f t="array" ref="F150">IFNA(INDEX('New Listing E-Commerce'!$E$2:$E$69,MATCH($I150,'New Listing E-Commerce'!$C$2:$C$69,0)),"N/A")</f>
        <v>Composite</v>
      </c>
      <c r="G150" s="55" t="str">
        <f t="array" ref="G150">INDEX('New Listing E-Commerce'!$D$1:$D$179,MATCH(I150,'New Listing E-Commerce'!$C$1:$C$179,0))</f>
        <v>Rodeo Cafe</v>
      </c>
      <c r="H150" s="55">
        <f t="shared" si="1"/>
        <v>2</v>
      </c>
      <c r="I150" s="55" t="s">
        <v>35</v>
      </c>
      <c r="J150" s="56">
        <f>VLOOKUP($I150,'Margen (PowerBI)'!$B$2:$F$179,3)</f>
        <v>35</v>
      </c>
      <c r="K150" s="56">
        <f t="array" ref="K150">INDEX('Margen (PowerBI)'!$E$1:$E$179,MATCH($I150,'Margen (PowerBI)'!$B$1:$B$179,0))</f>
        <v>43.5</v>
      </c>
      <c r="L150" s="56">
        <f>VLOOKUP($I150,'Margen (PowerBI)'!$B$2:$F$179,5)</f>
        <v>16.5</v>
      </c>
      <c r="M150" s="55">
        <v>33.0</v>
      </c>
      <c r="N150" s="57">
        <v>0.0017</v>
      </c>
      <c r="O150" s="55">
        <v>40.0</v>
      </c>
      <c r="P150" s="57">
        <v>0.0017</v>
      </c>
      <c r="Q150" s="57">
        <v>1.0</v>
      </c>
      <c r="R150" s="55">
        <v>2.0</v>
      </c>
      <c r="S150" s="55">
        <v>0.0</v>
      </c>
      <c r="T150" s="57">
        <v>0.0606</v>
      </c>
      <c r="U150" s="57">
        <v>0.0</v>
      </c>
      <c r="V150" s="58">
        <v>290.0</v>
      </c>
      <c r="W150" s="58">
        <v>0.0</v>
      </c>
      <c r="X150" s="55">
        <v>2.0</v>
      </c>
      <c r="Y150" s="55">
        <v>0.0</v>
      </c>
      <c r="Z150" s="3"/>
      <c r="AA150" s="3"/>
      <c r="AB150" s="3"/>
      <c r="AC150" s="3"/>
      <c r="AD150" s="3"/>
      <c r="AE150" s="3"/>
      <c r="AF150" s="3"/>
      <c r="AG150" s="3"/>
      <c r="AH150" s="3"/>
      <c r="AI150" s="3"/>
    </row>
    <row r="151">
      <c r="A151" s="59" t="s">
        <v>494</v>
      </c>
      <c r="B151" s="59" t="s">
        <v>503</v>
      </c>
      <c r="C151" s="59" t="s">
        <v>504</v>
      </c>
      <c r="D151" s="59">
        <v>9.0</v>
      </c>
      <c r="E151" s="59" t="s">
        <v>7286</v>
      </c>
      <c r="F151" s="59" t="str">
        <f t="array" ref="F151">IFNA(INDEX('New Listing E-Commerce'!$E$2:$E$69,MATCH($I151,'New Listing E-Commerce'!$C$2:$C$69,0)),"N/A")</f>
        <v>Soft</v>
      </c>
      <c r="G151" s="59" t="str">
        <f t="array" ref="G151">INDEX('New Listing E-Commerce'!$D$1:$D$179,MATCH(I151,'New Listing E-Commerce'!$C$1:$C$179,0))</f>
        <v>Rul 500</v>
      </c>
      <c r="H151" s="59">
        <f t="shared" si="1"/>
        <v>3</v>
      </c>
      <c r="I151" s="59" t="s">
        <v>127</v>
      </c>
      <c r="J151" s="60">
        <f>VLOOKUP($I151,'Margen (PowerBI)'!$B$2:$F$179,3)</f>
        <v>35</v>
      </c>
      <c r="K151" s="60">
        <f t="array" ref="K151">INDEX('Margen (PowerBI)'!$E$1:$E$179,MATCH($I151,'Margen (PowerBI)'!$B$1:$B$179,0))</f>
        <v>33</v>
      </c>
      <c r="L151" s="60">
        <f>VLOOKUP($I151,'Margen (PowerBI)'!$B$2:$F$179,5)</f>
        <v>16.5</v>
      </c>
      <c r="M151" s="59">
        <v>69.0</v>
      </c>
      <c r="N151" s="61">
        <v>0.0035</v>
      </c>
      <c r="O151" s="59">
        <v>85.0</v>
      </c>
      <c r="P151" s="61">
        <v>0.0037</v>
      </c>
      <c r="Q151" s="61">
        <v>1.0</v>
      </c>
      <c r="R151" s="59">
        <v>3.0</v>
      </c>
      <c r="S151" s="59">
        <v>0.0</v>
      </c>
      <c r="T151" s="61">
        <v>0.0435</v>
      </c>
      <c r="U151" s="61">
        <v>0.0</v>
      </c>
      <c r="V151" s="62">
        <v>339.0</v>
      </c>
      <c r="W151" s="62">
        <v>0.0</v>
      </c>
      <c r="X151" s="59">
        <v>3.0</v>
      </c>
      <c r="Y151" s="59">
        <v>0.0</v>
      </c>
      <c r="Z151" s="63"/>
      <c r="AA151" s="63"/>
      <c r="AB151" s="63"/>
      <c r="AC151" s="63"/>
      <c r="AD151" s="63"/>
      <c r="AE151" s="63"/>
      <c r="AF151" s="63"/>
      <c r="AG151" s="63"/>
      <c r="AH151" s="63"/>
      <c r="AI151" s="63"/>
    </row>
    <row r="152">
      <c r="A152" s="55" t="s">
        <v>494</v>
      </c>
      <c r="B152" s="55" t="s">
        <v>517</v>
      </c>
      <c r="C152" s="55" t="s">
        <v>518</v>
      </c>
      <c r="D152" s="55">
        <v>9.0</v>
      </c>
      <c r="E152" s="55" t="s">
        <v>7287</v>
      </c>
      <c r="F152" s="55" t="str">
        <f t="array" ref="F152">IFNA(INDEX('New Listing E-Commerce'!$E$2:$E$69,MATCH($I152,'New Listing E-Commerce'!$C$2:$C$69,0)),"N/A")</f>
        <v>Soft</v>
      </c>
      <c r="G152" s="55" t="str">
        <f t="array" ref="G152">INDEX('New Listing E-Commerce'!$D$1:$D$179,MATCH(I152,'New Listing E-Commerce'!$C$1:$C$179,0))</f>
        <v>Rul 500</v>
      </c>
      <c r="H152" s="55">
        <f t="shared" si="1"/>
        <v>3</v>
      </c>
      <c r="I152" s="55" t="s">
        <v>127</v>
      </c>
      <c r="J152" s="56">
        <f>VLOOKUP($I152,'Margen (PowerBI)'!$B$2:$F$179,3)</f>
        <v>35</v>
      </c>
      <c r="K152" s="56">
        <f t="array" ref="K152">INDEX('Margen (PowerBI)'!$E$1:$E$179,MATCH($I152,'Margen (PowerBI)'!$B$1:$B$179,0))</f>
        <v>33</v>
      </c>
      <c r="L152" s="56">
        <f>VLOOKUP($I152,'Margen (PowerBI)'!$B$2:$F$179,5)</f>
        <v>16.5</v>
      </c>
      <c r="M152" s="55">
        <v>16.0</v>
      </c>
      <c r="N152" s="57">
        <v>8.0E-4</v>
      </c>
      <c r="O152" s="55">
        <v>17.0</v>
      </c>
      <c r="P152" s="57">
        <v>7.0E-4</v>
      </c>
      <c r="Q152" s="57">
        <v>0.9412</v>
      </c>
      <c r="R152" s="55">
        <v>3.0</v>
      </c>
      <c r="S152" s="55">
        <v>0.0</v>
      </c>
      <c r="T152" s="57">
        <v>0.1875</v>
      </c>
      <c r="U152" s="57">
        <v>0.0</v>
      </c>
      <c r="V152" s="58">
        <v>339.0</v>
      </c>
      <c r="W152" s="58">
        <v>0.0</v>
      </c>
      <c r="X152" s="55">
        <v>3.0</v>
      </c>
      <c r="Y152" s="55">
        <v>0.0</v>
      </c>
      <c r="Z152" s="3"/>
      <c r="AA152" s="3"/>
      <c r="AB152" s="3"/>
      <c r="AC152" s="3"/>
      <c r="AD152" s="3"/>
      <c r="AE152" s="3"/>
      <c r="AF152" s="3"/>
      <c r="AG152" s="3"/>
      <c r="AH152" s="3"/>
      <c r="AI152" s="3"/>
    </row>
    <row r="153">
      <c r="A153" s="59" t="s">
        <v>494</v>
      </c>
      <c r="B153" s="59" t="s">
        <v>531</v>
      </c>
      <c r="C153" s="59" t="s">
        <v>532</v>
      </c>
      <c r="D153" s="59">
        <v>9.0</v>
      </c>
      <c r="E153" s="59" t="s">
        <v>188</v>
      </c>
      <c r="F153" s="59" t="str">
        <f t="array" ref="F153">IFNA(INDEX('New Listing E-Commerce'!$E$2:$E$69,MATCH($I153,'New Listing E-Commerce'!$C$2:$C$69,0)),"N/A")</f>
        <v>Soft</v>
      </c>
      <c r="G153" s="59" t="str">
        <f t="array" ref="G153">INDEX('New Listing E-Commerce'!$D$1:$D$179,MATCH(I153,'New Listing E-Commerce'!$C$1:$C$179,0))</f>
        <v>Rul 500</v>
      </c>
      <c r="H153" s="59">
        <f t="shared" si="1"/>
        <v>1</v>
      </c>
      <c r="I153" s="59" t="s">
        <v>127</v>
      </c>
      <c r="J153" s="60">
        <f>VLOOKUP($I153,'Margen (PowerBI)'!$B$2:$F$179,3)</f>
        <v>35</v>
      </c>
      <c r="K153" s="60">
        <f t="array" ref="K153">INDEX('Margen (PowerBI)'!$E$1:$E$179,MATCH($I153,'Margen (PowerBI)'!$B$1:$B$179,0))</f>
        <v>33</v>
      </c>
      <c r="L153" s="60">
        <f>VLOOKUP($I153,'Margen (PowerBI)'!$B$2:$F$179,5)</f>
        <v>16.5</v>
      </c>
      <c r="M153" s="59">
        <v>13.0</v>
      </c>
      <c r="N153" s="61">
        <v>7.0E-4</v>
      </c>
      <c r="O153" s="59">
        <v>15.0</v>
      </c>
      <c r="P153" s="61">
        <v>6.0E-4</v>
      </c>
      <c r="Q153" s="61">
        <v>0.9333</v>
      </c>
      <c r="R153" s="59">
        <v>1.0</v>
      </c>
      <c r="S153" s="59">
        <v>0.0</v>
      </c>
      <c r="T153" s="61">
        <v>0.0769</v>
      </c>
      <c r="U153" s="61">
        <v>0.0</v>
      </c>
      <c r="V153" s="62">
        <v>113.0</v>
      </c>
      <c r="W153" s="62">
        <v>0.0</v>
      </c>
      <c r="X153" s="59">
        <v>1.0</v>
      </c>
      <c r="Y153" s="59">
        <v>0.0</v>
      </c>
      <c r="Z153" s="63"/>
      <c r="AA153" s="63"/>
      <c r="AB153" s="63"/>
      <c r="AC153" s="63"/>
      <c r="AD153" s="63"/>
      <c r="AE153" s="63"/>
      <c r="AF153" s="63"/>
      <c r="AG153" s="63"/>
      <c r="AH153" s="63"/>
      <c r="AI153" s="63"/>
    </row>
    <row r="154">
      <c r="A154" s="55" t="s">
        <v>587</v>
      </c>
      <c r="B154" s="55" t="s">
        <v>600</v>
      </c>
      <c r="C154" s="55" t="s">
        <v>601</v>
      </c>
      <c r="D154" s="55">
        <v>9.0</v>
      </c>
      <c r="E154" s="55" t="s">
        <v>7287</v>
      </c>
      <c r="F154" s="55" t="str">
        <f t="array" ref="F154">IFNA(INDEX('New Listing E-Commerce'!$E$2:$E$69,MATCH($I154,'New Listing E-Commerce'!$C$2:$C$69,0)),"N/A")</f>
        <v>Steel</v>
      </c>
      <c r="G154" s="55" t="str">
        <f t="array" ref="G154">INDEX('New Listing E-Commerce'!$D$1:$D$179,MATCH(I154,'New Listing E-Commerce'!$C$1:$C$179,0))</f>
        <v>Tk Farmer</v>
      </c>
      <c r="H154" s="55">
        <f t="shared" si="1"/>
        <v>2</v>
      </c>
      <c r="I154" s="55" t="s">
        <v>115</v>
      </c>
      <c r="J154" s="56">
        <f>VLOOKUP($I154,'Margen (PowerBI)'!$B$2:$F$179,3)</f>
        <v>58.5</v>
      </c>
      <c r="K154" s="56">
        <f t="array" ref="K154">INDEX('Margen (PowerBI)'!$E$1:$E$179,MATCH($I154,'Margen (PowerBI)'!$B$1:$B$179,0))</f>
        <v>33.5</v>
      </c>
      <c r="L154" s="56">
        <f>VLOOKUP($I154,'Margen (PowerBI)'!$B$2:$F$179,5)</f>
        <v>25</v>
      </c>
      <c r="M154" s="55">
        <v>10.0</v>
      </c>
      <c r="N154" s="57">
        <v>5.0E-4</v>
      </c>
      <c r="O154" s="55">
        <v>12.0</v>
      </c>
      <c r="P154" s="57">
        <v>5.0E-4</v>
      </c>
      <c r="Q154" s="57">
        <v>1.0</v>
      </c>
      <c r="R154" s="55">
        <v>2.0</v>
      </c>
      <c r="S154" s="55">
        <v>0.0</v>
      </c>
      <c r="T154" s="57">
        <v>0.2</v>
      </c>
      <c r="U154" s="57">
        <v>0.0</v>
      </c>
      <c r="V154" s="58">
        <v>268.0</v>
      </c>
      <c r="W154" s="58">
        <v>0.0</v>
      </c>
      <c r="X154" s="55">
        <v>2.0</v>
      </c>
      <c r="Y154" s="55">
        <v>0.0</v>
      </c>
      <c r="Z154" s="3"/>
      <c r="AA154" s="3"/>
      <c r="AB154" s="3"/>
      <c r="AC154" s="3"/>
      <c r="AD154" s="3"/>
      <c r="AE154" s="3"/>
      <c r="AF154" s="3"/>
      <c r="AG154" s="3"/>
      <c r="AH154" s="3"/>
      <c r="AI154" s="3"/>
    </row>
    <row r="155">
      <c r="A155" s="59" t="s">
        <v>620</v>
      </c>
      <c r="B155" s="59" t="s">
        <v>643</v>
      </c>
      <c r="C155" s="59" t="s">
        <v>644</v>
      </c>
      <c r="D155" s="59">
        <v>9.0</v>
      </c>
      <c r="E155" s="59" t="s">
        <v>7287</v>
      </c>
      <c r="F155" s="59" t="str">
        <f t="array" ref="F155">IFNA(INDEX('New Listing E-Commerce'!$E$2:$E$69,MATCH($I155,'New Listing E-Commerce'!$C$2:$C$69,0)),"N/A")</f>
        <v>Soft</v>
      </c>
      <c r="G155" s="59" t="str">
        <f t="array" ref="G155">INDEX('New Listing E-Commerce'!$D$1:$D$179,MATCH(I155,'New Listing E-Commerce'!$C$1:$C$179,0))</f>
        <v>Tractor</v>
      </c>
      <c r="H155" s="59">
        <f t="shared" si="1"/>
        <v>11</v>
      </c>
      <c r="I155" s="59" t="s">
        <v>226</v>
      </c>
      <c r="J155" s="60">
        <f>VLOOKUP($I155,'Margen (PowerBI)'!$B$2:$F$179,3)</f>
        <v>35</v>
      </c>
      <c r="K155" s="60">
        <f t="array" ref="K155">INDEX('Margen (PowerBI)'!$E$1:$E$179,MATCH($I155,'Margen (PowerBI)'!$B$1:$B$179,0))</f>
        <v>27.5</v>
      </c>
      <c r="L155" s="60">
        <f>VLOOKUP($I155,'Margen (PowerBI)'!$B$2:$F$179,5)</f>
        <v>16.5</v>
      </c>
      <c r="M155" s="59">
        <v>299.0</v>
      </c>
      <c r="N155" s="61">
        <v>0.0152</v>
      </c>
      <c r="O155" s="59">
        <v>345.0</v>
      </c>
      <c r="P155" s="61">
        <v>0.0148</v>
      </c>
      <c r="Q155" s="61">
        <v>0.9942</v>
      </c>
      <c r="R155" s="59">
        <v>10.0</v>
      </c>
      <c r="S155" s="59">
        <v>1.0</v>
      </c>
      <c r="T155" s="61">
        <v>0.0334</v>
      </c>
      <c r="U155" s="61">
        <v>0.0033</v>
      </c>
      <c r="V155" s="62">
        <v>1020.0</v>
      </c>
      <c r="W155" s="62">
        <v>102.0</v>
      </c>
      <c r="X155" s="59">
        <v>10.0</v>
      </c>
      <c r="Y155" s="59">
        <v>1.0</v>
      </c>
      <c r="Z155" s="63"/>
      <c r="AA155" s="63"/>
      <c r="AB155" s="63"/>
      <c r="AC155" s="63"/>
      <c r="AD155" s="63"/>
      <c r="AE155" s="63"/>
      <c r="AF155" s="63"/>
      <c r="AG155" s="63"/>
      <c r="AH155" s="63"/>
      <c r="AI155" s="63"/>
    </row>
    <row r="156">
      <c r="A156" s="55" t="s">
        <v>663</v>
      </c>
      <c r="B156" s="55" t="s">
        <v>674</v>
      </c>
      <c r="C156" s="55" t="s">
        <v>675</v>
      </c>
      <c r="D156" s="55">
        <v>9.0</v>
      </c>
      <c r="E156" s="55" t="s">
        <v>7286</v>
      </c>
      <c r="F156" s="55" t="str">
        <f t="array" ref="F156">IFNA(INDEX('New Listing E-Commerce'!$E$2:$E$69,MATCH($I156,'New Listing E-Commerce'!$C$2:$C$69,0)),"N/A")</f>
        <v>Steel</v>
      </c>
      <c r="G156" s="55" t="str">
        <f t="array" ref="G156">INDEX('New Listing E-Commerce'!$D$1:$D$179,MATCH(I156,'New Listing E-Commerce'!$C$1:$C$179,0))</f>
        <v>Tractor</v>
      </c>
      <c r="H156" s="55">
        <f t="shared" si="1"/>
        <v>3</v>
      </c>
      <c r="I156" s="55" t="s">
        <v>207</v>
      </c>
      <c r="J156" s="56">
        <f t="array" ref="J156">INDEX('Margen (PowerBI)'!$D$1:$D$179,MATCH($I156,'Margen (PowerBI)'!$B$1:$B$179,0))</f>
        <v>49.5</v>
      </c>
      <c r="K156" s="56">
        <f t="array" ref="K156">INDEX('Margen (PowerBI)'!$E$1:$E$179,MATCH($I156,'Margen (PowerBI)'!$B$1:$B$179,0))</f>
        <v>28.5</v>
      </c>
      <c r="L156" s="56">
        <f t="array" ref="L156">INDEX('Margen (PowerBI)'!$F$1:$F$179,MATCH($I156,'Margen (PowerBI)'!$B$1:$B$179,0))</f>
        <v>21</v>
      </c>
      <c r="M156" s="55">
        <v>31.0</v>
      </c>
      <c r="N156" s="57">
        <v>0.0016</v>
      </c>
      <c r="O156" s="55">
        <v>37.0</v>
      </c>
      <c r="P156" s="57">
        <v>0.0016</v>
      </c>
      <c r="Q156" s="57">
        <v>1.0</v>
      </c>
      <c r="R156" s="55">
        <v>3.0</v>
      </c>
      <c r="S156" s="55">
        <v>0.0</v>
      </c>
      <c r="T156" s="57">
        <v>0.0968</v>
      </c>
      <c r="U156" s="57">
        <v>0.0</v>
      </c>
      <c r="V156" s="58">
        <v>318.0</v>
      </c>
      <c r="W156" s="58">
        <v>0.0</v>
      </c>
      <c r="X156" s="55">
        <v>3.0</v>
      </c>
      <c r="Y156" s="55">
        <v>0.0</v>
      </c>
      <c r="Z156" s="3"/>
      <c r="AA156" s="3"/>
      <c r="AB156" s="3"/>
      <c r="AC156" s="3"/>
      <c r="AD156" s="3"/>
      <c r="AE156" s="3"/>
      <c r="AF156" s="3"/>
      <c r="AG156" s="3"/>
      <c r="AH156" s="3"/>
      <c r="AI156" s="3"/>
    </row>
    <row r="157">
      <c r="A157" s="59" t="s">
        <v>663</v>
      </c>
      <c r="B157" s="59" t="s">
        <v>692</v>
      </c>
      <c r="C157" s="59" t="s">
        <v>693</v>
      </c>
      <c r="D157" s="59">
        <v>9.0</v>
      </c>
      <c r="E157" s="59" t="s">
        <v>7287</v>
      </c>
      <c r="F157" s="59" t="str">
        <f t="array" ref="F157">IFNA(INDEX('New Listing E-Commerce'!$E$2:$E$69,MATCH($I157,'New Listing E-Commerce'!$C$2:$C$69,0)),"N/A")</f>
        <v>Steel</v>
      </c>
      <c r="G157" s="59" t="str">
        <f t="array" ref="G157">INDEX('New Listing E-Commerce'!$D$1:$D$179,MATCH(I157,'New Listing E-Commerce'!$C$1:$C$179,0))</f>
        <v>Tractor</v>
      </c>
      <c r="H157" s="59">
        <f t="shared" si="1"/>
        <v>2</v>
      </c>
      <c r="I157" s="59" t="s">
        <v>207</v>
      </c>
      <c r="J157" s="60">
        <f t="array" ref="J157">INDEX('Margen (PowerBI)'!$D$1:$D$179,MATCH($I157,'Margen (PowerBI)'!$B$1:$B$179,0))</f>
        <v>49.5</v>
      </c>
      <c r="K157" s="60">
        <f t="array" ref="K157">INDEX('Margen (PowerBI)'!$E$1:$E$179,MATCH($I157,'Margen (PowerBI)'!$B$1:$B$179,0))</f>
        <v>28.5</v>
      </c>
      <c r="L157" s="60">
        <f t="array" ref="L157">INDEX('Margen (PowerBI)'!$F$1:$F$179,MATCH($I157,'Margen (PowerBI)'!$B$1:$B$179,0))</f>
        <v>21</v>
      </c>
      <c r="M157" s="59">
        <v>22.0</v>
      </c>
      <c r="N157" s="61">
        <v>0.0011</v>
      </c>
      <c r="O157" s="59">
        <v>23.0</v>
      </c>
      <c r="P157" s="61">
        <v>0.001</v>
      </c>
      <c r="Q157" s="61">
        <v>0.913</v>
      </c>
      <c r="R157" s="59">
        <v>2.0</v>
      </c>
      <c r="S157" s="59">
        <v>0.0</v>
      </c>
      <c r="T157" s="61">
        <v>0.0909</v>
      </c>
      <c r="U157" s="61">
        <v>0.0</v>
      </c>
      <c r="V157" s="62">
        <v>212.0</v>
      </c>
      <c r="W157" s="62">
        <v>0.0</v>
      </c>
      <c r="X157" s="59">
        <v>2.0</v>
      </c>
      <c r="Y157" s="59">
        <v>0.0</v>
      </c>
      <c r="Z157" s="63"/>
      <c r="AA157" s="63"/>
      <c r="AB157" s="63"/>
      <c r="AC157" s="63"/>
      <c r="AD157" s="63"/>
      <c r="AE157" s="63"/>
      <c r="AF157" s="63"/>
      <c r="AG157" s="63"/>
      <c r="AH157" s="63"/>
      <c r="AI157" s="63"/>
    </row>
    <row r="158">
      <c r="A158" s="55" t="s">
        <v>663</v>
      </c>
      <c r="B158" s="55" t="s">
        <v>1008</v>
      </c>
      <c r="C158" s="55" t="s">
        <v>1009</v>
      </c>
      <c r="D158" s="55">
        <v>9.0</v>
      </c>
      <c r="E158" s="55" t="s">
        <v>188</v>
      </c>
      <c r="F158" s="55" t="str">
        <f t="array" ref="F158">IFNA(INDEX('New Listing E-Commerce'!$E$2:$E$69,MATCH($I158,'New Listing E-Commerce'!$C$2:$C$69,0)),"N/A")</f>
        <v>Steel</v>
      </c>
      <c r="G158" s="55" t="str">
        <f t="array" ref="G158">INDEX('New Listing E-Commerce'!$D$1:$D$179,MATCH(I158,'New Listing E-Commerce'!$C$1:$C$179,0))</f>
        <v>Tractor</v>
      </c>
      <c r="H158" s="55">
        <f t="shared" si="1"/>
        <v>2</v>
      </c>
      <c r="I158" s="55" t="s">
        <v>207</v>
      </c>
      <c r="J158" s="56">
        <f t="array" ref="J158">INDEX('Margen (PowerBI)'!$D$1:$D$179,MATCH($I158,'Margen (PowerBI)'!$B$1:$B$179,0))</f>
        <v>49.5</v>
      </c>
      <c r="K158" s="56">
        <f t="array" ref="K158">INDEX('Margen (PowerBI)'!$E$1:$E$179,MATCH($I158,'Margen (PowerBI)'!$B$1:$B$179,0))</f>
        <v>28.5</v>
      </c>
      <c r="L158" s="56">
        <f t="array" ref="L158">INDEX('Margen (PowerBI)'!$F$1:$F$179,MATCH($I158,'Margen (PowerBI)'!$B$1:$B$179,0))</f>
        <v>21</v>
      </c>
      <c r="M158" s="55">
        <v>198.0</v>
      </c>
      <c r="N158" s="57">
        <v>0.0101</v>
      </c>
      <c r="O158" s="55">
        <v>222.0</v>
      </c>
      <c r="P158" s="57">
        <v>0.0095</v>
      </c>
      <c r="Q158" s="57">
        <v>1.0</v>
      </c>
      <c r="R158" s="55">
        <v>2.0</v>
      </c>
      <c r="S158" s="55">
        <v>0.0</v>
      </c>
      <c r="T158" s="57">
        <v>0.0101</v>
      </c>
      <c r="U158" s="57">
        <v>0.0</v>
      </c>
      <c r="V158" s="58">
        <v>212.0</v>
      </c>
      <c r="W158" s="58">
        <v>0.0</v>
      </c>
      <c r="X158" s="55">
        <v>2.0</v>
      </c>
      <c r="Y158" s="55">
        <v>0.0</v>
      </c>
      <c r="Z158" s="3"/>
      <c r="AA158" s="3"/>
      <c r="AB158" s="3"/>
      <c r="AC158" s="3"/>
      <c r="AD158" s="3"/>
      <c r="AE158" s="3"/>
      <c r="AF158" s="3"/>
      <c r="AG158" s="3"/>
      <c r="AH158" s="3"/>
      <c r="AI158" s="3"/>
    </row>
    <row r="159">
      <c r="A159" s="59" t="s">
        <v>760</v>
      </c>
      <c r="B159" s="59" t="s">
        <v>1050</v>
      </c>
      <c r="C159" s="59" t="s">
        <v>1051</v>
      </c>
      <c r="D159" s="59">
        <v>9.0</v>
      </c>
      <c r="E159" s="59" t="s">
        <v>188</v>
      </c>
      <c r="F159" s="59" t="str">
        <f t="array" ref="F159">IFNA(INDEX('New Listing E-Commerce'!$E$2:$E$69,MATCH($I159,'New Listing E-Commerce'!$C$2:$C$69,0)),"N/A")</f>
        <v>Composite</v>
      </c>
      <c r="G159" s="59" t="str">
        <f t="array" ref="G159">INDEX('New Listing E-Commerce'!$D$1:$D$179,MATCH(I159,'New Listing E-Commerce'!$C$1:$C$179,0))</f>
        <v>PR Track Chocolate</v>
      </c>
      <c r="H159" s="59">
        <f t="shared" si="1"/>
        <v>1</v>
      </c>
      <c r="I159" s="59" t="s">
        <v>170</v>
      </c>
      <c r="J159" s="60">
        <f>VLOOKUP($I159,'Margen (PowerBI)'!$B$2:$F$179,3)</f>
        <v>35</v>
      </c>
      <c r="K159" s="60">
        <f t="array" ref="K159">INDEX('Margen (PowerBI)'!$E$1:$E$179,MATCH($I159,'Margen (PowerBI)'!$B$1:$B$179,0))</f>
        <v>31.5</v>
      </c>
      <c r="L159" s="60">
        <f>VLOOKUP($I159,'Margen (PowerBI)'!$B$2:$F$179,5)</f>
        <v>16.5</v>
      </c>
      <c r="M159" s="59">
        <v>0.0</v>
      </c>
      <c r="N159" s="61">
        <v>0.0</v>
      </c>
      <c r="O159" s="59">
        <v>0.0</v>
      </c>
      <c r="P159" s="61">
        <v>0.0</v>
      </c>
      <c r="Q159" s="61">
        <v>0.0</v>
      </c>
      <c r="R159" s="59">
        <v>1.0</v>
      </c>
      <c r="S159" s="59">
        <v>0.0</v>
      </c>
      <c r="T159" s="61">
        <v>0.0</v>
      </c>
      <c r="U159" s="61">
        <v>0.0</v>
      </c>
      <c r="V159" s="62">
        <v>106.0</v>
      </c>
      <c r="W159" s="62">
        <v>0.0</v>
      </c>
      <c r="X159" s="59">
        <v>1.0</v>
      </c>
      <c r="Y159" s="59">
        <v>0.0</v>
      </c>
      <c r="Z159" s="63"/>
      <c r="AA159" s="63"/>
      <c r="AB159" s="63"/>
      <c r="AC159" s="63"/>
      <c r="AD159" s="63"/>
      <c r="AE159" s="63"/>
      <c r="AF159" s="63"/>
      <c r="AG159" s="63"/>
      <c r="AH159" s="63"/>
      <c r="AI159" s="63"/>
    </row>
    <row r="160">
      <c r="A160" s="55" t="s">
        <v>777</v>
      </c>
      <c r="B160" s="55" t="s">
        <v>792</v>
      </c>
      <c r="C160" s="55" t="s">
        <v>793</v>
      </c>
      <c r="D160" s="55">
        <v>9.0</v>
      </c>
      <c r="E160" s="55" t="s">
        <v>7287</v>
      </c>
      <c r="F160" s="55" t="str">
        <f t="array" ref="F160">IFNA(INDEX('New Listing E-Commerce'!$E$2:$E$69,MATCH($I160,'New Listing E-Commerce'!$C$2:$C$69,0)),"N/A")</f>
        <v>Steel</v>
      </c>
      <c r="G160" s="55" t="str">
        <f t="array" ref="G160">INDEX('New Listing E-Commerce'!$D$1:$D$179,MATCH(I160,'New Listing E-Commerce'!$C$1:$C$179,0))</f>
        <v>TRC1</v>
      </c>
      <c r="H160" s="55">
        <f t="shared" si="1"/>
        <v>3</v>
      </c>
      <c r="I160" s="55" t="s">
        <v>44</v>
      </c>
      <c r="J160" s="56">
        <f>VLOOKUP($I160,'Margen (PowerBI)'!$B$2:$F$179,3)</f>
        <v>35</v>
      </c>
      <c r="K160" s="56">
        <f t="array" ref="K160">INDEX('Margen (PowerBI)'!$E$1:$E$179,MATCH($I160,'Margen (PowerBI)'!$B$1:$B$179,0))</f>
        <v>42.5</v>
      </c>
      <c r="L160" s="56">
        <f>VLOOKUP($I160,'Margen (PowerBI)'!$B$2:$F$179,5)</f>
        <v>16.5</v>
      </c>
      <c r="M160" s="55">
        <v>32.0</v>
      </c>
      <c r="N160" s="57">
        <v>0.0016</v>
      </c>
      <c r="O160" s="55">
        <v>38.0</v>
      </c>
      <c r="P160" s="57">
        <v>0.0016</v>
      </c>
      <c r="Q160" s="57">
        <v>1.0</v>
      </c>
      <c r="R160" s="55">
        <v>3.0</v>
      </c>
      <c r="S160" s="55">
        <v>0.0</v>
      </c>
      <c r="T160" s="57">
        <v>0.0938</v>
      </c>
      <c r="U160" s="57">
        <v>0.0</v>
      </c>
      <c r="V160" s="58">
        <v>468.0</v>
      </c>
      <c r="W160" s="58">
        <v>0.0</v>
      </c>
      <c r="X160" s="55">
        <v>3.0</v>
      </c>
      <c r="Y160" s="55">
        <v>0.0</v>
      </c>
      <c r="Z160" s="3"/>
      <c r="AA160" s="3"/>
      <c r="AB160" s="3"/>
      <c r="AC160" s="3"/>
      <c r="AD160" s="3"/>
      <c r="AE160" s="3"/>
      <c r="AF160" s="3"/>
      <c r="AG160" s="3"/>
      <c r="AH160" s="3"/>
      <c r="AI160" s="3"/>
    </row>
    <row r="161">
      <c r="A161" s="59" t="s">
        <v>809</v>
      </c>
      <c r="B161" s="59" t="s">
        <v>822</v>
      </c>
      <c r="C161" s="59" t="s">
        <v>823</v>
      </c>
      <c r="D161" s="59">
        <v>9.0</v>
      </c>
      <c r="E161" s="59" t="s">
        <v>7287</v>
      </c>
      <c r="F161" s="59" t="str">
        <f t="array" ref="F161">IFNA(INDEX('New Listing E-Commerce'!$E$2:$E$69,MATCH($I161,'New Listing E-Commerce'!$C$2:$C$69,0)),"N/A")</f>
        <v>Steel</v>
      </c>
      <c r="G161" s="59" t="str">
        <f t="array" ref="G161">INDEX('New Listing E-Commerce'!$D$1:$D$179,MATCH(I161,'New Listing E-Commerce'!$C$1:$C$179,0))</f>
        <v>TRC3P</v>
      </c>
      <c r="H161" s="59">
        <f t="shared" si="1"/>
        <v>6</v>
      </c>
      <c r="I161" s="59" t="s">
        <v>23</v>
      </c>
      <c r="J161" s="60">
        <f>VLOOKUP($I161,'Margen (PowerBI)'!$B$2:$F$179,3)</f>
        <v>35</v>
      </c>
      <c r="K161" s="60">
        <f t="array" ref="K161">INDEX('Margen (PowerBI)'!$E$1:$E$179,MATCH($I161,'Margen (PowerBI)'!$B$1:$B$179,0))</f>
        <v>45.5</v>
      </c>
      <c r="L161" s="60">
        <f>VLOOKUP($I161,'Margen (PowerBI)'!$B$2:$F$179,5)</f>
        <v>16.5</v>
      </c>
      <c r="M161" s="59">
        <v>70.0</v>
      </c>
      <c r="N161" s="61">
        <v>0.0036</v>
      </c>
      <c r="O161" s="59">
        <v>81.0</v>
      </c>
      <c r="P161" s="61">
        <v>0.0035</v>
      </c>
      <c r="Q161" s="61">
        <v>1.0</v>
      </c>
      <c r="R161" s="59">
        <v>6.0</v>
      </c>
      <c r="S161" s="59">
        <v>0.0</v>
      </c>
      <c r="T161" s="61">
        <v>0.0857</v>
      </c>
      <c r="U161" s="61">
        <v>0.0</v>
      </c>
      <c r="V161" s="62">
        <v>966.0</v>
      </c>
      <c r="W161" s="62">
        <v>0.0</v>
      </c>
      <c r="X161" s="59">
        <v>6.0</v>
      </c>
      <c r="Y161" s="59">
        <v>0.0</v>
      </c>
      <c r="Z161" s="63"/>
      <c r="AA161" s="63"/>
      <c r="AB161" s="63"/>
      <c r="AC161" s="63"/>
      <c r="AD161" s="63"/>
      <c r="AE161" s="63"/>
      <c r="AF161" s="63"/>
      <c r="AG161" s="63"/>
      <c r="AH161" s="63"/>
      <c r="AI161" s="63"/>
    </row>
    <row r="162">
      <c r="A162" s="55" t="s">
        <v>345</v>
      </c>
      <c r="B162" s="55" t="s">
        <v>852</v>
      </c>
      <c r="C162" s="55" t="s">
        <v>853</v>
      </c>
      <c r="D162" s="55">
        <v>8.5</v>
      </c>
      <c r="E162" s="55" t="s">
        <v>7287</v>
      </c>
      <c r="F162" s="55" t="str">
        <f t="array" ref="F162">IFNA(INDEX('New Listing E-Commerce'!$E$2:$E$69,MATCH($I162,'New Listing E-Commerce'!$C$2:$C$69,0)),"N/A")</f>
        <v>Soft</v>
      </c>
      <c r="G162" s="55" t="str">
        <f t="array" ref="G162">INDEX('New Listing E-Commerce'!$D$1:$D$179,MATCH(I162,'New Listing E-Commerce'!$C$1:$C$179,0))</f>
        <v>BorceShark</v>
      </c>
      <c r="H162" s="55">
        <f t="shared" si="1"/>
        <v>2</v>
      </c>
      <c r="I162" s="55" t="s">
        <v>140</v>
      </c>
      <c r="J162" s="56">
        <f>VLOOKUP($I162,'Margen (PowerBI)'!$B$2:$F$179,3)</f>
        <v>58.5</v>
      </c>
      <c r="K162" s="56">
        <f t="array" ref="K162">INDEX('Margen (PowerBI)'!$E$1:$E$179,MATCH($I162,'Margen (PowerBI)'!$B$1:$B$179,0))</f>
        <v>32.5</v>
      </c>
      <c r="L162" s="56">
        <f>VLOOKUP($I162,'Margen (PowerBI)'!$B$2:$F$179,5)</f>
        <v>25</v>
      </c>
      <c r="M162" s="55">
        <v>0.0</v>
      </c>
      <c r="N162" s="57">
        <v>0.0</v>
      </c>
      <c r="O162" s="55">
        <v>0.0</v>
      </c>
      <c r="P162" s="57">
        <v>0.0</v>
      </c>
      <c r="Q162" s="57">
        <v>0.0</v>
      </c>
      <c r="R162" s="55">
        <v>2.0</v>
      </c>
      <c r="S162" s="55">
        <v>0.0</v>
      </c>
      <c r="T162" s="57">
        <v>0.0</v>
      </c>
      <c r="U162" s="57">
        <v>0.0</v>
      </c>
      <c r="V162" s="58">
        <v>236.0</v>
      </c>
      <c r="W162" s="58">
        <v>0.0</v>
      </c>
      <c r="X162" s="55">
        <v>2.0</v>
      </c>
      <c r="Y162" s="55">
        <v>0.0</v>
      </c>
      <c r="Z162" s="3"/>
      <c r="AA162" s="3"/>
      <c r="AB162" s="3"/>
      <c r="AC162" s="3"/>
      <c r="AD162" s="3"/>
      <c r="AE162" s="3"/>
      <c r="AF162" s="3"/>
      <c r="AG162" s="3"/>
      <c r="AH162" s="3"/>
      <c r="AI162" s="3"/>
    </row>
    <row r="163">
      <c r="A163" s="59" t="s">
        <v>375</v>
      </c>
      <c r="B163" s="59" t="s">
        <v>388</v>
      </c>
      <c r="C163" s="59" t="s">
        <v>389</v>
      </c>
      <c r="D163" s="59">
        <v>8.5</v>
      </c>
      <c r="E163" s="59" t="s">
        <v>7287</v>
      </c>
      <c r="F163" s="59" t="str">
        <f t="array" ref="F163">IFNA(INDEX('New Listing E-Commerce'!$E$2:$E$69,MATCH($I163,'New Listing E-Commerce'!$C$2:$C$69,0)),"N/A")</f>
        <v>Soft</v>
      </c>
      <c r="G163" s="59" t="str">
        <f t="array" ref="G163">INDEX('New Listing E-Commerce'!$D$1:$D$179,MATCH(I163,'New Listing E-Commerce'!$C$1:$C$179,0))</f>
        <v>Comfort</v>
      </c>
      <c r="H163" s="59">
        <f t="shared" si="1"/>
        <v>3</v>
      </c>
      <c r="I163" s="59" t="s">
        <v>231</v>
      </c>
      <c r="J163" s="60">
        <f>VLOOKUP($I163,'Margen (PowerBI)'!$B$2:$F$179,3)</f>
        <v>35</v>
      </c>
      <c r="K163" s="60">
        <f t="array" ref="K163">INDEX('Margen (PowerBI)'!$E$1:$E$179,MATCH($I163,'Margen (PowerBI)'!$B$1:$B$179,0))</f>
        <v>27.5</v>
      </c>
      <c r="L163" s="60">
        <f>VLOOKUP($I163,'Margen (PowerBI)'!$B$2:$F$179,5)</f>
        <v>16.5</v>
      </c>
      <c r="M163" s="59">
        <v>71.0</v>
      </c>
      <c r="N163" s="61">
        <v>0.0036</v>
      </c>
      <c r="O163" s="59">
        <v>82.0</v>
      </c>
      <c r="P163" s="61">
        <v>0.0035</v>
      </c>
      <c r="Q163" s="61">
        <v>1.0</v>
      </c>
      <c r="R163" s="59">
        <v>3.0</v>
      </c>
      <c r="S163" s="59">
        <v>0.0</v>
      </c>
      <c r="T163" s="61">
        <v>0.0423</v>
      </c>
      <c r="U163" s="61">
        <v>0.0</v>
      </c>
      <c r="V163" s="62">
        <v>306.0</v>
      </c>
      <c r="W163" s="62">
        <v>0.0</v>
      </c>
      <c r="X163" s="59">
        <v>3.0</v>
      </c>
      <c r="Y163" s="59">
        <v>0.0</v>
      </c>
      <c r="Z163" s="63"/>
      <c r="AA163" s="63"/>
      <c r="AB163" s="63"/>
      <c r="AC163" s="63"/>
      <c r="AD163" s="63"/>
      <c r="AE163" s="63"/>
      <c r="AF163" s="63"/>
      <c r="AG163" s="63"/>
      <c r="AH163" s="63"/>
      <c r="AI163" s="63"/>
    </row>
    <row r="164">
      <c r="A164" s="55" t="s">
        <v>400</v>
      </c>
      <c r="B164" s="55" t="s">
        <v>409</v>
      </c>
      <c r="C164" s="55" t="s">
        <v>410</v>
      </c>
      <c r="D164" s="55">
        <v>8.5</v>
      </c>
      <c r="E164" s="55" t="s">
        <v>7287</v>
      </c>
      <c r="F164" s="55" t="str">
        <f t="array" ref="F164">IFNA(INDEX('New Listing E-Commerce'!$E$2:$E$69,MATCH($I164,'New Listing E-Commerce'!$C$2:$C$69,0)),"N/A")</f>
        <v>Soft</v>
      </c>
      <c r="G164" s="55" t="str">
        <f t="array" ref="G164">INDEX('New Listing E-Commerce'!$D$1:$D$179,MATCH(I164,'New Listing E-Commerce'!$C$1:$C$179,0))</f>
        <v>Farmer </v>
      </c>
      <c r="H164" s="55">
        <f t="shared" si="1"/>
        <v>6</v>
      </c>
      <c r="I164" s="55" t="s">
        <v>132</v>
      </c>
      <c r="J164" s="56">
        <f>VLOOKUP($I164,'Margen (PowerBI)'!$B$2:$F$179,3)</f>
        <v>37</v>
      </c>
      <c r="K164" s="56">
        <f t="array" ref="K164">INDEX('Margen (PowerBI)'!$E$1:$E$179,MATCH($I164,'Margen (PowerBI)'!$B$1:$B$179,0))</f>
        <v>32.5</v>
      </c>
      <c r="L164" s="56">
        <f>VLOOKUP($I164,'Margen (PowerBI)'!$B$2:$F$179,5)</f>
        <v>11.5</v>
      </c>
      <c r="M164" s="55">
        <v>118.0</v>
      </c>
      <c r="N164" s="57">
        <v>0.006</v>
      </c>
      <c r="O164" s="55">
        <v>139.0</v>
      </c>
      <c r="P164" s="57">
        <v>0.006</v>
      </c>
      <c r="Q164" s="57">
        <v>0.9784</v>
      </c>
      <c r="R164" s="55">
        <v>6.0</v>
      </c>
      <c r="S164" s="55">
        <v>0.0</v>
      </c>
      <c r="T164" s="57">
        <v>0.0508</v>
      </c>
      <c r="U164" s="57">
        <v>0.0</v>
      </c>
      <c r="V164" s="58">
        <v>774.0</v>
      </c>
      <c r="W164" s="58">
        <v>0.0</v>
      </c>
      <c r="X164" s="55">
        <v>6.0</v>
      </c>
      <c r="Y164" s="55">
        <v>0.0</v>
      </c>
      <c r="Z164" s="3"/>
      <c r="AA164" s="3"/>
      <c r="AB164" s="3"/>
      <c r="AC164" s="3"/>
      <c r="AD164" s="3"/>
      <c r="AE164" s="3"/>
      <c r="AF164" s="3"/>
      <c r="AG164" s="3"/>
      <c r="AH164" s="3"/>
      <c r="AI164" s="3"/>
    </row>
    <row r="165">
      <c r="A165" s="59" t="s">
        <v>441</v>
      </c>
      <c r="B165" s="59" t="s">
        <v>913</v>
      </c>
      <c r="C165" s="59" t="s">
        <v>914</v>
      </c>
      <c r="D165" s="59">
        <v>8.5</v>
      </c>
      <c r="E165" s="59" t="s">
        <v>7288</v>
      </c>
      <c r="F165" s="59" t="str">
        <f t="array" ref="F165">IFNA(INDEX('New Listing E-Commerce'!$E$2:$E$69,MATCH($I165,'New Listing E-Commerce'!$C$2:$C$69,0)),"N/A")</f>
        <v>Soft</v>
      </c>
      <c r="G165" s="59" t="str">
        <f t="array" ref="G165">INDEX('New Listing E-Commerce'!$D$1:$D$179,MATCH(I165,'New Listing E-Commerce'!$C$1:$C$179,0))</f>
        <v>Max Grip Negro</v>
      </c>
      <c r="H165" s="59">
        <f t="shared" si="1"/>
        <v>1</v>
      </c>
      <c r="I165" s="59" t="s">
        <v>176</v>
      </c>
      <c r="J165" s="60">
        <f>VLOOKUP($I165,'Margen (PowerBI)'!$B$2:$F$179,3)</f>
        <v>35</v>
      </c>
      <c r="K165" s="60">
        <f t="array" ref="K165">INDEX('Margen (PowerBI)'!$E$1:$E$179,MATCH($I165,'Margen (PowerBI)'!$B$1:$B$179,0))</f>
        <v>31.5</v>
      </c>
      <c r="L165" s="60">
        <f>VLOOKUP($I165,'Margen (PowerBI)'!$B$2:$F$179,5)</f>
        <v>16.5</v>
      </c>
      <c r="M165" s="59">
        <v>2.0</v>
      </c>
      <c r="N165" s="61">
        <v>1.0E-4</v>
      </c>
      <c r="O165" s="59">
        <v>3.0</v>
      </c>
      <c r="P165" s="61">
        <v>1.0E-4</v>
      </c>
      <c r="Q165" s="61">
        <v>1.0</v>
      </c>
      <c r="R165" s="59">
        <v>1.0</v>
      </c>
      <c r="S165" s="59">
        <v>0.0</v>
      </c>
      <c r="T165" s="61">
        <v>0.5</v>
      </c>
      <c r="U165" s="61">
        <v>0.0</v>
      </c>
      <c r="V165" s="62">
        <v>79.0</v>
      </c>
      <c r="W165" s="62">
        <v>0.0</v>
      </c>
      <c r="X165" s="59">
        <v>1.0</v>
      </c>
      <c r="Y165" s="59">
        <v>0.0</v>
      </c>
      <c r="Z165" s="63"/>
      <c r="AA165" s="63"/>
      <c r="AB165" s="63"/>
      <c r="AC165" s="63"/>
      <c r="AD165" s="63"/>
      <c r="AE165" s="63"/>
      <c r="AF165" s="63"/>
      <c r="AG165" s="63"/>
      <c r="AH165" s="63"/>
      <c r="AI165" s="63"/>
    </row>
    <row r="166">
      <c r="A166" s="55" t="s">
        <v>448</v>
      </c>
      <c r="B166" s="55" t="s">
        <v>457</v>
      </c>
      <c r="C166" s="55" t="s">
        <v>458</v>
      </c>
      <c r="D166" s="55">
        <v>8.5</v>
      </c>
      <c r="E166" s="55" t="s">
        <v>7287</v>
      </c>
      <c r="F166" s="55" t="str">
        <f t="array" ref="F166">IFNA(INDEX('New Listing E-Commerce'!$E$2:$E$69,MATCH($I166,'New Listing E-Commerce'!$C$2:$C$69,0)),"N/A")</f>
        <v>Soft</v>
      </c>
      <c r="G166" s="55" t="str">
        <f t="array" ref="G166">INDEX('New Listing E-Commerce'!$D$1:$D$179,MATCH(I166,'New Listing E-Commerce'!$C$1:$C$179,0))</f>
        <v>Max Grip Negro</v>
      </c>
      <c r="H166" s="55">
        <f t="shared" si="1"/>
        <v>2</v>
      </c>
      <c r="I166" s="55" t="s">
        <v>176</v>
      </c>
      <c r="J166" s="56">
        <f>VLOOKUP($I166,'Margen (PowerBI)'!$B$2:$F$179,3)</f>
        <v>35</v>
      </c>
      <c r="K166" s="56">
        <f t="array" ref="K166">INDEX('Margen (PowerBI)'!$E$1:$E$179,MATCH($I166,'Margen (PowerBI)'!$B$1:$B$179,0))</f>
        <v>31.5</v>
      </c>
      <c r="L166" s="56">
        <f>VLOOKUP($I166,'Margen (PowerBI)'!$B$2:$F$179,5)</f>
        <v>16.5</v>
      </c>
      <c r="M166" s="55">
        <v>7.0</v>
      </c>
      <c r="N166" s="57">
        <v>4.0E-4</v>
      </c>
      <c r="O166" s="55">
        <v>21.0</v>
      </c>
      <c r="P166" s="57">
        <v>9.0E-4</v>
      </c>
      <c r="Q166" s="57">
        <v>1.0</v>
      </c>
      <c r="R166" s="55">
        <v>2.0</v>
      </c>
      <c r="S166" s="55">
        <v>0.0</v>
      </c>
      <c r="T166" s="57">
        <v>0.2857</v>
      </c>
      <c r="U166" s="57">
        <v>0.0</v>
      </c>
      <c r="V166" s="58">
        <v>212.0</v>
      </c>
      <c r="W166" s="58">
        <v>0.0</v>
      </c>
      <c r="X166" s="55">
        <v>2.0</v>
      </c>
      <c r="Y166" s="55">
        <v>0.0</v>
      </c>
      <c r="Z166" s="3"/>
      <c r="AA166" s="3"/>
      <c r="AB166" s="3"/>
      <c r="AC166" s="3"/>
      <c r="AD166" s="3"/>
      <c r="AE166" s="3"/>
      <c r="AF166" s="3"/>
      <c r="AG166" s="3"/>
      <c r="AH166" s="3"/>
      <c r="AI166" s="3"/>
    </row>
    <row r="167">
      <c r="A167" s="59" t="s">
        <v>463</v>
      </c>
      <c r="B167" s="59" t="s">
        <v>474</v>
      </c>
      <c r="C167" s="59" t="s">
        <v>475</v>
      </c>
      <c r="D167" s="59">
        <v>8.5</v>
      </c>
      <c r="E167" s="59" t="s">
        <v>7287</v>
      </c>
      <c r="F167" s="59" t="str">
        <f t="array" ref="F167">IFNA(INDEX('New Listing E-Commerce'!$E$2:$E$69,MATCH($I167,'New Listing E-Commerce'!$C$2:$C$69,0)),"N/A")</f>
        <v>Composite</v>
      </c>
      <c r="G167" s="59" t="str">
        <f t="array" ref="G167">INDEX('New Listing E-Commerce'!$D$1:$D$179,MATCH(I167,'New Listing E-Commerce'!$C$1:$C$179,0))</f>
        <v>Rodeo Cafe</v>
      </c>
      <c r="H167" s="59">
        <f t="shared" si="1"/>
        <v>3</v>
      </c>
      <c r="I167" s="59" t="s">
        <v>35</v>
      </c>
      <c r="J167" s="60">
        <f>VLOOKUP($I167,'Margen (PowerBI)'!$B$2:$F$179,3)</f>
        <v>35</v>
      </c>
      <c r="K167" s="60">
        <f t="array" ref="K167">INDEX('Margen (PowerBI)'!$E$1:$E$179,MATCH($I167,'Margen (PowerBI)'!$B$1:$B$179,0))</f>
        <v>43.5</v>
      </c>
      <c r="L167" s="60">
        <f>VLOOKUP($I167,'Margen (PowerBI)'!$B$2:$F$179,5)</f>
        <v>16.5</v>
      </c>
      <c r="M167" s="59">
        <v>26.0</v>
      </c>
      <c r="N167" s="61">
        <v>0.0013</v>
      </c>
      <c r="O167" s="59">
        <v>28.0</v>
      </c>
      <c r="P167" s="61">
        <v>0.0012</v>
      </c>
      <c r="Q167" s="61">
        <v>0.9643</v>
      </c>
      <c r="R167" s="59">
        <v>3.0</v>
      </c>
      <c r="S167" s="59">
        <v>0.0</v>
      </c>
      <c r="T167" s="61">
        <v>0.1154</v>
      </c>
      <c r="U167" s="61">
        <v>0.0</v>
      </c>
      <c r="V167" s="62">
        <v>420.0</v>
      </c>
      <c r="W167" s="62">
        <v>0.0</v>
      </c>
      <c r="X167" s="59">
        <v>3.0</v>
      </c>
      <c r="Y167" s="59">
        <v>0.0</v>
      </c>
      <c r="Z167" s="63"/>
      <c r="AA167" s="63"/>
      <c r="AB167" s="63"/>
      <c r="AC167" s="63"/>
      <c r="AD167" s="63"/>
      <c r="AE167" s="63"/>
      <c r="AF167" s="63"/>
      <c r="AG167" s="63"/>
      <c r="AH167" s="63"/>
      <c r="AI167" s="63"/>
    </row>
    <row r="168">
      <c r="A168" s="55" t="s">
        <v>463</v>
      </c>
      <c r="B168" s="55" t="s">
        <v>937</v>
      </c>
      <c r="C168" s="55" t="s">
        <v>938</v>
      </c>
      <c r="D168" s="55">
        <v>8.5</v>
      </c>
      <c r="E168" s="55" t="s">
        <v>188</v>
      </c>
      <c r="F168" s="55" t="str">
        <f t="array" ref="F168">IFNA(INDEX('New Listing E-Commerce'!$E$2:$E$69,MATCH($I168,'New Listing E-Commerce'!$C$2:$C$69,0)),"N/A")</f>
        <v>Composite</v>
      </c>
      <c r="G168" s="55" t="str">
        <f t="array" ref="G168">INDEX('New Listing E-Commerce'!$D$1:$D$179,MATCH(I168,'New Listing E-Commerce'!$C$1:$C$179,0))</f>
        <v>Rodeo Cafe</v>
      </c>
      <c r="H168" s="55">
        <f t="shared" si="1"/>
        <v>4</v>
      </c>
      <c r="I168" s="55" t="s">
        <v>35</v>
      </c>
      <c r="J168" s="56">
        <f>VLOOKUP($I168,'Margen (PowerBI)'!$B$2:$F$179,3)</f>
        <v>35</v>
      </c>
      <c r="K168" s="56">
        <f t="array" ref="K168">INDEX('Margen (PowerBI)'!$E$1:$E$179,MATCH($I168,'Margen (PowerBI)'!$B$1:$B$179,0))</f>
        <v>43.5</v>
      </c>
      <c r="L168" s="56">
        <f>VLOOKUP($I168,'Margen (PowerBI)'!$B$2:$F$179,5)</f>
        <v>16.5</v>
      </c>
      <c r="M168" s="55">
        <v>59.0</v>
      </c>
      <c r="N168" s="57">
        <v>0.003</v>
      </c>
      <c r="O168" s="55">
        <v>75.0</v>
      </c>
      <c r="P168" s="57">
        <v>0.0032</v>
      </c>
      <c r="Q168" s="57">
        <v>1.0</v>
      </c>
      <c r="R168" s="55">
        <v>4.0</v>
      </c>
      <c r="S168" s="55">
        <v>0.0</v>
      </c>
      <c r="T168" s="57">
        <v>0.0678</v>
      </c>
      <c r="U168" s="57">
        <v>0.0</v>
      </c>
      <c r="V168" s="58">
        <v>580.0</v>
      </c>
      <c r="W168" s="58">
        <v>0.0</v>
      </c>
      <c r="X168" s="55">
        <v>4.0</v>
      </c>
      <c r="Y168" s="55">
        <v>0.0</v>
      </c>
      <c r="Z168" s="3"/>
      <c r="AA168" s="3"/>
      <c r="AB168" s="3"/>
      <c r="AC168" s="3"/>
      <c r="AD168" s="3"/>
      <c r="AE168" s="3"/>
      <c r="AF168" s="3"/>
      <c r="AG168" s="3"/>
      <c r="AH168" s="3"/>
      <c r="AI168" s="3"/>
    </row>
    <row r="169">
      <c r="A169" s="59" t="s">
        <v>494</v>
      </c>
      <c r="B169" s="59" t="s">
        <v>515</v>
      </c>
      <c r="C169" s="59" t="s">
        <v>516</v>
      </c>
      <c r="D169" s="59">
        <v>8.5</v>
      </c>
      <c r="E169" s="59" t="s">
        <v>7287</v>
      </c>
      <c r="F169" s="59" t="str">
        <f t="array" ref="F169">IFNA(INDEX('New Listing E-Commerce'!$E$2:$E$69,MATCH($I169,'New Listing E-Commerce'!$C$2:$C$69,0)),"N/A")</f>
        <v>Soft</v>
      </c>
      <c r="G169" s="59" t="str">
        <f t="array" ref="G169">INDEX('New Listing E-Commerce'!$D$1:$D$179,MATCH(I169,'New Listing E-Commerce'!$C$1:$C$179,0))</f>
        <v>Rul 500</v>
      </c>
      <c r="H169" s="59">
        <f t="shared" si="1"/>
        <v>2</v>
      </c>
      <c r="I169" s="59" t="s">
        <v>127</v>
      </c>
      <c r="J169" s="60">
        <f>VLOOKUP($I169,'Margen (PowerBI)'!$B$2:$F$179,3)</f>
        <v>35</v>
      </c>
      <c r="K169" s="60">
        <f t="array" ref="K169">INDEX('Margen (PowerBI)'!$E$1:$E$179,MATCH($I169,'Margen (PowerBI)'!$B$1:$B$179,0))</f>
        <v>33</v>
      </c>
      <c r="L169" s="60">
        <f>VLOOKUP($I169,'Margen (PowerBI)'!$B$2:$F$179,5)</f>
        <v>16.5</v>
      </c>
      <c r="M169" s="59">
        <v>116.0</v>
      </c>
      <c r="N169" s="61">
        <v>0.0059</v>
      </c>
      <c r="O169" s="59">
        <v>127.0</v>
      </c>
      <c r="P169" s="61">
        <v>0.0055</v>
      </c>
      <c r="Q169" s="61">
        <v>1.0</v>
      </c>
      <c r="R169" s="59">
        <v>2.0</v>
      </c>
      <c r="S169" s="59">
        <v>0.0</v>
      </c>
      <c r="T169" s="61">
        <v>0.0172</v>
      </c>
      <c r="U169" s="61">
        <v>0.0</v>
      </c>
      <c r="V169" s="62">
        <v>226.0</v>
      </c>
      <c r="W169" s="62">
        <v>0.0</v>
      </c>
      <c r="X169" s="59">
        <v>2.0</v>
      </c>
      <c r="Y169" s="59">
        <v>0.0</v>
      </c>
      <c r="Z169" s="63"/>
      <c r="AA169" s="63"/>
      <c r="AB169" s="63"/>
      <c r="AC169" s="63"/>
      <c r="AD169" s="63"/>
      <c r="AE169" s="63"/>
      <c r="AF169" s="63"/>
      <c r="AG169" s="63"/>
      <c r="AH169" s="63"/>
      <c r="AI169" s="63"/>
    </row>
    <row r="170">
      <c r="A170" s="55" t="s">
        <v>494</v>
      </c>
      <c r="B170" s="55" t="s">
        <v>543</v>
      </c>
      <c r="C170" s="55" t="s">
        <v>544</v>
      </c>
      <c r="D170" s="55">
        <v>8.5</v>
      </c>
      <c r="E170" s="55" t="s">
        <v>7290</v>
      </c>
      <c r="F170" s="55" t="str">
        <f t="array" ref="F170">IFNA(INDEX('New Listing E-Commerce'!$E$2:$E$69,MATCH($I170,'New Listing E-Commerce'!$C$2:$C$69,0)),"N/A")</f>
        <v>Soft</v>
      </c>
      <c r="G170" s="55" t="str">
        <f t="array" ref="G170">INDEX('New Listing E-Commerce'!$D$1:$D$179,MATCH(I170,'New Listing E-Commerce'!$C$1:$C$179,0))</f>
        <v>Rul 500</v>
      </c>
      <c r="H170" s="55">
        <f t="shared" si="1"/>
        <v>2</v>
      </c>
      <c r="I170" s="55" t="s">
        <v>127</v>
      </c>
      <c r="J170" s="56">
        <f>VLOOKUP($I170,'Margen (PowerBI)'!$B$2:$F$179,3)</f>
        <v>35</v>
      </c>
      <c r="K170" s="56">
        <f t="array" ref="K170">INDEX('Margen (PowerBI)'!$E$1:$E$179,MATCH($I170,'Margen (PowerBI)'!$B$1:$B$179,0))</f>
        <v>33</v>
      </c>
      <c r="L170" s="56">
        <f>VLOOKUP($I170,'Margen (PowerBI)'!$B$2:$F$179,5)</f>
        <v>16.5</v>
      </c>
      <c r="M170" s="55">
        <v>653.0</v>
      </c>
      <c r="N170" s="57">
        <v>0.0332</v>
      </c>
      <c r="O170" s="55">
        <v>780.0</v>
      </c>
      <c r="P170" s="57">
        <v>0.0335</v>
      </c>
      <c r="Q170" s="57">
        <v>0.9885</v>
      </c>
      <c r="R170" s="55">
        <v>2.0</v>
      </c>
      <c r="S170" s="55">
        <v>0.0</v>
      </c>
      <c r="T170" s="57">
        <v>0.0031</v>
      </c>
      <c r="U170" s="57">
        <v>0.0</v>
      </c>
      <c r="V170" s="58">
        <v>226.0</v>
      </c>
      <c r="W170" s="58">
        <v>0.0</v>
      </c>
      <c r="X170" s="55">
        <v>2.0</v>
      </c>
      <c r="Y170" s="55">
        <v>0.0</v>
      </c>
      <c r="Z170" s="3"/>
      <c r="AA170" s="3"/>
      <c r="AB170" s="3"/>
      <c r="AC170" s="3"/>
      <c r="AD170" s="3"/>
      <c r="AE170" s="3"/>
      <c r="AF170" s="3"/>
      <c r="AG170" s="3"/>
      <c r="AH170" s="3"/>
      <c r="AI170" s="3"/>
    </row>
    <row r="171">
      <c r="A171" s="59" t="s">
        <v>549</v>
      </c>
      <c r="B171" s="59" t="s">
        <v>959</v>
      </c>
      <c r="C171" s="59" t="s">
        <v>960</v>
      </c>
      <c r="D171" s="59">
        <v>8.5</v>
      </c>
      <c r="E171" s="59" t="s">
        <v>7287</v>
      </c>
      <c r="F171" s="59" t="str">
        <f t="array" ref="F171">IFNA(INDEX('New Listing E-Commerce'!$E$2:$E$69,MATCH($I171,'New Listing E-Commerce'!$C$2:$C$69,0)),"N/A")</f>
        <v>Soft</v>
      </c>
      <c r="G171" s="59" t="str">
        <f t="array" ref="G171">INDEX('New Listing E-Commerce'!$D$1:$D$179,MATCH(I171,'New Listing E-Commerce'!$C$1:$C$179,0))</f>
        <v>Rul 500</v>
      </c>
      <c r="H171" s="59">
        <f t="shared" si="1"/>
        <v>1</v>
      </c>
      <c r="I171" s="59" t="s">
        <v>127</v>
      </c>
      <c r="J171" s="60">
        <f>VLOOKUP($I171,'Margen (PowerBI)'!$B$2:$F$179,3)</f>
        <v>35</v>
      </c>
      <c r="K171" s="60">
        <f t="array" ref="K171">INDEX('Margen (PowerBI)'!$E$1:$E$179,MATCH($I171,'Margen (PowerBI)'!$B$1:$B$179,0))</f>
        <v>33</v>
      </c>
      <c r="L171" s="60">
        <f>VLOOKUP($I171,'Margen (PowerBI)'!$B$2:$F$179,5)</f>
        <v>16.5</v>
      </c>
      <c r="M171" s="59">
        <v>4.0</v>
      </c>
      <c r="N171" s="61">
        <v>2.0E-4</v>
      </c>
      <c r="O171" s="59">
        <v>6.0</v>
      </c>
      <c r="P171" s="61">
        <v>3.0E-4</v>
      </c>
      <c r="Q171" s="61">
        <v>1.0</v>
      </c>
      <c r="R171" s="59">
        <v>1.0</v>
      </c>
      <c r="S171" s="59">
        <v>0.0</v>
      </c>
      <c r="T171" s="61">
        <v>0.25</v>
      </c>
      <c r="U171" s="61">
        <v>0.0</v>
      </c>
      <c r="V171" s="62">
        <v>124.0</v>
      </c>
      <c r="W171" s="62">
        <v>0.0</v>
      </c>
      <c r="X171" s="59">
        <v>1.0</v>
      </c>
      <c r="Y171" s="59">
        <v>0.0</v>
      </c>
      <c r="Z171" s="63"/>
      <c r="AA171" s="63"/>
      <c r="AB171" s="63"/>
      <c r="AC171" s="63"/>
      <c r="AD171" s="63"/>
      <c r="AE171" s="63"/>
      <c r="AF171" s="63"/>
      <c r="AG171" s="63"/>
      <c r="AH171" s="63"/>
      <c r="AI171" s="63"/>
    </row>
    <row r="172">
      <c r="A172" s="55" t="s">
        <v>587</v>
      </c>
      <c r="B172" s="55" t="s">
        <v>973</v>
      </c>
      <c r="C172" s="55" t="s">
        <v>974</v>
      </c>
      <c r="D172" s="55">
        <v>8.5</v>
      </c>
      <c r="E172" s="55" t="s">
        <v>7287</v>
      </c>
      <c r="F172" s="55" t="str">
        <f t="array" ref="F172">IFNA(INDEX('New Listing E-Commerce'!$E$2:$E$69,MATCH($I172,'New Listing E-Commerce'!$C$2:$C$69,0)),"N/A")</f>
        <v>Steel</v>
      </c>
      <c r="G172" s="55" t="str">
        <f t="array" ref="G172">INDEX('New Listing E-Commerce'!$D$1:$D$179,MATCH(I172,'New Listing E-Commerce'!$C$1:$C$179,0))</f>
        <v>Tk Farmer</v>
      </c>
      <c r="H172" s="55">
        <f t="shared" si="1"/>
        <v>2</v>
      </c>
      <c r="I172" s="55" t="s">
        <v>115</v>
      </c>
      <c r="J172" s="56">
        <f>VLOOKUP($I172,'Margen (PowerBI)'!$B$2:$F$179,3)</f>
        <v>58.5</v>
      </c>
      <c r="K172" s="56">
        <f t="array" ref="K172">INDEX('Margen (PowerBI)'!$E$1:$E$179,MATCH($I172,'Margen (PowerBI)'!$B$1:$B$179,0))</f>
        <v>33.5</v>
      </c>
      <c r="L172" s="56">
        <f>VLOOKUP($I172,'Margen (PowerBI)'!$B$2:$F$179,5)</f>
        <v>25</v>
      </c>
      <c r="M172" s="55">
        <v>7.0</v>
      </c>
      <c r="N172" s="57">
        <v>4.0E-4</v>
      </c>
      <c r="O172" s="55">
        <v>9.0</v>
      </c>
      <c r="P172" s="57">
        <v>4.0E-4</v>
      </c>
      <c r="Q172" s="57">
        <v>1.0</v>
      </c>
      <c r="R172" s="55">
        <v>2.0</v>
      </c>
      <c r="S172" s="55">
        <v>0.0</v>
      </c>
      <c r="T172" s="57">
        <v>0.2857</v>
      </c>
      <c r="U172" s="57">
        <v>0.0</v>
      </c>
      <c r="V172" s="58">
        <v>268.0</v>
      </c>
      <c r="W172" s="58">
        <v>0.0</v>
      </c>
      <c r="X172" s="55">
        <v>2.0</v>
      </c>
      <c r="Y172" s="55">
        <v>0.0</v>
      </c>
      <c r="Z172" s="3"/>
      <c r="AA172" s="3"/>
      <c r="AB172" s="3"/>
      <c r="AC172" s="3"/>
      <c r="AD172" s="3"/>
      <c r="AE172" s="3"/>
      <c r="AF172" s="3"/>
      <c r="AG172" s="3"/>
      <c r="AH172" s="3"/>
      <c r="AI172" s="3"/>
    </row>
    <row r="173">
      <c r="A173" s="59" t="s">
        <v>620</v>
      </c>
      <c r="B173" s="59" t="s">
        <v>629</v>
      </c>
      <c r="C173" s="59" t="s">
        <v>630</v>
      </c>
      <c r="D173" s="59">
        <v>8.5</v>
      </c>
      <c r="E173" s="59" t="s">
        <v>7286</v>
      </c>
      <c r="F173" s="59" t="str">
        <f t="array" ref="F173">IFNA(INDEX('New Listing E-Commerce'!$E$2:$E$69,MATCH($I173,'New Listing E-Commerce'!$C$2:$C$69,0)),"N/A")</f>
        <v>Soft</v>
      </c>
      <c r="G173" s="59" t="str">
        <f t="array" ref="G173">INDEX('New Listing E-Commerce'!$D$1:$D$179,MATCH(I173,'New Listing E-Commerce'!$C$1:$C$179,0))</f>
        <v>Tractor</v>
      </c>
      <c r="H173" s="59">
        <f t="shared" si="1"/>
        <v>4</v>
      </c>
      <c r="I173" s="59" t="s">
        <v>226</v>
      </c>
      <c r="J173" s="60">
        <f>VLOOKUP($I173,'Margen (PowerBI)'!$B$2:$F$179,3)</f>
        <v>35</v>
      </c>
      <c r="K173" s="60">
        <f t="array" ref="K173">INDEX('Margen (PowerBI)'!$E$1:$E$179,MATCH($I173,'Margen (PowerBI)'!$B$1:$B$179,0))</f>
        <v>27.5</v>
      </c>
      <c r="L173" s="60">
        <f>VLOOKUP($I173,'Margen (PowerBI)'!$B$2:$F$179,5)</f>
        <v>16.5</v>
      </c>
      <c r="M173" s="59">
        <v>28.0</v>
      </c>
      <c r="N173" s="61">
        <v>0.0014</v>
      </c>
      <c r="O173" s="59">
        <v>37.0</v>
      </c>
      <c r="P173" s="61">
        <v>0.0016</v>
      </c>
      <c r="Q173" s="61">
        <v>0.973</v>
      </c>
      <c r="R173" s="59">
        <v>4.0</v>
      </c>
      <c r="S173" s="59">
        <v>0.0</v>
      </c>
      <c r="T173" s="61">
        <v>0.1429</v>
      </c>
      <c r="U173" s="61">
        <v>0.0</v>
      </c>
      <c r="V173" s="62">
        <v>408.0</v>
      </c>
      <c r="W173" s="62">
        <v>0.0</v>
      </c>
      <c r="X173" s="59">
        <v>4.0</v>
      </c>
      <c r="Y173" s="59">
        <v>0.0</v>
      </c>
      <c r="Z173" s="63"/>
      <c r="AA173" s="63"/>
      <c r="AB173" s="63"/>
      <c r="AC173" s="63"/>
      <c r="AD173" s="63"/>
      <c r="AE173" s="63"/>
      <c r="AF173" s="63"/>
      <c r="AG173" s="63"/>
      <c r="AH173" s="63"/>
      <c r="AI173" s="63"/>
    </row>
    <row r="174">
      <c r="A174" s="55" t="s">
        <v>620</v>
      </c>
      <c r="B174" s="55" t="s">
        <v>641</v>
      </c>
      <c r="C174" s="55" t="s">
        <v>642</v>
      </c>
      <c r="D174" s="55">
        <v>8.5</v>
      </c>
      <c r="E174" s="55" t="s">
        <v>7287</v>
      </c>
      <c r="F174" s="55" t="str">
        <f t="array" ref="F174">IFNA(INDEX('New Listing E-Commerce'!$E$2:$E$69,MATCH($I174,'New Listing E-Commerce'!$C$2:$C$69,0)),"N/A")</f>
        <v>Soft</v>
      </c>
      <c r="G174" s="55" t="str">
        <f t="array" ref="G174">INDEX('New Listing E-Commerce'!$D$1:$D$179,MATCH(I174,'New Listing E-Commerce'!$C$1:$C$179,0))</f>
        <v>Tractor</v>
      </c>
      <c r="H174" s="55">
        <f t="shared" si="1"/>
        <v>3</v>
      </c>
      <c r="I174" s="55" t="s">
        <v>226</v>
      </c>
      <c r="J174" s="56">
        <f>VLOOKUP($I174,'Margen (PowerBI)'!$B$2:$F$179,3)</f>
        <v>35</v>
      </c>
      <c r="K174" s="56">
        <f t="array" ref="K174">INDEX('Margen (PowerBI)'!$E$1:$E$179,MATCH($I174,'Margen (PowerBI)'!$B$1:$B$179,0))</f>
        <v>27.5</v>
      </c>
      <c r="L174" s="56">
        <f>VLOOKUP($I174,'Margen (PowerBI)'!$B$2:$F$179,5)</f>
        <v>16.5</v>
      </c>
      <c r="M174" s="55">
        <v>15.0</v>
      </c>
      <c r="N174" s="57">
        <v>8.0E-4</v>
      </c>
      <c r="O174" s="55">
        <v>17.0</v>
      </c>
      <c r="P174" s="57">
        <v>7.0E-4</v>
      </c>
      <c r="Q174" s="57">
        <v>1.0</v>
      </c>
      <c r="R174" s="55">
        <v>3.0</v>
      </c>
      <c r="S174" s="55">
        <v>0.0</v>
      </c>
      <c r="T174" s="57">
        <v>0.2</v>
      </c>
      <c r="U174" s="57">
        <v>0.0</v>
      </c>
      <c r="V174" s="58">
        <v>306.0</v>
      </c>
      <c r="W174" s="58">
        <v>0.0</v>
      </c>
      <c r="X174" s="55">
        <v>3.0</v>
      </c>
      <c r="Y174" s="55">
        <v>0.0</v>
      </c>
      <c r="Z174" s="3"/>
      <c r="AA174" s="3"/>
      <c r="AB174" s="3"/>
      <c r="AC174" s="3"/>
      <c r="AD174" s="3"/>
      <c r="AE174" s="3"/>
      <c r="AF174" s="3"/>
      <c r="AG174" s="3"/>
      <c r="AH174" s="3"/>
      <c r="AI174" s="3"/>
    </row>
    <row r="175">
      <c r="A175" s="59" t="s">
        <v>620</v>
      </c>
      <c r="B175" s="59" t="s">
        <v>661</v>
      </c>
      <c r="C175" s="59" t="s">
        <v>662</v>
      </c>
      <c r="D175" s="59">
        <v>8.5</v>
      </c>
      <c r="E175" s="59" t="s">
        <v>188</v>
      </c>
      <c r="F175" s="59" t="str">
        <f t="array" ref="F175">IFNA(INDEX('New Listing E-Commerce'!$E$2:$E$69,MATCH($I175,'New Listing E-Commerce'!$C$2:$C$69,0)),"N/A")</f>
        <v>Soft</v>
      </c>
      <c r="G175" s="59" t="str">
        <f t="array" ref="G175">INDEX('New Listing E-Commerce'!$D$1:$D$179,MATCH(I175,'New Listing E-Commerce'!$C$1:$C$179,0))</f>
        <v>Tractor</v>
      </c>
      <c r="H175" s="59">
        <f t="shared" si="1"/>
        <v>3</v>
      </c>
      <c r="I175" s="59" t="s">
        <v>226</v>
      </c>
      <c r="J175" s="60">
        <f>VLOOKUP($I175,'Margen (PowerBI)'!$B$2:$F$179,3)</f>
        <v>35</v>
      </c>
      <c r="K175" s="60">
        <f t="array" ref="K175">INDEX('Margen (PowerBI)'!$E$1:$E$179,MATCH($I175,'Margen (PowerBI)'!$B$1:$B$179,0))</f>
        <v>27.5</v>
      </c>
      <c r="L175" s="60">
        <f>VLOOKUP($I175,'Margen (PowerBI)'!$B$2:$F$179,5)</f>
        <v>16.5</v>
      </c>
      <c r="M175" s="59">
        <v>11.0</v>
      </c>
      <c r="N175" s="61">
        <v>6.0E-4</v>
      </c>
      <c r="O175" s="59">
        <v>12.0</v>
      </c>
      <c r="P175" s="61">
        <v>5.0E-4</v>
      </c>
      <c r="Q175" s="61">
        <v>1.0</v>
      </c>
      <c r="R175" s="59">
        <v>3.0</v>
      </c>
      <c r="S175" s="59">
        <v>0.0</v>
      </c>
      <c r="T175" s="61">
        <v>0.2727</v>
      </c>
      <c r="U175" s="61">
        <v>0.0</v>
      </c>
      <c r="V175" s="62">
        <v>306.0</v>
      </c>
      <c r="W175" s="62">
        <v>0.0</v>
      </c>
      <c r="X175" s="59">
        <v>3.0</v>
      </c>
      <c r="Y175" s="59">
        <v>0.0</v>
      </c>
      <c r="Z175" s="63"/>
      <c r="AA175" s="63"/>
      <c r="AB175" s="63"/>
      <c r="AC175" s="63"/>
      <c r="AD175" s="63"/>
      <c r="AE175" s="63"/>
      <c r="AF175" s="63"/>
      <c r="AG175" s="63"/>
      <c r="AH175" s="63"/>
      <c r="AI175" s="63"/>
    </row>
    <row r="176">
      <c r="A176" s="55" t="s">
        <v>663</v>
      </c>
      <c r="B176" s="55" t="s">
        <v>690</v>
      </c>
      <c r="C176" s="55" t="s">
        <v>691</v>
      </c>
      <c r="D176" s="55">
        <v>8.5</v>
      </c>
      <c r="E176" s="55" t="s">
        <v>7287</v>
      </c>
      <c r="F176" s="55" t="str">
        <f t="array" ref="F176">IFNA(INDEX('New Listing E-Commerce'!$E$2:$E$69,MATCH($I176,'New Listing E-Commerce'!$C$2:$C$69,0)),"N/A")</f>
        <v>Steel</v>
      </c>
      <c r="G176" s="55" t="str">
        <f t="array" ref="G176">INDEX('New Listing E-Commerce'!$D$1:$D$179,MATCH(I176,'New Listing E-Commerce'!$C$1:$C$179,0))</f>
        <v>Tractor</v>
      </c>
      <c r="H176" s="55">
        <f t="shared" si="1"/>
        <v>1</v>
      </c>
      <c r="I176" s="55" t="s">
        <v>207</v>
      </c>
      <c r="J176" s="56">
        <f t="array" ref="J176">INDEX('Margen (PowerBI)'!$D$1:$D$179,MATCH($I176,'Margen (PowerBI)'!$B$1:$B$179,0))</f>
        <v>49.5</v>
      </c>
      <c r="K176" s="56">
        <f t="array" ref="K176">INDEX('Margen (PowerBI)'!$E$1:$E$179,MATCH($I176,'Margen (PowerBI)'!$B$1:$B$179,0))</f>
        <v>28.5</v>
      </c>
      <c r="L176" s="56">
        <f t="array" ref="L176">INDEX('Margen (PowerBI)'!$F$1:$F$179,MATCH($I176,'Margen (PowerBI)'!$B$1:$B$179,0))</f>
        <v>21</v>
      </c>
      <c r="M176" s="55">
        <v>10.0</v>
      </c>
      <c r="N176" s="57">
        <v>5.0E-4</v>
      </c>
      <c r="O176" s="55">
        <v>12.0</v>
      </c>
      <c r="P176" s="57">
        <v>5.0E-4</v>
      </c>
      <c r="Q176" s="57">
        <v>1.0</v>
      </c>
      <c r="R176" s="55">
        <v>1.0</v>
      </c>
      <c r="S176" s="55">
        <v>0.0</v>
      </c>
      <c r="T176" s="57">
        <v>0.1</v>
      </c>
      <c r="U176" s="57">
        <v>0.0</v>
      </c>
      <c r="V176" s="58">
        <v>106.0</v>
      </c>
      <c r="W176" s="58">
        <v>0.0</v>
      </c>
      <c r="X176" s="55">
        <v>1.0</v>
      </c>
      <c r="Y176" s="55">
        <v>0.0</v>
      </c>
      <c r="Z176" s="3"/>
      <c r="AA176" s="3"/>
      <c r="AB176" s="3"/>
      <c r="AC176" s="3"/>
      <c r="AD176" s="3"/>
      <c r="AE176" s="3"/>
      <c r="AF176" s="3"/>
      <c r="AG176" s="3"/>
      <c r="AH176" s="3"/>
      <c r="AI176" s="3"/>
    </row>
    <row r="177">
      <c r="A177" s="59" t="s">
        <v>711</v>
      </c>
      <c r="B177" s="59" t="s">
        <v>1013</v>
      </c>
      <c r="C177" s="59" t="s">
        <v>1014</v>
      </c>
      <c r="D177" s="59">
        <v>8.5</v>
      </c>
      <c r="E177" s="59" t="s">
        <v>7286</v>
      </c>
      <c r="F177" s="59" t="str">
        <f t="array" ref="F177">IFNA(INDEX('New Listing E-Commerce'!$E$2:$E$69,MATCH($I177,'New Listing E-Commerce'!$C$2:$C$69,0)),"N/A")</f>
        <v>Soft</v>
      </c>
      <c r="G177" s="59" t="str">
        <f t="array" ref="G177">INDEX('New Listing E-Commerce'!$D$1:$D$179,MATCH(I177,'New Listing E-Commerce'!$C$1:$C$179,0))</f>
        <v>FBS1</v>
      </c>
      <c r="H177" s="59">
        <f t="shared" si="1"/>
        <v>1</v>
      </c>
      <c r="I177" s="59" t="s">
        <v>255</v>
      </c>
      <c r="J177" s="60">
        <f>VLOOKUP($I177,'Margen (PowerBI)'!$B$2:$F$179,3)</f>
        <v>38</v>
      </c>
      <c r="K177" s="60">
        <f t="array" ref="K177">INDEX('Margen (PowerBI)'!$E$1:$E$179,MATCH($I177,'Margen (PowerBI)'!$B$1:$B$179,0))</f>
        <v>23</v>
      </c>
      <c r="L177" s="60">
        <f>VLOOKUP($I177,'Margen (PowerBI)'!$B$2:$F$179,5)</f>
        <v>16</v>
      </c>
      <c r="M177" s="59">
        <v>1.0</v>
      </c>
      <c r="N177" s="61">
        <v>1.0E-4</v>
      </c>
      <c r="O177" s="59">
        <v>1.0</v>
      </c>
      <c r="P177" s="61">
        <v>0.0</v>
      </c>
      <c r="Q177" s="61">
        <v>1.0</v>
      </c>
      <c r="R177" s="59">
        <v>1.0</v>
      </c>
      <c r="S177" s="59">
        <v>0.0</v>
      </c>
      <c r="T177" s="61">
        <v>1.0</v>
      </c>
      <c r="U177" s="61">
        <v>0.0</v>
      </c>
      <c r="V177" s="62">
        <v>67.0</v>
      </c>
      <c r="W177" s="62">
        <v>0.0</v>
      </c>
      <c r="X177" s="59">
        <v>1.0</v>
      </c>
      <c r="Y177" s="59">
        <v>0.0</v>
      </c>
      <c r="Z177" s="63"/>
      <c r="AA177" s="63"/>
      <c r="AB177" s="63"/>
      <c r="AC177" s="63"/>
      <c r="AD177" s="63"/>
      <c r="AE177" s="63"/>
      <c r="AF177" s="63"/>
      <c r="AG177" s="63"/>
      <c r="AH177" s="63"/>
      <c r="AI177" s="63"/>
    </row>
    <row r="178">
      <c r="A178" s="55" t="s">
        <v>742</v>
      </c>
      <c r="B178" s="55" t="s">
        <v>753</v>
      </c>
      <c r="C178" s="55" t="s">
        <v>754</v>
      </c>
      <c r="D178" s="55">
        <v>8.5</v>
      </c>
      <c r="E178" s="55" t="s">
        <v>186</v>
      </c>
      <c r="F178" s="55" t="str">
        <f t="array" ref="F178">IFNA(INDEX('New Listing E-Commerce'!$E$2:$E$69,MATCH($I178,'New Listing E-Commerce'!$C$2:$C$69,0)),"N/A")</f>
        <v>Composite</v>
      </c>
      <c r="G178" s="55" t="str">
        <f t="array" ref="G178">INDEX('New Listing E-Commerce'!$D$1:$D$179,MATCH(I178,'New Listing E-Commerce'!$C$1:$C$179,0))</f>
        <v>PR Track Chocolate</v>
      </c>
      <c r="H178" s="55">
        <f t="shared" si="1"/>
        <v>15</v>
      </c>
      <c r="I178" s="55" t="s">
        <v>170</v>
      </c>
      <c r="J178" s="56">
        <f>VLOOKUP($I178,'Margen (PowerBI)'!$B$2:$F$179,3)</f>
        <v>35</v>
      </c>
      <c r="K178" s="56">
        <f t="array" ref="K178">INDEX('Margen (PowerBI)'!$E$1:$E$179,MATCH($I178,'Margen (PowerBI)'!$B$1:$B$179,0))</f>
        <v>31.5</v>
      </c>
      <c r="L178" s="56">
        <f>VLOOKUP($I178,'Margen (PowerBI)'!$B$2:$F$179,5)</f>
        <v>16.5</v>
      </c>
      <c r="M178" s="55">
        <v>689.0</v>
      </c>
      <c r="N178" s="57">
        <v>0.0351</v>
      </c>
      <c r="O178" s="55">
        <v>794.0</v>
      </c>
      <c r="P178" s="57">
        <v>0.0341</v>
      </c>
      <c r="Q178" s="57">
        <v>1.0</v>
      </c>
      <c r="R178" s="55">
        <v>15.0</v>
      </c>
      <c r="S178" s="55">
        <v>0.0</v>
      </c>
      <c r="T178" s="57">
        <v>0.0218</v>
      </c>
      <c r="U178" s="57">
        <v>0.0</v>
      </c>
      <c r="V178" s="58">
        <v>1590.0</v>
      </c>
      <c r="W178" s="58">
        <v>0.0</v>
      </c>
      <c r="X178" s="55">
        <v>15.0</v>
      </c>
      <c r="Y178" s="55">
        <v>0.0</v>
      </c>
      <c r="Z178" s="3"/>
      <c r="AA178" s="3"/>
      <c r="AB178" s="3"/>
      <c r="AC178" s="3"/>
      <c r="AD178" s="3"/>
      <c r="AE178" s="3"/>
      <c r="AF178" s="3"/>
      <c r="AG178" s="3"/>
      <c r="AH178" s="3"/>
      <c r="AI178" s="3"/>
    </row>
    <row r="179">
      <c r="A179" s="59" t="s">
        <v>763</v>
      </c>
      <c r="B179" s="59" t="s">
        <v>766</v>
      </c>
      <c r="C179" s="59" t="s">
        <v>767</v>
      </c>
      <c r="D179" s="59">
        <v>8.5</v>
      </c>
      <c r="E179" s="59" t="s">
        <v>7290</v>
      </c>
      <c r="F179" s="59" t="str">
        <f t="array" ref="F179">IFNA(INDEX('New Listing E-Commerce'!$E$2:$E$69,MATCH($I179,'New Listing E-Commerce'!$C$2:$C$69,0)),"N/A")</f>
        <v>Soft</v>
      </c>
      <c r="G179" s="59" t="str">
        <f t="array" ref="G179">INDEX('New Listing E-Commerce'!$D$1:$D$179,MATCH(I179,'New Listing E-Commerce'!$C$1:$C$179,0))</f>
        <v>TLC1</v>
      </c>
      <c r="H179" s="59">
        <f t="shared" si="1"/>
        <v>2</v>
      </c>
      <c r="I179" s="59" t="s">
        <v>59</v>
      </c>
      <c r="J179" s="60">
        <f>VLOOKUP($I179,'Margen (PowerBI)'!$B$2:$F$179,3)</f>
        <v>35</v>
      </c>
      <c r="K179" s="60">
        <f t="array" ref="K179">INDEX('Margen (PowerBI)'!$E$1:$E$179,MATCH($I179,'Margen (PowerBI)'!$B$1:$B$179,0))</f>
        <v>40</v>
      </c>
      <c r="L179" s="60">
        <f>VLOOKUP($I179,'Margen (PowerBI)'!$B$2:$F$179,5)</f>
        <v>16.5</v>
      </c>
      <c r="M179" s="59">
        <v>1.0</v>
      </c>
      <c r="N179" s="61">
        <v>1.0E-4</v>
      </c>
      <c r="O179" s="59">
        <v>2.0</v>
      </c>
      <c r="P179" s="61">
        <v>1.0E-4</v>
      </c>
      <c r="Q179" s="61">
        <v>1.0</v>
      </c>
      <c r="R179" s="59">
        <v>2.0</v>
      </c>
      <c r="S179" s="59">
        <v>0.0</v>
      </c>
      <c r="T179" s="61">
        <v>2.0</v>
      </c>
      <c r="U179" s="61">
        <v>0.0</v>
      </c>
      <c r="V179" s="62">
        <v>258.0</v>
      </c>
      <c r="W179" s="62">
        <v>0.0</v>
      </c>
      <c r="X179" s="59">
        <v>2.0</v>
      </c>
      <c r="Y179" s="59">
        <v>0.0</v>
      </c>
      <c r="Z179" s="63"/>
      <c r="AA179" s="63"/>
      <c r="AB179" s="63"/>
      <c r="AC179" s="63"/>
      <c r="AD179" s="63"/>
      <c r="AE179" s="63"/>
      <c r="AF179" s="63"/>
      <c r="AG179" s="63"/>
      <c r="AH179" s="63"/>
      <c r="AI179" s="63"/>
    </row>
    <row r="180">
      <c r="A180" s="55" t="s">
        <v>768</v>
      </c>
      <c r="B180" s="55" t="s">
        <v>1066</v>
      </c>
      <c r="C180" s="55" t="s">
        <v>1067</v>
      </c>
      <c r="D180" s="55">
        <v>8.5</v>
      </c>
      <c r="E180" s="55" t="s">
        <v>7287</v>
      </c>
      <c r="F180" s="55" t="str">
        <f t="array" ref="F180">IFNA(INDEX('New Listing E-Commerce'!$E$2:$E$69,MATCH($I180,'New Listing E-Commerce'!$C$2:$C$69,0)),"N/A")</f>
        <v>Soft</v>
      </c>
      <c r="G180" s="55" t="str">
        <f t="array" ref="G180">INDEX('New Listing E-Commerce'!$D$1:$D$179,MATCH(I180,'New Listing E-Commerce'!$C$1:$C$179,0))</f>
        <v>TRC1</v>
      </c>
      <c r="H180" s="55">
        <f t="shared" si="1"/>
        <v>2</v>
      </c>
      <c r="I180" s="55" t="s">
        <v>54</v>
      </c>
      <c r="J180" s="56">
        <f>VLOOKUP($I180,'Margen (PowerBI)'!$B$2:$F$179,3)</f>
        <v>35</v>
      </c>
      <c r="K180" s="56">
        <f t="array" ref="K180">INDEX('Margen (PowerBI)'!$E$1:$E$179,MATCH($I180,'Margen (PowerBI)'!$B$1:$B$179,0))</f>
        <v>41</v>
      </c>
      <c r="L180" s="56">
        <f>VLOOKUP($I180,'Margen (PowerBI)'!$B$2:$F$179,5)</f>
        <v>16.5</v>
      </c>
      <c r="M180" s="55">
        <v>4.0</v>
      </c>
      <c r="N180" s="57">
        <v>2.0E-4</v>
      </c>
      <c r="O180" s="55">
        <v>5.0</v>
      </c>
      <c r="P180" s="57">
        <v>2.0E-4</v>
      </c>
      <c r="Q180" s="57">
        <v>1.0</v>
      </c>
      <c r="R180" s="55">
        <v>2.0</v>
      </c>
      <c r="S180" s="55">
        <v>0.0</v>
      </c>
      <c r="T180" s="57">
        <v>0.5</v>
      </c>
      <c r="U180" s="57">
        <v>0.0</v>
      </c>
      <c r="V180" s="58">
        <v>300.0</v>
      </c>
      <c r="W180" s="58">
        <v>0.0</v>
      </c>
      <c r="X180" s="55">
        <v>2.0</v>
      </c>
      <c r="Y180" s="55">
        <v>0.0</v>
      </c>
      <c r="Z180" s="3"/>
      <c r="AA180" s="3"/>
      <c r="AB180" s="3"/>
      <c r="AC180" s="3"/>
      <c r="AD180" s="3"/>
      <c r="AE180" s="3"/>
      <c r="AF180" s="3"/>
      <c r="AG180" s="3"/>
      <c r="AH180" s="3"/>
      <c r="AI180" s="3"/>
    </row>
    <row r="181">
      <c r="A181" s="59" t="s">
        <v>768</v>
      </c>
      <c r="B181" s="59" t="s">
        <v>1074</v>
      </c>
      <c r="C181" s="59" t="s">
        <v>1075</v>
      </c>
      <c r="D181" s="59">
        <v>8.5</v>
      </c>
      <c r="E181" s="59" t="s">
        <v>7290</v>
      </c>
      <c r="F181" s="59" t="str">
        <f t="array" ref="F181">IFNA(INDEX('New Listing E-Commerce'!$E$2:$E$69,MATCH($I181,'New Listing E-Commerce'!$C$2:$C$69,0)),"N/A")</f>
        <v>Soft</v>
      </c>
      <c r="G181" s="59" t="str">
        <f t="array" ref="G181">INDEX('New Listing E-Commerce'!$D$1:$D$179,MATCH(I181,'New Listing E-Commerce'!$C$1:$C$179,0))</f>
        <v>TRC1</v>
      </c>
      <c r="H181" s="59">
        <f t="shared" si="1"/>
        <v>1</v>
      </c>
      <c r="I181" s="59" t="s">
        <v>54</v>
      </c>
      <c r="J181" s="60">
        <f>VLOOKUP($I181,'Margen (PowerBI)'!$B$2:$F$179,3)</f>
        <v>35</v>
      </c>
      <c r="K181" s="60">
        <f t="array" ref="K181">INDEX('Margen (PowerBI)'!$E$1:$E$179,MATCH($I181,'Margen (PowerBI)'!$B$1:$B$179,0))</f>
        <v>41</v>
      </c>
      <c r="L181" s="60">
        <f>VLOOKUP($I181,'Margen (PowerBI)'!$B$2:$F$179,5)</f>
        <v>16.5</v>
      </c>
      <c r="M181" s="59">
        <v>11.0</v>
      </c>
      <c r="N181" s="61">
        <v>6.0E-4</v>
      </c>
      <c r="O181" s="59">
        <v>13.0</v>
      </c>
      <c r="P181" s="61">
        <v>6.0E-4</v>
      </c>
      <c r="Q181" s="61">
        <v>0.7692</v>
      </c>
      <c r="R181" s="59">
        <v>1.0</v>
      </c>
      <c r="S181" s="59">
        <v>0.0</v>
      </c>
      <c r="T181" s="61">
        <v>0.0909</v>
      </c>
      <c r="U181" s="61">
        <v>0.0</v>
      </c>
      <c r="V181" s="62">
        <v>150.0</v>
      </c>
      <c r="W181" s="62">
        <v>0.0</v>
      </c>
      <c r="X181" s="59">
        <v>1.0</v>
      </c>
      <c r="Y181" s="59">
        <v>0.0</v>
      </c>
      <c r="Z181" s="63"/>
      <c r="AA181" s="63"/>
      <c r="AB181" s="63"/>
      <c r="AC181" s="63"/>
      <c r="AD181" s="63"/>
      <c r="AE181" s="63"/>
      <c r="AF181" s="63"/>
      <c r="AG181" s="63"/>
      <c r="AH181" s="63"/>
      <c r="AI181" s="63"/>
    </row>
    <row r="182">
      <c r="A182" s="55" t="s">
        <v>777</v>
      </c>
      <c r="B182" s="55" t="s">
        <v>790</v>
      </c>
      <c r="C182" s="55" t="s">
        <v>791</v>
      </c>
      <c r="D182" s="55">
        <v>8.5</v>
      </c>
      <c r="E182" s="55" t="s">
        <v>7287</v>
      </c>
      <c r="F182" s="55" t="str">
        <f t="array" ref="F182">IFNA(INDEX('New Listing E-Commerce'!$E$2:$E$69,MATCH($I182,'New Listing E-Commerce'!$C$2:$C$69,0)),"N/A")</f>
        <v>Steel</v>
      </c>
      <c r="G182" s="55" t="str">
        <f t="array" ref="G182">INDEX('New Listing E-Commerce'!$D$1:$D$179,MATCH(I182,'New Listing E-Commerce'!$C$1:$C$179,0))</f>
        <v>TRC1</v>
      </c>
      <c r="H182" s="55">
        <f t="shared" si="1"/>
        <v>2</v>
      </c>
      <c r="I182" s="55" t="s">
        <v>44</v>
      </c>
      <c r="J182" s="56">
        <f>VLOOKUP($I182,'Margen (PowerBI)'!$B$2:$F$179,3)</f>
        <v>35</v>
      </c>
      <c r="K182" s="56">
        <f t="array" ref="K182">INDEX('Margen (PowerBI)'!$E$1:$E$179,MATCH($I182,'Margen (PowerBI)'!$B$1:$B$179,0))</f>
        <v>42.5</v>
      </c>
      <c r="L182" s="56">
        <f>VLOOKUP($I182,'Margen (PowerBI)'!$B$2:$F$179,5)</f>
        <v>16.5</v>
      </c>
      <c r="M182" s="55">
        <v>31.0</v>
      </c>
      <c r="N182" s="57">
        <v>0.0016</v>
      </c>
      <c r="O182" s="55">
        <v>31.0</v>
      </c>
      <c r="P182" s="57">
        <v>0.0013</v>
      </c>
      <c r="Q182" s="57">
        <v>0.9677</v>
      </c>
      <c r="R182" s="55">
        <v>2.0</v>
      </c>
      <c r="S182" s="55">
        <v>0.0</v>
      </c>
      <c r="T182" s="57">
        <v>0.0645</v>
      </c>
      <c r="U182" s="57">
        <v>0.0</v>
      </c>
      <c r="V182" s="58">
        <v>312.0</v>
      </c>
      <c r="W182" s="58">
        <v>0.0</v>
      </c>
      <c r="X182" s="55">
        <v>2.0</v>
      </c>
      <c r="Y182" s="55">
        <v>0.0</v>
      </c>
      <c r="Z182" s="3"/>
      <c r="AA182" s="3"/>
      <c r="AB182" s="3"/>
      <c r="AC182" s="3"/>
      <c r="AD182" s="3"/>
      <c r="AE182" s="3"/>
      <c r="AF182" s="3"/>
      <c r="AG182" s="3"/>
      <c r="AH182" s="3"/>
      <c r="AI182" s="3"/>
    </row>
    <row r="183">
      <c r="A183" s="59" t="s">
        <v>777</v>
      </c>
      <c r="B183" s="59" t="s">
        <v>802</v>
      </c>
      <c r="C183" s="59" t="s">
        <v>803</v>
      </c>
      <c r="D183" s="59">
        <v>8.5</v>
      </c>
      <c r="E183" s="59" t="s">
        <v>7290</v>
      </c>
      <c r="F183" s="59" t="str">
        <f t="array" ref="F183">IFNA(INDEX('New Listing E-Commerce'!$E$2:$E$69,MATCH($I183,'New Listing E-Commerce'!$C$2:$C$69,0)),"N/A")</f>
        <v>Steel</v>
      </c>
      <c r="G183" s="59" t="str">
        <f t="array" ref="G183">INDEX('New Listing E-Commerce'!$D$1:$D$179,MATCH(I183,'New Listing E-Commerce'!$C$1:$C$179,0))</f>
        <v>TRC1</v>
      </c>
      <c r="H183" s="59">
        <f t="shared" si="1"/>
        <v>2</v>
      </c>
      <c r="I183" s="59" t="s">
        <v>44</v>
      </c>
      <c r="J183" s="60">
        <f>VLOOKUP($I183,'Margen (PowerBI)'!$B$2:$F$179,3)</f>
        <v>35</v>
      </c>
      <c r="K183" s="60">
        <f t="array" ref="K183">INDEX('Margen (PowerBI)'!$E$1:$E$179,MATCH($I183,'Margen (PowerBI)'!$B$1:$B$179,0))</f>
        <v>42.5</v>
      </c>
      <c r="L183" s="60">
        <f>VLOOKUP($I183,'Margen (PowerBI)'!$B$2:$F$179,5)</f>
        <v>16.5</v>
      </c>
      <c r="M183" s="59">
        <v>44.0</v>
      </c>
      <c r="N183" s="61">
        <v>0.0022</v>
      </c>
      <c r="O183" s="59">
        <v>60.0</v>
      </c>
      <c r="P183" s="61">
        <v>0.0026</v>
      </c>
      <c r="Q183" s="61">
        <v>0.75</v>
      </c>
      <c r="R183" s="59">
        <v>2.0</v>
      </c>
      <c r="S183" s="59">
        <v>0.0</v>
      </c>
      <c r="T183" s="61">
        <v>0.0455</v>
      </c>
      <c r="U183" s="61">
        <v>0.0</v>
      </c>
      <c r="V183" s="62">
        <v>312.0</v>
      </c>
      <c r="W183" s="62">
        <v>0.0</v>
      </c>
      <c r="X183" s="59">
        <v>2.0</v>
      </c>
      <c r="Y183" s="59">
        <v>0.0</v>
      </c>
      <c r="Z183" s="63"/>
      <c r="AA183" s="63"/>
      <c r="AB183" s="63"/>
      <c r="AC183" s="63"/>
      <c r="AD183" s="63"/>
      <c r="AE183" s="63"/>
      <c r="AF183" s="63"/>
      <c r="AG183" s="63"/>
      <c r="AH183" s="63"/>
      <c r="AI183" s="63"/>
    </row>
    <row r="184">
      <c r="A184" s="55" t="s">
        <v>809</v>
      </c>
      <c r="B184" s="55" t="s">
        <v>820</v>
      </c>
      <c r="C184" s="55" t="s">
        <v>821</v>
      </c>
      <c r="D184" s="55">
        <v>8.5</v>
      </c>
      <c r="E184" s="55" t="s">
        <v>7287</v>
      </c>
      <c r="F184" s="55" t="str">
        <f t="array" ref="F184">IFNA(INDEX('New Listing E-Commerce'!$E$2:$E$69,MATCH($I184,'New Listing E-Commerce'!$C$2:$C$69,0)),"N/A")</f>
        <v>Steel</v>
      </c>
      <c r="G184" s="55" t="str">
        <f t="array" ref="G184">INDEX('New Listing E-Commerce'!$D$1:$D$179,MATCH(I184,'New Listing E-Commerce'!$C$1:$C$179,0))</f>
        <v>TRC3P</v>
      </c>
      <c r="H184" s="55">
        <f t="shared" si="1"/>
        <v>4</v>
      </c>
      <c r="I184" s="55" t="s">
        <v>23</v>
      </c>
      <c r="J184" s="56">
        <f>VLOOKUP($I184,'Margen (PowerBI)'!$B$2:$F$179,3)</f>
        <v>35</v>
      </c>
      <c r="K184" s="56">
        <f t="array" ref="K184">INDEX('Margen (PowerBI)'!$E$1:$E$179,MATCH($I184,'Margen (PowerBI)'!$B$1:$B$179,0))</f>
        <v>45.5</v>
      </c>
      <c r="L184" s="56">
        <f>VLOOKUP($I184,'Margen (PowerBI)'!$B$2:$F$179,5)</f>
        <v>16.5</v>
      </c>
      <c r="M184" s="55">
        <v>284.0</v>
      </c>
      <c r="N184" s="57">
        <v>0.0144</v>
      </c>
      <c r="O184" s="55">
        <v>323.0</v>
      </c>
      <c r="P184" s="57">
        <v>0.0139</v>
      </c>
      <c r="Q184" s="57">
        <v>0.9969</v>
      </c>
      <c r="R184" s="55">
        <v>4.0</v>
      </c>
      <c r="S184" s="55">
        <v>0.0</v>
      </c>
      <c r="T184" s="57">
        <v>0.0141</v>
      </c>
      <c r="U184" s="57">
        <v>0.0</v>
      </c>
      <c r="V184" s="58">
        <v>644.0</v>
      </c>
      <c r="W184" s="58">
        <v>0.0</v>
      </c>
      <c r="X184" s="55">
        <v>4.0</v>
      </c>
      <c r="Y184" s="55">
        <v>0.0</v>
      </c>
      <c r="Z184" s="3"/>
      <c r="AA184" s="3"/>
      <c r="AB184" s="3"/>
      <c r="AC184" s="3"/>
      <c r="AD184" s="3"/>
      <c r="AE184" s="3"/>
      <c r="AF184" s="3"/>
      <c r="AG184" s="3"/>
      <c r="AH184" s="3"/>
      <c r="AI184" s="3"/>
    </row>
    <row r="185">
      <c r="A185" s="59" t="s">
        <v>839</v>
      </c>
      <c r="B185" s="59" t="s">
        <v>844</v>
      </c>
      <c r="C185" s="59" t="s">
        <v>845</v>
      </c>
      <c r="D185" s="59">
        <v>8.5</v>
      </c>
      <c r="E185" s="59" t="s">
        <v>7287</v>
      </c>
      <c r="F185" s="59" t="str">
        <f t="array" ref="F185">IFNA(INDEX('New Listing E-Commerce'!$E$2:$E$69,MATCH($I185,'New Listing E-Commerce'!$C$2:$C$69,0)),"N/A")</f>
        <v>Soft</v>
      </c>
      <c r="G185" s="59" t="str">
        <f t="array" ref="G185">INDEX('New Listing E-Commerce'!$D$1:$D$179,MATCH(I185,'New Listing E-Commerce'!$C$1:$C$179,0))</f>
        <v>TRC1</v>
      </c>
      <c r="H185" s="59">
        <f t="shared" si="1"/>
        <v>1</v>
      </c>
      <c r="I185" s="59" t="s">
        <v>54</v>
      </c>
      <c r="J185" s="60">
        <f>VLOOKUP($I185,'Margen (PowerBI)'!$B$2:$F$179,3)</f>
        <v>35</v>
      </c>
      <c r="K185" s="60">
        <f t="array" ref="K185">INDEX('Margen (PowerBI)'!$E$1:$E$179,MATCH($I185,'Margen (PowerBI)'!$B$1:$B$179,0))</f>
        <v>41</v>
      </c>
      <c r="L185" s="60">
        <f>VLOOKUP($I185,'Margen (PowerBI)'!$B$2:$F$179,5)</f>
        <v>16.5</v>
      </c>
      <c r="M185" s="59">
        <v>2.0</v>
      </c>
      <c r="N185" s="61">
        <v>1.0E-4</v>
      </c>
      <c r="O185" s="59">
        <v>2.0</v>
      </c>
      <c r="P185" s="61">
        <v>1.0E-4</v>
      </c>
      <c r="Q185" s="61">
        <v>1.0</v>
      </c>
      <c r="R185" s="59">
        <v>1.0</v>
      </c>
      <c r="S185" s="59">
        <v>0.0</v>
      </c>
      <c r="T185" s="61">
        <v>0.5</v>
      </c>
      <c r="U185" s="61">
        <v>0.0</v>
      </c>
      <c r="V185" s="62">
        <v>150.0</v>
      </c>
      <c r="W185" s="62">
        <v>0.0</v>
      </c>
      <c r="X185" s="59">
        <v>1.0</v>
      </c>
      <c r="Y185" s="59">
        <v>0.0</v>
      </c>
      <c r="Z185" s="63"/>
      <c r="AA185" s="63"/>
      <c r="AB185" s="63"/>
      <c r="AC185" s="63"/>
      <c r="AD185" s="63"/>
      <c r="AE185" s="63"/>
      <c r="AF185" s="63"/>
      <c r="AG185" s="63"/>
      <c r="AH185" s="63"/>
      <c r="AI185" s="63"/>
    </row>
    <row r="186">
      <c r="A186" s="55" t="s">
        <v>375</v>
      </c>
      <c r="B186" s="55" t="s">
        <v>880</v>
      </c>
      <c r="C186" s="55" t="s">
        <v>881</v>
      </c>
      <c r="D186" s="55">
        <v>8.0</v>
      </c>
      <c r="E186" s="55" t="s">
        <v>7287</v>
      </c>
      <c r="F186" s="55" t="str">
        <f t="array" ref="F186">IFNA(INDEX('New Listing E-Commerce'!$E$2:$E$69,MATCH($I186,'New Listing E-Commerce'!$C$2:$C$69,0)),"N/A")</f>
        <v>Soft</v>
      </c>
      <c r="G186" s="55" t="str">
        <f t="array" ref="G186">INDEX('New Listing E-Commerce'!$D$1:$D$179,MATCH(I186,'New Listing E-Commerce'!$C$1:$C$179,0))</f>
        <v>Comfort</v>
      </c>
      <c r="H186" s="55">
        <f t="shared" si="1"/>
        <v>3</v>
      </c>
      <c r="I186" s="55" t="s">
        <v>231</v>
      </c>
      <c r="J186" s="56">
        <f>VLOOKUP($I186,'Margen (PowerBI)'!$B$2:$F$179,3)</f>
        <v>35</v>
      </c>
      <c r="K186" s="56">
        <f t="array" ref="K186">INDEX('Margen (PowerBI)'!$E$1:$E$179,MATCH($I186,'Margen (PowerBI)'!$B$1:$B$179,0))</f>
        <v>27.5</v>
      </c>
      <c r="L186" s="56">
        <f>VLOOKUP($I186,'Margen (PowerBI)'!$B$2:$F$179,5)</f>
        <v>16.5</v>
      </c>
      <c r="M186" s="55">
        <v>26.0</v>
      </c>
      <c r="N186" s="57">
        <v>0.0013</v>
      </c>
      <c r="O186" s="55">
        <v>32.0</v>
      </c>
      <c r="P186" s="57">
        <v>0.0014</v>
      </c>
      <c r="Q186" s="57">
        <v>1.0</v>
      </c>
      <c r="R186" s="55">
        <v>3.0</v>
      </c>
      <c r="S186" s="55">
        <v>0.0</v>
      </c>
      <c r="T186" s="57">
        <v>0.1154</v>
      </c>
      <c r="U186" s="57">
        <v>0.0</v>
      </c>
      <c r="V186" s="58">
        <v>306.0</v>
      </c>
      <c r="W186" s="58">
        <v>0.0</v>
      </c>
      <c r="X186" s="55">
        <v>3.0</v>
      </c>
      <c r="Y186" s="55">
        <v>0.0</v>
      </c>
      <c r="Z186" s="3"/>
      <c r="AA186" s="3"/>
      <c r="AB186" s="3"/>
      <c r="AC186" s="3"/>
      <c r="AD186" s="3"/>
      <c r="AE186" s="3"/>
      <c r="AF186" s="3"/>
      <c r="AG186" s="3"/>
      <c r="AH186" s="3"/>
      <c r="AI186" s="3"/>
    </row>
    <row r="187">
      <c r="A187" s="59" t="s">
        <v>375</v>
      </c>
      <c r="B187" s="59" t="s">
        <v>396</v>
      </c>
      <c r="C187" s="59" t="s">
        <v>397</v>
      </c>
      <c r="D187" s="59">
        <v>8.0</v>
      </c>
      <c r="E187" s="59" t="s">
        <v>7289</v>
      </c>
      <c r="F187" s="59" t="str">
        <f t="array" ref="F187">IFNA(INDEX('New Listing E-Commerce'!$E$2:$E$69,MATCH($I187,'New Listing E-Commerce'!$C$2:$C$69,0)),"N/A")</f>
        <v>Soft</v>
      </c>
      <c r="G187" s="59" t="str">
        <f t="array" ref="G187">INDEX('New Listing E-Commerce'!$D$1:$D$179,MATCH(I187,'New Listing E-Commerce'!$C$1:$C$179,0))</f>
        <v>Comfort</v>
      </c>
      <c r="H187" s="59">
        <f t="shared" si="1"/>
        <v>1</v>
      </c>
      <c r="I187" s="59" t="s">
        <v>231</v>
      </c>
      <c r="J187" s="60">
        <f>VLOOKUP($I187,'Margen (PowerBI)'!$B$2:$F$179,3)</f>
        <v>35</v>
      </c>
      <c r="K187" s="60">
        <f t="array" ref="K187">INDEX('Margen (PowerBI)'!$E$1:$E$179,MATCH($I187,'Margen (PowerBI)'!$B$1:$B$179,0))</f>
        <v>27.5</v>
      </c>
      <c r="L187" s="60">
        <f>VLOOKUP($I187,'Margen (PowerBI)'!$B$2:$F$179,5)</f>
        <v>16.5</v>
      </c>
      <c r="M187" s="59">
        <v>12.0</v>
      </c>
      <c r="N187" s="61">
        <v>6.0E-4</v>
      </c>
      <c r="O187" s="59">
        <v>12.0</v>
      </c>
      <c r="P187" s="61">
        <v>5.0E-4</v>
      </c>
      <c r="Q187" s="61">
        <v>1.0</v>
      </c>
      <c r="R187" s="59">
        <v>1.0</v>
      </c>
      <c r="S187" s="59">
        <v>0.0</v>
      </c>
      <c r="T187" s="61">
        <v>0.0833</v>
      </c>
      <c r="U187" s="61">
        <v>0.0</v>
      </c>
      <c r="V187" s="62">
        <v>102.0</v>
      </c>
      <c r="W187" s="62">
        <v>0.0</v>
      </c>
      <c r="X187" s="59">
        <v>1.0</v>
      </c>
      <c r="Y187" s="59">
        <v>0.0</v>
      </c>
      <c r="Z187" s="63"/>
      <c r="AA187" s="63"/>
      <c r="AB187" s="63"/>
      <c r="AC187" s="63"/>
      <c r="AD187" s="63"/>
      <c r="AE187" s="63"/>
      <c r="AF187" s="63"/>
      <c r="AG187" s="63"/>
      <c r="AH187" s="63"/>
      <c r="AI187" s="63"/>
    </row>
    <row r="188">
      <c r="A188" s="55" t="s">
        <v>448</v>
      </c>
      <c r="B188" s="55" t="s">
        <v>455</v>
      </c>
      <c r="C188" s="55" t="s">
        <v>456</v>
      </c>
      <c r="D188" s="55">
        <v>8.0</v>
      </c>
      <c r="E188" s="55" t="s">
        <v>7287</v>
      </c>
      <c r="F188" s="55" t="str">
        <f t="array" ref="F188">IFNA(INDEX('New Listing E-Commerce'!$E$2:$E$69,MATCH($I188,'New Listing E-Commerce'!$C$2:$C$69,0)),"N/A")</f>
        <v>Soft</v>
      </c>
      <c r="G188" s="55" t="str">
        <f t="array" ref="G188">INDEX('New Listing E-Commerce'!$D$1:$D$179,MATCH(I188,'New Listing E-Commerce'!$C$1:$C$179,0))</f>
        <v>Max Grip Negro</v>
      </c>
      <c r="H188" s="55">
        <f t="shared" si="1"/>
        <v>1</v>
      </c>
      <c r="I188" s="55" t="s">
        <v>176</v>
      </c>
      <c r="J188" s="56">
        <f>VLOOKUP($I188,'Margen (PowerBI)'!$B$2:$F$179,3)</f>
        <v>35</v>
      </c>
      <c r="K188" s="56">
        <f t="array" ref="K188">INDEX('Margen (PowerBI)'!$E$1:$E$179,MATCH($I188,'Margen (PowerBI)'!$B$1:$B$179,0))</f>
        <v>31.5</v>
      </c>
      <c r="L188" s="56">
        <f>VLOOKUP($I188,'Margen (PowerBI)'!$B$2:$F$179,5)</f>
        <v>16.5</v>
      </c>
      <c r="M188" s="55">
        <v>248.0</v>
      </c>
      <c r="N188" s="57">
        <v>0.0126</v>
      </c>
      <c r="O188" s="55">
        <v>288.0</v>
      </c>
      <c r="P188" s="57">
        <v>0.0124</v>
      </c>
      <c r="Q188" s="57">
        <v>1.0</v>
      </c>
      <c r="R188" s="55">
        <v>1.0</v>
      </c>
      <c r="S188" s="55">
        <v>0.0</v>
      </c>
      <c r="T188" s="57">
        <v>0.004</v>
      </c>
      <c r="U188" s="57">
        <v>0.0</v>
      </c>
      <c r="V188" s="58">
        <v>106.0</v>
      </c>
      <c r="W188" s="58">
        <v>0.0</v>
      </c>
      <c r="X188" s="55">
        <v>1.0</v>
      </c>
      <c r="Y188" s="55">
        <v>0.0</v>
      </c>
      <c r="Z188" s="3"/>
      <c r="AA188" s="3"/>
      <c r="AB188" s="3"/>
      <c r="AC188" s="3"/>
      <c r="AD188" s="3"/>
      <c r="AE188" s="3"/>
      <c r="AF188" s="3"/>
      <c r="AG188" s="3"/>
      <c r="AH188" s="3"/>
      <c r="AI188" s="3"/>
    </row>
    <row r="189">
      <c r="A189" s="59" t="s">
        <v>463</v>
      </c>
      <c r="B189" s="59" t="s">
        <v>488</v>
      </c>
      <c r="C189" s="59" t="s">
        <v>489</v>
      </c>
      <c r="D189" s="59">
        <v>8.0</v>
      </c>
      <c r="E189" s="59" t="s">
        <v>188</v>
      </c>
      <c r="F189" s="59" t="str">
        <f t="array" ref="F189">IFNA(INDEX('New Listing E-Commerce'!$E$2:$E$69,MATCH($I189,'New Listing E-Commerce'!$C$2:$C$69,0)),"N/A")</f>
        <v>Composite</v>
      </c>
      <c r="G189" s="59" t="str">
        <f t="array" ref="G189">INDEX('New Listing E-Commerce'!$D$1:$D$179,MATCH(I189,'New Listing E-Commerce'!$C$1:$C$179,0))</f>
        <v>Rodeo Cafe</v>
      </c>
      <c r="H189" s="59">
        <f t="shared" si="1"/>
        <v>1</v>
      </c>
      <c r="I189" s="59" t="s">
        <v>35</v>
      </c>
      <c r="J189" s="60">
        <f>VLOOKUP($I189,'Margen (PowerBI)'!$B$2:$F$179,3)</f>
        <v>35</v>
      </c>
      <c r="K189" s="60">
        <f t="array" ref="K189">INDEX('Margen (PowerBI)'!$E$1:$E$179,MATCH($I189,'Margen (PowerBI)'!$B$1:$B$179,0))</f>
        <v>43.5</v>
      </c>
      <c r="L189" s="60">
        <f>VLOOKUP($I189,'Margen (PowerBI)'!$B$2:$F$179,5)</f>
        <v>16.5</v>
      </c>
      <c r="M189" s="59">
        <v>318.0</v>
      </c>
      <c r="N189" s="61">
        <v>0.0162</v>
      </c>
      <c r="O189" s="59">
        <v>379.0</v>
      </c>
      <c r="P189" s="61">
        <v>0.0163</v>
      </c>
      <c r="Q189" s="61">
        <v>0.9974</v>
      </c>
      <c r="R189" s="59">
        <v>1.0</v>
      </c>
      <c r="S189" s="59">
        <v>0.0</v>
      </c>
      <c r="T189" s="61">
        <v>0.0031</v>
      </c>
      <c r="U189" s="61">
        <v>0.0</v>
      </c>
      <c r="V189" s="62">
        <v>145.0</v>
      </c>
      <c r="W189" s="62">
        <v>0.0</v>
      </c>
      <c r="X189" s="59">
        <v>1.0</v>
      </c>
      <c r="Y189" s="59">
        <v>0.0</v>
      </c>
      <c r="Z189" s="63"/>
      <c r="AA189" s="63"/>
      <c r="AB189" s="63"/>
      <c r="AC189" s="63"/>
      <c r="AD189" s="63"/>
      <c r="AE189" s="63"/>
      <c r="AF189" s="63"/>
      <c r="AG189" s="63"/>
      <c r="AH189" s="63"/>
      <c r="AI189" s="63"/>
    </row>
    <row r="190">
      <c r="A190" s="55" t="s">
        <v>494</v>
      </c>
      <c r="B190" s="55" t="s">
        <v>945</v>
      </c>
      <c r="C190" s="55" t="s">
        <v>946</v>
      </c>
      <c r="D190" s="55">
        <v>8.0</v>
      </c>
      <c r="E190" s="55" t="s">
        <v>7286</v>
      </c>
      <c r="F190" s="55" t="str">
        <f t="array" ref="F190">IFNA(INDEX('New Listing E-Commerce'!$E$2:$E$69,MATCH($I190,'New Listing E-Commerce'!$C$2:$C$69,0)),"N/A")</f>
        <v>Soft</v>
      </c>
      <c r="G190" s="55" t="str">
        <f t="array" ref="G190">INDEX('New Listing E-Commerce'!$D$1:$D$179,MATCH(I190,'New Listing E-Commerce'!$C$1:$C$179,0))</f>
        <v>Rul 500</v>
      </c>
      <c r="H190" s="55">
        <f t="shared" si="1"/>
        <v>1</v>
      </c>
      <c r="I190" s="55" t="s">
        <v>127</v>
      </c>
      <c r="J190" s="56">
        <f>VLOOKUP($I190,'Margen (PowerBI)'!$B$2:$F$179,3)</f>
        <v>35</v>
      </c>
      <c r="K190" s="56">
        <f t="array" ref="K190">INDEX('Margen (PowerBI)'!$E$1:$E$179,MATCH($I190,'Margen (PowerBI)'!$B$1:$B$179,0))</f>
        <v>33</v>
      </c>
      <c r="L190" s="56">
        <f>VLOOKUP($I190,'Margen (PowerBI)'!$B$2:$F$179,5)</f>
        <v>16.5</v>
      </c>
      <c r="M190" s="55">
        <v>12.0</v>
      </c>
      <c r="N190" s="57">
        <v>6.0E-4</v>
      </c>
      <c r="O190" s="55">
        <v>13.0</v>
      </c>
      <c r="P190" s="57">
        <v>6.0E-4</v>
      </c>
      <c r="Q190" s="57">
        <v>1.0</v>
      </c>
      <c r="R190" s="55">
        <v>1.0</v>
      </c>
      <c r="S190" s="55">
        <v>0.0</v>
      </c>
      <c r="T190" s="57">
        <v>0.0833</v>
      </c>
      <c r="U190" s="57">
        <v>0.0</v>
      </c>
      <c r="V190" s="58">
        <v>113.0</v>
      </c>
      <c r="W190" s="58">
        <v>0.0</v>
      </c>
      <c r="X190" s="55">
        <v>1.0</v>
      </c>
      <c r="Y190" s="55">
        <v>0.0</v>
      </c>
      <c r="Z190" s="3"/>
      <c r="AA190" s="3"/>
      <c r="AB190" s="3"/>
      <c r="AC190" s="3"/>
      <c r="AD190" s="3"/>
      <c r="AE190" s="3"/>
      <c r="AF190" s="3"/>
      <c r="AG190" s="3"/>
      <c r="AH190" s="3"/>
      <c r="AI190" s="3"/>
    </row>
    <row r="191">
      <c r="A191" s="59" t="s">
        <v>494</v>
      </c>
      <c r="B191" s="59" t="s">
        <v>527</v>
      </c>
      <c r="C191" s="59" t="s">
        <v>528</v>
      </c>
      <c r="D191" s="59">
        <v>8.0</v>
      </c>
      <c r="E191" s="59" t="s">
        <v>188</v>
      </c>
      <c r="F191" s="59" t="str">
        <f t="array" ref="F191">IFNA(INDEX('New Listing E-Commerce'!$E$2:$E$69,MATCH($I191,'New Listing E-Commerce'!$C$2:$C$69,0)),"N/A")</f>
        <v>Soft</v>
      </c>
      <c r="G191" s="59" t="str">
        <f t="array" ref="G191">INDEX('New Listing E-Commerce'!$D$1:$D$179,MATCH(I191,'New Listing E-Commerce'!$C$1:$C$179,0))</f>
        <v>Rul 500</v>
      </c>
      <c r="H191" s="59">
        <f t="shared" si="1"/>
        <v>3</v>
      </c>
      <c r="I191" s="59" t="s">
        <v>127</v>
      </c>
      <c r="J191" s="60">
        <f>VLOOKUP($I191,'Margen (PowerBI)'!$B$2:$F$179,3)</f>
        <v>35</v>
      </c>
      <c r="K191" s="60">
        <f t="array" ref="K191">INDEX('Margen (PowerBI)'!$E$1:$E$179,MATCH($I191,'Margen (PowerBI)'!$B$1:$B$179,0))</f>
        <v>33</v>
      </c>
      <c r="L191" s="60">
        <f>VLOOKUP($I191,'Margen (PowerBI)'!$B$2:$F$179,5)</f>
        <v>16.5</v>
      </c>
      <c r="M191" s="59">
        <v>5.0</v>
      </c>
      <c r="N191" s="61">
        <v>3.0E-4</v>
      </c>
      <c r="O191" s="59">
        <v>6.0</v>
      </c>
      <c r="P191" s="61">
        <v>3.0E-4</v>
      </c>
      <c r="Q191" s="61">
        <v>1.0</v>
      </c>
      <c r="R191" s="59">
        <v>3.0</v>
      </c>
      <c r="S191" s="59">
        <v>0.0</v>
      </c>
      <c r="T191" s="61">
        <v>0.6</v>
      </c>
      <c r="U191" s="61">
        <v>0.0</v>
      </c>
      <c r="V191" s="62">
        <v>339.0</v>
      </c>
      <c r="W191" s="62">
        <v>0.0</v>
      </c>
      <c r="X191" s="59">
        <v>3.0</v>
      </c>
      <c r="Y191" s="59">
        <v>0.0</v>
      </c>
      <c r="Z191" s="63"/>
      <c r="AA191" s="63"/>
      <c r="AB191" s="63"/>
      <c r="AC191" s="63"/>
      <c r="AD191" s="63"/>
      <c r="AE191" s="63"/>
      <c r="AF191" s="63"/>
      <c r="AG191" s="63"/>
      <c r="AH191" s="63"/>
      <c r="AI191" s="63"/>
    </row>
    <row r="192">
      <c r="A192" s="55" t="s">
        <v>494</v>
      </c>
      <c r="B192" s="55" t="s">
        <v>541</v>
      </c>
      <c r="C192" s="55" t="s">
        <v>542</v>
      </c>
      <c r="D192" s="55">
        <v>8.0</v>
      </c>
      <c r="E192" s="55" t="s">
        <v>7290</v>
      </c>
      <c r="F192" s="55" t="str">
        <f t="array" ref="F192">IFNA(INDEX('New Listing E-Commerce'!$E$2:$E$69,MATCH($I192,'New Listing E-Commerce'!$C$2:$C$69,0)),"N/A")</f>
        <v>Soft</v>
      </c>
      <c r="G192" s="55" t="str">
        <f t="array" ref="G192">INDEX('New Listing E-Commerce'!$D$1:$D$179,MATCH(I192,'New Listing E-Commerce'!$C$1:$C$179,0))</f>
        <v>Rul 500</v>
      </c>
      <c r="H192" s="55">
        <f t="shared" si="1"/>
        <v>2</v>
      </c>
      <c r="I192" s="55" t="s">
        <v>127</v>
      </c>
      <c r="J192" s="56">
        <f>VLOOKUP($I192,'Margen (PowerBI)'!$B$2:$F$179,3)</f>
        <v>35</v>
      </c>
      <c r="K192" s="56">
        <f t="array" ref="K192">INDEX('Margen (PowerBI)'!$E$1:$E$179,MATCH($I192,'Margen (PowerBI)'!$B$1:$B$179,0))</f>
        <v>33</v>
      </c>
      <c r="L192" s="56">
        <f>VLOOKUP($I192,'Margen (PowerBI)'!$B$2:$F$179,5)</f>
        <v>16.5</v>
      </c>
      <c r="M192" s="55">
        <v>12.0</v>
      </c>
      <c r="N192" s="57">
        <v>6.0E-4</v>
      </c>
      <c r="O192" s="55">
        <v>18.0</v>
      </c>
      <c r="P192" s="57">
        <v>8.0E-4</v>
      </c>
      <c r="Q192" s="57">
        <v>1.0</v>
      </c>
      <c r="R192" s="55">
        <v>2.0</v>
      </c>
      <c r="S192" s="55">
        <v>0.0</v>
      </c>
      <c r="T192" s="57">
        <v>0.1667</v>
      </c>
      <c r="U192" s="57">
        <v>0.0</v>
      </c>
      <c r="V192" s="58">
        <v>226.0</v>
      </c>
      <c r="W192" s="58">
        <v>0.0</v>
      </c>
      <c r="X192" s="55">
        <v>2.0</v>
      </c>
      <c r="Y192" s="55">
        <v>0.0</v>
      </c>
      <c r="Z192" s="3"/>
      <c r="AA192" s="3"/>
      <c r="AB192" s="3"/>
      <c r="AC192" s="3"/>
      <c r="AD192" s="3"/>
      <c r="AE192" s="3"/>
      <c r="AF192" s="3"/>
      <c r="AG192" s="3"/>
      <c r="AH192" s="3"/>
      <c r="AI192" s="3"/>
    </row>
    <row r="193">
      <c r="A193" s="59" t="s">
        <v>549</v>
      </c>
      <c r="B193" s="59" t="s">
        <v>957</v>
      </c>
      <c r="C193" s="59" t="s">
        <v>958</v>
      </c>
      <c r="D193" s="59">
        <v>8.0</v>
      </c>
      <c r="E193" s="59" t="s">
        <v>7287</v>
      </c>
      <c r="F193" s="59" t="str">
        <f t="array" ref="F193">IFNA(INDEX('New Listing E-Commerce'!$E$2:$E$69,MATCH($I193,'New Listing E-Commerce'!$C$2:$C$69,0)),"N/A")</f>
        <v>Soft</v>
      </c>
      <c r="G193" s="59" t="str">
        <f t="array" ref="G193">INDEX('New Listing E-Commerce'!$D$1:$D$179,MATCH(I193,'New Listing E-Commerce'!$C$1:$C$179,0))</f>
        <v>Rul 500</v>
      </c>
      <c r="H193" s="59">
        <f t="shared" si="1"/>
        <v>1</v>
      </c>
      <c r="I193" s="59" t="s">
        <v>127</v>
      </c>
      <c r="J193" s="60">
        <f>VLOOKUP($I193,'Margen (PowerBI)'!$B$2:$F$179,3)</f>
        <v>35</v>
      </c>
      <c r="K193" s="60">
        <f t="array" ref="K193">INDEX('Margen (PowerBI)'!$E$1:$E$179,MATCH($I193,'Margen (PowerBI)'!$B$1:$B$179,0))</f>
        <v>33</v>
      </c>
      <c r="L193" s="60">
        <f>VLOOKUP($I193,'Margen (PowerBI)'!$B$2:$F$179,5)</f>
        <v>16.5</v>
      </c>
      <c r="M193" s="59">
        <v>150.0</v>
      </c>
      <c r="N193" s="61">
        <v>0.0076</v>
      </c>
      <c r="O193" s="59">
        <v>166.0</v>
      </c>
      <c r="P193" s="61">
        <v>0.0071</v>
      </c>
      <c r="Q193" s="61">
        <v>1.0</v>
      </c>
      <c r="R193" s="59">
        <v>1.0</v>
      </c>
      <c r="S193" s="59">
        <v>0.0</v>
      </c>
      <c r="T193" s="61">
        <v>0.0067</v>
      </c>
      <c r="U193" s="61">
        <v>0.0</v>
      </c>
      <c r="V193" s="62">
        <v>124.0</v>
      </c>
      <c r="W193" s="62">
        <v>0.0</v>
      </c>
      <c r="X193" s="59">
        <v>1.0</v>
      </c>
      <c r="Y193" s="59">
        <v>0.0</v>
      </c>
      <c r="Z193" s="63"/>
      <c r="AA193" s="63"/>
      <c r="AB193" s="63"/>
      <c r="AC193" s="63"/>
      <c r="AD193" s="63"/>
      <c r="AE193" s="63"/>
      <c r="AF193" s="63"/>
      <c r="AG193" s="63"/>
      <c r="AH193" s="63"/>
      <c r="AI193" s="63"/>
    </row>
    <row r="194">
      <c r="A194" s="55" t="s">
        <v>587</v>
      </c>
      <c r="B194" s="55" t="s">
        <v>598</v>
      </c>
      <c r="C194" s="55" t="s">
        <v>599</v>
      </c>
      <c r="D194" s="55">
        <v>8.0</v>
      </c>
      <c r="E194" s="55" t="s">
        <v>7287</v>
      </c>
      <c r="F194" s="55" t="str">
        <f t="array" ref="F194">IFNA(INDEX('New Listing E-Commerce'!$E$2:$E$69,MATCH($I194,'New Listing E-Commerce'!$C$2:$C$69,0)),"N/A")</f>
        <v>Steel</v>
      </c>
      <c r="G194" s="55" t="str">
        <f t="array" ref="G194">INDEX('New Listing E-Commerce'!$D$1:$D$179,MATCH(I194,'New Listing E-Commerce'!$C$1:$C$179,0))</f>
        <v>Tk Farmer</v>
      </c>
      <c r="H194" s="55">
        <f t="shared" si="1"/>
        <v>3</v>
      </c>
      <c r="I194" s="55" t="s">
        <v>115</v>
      </c>
      <c r="J194" s="56">
        <f>VLOOKUP($I194,'Margen (PowerBI)'!$B$2:$F$179,3)</f>
        <v>58.5</v>
      </c>
      <c r="K194" s="56">
        <f t="array" ref="K194">INDEX('Margen (PowerBI)'!$E$1:$E$179,MATCH($I194,'Margen (PowerBI)'!$B$1:$B$179,0))</f>
        <v>33.5</v>
      </c>
      <c r="L194" s="56">
        <f>VLOOKUP($I194,'Margen (PowerBI)'!$B$2:$F$179,5)</f>
        <v>25</v>
      </c>
      <c r="M194" s="55">
        <v>9.0</v>
      </c>
      <c r="N194" s="57">
        <v>5.0E-4</v>
      </c>
      <c r="O194" s="55">
        <v>12.0</v>
      </c>
      <c r="P194" s="57">
        <v>5.0E-4</v>
      </c>
      <c r="Q194" s="57">
        <v>0.75</v>
      </c>
      <c r="R194" s="55">
        <v>3.0</v>
      </c>
      <c r="S194" s="55">
        <v>0.0</v>
      </c>
      <c r="T194" s="57">
        <v>0.3333</v>
      </c>
      <c r="U194" s="57">
        <v>0.0</v>
      </c>
      <c r="V194" s="58">
        <v>402.0</v>
      </c>
      <c r="W194" s="58">
        <v>0.0</v>
      </c>
      <c r="X194" s="55">
        <v>3.0</v>
      </c>
      <c r="Y194" s="55">
        <v>0.0</v>
      </c>
      <c r="Z194" s="3"/>
      <c r="AA194" s="3"/>
      <c r="AB194" s="3"/>
      <c r="AC194" s="3"/>
      <c r="AD194" s="3"/>
      <c r="AE194" s="3"/>
      <c r="AF194" s="3"/>
      <c r="AG194" s="3"/>
      <c r="AH194" s="3"/>
      <c r="AI194" s="3"/>
    </row>
    <row r="195">
      <c r="A195" s="59" t="s">
        <v>975</v>
      </c>
      <c r="B195" s="59" t="s">
        <v>615</v>
      </c>
      <c r="C195" s="59" t="s">
        <v>616</v>
      </c>
      <c r="D195" s="59">
        <v>8.0</v>
      </c>
      <c r="E195" s="59" t="s">
        <v>188</v>
      </c>
      <c r="F195" s="59" t="str">
        <f t="array" ref="F195">IFNA(INDEX('New Listing E-Commerce'!$E$2:$E$69,MATCH($I195,'New Listing E-Commerce'!$C$2:$C$69,0)),"N/A")</f>
        <v>Soft</v>
      </c>
      <c r="G195" s="59" t="str">
        <f t="array" ref="G195">INDEX('New Listing E-Commerce'!$D$1:$D$179,MATCH(I195,'New Listing E-Commerce'!$C$1:$C$179,0))</f>
        <v>Tk Lacer</v>
      </c>
      <c r="H195" s="59">
        <f t="shared" si="1"/>
        <v>1</v>
      </c>
      <c r="I195" s="59" t="s">
        <v>204</v>
      </c>
      <c r="J195" s="60">
        <f>VLOOKUP($I195,'Margen (PowerBI)'!$B$2:$F$179,3)</f>
        <v>35</v>
      </c>
      <c r="K195" s="60">
        <f t="array" ref="K195">INDEX('Margen (PowerBI)'!$E$1:$E$179,MATCH($I195,'Margen (PowerBI)'!$B$1:$B$179,0))</f>
        <v>29</v>
      </c>
      <c r="L195" s="60">
        <f>VLOOKUP($I195,'Margen (PowerBI)'!$B$2:$F$179,5)</f>
        <v>16.5</v>
      </c>
      <c r="M195" s="59">
        <v>0.0</v>
      </c>
      <c r="N195" s="61">
        <v>0.0</v>
      </c>
      <c r="O195" s="59">
        <v>0.0</v>
      </c>
      <c r="P195" s="61">
        <v>0.0</v>
      </c>
      <c r="Q195" s="61">
        <v>0.0</v>
      </c>
      <c r="R195" s="59">
        <v>1.0</v>
      </c>
      <c r="S195" s="59">
        <v>0.0</v>
      </c>
      <c r="T195" s="61">
        <v>0.0</v>
      </c>
      <c r="U195" s="61">
        <v>0.0</v>
      </c>
      <c r="V195" s="62">
        <v>105.0</v>
      </c>
      <c r="W195" s="62">
        <v>0.0</v>
      </c>
      <c r="X195" s="59">
        <v>1.0</v>
      </c>
      <c r="Y195" s="59">
        <v>0.0</v>
      </c>
      <c r="Z195" s="63"/>
      <c r="AA195" s="63"/>
      <c r="AB195" s="63"/>
      <c r="AC195" s="63"/>
      <c r="AD195" s="63"/>
      <c r="AE195" s="63"/>
      <c r="AF195" s="63"/>
      <c r="AG195" s="63"/>
      <c r="AH195" s="63"/>
      <c r="AI195" s="63"/>
    </row>
    <row r="196">
      <c r="A196" s="55" t="s">
        <v>620</v>
      </c>
      <c r="B196" s="55" t="s">
        <v>639</v>
      </c>
      <c r="C196" s="55" t="s">
        <v>640</v>
      </c>
      <c r="D196" s="55">
        <v>8.0</v>
      </c>
      <c r="E196" s="55" t="s">
        <v>7287</v>
      </c>
      <c r="F196" s="55" t="str">
        <f t="array" ref="F196">IFNA(INDEX('New Listing E-Commerce'!$E$2:$E$69,MATCH($I196,'New Listing E-Commerce'!$C$2:$C$69,0)),"N/A")</f>
        <v>Soft</v>
      </c>
      <c r="G196" s="55" t="str">
        <f t="array" ref="G196">INDEX('New Listing E-Commerce'!$D$1:$D$179,MATCH(I196,'New Listing E-Commerce'!$C$1:$C$179,0))</f>
        <v>Tractor</v>
      </c>
      <c r="H196" s="55">
        <f t="shared" si="1"/>
        <v>1</v>
      </c>
      <c r="I196" s="55" t="s">
        <v>226</v>
      </c>
      <c r="J196" s="56">
        <f>VLOOKUP($I196,'Margen (PowerBI)'!$B$2:$F$179,3)</f>
        <v>35</v>
      </c>
      <c r="K196" s="56">
        <f t="array" ref="K196">INDEX('Margen (PowerBI)'!$E$1:$E$179,MATCH($I196,'Margen (PowerBI)'!$B$1:$B$179,0))</f>
        <v>27.5</v>
      </c>
      <c r="L196" s="56">
        <f>VLOOKUP($I196,'Margen (PowerBI)'!$B$2:$F$179,5)</f>
        <v>16.5</v>
      </c>
      <c r="M196" s="55">
        <v>13.0</v>
      </c>
      <c r="N196" s="57">
        <v>7.0E-4</v>
      </c>
      <c r="O196" s="55">
        <v>19.0</v>
      </c>
      <c r="P196" s="57">
        <v>8.0E-4</v>
      </c>
      <c r="Q196" s="57">
        <v>0.9474</v>
      </c>
      <c r="R196" s="55">
        <v>1.0</v>
      </c>
      <c r="S196" s="55">
        <v>0.0</v>
      </c>
      <c r="T196" s="57">
        <v>0.0769</v>
      </c>
      <c r="U196" s="57">
        <v>0.0</v>
      </c>
      <c r="V196" s="58">
        <v>102.0</v>
      </c>
      <c r="W196" s="58">
        <v>0.0</v>
      </c>
      <c r="X196" s="55">
        <v>1.0</v>
      </c>
      <c r="Y196" s="55">
        <v>0.0</v>
      </c>
      <c r="Z196" s="3"/>
      <c r="AA196" s="3"/>
      <c r="AB196" s="3"/>
      <c r="AC196" s="3"/>
      <c r="AD196" s="3"/>
      <c r="AE196" s="3"/>
      <c r="AF196" s="3"/>
      <c r="AG196" s="3"/>
      <c r="AH196" s="3"/>
      <c r="AI196" s="3"/>
    </row>
    <row r="197">
      <c r="A197" s="59" t="s">
        <v>620</v>
      </c>
      <c r="B197" s="59" t="s">
        <v>659</v>
      </c>
      <c r="C197" s="59" t="s">
        <v>660</v>
      </c>
      <c r="D197" s="59">
        <v>8.0</v>
      </c>
      <c r="E197" s="59" t="s">
        <v>188</v>
      </c>
      <c r="F197" s="59" t="str">
        <f t="array" ref="F197">IFNA(INDEX('New Listing E-Commerce'!$E$2:$E$69,MATCH($I197,'New Listing E-Commerce'!$C$2:$C$69,0)),"N/A")</f>
        <v>Soft</v>
      </c>
      <c r="G197" s="59" t="str">
        <f t="array" ref="G197">INDEX('New Listing E-Commerce'!$D$1:$D$179,MATCH(I197,'New Listing E-Commerce'!$C$1:$C$179,0))</f>
        <v>Tractor</v>
      </c>
      <c r="H197" s="59">
        <f t="shared" si="1"/>
        <v>2</v>
      </c>
      <c r="I197" s="59" t="s">
        <v>226</v>
      </c>
      <c r="J197" s="60">
        <f>VLOOKUP($I197,'Margen (PowerBI)'!$B$2:$F$179,3)</f>
        <v>35</v>
      </c>
      <c r="K197" s="60">
        <f t="array" ref="K197">INDEX('Margen (PowerBI)'!$E$1:$E$179,MATCH($I197,'Margen (PowerBI)'!$B$1:$B$179,0))</f>
        <v>27.5</v>
      </c>
      <c r="L197" s="60">
        <f>VLOOKUP($I197,'Margen (PowerBI)'!$B$2:$F$179,5)</f>
        <v>16.5</v>
      </c>
      <c r="M197" s="59">
        <v>18.0</v>
      </c>
      <c r="N197" s="61">
        <v>9.0E-4</v>
      </c>
      <c r="O197" s="59">
        <v>20.0</v>
      </c>
      <c r="P197" s="61">
        <v>9.0E-4</v>
      </c>
      <c r="Q197" s="61">
        <v>0.85</v>
      </c>
      <c r="R197" s="59">
        <v>2.0</v>
      </c>
      <c r="S197" s="59">
        <v>0.0</v>
      </c>
      <c r="T197" s="61">
        <v>0.1111</v>
      </c>
      <c r="U197" s="61">
        <v>0.0</v>
      </c>
      <c r="V197" s="62">
        <v>204.0</v>
      </c>
      <c r="W197" s="62">
        <v>0.0</v>
      </c>
      <c r="X197" s="59">
        <v>2.0</v>
      </c>
      <c r="Y197" s="59">
        <v>0.0</v>
      </c>
      <c r="Z197" s="63"/>
      <c r="AA197" s="63"/>
      <c r="AB197" s="63"/>
      <c r="AC197" s="63"/>
      <c r="AD197" s="63"/>
      <c r="AE197" s="63"/>
      <c r="AF197" s="63"/>
      <c r="AG197" s="63"/>
      <c r="AH197" s="63"/>
      <c r="AI197" s="63"/>
    </row>
    <row r="198">
      <c r="A198" s="55" t="s">
        <v>663</v>
      </c>
      <c r="B198" s="55" t="s">
        <v>670</v>
      </c>
      <c r="C198" s="55" t="s">
        <v>671</v>
      </c>
      <c r="D198" s="55">
        <v>8.0</v>
      </c>
      <c r="E198" s="55" t="s">
        <v>7286</v>
      </c>
      <c r="F198" s="55" t="str">
        <f t="array" ref="F198">IFNA(INDEX('New Listing E-Commerce'!$E$2:$E$69,MATCH($I198,'New Listing E-Commerce'!$C$2:$C$69,0)),"N/A")</f>
        <v>Steel</v>
      </c>
      <c r="G198" s="55" t="str">
        <f t="array" ref="G198">INDEX('New Listing E-Commerce'!$D$1:$D$179,MATCH(I198,'New Listing E-Commerce'!$C$1:$C$179,0))</f>
        <v>Tractor</v>
      </c>
      <c r="H198" s="55">
        <f t="shared" si="1"/>
        <v>2</v>
      </c>
      <c r="I198" s="55" t="s">
        <v>207</v>
      </c>
      <c r="J198" s="56">
        <f t="array" ref="J198">INDEX('Margen (PowerBI)'!$D$1:$D$179,MATCH($I198,'Margen (PowerBI)'!$B$1:$B$179,0))</f>
        <v>49.5</v>
      </c>
      <c r="K198" s="56">
        <f t="array" ref="K198">INDEX('Margen (PowerBI)'!$E$1:$E$179,MATCH($I198,'Margen (PowerBI)'!$B$1:$B$179,0))</f>
        <v>28.5</v>
      </c>
      <c r="L198" s="56">
        <f t="array" ref="L198">INDEX('Margen (PowerBI)'!$F$1:$F$179,MATCH($I198,'Margen (PowerBI)'!$B$1:$B$179,0))</f>
        <v>21</v>
      </c>
      <c r="M198" s="55">
        <v>160.0</v>
      </c>
      <c r="N198" s="57">
        <v>0.0081</v>
      </c>
      <c r="O198" s="55">
        <v>192.0</v>
      </c>
      <c r="P198" s="57">
        <v>0.0083</v>
      </c>
      <c r="Q198" s="57">
        <v>0.9948</v>
      </c>
      <c r="R198" s="55">
        <v>2.0</v>
      </c>
      <c r="S198" s="55">
        <v>0.0</v>
      </c>
      <c r="T198" s="57">
        <v>0.0125</v>
      </c>
      <c r="U198" s="57">
        <v>0.0</v>
      </c>
      <c r="V198" s="58">
        <v>212.0</v>
      </c>
      <c r="W198" s="58">
        <v>0.0</v>
      </c>
      <c r="X198" s="55">
        <v>2.0</v>
      </c>
      <c r="Y198" s="55">
        <v>0.0</v>
      </c>
      <c r="Z198" s="3"/>
      <c r="AA198" s="3"/>
      <c r="AB198" s="3"/>
      <c r="AC198" s="3"/>
      <c r="AD198" s="3"/>
      <c r="AE198" s="3"/>
      <c r="AF198" s="3"/>
      <c r="AG198" s="3"/>
      <c r="AH198" s="3"/>
      <c r="AI198" s="3"/>
    </row>
    <row r="199">
      <c r="A199" s="59" t="s">
        <v>663</v>
      </c>
      <c r="B199" s="59" t="s">
        <v>1006</v>
      </c>
      <c r="C199" s="59" t="s">
        <v>1007</v>
      </c>
      <c r="D199" s="59">
        <v>8.0</v>
      </c>
      <c r="E199" s="59" t="s">
        <v>188</v>
      </c>
      <c r="F199" s="59" t="str">
        <f t="array" ref="F199">IFNA(INDEX('New Listing E-Commerce'!$E$2:$E$69,MATCH($I199,'New Listing E-Commerce'!$C$2:$C$69,0)),"N/A")</f>
        <v>Steel</v>
      </c>
      <c r="G199" s="59" t="str">
        <f t="array" ref="G199">INDEX('New Listing E-Commerce'!$D$1:$D$179,MATCH(I199,'New Listing E-Commerce'!$C$1:$C$179,0))</f>
        <v>Tractor</v>
      </c>
      <c r="H199" s="59">
        <f t="shared" si="1"/>
        <v>3</v>
      </c>
      <c r="I199" s="59" t="s">
        <v>207</v>
      </c>
      <c r="J199" s="60">
        <f t="array" ref="J199">INDEX('Margen (PowerBI)'!$D$1:$D$179,MATCH($I199,'Margen (PowerBI)'!$B$1:$B$179,0))</f>
        <v>49.5</v>
      </c>
      <c r="K199" s="60">
        <f t="array" ref="K199">INDEX('Margen (PowerBI)'!$E$1:$E$179,MATCH($I199,'Margen (PowerBI)'!$B$1:$B$179,0))</f>
        <v>28.5</v>
      </c>
      <c r="L199" s="60">
        <f t="array" ref="L199">INDEX('Margen (PowerBI)'!$F$1:$F$179,MATCH($I199,'Margen (PowerBI)'!$B$1:$B$179,0))</f>
        <v>21</v>
      </c>
      <c r="M199" s="59">
        <v>21.0</v>
      </c>
      <c r="N199" s="61">
        <v>0.0011</v>
      </c>
      <c r="O199" s="59">
        <v>27.0</v>
      </c>
      <c r="P199" s="61">
        <v>0.0012</v>
      </c>
      <c r="Q199" s="61">
        <v>0.8148</v>
      </c>
      <c r="R199" s="59">
        <v>3.0</v>
      </c>
      <c r="S199" s="59">
        <v>0.0</v>
      </c>
      <c r="T199" s="61">
        <v>0.1429</v>
      </c>
      <c r="U199" s="61">
        <v>0.0</v>
      </c>
      <c r="V199" s="62">
        <v>318.0</v>
      </c>
      <c r="W199" s="62">
        <v>0.0</v>
      </c>
      <c r="X199" s="59">
        <v>3.0</v>
      </c>
      <c r="Y199" s="59">
        <v>0.0</v>
      </c>
      <c r="Z199" s="63"/>
      <c r="AA199" s="63"/>
      <c r="AB199" s="63"/>
      <c r="AC199" s="63"/>
      <c r="AD199" s="63"/>
      <c r="AE199" s="63"/>
      <c r="AF199" s="63"/>
      <c r="AG199" s="63"/>
      <c r="AH199" s="63"/>
      <c r="AI199" s="63"/>
    </row>
    <row r="200">
      <c r="A200" s="55" t="s">
        <v>711</v>
      </c>
      <c r="B200" s="55" t="s">
        <v>712</v>
      </c>
      <c r="C200" s="55" t="s">
        <v>713</v>
      </c>
      <c r="D200" s="55">
        <v>8.0</v>
      </c>
      <c r="E200" s="55" t="s">
        <v>7286</v>
      </c>
      <c r="F200" s="55" t="str">
        <f t="array" ref="F200">IFNA(INDEX('New Listing E-Commerce'!$E$2:$E$69,MATCH($I200,'New Listing E-Commerce'!$C$2:$C$69,0)),"N/A")</f>
        <v>Soft</v>
      </c>
      <c r="G200" s="55" t="str">
        <f t="array" ref="G200">INDEX('New Listing E-Commerce'!$D$1:$D$179,MATCH(I200,'New Listing E-Commerce'!$C$1:$C$179,0))</f>
        <v>FBS1</v>
      </c>
      <c r="H200" s="55">
        <f t="shared" si="1"/>
        <v>1</v>
      </c>
      <c r="I200" s="55" t="s">
        <v>255</v>
      </c>
      <c r="J200" s="56">
        <f>VLOOKUP($I200,'Margen (PowerBI)'!$B$2:$F$179,3)</f>
        <v>38</v>
      </c>
      <c r="K200" s="56">
        <f t="array" ref="K200">INDEX('Margen (PowerBI)'!$E$1:$E$179,MATCH($I200,'Margen (PowerBI)'!$B$1:$B$179,0))</f>
        <v>23</v>
      </c>
      <c r="L200" s="56">
        <f>VLOOKUP($I200,'Margen (PowerBI)'!$B$2:$F$179,5)</f>
        <v>16</v>
      </c>
      <c r="M200" s="55">
        <v>1.0</v>
      </c>
      <c r="N200" s="57">
        <v>1.0E-4</v>
      </c>
      <c r="O200" s="55">
        <v>1.0</v>
      </c>
      <c r="P200" s="57">
        <v>0.0</v>
      </c>
      <c r="Q200" s="57">
        <v>1.0</v>
      </c>
      <c r="R200" s="55">
        <v>1.0</v>
      </c>
      <c r="S200" s="55">
        <v>0.0</v>
      </c>
      <c r="T200" s="57">
        <v>1.0</v>
      </c>
      <c r="U200" s="57">
        <v>0.0</v>
      </c>
      <c r="V200" s="58">
        <v>67.0</v>
      </c>
      <c r="W200" s="58">
        <v>0.0</v>
      </c>
      <c r="X200" s="55">
        <v>1.0</v>
      </c>
      <c r="Y200" s="55">
        <v>0.0</v>
      </c>
      <c r="Z200" s="3"/>
      <c r="AA200" s="3"/>
      <c r="AB200" s="3"/>
      <c r="AC200" s="3"/>
      <c r="AD200" s="3"/>
      <c r="AE200" s="3"/>
      <c r="AF200" s="3"/>
      <c r="AG200" s="3"/>
      <c r="AH200" s="3"/>
      <c r="AI200" s="3"/>
    </row>
    <row r="201">
      <c r="A201" s="59" t="s">
        <v>723</v>
      </c>
      <c r="B201" s="59" t="s">
        <v>726</v>
      </c>
      <c r="C201" s="59" t="s">
        <v>727</v>
      </c>
      <c r="D201" s="59">
        <v>8.0</v>
      </c>
      <c r="E201" s="59" t="s">
        <v>7286</v>
      </c>
      <c r="F201" s="59" t="str">
        <f t="array" ref="F201">IFNA(INDEX('New Listing E-Commerce'!$E$2:$E$69,MATCH($I201,'New Listing E-Commerce'!$C$2:$C$69,0)),"N/A")</f>
        <v>N/A</v>
      </c>
      <c r="G201" s="59" t="str">
        <f t="array" ref="G201">INDEX('New Listing E-Commerce'!$D$1:$D$179,MATCH(I201,'New Listing E-Commerce'!$C$1:$C$179,0))</f>
        <v>#N/A</v>
      </c>
      <c r="H201" s="59">
        <f t="shared" si="1"/>
        <v>4</v>
      </c>
      <c r="I201" s="59" t="s">
        <v>257</v>
      </c>
      <c r="J201" s="60">
        <f>VLOOKUP($I201,'Margen (PowerBI)'!$B$2:$F$179,3)</f>
        <v>38</v>
      </c>
      <c r="K201" s="60">
        <f t="array" ref="K201">INDEX('Margen (PowerBI)'!$E$1:$E$179,MATCH($I201,'Margen (PowerBI)'!$B$1:$B$179,0))</f>
        <v>22</v>
      </c>
      <c r="L201" s="60">
        <f>VLOOKUP($I201,'Margen (PowerBI)'!$B$2:$F$179,5)</f>
        <v>16</v>
      </c>
      <c r="M201" s="59">
        <v>5.0</v>
      </c>
      <c r="N201" s="61">
        <v>3.0E-4</v>
      </c>
      <c r="O201" s="59">
        <v>6.0</v>
      </c>
      <c r="P201" s="61">
        <v>3.0E-4</v>
      </c>
      <c r="Q201" s="61">
        <v>1.0</v>
      </c>
      <c r="R201" s="59">
        <v>4.0</v>
      </c>
      <c r="S201" s="59">
        <v>0.0</v>
      </c>
      <c r="T201" s="61">
        <v>0.8</v>
      </c>
      <c r="U201" s="61">
        <v>0.0</v>
      </c>
      <c r="V201" s="62">
        <v>268.0</v>
      </c>
      <c r="W201" s="62">
        <v>0.0</v>
      </c>
      <c r="X201" s="59">
        <v>4.0</v>
      </c>
      <c r="Y201" s="59">
        <v>0.0</v>
      </c>
      <c r="Z201" s="63"/>
      <c r="AA201" s="63"/>
      <c r="AB201" s="63"/>
      <c r="AC201" s="63"/>
      <c r="AD201" s="63"/>
      <c r="AE201" s="63"/>
      <c r="AF201" s="63"/>
      <c r="AG201" s="63"/>
      <c r="AH201" s="63"/>
      <c r="AI201" s="63"/>
    </row>
    <row r="202">
      <c r="A202" s="55" t="s">
        <v>723</v>
      </c>
      <c r="B202" s="55" t="s">
        <v>1027</v>
      </c>
      <c r="C202" s="55" t="s">
        <v>1028</v>
      </c>
      <c r="D202" s="55">
        <v>8.0</v>
      </c>
      <c r="E202" s="55" t="s">
        <v>7287</v>
      </c>
      <c r="F202" s="55" t="str">
        <f t="array" ref="F202">IFNA(INDEX('New Listing E-Commerce'!$E$2:$E$69,MATCH($I202,'New Listing E-Commerce'!$C$2:$C$69,0)),"N/A")</f>
        <v>N/A</v>
      </c>
      <c r="G202" s="55" t="str">
        <f t="array" ref="G202">INDEX('New Listing E-Commerce'!$D$1:$D$179,MATCH(I202,'New Listing E-Commerce'!$C$1:$C$179,0))</f>
        <v>#N/A</v>
      </c>
      <c r="H202" s="55">
        <f t="shared" si="1"/>
        <v>1</v>
      </c>
      <c r="I202" s="55" t="s">
        <v>257</v>
      </c>
      <c r="J202" s="56">
        <f>VLOOKUP($I202,'Margen (PowerBI)'!$B$2:$F$179,3)</f>
        <v>38</v>
      </c>
      <c r="K202" s="56">
        <f t="array" ref="K202">INDEX('Margen (PowerBI)'!$E$1:$E$179,MATCH($I202,'Margen (PowerBI)'!$B$1:$B$179,0))</f>
        <v>22</v>
      </c>
      <c r="L202" s="56">
        <f>VLOOKUP($I202,'Margen (PowerBI)'!$B$2:$F$179,5)</f>
        <v>16</v>
      </c>
      <c r="M202" s="55">
        <v>1.0</v>
      </c>
      <c r="N202" s="57">
        <v>1.0E-4</v>
      </c>
      <c r="O202" s="55">
        <v>2.0</v>
      </c>
      <c r="P202" s="57">
        <v>1.0E-4</v>
      </c>
      <c r="Q202" s="57">
        <v>1.0</v>
      </c>
      <c r="R202" s="55">
        <v>1.0</v>
      </c>
      <c r="S202" s="55">
        <v>0.0</v>
      </c>
      <c r="T202" s="57">
        <v>1.0</v>
      </c>
      <c r="U202" s="57">
        <v>0.0</v>
      </c>
      <c r="V202" s="58">
        <v>67.0</v>
      </c>
      <c r="W202" s="58">
        <v>0.0</v>
      </c>
      <c r="X202" s="55">
        <v>1.0</v>
      </c>
      <c r="Y202" s="55">
        <v>0.0</v>
      </c>
      <c r="Z202" s="3"/>
      <c r="AA202" s="3"/>
      <c r="AB202" s="3"/>
      <c r="AC202" s="3"/>
      <c r="AD202" s="3"/>
      <c r="AE202" s="3"/>
      <c r="AF202" s="3"/>
      <c r="AG202" s="3"/>
      <c r="AH202" s="3"/>
      <c r="AI202" s="3"/>
    </row>
    <row r="203">
      <c r="A203" s="59" t="s">
        <v>742</v>
      </c>
      <c r="B203" s="59" t="s">
        <v>751</v>
      </c>
      <c r="C203" s="59" t="s">
        <v>752</v>
      </c>
      <c r="D203" s="59">
        <v>8.0</v>
      </c>
      <c r="E203" s="59" t="s">
        <v>186</v>
      </c>
      <c r="F203" s="59" t="str">
        <f t="array" ref="F203">IFNA(INDEX('New Listing E-Commerce'!$E$2:$E$69,MATCH($I203,'New Listing E-Commerce'!$C$2:$C$69,0)),"N/A")</f>
        <v>Composite</v>
      </c>
      <c r="G203" s="59" t="str">
        <f t="array" ref="G203">INDEX('New Listing E-Commerce'!$D$1:$D$179,MATCH(I203,'New Listing E-Commerce'!$C$1:$C$179,0))</f>
        <v>PR Track Chocolate</v>
      </c>
      <c r="H203" s="59">
        <f t="shared" si="1"/>
        <v>6</v>
      </c>
      <c r="I203" s="59" t="s">
        <v>170</v>
      </c>
      <c r="J203" s="60">
        <f>VLOOKUP($I203,'Margen (PowerBI)'!$B$2:$F$179,3)</f>
        <v>35</v>
      </c>
      <c r="K203" s="60">
        <f t="array" ref="K203">INDEX('Margen (PowerBI)'!$E$1:$E$179,MATCH($I203,'Margen (PowerBI)'!$B$1:$B$179,0))</f>
        <v>31.5</v>
      </c>
      <c r="L203" s="60">
        <f>VLOOKUP($I203,'Margen (PowerBI)'!$B$2:$F$179,5)</f>
        <v>16.5</v>
      </c>
      <c r="M203" s="59">
        <v>295.0</v>
      </c>
      <c r="N203" s="61">
        <v>0.015</v>
      </c>
      <c r="O203" s="59">
        <v>327.0</v>
      </c>
      <c r="P203" s="61">
        <v>0.0141</v>
      </c>
      <c r="Q203" s="61">
        <v>1.0</v>
      </c>
      <c r="R203" s="59">
        <v>6.0</v>
      </c>
      <c r="S203" s="59">
        <v>0.0</v>
      </c>
      <c r="T203" s="61">
        <v>0.0203</v>
      </c>
      <c r="U203" s="61">
        <v>0.0</v>
      </c>
      <c r="V203" s="62">
        <v>636.0</v>
      </c>
      <c r="W203" s="62">
        <v>0.0</v>
      </c>
      <c r="X203" s="59">
        <v>6.0</v>
      </c>
      <c r="Y203" s="59">
        <v>0.0</v>
      </c>
      <c r="Z203" s="63"/>
      <c r="AA203" s="63"/>
      <c r="AB203" s="63"/>
      <c r="AC203" s="63"/>
      <c r="AD203" s="63"/>
      <c r="AE203" s="63"/>
      <c r="AF203" s="63"/>
      <c r="AG203" s="63"/>
      <c r="AH203" s="63"/>
      <c r="AI203" s="63"/>
    </row>
    <row r="204">
      <c r="A204" s="55" t="s">
        <v>768</v>
      </c>
      <c r="B204" s="55" t="s">
        <v>771</v>
      </c>
      <c r="C204" s="55" t="s">
        <v>772</v>
      </c>
      <c r="D204" s="55">
        <v>8.0</v>
      </c>
      <c r="E204" s="55" t="s">
        <v>7287</v>
      </c>
      <c r="F204" s="55" t="str">
        <f t="array" ref="F204">IFNA(INDEX('New Listing E-Commerce'!$E$2:$E$69,MATCH($I204,'New Listing E-Commerce'!$C$2:$C$69,0)),"N/A")</f>
        <v>Soft</v>
      </c>
      <c r="G204" s="55" t="str">
        <f t="array" ref="G204">INDEX('New Listing E-Commerce'!$D$1:$D$179,MATCH(I204,'New Listing E-Commerce'!$C$1:$C$179,0))</f>
        <v>TRC1</v>
      </c>
      <c r="H204" s="55">
        <f t="shared" si="1"/>
        <v>3</v>
      </c>
      <c r="I204" s="55" t="s">
        <v>54</v>
      </c>
      <c r="J204" s="56">
        <f>VLOOKUP($I204,'Margen (PowerBI)'!$B$2:$F$179,3)</f>
        <v>35</v>
      </c>
      <c r="K204" s="56">
        <f t="array" ref="K204">INDEX('Margen (PowerBI)'!$E$1:$E$179,MATCH($I204,'Margen (PowerBI)'!$B$1:$B$179,0))</f>
        <v>41</v>
      </c>
      <c r="L204" s="56">
        <f>VLOOKUP($I204,'Margen (PowerBI)'!$B$2:$F$179,5)</f>
        <v>16.5</v>
      </c>
      <c r="M204" s="55">
        <v>3.0</v>
      </c>
      <c r="N204" s="57">
        <v>2.0E-4</v>
      </c>
      <c r="O204" s="55">
        <v>3.0</v>
      </c>
      <c r="P204" s="57">
        <v>1.0E-4</v>
      </c>
      <c r="Q204" s="57">
        <v>0.6667</v>
      </c>
      <c r="R204" s="55">
        <v>3.0</v>
      </c>
      <c r="S204" s="55">
        <v>0.0</v>
      </c>
      <c r="T204" s="57">
        <v>1.0</v>
      </c>
      <c r="U204" s="57">
        <v>0.0</v>
      </c>
      <c r="V204" s="58">
        <v>450.0</v>
      </c>
      <c r="W204" s="58">
        <v>0.0</v>
      </c>
      <c r="X204" s="55">
        <v>3.0</v>
      </c>
      <c r="Y204" s="55">
        <v>0.0</v>
      </c>
      <c r="Z204" s="3"/>
      <c r="AA204" s="3"/>
      <c r="AB204" s="3"/>
      <c r="AC204" s="3"/>
      <c r="AD204" s="3"/>
      <c r="AE204" s="3"/>
      <c r="AF204" s="3"/>
      <c r="AG204" s="3"/>
      <c r="AH204" s="3"/>
      <c r="AI204" s="3"/>
    </row>
    <row r="205">
      <c r="A205" s="59" t="s">
        <v>777</v>
      </c>
      <c r="B205" s="59" t="s">
        <v>1082</v>
      </c>
      <c r="C205" s="59" t="s">
        <v>1083</v>
      </c>
      <c r="D205" s="59">
        <v>8.0</v>
      </c>
      <c r="E205" s="59" t="s">
        <v>7287</v>
      </c>
      <c r="F205" s="59" t="str">
        <f t="array" ref="F205">IFNA(INDEX('New Listing E-Commerce'!$E$2:$E$69,MATCH($I205,'New Listing E-Commerce'!$C$2:$C$69,0)),"N/A")</f>
        <v>Steel</v>
      </c>
      <c r="G205" s="59" t="str">
        <f t="array" ref="G205">INDEX('New Listing E-Commerce'!$D$1:$D$179,MATCH(I205,'New Listing E-Commerce'!$C$1:$C$179,0))</f>
        <v>TRC1</v>
      </c>
      <c r="H205" s="59">
        <f t="shared" si="1"/>
        <v>1</v>
      </c>
      <c r="I205" s="59" t="s">
        <v>44</v>
      </c>
      <c r="J205" s="60">
        <f>VLOOKUP($I205,'Margen (PowerBI)'!$B$2:$F$179,3)</f>
        <v>35</v>
      </c>
      <c r="K205" s="60">
        <f t="array" ref="K205">INDEX('Margen (PowerBI)'!$E$1:$E$179,MATCH($I205,'Margen (PowerBI)'!$B$1:$B$179,0))</f>
        <v>42.5</v>
      </c>
      <c r="L205" s="60">
        <f>VLOOKUP($I205,'Margen (PowerBI)'!$B$2:$F$179,5)</f>
        <v>16.5</v>
      </c>
      <c r="M205" s="59">
        <v>13.0</v>
      </c>
      <c r="N205" s="61">
        <v>7.0E-4</v>
      </c>
      <c r="O205" s="59">
        <v>21.0</v>
      </c>
      <c r="P205" s="61">
        <v>9.0E-4</v>
      </c>
      <c r="Q205" s="61">
        <v>1.0</v>
      </c>
      <c r="R205" s="59">
        <v>1.0</v>
      </c>
      <c r="S205" s="59">
        <v>0.0</v>
      </c>
      <c r="T205" s="61">
        <v>0.0769</v>
      </c>
      <c r="U205" s="61">
        <v>0.0</v>
      </c>
      <c r="V205" s="62">
        <v>156.0</v>
      </c>
      <c r="W205" s="62">
        <v>0.0</v>
      </c>
      <c r="X205" s="59">
        <v>1.0</v>
      </c>
      <c r="Y205" s="59">
        <v>0.0</v>
      </c>
      <c r="Z205" s="63"/>
      <c r="AA205" s="63"/>
      <c r="AB205" s="63"/>
      <c r="AC205" s="63"/>
      <c r="AD205" s="63"/>
      <c r="AE205" s="63"/>
      <c r="AF205" s="63"/>
      <c r="AG205" s="63"/>
      <c r="AH205" s="63"/>
      <c r="AI205" s="63"/>
    </row>
    <row r="206">
      <c r="A206" s="55" t="s">
        <v>809</v>
      </c>
      <c r="B206" s="55" t="s">
        <v>1090</v>
      </c>
      <c r="C206" s="55" t="s">
        <v>1091</v>
      </c>
      <c r="D206" s="55">
        <v>8.0</v>
      </c>
      <c r="E206" s="55" t="s">
        <v>7287</v>
      </c>
      <c r="F206" s="55" t="str">
        <f t="array" ref="F206">IFNA(INDEX('New Listing E-Commerce'!$E$2:$E$69,MATCH($I206,'New Listing E-Commerce'!$C$2:$C$69,0)),"N/A")</f>
        <v>Steel</v>
      </c>
      <c r="G206" s="55" t="str">
        <f t="array" ref="G206">INDEX('New Listing E-Commerce'!$D$1:$D$179,MATCH(I206,'New Listing E-Commerce'!$C$1:$C$179,0))</f>
        <v>TRC3P</v>
      </c>
      <c r="H206" s="55">
        <f t="shared" si="1"/>
        <v>2</v>
      </c>
      <c r="I206" s="55" t="s">
        <v>23</v>
      </c>
      <c r="J206" s="56">
        <f>VLOOKUP($I206,'Margen (PowerBI)'!$B$2:$F$179,3)</f>
        <v>35</v>
      </c>
      <c r="K206" s="56">
        <f t="array" ref="K206">INDEX('Margen (PowerBI)'!$E$1:$E$179,MATCH($I206,'Margen (PowerBI)'!$B$1:$B$179,0))</f>
        <v>45.5</v>
      </c>
      <c r="L206" s="56">
        <f>VLOOKUP($I206,'Margen (PowerBI)'!$B$2:$F$179,5)</f>
        <v>16.5</v>
      </c>
      <c r="M206" s="55">
        <v>331.0</v>
      </c>
      <c r="N206" s="57">
        <v>0.0168</v>
      </c>
      <c r="O206" s="55">
        <v>385.0</v>
      </c>
      <c r="P206" s="57">
        <v>0.0166</v>
      </c>
      <c r="Q206" s="57">
        <v>1.0</v>
      </c>
      <c r="R206" s="55">
        <v>2.0</v>
      </c>
      <c r="S206" s="55">
        <v>0.0</v>
      </c>
      <c r="T206" s="57">
        <v>0.006</v>
      </c>
      <c r="U206" s="57">
        <v>0.0</v>
      </c>
      <c r="V206" s="58">
        <v>322.0</v>
      </c>
      <c r="W206" s="58">
        <v>0.0</v>
      </c>
      <c r="X206" s="55">
        <v>2.0</v>
      </c>
      <c r="Y206" s="55">
        <v>0.0</v>
      </c>
      <c r="Z206" s="3"/>
      <c r="AA206" s="3"/>
      <c r="AB206" s="3"/>
      <c r="AC206" s="3"/>
      <c r="AD206" s="3"/>
      <c r="AE206" s="3"/>
      <c r="AF206" s="3"/>
      <c r="AG206" s="3"/>
      <c r="AH206" s="3"/>
      <c r="AI206" s="3"/>
    </row>
    <row r="207">
      <c r="A207" s="59" t="s">
        <v>375</v>
      </c>
      <c r="B207" s="59" t="s">
        <v>386</v>
      </c>
      <c r="C207" s="59" t="s">
        <v>387</v>
      </c>
      <c r="D207" s="59">
        <v>7.5</v>
      </c>
      <c r="E207" s="59" t="s">
        <v>7287</v>
      </c>
      <c r="F207" s="59" t="str">
        <f t="array" ref="F207">IFNA(INDEX('New Listing E-Commerce'!$E$2:$E$69,MATCH($I207,'New Listing E-Commerce'!$C$2:$C$69,0)),"N/A")</f>
        <v>Soft</v>
      </c>
      <c r="G207" s="59" t="str">
        <f t="array" ref="G207">INDEX('New Listing E-Commerce'!$D$1:$D$179,MATCH(I207,'New Listing E-Commerce'!$C$1:$C$179,0))</f>
        <v>Comfort</v>
      </c>
      <c r="H207" s="59">
        <f t="shared" si="1"/>
        <v>1</v>
      </c>
      <c r="I207" s="59" t="s">
        <v>231</v>
      </c>
      <c r="J207" s="60">
        <f>VLOOKUP($I207,'Margen (PowerBI)'!$B$2:$F$179,3)</f>
        <v>35</v>
      </c>
      <c r="K207" s="60">
        <f t="array" ref="K207">INDEX('Margen (PowerBI)'!$E$1:$E$179,MATCH($I207,'Margen (PowerBI)'!$B$1:$B$179,0))</f>
        <v>27.5</v>
      </c>
      <c r="L207" s="60">
        <f>VLOOKUP($I207,'Margen (PowerBI)'!$B$2:$F$179,5)</f>
        <v>16.5</v>
      </c>
      <c r="M207" s="59">
        <v>6.0</v>
      </c>
      <c r="N207" s="61">
        <v>3.0E-4</v>
      </c>
      <c r="O207" s="59">
        <v>6.0</v>
      </c>
      <c r="P207" s="61">
        <v>3.0E-4</v>
      </c>
      <c r="Q207" s="61">
        <v>1.0</v>
      </c>
      <c r="R207" s="59">
        <v>1.0</v>
      </c>
      <c r="S207" s="59">
        <v>0.0</v>
      </c>
      <c r="T207" s="61">
        <v>0.1667</v>
      </c>
      <c r="U207" s="61">
        <v>0.0</v>
      </c>
      <c r="V207" s="62">
        <v>102.0</v>
      </c>
      <c r="W207" s="62">
        <v>0.0</v>
      </c>
      <c r="X207" s="59">
        <v>1.0</v>
      </c>
      <c r="Y207" s="59">
        <v>0.0</v>
      </c>
      <c r="Z207" s="63"/>
      <c r="AA207" s="63"/>
      <c r="AB207" s="63"/>
      <c r="AC207" s="63"/>
      <c r="AD207" s="63"/>
      <c r="AE207" s="63"/>
      <c r="AF207" s="63"/>
      <c r="AG207" s="63"/>
      <c r="AH207" s="63"/>
      <c r="AI207" s="63"/>
    </row>
    <row r="208">
      <c r="A208" s="55" t="s">
        <v>400</v>
      </c>
      <c r="B208" s="55" t="s">
        <v>407</v>
      </c>
      <c r="C208" s="55" t="s">
        <v>408</v>
      </c>
      <c r="D208" s="55">
        <v>7.5</v>
      </c>
      <c r="E208" s="55" t="s">
        <v>7287</v>
      </c>
      <c r="F208" s="55" t="str">
        <f t="array" ref="F208">IFNA(INDEX('New Listing E-Commerce'!$E$2:$E$69,MATCH($I208,'New Listing E-Commerce'!$C$2:$C$69,0)),"N/A")</f>
        <v>Soft</v>
      </c>
      <c r="G208" s="55" t="str">
        <f t="array" ref="G208">INDEX('New Listing E-Commerce'!$D$1:$D$179,MATCH(I208,'New Listing E-Commerce'!$C$1:$C$179,0))</f>
        <v>Farmer </v>
      </c>
      <c r="H208" s="55">
        <f t="shared" si="1"/>
        <v>2</v>
      </c>
      <c r="I208" s="55" t="s">
        <v>132</v>
      </c>
      <c r="J208" s="56">
        <f>VLOOKUP($I208,'Margen (PowerBI)'!$B$2:$F$179,3)</f>
        <v>37</v>
      </c>
      <c r="K208" s="56">
        <f t="array" ref="K208">INDEX('Margen (PowerBI)'!$E$1:$E$179,MATCH($I208,'Margen (PowerBI)'!$B$1:$B$179,0))</f>
        <v>32.5</v>
      </c>
      <c r="L208" s="56">
        <f>VLOOKUP($I208,'Margen (PowerBI)'!$B$2:$F$179,5)</f>
        <v>11.5</v>
      </c>
      <c r="M208" s="55">
        <v>45.0</v>
      </c>
      <c r="N208" s="57">
        <v>0.0023</v>
      </c>
      <c r="O208" s="55">
        <v>58.0</v>
      </c>
      <c r="P208" s="57">
        <v>0.0025</v>
      </c>
      <c r="Q208" s="57">
        <v>0.9483</v>
      </c>
      <c r="R208" s="55">
        <v>2.0</v>
      </c>
      <c r="S208" s="55">
        <v>0.0</v>
      </c>
      <c r="T208" s="57">
        <v>0.0444</v>
      </c>
      <c r="U208" s="57">
        <v>0.0</v>
      </c>
      <c r="V208" s="58">
        <v>258.0</v>
      </c>
      <c r="W208" s="58">
        <v>0.0</v>
      </c>
      <c r="X208" s="55">
        <v>2.0</v>
      </c>
      <c r="Y208" s="55">
        <v>0.0</v>
      </c>
      <c r="Z208" s="3"/>
      <c r="AA208" s="3"/>
      <c r="AB208" s="3"/>
      <c r="AC208" s="3"/>
      <c r="AD208" s="3"/>
      <c r="AE208" s="3"/>
      <c r="AF208" s="3"/>
      <c r="AG208" s="3"/>
      <c r="AH208" s="3"/>
      <c r="AI208" s="3"/>
    </row>
    <row r="209">
      <c r="A209" s="59" t="s">
        <v>463</v>
      </c>
      <c r="B209" s="59" t="s">
        <v>470</v>
      </c>
      <c r="C209" s="59" t="s">
        <v>471</v>
      </c>
      <c r="D209" s="59">
        <v>7.5</v>
      </c>
      <c r="E209" s="59" t="s">
        <v>7287</v>
      </c>
      <c r="F209" s="59" t="str">
        <f t="array" ref="F209">IFNA(INDEX('New Listing E-Commerce'!$E$2:$E$69,MATCH($I209,'New Listing E-Commerce'!$C$2:$C$69,0)),"N/A")</f>
        <v>Composite</v>
      </c>
      <c r="G209" s="59" t="str">
        <f t="array" ref="G209">INDEX('New Listing E-Commerce'!$D$1:$D$179,MATCH(I209,'New Listing E-Commerce'!$C$1:$C$179,0))</f>
        <v>Rodeo Cafe</v>
      </c>
      <c r="H209" s="59">
        <f t="shared" si="1"/>
        <v>1</v>
      </c>
      <c r="I209" s="59" t="s">
        <v>35</v>
      </c>
      <c r="J209" s="60">
        <f>VLOOKUP($I209,'Margen (PowerBI)'!$B$2:$F$179,3)</f>
        <v>35</v>
      </c>
      <c r="K209" s="60">
        <f t="array" ref="K209">INDEX('Margen (PowerBI)'!$E$1:$E$179,MATCH($I209,'Margen (PowerBI)'!$B$1:$B$179,0))</f>
        <v>43.5</v>
      </c>
      <c r="L209" s="60">
        <f>VLOOKUP($I209,'Margen (PowerBI)'!$B$2:$F$179,5)</f>
        <v>16.5</v>
      </c>
      <c r="M209" s="59">
        <v>20.0</v>
      </c>
      <c r="N209" s="61">
        <v>0.001</v>
      </c>
      <c r="O209" s="59">
        <v>23.0</v>
      </c>
      <c r="P209" s="61">
        <v>0.001</v>
      </c>
      <c r="Q209" s="61">
        <v>1.0</v>
      </c>
      <c r="R209" s="59">
        <v>1.0</v>
      </c>
      <c r="S209" s="59">
        <v>0.0</v>
      </c>
      <c r="T209" s="61">
        <v>0.05</v>
      </c>
      <c r="U209" s="61">
        <v>0.0</v>
      </c>
      <c r="V209" s="62">
        <v>140.0</v>
      </c>
      <c r="W209" s="62">
        <v>0.0</v>
      </c>
      <c r="X209" s="59">
        <v>1.0</v>
      </c>
      <c r="Y209" s="59">
        <v>0.0</v>
      </c>
      <c r="Z209" s="63"/>
      <c r="AA209" s="63"/>
      <c r="AB209" s="63"/>
      <c r="AC209" s="63"/>
      <c r="AD209" s="63"/>
      <c r="AE209" s="63"/>
      <c r="AF209" s="63"/>
      <c r="AG209" s="63"/>
      <c r="AH209" s="63"/>
      <c r="AI209" s="63"/>
    </row>
    <row r="210">
      <c r="A210" s="55" t="s">
        <v>494</v>
      </c>
      <c r="B210" s="55" t="s">
        <v>943</v>
      </c>
      <c r="C210" s="55" t="s">
        <v>944</v>
      </c>
      <c r="D210" s="55">
        <v>7.5</v>
      </c>
      <c r="E210" s="55" t="s">
        <v>7286</v>
      </c>
      <c r="F210" s="55" t="str">
        <f t="array" ref="F210">IFNA(INDEX('New Listing E-Commerce'!$E$2:$E$69,MATCH($I210,'New Listing E-Commerce'!$C$2:$C$69,0)),"N/A")</f>
        <v>Soft</v>
      </c>
      <c r="G210" s="55" t="str">
        <f t="array" ref="G210">INDEX('New Listing E-Commerce'!$D$1:$D$179,MATCH(I210,'New Listing E-Commerce'!$C$1:$C$179,0))</f>
        <v>Rul 500</v>
      </c>
      <c r="H210" s="55">
        <f t="shared" si="1"/>
        <v>3</v>
      </c>
      <c r="I210" s="55" t="s">
        <v>127</v>
      </c>
      <c r="J210" s="56">
        <f>VLOOKUP($I210,'Margen (PowerBI)'!$B$2:$F$179,3)</f>
        <v>35</v>
      </c>
      <c r="K210" s="56">
        <f t="array" ref="K210">INDEX('Margen (PowerBI)'!$E$1:$E$179,MATCH($I210,'Margen (PowerBI)'!$B$1:$B$179,0))</f>
        <v>33</v>
      </c>
      <c r="L210" s="56">
        <f>VLOOKUP($I210,'Margen (PowerBI)'!$B$2:$F$179,5)</f>
        <v>16.5</v>
      </c>
      <c r="M210" s="55">
        <v>9.0</v>
      </c>
      <c r="N210" s="57">
        <v>5.0E-4</v>
      </c>
      <c r="O210" s="55">
        <v>11.0</v>
      </c>
      <c r="P210" s="57">
        <v>5.0E-4</v>
      </c>
      <c r="Q210" s="57">
        <v>0.8182</v>
      </c>
      <c r="R210" s="55">
        <v>3.0</v>
      </c>
      <c r="S210" s="55">
        <v>0.0</v>
      </c>
      <c r="T210" s="57">
        <v>0.3333</v>
      </c>
      <c r="U210" s="57">
        <v>0.0</v>
      </c>
      <c r="V210" s="58">
        <v>339.0</v>
      </c>
      <c r="W210" s="58">
        <v>0.0</v>
      </c>
      <c r="X210" s="55">
        <v>3.0</v>
      </c>
      <c r="Y210" s="55">
        <v>0.0</v>
      </c>
      <c r="Z210" s="3"/>
      <c r="AA210" s="3"/>
      <c r="AB210" s="3"/>
      <c r="AC210" s="3"/>
      <c r="AD210" s="3"/>
      <c r="AE210" s="3"/>
      <c r="AF210" s="3"/>
      <c r="AG210" s="3"/>
      <c r="AH210" s="3"/>
      <c r="AI210" s="3"/>
    </row>
    <row r="211">
      <c r="A211" s="59" t="s">
        <v>620</v>
      </c>
      <c r="B211" s="59" t="s">
        <v>984</v>
      </c>
      <c r="C211" s="59" t="s">
        <v>985</v>
      </c>
      <c r="D211" s="59">
        <v>7.5</v>
      </c>
      <c r="E211" s="59" t="s">
        <v>7287</v>
      </c>
      <c r="F211" s="59" t="str">
        <f t="array" ref="F211">IFNA(INDEX('New Listing E-Commerce'!$E$2:$E$69,MATCH($I211,'New Listing E-Commerce'!$C$2:$C$69,0)),"N/A")</f>
        <v>Soft</v>
      </c>
      <c r="G211" s="59" t="str">
        <f t="array" ref="G211">INDEX('New Listing E-Commerce'!$D$1:$D$179,MATCH(I211,'New Listing E-Commerce'!$C$1:$C$179,0))</f>
        <v>Tractor</v>
      </c>
      <c r="H211" s="59">
        <f t="shared" si="1"/>
        <v>1</v>
      </c>
      <c r="I211" s="59" t="s">
        <v>226</v>
      </c>
      <c r="J211" s="60">
        <f>VLOOKUP($I211,'Margen (PowerBI)'!$B$2:$F$179,3)</f>
        <v>35</v>
      </c>
      <c r="K211" s="60">
        <f t="array" ref="K211">INDEX('Margen (PowerBI)'!$E$1:$E$179,MATCH($I211,'Margen (PowerBI)'!$B$1:$B$179,0))</f>
        <v>27.5</v>
      </c>
      <c r="L211" s="60">
        <f>VLOOKUP($I211,'Margen (PowerBI)'!$B$2:$F$179,5)</f>
        <v>16.5</v>
      </c>
      <c r="M211" s="59">
        <v>10.0</v>
      </c>
      <c r="N211" s="61">
        <v>5.0E-4</v>
      </c>
      <c r="O211" s="59">
        <v>11.0</v>
      </c>
      <c r="P211" s="61">
        <v>5.0E-4</v>
      </c>
      <c r="Q211" s="61">
        <v>1.0</v>
      </c>
      <c r="R211" s="59">
        <v>1.0</v>
      </c>
      <c r="S211" s="59">
        <v>0.0</v>
      </c>
      <c r="T211" s="61">
        <v>0.1</v>
      </c>
      <c r="U211" s="61">
        <v>0.0</v>
      </c>
      <c r="V211" s="62">
        <v>102.0</v>
      </c>
      <c r="W211" s="62">
        <v>0.0</v>
      </c>
      <c r="X211" s="59">
        <v>1.0</v>
      </c>
      <c r="Y211" s="59">
        <v>0.0</v>
      </c>
      <c r="Z211" s="63"/>
      <c r="AA211" s="63"/>
      <c r="AB211" s="63"/>
      <c r="AC211" s="63"/>
      <c r="AD211" s="63"/>
      <c r="AE211" s="63"/>
      <c r="AF211" s="63"/>
      <c r="AG211" s="63"/>
      <c r="AH211" s="63"/>
      <c r="AI211" s="63"/>
    </row>
    <row r="212">
      <c r="A212" s="55" t="s">
        <v>620</v>
      </c>
      <c r="B212" s="55" t="s">
        <v>657</v>
      </c>
      <c r="C212" s="55" t="s">
        <v>658</v>
      </c>
      <c r="D212" s="55">
        <v>7.5</v>
      </c>
      <c r="E212" s="55" t="s">
        <v>188</v>
      </c>
      <c r="F212" s="55" t="str">
        <f t="array" ref="F212">IFNA(INDEX('New Listing E-Commerce'!$E$2:$E$69,MATCH($I212,'New Listing E-Commerce'!$C$2:$C$69,0)),"N/A")</f>
        <v>Soft</v>
      </c>
      <c r="G212" s="55" t="str">
        <f t="array" ref="G212">INDEX('New Listing E-Commerce'!$D$1:$D$179,MATCH(I212,'New Listing E-Commerce'!$C$1:$C$179,0))</f>
        <v>Tractor</v>
      </c>
      <c r="H212" s="55">
        <f t="shared" si="1"/>
        <v>3</v>
      </c>
      <c r="I212" s="55" t="s">
        <v>226</v>
      </c>
      <c r="J212" s="56">
        <f>VLOOKUP($I212,'Margen (PowerBI)'!$B$2:$F$179,3)</f>
        <v>35</v>
      </c>
      <c r="K212" s="56">
        <f t="array" ref="K212">INDEX('Margen (PowerBI)'!$E$1:$E$179,MATCH($I212,'Margen (PowerBI)'!$B$1:$B$179,0))</f>
        <v>27.5</v>
      </c>
      <c r="L212" s="56">
        <f>VLOOKUP($I212,'Margen (PowerBI)'!$B$2:$F$179,5)</f>
        <v>16.5</v>
      </c>
      <c r="M212" s="55">
        <v>11.0</v>
      </c>
      <c r="N212" s="57">
        <v>6.0E-4</v>
      </c>
      <c r="O212" s="55">
        <v>14.0</v>
      </c>
      <c r="P212" s="57">
        <v>6.0E-4</v>
      </c>
      <c r="Q212" s="57">
        <v>1.0</v>
      </c>
      <c r="R212" s="55">
        <v>3.0</v>
      </c>
      <c r="S212" s="55">
        <v>0.0</v>
      </c>
      <c r="T212" s="57">
        <v>0.2727</v>
      </c>
      <c r="U212" s="57">
        <v>0.0</v>
      </c>
      <c r="V212" s="58">
        <v>306.0</v>
      </c>
      <c r="W212" s="58">
        <v>0.0</v>
      </c>
      <c r="X212" s="55">
        <v>3.0</v>
      </c>
      <c r="Y212" s="55">
        <v>0.0</v>
      </c>
      <c r="Z212" s="3"/>
      <c r="AA212" s="3"/>
      <c r="AB212" s="3"/>
      <c r="AC212" s="3"/>
      <c r="AD212" s="3"/>
      <c r="AE212" s="3"/>
      <c r="AF212" s="3"/>
      <c r="AG212" s="3"/>
      <c r="AH212" s="3"/>
      <c r="AI212" s="3"/>
    </row>
    <row r="213">
      <c r="A213" s="59" t="s">
        <v>663</v>
      </c>
      <c r="B213" s="59" t="s">
        <v>668</v>
      </c>
      <c r="C213" s="59" t="s">
        <v>669</v>
      </c>
      <c r="D213" s="59">
        <v>7.5</v>
      </c>
      <c r="E213" s="59" t="s">
        <v>7286</v>
      </c>
      <c r="F213" s="59" t="str">
        <f t="array" ref="F213">IFNA(INDEX('New Listing E-Commerce'!$E$2:$E$69,MATCH($I213,'New Listing E-Commerce'!$C$2:$C$69,0)),"N/A")</f>
        <v>Steel</v>
      </c>
      <c r="G213" s="59" t="str">
        <f t="array" ref="G213">INDEX('New Listing E-Commerce'!$D$1:$D$179,MATCH(I213,'New Listing E-Commerce'!$C$1:$C$179,0))</f>
        <v>Tractor</v>
      </c>
      <c r="H213" s="59">
        <f t="shared" si="1"/>
        <v>2</v>
      </c>
      <c r="I213" s="59" t="s">
        <v>207</v>
      </c>
      <c r="J213" s="60">
        <f t="array" ref="J213">INDEX('Margen (PowerBI)'!$D$1:$D$179,MATCH($I213,'Margen (PowerBI)'!$B$1:$B$179,0))</f>
        <v>49.5</v>
      </c>
      <c r="K213" s="60">
        <f t="array" ref="K213">INDEX('Margen (PowerBI)'!$E$1:$E$179,MATCH($I213,'Margen (PowerBI)'!$B$1:$B$179,0))</f>
        <v>28.5</v>
      </c>
      <c r="L213" s="60">
        <f t="array" ref="L213">INDEX('Margen (PowerBI)'!$F$1:$F$179,MATCH($I213,'Margen (PowerBI)'!$B$1:$B$179,0))</f>
        <v>21</v>
      </c>
      <c r="M213" s="59">
        <v>172.0</v>
      </c>
      <c r="N213" s="61">
        <v>0.0088</v>
      </c>
      <c r="O213" s="59">
        <v>205.0</v>
      </c>
      <c r="P213" s="61">
        <v>0.0088</v>
      </c>
      <c r="Q213" s="61">
        <v>1.0</v>
      </c>
      <c r="R213" s="59">
        <v>2.0</v>
      </c>
      <c r="S213" s="59">
        <v>0.0</v>
      </c>
      <c r="T213" s="61">
        <v>0.0116</v>
      </c>
      <c r="U213" s="61">
        <v>0.0</v>
      </c>
      <c r="V213" s="62">
        <v>212.0</v>
      </c>
      <c r="W213" s="62">
        <v>0.0</v>
      </c>
      <c r="X213" s="59">
        <v>2.0</v>
      </c>
      <c r="Y213" s="59">
        <v>0.0</v>
      </c>
      <c r="Z213" s="63"/>
      <c r="AA213" s="63"/>
      <c r="AB213" s="63"/>
      <c r="AC213" s="63"/>
      <c r="AD213" s="63"/>
      <c r="AE213" s="63"/>
      <c r="AF213" s="63"/>
      <c r="AG213" s="63"/>
      <c r="AH213" s="63"/>
      <c r="AI213" s="63"/>
    </row>
    <row r="214">
      <c r="A214" s="55" t="s">
        <v>663</v>
      </c>
      <c r="B214" s="55" t="s">
        <v>1000</v>
      </c>
      <c r="C214" s="55" t="s">
        <v>1001</v>
      </c>
      <c r="D214" s="55">
        <v>7.5</v>
      </c>
      <c r="E214" s="55" t="s">
        <v>7287</v>
      </c>
      <c r="F214" s="55" t="str">
        <f t="array" ref="F214">IFNA(INDEX('New Listing E-Commerce'!$E$2:$E$69,MATCH($I214,'New Listing E-Commerce'!$C$2:$C$69,0)),"N/A")</f>
        <v>Steel</v>
      </c>
      <c r="G214" s="55" t="str">
        <f t="array" ref="G214">INDEX('New Listing E-Commerce'!$D$1:$D$179,MATCH(I214,'New Listing E-Commerce'!$C$1:$C$179,0))</f>
        <v>Tractor</v>
      </c>
      <c r="H214" s="55">
        <f t="shared" si="1"/>
        <v>1</v>
      </c>
      <c r="I214" s="55" t="s">
        <v>207</v>
      </c>
      <c r="J214" s="56">
        <f t="array" ref="J214">INDEX('Margen (PowerBI)'!$D$1:$D$179,MATCH($I214,'Margen (PowerBI)'!$B$1:$B$179,0))</f>
        <v>49.5</v>
      </c>
      <c r="K214" s="56">
        <f t="array" ref="K214">INDEX('Margen (PowerBI)'!$E$1:$E$179,MATCH($I214,'Margen (PowerBI)'!$B$1:$B$179,0))</f>
        <v>28.5</v>
      </c>
      <c r="L214" s="56">
        <f t="array" ref="L214">INDEX('Margen (PowerBI)'!$F$1:$F$179,MATCH($I214,'Margen (PowerBI)'!$B$1:$B$179,0))</f>
        <v>21</v>
      </c>
      <c r="M214" s="55">
        <v>7.0</v>
      </c>
      <c r="N214" s="57">
        <v>4.0E-4</v>
      </c>
      <c r="O214" s="55">
        <v>7.0</v>
      </c>
      <c r="P214" s="57">
        <v>3.0E-4</v>
      </c>
      <c r="Q214" s="57">
        <v>1.0</v>
      </c>
      <c r="R214" s="55">
        <v>1.0</v>
      </c>
      <c r="S214" s="55">
        <v>0.0</v>
      </c>
      <c r="T214" s="57">
        <v>0.1429</v>
      </c>
      <c r="U214" s="57">
        <v>0.0</v>
      </c>
      <c r="V214" s="58">
        <v>106.0</v>
      </c>
      <c r="W214" s="58">
        <v>0.0</v>
      </c>
      <c r="X214" s="55">
        <v>1.0</v>
      </c>
      <c r="Y214" s="55">
        <v>0.0</v>
      </c>
      <c r="Z214" s="3"/>
      <c r="AA214" s="3"/>
      <c r="AB214" s="3"/>
      <c r="AC214" s="3"/>
      <c r="AD214" s="3"/>
      <c r="AE214" s="3"/>
      <c r="AF214" s="3"/>
      <c r="AG214" s="3"/>
      <c r="AH214" s="3"/>
      <c r="AI214" s="3"/>
    </row>
    <row r="215">
      <c r="A215" s="59" t="s">
        <v>723</v>
      </c>
      <c r="B215" s="59" t="s">
        <v>1019</v>
      </c>
      <c r="C215" s="59" t="s">
        <v>1020</v>
      </c>
      <c r="D215" s="59">
        <v>7.5</v>
      </c>
      <c r="E215" s="59" t="s">
        <v>7286</v>
      </c>
      <c r="F215" s="59" t="str">
        <f t="array" ref="F215">IFNA(INDEX('New Listing E-Commerce'!$E$2:$E$69,MATCH($I215,'New Listing E-Commerce'!$C$2:$C$69,0)),"N/A")</f>
        <v>N/A</v>
      </c>
      <c r="G215" s="59" t="str">
        <f t="array" ref="G215">INDEX('New Listing E-Commerce'!$D$1:$D$179,MATCH(I215,'New Listing E-Commerce'!$C$1:$C$179,0))</f>
        <v>#N/A</v>
      </c>
      <c r="H215" s="59">
        <f t="shared" si="1"/>
        <v>2</v>
      </c>
      <c r="I215" s="59" t="s">
        <v>257</v>
      </c>
      <c r="J215" s="60">
        <f>VLOOKUP($I215,'Margen (PowerBI)'!$B$2:$F$179,3)</f>
        <v>38</v>
      </c>
      <c r="K215" s="60">
        <f t="array" ref="K215">INDEX('Margen (PowerBI)'!$E$1:$E$179,MATCH($I215,'Margen (PowerBI)'!$B$1:$B$179,0))</f>
        <v>22</v>
      </c>
      <c r="L215" s="60">
        <f>VLOOKUP($I215,'Margen (PowerBI)'!$B$2:$F$179,5)</f>
        <v>16</v>
      </c>
      <c r="M215" s="59">
        <v>4.0</v>
      </c>
      <c r="N215" s="61">
        <v>2.0E-4</v>
      </c>
      <c r="O215" s="59">
        <v>11.0</v>
      </c>
      <c r="P215" s="61">
        <v>5.0E-4</v>
      </c>
      <c r="Q215" s="61">
        <v>1.0</v>
      </c>
      <c r="R215" s="59">
        <v>2.0</v>
      </c>
      <c r="S215" s="59">
        <v>0.0</v>
      </c>
      <c r="T215" s="61">
        <v>0.5</v>
      </c>
      <c r="U215" s="61">
        <v>0.0</v>
      </c>
      <c r="V215" s="62">
        <v>134.0</v>
      </c>
      <c r="W215" s="62">
        <v>0.0</v>
      </c>
      <c r="X215" s="59">
        <v>2.0</v>
      </c>
      <c r="Y215" s="59">
        <v>0.0</v>
      </c>
      <c r="Z215" s="63"/>
      <c r="AA215" s="63"/>
      <c r="AB215" s="63"/>
      <c r="AC215" s="63"/>
      <c r="AD215" s="63"/>
      <c r="AE215" s="63"/>
      <c r="AF215" s="63"/>
      <c r="AG215" s="63"/>
      <c r="AH215" s="63"/>
      <c r="AI215" s="63"/>
    </row>
    <row r="216">
      <c r="A216" s="55" t="s">
        <v>737</v>
      </c>
      <c r="B216" s="55" t="s">
        <v>1040</v>
      </c>
      <c r="C216" s="55" t="s">
        <v>1041</v>
      </c>
      <c r="D216" s="55">
        <v>7.5</v>
      </c>
      <c r="E216" s="55" t="s">
        <v>7287</v>
      </c>
      <c r="F216" s="55" t="str">
        <f t="array" ref="F216">IFNA(INDEX('New Listing E-Commerce'!$E$2:$E$69,MATCH($I216,'New Listing E-Commerce'!$C$2:$C$69,0)),"N/A")</f>
        <v>Steel</v>
      </c>
      <c r="G216" s="55" t="str">
        <f t="array" ref="G216">INDEX('New Listing E-Commerce'!$D$1:$D$179,MATCH(I216,'New Listing E-Commerce'!$C$1:$C$179,0))</f>
        <v>LA Track</v>
      </c>
      <c r="H216" s="55">
        <f t="shared" si="1"/>
        <v>1</v>
      </c>
      <c r="I216" s="55" t="s">
        <v>243</v>
      </c>
      <c r="J216" s="56">
        <f>VLOOKUP($I216,'Margen (PowerBI)'!$B$2:$F$179,3)</f>
        <v>58.5</v>
      </c>
      <c r="K216" s="56">
        <f t="array" ref="K216">INDEX('Margen (PowerBI)'!$E$1:$E$179,MATCH($I216,'Margen (PowerBI)'!$B$1:$B$179,0))</f>
        <v>25.5</v>
      </c>
      <c r="L216" s="56">
        <f>VLOOKUP($I216,'Margen (PowerBI)'!$B$2:$F$179,5)</f>
        <v>25</v>
      </c>
      <c r="M216" s="55">
        <v>3.0</v>
      </c>
      <c r="N216" s="57">
        <v>2.0E-4</v>
      </c>
      <c r="O216" s="55">
        <v>3.0</v>
      </c>
      <c r="P216" s="57">
        <v>1.0E-4</v>
      </c>
      <c r="Q216" s="57">
        <v>1.0</v>
      </c>
      <c r="R216" s="55">
        <v>1.0</v>
      </c>
      <c r="S216" s="55">
        <v>0.0</v>
      </c>
      <c r="T216" s="57">
        <v>0.3333</v>
      </c>
      <c r="U216" s="57">
        <v>0.0</v>
      </c>
      <c r="V216" s="58">
        <v>102.0</v>
      </c>
      <c r="W216" s="58">
        <v>0.0</v>
      </c>
      <c r="X216" s="55">
        <v>1.0</v>
      </c>
      <c r="Y216" s="55">
        <v>0.0</v>
      </c>
      <c r="Z216" s="3"/>
      <c r="AA216" s="3"/>
      <c r="AB216" s="3"/>
      <c r="AC216" s="3"/>
      <c r="AD216" s="3"/>
      <c r="AE216" s="3"/>
      <c r="AF216" s="3"/>
      <c r="AG216" s="3"/>
      <c r="AH216" s="3"/>
      <c r="AI216" s="3"/>
    </row>
    <row r="217">
      <c r="A217" s="59" t="s">
        <v>742</v>
      </c>
      <c r="B217" s="59" t="s">
        <v>749</v>
      </c>
      <c r="C217" s="59" t="s">
        <v>750</v>
      </c>
      <c r="D217" s="59">
        <v>7.5</v>
      </c>
      <c r="E217" s="59" t="s">
        <v>186</v>
      </c>
      <c r="F217" s="59" t="str">
        <f t="array" ref="F217">IFNA(INDEX('New Listing E-Commerce'!$E$2:$E$69,MATCH($I217,'New Listing E-Commerce'!$C$2:$C$69,0)),"N/A")</f>
        <v>Composite</v>
      </c>
      <c r="G217" s="59" t="str">
        <f t="array" ref="G217">INDEX('New Listing E-Commerce'!$D$1:$D$179,MATCH(I217,'New Listing E-Commerce'!$C$1:$C$179,0))</f>
        <v>PR Track Chocolate</v>
      </c>
      <c r="H217" s="59">
        <f t="shared" si="1"/>
        <v>8</v>
      </c>
      <c r="I217" s="59" t="s">
        <v>170</v>
      </c>
      <c r="J217" s="60">
        <f>VLOOKUP($I217,'Margen (PowerBI)'!$B$2:$F$179,3)</f>
        <v>35</v>
      </c>
      <c r="K217" s="60">
        <f t="array" ref="K217">INDEX('Margen (PowerBI)'!$E$1:$E$179,MATCH($I217,'Margen (PowerBI)'!$B$1:$B$179,0))</f>
        <v>31.5</v>
      </c>
      <c r="L217" s="60">
        <f>VLOOKUP($I217,'Margen (PowerBI)'!$B$2:$F$179,5)</f>
        <v>16.5</v>
      </c>
      <c r="M217" s="59">
        <v>18.0</v>
      </c>
      <c r="N217" s="61">
        <v>9.0E-4</v>
      </c>
      <c r="O217" s="59">
        <v>21.0</v>
      </c>
      <c r="P217" s="61">
        <v>9.0E-4</v>
      </c>
      <c r="Q217" s="61">
        <v>0.9048</v>
      </c>
      <c r="R217" s="59">
        <v>8.0</v>
      </c>
      <c r="S217" s="59">
        <v>0.0</v>
      </c>
      <c r="T217" s="61">
        <v>0.4444</v>
      </c>
      <c r="U217" s="61">
        <v>0.0</v>
      </c>
      <c r="V217" s="62">
        <v>848.0</v>
      </c>
      <c r="W217" s="62">
        <v>0.0</v>
      </c>
      <c r="X217" s="59">
        <v>8.0</v>
      </c>
      <c r="Y217" s="59">
        <v>0.0</v>
      </c>
      <c r="Z217" s="63"/>
      <c r="AA217" s="63"/>
      <c r="AB217" s="63"/>
      <c r="AC217" s="63"/>
      <c r="AD217" s="63"/>
      <c r="AE217" s="63"/>
      <c r="AF217" s="63"/>
      <c r="AG217" s="63"/>
      <c r="AH217" s="63"/>
      <c r="AI217" s="63"/>
    </row>
    <row r="218">
      <c r="A218" s="55" t="s">
        <v>768</v>
      </c>
      <c r="B218" s="55" t="s">
        <v>1072</v>
      </c>
      <c r="C218" s="55" t="s">
        <v>1073</v>
      </c>
      <c r="D218" s="55">
        <v>7.5</v>
      </c>
      <c r="E218" s="55" t="s">
        <v>7290</v>
      </c>
      <c r="F218" s="55" t="str">
        <f t="array" ref="F218">IFNA(INDEX('New Listing E-Commerce'!$E$2:$E$69,MATCH($I218,'New Listing E-Commerce'!$C$2:$C$69,0)),"N/A")</f>
        <v>Soft</v>
      </c>
      <c r="G218" s="55" t="str">
        <f t="array" ref="G218">INDEX('New Listing E-Commerce'!$D$1:$D$179,MATCH(I218,'New Listing E-Commerce'!$C$1:$C$179,0))</f>
        <v>TRC1</v>
      </c>
      <c r="H218" s="55">
        <f t="shared" si="1"/>
        <v>1</v>
      </c>
      <c r="I218" s="55" t="s">
        <v>54</v>
      </c>
      <c r="J218" s="56">
        <f>VLOOKUP($I218,'Margen (PowerBI)'!$B$2:$F$179,3)</f>
        <v>35</v>
      </c>
      <c r="K218" s="56">
        <f t="array" ref="K218">INDEX('Margen (PowerBI)'!$E$1:$E$179,MATCH($I218,'Margen (PowerBI)'!$B$1:$B$179,0))</f>
        <v>41</v>
      </c>
      <c r="L218" s="56">
        <f>VLOOKUP($I218,'Margen (PowerBI)'!$B$2:$F$179,5)</f>
        <v>16.5</v>
      </c>
      <c r="M218" s="55">
        <v>1.0</v>
      </c>
      <c r="N218" s="57">
        <v>1.0E-4</v>
      </c>
      <c r="O218" s="55">
        <v>1.0</v>
      </c>
      <c r="P218" s="57">
        <v>0.0</v>
      </c>
      <c r="Q218" s="57">
        <v>1.0</v>
      </c>
      <c r="R218" s="55">
        <v>1.0</v>
      </c>
      <c r="S218" s="55">
        <v>0.0</v>
      </c>
      <c r="T218" s="57">
        <v>1.0</v>
      </c>
      <c r="U218" s="57">
        <v>0.0</v>
      </c>
      <c r="V218" s="58">
        <v>150.0</v>
      </c>
      <c r="W218" s="58">
        <v>0.0</v>
      </c>
      <c r="X218" s="55">
        <v>1.0</v>
      </c>
      <c r="Y218" s="55">
        <v>0.0</v>
      </c>
      <c r="Z218" s="3"/>
      <c r="AA218" s="3"/>
      <c r="AB218" s="3"/>
      <c r="AC218" s="3"/>
      <c r="AD218" s="3"/>
      <c r="AE218" s="3"/>
      <c r="AF218" s="3"/>
      <c r="AG218" s="3"/>
      <c r="AH218" s="3"/>
      <c r="AI218" s="3"/>
    </row>
    <row r="219">
      <c r="A219" s="59" t="s">
        <v>777</v>
      </c>
      <c r="B219" s="59" t="s">
        <v>788</v>
      </c>
      <c r="C219" s="59" t="s">
        <v>789</v>
      </c>
      <c r="D219" s="59">
        <v>7.5</v>
      </c>
      <c r="E219" s="59" t="s">
        <v>7287</v>
      </c>
      <c r="F219" s="59" t="str">
        <f t="array" ref="F219">IFNA(INDEX('New Listing E-Commerce'!$E$2:$E$69,MATCH($I219,'New Listing E-Commerce'!$C$2:$C$69,0)),"N/A")</f>
        <v>Steel</v>
      </c>
      <c r="G219" s="59" t="str">
        <f t="array" ref="G219">INDEX('New Listing E-Commerce'!$D$1:$D$179,MATCH(I219,'New Listing E-Commerce'!$C$1:$C$179,0))</f>
        <v>TRC1</v>
      </c>
      <c r="H219" s="59">
        <f t="shared" si="1"/>
        <v>1</v>
      </c>
      <c r="I219" s="59" t="s">
        <v>44</v>
      </c>
      <c r="J219" s="60">
        <f>VLOOKUP($I219,'Margen (PowerBI)'!$B$2:$F$179,3)</f>
        <v>35</v>
      </c>
      <c r="K219" s="60">
        <f t="array" ref="K219">INDEX('Margen (PowerBI)'!$E$1:$E$179,MATCH($I219,'Margen (PowerBI)'!$B$1:$B$179,0))</f>
        <v>42.5</v>
      </c>
      <c r="L219" s="60">
        <f>VLOOKUP($I219,'Margen (PowerBI)'!$B$2:$F$179,5)</f>
        <v>16.5</v>
      </c>
      <c r="M219" s="59">
        <v>206.0</v>
      </c>
      <c r="N219" s="61">
        <v>0.0105</v>
      </c>
      <c r="O219" s="59">
        <v>250.0</v>
      </c>
      <c r="P219" s="61">
        <v>0.0107</v>
      </c>
      <c r="Q219" s="61">
        <v>0.98</v>
      </c>
      <c r="R219" s="59">
        <v>1.0</v>
      </c>
      <c r="S219" s="59">
        <v>0.0</v>
      </c>
      <c r="T219" s="61">
        <v>0.0049</v>
      </c>
      <c r="U219" s="61">
        <v>0.0</v>
      </c>
      <c r="V219" s="62">
        <v>156.0</v>
      </c>
      <c r="W219" s="62">
        <v>0.0</v>
      </c>
      <c r="X219" s="59">
        <v>1.0</v>
      </c>
      <c r="Y219" s="59">
        <v>0.0</v>
      </c>
      <c r="Z219" s="63"/>
      <c r="AA219" s="63"/>
      <c r="AB219" s="63"/>
      <c r="AC219" s="63"/>
      <c r="AD219" s="63"/>
      <c r="AE219" s="63"/>
      <c r="AF219" s="63"/>
      <c r="AG219" s="63"/>
      <c r="AH219" s="63"/>
      <c r="AI219" s="63"/>
    </row>
    <row r="220">
      <c r="A220" s="55" t="s">
        <v>400</v>
      </c>
      <c r="B220" s="55" t="s">
        <v>890</v>
      </c>
      <c r="C220" s="55" t="s">
        <v>891</v>
      </c>
      <c r="D220" s="55">
        <v>7.0</v>
      </c>
      <c r="E220" s="55" t="s">
        <v>7287</v>
      </c>
      <c r="F220" s="55" t="str">
        <f t="array" ref="F220">IFNA(INDEX('New Listing E-Commerce'!$E$2:$E$69,MATCH($I220,'New Listing E-Commerce'!$C$2:$C$69,0)),"N/A")</f>
        <v>Soft</v>
      </c>
      <c r="G220" s="55" t="str">
        <f t="array" ref="G220">INDEX('New Listing E-Commerce'!$D$1:$D$179,MATCH(I220,'New Listing E-Commerce'!$C$1:$C$179,0))</f>
        <v>Farmer </v>
      </c>
      <c r="H220" s="55">
        <f t="shared" si="1"/>
        <v>1</v>
      </c>
      <c r="I220" s="55" t="s">
        <v>132</v>
      </c>
      <c r="J220" s="56">
        <f>VLOOKUP($I220,'Margen (PowerBI)'!$B$2:$F$179,3)</f>
        <v>37</v>
      </c>
      <c r="K220" s="56">
        <f t="array" ref="K220">INDEX('Margen (PowerBI)'!$E$1:$E$179,MATCH($I220,'Margen (PowerBI)'!$B$1:$B$179,0))</f>
        <v>32.5</v>
      </c>
      <c r="L220" s="56">
        <f>VLOOKUP($I220,'Margen (PowerBI)'!$B$2:$F$179,5)</f>
        <v>11.5</v>
      </c>
      <c r="M220" s="55">
        <v>19.0</v>
      </c>
      <c r="N220" s="57">
        <v>0.001</v>
      </c>
      <c r="O220" s="55">
        <v>26.0</v>
      </c>
      <c r="P220" s="57">
        <v>0.0011</v>
      </c>
      <c r="Q220" s="57">
        <v>0.9615</v>
      </c>
      <c r="R220" s="55">
        <v>1.0</v>
      </c>
      <c r="S220" s="55">
        <v>0.0</v>
      </c>
      <c r="T220" s="57">
        <v>0.0526</v>
      </c>
      <c r="U220" s="57">
        <v>0.0</v>
      </c>
      <c r="V220" s="58">
        <v>129.0</v>
      </c>
      <c r="W220" s="58">
        <v>0.0</v>
      </c>
      <c r="X220" s="55">
        <v>1.0</v>
      </c>
      <c r="Y220" s="55">
        <v>0.0</v>
      </c>
      <c r="Z220" s="3"/>
      <c r="AA220" s="3"/>
      <c r="AB220" s="3"/>
      <c r="AC220" s="3"/>
      <c r="AD220" s="3"/>
      <c r="AE220" s="3"/>
      <c r="AF220" s="3"/>
      <c r="AG220" s="3"/>
      <c r="AH220" s="3"/>
      <c r="AI220" s="3"/>
    </row>
    <row r="221">
      <c r="A221" s="59" t="s">
        <v>448</v>
      </c>
      <c r="B221" s="59" t="s">
        <v>929</v>
      </c>
      <c r="C221" s="59" t="s">
        <v>930</v>
      </c>
      <c r="D221" s="59">
        <v>7.0</v>
      </c>
      <c r="E221" s="59" t="s">
        <v>7287</v>
      </c>
      <c r="F221" s="59" t="str">
        <f t="array" ref="F221">IFNA(INDEX('New Listing E-Commerce'!$E$2:$E$69,MATCH($I221,'New Listing E-Commerce'!$C$2:$C$69,0)),"N/A")</f>
        <v>Soft</v>
      </c>
      <c r="G221" s="59" t="str">
        <f t="array" ref="G221">INDEX('New Listing E-Commerce'!$D$1:$D$179,MATCH(I221,'New Listing E-Commerce'!$C$1:$C$179,0))</f>
        <v>Max Grip Negro</v>
      </c>
      <c r="H221" s="59">
        <f t="shared" si="1"/>
        <v>2</v>
      </c>
      <c r="I221" s="59" t="s">
        <v>176</v>
      </c>
      <c r="J221" s="60">
        <f>VLOOKUP($I221,'Margen (PowerBI)'!$B$2:$F$179,3)</f>
        <v>35</v>
      </c>
      <c r="K221" s="60">
        <f t="array" ref="K221">INDEX('Margen (PowerBI)'!$E$1:$E$179,MATCH($I221,'Margen (PowerBI)'!$B$1:$B$179,0))</f>
        <v>31.5</v>
      </c>
      <c r="L221" s="60">
        <f>VLOOKUP($I221,'Margen (PowerBI)'!$B$2:$F$179,5)</f>
        <v>16.5</v>
      </c>
      <c r="M221" s="59">
        <v>200.0</v>
      </c>
      <c r="N221" s="61">
        <v>0.0102</v>
      </c>
      <c r="O221" s="59">
        <v>219.0</v>
      </c>
      <c r="P221" s="61">
        <v>0.0094</v>
      </c>
      <c r="Q221" s="61">
        <v>0.9909</v>
      </c>
      <c r="R221" s="59">
        <v>2.0</v>
      </c>
      <c r="S221" s="59">
        <v>0.0</v>
      </c>
      <c r="T221" s="61">
        <v>0.01</v>
      </c>
      <c r="U221" s="61">
        <v>0.0</v>
      </c>
      <c r="V221" s="62">
        <v>212.0</v>
      </c>
      <c r="W221" s="62">
        <v>0.0</v>
      </c>
      <c r="X221" s="59">
        <v>2.0</v>
      </c>
      <c r="Y221" s="59">
        <v>0.0</v>
      </c>
      <c r="Z221" s="63"/>
      <c r="AA221" s="63"/>
      <c r="AB221" s="63"/>
      <c r="AC221" s="63"/>
      <c r="AD221" s="63"/>
      <c r="AE221" s="63"/>
      <c r="AF221" s="63"/>
      <c r="AG221" s="63"/>
      <c r="AH221" s="63"/>
      <c r="AI221" s="63"/>
    </row>
    <row r="222">
      <c r="A222" s="55" t="s">
        <v>463</v>
      </c>
      <c r="B222" s="55" t="s">
        <v>935</v>
      </c>
      <c r="C222" s="55" t="s">
        <v>936</v>
      </c>
      <c r="D222" s="55">
        <v>7.0</v>
      </c>
      <c r="E222" s="55" t="s">
        <v>188</v>
      </c>
      <c r="F222" s="55" t="str">
        <f t="array" ref="F222">IFNA(INDEX('New Listing E-Commerce'!$E$2:$E$69,MATCH($I222,'New Listing E-Commerce'!$C$2:$C$69,0)),"N/A")</f>
        <v>Composite</v>
      </c>
      <c r="G222" s="55" t="str">
        <f t="array" ref="G222">INDEX('New Listing E-Commerce'!$D$1:$D$179,MATCH(I222,'New Listing E-Commerce'!$C$1:$C$179,0))</f>
        <v>Rodeo Cafe</v>
      </c>
      <c r="H222" s="55">
        <f t="shared" si="1"/>
        <v>1</v>
      </c>
      <c r="I222" s="55" t="s">
        <v>35</v>
      </c>
      <c r="J222" s="56">
        <f>VLOOKUP($I222,'Margen (PowerBI)'!$B$2:$F$179,3)</f>
        <v>35</v>
      </c>
      <c r="K222" s="56">
        <f t="array" ref="K222">INDEX('Margen (PowerBI)'!$E$1:$E$179,MATCH($I222,'Margen (PowerBI)'!$B$1:$B$179,0))</f>
        <v>43.5</v>
      </c>
      <c r="L222" s="56">
        <f>VLOOKUP($I222,'Margen (PowerBI)'!$B$2:$F$179,5)</f>
        <v>16.5</v>
      </c>
      <c r="M222" s="55">
        <v>47.0</v>
      </c>
      <c r="N222" s="57">
        <v>0.0024</v>
      </c>
      <c r="O222" s="55">
        <v>57.0</v>
      </c>
      <c r="P222" s="57">
        <v>0.0025</v>
      </c>
      <c r="Q222" s="57">
        <v>0.5965</v>
      </c>
      <c r="R222" s="55">
        <v>1.0</v>
      </c>
      <c r="S222" s="55">
        <v>0.0</v>
      </c>
      <c r="T222" s="57">
        <v>0.0213</v>
      </c>
      <c r="U222" s="57">
        <v>0.0</v>
      </c>
      <c r="V222" s="58">
        <v>145.0</v>
      </c>
      <c r="W222" s="58">
        <v>0.0</v>
      </c>
      <c r="X222" s="55">
        <v>1.0</v>
      </c>
      <c r="Y222" s="55">
        <v>0.0</v>
      </c>
      <c r="Z222" s="3"/>
      <c r="AA222" s="3"/>
      <c r="AB222" s="3"/>
      <c r="AC222" s="3"/>
      <c r="AD222" s="3"/>
      <c r="AE222" s="3"/>
      <c r="AF222" s="3"/>
      <c r="AG222" s="3"/>
      <c r="AH222" s="3"/>
      <c r="AI222" s="3"/>
    </row>
    <row r="223">
      <c r="A223" s="59" t="s">
        <v>620</v>
      </c>
      <c r="B223" s="59" t="s">
        <v>980</v>
      </c>
      <c r="C223" s="59" t="s">
        <v>981</v>
      </c>
      <c r="D223" s="59">
        <v>7.0</v>
      </c>
      <c r="E223" s="59" t="s">
        <v>7286</v>
      </c>
      <c r="F223" s="59" t="str">
        <f t="array" ref="F223">IFNA(INDEX('New Listing E-Commerce'!$E$2:$E$69,MATCH($I223,'New Listing E-Commerce'!$C$2:$C$69,0)),"N/A")</f>
        <v>Soft</v>
      </c>
      <c r="G223" s="59" t="str">
        <f t="array" ref="G223">INDEX('New Listing E-Commerce'!$D$1:$D$179,MATCH(I223,'New Listing E-Commerce'!$C$1:$C$179,0))</f>
        <v>Tractor</v>
      </c>
      <c r="H223" s="59">
        <f t="shared" si="1"/>
        <v>1</v>
      </c>
      <c r="I223" s="59" t="s">
        <v>226</v>
      </c>
      <c r="J223" s="60">
        <f>VLOOKUP($I223,'Margen (PowerBI)'!$B$2:$F$179,3)</f>
        <v>35</v>
      </c>
      <c r="K223" s="60">
        <f t="array" ref="K223">INDEX('Margen (PowerBI)'!$E$1:$E$179,MATCH($I223,'Margen (PowerBI)'!$B$1:$B$179,0))</f>
        <v>27.5</v>
      </c>
      <c r="L223" s="60">
        <f>VLOOKUP($I223,'Margen (PowerBI)'!$B$2:$F$179,5)</f>
        <v>16.5</v>
      </c>
      <c r="M223" s="59">
        <v>2.0</v>
      </c>
      <c r="N223" s="61">
        <v>1.0E-4</v>
      </c>
      <c r="O223" s="59">
        <v>2.0</v>
      </c>
      <c r="P223" s="61">
        <v>1.0E-4</v>
      </c>
      <c r="Q223" s="61">
        <v>1.0</v>
      </c>
      <c r="R223" s="59">
        <v>1.0</v>
      </c>
      <c r="S223" s="59">
        <v>0.0</v>
      </c>
      <c r="T223" s="61">
        <v>0.5</v>
      </c>
      <c r="U223" s="61">
        <v>0.0</v>
      </c>
      <c r="V223" s="62">
        <v>102.0</v>
      </c>
      <c r="W223" s="62">
        <v>0.0</v>
      </c>
      <c r="X223" s="59">
        <v>1.0</v>
      </c>
      <c r="Y223" s="59">
        <v>0.0</v>
      </c>
      <c r="Z223" s="63"/>
      <c r="AA223" s="63"/>
      <c r="AB223" s="63"/>
      <c r="AC223" s="63"/>
      <c r="AD223" s="63"/>
      <c r="AE223" s="63"/>
      <c r="AF223" s="63"/>
      <c r="AG223" s="63"/>
      <c r="AH223" s="63"/>
      <c r="AI223" s="63"/>
    </row>
    <row r="224">
      <c r="A224" s="55" t="s">
        <v>620</v>
      </c>
      <c r="B224" s="55" t="s">
        <v>982</v>
      </c>
      <c r="C224" s="55" t="s">
        <v>983</v>
      </c>
      <c r="D224" s="55">
        <v>7.0</v>
      </c>
      <c r="E224" s="55" t="s">
        <v>7287</v>
      </c>
      <c r="F224" s="55" t="str">
        <f t="array" ref="F224">IFNA(INDEX('New Listing E-Commerce'!$E$2:$E$69,MATCH($I224,'New Listing E-Commerce'!$C$2:$C$69,0)),"N/A")</f>
        <v>Soft</v>
      </c>
      <c r="G224" s="55" t="str">
        <f t="array" ref="G224">INDEX('New Listing E-Commerce'!$D$1:$D$179,MATCH(I224,'New Listing E-Commerce'!$C$1:$C$179,0))</f>
        <v>Tractor</v>
      </c>
      <c r="H224" s="55">
        <f t="shared" si="1"/>
        <v>1</v>
      </c>
      <c r="I224" s="55" t="s">
        <v>226</v>
      </c>
      <c r="J224" s="56">
        <f>VLOOKUP($I224,'Margen (PowerBI)'!$B$2:$F$179,3)</f>
        <v>35</v>
      </c>
      <c r="K224" s="56">
        <f t="array" ref="K224">INDEX('Margen (PowerBI)'!$E$1:$E$179,MATCH($I224,'Margen (PowerBI)'!$B$1:$B$179,0))</f>
        <v>27.5</v>
      </c>
      <c r="L224" s="56">
        <f>VLOOKUP($I224,'Margen (PowerBI)'!$B$2:$F$179,5)</f>
        <v>16.5</v>
      </c>
      <c r="M224" s="55">
        <v>4.0</v>
      </c>
      <c r="N224" s="57">
        <v>2.0E-4</v>
      </c>
      <c r="O224" s="55">
        <v>5.0</v>
      </c>
      <c r="P224" s="57">
        <v>2.0E-4</v>
      </c>
      <c r="Q224" s="57">
        <v>1.0</v>
      </c>
      <c r="R224" s="55">
        <v>1.0</v>
      </c>
      <c r="S224" s="55">
        <v>0.0</v>
      </c>
      <c r="T224" s="57">
        <v>0.25</v>
      </c>
      <c r="U224" s="57">
        <v>0.0</v>
      </c>
      <c r="V224" s="58">
        <v>102.0</v>
      </c>
      <c r="W224" s="58">
        <v>0.0</v>
      </c>
      <c r="X224" s="55">
        <v>1.0</v>
      </c>
      <c r="Y224" s="55">
        <v>0.0</v>
      </c>
      <c r="Z224" s="3"/>
      <c r="AA224" s="3"/>
      <c r="AB224" s="3"/>
      <c r="AC224" s="3"/>
      <c r="AD224" s="3"/>
      <c r="AE224" s="3"/>
      <c r="AF224" s="3"/>
      <c r="AG224" s="3"/>
      <c r="AH224" s="3"/>
      <c r="AI224" s="3"/>
    </row>
    <row r="225">
      <c r="A225" s="59" t="s">
        <v>620</v>
      </c>
      <c r="B225" s="59" t="s">
        <v>988</v>
      </c>
      <c r="C225" s="59" t="s">
        <v>989</v>
      </c>
      <c r="D225" s="59">
        <v>7.0</v>
      </c>
      <c r="E225" s="59" t="s">
        <v>188</v>
      </c>
      <c r="F225" s="59" t="str">
        <f t="array" ref="F225">IFNA(INDEX('New Listing E-Commerce'!$E$2:$E$69,MATCH($I225,'New Listing E-Commerce'!$C$2:$C$69,0)),"N/A")</f>
        <v>Soft</v>
      </c>
      <c r="G225" s="59" t="str">
        <f t="array" ref="G225">INDEX('New Listing E-Commerce'!$D$1:$D$179,MATCH(I225,'New Listing E-Commerce'!$C$1:$C$179,0))</f>
        <v>Tractor</v>
      </c>
      <c r="H225" s="59">
        <f t="shared" si="1"/>
        <v>1</v>
      </c>
      <c r="I225" s="59" t="s">
        <v>226</v>
      </c>
      <c r="J225" s="60">
        <f>VLOOKUP($I225,'Margen (PowerBI)'!$B$2:$F$179,3)</f>
        <v>35</v>
      </c>
      <c r="K225" s="60">
        <f t="array" ref="K225">INDEX('Margen (PowerBI)'!$E$1:$E$179,MATCH($I225,'Margen (PowerBI)'!$B$1:$B$179,0))</f>
        <v>27.5</v>
      </c>
      <c r="L225" s="60">
        <f>VLOOKUP($I225,'Margen (PowerBI)'!$B$2:$F$179,5)</f>
        <v>16.5</v>
      </c>
      <c r="M225" s="59">
        <v>5.0</v>
      </c>
      <c r="N225" s="61">
        <v>3.0E-4</v>
      </c>
      <c r="O225" s="59">
        <v>5.0</v>
      </c>
      <c r="P225" s="61">
        <v>2.0E-4</v>
      </c>
      <c r="Q225" s="61">
        <v>1.0</v>
      </c>
      <c r="R225" s="59">
        <v>1.0</v>
      </c>
      <c r="S225" s="59">
        <v>0.0</v>
      </c>
      <c r="T225" s="61">
        <v>0.2</v>
      </c>
      <c r="U225" s="61">
        <v>0.0</v>
      </c>
      <c r="V225" s="62">
        <v>102.0</v>
      </c>
      <c r="W225" s="62">
        <v>0.0</v>
      </c>
      <c r="X225" s="59">
        <v>1.0</v>
      </c>
      <c r="Y225" s="59">
        <v>0.0</v>
      </c>
      <c r="Z225" s="63"/>
      <c r="AA225" s="63"/>
      <c r="AB225" s="63"/>
      <c r="AC225" s="63"/>
      <c r="AD225" s="63"/>
      <c r="AE225" s="63"/>
      <c r="AF225" s="63"/>
      <c r="AG225" s="63"/>
      <c r="AH225" s="63"/>
      <c r="AI225" s="63"/>
    </row>
    <row r="226">
      <c r="A226" s="55" t="s">
        <v>663</v>
      </c>
      <c r="B226" s="55" t="s">
        <v>666</v>
      </c>
      <c r="C226" s="55" t="s">
        <v>667</v>
      </c>
      <c r="D226" s="55">
        <v>7.0</v>
      </c>
      <c r="E226" s="55" t="s">
        <v>7286</v>
      </c>
      <c r="F226" s="55" t="str">
        <f t="array" ref="F226">IFNA(INDEX('New Listing E-Commerce'!$E$2:$E$69,MATCH($I226,'New Listing E-Commerce'!$C$2:$C$69,0)),"N/A")</f>
        <v>Steel</v>
      </c>
      <c r="G226" s="55" t="str">
        <f t="array" ref="G226">INDEX('New Listing E-Commerce'!$D$1:$D$179,MATCH(I226,'New Listing E-Commerce'!$C$1:$C$179,0))</f>
        <v>Tractor</v>
      </c>
      <c r="H226" s="55">
        <f t="shared" si="1"/>
        <v>1</v>
      </c>
      <c r="I226" s="55" t="s">
        <v>207</v>
      </c>
      <c r="J226" s="56">
        <f t="array" ref="J226">INDEX('Margen (PowerBI)'!$D$1:$D$179,MATCH($I226,'Margen (PowerBI)'!$B$1:$B$179,0))</f>
        <v>49.5</v>
      </c>
      <c r="K226" s="56">
        <f t="array" ref="K226">INDEX('Margen (PowerBI)'!$E$1:$E$179,MATCH($I226,'Margen (PowerBI)'!$B$1:$B$179,0))</f>
        <v>28.5</v>
      </c>
      <c r="L226" s="56">
        <f t="array" ref="L226">INDEX('Margen (PowerBI)'!$F$1:$F$179,MATCH($I226,'Margen (PowerBI)'!$B$1:$B$179,0))</f>
        <v>21</v>
      </c>
      <c r="M226" s="55">
        <v>2.0</v>
      </c>
      <c r="N226" s="57">
        <v>1.0E-4</v>
      </c>
      <c r="O226" s="55">
        <v>2.0</v>
      </c>
      <c r="P226" s="57">
        <v>1.0E-4</v>
      </c>
      <c r="Q226" s="57">
        <v>1.0</v>
      </c>
      <c r="R226" s="55">
        <v>1.0</v>
      </c>
      <c r="S226" s="55">
        <v>0.0</v>
      </c>
      <c r="T226" s="57">
        <v>0.5</v>
      </c>
      <c r="U226" s="57">
        <v>0.0</v>
      </c>
      <c r="V226" s="58">
        <v>106.0</v>
      </c>
      <c r="W226" s="58">
        <v>0.0</v>
      </c>
      <c r="X226" s="55">
        <v>1.0</v>
      </c>
      <c r="Y226" s="55">
        <v>0.0</v>
      </c>
      <c r="Z226" s="3"/>
      <c r="AA226" s="3"/>
      <c r="AB226" s="3"/>
      <c r="AC226" s="3"/>
      <c r="AD226" s="3"/>
      <c r="AE226" s="3"/>
      <c r="AF226" s="3"/>
      <c r="AG226" s="3"/>
      <c r="AH226" s="3"/>
      <c r="AI226" s="3"/>
    </row>
    <row r="227">
      <c r="A227" s="59" t="s">
        <v>663</v>
      </c>
      <c r="B227" s="59" t="s">
        <v>688</v>
      </c>
      <c r="C227" s="59" t="s">
        <v>689</v>
      </c>
      <c r="D227" s="59">
        <v>7.0</v>
      </c>
      <c r="E227" s="59" t="s">
        <v>7287</v>
      </c>
      <c r="F227" s="59" t="str">
        <f t="array" ref="F227">IFNA(INDEX('New Listing E-Commerce'!$E$2:$E$69,MATCH($I227,'New Listing E-Commerce'!$C$2:$C$69,0)),"N/A")</f>
        <v>Steel</v>
      </c>
      <c r="G227" s="59" t="str">
        <f t="array" ref="G227">INDEX('New Listing E-Commerce'!$D$1:$D$179,MATCH(I227,'New Listing E-Commerce'!$C$1:$C$179,0))</f>
        <v>Tractor</v>
      </c>
      <c r="H227" s="59">
        <f t="shared" si="1"/>
        <v>1</v>
      </c>
      <c r="I227" s="59" t="s">
        <v>207</v>
      </c>
      <c r="J227" s="60">
        <f t="array" ref="J227">INDEX('Margen (PowerBI)'!$D$1:$D$179,MATCH($I227,'Margen (PowerBI)'!$B$1:$B$179,0))</f>
        <v>49.5</v>
      </c>
      <c r="K227" s="60">
        <f t="array" ref="K227">INDEX('Margen (PowerBI)'!$E$1:$E$179,MATCH($I227,'Margen (PowerBI)'!$B$1:$B$179,0))</f>
        <v>28.5</v>
      </c>
      <c r="L227" s="60">
        <f t="array" ref="L227">INDEX('Margen (PowerBI)'!$F$1:$F$179,MATCH($I227,'Margen (PowerBI)'!$B$1:$B$179,0))</f>
        <v>21</v>
      </c>
      <c r="M227" s="59">
        <v>27.0</v>
      </c>
      <c r="N227" s="61">
        <v>0.0014</v>
      </c>
      <c r="O227" s="59">
        <v>36.0</v>
      </c>
      <c r="P227" s="61">
        <v>0.0015</v>
      </c>
      <c r="Q227" s="61">
        <v>0.6667</v>
      </c>
      <c r="R227" s="59">
        <v>1.0</v>
      </c>
      <c r="S227" s="59">
        <v>0.0</v>
      </c>
      <c r="T227" s="61">
        <v>0.037</v>
      </c>
      <c r="U227" s="61">
        <v>0.0</v>
      </c>
      <c r="V227" s="62">
        <v>106.0</v>
      </c>
      <c r="W227" s="62">
        <v>0.0</v>
      </c>
      <c r="X227" s="59">
        <v>1.0</v>
      </c>
      <c r="Y227" s="59">
        <v>0.0</v>
      </c>
      <c r="Z227" s="63"/>
      <c r="AA227" s="63"/>
      <c r="AB227" s="63"/>
      <c r="AC227" s="63"/>
      <c r="AD227" s="63"/>
      <c r="AE227" s="63"/>
      <c r="AF227" s="63"/>
      <c r="AG227" s="63"/>
      <c r="AH227" s="63"/>
      <c r="AI227" s="63"/>
    </row>
    <row r="228">
      <c r="A228" s="55" t="s">
        <v>723</v>
      </c>
      <c r="B228" s="55" t="s">
        <v>724</v>
      </c>
      <c r="C228" s="55" t="s">
        <v>725</v>
      </c>
      <c r="D228" s="55">
        <v>7.0</v>
      </c>
      <c r="E228" s="55" t="s">
        <v>7286</v>
      </c>
      <c r="F228" s="55" t="str">
        <f t="array" ref="F228">IFNA(INDEX('New Listing E-Commerce'!$E$2:$E$69,MATCH($I228,'New Listing E-Commerce'!$C$2:$C$69,0)),"N/A")</f>
        <v>N/A</v>
      </c>
      <c r="G228" s="55" t="str">
        <f t="array" ref="G228">INDEX('New Listing E-Commerce'!$D$1:$D$179,MATCH(I228,'New Listing E-Commerce'!$C$1:$C$179,0))</f>
        <v>#N/A</v>
      </c>
      <c r="H228" s="55">
        <f t="shared" si="1"/>
        <v>1</v>
      </c>
      <c r="I228" s="55" t="s">
        <v>257</v>
      </c>
      <c r="J228" s="56">
        <f>VLOOKUP($I228,'Margen (PowerBI)'!$B$2:$F$179,3)</f>
        <v>38</v>
      </c>
      <c r="K228" s="56">
        <f t="array" ref="K228">INDEX('Margen (PowerBI)'!$E$1:$E$179,MATCH($I228,'Margen (PowerBI)'!$B$1:$B$179,0))</f>
        <v>22</v>
      </c>
      <c r="L228" s="56">
        <f>VLOOKUP($I228,'Margen (PowerBI)'!$B$2:$F$179,5)</f>
        <v>16</v>
      </c>
      <c r="M228" s="55">
        <v>1.0</v>
      </c>
      <c r="N228" s="57">
        <v>1.0E-4</v>
      </c>
      <c r="O228" s="55">
        <v>2.0</v>
      </c>
      <c r="P228" s="57">
        <v>1.0E-4</v>
      </c>
      <c r="Q228" s="57">
        <v>1.0</v>
      </c>
      <c r="R228" s="55">
        <v>1.0</v>
      </c>
      <c r="S228" s="55">
        <v>0.0</v>
      </c>
      <c r="T228" s="57">
        <v>1.0</v>
      </c>
      <c r="U228" s="57">
        <v>0.0</v>
      </c>
      <c r="V228" s="58">
        <v>67.0</v>
      </c>
      <c r="W228" s="58">
        <v>0.0</v>
      </c>
      <c r="X228" s="55">
        <v>1.0</v>
      </c>
      <c r="Y228" s="55">
        <v>0.0</v>
      </c>
      <c r="Z228" s="3"/>
      <c r="AA228" s="3"/>
      <c r="AB228" s="3"/>
      <c r="AC228" s="3"/>
      <c r="AD228" s="3"/>
      <c r="AE228" s="3"/>
      <c r="AF228" s="3"/>
      <c r="AG228" s="3"/>
      <c r="AH228" s="3"/>
      <c r="AI228" s="3"/>
    </row>
    <row r="229">
      <c r="A229" s="59" t="s">
        <v>742</v>
      </c>
      <c r="B229" s="59" t="s">
        <v>1046</v>
      </c>
      <c r="C229" s="59" t="s">
        <v>1047</v>
      </c>
      <c r="D229" s="59">
        <v>7.0</v>
      </c>
      <c r="E229" s="59" t="s">
        <v>186</v>
      </c>
      <c r="F229" s="59" t="str">
        <f t="array" ref="F229">IFNA(INDEX('New Listing E-Commerce'!$E$2:$E$69,MATCH($I229,'New Listing E-Commerce'!$C$2:$C$69,0)),"N/A")</f>
        <v>Composite</v>
      </c>
      <c r="G229" s="59" t="str">
        <f t="array" ref="G229">INDEX('New Listing E-Commerce'!$D$1:$D$179,MATCH(I229,'New Listing E-Commerce'!$C$1:$C$179,0))</f>
        <v>PR Track Chocolate</v>
      </c>
      <c r="H229" s="59">
        <f t="shared" si="1"/>
        <v>7</v>
      </c>
      <c r="I229" s="59" t="s">
        <v>170</v>
      </c>
      <c r="J229" s="60">
        <f>VLOOKUP($I229,'Margen (PowerBI)'!$B$2:$F$179,3)</f>
        <v>35</v>
      </c>
      <c r="K229" s="60">
        <f t="array" ref="K229">INDEX('Margen (PowerBI)'!$E$1:$E$179,MATCH($I229,'Margen (PowerBI)'!$B$1:$B$179,0))</f>
        <v>31.5</v>
      </c>
      <c r="L229" s="60">
        <f>VLOOKUP($I229,'Margen (PowerBI)'!$B$2:$F$179,5)</f>
        <v>16.5</v>
      </c>
      <c r="M229" s="59">
        <v>19.0</v>
      </c>
      <c r="N229" s="61">
        <v>0.001</v>
      </c>
      <c r="O229" s="59">
        <v>21.0</v>
      </c>
      <c r="P229" s="61">
        <v>9.0E-4</v>
      </c>
      <c r="Q229" s="61">
        <v>1.0</v>
      </c>
      <c r="R229" s="59">
        <v>7.0</v>
      </c>
      <c r="S229" s="59">
        <v>0.0</v>
      </c>
      <c r="T229" s="61">
        <v>0.3684</v>
      </c>
      <c r="U229" s="61">
        <v>0.0</v>
      </c>
      <c r="V229" s="62">
        <v>742.0</v>
      </c>
      <c r="W229" s="62">
        <v>0.0</v>
      </c>
      <c r="X229" s="59">
        <v>7.0</v>
      </c>
      <c r="Y229" s="59">
        <v>0.0</v>
      </c>
      <c r="Z229" s="63"/>
      <c r="AA229" s="63"/>
      <c r="AB229" s="63"/>
      <c r="AC229" s="63"/>
      <c r="AD229" s="63"/>
      <c r="AE229" s="63"/>
      <c r="AF229" s="63"/>
      <c r="AG229" s="63"/>
      <c r="AH229" s="63"/>
      <c r="AI229" s="63"/>
    </row>
    <row r="230">
      <c r="A230" s="55" t="s">
        <v>777</v>
      </c>
      <c r="B230" s="55" t="s">
        <v>1080</v>
      </c>
      <c r="C230" s="55" t="s">
        <v>1081</v>
      </c>
      <c r="D230" s="55">
        <v>7.0</v>
      </c>
      <c r="E230" s="55" t="s">
        <v>7287</v>
      </c>
      <c r="F230" s="55" t="str">
        <f t="array" ref="F230">IFNA(INDEX('New Listing E-Commerce'!$E$2:$E$69,MATCH($I230,'New Listing E-Commerce'!$C$2:$C$69,0)),"N/A")</f>
        <v>Steel</v>
      </c>
      <c r="G230" s="55" t="str">
        <f t="array" ref="G230">INDEX('New Listing E-Commerce'!$D$1:$D$179,MATCH(I230,'New Listing E-Commerce'!$C$1:$C$179,0))</f>
        <v>TRC1</v>
      </c>
      <c r="H230" s="55">
        <f t="shared" si="1"/>
        <v>4</v>
      </c>
      <c r="I230" s="55" t="s">
        <v>44</v>
      </c>
      <c r="J230" s="56">
        <f>VLOOKUP($I230,'Margen (PowerBI)'!$B$2:$F$179,3)</f>
        <v>35</v>
      </c>
      <c r="K230" s="56">
        <f t="array" ref="K230">INDEX('Margen (PowerBI)'!$E$1:$E$179,MATCH($I230,'Margen (PowerBI)'!$B$1:$B$179,0))</f>
        <v>42.5</v>
      </c>
      <c r="L230" s="56">
        <f>VLOOKUP($I230,'Margen (PowerBI)'!$B$2:$F$179,5)</f>
        <v>16.5</v>
      </c>
      <c r="M230" s="55">
        <v>22.0</v>
      </c>
      <c r="N230" s="57">
        <v>0.0011</v>
      </c>
      <c r="O230" s="55">
        <v>29.0</v>
      </c>
      <c r="P230" s="57">
        <v>0.0012</v>
      </c>
      <c r="Q230" s="57">
        <v>0.9655</v>
      </c>
      <c r="R230" s="55">
        <v>4.0</v>
      </c>
      <c r="S230" s="55">
        <v>0.0</v>
      </c>
      <c r="T230" s="57">
        <v>0.1818</v>
      </c>
      <c r="U230" s="57">
        <v>0.0</v>
      </c>
      <c r="V230" s="58">
        <v>468.0</v>
      </c>
      <c r="W230" s="58">
        <v>0.0</v>
      </c>
      <c r="X230" s="55">
        <v>4.0</v>
      </c>
      <c r="Y230" s="55">
        <v>0.0</v>
      </c>
      <c r="Z230" s="3"/>
      <c r="AA230" s="3"/>
      <c r="AB230" s="3"/>
      <c r="AC230" s="3"/>
      <c r="AD230" s="3"/>
      <c r="AE230" s="3"/>
      <c r="AF230" s="3"/>
      <c r="AG230" s="3"/>
      <c r="AH230" s="3"/>
      <c r="AI230" s="3"/>
    </row>
    <row r="231">
      <c r="A231" s="59" t="s">
        <v>777</v>
      </c>
      <c r="B231" s="59" t="s">
        <v>798</v>
      </c>
      <c r="C231" s="59" t="s">
        <v>799</v>
      </c>
      <c r="D231" s="59">
        <v>7.0</v>
      </c>
      <c r="E231" s="59" t="s">
        <v>7290</v>
      </c>
      <c r="F231" s="59" t="str">
        <f t="array" ref="F231">IFNA(INDEX('New Listing E-Commerce'!$E$2:$E$69,MATCH($I231,'New Listing E-Commerce'!$C$2:$C$69,0)),"N/A")</f>
        <v>Steel</v>
      </c>
      <c r="G231" s="59" t="str">
        <f t="array" ref="G231">INDEX('New Listing E-Commerce'!$D$1:$D$179,MATCH(I231,'New Listing E-Commerce'!$C$1:$C$179,0))</f>
        <v>TRC1</v>
      </c>
      <c r="H231" s="59">
        <f t="shared" si="1"/>
        <v>1</v>
      </c>
      <c r="I231" s="59" t="s">
        <v>44</v>
      </c>
      <c r="J231" s="60">
        <f>VLOOKUP($I231,'Margen (PowerBI)'!$B$2:$F$179,3)</f>
        <v>35</v>
      </c>
      <c r="K231" s="60">
        <f t="array" ref="K231">INDEX('Margen (PowerBI)'!$E$1:$E$179,MATCH($I231,'Margen (PowerBI)'!$B$1:$B$179,0))</f>
        <v>42.5</v>
      </c>
      <c r="L231" s="60">
        <f>VLOOKUP($I231,'Margen (PowerBI)'!$B$2:$F$179,5)</f>
        <v>16.5</v>
      </c>
      <c r="M231" s="59">
        <v>171.0</v>
      </c>
      <c r="N231" s="61">
        <v>0.0087</v>
      </c>
      <c r="O231" s="59">
        <v>203.0</v>
      </c>
      <c r="P231" s="61">
        <v>0.0087</v>
      </c>
      <c r="Q231" s="61">
        <v>0.9113</v>
      </c>
      <c r="R231" s="59">
        <v>1.0</v>
      </c>
      <c r="S231" s="59">
        <v>0.0</v>
      </c>
      <c r="T231" s="61">
        <v>0.0058</v>
      </c>
      <c r="U231" s="61">
        <v>0.0</v>
      </c>
      <c r="V231" s="62">
        <v>156.0</v>
      </c>
      <c r="W231" s="62">
        <v>0.0</v>
      </c>
      <c r="X231" s="59">
        <v>1.0</v>
      </c>
      <c r="Y231" s="59">
        <v>0.0</v>
      </c>
      <c r="Z231" s="63"/>
      <c r="AA231" s="63"/>
      <c r="AB231" s="63"/>
      <c r="AC231" s="63"/>
      <c r="AD231" s="63"/>
      <c r="AE231" s="63"/>
      <c r="AF231" s="63"/>
      <c r="AG231" s="63"/>
      <c r="AH231" s="63"/>
      <c r="AI231" s="63"/>
    </row>
    <row r="232">
      <c r="A232" s="55" t="s">
        <v>400</v>
      </c>
      <c r="B232" s="55" t="s">
        <v>405</v>
      </c>
      <c r="C232" s="55" t="s">
        <v>406</v>
      </c>
      <c r="D232" s="55">
        <v>6.5</v>
      </c>
      <c r="E232" s="55" t="s">
        <v>7287</v>
      </c>
      <c r="F232" s="55" t="str">
        <f t="array" ref="F232">IFNA(INDEX('New Listing E-Commerce'!$E$2:$E$69,MATCH($I232,'New Listing E-Commerce'!$C$2:$C$69,0)),"N/A")</f>
        <v>Soft</v>
      </c>
      <c r="G232" s="55" t="str">
        <f t="array" ref="G232">INDEX('New Listing E-Commerce'!$D$1:$D$179,MATCH(I232,'New Listing E-Commerce'!$C$1:$C$179,0))</f>
        <v>Farmer </v>
      </c>
      <c r="H232" s="55">
        <f t="shared" si="1"/>
        <v>1</v>
      </c>
      <c r="I232" s="55" t="s">
        <v>132</v>
      </c>
      <c r="J232" s="56">
        <f>VLOOKUP($I232,'Margen (PowerBI)'!$B$2:$F$179,3)</f>
        <v>37</v>
      </c>
      <c r="K232" s="56">
        <f t="array" ref="K232">INDEX('Margen (PowerBI)'!$E$1:$E$179,MATCH($I232,'Margen (PowerBI)'!$B$1:$B$179,0))</f>
        <v>32.5</v>
      </c>
      <c r="L232" s="56">
        <f>VLOOKUP($I232,'Margen (PowerBI)'!$B$2:$F$179,5)</f>
        <v>11.5</v>
      </c>
      <c r="M232" s="55">
        <v>32.0</v>
      </c>
      <c r="N232" s="57">
        <v>0.0016</v>
      </c>
      <c r="O232" s="55">
        <v>38.0</v>
      </c>
      <c r="P232" s="57">
        <v>0.0016</v>
      </c>
      <c r="Q232" s="57">
        <v>1.0</v>
      </c>
      <c r="R232" s="55">
        <v>1.0</v>
      </c>
      <c r="S232" s="55">
        <v>0.0</v>
      </c>
      <c r="T232" s="57">
        <v>0.0313</v>
      </c>
      <c r="U232" s="57">
        <v>0.0</v>
      </c>
      <c r="V232" s="58">
        <v>129.0</v>
      </c>
      <c r="W232" s="58">
        <v>0.0</v>
      </c>
      <c r="X232" s="55">
        <v>1.0</v>
      </c>
      <c r="Y232" s="55">
        <v>0.0</v>
      </c>
      <c r="Z232" s="3"/>
      <c r="AA232" s="3"/>
      <c r="AB232" s="3"/>
      <c r="AC232" s="3"/>
      <c r="AD232" s="3"/>
      <c r="AE232" s="3"/>
      <c r="AF232" s="3"/>
      <c r="AG232" s="3"/>
      <c r="AH232" s="3"/>
      <c r="AI232" s="3"/>
    </row>
    <row r="233">
      <c r="A233" s="59" t="s">
        <v>448</v>
      </c>
      <c r="B233" s="59" t="s">
        <v>927</v>
      </c>
      <c r="C233" s="59" t="s">
        <v>928</v>
      </c>
      <c r="D233" s="59">
        <v>6.5</v>
      </c>
      <c r="E233" s="59" t="s">
        <v>7287</v>
      </c>
      <c r="F233" s="59" t="str">
        <f t="array" ref="F233">IFNA(INDEX('New Listing E-Commerce'!$E$2:$E$69,MATCH($I233,'New Listing E-Commerce'!$C$2:$C$69,0)),"N/A")</f>
        <v>Soft</v>
      </c>
      <c r="G233" s="59" t="str">
        <f t="array" ref="G233">INDEX('New Listing E-Commerce'!$D$1:$D$179,MATCH(I233,'New Listing E-Commerce'!$C$1:$C$179,0))</f>
        <v>Max Grip Negro</v>
      </c>
      <c r="H233" s="59">
        <f t="shared" si="1"/>
        <v>1</v>
      </c>
      <c r="I233" s="59" t="s">
        <v>176</v>
      </c>
      <c r="J233" s="60">
        <f>VLOOKUP($I233,'Margen (PowerBI)'!$B$2:$F$179,3)</f>
        <v>35</v>
      </c>
      <c r="K233" s="60">
        <f t="array" ref="K233">INDEX('Margen (PowerBI)'!$E$1:$E$179,MATCH($I233,'Margen (PowerBI)'!$B$1:$B$179,0))</f>
        <v>31.5</v>
      </c>
      <c r="L233" s="60">
        <f>VLOOKUP($I233,'Margen (PowerBI)'!$B$2:$F$179,5)</f>
        <v>16.5</v>
      </c>
      <c r="M233" s="59">
        <v>8.0</v>
      </c>
      <c r="N233" s="61">
        <v>4.0E-4</v>
      </c>
      <c r="O233" s="59">
        <v>9.0</v>
      </c>
      <c r="P233" s="61">
        <v>4.0E-4</v>
      </c>
      <c r="Q233" s="61">
        <v>1.0</v>
      </c>
      <c r="R233" s="59">
        <v>1.0</v>
      </c>
      <c r="S233" s="59">
        <v>0.0</v>
      </c>
      <c r="T233" s="61">
        <v>0.125</v>
      </c>
      <c r="U233" s="61">
        <v>0.0</v>
      </c>
      <c r="V233" s="62">
        <v>106.0</v>
      </c>
      <c r="W233" s="62">
        <v>0.0</v>
      </c>
      <c r="X233" s="59">
        <v>1.0</v>
      </c>
      <c r="Y233" s="59">
        <v>0.0</v>
      </c>
      <c r="Z233" s="63"/>
      <c r="AA233" s="63"/>
      <c r="AB233" s="63"/>
      <c r="AC233" s="63"/>
      <c r="AD233" s="63"/>
      <c r="AE233" s="63"/>
      <c r="AF233" s="63"/>
      <c r="AG233" s="63"/>
      <c r="AH233" s="63"/>
      <c r="AI233" s="63"/>
    </row>
    <row r="234">
      <c r="A234" s="55" t="s">
        <v>494</v>
      </c>
      <c r="B234" s="55" t="s">
        <v>535</v>
      </c>
      <c r="C234" s="55" t="s">
        <v>536</v>
      </c>
      <c r="D234" s="55">
        <v>6.5</v>
      </c>
      <c r="E234" s="55" t="s">
        <v>7290</v>
      </c>
      <c r="F234" s="55" t="str">
        <f t="array" ref="F234">IFNA(INDEX('New Listing E-Commerce'!$E$2:$E$69,MATCH($I234,'New Listing E-Commerce'!$C$2:$C$69,0)),"N/A")</f>
        <v>Soft</v>
      </c>
      <c r="G234" s="55" t="str">
        <f t="array" ref="G234">INDEX('New Listing E-Commerce'!$D$1:$D$179,MATCH(I234,'New Listing E-Commerce'!$C$1:$C$179,0))</f>
        <v>Rul 500</v>
      </c>
      <c r="H234" s="55">
        <f t="shared" si="1"/>
        <v>1</v>
      </c>
      <c r="I234" s="55" t="s">
        <v>127</v>
      </c>
      <c r="J234" s="56">
        <f>VLOOKUP($I234,'Margen (PowerBI)'!$B$2:$F$179,3)</f>
        <v>35</v>
      </c>
      <c r="K234" s="56">
        <f t="array" ref="K234">INDEX('Margen (PowerBI)'!$E$1:$E$179,MATCH($I234,'Margen (PowerBI)'!$B$1:$B$179,0))</f>
        <v>33</v>
      </c>
      <c r="L234" s="56">
        <f>VLOOKUP($I234,'Margen (PowerBI)'!$B$2:$F$179,5)</f>
        <v>16.5</v>
      </c>
      <c r="M234" s="55">
        <v>2.0</v>
      </c>
      <c r="N234" s="57">
        <v>1.0E-4</v>
      </c>
      <c r="O234" s="55">
        <v>2.0</v>
      </c>
      <c r="P234" s="57">
        <v>1.0E-4</v>
      </c>
      <c r="Q234" s="57">
        <v>1.0</v>
      </c>
      <c r="R234" s="55">
        <v>1.0</v>
      </c>
      <c r="S234" s="55">
        <v>0.0</v>
      </c>
      <c r="T234" s="57">
        <v>0.5</v>
      </c>
      <c r="U234" s="57">
        <v>0.0</v>
      </c>
      <c r="V234" s="58">
        <v>113.0</v>
      </c>
      <c r="W234" s="58">
        <v>0.0</v>
      </c>
      <c r="X234" s="55">
        <v>1.0</v>
      </c>
      <c r="Y234" s="55">
        <v>0.0</v>
      </c>
      <c r="Z234" s="3"/>
      <c r="AA234" s="3"/>
      <c r="AB234" s="3"/>
      <c r="AC234" s="3"/>
      <c r="AD234" s="3"/>
      <c r="AE234" s="3"/>
      <c r="AF234" s="3"/>
      <c r="AG234" s="3"/>
      <c r="AH234" s="3"/>
      <c r="AI234" s="3"/>
    </row>
    <row r="235">
      <c r="A235" s="59" t="s">
        <v>587</v>
      </c>
      <c r="B235" s="59" t="s">
        <v>971</v>
      </c>
      <c r="C235" s="59" t="s">
        <v>972</v>
      </c>
      <c r="D235" s="59">
        <v>6.5</v>
      </c>
      <c r="E235" s="59" t="s">
        <v>7287</v>
      </c>
      <c r="F235" s="59" t="str">
        <f t="array" ref="F235">IFNA(INDEX('New Listing E-Commerce'!$E$2:$E$69,MATCH($I235,'New Listing E-Commerce'!$C$2:$C$69,0)),"N/A")</f>
        <v>Steel</v>
      </c>
      <c r="G235" s="59" t="str">
        <f t="array" ref="G235">INDEX('New Listing E-Commerce'!$D$1:$D$179,MATCH(I235,'New Listing E-Commerce'!$C$1:$C$179,0))</f>
        <v>Tk Farmer</v>
      </c>
      <c r="H235" s="59">
        <f t="shared" si="1"/>
        <v>3</v>
      </c>
      <c r="I235" s="59" t="s">
        <v>115</v>
      </c>
      <c r="J235" s="60">
        <f>VLOOKUP($I235,'Margen (PowerBI)'!$B$2:$F$179,3)</f>
        <v>58.5</v>
      </c>
      <c r="K235" s="60">
        <f t="array" ref="K235">INDEX('Margen (PowerBI)'!$E$1:$E$179,MATCH($I235,'Margen (PowerBI)'!$B$1:$B$179,0))</f>
        <v>33.5</v>
      </c>
      <c r="L235" s="60">
        <f>VLOOKUP($I235,'Margen (PowerBI)'!$B$2:$F$179,5)</f>
        <v>25</v>
      </c>
      <c r="M235" s="59">
        <v>3.0</v>
      </c>
      <c r="N235" s="61">
        <v>2.0E-4</v>
      </c>
      <c r="O235" s="59">
        <v>7.0</v>
      </c>
      <c r="P235" s="61">
        <v>3.0E-4</v>
      </c>
      <c r="Q235" s="61">
        <v>1.0</v>
      </c>
      <c r="R235" s="59">
        <v>2.0</v>
      </c>
      <c r="S235" s="59">
        <v>1.0</v>
      </c>
      <c r="T235" s="61">
        <v>0.6667</v>
      </c>
      <c r="U235" s="61">
        <v>0.3333</v>
      </c>
      <c r="V235" s="62">
        <v>268.0</v>
      </c>
      <c r="W235" s="62">
        <v>134.0</v>
      </c>
      <c r="X235" s="59">
        <v>2.0</v>
      </c>
      <c r="Y235" s="59">
        <v>1.0</v>
      </c>
      <c r="Z235" s="63"/>
      <c r="AA235" s="63"/>
      <c r="AB235" s="63"/>
      <c r="AC235" s="63"/>
      <c r="AD235" s="63"/>
      <c r="AE235" s="63"/>
      <c r="AF235" s="63"/>
      <c r="AG235" s="63"/>
      <c r="AH235" s="63"/>
      <c r="AI235" s="63"/>
    </row>
    <row r="236">
      <c r="A236" s="55" t="s">
        <v>663</v>
      </c>
      <c r="B236" s="55" t="s">
        <v>998</v>
      </c>
      <c r="C236" s="55" t="s">
        <v>999</v>
      </c>
      <c r="D236" s="55">
        <v>6.5</v>
      </c>
      <c r="E236" s="55" t="s">
        <v>7286</v>
      </c>
      <c r="F236" s="55" t="str">
        <f t="array" ref="F236">IFNA(INDEX('New Listing E-Commerce'!$E$2:$E$69,MATCH($I236,'New Listing E-Commerce'!$C$2:$C$69,0)),"N/A")</f>
        <v>Steel</v>
      </c>
      <c r="G236" s="55" t="str">
        <f t="array" ref="G236">INDEX('New Listing E-Commerce'!$D$1:$D$179,MATCH(I236,'New Listing E-Commerce'!$C$1:$C$179,0))</f>
        <v>Tractor</v>
      </c>
      <c r="H236" s="55">
        <f t="shared" si="1"/>
        <v>1</v>
      </c>
      <c r="I236" s="55" t="s">
        <v>207</v>
      </c>
      <c r="J236" s="56">
        <f t="array" ref="J236">INDEX('Margen (PowerBI)'!$D$1:$D$179,MATCH($I236,'Margen (PowerBI)'!$B$1:$B$179,0))</f>
        <v>49.5</v>
      </c>
      <c r="K236" s="56">
        <f t="array" ref="K236">INDEX('Margen (PowerBI)'!$E$1:$E$179,MATCH($I236,'Margen (PowerBI)'!$B$1:$B$179,0))</f>
        <v>28.5</v>
      </c>
      <c r="L236" s="56">
        <f t="array" ref="L236">INDEX('Margen (PowerBI)'!$F$1:$F$179,MATCH($I236,'Margen (PowerBI)'!$B$1:$B$179,0))</f>
        <v>21</v>
      </c>
      <c r="M236" s="55">
        <v>81.0</v>
      </c>
      <c r="N236" s="57">
        <v>0.0041</v>
      </c>
      <c r="O236" s="55">
        <v>98.0</v>
      </c>
      <c r="P236" s="57">
        <v>0.0042</v>
      </c>
      <c r="Q236" s="57">
        <v>0.6122</v>
      </c>
      <c r="R236" s="55">
        <v>1.0</v>
      </c>
      <c r="S236" s="55">
        <v>0.0</v>
      </c>
      <c r="T236" s="57">
        <v>0.0123</v>
      </c>
      <c r="U236" s="57">
        <v>0.0</v>
      </c>
      <c r="V236" s="58">
        <v>106.0</v>
      </c>
      <c r="W236" s="58">
        <v>0.0</v>
      </c>
      <c r="X236" s="55">
        <v>1.0</v>
      </c>
      <c r="Y236" s="55">
        <v>0.0</v>
      </c>
      <c r="Z236" s="3"/>
      <c r="AA236" s="3"/>
      <c r="AB236" s="3"/>
      <c r="AC236" s="3"/>
      <c r="AD236" s="3"/>
      <c r="AE236" s="3"/>
      <c r="AF236" s="3"/>
      <c r="AG236" s="3"/>
      <c r="AH236" s="3"/>
      <c r="AI236" s="3"/>
    </row>
    <row r="237">
      <c r="A237" s="59" t="s">
        <v>711</v>
      </c>
      <c r="B237" s="59" t="s">
        <v>1015</v>
      </c>
      <c r="C237" s="59" t="s">
        <v>1016</v>
      </c>
      <c r="D237" s="59">
        <v>6.5</v>
      </c>
      <c r="E237" s="59" t="s">
        <v>7287</v>
      </c>
      <c r="F237" s="59" t="str">
        <f t="array" ref="F237">IFNA(INDEX('New Listing E-Commerce'!$E$2:$E$69,MATCH($I237,'New Listing E-Commerce'!$C$2:$C$69,0)),"N/A")</f>
        <v>Soft</v>
      </c>
      <c r="G237" s="59" t="str">
        <f t="array" ref="G237">INDEX('New Listing E-Commerce'!$D$1:$D$179,MATCH(I237,'New Listing E-Commerce'!$C$1:$C$179,0))</f>
        <v>FBS1</v>
      </c>
      <c r="H237" s="59">
        <f t="shared" si="1"/>
        <v>1</v>
      </c>
      <c r="I237" s="59" t="s">
        <v>255</v>
      </c>
      <c r="J237" s="60">
        <f>VLOOKUP($I237,'Margen (PowerBI)'!$B$2:$F$179,3)</f>
        <v>38</v>
      </c>
      <c r="K237" s="60">
        <f t="array" ref="K237">INDEX('Margen (PowerBI)'!$E$1:$E$179,MATCH($I237,'Margen (PowerBI)'!$B$1:$B$179,0))</f>
        <v>23</v>
      </c>
      <c r="L237" s="60">
        <f>VLOOKUP($I237,'Margen (PowerBI)'!$B$2:$F$179,5)</f>
        <v>16</v>
      </c>
      <c r="M237" s="59">
        <v>0.0</v>
      </c>
      <c r="N237" s="61">
        <v>0.0</v>
      </c>
      <c r="O237" s="59">
        <v>0.0</v>
      </c>
      <c r="P237" s="61">
        <v>0.0</v>
      </c>
      <c r="Q237" s="61">
        <v>0.0</v>
      </c>
      <c r="R237" s="59">
        <v>1.0</v>
      </c>
      <c r="S237" s="59">
        <v>0.0</v>
      </c>
      <c r="T237" s="61">
        <v>0.0</v>
      </c>
      <c r="U237" s="61">
        <v>0.0</v>
      </c>
      <c r="V237" s="62">
        <v>59.0</v>
      </c>
      <c r="W237" s="62">
        <v>0.0</v>
      </c>
      <c r="X237" s="59">
        <v>1.0</v>
      </c>
      <c r="Y237" s="59">
        <v>0.0</v>
      </c>
      <c r="Z237" s="63"/>
      <c r="AA237" s="63"/>
      <c r="AB237" s="63"/>
      <c r="AC237" s="63"/>
      <c r="AD237" s="63"/>
      <c r="AE237" s="63"/>
      <c r="AF237" s="63"/>
      <c r="AG237" s="63"/>
      <c r="AH237" s="63"/>
      <c r="AI237" s="63"/>
    </row>
    <row r="238">
      <c r="A238" s="55" t="s">
        <v>1029</v>
      </c>
      <c r="B238" s="55" t="s">
        <v>1030</v>
      </c>
      <c r="C238" s="55" t="s">
        <v>1031</v>
      </c>
      <c r="D238" s="55">
        <v>6.5</v>
      </c>
      <c r="E238" s="55" t="s">
        <v>7292</v>
      </c>
      <c r="F238" s="55" t="str">
        <f t="array" ref="F238">IFNA(INDEX('New Listing E-Commerce'!$E$2:$E$69,MATCH($I238,'New Listing E-Commerce'!$C$2:$C$69,0)),"N/A")</f>
        <v>N/A</v>
      </c>
      <c r="G238" s="55" t="str">
        <f t="array" ref="G238">INDEX('New Listing E-Commerce'!$D$1:$D$179,MATCH(I238,'New Listing E-Commerce'!$C$1:$C$179,0))</f>
        <v>#N/A</v>
      </c>
      <c r="H238" s="55">
        <f t="shared" si="1"/>
        <v>1</v>
      </c>
      <c r="I238" s="55" t="s">
        <v>317</v>
      </c>
      <c r="J238" s="56">
        <f>VLOOKUP($I238,'Margen (PowerBI)'!$B$2:$F$179,3)</f>
        <v>37</v>
      </c>
      <c r="K238" s="56">
        <f t="array" ref="K238">INDEX('Margen (PowerBI)'!$E$1:$E$179,MATCH($I238,'Margen (PowerBI)'!$B$1:$B$179,0))</f>
        <v>0</v>
      </c>
      <c r="L238" s="56">
        <f>VLOOKUP($I238,'Margen (PowerBI)'!$B$2:$F$179,5)</f>
        <v>11.5</v>
      </c>
      <c r="M238" s="55">
        <v>1.0</v>
      </c>
      <c r="N238" s="57">
        <v>1.0E-4</v>
      </c>
      <c r="O238" s="55">
        <v>1.0</v>
      </c>
      <c r="P238" s="57">
        <v>0.0</v>
      </c>
      <c r="Q238" s="57">
        <v>1.0</v>
      </c>
      <c r="R238" s="55">
        <v>1.0</v>
      </c>
      <c r="S238" s="55">
        <v>0.0</v>
      </c>
      <c r="T238" s="57">
        <v>1.0</v>
      </c>
      <c r="U238" s="57">
        <v>0.0</v>
      </c>
      <c r="V238" s="58">
        <v>70.0</v>
      </c>
      <c r="W238" s="58">
        <v>0.0</v>
      </c>
      <c r="X238" s="55">
        <v>1.0</v>
      </c>
      <c r="Y238" s="55">
        <v>0.0</v>
      </c>
      <c r="Z238" s="3"/>
      <c r="AA238" s="3"/>
      <c r="AB238" s="3"/>
      <c r="AC238" s="3"/>
      <c r="AD238" s="3"/>
      <c r="AE238" s="3"/>
      <c r="AF238" s="3"/>
      <c r="AG238" s="3"/>
      <c r="AH238" s="3"/>
      <c r="AI238" s="3"/>
    </row>
    <row r="239">
      <c r="A239" s="59" t="s">
        <v>742</v>
      </c>
      <c r="B239" s="59" t="s">
        <v>1044</v>
      </c>
      <c r="C239" s="59" t="s">
        <v>1045</v>
      </c>
      <c r="D239" s="59">
        <v>6.5</v>
      </c>
      <c r="E239" s="59" t="s">
        <v>186</v>
      </c>
      <c r="F239" s="59" t="str">
        <f t="array" ref="F239">IFNA(INDEX('New Listing E-Commerce'!$E$2:$E$69,MATCH($I239,'New Listing E-Commerce'!$C$2:$C$69,0)),"N/A")</f>
        <v>Composite</v>
      </c>
      <c r="G239" s="59" t="str">
        <f t="array" ref="G239">INDEX('New Listing E-Commerce'!$D$1:$D$179,MATCH(I239,'New Listing E-Commerce'!$C$1:$C$179,0))</f>
        <v>PR Track Chocolate</v>
      </c>
      <c r="H239" s="59">
        <f t="shared" si="1"/>
        <v>5</v>
      </c>
      <c r="I239" s="59" t="s">
        <v>170</v>
      </c>
      <c r="J239" s="60">
        <f>VLOOKUP($I239,'Margen (PowerBI)'!$B$2:$F$179,3)</f>
        <v>35</v>
      </c>
      <c r="K239" s="60">
        <f t="array" ref="K239">INDEX('Margen (PowerBI)'!$E$1:$E$179,MATCH($I239,'Margen (PowerBI)'!$B$1:$B$179,0))</f>
        <v>31.5</v>
      </c>
      <c r="L239" s="60">
        <f>VLOOKUP($I239,'Margen (PowerBI)'!$B$2:$F$179,5)</f>
        <v>16.5</v>
      </c>
      <c r="M239" s="59">
        <v>45.0</v>
      </c>
      <c r="N239" s="61">
        <v>0.0023</v>
      </c>
      <c r="O239" s="59">
        <v>54.0</v>
      </c>
      <c r="P239" s="61">
        <v>0.0023</v>
      </c>
      <c r="Q239" s="61">
        <v>0.9444</v>
      </c>
      <c r="R239" s="59">
        <v>5.0</v>
      </c>
      <c r="S239" s="59">
        <v>0.0</v>
      </c>
      <c r="T239" s="61">
        <v>0.1111</v>
      </c>
      <c r="U239" s="61">
        <v>0.0</v>
      </c>
      <c r="V239" s="62">
        <v>530.0</v>
      </c>
      <c r="W239" s="62">
        <v>0.0</v>
      </c>
      <c r="X239" s="59">
        <v>5.0</v>
      </c>
      <c r="Y239" s="59">
        <v>0.0</v>
      </c>
      <c r="Z239" s="63"/>
      <c r="AA239" s="63"/>
      <c r="AB239" s="63"/>
      <c r="AC239" s="63"/>
      <c r="AD239" s="63"/>
      <c r="AE239" s="63"/>
      <c r="AF239" s="63"/>
      <c r="AG239" s="63"/>
      <c r="AH239" s="63"/>
      <c r="AI239" s="63"/>
    </row>
    <row r="240">
      <c r="A240" s="55" t="s">
        <v>777</v>
      </c>
      <c r="B240" s="55" t="s">
        <v>786</v>
      </c>
      <c r="C240" s="55" t="s">
        <v>787</v>
      </c>
      <c r="D240" s="55">
        <v>6.5</v>
      </c>
      <c r="E240" s="55" t="s">
        <v>7287</v>
      </c>
      <c r="F240" s="55" t="str">
        <f t="array" ref="F240">IFNA(INDEX('New Listing E-Commerce'!$E$2:$E$69,MATCH($I240,'New Listing E-Commerce'!$C$2:$C$69,0)),"N/A")</f>
        <v>Steel</v>
      </c>
      <c r="G240" s="55" t="str">
        <f t="array" ref="G240">INDEX('New Listing E-Commerce'!$D$1:$D$179,MATCH(I240,'New Listing E-Commerce'!$C$1:$C$179,0))</f>
        <v>TRC1</v>
      </c>
      <c r="H240" s="55">
        <f t="shared" si="1"/>
        <v>4</v>
      </c>
      <c r="I240" s="55" t="s">
        <v>44</v>
      </c>
      <c r="J240" s="56">
        <f>VLOOKUP($I240,'Margen (PowerBI)'!$B$2:$F$179,3)</f>
        <v>35</v>
      </c>
      <c r="K240" s="56">
        <f t="array" ref="K240">INDEX('Margen (PowerBI)'!$E$1:$E$179,MATCH($I240,'Margen (PowerBI)'!$B$1:$B$179,0))</f>
        <v>42.5</v>
      </c>
      <c r="L240" s="56">
        <f>VLOOKUP($I240,'Margen (PowerBI)'!$B$2:$F$179,5)</f>
        <v>16.5</v>
      </c>
      <c r="M240" s="55">
        <v>123.0</v>
      </c>
      <c r="N240" s="57">
        <v>0.0063</v>
      </c>
      <c r="O240" s="55">
        <v>135.0</v>
      </c>
      <c r="P240" s="57">
        <v>0.0058</v>
      </c>
      <c r="Q240" s="57">
        <v>0.9704</v>
      </c>
      <c r="R240" s="55">
        <v>4.0</v>
      </c>
      <c r="S240" s="55">
        <v>0.0</v>
      </c>
      <c r="T240" s="57">
        <v>0.0325</v>
      </c>
      <c r="U240" s="57">
        <v>0.0</v>
      </c>
      <c r="V240" s="58">
        <v>624.0</v>
      </c>
      <c r="W240" s="58">
        <v>0.0</v>
      </c>
      <c r="X240" s="55">
        <v>4.0</v>
      </c>
      <c r="Y240" s="55">
        <v>0.0</v>
      </c>
      <c r="Z240" s="3"/>
      <c r="AA240" s="3"/>
      <c r="AB240" s="3"/>
      <c r="AC240" s="3"/>
      <c r="AD240" s="3"/>
      <c r="AE240" s="3"/>
      <c r="AF240" s="3"/>
      <c r="AG240" s="3"/>
      <c r="AH240" s="3"/>
      <c r="AI240" s="3"/>
    </row>
    <row r="241">
      <c r="A241" s="59" t="s">
        <v>375</v>
      </c>
      <c r="B241" s="59" t="s">
        <v>394</v>
      </c>
      <c r="C241" s="59" t="s">
        <v>395</v>
      </c>
      <c r="D241" s="59">
        <v>6.0</v>
      </c>
      <c r="E241" s="59" t="s">
        <v>7289</v>
      </c>
      <c r="F241" s="59" t="str">
        <f t="array" ref="F241">IFNA(INDEX('New Listing E-Commerce'!$E$2:$E$69,MATCH($I241,'New Listing E-Commerce'!$C$2:$C$69,0)),"N/A")</f>
        <v>Soft</v>
      </c>
      <c r="G241" s="59" t="str">
        <f t="array" ref="G241">INDEX('New Listing E-Commerce'!$D$1:$D$179,MATCH(I241,'New Listing E-Commerce'!$C$1:$C$179,0))</f>
        <v>Comfort</v>
      </c>
      <c r="H241" s="59">
        <f t="shared" si="1"/>
        <v>1</v>
      </c>
      <c r="I241" s="59" t="s">
        <v>231</v>
      </c>
      <c r="J241" s="60">
        <f>VLOOKUP($I241,'Margen (PowerBI)'!$B$2:$F$179,3)</f>
        <v>35</v>
      </c>
      <c r="K241" s="60">
        <f t="array" ref="K241">INDEX('Margen (PowerBI)'!$E$1:$E$179,MATCH($I241,'Margen (PowerBI)'!$B$1:$B$179,0))</f>
        <v>27.5</v>
      </c>
      <c r="L241" s="60">
        <f>VLOOKUP($I241,'Margen (PowerBI)'!$B$2:$F$179,5)</f>
        <v>16.5</v>
      </c>
      <c r="M241" s="59">
        <v>34.0</v>
      </c>
      <c r="N241" s="61">
        <v>0.0017</v>
      </c>
      <c r="O241" s="59">
        <v>38.0</v>
      </c>
      <c r="P241" s="61">
        <v>0.0016</v>
      </c>
      <c r="Q241" s="61">
        <v>0.9474</v>
      </c>
      <c r="R241" s="59">
        <v>1.0</v>
      </c>
      <c r="S241" s="59">
        <v>0.0</v>
      </c>
      <c r="T241" s="61">
        <v>0.0294</v>
      </c>
      <c r="U241" s="61">
        <v>0.0</v>
      </c>
      <c r="V241" s="62">
        <v>102.0</v>
      </c>
      <c r="W241" s="62">
        <v>0.0</v>
      </c>
      <c r="X241" s="59">
        <v>1.0</v>
      </c>
      <c r="Y241" s="59">
        <v>0.0</v>
      </c>
      <c r="Z241" s="63"/>
      <c r="AA241" s="63"/>
      <c r="AB241" s="63"/>
      <c r="AC241" s="63"/>
      <c r="AD241" s="63"/>
      <c r="AE241" s="63"/>
      <c r="AF241" s="63"/>
      <c r="AG241" s="63"/>
      <c r="AH241" s="63"/>
      <c r="AI241" s="63"/>
    </row>
    <row r="242">
      <c r="A242" s="55" t="s">
        <v>400</v>
      </c>
      <c r="B242" s="55" t="s">
        <v>888</v>
      </c>
      <c r="C242" s="55" t="s">
        <v>889</v>
      </c>
      <c r="D242" s="55">
        <v>6.0</v>
      </c>
      <c r="E242" s="55" t="s">
        <v>7287</v>
      </c>
      <c r="F242" s="55" t="str">
        <f t="array" ref="F242">IFNA(INDEX('New Listing E-Commerce'!$E$2:$E$69,MATCH($I242,'New Listing E-Commerce'!$C$2:$C$69,0)),"N/A")</f>
        <v>Soft</v>
      </c>
      <c r="G242" s="55" t="str">
        <f t="array" ref="G242">INDEX('New Listing E-Commerce'!$D$1:$D$179,MATCH(I242,'New Listing E-Commerce'!$C$1:$C$179,0))</f>
        <v>Farmer </v>
      </c>
      <c r="H242" s="55">
        <f t="shared" si="1"/>
        <v>1</v>
      </c>
      <c r="I242" s="55" t="s">
        <v>132</v>
      </c>
      <c r="J242" s="56">
        <f>VLOOKUP($I242,'Margen (PowerBI)'!$B$2:$F$179,3)</f>
        <v>37</v>
      </c>
      <c r="K242" s="56">
        <f t="array" ref="K242">INDEX('Margen (PowerBI)'!$E$1:$E$179,MATCH($I242,'Margen (PowerBI)'!$B$1:$B$179,0))</f>
        <v>32.5</v>
      </c>
      <c r="L242" s="56">
        <f>VLOOKUP($I242,'Margen (PowerBI)'!$B$2:$F$179,5)</f>
        <v>11.5</v>
      </c>
      <c r="M242" s="55">
        <v>38.0</v>
      </c>
      <c r="N242" s="57">
        <v>0.0019</v>
      </c>
      <c r="O242" s="55">
        <v>43.0</v>
      </c>
      <c r="P242" s="57">
        <v>0.0018</v>
      </c>
      <c r="Q242" s="57">
        <v>0.907</v>
      </c>
      <c r="R242" s="55">
        <v>1.0</v>
      </c>
      <c r="S242" s="55">
        <v>0.0</v>
      </c>
      <c r="T242" s="57">
        <v>0.0263</v>
      </c>
      <c r="U242" s="57">
        <v>0.0</v>
      </c>
      <c r="V242" s="58">
        <v>129.0</v>
      </c>
      <c r="W242" s="58">
        <v>0.0</v>
      </c>
      <c r="X242" s="55">
        <v>1.0</v>
      </c>
      <c r="Y242" s="55">
        <v>0.0</v>
      </c>
      <c r="Z242" s="3"/>
      <c r="AA242" s="3"/>
      <c r="AB242" s="3"/>
      <c r="AC242" s="3"/>
      <c r="AD242" s="3"/>
      <c r="AE242" s="3"/>
      <c r="AF242" s="3"/>
      <c r="AG242" s="3"/>
      <c r="AH242" s="3"/>
      <c r="AI242" s="3"/>
    </row>
    <row r="243">
      <c r="A243" s="59" t="s">
        <v>494</v>
      </c>
      <c r="B243" s="59" t="s">
        <v>947</v>
      </c>
      <c r="C243" s="59" t="s">
        <v>948</v>
      </c>
      <c r="D243" s="59">
        <v>6.0</v>
      </c>
      <c r="E243" s="59" t="s">
        <v>7287</v>
      </c>
      <c r="F243" s="59" t="str">
        <f t="array" ref="F243">IFNA(INDEX('New Listing E-Commerce'!$E$2:$E$69,MATCH($I243,'New Listing E-Commerce'!$C$2:$C$69,0)),"N/A")</f>
        <v>Soft</v>
      </c>
      <c r="G243" s="59" t="str">
        <f t="array" ref="G243">INDEX('New Listing E-Commerce'!$D$1:$D$179,MATCH(I243,'New Listing E-Commerce'!$C$1:$C$179,0))</f>
        <v>Rul 500</v>
      </c>
      <c r="H243" s="59">
        <f t="shared" si="1"/>
        <v>1</v>
      </c>
      <c r="I243" s="59" t="s">
        <v>127</v>
      </c>
      <c r="J243" s="60">
        <f>VLOOKUP($I243,'Margen (PowerBI)'!$B$2:$F$179,3)</f>
        <v>35</v>
      </c>
      <c r="K243" s="60">
        <f t="array" ref="K243">INDEX('Margen (PowerBI)'!$E$1:$E$179,MATCH($I243,'Margen (PowerBI)'!$B$1:$B$179,0))</f>
        <v>33</v>
      </c>
      <c r="L243" s="60">
        <f>VLOOKUP($I243,'Margen (PowerBI)'!$B$2:$F$179,5)</f>
        <v>16.5</v>
      </c>
      <c r="M243" s="59">
        <v>49.0</v>
      </c>
      <c r="N243" s="61">
        <v>0.0025</v>
      </c>
      <c r="O243" s="59">
        <v>57.0</v>
      </c>
      <c r="P243" s="61">
        <v>0.0025</v>
      </c>
      <c r="Q243" s="61">
        <v>0.5965</v>
      </c>
      <c r="R243" s="59">
        <v>1.0</v>
      </c>
      <c r="S243" s="59">
        <v>0.0</v>
      </c>
      <c r="T243" s="61">
        <v>0.0204</v>
      </c>
      <c r="U243" s="61">
        <v>0.0</v>
      </c>
      <c r="V243" s="62">
        <v>113.0</v>
      </c>
      <c r="W243" s="62">
        <v>0.0</v>
      </c>
      <c r="X243" s="59">
        <v>1.0</v>
      </c>
      <c r="Y243" s="59">
        <v>0.0</v>
      </c>
      <c r="Z243" s="63"/>
      <c r="AA243" s="63"/>
      <c r="AB243" s="63"/>
      <c r="AC243" s="63"/>
      <c r="AD243" s="63"/>
      <c r="AE243" s="63"/>
      <c r="AF243" s="63"/>
      <c r="AG243" s="63"/>
      <c r="AH243" s="63"/>
      <c r="AI243" s="63"/>
    </row>
    <row r="244">
      <c r="A244" s="55" t="s">
        <v>620</v>
      </c>
      <c r="B244" s="55" t="s">
        <v>655</v>
      </c>
      <c r="C244" s="55" t="s">
        <v>656</v>
      </c>
      <c r="D244" s="55">
        <v>6.0</v>
      </c>
      <c r="E244" s="55" t="s">
        <v>188</v>
      </c>
      <c r="F244" s="55" t="str">
        <f t="array" ref="F244">IFNA(INDEX('New Listing E-Commerce'!$E$2:$E$69,MATCH($I244,'New Listing E-Commerce'!$C$2:$C$69,0)),"N/A")</f>
        <v>Soft</v>
      </c>
      <c r="G244" s="55" t="str">
        <f t="array" ref="G244">INDEX('New Listing E-Commerce'!$D$1:$D$179,MATCH(I244,'New Listing E-Commerce'!$C$1:$C$179,0))</f>
        <v>Tractor</v>
      </c>
      <c r="H244" s="55">
        <f t="shared" si="1"/>
        <v>2</v>
      </c>
      <c r="I244" s="55" t="s">
        <v>226</v>
      </c>
      <c r="J244" s="56">
        <f>VLOOKUP($I244,'Margen (PowerBI)'!$B$2:$F$179,3)</f>
        <v>35</v>
      </c>
      <c r="K244" s="56">
        <f t="array" ref="K244">INDEX('Margen (PowerBI)'!$E$1:$E$179,MATCH($I244,'Margen (PowerBI)'!$B$1:$B$179,0))</f>
        <v>27.5</v>
      </c>
      <c r="L244" s="56">
        <f>VLOOKUP($I244,'Margen (PowerBI)'!$B$2:$F$179,5)</f>
        <v>16.5</v>
      </c>
      <c r="M244" s="55">
        <v>94.0</v>
      </c>
      <c r="N244" s="57">
        <v>0.0048</v>
      </c>
      <c r="O244" s="55">
        <v>105.0</v>
      </c>
      <c r="P244" s="57">
        <v>0.0045</v>
      </c>
      <c r="Q244" s="57">
        <v>0.7619</v>
      </c>
      <c r="R244" s="55">
        <v>2.0</v>
      </c>
      <c r="S244" s="55">
        <v>0.0</v>
      </c>
      <c r="T244" s="57">
        <v>0.0213</v>
      </c>
      <c r="U244" s="57">
        <v>0.0</v>
      </c>
      <c r="V244" s="58">
        <v>204.0</v>
      </c>
      <c r="W244" s="58">
        <v>0.0</v>
      </c>
      <c r="X244" s="55">
        <v>2.0</v>
      </c>
      <c r="Y244" s="55">
        <v>0.0</v>
      </c>
      <c r="Z244" s="3"/>
      <c r="AA244" s="3"/>
      <c r="AB244" s="3"/>
      <c r="AC244" s="3"/>
      <c r="AD244" s="3"/>
      <c r="AE244" s="3"/>
      <c r="AF244" s="3"/>
      <c r="AG244" s="3"/>
      <c r="AH244" s="3"/>
      <c r="AI244" s="3"/>
    </row>
    <row r="245">
      <c r="A245" s="59" t="s">
        <v>663</v>
      </c>
      <c r="B245" s="59" t="s">
        <v>1004</v>
      </c>
      <c r="C245" s="59" t="s">
        <v>1005</v>
      </c>
      <c r="D245" s="59">
        <v>6.0</v>
      </c>
      <c r="E245" s="59" t="s">
        <v>188</v>
      </c>
      <c r="F245" s="59" t="str">
        <f t="array" ref="F245">IFNA(INDEX('New Listing E-Commerce'!$E$2:$E$69,MATCH($I245,'New Listing E-Commerce'!$C$2:$C$69,0)),"N/A")</f>
        <v>Steel</v>
      </c>
      <c r="G245" s="59" t="str">
        <f t="array" ref="G245">INDEX('New Listing E-Commerce'!$D$1:$D$179,MATCH(I245,'New Listing E-Commerce'!$C$1:$C$179,0))</f>
        <v>Tractor</v>
      </c>
      <c r="H245" s="59">
        <f t="shared" si="1"/>
        <v>1</v>
      </c>
      <c r="I245" s="59" t="s">
        <v>207</v>
      </c>
      <c r="J245" s="60">
        <f t="array" ref="J245">INDEX('Margen (PowerBI)'!$D$1:$D$179,MATCH($I245,'Margen (PowerBI)'!$B$1:$B$179,0))</f>
        <v>49.5</v>
      </c>
      <c r="K245" s="60">
        <f t="array" ref="K245">INDEX('Margen (PowerBI)'!$E$1:$E$179,MATCH($I245,'Margen (PowerBI)'!$B$1:$B$179,0))</f>
        <v>28.5</v>
      </c>
      <c r="L245" s="60">
        <f t="array" ref="L245">INDEX('Margen (PowerBI)'!$F$1:$F$179,MATCH($I245,'Margen (PowerBI)'!$B$1:$B$179,0))</f>
        <v>21</v>
      </c>
      <c r="M245" s="59">
        <v>61.0</v>
      </c>
      <c r="N245" s="61">
        <v>0.0031</v>
      </c>
      <c r="O245" s="59">
        <v>69.0</v>
      </c>
      <c r="P245" s="61">
        <v>0.003</v>
      </c>
      <c r="Q245" s="61">
        <v>0.6812</v>
      </c>
      <c r="R245" s="59">
        <v>1.0</v>
      </c>
      <c r="S245" s="59">
        <v>0.0</v>
      </c>
      <c r="T245" s="61">
        <v>0.0164</v>
      </c>
      <c r="U245" s="61">
        <v>0.0</v>
      </c>
      <c r="V245" s="62">
        <v>106.0</v>
      </c>
      <c r="W245" s="62">
        <v>0.0</v>
      </c>
      <c r="X245" s="59">
        <v>1.0</v>
      </c>
      <c r="Y245" s="59">
        <v>0.0</v>
      </c>
      <c r="Z245" s="63"/>
      <c r="AA245" s="63"/>
      <c r="AB245" s="63"/>
      <c r="AC245" s="63"/>
      <c r="AD245" s="63"/>
      <c r="AE245" s="63"/>
      <c r="AF245" s="63"/>
      <c r="AG245" s="63"/>
      <c r="AH245" s="63"/>
      <c r="AI245" s="63"/>
    </row>
    <row r="246">
      <c r="A246" s="55" t="s">
        <v>723</v>
      </c>
      <c r="B246" s="55" t="s">
        <v>1025</v>
      </c>
      <c r="C246" s="55" t="s">
        <v>1026</v>
      </c>
      <c r="D246" s="55">
        <v>6.0</v>
      </c>
      <c r="E246" s="55" t="s">
        <v>7287</v>
      </c>
      <c r="F246" s="55" t="str">
        <f t="array" ref="F246">IFNA(INDEX('New Listing E-Commerce'!$E$2:$E$69,MATCH($I246,'New Listing E-Commerce'!$C$2:$C$69,0)),"N/A")</f>
        <v>N/A</v>
      </c>
      <c r="G246" s="55" t="str">
        <f t="array" ref="G246">INDEX('New Listing E-Commerce'!$D$1:$D$179,MATCH(I246,'New Listing E-Commerce'!$C$1:$C$179,0))</f>
        <v>#N/A</v>
      </c>
      <c r="H246" s="55">
        <f t="shared" si="1"/>
        <v>1</v>
      </c>
      <c r="I246" s="55" t="s">
        <v>257</v>
      </c>
      <c r="J246" s="56">
        <f>VLOOKUP($I246,'Margen (PowerBI)'!$B$2:$F$179,3)</f>
        <v>38</v>
      </c>
      <c r="K246" s="56">
        <f t="array" ref="K246">INDEX('Margen (PowerBI)'!$E$1:$E$179,MATCH($I246,'Margen (PowerBI)'!$B$1:$B$179,0))</f>
        <v>22</v>
      </c>
      <c r="L246" s="56">
        <f>VLOOKUP($I246,'Margen (PowerBI)'!$B$2:$F$179,5)</f>
        <v>16</v>
      </c>
      <c r="M246" s="55">
        <v>3.0</v>
      </c>
      <c r="N246" s="57">
        <v>2.0E-4</v>
      </c>
      <c r="O246" s="55">
        <v>3.0</v>
      </c>
      <c r="P246" s="57">
        <v>1.0E-4</v>
      </c>
      <c r="Q246" s="57">
        <v>0.6667</v>
      </c>
      <c r="R246" s="55">
        <v>1.0</v>
      </c>
      <c r="S246" s="55">
        <v>0.0</v>
      </c>
      <c r="T246" s="57">
        <v>0.3333</v>
      </c>
      <c r="U246" s="57">
        <v>0.0</v>
      </c>
      <c r="V246" s="58">
        <v>67.0</v>
      </c>
      <c r="W246" s="58">
        <v>0.0</v>
      </c>
      <c r="X246" s="55">
        <v>1.0</v>
      </c>
      <c r="Y246" s="55">
        <v>0.0</v>
      </c>
      <c r="Z246" s="3"/>
      <c r="AA246" s="3"/>
      <c r="AB246" s="3"/>
      <c r="AC246" s="3"/>
      <c r="AD246" s="3"/>
      <c r="AE246" s="3"/>
      <c r="AF246" s="3"/>
      <c r="AG246" s="3"/>
      <c r="AH246" s="3"/>
      <c r="AI246" s="3"/>
    </row>
    <row r="247">
      <c r="A247" s="59" t="s">
        <v>742</v>
      </c>
      <c r="B247" s="59" t="s">
        <v>747</v>
      </c>
      <c r="C247" s="59" t="s">
        <v>748</v>
      </c>
      <c r="D247" s="59">
        <v>6.0</v>
      </c>
      <c r="E247" s="59" t="s">
        <v>186</v>
      </c>
      <c r="F247" s="59" t="str">
        <f t="array" ref="F247">IFNA(INDEX('New Listing E-Commerce'!$E$2:$E$69,MATCH($I247,'New Listing E-Commerce'!$C$2:$C$69,0)),"N/A")</f>
        <v>Composite</v>
      </c>
      <c r="G247" s="59" t="str">
        <f t="array" ref="G247">INDEX('New Listing E-Commerce'!$D$1:$D$179,MATCH(I247,'New Listing E-Commerce'!$C$1:$C$179,0))</f>
        <v>PR Track Chocolate</v>
      </c>
      <c r="H247" s="59">
        <f t="shared" si="1"/>
        <v>1</v>
      </c>
      <c r="I247" s="59" t="s">
        <v>170</v>
      </c>
      <c r="J247" s="60">
        <f>VLOOKUP($I247,'Margen (PowerBI)'!$B$2:$F$179,3)</f>
        <v>35</v>
      </c>
      <c r="K247" s="60">
        <f t="array" ref="K247">INDEX('Margen (PowerBI)'!$E$1:$E$179,MATCH($I247,'Margen (PowerBI)'!$B$1:$B$179,0))</f>
        <v>31.5</v>
      </c>
      <c r="L247" s="60">
        <f>VLOOKUP($I247,'Margen (PowerBI)'!$B$2:$F$179,5)</f>
        <v>16.5</v>
      </c>
      <c r="M247" s="59">
        <v>127.0</v>
      </c>
      <c r="N247" s="61">
        <v>0.0065</v>
      </c>
      <c r="O247" s="59">
        <v>154.0</v>
      </c>
      <c r="P247" s="61">
        <v>0.0066</v>
      </c>
      <c r="Q247" s="61">
        <v>0.974</v>
      </c>
      <c r="R247" s="59">
        <v>1.0</v>
      </c>
      <c r="S247" s="59">
        <v>0.0</v>
      </c>
      <c r="T247" s="61">
        <v>0.0079</v>
      </c>
      <c r="U247" s="61">
        <v>0.0</v>
      </c>
      <c r="V247" s="62">
        <v>106.0</v>
      </c>
      <c r="W247" s="62">
        <v>0.0</v>
      </c>
      <c r="X247" s="59">
        <v>1.0</v>
      </c>
      <c r="Y247" s="59">
        <v>0.0</v>
      </c>
      <c r="Z247" s="63"/>
      <c r="AA247" s="63"/>
      <c r="AB247" s="63"/>
      <c r="AC247" s="63"/>
      <c r="AD247" s="63"/>
      <c r="AE247" s="63"/>
      <c r="AF247" s="63"/>
      <c r="AG247" s="63"/>
      <c r="AH247" s="63"/>
      <c r="AI247" s="63"/>
    </row>
    <row r="248">
      <c r="A248" s="55" t="s">
        <v>768</v>
      </c>
      <c r="B248" s="55" t="s">
        <v>1064</v>
      </c>
      <c r="C248" s="55" t="s">
        <v>1065</v>
      </c>
      <c r="D248" s="55">
        <v>6.0</v>
      </c>
      <c r="E248" s="55" t="s">
        <v>7287</v>
      </c>
      <c r="F248" s="55" t="str">
        <f t="array" ref="F248">IFNA(INDEX('New Listing E-Commerce'!$E$2:$E$69,MATCH($I248,'New Listing E-Commerce'!$C$2:$C$69,0)),"N/A")</f>
        <v>Soft</v>
      </c>
      <c r="G248" s="55" t="str">
        <f t="array" ref="G248">INDEX('New Listing E-Commerce'!$D$1:$D$179,MATCH(I248,'New Listing E-Commerce'!$C$1:$C$179,0))</f>
        <v>TRC1</v>
      </c>
      <c r="H248" s="55">
        <f t="shared" si="1"/>
        <v>1</v>
      </c>
      <c r="I248" s="55" t="s">
        <v>54</v>
      </c>
      <c r="J248" s="56">
        <f>VLOOKUP($I248,'Margen (PowerBI)'!$B$2:$F$179,3)</f>
        <v>35</v>
      </c>
      <c r="K248" s="56">
        <f t="array" ref="K248">INDEX('Margen (PowerBI)'!$E$1:$E$179,MATCH($I248,'Margen (PowerBI)'!$B$1:$B$179,0))</f>
        <v>41</v>
      </c>
      <c r="L248" s="56">
        <f>VLOOKUP($I248,'Margen (PowerBI)'!$B$2:$F$179,5)</f>
        <v>16.5</v>
      </c>
      <c r="M248" s="55">
        <v>83.0</v>
      </c>
      <c r="N248" s="57">
        <v>0.0042</v>
      </c>
      <c r="O248" s="55">
        <v>94.0</v>
      </c>
      <c r="P248" s="57">
        <v>0.004</v>
      </c>
      <c r="Q248" s="57">
        <v>0.9574</v>
      </c>
      <c r="R248" s="55">
        <v>1.0</v>
      </c>
      <c r="S248" s="55">
        <v>0.0</v>
      </c>
      <c r="T248" s="57">
        <v>0.012</v>
      </c>
      <c r="U248" s="57">
        <v>0.0</v>
      </c>
      <c r="V248" s="58">
        <v>150.0</v>
      </c>
      <c r="W248" s="58">
        <v>0.0</v>
      </c>
      <c r="X248" s="55">
        <v>1.0</v>
      </c>
      <c r="Y248" s="55">
        <v>0.0</v>
      </c>
      <c r="Z248" s="3"/>
      <c r="AA248" s="3"/>
      <c r="AB248" s="3"/>
      <c r="AC248" s="3"/>
      <c r="AD248" s="3"/>
      <c r="AE248" s="3"/>
      <c r="AF248" s="3"/>
      <c r="AG248" s="3"/>
      <c r="AH248" s="3"/>
      <c r="AI248" s="3"/>
    </row>
    <row r="249">
      <c r="A249" s="63"/>
      <c r="B249" s="63"/>
      <c r="C249" s="63"/>
      <c r="E249" s="59"/>
      <c r="F249" s="59"/>
      <c r="G249" s="255"/>
      <c r="H249" s="63"/>
      <c r="I249" s="63"/>
      <c r="J249" s="253">
        <f t="shared" ref="J249:L249" si="2">MEDIAN(J2:J248)</f>
        <v>35</v>
      </c>
      <c r="K249" s="253">
        <f t="shared" si="2"/>
        <v>32.5</v>
      </c>
      <c r="L249" s="253">
        <f t="shared" si="2"/>
        <v>16.5</v>
      </c>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row>
    <row r="250">
      <c r="A250" s="3"/>
      <c r="B250" s="3"/>
      <c r="C250" s="3"/>
      <c r="E250" s="55"/>
      <c r="F250" s="55"/>
      <c r="G250" s="254"/>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row>
    <row r="251">
      <c r="A251" s="63"/>
      <c r="B251" s="63"/>
      <c r="C251" s="63"/>
      <c r="E251" s="59"/>
      <c r="F251" s="59"/>
      <c r="G251" s="255"/>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row>
    <row r="252">
      <c r="A252" s="3"/>
      <c r="B252" s="3"/>
      <c r="C252" s="3"/>
      <c r="E252" s="55"/>
      <c r="F252" s="55"/>
      <c r="G252" s="254"/>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row>
    <row r="253">
      <c r="A253" s="63"/>
      <c r="B253" s="63"/>
      <c r="C253" s="63"/>
      <c r="E253" s="59"/>
      <c r="F253" s="59"/>
      <c r="G253" s="255"/>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row>
    <row r="254">
      <c r="A254" s="3"/>
      <c r="B254" s="3"/>
      <c r="C254" s="3"/>
      <c r="E254" s="55"/>
      <c r="F254" s="55"/>
      <c r="G254" s="254"/>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row>
    <row r="255">
      <c r="A255" s="63"/>
      <c r="B255" s="63"/>
      <c r="C255" s="63"/>
      <c r="E255" s="59"/>
      <c r="F255" s="59"/>
      <c r="G255" s="255"/>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row>
    <row r="256">
      <c r="A256" s="3"/>
      <c r="B256" s="3"/>
      <c r="C256" s="3"/>
      <c r="E256" s="55"/>
      <c r="F256" s="55"/>
      <c r="G256" s="254"/>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row>
    <row r="257">
      <c r="A257" s="63"/>
      <c r="B257" s="63"/>
      <c r="C257" s="63"/>
      <c r="E257" s="59"/>
      <c r="F257" s="59"/>
      <c r="G257" s="255"/>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row>
    <row r="258">
      <c r="A258" s="3"/>
      <c r="B258" s="3"/>
      <c r="C258" s="3"/>
      <c r="E258" s="55"/>
      <c r="F258" s="55"/>
      <c r="G258" s="254"/>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row>
    <row r="259">
      <c r="A259" s="63"/>
      <c r="B259" s="63"/>
      <c r="C259" s="63"/>
      <c r="E259" s="59"/>
      <c r="F259" s="59"/>
      <c r="G259" s="255"/>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row>
    <row r="260">
      <c r="A260" s="3"/>
      <c r="B260" s="3"/>
      <c r="C260" s="3"/>
      <c r="E260" s="55"/>
      <c r="F260" s="55"/>
      <c r="G260" s="254"/>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row>
    <row r="261">
      <c r="A261" s="63"/>
      <c r="B261" s="63"/>
      <c r="C261" s="63"/>
      <c r="E261" s="64"/>
      <c r="F261" s="63"/>
      <c r="G261" s="255"/>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row>
    <row r="262">
      <c r="A262" s="3"/>
      <c r="B262" s="3"/>
      <c r="C262" s="3"/>
      <c r="E262" s="65"/>
      <c r="F262" s="3"/>
      <c r="G262" s="254"/>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row>
    <row r="263">
      <c r="A263" s="63"/>
      <c r="B263" s="63"/>
      <c r="C263" s="63"/>
      <c r="E263" s="64"/>
      <c r="F263" s="63"/>
      <c r="G263" s="255"/>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row>
    <row r="264">
      <c r="A264" s="3"/>
      <c r="B264" s="3"/>
      <c r="C264" s="3"/>
      <c r="E264" s="65"/>
      <c r="F264" s="3"/>
      <c r="G264" s="254"/>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row>
    <row r="265">
      <c r="A265" s="63"/>
      <c r="B265" s="63"/>
      <c r="C265" s="63"/>
      <c r="E265" s="64"/>
      <c r="F265" s="63"/>
      <c r="G265" s="255"/>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row>
    <row r="266">
      <c r="A266" s="3"/>
      <c r="B266" s="3"/>
      <c r="C266" s="3"/>
      <c r="E266" s="65"/>
      <c r="F266" s="3"/>
      <c r="G266" s="254"/>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row>
    <row r="267">
      <c r="A267" s="63"/>
      <c r="B267" s="63"/>
      <c r="C267" s="63"/>
      <c r="E267" s="64"/>
      <c r="F267" s="63"/>
      <c r="G267" s="255"/>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row>
    <row r="268">
      <c r="A268" s="3"/>
      <c r="B268" s="3"/>
      <c r="C268" s="3"/>
      <c r="E268" s="65"/>
      <c r="F268" s="3"/>
      <c r="G268" s="254"/>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row>
    <row r="269">
      <c r="A269" s="63"/>
      <c r="B269" s="63"/>
      <c r="C269" s="63"/>
      <c r="E269" s="64"/>
      <c r="F269" s="63"/>
      <c r="G269" s="255"/>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row>
    <row r="270">
      <c r="A270" s="3"/>
      <c r="B270" s="3"/>
      <c r="C270" s="3"/>
      <c r="E270" s="65"/>
      <c r="F270" s="3"/>
      <c r="G270" s="254"/>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row>
    <row r="271">
      <c r="A271" s="63"/>
      <c r="B271" s="63"/>
      <c r="C271" s="63"/>
      <c r="E271" s="64"/>
      <c r="F271" s="63"/>
      <c r="G271" s="255"/>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row>
    <row r="272">
      <c r="A272" s="3"/>
      <c r="B272" s="3"/>
      <c r="C272" s="3"/>
      <c r="E272" s="65"/>
      <c r="F272" s="3"/>
      <c r="G272" s="254"/>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row>
    <row r="273">
      <c r="A273" s="63"/>
      <c r="B273" s="63"/>
      <c r="C273" s="63"/>
      <c r="E273" s="64"/>
      <c r="F273" s="63"/>
      <c r="G273" s="255"/>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row>
    <row r="274">
      <c r="A274" s="3"/>
      <c r="B274" s="3"/>
      <c r="C274" s="3"/>
      <c r="E274" s="65"/>
      <c r="F274" s="3"/>
      <c r="G274" s="254"/>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row>
    <row r="275">
      <c r="A275" s="63"/>
      <c r="B275" s="63"/>
      <c r="C275" s="63"/>
      <c r="E275" s="64"/>
      <c r="F275" s="63"/>
      <c r="G275" s="255"/>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row>
    <row r="276">
      <c r="A276" s="3"/>
      <c r="B276" s="3"/>
      <c r="C276" s="3"/>
      <c r="E276" s="65"/>
      <c r="F276" s="3"/>
      <c r="G276" s="254"/>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row>
    <row r="277">
      <c r="A277" s="63"/>
      <c r="B277" s="63"/>
      <c r="C277" s="63"/>
      <c r="E277" s="64"/>
      <c r="F277" s="63"/>
      <c r="G277" s="255"/>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row>
    <row r="278">
      <c r="A278" s="3"/>
      <c r="B278" s="3"/>
      <c r="C278" s="3"/>
      <c r="E278" s="65"/>
      <c r="F278" s="3"/>
      <c r="G278" s="254"/>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row>
    <row r="279">
      <c r="A279" s="63"/>
      <c r="B279" s="63"/>
      <c r="C279" s="63"/>
      <c r="E279" s="64"/>
      <c r="F279" s="63"/>
      <c r="G279" s="255"/>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row>
    <row r="280">
      <c r="A280" s="3"/>
      <c r="B280" s="3"/>
      <c r="C280" s="3"/>
      <c r="E280" s="65"/>
      <c r="F280" s="3"/>
      <c r="G280" s="254"/>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row>
    <row r="281">
      <c r="A281" s="63"/>
      <c r="B281" s="63"/>
      <c r="C281" s="63"/>
      <c r="E281" s="64"/>
      <c r="F281" s="63"/>
      <c r="G281" s="255"/>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row>
    <row r="282">
      <c r="A282" s="3"/>
      <c r="B282" s="3"/>
      <c r="C282" s="3"/>
      <c r="E282" s="65"/>
      <c r="F282" s="3"/>
      <c r="G282" s="254"/>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row>
    <row r="283">
      <c r="A283" s="63"/>
      <c r="B283" s="63"/>
      <c r="C283" s="63"/>
      <c r="E283" s="64"/>
      <c r="F283" s="63"/>
      <c r="G283" s="255"/>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row>
    <row r="284">
      <c r="A284" s="3"/>
      <c r="B284" s="3"/>
      <c r="C284" s="3"/>
      <c r="E284" s="65"/>
      <c r="F284" s="3"/>
      <c r="G284" s="254"/>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row>
    <row r="285">
      <c r="A285" s="63"/>
      <c r="B285" s="63"/>
      <c r="C285" s="63"/>
      <c r="E285" s="64"/>
      <c r="F285" s="63"/>
      <c r="G285" s="255"/>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row>
    <row r="286">
      <c r="A286" s="3"/>
      <c r="B286" s="3"/>
      <c r="C286" s="3"/>
      <c r="E286" s="65"/>
      <c r="F286" s="3"/>
      <c r="G286" s="254"/>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row>
    <row r="287">
      <c r="A287" s="63"/>
      <c r="B287" s="63"/>
      <c r="C287" s="63"/>
      <c r="D287" s="59"/>
      <c r="E287" s="63"/>
      <c r="F287" s="63"/>
      <c r="G287" s="255"/>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row>
    <row r="288">
      <c r="A288" s="3"/>
      <c r="B288" s="3"/>
      <c r="C288" s="3"/>
      <c r="D288" s="65"/>
      <c r="E288" s="3"/>
      <c r="F288" s="3"/>
      <c r="G288" s="254"/>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row>
    <row r="289">
      <c r="A289" s="63"/>
      <c r="B289" s="63"/>
      <c r="C289" s="63"/>
      <c r="D289" s="64"/>
      <c r="E289" s="63"/>
      <c r="F289" s="63"/>
      <c r="G289" s="255"/>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row>
    <row r="290">
      <c r="A290" s="3"/>
      <c r="B290" s="3"/>
      <c r="C290" s="3"/>
      <c r="D290" s="65"/>
      <c r="E290" s="3"/>
      <c r="F290" s="3"/>
      <c r="G290" s="254"/>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row>
    <row r="291">
      <c r="A291" s="63"/>
      <c r="B291" s="63"/>
      <c r="C291" s="63"/>
      <c r="D291" s="64"/>
      <c r="E291" s="63"/>
      <c r="F291" s="63"/>
      <c r="G291" s="255"/>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row>
    <row r="292">
      <c r="A292" s="3"/>
      <c r="B292" s="3"/>
      <c r="C292" s="3"/>
      <c r="D292" s="65"/>
      <c r="E292" s="3"/>
      <c r="F292" s="3"/>
      <c r="G292" s="254"/>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row>
    <row r="293">
      <c r="A293" s="63"/>
      <c r="B293" s="63"/>
      <c r="C293" s="63"/>
      <c r="D293" s="64"/>
      <c r="E293" s="63"/>
      <c r="F293" s="63"/>
      <c r="G293" s="255"/>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row>
    <row r="294">
      <c r="A294" s="3"/>
      <c r="B294" s="3"/>
      <c r="C294" s="3"/>
      <c r="D294" s="65"/>
      <c r="E294" s="3"/>
      <c r="F294" s="3"/>
      <c r="G294" s="254"/>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row>
    <row r="295">
      <c r="A295" s="63"/>
      <c r="B295" s="63"/>
      <c r="C295" s="63"/>
      <c r="D295" s="64"/>
      <c r="E295" s="63"/>
      <c r="F295" s="63"/>
      <c r="G295" s="255"/>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row>
    <row r="296">
      <c r="A296" s="3"/>
      <c r="B296" s="3"/>
      <c r="C296" s="3"/>
      <c r="D296" s="65"/>
      <c r="E296" s="3"/>
      <c r="F296" s="3"/>
      <c r="G296" s="254"/>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row>
    <row r="297">
      <c r="A297" s="63"/>
      <c r="B297" s="63"/>
      <c r="C297" s="63"/>
      <c r="D297" s="64"/>
      <c r="E297" s="63"/>
      <c r="F297" s="63"/>
      <c r="G297" s="255"/>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row>
    <row r="298">
      <c r="A298" s="3"/>
      <c r="B298" s="3"/>
      <c r="C298" s="3"/>
      <c r="D298" s="3"/>
      <c r="E298" s="3"/>
      <c r="F298" s="3"/>
      <c r="G298" s="254"/>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row>
    <row r="299">
      <c r="A299" s="63"/>
      <c r="B299" s="63"/>
      <c r="C299" s="63"/>
      <c r="D299" s="63"/>
      <c r="E299" s="63"/>
      <c r="F299" s="63"/>
      <c r="G299" s="255"/>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row>
    <row r="300">
      <c r="A300" s="3"/>
      <c r="B300" s="3"/>
      <c r="C300" s="3"/>
      <c r="D300" s="3"/>
      <c r="E300" s="3"/>
      <c r="F300" s="3"/>
      <c r="G300" s="254"/>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row>
    <row r="301">
      <c r="A301" s="63"/>
      <c r="B301" s="63"/>
      <c r="C301" s="63"/>
      <c r="D301" s="63"/>
      <c r="E301" s="63"/>
      <c r="F301" s="63"/>
      <c r="G301" s="255"/>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row>
    <row r="302">
      <c r="A302" s="3"/>
      <c r="B302" s="3"/>
      <c r="C302" s="3"/>
      <c r="D302" s="3"/>
      <c r="E302" s="3"/>
      <c r="F302" s="3"/>
      <c r="G302" s="254"/>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row>
    <row r="303">
      <c r="A303" s="63"/>
      <c r="B303" s="63"/>
      <c r="C303" s="63"/>
      <c r="D303" s="63"/>
      <c r="E303" s="63"/>
      <c r="F303" s="63"/>
      <c r="G303" s="255"/>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row>
    <row r="304">
      <c r="A304" s="3"/>
      <c r="B304" s="3"/>
      <c r="C304" s="3"/>
      <c r="D304" s="3"/>
      <c r="E304" s="3"/>
      <c r="F304" s="3"/>
      <c r="G304" s="254"/>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row>
    <row r="305">
      <c r="A305" s="63"/>
      <c r="B305" s="63"/>
      <c r="C305" s="63"/>
      <c r="D305" s="63"/>
      <c r="E305" s="63"/>
      <c r="F305" s="63"/>
      <c r="G305" s="255"/>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row>
    <row r="306">
      <c r="A306" s="3"/>
      <c r="B306" s="3"/>
      <c r="C306" s="3"/>
      <c r="D306" s="3"/>
      <c r="E306" s="3"/>
      <c r="F306" s="3"/>
      <c r="G306" s="254"/>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row>
    <row r="307">
      <c r="A307" s="63"/>
      <c r="B307" s="63"/>
      <c r="C307" s="63"/>
      <c r="D307" s="63"/>
      <c r="E307" s="63"/>
      <c r="F307" s="63"/>
      <c r="G307" s="255"/>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row>
    <row r="308">
      <c r="A308" s="3"/>
      <c r="B308" s="3"/>
      <c r="C308" s="3"/>
      <c r="D308" s="3"/>
      <c r="E308" s="3"/>
      <c r="F308" s="3"/>
      <c r="G308" s="254"/>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row>
    <row r="309">
      <c r="A309" s="63"/>
      <c r="B309" s="63"/>
      <c r="C309" s="63"/>
      <c r="D309" s="63"/>
      <c r="E309" s="63"/>
      <c r="F309" s="63"/>
      <c r="G309" s="255"/>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row>
    <row r="310">
      <c r="A310" s="3"/>
      <c r="B310" s="3"/>
      <c r="C310" s="3"/>
      <c r="D310" s="3"/>
      <c r="E310" s="3"/>
      <c r="F310" s="3"/>
      <c r="G310" s="254"/>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row>
    <row r="311">
      <c r="A311" s="63"/>
      <c r="B311" s="63"/>
      <c r="C311" s="63"/>
      <c r="D311" s="63"/>
      <c r="E311" s="63"/>
      <c r="F311" s="63"/>
      <c r="G311" s="255"/>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row>
    <row r="312">
      <c r="A312" s="3"/>
      <c r="B312" s="3"/>
      <c r="C312" s="3"/>
      <c r="D312" s="3"/>
      <c r="E312" s="3"/>
      <c r="F312" s="3"/>
      <c r="G312" s="254"/>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row>
    <row r="313">
      <c r="A313" s="63"/>
      <c r="B313" s="63"/>
      <c r="C313" s="63"/>
      <c r="D313" s="63"/>
      <c r="E313" s="63"/>
      <c r="F313" s="63"/>
      <c r="G313" s="255"/>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row>
    <row r="314">
      <c r="A314" s="3"/>
      <c r="B314" s="3"/>
      <c r="C314" s="3"/>
      <c r="D314" s="3"/>
      <c r="E314" s="3"/>
      <c r="F314" s="3"/>
      <c r="G314" s="254"/>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row>
    <row r="315">
      <c r="A315" s="63"/>
      <c r="B315" s="63"/>
      <c r="C315" s="63"/>
      <c r="D315" s="63"/>
      <c r="E315" s="63"/>
      <c r="F315" s="63"/>
      <c r="G315" s="255"/>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row>
    <row r="316">
      <c r="A316" s="3"/>
      <c r="B316" s="3"/>
      <c r="C316" s="3"/>
      <c r="D316" s="3"/>
      <c r="E316" s="3"/>
      <c r="F316" s="3"/>
      <c r="G316" s="254"/>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row>
    <row r="317">
      <c r="A317" s="63"/>
      <c r="B317" s="63"/>
      <c r="C317" s="63"/>
      <c r="D317" s="63"/>
      <c r="E317" s="63"/>
      <c r="F317" s="63"/>
      <c r="G317" s="255"/>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row>
    <row r="318">
      <c r="A318" s="3"/>
      <c r="B318" s="3"/>
      <c r="C318" s="3"/>
      <c r="D318" s="3"/>
      <c r="E318" s="3"/>
      <c r="F318" s="3"/>
      <c r="G318" s="254"/>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row>
    <row r="319">
      <c r="A319" s="63"/>
      <c r="B319" s="63"/>
      <c r="C319" s="63"/>
      <c r="D319" s="63"/>
      <c r="E319" s="63"/>
      <c r="F319" s="63"/>
      <c r="G319" s="255"/>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row>
    <row r="320">
      <c r="A320" s="3"/>
      <c r="B320" s="3"/>
      <c r="C320" s="3"/>
      <c r="D320" s="3"/>
      <c r="E320" s="3"/>
      <c r="F320" s="3"/>
      <c r="G320" s="254"/>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row>
    <row r="321">
      <c r="A321" s="63"/>
      <c r="B321" s="63"/>
      <c r="C321" s="63"/>
      <c r="D321" s="63"/>
      <c r="E321" s="63"/>
      <c r="F321" s="63"/>
      <c r="G321" s="255"/>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row>
    <row r="322">
      <c r="A322" s="3"/>
      <c r="B322" s="3"/>
      <c r="C322" s="3"/>
      <c r="D322" s="3"/>
      <c r="E322" s="3"/>
      <c r="F322" s="3"/>
      <c r="G322" s="254"/>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row>
    <row r="323">
      <c r="A323" s="63"/>
      <c r="B323" s="63"/>
      <c r="C323" s="63"/>
      <c r="D323" s="63"/>
      <c r="E323" s="63"/>
      <c r="F323" s="63"/>
      <c r="G323" s="255"/>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row>
    <row r="324">
      <c r="A324" s="3"/>
      <c r="B324" s="3"/>
      <c r="C324" s="3"/>
      <c r="D324" s="3"/>
      <c r="E324" s="3"/>
      <c r="F324" s="3"/>
      <c r="G324" s="254"/>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row>
    <row r="325">
      <c r="A325" s="63"/>
      <c r="B325" s="63"/>
      <c r="C325" s="63"/>
      <c r="D325" s="63"/>
      <c r="E325" s="63"/>
      <c r="F325" s="63"/>
      <c r="G325" s="255"/>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row>
    <row r="326">
      <c r="A326" s="3"/>
      <c r="B326" s="3"/>
      <c r="C326" s="3"/>
      <c r="D326" s="3"/>
      <c r="E326" s="3"/>
      <c r="F326" s="3"/>
      <c r="G326" s="254"/>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c r="A327" s="63"/>
      <c r="B327" s="63"/>
      <c r="C327" s="63"/>
      <c r="D327" s="63"/>
      <c r="E327" s="63"/>
      <c r="F327" s="63"/>
      <c r="G327" s="255"/>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row>
    <row r="328">
      <c r="A328" s="3"/>
      <c r="B328" s="3"/>
      <c r="C328" s="3"/>
      <c r="D328" s="3"/>
      <c r="E328" s="3"/>
      <c r="F328" s="3"/>
      <c r="G328" s="254"/>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c r="A329" s="63"/>
      <c r="B329" s="63"/>
      <c r="C329" s="63"/>
      <c r="D329" s="63"/>
      <c r="E329" s="63"/>
      <c r="F329" s="63"/>
      <c r="G329" s="255"/>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row>
    <row r="330">
      <c r="A330" s="3"/>
      <c r="B330" s="3"/>
      <c r="C330" s="3"/>
      <c r="D330" s="3"/>
      <c r="E330" s="3"/>
      <c r="F330" s="3"/>
      <c r="G330" s="254"/>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c r="A331" s="63"/>
      <c r="B331" s="63"/>
      <c r="C331" s="63"/>
      <c r="D331" s="63"/>
      <c r="E331" s="63"/>
      <c r="F331" s="63"/>
      <c r="G331" s="255"/>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row>
    <row r="332">
      <c r="A332" s="3"/>
      <c r="B332" s="3"/>
      <c r="C332" s="3"/>
      <c r="D332" s="3"/>
      <c r="E332" s="3"/>
      <c r="F332" s="3"/>
      <c r="G332" s="254"/>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c r="A333" s="63"/>
      <c r="B333" s="63"/>
      <c r="C333" s="63"/>
      <c r="D333" s="63"/>
      <c r="E333" s="63"/>
      <c r="F333" s="63"/>
      <c r="G333" s="255"/>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row>
    <row r="334">
      <c r="A334" s="3"/>
      <c r="B334" s="3"/>
      <c r="C334" s="3"/>
      <c r="D334" s="3"/>
      <c r="E334" s="3"/>
      <c r="F334" s="3"/>
      <c r="G334" s="254"/>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c r="A335" s="63"/>
      <c r="B335" s="63"/>
      <c r="C335" s="63"/>
      <c r="D335" s="63"/>
      <c r="E335" s="63"/>
      <c r="F335" s="63"/>
      <c r="G335" s="255"/>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row>
    <row r="336">
      <c r="A336" s="3"/>
      <c r="B336" s="3"/>
      <c r="C336" s="3"/>
      <c r="D336" s="3"/>
      <c r="E336" s="3"/>
      <c r="F336" s="3"/>
      <c r="G336" s="254"/>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c r="A337" s="63"/>
      <c r="B337" s="63"/>
      <c r="C337" s="63"/>
      <c r="D337" s="63"/>
      <c r="E337" s="63"/>
      <c r="F337" s="63"/>
      <c r="G337" s="255"/>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row>
    <row r="338">
      <c r="A338" s="3"/>
      <c r="B338" s="3"/>
      <c r="C338" s="3"/>
      <c r="D338" s="3"/>
      <c r="E338" s="3"/>
      <c r="F338" s="3"/>
      <c r="G338" s="254"/>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c r="A339" s="63"/>
      <c r="B339" s="63"/>
      <c r="C339" s="63"/>
      <c r="D339" s="63"/>
      <c r="E339" s="63"/>
      <c r="F339" s="63"/>
      <c r="G339" s="255"/>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row>
    <row r="340">
      <c r="A340" s="3"/>
      <c r="B340" s="3"/>
      <c r="C340" s="3"/>
      <c r="D340" s="3"/>
      <c r="E340" s="3"/>
      <c r="F340" s="3"/>
      <c r="G340" s="254"/>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c r="A341" s="63"/>
      <c r="B341" s="63"/>
      <c r="C341" s="63"/>
      <c r="D341" s="63"/>
      <c r="E341" s="63"/>
      <c r="F341" s="63"/>
      <c r="G341" s="255"/>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row>
    <row r="342">
      <c r="A342" s="3"/>
      <c r="B342" s="3"/>
      <c r="C342" s="3"/>
      <c r="D342" s="3"/>
      <c r="E342" s="3"/>
      <c r="F342" s="3"/>
      <c r="G342" s="254"/>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c r="A343" s="63"/>
      <c r="B343" s="63"/>
      <c r="C343" s="63"/>
      <c r="D343" s="63"/>
      <c r="E343" s="63"/>
      <c r="F343" s="63"/>
      <c r="G343" s="255"/>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row>
    <row r="344">
      <c r="A344" s="3"/>
      <c r="B344" s="3"/>
      <c r="C344" s="3"/>
      <c r="D344" s="3"/>
      <c r="E344" s="3"/>
      <c r="F344" s="3"/>
      <c r="G344" s="254"/>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c r="A345" s="63"/>
      <c r="B345" s="63"/>
      <c r="C345" s="63"/>
      <c r="D345" s="63"/>
      <c r="E345" s="63"/>
      <c r="F345" s="63"/>
      <c r="G345" s="255"/>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row>
    <row r="346">
      <c r="A346" s="3"/>
      <c r="B346" s="3"/>
      <c r="C346" s="3"/>
      <c r="D346" s="3"/>
      <c r="E346" s="3"/>
      <c r="F346" s="3"/>
      <c r="G346" s="254"/>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c r="A347" s="63"/>
      <c r="B347" s="63"/>
      <c r="C347" s="63"/>
      <c r="D347" s="63"/>
      <c r="E347" s="63"/>
      <c r="F347" s="63"/>
      <c r="G347" s="255"/>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row>
    <row r="348">
      <c r="A348" s="3"/>
      <c r="B348" s="3"/>
      <c r="C348" s="3"/>
      <c r="D348" s="3"/>
      <c r="E348" s="3"/>
      <c r="F348" s="3"/>
      <c r="G348" s="254"/>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c r="A349" s="63"/>
      <c r="B349" s="63"/>
      <c r="C349" s="63"/>
      <c r="D349" s="63"/>
      <c r="E349" s="63"/>
      <c r="F349" s="63"/>
      <c r="G349" s="255"/>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row>
    <row r="350">
      <c r="A350" s="3"/>
      <c r="B350" s="3"/>
      <c r="C350" s="3"/>
      <c r="D350" s="3"/>
      <c r="E350" s="3"/>
      <c r="F350" s="3"/>
      <c r="G350" s="254"/>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c r="A351" s="63"/>
      <c r="B351" s="63"/>
      <c r="C351" s="63"/>
      <c r="D351" s="63"/>
      <c r="E351" s="63"/>
      <c r="F351" s="63"/>
      <c r="G351" s="255"/>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row>
    <row r="352">
      <c r="A352" s="3"/>
      <c r="B352" s="3"/>
      <c r="C352" s="3"/>
      <c r="D352" s="3"/>
      <c r="E352" s="3"/>
      <c r="F352" s="3"/>
      <c r="G352" s="254"/>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c r="A353" s="63"/>
      <c r="B353" s="63"/>
      <c r="C353" s="63"/>
      <c r="D353" s="63"/>
      <c r="E353" s="63"/>
      <c r="F353" s="63"/>
      <c r="G353" s="255"/>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row>
    <row r="354">
      <c r="A354" s="3"/>
      <c r="B354" s="3"/>
      <c r="C354" s="3"/>
      <c r="D354" s="3"/>
      <c r="E354" s="3"/>
      <c r="F354" s="3"/>
      <c r="G354" s="254"/>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c r="A355" s="63"/>
      <c r="B355" s="63"/>
      <c r="C355" s="63"/>
      <c r="D355" s="63"/>
      <c r="E355" s="63"/>
      <c r="F355" s="63"/>
      <c r="G355" s="255"/>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row>
    <row r="356">
      <c r="A356" s="3"/>
      <c r="B356" s="3"/>
      <c r="C356" s="3"/>
      <c r="D356" s="3"/>
      <c r="E356" s="3"/>
      <c r="F356" s="3"/>
      <c r="G356" s="254"/>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c r="A357" s="63"/>
      <c r="B357" s="63"/>
      <c r="C357" s="63"/>
      <c r="D357" s="63"/>
      <c r="E357" s="63"/>
      <c r="F357" s="63"/>
      <c r="G357" s="255"/>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row>
    <row r="358">
      <c r="A358" s="3"/>
      <c r="B358" s="3"/>
      <c r="C358" s="3"/>
      <c r="D358" s="3"/>
      <c r="E358" s="3"/>
      <c r="F358" s="3"/>
      <c r="G358" s="254"/>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c r="A359" s="63"/>
      <c r="B359" s="63"/>
      <c r="C359" s="63"/>
      <c r="D359" s="63"/>
      <c r="E359" s="63"/>
      <c r="F359" s="63"/>
      <c r="G359" s="255"/>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row>
    <row r="360">
      <c r="A360" s="3"/>
      <c r="B360" s="3"/>
      <c r="C360" s="3"/>
      <c r="D360" s="3"/>
      <c r="E360" s="3"/>
      <c r="F360" s="3"/>
      <c r="G360" s="254"/>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c r="A361" s="63"/>
      <c r="B361" s="63"/>
      <c r="C361" s="63"/>
      <c r="D361" s="63"/>
      <c r="E361" s="63"/>
      <c r="F361" s="63"/>
      <c r="G361" s="255"/>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row>
    <row r="362">
      <c r="A362" s="3"/>
      <c r="B362" s="3"/>
      <c r="C362" s="3"/>
      <c r="D362" s="3"/>
      <c r="E362" s="3"/>
      <c r="F362" s="3"/>
      <c r="G362" s="254"/>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c r="A363" s="63"/>
      <c r="B363" s="63"/>
      <c r="C363" s="63"/>
      <c r="D363" s="63"/>
      <c r="E363" s="63"/>
      <c r="F363" s="63"/>
      <c r="G363" s="255"/>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row>
    <row r="364">
      <c r="A364" s="3"/>
      <c r="B364" s="3"/>
      <c r="C364" s="3"/>
      <c r="D364" s="3"/>
      <c r="E364" s="3"/>
      <c r="F364" s="3"/>
      <c r="G364" s="254"/>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c r="A365" s="63"/>
      <c r="B365" s="63"/>
      <c r="C365" s="63"/>
      <c r="D365" s="63"/>
      <c r="E365" s="63"/>
      <c r="F365" s="63"/>
      <c r="G365" s="255"/>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row>
    <row r="366">
      <c r="A366" s="3"/>
      <c r="B366" s="3"/>
      <c r="C366" s="3"/>
      <c r="D366" s="3"/>
      <c r="E366" s="3"/>
      <c r="F366" s="3"/>
      <c r="G366" s="254"/>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c r="A367" s="63"/>
      <c r="B367" s="63"/>
      <c r="C367" s="63"/>
      <c r="D367" s="63"/>
      <c r="E367" s="63"/>
      <c r="F367" s="63"/>
      <c r="G367" s="255"/>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row>
    <row r="368">
      <c r="A368" s="3"/>
      <c r="B368" s="3"/>
      <c r="C368" s="3"/>
      <c r="D368" s="3"/>
      <c r="E368" s="3"/>
      <c r="F368" s="3"/>
      <c r="G368" s="254"/>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c r="A369" s="63"/>
      <c r="B369" s="63"/>
      <c r="C369" s="63"/>
      <c r="D369" s="63"/>
      <c r="E369" s="63"/>
      <c r="F369" s="63"/>
      <c r="G369" s="255"/>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row>
    <row r="370">
      <c r="A370" s="3"/>
      <c r="B370" s="3"/>
      <c r="C370" s="3"/>
      <c r="D370" s="3"/>
      <c r="E370" s="3"/>
      <c r="F370" s="3"/>
      <c r="G370" s="254"/>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c r="A371" s="63"/>
      <c r="B371" s="63"/>
      <c r="C371" s="63"/>
      <c r="D371" s="63"/>
      <c r="E371" s="63"/>
      <c r="F371" s="63"/>
      <c r="G371" s="255"/>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row>
    <row r="372">
      <c r="A372" s="3"/>
      <c r="B372" s="3"/>
      <c r="C372" s="3"/>
      <c r="D372" s="3"/>
      <c r="E372" s="3"/>
      <c r="F372" s="3"/>
      <c r="G372" s="254"/>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c r="A373" s="63"/>
      <c r="B373" s="63"/>
      <c r="C373" s="63"/>
      <c r="D373" s="63"/>
      <c r="E373" s="63"/>
      <c r="F373" s="63"/>
      <c r="G373" s="255"/>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row>
    <row r="374">
      <c r="A374" s="3"/>
      <c r="B374" s="3"/>
      <c r="C374" s="3"/>
      <c r="D374" s="3"/>
      <c r="E374" s="3"/>
      <c r="F374" s="3"/>
      <c r="G374" s="254"/>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c r="A375" s="63"/>
      <c r="B375" s="63"/>
      <c r="C375" s="63"/>
      <c r="D375" s="63"/>
      <c r="E375" s="63"/>
      <c r="F375" s="63"/>
      <c r="G375" s="255"/>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row>
    <row r="376">
      <c r="A376" s="3"/>
      <c r="B376" s="3"/>
      <c r="C376" s="3"/>
      <c r="D376" s="3"/>
      <c r="E376" s="3"/>
      <c r="F376" s="3"/>
      <c r="G376" s="254"/>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c r="A377" s="63"/>
      <c r="B377" s="63"/>
      <c r="C377" s="63"/>
      <c r="D377" s="63"/>
      <c r="E377" s="63"/>
      <c r="F377" s="63"/>
      <c r="G377" s="255"/>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row>
    <row r="378">
      <c r="A378" s="3"/>
      <c r="B378" s="3"/>
      <c r="C378" s="3"/>
      <c r="D378" s="3"/>
      <c r="E378" s="3"/>
      <c r="F378" s="3"/>
      <c r="G378" s="254"/>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c r="A379" s="63"/>
      <c r="B379" s="63"/>
      <c r="C379" s="63"/>
      <c r="D379" s="63"/>
      <c r="E379" s="63"/>
      <c r="F379" s="63"/>
      <c r="G379" s="255"/>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row>
    <row r="380">
      <c r="A380" s="3"/>
      <c r="B380" s="3"/>
      <c r="C380" s="3"/>
      <c r="D380" s="3"/>
      <c r="E380" s="3"/>
      <c r="F380" s="3"/>
      <c r="G380" s="254"/>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c r="A381" s="63"/>
      <c r="B381" s="63"/>
      <c r="C381" s="63"/>
      <c r="D381" s="63"/>
      <c r="E381" s="63"/>
      <c r="F381" s="63"/>
      <c r="G381" s="255"/>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row>
    <row r="382">
      <c r="A382" s="3"/>
      <c r="B382" s="3"/>
      <c r="C382" s="3"/>
      <c r="D382" s="3"/>
      <c r="E382" s="3"/>
      <c r="F382" s="3"/>
      <c r="G382" s="254"/>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c r="A383" s="63"/>
      <c r="B383" s="63"/>
      <c r="C383" s="63"/>
      <c r="D383" s="63"/>
      <c r="E383" s="63"/>
      <c r="F383" s="63"/>
      <c r="G383" s="255"/>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row>
    <row r="384">
      <c r="A384" s="3"/>
      <c r="B384" s="3"/>
      <c r="C384" s="3"/>
      <c r="D384" s="3"/>
      <c r="E384" s="3"/>
      <c r="F384" s="3"/>
      <c r="G384" s="254"/>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c r="A385" s="63"/>
      <c r="B385" s="63"/>
      <c r="C385" s="63"/>
      <c r="D385" s="63"/>
      <c r="E385" s="63"/>
      <c r="F385" s="63"/>
      <c r="G385" s="255"/>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row>
    <row r="386">
      <c r="A386" s="3"/>
      <c r="B386" s="3"/>
      <c r="C386" s="3"/>
      <c r="D386" s="3"/>
      <c r="E386" s="3"/>
      <c r="F386" s="3"/>
      <c r="G386" s="254"/>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c r="A387" s="63"/>
      <c r="B387" s="63"/>
      <c r="C387" s="63"/>
      <c r="D387" s="63"/>
      <c r="E387" s="63"/>
      <c r="F387" s="63"/>
      <c r="G387" s="255"/>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row>
    <row r="388">
      <c r="A388" s="3"/>
      <c r="B388" s="3"/>
      <c r="C388" s="3"/>
      <c r="D388" s="3"/>
      <c r="E388" s="3"/>
      <c r="F388" s="3"/>
      <c r="G388" s="254"/>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c r="A389" s="63"/>
      <c r="B389" s="63"/>
      <c r="C389" s="63"/>
      <c r="D389" s="63"/>
      <c r="E389" s="63"/>
      <c r="F389" s="63"/>
      <c r="G389" s="255"/>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row>
    <row r="390">
      <c r="A390" s="3"/>
      <c r="B390" s="3"/>
      <c r="C390" s="3"/>
      <c r="D390" s="3"/>
      <c r="E390" s="3"/>
      <c r="F390" s="3"/>
      <c r="G390" s="254"/>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c r="A391" s="63"/>
      <c r="B391" s="63"/>
      <c r="C391" s="63"/>
      <c r="D391" s="63"/>
      <c r="E391" s="63"/>
      <c r="F391" s="63"/>
      <c r="G391" s="255"/>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row>
    <row r="392">
      <c r="A392" s="3"/>
      <c r="B392" s="3"/>
      <c r="C392" s="3"/>
      <c r="D392" s="3"/>
      <c r="E392" s="3"/>
      <c r="F392" s="3"/>
      <c r="G392" s="254"/>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c r="A393" s="63"/>
      <c r="B393" s="63"/>
      <c r="C393" s="63"/>
      <c r="D393" s="63"/>
      <c r="E393" s="63"/>
      <c r="F393" s="63"/>
      <c r="G393" s="255"/>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row>
    <row r="394">
      <c r="A394" s="3"/>
      <c r="B394" s="3"/>
      <c r="C394" s="3"/>
      <c r="D394" s="3"/>
      <c r="E394" s="3"/>
      <c r="F394" s="3"/>
      <c r="G394" s="254"/>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c r="A395" s="63"/>
      <c r="B395" s="63"/>
      <c r="C395" s="63"/>
      <c r="D395" s="63"/>
      <c r="E395" s="63"/>
      <c r="F395" s="63"/>
      <c r="G395" s="255"/>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row>
    <row r="396">
      <c r="A396" s="3"/>
      <c r="B396" s="3"/>
      <c r="C396" s="3"/>
      <c r="D396" s="3"/>
      <c r="E396" s="3"/>
      <c r="F396" s="3"/>
      <c r="G396" s="254"/>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c r="A397" s="63"/>
      <c r="B397" s="63"/>
      <c r="C397" s="63"/>
      <c r="D397" s="63"/>
      <c r="E397" s="63"/>
      <c r="F397" s="63"/>
      <c r="G397" s="255"/>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row>
    <row r="398">
      <c r="A398" s="3"/>
      <c r="B398" s="3"/>
      <c r="C398" s="3"/>
      <c r="D398" s="3"/>
      <c r="E398" s="3"/>
      <c r="F398" s="3"/>
      <c r="G398" s="254"/>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c r="A399" s="63"/>
      <c r="B399" s="63"/>
      <c r="C399" s="63"/>
      <c r="D399" s="63"/>
      <c r="E399" s="63"/>
      <c r="F399" s="63"/>
      <c r="G399" s="255"/>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row>
    <row r="400">
      <c r="A400" s="3"/>
      <c r="B400" s="3"/>
      <c r="C400" s="3"/>
      <c r="D400" s="3"/>
      <c r="E400" s="3"/>
      <c r="F400" s="3"/>
      <c r="G400" s="254"/>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c r="A401" s="63"/>
      <c r="B401" s="63"/>
      <c r="C401" s="63"/>
      <c r="D401" s="63"/>
      <c r="E401" s="63"/>
      <c r="F401" s="63"/>
      <c r="G401" s="255"/>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row>
    <row r="402">
      <c r="A402" s="3"/>
      <c r="B402" s="3"/>
      <c r="C402" s="3"/>
      <c r="D402" s="3"/>
      <c r="E402" s="3"/>
      <c r="F402" s="3"/>
      <c r="G402" s="254"/>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c r="A403" s="63"/>
      <c r="B403" s="63"/>
      <c r="C403" s="63"/>
      <c r="D403" s="63"/>
      <c r="E403" s="63"/>
      <c r="F403" s="63"/>
      <c r="G403" s="255"/>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row>
    <row r="404">
      <c r="A404" s="3"/>
      <c r="B404" s="3"/>
      <c r="C404" s="3"/>
      <c r="D404" s="3"/>
      <c r="E404" s="3"/>
      <c r="F404" s="3"/>
      <c r="G404" s="254"/>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c r="A405" s="63"/>
      <c r="B405" s="63"/>
      <c r="C405" s="63"/>
      <c r="D405" s="63"/>
      <c r="E405" s="63"/>
      <c r="F405" s="63"/>
      <c r="G405" s="255"/>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row>
    <row r="406">
      <c r="A406" s="3"/>
      <c r="B406" s="3"/>
      <c r="C406" s="3"/>
      <c r="D406" s="3"/>
      <c r="E406" s="3"/>
      <c r="F406" s="3"/>
      <c r="G406" s="254"/>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c r="A407" s="63"/>
      <c r="B407" s="63"/>
      <c r="C407" s="63"/>
      <c r="D407" s="63"/>
      <c r="E407" s="63"/>
      <c r="F407" s="63"/>
      <c r="G407" s="255"/>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row>
    <row r="408">
      <c r="A408" s="3"/>
      <c r="B408" s="3"/>
      <c r="C408" s="3"/>
      <c r="D408" s="3"/>
      <c r="E408" s="3"/>
      <c r="F408" s="3"/>
      <c r="G408" s="254"/>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c r="A409" s="63"/>
      <c r="B409" s="63"/>
      <c r="C409" s="63"/>
      <c r="D409" s="63"/>
      <c r="E409" s="63"/>
      <c r="F409" s="63"/>
      <c r="G409" s="255"/>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row>
    <row r="410">
      <c r="A410" s="3"/>
      <c r="B410" s="3"/>
      <c r="C410" s="3"/>
      <c r="D410" s="3"/>
      <c r="E410" s="3"/>
      <c r="F410" s="3"/>
      <c r="G410" s="254"/>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c r="A411" s="63"/>
      <c r="B411" s="63"/>
      <c r="C411" s="63"/>
      <c r="D411" s="63"/>
      <c r="E411" s="63"/>
      <c r="F411" s="63"/>
      <c r="G411" s="255"/>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row>
    <row r="412">
      <c r="A412" s="3"/>
      <c r="B412" s="3"/>
      <c r="C412" s="3"/>
      <c r="D412" s="3"/>
      <c r="E412" s="3"/>
      <c r="F412" s="3"/>
      <c r="G412" s="254"/>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c r="A413" s="63"/>
      <c r="B413" s="63"/>
      <c r="C413" s="63"/>
      <c r="D413" s="63"/>
      <c r="E413" s="63"/>
      <c r="F413" s="63"/>
      <c r="G413" s="255"/>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row>
    <row r="414">
      <c r="A414" s="3"/>
      <c r="B414" s="3"/>
      <c r="C414" s="3"/>
      <c r="D414" s="3"/>
      <c r="E414" s="3"/>
      <c r="F414" s="3"/>
      <c r="G414" s="254"/>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c r="A415" s="63"/>
      <c r="B415" s="63"/>
      <c r="C415" s="63"/>
      <c r="D415" s="63"/>
      <c r="E415" s="63"/>
      <c r="F415" s="63"/>
      <c r="G415" s="255"/>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row>
    <row r="416">
      <c r="A416" s="3"/>
      <c r="B416" s="3"/>
      <c r="C416" s="3"/>
      <c r="D416" s="3"/>
      <c r="E416" s="3"/>
      <c r="F416" s="3"/>
      <c r="G416" s="254"/>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c r="A417" s="63"/>
      <c r="B417" s="63"/>
      <c r="C417" s="63"/>
      <c r="D417" s="63"/>
      <c r="E417" s="63"/>
      <c r="F417" s="63"/>
      <c r="G417" s="255"/>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row>
    <row r="418">
      <c r="A418" s="3"/>
      <c r="B418" s="3"/>
      <c r="C418" s="3"/>
      <c r="D418" s="3"/>
      <c r="E418" s="3"/>
      <c r="F418" s="3"/>
      <c r="G418" s="254"/>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c r="A419" s="63"/>
      <c r="B419" s="63"/>
      <c r="C419" s="63"/>
      <c r="D419" s="63"/>
      <c r="E419" s="63"/>
      <c r="F419" s="63"/>
      <c r="G419" s="255"/>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row>
    <row r="420">
      <c r="A420" s="3"/>
      <c r="B420" s="3"/>
      <c r="C420" s="3"/>
      <c r="D420" s="3"/>
      <c r="E420" s="3"/>
      <c r="F420" s="3"/>
      <c r="G420" s="254"/>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c r="A421" s="63"/>
      <c r="B421" s="63"/>
      <c r="C421" s="63"/>
      <c r="D421" s="63"/>
      <c r="E421" s="63"/>
      <c r="F421" s="63"/>
      <c r="G421" s="255"/>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row>
    <row r="422">
      <c r="A422" s="3"/>
      <c r="B422" s="3"/>
      <c r="C422" s="3"/>
      <c r="D422" s="3"/>
      <c r="E422" s="3"/>
      <c r="F422" s="3"/>
      <c r="G422" s="254"/>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c r="A423" s="63"/>
      <c r="B423" s="63"/>
      <c r="C423" s="63"/>
      <c r="D423" s="63"/>
      <c r="E423" s="63"/>
      <c r="F423" s="63"/>
      <c r="G423" s="255"/>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row>
    <row r="424">
      <c r="A424" s="3"/>
      <c r="B424" s="3"/>
      <c r="C424" s="3"/>
      <c r="D424" s="3"/>
      <c r="E424" s="3"/>
      <c r="F424" s="3"/>
      <c r="G424" s="254"/>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c r="A425" s="63"/>
      <c r="B425" s="63"/>
      <c r="C425" s="63"/>
      <c r="D425" s="63"/>
      <c r="E425" s="63"/>
      <c r="F425" s="63"/>
      <c r="G425" s="255"/>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row>
    <row r="426">
      <c r="A426" s="3"/>
      <c r="B426" s="3"/>
      <c r="C426" s="3"/>
      <c r="D426" s="3"/>
      <c r="E426" s="3"/>
      <c r="F426" s="3"/>
      <c r="G426" s="254"/>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c r="A427" s="63"/>
      <c r="B427" s="63"/>
      <c r="C427" s="63"/>
      <c r="D427" s="63"/>
      <c r="E427" s="63"/>
      <c r="F427" s="63"/>
      <c r="G427" s="255"/>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row>
    <row r="428">
      <c r="A428" s="3"/>
      <c r="B428" s="3"/>
      <c r="C428" s="3"/>
      <c r="D428" s="3"/>
      <c r="E428" s="3"/>
      <c r="F428" s="3"/>
      <c r="G428" s="254"/>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c r="A429" s="63"/>
      <c r="B429" s="63"/>
      <c r="C429" s="63"/>
      <c r="D429" s="63"/>
      <c r="E429" s="63"/>
      <c r="F429" s="63"/>
      <c r="G429" s="255"/>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row>
    <row r="430">
      <c r="A430" s="3"/>
      <c r="B430" s="3"/>
      <c r="C430" s="3"/>
      <c r="D430" s="3"/>
      <c r="E430" s="3"/>
      <c r="F430" s="3"/>
      <c r="G430" s="254"/>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c r="A431" s="63"/>
      <c r="B431" s="63"/>
      <c r="C431" s="63"/>
      <c r="D431" s="63"/>
      <c r="E431" s="63"/>
      <c r="F431" s="63"/>
      <c r="G431" s="255"/>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row>
    <row r="432">
      <c r="A432" s="3"/>
      <c r="B432" s="3"/>
      <c r="C432" s="3"/>
      <c r="D432" s="3"/>
      <c r="E432" s="3"/>
      <c r="F432" s="3"/>
      <c r="G432" s="254"/>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c r="A433" s="63"/>
      <c r="B433" s="63"/>
      <c r="C433" s="63"/>
      <c r="D433" s="63"/>
      <c r="E433" s="63"/>
      <c r="F433" s="63"/>
      <c r="G433" s="255"/>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row>
    <row r="434">
      <c r="A434" s="3"/>
      <c r="B434" s="3"/>
      <c r="C434" s="3"/>
      <c r="D434" s="3"/>
      <c r="E434" s="3"/>
      <c r="F434" s="3"/>
      <c r="G434" s="254"/>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c r="A435" s="63"/>
      <c r="B435" s="63"/>
      <c r="C435" s="63"/>
      <c r="D435" s="63"/>
      <c r="E435" s="63"/>
      <c r="F435" s="63"/>
      <c r="G435" s="255"/>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row>
    <row r="436">
      <c r="A436" s="3"/>
      <c r="B436" s="3"/>
      <c r="C436" s="3"/>
      <c r="D436" s="3"/>
      <c r="E436" s="3"/>
      <c r="F436" s="3"/>
      <c r="G436" s="254"/>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c r="A437" s="63"/>
      <c r="B437" s="63"/>
      <c r="C437" s="63"/>
      <c r="D437" s="63"/>
      <c r="E437" s="63"/>
      <c r="F437" s="63"/>
      <c r="G437" s="255"/>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row>
    <row r="438">
      <c r="A438" s="3"/>
      <c r="B438" s="3"/>
      <c r="C438" s="3"/>
      <c r="D438" s="3"/>
      <c r="E438" s="3"/>
      <c r="F438" s="3"/>
      <c r="G438" s="254"/>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c r="A439" s="63"/>
      <c r="B439" s="63"/>
      <c r="C439" s="63"/>
      <c r="D439" s="63"/>
      <c r="E439" s="63"/>
      <c r="F439" s="63"/>
      <c r="G439" s="255"/>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row>
    <row r="440">
      <c r="A440" s="3"/>
      <c r="B440" s="3"/>
      <c r="C440" s="3"/>
      <c r="D440" s="3"/>
      <c r="E440" s="3"/>
      <c r="F440" s="3"/>
      <c r="G440" s="254"/>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c r="A441" s="63"/>
      <c r="B441" s="63"/>
      <c r="C441" s="63"/>
      <c r="D441" s="63"/>
      <c r="E441" s="63"/>
      <c r="F441" s="63"/>
      <c r="G441" s="255"/>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row>
    <row r="442">
      <c r="A442" s="3"/>
      <c r="B442" s="3"/>
      <c r="C442" s="3"/>
      <c r="D442" s="3"/>
      <c r="E442" s="3"/>
      <c r="F442" s="3"/>
      <c r="G442" s="254"/>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c r="A443" s="63"/>
      <c r="B443" s="63"/>
      <c r="C443" s="63"/>
      <c r="D443" s="63"/>
      <c r="E443" s="63"/>
      <c r="F443" s="63"/>
      <c r="G443" s="255"/>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row>
    <row r="444">
      <c r="A444" s="3"/>
      <c r="B444" s="3"/>
      <c r="C444" s="3"/>
      <c r="D444" s="3"/>
      <c r="E444" s="3"/>
      <c r="F444" s="3"/>
      <c r="G444" s="254"/>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c r="A445" s="63"/>
      <c r="B445" s="63"/>
      <c r="C445" s="63"/>
      <c r="D445" s="63"/>
      <c r="E445" s="63"/>
      <c r="F445" s="63"/>
      <c r="G445" s="255"/>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row>
    <row r="446">
      <c r="A446" s="3"/>
      <c r="B446" s="3"/>
      <c r="C446" s="3"/>
      <c r="D446" s="3"/>
      <c r="E446" s="3"/>
      <c r="F446" s="3"/>
      <c r="G446" s="254"/>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c r="A447" s="63"/>
      <c r="B447" s="63"/>
      <c r="C447" s="63"/>
      <c r="D447" s="63"/>
      <c r="E447" s="63"/>
      <c r="F447" s="63"/>
      <c r="G447" s="255"/>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row>
    <row r="448">
      <c r="A448" s="3"/>
      <c r="B448" s="3"/>
      <c r="C448" s="3"/>
      <c r="D448" s="3"/>
      <c r="E448" s="3"/>
      <c r="F448" s="3"/>
      <c r="G448" s="254"/>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c r="A449" s="63"/>
      <c r="B449" s="63"/>
      <c r="C449" s="63"/>
      <c r="D449" s="63"/>
      <c r="E449" s="63"/>
      <c r="F449" s="63"/>
      <c r="G449" s="255"/>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row>
    <row r="450">
      <c r="A450" s="3"/>
      <c r="B450" s="3"/>
      <c r="C450" s="3"/>
      <c r="D450" s="3"/>
      <c r="E450" s="3"/>
      <c r="F450" s="3"/>
      <c r="G450" s="254"/>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c r="A451" s="63"/>
      <c r="B451" s="63"/>
      <c r="C451" s="63"/>
      <c r="D451" s="63"/>
      <c r="E451" s="63"/>
      <c r="F451" s="63"/>
      <c r="G451" s="255"/>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row>
    <row r="452">
      <c r="A452" s="3"/>
      <c r="B452" s="3"/>
      <c r="C452" s="3"/>
      <c r="D452" s="3"/>
      <c r="E452" s="3"/>
      <c r="F452" s="3"/>
      <c r="G452" s="254"/>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c r="A453" s="63"/>
      <c r="B453" s="63"/>
      <c r="C453" s="63"/>
      <c r="D453" s="63"/>
      <c r="E453" s="63"/>
      <c r="F453" s="63"/>
      <c r="G453" s="255"/>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row>
    <row r="454">
      <c r="A454" s="3"/>
      <c r="B454" s="3"/>
      <c r="C454" s="3"/>
      <c r="D454" s="3"/>
      <c r="E454" s="3"/>
      <c r="F454" s="3"/>
      <c r="G454" s="254"/>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c r="A455" s="63"/>
      <c r="B455" s="63"/>
      <c r="C455" s="63"/>
      <c r="D455" s="63"/>
      <c r="E455" s="63"/>
      <c r="F455" s="63"/>
      <c r="G455" s="255"/>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row>
    <row r="456">
      <c r="A456" s="3"/>
      <c r="B456" s="3"/>
      <c r="C456" s="3"/>
      <c r="D456" s="3"/>
      <c r="E456" s="3"/>
      <c r="F456" s="3"/>
      <c r="G456" s="254"/>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c r="A457" s="63"/>
      <c r="B457" s="63"/>
      <c r="C457" s="63"/>
      <c r="D457" s="63"/>
      <c r="E457" s="63"/>
      <c r="F457" s="63"/>
      <c r="G457" s="255"/>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row>
    <row r="458">
      <c r="A458" s="3"/>
      <c r="B458" s="3"/>
      <c r="C458" s="3"/>
      <c r="D458" s="3"/>
      <c r="E458" s="3"/>
      <c r="F458" s="3"/>
      <c r="G458" s="254"/>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c r="A459" s="63"/>
      <c r="B459" s="63"/>
      <c r="C459" s="63"/>
      <c r="D459" s="63"/>
      <c r="E459" s="63"/>
      <c r="F459" s="63"/>
      <c r="G459" s="255"/>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row>
    <row r="460">
      <c r="A460" s="3"/>
      <c r="B460" s="3"/>
      <c r="C460" s="3"/>
      <c r="D460" s="3"/>
      <c r="E460" s="3"/>
      <c r="F460" s="3"/>
      <c r="G460" s="254"/>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c r="A461" s="63"/>
      <c r="B461" s="63"/>
      <c r="C461" s="63"/>
      <c r="D461" s="63"/>
      <c r="E461" s="63"/>
      <c r="F461" s="63"/>
      <c r="G461" s="255"/>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row>
    <row r="462">
      <c r="A462" s="3"/>
      <c r="B462" s="3"/>
      <c r="C462" s="3"/>
      <c r="D462" s="3"/>
      <c r="E462" s="3"/>
      <c r="F462" s="3"/>
      <c r="G462" s="254"/>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c r="A463" s="63"/>
      <c r="B463" s="63"/>
      <c r="C463" s="63"/>
      <c r="D463" s="63"/>
      <c r="E463" s="63"/>
      <c r="F463" s="63"/>
      <c r="G463" s="255"/>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row>
    <row r="464">
      <c r="A464" s="3"/>
      <c r="B464" s="3"/>
      <c r="C464" s="3"/>
      <c r="D464" s="3"/>
      <c r="E464" s="3"/>
      <c r="F464" s="3"/>
      <c r="G464" s="254"/>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c r="A465" s="63"/>
      <c r="B465" s="63"/>
      <c r="C465" s="63"/>
      <c r="D465" s="63"/>
      <c r="E465" s="63"/>
      <c r="F465" s="63"/>
      <c r="G465" s="255"/>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row>
    <row r="466">
      <c r="A466" s="3"/>
      <c r="B466" s="3"/>
      <c r="C466" s="3"/>
      <c r="D466" s="3"/>
      <c r="E466" s="3"/>
      <c r="F466" s="3"/>
      <c r="G466" s="254"/>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c r="A467" s="63"/>
      <c r="B467" s="63"/>
      <c r="C467" s="63"/>
      <c r="D467" s="63"/>
      <c r="E467" s="63"/>
      <c r="F467" s="63"/>
      <c r="G467" s="255"/>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row>
    <row r="468">
      <c r="A468" s="3"/>
      <c r="B468" s="3"/>
      <c r="C468" s="3"/>
      <c r="D468" s="3"/>
      <c r="E468" s="3"/>
      <c r="F468" s="3"/>
      <c r="G468" s="254"/>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c r="A469" s="63"/>
      <c r="B469" s="63"/>
      <c r="C469" s="63"/>
      <c r="D469" s="63"/>
      <c r="E469" s="63"/>
      <c r="F469" s="63"/>
      <c r="G469" s="255"/>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row>
    <row r="470">
      <c r="A470" s="3"/>
      <c r="B470" s="3"/>
      <c r="C470" s="3"/>
      <c r="D470" s="3"/>
      <c r="E470" s="3"/>
      <c r="F470" s="3"/>
      <c r="G470" s="254"/>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c r="A471" s="63"/>
      <c r="B471" s="63"/>
      <c r="C471" s="63"/>
      <c r="D471" s="63"/>
      <c r="E471" s="63"/>
      <c r="F471" s="63"/>
      <c r="G471" s="255"/>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row>
    <row r="472">
      <c r="A472" s="3"/>
      <c r="B472" s="3"/>
      <c r="C472" s="3"/>
      <c r="D472" s="3"/>
      <c r="E472" s="3"/>
      <c r="F472" s="3"/>
      <c r="G472" s="254"/>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c r="A473" s="63"/>
      <c r="B473" s="63"/>
      <c r="C473" s="63"/>
      <c r="D473" s="63"/>
      <c r="E473" s="63"/>
      <c r="F473" s="63"/>
      <c r="G473" s="255"/>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row>
    <row r="474">
      <c r="A474" s="3"/>
      <c r="B474" s="3"/>
      <c r="C474" s="3"/>
      <c r="D474" s="3"/>
      <c r="E474" s="3"/>
      <c r="F474" s="3"/>
      <c r="G474" s="254"/>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c r="A475" s="63"/>
      <c r="B475" s="63"/>
      <c r="C475" s="63"/>
      <c r="D475" s="63"/>
      <c r="E475" s="63"/>
      <c r="F475" s="63"/>
      <c r="G475" s="255"/>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row>
    <row r="476">
      <c r="A476" s="3"/>
      <c r="B476" s="3"/>
      <c r="C476" s="3"/>
      <c r="D476" s="3"/>
      <c r="E476" s="3"/>
      <c r="F476" s="3"/>
      <c r="G476" s="254"/>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c r="A477" s="63"/>
      <c r="B477" s="63"/>
      <c r="C477" s="63"/>
      <c r="D477" s="63"/>
      <c r="E477" s="63"/>
      <c r="F477" s="63"/>
      <c r="G477" s="255"/>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row>
    <row r="478">
      <c r="A478" s="3"/>
      <c r="B478" s="3"/>
      <c r="C478" s="3"/>
      <c r="D478" s="3"/>
      <c r="E478" s="3"/>
      <c r="F478" s="3"/>
      <c r="G478" s="254"/>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c r="A479" s="63"/>
      <c r="B479" s="63"/>
      <c r="C479" s="63"/>
      <c r="D479" s="63"/>
      <c r="E479" s="63"/>
      <c r="F479" s="63"/>
      <c r="G479" s="255"/>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row>
    <row r="480">
      <c r="A480" s="3"/>
      <c r="B480" s="3"/>
      <c r="C480" s="3"/>
      <c r="D480" s="3"/>
      <c r="E480" s="3"/>
      <c r="F480" s="3"/>
      <c r="G480" s="254"/>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c r="A481" s="63"/>
      <c r="B481" s="63"/>
      <c r="C481" s="63"/>
      <c r="D481" s="63"/>
      <c r="E481" s="63"/>
      <c r="F481" s="63"/>
      <c r="G481" s="255"/>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row>
    <row r="482">
      <c r="A482" s="3"/>
      <c r="B482" s="3"/>
      <c r="C482" s="3"/>
      <c r="D482" s="3"/>
      <c r="E482" s="3"/>
      <c r="F482" s="3"/>
      <c r="G482" s="254"/>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c r="A483" s="63"/>
      <c r="B483" s="63"/>
      <c r="C483" s="63"/>
      <c r="D483" s="63"/>
      <c r="E483" s="63"/>
      <c r="F483" s="63"/>
      <c r="G483" s="255"/>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row>
    <row r="484">
      <c r="A484" s="3"/>
      <c r="B484" s="3"/>
      <c r="C484" s="3"/>
      <c r="D484" s="3"/>
      <c r="E484" s="3"/>
      <c r="F484" s="3"/>
      <c r="G484" s="254"/>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c r="A485" s="63"/>
      <c r="B485" s="63"/>
      <c r="C485" s="63"/>
      <c r="D485" s="63"/>
      <c r="E485" s="63"/>
      <c r="F485" s="63"/>
      <c r="G485" s="255"/>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row>
    <row r="486">
      <c r="A486" s="3"/>
      <c r="B486" s="3"/>
      <c r="C486" s="3"/>
      <c r="D486" s="3"/>
      <c r="E486" s="3"/>
      <c r="F486" s="3"/>
      <c r="G486" s="254"/>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c r="A487" s="63"/>
      <c r="B487" s="63"/>
      <c r="C487" s="63"/>
      <c r="D487" s="63"/>
      <c r="E487" s="63"/>
      <c r="F487" s="63"/>
      <c r="G487" s="255"/>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row>
    <row r="488">
      <c r="A488" s="3"/>
      <c r="B488" s="3"/>
      <c r="C488" s="3"/>
      <c r="D488" s="3"/>
      <c r="E488" s="3"/>
      <c r="F488" s="3"/>
      <c r="G488" s="254"/>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c r="A489" s="63"/>
      <c r="B489" s="63"/>
      <c r="C489" s="63"/>
      <c r="D489" s="63"/>
      <c r="E489" s="63"/>
      <c r="F489" s="63"/>
      <c r="G489" s="255"/>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row>
    <row r="490">
      <c r="A490" s="3"/>
      <c r="B490" s="3"/>
      <c r="C490" s="3"/>
      <c r="D490" s="3"/>
      <c r="E490" s="3"/>
      <c r="F490" s="3"/>
      <c r="G490" s="254"/>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c r="A491" s="63"/>
      <c r="B491" s="63"/>
      <c r="C491" s="63"/>
      <c r="D491" s="63"/>
      <c r="E491" s="63"/>
      <c r="F491" s="63"/>
      <c r="G491" s="255"/>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row>
    <row r="492">
      <c r="A492" s="3"/>
      <c r="B492" s="3"/>
      <c r="C492" s="3"/>
      <c r="D492" s="3"/>
      <c r="E492" s="3"/>
      <c r="F492" s="3"/>
      <c r="G492" s="254"/>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c r="A493" s="63"/>
      <c r="B493" s="63"/>
      <c r="C493" s="63"/>
      <c r="D493" s="63"/>
      <c r="E493" s="63"/>
      <c r="F493" s="63"/>
      <c r="G493" s="255"/>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row>
    <row r="494">
      <c r="A494" s="3"/>
      <c r="B494" s="3"/>
      <c r="C494" s="3"/>
      <c r="D494" s="3"/>
      <c r="E494" s="3"/>
      <c r="F494" s="3"/>
      <c r="G494" s="254"/>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c r="A495" s="63"/>
      <c r="B495" s="63"/>
      <c r="C495" s="63"/>
      <c r="D495" s="63"/>
      <c r="E495" s="63"/>
      <c r="F495" s="63"/>
      <c r="G495" s="255"/>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row>
    <row r="496">
      <c r="A496" s="3"/>
      <c r="B496" s="3"/>
      <c r="C496" s="3"/>
      <c r="D496" s="3"/>
      <c r="E496" s="3"/>
      <c r="F496" s="3"/>
      <c r="G496" s="254"/>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c r="A497" s="63"/>
      <c r="B497" s="63"/>
      <c r="C497" s="63"/>
      <c r="D497" s="63"/>
      <c r="E497" s="63"/>
      <c r="F497" s="63"/>
      <c r="G497" s="255"/>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row>
    <row r="498">
      <c r="A498" s="3"/>
      <c r="B498" s="3"/>
      <c r="C498" s="3"/>
      <c r="D498" s="3"/>
      <c r="E498" s="3"/>
      <c r="F498" s="3"/>
      <c r="G498" s="254"/>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c r="A499" s="63"/>
      <c r="B499" s="63"/>
      <c r="C499" s="63"/>
      <c r="D499" s="63"/>
      <c r="E499" s="63"/>
      <c r="F499" s="63"/>
      <c r="G499" s="255"/>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row>
    <row r="500">
      <c r="A500" s="3"/>
      <c r="B500" s="3"/>
      <c r="C500" s="3"/>
      <c r="D500" s="3"/>
      <c r="E500" s="3"/>
      <c r="F500" s="3"/>
      <c r="G500" s="254"/>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c r="A501" s="63"/>
      <c r="B501" s="63"/>
      <c r="C501" s="63"/>
      <c r="D501" s="63"/>
      <c r="E501" s="63"/>
      <c r="F501" s="63"/>
      <c r="G501" s="255"/>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row>
    <row r="502">
      <c r="A502" s="3"/>
      <c r="B502" s="3"/>
      <c r="C502" s="3"/>
      <c r="D502" s="3"/>
      <c r="E502" s="3"/>
      <c r="F502" s="3"/>
      <c r="G502" s="254"/>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c r="A503" s="63"/>
      <c r="B503" s="63"/>
      <c r="C503" s="63"/>
      <c r="D503" s="63"/>
      <c r="E503" s="63"/>
      <c r="F503" s="63"/>
      <c r="G503" s="255"/>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row>
    <row r="504">
      <c r="A504" s="3"/>
      <c r="B504" s="3"/>
      <c r="C504" s="3"/>
      <c r="D504" s="3"/>
      <c r="E504" s="3"/>
      <c r="F504" s="3"/>
      <c r="G504" s="254"/>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c r="A505" s="63"/>
      <c r="B505" s="63"/>
      <c r="C505" s="63"/>
      <c r="D505" s="63"/>
      <c r="E505" s="63"/>
      <c r="F505" s="63"/>
      <c r="G505" s="255"/>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row>
    <row r="506">
      <c r="A506" s="3"/>
      <c r="B506" s="3"/>
      <c r="C506" s="3"/>
      <c r="D506" s="3"/>
      <c r="E506" s="3"/>
      <c r="F506" s="3"/>
      <c r="G506" s="254"/>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c r="A507" s="63"/>
      <c r="B507" s="63"/>
      <c r="C507" s="63"/>
      <c r="D507" s="63"/>
      <c r="E507" s="63"/>
      <c r="F507" s="63"/>
      <c r="G507" s="255"/>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row>
    <row r="508">
      <c r="A508" s="3"/>
      <c r="B508" s="3"/>
      <c r="C508" s="3"/>
      <c r="D508" s="3"/>
      <c r="E508" s="3"/>
      <c r="F508" s="3"/>
      <c r="G508" s="254"/>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c r="A509" s="63"/>
      <c r="B509" s="63"/>
      <c r="C509" s="63"/>
      <c r="D509" s="63"/>
      <c r="E509" s="63"/>
      <c r="F509" s="63"/>
      <c r="G509" s="255"/>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row>
    <row r="510">
      <c r="A510" s="3"/>
      <c r="B510" s="3"/>
      <c r="C510" s="3"/>
      <c r="D510" s="3"/>
      <c r="E510" s="3"/>
      <c r="F510" s="3"/>
      <c r="G510" s="254"/>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c r="A511" s="63"/>
      <c r="B511" s="63"/>
      <c r="C511" s="63"/>
      <c r="D511" s="63"/>
      <c r="E511" s="63"/>
      <c r="F511" s="63"/>
      <c r="G511" s="255"/>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row>
    <row r="512">
      <c r="A512" s="3"/>
      <c r="B512" s="3"/>
      <c r="C512" s="3"/>
      <c r="D512" s="3"/>
      <c r="E512" s="3"/>
      <c r="F512" s="3"/>
      <c r="G512" s="254"/>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c r="A513" s="63"/>
      <c r="B513" s="63"/>
      <c r="C513" s="63"/>
      <c r="D513" s="63"/>
      <c r="E513" s="63"/>
      <c r="F513" s="63"/>
      <c r="G513" s="255"/>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row>
    <row r="514">
      <c r="A514" s="3"/>
      <c r="B514" s="3"/>
      <c r="C514" s="3"/>
      <c r="D514" s="3"/>
      <c r="E514" s="3"/>
      <c r="F514" s="3"/>
      <c r="G514" s="254"/>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c r="A515" s="63"/>
      <c r="B515" s="63"/>
      <c r="C515" s="63"/>
      <c r="D515" s="63"/>
      <c r="E515" s="63"/>
      <c r="F515" s="63"/>
      <c r="G515" s="255"/>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row>
    <row r="516">
      <c r="A516" s="3"/>
      <c r="B516" s="3"/>
      <c r="C516" s="3"/>
      <c r="D516" s="3"/>
      <c r="E516" s="3"/>
      <c r="F516" s="3"/>
      <c r="G516" s="254"/>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c r="A517" s="63"/>
      <c r="B517" s="63"/>
      <c r="C517" s="63"/>
      <c r="D517" s="63"/>
      <c r="E517" s="63"/>
      <c r="F517" s="63"/>
      <c r="G517" s="255"/>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row>
    <row r="518">
      <c r="A518" s="3"/>
      <c r="B518" s="3"/>
      <c r="C518" s="3"/>
      <c r="D518" s="3"/>
      <c r="E518" s="3"/>
      <c r="F518" s="3"/>
      <c r="G518" s="254"/>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c r="A519" s="63"/>
      <c r="B519" s="63"/>
      <c r="C519" s="63"/>
      <c r="D519" s="63"/>
      <c r="E519" s="63"/>
      <c r="F519" s="63"/>
      <c r="G519" s="255"/>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row>
    <row r="520">
      <c r="A520" s="3"/>
      <c r="B520" s="3"/>
      <c r="C520" s="3"/>
      <c r="D520" s="3"/>
      <c r="E520" s="3"/>
      <c r="F520" s="3"/>
      <c r="G520" s="254"/>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c r="A521" s="63"/>
      <c r="B521" s="63"/>
      <c r="C521" s="63"/>
      <c r="D521" s="63"/>
      <c r="E521" s="63"/>
      <c r="F521" s="63"/>
      <c r="G521" s="255"/>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row>
    <row r="522">
      <c r="A522" s="3"/>
      <c r="B522" s="3"/>
      <c r="C522" s="3"/>
      <c r="D522" s="3"/>
      <c r="E522" s="3"/>
      <c r="F522" s="3"/>
      <c r="G522" s="254"/>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c r="A523" s="63"/>
      <c r="B523" s="63"/>
      <c r="C523" s="63"/>
      <c r="D523" s="63"/>
      <c r="E523" s="63"/>
      <c r="F523" s="63"/>
      <c r="G523" s="255"/>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row>
    <row r="524">
      <c r="A524" s="3"/>
      <c r="B524" s="3"/>
      <c r="C524" s="3"/>
      <c r="D524" s="3"/>
      <c r="E524" s="3"/>
      <c r="F524" s="3"/>
      <c r="G524" s="254"/>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c r="A525" s="63"/>
      <c r="B525" s="63"/>
      <c r="C525" s="63"/>
      <c r="D525" s="63"/>
      <c r="E525" s="63"/>
      <c r="F525" s="63"/>
      <c r="G525" s="255"/>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row>
    <row r="526">
      <c r="A526" s="3"/>
      <c r="B526" s="3"/>
      <c r="C526" s="3"/>
      <c r="D526" s="3"/>
      <c r="E526" s="3"/>
      <c r="F526" s="3"/>
      <c r="G526" s="254"/>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c r="A527" s="63"/>
      <c r="B527" s="63"/>
      <c r="C527" s="63"/>
      <c r="D527" s="63"/>
      <c r="E527" s="63"/>
      <c r="F527" s="63"/>
      <c r="G527" s="255"/>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row>
    <row r="528">
      <c r="A528" s="3"/>
      <c r="B528" s="3"/>
      <c r="C528" s="3"/>
      <c r="D528" s="3"/>
      <c r="E528" s="3"/>
      <c r="F528" s="3"/>
      <c r="G528" s="254"/>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c r="A529" s="63"/>
      <c r="B529" s="63"/>
      <c r="C529" s="63"/>
      <c r="D529" s="63"/>
      <c r="E529" s="63"/>
      <c r="F529" s="63"/>
      <c r="G529" s="255"/>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row>
    <row r="530">
      <c r="A530" s="3"/>
      <c r="B530" s="3"/>
      <c r="C530" s="3"/>
      <c r="D530" s="3"/>
      <c r="E530" s="3"/>
      <c r="F530" s="3"/>
      <c r="G530" s="254"/>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c r="A531" s="63"/>
      <c r="B531" s="63"/>
      <c r="C531" s="63"/>
      <c r="D531" s="63"/>
      <c r="E531" s="63"/>
      <c r="F531" s="63"/>
      <c r="G531" s="255"/>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row>
    <row r="532">
      <c r="A532" s="3"/>
      <c r="B532" s="3"/>
      <c r="C532" s="3"/>
      <c r="D532" s="3"/>
      <c r="E532" s="3"/>
      <c r="F532" s="3"/>
      <c r="G532" s="254"/>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c r="A533" s="63"/>
      <c r="B533" s="63"/>
      <c r="C533" s="63"/>
      <c r="D533" s="63"/>
      <c r="E533" s="63"/>
      <c r="F533" s="63"/>
      <c r="G533" s="255"/>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row>
    <row r="534">
      <c r="A534" s="3"/>
      <c r="B534" s="3"/>
      <c r="C534" s="3"/>
      <c r="D534" s="3"/>
      <c r="E534" s="3"/>
      <c r="F534" s="3"/>
      <c r="G534" s="254"/>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c r="A535" s="63"/>
      <c r="B535" s="63"/>
      <c r="C535" s="63"/>
      <c r="D535" s="63"/>
      <c r="E535" s="63"/>
      <c r="F535" s="63"/>
      <c r="G535" s="255"/>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row>
    <row r="536">
      <c r="A536" s="3"/>
      <c r="B536" s="3"/>
      <c r="C536" s="3"/>
      <c r="D536" s="3"/>
      <c r="E536" s="3"/>
      <c r="F536" s="3"/>
      <c r="G536" s="254"/>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c r="A537" s="63"/>
      <c r="B537" s="63"/>
      <c r="C537" s="63"/>
      <c r="D537" s="63"/>
      <c r="E537" s="63"/>
      <c r="F537" s="63"/>
      <c r="G537" s="255"/>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row>
    <row r="538">
      <c r="A538" s="3"/>
      <c r="B538" s="3"/>
      <c r="C538" s="3"/>
      <c r="D538" s="3"/>
      <c r="E538" s="3"/>
      <c r="F538" s="3"/>
      <c r="G538" s="254"/>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c r="A539" s="63"/>
      <c r="B539" s="63"/>
      <c r="C539" s="63"/>
      <c r="D539" s="63"/>
      <c r="E539" s="63"/>
      <c r="F539" s="63"/>
      <c r="G539" s="255"/>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row>
    <row r="540">
      <c r="A540" s="3"/>
      <c r="B540" s="3"/>
      <c r="C540" s="3"/>
      <c r="D540" s="3"/>
      <c r="E540" s="3"/>
      <c r="F540" s="3"/>
      <c r="G540" s="254"/>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c r="A541" s="63"/>
      <c r="B541" s="63"/>
      <c r="C541" s="63"/>
      <c r="D541" s="63"/>
      <c r="E541" s="63"/>
      <c r="F541" s="63"/>
      <c r="G541" s="255"/>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row>
    <row r="542">
      <c r="A542" s="3"/>
      <c r="B542" s="3"/>
      <c r="C542" s="3"/>
      <c r="D542" s="3"/>
      <c r="E542" s="3"/>
      <c r="F542" s="3"/>
      <c r="G542" s="254"/>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c r="A543" s="63"/>
      <c r="B543" s="63"/>
      <c r="C543" s="63"/>
      <c r="D543" s="63"/>
      <c r="E543" s="63"/>
      <c r="F543" s="63"/>
      <c r="G543" s="255"/>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row>
    <row r="544">
      <c r="A544" s="3"/>
      <c r="B544" s="3"/>
      <c r="C544" s="3"/>
      <c r="D544" s="3"/>
      <c r="E544" s="3"/>
      <c r="F544" s="3"/>
      <c r="G544" s="254"/>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c r="A545" s="63"/>
      <c r="B545" s="63"/>
      <c r="C545" s="63"/>
      <c r="D545" s="63"/>
      <c r="E545" s="63"/>
      <c r="F545" s="63"/>
      <c r="G545" s="255"/>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row>
    <row r="546">
      <c r="A546" s="3"/>
      <c r="B546" s="3"/>
      <c r="C546" s="3"/>
      <c r="D546" s="3"/>
      <c r="E546" s="3"/>
      <c r="F546" s="3"/>
      <c r="G546" s="254"/>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c r="A547" s="63"/>
      <c r="B547" s="63"/>
      <c r="C547" s="63"/>
      <c r="D547" s="63"/>
      <c r="E547" s="63"/>
      <c r="F547" s="63"/>
      <c r="G547" s="255"/>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row>
    <row r="548">
      <c r="A548" s="3"/>
      <c r="B548" s="3"/>
      <c r="C548" s="3"/>
      <c r="D548" s="3"/>
      <c r="E548" s="3"/>
      <c r="F548" s="3"/>
      <c r="G548" s="254"/>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c r="A549" s="63"/>
      <c r="B549" s="63"/>
      <c r="C549" s="63"/>
      <c r="D549" s="63"/>
      <c r="E549" s="63"/>
      <c r="F549" s="63"/>
      <c r="G549" s="255"/>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row>
    <row r="550">
      <c r="A550" s="3"/>
      <c r="B550" s="3"/>
      <c r="C550" s="3"/>
      <c r="D550" s="3"/>
      <c r="E550" s="3"/>
      <c r="F550" s="3"/>
      <c r="G550" s="254"/>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c r="A551" s="63"/>
      <c r="B551" s="63"/>
      <c r="C551" s="63"/>
      <c r="D551" s="63"/>
      <c r="E551" s="63"/>
      <c r="F551" s="63"/>
      <c r="G551" s="255"/>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row>
    <row r="552">
      <c r="A552" s="3"/>
      <c r="B552" s="3"/>
      <c r="C552" s="3"/>
      <c r="D552" s="3"/>
      <c r="E552" s="3"/>
      <c r="F552" s="3"/>
      <c r="G552" s="254"/>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c r="A553" s="63"/>
      <c r="B553" s="63"/>
      <c r="C553" s="63"/>
      <c r="D553" s="63"/>
      <c r="E553" s="63"/>
      <c r="F553" s="63"/>
      <c r="G553" s="255"/>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row>
    <row r="554">
      <c r="A554" s="3"/>
      <c r="B554" s="3"/>
      <c r="C554" s="3"/>
      <c r="D554" s="3"/>
      <c r="E554" s="3"/>
      <c r="F554" s="3"/>
      <c r="G554" s="254"/>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c r="A555" s="63"/>
      <c r="B555" s="63"/>
      <c r="C555" s="63"/>
      <c r="D555" s="63"/>
      <c r="E555" s="63"/>
      <c r="F555" s="63"/>
      <c r="G555" s="255"/>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row>
  </sheetData>
  <autoFilter ref="$A$1:$AI$555">
    <sortState ref="A1:AI555">
      <sortCondition descending="1" ref="D1:D555"/>
      <sortCondition ref="C1:C555"/>
      <sortCondition descending="1" ref="R1:R555"/>
    </sortState>
  </autoFilter>
  <dataValidations>
    <dataValidation type="list" allowBlank="1" sqref="I2:I248">
      <formula1>'Margen (PowerBI)'!$B$2:$B$179</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84.14"/>
    <col customWidth="1" min="9" max="9" width="24.14"/>
    <col customWidth="1" min="10" max="10" width="18.71"/>
    <col customWidth="1" min="11" max="11" width="18.43"/>
  </cols>
  <sheetData>
    <row r="1">
      <c r="A1" s="53" t="s">
        <v>324</v>
      </c>
      <c r="B1" s="53" t="s">
        <v>325</v>
      </c>
      <c r="C1" s="53" t="s">
        <v>326</v>
      </c>
      <c r="D1" s="53" t="s">
        <v>7284</v>
      </c>
      <c r="E1" s="53" t="s">
        <v>7285</v>
      </c>
      <c r="F1" s="53" t="s">
        <v>7269</v>
      </c>
      <c r="G1" s="250" t="s">
        <v>7268</v>
      </c>
      <c r="H1" s="53" t="s">
        <v>327</v>
      </c>
      <c r="I1" s="53" t="s">
        <v>328</v>
      </c>
      <c r="J1" s="53" t="s">
        <v>329</v>
      </c>
      <c r="K1" s="53" t="s">
        <v>330</v>
      </c>
      <c r="L1" s="53" t="s">
        <v>331</v>
      </c>
      <c r="M1" s="53" t="s">
        <v>332</v>
      </c>
      <c r="N1" s="53" t="s">
        <v>333</v>
      </c>
      <c r="O1" s="53" t="s">
        <v>334</v>
      </c>
      <c r="P1" s="53" t="s">
        <v>335</v>
      </c>
      <c r="Q1" s="53" t="s">
        <v>336</v>
      </c>
      <c r="R1" s="53" t="s">
        <v>337</v>
      </c>
      <c r="S1" s="53" t="s">
        <v>338</v>
      </c>
      <c r="T1" s="53" t="s">
        <v>339</v>
      </c>
      <c r="U1" s="53" t="s">
        <v>340</v>
      </c>
      <c r="V1" s="53" t="s">
        <v>341</v>
      </c>
      <c r="W1" s="53" t="s">
        <v>342</v>
      </c>
      <c r="X1" s="53" t="s">
        <v>343</v>
      </c>
      <c r="Y1" s="53" t="s">
        <v>344</v>
      </c>
      <c r="Z1" s="54"/>
      <c r="AA1" s="54"/>
      <c r="AB1" s="54"/>
      <c r="AC1" s="54"/>
      <c r="AD1" s="54"/>
      <c r="AE1" s="54"/>
      <c r="AF1" s="54"/>
      <c r="AG1" s="54"/>
      <c r="AH1" s="54"/>
      <c r="AI1" s="54"/>
    </row>
    <row r="2">
      <c r="A2" s="55" t="s">
        <v>345</v>
      </c>
      <c r="B2" s="55" t="s">
        <v>852</v>
      </c>
      <c r="C2" s="55" t="s">
        <v>853</v>
      </c>
      <c r="D2" s="55">
        <v>8.5</v>
      </c>
      <c r="E2" s="55" t="s">
        <v>7287</v>
      </c>
      <c r="F2" s="55" t="str">
        <f t="array" ref="F2">IFNA(INDEX('New Listing E-Commerce'!$E$2:$E$69,MATCH($I2,'New Listing E-Commerce'!$C$2:$C$69,0)),"N/A")</f>
        <v>Soft</v>
      </c>
      <c r="G2" s="55" t="str">
        <f t="array" ref="G2">INDEX('New Listing E-Commerce'!$D$1:$D$179,MATCH(I2,'New Listing E-Commerce'!$C$1:$C$179,0))</f>
        <v>BorceShark</v>
      </c>
      <c r="H2" s="55">
        <f t="shared" ref="H2:H323" si="1">SUM(R2:S2)</f>
        <v>1</v>
      </c>
      <c r="I2" s="55" t="s">
        <v>140</v>
      </c>
      <c r="J2" s="56">
        <f>VLOOKUP($I2,'Margen (PowerBI)'!$B$2:$F$179,3)</f>
        <v>58.5</v>
      </c>
      <c r="K2" s="56">
        <f t="array" ref="K2">INDEX('Margen (PowerBI)'!$E$1:$E$179,MATCH($I2,'Margen (PowerBI)'!$B$1:$B$179,0))</f>
        <v>32.5</v>
      </c>
      <c r="L2" s="56">
        <f>VLOOKUP($I2,'Margen (PowerBI)'!$B$2:$F$179,5)</f>
        <v>25</v>
      </c>
      <c r="M2" s="55">
        <v>1.0</v>
      </c>
      <c r="N2" s="57">
        <v>0.0</v>
      </c>
      <c r="O2" s="55">
        <v>2.0</v>
      </c>
      <c r="P2" s="57">
        <v>1.0E-4</v>
      </c>
      <c r="Q2" s="57">
        <v>1.0</v>
      </c>
      <c r="R2" s="55">
        <v>1.0</v>
      </c>
      <c r="S2" s="55">
        <v>0.0</v>
      </c>
      <c r="T2" s="57">
        <v>1.0</v>
      </c>
      <c r="U2" s="57">
        <v>0.0</v>
      </c>
      <c r="V2" s="58">
        <v>118.0</v>
      </c>
      <c r="W2" s="58">
        <v>0.0</v>
      </c>
      <c r="X2" s="55">
        <v>1.0</v>
      </c>
      <c r="Y2" s="55">
        <v>0.0</v>
      </c>
      <c r="Z2" s="3"/>
      <c r="AA2" s="3"/>
      <c r="AB2" s="3"/>
      <c r="AC2" s="3"/>
      <c r="AD2" s="3"/>
      <c r="AE2" s="3"/>
      <c r="AF2" s="3"/>
      <c r="AG2" s="3"/>
      <c r="AH2" s="3"/>
      <c r="AI2" s="3"/>
    </row>
    <row r="3">
      <c r="A3" s="59" t="s">
        <v>1104</v>
      </c>
      <c r="B3" s="59" t="s">
        <v>1105</v>
      </c>
      <c r="C3" s="59" t="s">
        <v>1106</v>
      </c>
      <c r="D3" s="59">
        <v>10.5</v>
      </c>
      <c r="E3" s="59" t="s">
        <v>7287</v>
      </c>
      <c r="F3" s="59" t="str">
        <f t="array" ref="F3">IFNA(INDEX('New Listing E-Commerce'!$E$2:$E$69,MATCH($I3,'New Listing E-Commerce'!$C$2:$C$69,0)),"N/A")</f>
        <v>Steel</v>
      </c>
      <c r="G3" s="59" t="str">
        <f t="array" ref="G3">INDEX('New Listing E-Commerce'!$D$1:$D$179,MATCH(I3,'New Listing E-Commerce'!$C$1:$C$179,0))</f>
        <v>BorceShark</v>
      </c>
      <c r="H3" s="59">
        <f t="shared" si="1"/>
        <v>1</v>
      </c>
      <c r="I3" s="59" t="s">
        <v>119</v>
      </c>
      <c r="J3" s="60">
        <f t="array" ref="J3">INDEX('Margen (PowerBI)'!$D$1:$D$179,MATCH($I3,'Margen (PowerBI)'!$B$1:$B$179,0))</f>
        <v>58.5</v>
      </c>
      <c r="K3" s="60">
        <f t="array" ref="K3">INDEX('Margen (PowerBI)'!$E$1:$E$179,MATCH($I3,'Margen (PowerBI)'!$B$1:$B$179,0))</f>
        <v>33.5</v>
      </c>
      <c r="L3" s="60">
        <f t="array" ref="L3">INDEX('Margen (PowerBI)'!$F$1:$F$179,MATCH($I3,'Margen (PowerBI)'!$B$1:$B$179,0))</f>
        <v>25</v>
      </c>
      <c r="M3" s="59">
        <v>1.0</v>
      </c>
      <c r="N3" s="61">
        <v>0.0</v>
      </c>
      <c r="O3" s="59">
        <v>1.0</v>
      </c>
      <c r="P3" s="61">
        <v>0.0</v>
      </c>
      <c r="Q3" s="61">
        <v>0.0</v>
      </c>
      <c r="R3" s="59">
        <v>1.0</v>
      </c>
      <c r="S3" s="59">
        <v>0.0</v>
      </c>
      <c r="T3" s="61">
        <v>1.0</v>
      </c>
      <c r="U3" s="61">
        <v>0.0</v>
      </c>
      <c r="V3" s="62">
        <v>124.0</v>
      </c>
      <c r="W3" s="62">
        <v>0.0</v>
      </c>
      <c r="X3" s="59">
        <v>1.0</v>
      </c>
      <c r="Y3" s="59">
        <v>0.0</v>
      </c>
      <c r="Z3" s="63"/>
      <c r="AA3" s="63"/>
      <c r="AB3" s="63"/>
      <c r="AC3" s="63"/>
      <c r="AD3" s="63"/>
      <c r="AE3" s="63"/>
      <c r="AF3" s="63"/>
      <c r="AG3" s="63"/>
      <c r="AH3" s="63"/>
      <c r="AI3" s="63"/>
    </row>
    <row r="4">
      <c r="A4" s="55" t="s">
        <v>1104</v>
      </c>
      <c r="B4" s="55" t="s">
        <v>1107</v>
      </c>
      <c r="C4" s="55" t="s">
        <v>1108</v>
      </c>
      <c r="D4" s="55">
        <v>11.0</v>
      </c>
      <c r="E4" s="55" t="s">
        <v>7287</v>
      </c>
      <c r="F4" s="55" t="str">
        <f t="array" ref="F4">IFNA(INDEX('New Listing E-Commerce'!$E$2:$E$69,MATCH($I4,'New Listing E-Commerce'!$C$2:$C$69,0)),"N/A")</f>
        <v>Steel</v>
      </c>
      <c r="G4" s="55" t="str">
        <f t="array" ref="G4">INDEX('New Listing E-Commerce'!$D$1:$D$179,MATCH(I4,'New Listing E-Commerce'!$C$1:$C$179,0))</f>
        <v>BorceShark</v>
      </c>
      <c r="H4" s="55">
        <f t="shared" si="1"/>
        <v>1</v>
      </c>
      <c r="I4" s="55" t="s">
        <v>119</v>
      </c>
      <c r="J4" s="56">
        <f t="array" ref="J4">INDEX('Margen (PowerBI)'!$D$1:$D$179,MATCH($I4,'Margen (PowerBI)'!$B$1:$B$179,0))</f>
        <v>58.5</v>
      </c>
      <c r="K4" s="56">
        <f t="array" ref="K4">INDEX('Margen (PowerBI)'!$E$1:$E$179,MATCH($I4,'Margen (PowerBI)'!$B$1:$B$179,0))</f>
        <v>33.5</v>
      </c>
      <c r="L4" s="56">
        <f t="array" ref="L4">INDEX('Margen (PowerBI)'!$F$1:$F$179,MATCH($I4,'Margen (PowerBI)'!$B$1:$B$179,0))</f>
        <v>25</v>
      </c>
      <c r="M4" s="55">
        <v>1.0</v>
      </c>
      <c r="N4" s="57">
        <v>0.0</v>
      </c>
      <c r="O4" s="55">
        <v>1.0</v>
      </c>
      <c r="P4" s="57">
        <v>0.0</v>
      </c>
      <c r="Q4" s="57">
        <v>1.0</v>
      </c>
      <c r="R4" s="55">
        <v>1.0</v>
      </c>
      <c r="S4" s="55">
        <v>0.0</v>
      </c>
      <c r="T4" s="57">
        <v>1.0</v>
      </c>
      <c r="U4" s="57">
        <v>0.0</v>
      </c>
      <c r="V4" s="58">
        <v>124.0</v>
      </c>
      <c r="W4" s="58">
        <v>0.0</v>
      </c>
      <c r="X4" s="55">
        <v>1.0</v>
      </c>
      <c r="Y4" s="55">
        <v>0.0</v>
      </c>
      <c r="Z4" s="3"/>
      <c r="AA4" s="3"/>
      <c r="AB4" s="3"/>
      <c r="AC4" s="3"/>
      <c r="AD4" s="3"/>
      <c r="AE4" s="3"/>
      <c r="AF4" s="3"/>
      <c r="AG4" s="3"/>
      <c r="AH4" s="3"/>
      <c r="AI4" s="3"/>
    </row>
    <row r="5">
      <c r="A5" s="59" t="s">
        <v>351</v>
      </c>
      <c r="B5" s="59" t="s">
        <v>354</v>
      </c>
      <c r="C5" s="59" t="s">
        <v>355</v>
      </c>
      <c r="D5" s="59">
        <v>10.5</v>
      </c>
      <c r="E5" s="59" t="s">
        <v>7286</v>
      </c>
      <c r="F5" s="59" t="str">
        <f t="array" ref="F5">IFNA(INDEX('New Listing E-Commerce'!$E$2:$E$69,MATCH($I5,'New Listing E-Commerce'!$C$2:$C$69,0)),"N/A")</f>
        <v>Soft</v>
      </c>
      <c r="G5" s="59" t="str">
        <f t="array" ref="G5">INDEX('New Listing E-Commerce'!$D$1:$D$179,MATCH(I5,'New Listing E-Commerce'!$C$1:$C$179,0))</f>
        <v>Botin Cafe</v>
      </c>
      <c r="H5" s="59">
        <f t="shared" si="1"/>
        <v>1</v>
      </c>
      <c r="I5" s="59" t="s">
        <v>200</v>
      </c>
      <c r="J5" s="60">
        <f>VLOOKUP($I5,'Margen (PowerBI)'!$B$2:$F$179,3)</f>
        <v>58.5</v>
      </c>
      <c r="K5" s="60">
        <f t="array" ref="K5">INDEX('Margen (PowerBI)'!$E$1:$E$179,MATCH($I5,'Margen (PowerBI)'!$B$1:$B$179,0))</f>
        <v>29.5</v>
      </c>
      <c r="L5" s="60">
        <f>VLOOKUP($I5,'Margen (PowerBI)'!$B$2:$F$179,5)</f>
        <v>25</v>
      </c>
      <c r="M5" s="59">
        <v>3.0</v>
      </c>
      <c r="N5" s="61">
        <v>1.0E-4</v>
      </c>
      <c r="O5" s="59">
        <v>6.0</v>
      </c>
      <c r="P5" s="61">
        <v>2.0E-4</v>
      </c>
      <c r="Q5" s="61">
        <v>1.0</v>
      </c>
      <c r="R5" s="59">
        <v>1.0</v>
      </c>
      <c r="S5" s="59">
        <v>0.0</v>
      </c>
      <c r="T5" s="61">
        <v>0.3333</v>
      </c>
      <c r="U5" s="61">
        <v>0.0</v>
      </c>
      <c r="V5" s="62">
        <v>102.0</v>
      </c>
      <c r="W5" s="62">
        <v>0.0</v>
      </c>
      <c r="X5" s="59">
        <v>1.0</v>
      </c>
      <c r="Y5" s="59">
        <v>0.0</v>
      </c>
      <c r="Z5" s="63"/>
      <c r="AA5" s="63"/>
      <c r="AB5" s="63"/>
      <c r="AC5" s="63"/>
      <c r="AD5" s="63"/>
      <c r="AE5" s="63"/>
      <c r="AF5" s="63"/>
      <c r="AG5" s="63"/>
      <c r="AH5" s="63"/>
      <c r="AI5" s="63"/>
    </row>
    <row r="6">
      <c r="A6" s="55" t="s">
        <v>351</v>
      </c>
      <c r="B6" s="55" t="s">
        <v>356</v>
      </c>
      <c r="C6" s="55" t="s">
        <v>357</v>
      </c>
      <c r="D6" s="55">
        <v>11.0</v>
      </c>
      <c r="E6" s="55" t="s">
        <v>7287</v>
      </c>
      <c r="F6" s="55" t="str">
        <f t="array" ref="F6">IFNA(INDEX('New Listing E-Commerce'!$E$2:$E$69,MATCH($I6,'New Listing E-Commerce'!$C$2:$C$69,0)),"N/A")</f>
        <v>Soft</v>
      </c>
      <c r="G6" s="55" t="str">
        <f t="array" ref="G6">INDEX('New Listing E-Commerce'!$D$1:$D$179,MATCH(I6,'New Listing E-Commerce'!$C$1:$C$179,0))</f>
        <v>Botin Cafe</v>
      </c>
      <c r="H6" s="55">
        <f t="shared" si="1"/>
        <v>1</v>
      </c>
      <c r="I6" s="55" t="s">
        <v>200</v>
      </c>
      <c r="J6" s="56">
        <f>VLOOKUP($I6,'Margen (PowerBI)'!$B$2:$F$179,3)</f>
        <v>58.5</v>
      </c>
      <c r="K6" s="56">
        <f t="array" ref="K6">INDEX('Margen (PowerBI)'!$E$1:$E$179,MATCH($I6,'Margen (PowerBI)'!$B$1:$B$179,0))</f>
        <v>29.5</v>
      </c>
      <c r="L6" s="56">
        <f>VLOOKUP($I6,'Margen (PowerBI)'!$B$2:$F$179,5)</f>
        <v>25</v>
      </c>
      <c r="M6" s="55">
        <v>2.0</v>
      </c>
      <c r="N6" s="57">
        <v>1.0E-4</v>
      </c>
      <c r="O6" s="55">
        <v>2.0</v>
      </c>
      <c r="P6" s="57">
        <v>1.0E-4</v>
      </c>
      <c r="Q6" s="57">
        <v>1.0</v>
      </c>
      <c r="R6" s="55">
        <v>1.0</v>
      </c>
      <c r="S6" s="55">
        <v>0.0</v>
      </c>
      <c r="T6" s="57">
        <v>0.5</v>
      </c>
      <c r="U6" s="57">
        <v>0.0</v>
      </c>
      <c r="V6" s="58">
        <v>102.0</v>
      </c>
      <c r="W6" s="58">
        <v>0.0</v>
      </c>
      <c r="X6" s="55">
        <v>1.0</v>
      </c>
      <c r="Y6" s="55">
        <v>0.0</v>
      </c>
      <c r="Z6" s="3"/>
      <c r="AA6" s="3"/>
      <c r="AB6" s="3"/>
      <c r="AC6" s="3"/>
      <c r="AD6" s="3"/>
      <c r="AE6" s="3"/>
      <c r="AF6" s="3"/>
      <c r="AG6" s="3"/>
      <c r="AH6" s="3"/>
      <c r="AI6" s="3"/>
    </row>
    <row r="7">
      <c r="A7" s="59" t="s">
        <v>351</v>
      </c>
      <c r="B7" s="59" t="s">
        <v>358</v>
      </c>
      <c r="C7" s="59" t="s">
        <v>359</v>
      </c>
      <c r="D7" s="59">
        <v>7.5</v>
      </c>
      <c r="E7" s="59" t="s">
        <v>7287</v>
      </c>
      <c r="F7" s="59" t="str">
        <f t="array" ref="F7">IFNA(INDEX('New Listing E-Commerce'!$E$2:$E$69,MATCH($I7,'New Listing E-Commerce'!$C$2:$C$69,0)),"N/A")</f>
        <v>Soft</v>
      </c>
      <c r="G7" s="59" t="str">
        <f t="array" ref="G7">INDEX('New Listing E-Commerce'!$D$1:$D$179,MATCH(I7,'New Listing E-Commerce'!$C$1:$C$179,0))</f>
        <v>Botin Cafe</v>
      </c>
      <c r="H7" s="59">
        <f t="shared" si="1"/>
        <v>1</v>
      </c>
      <c r="I7" s="59" t="s">
        <v>200</v>
      </c>
      <c r="J7" s="60">
        <f>VLOOKUP($I7,'Margen (PowerBI)'!$B$2:$F$179,3)</f>
        <v>58.5</v>
      </c>
      <c r="K7" s="60">
        <f t="array" ref="K7">INDEX('Margen (PowerBI)'!$E$1:$E$179,MATCH($I7,'Margen (PowerBI)'!$B$1:$B$179,0))</f>
        <v>29.5</v>
      </c>
      <c r="L7" s="60">
        <f>VLOOKUP($I7,'Margen (PowerBI)'!$B$2:$F$179,5)</f>
        <v>25</v>
      </c>
      <c r="M7" s="59">
        <v>5.0</v>
      </c>
      <c r="N7" s="61">
        <v>2.0E-4</v>
      </c>
      <c r="O7" s="59">
        <v>8.0</v>
      </c>
      <c r="P7" s="61">
        <v>3.0E-4</v>
      </c>
      <c r="Q7" s="61">
        <v>1.0</v>
      </c>
      <c r="R7" s="59">
        <v>1.0</v>
      </c>
      <c r="S7" s="59">
        <v>0.0</v>
      </c>
      <c r="T7" s="61">
        <v>0.2</v>
      </c>
      <c r="U7" s="61">
        <v>0.0</v>
      </c>
      <c r="V7" s="62">
        <v>102.0</v>
      </c>
      <c r="W7" s="62">
        <v>0.0</v>
      </c>
      <c r="X7" s="59">
        <v>1.0</v>
      </c>
      <c r="Y7" s="59">
        <v>0.0</v>
      </c>
      <c r="Z7" s="63"/>
      <c r="AA7" s="63"/>
      <c r="AB7" s="63"/>
      <c r="AC7" s="63"/>
      <c r="AD7" s="63"/>
      <c r="AE7" s="63"/>
      <c r="AF7" s="63"/>
      <c r="AG7" s="63"/>
      <c r="AH7" s="63"/>
      <c r="AI7" s="63"/>
    </row>
    <row r="8">
      <c r="A8" s="55" t="s">
        <v>351</v>
      </c>
      <c r="B8" s="55" t="s">
        <v>360</v>
      </c>
      <c r="C8" s="55" t="s">
        <v>361</v>
      </c>
      <c r="D8" s="55">
        <v>8.5</v>
      </c>
      <c r="E8" s="55" t="s">
        <v>7287</v>
      </c>
      <c r="F8" s="55" t="str">
        <f t="array" ref="F8">IFNA(INDEX('New Listing E-Commerce'!$E$2:$E$69,MATCH($I8,'New Listing E-Commerce'!$C$2:$C$69,0)),"N/A")</f>
        <v>Soft</v>
      </c>
      <c r="G8" s="55" t="str">
        <f t="array" ref="G8">INDEX('New Listing E-Commerce'!$D$1:$D$179,MATCH(I8,'New Listing E-Commerce'!$C$1:$C$179,0))</f>
        <v>Botin Cafe</v>
      </c>
      <c r="H8" s="55">
        <f t="shared" si="1"/>
        <v>1</v>
      </c>
      <c r="I8" s="55" t="s">
        <v>200</v>
      </c>
      <c r="J8" s="56">
        <f>VLOOKUP($I8,'Margen (PowerBI)'!$B$2:$F$179,3)</f>
        <v>58.5</v>
      </c>
      <c r="K8" s="56">
        <f t="array" ref="K8">INDEX('Margen (PowerBI)'!$E$1:$E$179,MATCH($I8,'Margen (PowerBI)'!$B$1:$B$179,0))</f>
        <v>29.5</v>
      </c>
      <c r="L8" s="56">
        <f>VLOOKUP($I8,'Margen (PowerBI)'!$B$2:$F$179,5)</f>
        <v>25</v>
      </c>
      <c r="M8" s="55">
        <v>4.0</v>
      </c>
      <c r="N8" s="57">
        <v>2.0E-4</v>
      </c>
      <c r="O8" s="55">
        <v>4.0</v>
      </c>
      <c r="P8" s="57">
        <v>1.0E-4</v>
      </c>
      <c r="Q8" s="57">
        <v>1.0</v>
      </c>
      <c r="R8" s="55">
        <v>1.0</v>
      </c>
      <c r="S8" s="55">
        <v>0.0</v>
      </c>
      <c r="T8" s="57">
        <v>0.25</v>
      </c>
      <c r="U8" s="57">
        <v>0.0</v>
      </c>
      <c r="V8" s="58">
        <v>102.0</v>
      </c>
      <c r="W8" s="58">
        <v>0.0</v>
      </c>
      <c r="X8" s="55">
        <v>1.0</v>
      </c>
      <c r="Y8" s="55">
        <v>0.0</v>
      </c>
      <c r="Z8" s="3"/>
      <c r="AA8" s="3"/>
      <c r="AB8" s="3"/>
      <c r="AC8" s="3"/>
      <c r="AD8" s="3"/>
      <c r="AE8" s="3"/>
      <c r="AF8" s="3"/>
      <c r="AG8" s="3"/>
      <c r="AH8" s="3"/>
      <c r="AI8" s="3"/>
    </row>
    <row r="9">
      <c r="A9" s="59" t="s">
        <v>351</v>
      </c>
      <c r="B9" s="59" t="s">
        <v>858</v>
      </c>
      <c r="C9" s="59" t="s">
        <v>859</v>
      </c>
      <c r="D9" s="59">
        <v>9.5</v>
      </c>
      <c r="E9" s="59" t="s">
        <v>7287</v>
      </c>
      <c r="F9" s="59" t="str">
        <f t="array" ref="F9">IFNA(INDEX('New Listing E-Commerce'!$E$2:$E$69,MATCH($I9,'New Listing E-Commerce'!$C$2:$C$69,0)),"N/A")</f>
        <v>Soft</v>
      </c>
      <c r="G9" s="59" t="str">
        <f t="array" ref="G9">INDEX('New Listing E-Commerce'!$D$1:$D$179,MATCH(I9,'New Listing E-Commerce'!$C$1:$C$179,0))</f>
        <v>Botin Cafe</v>
      </c>
      <c r="H9" s="59">
        <f t="shared" si="1"/>
        <v>1</v>
      </c>
      <c r="I9" s="59" t="s">
        <v>200</v>
      </c>
      <c r="J9" s="60">
        <f>VLOOKUP($I9,'Margen (PowerBI)'!$B$2:$F$179,3)</f>
        <v>58.5</v>
      </c>
      <c r="K9" s="60">
        <f t="array" ref="K9">INDEX('Margen (PowerBI)'!$E$1:$E$179,MATCH($I9,'Margen (PowerBI)'!$B$1:$B$179,0))</f>
        <v>29.5</v>
      </c>
      <c r="L9" s="60">
        <f>VLOOKUP($I9,'Margen (PowerBI)'!$B$2:$F$179,5)</f>
        <v>25</v>
      </c>
      <c r="M9" s="59">
        <v>2.0</v>
      </c>
      <c r="N9" s="61">
        <v>1.0E-4</v>
      </c>
      <c r="O9" s="59">
        <v>2.0</v>
      </c>
      <c r="P9" s="61">
        <v>1.0E-4</v>
      </c>
      <c r="Q9" s="61">
        <v>1.0</v>
      </c>
      <c r="R9" s="59">
        <v>1.0</v>
      </c>
      <c r="S9" s="59">
        <v>0.0</v>
      </c>
      <c r="T9" s="61">
        <v>0.5</v>
      </c>
      <c r="U9" s="61">
        <v>0.0</v>
      </c>
      <c r="V9" s="62">
        <v>102.0</v>
      </c>
      <c r="W9" s="62">
        <v>0.0</v>
      </c>
      <c r="X9" s="59">
        <v>1.0</v>
      </c>
      <c r="Y9" s="59">
        <v>0.0</v>
      </c>
      <c r="Z9" s="63"/>
      <c r="AA9" s="63"/>
      <c r="AB9" s="63"/>
      <c r="AC9" s="63"/>
      <c r="AD9" s="63"/>
      <c r="AE9" s="63"/>
      <c r="AF9" s="63"/>
      <c r="AG9" s="63"/>
      <c r="AH9" s="63"/>
      <c r="AI9" s="63"/>
    </row>
    <row r="10">
      <c r="A10" s="55" t="s">
        <v>866</v>
      </c>
      <c r="B10" s="55" t="s">
        <v>1109</v>
      </c>
      <c r="C10" s="55" t="s">
        <v>1110</v>
      </c>
      <c r="D10" s="55">
        <v>8.5</v>
      </c>
      <c r="E10" s="55" t="s">
        <v>7287</v>
      </c>
      <c r="F10" s="55" t="str">
        <f t="array" ref="F10">IFNA(INDEX('New Listing E-Commerce'!$E$2:$E$69,MATCH($I10,'New Listing E-Commerce'!$C$2:$C$69,0)),"N/A")</f>
        <v>Steel</v>
      </c>
      <c r="G10" s="55" t="str">
        <f t="array" ref="G10">INDEX('New Listing E-Commerce'!$D$1:$D$179,MATCH(I10,'New Listing E-Commerce'!$C$1:$C$179,0))</f>
        <v>BrdShark</v>
      </c>
      <c r="H10" s="55">
        <f t="shared" si="1"/>
        <v>1</v>
      </c>
      <c r="I10" s="55" t="s">
        <v>117</v>
      </c>
      <c r="J10" s="56">
        <f t="array" ref="J10">INDEX('Margen (PowerBI)'!$D$1:$D$179,MATCH($I10,'Margen (PowerBI)'!$B$1:$B$179,0))</f>
        <v>60.5</v>
      </c>
      <c r="K10" s="56">
        <f t="array" ref="K10">INDEX('Margen (PowerBI)'!$E$1:$E$179,MATCH($I10,'Margen (PowerBI)'!$B$1:$B$179,0))</f>
        <v>33.5</v>
      </c>
      <c r="L10" s="56">
        <f t="array" ref="L10">INDEX('Margen (PowerBI)'!$F$1:$F$179,MATCH($I10,'Margen (PowerBI)'!$B$1:$B$179,0))</f>
        <v>27</v>
      </c>
      <c r="M10" s="55">
        <v>0.0</v>
      </c>
      <c r="N10" s="57">
        <v>0.0</v>
      </c>
      <c r="O10" s="55">
        <v>0.0</v>
      </c>
      <c r="P10" s="57">
        <v>0.0</v>
      </c>
      <c r="Q10" s="57">
        <v>0.0</v>
      </c>
      <c r="R10" s="55">
        <v>1.0</v>
      </c>
      <c r="S10" s="55">
        <v>0.0</v>
      </c>
      <c r="T10" s="57">
        <v>0.0</v>
      </c>
      <c r="U10" s="57">
        <v>0.0</v>
      </c>
      <c r="V10" s="58">
        <v>134.0</v>
      </c>
      <c r="W10" s="58">
        <v>0.0</v>
      </c>
      <c r="X10" s="55">
        <v>1.0</v>
      </c>
      <c r="Y10" s="55">
        <v>0.0</v>
      </c>
      <c r="Z10" s="3"/>
      <c r="AA10" s="3"/>
      <c r="AB10" s="3"/>
      <c r="AC10" s="3"/>
      <c r="AD10" s="3"/>
      <c r="AE10" s="3"/>
      <c r="AF10" s="3"/>
      <c r="AG10" s="3"/>
      <c r="AH10" s="3"/>
      <c r="AI10" s="3"/>
    </row>
    <row r="11">
      <c r="A11" s="59" t="s">
        <v>866</v>
      </c>
      <c r="B11" s="59" t="s">
        <v>871</v>
      </c>
      <c r="C11" s="59" t="s">
        <v>872</v>
      </c>
      <c r="D11" s="59">
        <v>9.0</v>
      </c>
      <c r="E11" s="59" t="s">
        <v>7287</v>
      </c>
      <c r="F11" s="59" t="str">
        <f t="array" ref="F11">IFNA(INDEX('New Listing E-Commerce'!$E$2:$E$69,MATCH($I11,'New Listing E-Commerce'!$C$2:$C$69,0)),"N/A")</f>
        <v>Steel</v>
      </c>
      <c r="G11" s="59" t="str">
        <f t="array" ref="G11">INDEX('New Listing E-Commerce'!$D$1:$D$179,MATCH(I11,'New Listing E-Commerce'!$C$1:$C$179,0))</f>
        <v>BrdShark</v>
      </c>
      <c r="H11" s="59">
        <f t="shared" si="1"/>
        <v>2</v>
      </c>
      <c r="I11" s="59" t="s">
        <v>117</v>
      </c>
      <c r="J11" s="60">
        <f t="array" ref="J11">INDEX('Margen (PowerBI)'!$D$1:$D$179,MATCH($I11,'Margen (PowerBI)'!$B$1:$B$179,0))</f>
        <v>60.5</v>
      </c>
      <c r="K11" s="60">
        <f t="array" ref="K11">INDEX('Margen (PowerBI)'!$E$1:$E$179,MATCH($I11,'Margen (PowerBI)'!$B$1:$B$179,0))</f>
        <v>33.5</v>
      </c>
      <c r="L11" s="60">
        <f t="array" ref="L11">INDEX('Margen (PowerBI)'!$F$1:$F$179,MATCH($I11,'Margen (PowerBI)'!$B$1:$B$179,0))</f>
        <v>27</v>
      </c>
      <c r="M11" s="59">
        <v>1.0</v>
      </c>
      <c r="N11" s="61">
        <v>0.0</v>
      </c>
      <c r="O11" s="59">
        <v>2.0</v>
      </c>
      <c r="P11" s="61">
        <v>1.0E-4</v>
      </c>
      <c r="Q11" s="61">
        <v>1.0</v>
      </c>
      <c r="R11" s="59">
        <v>2.0</v>
      </c>
      <c r="S11" s="59">
        <v>0.0</v>
      </c>
      <c r="T11" s="61">
        <v>2.0</v>
      </c>
      <c r="U11" s="61">
        <v>0.0</v>
      </c>
      <c r="V11" s="62">
        <v>268.0</v>
      </c>
      <c r="W11" s="62">
        <v>0.0</v>
      </c>
      <c r="X11" s="59">
        <v>2.0</v>
      </c>
      <c r="Y11" s="59">
        <v>0.0</v>
      </c>
      <c r="Z11" s="63"/>
      <c r="AA11" s="63"/>
      <c r="AB11" s="63"/>
      <c r="AC11" s="63"/>
      <c r="AD11" s="63"/>
      <c r="AE11" s="63"/>
      <c r="AF11" s="63"/>
      <c r="AG11" s="63"/>
      <c r="AH11" s="63"/>
      <c r="AI11" s="63"/>
    </row>
    <row r="12">
      <c r="A12" s="55" t="s">
        <v>1111</v>
      </c>
      <c r="B12" s="55" t="s">
        <v>1112</v>
      </c>
      <c r="C12" s="55" t="s">
        <v>1113</v>
      </c>
      <c r="D12" s="55">
        <v>6.0</v>
      </c>
      <c r="E12" s="55" t="s">
        <v>7287</v>
      </c>
      <c r="F12" s="55" t="str">
        <f t="array" ref="F12">IFNA(INDEX('New Listing E-Commerce'!$E$2:$E$69,MATCH($I12,'New Listing E-Commerce'!$C$2:$C$69,0)),"N/A")</f>
        <v>Soft</v>
      </c>
      <c r="G12" s="55" t="str">
        <f t="array" ref="G12">INDEX('New Listing E-Commerce'!$D$1:$D$179,MATCH(I12,'New Listing E-Commerce'!$C$1:$C$179,0))</f>
        <v>BT Flex</v>
      </c>
      <c r="H12" s="55">
        <f t="shared" si="1"/>
        <v>2</v>
      </c>
      <c r="I12" s="55" t="s">
        <v>190</v>
      </c>
      <c r="J12" s="56">
        <f>VLOOKUP($I12,'Margen (PowerBI)'!$B$2:$F$179,3)</f>
        <v>58.5</v>
      </c>
      <c r="K12" s="56">
        <f t="array" ref="K12">INDEX('Margen (PowerBI)'!$E$1:$E$179,MATCH($I12,'Margen (PowerBI)'!$B$1:$B$179,0))</f>
        <v>30.5</v>
      </c>
      <c r="L12" s="56">
        <f>VLOOKUP($I12,'Margen (PowerBI)'!$B$2:$F$179,5)</f>
        <v>25</v>
      </c>
      <c r="M12" s="55">
        <v>1.0</v>
      </c>
      <c r="N12" s="57">
        <v>0.0</v>
      </c>
      <c r="O12" s="55">
        <v>5.0</v>
      </c>
      <c r="P12" s="57">
        <v>2.0E-4</v>
      </c>
      <c r="Q12" s="57">
        <v>1.0</v>
      </c>
      <c r="R12" s="55">
        <v>2.0</v>
      </c>
      <c r="S12" s="55">
        <v>0.0</v>
      </c>
      <c r="T12" s="57">
        <v>2.0</v>
      </c>
      <c r="U12" s="57">
        <v>0.0</v>
      </c>
      <c r="V12" s="58">
        <v>212.0</v>
      </c>
      <c r="W12" s="58">
        <v>0.0</v>
      </c>
      <c r="X12" s="55">
        <v>2.0</v>
      </c>
      <c r="Y12" s="55">
        <v>0.0</v>
      </c>
      <c r="Z12" s="3"/>
      <c r="AA12" s="3"/>
      <c r="AB12" s="3"/>
      <c r="AC12" s="3"/>
      <c r="AD12" s="3"/>
      <c r="AE12" s="3"/>
      <c r="AF12" s="3"/>
      <c r="AG12" s="3"/>
      <c r="AH12" s="3"/>
      <c r="AI12" s="3"/>
    </row>
    <row r="13">
      <c r="A13" s="59" t="s">
        <v>369</v>
      </c>
      <c r="B13" s="59" t="s">
        <v>370</v>
      </c>
      <c r="C13" s="59" t="s">
        <v>371</v>
      </c>
      <c r="D13" s="59">
        <v>11.0</v>
      </c>
      <c r="E13" s="59" t="s">
        <v>7287</v>
      </c>
      <c r="F13" s="59" t="str">
        <f t="array" ref="F13">IFNA(INDEX('New Listing E-Commerce'!$E$2:$E$69,MATCH($I13,'New Listing E-Commerce'!$C$2:$C$69,0)),"N/A")</f>
        <v>Soft</v>
      </c>
      <c r="G13" s="59" t="str">
        <f t="array" ref="G13">INDEX('New Listing E-Commerce'!$D$1:$D$179,MATCH(I13,'New Listing E-Commerce'!$C$1:$C$179,0))</f>
        <v>BT Flex</v>
      </c>
      <c r="H13" s="59">
        <f t="shared" si="1"/>
        <v>1</v>
      </c>
      <c r="I13" s="59" t="s">
        <v>190</v>
      </c>
      <c r="J13" s="60">
        <f>VLOOKUP($I13,'Margen (PowerBI)'!$B$2:$F$179,3)</f>
        <v>58.5</v>
      </c>
      <c r="K13" s="60">
        <f t="array" ref="K13">INDEX('Margen (PowerBI)'!$E$1:$E$179,MATCH($I13,'Margen (PowerBI)'!$B$1:$B$179,0))</f>
        <v>30.5</v>
      </c>
      <c r="L13" s="60">
        <f>VLOOKUP($I13,'Margen (PowerBI)'!$B$2:$F$179,5)</f>
        <v>25</v>
      </c>
      <c r="M13" s="59">
        <v>1.0</v>
      </c>
      <c r="N13" s="61">
        <v>0.0</v>
      </c>
      <c r="O13" s="59">
        <v>1.0</v>
      </c>
      <c r="P13" s="61">
        <v>0.0</v>
      </c>
      <c r="Q13" s="61">
        <v>1.0</v>
      </c>
      <c r="R13" s="59">
        <v>1.0</v>
      </c>
      <c r="S13" s="59">
        <v>0.0</v>
      </c>
      <c r="T13" s="61">
        <v>1.0</v>
      </c>
      <c r="U13" s="61">
        <v>0.0</v>
      </c>
      <c r="V13" s="62">
        <v>105.0</v>
      </c>
      <c r="W13" s="62">
        <v>0.0</v>
      </c>
      <c r="X13" s="59">
        <v>1.0</v>
      </c>
      <c r="Y13" s="59">
        <v>0.0</v>
      </c>
      <c r="Z13" s="63"/>
      <c r="AA13" s="63"/>
      <c r="AB13" s="63"/>
      <c r="AC13" s="63"/>
      <c r="AD13" s="63"/>
      <c r="AE13" s="63"/>
      <c r="AF13" s="63"/>
      <c r="AG13" s="63"/>
      <c r="AH13" s="63"/>
      <c r="AI13" s="63"/>
    </row>
    <row r="14">
      <c r="A14" s="55" t="s">
        <v>369</v>
      </c>
      <c r="B14" s="55" t="s">
        <v>1114</v>
      </c>
      <c r="C14" s="55" t="s">
        <v>1115</v>
      </c>
      <c r="D14" s="55">
        <v>12.0</v>
      </c>
      <c r="E14" s="55" t="s">
        <v>7287</v>
      </c>
      <c r="F14" s="55" t="str">
        <f t="array" ref="F14">IFNA(INDEX('New Listing E-Commerce'!$E$2:$E$69,MATCH($I14,'New Listing E-Commerce'!$C$2:$C$69,0)),"N/A")</f>
        <v>Soft</v>
      </c>
      <c r="G14" s="55" t="str">
        <f t="array" ref="G14">INDEX('New Listing E-Commerce'!$D$1:$D$179,MATCH(I14,'New Listing E-Commerce'!$C$1:$C$179,0))</f>
        <v>BT Flex</v>
      </c>
      <c r="H14" s="55">
        <f t="shared" si="1"/>
        <v>1</v>
      </c>
      <c r="I14" s="55" t="s">
        <v>190</v>
      </c>
      <c r="J14" s="56">
        <f>VLOOKUP($I14,'Margen (PowerBI)'!$B$2:$F$179,3)</f>
        <v>58.5</v>
      </c>
      <c r="K14" s="56">
        <f t="array" ref="K14">INDEX('Margen (PowerBI)'!$E$1:$E$179,MATCH($I14,'Margen (PowerBI)'!$B$1:$B$179,0))</f>
        <v>30.5</v>
      </c>
      <c r="L14" s="56">
        <f>VLOOKUP($I14,'Margen (PowerBI)'!$B$2:$F$179,5)</f>
        <v>25</v>
      </c>
      <c r="M14" s="55">
        <v>3.0</v>
      </c>
      <c r="N14" s="57">
        <v>1.0E-4</v>
      </c>
      <c r="O14" s="55">
        <v>7.0</v>
      </c>
      <c r="P14" s="57">
        <v>2.0E-4</v>
      </c>
      <c r="Q14" s="57">
        <v>1.0</v>
      </c>
      <c r="R14" s="55">
        <v>1.0</v>
      </c>
      <c r="S14" s="55">
        <v>0.0</v>
      </c>
      <c r="T14" s="57">
        <v>0.3333</v>
      </c>
      <c r="U14" s="57">
        <v>0.0</v>
      </c>
      <c r="V14" s="58">
        <v>105.0</v>
      </c>
      <c r="W14" s="58">
        <v>0.0</v>
      </c>
      <c r="X14" s="55">
        <v>1.0</v>
      </c>
      <c r="Y14" s="55">
        <v>0.0</v>
      </c>
      <c r="Z14" s="3"/>
      <c r="AA14" s="3"/>
      <c r="AB14" s="3"/>
      <c r="AC14" s="3"/>
      <c r="AD14" s="3"/>
      <c r="AE14" s="3"/>
      <c r="AF14" s="3"/>
      <c r="AG14" s="3"/>
      <c r="AH14" s="3"/>
      <c r="AI14" s="3"/>
    </row>
    <row r="15">
      <c r="A15" s="59" t="s">
        <v>1116</v>
      </c>
      <c r="B15" s="59" t="s">
        <v>1117</v>
      </c>
      <c r="C15" s="59" t="s">
        <v>1118</v>
      </c>
      <c r="D15" s="59">
        <v>10.5</v>
      </c>
      <c r="E15" s="59" t="s">
        <v>7287</v>
      </c>
      <c r="F15" s="59" t="str">
        <f t="array" ref="F15">IFNA(INDEX('New Listing E-Commerce'!$E$2:$E$69,MATCH($I15,'New Listing E-Commerce'!$C$2:$C$69,0)),"N/A")</f>
        <v>Steel</v>
      </c>
      <c r="G15" s="59" t="str">
        <f t="array" ref="G15">INDEX('New Listing E-Commerce'!$D$1:$D$179,MATCH(I15,'New Listing E-Commerce'!$C$1:$C$179,0))</f>
        <v>BT Flex</v>
      </c>
      <c r="H15" s="59">
        <f t="shared" si="1"/>
        <v>2</v>
      </c>
      <c r="I15" s="59" t="s">
        <v>168</v>
      </c>
      <c r="J15" s="60">
        <f>VLOOKUP($I15,'Margen (PowerBI)'!$B$2:$F$179,3)</f>
        <v>37</v>
      </c>
      <c r="K15" s="60">
        <f t="array" ref="K15">INDEX('Margen (PowerBI)'!$E$1:$E$179,MATCH($I15,'Margen (PowerBI)'!$B$1:$B$179,0))</f>
        <v>32</v>
      </c>
      <c r="L15" s="60">
        <f>VLOOKUP($I15,'Margen (PowerBI)'!$B$2:$F$179,5)</f>
        <v>11.5</v>
      </c>
      <c r="M15" s="59">
        <v>1.0</v>
      </c>
      <c r="N15" s="61">
        <v>0.0</v>
      </c>
      <c r="O15" s="59">
        <v>2.0</v>
      </c>
      <c r="P15" s="61">
        <v>1.0E-4</v>
      </c>
      <c r="Q15" s="61">
        <v>1.0</v>
      </c>
      <c r="R15" s="59">
        <v>1.0</v>
      </c>
      <c r="S15" s="59">
        <v>1.0</v>
      </c>
      <c r="T15" s="61">
        <v>1.0</v>
      </c>
      <c r="U15" s="61">
        <v>1.0</v>
      </c>
      <c r="V15" s="62">
        <v>113.0</v>
      </c>
      <c r="W15" s="62">
        <v>113.0</v>
      </c>
      <c r="X15" s="59">
        <v>1.0</v>
      </c>
      <c r="Y15" s="59">
        <v>1.0</v>
      </c>
      <c r="Z15" s="63"/>
      <c r="AA15" s="63"/>
      <c r="AB15" s="63"/>
      <c r="AC15" s="63"/>
      <c r="AD15" s="63"/>
      <c r="AE15" s="63"/>
      <c r="AF15" s="63"/>
      <c r="AG15" s="63"/>
      <c r="AH15" s="63"/>
      <c r="AI15" s="63"/>
    </row>
    <row r="16">
      <c r="A16" s="55" t="s">
        <v>877</v>
      </c>
      <c r="B16" s="55" t="s">
        <v>1119</v>
      </c>
      <c r="C16" s="55" t="s">
        <v>1120</v>
      </c>
      <c r="D16" s="55">
        <v>8.5</v>
      </c>
      <c r="E16" s="55" t="s">
        <v>188</v>
      </c>
      <c r="F16" s="55" t="str">
        <f t="array" ref="F16">IFNA(INDEX('New Listing E-Commerce'!$E$2:$E$69,MATCH($I16,'New Listing E-Commerce'!$C$2:$C$69,0)),"N/A")</f>
        <v>Soft</v>
      </c>
      <c r="G16" s="55" t="str">
        <f t="array" ref="G16">INDEX('New Listing E-Commerce'!$D$1:$D$179,MATCH(I16,'New Listing E-Commerce'!$C$1:$C$179,0))</f>
        <v>BUL 250</v>
      </c>
      <c r="H16" s="55">
        <f t="shared" si="1"/>
        <v>3</v>
      </c>
      <c r="I16" s="55" t="s">
        <v>100</v>
      </c>
      <c r="J16" s="56">
        <f>VLOOKUP($I16,'Margen (PowerBI)'!$B$2:$F$179,3)</f>
        <v>37</v>
      </c>
      <c r="K16" s="56">
        <f t="array" ref="K16">INDEX('Margen (PowerBI)'!$E$1:$E$179,MATCH($I16,'Margen (PowerBI)'!$B$1:$B$179,0))</f>
        <v>34.5</v>
      </c>
      <c r="L16" s="56">
        <f>VLOOKUP($I16,'Margen (PowerBI)'!$B$2:$F$179,5)</f>
        <v>11.5</v>
      </c>
      <c r="M16" s="55">
        <v>2.0</v>
      </c>
      <c r="N16" s="57">
        <v>1.0E-4</v>
      </c>
      <c r="O16" s="55">
        <v>2.0</v>
      </c>
      <c r="P16" s="57">
        <v>1.0E-4</v>
      </c>
      <c r="Q16" s="57">
        <v>1.0</v>
      </c>
      <c r="R16" s="55">
        <v>2.0</v>
      </c>
      <c r="S16" s="55">
        <v>1.0</v>
      </c>
      <c r="T16" s="57">
        <v>1.0</v>
      </c>
      <c r="U16" s="57">
        <v>0.5</v>
      </c>
      <c r="V16" s="58">
        <v>113.0</v>
      </c>
      <c r="W16" s="58">
        <v>113.0</v>
      </c>
      <c r="X16" s="55">
        <v>2.0</v>
      </c>
      <c r="Y16" s="55">
        <v>1.0</v>
      </c>
      <c r="Z16" s="3"/>
      <c r="AA16" s="3"/>
      <c r="AB16" s="3"/>
      <c r="AC16" s="3"/>
      <c r="AD16" s="3"/>
      <c r="AE16" s="3"/>
      <c r="AF16" s="3"/>
      <c r="AG16" s="3"/>
      <c r="AH16" s="3"/>
      <c r="AI16" s="3"/>
    </row>
    <row r="17">
      <c r="A17" s="59" t="s">
        <v>375</v>
      </c>
      <c r="B17" s="59" t="s">
        <v>376</v>
      </c>
      <c r="C17" s="59" t="s">
        <v>377</v>
      </c>
      <c r="D17" s="59">
        <v>10.0</v>
      </c>
      <c r="E17" s="59" t="s">
        <v>7287</v>
      </c>
      <c r="F17" s="59" t="str">
        <f t="array" ref="F17">IFNA(INDEX('New Listing E-Commerce'!$E$2:$E$69,MATCH($I17,'New Listing E-Commerce'!$C$2:$C$69,0)),"N/A")</f>
        <v>Soft</v>
      </c>
      <c r="G17" s="59" t="str">
        <f t="array" ref="G17">INDEX('New Listing E-Commerce'!$D$1:$D$179,MATCH(I17,'New Listing E-Commerce'!$C$1:$C$179,0))</f>
        <v>Comfort</v>
      </c>
      <c r="H17" s="59">
        <f t="shared" si="1"/>
        <v>1</v>
      </c>
      <c r="I17" s="59" t="s">
        <v>231</v>
      </c>
      <c r="J17" s="60">
        <f>VLOOKUP($I17,'Margen (PowerBI)'!$B$2:$F$179,3)</f>
        <v>35</v>
      </c>
      <c r="K17" s="60">
        <f t="array" ref="K17">INDEX('Margen (PowerBI)'!$E$1:$E$179,MATCH($I17,'Margen (PowerBI)'!$B$1:$B$179,0))</f>
        <v>27.5</v>
      </c>
      <c r="L17" s="60">
        <f>VLOOKUP($I17,'Margen (PowerBI)'!$B$2:$F$179,5)</f>
        <v>16.5</v>
      </c>
      <c r="M17" s="59">
        <v>21.0</v>
      </c>
      <c r="N17" s="61">
        <v>8.0E-4</v>
      </c>
      <c r="O17" s="59">
        <v>23.0</v>
      </c>
      <c r="P17" s="61">
        <v>8.0E-4</v>
      </c>
      <c r="Q17" s="61">
        <v>1.0</v>
      </c>
      <c r="R17" s="59">
        <v>1.0</v>
      </c>
      <c r="S17" s="59">
        <v>0.0</v>
      </c>
      <c r="T17" s="61">
        <v>0.0476</v>
      </c>
      <c r="U17" s="61">
        <v>0.0</v>
      </c>
      <c r="V17" s="62">
        <v>102.0</v>
      </c>
      <c r="W17" s="62">
        <v>0.0</v>
      </c>
      <c r="X17" s="59">
        <v>1.0</v>
      </c>
      <c r="Y17" s="59">
        <v>0.0</v>
      </c>
      <c r="Z17" s="63"/>
      <c r="AA17" s="63"/>
      <c r="AB17" s="63"/>
      <c r="AC17" s="63"/>
      <c r="AD17" s="63"/>
      <c r="AE17" s="63"/>
      <c r="AF17" s="63"/>
      <c r="AG17" s="63"/>
      <c r="AH17" s="63"/>
      <c r="AI17" s="63"/>
    </row>
    <row r="18">
      <c r="A18" s="55" t="s">
        <v>375</v>
      </c>
      <c r="B18" s="55" t="s">
        <v>386</v>
      </c>
      <c r="C18" s="55" t="s">
        <v>387</v>
      </c>
      <c r="D18" s="55">
        <v>7.5</v>
      </c>
      <c r="E18" s="55" t="s">
        <v>7287</v>
      </c>
      <c r="F18" s="55" t="str">
        <f t="array" ref="F18">IFNA(INDEX('New Listing E-Commerce'!$E$2:$E$69,MATCH($I18,'New Listing E-Commerce'!$C$2:$C$69,0)),"N/A")</f>
        <v>Soft</v>
      </c>
      <c r="G18" s="55" t="str">
        <f t="array" ref="G18">INDEX('New Listing E-Commerce'!$D$1:$D$179,MATCH(I18,'New Listing E-Commerce'!$C$1:$C$179,0))</f>
        <v>Comfort</v>
      </c>
      <c r="H18" s="55">
        <f t="shared" si="1"/>
        <v>1</v>
      </c>
      <c r="I18" s="55" t="s">
        <v>231</v>
      </c>
      <c r="J18" s="56">
        <f>VLOOKUP($I18,'Margen (PowerBI)'!$B$2:$F$179,3)</f>
        <v>35</v>
      </c>
      <c r="K18" s="56">
        <f t="array" ref="K18">INDEX('Margen (PowerBI)'!$E$1:$E$179,MATCH($I18,'Margen (PowerBI)'!$B$1:$B$179,0))</f>
        <v>27.5</v>
      </c>
      <c r="L18" s="56">
        <f>VLOOKUP($I18,'Margen (PowerBI)'!$B$2:$F$179,5)</f>
        <v>16.5</v>
      </c>
      <c r="M18" s="55">
        <v>0.0</v>
      </c>
      <c r="N18" s="57">
        <v>0.0</v>
      </c>
      <c r="O18" s="55">
        <v>0.0</v>
      </c>
      <c r="P18" s="57">
        <v>0.0</v>
      </c>
      <c r="Q18" s="57">
        <v>0.0</v>
      </c>
      <c r="R18" s="55">
        <v>1.0</v>
      </c>
      <c r="S18" s="55">
        <v>0.0</v>
      </c>
      <c r="T18" s="57">
        <v>0.0</v>
      </c>
      <c r="U18" s="57">
        <v>0.0</v>
      </c>
      <c r="V18" s="58">
        <v>102.0</v>
      </c>
      <c r="W18" s="58">
        <v>0.0</v>
      </c>
      <c r="X18" s="55">
        <v>1.0</v>
      </c>
      <c r="Y18" s="55">
        <v>0.0</v>
      </c>
      <c r="Z18" s="3"/>
      <c r="AA18" s="3"/>
      <c r="AB18" s="3"/>
      <c r="AC18" s="3"/>
      <c r="AD18" s="3"/>
      <c r="AE18" s="3"/>
      <c r="AF18" s="3"/>
      <c r="AG18" s="3"/>
      <c r="AH18" s="3"/>
      <c r="AI18" s="3"/>
    </row>
    <row r="19">
      <c r="A19" s="59" t="s">
        <v>375</v>
      </c>
      <c r="B19" s="59" t="s">
        <v>880</v>
      </c>
      <c r="C19" s="59" t="s">
        <v>881</v>
      </c>
      <c r="D19" s="59">
        <v>8.0</v>
      </c>
      <c r="E19" s="59" t="s">
        <v>7287</v>
      </c>
      <c r="F19" s="59" t="str">
        <f t="array" ref="F19">IFNA(INDEX('New Listing E-Commerce'!$E$2:$E$69,MATCH($I19,'New Listing E-Commerce'!$C$2:$C$69,0)),"N/A")</f>
        <v>Soft</v>
      </c>
      <c r="G19" s="59" t="str">
        <f t="array" ref="G19">INDEX('New Listing E-Commerce'!$D$1:$D$179,MATCH(I19,'New Listing E-Commerce'!$C$1:$C$179,0))</f>
        <v>Comfort</v>
      </c>
      <c r="H19" s="59">
        <f t="shared" si="1"/>
        <v>3</v>
      </c>
      <c r="I19" s="59" t="s">
        <v>231</v>
      </c>
      <c r="J19" s="60">
        <f>VLOOKUP($I19,'Margen (PowerBI)'!$B$2:$F$179,3)</f>
        <v>35</v>
      </c>
      <c r="K19" s="60">
        <f t="array" ref="K19">INDEX('Margen (PowerBI)'!$E$1:$E$179,MATCH($I19,'Margen (PowerBI)'!$B$1:$B$179,0))</f>
        <v>27.5</v>
      </c>
      <c r="L19" s="60">
        <f>VLOOKUP($I19,'Margen (PowerBI)'!$B$2:$F$179,5)</f>
        <v>16.5</v>
      </c>
      <c r="M19" s="59">
        <v>44.0</v>
      </c>
      <c r="N19" s="61">
        <v>0.0017</v>
      </c>
      <c r="O19" s="59">
        <v>55.0</v>
      </c>
      <c r="P19" s="61">
        <v>0.0018</v>
      </c>
      <c r="Q19" s="61">
        <v>0.9273</v>
      </c>
      <c r="R19" s="59">
        <v>3.0</v>
      </c>
      <c r="S19" s="59">
        <v>0.0</v>
      </c>
      <c r="T19" s="61">
        <v>0.0682</v>
      </c>
      <c r="U19" s="61">
        <v>0.0</v>
      </c>
      <c r="V19" s="62">
        <v>306.0</v>
      </c>
      <c r="W19" s="62">
        <v>0.0</v>
      </c>
      <c r="X19" s="59">
        <v>3.0</v>
      </c>
      <c r="Y19" s="59">
        <v>0.0</v>
      </c>
      <c r="Z19" s="63"/>
      <c r="AA19" s="63"/>
      <c r="AB19" s="63"/>
      <c r="AC19" s="63"/>
      <c r="AD19" s="63"/>
      <c r="AE19" s="63"/>
      <c r="AF19" s="63"/>
      <c r="AG19" s="63"/>
      <c r="AH19" s="63"/>
      <c r="AI19" s="63"/>
    </row>
    <row r="20">
      <c r="A20" s="55" t="s">
        <v>375</v>
      </c>
      <c r="B20" s="55" t="s">
        <v>388</v>
      </c>
      <c r="C20" s="55" t="s">
        <v>389</v>
      </c>
      <c r="D20" s="55">
        <v>8.5</v>
      </c>
      <c r="E20" s="55" t="s">
        <v>7287</v>
      </c>
      <c r="F20" s="55" t="str">
        <f t="array" ref="F20">IFNA(INDEX('New Listing E-Commerce'!$E$2:$E$69,MATCH($I20,'New Listing E-Commerce'!$C$2:$C$69,0)),"N/A")</f>
        <v>Soft</v>
      </c>
      <c r="G20" s="55" t="str">
        <f t="array" ref="G20">INDEX('New Listing E-Commerce'!$D$1:$D$179,MATCH(I20,'New Listing E-Commerce'!$C$1:$C$179,0))</f>
        <v>Comfort</v>
      </c>
      <c r="H20" s="55">
        <f t="shared" si="1"/>
        <v>6</v>
      </c>
      <c r="I20" s="55" t="s">
        <v>231</v>
      </c>
      <c r="J20" s="56">
        <f>VLOOKUP($I20,'Margen (PowerBI)'!$B$2:$F$179,3)</f>
        <v>35</v>
      </c>
      <c r="K20" s="56">
        <f t="array" ref="K20">INDEX('Margen (PowerBI)'!$E$1:$E$179,MATCH($I20,'Margen (PowerBI)'!$B$1:$B$179,0))</f>
        <v>27.5</v>
      </c>
      <c r="L20" s="56">
        <f>VLOOKUP($I20,'Margen (PowerBI)'!$B$2:$F$179,5)</f>
        <v>16.5</v>
      </c>
      <c r="M20" s="55">
        <v>36.0</v>
      </c>
      <c r="N20" s="57">
        <v>0.0014</v>
      </c>
      <c r="O20" s="55">
        <v>47.0</v>
      </c>
      <c r="P20" s="57">
        <v>0.0016</v>
      </c>
      <c r="Q20" s="57">
        <v>1.0</v>
      </c>
      <c r="R20" s="55">
        <v>6.0</v>
      </c>
      <c r="S20" s="55">
        <v>0.0</v>
      </c>
      <c r="T20" s="57">
        <v>0.1667</v>
      </c>
      <c r="U20" s="57">
        <v>0.0</v>
      </c>
      <c r="V20" s="58">
        <v>612.0</v>
      </c>
      <c r="W20" s="58">
        <v>0.0</v>
      </c>
      <c r="X20" s="55">
        <v>6.0</v>
      </c>
      <c r="Y20" s="55">
        <v>0.0</v>
      </c>
      <c r="Z20" s="3"/>
      <c r="AA20" s="3"/>
      <c r="AB20" s="3"/>
      <c r="AC20" s="3"/>
      <c r="AD20" s="3"/>
      <c r="AE20" s="3"/>
      <c r="AF20" s="3"/>
      <c r="AG20" s="3"/>
      <c r="AH20" s="3"/>
      <c r="AI20" s="3"/>
    </row>
    <row r="21">
      <c r="A21" s="59" t="s">
        <v>375</v>
      </c>
      <c r="B21" s="59" t="s">
        <v>390</v>
      </c>
      <c r="C21" s="59" t="s">
        <v>391</v>
      </c>
      <c r="D21" s="59">
        <v>9.0</v>
      </c>
      <c r="E21" s="59" t="s">
        <v>7287</v>
      </c>
      <c r="F21" s="59" t="str">
        <f t="array" ref="F21">IFNA(INDEX('New Listing E-Commerce'!$E$2:$E$69,MATCH($I21,'New Listing E-Commerce'!$C$2:$C$69,0)),"N/A")</f>
        <v>Soft</v>
      </c>
      <c r="G21" s="59" t="str">
        <f t="array" ref="G21">INDEX('New Listing E-Commerce'!$D$1:$D$179,MATCH(I21,'New Listing E-Commerce'!$C$1:$C$179,0))</f>
        <v>Comfort</v>
      </c>
      <c r="H21" s="59">
        <f t="shared" si="1"/>
        <v>2</v>
      </c>
      <c r="I21" s="59" t="s">
        <v>231</v>
      </c>
      <c r="J21" s="60">
        <f>VLOOKUP($I21,'Margen (PowerBI)'!$B$2:$F$179,3)</f>
        <v>35</v>
      </c>
      <c r="K21" s="60">
        <f t="array" ref="K21">INDEX('Margen (PowerBI)'!$E$1:$E$179,MATCH($I21,'Margen (PowerBI)'!$B$1:$B$179,0))</f>
        <v>27.5</v>
      </c>
      <c r="L21" s="60">
        <f>VLOOKUP($I21,'Margen (PowerBI)'!$B$2:$F$179,5)</f>
        <v>16.5</v>
      </c>
      <c r="M21" s="59">
        <v>89.0</v>
      </c>
      <c r="N21" s="61">
        <v>0.0035</v>
      </c>
      <c r="O21" s="59">
        <v>132.0</v>
      </c>
      <c r="P21" s="61">
        <v>0.0044</v>
      </c>
      <c r="Q21" s="61">
        <v>1.0</v>
      </c>
      <c r="R21" s="59">
        <v>2.0</v>
      </c>
      <c r="S21" s="59">
        <v>0.0</v>
      </c>
      <c r="T21" s="61">
        <v>0.0225</v>
      </c>
      <c r="U21" s="61">
        <v>0.0</v>
      </c>
      <c r="V21" s="62">
        <v>204.0</v>
      </c>
      <c r="W21" s="62">
        <v>0.0</v>
      </c>
      <c r="X21" s="59">
        <v>2.0</v>
      </c>
      <c r="Y21" s="59">
        <v>0.0</v>
      </c>
      <c r="Z21" s="63"/>
      <c r="AA21" s="63"/>
      <c r="AB21" s="63"/>
      <c r="AC21" s="63"/>
      <c r="AD21" s="63"/>
      <c r="AE21" s="63"/>
      <c r="AF21" s="63"/>
      <c r="AG21" s="63"/>
      <c r="AH21" s="63"/>
      <c r="AI21" s="63"/>
    </row>
    <row r="22">
      <c r="A22" s="55" t="s">
        <v>375</v>
      </c>
      <c r="B22" s="55" t="s">
        <v>392</v>
      </c>
      <c r="C22" s="55" t="s">
        <v>393</v>
      </c>
      <c r="D22" s="55">
        <v>9.5</v>
      </c>
      <c r="E22" s="55" t="s">
        <v>7287</v>
      </c>
      <c r="F22" s="55" t="str">
        <f t="array" ref="F22">IFNA(INDEX('New Listing E-Commerce'!$E$2:$E$69,MATCH($I22,'New Listing E-Commerce'!$C$2:$C$69,0)),"N/A")</f>
        <v>Soft</v>
      </c>
      <c r="G22" s="55" t="str">
        <f t="array" ref="G22">INDEX('New Listing E-Commerce'!$D$1:$D$179,MATCH(I22,'New Listing E-Commerce'!$C$1:$C$179,0))</f>
        <v>Comfort</v>
      </c>
      <c r="H22" s="55">
        <f t="shared" si="1"/>
        <v>1</v>
      </c>
      <c r="I22" s="55" t="s">
        <v>231</v>
      </c>
      <c r="J22" s="56">
        <f>VLOOKUP($I22,'Margen (PowerBI)'!$B$2:$F$179,3)</f>
        <v>35</v>
      </c>
      <c r="K22" s="56">
        <f t="array" ref="K22">INDEX('Margen (PowerBI)'!$E$1:$E$179,MATCH($I22,'Margen (PowerBI)'!$B$1:$B$179,0))</f>
        <v>27.5</v>
      </c>
      <c r="L22" s="56">
        <f>VLOOKUP($I22,'Margen (PowerBI)'!$B$2:$F$179,5)</f>
        <v>16.5</v>
      </c>
      <c r="M22" s="55">
        <v>28.0</v>
      </c>
      <c r="N22" s="57">
        <v>0.0011</v>
      </c>
      <c r="O22" s="55">
        <v>37.0</v>
      </c>
      <c r="P22" s="57">
        <v>0.0012</v>
      </c>
      <c r="Q22" s="57">
        <v>1.0</v>
      </c>
      <c r="R22" s="55">
        <v>1.0</v>
      </c>
      <c r="S22" s="55">
        <v>0.0</v>
      </c>
      <c r="T22" s="57">
        <v>0.0357</v>
      </c>
      <c r="U22" s="57">
        <v>0.0</v>
      </c>
      <c r="V22" s="58">
        <v>102.0</v>
      </c>
      <c r="W22" s="58">
        <v>0.0</v>
      </c>
      <c r="X22" s="55">
        <v>1.0</v>
      </c>
      <c r="Y22" s="55">
        <v>0.0</v>
      </c>
      <c r="Z22" s="3"/>
      <c r="AA22" s="3"/>
      <c r="AB22" s="3"/>
      <c r="AC22" s="3"/>
      <c r="AD22" s="3"/>
      <c r="AE22" s="3"/>
      <c r="AF22" s="3"/>
      <c r="AG22" s="3"/>
      <c r="AH22" s="3"/>
      <c r="AI22" s="3"/>
    </row>
    <row r="23">
      <c r="A23" s="59" t="s">
        <v>375</v>
      </c>
      <c r="B23" s="59" t="s">
        <v>882</v>
      </c>
      <c r="C23" s="59" t="s">
        <v>883</v>
      </c>
      <c r="D23" s="59">
        <v>10.5</v>
      </c>
      <c r="E23" s="59" t="s">
        <v>7289</v>
      </c>
      <c r="F23" s="59" t="str">
        <f t="array" ref="F23">IFNA(INDEX('New Listing E-Commerce'!$E$2:$E$69,MATCH($I23,'New Listing E-Commerce'!$C$2:$C$69,0)),"N/A")</f>
        <v>Soft</v>
      </c>
      <c r="G23" s="59" t="str">
        <f t="array" ref="G23">INDEX('New Listing E-Commerce'!$D$1:$D$179,MATCH(I23,'New Listing E-Commerce'!$C$1:$C$179,0))</f>
        <v>Comfort</v>
      </c>
      <c r="H23" s="59">
        <f t="shared" si="1"/>
        <v>1</v>
      </c>
      <c r="I23" s="59" t="s">
        <v>231</v>
      </c>
      <c r="J23" s="60">
        <f>VLOOKUP($I23,'Margen (PowerBI)'!$B$2:$F$179,3)</f>
        <v>35</v>
      </c>
      <c r="K23" s="60">
        <f t="array" ref="K23">INDEX('Margen (PowerBI)'!$E$1:$E$179,MATCH($I23,'Margen (PowerBI)'!$B$1:$B$179,0))</f>
        <v>27.5</v>
      </c>
      <c r="L23" s="60">
        <f>VLOOKUP($I23,'Margen (PowerBI)'!$B$2:$F$179,5)</f>
        <v>16.5</v>
      </c>
      <c r="M23" s="59">
        <v>10.0</v>
      </c>
      <c r="N23" s="61">
        <v>4.0E-4</v>
      </c>
      <c r="O23" s="59">
        <v>11.0</v>
      </c>
      <c r="P23" s="61">
        <v>4.0E-4</v>
      </c>
      <c r="Q23" s="61">
        <v>1.0</v>
      </c>
      <c r="R23" s="59">
        <v>1.0</v>
      </c>
      <c r="S23" s="59">
        <v>0.0</v>
      </c>
      <c r="T23" s="61">
        <v>0.1</v>
      </c>
      <c r="U23" s="61">
        <v>0.0</v>
      </c>
      <c r="V23" s="62">
        <v>102.0</v>
      </c>
      <c r="W23" s="62">
        <v>0.0</v>
      </c>
      <c r="X23" s="59">
        <v>1.0</v>
      </c>
      <c r="Y23" s="59">
        <v>0.0</v>
      </c>
      <c r="Z23" s="63"/>
      <c r="AA23" s="63"/>
      <c r="AB23" s="63"/>
      <c r="AC23" s="63"/>
      <c r="AD23" s="63"/>
      <c r="AE23" s="63"/>
      <c r="AF23" s="63"/>
      <c r="AG23" s="63"/>
      <c r="AH23" s="63"/>
      <c r="AI23" s="63"/>
    </row>
    <row r="24">
      <c r="A24" s="55" t="s">
        <v>375</v>
      </c>
      <c r="B24" s="55" t="s">
        <v>394</v>
      </c>
      <c r="C24" s="55" t="s">
        <v>395</v>
      </c>
      <c r="D24" s="55">
        <v>6.0</v>
      </c>
      <c r="E24" s="55" t="s">
        <v>7289</v>
      </c>
      <c r="F24" s="55" t="str">
        <f t="array" ref="F24">IFNA(INDEX('New Listing E-Commerce'!$E$2:$E$69,MATCH($I24,'New Listing E-Commerce'!$C$2:$C$69,0)),"N/A")</f>
        <v>Soft</v>
      </c>
      <c r="G24" s="55" t="str">
        <f t="array" ref="G24">INDEX('New Listing E-Commerce'!$D$1:$D$179,MATCH(I24,'New Listing E-Commerce'!$C$1:$C$179,0))</f>
        <v>Comfort</v>
      </c>
      <c r="H24" s="55">
        <f t="shared" si="1"/>
        <v>1</v>
      </c>
      <c r="I24" s="55" t="s">
        <v>231</v>
      </c>
      <c r="J24" s="56">
        <f>VLOOKUP($I24,'Margen (PowerBI)'!$B$2:$F$179,3)</f>
        <v>35</v>
      </c>
      <c r="K24" s="56">
        <f t="array" ref="K24">INDEX('Margen (PowerBI)'!$E$1:$E$179,MATCH($I24,'Margen (PowerBI)'!$B$1:$B$179,0))</f>
        <v>27.5</v>
      </c>
      <c r="L24" s="56">
        <f>VLOOKUP($I24,'Margen (PowerBI)'!$B$2:$F$179,5)</f>
        <v>16.5</v>
      </c>
      <c r="M24" s="55">
        <v>77.0</v>
      </c>
      <c r="N24" s="57">
        <v>0.003</v>
      </c>
      <c r="O24" s="55">
        <v>103.0</v>
      </c>
      <c r="P24" s="57">
        <v>0.0034</v>
      </c>
      <c r="Q24" s="57">
        <v>0.9223</v>
      </c>
      <c r="R24" s="55">
        <v>1.0</v>
      </c>
      <c r="S24" s="55">
        <v>0.0</v>
      </c>
      <c r="T24" s="57">
        <v>0.013</v>
      </c>
      <c r="U24" s="57">
        <v>0.0</v>
      </c>
      <c r="V24" s="58">
        <v>102.0</v>
      </c>
      <c r="W24" s="58">
        <v>0.0</v>
      </c>
      <c r="X24" s="55">
        <v>1.0</v>
      </c>
      <c r="Y24" s="55">
        <v>0.0</v>
      </c>
      <c r="Z24" s="3"/>
      <c r="AA24" s="3"/>
      <c r="AB24" s="3"/>
      <c r="AC24" s="3"/>
      <c r="AD24" s="3"/>
      <c r="AE24" s="3"/>
      <c r="AF24" s="3"/>
      <c r="AG24" s="3"/>
      <c r="AH24" s="3"/>
      <c r="AI24" s="3"/>
    </row>
    <row r="25">
      <c r="A25" s="59" t="s">
        <v>375</v>
      </c>
      <c r="B25" s="59" t="s">
        <v>396</v>
      </c>
      <c r="C25" s="59" t="s">
        <v>397</v>
      </c>
      <c r="D25" s="59">
        <v>8.0</v>
      </c>
      <c r="E25" s="59" t="s">
        <v>7289</v>
      </c>
      <c r="F25" s="59" t="str">
        <f t="array" ref="F25">IFNA(INDEX('New Listing E-Commerce'!$E$2:$E$69,MATCH($I25,'New Listing E-Commerce'!$C$2:$C$69,0)),"N/A")</f>
        <v>Soft</v>
      </c>
      <c r="G25" s="59" t="str">
        <f t="array" ref="G25">INDEX('New Listing E-Commerce'!$D$1:$D$179,MATCH(I25,'New Listing E-Commerce'!$C$1:$C$179,0))</f>
        <v>Comfort</v>
      </c>
      <c r="H25" s="59">
        <f t="shared" si="1"/>
        <v>1</v>
      </c>
      <c r="I25" s="59" t="s">
        <v>231</v>
      </c>
      <c r="J25" s="60">
        <f>VLOOKUP($I25,'Margen (PowerBI)'!$B$2:$F$179,3)</f>
        <v>35</v>
      </c>
      <c r="K25" s="60">
        <f t="array" ref="K25">INDEX('Margen (PowerBI)'!$E$1:$E$179,MATCH($I25,'Margen (PowerBI)'!$B$1:$B$179,0))</f>
        <v>27.5</v>
      </c>
      <c r="L25" s="60">
        <f>VLOOKUP($I25,'Margen (PowerBI)'!$B$2:$F$179,5)</f>
        <v>16.5</v>
      </c>
      <c r="M25" s="59">
        <v>43.0</v>
      </c>
      <c r="N25" s="61">
        <v>0.0017</v>
      </c>
      <c r="O25" s="59">
        <v>48.0</v>
      </c>
      <c r="P25" s="61">
        <v>0.0016</v>
      </c>
      <c r="Q25" s="61">
        <v>0.9792</v>
      </c>
      <c r="R25" s="59">
        <v>1.0</v>
      </c>
      <c r="S25" s="59">
        <v>0.0</v>
      </c>
      <c r="T25" s="61">
        <v>0.0233</v>
      </c>
      <c r="U25" s="61">
        <v>0.0</v>
      </c>
      <c r="V25" s="62">
        <v>102.0</v>
      </c>
      <c r="W25" s="62">
        <v>0.0</v>
      </c>
      <c r="X25" s="59">
        <v>1.0</v>
      </c>
      <c r="Y25" s="59">
        <v>0.0</v>
      </c>
      <c r="Z25" s="63"/>
      <c r="AA25" s="63"/>
      <c r="AB25" s="63"/>
      <c r="AC25" s="63"/>
      <c r="AD25" s="63"/>
      <c r="AE25" s="63"/>
      <c r="AF25" s="63"/>
      <c r="AG25" s="63"/>
      <c r="AH25" s="63"/>
      <c r="AI25" s="63"/>
    </row>
    <row r="26">
      <c r="A26" s="55" t="s">
        <v>375</v>
      </c>
      <c r="B26" s="55" t="s">
        <v>1121</v>
      </c>
      <c r="C26" s="55" t="s">
        <v>1122</v>
      </c>
      <c r="D26" s="55">
        <v>9.0</v>
      </c>
      <c r="E26" s="55" t="s">
        <v>7289</v>
      </c>
      <c r="F26" s="55" t="str">
        <f t="array" ref="F26">IFNA(INDEX('New Listing E-Commerce'!$E$2:$E$69,MATCH($I26,'New Listing E-Commerce'!$C$2:$C$69,0)),"N/A")</f>
        <v>Soft</v>
      </c>
      <c r="G26" s="55" t="str">
        <f t="array" ref="G26">INDEX('New Listing E-Commerce'!$D$1:$D$179,MATCH(I26,'New Listing E-Commerce'!$C$1:$C$179,0))</f>
        <v>Comfort</v>
      </c>
      <c r="H26" s="55">
        <f t="shared" si="1"/>
        <v>1</v>
      </c>
      <c r="I26" s="55" t="s">
        <v>231</v>
      </c>
      <c r="J26" s="56">
        <f>VLOOKUP($I26,'Margen (PowerBI)'!$B$2:$F$179,3)</f>
        <v>35</v>
      </c>
      <c r="K26" s="56">
        <f t="array" ref="K26">INDEX('Margen (PowerBI)'!$E$1:$E$179,MATCH($I26,'Margen (PowerBI)'!$B$1:$B$179,0))</f>
        <v>27.5</v>
      </c>
      <c r="L26" s="56">
        <f>VLOOKUP($I26,'Margen (PowerBI)'!$B$2:$F$179,5)</f>
        <v>16.5</v>
      </c>
      <c r="M26" s="55">
        <v>26.0</v>
      </c>
      <c r="N26" s="57">
        <v>0.001</v>
      </c>
      <c r="O26" s="55">
        <v>31.0</v>
      </c>
      <c r="P26" s="57">
        <v>0.001</v>
      </c>
      <c r="Q26" s="57">
        <v>1.0</v>
      </c>
      <c r="R26" s="55">
        <v>1.0</v>
      </c>
      <c r="S26" s="55">
        <v>0.0</v>
      </c>
      <c r="T26" s="57">
        <v>0.0385</v>
      </c>
      <c r="U26" s="57">
        <v>0.0</v>
      </c>
      <c r="V26" s="58">
        <v>102.0</v>
      </c>
      <c r="W26" s="58">
        <v>0.0</v>
      </c>
      <c r="X26" s="55">
        <v>1.0</v>
      </c>
      <c r="Y26" s="55">
        <v>0.0</v>
      </c>
      <c r="Z26" s="3"/>
      <c r="AA26" s="3"/>
      <c r="AB26" s="3"/>
      <c r="AC26" s="3"/>
      <c r="AD26" s="3"/>
      <c r="AE26" s="3"/>
      <c r="AF26" s="3"/>
      <c r="AG26" s="3"/>
      <c r="AH26" s="3"/>
      <c r="AI26" s="3"/>
    </row>
    <row r="27">
      <c r="A27" s="59" t="s">
        <v>375</v>
      </c>
      <c r="B27" s="59" t="s">
        <v>398</v>
      </c>
      <c r="C27" s="59" t="s">
        <v>399</v>
      </c>
      <c r="D27" s="59">
        <v>9.5</v>
      </c>
      <c r="E27" s="59" t="s">
        <v>7289</v>
      </c>
      <c r="F27" s="59" t="str">
        <f t="array" ref="F27">IFNA(INDEX('New Listing E-Commerce'!$E$2:$E$69,MATCH($I27,'New Listing E-Commerce'!$C$2:$C$69,0)),"N/A")</f>
        <v>Soft</v>
      </c>
      <c r="G27" s="59" t="str">
        <f t="array" ref="G27">INDEX('New Listing E-Commerce'!$D$1:$D$179,MATCH(I27,'New Listing E-Commerce'!$C$1:$C$179,0))</f>
        <v>Comfort</v>
      </c>
      <c r="H27" s="59">
        <f t="shared" si="1"/>
        <v>2</v>
      </c>
      <c r="I27" s="59" t="s">
        <v>231</v>
      </c>
      <c r="J27" s="60">
        <f>VLOOKUP($I27,'Margen (PowerBI)'!$B$2:$F$179,3)</f>
        <v>35</v>
      </c>
      <c r="K27" s="60">
        <f t="array" ref="K27">INDEX('Margen (PowerBI)'!$E$1:$E$179,MATCH($I27,'Margen (PowerBI)'!$B$1:$B$179,0))</f>
        <v>27.5</v>
      </c>
      <c r="L27" s="60">
        <f>VLOOKUP($I27,'Margen (PowerBI)'!$B$2:$F$179,5)</f>
        <v>16.5</v>
      </c>
      <c r="M27" s="59">
        <v>25.0</v>
      </c>
      <c r="N27" s="61">
        <v>0.001</v>
      </c>
      <c r="O27" s="59">
        <v>41.0</v>
      </c>
      <c r="P27" s="61">
        <v>0.0014</v>
      </c>
      <c r="Q27" s="61">
        <v>0.9268</v>
      </c>
      <c r="R27" s="59">
        <v>2.0</v>
      </c>
      <c r="S27" s="59">
        <v>0.0</v>
      </c>
      <c r="T27" s="61">
        <v>0.08</v>
      </c>
      <c r="U27" s="61">
        <v>0.0</v>
      </c>
      <c r="V27" s="62">
        <v>204.0</v>
      </c>
      <c r="W27" s="62">
        <v>0.0</v>
      </c>
      <c r="X27" s="59">
        <v>2.0</v>
      </c>
      <c r="Y27" s="59">
        <v>0.0</v>
      </c>
      <c r="Z27" s="63"/>
      <c r="AA27" s="63"/>
      <c r="AB27" s="63"/>
      <c r="AC27" s="63"/>
      <c r="AD27" s="63"/>
      <c r="AE27" s="63"/>
      <c r="AF27" s="63"/>
      <c r="AG27" s="63"/>
      <c r="AH27" s="63"/>
      <c r="AI27" s="63"/>
    </row>
    <row r="28">
      <c r="A28" s="55" t="s">
        <v>400</v>
      </c>
      <c r="B28" s="55" t="s">
        <v>401</v>
      </c>
      <c r="C28" s="55" t="s">
        <v>402</v>
      </c>
      <c r="D28" s="55">
        <v>10.0</v>
      </c>
      <c r="E28" s="55" t="s">
        <v>7287</v>
      </c>
      <c r="F28" s="55" t="str">
        <f t="array" ref="F28">IFNA(INDEX('New Listing E-Commerce'!$E$2:$E$69,MATCH($I28,'New Listing E-Commerce'!$C$2:$C$69,0)),"N/A")</f>
        <v>Soft</v>
      </c>
      <c r="G28" s="55" t="str">
        <f t="array" ref="G28">INDEX('New Listing E-Commerce'!$D$1:$D$179,MATCH(I28,'New Listing E-Commerce'!$C$1:$C$179,0))</f>
        <v>Farmer </v>
      </c>
      <c r="H28" s="55">
        <f t="shared" si="1"/>
        <v>9</v>
      </c>
      <c r="I28" s="55" t="s">
        <v>132</v>
      </c>
      <c r="J28" s="56">
        <f>VLOOKUP($I28,'Margen (PowerBI)'!$B$2:$F$179,3)</f>
        <v>37</v>
      </c>
      <c r="K28" s="56">
        <f t="array" ref="K28">INDEX('Margen (PowerBI)'!$E$1:$E$179,MATCH($I28,'Margen (PowerBI)'!$B$1:$B$179,0))</f>
        <v>32.5</v>
      </c>
      <c r="L28" s="56">
        <f>VLOOKUP($I28,'Margen (PowerBI)'!$B$2:$F$179,5)</f>
        <v>11.5</v>
      </c>
      <c r="M28" s="55">
        <v>439.0</v>
      </c>
      <c r="N28" s="57">
        <v>0.0174</v>
      </c>
      <c r="O28" s="55">
        <v>507.0</v>
      </c>
      <c r="P28" s="57">
        <v>0.0168</v>
      </c>
      <c r="Q28" s="57">
        <v>1.0</v>
      </c>
      <c r="R28" s="55">
        <v>8.0</v>
      </c>
      <c r="S28" s="55">
        <v>1.0</v>
      </c>
      <c r="T28" s="57">
        <v>0.0182</v>
      </c>
      <c r="U28" s="57">
        <v>0.0023</v>
      </c>
      <c r="V28" s="58">
        <v>1032.0</v>
      </c>
      <c r="W28" s="58">
        <v>129.0</v>
      </c>
      <c r="X28" s="55">
        <v>8.0</v>
      </c>
      <c r="Y28" s="55">
        <v>1.0</v>
      </c>
      <c r="Z28" s="3"/>
      <c r="AA28" s="3"/>
      <c r="AB28" s="3"/>
      <c r="AC28" s="3"/>
      <c r="AD28" s="3"/>
      <c r="AE28" s="3"/>
      <c r="AF28" s="3"/>
      <c r="AG28" s="3"/>
      <c r="AH28" s="3"/>
      <c r="AI28" s="3"/>
    </row>
    <row r="29">
      <c r="A29" s="59" t="s">
        <v>400</v>
      </c>
      <c r="B29" s="59" t="s">
        <v>403</v>
      </c>
      <c r="C29" s="59" t="s">
        <v>404</v>
      </c>
      <c r="D29" s="59">
        <v>10.5</v>
      </c>
      <c r="E29" s="59" t="s">
        <v>7287</v>
      </c>
      <c r="F29" s="59" t="str">
        <f t="array" ref="F29">IFNA(INDEX('New Listing E-Commerce'!$E$2:$E$69,MATCH($I29,'New Listing E-Commerce'!$C$2:$C$69,0)),"N/A")</f>
        <v>Soft</v>
      </c>
      <c r="G29" s="59" t="str">
        <f t="array" ref="G29">INDEX('New Listing E-Commerce'!$D$1:$D$179,MATCH(I29,'New Listing E-Commerce'!$C$1:$C$179,0))</f>
        <v>Farmer </v>
      </c>
      <c r="H29" s="59">
        <f t="shared" si="1"/>
        <v>9</v>
      </c>
      <c r="I29" s="59" t="s">
        <v>132</v>
      </c>
      <c r="J29" s="60">
        <f>VLOOKUP($I29,'Margen (PowerBI)'!$B$2:$F$179,3)</f>
        <v>37</v>
      </c>
      <c r="K29" s="60">
        <f t="array" ref="K29">INDEX('Margen (PowerBI)'!$E$1:$E$179,MATCH($I29,'Margen (PowerBI)'!$B$1:$B$179,0))</f>
        <v>32.5</v>
      </c>
      <c r="L29" s="60">
        <f>VLOOKUP($I29,'Margen (PowerBI)'!$B$2:$F$179,5)</f>
        <v>11.5</v>
      </c>
      <c r="M29" s="59">
        <v>64.0</v>
      </c>
      <c r="N29" s="61">
        <v>0.0025</v>
      </c>
      <c r="O29" s="59">
        <v>88.0</v>
      </c>
      <c r="P29" s="61">
        <v>0.0029</v>
      </c>
      <c r="Q29" s="61">
        <v>1.0</v>
      </c>
      <c r="R29" s="59">
        <v>9.0</v>
      </c>
      <c r="S29" s="59">
        <v>0.0</v>
      </c>
      <c r="T29" s="61">
        <v>0.1406</v>
      </c>
      <c r="U29" s="61">
        <v>0.0</v>
      </c>
      <c r="V29" s="62">
        <v>1161.0</v>
      </c>
      <c r="W29" s="62">
        <v>0.0</v>
      </c>
      <c r="X29" s="59">
        <v>9.0</v>
      </c>
      <c r="Y29" s="59">
        <v>0.0</v>
      </c>
      <c r="Z29" s="63"/>
      <c r="AA29" s="63"/>
      <c r="AB29" s="63"/>
      <c r="AC29" s="63"/>
      <c r="AD29" s="63"/>
      <c r="AE29" s="63"/>
      <c r="AF29" s="63"/>
      <c r="AG29" s="63"/>
      <c r="AH29" s="63"/>
      <c r="AI29" s="63"/>
    </row>
    <row r="30">
      <c r="A30" s="55" t="s">
        <v>400</v>
      </c>
      <c r="B30" s="55" t="s">
        <v>886</v>
      </c>
      <c r="C30" s="55" t="s">
        <v>887</v>
      </c>
      <c r="D30" s="55">
        <v>11.0</v>
      </c>
      <c r="E30" s="55" t="s">
        <v>7287</v>
      </c>
      <c r="F30" s="55" t="str">
        <f t="array" ref="F30">IFNA(INDEX('New Listing E-Commerce'!$E$2:$E$69,MATCH($I30,'New Listing E-Commerce'!$C$2:$C$69,0)),"N/A")</f>
        <v>Soft</v>
      </c>
      <c r="G30" s="55" t="str">
        <f t="array" ref="G30">INDEX('New Listing E-Commerce'!$D$1:$D$179,MATCH(I30,'New Listing E-Commerce'!$C$1:$C$179,0))</f>
        <v>Farmer </v>
      </c>
      <c r="H30" s="55">
        <f t="shared" si="1"/>
        <v>6</v>
      </c>
      <c r="I30" s="55" t="s">
        <v>132</v>
      </c>
      <c r="J30" s="56">
        <f>VLOOKUP($I30,'Margen (PowerBI)'!$B$2:$F$179,3)</f>
        <v>37</v>
      </c>
      <c r="K30" s="56">
        <f t="array" ref="K30">INDEX('Margen (PowerBI)'!$E$1:$E$179,MATCH($I30,'Margen (PowerBI)'!$B$1:$B$179,0))</f>
        <v>32.5</v>
      </c>
      <c r="L30" s="56">
        <f>VLOOKUP($I30,'Margen (PowerBI)'!$B$2:$F$179,5)</f>
        <v>11.5</v>
      </c>
      <c r="M30" s="55">
        <v>39.0</v>
      </c>
      <c r="N30" s="57">
        <v>0.0015</v>
      </c>
      <c r="O30" s="55">
        <v>52.0</v>
      </c>
      <c r="P30" s="57">
        <v>0.0017</v>
      </c>
      <c r="Q30" s="57">
        <v>0.9808</v>
      </c>
      <c r="R30" s="55">
        <v>6.0</v>
      </c>
      <c r="S30" s="55">
        <v>0.0</v>
      </c>
      <c r="T30" s="57">
        <v>0.1538</v>
      </c>
      <c r="U30" s="57">
        <v>0.0</v>
      </c>
      <c r="V30" s="58">
        <v>774.0</v>
      </c>
      <c r="W30" s="58">
        <v>0.0</v>
      </c>
      <c r="X30" s="55">
        <v>6.0</v>
      </c>
      <c r="Y30" s="55">
        <v>0.0</v>
      </c>
      <c r="Z30" s="3"/>
      <c r="AA30" s="3"/>
      <c r="AB30" s="3"/>
      <c r="AC30" s="3"/>
      <c r="AD30" s="3"/>
      <c r="AE30" s="3"/>
      <c r="AF30" s="3"/>
      <c r="AG30" s="3"/>
      <c r="AH30" s="3"/>
      <c r="AI30" s="3"/>
    </row>
    <row r="31">
      <c r="A31" s="59" t="s">
        <v>400</v>
      </c>
      <c r="B31" s="59" t="s">
        <v>888</v>
      </c>
      <c r="C31" s="59" t="s">
        <v>889</v>
      </c>
      <c r="D31" s="59">
        <v>6.0</v>
      </c>
      <c r="E31" s="59" t="s">
        <v>7287</v>
      </c>
      <c r="F31" s="59" t="str">
        <f t="array" ref="F31">IFNA(INDEX('New Listing E-Commerce'!$E$2:$E$69,MATCH($I31,'New Listing E-Commerce'!$C$2:$C$69,0)),"N/A")</f>
        <v>Soft</v>
      </c>
      <c r="G31" s="59" t="str">
        <f t="array" ref="G31">INDEX('New Listing E-Commerce'!$D$1:$D$179,MATCH(I31,'New Listing E-Commerce'!$C$1:$C$179,0))</f>
        <v>Farmer </v>
      </c>
      <c r="H31" s="59">
        <f t="shared" si="1"/>
        <v>2</v>
      </c>
      <c r="I31" s="59" t="s">
        <v>132</v>
      </c>
      <c r="J31" s="60">
        <f>VLOOKUP($I31,'Margen (PowerBI)'!$B$2:$F$179,3)</f>
        <v>37</v>
      </c>
      <c r="K31" s="60">
        <f t="array" ref="K31">INDEX('Margen (PowerBI)'!$E$1:$E$179,MATCH($I31,'Margen (PowerBI)'!$B$1:$B$179,0))</f>
        <v>32.5</v>
      </c>
      <c r="L31" s="60">
        <f>VLOOKUP($I31,'Margen (PowerBI)'!$B$2:$F$179,5)</f>
        <v>11.5</v>
      </c>
      <c r="M31" s="59">
        <v>33.0</v>
      </c>
      <c r="N31" s="61">
        <v>0.0013</v>
      </c>
      <c r="O31" s="59">
        <v>37.0</v>
      </c>
      <c r="P31" s="61">
        <v>0.0012</v>
      </c>
      <c r="Q31" s="61">
        <v>0.9189</v>
      </c>
      <c r="R31" s="59">
        <v>2.0</v>
      </c>
      <c r="S31" s="59">
        <v>0.0</v>
      </c>
      <c r="T31" s="61">
        <v>0.0606</v>
      </c>
      <c r="U31" s="61">
        <v>0.0</v>
      </c>
      <c r="V31" s="62">
        <v>258.0</v>
      </c>
      <c r="W31" s="62">
        <v>0.0</v>
      </c>
      <c r="X31" s="59">
        <v>2.0</v>
      </c>
      <c r="Y31" s="59">
        <v>0.0</v>
      </c>
      <c r="Z31" s="63"/>
      <c r="AA31" s="63"/>
      <c r="AB31" s="63"/>
      <c r="AC31" s="63"/>
      <c r="AD31" s="63"/>
      <c r="AE31" s="63"/>
      <c r="AF31" s="63"/>
      <c r="AG31" s="63"/>
      <c r="AH31" s="63"/>
      <c r="AI31" s="63"/>
    </row>
    <row r="32">
      <c r="A32" s="55" t="s">
        <v>400</v>
      </c>
      <c r="B32" s="55" t="s">
        <v>405</v>
      </c>
      <c r="C32" s="55" t="s">
        <v>406</v>
      </c>
      <c r="D32" s="55">
        <v>6.5</v>
      </c>
      <c r="E32" s="55" t="s">
        <v>7287</v>
      </c>
      <c r="F32" s="55" t="str">
        <f t="array" ref="F32">IFNA(INDEX('New Listing E-Commerce'!$E$2:$E$69,MATCH($I32,'New Listing E-Commerce'!$C$2:$C$69,0)),"N/A")</f>
        <v>Soft</v>
      </c>
      <c r="G32" s="55" t="str">
        <f t="array" ref="G32">INDEX('New Listing E-Commerce'!$D$1:$D$179,MATCH(I32,'New Listing E-Commerce'!$C$1:$C$179,0))</f>
        <v>Farmer </v>
      </c>
      <c r="H32" s="55">
        <f t="shared" si="1"/>
        <v>1</v>
      </c>
      <c r="I32" s="55" t="s">
        <v>132</v>
      </c>
      <c r="J32" s="56">
        <f>VLOOKUP($I32,'Margen (PowerBI)'!$B$2:$F$179,3)</f>
        <v>37</v>
      </c>
      <c r="K32" s="56">
        <f t="array" ref="K32">INDEX('Margen (PowerBI)'!$E$1:$E$179,MATCH($I32,'Margen (PowerBI)'!$B$1:$B$179,0))</f>
        <v>32.5</v>
      </c>
      <c r="L32" s="56">
        <f>VLOOKUP($I32,'Margen (PowerBI)'!$B$2:$F$179,5)</f>
        <v>11.5</v>
      </c>
      <c r="M32" s="55">
        <v>3.0</v>
      </c>
      <c r="N32" s="57">
        <v>1.0E-4</v>
      </c>
      <c r="O32" s="55">
        <v>3.0</v>
      </c>
      <c r="P32" s="57">
        <v>1.0E-4</v>
      </c>
      <c r="Q32" s="57">
        <v>1.0</v>
      </c>
      <c r="R32" s="55">
        <v>1.0</v>
      </c>
      <c r="S32" s="55">
        <v>0.0</v>
      </c>
      <c r="T32" s="57">
        <v>0.3333</v>
      </c>
      <c r="U32" s="57">
        <v>0.0</v>
      </c>
      <c r="V32" s="58">
        <v>129.0</v>
      </c>
      <c r="W32" s="58">
        <v>0.0</v>
      </c>
      <c r="X32" s="55">
        <v>1.0</v>
      </c>
      <c r="Y32" s="55">
        <v>0.0</v>
      </c>
      <c r="Z32" s="3"/>
      <c r="AA32" s="3"/>
      <c r="AB32" s="3"/>
      <c r="AC32" s="3"/>
      <c r="AD32" s="3"/>
      <c r="AE32" s="3"/>
      <c r="AF32" s="3"/>
      <c r="AG32" s="3"/>
      <c r="AH32" s="3"/>
      <c r="AI32" s="3"/>
    </row>
    <row r="33">
      <c r="A33" s="59" t="s">
        <v>400</v>
      </c>
      <c r="B33" s="59" t="s">
        <v>890</v>
      </c>
      <c r="C33" s="59" t="s">
        <v>891</v>
      </c>
      <c r="D33" s="59">
        <v>7.0</v>
      </c>
      <c r="E33" s="59" t="s">
        <v>7287</v>
      </c>
      <c r="F33" s="59" t="str">
        <f t="array" ref="F33">IFNA(INDEX('New Listing E-Commerce'!$E$2:$E$69,MATCH($I33,'New Listing E-Commerce'!$C$2:$C$69,0)),"N/A")</f>
        <v>Soft</v>
      </c>
      <c r="G33" s="59" t="str">
        <f t="array" ref="G33">INDEX('New Listing E-Commerce'!$D$1:$D$179,MATCH(I33,'New Listing E-Commerce'!$C$1:$C$179,0))</f>
        <v>Farmer </v>
      </c>
      <c r="H33" s="59">
        <f t="shared" si="1"/>
        <v>2</v>
      </c>
      <c r="I33" s="59" t="s">
        <v>132</v>
      </c>
      <c r="J33" s="60">
        <f>VLOOKUP($I33,'Margen (PowerBI)'!$B$2:$F$179,3)</f>
        <v>37</v>
      </c>
      <c r="K33" s="60">
        <f t="array" ref="K33">INDEX('Margen (PowerBI)'!$E$1:$E$179,MATCH($I33,'Margen (PowerBI)'!$B$1:$B$179,0))</f>
        <v>32.5</v>
      </c>
      <c r="L33" s="60">
        <f>VLOOKUP($I33,'Margen (PowerBI)'!$B$2:$F$179,5)</f>
        <v>11.5</v>
      </c>
      <c r="M33" s="59">
        <v>11.0</v>
      </c>
      <c r="N33" s="61">
        <v>4.0E-4</v>
      </c>
      <c r="O33" s="59">
        <v>13.0</v>
      </c>
      <c r="P33" s="61">
        <v>4.0E-4</v>
      </c>
      <c r="Q33" s="61">
        <v>1.0</v>
      </c>
      <c r="R33" s="59">
        <v>2.0</v>
      </c>
      <c r="S33" s="59">
        <v>0.0</v>
      </c>
      <c r="T33" s="61">
        <v>0.1818</v>
      </c>
      <c r="U33" s="61">
        <v>0.0</v>
      </c>
      <c r="V33" s="62">
        <v>258.0</v>
      </c>
      <c r="W33" s="62">
        <v>0.0</v>
      </c>
      <c r="X33" s="59">
        <v>2.0</v>
      </c>
      <c r="Y33" s="59">
        <v>0.0</v>
      </c>
      <c r="Z33" s="63"/>
      <c r="AA33" s="63"/>
      <c r="AB33" s="63"/>
      <c r="AC33" s="63"/>
      <c r="AD33" s="63"/>
      <c r="AE33" s="63"/>
      <c r="AF33" s="63"/>
      <c r="AG33" s="63"/>
      <c r="AH33" s="63"/>
      <c r="AI33" s="63"/>
    </row>
    <row r="34">
      <c r="A34" s="55" t="s">
        <v>400</v>
      </c>
      <c r="B34" s="55" t="s">
        <v>407</v>
      </c>
      <c r="C34" s="55" t="s">
        <v>408</v>
      </c>
      <c r="D34" s="55">
        <v>7.5</v>
      </c>
      <c r="E34" s="55" t="s">
        <v>7287</v>
      </c>
      <c r="F34" s="55" t="str">
        <f t="array" ref="F34">IFNA(INDEX('New Listing E-Commerce'!$E$2:$E$69,MATCH($I34,'New Listing E-Commerce'!$C$2:$C$69,0)),"N/A")</f>
        <v>Soft</v>
      </c>
      <c r="G34" s="55" t="str">
        <f t="array" ref="G34">INDEX('New Listing E-Commerce'!$D$1:$D$179,MATCH(I34,'New Listing E-Commerce'!$C$1:$C$179,0))</f>
        <v>Farmer </v>
      </c>
      <c r="H34" s="55">
        <f t="shared" si="1"/>
        <v>1</v>
      </c>
      <c r="I34" s="55" t="s">
        <v>132</v>
      </c>
      <c r="J34" s="56">
        <f>VLOOKUP($I34,'Margen (PowerBI)'!$B$2:$F$179,3)</f>
        <v>37</v>
      </c>
      <c r="K34" s="56">
        <f t="array" ref="K34">INDEX('Margen (PowerBI)'!$E$1:$E$179,MATCH($I34,'Margen (PowerBI)'!$B$1:$B$179,0))</f>
        <v>32.5</v>
      </c>
      <c r="L34" s="56">
        <f>VLOOKUP($I34,'Margen (PowerBI)'!$B$2:$F$179,5)</f>
        <v>11.5</v>
      </c>
      <c r="M34" s="55">
        <v>5.0</v>
      </c>
      <c r="N34" s="57">
        <v>2.0E-4</v>
      </c>
      <c r="O34" s="55">
        <v>9.0</v>
      </c>
      <c r="P34" s="57">
        <v>3.0E-4</v>
      </c>
      <c r="Q34" s="57">
        <v>1.0</v>
      </c>
      <c r="R34" s="55">
        <v>1.0</v>
      </c>
      <c r="S34" s="55">
        <v>0.0</v>
      </c>
      <c r="T34" s="57">
        <v>0.2</v>
      </c>
      <c r="U34" s="57">
        <v>0.0</v>
      </c>
      <c r="V34" s="58">
        <v>129.0</v>
      </c>
      <c r="W34" s="58">
        <v>0.0</v>
      </c>
      <c r="X34" s="55">
        <v>1.0</v>
      </c>
      <c r="Y34" s="55">
        <v>0.0</v>
      </c>
      <c r="Z34" s="3"/>
      <c r="AA34" s="3"/>
      <c r="AB34" s="3"/>
      <c r="AC34" s="3"/>
      <c r="AD34" s="3"/>
      <c r="AE34" s="3"/>
      <c r="AF34" s="3"/>
      <c r="AG34" s="3"/>
      <c r="AH34" s="3"/>
      <c r="AI34" s="3"/>
    </row>
    <row r="35">
      <c r="A35" s="59" t="s">
        <v>400</v>
      </c>
      <c r="B35" s="59" t="s">
        <v>409</v>
      </c>
      <c r="C35" s="59" t="s">
        <v>410</v>
      </c>
      <c r="D35" s="59">
        <v>8.5</v>
      </c>
      <c r="E35" s="59" t="s">
        <v>7287</v>
      </c>
      <c r="F35" s="59" t="str">
        <f t="array" ref="F35">IFNA(INDEX('New Listing E-Commerce'!$E$2:$E$69,MATCH($I35,'New Listing E-Commerce'!$C$2:$C$69,0)),"N/A")</f>
        <v>Soft</v>
      </c>
      <c r="G35" s="59" t="str">
        <f t="array" ref="G35">INDEX('New Listing E-Commerce'!$D$1:$D$179,MATCH(I35,'New Listing E-Commerce'!$C$1:$C$179,0))</f>
        <v>Farmer </v>
      </c>
      <c r="H35" s="59">
        <f t="shared" si="1"/>
        <v>2</v>
      </c>
      <c r="I35" s="59" t="s">
        <v>132</v>
      </c>
      <c r="J35" s="60">
        <f>VLOOKUP($I35,'Margen (PowerBI)'!$B$2:$F$179,3)</f>
        <v>37</v>
      </c>
      <c r="K35" s="60">
        <f t="array" ref="K35">INDEX('Margen (PowerBI)'!$E$1:$E$179,MATCH($I35,'Margen (PowerBI)'!$B$1:$B$179,0))</f>
        <v>32.5</v>
      </c>
      <c r="L35" s="60">
        <f>VLOOKUP($I35,'Margen (PowerBI)'!$B$2:$F$179,5)</f>
        <v>11.5</v>
      </c>
      <c r="M35" s="59">
        <v>148.0</v>
      </c>
      <c r="N35" s="61">
        <v>0.0059</v>
      </c>
      <c r="O35" s="59">
        <v>186.0</v>
      </c>
      <c r="P35" s="61">
        <v>0.0062</v>
      </c>
      <c r="Q35" s="61">
        <v>1.0</v>
      </c>
      <c r="R35" s="59">
        <v>2.0</v>
      </c>
      <c r="S35" s="59">
        <v>0.0</v>
      </c>
      <c r="T35" s="61">
        <v>0.0135</v>
      </c>
      <c r="U35" s="61">
        <v>0.0</v>
      </c>
      <c r="V35" s="62">
        <v>258.0</v>
      </c>
      <c r="W35" s="62">
        <v>0.0</v>
      </c>
      <c r="X35" s="59">
        <v>2.0</v>
      </c>
      <c r="Y35" s="59">
        <v>0.0</v>
      </c>
      <c r="Z35" s="63"/>
      <c r="AA35" s="63"/>
      <c r="AB35" s="63"/>
      <c r="AC35" s="63"/>
      <c r="AD35" s="63"/>
      <c r="AE35" s="63"/>
      <c r="AF35" s="63"/>
      <c r="AG35" s="63"/>
      <c r="AH35" s="63"/>
      <c r="AI35" s="63"/>
    </row>
    <row r="36">
      <c r="A36" s="55" t="s">
        <v>400</v>
      </c>
      <c r="B36" s="55" t="s">
        <v>411</v>
      </c>
      <c r="C36" s="55" t="s">
        <v>412</v>
      </c>
      <c r="D36" s="55">
        <v>9.0</v>
      </c>
      <c r="E36" s="55" t="s">
        <v>7287</v>
      </c>
      <c r="F36" s="55" t="str">
        <f t="array" ref="F36">IFNA(INDEX('New Listing E-Commerce'!$E$2:$E$69,MATCH($I36,'New Listing E-Commerce'!$C$2:$C$69,0)),"N/A")</f>
        <v>Soft</v>
      </c>
      <c r="G36" s="55" t="str">
        <f t="array" ref="G36">INDEX('New Listing E-Commerce'!$D$1:$D$179,MATCH(I36,'New Listing E-Commerce'!$C$1:$C$179,0))</f>
        <v>Farmer </v>
      </c>
      <c r="H36" s="55">
        <f t="shared" si="1"/>
        <v>7</v>
      </c>
      <c r="I36" s="55" t="s">
        <v>132</v>
      </c>
      <c r="J36" s="56">
        <f>VLOOKUP($I36,'Margen (PowerBI)'!$B$2:$F$179,3)</f>
        <v>37</v>
      </c>
      <c r="K36" s="56">
        <f t="array" ref="K36">INDEX('Margen (PowerBI)'!$E$1:$E$179,MATCH($I36,'Margen (PowerBI)'!$B$1:$B$179,0))</f>
        <v>32.5</v>
      </c>
      <c r="L36" s="56">
        <f>VLOOKUP($I36,'Margen (PowerBI)'!$B$2:$F$179,5)</f>
        <v>11.5</v>
      </c>
      <c r="M36" s="55">
        <v>18.0</v>
      </c>
      <c r="N36" s="57">
        <v>7.0E-4</v>
      </c>
      <c r="O36" s="55">
        <v>22.0</v>
      </c>
      <c r="P36" s="57">
        <v>7.0E-4</v>
      </c>
      <c r="Q36" s="57">
        <v>0.9545</v>
      </c>
      <c r="R36" s="55">
        <v>7.0</v>
      </c>
      <c r="S36" s="55">
        <v>0.0</v>
      </c>
      <c r="T36" s="57">
        <v>0.3889</v>
      </c>
      <c r="U36" s="57">
        <v>0.0</v>
      </c>
      <c r="V36" s="58">
        <v>903.0</v>
      </c>
      <c r="W36" s="58">
        <v>0.0</v>
      </c>
      <c r="X36" s="55">
        <v>7.0</v>
      </c>
      <c r="Y36" s="55">
        <v>0.0</v>
      </c>
      <c r="Z36" s="3"/>
      <c r="AA36" s="3"/>
      <c r="AB36" s="3"/>
      <c r="AC36" s="3"/>
      <c r="AD36" s="3"/>
      <c r="AE36" s="3"/>
      <c r="AF36" s="3"/>
      <c r="AG36" s="3"/>
      <c r="AH36" s="3"/>
      <c r="AI36" s="3"/>
    </row>
    <row r="37">
      <c r="A37" s="59" t="s">
        <v>400</v>
      </c>
      <c r="B37" s="59" t="s">
        <v>413</v>
      </c>
      <c r="C37" s="59" t="s">
        <v>414</v>
      </c>
      <c r="D37" s="59">
        <v>9.5</v>
      </c>
      <c r="E37" s="59" t="s">
        <v>7287</v>
      </c>
      <c r="F37" s="59" t="str">
        <f t="array" ref="F37">IFNA(INDEX('New Listing E-Commerce'!$E$2:$E$69,MATCH($I37,'New Listing E-Commerce'!$C$2:$C$69,0)),"N/A")</f>
        <v>Soft</v>
      </c>
      <c r="G37" s="59" t="str">
        <f t="array" ref="G37">INDEX('New Listing E-Commerce'!$D$1:$D$179,MATCH(I37,'New Listing E-Commerce'!$C$1:$C$179,0))</f>
        <v>Farmer </v>
      </c>
      <c r="H37" s="59">
        <f t="shared" si="1"/>
        <v>7</v>
      </c>
      <c r="I37" s="59" t="s">
        <v>132</v>
      </c>
      <c r="J37" s="60">
        <f>VLOOKUP($I37,'Margen (PowerBI)'!$B$2:$F$179,3)</f>
        <v>37</v>
      </c>
      <c r="K37" s="60">
        <f t="array" ref="K37">INDEX('Margen (PowerBI)'!$E$1:$E$179,MATCH($I37,'Margen (PowerBI)'!$B$1:$B$179,0))</f>
        <v>32.5</v>
      </c>
      <c r="L37" s="60">
        <f>VLOOKUP($I37,'Margen (PowerBI)'!$B$2:$F$179,5)</f>
        <v>11.5</v>
      </c>
      <c r="M37" s="59">
        <v>715.0</v>
      </c>
      <c r="N37" s="61">
        <v>0.0283</v>
      </c>
      <c r="O37" s="59">
        <v>806.0</v>
      </c>
      <c r="P37" s="61">
        <v>0.0267</v>
      </c>
      <c r="Q37" s="61">
        <v>1.0</v>
      </c>
      <c r="R37" s="59">
        <v>7.0</v>
      </c>
      <c r="S37" s="59">
        <v>0.0</v>
      </c>
      <c r="T37" s="61">
        <v>0.0098</v>
      </c>
      <c r="U37" s="61">
        <v>0.0</v>
      </c>
      <c r="V37" s="62">
        <v>903.0</v>
      </c>
      <c r="W37" s="62">
        <v>0.0</v>
      </c>
      <c r="X37" s="59">
        <v>7.0</v>
      </c>
      <c r="Y37" s="59">
        <v>0.0</v>
      </c>
      <c r="Z37" s="63"/>
      <c r="AA37" s="63"/>
      <c r="AB37" s="63"/>
      <c r="AC37" s="63"/>
      <c r="AD37" s="63"/>
      <c r="AE37" s="63"/>
      <c r="AF37" s="63"/>
      <c r="AG37" s="63"/>
      <c r="AH37" s="63"/>
      <c r="AI37" s="63"/>
    </row>
    <row r="38">
      <c r="A38" s="55" t="s">
        <v>415</v>
      </c>
      <c r="B38" s="55" t="s">
        <v>416</v>
      </c>
      <c r="C38" s="55" t="s">
        <v>417</v>
      </c>
      <c r="D38" s="55">
        <v>11.0</v>
      </c>
      <c r="E38" s="55" t="s">
        <v>7287</v>
      </c>
      <c r="F38" s="55" t="str">
        <f t="array" ref="F38">IFNA(INDEX('New Listing E-Commerce'!$E$2:$E$69,MATCH($I38,'New Listing E-Commerce'!$C$2:$C$69,0)),"N/A")</f>
        <v>Steel</v>
      </c>
      <c r="G38" s="55" t="str">
        <f t="array" ref="G38">INDEX('New Listing E-Commerce'!$D$1:$D$179,MATCH(I38,'New Listing E-Commerce'!$C$1:$C$179,0))</f>
        <v>Farmer</v>
      </c>
      <c r="H38" s="55">
        <f t="shared" si="1"/>
        <v>1</v>
      </c>
      <c r="I38" s="55" t="s">
        <v>113</v>
      </c>
      <c r="J38" s="56">
        <f t="array" ref="J38">INDEX('Margen (PowerBI)'!$D$1:$D$179,MATCH($I38,'Margen (PowerBI)'!$B$1:$B$179,0))</f>
        <v>60.5</v>
      </c>
      <c r="K38" s="56">
        <f t="array" ref="K38">INDEX('Margen (PowerBI)'!$E$1:$E$179,MATCH($I38,'Margen (PowerBI)'!$B$1:$B$179,0))</f>
        <v>33.5</v>
      </c>
      <c r="L38" s="56">
        <f t="array" ref="L38">INDEX('Margen (PowerBI)'!$F$1:$F$179,MATCH($I38,'Margen (PowerBI)'!$B$1:$B$179,0))</f>
        <v>27</v>
      </c>
      <c r="M38" s="55">
        <v>2.0</v>
      </c>
      <c r="N38" s="57">
        <v>1.0E-4</v>
      </c>
      <c r="O38" s="55">
        <v>2.0</v>
      </c>
      <c r="P38" s="57">
        <v>1.0E-4</v>
      </c>
      <c r="Q38" s="57">
        <v>1.0</v>
      </c>
      <c r="R38" s="55">
        <v>1.0</v>
      </c>
      <c r="S38" s="55">
        <v>0.0</v>
      </c>
      <c r="T38" s="57">
        <v>0.5</v>
      </c>
      <c r="U38" s="57">
        <v>0.0</v>
      </c>
      <c r="V38" s="58">
        <v>134.0</v>
      </c>
      <c r="W38" s="58">
        <v>0.0</v>
      </c>
      <c r="X38" s="55">
        <v>1.0</v>
      </c>
      <c r="Y38" s="55">
        <v>0.0</v>
      </c>
      <c r="Z38" s="3"/>
      <c r="AA38" s="3"/>
      <c r="AB38" s="3"/>
      <c r="AC38" s="3"/>
      <c r="AD38" s="3"/>
      <c r="AE38" s="3"/>
      <c r="AF38" s="3"/>
      <c r="AG38" s="3"/>
      <c r="AH38" s="3"/>
      <c r="AI38" s="3"/>
    </row>
    <row r="39">
      <c r="A39" s="59" t="s">
        <v>415</v>
      </c>
      <c r="B39" s="59" t="s">
        <v>422</v>
      </c>
      <c r="C39" s="59" t="s">
        <v>423</v>
      </c>
      <c r="D39" s="59">
        <v>9.0</v>
      </c>
      <c r="E39" s="59" t="s">
        <v>7287</v>
      </c>
      <c r="F39" s="59" t="str">
        <f t="array" ref="F39">IFNA(INDEX('New Listing E-Commerce'!$E$2:$E$69,MATCH($I39,'New Listing E-Commerce'!$C$2:$C$69,0)),"N/A")</f>
        <v>Steel</v>
      </c>
      <c r="G39" s="59" t="str">
        <f t="array" ref="G39">INDEX('New Listing E-Commerce'!$D$1:$D$179,MATCH(I39,'New Listing E-Commerce'!$C$1:$C$179,0))</f>
        <v>Farmer</v>
      </c>
      <c r="H39" s="59">
        <f t="shared" si="1"/>
        <v>1</v>
      </c>
      <c r="I39" s="59" t="s">
        <v>113</v>
      </c>
      <c r="J39" s="60">
        <f t="array" ref="J39">INDEX('Margen (PowerBI)'!$D$1:$D$179,MATCH($I39,'Margen (PowerBI)'!$B$1:$B$179,0))</f>
        <v>60.5</v>
      </c>
      <c r="K39" s="60">
        <f t="array" ref="K39">INDEX('Margen (PowerBI)'!$E$1:$E$179,MATCH($I39,'Margen (PowerBI)'!$B$1:$B$179,0))</f>
        <v>33.5</v>
      </c>
      <c r="L39" s="60">
        <f t="array" ref="L39">INDEX('Margen (PowerBI)'!$F$1:$F$179,MATCH($I39,'Margen (PowerBI)'!$B$1:$B$179,0))</f>
        <v>27</v>
      </c>
      <c r="M39" s="59">
        <v>6.0</v>
      </c>
      <c r="N39" s="61">
        <v>2.0E-4</v>
      </c>
      <c r="O39" s="59">
        <v>8.0</v>
      </c>
      <c r="P39" s="61">
        <v>3.0E-4</v>
      </c>
      <c r="Q39" s="61">
        <v>0.75</v>
      </c>
      <c r="R39" s="59">
        <v>1.0</v>
      </c>
      <c r="S39" s="59">
        <v>0.0</v>
      </c>
      <c r="T39" s="61">
        <v>0.1667</v>
      </c>
      <c r="U39" s="61">
        <v>0.0</v>
      </c>
      <c r="V39" s="62">
        <v>134.0</v>
      </c>
      <c r="W39" s="62">
        <v>0.0</v>
      </c>
      <c r="X39" s="59">
        <v>1.0</v>
      </c>
      <c r="Y39" s="59">
        <v>0.0</v>
      </c>
      <c r="Z39" s="63"/>
      <c r="AA39" s="63"/>
      <c r="AB39" s="63"/>
      <c r="AC39" s="63"/>
      <c r="AD39" s="63"/>
      <c r="AE39" s="63"/>
      <c r="AF39" s="63"/>
      <c r="AG39" s="63"/>
      <c r="AH39" s="63"/>
      <c r="AI39" s="63"/>
    </row>
    <row r="40">
      <c r="A40" s="55" t="s">
        <v>1123</v>
      </c>
      <c r="B40" s="55" t="s">
        <v>1124</v>
      </c>
      <c r="C40" s="55" t="s">
        <v>1125</v>
      </c>
      <c r="D40" s="55">
        <v>10.0</v>
      </c>
      <c r="E40" s="55" t="s">
        <v>7287</v>
      </c>
      <c r="F40" s="55" t="str">
        <f t="array" ref="F40">IFNA(INDEX('New Listing E-Commerce'!$E$2:$E$69,MATCH($I40,'New Listing E-Commerce'!$C$2:$C$69,0)),"N/A")</f>
        <v>Soft</v>
      </c>
      <c r="G40" s="55" t="str">
        <f t="array" ref="G40">INDEX('New Listing E-Commerce'!$D$1:$D$179,MATCH(I40,'New Listing E-Commerce'!$C$1:$C$179,0))</f>
        <v>HL100</v>
      </c>
      <c r="H40" s="55">
        <f t="shared" si="1"/>
        <v>1</v>
      </c>
      <c r="I40" s="55" t="s">
        <v>124</v>
      </c>
      <c r="J40" s="56">
        <f>VLOOKUP($I40,'Margen (PowerBI)'!$B$2:$F$179,3)</f>
        <v>35</v>
      </c>
      <c r="K40" s="56">
        <f t="array" ref="K40">INDEX('Margen (PowerBI)'!$E$1:$E$179,MATCH($I40,'Margen (PowerBI)'!$B$1:$B$179,0))</f>
        <v>33</v>
      </c>
      <c r="L40" s="56">
        <f>VLOOKUP($I40,'Margen (PowerBI)'!$B$2:$F$179,5)</f>
        <v>16.5</v>
      </c>
      <c r="M40" s="55">
        <v>1.0</v>
      </c>
      <c r="N40" s="57">
        <v>0.0</v>
      </c>
      <c r="O40" s="55">
        <v>1.0</v>
      </c>
      <c r="P40" s="57">
        <v>0.0</v>
      </c>
      <c r="Q40" s="57">
        <v>1.0</v>
      </c>
      <c r="R40" s="55">
        <v>1.0</v>
      </c>
      <c r="S40" s="55">
        <v>0.0</v>
      </c>
      <c r="T40" s="57">
        <v>1.0</v>
      </c>
      <c r="U40" s="57">
        <v>0.0</v>
      </c>
      <c r="V40" s="58">
        <v>127.0</v>
      </c>
      <c r="W40" s="58">
        <v>0.0</v>
      </c>
      <c r="X40" s="55">
        <v>1.0</v>
      </c>
      <c r="Y40" s="55">
        <v>0.0</v>
      </c>
      <c r="Z40" s="3"/>
      <c r="AA40" s="3"/>
      <c r="AB40" s="3"/>
      <c r="AC40" s="3"/>
      <c r="AD40" s="3"/>
      <c r="AE40" s="3"/>
      <c r="AF40" s="3"/>
      <c r="AG40" s="3"/>
      <c r="AH40" s="3"/>
      <c r="AI40" s="3"/>
    </row>
    <row r="41">
      <c r="A41" s="59" t="s">
        <v>426</v>
      </c>
      <c r="B41" s="59" t="s">
        <v>1126</v>
      </c>
      <c r="C41" s="59" t="s">
        <v>1127</v>
      </c>
      <c r="D41" s="59">
        <v>7.5</v>
      </c>
      <c r="E41" s="59" t="s">
        <v>7287</v>
      </c>
      <c r="F41" s="59" t="str">
        <f t="array" ref="F41">IFNA(INDEX('New Listing E-Commerce'!$E$2:$E$69,MATCH($I41,'New Listing E-Commerce'!$C$2:$C$69,0)),"N/A")</f>
        <v>Soft</v>
      </c>
      <c r="G41" s="59" t="str">
        <f t="array" ref="G41">INDEX('New Listing E-Commerce'!$D$1:$D$179,MATCH(I41,'New Listing E-Commerce'!$C$1:$C$179,0))</f>
        <v>HL200</v>
      </c>
      <c r="H41" s="59">
        <f t="shared" si="1"/>
        <v>1</v>
      </c>
      <c r="I41" s="59" t="s">
        <v>107</v>
      </c>
      <c r="J41" s="60">
        <f>VLOOKUP($I41,'Margen (PowerBI)'!$B$2:$F$179,3)</f>
        <v>35</v>
      </c>
      <c r="K41" s="60">
        <f t="array" ref="K41">INDEX('Margen (PowerBI)'!$E$1:$E$179,MATCH($I41,'Margen (PowerBI)'!$B$1:$B$179,0))</f>
        <v>34</v>
      </c>
      <c r="L41" s="60">
        <f>VLOOKUP($I41,'Margen (PowerBI)'!$B$2:$F$179,5)</f>
        <v>16.5</v>
      </c>
      <c r="M41" s="59">
        <v>2.0</v>
      </c>
      <c r="N41" s="61">
        <v>1.0E-4</v>
      </c>
      <c r="O41" s="59">
        <v>4.0</v>
      </c>
      <c r="P41" s="61">
        <v>1.0E-4</v>
      </c>
      <c r="Q41" s="61">
        <v>1.0</v>
      </c>
      <c r="R41" s="59">
        <v>1.0</v>
      </c>
      <c r="S41" s="59">
        <v>0.0</v>
      </c>
      <c r="T41" s="61">
        <v>0.5</v>
      </c>
      <c r="U41" s="61">
        <v>0.0</v>
      </c>
      <c r="V41" s="62">
        <v>129.0</v>
      </c>
      <c r="W41" s="62">
        <v>0.0</v>
      </c>
      <c r="X41" s="59">
        <v>1.0</v>
      </c>
      <c r="Y41" s="59">
        <v>0.0</v>
      </c>
      <c r="Z41" s="63"/>
      <c r="AA41" s="63"/>
      <c r="AB41" s="63"/>
      <c r="AC41" s="63"/>
      <c r="AD41" s="63"/>
      <c r="AE41" s="63"/>
      <c r="AF41" s="63"/>
      <c r="AG41" s="63"/>
      <c r="AH41" s="63"/>
      <c r="AI41" s="63"/>
    </row>
    <row r="42">
      <c r="A42" s="55" t="s">
        <v>898</v>
      </c>
      <c r="B42" s="55" t="s">
        <v>1128</v>
      </c>
      <c r="C42" s="55" t="s">
        <v>1129</v>
      </c>
      <c r="D42" s="55">
        <v>10.5</v>
      </c>
      <c r="E42" s="55" t="s">
        <v>7287</v>
      </c>
      <c r="F42" s="55" t="str">
        <f t="array" ref="F42">IFNA(INDEX('New Listing E-Commerce'!$E$2:$E$69,MATCH($I42,'New Listing E-Commerce'!$C$2:$C$69,0)),"N/A")</f>
        <v>Steel</v>
      </c>
      <c r="G42" s="55" t="str">
        <f t="array" ref="G42">INDEX('New Listing E-Commerce'!$D$1:$D$179,MATCH(I42,'New Listing E-Commerce'!$C$1:$C$179,0))</f>
        <v>HL200</v>
      </c>
      <c r="H42" s="55">
        <f t="shared" si="1"/>
        <v>1</v>
      </c>
      <c r="I42" s="55" t="s">
        <v>88</v>
      </c>
      <c r="J42" s="56">
        <f>VLOOKUP($I42,'Margen (PowerBI)'!$B$2:$F$179,3)</f>
        <v>35</v>
      </c>
      <c r="K42" s="56">
        <f t="array" ref="K42">INDEX('Margen (PowerBI)'!$E$1:$E$179,MATCH($I42,'Margen (PowerBI)'!$B$1:$B$179,0))</f>
        <v>35</v>
      </c>
      <c r="L42" s="56">
        <f>VLOOKUP($I42,'Margen (PowerBI)'!$B$2:$F$179,5)</f>
        <v>16.5</v>
      </c>
      <c r="M42" s="55">
        <v>1.0</v>
      </c>
      <c r="N42" s="57">
        <v>0.0</v>
      </c>
      <c r="O42" s="55">
        <v>1.0</v>
      </c>
      <c r="P42" s="57">
        <v>0.0</v>
      </c>
      <c r="Q42" s="57">
        <v>1.0</v>
      </c>
      <c r="R42" s="55">
        <v>1.0</v>
      </c>
      <c r="S42" s="55">
        <v>0.0</v>
      </c>
      <c r="T42" s="57">
        <v>1.0</v>
      </c>
      <c r="U42" s="57">
        <v>0.0</v>
      </c>
      <c r="V42" s="58">
        <v>134.0</v>
      </c>
      <c r="W42" s="58">
        <v>0.0</v>
      </c>
      <c r="X42" s="55">
        <v>1.0</v>
      </c>
      <c r="Y42" s="55">
        <v>0.0</v>
      </c>
      <c r="Z42" s="3"/>
      <c r="AA42" s="3"/>
      <c r="AB42" s="3"/>
      <c r="AC42" s="3"/>
      <c r="AD42" s="3"/>
      <c r="AE42" s="3"/>
      <c r="AF42" s="3"/>
      <c r="AG42" s="3"/>
      <c r="AH42" s="3"/>
      <c r="AI42" s="3"/>
    </row>
    <row r="43">
      <c r="A43" s="59" t="s">
        <v>432</v>
      </c>
      <c r="B43" s="59" t="s">
        <v>433</v>
      </c>
      <c r="C43" s="59" t="s">
        <v>434</v>
      </c>
      <c r="D43" s="59">
        <v>10.0</v>
      </c>
      <c r="E43" s="59" t="s">
        <v>7286</v>
      </c>
      <c r="F43" s="59" t="str">
        <f t="array" ref="F43">IFNA(INDEX('New Listing E-Commerce'!$E$2:$E$69,MATCH($I43,'New Listing E-Commerce'!$C$2:$C$69,0)),"N/A")</f>
        <v>Soft</v>
      </c>
      <c r="G43" s="59" t="str">
        <f t="array" ref="G43">INDEX('New Listing E-Commerce'!$D$1:$D$179,MATCH(I43,'New Listing E-Commerce'!$C$1:$C$179,0))</f>
        <v>Max Grip Negro</v>
      </c>
      <c r="H43" s="59">
        <f t="shared" si="1"/>
        <v>1</v>
      </c>
      <c r="I43" s="59" t="s">
        <v>176</v>
      </c>
      <c r="J43" s="60">
        <f>VLOOKUP($I43,'Margen (PowerBI)'!$B$2:$F$179,3)</f>
        <v>35</v>
      </c>
      <c r="K43" s="60">
        <f t="array" ref="K43">INDEX('Margen (PowerBI)'!$E$1:$E$179,MATCH($I43,'Margen (PowerBI)'!$B$1:$B$179,0))</f>
        <v>31.5</v>
      </c>
      <c r="L43" s="60">
        <f>VLOOKUP($I43,'Margen (PowerBI)'!$B$2:$F$179,5)</f>
        <v>16.5</v>
      </c>
      <c r="M43" s="59">
        <v>1.0</v>
      </c>
      <c r="N43" s="61">
        <v>0.0</v>
      </c>
      <c r="O43" s="59">
        <v>1.0</v>
      </c>
      <c r="P43" s="61">
        <v>0.0</v>
      </c>
      <c r="Q43" s="61">
        <v>1.0</v>
      </c>
      <c r="R43" s="59">
        <v>1.0</v>
      </c>
      <c r="S43" s="59">
        <v>0.0</v>
      </c>
      <c r="T43" s="61">
        <v>1.0</v>
      </c>
      <c r="U43" s="61">
        <v>0.0</v>
      </c>
      <c r="V43" s="62">
        <v>110.0</v>
      </c>
      <c r="W43" s="62">
        <v>0.0</v>
      </c>
      <c r="X43" s="59">
        <v>1.0</v>
      </c>
      <c r="Y43" s="59">
        <v>0.0</v>
      </c>
      <c r="Z43" s="63"/>
      <c r="AA43" s="63"/>
      <c r="AB43" s="63"/>
      <c r="AC43" s="63"/>
      <c r="AD43" s="63"/>
      <c r="AE43" s="63"/>
      <c r="AF43" s="63"/>
      <c r="AG43" s="63"/>
      <c r="AH43" s="63"/>
      <c r="AI43" s="63"/>
    </row>
    <row r="44">
      <c r="A44" s="55" t="s">
        <v>432</v>
      </c>
      <c r="B44" s="55" t="s">
        <v>905</v>
      </c>
      <c r="C44" s="55" t="s">
        <v>906</v>
      </c>
      <c r="D44" s="55">
        <v>10.5</v>
      </c>
      <c r="E44" s="55" t="s">
        <v>7286</v>
      </c>
      <c r="F44" s="55" t="str">
        <f t="array" ref="F44">IFNA(INDEX('New Listing E-Commerce'!$E$2:$E$69,MATCH($I44,'New Listing E-Commerce'!$C$2:$C$69,0)),"N/A")</f>
        <v>Soft</v>
      </c>
      <c r="G44" s="55" t="str">
        <f t="array" ref="G44">INDEX('New Listing E-Commerce'!$D$1:$D$179,MATCH(I44,'New Listing E-Commerce'!$C$1:$C$179,0))</f>
        <v>Max Grip Negro</v>
      </c>
      <c r="H44" s="55">
        <f t="shared" si="1"/>
        <v>2</v>
      </c>
      <c r="I44" s="55" t="s">
        <v>176</v>
      </c>
      <c r="J44" s="56">
        <f>VLOOKUP($I44,'Margen (PowerBI)'!$B$2:$F$179,3)</f>
        <v>35</v>
      </c>
      <c r="K44" s="56">
        <f t="array" ref="K44">INDEX('Margen (PowerBI)'!$E$1:$E$179,MATCH($I44,'Margen (PowerBI)'!$B$1:$B$179,0))</f>
        <v>31.5</v>
      </c>
      <c r="L44" s="56">
        <f>VLOOKUP($I44,'Margen (PowerBI)'!$B$2:$F$179,5)</f>
        <v>16.5</v>
      </c>
      <c r="M44" s="55">
        <v>4.0</v>
      </c>
      <c r="N44" s="57">
        <v>2.0E-4</v>
      </c>
      <c r="O44" s="55">
        <v>10.0</v>
      </c>
      <c r="P44" s="57">
        <v>3.0E-4</v>
      </c>
      <c r="Q44" s="57">
        <v>1.0</v>
      </c>
      <c r="R44" s="55">
        <v>2.0</v>
      </c>
      <c r="S44" s="55">
        <v>0.0</v>
      </c>
      <c r="T44" s="57">
        <v>0.5</v>
      </c>
      <c r="U44" s="57">
        <v>0.0</v>
      </c>
      <c r="V44" s="58">
        <v>220.0</v>
      </c>
      <c r="W44" s="58">
        <v>0.0</v>
      </c>
      <c r="X44" s="55">
        <v>2.0</v>
      </c>
      <c r="Y44" s="55">
        <v>0.0</v>
      </c>
      <c r="Z44" s="3"/>
      <c r="AA44" s="3"/>
      <c r="AB44" s="3"/>
      <c r="AC44" s="3"/>
      <c r="AD44" s="3"/>
      <c r="AE44" s="3"/>
      <c r="AF44" s="3"/>
      <c r="AG44" s="3"/>
      <c r="AH44" s="3"/>
      <c r="AI44" s="3"/>
    </row>
    <row r="45">
      <c r="A45" s="59" t="s">
        <v>432</v>
      </c>
      <c r="B45" s="59" t="s">
        <v>1130</v>
      </c>
      <c r="C45" s="59" t="s">
        <v>1131</v>
      </c>
      <c r="D45" s="59">
        <v>6.0</v>
      </c>
      <c r="E45" s="59" t="s">
        <v>7286</v>
      </c>
      <c r="F45" s="59" t="str">
        <f t="array" ref="F45">IFNA(INDEX('New Listing E-Commerce'!$E$2:$E$69,MATCH($I45,'New Listing E-Commerce'!$C$2:$C$69,0)),"N/A")</f>
        <v>Soft</v>
      </c>
      <c r="G45" s="59" t="str">
        <f t="array" ref="G45">INDEX('New Listing E-Commerce'!$D$1:$D$179,MATCH(I45,'New Listing E-Commerce'!$C$1:$C$179,0))</f>
        <v>Max Grip Negro</v>
      </c>
      <c r="H45" s="59">
        <f t="shared" si="1"/>
        <v>1</v>
      </c>
      <c r="I45" s="59" t="s">
        <v>176</v>
      </c>
      <c r="J45" s="60">
        <f>VLOOKUP($I45,'Margen (PowerBI)'!$B$2:$F$179,3)</f>
        <v>35</v>
      </c>
      <c r="K45" s="60">
        <f t="array" ref="K45">INDEX('Margen (PowerBI)'!$E$1:$E$179,MATCH($I45,'Margen (PowerBI)'!$B$1:$B$179,0))</f>
        <v>31.5</v>
      </c>
      <c r="L45" s="60">
        <f>VLOOKUP($I45,'Margen (PowerBI)'!$B$2:$F$179,5)</f>
        <v>16.5</v>
      </c>
      <c r="M45" s="59">
        <v>3.0</v>
      </c>
      <c r="N45" s="61">
        <v>1.0E-4</v>
      </c>
      <c r="O45" s="59">
        <v>3.0</v>
      </c>
      <c r="P45" s="61">
        <v>1.0E-4</v>
      </c>
      <c r="Q45" s="61">
        <v>1.0</v>
      </c>
      <c r="R45" s="59">
        <v>1.0</v>
      </c>
      <c r="S45" s="59">
        <v>0.0</v>
      </c>
      <c r="T45" s="61">
        <v>0.3333</v>
      </c>
      <c r="U45" s="61">
        <v>0.0</v>
      </c>
      <c r="V45" s="62">
        <v>110.0</v>
      </c>
      <c r="W45" s="62">
        <v>0.0</v>
      </c>
      <c r="X45" s="59">
        <v>1.0</v>
      </c>
      <c r="Y45" s="59">
        <v>0.0</v>
      </c>
      <c r="Z45" s="63"/>
      <c r="AA45" s="63"/>
      <c r="AB45" s="63"/>
      <c r="AC45" s="63"/>
      <c r="AD45" s="63"/>
      <c r="AE45" s="63"/>
      <c r="AF45" s="63"/>
      <c r="AG45" s="63"/>
      <c r="AH45" s="63"/>
      <c r="AI45" s="63"/>
    </row>
    <row r="46">
      <c r="A46" s="55" t="s">
        <v>432</v>
      </c>
      <c r="B46" s="55" t="s">
        <v>1132</v>
      </c>
      <c r="C46" s="55" t="s">
        <v>1133</v>
      </c>
      <c r="D46" s="55">
        <v>6.5</v>
      </c>
      <c r="E46" s="55" t="s">
        <v>7286</v>
      </c>
      <c r="F46" s="55" t="str">
        <f t="array" ref="F46">IFNA(INDEX('New Listing E-Commerce'!$E$2:$E$69,MATCH($I46,'New Listing E-Commerce'!$C$2:$C$69,0)),"N/A")</f>
        <v>Soft</v>
      </c>
      <c r="G46" s="55" t="str">
        <f t="array" ref="G46">INDEX('New Listing E-Commerce'!$D$1:$D$179,MATCH(I46,'New Listing E-Commerce'!$C$1:$C$179,0))</f>
        <v>Max Grip Negro</v>
      </c>
      <c r="H46" s="55">
        <f t="shared" si="1"/>
        <v>1</v>
      </c>
      <c r="I46" s="55" t="s">
        <v>176</v>
      </c>
      <c r="J46" s="56">
        <f>VLOOKUP($I46,'Margen (PowerBI)'!$B$2:$F$179,3)</f>
        <v>35</v>
      </c>
      <c r="K46" s="56">
        <f t="array" ref="K46">INDEX('Margen (PowerBI)'!$E$1:$E$179,MATCH($I46,'Margen (PowerBI)'!$B$1:$B$179,0))</f>
        <v>31.5</v>
      </c>
      <c r="L46" s="56">
        <f>VLOOKUP($I46,'Margen (PowerBI)'!$B$2:$F$179,5)</f>
        <v>16.5</v>
      </c>
      <c r="M46" s="55">
        <v>8.0</v>
      </c>
      <c r="N46" s="57">
        <v>3.0E-4</v>
      </c>
      <c r="O46" s="55">
        <v>9.0</v>
      </c>
      <c r="P46" s="57">
        <v>3.0E-4</v>
      </c>
      <c r="Q46" s="57">
        <v>1.0</v>
      </c>
      <c r="R46" s="55">
        <v>1.0</v>
      </c>
      <c r="S46" s="55">
        <v>0.0</v>
      </c>
      <c r="T46" s="57">
        <v>0.125</v>
      </c>
      <c r="U46" s="57">
        <v>0.0</v>
      </c>
      <c r="V46" s="58">
        <v>110.0</v>
      </c>
      <c r="W46" s="58">
        <v>0.0</v>
      </c>
      <c r="X46" s="55">
        <v>1.0</v>
      </c>
      <c r="Y46" s="55">
        <v>0.0</v>
      </c>
      <c r="Z46" s="3"/>
      <c r="AA46" s="3"/>
      <c r="AB46" s="3"/>
      <c r="AC46" s="3"/>
      <c r="AD46" s="3"/>
      <c r="AE46" s="3"/>
      <c r="AF46" s="3"/>
      <c r="AG46" s="3"/>
      <c r="AH46" s="3"/>
      <c r="AI46" s="3"/>
    </row>
    <row r="47">
      <c r="A47" s="59" t="s">
        <v>432</v>
      </c>
      <c r="B47" s="59" t="s">
        <v>1134</v>
      </c>
      <c r="C47" s="59" t="s">
        <v>1135</v>
      </c>
      <c r="D47" s="59">
        <v>8.5</v>
      </c>
      <c r="E47" s="59" t="s">
        <v>7286</v>
      </c>
      <c r="F47" s="59" t="str">
        <f t="array" ref="F47">IFNA(INDEX('New Listing E-Commerce'!$E$2:$E$69,MATCH($I47,'New Listing E-Commerce'!$C$2:$C$69,0)),"N/A")</f>
        <v>Soft</v>
      </c>
      <c r="G47" s="59" t="str">
        <f t="array" ref="G47">INDEX('New Listing E-Commerce'!$D$1:$D$179,MATCH(I47,'New Listing E-Commerce'!$C$1:$C$179,0))</f>
        <v>Max Grip Negro</v>
      </c>
      <c r="H47" s="59">
        <f t="shared" si="1"/>
        <v>1</v>
      </c>
      <c r="I47" s="59" t="s">
        <v>176</v>
      </c>
      <c r="J47" s="60">
        <f>VLOOKUP($I47,'Margen (PowerBI)'!$B$2:$F$179,3)</f>
        <v>35</v>
      </c>
      <c r="K47" s="60">
        <f t="array" ref="K47">INDEX('Margen (PowerBI)'!$E$1:$E$179,MATCH($I47,'Margen (PowerBI)'!$B$1:$B$179,0))</f>
        <v>31.5</v>
      </c>
      <c r="L47" s="60">
        <f>VLOOKUP($I47,'Margen (PowerBI)'!$B$2:$F$179,5)</f>
        <v>16.5</v>
      </c>
      <c r="M47" s="59">
        <v>6.0</v>
      </c>
      <c r="N47" s="61">
        <v>2.0E-4</v>
      </c>
      <c r="O47" s="59">
        <v>7.0</v>
      </c>
      <c r="P47" s="61">
        <v>2.0E-4</v>
      </c>
      <c r="Q47" s="61">
        <v>1.0</v>
      </c>
      <c r="R47" s="59">
        <v>1.0</v>
      </c>
      <c r="S47" s="59">
        <v>0.0</v>
      </c>
      <c r="T47" s="61">
        <v>0.1667</v>
      </c>
      <c r="U47" s="61">
        <v>0.0</v>
      </c>
      <c r="V47" s="62">
        <v>110.0</v>
      </c>
      <c r="W47" s="62">
        <v>0.0</v>
      </c>
      <c r="X47" s="59">
        <v>1.0</v>
      </c>
      <c r="Y47" s="59">
        <v>0.0</v>
      </c>
      <c r="Z47" s="63"/>
      <c r="AA47" s="63"/>
      <c r="AB47" s="63"/>
      <c r="AC47" s="63"/>
      <c r="AD47" s="63"/>
      <c r="AE47" s="63"/>
      <c r="AF47" s="63"/>
      <c r="AG47" s="63"/>
      <c r="AH47" s="63"/>
      <c r="AI47" s="63"/>
    </row>
    <row r="48">
      <c r="A48" s="55" t="s">
        <v>432</v>
      </c>
      <c r="B48" s="55" t="s">
        <v>909</v>
      </c>
      <c r="C48" s="55" t="s">
        <v>910</v>
      </c>
      <c r="D48" s="55">
        <v>9.0</v>
      </c>
      <c r="E48" s="55" t="s">
        <v>7286</v>
      </c>
      <c r="F48" s="55" t="str">
        <f t="array" ref="F48">IFNA(INDEX('New Listing E-Commerce'!$E$2:$E$69,MATCH($I48,'New Listing E-Commerce'!$C$2:$C$69,0)),"N/A")</f>
        <v>Soft</v>
      </c>
      <c r="G48" s="55" t="str">
        <f t="array" ref="G48">INDEX('New Listing E-Commerce'!$D$1:$D$179,MATCH(I48,'New Listing E-Commerce'!$C$1:$C$179,0))</f>
        <v>Max Grip Negro</v>
      </c>
      <c r="H48" s="55">
        <f t="shared" si="1"/>
        <v>1</v>
      </c>
      <c r="I48" s="55" t="s">
        <v>176</v>
      </c>
      <c r="J48" s="56">
        <f>VLOOKUP($I48,'Margen (PowerBI)'!$B$2:$F$179,3)</f>
        <v>35</v>
      </c>
      <c r="K48" s="56">
        <f t="array" ref="K48">INDEX('Margen (PowerBI)'!$E$1:$E$179,MATCH($I48,'Margen (PowerBI)'!$B$1:$B$179,0))</f>
        <v>31.5</v>
      </c>
      <c r="L48" s="56">
        <f>VLOOKUP($I48,'Margen (PowerBI)'!$B$2:$F$179,5)</f>
        <v>16.5</v>
      </c>
      <c r="M48" s="55">
        <v>0.0</v>
      </c>
      <c r="N48" s="57">
        <v>0.0</v>
      </c>
      <c r="O48" s="55">
        <v>0.0</v>
      </c>
      <c r="P48" s="57">
        <v>0.0</v>
      </c>
      <c r="Q48" s="57">
        <v>0.0</v>
      </c>
      <c r="R48" s="55">
        <v>1.0</v>
      </c>
      <c r="S48" s="55">
        <v>0.0</v>
      </c>
      <c r="T48" s="57">
        <v>0.0</v>
      </c>
      <c r="U48" s="57">
        <v>0.0</v>
      </c>
      <c r="V48" s="58">
        <v>110.0</v>
      </c>
      <c r="W48" s="58">
        <v>0.0</v>
      </c>
      <c r="X48" s="55">
        <v>1.0</v>
      </c>
      <c r="Y48" s="55">
        <v>0.0</v>
      </c>
      <c r="Z48" s="3"/>
      <c r="AA48" s="3"/>
      <c r="AB48" s="3"/>
      <c r="AC48" s="3"/>
      <c r="AD48" s="3"/>
      <c r="AE48" s="3"/>
      <c r="AF48" s="3"/>
      <c r="AG48" s="3"/>
      <c r="AH48" s="3"/>
      <c r="AI48" s="3"/>
    </row>
    <row r="49">
      <c r="A49" s="59" t="s">
        <v>432</v>
      </c>
      <c r="B49" s="59" t="s">
        <v>439</v>
      </c>
      <c r="C49" s="59" t="s">
        <v>440</v>
      </c>
      <c r="D49" s="59">
        <v>9.5</v>
      </c>
      <c r="E49" s="59" t="s">
        <v>7286</v>
      </c>
      <c r="F49" s="59" t="str">
        <f t="array" ref="F49">IFNA(INDEX('New Listing E-Commerce'!$E$2:$E$69,MATCH($I49,'New Listing E-Commerce'!$C$2:$C$69,0)),"N/A")</f>
        <v>Soft</v>
      </c>
      <c r="G49" s="59" t="str">
        <f t="array" ref="G49">INDEX('New Listing E-Commerce'!$D$1:$D$179,MATCH(I49,'New Listing E-Commerce'!$C$1:$C$179,0))</f>
        <v>Max Grip Negro</v>
      </c>
      <c r="H49" s="59">
        <f t="shared" si="1"/>
        <v>3</v>
      </c>
      <c r="I49" s="59" t="s">
        <v>176</v>
      </c>
      <c r="J49" s="60">
        <f>VLOOKUP($I49,'Margen (PowerBI)'!$B$2:$F$179,3)</f>
        <v>35</v>
      </c>
      <c r="K49" s="60">
        <f t="array" ref="K49">INDEX('Margen (PowerBI)'!$E$1:$E$179,MATCH($I49,'Margen (PowerBI)'!$B$1:$B$179,0))</f>
        <v>31.5</v>
      </c>
      <c r="L49" s="60">
        <f>VLOOKUP($I49,'Margen (PowerBI)'!$B$2:$F$179,5)</f>
        <v>16.5</v>
      </c>
      <c r="M49" s="59">
        <v>1.0</v>
      </c>
      <c r="N49" s="61">
        <v>0.0</v>
      </c>
      <c r="O49" s="59">
        <v>1.0</v>
      </c>
      <c r="P49" s="61">
        <v>0.0</v>
      </c>
      <c r="Q49" s="61">
        <v>1.0</v>
      </c>
      <c r="R49" s="59">
        <v>2.0</v>
      </c>
      <c r="S49" s="59">
        <v>1.0</v>
      </c>
      <c r="T49" s="61">
        <v>2.0</v>
      </c>
      <c r="U49" s="61">
        <v>1.0</v>
      </c>
      <c r="V49" s="62">
        <v>220.0</v>
      </c>
      <c r="W49" s="62">
        <v>110.0</v>
      </c>
      <c r="X49" s="59">
        <v>2.0</v>
      </c>
      <c r="Y49" s="59">
        <v>1.0</v>
      </c>
      <c r="Z49" s="63"/>
      <c r="AA49" s="63"/>
      <c r="AB49" s="63"/>
      <c r="AC49" s="63"/>
      <c r="AD49" s="63"/>
      <c r="AE49" s="63"/>
      <c r="AF49" s="63"/>
      <c r="AG49" s="63"/>
      <c r="AH49" s="63"/>
      <c r="AI49" s="63"/>
    </row>
    <row r="50">
      <c r="A50" s="55" t="s">
        <v>441</v>
      </c>
      <c r="B50" s="55" t="s">
        <v>913</v>
      </c>
      <c r="C50" s="55" t="s">
        <v>914</v>
      </c>
      <c r="D50" s="55">
        <v>8.5</v>
      </c>
      <c r="E50" s="55" t="s">
        <v>7288</v>
      </c>
      <c r="F50" s="55" t="str">
        <f t="array" ref="F50">IFNA(INDEX('New Listing E-Commerce'!$E$2:$E$69,MATCH($I50,'New Listing E-Commerce'!$C$2:$C$69,0)),"N/A")</f>
        <v>Soft</v>
      </c>
      <c r="G50" s="55" t="str">
        <f t="array" ref="G50">INDEX('New Listing E-Commerce'!$D$1:$D$179,MATCH(I50,'New Listing E-Commerce'!$C$1:$C$179,0))</f>
        <v>Max</v>
      </c>
      <c r="H50" s="55">
        <f t="shared" si="1"/>
        <v>1</v>
      </c>
      <c r="I50" s="55" t="s">
        <v>216</v>
      </c>
      <c r="J50" s="56">
        <f>VLOOKUP($I50,'Margen (PowerBI)'!$B$2:$F$179,3)</f>
        <v>35</v>
      </c>
      <c r="K50" s="56">
        <f t="array" ref="K50">INDEX('Margen (PowerBI)'!$E$1:$E$179,MATCH($I50,'Margen (PowerBI)'!$B$1:$B$179,0))</f>
        <v>28.5</v>
      </c>
      <c r="L50" s="56">
        <f>VLOOKUP($I50,'Margen (PowerBI)'!$B$2:$F$179,5)</f>
        <v>16.5</v>
      </c>
      <c r="M50" s="55">
        <v>4.0</v>
      </c>
      <c r="N50" s="57">
        <v>2.0E-4</v>
      </c>
      <c r="O50" s="55">
        <v>7.0</v>
      </c>
      <c r="P50" s="57">
        <v>2.0E-4</v>
      </c>
      <c r="Q50" s="57">
        <v>1.0</v>
      </c>
      <c r="R50" s="55">
        <v>1.0</v>
      </c>
      <c r="S50" s="55">
        <v>0.0</v>
      </c>
      <c r="T50" s="57">
        <v>0.25</v>
      </c>
      <c r="U50" s="57">
        <v>0.0</v>
      </c>
      <c r="V50" s="58">
        <v>79.0</v>
      </c>
      <c r="W50" s="58">
        <v>0.0</v>
      </c>
      <c r="X50" s="55">
        <v>1.0</v>
      </c>
      <c r="Y50" s="55">
        <v>0.0</v>
      </c>
      <c r="Z50" s="3"/>
      <c r="AA50" s="3"/>
      <c r="AB50" s="3"/>
      <c r="AC50" s="3"/>
      <c r="AD50" s="3"/>
      <c r="AE50" s="3"/>
      <c r="AF50" s="3"/>
      <c r="AG50" s="3"/>
      <c r="AH50" s="3"/>
      <c r="AI50" s="3"/>
    </row>
    <row r="51">
      <c r="A51" s="59" t="s">
        <v>448</v>
      </c>
      <c r="B51" s="59" t="s">
        <v>921</v>
      </c>
      <c r="C51" s="59" t="s">
        <v>922</v>
      </c>
      <c r="D51" s="59">
        <v>10.0</v>
      </c>
      <c r="E51" s="59" t="s">
        <v>7287</v>
      </c>
      <c r="F51" s="59" t="str">
        <f t="array" ref="F51">IFNA(INDEX('New Listing E-Commerce'!$E$2:$E$69,MATCH($I51,'New Listing E-Commerce'!$C$2:$C$69,0)),"N/A")</f>
        <v>Steel</v>
      </c>
      <c r="G51" s="59" t="str">
        <f t="array" ref="G51">INDEX('New Listing E-Commerce'!$D$1:$D$179,MATCH(I51,'New Listing E-Commerce'!$C$1:$C$179,0))</f>
        <v>Max</v>
      </c>
      <c r="H51" s="59">
        <f t="shared" si="1"/>
        <v>5</v>
      </c>
      <c r="I51" s="59" t="s">
        <v>198</v>
      </c>
      <c r="J51" s="60">
        <f t="array" ref="J51">INDEX('Margen (PowerBI)'!$D$1:$D$179,MATCH($I51,'Margen (PowerBI)'!$B$1:$B$179,0))</f>
        <v>49.5</v>
      </c>
      <c r="K51" s="60">
        <f t="array" ref="K51">INDEX('Margen (PowerBI)'!$E$1:$E$179,MATCH($I51,'Margen (PowerBI)'!$B$1:$B$179,0))</f>
        <v>29.5</v>
      </c>
      <c r="L51" s="60">
        <f t="array" ref="L51">INDEX('Margen (PowerBI)'!$F$1:$F$179,MATCH($I51,'Margen (PowerBI)'!$B$1:$B$179,0))</f>
        <v>20</v>
      </c>
      <c r="M51" s="59">
        <v>10.0</v>
      </c>
      <c r="N51" s="61">
        <v>4.0E-4</v>
      </c>
      <c r="O51" s="59">
        <v>12.0</v>
      </c>
      <c r="P51" s="61">
        <v>4.0E-4</v>
      </c>
      <c r="Q51" s="61">
        <v>1.0</v>
      </c>
      <c r="R51" s="59">
        <v>4.0</v>
      </c>
      <c r="S51" s="59">
        <v>1.0</v>
      </c>
      <c r="T51" s="61">
        <v>0.4</v>
      </c>
      <c r="U51" s="61">
        <v>0.1</v>
      </c>
      <c r="V51" s="62">
        <v>424.0</v>
      </c>
      <c r="W51" s="62">
        <v>106.0</v>
      </c>
      <c r="X51" s="59">
        <v>4.0</v>
      </c>
      <c r="Y51" s="59">
        <v>1.0</v>
      </c>
      <c r="Z51" s="63"/>
      <c r="AA51" s="63"/>
      <c r="AB51" s="63"/>
      <c r="AC51" s="63"/>
      <c r="AD51" s="63"/>
      <c r="AE51" s="63"/>
      <c r="AF51" s="63"/>
      <c r="AG51" s="63"/>
      <c r="AH51" s="63"/>
      <c r="AI51" s="63"/>
    </row>
    <row r="52">
      <c r="A52" s="55" t="s">
        <v>448</v>
      </c>
      <c r="B52" s="55" t="s">
        <v>449</v>
      </c>
      <c r="C52" s="55" t="s">
        <v>450</v>
      </c>
      <c r="D52" s="55">
        <v>10.5</v>
      </c>
      <c r="E52" s="55" t="s">
        <v>7287</v>
      </c>
      <c r="F52" s="55" t="str">
        <f t="array" ref="F52">IFNA(INDEX('New Listing E-Commerce'!$E$2:$E$69,MATCH($I52,'New Listing E-Commerce'!$C$2:$C$69,0)),"N/A")</f>
        <v>Steel</v>
      </c>
      <c r="G52" s="55" t="str">
        <f t="array" ref="G52">INDEX('New Listing E-Commerce'!$D$1:$D$179,MATCH(I52,'New Listing E-Commerce'!$C$1:$C$179,0))</f>
        <v>Max</v>
      </c>
      <c r="H52" s="55">
        <f t="shared" si="1"/>
        <v>6</v>
      </c>
      <c r="I52" s="55" t="s">
        <v>198</v>
      </c>
      <c r="J52" s="56">
        <f t="array" ref="J52">INDEX('Margen (PowerBI)'!$D$1:$D$179,MATCH($I52,'Margen (PowerBI)'!$B$1:$B$179,0))</f>
        <v>49.5</v>
      </c>
      <c r="K52" s="56">
        <f t="array" ref="K52">INDEX('Margen (PowerBI)'!$E$1:$E$179,MATCH($I52,'Margen (PowerBI)'!$B$1:$B$179,0))</f>
        <v>29.5</v>
      </c>
      <c r="L52" s="56">
        <f t="array" ref="L52">INDEX('Margen (PowerBI)'!$F$1:$F$179,MATCH($I52,'Margen (PowerBI)'!$B$1:$B$179,0))</f>
        <v>20</v>
      </c>
      <c r="M52" s="55">
        <v>18.0</v>
      </c>
      <c r="N52" s="57">
        <v>7.0E-4</v>
      </c>
      <c r="O52" s="55">
        <v>26.0</v>
      </c>
      <c r="P52" s="57">
        <v>9.0E-4</v>
      </c>
      <c r="Q52" s="57">
        <v>1.0</v>
      </c>
      <c r="R52" s="55">
        <v>5.0</v>
      </c>
      <c r="S52" s="55">
        <v>1.0</v>
      </c>
      <c r="T52" s="57">
        <v>0.2778</v>
      </c>
      <c r="U52" s="57">
        <v>0.0556</v>
      </c>
      <c r="V52" s="58">
        <v>530.0</v>
      </c>
      <c r="W52" s="58">
        <v>106.0</v>
      </c>
      <c r="X52" s="55">
        <v>5.0</v>
      </c>
      <c r="Y52" s="55">
        <v>1.0</v>
      </c>
      <c r="Z52" s="3"/>
      <c r="AA52" s="3"/>
      <c r="AB52" s="3"/>
      <c r="AC52" s="3"/>
      <c r="AD52" s="3"/>
      <c r="AE52" s="3"/>
      <c r="AF52" s="3"/>
      <c r="AG52" s="3"/>
      <c r="AH52" s="3"/>
      <c r="AI52" s="3"/>
    </row>
    <row r="53">
      <c r="A53" s="59" t="s">
        <v>448</v>
      </c>
      <c r="B53" s="59" t="s">
        <v>451</v>
      </c>
      <c r="C53" s="59" t="s">
        <v>452</v>
      </c>
      <c r="D53" s="59">
        <v>11.0</v>
      </c>
      <c r="E53" s="59" t="s">
        <v>7287</v>
      </c>
      <c r="F53" s="59" t="str">
        <f t="array" ref="F53">IFNA(INDEX('New Listing E-Commerce'!$E$2:$E$69,MATCH($I53,'New Listing E-Commerce'!$C$2:$C$69,0)),"N/A")</f>
        <v>Steel</v>
      </c>
      <c r="G53" s="59" t="str">
        <f t="array" ref="G53">INDEX('New Listing E-Commerce'!$D$1:$D$179,MATCH(I53,'New Listing E-Commerce'!$C$1:$C$179,0))</f>
        <v>Max</v>
      </c>
      <c r="H53" s="59">
        <f t="shared" si="1"/>
        <v>2</v>
      </c>
      <c r="I53" s="59" t="s">
        <v>198</v>
      </c>
      <c r="J53" s="60">
        <f t="array" ref="J53">INDEX('Margen (PowerBI)'!$D$1:$D$179,MATCH($I53,'Margen (PowerBI)'!$B$1:$B$179,0))</f>
        <v>49.5</v>
      </c>
      <c r="K53" s="60">
        <f t="array" ref="K53">INDEX('Margen (PowerBI)'!$E$1:$E$179,MATCH($I53,'Margen (PowerBI)'!$B$1:$B$179,0))</f>
        <v>29.5</v>
      </c>
      <c r="L53" s="60">
        <f t="array" ref="L53">INDEX('Margen (PowerBI)'!$F$1:$F$179,MATCH($I53,'Margen (PowerBI)'!$B$1:$B$179,0))</f>
        <v>20</v>
      </c>
      <c r="M53" s="59">
        <v>22.0</v>
      </c>
      <c r="N53" s="61">
        <v>9.0E-4</v>
      </c>
      <c r="O53" s="59">
        <v>30.0</v>
      </c>
      <c r="P53" s="61">
        <v>0.001</v>
      </c>
      <c r="Q53" s="61">
        <v>1.0</v>
      </c>
      <c r="R53" s="59">
        <v>2.0</v>
      </c>
      <c r="S53" s="59">
        <v>0.0</v>
      </c>
      <c r="T53" s="61">
        <v>0.0909</v>
      </c>
      <c r="U53" s="61">
        <v>0.0</v>
      </c>
      <c r="V53" s="62">
        <v>212.0</v>
      </c>
      <c r="W53" s="62">
        <v>0.0</v>
      </c>
      <c r="X53" s="59">
        <v>2.0</v>
      </c>
      <c r="Y53" s="59">
        <v>0.0</v>
      </c>
      <c r="Z53" s="63"/>
      <c r="AA53" s="63"/>
      <c r="AB53" s="63"/>
      <c r="AC53" s="63"/>
      <c r="AD53" s="63"/>
      <c r="AE53" s="63"/>
      <c r="AF53" s="63"/>
      <c r="AG53" s="63"/>
      <c r="AH53" s="63"/>
      <c r="AI53" s="63"/>
    </row>
    <row r="54">
      <c r="A54" s="55" t="s">
        <v>448</v>
      </c>
      <c r="B54" s="55" t="s">
        <v>453</v>
      </c>
      <c r="C54" s="55" t="s">
        <v>454</v>
      </c>
      <c r="D54" s="55">
        <v>13.0</v>
      </c>
      <c r="E54" s="55" t="s">
        <v>7287</v>
      </c>
      <c r="F54" s="55" t="str">
        <f t="array" ref="F54">IFNA(INDEX('New Listing E-Commerce'!$E$2:$E$69,MATCH($I54,'New Listing E-Commerce'!$C$2:$C$69,0)),"N/A")</f>
        <v>Steel</v>
      </c>
      <c r="G54" s="55" t="str">
        <f t="array" ref="G54">INDEX('New Listing E-Commerce'!$D$1:$D$179,MATCH(I54,'New Listing E-Commerce'!$C$1:$C$179,0))</f>
        <v>Max</v>
      </c>
      <c r="H54" s="55">
        <f t="shared" si="1"/>
        <v>2</v>
      </c>
      <c r="I54" s="55" t="s">
        <v>198</v>
      </c>
      <c r="J54" s="56">
        <f t="array" ref="J54">INDEX('Margen (PowerBI)'!$D$1:$D$179,MATCH($I54,'Margen (PowerBI)'!$B$1:$B$179,0))</f>
        <v>49.5</v>
      </c>
      <c r="K54" s="56">
        <f t="array" ref="K54">INDEX('Margen (PowerBI)'!$E$1:$E$179,MATCH($I54,'Margen (PowerBI)'!$B$1:$B$179,0))</f>
        <v>29.5</v>
      </c>
      <c r="L54" s="56">
        <f t="array" ref="L54">INDEX('Margen (PowerBI)'!$F$1:$F$179,MATCH($I54,'Margen (PowerBI)'!$B$1:$B$179,0))</f>
        <v>20</v>
      </c>
      <c r="M54" s="55">
        <v>4.0</v>
      </c>
      <c r="N54" s="57">
        <v>2.0E-4</v>
      </c>
      <c r="O54" s="55">
        <v>4.0</v>
      </c>
      <c r="P54" s="57">
        <v>1.0E-4</v>
      </c>
      <c r="Q54" s="57">
        <v>1.0</v>
      </c>
      <c r="R54" s="55">
        <v>2.0</v>
      </c>
      <c r="S54" s="55">
        <v>0.0</v>
      </c>
      <c r="T54" s="57">
        <v>0.5</v>
      </c>
      <c r="U54" s="57">
        <v>0.0</v>
      </c>
      <c r="V54" s="58">
        <v>212.0</v>
      </c>
      <c r="W54" s="58">
        <v>0.0</v>
      </c>
      <c r="X54" s="55">
        <v>2.0</v>
      </c>
      <c r="Y54" s="55">
        <v>0.0</v>
      </c>
      <c r="Z54" s="3"/>
      <c r="AA54" s="3"/>
      <c r="AB54" s="3"/>
      <c r="AC54" s="3"/>
      <c r="AD54" s="3"/>
      <c r="AE54" s="3"/>
      <c r="AF54" s="3"/>
      <c r="AG54" s="3"/>
      <c r="AH54" s="3"/>
      <c r="AI54" s="3"/>
    </row>
    <row r="55">
      <c r="A55" s="59" t="s">
        <v>448</v>
      </c>
      <c r="B55" s="59" t="s">
        <v>927</v>
      </c>
      <c r="C55" s="59" t="s">
        <v>928</v>
      </c>
      <c r="D55" s="59">
        <v>6.5</v>
      </c>
      <c r="E55" s="59" t="s">
        <v>7287</v>
      </c>
      <c r="F55" s="59" t="str">
        <f t="array" ref="F55">IFNA(INDEX('New Listing E-Commerce'!$E$2:$E$69,MATCH($I55,'New Listing E-Commerce'!$C$2:$C$69,0)),"N/A")</f>
        <v>Steel</v>
      </c>
      <c r="G55" s="59" t="str">
        <f t="array" ref="G55">INDEX('New Listing E-Commerce'!$D$1:$D$179,MATCH(I55,'New Listing E-Commerce'!$C$1:$C$179,0))</f>
        <v>Max</v>
      </c>
      <c r="H55" s="59">
        <f t="shared" si="1"/>
        <v>1</v>
      </c>
      <c r="I55" s="59" t="s">
        <v>198</v>
      </c>
      <c r="J55" s="60">
        <f t="array" ref="J55">INDEX('Margen (PowerBI)'!$D$1:$D$179,MATCH($I55,'Margen (PowerBI)'!$B$1:$B$179,0))</f>
        <v>49.5</v>
      </c>
      <c r="K55" s="60">
        <f t="array" ref="K55">INDEX('Margen (PowerBI)'!$E$1:$E$179,MATCH($I55,'Margen (PowerBI)'!$B$1:$B$179,0))</f>
        <v>29.5</v>
      </c>
      <c r="L55" s="60">
        <f t="array" ref="L55">INDEX('Margen (PowerBI)'!$F$1:$F$179,MATCH($I55,'Margen (PowerBI)'!$B$1:$B$179,0))</f>
        <v>20</v>
      </c>
      <c r="M55" s="59">
        <v>10.0</v>
      </c>
      <c r="N55" s="61">
        <v>4.0E-4</v>
      </c>
      <c r="O55" s="59">
        <v>12.0</v>
      </c>
      <c r="P55" s="61">
        <v>4.0E-4</v>
      </c>
      <c r="Q55" s="61">
        <v>1.0</v>
      </c>
      <c r="R55" s="59">
        <v>1.0</v>
      </c>
      <c r="S55" s="59">
        <v>0.0</v>
      </c>
      <c r="T55" s="61">
        <v>0.1</v>
      </c>
      <c r="U55" s="61">
        <v>0.0</v>
      </c>
      <c r="V55" s="62">
        <v>106.0</v>
      </c>
      <c r="W55" s="62">
        <v>0.0</v>
      </c>
      <c r="X55" s="59">
        <v>1.0</v>
      </c>
      <c r="Y55" s="59">
        <v>0.0</v>
      </c>
      <c r="Z55" s="63"/>
      <c r="AA55" s="63"/>
      <c r="AB55" s="63"/>
      <c r="AC55" s="63"/>
      <c r="AD55" s="63"/>
      <c r="AE55" s="63"/>
      <c r="AF55" s="63"/>
      <c r="AG55" s="63"/>
      <c r="AH55" s="63"/>
      <c r="AI55" s="63"/>
    </row>
    <row r="56">
      <c r="A56" s="55" t="s">
        <v>448</v>
      </c>
      <c r="B56" s="55" t="s">
        <v>929</v>
      </c>
      <c r="C56" s="55" t="s">
        <v>930</v>
      </c>
      <c r="D56" s="55">
        <v>7.0</v>
      </c>
      <c r="E56" s="55" t="s">
        <v>7287</v>
      </c>
      <c r="F56" s="55" t="str">
        <f t="array" ref="F56">IFNA(INDEX('New Listing E-Commerce'!$E$2:$E$69,MATCH($I56,'New Listing E-Commerce'!$C$2:$C$69,0)),"N/A")</f>
        <v>Steel</v>
      </c>
      <c r="G56" s="55" t="str">
        <f t="array" ref="G56">INDEX('New Listing E-Commerce'!$D$1:$D$179,MATCH(I56,'New Listing E-Commerce'!$C$1:$C$179,0))</f>
        <v>Max</v>
      </c>
      <c r="H56" s="55">
        <f t="shared" si="1"/>
        <v>1</v>
      </c>
      <c r="I56" s="55" t="s">
        <v>198</v>
      </c>
      <c r="J56" s="56">
        <f t="array" ref="J56">INDEX('Margen (PowerBI)'!$D$1:$D$179,MATCH($I56,'Margen (PowerBI)'!$B$1:$B$179,0))</f>
        <v>49.5</v>
      </c>
      <c r="K56" s="56">
        <f t="array" ref="K56">INDEX('Margen (PowerBI)'!$E$1:$E$179,MATCH($I56,'Margen (PowerBI)'!$B$1:$B$179,0))</f>
        <v>29.5</v>
      </c>
      <c r="L56" s="56">
        <f t="array" ref="L56">INDEX('Margen (PowerBI)'!$F$1:$F$179,MATCH($I56,'Margen (PowerBI)'!$B$1:$B$179,0))</f>
        <v>20</v>
      </c>
      <c r="M56" s="55">
        <v>184.0</v>
      </c>
      <c r="N56" s="57">
        <v>0.0073</v>
      </c>
      <c r="O56" s="55">
        <v>198.0</v>
      </c>
      <c r="P56" s="57">
        <v>0.0065</v>
      </c>
      <c r="Q56" s="57">
        <v>1.0</v>
      </c>
      <c r="R56" s="55">
        <v>1.0</v>
      </c>
      <c r="S56" s="55">
        <v>0.0</v>
      </c>
      <c r="T56" s="57">
        <v>0.0054</v>
      </c>
      <c r="U56" s="57">
        <v>0.0</v>
      </c>
      <c r="V56" s="58">
        <v>106.0</v>
      </c>
      <c r="W56" s="58">
        <v>0.0</v>
      </c>
      <c r="X56" s="55">
        <v>1.0</v>
      </c>
      <c r="Y56" s="55">
        <v>0.0</v>
      </c>
      <c r="Z56" s="3"/>
      <c r="AA56" s="3"/>
      <c r="AB56" s="3"/>
      <c r="AC56" s="3"/>
      <c r="AD56" s="3"/>
      <c r="AE56" s="3"/>
      <c r="AF56" s="3"/>
      <c r="AG56" s="3"/>
      <c r="AH56" s="3"/>
      <c r="AI56" s="3"/>
    </row>
    <row r="57">
      <c r="A57" s="59" t="s">
        <v>448</v>
      </c>
      <c r="B57" s="59" t="s">
        <v>1136</v>
      </c>
      <c r="C57" s="59" t="s">
        <v>1137</v>
      </c>
      <c r="D57" s="59">
        <v>7.5</v>
      </c>
      <c r="E57" s="59" t="s">
        <v>7287</v>
      </c>
      <c r="F57" s="59" t="str">
        <f t="array" ref="F57">IFNA(INDEX('New Listing E-Commerce'!$E$2:$E$69,MATCH($I57,'New Listing E-Commerce'!$C$2:$C$69,0)),"N/A")</f>
        <v>Steel</v>
      </c>
      <c r="G57" s="59" t="str">
        <f t="array" ref="G57">INDEX('New Listing E-Commerce'!$D$1:$D$179,MATCH(I57,'New Listing E-Commerce'!$C$1:$C$179,0))</f>
        <v>Max</v>
      </c>
      <c r="H57" s="59">
        <f t="shared" si="1"/>
        <v>1</v>
      </c>
      <c r="I57" s="59" t="s">
        <v>198</v>
      </c>
      <c r="J57" s="60">
        <f t="array" ref="J57">INDEX('Margen (PowerBI)'!$D$1:$D$179,MATCH($I57,'Margen (PowerBI)'!$B$1:$B$179,0))</f>
        <v>49.5</v>
      </c>
      <c r="K57" s="60">
        <f t="array" ref="K57">INDEX('Margen (PowerBI)'!$E$1:$E$179,MATCH($I57,'Margen (PowerBI)'!$B$1:$B$179,0))</f>
        <v>29.5</v>
      </c>
      <c r="L57" s="60">
        <f t="array" ref="L57">INDEX('Margen (PowerBI)'!$F$1:$F$179,MATCH($I57,'Margen (PowerBI)'!$B$1:$B$179,0))</f>
        <v>20</v>
      </c>
      <c r="M57" s="59">
        <v>1.0</v>
      </c>
      <c r="N57" s="61">
        <v>0.0</v>
      </c>
      <c r="O57" s="59">
        <v>1.0</v>
      </c>
      <c r="P57" s="61">
        <v>0.0</v>
      </c>
      <c r="Q57" s="61">
        <v>1.0</v>
      </c>
      <c r="R57" s="59">
        <v>1.0</v>
      </c>
      <c r="S57" s="59">
        <v>0.0</v>
      </c>
      <c r="T57" s="61">
        <v>1.0</v>
      </c>
      <c r="U57" s="61">
        <v>0.0</v>
      </c>
      <c r="V57" s="62">
        <v>106.0</v>
      </c>
      <c r="W57" s="62">
        <v>0.0</v>
      </c>
      <c r="X57" s="59">
        <v>1.0</v>
      </c>
      <c r="Y57" s="59">
        <v>0.0</v>
      </c>
      <c r="Z57" s="63"/>
      <c r="AA57" s="63"/>
      <c r="AB57" s="63"/>
      <c r="AC57" s="63"/>
      <c r="AD57" s="63"/>
      <c r="AE57" s="63"/>
      <c r="AF57" s="63"/>
      <c r="AG57" s="63"/>
      <c r="AH57" s="63"/>
      <c r="AI57" s="63"/>
    </row>
    <row r="58">
      <c r="A58" s="55" t="s">
        <v>448</v>
      </c>
      <c r="B58" s="55" t="s">
        <v>455</v>
      </c>
      <c r="C58" s="55" t="s">
        <v>456</v>
      </c>
      <c r="D58" s="55">
        <v>8.0</v>
      </c>
      <c r="E58" s="55" t="s">
        <v>7287</v>
      </c>
      <c r="F58" s="55" t="str">
        <f t="array" ref="F58">IFNA(INDEX('New Listing E-Commerce'!$E$2:$E$69,MATCH($I58,'New Listing E-Commerce'!$C$2:$C$69,0)),"N/A")</f>
        <v>Steel</v>
      </c>
      <c r="G58" s="55" t="str">
        <f t="array" ref="G58">INDEX('New Listing E-Commerce'!$D$1:$D$179,MATCH(I58,'New Listing E-Commerce'!$C$1:$C$179,0))</f>
        <v>Max</v>
      </c>
      <c r="H58" s="55">
        <f t="shared" si="1"/>
        <v>2</v>
      </c>
      <c r="I58" s="55" t="s">
        <v>198</v>
      </c>
      <c r="J58" s="56">
        <f t="array" ref="J58">INDEX('Margen (PowerBI)'!$D$1:$D$179,MATCH($I58,'Margen (PowerBI)'!$B$1:$B$179,0))</f>
        <v>49.5</v>
      </c>
      <c r="K58" s="56">
        <f t="array" ref="K58">INDEX('Margen (PowerBI)'!$E$1:$E$179,MATCH($I58,'Margen (PowerBI)'!$B$1:$B$179,0))</f>
        <v>29.5</v>
      </c>
      <c r="L58" s="56">
        <f t="array" ref="L58">INDEX('Margen (PowerBI)'!$F$1:$F$179,MATCH($I58,'Margen (PowerBI)'!$B$1:$B$179,0))</f>
        <v>20</v>
      </c>
      <c r="M58" s="55">
        <v>134.0</v>
      </c>
      <c r="N58" s="57">
        <v>0.0053</v>
      </c>
      <c r="O58" s="55">
        <v>167.0</v>
      </c>
      <c r="P58" s="57">
        <v>0.0055</v>
      </c>
      <c r="Q58" s="57">
        <v>1.0</v>
      </c>
      <c r="R58" s="55">
        <v>2.0</v>
      </c>
      <c r="S58" s="55">
        <v>0.0</v>
      </c>
      <c r="T58" s="57">
        <v>0.0149</v>
      </c>
      <c r="U58" s="57">
        <v>0.0</v>
      </c>
      <c r="V58" s="58">
        <v>212.0</v>
      </c>
      <c r="W58" s="58">
        <v>0.0</v>
      </c>
      <c r="X58" s="55">
        <v>2.0</v>
      </c>
      <c r="Y58" s="55">
        <v>0.0</v>
      </c>
      <c r="Z58" s="3"/>
      <c r="AA58" s="3"/>
      <c r="AB58" s="3"/>
      <c r="AC58" s="3"/>
      <c r="AD58" s="3"/>
      <c r="AE58" s="3"/>
      <c r="AF58" s="3"/>
      <c r="AG58" s="3"/>
      <c r="AH58" s="3"/>
      <c r="AI58" s="3"/>
    </row>
    <row r="59">
      <c r="A59" s="59" t="s">
        <v>448</v>
      </c>
      <c r="B59" s="59" t="s">
        <v>457</v>
      </c>
      <c r="C59" s="59" t="s">
        <v>458</v>
      </c>
      <c r="D59" s="59">
        <v>8.5</v>
      </c>
      <c r="E59" s="59" t="s">
        <v>7287</v>
      </c>
      <c r="F59" s="59" t="str">
        <f t="array" ref="F59">IFNA(INDEX('New Listing E-Commerce'!$E$2:$E$69,MATCH($I59,'New Listing E-Commerce'!$C$2:$C$69,0)),"N/A")</f>
        <v>Steel</v>
      </c>
      <c r="G59" s="59" t="str">
        <f t="array" ref="G59">INDEX('New Listing E-Commerce'!$D$1:$D$179,MATCH(I59,'New Listing E-Commerce'!$C$1:$C$179,0))</f>
        <v>Max</v>
      </c>
      <c r="H59" s="59">
        <f t="shared" si="1"/>
        <v>2</v>
      </c>
      <c r="I59" s="59" t="s">
        <v>198</v>
      </c>
      <c r="J59" s="60">
        <f t="array" ref="J59">INDEX('Margen (PowerBI)'!$D$1:$D$179,MATCH($I59,'Margen (PowerBI)'!$B$1:$B$179,0))</f>
        <v>49.5</v>
      </c>
      <c r="K59" s="60">
        <f t="array" ref="K59">INDEX('Margen (PowerBI)'!$E$1:$E$179,MATCH($I59,'Margen (PowerBI)'!$B$1:$B$179,0))</f>
        <v>29.5</v>
      </c>
      <c r="L59" s="60">
        <f t="array" ref="L59">INDEX('Margen (PowerBI)'!$F$1:$F$179,MATCH($I59,'Margen (PowerBI)'!$B$1:$B$179,0))</f>
        <v>20</v>
      </c>
      <c r="M59" s="59">
        <v>3.0</v>
      </c>
      <c r="N59" s="61">
        <v>1.0E-4</v>
      </c>
      <c r="O59" s="59">
        <v>4.0</v>
      </c>
      <c r="P59" s="61">
        <v>1.0E-4</v>
      </c>
      <c r="Q59" s="61">
        <v>1.0</v>
      </c>
      <c r="R59" s="59">
        <v>1.0</v>
      </c>
      <c r="S59" s="59">
        <v>1.0</v>
      </c>
      <c r="T59" s="61">
        <v>0.3333</v>
      </c>
      <c r="U59" s="61">
        <v>0.3333</v>
      </c>
      <c r="V59" s="62">
        <v>106.0</v>
      </c>
      <c r="W59" s="62">
        <v>106.0</v>
      </c>
      <c r="X59" s="59">
        <v>1.0</v>
      </c>
      <c r="Y59" s="59">
        <v>1.0</v>
      </c>
      <c r="Z59" s="63"/>
      <c r="AA59" s="63"/>
      <c r="AB59" s="63"/>
      <c r="AC59" s="63"/>
      <c r="AD59" s="63"/>
      <c r="AE59" s="63"/>
      <c r="AF59" s="63"/>
      <c r="AG59" s="63"/>
      <c r="AH59" s="63"/>
      <c r="AI59" s="63"/>
    </row>
    <row r="60">
      <c r="A60" s="55" t="s">
        <v>448</v>
      </c>
      <c r="B60" s="55" t="s">
        <v>459</v>
      </c>
      <c r="C60" s="55" t="s">
        <v>460</v>
      </c>
      <c r="D60" s="55">
        <v>9.0</v>
      </c>
      <c r="E60" s="55" t="s">
        <v>7287</v>
      </c>
      <c r="F60" s="55" t="str">
        <f t="array" ref="F60">IFNA(INDEX('New Listing E-Commerce'!$E$2:$E$69,MATCH($I60,'New Listing E-Commerce'!$C$2:$C$69,0)),"N/A")</f>
        <v>Steel</v>
      </c>
      <c r="G60" s="55" t="str">
        <f t="array" ref="G60">INDEX('New Listing E-Commerce'!$D$1:$D$179,MATCH(I60,'New Listing E-Commerce'!$C$1:$C$179,0))</f>
        <v>Max</v>
      </c>
      <c r="H60" s="55">
        <f t="shared" si="1"/>
        <v>1</v>
      </c>
      <c r="I60" s="55" t="s">
        <v>198</v>
      </c>
      <c r="J60" s="56">
        <f t="array" ref="J60">INDEX('Margen (PowerBI)'!$D$1:$D$179,MATCH($I60,'Margen (PowerBI)'!$B$1:$B$179,0))</f>
        <v>49.5</v>
      </c>
      <c r="K60" s="56">
        <f t="array" ref="K60">INDEX('Margen (PowerBI)'!$E$1:$E$179,MATCH($I60,'Margen (PowerBI)'!$B$1:$B$179,0))</f>
        <v>29.5</v>
      </c>
      <c r="L60" s="56">
        <f t="array" ref="L60">INDEX('Margen (PowerBI)'!$F$1:$F$179,MATCH($I60,'Margen (PowerBI)'!$B$1:$B$179,0))</f>
        <v>20</v>
      </c>
      <c r="M60" s="55">
        <v>12.0</v>
      </c>
      <c r="N60" s="57">
        <v>5.0E-4</v>
      </c>
      <c r="O60" s="55">
        <v>15.0</v>
      </c>
      <c r="P60" s="57">
        <v>5.0E-4</v>
      </c>
      <c r="Q60" s="57">
        <v>1.0</v>
      </c>
      <c r="R60" s="55">
        <v>1.0</v>
      </c>
      <c r="S60" s="55">
        <v>0.0</v>
      </c>
      <c r="T60" s="57">
        <v>0.0833</v>
      </c>
      <c r="U60" s="57">
        <v>0.0</v>
      </c>
      <c r="V60" s="58">
        <v>106.0</v>
      </c>
      <c r="W60" s="58">
        <v>0.0</v>
      </c>
      <c r="X60" s="55">
        <v>1.0</v>
      </c>
      <c r="Y60" s="55">
        <v>0.0</v>
      </c>
      <c r="Z60" s="3"/>
      <c r="AA60" s="3"/>
      <c r="AB60" s="3"/>
      <c r="AC60" s="3"/>
      <c r="AD60" s="3"/>
      <c r="AE60" s="3"/>
      <c r="AF60" s="3"/>
      <c r="AG60" s="3"/>
      <c r="AH60" s="3"/>
      <c r="AI60" s="3"/>
    </row>
    <row r="61">
      <c r="A61" s="59" t="s">
        <v>448</v>
      </c>
      <c r="B61" s="59" t="s">
        <v>461</v>
      </c>
      <c r="C61" s="59" t="s">
        <v>462</v>
      </c>
      <c r="D61" s="59">
        <v>9.5</v>
      </c>
      <c r="E61" s="59" t="s">
        <v>7287</v>
      </c>
      <c r="F61" s="59" t="str">
        <f t="array" ref="F61">IFNA(INDEX('New Listing E-Commerce'!$E$2:$E$69,MATCH($I61,'New Listing E-Commerce'!$C$2:$C$69,0)),"N/A")</f>
        <v>Steel</v>
      </c>
      <c r="G61" s="59" t="str">
        <f t="array" ref="G61">INDEX('New Listing E-Commerce'!$D$1:$D$179,MATCH(I61,'New Listing E-Commerce'!$C$1:$C$179,0))</f>
        <v>Max</v>
      </c>
      <c r="H61" s="59">
        <f t="shared" si="1"/>
        <v>3</v>
      </c>
      <c r="I61" s="59" t="s">
        <v>198</v>
      </c>
      <c r="J61" s="60">
        <f t="array" ref="J61">INDEX('Margen (PowerBI)'!$D$1:$D$179,MATCH($I61,'Margen (PowerBI)'!$B$1:$B$179,0))</f>
        <v>49.5</v>
      </c>
      <c r="K61" s="60">
        <f t="array" ref="K61">INDEX('Margen (PowerBI)'!$E$1:$E$179,MATCH($I61,'Margen (PowerBI)'!$B$1:$B$179,0))</f>
        <v>29.5</v>
      </c>
      <c r="L61" s="60">
        <f t="array" ref="L61">INDEX('Margen (PowerBI)'!$F$1:$F$179,MATCH($I61,'Margen (PowerBI)'!$B$1:$B$179,0))</f>
        <v>20</v>
      </c>
      <c r="M61" s="59">
        <v>12.0</v>
      </c>
      <c r="N61" s="61">
        <v>5.0E-4</v>
      </c>
      <c r="O61" s="59">
        <v>16.0</v>
      </c>
      <c r="P61" s="61">
        <v>5.0E-4</v>
      </c>
      <c r="Q61" s="61">
        <v>0.9375</v>
      </c>
      <c r="R61" s="59">
        <v>3.0</v>
      </c>
      <c r="S61" s="59">
        <v>0.0</v>
      </c>
      <c r="T61" s="61">
        <v>0.25</v>
      </c>
      <c r="U61" s="61">
        <v>0.0</v>
      </c>
      <c r="V61" s="62">
        <v>318.0</v>
      </c>
      <c r="W61" s="62">
        <v>0.0</v>
      </c>
      <c r="X61" s="59">
        <v>3.0</v>
      </c>
      <c r="Y61" s="59">
        <v>0.0</v>
      </c>
      <c r="Z61" s="63"/>
      <c r="AA61" s="63"/>
      <c r="AB61" s="63"/>
      <c r="AC61" s="63"/>
      <c r="AD61" s="63"/>
      <c r="AE61" s="63"/>
      <c r="AF61" s="63"/>
      <c r="AG61" s="63"/>
      <c r="AH61" s="63"/>
      <c r="AI61" s="63"/>
    </row>
    <row r="62">
      <c r="A62" s="55" t="s">
        <v>463</v>
      </c>
      <c r="B62" s="55" t="s">
        <v>468</v>
      </c>
      <c r="C62" s="55" t="s">
        <v>469</v>
      </c>
      <c r="D62" s="55">
        <v>6.5</v>
      </c>
      <c r="E62" s="55" t="s">
        <v>7287</v>
      </c>
      <c r="F62" s="55" t="str">
        <f t="array" ref="F62">IFNA(INDEX('New Listing E-Commerce'!$E$2:$E$69,MATCH($I62,'New Listing E-Commerce'!$C$2:$C$69,0)),"N/A")</f>
        <v>Composite</v>
      </c>
      <c r="G62" s="55" t="str">
        <f t="array" ref="G62">INDEX('New Listing E-Commerce'!$D$1:$D$179,MATCH(I62,'New Listing E-Commerce'!$C$1:$C$179,0))</f>
        <v>Rodeo Cafe</v>
      </c>
      <c r="H62" s="55">
        <f t="shared" si="1"/>
        <v>1</v>
      </c>
      <c r="I62" s="55" t="s">
        <v>35</v>
      </c>
      <c r="J62" s="56">
        <f t="array" ref="J62">INDEX('Margen (PowerBI)'!$D$1:$D$179,MATCH($I62,'Margen (PowerBI)'!$B$1:$B$179,0))</f>
        <v>75.5</v>
      </c>
      <c r="K62" s="56">
        <f t="array" ref="K62">INDEX('Margen (PowerBI)'!$E$1:$E$179,MATCH($I62,'Margen (PowerBI)'!$B$1:$B$179,0))</f>
        <v>43.5</v>
      </c>
      <c r="L62" s="56">
        <f>VLOOKUP($I62,'Margen (PowerBI)'!$B$2:$F$179,5)</f>
        <v>16.5</v>
      </c>
      <c r="M62" s="55">
        <v>1.0</v>
      </c>
      <c r="N62" s="57">
        <v>0.0</v>
      </c>
      <c r="O62" s="55">
        <v>1.0</v>
      </c>
      <c r="P62" s="57">
        <v>0.0</v>
      </c>
      <c r="Q62" s="57">
        <v>1.0</v>
      </c>
      <c r="R62" s="55">
        <v>1.0</v>
      </c>
      <c r="S62" s="55">
        <v>0.0</v>
      </c>
      <c r="T62" s="57">
        <v>1.0</v>
      </c>
      <c r="U62" s="57">
        <v>0.0</v>
      </c>
      <c r="V62" s="58">
        <v>140.0</v>
      </c>
      <c r="W62" s="58">
        <v>0.0</v>
      </c>
      <c r="X62" s="55">
        <v>1.0</v>
      </c>
      <c r="Y62" s="55">
        <v>0.0</v>
      </c>
      <c r="Z62" s="3"/>
      <c r="AA62" s="3"/>
      <c r="AB62" s="3"/>
      <c r="AC62" s="3"/>
      <c r="AD62" s="3"/>
      <c r="AE62" s="3"/>
      <c r="AF62" s="3"/>
      <c r="AG62" s="3"/>
      <c r="AH62" s="3"/>
      <c r="AI62" s="3"/>
    </row>
    <row r="63">
      <c r="A63" s="59" t="s">
        <v>463</v>
      </c>
      <c r="B63" s="59" t="s">
        <v>470</v>
      </c>
      <c r="C63" s="59" t="s">
        <v>471</v>
      </c>
      <c r="D63" s="59">
        <v>7.5</v>
      </c>
      <c r="E63" s="59" t="s">
        <v>7287</v>
      </c>
      <c r="F63" s="59" t="str">
        <f t="array" ref="F63">IFNA(INDEX('New Listing E-Commerce'!$E$2:$E$69,MATCH($I63,'New Listing E-Commerce'!$C$2:$C$69,0)),"N/A")</f>
        <v>Composite</v>
      </c>
      <c r="G63" s="59" t="str">
        <f t="array" ref="G63">INDEX('New Listing E-Commerce'!$D$1:$D$179,MATCH(I63,'New Listing E-Commerce'!$C$1:$C$179,0))</f>
        <v>Rodeo Cafe</v>
      </c>
      <c r="H63" s="59">
        <f t="shared" si="1"/>
        <v>1</v>
      </c>
      <c r="I63" s="59" t="s">
        <v>35</v>
      </c>
      <c r="J63" s="60">
        <f>VLOOKUP($I63,'Margen (PowerBI)'!$B$2:$F$179,3)</f>
        <v>35</v>
      </c>
      <c r="K63" s="60">
        <f t="array" ref="K63">INDEX('Margen (PowerBI)'!$E$1:$E$179,MATCH($I63,'Margen (PowerBI)'!$B$1:$B$179,0))</f>
        <v>43.5</v>
      </c>
      <c r="L63" s="60">
        <f>VLOOKUP($I63,'Margen (PowerBI)'!$B$2:$F$179,5)</f>
        <v>16.5</v>
      </c>
      <c r="M63" s="59">
        <v>1.0</v>
      </c>
      <c r="N63" s="61">
        <v>0.0</v>
      </c>
      <c r="O63" s="59">
        <v>1.0</v>
      </c>
      <c r="P63" s="61">
        <v>0.0</v>
      </c>
      <c r="Q63" s="61">
        <v>1.0</v>
      </c>
      <c r="R63" s="59">
        <v>1.0</v>
      </c>
      <c r="S63" s="59">
        <v>0.0</v>
      </c>
      <c r="T63" s="61">
        <v>1.0</v>
      </c>
      <c r="U63" s="61">
        <v>0.0</v>
      </c>
      <c r="V63" s="62">
        <v>140.0</v>
      </c>
      <c r="W63" s="62">
        <v>0.0</v>
      </c>
      <c r="X63" s="59">
        <v>1.0</v>
      </c>
      <c r="Y63" s="59">
        <v>0.0</v>
      </c>
      <c r="Z63" s="63"/>
      <c r="AA63" s="63"/>
      <c r="AB63" s="63"/>
      <c r="AC63" s="63"/>
      <c r="AD63" s="63"/>
      <c r="AE63" s="63"/>
      <c r="AF63" s="63"/>
      <c r="AG63" s="63"/>
      <c r="AH63" s="63"/>
      <c r="AI63" s="63"/>
    </row>
    <row r="64">
      <c r="A64" s="55" t="s">
        <v>463</v>
      </c>
      <c r="B64" s="55" t="s">
        <v>474</v>
      </c>
      <c r="C64" s="55" t="s">
        <v>475</v>
      </c>
      <c r="D64" s="55">
        <v>8.5</v>
      </c>
      <c r="E64" s="55" t="s">
        <v>7287</v>
      </c>
      <c r="F64" s="55" t="str">
        <f t="array" ref="F64">IFNA(INDEX('New Listing E-Commerce'!$E$2:$E$69,MATCH($I64,'New Listing E-Commerce'!$C$2:$C$69,0)),"N/A")</f>
        <v>Composite</v>
      </c>
      <c r="G64" s="55" t="str">
        <f t="array" ref="G64">INDEX('New Listing E-Commerce'!$D$1:$D$179,MATCH(I64,'New Listing E-Commerce'!$C$1:$C$179,0))</f>
        <v>Rodeo Cafe</v>
      </c>
      <c r="H64" s="55">
        <f t="shared" si="1"/>
        <v>1</v>
      </c>
      <c r="I64" s="55" t="s">
        <v>35</v>
      </c>
      <c r="J64" s="56">
        <f>VLOOKUP($I64,'Margen (PowerBI)'!$B$2:$F$179,3)</f>
        <v>35</v>
      </c>
      <c r="K64" s="56">
        <f t="array" ref="K64">INDEX('Margen (PowerBI)'!$E$1:$E$179,MATCH($I64,'Margen (PowerBI)'!$B$1:$B$179,0))</f>
        <v>43.5</v>
      </c>
      <c r="L64" s="56">
        <f>VLOOKUP($I64,'Margen (PowerBI)'!$B$2:$F$179,5)</f>
        <v>16.5</v>
      </c>
      <c r="M64" s="55">
        <v>32.0</v>
      </c>
      <c r="N64" s="57">
        <v>0.0013</v>
      </c>
      <c r="O64" s="55">
        <v>33.0</v>
      </c>
      <c r="P64" s="57">
        <v>0.0011</v>
      </c>
      <c r="Q64" s="57">
        <v>0.8485</v>
      </c>
      <c r="R64" s="55">
        <v>1.0</v>
      </c>
      <c r="S64" s="55">
        <v>0.0</v>
      </c>
      <c r="T64" s="57">
        <v>0.0313</v>
      </c>
      <c r="U64" s="57">
        <v>0.0</v>
      </c>
      <c r="V64" s="58">
        <v>140.0</v>
      </c>
      <c r="W64" s="58">
        <v>0.0</v>
      </c>
      <c r="X64" s="55">
        <v>1.0</v>
      </c>
      <c r="Y64" s="55">
        <v>0.0</v>
      </c>
      <c r="Z64" s="3"/>
      <c r="AA64" s="3"/>
      <c r="AB64" s="3"/>
      <c r="AC64" s="3"/>
      <c r="AD64" s="3"/>
      <c r="AE64" s="3"/>
      <c r="AF64" s="3"/>
      <c r="AG64" s="3"/>
      <c r="AH64" s="3"/>
      <c r="AI64" s="3"/>
    </row>
    <row r="65">
      <c r="A65" s="59" t="s">
        <v>463</v>
      </c>
      <c r="B65" s="59" t="s">
        <v>478</v>
      </c>
      <c r="C65" s="59" t="s">
        <v>479</v>
      </c>
      <c r="D65" s="59">
        <v>10.0</v>
      </c>
      <c r="E65" s="59" t="s">
        <v>188</v>
      </c>
      <c r="F65" s="59" t="str">
        <f t="array" ref="F65">IFNA(INDEX('New Listing E-Commerce'!$E$2:$E$69,MATCH($I65,'New Listing E-Commerce'!$C$2:$C$69,0)),"N/A")</f>
        <v>Composite</v>
      </c>
      <c r="G65" s="59" t="str">
        <f t="array" ref="G65">INDEX('New Listing E-Commerce'!$D$1:$D$179,MATCH(I65,'New Listing E-Commerce'!$C$1:$C$179,0))</f>
        <v>Rodeo Cafe</v>
      </c>
      <c r="H65" s="59">
        <f t="shared" si="1"/>
        <v>2</v>
      </c>
      <c r="I65" s="59" t="s">
        <v>35</v>
      </c>
      <c r="J65" s="60">
        <f>VLOOKUP($I65,'Margen (PowerBI)'!$B$2:$F$179,3)</f>
        <v>35</v>
      </c>
      <c r="K65" s="60">
        <f t="array" ref="K65">INDEX('Margen (PowerBI)'!$E$1:$E$179,MATCH($I65,'Margen (PowerBI)'!$B$1:$B$179,0))</f>
        <v>43.5</v>
      </c>
      <c r="L65" s="60">
        <f>VLOOKUP($I65,'Margen (PowerBI)'!$B$2:$F$179,5)</f>
        <v>16.5</v>
      </c>
      <c r="M65" s="59">
        <v>27.0</v>
      </c>
      <c r="N65" s="61">
        <v>0.0011</v>
      </c>
      <c r="O65" s="59">
        <v>31.0</v>
      </c>
      <c r="P65" s="61">
        <v>0.001</v>
      </c>
      <c r="Q65" s="61">
        <v>1.0</v>
      </c>
      <c r="R65" s="59">
        <v>2.0</v>
      </c>
      <c r="S65" s="59">
        <v>0.0</v>
      </c>
      <c r="T65" s="61">
        <v>0.0741</v>
      </c>
      <c r="U65" s="61">
        <v>0.0</v>
      </c>
      <c r="V65" s="62">
        <v>290.0</v>
      </c>
      <c r="W65" s="62">
        <v>0.0</v>
      </c>
      <c r="X65" s="59">
        <v>2.0</v>
      </c>
      <c r="Y65" s="59">
        <v>0.0</v>
      </c>
      <c r="Z65" s="63"/>
      <c r="AA65" s="63"/>
      <c r="AB65" s="63"/>
      <c r="AC65" s="63"/>
      <c r="AD65" s="63"/>
      <c r="AE65" s="63"/>
      <c r="AF65" s="63"/>
      <c r="AG65" s="63"/>
      <c r="AH65" s="63"/>
      <c r="AI65" s="63"/>
    </row>
    <row r="66">
      <c r="A66" s="55" t="s">
        <v>463</v>
      </c>
      <c r="B66" s="55" t="s">
        <v>482</v>
      </c>
      <c r="C66" s="55" t="s">
        <v>483</v>
      </c>
      <c r="D66" s="55">
        <v>6.0</v>
      </c>
      <c r="E66" s="55" t="s">
        <v>188</v>
      </c>
      <c r="F66" s="55" t="str">
        <f t="array" ref="F66">IFNA(INDEX('New Listing E-Commerce'!$E$2:$E$69,MATCH($I66,'New Listing E-Commerce'!$C$2:$C$69,0)),"N/A")</f>
        <v>Composite</v>
      </c>
      <c r="G66" s="55" t="str">
        <f t="array" ref="G66">INDEX('New Listing E-Commerce'!$D$1:$D$179,MATCH(I66,'New Listing E-Commerce'!$C$1:$C$179,0))</f>
        <v>Rodeo Cafe</v>
      </c>
      <c r="H66" s="55">
        <f t="shared" si="1"/>
        <v>1</v>
      </c>
      <c r="I66" s="55" t="s">
        <v>35</v>
      </c>
      <c r="J66" s="56">
        <f>VLOOKUP($I66,'Margen (PowerBI)'!$B$2:$F$179,3)</f>
        <v>35</v>
      </c>
      <c r="K66" s="56">
        <f t="array" ref="K66">INDEX('Margen (PowerBI)'!$E$1:$E$179,MATCH($I66,'Margen (PowerBI)'!$B$1:$B$179,0))</f>
        <v>43.5</v>
      </c>
      <c r="L66" s="56">
        <f>VLOOKUP($I66,'Margen (PowerBI)'!$B$2:$F$179,5)</f>
        <v>16.5</v>
      </c>
      <c r="M66" s="55">
        <v>20.0</v>
      </c>
      <c r="N66" s="57">
        <v>8.0E-4</v>
      </c>
      <c r="O66" s="55">
        <v>22.0</v>
      </c>
      <c r="P66" s="57">
        <v>7.0E-4</v>
      </c>
      <c r="Q66" s="57">
        <v>0.5909</v>
      </c>
      <c r="R66" s="55">
        <v>1.0</v>
      </c>
      <c r="S66" s="55">
        <v>0.0</v>
      </c>
      <c r="T66" s="57">
        <v>0.05</v>
      </c>
      <c r="U66" s="57">
        <v>0.0</v>
      </c>
      <c r="V66" s="58">
        <v>145.0</v>
      </c>
      <c r="W66" s="58">
        <v>0.0</v>
      </c>
      <c r="X66" s="55">
        <v>1.0</v>
      </c>
      <c r="Y66" s="55">
        <v>0.0</v>
      </c>
      <c r="Z66" s="3"/>
      <c r="AA66" s="3"/>
      <c r="AB66" s="3"/>
      <c r="AC66" s="3"/>
      <c r="AD66" s="3"/>
      <c r="AE66" s="3"/>
      <c r="AF66" s="3"/>
      <c r="AG66" s="3"/>
      <c r="AH66" s="3"/>
      <c r="AI66" s="3"/>
    </row>
    <row r="67">
      <c r="A67" s="59" t="s">
        <v>463</v>
      </c>
      <c r="B67" s="59" t="s">
        <v>484</v>
      </c>
      <c r="C67" s="59" t="s">
        <v>485</v>
      </c>
      <c r="D67" s="59">
        <v>6.5</v>
      </c>
      <c r="E67" s="59" t="s">
        <v>188</v>
      </c>
      <c r="F67" s="59" t="str">
        <f t="array" ref="F67">IFNA(INDEX('New Listing E-Commerce'!$E$2:$E$69,MATCH($I67,'New Listing E-Commerce'!$C$2:$C$69,0)),"N/A")</f>
        <v>Composite</v>
      </c>
      <c r="G67" s="59" t="str">
        <f t="array" ref="G67">INDEX('New Listing E-Commerce'!$D$1:$D$179,MATCH(I67,'New Listing E-Commerce'!$C$1:$C$179,0))</f>
        <v>Rodeo Cafe</v>
      </c>
      <c r="H67" s="59">
        <f t="shared" si="1"/>
        <v>1</v>
      </c>
      <c r="I67" s="59" t="s">
        <v>35</v>
      </c>
      <c r="J67" s="60">
        <f>VLOOKUP($I67,'Margen (PowerBI)'!$B$2:$F$179,3)</f>
        <v>35</v>
      </c>
      <c r="K67" s="60">
        <f t="array" ref="K67">INDEX('Margen (PowerBI)'!$E$1:$E$179,MATCH($I67,'Margen (PowerBI)'!$B$1:$B$179,0))</f>
        <v>43.5</v>
      </c>
      <c r="L67" s="60">
        <f>VLOOKUP($I67,'Margen (PowerBI)'!$B$2:$F$179,5)</f>
        <v>16.5</v>
      </c>
      <c r="M67" s="59">
        <v>10.0</v>
      </c>
      <c r="N67" s="61">
        <v>4.0E-4</v>
      </c>
      <c r="O67" s="59">
        <v>12.0</v>
      </c>
      <c r="P67" s="61">
        <v>4.0E-4</v>
      </c>
      <c r="Q67" s="61">
        <v>0.75</v>
      </c>
      <c r="R67" s="59">
        <v>1.0</v>
      </c>
      <c r="S67" s="59">
        <v>0.0</v>
      </c>
      <c r="T67" s="61">
        <v>0.1</v>
      </c>
      <c r="U67" s="61">
        <v>0.0</v>
      </c>
      <c r="V67" s="62">
        <v>145.0</v>
      </c>
      <c r="W67" s="62">
        <v>0.0</v>
      </c>
      <c r="X67" s="59">
        <v>1.0</v>
      </c>
      <c r="Y67" s="59">
        <v>0.0</v>
      </c>
      <c r="Z67" s="63"/>
      <c r="AA67" s="63"/>
      <c r="AB67" s="63"/>
      <c r="AC67" s="63"/>
      <c r="AD67" s="63"/>
      <c r="AE67" s="63"/>
      <c r="AF67" s="63"/>
      <c r="AG67" s="63"/>
      <c r="AH67" s="63"/>
      <c r="AI67" s="63"/>
    </row>
    <row r="68">
      <c r="A68" s="55" t="s">
        <v>463</v>
      </c>
      <c r="B68" s="55" t="s">
        <v>935</v>
      </c>
      <c r="C68" s="55" t="s">
        <v>936</v>
      </c>
      <c r="D68" s="55">
        <v>7.0</v>
      </c>
      <c r="E68" s="55" t="s">
        <v>188</v>
      </c>
      <c r="F68" s="55" t="str">
        <f t="array" ref="F68">IFNA(INDEX('New Listing E-Commerce'!$E$2:$E$69,MATCH($I68,'New Listing E-Commerce'!$C$2:$C$69,0)),"N/A")</f>
        <v>Composite</v>
      </c>
      <c r="G68" s="55" t="str">
        <f t="array" ref="G68">INDEX('New Listing E-Commerce'!$D$1:$D$179,MATCH(I68,'New Listing E-Commerce'!$C$1:$C$179,0))</f>
        <v>Rodeo Cafe</v>
      </c>
      <c r="H68" s="55">
        <f t="shared" si="1"/>
        <v>3</v>
      </c>
      <c r="I68" s="55" t="s">
        <v>35</v>
      </c>
      <c r="J68" s="56">
        <f>VLOOKUP($I68,'Margen (PowerBI)'!$B$2:$F$179,3)</f>
        <v>35</v>
      </c>
      <c r="K68" s="56">
        <f t="array" ref="K68">INDEX('Margen (PowerBI)'!$E$1:$E$179,MATCH($I68,'Margen (PowerBI)'!$B$1:$B$179,0))</f>
        <v>43.5</v>
      </c>
      <c r="L68" s="56">
        <f>VLOOKUP($I68,'Margen (PowerBI)'!$B$2:$F$179,5)</f>
        <v>16.5</v>
      </c>
      <c r="M68" s="55">
        <v>27.0</v>
      </c>
      <c r="N68" s="57">
        <v>0.0011</v>
      </c>
      <c r="O68" s="55">
        <v>33.0</v>
      </c>
      <c r="P68" s="57">
        <v>0.0011</v>
      </c>
      <c r="Q68" s="57">
        <v>0.9394</v>
      </c>
      <c r="R68" s="55">
        <v>3.0</v>
      </c>
      <c r="S68" s="55">
        <v>0.0</v>
      </c>
      <c r="T68" s="57">
        <v>0.1111</v>
      </c>
      <c r="U68" s="57">
        <v>0.0</v>
      </c>
      <c r="V68" s="58">
        <v>435.0</v>
      </c>
      <c r="W68" s="58">
        <v>0.0</v>
      </c>
      <c r="X68" s="55">
        <v>3.0</v>
      </c>
      <c r="Y68" s="55">
        <v>0.0</v>
      </c>
      <c r="Z68" s="3"/>
      <c r="AA68" s="3"/>
      <c r="AB68" s="3"/>
      <c r="AC68" s="3"/>
      <c r="AD68" s="3"/>
      <c r="AE68" s="3"/>
      <c r="AF68" s="3"/>
      <c r="AG68" s="3"/>
      <c r="AH68" s="3"/>
      <c r="AI68" s="3"/>
    </row>
    <row r="69">
      <c r="A69" s="59" t="s">
        <v>463</v>
      </c>
      <c r="B69" s="59" t="s">
        <v>488</v>
      </c>
      <c r="C69" s="59" t="s">
        <v>489</v>
      </c>
      <c r="D69" s="59">
        <v>8.0</v>
      </c>
      <c r="E69" s="59" t="s">
        <v>188</v>
      </c>
      <c r="F69" s="59" t="str">
        <f t="array" ref="F69">IFNA(INDEX('New Listing E-Commerce'!$E$2:$E$69,MATCH($I69,'New Listing E-Commerce'!$C$2:$C$69,0)),"N/A")</f>
        <v>Composite</v>
      </c>
      <c r="G69" s="59" t="str">
        <f t="array" ref="G69">INDEX('New Listing E-Commerce'!$D$1:$D$179,MATCH(I69,'New Listing E-Commerce'!$C$1:$C$179,0))</f>
        <v>Rodeo Cafe</v>
      </c>
      <c r="H69" s="59">
        <f t="shared" si="1"/>
        <v>1</v>
      </c>
      <c r="I69" s="59" t="s">
        <v>35</v>
      </c>
      <c r="J69" s="60">
        <f>VLOOKUP($I69,'Margen (PowerBI)'!$B$2:$F$179,3)</f>
        <v>35</v>
      </c>
      <c r="K69" s="60">
        <f t="array" ref="K69">INDEX('Margen (PowerBI)'!$E$1:$E$179,MATCH($I69,'Margen (PowerBI)'!$B$1:$B$179,0))</f>
        <v>43.5</v>
      </c>
      <c r="L69" s="60">
        <f>VLOOKUP($I69,'Margen (PowerBI)'!$B$2:$F$179,5)</f>
        <v>16.5</v>
      </c>
      <c r="M69" s="59">
        <v>579.0</v>
      </c>
      <c r="N69" s="61">
        <v>0.0229</v>
      </c>
      <c r="O69" s="59">
        <v>684.0</v>
      </c>
      <c r="P69" s="61">
        <v>0.0226</v>
      </c>
      <c r="Q69" s="61">
        <v>0.9985</v>
      </c>
      <c r="R69" s="59">
        <v>1.0</v>
      </c>
      <c r="S69" s="59">
        <v>0.0</v>
      </c>
      <c r="T69" s="61">
        <v>0.0017</v>
      </c>
      <c r="U69" s="61">
        <v>0.0</v>
      </c>
      <c r="V69" s="62">
        <v>145.0</v>
      </c>
      <c r="W69" s="62">
        <v>0.0</v>
      </c>
      <c r="X69" s="59">
        <v>1.0</v>
      </c>
      <c r="Y69" s="59">
        <v>0.0</v>
      </c>
      <c r="Z69" s="63"/>
      <c r="AA69" s="63"/>
      <c r="AB69" s="63"/>
      <c r="AC69" s="63"/>
      <c r="AD69" s="63"/>
      <c r="AE69" s="63"/>
      <c r="AF69" s="63"/>
      <c r="AG69" s="63"/>
      <c r="AH69" s="63"/>
      <c r="AI69" s="63"/>
    </row>
    <row r="70">
      <c r="A70" s="55" t="s">
        <v>463</v>
      </c>
      <c r="B70" s="55" t="s">
        <v>937</v>
      </c>
      <c r="C70" s="55" t="s">
        <v>938</v>
      </c>
      <c r="D70" s="55">
        <v>8.5</v>
      </c>
      <c r="E70" s="55" t="s">
        <v>188</v>
      </c>
      <c r="F70" s="55" t="str">
        <f t="array" ref="F70">IFNA(INDEX('New Listing E-Commerce'!$E$2:$E$69,MATCH($I70,'New Listing E-Commerce'!$C$2:$C$69,0)),"N/A")</f>
        <v>Composite</v>
      </c>
      <c r="G70" s="55" t="str">
        <f t="array" ref="G70">INDEX('New Listing E-Commerce'!$D$1:$D$179,MATCH(I70,'New Listing E-Commerce'!$C$1:$C$179,0))</f>
        <v>Rodeo Cafe</v>
      </c>
      <c r="H70" s="55">
        <f t="shared" si="1"/>
        <v>1</v>
      </c>
      <c r="I70" s="55" t="s">
        <v>35</v>
      </c>
      <c r="J70" s="56">
        <f>VLOOKUP($I70,'Margen (PowerBI)'!$B$2:$F$179,3)</f>
        <v>35</v>
      </c>
      <c r="K70" s="56">
        <f t="array" ref="K70">INDEX('Margen (PowerBI)'!$E$1:$E$179,MATCH($I70,'Margen (PowerBI)'!$B$1:$B$179,0))</f>
        <v>43.5</v>
      </c>
      <c r="L70" s="56">
        <f>VLOOKUP($I70,'Margen (PowerBI)'!$B$2:$F$179,5)</f>
        <v>16.5</v>
      </c>
      <c r="M70" s="55">
        <v>42.0</v>
      </c>
      <c r="N70" s="57">
        <v>0.0017</v>
      </c>
      <c r="O70" s="55">
        <v>54.0</v>
      </c>
      <c r="P70" s="57">
        <v>0.0018</v>
      </c>
      <c r="Q70" s="57">
        <v>1.0</v>
      </c>
      <c r="R70" s="55">
        <v>1.0</v>
      </c>
      <c r="S70" s="55">
        <v>0.0</v>
      </c>
      <c r="T70" s="57">
        <v>0.0238</v>
      </c>
      <c r="U70" s="57">
        <v>0.0</v>
      </c>
      <c r="V70" s="58">
        <v>145.0</v>
      </c>
      <c r="W70" s="58">
        <v>0.0</v>
      </c>
      <c r="X70" s="55">
        <v>1.0</v>
      </c>
      <c r="Y70" s="55">
        <v>0.0</v>
      </c>
      <c r="Z70" s="3"/>
      <c r="AA70" s="3"/>
      <c r="AB70" s="3"/>
      <c r="AC70" s="3"/>
      <c r="AD70" s="3"/>
      <c r="AE70" s="3"/>
      <c r="AF70" s="3"/>
      <c r="AG70" s="3"/>
      <c r="AH70" s="3"/>
      <c r="AI70" s="3"/>
    </row>
    <row r="71">
      <c r="A71" s="59" t="s">
        <v>463</v>
      </c>
      <c r="B71" s="59" t="s">
        <v>490</v>
      </c>
      <c r="C71" s="59" t="s">
        <v>491</v>
      </c>
      <c r="D71" s="59">
        <v>9.0</v>
      </c>
      <c r="E71" s="59" t="s">
        <v>188</v>
      </c>
      <c r="F71" s="59" t="str">
        <f t="array" ref="F71">IFNA(INDEX('New Listing E-Commerce'!$E$2:$E$69,MATCH($I71,'New Listing E-Commerce'!$C$2:$C$69,0)),"N/A")</f>
        <v>Composite</v>
      </c>
      <c r="G71" s="59" t="str">
        <f t="array" ref="G71">INDEX('New Listing E-Commerce'!$D$1:$D$179,MATCH(I71,'New Listing E-Commerce'!$C$1:$C$179,0))</f>
        <v>Rodeo Cafe</v>
      </c>
      <c r="H71" s="59">
        <f t="shared" si="1"/>
        <v>1</v>
      </c>
      <c r="I71" s="59" t="s">
        <v>35</v>
      </c>
      <c r="J71" s="60">
        <f>VLOOKUP($I71,'Margen (PowerBI)'!$B$2:$F$179,3)</f>
        <v>35</v>
      </c>
      <c r="K71" s="60">
        <f t="array" ref="K71">INDEX('Margen (PowerBI)'!$E$1:$E$179,MATCH($I71,'Margen (PowerBI)'!$B$1:$B$179,0))</f>
        <v>43.5</v>
      </c>
      <c r="L71" s="60">
        <f>VLOOKUP($I71,'Margen (PowerBI)'!$B$2:$F$179,5)</f>
        <v>16.5</v>
      </c>
      <c r="M71" s="59">
        <v>13.0</v>
      </c>
      <c r="N71" s="61">
        <v>5.0E-4</v>
      </c>
      <c r="O71" s="59">
        <v>18.0</v>
      </c>
      <c r="P71" s="61">
        <v>6.0E-4</v>
      </c>
      <c r="Q71" s="61">
        <v>0.7778</v>
      </c>
      <c r="R71" s="59">
        <v>1.0</v>
      </c>
      <c r="S71" s="59">
        <v>0.0</v>
      </c>
      <c r="T71" s="61">
        <v>0.0769</v>
      </c>
      <c r="U71" s="61">
        <v>0.0</v>
      </c>
      <c r="V71" s="62">
        <v>145.0</v>
      </c>
      <c r="W71" s="62">
        <v>0.0</v>
      </c>
      <c r="X71" s="59">
        <v>1.0</v>
      </c>
      <c r="Y71" s="59">
        <v>0.0</v>
      </c>
      <c r="Z71" s="63"/>
      <c r="AA71" s="63"/>
      <c r="AB71" s="63"/>
      <c r="AC71" s="63"/>
      <c r="AD71" s="63"/>
      <c r="AE71" s="63"/>
      <c r="AF71" s="63"/>
      <c r="AG71" s="63"/>
      <c r="AH71" s="63"/>
      <c r="AI71" s="63"/>
    </row>
    <row r="72">
      <c r="A72" s="55" t="s">
        <v>494</v>
      </c>
      <c r="B72" s="55" t="s">
        <v>495</v>
      </c>
      <c r="C72" s="55" t="s">
        <v>496</v>
      </c>
      <c r="D72" s="55">
        <v>10.0</v>
      </c>
      <c r="E72" s="55" t="s">
        <v>7286</v>
      </c>
      <c r="F72" s="55" t="str">
        <f t="array" ref="F72">IFNA(INDEX('New Listing E-Commerce'!$E$2:$E$69,MATCH($I72,'New Listing E-Commerce'!$C$2:$C$69,0)),"N/A")</f>
        <v>Soft</v>
      </c>
      <c r="G72" s="55" t="str">
        <f t="array" ref="G72">INDEX('New Listing E-Commerce'!$D$1:$D$179,MATCH(I72,'New Listing E-Commerce'!$C$1:$C$179,0))</f>
        <v>Rul 500</v>
      </c>
      <c r="H72" s="55">
        <f t="shared" si="1"/>
        <v>2</v>
      </c>
      <c r="I72" s="55" t="s">
        <v>127</v>
      </c>
      <c r="J72" s="56">
        <f>VLOOKUP($I72,'Margen (PowerBI)'!$B$2:$F$179,3)</f>
        <v>35</v>
      </c>
      <c r="K72" s="56">
        <f t="array" ref="K72">INDEX('Margen (PowerBI)'!$E$1:$E$179,MATCH($I72,'Margen (PowerBI)'!$B$1:$B$179,0))</f>
        <v>33</v>
      </c>
      <c r="L72" s="56">
        <f>VLOOKUP($I72,'Margen (PowerBI)'!$B$2:$F$179,5)</f>
        <v>16.5</v>
      </c>
      <c r="M72" s="55">
        <v>20.0</v>
      </c>
      <c r="N72" s="57">
        <v>8.0E-4</v>
      </c>
      <c r="O72" s="55">
        <v>28.0</v>
      </c>
      <c r="P72" s="57">
        <v>9.0E-4</v>
      </c>
      <c r="Q72" s="57">
        <v>0.9643</v>
      </c>
      <c r="R72" s="55">
        <v>2.0</v>
      </c>
      <c r="S72" s="55">
        <v>0.0</v>
      </c>
      <c r="T72" s="57">
        <v>0.1</v>
      </c>
      <c r="U72" s="57">
        <v>0.0</v>
      </c>
      <c r="V72" s="58">
        <v>226.0</v>
      </c>
      <c r="W72" s="58">
        <v>0.0</v>
      </c>
      <c r="X72" s="55">
        <v>2.0</v>
      </c>
      <c r="Y72" s="55">
        <v>0.0</v>
      </c>
      <c r="Z72" s="3"/>
      <c r="AA72" s="3"/>
      <c r="AB72" s="3"/>
      <c r="AC72" s="3"/>
      <c r="AD72" s="3"/>
      <c r="AE72" s="3"/>
      <c r="AF72" s="3"/>
      <c r="AG72" s="3"/>
      <c r="AH72" s="3"/>
      <c r="AI72" s="3"/>
    </row>
    <row r="73">
      <c r="A73" s="59" t="s">
        <v>494</v>
      </c>
      <c r="B73" s="59" t="s">
        <v>499</v>
      </c>
      <c r="C73" s="59" t="s">
        <v>500</v>
      </c>
      <c r="D73" s="59">
        <v>6.0</v>
      </c>
      <c r="E73" s="59" t="s">
        <v>7286</v>
      </c>
      <c r="F73" s="59" t="str">
        <f t="array" ref="F73">IFNA(INDEX('New Listing E-Commerce'!$E$2:$E$69,MATCH($I73,'New Listing E-Commerce'!$C$2:$C$69,0)),"N/A")</f>
        <v>Soft</v>
      </c>
      <c r="G73" s="59" t="str">
        <f t="array" ref="G73">INDEX('New Listing E-Commerce'!$D$1:$D$179,MATCH(I73,'New Listing E-Commerce'!$C$1:$C$179,0))</f>
        <v>Rul 500</v>
      </c>
      <c r="H73" s="59">
        <f t="shared" si="1"/>
        <v>1</v>
      </c>
      <c r="I73" s="59" t="s">
        <v>127</v>
      </c>
      <c r="J73" s="60">
        <f>VLOOKUP($I73,'Margen (PowerBI)'!$B$2:$F$179,3)</f>
        <v>35</v>
      </c>
      <c r="K73" s="60">
        <f t="array" ref="K73">INDEX('Margen (PowerBI)'!$E$1:$E$179,MATCH($I73,'Margen (PowerBI)'!$B$1:$B$179,0))</f>
        <v>33</v>
      </c>
      <c r="L73" s="60">
        <f>VLOOKUP($I73,'Margen (PowerBI)'!$B$2:$F$179,5)</f>
        <v>16.5</v>
      </c>
      <c r="M73" s="59">
        <v>75.0</v>
      </c>
      <c r="N73" s="61">
        <v>0.003</v>
      </c>
      <c r="O73" s="59">
        <v>80.0</v>
      </c>
      <c r="P73" s="61">
        <v>0.0026</v>
      </c>
      <c r="Q73" s="61">
        <v>0.575</v>
      </c>
      <c r="R73" s="59">
        <v>1.0</v>
      </c>
      <c r="S73" s="59">
        <v>0.0</v>
      </c>
      <c r="T73" s="61">
        <v>0.0133</v>
      </c>
      <c r="U73" s="61">
        <v>0.0</v>
      </c>
      <c r="V73" s="62">
        <v>113.0</v>
      </c>
      <c r="W73" s="62">
        <v>0.0</v>
      </c>
      <c r="X73" s="59">
        <v>1.0</v>
      </c>
      <c r="Y73" s="59">
        <v>0.0</v>
      </c>
      <c r="Z73" s="63"/>
      <c r="AA73" s="63"/>
      <c r="AB73" s="63"/>
      <c r="AC73" s="63"/>
      <c r="AD73" s="63"/>
      <c r="AE73" s="63"/>
      <c r="AF73" s="63"/>
      <c r="AG73" s="63"/>
      <c r="AH73" s="63"/>
      <c r="AI73" s="63"/>
    </row>
    <row r="74">
      <c r="A74" s="55" t="s">
        <v>494</v>
      </c>
      <c r="B74" s="55" t="s">
        <v>943</v>
      </c>
      <c r="C74" s="55" t="s">
        <v>944</v>
      </c>
      <c r="D74" s="55">
        <v>7.5</v>
      </c>
      <c r="E74" s="55" t="s">
        <v>7286</v>
      </c>
      <c r="F74" s="55" t="str">
        <f t="array" ref="F74">IFNA(INDEX('New Listing E-Commerce'!$E$2:$E$69,MATCH($I74,'New Listing E-Commerce'!$C$2:$C$69,0)),"N/A")</f>
        <v>Soft</v>
      </c>
      <c r="G74" s="55" t="str">
        <f t="array" ref="G74">INDEX('New Listing E-Commerce'!$D$1:$D$179,MATCH(I74,'New Listing E-Commerce'!$C$1:$C$179,0))</f>
        <v>Rul 500</v>
      </c>
      <c r="H74" s="55">
        <f t="shared" si="1"/>
        <v>1</v>
      </c>
      <c r="I74" s="55" t="s">
        <v>127</v>
      </c>
      <c r="J74" s="56">
        <f>VLOOKUP($I74,'Margen (PowerBI)'!$B$2:$F$179,3)</f>
        <v>35</v>
      </c>
      <c r="K74" s="56">
        <f t="array" ref="K74">INDEX('Margen (PowerBI)'!$E$1:$E$179,MATCH($I74,'Margen (PowerBI)'!$B$1:$B$179,0))</f>
        <v>33</v>
      </c>
      <c r="L74" s="56">
        <f>VLOOKUP($I74,'Margen (PowerBI)'!$B$2:$F$179,5)</f>
        <v>16.5</v>
      </c>
      <c r="M74" s="55">
        <v>6.0</v>
      </c>
      <c r="N74" s="57">
        <v>2.0E-4</v>
      </c>
      <c r="O74" s="55">
        <v>6.0</v>
      </c>
      <c r="P74" s="57">
        <v>2.0E-4</v>
      </c>
      <c r="Q74" s="57">
        <v>1.0</v>
      </c>
      <c r="R74" s="55">
        <v>1.0</v>
      </c>
      <c r="S74" s="55">
        <v>0.0</v>
      </c>
      <c r="T74" s="57">
        <v>0.1667</v>
      </c>
      <c r="U74" s="57">
        <v>0.0</v>
      </c>
      <c r="V74" s="58">
        <v>113.0</v>
      </c>
      <c r="W74" s="58">
        <v>0.0</v>
      </c>
      <c r="X74" s="55">
        <v>1.0</v>
      </c>
      <c r="Y74" s="55">
        <v>0.0</v>
      </c>
      <c r="Z74" s="3"/>
      <c r="AA74" s="3"/>
      <c r="AB74" s="3"/>
      <c r="AC74" s="3"/>
      <c r="AD74" s="3"/>
      <c r="AE74" s="3"/>
      <c r="AF74" s="3"/>
      <c r="AG74" s="3"/>
      <c r="AH74" s="3"/>
      <c r="AI74" s="3"/>
    </row>
    <row r="75">
      <c r="A75" s="59" t="s">
        <v>494</v>
      </c>
      <c r="B75" s="59" t="s">
        <v>945</v>
      </c>
      <c r="C75" s="59" t="s">
        <v>946</v>
      </c>
      <c r="D75" s="59">
        <v>8.0</v>
      </c>
      <c r="E75" s="59" t="s">
        <v>7286</v>
      </c>
      <c r="F75" s="59" t="str">
        <f t="array" ref="F75">IFNA(INDEX('New Listing E-Commerce'!$E$2:$E$69,MATCH($I75,'New Listing E-Commerce'!$C$2:$C$69,0)),"N/A")</f>
        <v>Soft</v>
      </c>
      <c r="G75" s="59" t="str">
        <f t="array" ref="G75">INDEX('New Listing E-Commerce'!$D$1:$D$179,MATCH(I75,'New Listing E-Commerce'!$C$1:$C$179,0))</f>
        <v>Rul 500</v>
      </c>
      <c r="H75" s="59">
        <f t="shared" si="1"/>
        <v>3</v>
      </c>
      <c r="I75" s="59" t="s">
        <v>127</v>
      </c>
      <c r="J75" s="60">
        <f>VLOOKUP($I75,'Margen (PowerBI)'!$B$2:$F$179,3)</f>
        <v>35</v>
      </c>
      <c r="K75" s="60">
        <f t="array" ref="K75">INDEX('Margen (PowerBI)'!$E$1:$E$179,MATCH($I75,'Margen (PowerBI)'!$B$1:$B$179,0))</f>
        <v>33</v>
      </c>
      <c r="L75" s="60">
        <f>VLOOKUP($I75,'Margen (PowerBI)'!$B$2:$F$179,5)</f>
        <v>16.5</v>
      </c>
      <c r="M75" s="59">
        <v>14.0</v>
      </c>
      <c r="N75" s="61">
        <v>6.0E-4</v>
      </c>
      <c r="O75" s="59">
        <v>18.0</v>
      </c>
      <c r="P75" s="61">
        <v>6.0E-4</v>
      </c>
      <c r="Q75" s="61">
        <v>1.0</v>
      </c>
      <c r="R75" s="59">
        <v>3.0</v>
      </c>
      <c r="S75" s="59">
        <v>0.0</v>
      </c>
      <c r="T75" s="61">
        <v>0.2143</v>
      </c>
      <c r="U75" s="61">
        <v>0.0</v>
      </c>
      <c r="V75" s="62">
        <v>339.0</v>
      </c>
      <c r="W75" s="62">
        <v>0.0</v>
      </c>
      <c r="X75" s="59">
        <v>3.0</v>
      </c>
      <c r="Y75" s="59">
        <v>0.0</v>
      </c>
      <c r="Z75" s="63"/>
      <c r="AA75" s="63"/>
      <c r="AB75" s="63"/>
      <c r="AC75" s="63"/>
      <c r="AD75" s="63"/>
      <c r="AE75" s="63"/>
      <c r="AF75" s="63"/>
      <c r="AG75" s="63"/>
      <c r="AH75" s="63"/>
      <c r="AI75" s="63"/>
    </row>
    <row r="76">
      <c r="A76" s="55" t="s">
        <v>494</v>
      </c>
      <c r="B76" s="55" t="s">
        <v>501</v>
      </c>
      <c r="C76" s="55" t="s">
        <v>502</v>
      </c>
      <c r="D76" s="55">
        <v>8.5</v>
      </c>
      <c r="E76" s="55" t="s">
        <v>7286</v>
      </c>
      <c r="F76" s="55" t="str">
        <f t="array" ref="F76">IFNA(INDEX('New Listing E-Commerce'!$E$2:$E$69,MATCH($I76,'New Listing E-Commerce'!$C$2:$C$69,0)),"N/A")</f>
        <v>Soft</v>
      </c>
      <c r="G76" s="55" t="str">
        <f t="array" ref="G76">INDEX('New Listing E-Commerce'!$D$1:$D$179,MATCH(I76,'New Listing E-Commerce'!$C$1:$C$179,0))</f>
        <v>Rul 500</v>
      </c>
      <c r="H76" s="55">
        <f t="shared" si="1"/>
        <v>7</v>
      </c>
      <c r="I76" s="55" t="s">
        <v>127</v>
      </c>
      <c r="J76" s="56">
        <f>VLOOKUP($I76,'Margen (PowerBI)'!$B$2:$F$179,3)</f>
        <v>35</v>
      </c>
      <c r="K76" s="56">
        <f t="array" ref="K76">INDEX('Margen (PowerBI)'!$E$1:$E$179,MATCH($I76,'Margen (PowerBI)'!$B$1:$B$179,0))</f>
        <v>33</v>
      </c>
      <c r="L76" s="56">
        <f>VLOOKUP($I76,'Margen (PowerBI)'!$B$2:$F$179,5)</f>
        <v>16.5</v>
      </c>
      <c r="M76" s="55">
        <v>79.0</v>
      </c>
      <c r="N76" s="57">
        <v>0.0031</v>
      </c>
      <c r="O76" s="55">
        <v>91.0</v>
      </c>
      <c r="P76" s="57">
        <v>0.003</v>
      </c>
      <c r="Q76" s="57">
        <v>1.0</v>
      </c>
      <c r="R76" s="55">
        <v>7.0</v>
      </c>
      <c r="S76" s="55">
        <v>0.0</v>
      </c>
      <c r="T76" s="57">
        <v>0.0886</v>
      </c>
      <c r="U76" s="57">
        <v>0.0</v>
      </c>
      <c r="V76" s="58">
        <v>791.0</v>
      </c>
      <c r="W76" s="58">
        <v>0.0</v>
      </c>
      <c r="X76" s="55">
        <v>6.0</v>
      </c>
      <c r="Y76" s="55">
        <v>0.0</v>
      </c>
      <c r="Z76" s="3"/>
      <c r="AA76" s="3"/>
      <c r="AB76" s="3"/>
      <c r="AC76" s="3"/>
      <c r="AD76" s="3"/>
      <c r="AE76" s="3"/>
      <c r="AF76" s="3"/>
      <c r="AG76" s="3"/>
      <c r="AH76" s="3"/>
      <c r="AI76" s="3"/>
    </row>
    <row r="77">
      <c r="A77" s="59" t="s">
        <v>494</v>
      </c>
      <c r="B77" s="59" t="s">
        <v>503</v>
      </c>
      <c r="C77" s="59" t="s">
        <v>504</v>
      </c>
      <c r="D77" s="59">
        <v>9.0</v>
      </c>
      <c r="E77" s="59" t="s">
        <v>7286</v>
      </c>
      <c r="F77" s="59" t="str">
        <f t="array" ref="F77">IFNA(INDEX('New Listing E-Commerce'!$E$2:$E$69,MATCH($I77,'New Listing E-Commerce'!$C$2:$C$69,0)),"N/A")</f>
        <v>Soft</v>
      </c>
      <c r="G77" s="59" t="str">
        <f t="array" ref="G77">INDEX('New Listing E-Commerce'!$D$1:$D$179,MATCH(I77,'New Listing E-Commerce'!$C$1:$C$179,0))</f>
        <v>Rul 500</v>
      </c>
      <c r="H77" s="59">
        <f t="shared" si="1"/>
        <v>2</v>
      </c>
      <c r="I77" s="59" t="s">
        <v>127</v>
      </c>
      <c r="J77" s="60">
        <f>VLOOKUP($I77,'Margen (PowerBI)'!$B$2:$F$179,3)</f>
        <v>35</v>
      </c>
      <c r="K77" s="60">
        <f t="array" ref="K77">INDEX('Margen (PowerBI)'!$E$1:$E$179,MATCH($I77,'Margen (PowerBI)'!$B$1:$B$179,0))</f>
        <v>33</v>
      </c>
      <c r="L77" s="60">
        <f>VLOOKUP($I77,'Margen (PowerBI)'!$B$2:$F$179,5)</f>
        <v>16.5</v>
      </c>
      <c r="M77" s="59">
        <v>275.0</v>
      </c>
      <c r="N77" s="61">
        <v>0.0109</v>
      </c>
      <c r="O77" s="59">
        <v>344.0</v>
      </c>
      <c r="P77" s="61">
        <v>0.0114</v>
      </c>
      <c r="Q77" s="61">
        <v>0.9884</v>
      </c>
      <c r="R77" s="59">
        <v>2.0</v>
      </c>
      <c r="S77" s="59">
        <v>0.0</v>
      </c>
      <c r="T77" s="61">
        <v>0.0073</v>
      </c>
      <c r="U77" s="61">
        <v>0.0</v>
      </c>
      <c r="V77" s="62">
        <v>226.0</v>
      </c>
      <c r="W77" s="62">
        <v>0.0</v>
      </c>
      <c r="X77" s="59">
        <v>2.0</v>
      </c>
      <c r="Y77" s="59">
        <v>0.0</v>
      </c>
      <c r="Z77" s="63"/>
      <c r="AA77" s="63"/>
      <c r="AB77" s="63"/>
      <c r="AC77" s="63"/>
      <c r="AD77" s="63"/>
      <c r="AE77" s="63"/>
      <c r="AF77" s="63"/>
      <c r="AG77" s="63"/>
      <c r="AH77" s="63"/>
      <c r="AI77" s="63"/>
    </row>
    <row r="78">
      <c r="A78" s="55" t="s">
        <v>494</v>
      </c>
      <c r="B78" s="55" t="s">
        <v>505</v>
      </c>
      <c r="C78" s="55" t="s">
        <v>506</v>
      </c>
      <c r="D78" s="55">
        <v>9.5</v>
      </c>
      <c r="E78" s="55" t="s">
        <v>7286</v>
      </c>
      <c r="F78" s="55" t="str">
        <f t="array" ref="F78">IFNA(INDEX('New Listing E-Commerce'!$E$2:$E$69,MATCH($I78,'New Listing E-Commerce'!$C$2:$C$69,0)),"N/A")</f>
        <v>Soft</v>
      </c>
      <c r="G78" s="55" t="str">
        <f t="array" ref="G78">INDEX('New Listing E-Commerce'!$D$1:$D$179,MATCH(I78,'New Listing E-Commerce'!$C$1:$C$179,0))</f>
        <v>Rul 500</v>
      </c>
      <c r="H78" s="55">
        <f t="shared" si="1"/>
        <v>1</v>
      </c>
      <c r="I78" s="55" t="s">
        <v>127</v>
      </c>
      <c r="J78" s="56">
        <f>VLOOKUP($I78,'Margen (PowerBI)'!$B$2:$F$179,3)</f>
        <v>35</v>
      </c>
      <c r="K78" s="56">
        <f t="array" ref="K78">INDEX('Margen (PowerBI)'!$E$1:$E$179,MATCH($I78,'Margen (PowerBI)'!$B$1:$B$179,0))</f>
        <v>33</v>
      </c>
      <c r="L78" s="56">
        <f>VLOOKUP($I78,'Margen (PowerBI)'!$B$2:$F$179,5)</f>
        <v>16.5</v>
      </c>
      <c r="M78" s="55">
        <v>30.0</v>
      </c>
      <c r="N78" s="57">
        <v>0.0012</v>
      </c>
      <c r="O78" s="55">
        <v>37.0</v>
      </c>
      <c r="P78" s="57">
        <v>0.0012</v>
      </c>
      <c r="Q78" s="57">
        <v>1.0</v>
      </c>
      <c r="R78" s="55">
        <v>1.0</v>
      </c>
      <c r="S78" s="55">
        <v>0.0</v>
      </c>
      <c r="T78" s="57">
        <v>0.0333</v>
      </c>
      <c r="U78" s="57">
        <v>0.0</v>
      </c>
      <c r="V78" s="58">
        <v>113.0</v>
      </c>
      <c r="W78" s="58">
        <v>0.0</v>
      </c>
      <c r="X78" s="55">
        <v>1.0</v>
      </c>
      <c r="Y78" s="55">
        <v>0.0</v>
      </c>
      <c r="Z78" s="3"/>
      <c r="AA78" s="3"/>
      <c r="AB78" s="3"/>
      <c r="AC78" s="3"/>
      <c r="AD78" s="3"/>
      <c r="AE78" s="3"/>
      <c r="AF78" s="3"/>
      <c r="AG78" s="3"/>
      <c r="AH78" s="3"/>
      <c r="AI78" s="3"/>
    </row>
    <row r="79">
      <c r="A79" s="59" t="s">
        <v>494</v>
      </c>
      <c r="B79" s="59" t="s">
        <v>507</v>
      </c>
      <c r="C79" s="59" t="s">
        <v>508</v>
      </c>
      <c r="D79" s="59">
        <v>10.0</v>
      </c>
      <c r="E79" s="59" t="s">
        <v>7287</v>
      </c>
      <c r="F79" s="59" t="str">
        <f t="array" ref="F79">IFNA(INDEX('New Listing E-Commerce'!$E$2:$E$69,MATCH($I79,'New Listing E-Commerce'!$C$2:$C$69,0)),"N/A")</f>
        <v>Soft</v>
      </c>
      <c r="G79" s="59" t="str">
        <f t="array" ref="G79">INDEX('New Listing E-Commerce'!$D$1:$D$179,MATCH(I79,'New Listing E-Commerce'!$C$1:$C$179,0))</f>
        <v>Rul 500</v>
      </c>
      <c r="H79" s="59">
        <f t="shared" si="1"/>
        <v>2</v>
      </c>
      <c r="I79" s="59" t="s">
        <v>127</v>
      </c>
      <c r="J79" s="60">
        <f>VLOOKUP($I79,'Margen (PowerBI)'!$B$2:$F$179,3)</f>
        <v>35</v>
      </c>
      <c r="K79" s="60">
        <f t="array" ref="K79">INDEX('Margen (PowerBI)'!$E$1:$E$179,MATCH($I79,'Margen (PowerBI)'!$B$1:$B$179,0))</f>
        <v>33</v>
      </c>
      <c r="L79" s="60">
        <f>VLOOKUP($I79,'Margen (PowerBI)'!$B$2:$F$179,5)</f>
        <v>16.5</v>
      </c>
      <c r="M79" s="59">
        <v>31.0</v>
      </c>
      <c r="N79" s="61">
        <v>0.0012</v>
      </c>
      <c r="O79" s="59">
        <v>39.0</v>
      </c>
      <c r="P79" s="61">
        <v>0.0013</v>
      </c>
      <c r="Q79" s="61">
        <v>0.9744</v>
      </c>
      <c r="R79" s="59">
        <v>2.0</v>
      </c>
      <c r="S79" s="59">
        <v>0.0</v>
      </c>
      <c r="T79" s="61">
        <v>0.0645</v>
      </c>
      <c r="U79" s="61">
        <v>0.0</v>
      </c>
      <c r="V79" s="62">
        <v>226.0</v>
      </c>
      <c r="W79" s="62">
        <v>0.0</v>
      </c>
      <c r="X79" s="59">
        <v>2.0</v>
      </c>
      <c r="Y79" s="59">
        <v>0.0</v>
      </c>
      <c r="Z79" s="63"/>
      <c r="AA79" s="63"/>
      <c r="AB79" s="63"/>
      <c r="AC79" s="63"/>
      <c r="AD79" s="63"/>
      <c r="AE79" s="63"/>
      <c r="AF79" s="63"/>
      <c r="AG79" s="63"/>
      <c r="AH79" s="63"/>
      <c r="AI79" s="63"/>
    </row>
    <row r="80">
      <c r="A80" s="55" t="s">
        <v>494</v>
      </c>
      <c r="B80" s="55" t="s">
        <v>513</v>
      </c>
      <c r="C80" s="55" t="s">
        <v>514</v>
      </c>
      <c r="D80" s="55">
        <v>7.5</v>
      </c>
      <c r="E80" s="55" t="s">
        <v>7287</v>
      </c>
      <c r="F80" s="55" t="str">
        <f t="array" ref="F80">IFNA(INDEX('New Listing E-Commerce'!$E$2:$E$69,MATCH($I80,'New Listing E-Commerce'!$C$2:$C$69,0)),"N/A")</f>
        <v>Soft</v>
      </c>
      <c r="G80" s="55" t="str">
        <f t="array" ref="G80">INDEX('New Listing E-Commerce'!$D$1:$D$179,MATCH(I80,'New Listing E-Commerce'!$C$1:$C$179,0))</f>
        <v>Rul 500</v>
      </c>
      <c r="H80" s="55">
        <f t="shared" si="1"/>
        <v>1</v>
      </c>
      <c r="I80" s="55" t="s">
        <v>127</v>
      </c>
      <c r="J80" s="56">
        <f>VLOOKUP($I80,'Margen (PowerBI)'!$B$2:$F$179,3)</f>
        <v>35</v>
      </c>
      <c r="K80" s="56">
        <f t="array" ref="K80">INDEX('Margen (PowerBI)'!$E$1:$E$179,MATCH($I80,'Margen (PowerBI)'!$B$1:$B$179,0))</f>
        <v>33</v>
      </c>
      <c r="L80" s="56">
        <f>VLOOKUP($I80,'Margen (PowerBI)'!$B$2:$F$179,5)</f>
        <v>16.5</v>
      </c>
      <c r="M80" s="55">
        <v>33.0</v>
      </c>
      <c r="N80" s="57">
        <v>0.0013</v>
      </c>
      <c r="O80" s="55">
        <v>41.0</v>
      </c>
      <c r="P80" s="57">
        <v>0.0014</v>
      </c>
      <c r="Q80" s="57">
        <v>0.9756</v>
      </c>
      <c r="R80" s="55">
        <v>1.0</v>
      </c>
      <c r="S80" s="55">
        <v>0.0</v>
      </c>
      <c r="T80" s="57">
        <v>0.0303</v>
      </c>
      <c r="U80" s="57">
        <v>0.0</v>
      </c>
      <c r="V80" s="58">
        <v>113.0</v>
      </c>
      <c r="W80" s="58">
        <v>0.0</v>
      </c>
      <c r="X80" s="55">
        <v>1.0</v>
      </c>
      <c r="Y80" s="55">
        <v>0.0</v>
      </c>
      <c r="Z80" s="3"/>
      <c r="AA80" s="3"/>
      <c r="AB80" s="3"/>
      <c r="AC80" s="3"/>
      <c r="AD80" s="3"/>
      <c r="AE80" s="3"/>
      <c r="AF80" s="3"/>
      <c r="AG80" s="3"/>
      <c r="AH80" s="3"/>
      <c r="AI80" s="3"/>
    </row>
    <row r="81">
      <c r="A81" s="59" t="s">
        <v>494</v>
      </c>
      <c r="B81" s="59" t="s">
        <v>515</v>
      </c>
      <c r="C81" s="59" t="s">
        <v>516</v>
      </c>
      <c r="D81" s="59">
        <v>8.5</v>
      </c>
      <c r="E81" s="59" t="s">
        <v>7287</v>
      </c>
      <c r="F81" s="59" t="str">
        <f t="array" ref="F81">IFNA(INDEX('New Listing E-Commerce'!$E$2:$E$69,MATCH($I81,'New Listing E-Commerce'!$C$2:$C$69,0)),"N/A")</f>
        <v>Soft</v>
      </c>
      <c r="G81" s="59" t="str">
        <f t="array" ref="G81">INDEX('New Listing E-Commerce'!$D$1:$D$179,MATCH(I81,'New Listing E-Commerce'!$C$1:$C$179,0))</f>
        <v>Rul 500</v>
      </c>
      <c r="H81" s="59">
        <f t="shared" si="1"/>
        <v>1</v>
      </c>
      <c r="I81" s="59" t="s">
        <v>127</v>
      </c>
      <c r="J81" s="60">
        <f>VLOOKUP($I81,'Margen (PowerBI)'!$B$2:$F$179,3)</f>
        <v>35</v>
      </c>
      <c r="K81" s="60">
        <f t="array" ref="K81">INDEX('Margen (PowerBI)'!$E$1:$E$179,MATCH($I81,'Margen (PowerBI)'!$B$1:$B$179,0))</f>
        <v>33</v>
      </c>
      <c r="L81" s="60">
        <f>VLOOKUP($I81,'Margen (PowerBI)'!$B$2:$F$179,5)</f>
        <v>16.5</v>
      </c>
      <c r="M81" s="59">
        <v>85.0</v>
      </c>
      <c r="N81" s="61">
        <v>0.0034</v>
      </c>
      <c r="O81" s="59">
        <v>96.0</v>
      </c>
      <c r="P81" s="61">
        <v>0.0032</v>
      </c>
      <c r="Q81" s="61">
        <v>1.0</v>
      </c>
      <c r="R81" s="59">
        <v>1.0</v>
      </c>
      <c r="S81" s="59">
        <v>0.0</v>
      </c>
      <c r="T81" s="61">
        <v>0.0118</v>
      </c>
      <c r="U81" s="61">
        <v>0.0</v>
      </c>
      <c r="V81" s="62">
        <v>113.0</v>
      </c>
      <c r="W81" s="62">
        <v>0.0</v>
      </c>
      <c r="X81" s="59">
        <v>1.0</v>
      </c>
      <c r="Y81" s="59">
        <v>0.0</v>
      </c>
      <c r="Z81" s="63"/>
      <c r="AA81" s="63"/>
      <c r="AB81" s="63"/>
      <c r="AC81" s="63"/>
      <c r="AD81" s="63"/>
      <c r="AE81" s="63"/>
      <c r="AF81" s="63"/>
      <c r="AG81" s="63"/>
      <c r="AH81" s="63"/>
      <c r="AI81" s="63"/>
    </row>
    <row r="82">
      <c r="A82" s="55" t="s">
        <v>494</v>
      </c>
      <c r="B82" s="55" t="s">
        <v>517</v>
      </c>
      <c r="C82" s="55" t="s">
        <v>518</v>
      </c>
      <c r="D82" s="55">
        <v>9.0</v>
      </c>
      <c r="E82" s="55" t="s">
        <v>7287</v>
      </c>
      <c r="F82" s="55" t="str">
        <f t="array" ref="F82">IFNA(INDEX('New Listing E-Commerce'!$E$2:$E$69,MATCH($I82,'New Listing E-Commerce'!$C$2:$C$69,0)),"N/A")</f>
        <v>Soft</v>
      </c>
      <c r="G82" s="55" t="str">
        <f t="array" ref="G82">INDEX('New Listing E-Commerce'!$D$1:$D$179,MATCH(I82,'New Listing E-Commerce'!$C$1:$C$179,0))</f>
        <v>Rul 500</v>
      </c>
      <c r="H82" s="55">
        <f t="shared" si="1"/>
        <v>3</v>
      </c>
      <c r="I82" s="55" t="s">
        <v>127</v>
      </c>
      <c r="J82" s="56">
        <f>VLOOKUP($I82,'Margen (PowerBI)'!$B$2:$F$179,3)</f>
        <v>35</v>
      </c>
      <c r="K82" s="56">
        <f t="array" ref="K82">INDEX('Margen (PowerBI)'!$E$1:$E$179,MATCH($I82,'Margen (PowerBI)'!$B$1:$B$179,0))</f>
        <v>33</v>
      </c>
      <c r="L82" s="56">
        <f>VLOOKUP($I82,'Margen (PowerBI)'!$B$2:$F$179,5)</f>
        <v>16.5</v>
      </c>
      <c r="M82" s="55">
        <v>29.0</v>
      </c>
      <c r="N82" s="57">
        <v>0.0011</v>
      </c>
      <c r="O82" s="55">
        <v>37.0</v>
      </c>
      <c r="P82" s="57">
        <v>0.0012</v>
      </c>
      <c r="Q82" s="57">
        <v>1.0</v>
      </c>
      <c r="R82" s="55">
        <v>3.0</v>
      </c>
      <c r="S82" s="55">
        <v>0.0</v>
      </c>
      <c r="T82" s="57">
        <v>0.1034</v>
      </c>
      <c r="U82" s="57">
        <v>0.0</v>
      </c>
      <c r="V82" s="58">
        <v>339.0</v>
      </c>
      <c r="W82" s="58">
        <v>0.0</v>
      </c>
      <c r="X82" s="55">
        <v>3.0</v>
      </c>
      <c r="Y82" s="55">
        <v>0.0</v>
      </c>
      <c r="Z82" s="3"/>
      <c r="AA82" s="3"/>
      <c r="AB82" s="3"/>
      <c r="AC82" s="3"/>
      <c r="AD82" s="3"/>
      <c r="AE82" s="3"/>
      <c r="AF82" s="3"/>
      <c r="AG82" s="3"/>
      <c r="AH82" s="3"/>
      <c r="AI82" s="3"/>
    </row>
    <row r="83">
      <c r="A83" s="59" t="s">
        <v>494</v>
      </c>
      <c r="B83" s="59" t="s">
        <v>949</v>
      </c>
      <c r="C83" s="59" t="s">
        <v>950</v>
      </c>
      <c r="D83" s="59">
        <v>9.5</v>
      </c>
      <c r="E83" s="59" t="s">
        <v>7287</v>
      </c>
      <c r="F83" s="59" t="str">
        <f t="array" ref="F83">IFNA(INDEX('New Listing E-Commerce'!$E$2:$E$69,MATCH($I83,'New Listing E-Commerce'!$C$2:$C$69,0)),"N/A")</f>
        <v>Soft</v>
      </c>
      <c r="G83" s="59" t="str">
        <f t="array" ref="G83">INDEX('New Listing E-Commerce'!$D$1:$D$179,MATCH(I83,'New Listing E-Commerce'!$C$1:$C$179,0))</f>
        <v>Rul 500</v>
      </c>
      <c r="H83" s="59">
        <f t="shared" si="1"/>
        <v>1</v>
      </c>
      <c r="I83" s="59" t="s">
        <v>127</v>
      </c>
      <c r="J83" s="60">
        <f>VLOOKUP($I83,'Margen (PowerBI)'!$B$2:$F$179,3)</f>
        <v>35</v>
      </c>
      <c r="K83" s="60">
        <f t="array" ref="K83">INDEX('Margen (PowerBI)'!$E$1:$E$179,MATCH($I83,'Margen (PowerBI)'!$B$1:$B$179,0))</f>
        <v>33</v>
      </c>
      <c r="L83" s="60">
        <f>VLOOKUP($I83,'Margen (PowerBI)'!$B$2:$F$179,5)</f>
        <v>16.5</v>
      </c>
      <c r="M83" s="59">
        <v>9.0</v>
      </c>
      <c r="N83" s="61">
        <v>4.0E-4</v>
      </c>
      <c r="O83" s="59">
        <v>9.0</v>
      </c>
      <c r="P83" s="61">
        <v>3.0E-4</v>
      </c>
      <c r="Q83" s="61">
        <v>1.0</v>
      </c>
      <c r="R83" s="59">
        <v>1.0</v>
      </c>
      <c r="S83" s="59">
        <v>0.0</v>
      </c>
      <c r="T83" s="61">
        <v>0.1111</v>
      </c>
      <c r="U83" s="61">
        <v>0.0</v>
      </c>
      <c r="V83" s="62">
        <v>113.0</v>
      </c>
      <c r="W83" s="62">
        <v>0.0</v>
      </c>
      <c r="X83" s="59">
        <v>1.0</v>
      </c>
      <c r="Y83" s="59">
        <v>0.0</v>
      </c>
      <c r="Z83" s="63"/>
      <c r="AA83" s="63"/>
      <c r="AB83" s="63"/>
      <c r="AC83" s="63"/>
      <c r="AD83" s="63"/>
      <c r="AE83" s="63"/>
      <c r="AF83" s="63"/>
      <c r="AG83" s="63"/>
      <c r="AH83" s="63"/>
      <c r="AI83" s="63"/>
    </row>
    <row r="84">
      <c r="A84" s="55" t="s">
        <v>494</v>
      </c>
      <c r="B84" s="55" t="s">
        <v>519</v>
      </c>
      <c r="C84" s="55" t="s">
        <v>520</v>
      </c>
      <c r="D84" s="55">
        <v>10.0</v>
      </c>
      <c r="E84" s="55" t="s">
        <v>188</v>
      </c>
      <c r="F84" s="55" t="str">
        <f t="array" ref="F84">IFNA(INDEX('New Listing E-Commerce'!$E$2:$E$69,MATCH($I84,'New Listing E-Commerce'!$C$2:$C$69,0)),"N/A")</f>
        <v>Soft</v>
      </c>
      <c r="G84" s="55" t="str">
        <f t="array" ref="G84">INDEX('New Listing E-Commerce'!$D$1:$D$179,MATCH(I84,'New Listing E-Commerce'!$C$1:$C$179,0))</f>
        <v>Rul 500</v>
      </c>
      <c r="H84" s="55">
        <f t="shared" si="1"/>
        <v>4</v>
      </c>
      <c r="I84" s="55" t="s">
        <v>127</v>
      </c>
      <c r="J84" s="56">
        <f>VLOOKUP($I84,'Margen (PowerBI)'!$B$2:$F$179,3)</f>
        <v>35</v>
      </c>
      <c r="K84" s="56">
        <f t="array" ref="K84">INDEX('Margen (PowerBI)'!$E$1:$E$179,MATCH($I84,'Margen (PowerBI)'!$B$1:$B$179,0))</f>
        <v>33</v>
      </c>
      <c r="L84" s="56">
        <f>VLOOKUP($I84,'Margen (PowerBI)'!$B$2:$F$179,5)</f>
        <v>16.5</v>
      </c>
      <c r="M84" s="55">
        <v>20.0</v>
      </c>
      <c r="N84" s="57">
        <v>8.0E-4</v>
      </c>
      <c r="O84" s="55">
        <v>22.0</v>
      </c>
      <c r="P84" s="57">
        <v>7.0E-4</v>
      </c>
      <c r="Q84" s="57">
        <v>1.0</v>
      </c>
      <c r="R84" s="55">
        <v>4.0</v>
      </c>
      <c r="S84" s="55">
        <v>0.0</v>
      </c>
      <c r="T84" s="57">
        <v>0.2</v>
      </c>
      <c r="U84" s="57">
        <v>0.0</v>
      </c>
      <c r="V84" s="58">
        <v>452.0</v>
      </c>
      <c r="W84" s="58">
        <v>0.0</v>
      </c>
      <c r="X84" s="55">
        <v>4.0</v>
      </c>
      <c r="Y84" s="55">
        <v>0.0</v>
      </c>
      <c r="Z84" s="3"/>
      <c r="AA84" s="3"/>
      <c r="AB84" s="3"/>
      <c r="AC84" s="3"/>
      <c r="AD84" s="3"/>
      <c r="AE84" s="3"/>
      <c r="AF84" s="3"/>
      <c r="AG84" s="3"/>
      <c r="AH84" s="3"/>
      <c r="AI84" s="3"/>
    </row>
    <row r="85">
      <c r="A85" s="59" t="s">
        <v>494</v>
      </c>
      <c r="B85" s="59" t="s">
        <v>521</v>
      </c>
      <c r="C85" s="59" t="s">
        <v>522</v>
      </c>
      <c r="D85" s="59">
        <v>10.5</v>
      </c>
      <c r="E85" s="59" t="s">
        <v>188</v>
      </c>
      <c r="F85" s="59" t="str">
        <f t="array" ref="F85">IFNA(INDEX('New Listing E-Commerce'!$E$2:$E$69,MATCH($I85,'New Listing E-Commerce'!$C$2:$C$69,0)),"N/A")</f>
        <v>Soft</v>
      </c>
      <c r="G85" s="59" t="str">
        <f t="array" ref="G85">INDEX('New Listing E-Commerce'!$D$1:$D$179,MATCH(I85,'New Listing E-Commerce'!$C$1:$C$179,0))</f>
        <v>Rul 500</v>
      </c>
      <c r="H85" s="59">
        <f t="shared" si="1"/>
        <v>3</v>
      </c>
      <c r="I85" s="59" t="s">
        <v>127</v>
      </c>
      <c r="J85" s="60">
        <f>VLOOKUP($I85,'Margen (PowerBI)'!$B$2:$F$179,3)</f>
        <v>35</v>
      </c>
      <c r="K85" s="60">
        <f t="array" ref="K85">INDEX('Margen (PowerBI)'!$E$1:$E$179,MATCH($I85,'Margen (PowerBI)'!$B$1:$B$179,0))</f>
        <v>33</v>
      </c>
      <c r="L85" s="60">
        <f>VLOOKUP($I85,'Margen (PowerBI)'!$B$2:$F$179,5)</f>
        <v>16.5</v>
      </c>
      <c r="M85" s="59">
        <v>168.0</v>
      </c>
      <c r="N85" s="61">
        <v>0.0067</v>
      </c>
      <c r="O85" s="59">
        <v>214.0</v>
      </c>
      <c r="P85" s="61">
        <v>0.0071</v>
      </c>
      <c r="Q85" s="61">
        <v>1.0</v>
      </c>
      <c r="R85" s="59">
        <v>3.0</v>
      </c>
      <c r="S85" s="59">
        <v>0.0</v>
      </c>
      <c r="T85" s="61">
        <v>0.0179</v>
      </c>
      <c r="U85" s="61">
        <v>0.0</v>
      </c>
      <c r="V85" s="62">
        <v>339.0</v>
      </c>
      <c r="W85" s="62">
        <v>0.0</v>
      </c>
      <c r="X85" s="59">
        <v>3.0</v>
      </c>
      <c r="Y85" s="59">
        <v>0.0</v>
      </c>
      <c r="Z85" s="63"/>
      <c r="AA85" s="63"/>
      <c r="AB85" s="63"/>
      <c r="AC85" s="63"/>
      <c r="AD85" s="63"/>
      <c r="AE85" s="63"/>
      <c r="AF85" s="63"/>
      <c r="AG85" s="63"/>
      <c r="AH85" s="63"/>
      <c r="AI85" s="63"/>
    </row>
    <row r="86">
      <c r="A86" s="55" t="s">
        <v>494</v>
      </c>
      <c r="B86" s="55" t="s">
        <v>1138</v>
      </c>
      <c r="C86" s="55" t="s">
        <v>1139</v>
      </c>
      <c r="D86" s="55">
        <v>11.0</v>
      </c>
      <c r="E86" s="55" t="s">
        <v>188</v>
      </c>
      <c r="F86" s="55" t="str">
        <f t="array" ref="F86">IFNA(INDEX('New Listing E-Commerce'!$E$2:$E$69,MATCH($I86,'New Listing E-Commerce'!$C$2:$C$69,0)),"N/A")</f>
        <v>Soft</v>
      </c>
      <c r="G86" s="55" t="str">
        <f t="array" ref="G86">INDEX('New Listing E-Commerce'!$D$1:$D$179,MATCH(I86,'New Listing E-Commerce'!$C$1:$C$179,0))</f>
        <v>Rul 500</v>
      </c>
      <c r="H86" s="55">
        <f t="shared" si="1"/>
        <v>1</v>
      </c>
      <c r="I86" s="55" t="s">
        <v>127</v>
      </c>
      <c r="J86" s="56">
        <f>VLOOKUP($I86,'Margen (PowerBI)'!$B$2:$F$179,3)</f>
        <v>35</v>
      </c>
      <c r="K86" s="56">
        <f t="array" ref="K86">INDEX('Margen (PowerBI)'!$E$1:$E$179,MATCH($I86,'Margen (PowerBI)'!$B$1:$B$179,0))</f>
        <v>33</v>
      </c>
      <c r="L86" s="56">
        <f>VLOOKUP($I86,'Margen (PowerBI)'!$B$2:$F$179,5)</f>
        <v>16.5</v>
      </c>
      <c r="M86" s="55">
        <v>0.0</v>
      </c>
      <c r="N86" s="57">
        <v>0.0</v>
      </c>
      <c r="O86" s="55">
        <v>0.0</v>
      </c>
      <c r="P86" s="57">
        <v>0.0</v>
      </c>
      <c r="Q86" s="57">
        <v>0.0</v>
      </c>
      <c r="R86" s="55">
        <v>1.0</v>
      </c>
      <c r="S86" s="55">
        <v>0.0</v>
      </c>
      <c r="T86" s="57">
        <v>0.0</v>
      </c>
      <c r="U86" s="57">
        <v>0.0</v>
      </c>
      <c r="V86" s="58">
        <v>113.0</v>
      </c>
      <c r="W86" s="58">
        <v>0.0</v>
      </c>
      <c r="X86" s="55">
        <v>1.0</v>
      </c>
      <c r="Y86" s="55">
        <v>0.0</v>
      </c>
      <c r="Z86" s="3"/>
      <c r="AA86" s="3"/>
      <c r="AB86" s="3"/>
      <c r="AC86" s="3"/>
      <c r="AD86" s="3"/>
      <c r="AE86" s="3"/>
      <c r="AF86" s="3"/>
      <c r="AG86" s="3"/>
      <c r="AH86" s="3"/>
      <c r="AI86" s="3"/>
    </row>
    <row r="87">
      <c r="A87" s="59" t="s">
        <v>494</v>
      </c>
      <c r="B87" s="59" t="s">
        <v>525</v>
      </c>
      <c r="C87" s="59" t="s">
        <v>526</v>
      </c>
      <c r="D87" s="59">
        <v>7.5</v>
      </c>
      <c r="E87" s="59" t="s">
        <v>188</v>
      </c>
      <c r="F87" s="59" t="str">
        <f t="array" ref="F87">IFNA(INDEX('New Listing E-Commerce'!$E$2:$E$69,MATCH($I87,'New Listing E-Commerce'!$C$2:$C$69,0)),"N/A")</f>
        <v>Soft</v>
      </c>
      <c r="G87" s="59" t="str">
        <f t="array" ref="G87">INDEX('New Listing E-Commerce'!$D$1:$D$179,MATCH(I87,'New Listing E-Commerce'!$C$1:$C$179,0))</f>
        <v>Rul 500</v>
      </c>
      <c r="H87" s="59">
        <f t="shared" si="1"/>
        <v>1</v>
      </c>
      <c r="I87" s="59" t="s">
        <v>127</v>
      </c>
      <c r="J87" s="60">
        <f>VLOOKUP($I87,'Margen (PowerBI)'!$B$2:$F$179,3)</f>
        <v>35</v>
      </c>
      <c r="K87" s="60">
        <f t="array" ref="K87">INDEX('Margen (PowerBI)'!$E$1:$E$179,MATCH($I87,'Margen (PowerBI)'!$B$1:$B$179,0))</f>
        <v>33</v>
      </c>
      <c r="L87" s="60">
        <f>VLOOKUP($I87,'Margen (PowerBI)'!$B$2:$F$179,5)</f>
        <v>16.5</v>
      </c>
      <c r="M87" s="59">
        <v>6.0</v>
      </c>
      <c r="N87" s="61">
        <v>2.0E-4</v>
      </c>
      <c r="O87" s="59">
        <v>8.0</v>
      </c>
      <c r="P87" s="61">
        <v>3.0E-4</v>
      </c>
      <c r="Q87" s="61">
        <v>1.0</v>
      </c>
      <c r="R87" s="59">
        <v>1.0</v>
      </c>
      <c r="S87" s="59">
        <v>0.0</v>
      </c>
      <c r="T87" s="61">
        <v>0.1667</v>
      </c>
      <c r="U87" s="61">
        <v>0.0</v>
      </c>
      <c r="V87" s="62">
        <v>113.0</v>
      </c>
      <c r="W87" s="62">
        <v>0.0</v>
      </c>
      <c r="X87" s="59">
        <v>1.0</v>
      </c>
      <c r="Y87" s="59">
        <v>0.0</v>
      </c>
      <c r="Z87" s="63"/>
      <c r="AA87" s="63"/>
      <c r="AB87" s="63"/>
      <c r="AC87" s="63"/>
      <c r="AD87" s="63"/>
      <c r="AE87" s="63"/>
      <c r="AF87" s="63"/>
      <c r="AG87" s="63"/>
      <c r="AH87" s="63"/>
      <c r="AI87" s="63"/>
    </row>
    <row r="88">
      <c r="A88" s="55" t="s">
        <v>494</v>
      </c>
      <c r="B88" s="55" t="s">
        <v>527</v>
      </c>
      <c r="C88" s="55" t="s">
        <v>528</v>
      </c>
      <c r="D88" s="55">
        <v>8.0</v>
      </c>
      <c r="E88" s="55" t="s">
        <v>188</v>
      </c>
      <c r="F88" s="55" t="str">
        <f t="array" ref="F88">IFNA(INDEX('New Listing E-Commerce'!$E$2:$E$69,MATCH($I88,'New Listing E-Commerce'!$C$2:$C$69,0)),"N/A")</f>
        <v>Soft</v>
      </c>
      <c r="G88" s="55" t="str">
        <f t="array" ref="G88">INDEX('New Listing E-Commerce'!$D$1:$D$179,MATCH(I88,'New Listing E-Commerce'!$C$1:$C$179,0))</f>
        <v>Rul 500</v>
      </c>
      <c r="H88" s="55">
        <f t="shared" si="1"/>
        <v>1</v>
      </c>
      <c r="I88" s="55" t="s">
        <v>127</v>
      </c>
      <c r="J88" s="56">
        <f>VLOOKUP($I88,'Margen (PowerBI)'!$B$2:$F$179,3)</f>
        <v>35</v>
      </c>
      <c r="K88" s="56">
        <f t="array" ref="K88">INDEX('Margen (PowerBI)'!$E$1:$E$179,MATCH($I88,'Margen (PowerBI)'!$B$1:$B$179,0))</f>
        <v>33</v>
      </c>
      <c r="L88" s="56">
        <f>VLOOKUP($I88,'Margen (PowerBI)'!$B$2:$F$179,5)</f>
        <v>16.5</v>
      </c>
      <c r="M88" s="55">
        <v>9.0</v>
      </c>
      <c r="N88" s="57">
        <v>4.0E-4</v>
      </c>
      <c r="O88" s="55">
        <v>16.0</v>
      </c>
      <c r="P88" s="57">
        <v>5.0E-4</v>
      </c>
      <c r="Q88" s="57">
        <v>1.0</v>
      </c>
      <c r="R88" s="55">
        <v>1.0</v>
      </c>
      <c r="S88" s="55">
        <v>0.0</v>
      </c>
      <c r="T88" s="57">
        <v>0.1111</v>
      </c>
      <c r="U88" s="57">
        <v>0.0</v>
      </c>
      <c r="V88" s="58">
        <v>113.0</v>
      </c>
      <c r="W88" s="58">
        <v>0.0</v>
      </c>
      <c r="X88" s="55">
        <v>1.0</v>
      </c>
      <c r="Y88" s="55">
        <v>0.0</v>
      </c>
      <c r="Z88" s="3"/>
      <c r="AA88" s="3"/>
      <c r="AB88" s="3"/>
      <c r="AC88" s="3"/>
      <c r="AD88" s="3"/>
      <c r="AE88" s="3"/>
      <c r="AF88" s="3"/>
      <c r="AG88" s="3"/>
      <c r="AH88" s="3"/>
      <c r="AI88" s="3"/>
    </row>
    <row r="89">
      <c r="A89" s="59" t="s">
        <v>494</v>
      </c>
      <c r="B89" s="59" t="s">
        <v>529</v>
      </c>
      <c r="C89" s="59" t="s">
        <v>530</v>
      </c>
      <c r="D89" s="59">
        <v>8.5</v>
      </c>
      <c r="E89" s="59" t="s">
        <v>188</v>
      </c>
      <c r="F89" s="59" t="str">
        <f t="array" ref="F89">IFNA(INDEX('New Listing E-Commerce'!$E$2:$E$69,MATCH($I89,'New Listing E-Commerce'!$C$2:$C$69,0)),"N/A")</f>
        <v>Soft</v>
      </c>
      <c r="G89" s="59" t="str">
        <f t="array" ref="G89">INDEX('New Listing E-Commerce'!$D$1:$D$179,MATCH(I89,'New Listing E-Commerce'!$C$1:$C$179,0))</f>
        <v>Rul 500</v>
      </c>
      <c r="H89" s="59">
        <f t="shared" si="1"/>
        <v>4</v>
      </c>
      <c r="I89" s="59" t="s">
        <v>127</v>
      </c>
      <c r="J89" s="60">
        <f>VLOOKUP($I89,'Margen (PowerBI)'!$B$2:$F$179,3)</f>
        <v>35</v>
      </c>
      <c r="K89" s="60">
        <f t="array" ref="K89">INDEX('Margen (PowerBI)'!$E$1:$E$179,MATCH($I89,'Margen (PowerBI)'!$B$1:$B$179,0))</f>
        <v>33</v>
      </c>
      <c r="L89" s="60">
        <f>VLOOKUP($I89,'Margen (PowerBI)'!$B$2:$F$179,5)</f>
        <v>16.5</v>
      </c>
      <c r="M89" s="59">
        <v>80.0</v>
      </c>
      <c r="N89" s="61">
        <v>0.0032</v>
      </c>
      <c r="O89" s="59">
        <v>87.0</v>
      </c>
      <c r="P89" s="61">
        <v>0.0029</v>
      </c>
      <c r="Q89" s="61">
        <v>1.0</v>
      </c>
      <c r="R89" s="59">
        <v>4.0</v>
      </c>
      <c r="S89" s="59">
        <v>0.0</v>
      </c>
      <c r="T89" s="61">
        <v>0.05</v>
      </c>
      <c r="U89" s="61">
        <v>0.0</v>
      </c>
      <c r="V89" s="62">
        <v>452.0</v>
      </c>
      <c r="W89" s="62">
        <v>0.0</v>
      </c>
      <c r="X89" s="59">
        <v>4.0</v>
      </c>
      <c r="Y89" s="59">
        <v>0.0</v>
      </c>
      <c r="Z89" s="63"/>
      <c r="AA89" s="63"/>
      <c r="AB89" s="63"/>
      <c r="AC89" s="63"/>
      <c r="AD89" s="63"/>
      <c r="AE89" s="63"/>
      <c r="AF89" s="63"/>
      <c r="AG89" s="63"/>
      <c r="AH89" s="63"/>
      <c r="AI89" s="63"/>
    </row>
    <row r="90">
      <c r="A90" s="55" t="s">
        <v>494</v>
      </c>
      <c r="B90" s="55" t="s">
        <v>531</v>
      </c>
      <c r="C90" s="55" t="s">
        <v>532</v>
      </c>
      <c r="D90" s="55">
        <v>9.0</v>
      </c>
      <c r="E90" s="55" t="s">
        <v>188</v>
      </c>
      <c r="F90" s="55" t="str">
        <f t="array" ref="F90">IFNA(INDEX('New Listing E-Commerce'!$E$2:$E$69,MATCH($I90,'New Listing E-Commerce'!$C$2:$C$69,0)),"N/A")</f>
        <v>Soft</v>
      </c>
      <c r="G90" s="55" t="str">
        <f t="array" ref="G90">INDEX('New Listing E-Commerce'!$D$1:$D$179,MATCH(I90,'New Listing E-Commerce'!$C$1:$C$179,0))</f>
        <v>Rul 500</v>
      </c>
      <c r="H90" s="55">
        <f t="shared" si="1"/>
        <v>3</v>
      </c>
      <c r="I90" s="55" t="s">
        <v>127</v>
      </c>
      <c r="J90" s="56">
        <f>VLOOKUP($I90,'Margen (PowerBI)'!$B$2:$F$179,3)</f>
        <v>35</v>
      </c>
      <c r="K90" s="56">
        <f t="array" ref="K90">INDEX('Margen (PowerBI)'!$E$1:$E$179,MATCH($I90,'Margen (PowerBI)'!$B$1:$B$179,0))</f>
        <v>33</v>
      </c>
      <c r="L90" s="56">
        <f>VLOOKUP($I90,'Margen (PowerBI)'!$B$2:$F$179,5)</f>
        <v>16.5</v>
      </c>
      <c r="M90" s="55">
        <v>50.0</v>
      </c>
      <c r="N90" s="57">
        <v>0.002</v>
      </c>
      <c r="O90" s="55">
        <v>66.0</v>
      </c>
      <c r="P90" s="57">
        <v>0.0022</v>
      </c>
      <c r="Q90" s="57">
        <v>1.0</v>
      </c>
      <c r="R90" s="55">
        <v>3.0</v>
      </c>
      <c r="S90" s="55">
        <v>0.0</v>
      </c>
      <c r="T90" s="57">
        <v>0.06</v>
      </c>
      <c r="U90" s="57">
        <v>0.0</v>
      </c>
      <c r="V90" s="58">
        <v>339.0</v>
      </c>
      <c r="W90" s="58">
        <v>0.0</v>
      </c>
      <c r="X90" s="55">
        <v>3.0</v>
      </c>
      <c r="Y90" s="55">
        <v>0.0</v>
      </c>
      <c r="Z90" s="3"/>
      <c r="AA90" s="3"/>
      <c r="AB90" s="3"/>
      <c r="AC90" s="3"/>
      <c r="AD90" s="3"/>
      <c r="AE90" s="3"/>
      <c r="AF90" s="3"/>
      <c r="AG90" s="3"/>
      <c r="AH90" s="3"/>
      <c r="AI90" s="3"/>
    </row>
    <row r="91">
      <c r="A91" s="59" t="s">
        <v>494</v>
      </c>
      <c r="B91" s="59" t="s">
        <v>951</v>
      </c>
      <c r="C91" s="59" t="s">
        <v>952</v>
      </c>
      <c r="D91" s="59">
        <v>9.5</v>
      </c>
      <c r="E91" s="59" t="s">
        <v>188</v>
      </c>
      <c r="F91" s="59" t="str">
        <f t="array" ref="F91">IFNA(INDEX('New Listing E-Commerce'!$E$2:$E$69,MATCH($I91,'New Listing E-Commerce'!$C$2:$C$69,0)),"N/A")</f>
        <v>Soft</v>
      </c>
      <c r="G91" s="59" t="str">
        <f t="array" ref="G91">INDEX('New Listing E-Commerce'!$D$1:$D$179,MATCH(I91,'New Listing E-Commerce'!$C$1:$C$179,0))</f>
        <v>Rul 500</v>
      </c>
      <c r="H91" s="59">
        <f t="shared" si="1"/>
        <v>1</v>
      </c>
      <c r="I91" s="59" t="s">
        <v>127</v>
      </c>
      <c r="J91" s="60">
        <f>VLOOKUP($I91,'Margen (PowerBI)'!$B$2:$F$179,3)</f>
        <v>35</v>
      </c>
      <c r="K91" s="60">
        <f t="array" ref="K91">INDEX('Margen (PowerBI)'!$E$1:$E$179,MATCH($I91,'Margen (PowerBI)'!$B$1:$B$179,0))</f>
        <v>33</v>
      </c>
      <c r="L91" s="60">
        <f>VLOOKUP($I91,'Margen (PowerBI)'!$B$2:$F$179,5)</f>
        <v>16.5</v>
      </c>
      <c r="M91" s="59">
        <v>13.0</v>
      </c>
      <c r="N91" s="61">
        <v>5.0E-4</v>
      </c>
      <c r="O91" s="59">
        <v>14.0</v>
      </c>
      <c r="P91" s="61">
        <v>5.0E-4</v>
      </c>
      <c r="Q91" s="61">
        <v>1.0</v>
      </c>
      <c r="R91" s="59">
        <v>1.0</v>
      </c>
      <c r="S91" s="59">
        <v>0.0</v>
      </c>
      <c r="T91" s="61">
        <v>0.0769</v>
      </c>
      <c r="U91" s="61">
        <v>0.0</v>
      </c>
      <c r="V91" s="62">
        <v>113.0</v>
      </c>
      <c r="W91" s="62">
        <v>0.0</v>
      </c>
      <c r="X91" s="59">
        <v>1.0</v>
      </c>
      <c r="Y91" s="59">
        <v>0.0</v>
      </c>
      <c r="Z91" s="63"/>
      <c r="AA91" s="63"/>
      <c r="AB91" s="63"/>
      <c r="AC91" s="63"/>
      <c r="AD91" s="63"/>
      <c r="AE91" s="63"/>
      <c r="AF91" s="63"/>
      <c r="AG91" s="63"/>
      <c r="AH91" s="63"/>
      <c r="AI91" s="63"/>
    </row>
    <row r="92">
      <c r="A92" s="55" t="s">
        <v>494</v>
      </c>
      <c r="B92" s="55" t="s">
        <v>953</v>
      </c>
      <c r="C92" s="55" t="s">
        <v>954</v>
      </c>
      <c r="D92" s="55">
        <v>10.5</v>
      </c>
      <c r="E92" s="55" t="s">
        <v>7290</v>
      </c>
      <c r="F92" s="55" t="str">
        <f t="array" ref="F92">IFNA(INDEX('New Listing E-Commerce'!$E$2:$E$69,MATCH($I92,'New Listing E-Commerce'!$C$2:$C$69,0)),"N/A")</f>
        <v>Soft</v>
      </c>
      <c r="G92" s="55" t="str">
        <f t="array" ref="G92">INDEX('New Listing E-Commerce'!$D$1:$D$179,MATCH(I92,'New Listing E-Commerce'!$C$1:$C$179,0))</f>
        <v>Rul 500</v>
      </c>
      <c r="H92" s="55">
        <f t="shared" si="1"/>
        <v>1</v>
      </c>
      <c r="I92" s="55" t="s">
        <v>127</v>
      </c>
      <c r="J92" s="56">
        <f>VLOOKUP($I92,'Margen (PowerBI)'!$B$2:$F$179,3)</f>
        <v>35</v>
      </c>
      <c r="K92" s="56">
        <f t="array" ref="K92">INDEX('Margen (PowerBI)'!$E$1:$E$179,MATCH($I92,'Margen (PowerBI)'!$B$1:$B$179,0))</f>
        <v>33</v>
      </c>
      <c r="L92" s="56">
        <f>VLOOKUP($I92,'Margen (PowerBI)'!$B$2:$F$179,5)</f>
        <v>16.5</v>
      </c>
      <c r="M92" s="55">
        <v>232.0</v>
      </c>
      <c r="N92" s="57">
        <v>0.0092</v>
      </c>
      <c r="O92" s="55">
        <v>267.0</v>
      </c>
      <c r="P92" s="57">
        <v>0.0088</v>
      </c>
      <c r="Q92" s="57">
        <v>1.0</v>
      </c>
      <c r="R92" s="55">
        <v>1.0</v>
      </c>
      <c r="S92" s="55">
        <v>0.0</v>
      </c>
      <c r="T92" s="57">
        <v>0.0043</v>
      </c>
      <c r="U92" s="57">
        <v>0.0</v>
      </c>
      <c r="V92" s="58">
        <v>113.0</v>
      </c>
      <c r="W92" s="58">
        <v>0.0</v>
      </c>
      <c r="X92" s="55">
        <v>1.0</v>
      </c>
      <c r="Y92" s="55">
        <v>0.0</v>
      </c>
      <c r="Z92" s="3"/>
      <c r="AA92" s="3"/>
      <c r="AB92" s="3"/>
      <c r="AC92" s="3"/>
      <c r="AD92" s="3"/>
      <c r="AE92" s="3"/>
      <c r="AF92" s="3"/>
      <c r="AG92" s="3"/>
      <c r="AH92" s="3"/>
      <c r="AI92" s="3"/>
    </row>
    <row r="93">
      <c r="A93" s="59" t="s">
        <v>494</v>
      </c>
      <c r="B93" s="59" t="s">
        <v>955</v>
      </c>
      <c r="C93" s="59" t="s">
        <v>956</v>
      </c>
      <c r="D93" s="59">
        <v>11.0</v>
      </c>
      <c r="E93" s="59" t="s">
        <v>7290</v>
      </c>
      <c r="F93" s="59" t="str">
        <f t="array" ref="F93">IFNA(INDEX('New Listing E-Commerce'!$E$2:$E$69,MATCH($I93,'New Listing E-Commerce'!$C$2:$C$69,0)),"N/A")</f>
        <v>Soft</v>
      </c>
      <c r="G93" s="59" t="str">
        <f t="array" ref="G93">INDEX('New Listing E-Commerce'!$D$1:$D$179,MATCH(I93,'New Listing E-Commerce'!$C$1:$C$179,0))</f>
        <v>Rul 500</v>
      </c>
      <c r="H93" s="59">
        <f t="shared" si="1"/>
        <v>1</v>
      </c>
      <c r="I93" s="59" t="s">
        <v>127</v>
      </c>
      <c r="J93" s="60">
        <f>VLOOKUP($I93,'Margen (PowerBI)'!$B$2:$F$179,3)</f>
        <v>35</v>
      </c>
      <c r="K93" s="60">
        <f t="array" ref="K93">INDEX('Margen (PowerBI)'!$E$1:$E$179,MATCH($I93,'Margen (PowerBI)'!$B$1:$B$179,0))</f>
        <v>33</v>
      </c>
      <c r="L93" s="60">
        <f>VLOOKUP($I93,'Margen (PowerBI)'!$B$2:$F$179,5)</f>
        <v>16.5</v>
      </c>
      <c r="M93" s="59">
        <v>12.0</v>
      </c>
      <c r="N93" s="61">
        <v>5.0E-4</v>
      </c>
      <c r="O93" s="59">
        <v>14.0</v>
      </c>
      <c r="P93" s="61">
        <v>5.0E-4</v>
      </c>
      <c r="Q93" s="61">
        <v>1.0</v>
      </c>
      <c r="R93" s="59">
        <v>1.0</v>
      </c>
      <c r="S93" s="59">
        <v>0.0</v>
      </c>
      <c r="T93" s="61">
        <v>0.0833</v>
      </c>
      <c r="U93" s="61">
        <v>0.0</v>
      </c>
      <c r="V93" s="62">
        <v>113.0</v>
      </c>
      <c r="W93" s="62">
        <v>0.0</v>
      </c>
      <c r="X93" s="59">
        <v>1.0</v>
      </c>
      <c r="Y93" s="59">
        <v>0.0</v>
      </c>
      <c r="Z93" s="63"/>
      <c r="AA93" s="63"/>
      <c r="AB93" s="63"/>
      <c r="AC93" s="63"/>
      <c r="AD93" s="63"/>
      <c r="AE93" s="63"/>
      <c r="AF93" s="63"/>
      <c r="AG93" s="63"/>
      <c r="AH93" s="63"/>
      <c r="AI93" s="63"/>
    </row>
    <row r="94">
      <c r="A94" s="55" t="s">
        <v>494</v>
      </c>
      <c r="B94" s="55" t="s">
        <v>535</v>
      </c>
      <c r="C94" s="55" t="s">
        <v>536</v>
      </c>
      <c r="D94" s="55">
        <v>6.5</v>
      </c>
      <c r="E94" s="55" t="s">
        <v>7290</v>
      </c>
      <c r="F94" s="55" t="str">
        <f t="array" ref="F94">IFNA(INDEX('New Listing E-Commerce'!$E$2:$E$69,MATCH($I94,'New Listing E-Commerce'!$C$2:$C$69,0)),"N/A")</f>
        <v>Soft</v>
      </c>
      <c r="G94" s="55" t="str">
        <f t="array" ref="G94">INDEX('New Listing E-Commerce'!$D$1:$D$179,MATCH(I94,'New Listing E-Commerce'!$C$1:$C$179,0))</f>
        <v>Rul 500</v>
      </c>
      <c r="H94" s="55">
        <f t="shared" si="1"/>
        <v>2</v>
      </c>
      <c r="I94" s="55" t="s">
        <v>127</v>
      </c>
      <c r="J94" s="56">
        <f>VLOOKUP($I94,'Margen (PowerBI)'!$B$2:$F$179,3)</f>
        <v>35</v>
      </c>
      <c r="K94" s="56">
        <f t="array" ref="K94">INDEX('Margen (PowerBI)'!$E$1:$E$179,MATCH($I94,'Margen (PowerBI)'!$B$1:$B$179,0))</f>
        <v>33</v>
      </c>
      <c r="L94" s="56">
        <f>VLOOKUP($I94,'Margen (PowerBI)'!$B$2:$F$179,5)</f>
        <v>16.5</v>
      </c>
      <c r="M94" s="55">
        <v>28.0</v>
      </c>
      <c r="N94" s="57">
        <v>0.0011</v>
      </c>
      <c r="O94" s="55">
        <v>32.0</v>
      </c>
      <c r="P94" s="57">
        <v>0.0011</v>
      </c>
      <c r="Q94" s="57">
        <v>0.8438</v>
      </c>
      <c r="R94" s="55">
        <v>2.0</v>
      </c>
      <c r="S94" s="55">
        <v>0.0</v>
      </c>
      <c r="T94" s="57">
        <v>0.0714</v>
      </c>
      <c r="U94" s="57">
        <v>0.0</v>
      </c>
      <c r="V94" s="58">
        <v>226.0</v>
      </c>
      <c r="W94" s="58">
        <v>0.0</v>
      </c>
      <c r="X94" s="55">
        <v>2.0</v>
      </c>
      <c r="Y94" s="55">
        <v>0.0</v>
      </c>
      <c r="Z94" s="3"/>
      <c r="AA94" s="3"/>
      <c r="AB94" s="3"/>
      <c r="AC94" s="3"/>
      <c r="AD94" s="3"/>
      <c r="AE94" s="3"/>
      <c r="AF94" s="3"/>
      <c r="AG94" s="3"/>
      <c r="AH94" s="3"/>
      <c r="AI94" s="3"/>
    </row>
    <row r="95">
      <c r="A95" s="59" t="s">
        <v>494</v>
      </c>
      <c r="B95" s="59" t="s">
        <v>539</v>
      </c>
      <c r="C95" s="59" t="s">
        <v>540</v>
      </c>
      <c r="D95" s="59">
        <v>7.5</v>
      </c>
      <c r="E95" s="59" t="s">
        <v>7290</v>
      </c>
      <c r="F95" s="59" t="str">
        <f t="array" ref="F95">IFNA(INDEX('New Listing E-Commerce'!$E$2:$E$69,MATCH($I95,'New Listing E-Commerce'!$C$2:$C$69,0)),"N/A")</f>
        <v>Soft</v>
      </c>
      <c r="G95" s="59" t="str">
        <f t="array" ref="G95">INDEX('New Listing E-Commerce'!$D$1:$D$179,MATCH(I95,'New Listing E-Commerce'!$C$1:$C$179,0))</f>
        <v>Rul 500</v>
      </c>
      <c r="H95" s="59">
        <f t="shared" si="1"/>
        <v>2</v>
      </c>
      <c r="I95" s="59" t="s">
        <v>127</v>
      </c>
      <c r="J95" s="60">
        <f>VLOOKUP($I95,'Margen (PowerBI)'!$B$2:$F$179,3)</f>
        <v>35</v>
      </c>
      <c r="K95" s="60">
        <f t="array" ref="K95">INDEX('Margen (PowerBI)'!$E$1:$E$179,MATCH($I95,'Margen (PowerBI)'!$B$1:$B$179,0))</f>
        <v>33</v>
      </c>
      <c r="L95" s="60">
        <f>VLOOKUP($I95,'Margen (PowerBI)'!$B$2:$F$179,5)</f>
        <v>16.5</v>
      </c>
      <c r="M95" s="59">
        <v>8.0</v>
      </c>
      <c r="N95" s="61">
        <v>3.0E-4</v>
      </c>
      <c r="O95" s="59">
        <v>10.0</v>
      </c>
      <c r="P95" s="61">
        <v>3.0E-4</v>
      </c>
      <c r="Q95" s="61">
        <v>1.0</v>
      </c>
      <c r="R95" s="59">
        <v>2.0</v>
      </c>
      <c r="S95" s="59">
        <v>0.0</v>
      </c>
      <c r="T95" s="61">
        <v>0.25</v>
      </c>
      <c r="U95" s="61">
        <v>0.0</v>
      </c>
      <c r="V95" s="62">
        <v>226.0</v>
      </c>
      <c r="W95" s="62">
        <v>0.0</v>
      </c>
      <c r="X95" s="59">
        <v>2.0</v>
      </c>
      <c r="Y95" s="59">
        <v>0.0</v>
      </c>
      <c r="Z95" s="63"/>
      <c r="AA95" s="63"/>
      <c r="AB95" s="63"/>
      <c r="AC95" s="63"/>
      <c r="AD95" s="63"/>
      <c r="AE95" s="63"/>
      <c r="AF95" s="63"/>
      <c r="AG95" s="63"/>
      <c r="AH95" s="63"/>
      <c r="AI95" s="63"/>
    </row>
    <row r="96">
      <c r="A96" s="55" t="s">
        <v>494</v>
      </c>
      <c r="B96" s="55" t="s">
        <v>541</v>
      </c>
      <c r="C96" s="55" t="s">
        <v>542</v>
      </c>
      <c r="D96" s="55">
        <v>8.0</v>
      </c>
      <c r="E96" s="55" t="s">
        <v>7290</v>
      </c>
      <c r="F96" s="55" t="str">
        <f t="array" ref="F96">IFNA(INDEX('New Listing E-Commerce'!$E$2:$E$69,MATCH($I96,'New Listing E-Commerce'!$C$2:$C$69,0)),"N/A")</f>
        <v>Soft</v>
      </c>
      <c r="G96" s="55" t="str">
        <f t="array" ref="G96">INDEX('New Listing E-Commerce'!$D$1:$D$179,MATCH(I96,'New Listing E-Commerce'!$C$1:$C$179,0))</f>
        <v>Rul 500</v>
      </c>
      <c r="H96" s="55">
        <f t="shared" si="1"/>
        <v>2</v>
      </c>
      <c r="I96" s="55" t="s">
        <v>127</v>
      </c>
      <c r="J96" s="56">
        <f>VLOOKUP($I96,'Margen (PowerBI)'!$B$2:$F$179,3)</f>
        <v>35</v>
      </c>
      <c r="K96" s="56">
        <f t="array" ref="K96">INDEX('Margen (PowerBI)'!$E$1:$E$179,MATCH($I96,'Margen (PowerBI)'!$B$1:$B$179,0))</f>
        <v>33</v>
      </c>
      <c r="L96" s="56">
        <f>VLOOKUP($I96,'Margen (PowerBI)'!$B$2:$F$179,5)</f>
        <v>16.5</v>
      </c>
      <c r="M96" s="55">
        <v>11.0</v>
      </c>
      <c r="N96" s="57">
        <v>4.0E-4</v>
      </c>
      <c r="O96" s="55">
        <v>17.0</v>
      </c>
      <c r="P96" s="57">
        <v>6.0E-4</v>
      </c>
      <c r="Q96" s="57">
        <v>1.0</v>
      </c>
      <c r="R96" s="55">
        <v>2.0</v>
      </c>
      <c r="S96" s="55">
        <v>0.0</v>
      </c>
      <c r="T96" s="57">
        <v>0.1818</v>
      </c>
      <c r="U96" s="57">
        <v>0.0</v>
      </c>
      <c r="V96" s="58">
        <v>226.0</v>
      </c>
      <c r="W96" s="58">
        <v>0.0</v>
      </c>
      <c r="X96" s="55">
        <v>2.0</v>
      </c>
      <c r="Y96" s="55">
        <v>0.0</v>
      </c>
      <c r="Z96" s="3"/>
      <c r="AA96" s="3"/>
      <c r="AB96" s="3"/>
      <c r="AC96" s="3"/>
      <c r="AD96" s="3"/>
      <c r="AE96" s="3"/>
      <c r="AF96" s="3"/>
      <c r="AG96" s="3"/>
      <c r="AH96" s="3"/>
      <c r="AI96" s="3"/>
    </row>
    <row r="97">
      <c r="A97" s="59" t="s">
        <v>494</v>
      </c>
      <c r="B97" s="59" t="s">
        <v>543</v>
      </c>
      <c r="C97" s="59" t="s">
        <v>544</v>
      </c>
      <c r="D97" s="59">
        <v>8.5</v>
      </c>
      <c r="E97" s="59" t="s">
        <v>7290</v>
      </c>
      <c r="F97" s="59" t="str">
        <f t="array" ref="F97">IFNA(INDEX('New Listing E-Commerce'!$E$2:$E$69,MATCH($I97,'New Listing E-Commerce'!$C$2:$C$69,0)),"N/A")</f>
        <v>Soft</v>
      </c>
      <c r="G97" s="59" t="str">
        <f t="array" ref="G97">INDEX('New Listing E-Commerce'!$D$1:$D$179,MATCH(I97,'New Listing E-Commerce'!$C$1:$C$179,0))</f>
        <v>Rul 500</v>
      </c>
      <c r="H97" s="59">
        <f t="shared" si="1"/>
        <v>7</v>
      </c>
      <c r="I97" s="59" t="s">
        <v>127</v>
      </c>
      <c r="J97" s="60">
        <f>VLOOKUP($I97,'Margen (PowerBI)'!$B$2:$F$179,3)</f>
        <v>35</v>
      </c>
      <c r="K97" s="60">
        <f t="array" ref="K97">INDEX('Margen (PowerBI)'!$E$1:$E$179,MATCH($I97,'Margen (PowerBI)'!$B$1:$B$179,0))</f>
        <v>33</v>
      </c>
      <c r="L97" s="60">
        <f>VLOOKUP($I97,'Margen (PowerBI)'!$B$2:$F$179,5)</f>
        <v>16.5</v>
      </c>
      <c r="M97" s="59">
        <v>353.0</v>
      </c>
      <c r="N97" s="61">
        <v>0.014</v>
      </c>
      <c r="O97" s="59">
        <v>417.0</v>
      </c>
      <c r="P97" s="61">
        <v>0.0138</v>
      </c>
      <c r="Q97" s="61">
        <v>1.0</v>
      </c>
      <c r="R97" s="59">
        <v>7.0</v>
      </c>
      <c r="S97" s="59">
        <v>0.0</v>
      </c>
      <c r="T97" s="61">
        <v>0.0198</v>
      </c>
      <c r="U97" s="61">
        <v>0.0</v>
      </c>
      <c r="V97" s="62">
        <v>791.0</v>
      </c>
      <c r="W97" s="62">
        <v>0.0</v>
      </c>
      <c r="X97" s="59">
        <v>7.0</v>
      </c>
      <c r="Y97" s="59">
        <v>0.0</v>
      </c>
      <c r="Z97" s="63"/>
      <c r="AA97" s="63"/>
      <c r="AB97" s="63"/>
      <c r="AC97" s="63"/>
      <c r="AD97" s="63"/>
      <c r="AE97" s="63"/>
      <c r="AF97" s="63"/>
      <c r="AG97" s="63"/>
      <c r="AH97" s="63"/>
      <c r="AI97" s="63"/>
    </row>
    <row r="98">
      <c r="A98" s="55" t="s">
        <v>494</v>
      </c>
      <c r="B98" s="55" t="s">
        <v>545</v>
      </c>
      <c r="C98" s="55" t="s">
        <v>546</v>
      </c>
      <c r="D98" s="55">
        <v>9.0</v>
      </c>
      <c r="E98" s="55" t="s">
        <v>7290</v>
      </c>
      <c r="F98" s="55" t="str">
        <f t="array" ref="F98">IFNA(INDEX('New Listing E-Commerce'!$E$2:$E$69,MATCH($I98,'New Listing E-Commerce'!$C$2:$C$69,0)),"N/A")</f>
        <v>Soft</v>
      </c>
      <c r="G98" s="55" t="str">
        <f t="array" ref="G98">INDEX('New Listing E-Commerce'!$D$1:$D$179,MATCH(I98,'New Listing E-Commerce'!$C$1:$C$179,0))</f>
        <v>Rul 500</v>
      </c>
      <c r="H98" s="55">
        <f t="shared" si="1"/>
        <v>2</v>
      </c>
      <c r="I98" s="55" t="s">
        <v>127</v>
      </c>
      <c r="J98" s="56">
        <f>VLOOKUP($I98,'Margen (PowerBI)'!$B$2:$F$179,3)</f>
        <v>35</v>
      </c>
      <c r="K98" s="56">
        <f t="array" ref="K98">INDEX('Margen (PowerBI)'!$E$1:$E$179,MATCH($I98,'Margen (PowerBI)'!$B$1:$B$179,0))</f>
        <v>33</v>
      </c>
      <c r="L98" s="56">
        <f>VLOOKUP($I98,'Margen (PowerBI)'!$B$2:$F$179,5)</f>
        <v>16.5</v>
      </c>
      <c r="M98" s="55">
        <v>37.0</v>
      </c>
      <c r="N98" s="57">
        <v>0.0015</v>
      </c>
      <c r="O98" s="55">
        <v>45.0</v>
      </c>
      <c r="P98" s="57">
        <v>0.0015</v>
      </c>
      <c r="Q98" s="57">
        <v>0.9778</v>
      </c>
      <c r="R98" s="55">
        <v>2.0</v>
      </c>
      <c r="S98" s="55">
        <v>0.0</v>
      </c>
      <c r="T98" s="57">
        <v>0.0541</v>
      </c>
      <c r="U98" s="57">
        <v>0.0</v>
      </c>
      <c r="V98" s="58">
        <v>226.0</v>
      </c>
      <c r="W98" s="58">
        <v>0.0</v>
      </c>
      <c r="X98" s="55">
        <v>2.0</v>
      </c>
      <c r="Y98" s="55">
        <v>0.0</v>
      </c>
      <c r="Z98" s="3"/>
      <c r="AA98" s="3"/>
      <c r="AB98" s="3"/>
      <c r="AC98" s="3"/>
      <c r="AD98" s="3"/>
      <c r="AE98" s="3"/>
      <c r="AF98" s="3"/>
      <c r="AG98" s="3"/>
      <c r="AH98" s="3"/>
      <c r="AI98" s="3"/>
    </row>
    <row r="99">
      <c r="A99" s="59" t="s">
        <v>494</v>
      </c>
      <c r="B99" s="59" t="s">
        <v>547</v>
      </c>
      <c r="C99" s="59" t="s">
        <v>548</v>
      </c>
      <c r="D99" s="59">
        <v>9.5</v>
      </c>
      <c r="E99" s="59" t="s">
        <v>7290</v>
      </c>
      <c r="F99" s="59" t="str">
        <f t="array" ref="F99">IFNA(INDEX('New Listing E-Commerce'!$E$2:$E$69,MATCH($I99,'New Listing E-Commerce'!$C$2:$C$69,0)),"N/A")</f>
        <v>Soft</v>
      </c>
      <c r="G99" s="59" t="str">
        <f t="array" ref="G99">INDEX('New Listing E-Commerce'!$D$1:$D$179,MATCH(I99,'New Listing E-Commerce'!$C$1:$C$179,0))</f>
        <v>Rul 500</v>
      </c>
      <c r="H99" s="59">
        <f t="shared" si="1"/>
        <v>1</v>
      </c>
      <c r="I99" s="59" t="s">
        <v>127</v>
      </c>
      <c r="J99" s="60">
        <f>VLOOKUP($I99,'Margen (PowerBI)'!$B$2:$F$179,3)</f>
        <v>35</v>
      </c>
      <c r="K99" s="60">
        <f t="array" ref="K99">INDEX('Margen (PowerBI)'!$E$1:$E$179,MATCH($I99,'Margen (PowerBI)'!$B$1:$B$179,0))</f>
        <v>33</v>
      </c>
      <c r="L99" s="60">
        <f>VLOOKUP($I99,'Margen (PowerBI)'!$B$2:$F$179,5)</f>
        <v>16.5</v>
      </c>
      <c r="M99" s="59">
        <v>34.0</v>
      </c>
      <c r="N99" s="61">
        <v>0.0013</v>
      </c>
      <c r="O99" s="59">
        <v>39.0</v>
      </c>
      <c r="P99" s="61">
        <v>0.0013</v>
      </c>
      <c r="Q99" s="61">
        <v>0.9744</v>
      </c>
      <c r="R99" s="59">
        <v>1.0</v>
      </c>
      <c r="S99" s="59">
        <v>0.0</v>
      </c>
      <c r="T99" s="61">
        <v>0.0294</v>
      </c>
      <c r="U99" s="61">
        <v>0.0</v>
      </c>
      <c r="V99" s="62">
        <v>113.0</v>
      </c>
      <c r="W99" s="62">
        <v>0.0</v>
      </c>
      <c r="X99" s="59">
        <v>1.0</v>
      </c>
      <c r="Y99" s="59">
        <v>0.0</v>
      </c>
      <c r="Z99" s="63"/>
      <c r="AA99" s="63"/>
      <c r="AB99" s="63"/>
      <c r="AC99" s="63"/>
      <c r="AD99" s="63"/>
      <c r="AE99" s="63"/>
      <c r="AF99" s="63"/>
      <c r="AG99" s="63"/>
      <c r="AH99" s="63"/>
      <c r="AI99" s="63"/>
    </row>
    <row r="100">
      <c r="A100" s="55" t="s">
        <v>549</v>
      </c>
      <c r="B100" s="55" t="s">
        <v>957</v>
      </c>
      <c r="C100" s="55" t="s">
        <v>958</v>
      </c>
      <c r="D100" s="55">
        <v>8.0</v>
      </c>
      <c r="E100" s="55" t="s">
        <v>7287</v>
      </c>
      <c r="F100" s="55" t="str">
        <f t="array" ref="F100">IFNA(INDEX('New Listing E-Commerce'!$E$2:$E$69,MATCH($I100,'New Listing E-Commerce'!$C$2:$C$69,0)),"N/A")</f>
        <v>Steel</v>
      </c>
      <c r="G100" s="55" t="str">
        <f t="array" ref="G100">INDEX('New Listing E-Commerce'!$D$1:$D$179,MATCH(I100,'New Listing E-Commerce'!$C$1:$C$179,0))</f>
        <v>Rul 500</v>
      </c>
      <c r="H100" s="55">
        <f t="shared" si="1"/>
        <v>1</v>
      </c>
      <c r="I100" s="55" t="s">
        <v>97</v>
      </c>
      <c r="J100" s="56">
        <f>VLOOKUP($I100,'Margen (PowerBI)'!$B$2:$F$179,3)</f>
        <v>35</v>
      </c>
      <c r="K100" s="56">
        <f t="array" ref="K100">INDEX('Margen (PowerBI)'!$E$1:$E$179,MATCH($I100,'Margen (PowerBI)'!$B$1:$B$179,0))</f>
        <v>34.5</v>
      </c>
      <c r="L100" s="56">
        <f>VLOOKUP($I100,'Margen (PowerBI)'!$B$2:$F$179,5)</f>
        <v>16.5</v>
      </c>
      <c r="M100" s="55">
        <v>238.0</v>
      </c>
      <c r="N100" s="57">
        <v>0.0094</v>
      </c>
      <c r="O100" s="55">
        <v>282.0</v>
      </c>
      <c r="P100" s="57">
        <v>0.0093</v>
      </c>
      <c r="Q100" s="57">
        <v>0.9894</v>
      </c>
      <c r="R100" s="55">
        <v>1.0</v>
      </c>
      <c r="S100" s="55">
        <v>0.0</v>
      </c>
      <c r="T100" s="57">
        <v>0.0042</v>
      </c>
      <c r="U100" s="57">
        <v>0.0</v>
      </c>
      <c r="V100" s="58">
        <v>124.0</v>
      </c>
      <c r="W100" s="58">
        <v>0.0</v>
      </c>
      <c r="X100" s="55">
        <v>1.0</v>
      </c>
      <c r="Y100" s="55">
        <v>0.0</v>
      </c>
      <c r="Z100" s="3"/>
      <c r="AA100" s="3"/>
      <c r="AB100" s="3"/>
      <c r="AC100" s="3"/>
      <c r="AD100" s="3"/>
      <c r="AE100" s="3"/>
      <c r="AF100" s="3"/>
      <c r="AG100" s="3"/>
      <c r="AH100" s="3"/>
      <c r="AI100" s="3"/>
    </row>
    <row r="101">
      <c r="A101" s="59" t="s">
        <v>549</v>
      </c>
      <c r="B101" s="59" t="s">
        <v>959</v>
      </c>
      <c r="C101" s="59" t="s">
        <v>960</v>
      </c>
      <c r="D101" s="59">
        <v>8.5</v>
      </c>
      <c r="E101" s="59" t="s">
        <v>7287</v>
      </c>
      <c r="F101" s="59" t="str">
        <f t="array" ref="F101">IFNA(INDEX('New Listing E-Commerce'!$E$2:$E$69,MATCH($I101,'New Listing E-Commerce'!$C$2:$C$69,0)),"N/A")</f>
        <v>Steel</v>
      </c>
      <c r="G101" s="59" t="str">
        <f t="array" ref="G101">INDEX('New Listing E-Commerce'!$D$1:$D$179,MATCH(I101,'New Listing E-Commerce'!$C$1:$C$179,0))</f>
        <v>Rul 500</v>
      </c>
      <c r="H101" s="59">
        <f t="shared" si="1"/>
        <v>1</v>
      </c>
      <c r="I101" s="59" t="s">
        <v>97</v>
      </c>
      <c r="J101" s="60">
        <f>VLOOKUP($I101,'Margen (PowerBI)'!$B$2:$F$179,3)</f>
        <v>35</v>
      </c>
      <c r="K101" s="60">
        <f t="array" ref="K101">INDEX('Margen (PowerBI)'!$E$1:$E$179,MATCH($I101,'Margen (PowerBI)'!$B$1:$B$179,0))</f>
        <v>34.5</v>
      </c>
      <c r="L101" s="60">
        <f>VLOOKUP($I101,'Margen (PowerBI)'!$B$2:$F$179,5)</f>
        <v>16.5</v>
      </c>
      <c r="M101" s="59">
        <v>6.0</v>
      </c>
      <c r="N101" s="61">
        <v>2.0E-4</v>
      </c>
      <c r="O101" s="59">
        <v>7.0</v>
      </c>
      <c r="P101" s="61">
        <v>2.0E-4</v>
      </c>
      <c r="Q101" s="61">
        <v>1.0</v>
      </c>
      <c r="R101" s="59">
        <v>1.0</v>
      </c>
      <c r="S101" s="59">
        <v>0.0</v>
      </c>
      <c r="T101" s="61">
        <v>0.1667</v>
      </c>
      <c r="U101" s="61">
        <v>0.0</v>
      </c>
      <c r="V101" s="62">
        <v>124.0</v>
      </c>
      <c r="W101" s="62">
        <v>0.0</v>
      </c>
      <c r="X101" s="59">
        <v>1.0</v>
      </c>
      <c r="Y101" s="59">
        <v>0.0</v>
      </c>
      <c r="Z101" s="63"/>
      <c r="AA101" s="63"/>
      <c r="AB101" s="63"/>
      <c r="AC101" s="63"/>
      <c r="AD101" s="63"/>
      <c r="AE101" s="63"/>
      <c r="AF101" s="63"/>
      <c r="AG101" s="63"/>
      <c r="AH101" s="63"/>
      <c r="AI101" s="63"/>
    </row>
    <row r="102">
      <c r="A102" s="55" t="s">
        <v>549</v>
      </c>
      <c r="B102" s="55" t="s">
        <v>556</v>
      </c>
      <c r="C102" s="55" t="s">
        <v>557</v>
      </c>
      <c r="D102" s="55">
        <v>11.0</v>
      </c>
      <c r="E102" s="55" t="s">
        <v>188</v>
      </c>
      <c r="F102" s="55" t="str">
        <f t="array" ref="F102">IFNA(INDEX('New Listing E-Commerce'!$E$2:$E$69,MATCH($I102,'New Listing E-Commerce'!$C$2:$C$69,0)),"N/A")</f>
        <v>Steel</v>
      </c>
      <c r="G102" s="55" t="str">
        <f t="array" ref="G102">INDEX('New Listing E-Commerce'!$D$1:$D$179,MATCH(I102,'New Listing E-Commerce'!$C$1:$C$179,0))</f>
        <v>Rul 500</v>
      </c>
      <c r="H102" s="55">
        <f t="shared" si="1"/>
        <v>1</v>
      </c>
      <c r="I102" s="55" t="s">
        <v>97</v>
      </c>
      <c r="J102" s="56">
        <f>VLOOKUP($I102,'Margen (PowerBI)'!$B$2:$F$179,3)</f>
        <v>35</v>
      </c>
      <c r="K102" s="56">
        <f t="array" ref="K102">INDEX('Margen (PowerBI)'!$E$1:$E$179,MATCH($I102,'Margen (PowerBI)'!$B$1:$B$179,0))</f>
        <v>34.5</v>
      </c>
      <c r="L102" s="56">
        <f>VLOOKUP($I102,'Margen (PowerBI)'!$B$2:$F$179,5)</f>
        <v>16.5</v>
      </c>
      <c r="M102" s="55">
        <v>6.0</v>
      </c>
      <c r="N102" s="57">
        <v>2.0E-4</v>
      </c>
      <c r="O102" s="55">
        <v>7.0</v>
      </c>
      <c r="P102" s="57">
        <v>2.0E-4</v>
      </c>
      <c r="Q102" s="57">
        <v>1.0</v>
      </c>
      <c r="R102" s="55">
        <v>1.0</v>
      </c>
      <c r="S102" s="55">
        <v>0.0</v>
      </c>
      <c r="T102" s="57">
        <v>0.1667</v>
      </c>
      <c r="U102" s="57">
        <v>0.0</v>
      </c>
      <c r="V102" s="58">
        <v>124.0</v>
      </c>
      <c r="W102" s="58">
        <v>0.0</v>
      </c>
      <c r="X102" s="55">
        <v>1.0</v>
      </c>
      <c r="Y102" s="55">
        <v>0.0</v>
      </c>
      <c r="Z102" s="3"/>
      <c r="AA102" s="3"/>
      <c r="AB102" s="3"/>
      <c r="AC102" s="3"/>
      <c r="AD102" s="3"/>
      <c r="AE102" s="3"/>
      <c r="AF102" s="3"/>
      <c r="AG102" s="3"/>
      <c r="AH102" s="3"/>
      <c r="AI102" s="3"/>
    </row>
    <row r="103">
      <c r="A103" s="59" t="s">
        <v>549</v>
      </c>
      <c r="B103" s="59" t="s">
        <v>1140</v>
      </c>
      <c r="C103" s="59" t="s">
        <v>1141</v>
      </c>
      <c r="D103" s="59">
        <v>7.5</v>
      </c>
      <c r="E103" s="59" t="s">
        <v>188</v>
      </c>
      <c r="F103" s="59" t="str">
        <f t="array" ref="F103">IFNA(INDEX('New Listing E-Commerce'!$E$2:$E$69,MATCH($I103,'New Listing E-Commerce'!$C$2:$C$69,0)),"N/A")</f>
        <v>Steel</v>
      </c>
      <c r="G103" s="59" t="str">
        <f t="array" ref="G103">INDEX('New Listing E-Commerce'!$D$1:$D$179,MATCH(I103,'New Listing E-Commerce'!$C$1:$C$179,0))</f>
        <v>Rul 500</v>
      </c>
      <c r="H103" s="59">
        <f t="shared" si="1"/>
        <v>1</v>
      </c>
      <c r="I103" s="59" t="s">
        <v>97</v>
      </c>
      <c r="J103" s="60">
        <f>VLOOKUP($I103,'Margen (PowerBI)'!$B$2:$F$179,3)</f>
        <v>35</v>
      </c>
      <c r="K103" s="60">
        <f t="array" ref="K103">INDEX('Margen (PowerBI)'!$E$1:$E$179,MATCH($I103,'Margen (PowerBI)'!$B$1:$B$179,0))</f>
        <v>34.5</v>
      </c>
      <c r="L103" s="60">
        <f>VLOOKUP($I103,'Margen (PowerBI)'!$B$2:$F$179,5)</f>
        <v>16.5</v>
      </c>
      <c r="M103" s="59">
        <v>3.0</v>
      </c>
      <c r="N103" s="61">
        <v>1.0E-4</v>
      </c>
      <c r="O103" s="59">
        <v>4.0</v>
      </c>
      <c r="P103" s="61">
        <v>1.0E-4</v>
      </c>
      <c r="Q103" s="61">
        <v>0.0</v>
      </c>
      <c r="R103" s="59">
        <v>1.0</v>
      </c>
      <c r="S103" s="59">
        <v>0.0</v>
      </c>
      <c r="T103" s="61">
        <v>0.3333</v>
      </c>
      <c r="U103" s="61">
        <v>0.0</v>
      </c>
      <c r="V103" s="62">
        <v>124.0</v>
      </c>
      <c r="W103" s="62">
        <v>0.0</v>
      </c>
      <c r="X103" s="59">
        <v>1.0</v>
      </c>
      <c r="Y103" s="59">
        <v>0.0</v>
      </c>
      <c r="Z103" s="63"/>
      <c r="AA103" s="63"/>
      <c r="AB103" s="63"/>
      <c r="AC103" s="63"/>
      <c r="AD103" s="63"/>
      <c r="AE103" s="63"/>
      <c r="AF103" s="63"/>
      <c r="AG103" s="63"/>
      <c r="AH103" s="63"/>
      <c r="AI103" s="63"/>
    </row>
    <row r="104">
      <c r="A104" s="55" t="s">
        <v>549</v>
      </c>
      <c r="B104" s="55" t="s">
        <v>1142</v>
      </c>
      <c r="C104" s="55" t="s">
        <v>1143</v>
      </c>
      <c r="D104" s="55">
        <v>8.0</v>
      </c>
      <c r="E104" s="55" t="s">
        <v>188</v>
      </c>
      <c r="F104" s="55" t="str">
        <f t="array" ref="F104">IFNA(INDEX('New Listing E-Commerce'!$E$2:$E$69,MATCH($I104,'New Listing E-Commerce'!$C$2:$C$69,0)),"N/A")</f>
        <v>Steel</v>
      </c>
      <c r="G104" s="55" t="str">
        <f t="array" ref="G104">INDEX('New Listing E-Commerce'!$D$1:$D$179,MATCH(I104,'New Listing E-Commerce'!$C$1:$C$179,0))</f>
        <v>Rul 500</v>
      </c>
      <c r="H104" s="55">
        <f t="shared" si="1"/>
        <v>2</v>
      </c>
      <c r="I104" s="55" t="s">
        <v>97</v>
      </c>
      <c r="J104" s="56">
        <f>VLOOKUP($I104,'Margen (PowerBI)'!$B$2:$F$179,3)</f>
        <v>35</v>
      </c>
      <c r="K104" s="56">
        <f t="array" ref="K104">INDEX('Margen (PowerBI)'!$E$1:$E$179,MATCH($I104,'Margen (PowerBI)'!$B$1:$B$179,0))</f>
        <v>34.5</v>
      </c>
      <c r="L104" s="56">
        <f>VLOOKUP($I104,'Margen (PowerBI)'!$B$2:$F$179,5)</f>
        <v>16.5</v>
      </c>
      <c r="M104" s="55">
        <v>23.0</v>
      </c>
      <c r="N104" s="57">
        <v>9.0E-4</v>
      </c>
      <c r="O104" s="55">
        <v>27.0</v>
      </c>
      <c r="P104" s="57">
        <v>9.0E-4</v>
      </c>
      <c r="Q104" s="57">
        <v>1.0</v>
      </c>
      <c r="R104" s="55">
        <v>2.0</v>
      </c>
      <c r="S104" s="55">
        <v>0.0</v>
      </c>
      <c r="T104" s="57">
        <v>0.087</v>
      </c>
      <c r="U104" s="57">
        <v>0.0</v>
      </c>
      <c r="V104" s="58">
        <v>248.0</v>
      </c>
      <c r="W104" s="58">
        <v>0.0</v>
      </c>
      <c r="X104" s="55">
        <v>2.0</v>
      </c>
      <c r="Y104" s="55">
        <v>0.0</v>
      </c>
      <c r="Z104" s="3"/>
      <c r="AA104" s="3"/>
      <c r="AB104" s="3"/>
      <c r="AC104" s="3"/>
      <c r="AD104" s="3"/>
      <c r="AE104" s="3"/>
      <c r="AF104" s="3"/>
      <c r="AG104" s="3"/>
      <c r="AH104" s="3"/>
      <c r="AI104" s="3"/>
    </row>
    <row r="105">
      <c r="A105" s="59" t="s">
        <v>549</v>
      </c>
      <c r="B105" s="59" t="s">
        <v>1144</v>
      </c>
      <c r="C105" s="59" t="s">
        <v>1145</v>
      </c>
      <c r="D105" s="59">
        <v>8.5</v>
      </c>
      <c r="E105" s="59" t="s">
        <v>188</v>
      </c>
      <c r="F105" s="59" t="str">
        <f t="array" ref="F105">IFNA(INDEX('New Listing E-Commerce'!$E$2:$E$69,MATCH($I105,'New Listing E-Commerce'!$C$2:$C$69,0)),"N/A")</f>
        <v>Steel</v>
      </c>
      <c r="G105" s="59" t="str">
        <f t="array" ref="G105">INDEX('New Listing E-Commerce'!$D$1:$D$179,MATCH(I105,'New Listing E-Commerce'!$C$1:$C$179,0))</f>
        <v>Rul 500</v>
      </c>
      <c r="H105" s="59">
        <f t="shared" si="1"/>
        <v>1</v>
      </c>
      <c r="I105" s="59" t="s">
        <v>97</v>
      </c>
      <c r="J105" s="60">
        <f>VLOOKUP($I105,'Margen (PowerBI)'!$B$2:$F$179,3)</f>
        <v>35</v>
      </c>
      <c r="K105" s="60">
        <f t="array" ref="K105">INDEX('Margen (PowerBI)'!$E$1:$E$179,MATCH($I105,'Margen (PowerBI)'!$B$1:$B$179,0))</f>
        <v>34.5</v>
      </c>
      <c r="L105" s="60">
        <f>VLOOKUP($I105,'Margen (PowerBI)'!$B$2:$F$179,5)</f>
        <v>16.5</v>
      </c>
      <c r="M105" s="59">
        <v>1.0</v>
      </c>
      <c r="N105" s="61">
        <v>0.0</v>
      </c>
      <c r="O105" s="59">
        <v>3.0</v>
      </c>
      <c r="P105" s="61">
        <v>1.0E-4</v>
      </c>
      <c r="Q105" s="61">
        <v>1.0</v>
      </c>
      <c r="R105" s="59">
        <v>1.0</v>
      </c>
      <c r="S105" s="59">
        <v>0.0</v>
      </c>
      <c r="T105" s="61">
        <v>1.0</v>
      </c>
      <c r="U105" s="61">
        <v>0.0</v>
      </c>
      <c r="V105" s="62">
        <v>124.0</v>
      </c>
      <c r="W105" s="62">
        <v>0.0</v>
      </c>
      <c r="X105" s="59">
        <v>1.0</v>
      </c>
      <c r="Y105" s="59">
        <v>0.0</v>
      </c>
      <c r="Z105" s="63"/>
      <c r="AA105" s="63"/>
      <c r="AB105" s="63"/>
      <c r="AC105" s="63"/>
      <c r="AD105" s="63"/>
      <c r="AE105" s="63"/>
      <c r="AF105" s="63"/>
      <c r="AG105" s="63"/>
      <c r="AH105" s="63"/>
      <c r="AI105" s="63"/>
    </row>
    <row r="106">
      <c r="A106" s="55" t="s">
        <v>562</v>
      </c>
      <c r="B106" s="55" t="s">
        <v>1146</v>
      </c>
      <c r="C106" s="55" t="s">
        <v>1147</v>
      </c>
      <c r="D106" s="55">
        <v>10.0</v>
      </c>
      <c r="E106" s="55" t="s">
        <v>188</v>
      </c>
      <c r="F106" s="55" t="str">
        <f t="array" ref="F106">IFNA(INDEX('New Listing E-Commerce'!$E$2:$E$69,MATCH($I106,'New Listing E-Commerce'!$C$2:$C$69,0)),"N/A")</f>
        <v>Soft</v>
      </c>
      <c r="G106" s="55" t="str">
        <f t="array" ref="G106">INDEX('New Listing E-Commerce'!$D$1:$D$179,MATCH(I106,'New Listing E-Commerce'!$C$1:$C$179,0))</f>
        <v>Tk Borcegui Miel</v>
      </c>
      <c r="H106" s="55">
        <f t="shared" si="1"/>
        <v>1</v>
      </c>
      <c r="I106" s="55" t="s">
        <v>235</v>
      </c>
      <c r="J106" s="56">
        <f>VLOOKUP($I106,'Margen (PowerBI)'!$B$2:$F$179,3)</f>
        <v>58.5</v>
      </c>
      <c r="K106" s="56">
        <f t="array" ref="K106">INDEX('Margen (PowerBI)'!$E$1:$E$179,MATCH($I106,'Margen (PowerBI)'!$B$1:$B$179,0))</f>
        <v>26.5</v>
      </c>
      <c r="L106" s="56">
        <f>VLOOKUP($I106,'Margen (PowerBI)'!$B$2:$F$179,5)</f>
        <v>25</v>
      </c>
      <c r="M106" s="55">
        <v>0.0</v>
      </c>
      <c r="N106" s="57">
        <v>0.0</v>
      </c>
      <c r="O106" s="55">
        <v>0.0</v>
      </c>
      <c r="P106" s="57">
        <v>0.0</v>
      </c>
      <c r="Q106" s="57">
        <v>0.0</v>
      </c>
      <c r="R106" s="55">
        <v>1.0</v>
      </c>
      <c r="S106" s="55">
        <v>0.0</v>
      </c>
      <c r="T106" s="57">
        <v>0.0</v>
      </c>
      <c r="U106" s="57">
        <v>0.0</v>
      </c>
      <c r="V106" s="58">
        <v>102.0</v>
      </c>
      <c r="W106" s="58">
        <v>0.0</v>
      </c>
      <c r="X106" s="55">
        <v>1.0</v>
      </c>
      <c r="Y106" s="55">
        <v>0.0</v>
      </c>
      <c r="Z106" s="3"/>
      <c r="AA106" s="3"/>
      <c r="AB106" s="3"/>
      <c r="AC106" s="3"/>
      <c r="AD106" s="3"/>
      <c r="AE106" s="3"/>
      <c r="AF106" s="3"/>
      <c r="AG106" s="3"/>
      <c r="AH106" s="3"/>
      <c r="AI106" s="3"/>
    </row>
    <row r="107">
      <c r="A107" s="59" t="s">
        <v>562</v>
      </c>
      <c r="B107" s="59" t="s">
        <v>1148</v>
      </c>
      <c r="C107" s="59" t="s">
        <v>1149</v>
      </c>
      <c r="D107" s="59">
        <v>9.5</v>
      </c>
      <c r="E107" s="59" t="s">
        <v>188</v>
      </c>
      <c r="F107" s="59" t="str">
        <f t="array" ref="F107">IFNA(INDEX('New Listing E-Commerce'!$E$2:$E$69,MATCH($I107,'New Listing E-Commerce'!$C$2:$C$69,0)),"N/A")</f>
        <v>Soft</v>
      </c>
      <c r="G107" s="59" t="str">
        <f t="array" ref="G107">INDEX('New Listing E-Commerce'!$D$1:$D$179,MATCH(I107,'New Listing E-Commerce'!$C$1:$C$179,0))</f>
        <v>Tk Borcegui Miel</v>
      </c>
      <c r="H107" s="59">
        <f t="shared" si="1"/>
        <v>1</v>
      </c>
      <c r="I107" s="59" t="s">
        <v>235</v>
      </c>
      <c r="J107" s="60">
        <f>VLOOKUP($I107,'Margen (PowerBI)'!$B$2:$F$179,3)</f>
        <v>58.5</v>
      </c>
      <c r="K107" s="60">
        <f t="array" ref="K107">INDEX('Margen (PowerBI)'!$E$1:$E$179,MATCH($I107,'Margen (PowerBI)'!$B$1:$B$179,0))</f>
        <v>26.5</v>
      </c>
      <c r="L107" s="60">
        <f>VLOOKUP($I107,'Margen (PowerBI)'!$B$2:$F$179,5)</f>
        <v>25</v>
      </c>
      <c r="M107" s="59">
        <v>1.0</v>
      </c>
      <c r="N107" s="61">
        <v>0.0</v>
      </c>
      <c r="O107" s="59">
        <v>1.0</v>
      </c>
      <c r="P107" s="61">
        <v>0.0</v>
      </c>
      <c r="Q107" s="61">
        <v>1.0</v>
      </c>
      <c r="R107" s="59">
        <v>1.0</v>
      </c>
      <c r="S107" s="59">
        <v>0.0</v>
      </c>
      <c r="T107" s="61">
        <v>1.0</v>
      </c>
      <c r="U107" s="61">
        <v>0.0</v>
      </c>
      <c r="V107" s="62">
        <v>102.0</v>
      </c>
      <c r="W107" s="62">
        <v>0.0</v>
      </c>
      <c r="X107" s="59">
        <v>1.0</v>
      </c>
      <c r="Y107" s="59">
        <v>0.0</v>
      </c>
      <c r="Z107" s="63"/>
      <c r="AA107" s="63"/>
      <c r="AB107" s="63"/>
      <c r="AC107" s="63"/>
      <c r="AD107" s="63"/>
      <c r="AE107" s="63"/>
      <c r="AF107" s="63"/>
      <c r="AG107" s="63"/>
      <c r="AH107" s="63"/>
      <c r="AI107" s="63"/>
    </row>
    <row r="108">
      <c r="A108" s="55" t="s">
        <v>1150</v>
      </c>
      <c r="B108" s="55" t="s">
        <v>1151</v>
      </c>
      <c r="C108" s="55" t="s">
        <v>1152</v>
      </c>
      <c r="D108" s="55">
        <v>9.0</v>
      </c>
      <c r="E108" s="55" t="s">
        <v>7288</v>
      </c>
      <c r="F108" s="55" t="str">
        <f t="array" ref="F108">IFNA(INDEX('New Listing E-Commerce'!$E$2:$E$69,MATCH($I108,'New Listing E-Commerce'!$C$2:$C$69,0)),"N/A")</f>
        <v>Soft</v>
      </c>
      <c r="G108" s="55" t="str">
        <f t="array" ref="G108">INDEX('New Listing E-Commerce'!$D$1:$D$179,MATCH(I108,'New Listing E-Commerce'!$C$1:$C$179,0))</f>
        <v>Tk Borcegui Miel</v>
      </c>
      <c r="H108" s="55">
        <f t="shared" si="1"/>
        <v>1</v>
      </c>
      <c r="I108" s="55" t="s">
        <v>235</v>
      </c>
      <c r="J108" s="56">
        <f>VLOOKUP($I108,'Margen (PowerBI)'!$B$2:$F$179,3)</f>
        <v>58.5</v>
      </c>
      <c r="K108" s="56">
        <f t="array" ref="K108">INDEX('Margen (PowerBI)'!$E$1:$E$179,MATCH($I108,'Margen (PowerBI)'!$B$1:$B$179,0))</f>
        <v>26.5</v>
      </c>
      <c r="L108" s="56">
        <f>VLOOKUP($I108,'Margen (PowerBI)'!$B$2:$F$179,5)</f>
        <v>25</v>
      </c>
      <c r="M108" s="55">
        <v>2.0</v>
      </c>
      <c r="N108" s="57">
        <v>1.0E-4</v>
      </c>
      <c r="O108" s="55">
        <v>3.0</v>
      </c>
      <c r="P108" s="57">
        <v>1.0E-4</v>
      </c>
      <c r="Q108" s="57">
        <v>1.0</v>
      </c>
      <c r="R108" s="55">
        <v>1.0</v>
      </c>
      <c r="S108" s="55">
        <v>0.0</v>
      </c>
      <c r="T108" s="57">
        <v>0.5</v>
      </c>
      <c r="U108" s="57">
        <v>0.0</v>
      </c>
      <c r="V108" s="58">
        <v>97.0</v>
      </c>
      <c r="W108" s="58">
        <v>0.0</v>
      </c>
      <c r="X108" s="55">
        <v>1.0</v>
      </c>
      <c r="Y108" s="55">
        <v>0.0</v>
      </c>
      <c r="Z108" s="3"/>
      <c r="AA108" s="3"/>
      <c r="AB108" s="3"/>
      <c r="AC108" s="3"/>
      <c r="AD108" s="3"/>
      <c r="AE108" s="3"/>
      <c r="AF108" s="3"/>
      <c r="AG108" s="3"/>
      <c r="AH108" s="3"/>
      <c r="AI108" s="3"/>
    </row>
    <row r="109">
      <c r="A109" s="59" t="s">
        <v>578</v>
      </c>
      <c r="B109" s="59" t="s">
        <v>1153</v>
      </c>
      <c r="C109" s="59" t="s">
        <v>1154</v>
      </c>
      <c r="D109" s="59">
        <v>12.0</v>
      </c>
      <c r="E109" s="59" t="s">
        <v>7288</v>
      </c>
      <c r="F109" s="59" t="str">
        <f t="array" ref="F109">IFNA(INDEX('New Listing E-Commerce'!$E$2:$E$69,MATCH($I109,'New Listing E-Commerce'!$C$2:$C$69,0)),"N/A")</f>
        <v>N/A</v>
      </c>
      <c r="G109" s="59" t="str">
        <f t="array" ref="G109">INDEX('New Listing E-Commerce'!$D$1:$D$179,MATCH(I109,'New Listing E-Commerce'!$C$1:$C$179,0))</f>
        <v>#N/A</v>
      </c>
      <c r="H109" s="59">
        <f t="shared" si="1"/>
        <v>1</v>
      </c>
      <c r="I109" s="59" t="s">
        <v>134</v>
      </c>
      <c r="J109" s="60">
        <f t="array" ref="J109">INDEX('Margen (PowerBI)'!$D$1:$D$179,MATCH($I109,'Margen (PowerBI)'!$B$1:$B$179,0))</f>
        <v>59.5</v>
      </c>
      <c r="K109" s="60">
        <f t="array" ref="K109">INDEX('Margen (PowerBI)'!$E$1:$E$179,MATCH($I109,'Margen (PowerBI)'!$B$1:$B$179,0))</f>
        <v>32.5</v>
      </c>
      <c r="L109" s="60">
        <f t="array" ref="L109">INDEX('Margen (PowerBI)'!$F$1:$F$179,MATCH($I109,'Margen (PowerBI)'!$B$1:$B$179,0))</f>
        <v>27</v>
      </c>
      <c r="M109" s="59">
        <v>1.0</v>
      </c>
      <c r="N109" s="61">
        <v>0.0</v>
      </c>
      <c r="O109" s="59">
        <v>1.0</v>
      </c>
      <c r="P109" s="61">
        <v>0.0</v>
      </c>
      <c r="Q109" s="61">
        <v>1.0</v>
      </c>
      <c r="R109" s="59">
        <v>1.0</v>
      </c>
      <c r="S109" s="59">
        <v>0.0</v>
      </c>
      <c r="T109" s="61">
        <v>1.0</v>
      </c>
      <c r="U109" s="61">
        <v>0.0</v>
      </c>
      <c r="V109" s="62">
        <v>134.0</v>
      </c>
      <c r="W109" s="62">
        <v>0.0</v>
      </c>
      <c r="X109" s="59">
        <v>1.0</v>
      </c>
      <c r="Y109" s="59">
        <v>0.0</v>
      </c>
      <c r="Z109" s="63"/>
      <c r="AA109" s="63"/>
      <c r="AB109" s="63"/>
      <c r="AC109" s="63"/>
      <c r="AD109" s="63"/>
      <c r="AE109" s="63"/>
      <c r="AF109" s="63"/>
      <c r="AG109" s="63"/>
      <c r="AH109" s="63"/>
      <c r="AI109" s="63"/>
    </row>
    <row r="110">
      <c r="A110" s="55" t="s">
        <v>578</v>
      </c>
      <c r="B110" s="55" t="s">
        <v>1155</v>
      </c>
      <c r="C110" s="55" t="s">
        <v>1156</v>
      </c>
      <c r="D110" s="55">
        <v>9.0</v>
      </c>
      <c r="E110" s="55" t="s">
        <v>7288</v>
      </c>
      <c r="F110" s="55" t="str">
        <f t="array" ref="F110">IFNA(INDEX('New Listing E-Commerce'!$E$2:$E$69,MATCH($I110,'New Listing E-Commerce'!$C$2:$C$69,0)),"N/A")</f>
        <v>N/A</v>
      </c>
      <c r="G110" s="55" t="str">
        <f t="array" ref="G110">INDEX('New Listing E-Commerce'!$D$1:$D$179,MATCH(I110,'New Listing E-Commerce'!$C$1:$C$179,0))</f>
        <v>#N/A</v>
      </c>
      <c r="H110" s="55">
        <f t="shared" si="1"/>
        <v>1</v>
      </c>
      <c r="I110" s="55" t="s">
        <v>134</v>
      </c>
      <c r="J110" s="56">
        <f t="array" ref="J110">INDEX('Margen (PowerBI)'!$D$1:$D$179,MATCH($I110,'Margen (PowerBI)'!$B$1:$B$179,0))</f>
        <v>59.5</v>
      </c>
      <c r="K110" s="56">
        <f t="array" ref="K110">INDEX('Margen (PowerBI)'!$E$1:$E$179,MATCH($I110,'Margen (PowerBI)'!$B$1:$B$179,0))</f>
        <v>32.5</v>
      </c>
      <c r="L110" s="56">
        <f t="array" ref="L110">INDEX('Margen (PowerBI)'!$F$1:$F$179,MATCH($I110,'Margen (PowerBI)'!$B$1:$B$179,0))</f>
        <v>27</v>
      </c>
      <c r="M110" s="55">
        <v>0.0</v>
      </c>
      <c r="N110" s="57">
        <v>0.0</v>
      </c>
      <c r="O110" s="55">
        <v>0.0</v>
      </c>
      <c r="P110" s="57">
        <v>0.0</v>
      </c>
      <c r="Q110" s="57">
        <v>0.0</v>
      </c>
      <c r="R110" s="55">
        <v>1.0</v>
      </c>
      <c r="S110" s="55">
        <v>0.0</v>
      </c>
      <c r="T110" s="57">
        <v>0.0</v>
      </c>
      <c r="U110" s="57">
        <v>0.0</v>
      </c>
      <c r="V110" s="58">
        <v>134.0</v>
      </c>
      <c r="W110" s="58">
        <v>0.0</v>
      </c>
      <c r="X110" s="55">
        <v>1.0</v>
      </c>
      <c r="Y110" s="55">
        <v>0.0</v>
      </c>
      <c r="Z110" s="3"/>
      <c r="AA110" s="3"/>
      <c r="AB110" s="3"/>
      <c r="AC110" s="3"/>
      <c r="AD110" s="3"/>
      <c r="AE110" s="3"/>
      <c r="AF110" s="3"/>
      <c r="AG110" s="3"/>
      <c r="AH110" s="3"/>
      <c r="AI110" s="3"/>
    </row>
    <row r="111">
      <c r="A111" s="59" t="s">
        <v>587</v>
      </c>
      <c r="B111" s="59" t="s">
        <v>588</v>
      </c>
      <c r="C111" s="59" t="s">
        <v>589</v>
      </c>
      <c r="D111" s="59">
        <v>10.0</v>
      </c>
      <c r="E111" s="59" t="s">
        <v>7287</v>
      </c>
      <c r="F111" s="59" t="str">
        <f t="array" ref="F111">IFNA(INDEX('New Listing E-Commerce'!$E$2:$E$69,MATCH($I111,'New Listing E-Commerce'!$C$2:$C$69,0)),"N/A")</f>
        <v>Soft</v>
      </c>
      <c r="G111" s="59" t="str">
        <f t="array" ref="G111">INDEX('New Listing E-Commerce'!$D$1:$D$179,MATCH(I111,'New Listing E-Commerce'!$C$1:$C$179,0))</f>
        <v>Tk Farmer</v>
      </c>
      <c r="H111" s="59">
        <f t="shared" si="1"/>
        <v>5</v>
      </c>
      <c r="I111" s="59" t="s">
        <v>138</v>
      </c>
      <c r="J111" s="60">
        <f>VLOOKUP($I111,'Margen (PowerBI)'!$B$2:$F$179,3)</f>
        <v>35</v>
      </c>
      <c r="K111" s="60">
        <f t="array" ref="K111">INDEX('Margen (PowerBI)'!$E$1:$E$179,MATCH($I111,'Margen (PowerBI)'!$B$1:$B$179,0))</f>
        <v>32.5</v>
      </c>
      <c r="L111" s="60">
        <f>VLOOKUP($I111,'Margen (PowerBI)'!$B$2:$F$179,5)</f>
        <v>16.5</v>
      </c>
      <c r="M111" s="59">
        <v>379.0</v>
      </c>
      <c r="N111" s="61">
        <v>0.015</v>
      </c>
      <c r="O111" s="59">
        <v>429.0</v>
      </c>
      <c r="P111" s="61">
        <v>0.0142</v>
      </c>
      <c r="Q111" s="61">
        <v>1.0</v>
      </c>
      <c r="R111" s="59">
        <v>5.0</v>
      </c>
      <c r="S111" s="59">
        <v>0.0</v>
      </c>
      <c r="T111" s="61">
        <v>0.0132</v>
      </c>
      <c r="U111" s="61">
        <v>0.0</v>
      </c>
      <c r="V111" s="62">
        <v>670.0</v>
      </c>
      <c r="W111" s="62">
        <v>0.0</v>
      </c>
      <c r="X111" s="59">
        <v>5.0</v>
      </c>
      <c r="Y111" s="59">
        <v>0.0</v>
      </c>
      <c r="Z111" s="63"/>
      <c r="AA111" s="63"/>
      <c r="AB111" s="63"/>
      <c r="AC111" s="63"/>
      <c r="AD111" s="63"/>
      <c r="AE111" s="63"/>
      <c r="AF111" s="63"/>
      <c r="AG111" s="63"/>
      <c r="AH111" s="63"/>
      <c r="AI111" s="63"/>
    </row>
    <row r="112">
      <c r="A112" s="55" t="s">
        <v>587</v>
      </c>
      <c r="B112" s="55" t="s">
        <v>590</v>
      </c>
      <c r="C112" s="55" t="s">
        <v>591</v>
      </c>
      <c r="D112" s="55">
        <v>10.5</v>
      </c>
      <c r="E112" s="55" t="s">
        <v>7287</v>
      </c>
      <c r="F112" s="55" t="str">
        <f t="array" ref="F112">IFNA(INDEX('New Listing E-Commerce'!$E$2:$E$69,MATCH($I112,'New Listing E-Commerce'!$C$2:$C$69,0)),"N/A")</f>
        <v>Soft</v>
      </c>
      <c r="G112" s="55" t="str">
        <f t="array" ref="G112">INDEX('New Listing E-Commerce'!$D$1:$D$179,MATCH(I112,'New Listing E-Commerce'!$C$1:$C$179,0))</f>
        <v>Tk Farmer</v>
      </c>
      <c r="H112" s="55">
        <f t="shared" si="1"/>
        <v>5</v>
      </c>
      <c r="I112" s="55" t="s">
        <v>138</v>
      </c>
      <c r="J112" s="56">
        <f>VLOOKUP($I112,'Margen (PowerBI)'!$B$2:$F$179,3)</f>
        <v>35</v>
      </c>
      <c r="K112" s="56">
        <f t="array" ref="K112">INDEX('Margen (PowerBI)'!$E$1:$E$179,MATCH($I112,'Margen (PowerBI)'!$B$1:$B$179,0))</f>
        <v>32.5</v>
      </c>
      <c r="L112" s="56">
        <f>VLOOKUP($I112,'Margen (PowerBI)'!$B$2:$F$179,5)</f>
        <v>16.5</v>
      </c>
      <c r="M112" s="55">
        <v>25.0</v>
      </c>
      <c r="N112" s="57">
        <v>0.001</v>
      </c>
      <c r="O112" s="55">
        <v>29.0</v>
      </c>
      <c r="P112" s="57">
        <v>0.001</v>
      </c>
      <c r="Q112" s="57">
        <v>1.0</v>
      </c>
      <c r="R112" s="55">
        <v>5.0</v>
      </c>
      <c r="S112" s="55">
        <v>0.0</v>
      </c>
      <c r="T112" s="57">
        <v>0.2</v>
      </c>
      <c r="U112" s="57">
        <v>0.0</v>
      </c>
      <c r="V112" s="58">
        <v>670.0</v>
      </c>
      <c r="W112" s="58">
        <v>0.0</v>
      </c>
      <c r="X112" s="55">
        <v>5.0</v>
      </c>
      <c r="Y112" s="55">
        <v>0.0</v>
      </c>
      <c r="Z112" s="3"/>
      <c r="AA112" s="3"/>
      <c r="AB112" s="3"/>
      <c r="AC112" s="3"/>
      <c r="AD112" s="3"/>
      <c r="AE112" s="3"/>
      <c r="AF112" s="3"/>
      <c r="AG112" s="3"/>
      <c r="AH112" s="3"/>
      <c r="AI112" s="3"/>
    </row>
    <row r="113">
      <c r="A113" s="59" t="s">
        <v>587</v>
      </c>
      <c r="B113" s="59" t="s">
        <v>592</v>
      </c>
      <c r="C113" s="59" t="s">
        <v>593</v>
      </c>
      <c r="D113" s="59">
        <v>11.0</v>
      </c>
      <c r="E113" s="59" t="s">
        <v>7287</v>
      </c>
      <c r="F113" s="59" t="str">
        <f t="array" ref="F113">IFNA(INDEX('New Listing E-Commerce'!$E$2:$E$69,MATCH($I113,'New Listing E-Commerce'!$C$2:$C$69,0)),"N/A")</f>
        <v>Soft</v>
      </c>
      <c r="G113" s="59" t="str">
        <f t="array" ref="G113">INDEX('New Listing E-Commerce'!$D$1:$D$179,MATCH(I113,'New Listing E-Commerce'!$C$1:$C$179,0))</f>
        <v>Tk Farmer</v>
      </c>
      <c r="H113" s="59">
        <f t="shared" si="1"/>
        <v>1</v>
      </c>
      <c r="I113" s="59" t="s">
        <v>138</v>
      </c>
      <c r="J113" s="60">
        <f>VLOOKUP($I113,'Margen (PowerBI)'!$B$2:$F$179,3)</f>
        <v>35</v>
      </c>
      <c r="K113" s="60">
        <f t="array" ref="K113">INDEX('Margen (PowerBI)'!$E$1:$E$179,MATCH($I113,'Margen (PowerBI)'!$B$1:$B$179,0))</f>
        <v>32.5</v>
      </c>
      <c r="L113" s="60">
        <f>VLOOKUP($I113,'Margen (PowerBI)'!$B$2:$F$179,5)</f>
        <v>16.5</v>
      </c>
      <c r="M113" s="59">
        <v>17.0</v>
      </c>
      <c r="N113" s="61">
        <v>7.0E-4</v>
      </c>
      <c r="O113" s="59">
        <v>20.0</v>
      </c>
      <c r="P113" s="61">
        <v>7.0E-4</v>
      </c>
      <c r="Q113" s="61">
        <v>1.0</v>
      </c>
      <c r="R113" s="59">
        <v>1.0</v>
      </c>
      <c r="S113" s="59">
        <v>0.0</v>
      </c>
      <c r="T113" s="61">
        <v>0.0588</v>
      </c>
      <c r="U113" s="61">
        <v>0.0</v>
      </c>
      <c r="V113" s="62">
        <v>134.0</v>
      </c>
      <c r="W113" s="62">
        <v>0.0</v>
      </c>
      <c r="X113" s="59">
        <v>1.0</v>
      </c>
      <c r="Y113" s="59">
        <v>0.0</v>
      </c>
      <c r="Z113" s="63"/>
      <c r="AA113" s="63"/>
      <c r="AB113" s="63"/>
      <c r="AC113" s="63"/>
      <c r="AD113" s="63"/>
      <c r="AE113" s="63"/>
      <c r="AF113" s="63"/>
      <c r="AG113" s="63"/>
      <c r="AH113" s="63"/>
      <c r="AI113" s="63"/>
    </row>
    <row r="114">
      <c r="A114" s="55" t="s">
        <v>587</v>
      </c>
      <c r="B114" s="55" t="s">
        <v>969</v>
      </c>
      <c r="C114" s="55" t="s">
        <v>970</v>
      </c>
      <c r="D114" s="55">
        <v>12.0</v>
      </c>
      <c r="E114" s="55" t="s">
        <v>7287</v>
      </c>
      <c r="F114" s="55" t="str">
        <f t="array" ref="F114">IFNA(INDEX('New Listing E-Commerce'!$E$2:$E$69,MATCH($I114,'New Listing E-Commerce'!$C$2:$C$69,0)),"N/A")</f>
        <v>Soft</v>
      </c>
      <c r="G114" s="55" t="str">
        <f t="array" ref="G114">INDEX('New Listing E-Commerce'!$D$1:$D$179,MATCH(I114,'New Listing E-Commerce'!$C$1:$C$179,0))</f>
        <v>Tk Farmer</v>
      </c>
      <c r="H114" s="55">
        <f t="shared" si="1"/>
        <v>2</v>
      </c>
      <c r="I114" s="55" t="s">
        <v>138</v>
      </c>
      <c r="J114" s="56">
        <f>VLOOKUP($I114,'Margen (PowerBI)'!$B$2:$F$179,3)</f>
        <v>35</v>
      </c>
      <c r="K114" s="56">
        <f t="array" ref="K114">INDEX('Margen (PowerBI)'!$E$1:$E$179,MATCH($I114,'Margen (PowerBI)'!$B$1:$B$179,0))</f>
        <v>32.5</v>
      </c>
      <c r="L114" s="56">
        <f>VLOOKUP($I114,'Margen (PowerBI)'!$B$2:$F$179,5)</f>
        <v>16.5</v>
      </c>
      <c r="M114" s="55">
        <v>9.0</v>
      </c>
      <c r="N114" s="57">
        <v>4.0E-4</v>
      </c>
      <c r="O114" s="55">
        <v>13.0</v>
      </c>
      <c r="P114" s="57">
        <v>4.0E-4</v>
      </c>
      <c r="Q114" s="57">
        <v>1.0</v>
      </c>
      <c r="R114" s="55">
        <v>2.0</v>
      </c>
      <c r="S114" s="55">
        <v>0.0</v>
      </c>
      <c r="T114" s="57">
        <v>0.2222</v>
      </c>
      <c r="U114" s="57">
        <v>0.0</v>
      </c>
      <c r="V114" s="58">
        <v>268.0</v>
      </c>
      <c r="W114" s="58">
        <v>0.0</v>
      </c>
      <c r="X114" s="55">
        <v>2.0</v>
      </c>
      <c r="Y114" s="55">
        <v>0.0</v>
      </c>
      <c r="Z114" s="3"/>
      <c r="AA114" s="3"/>
      <c r="AB114" s="3"/>
      <c r="AC114" s="3"/>
      <c r="AD114" s="3"/>
      <c r="AE114" s="3"/>
      <c r="AF114" s="3"/>
      <c r="AG114" s="3"/>
      <c r="AH114" s="3"/>
      <c r="AI114" s="3"/>
    </row>
    <row r="115">
      <c r="A115" s="59" t="s">
        <v>587</v>
      </c>
      <c r="B115" s="59" t="s">
        <v>971</v>
      </c>
      <c r="C115" s="59" t="s">
        <v>972</v>
      </c>
      <c r="D115" s="59">
        <v>6.5</v>
      </c>
      <c r="E115" s="59" t="s">
        <v>7287</v>
      </c>
      <c r="F115" s="59" t="str">
        <f t="array" ref="F115">IFNA(INDEX('New Listing E-Commerce'!$E$2:$E$69,MATCH($I115,'New Listing E-Commerce'!$C$2:$C$69,0)),"N/A")</f>
        <v>Soft</v>
      </c>
      <c r="G115" s="59" t="str">
        <f t="array" ref="G115">INDEX('New Listing E-Commerce'!$D$1:$D$179,MATCH(I115,'New Listing E-Commerce'!$C$1:$C$179,0))</f>
        <v>Tk Farmer</v>
      </c>
      <c r="H115" s="59">
        <f t="shared" si="1"/>
        <v>1</v>
      </c>
      <c r="I115" s="59" t="s">
        <v>138</v>
      </c>
      <c r="J115" s="60">
        <f>VLOOKUP($I115,'Margen (PowerBI)'!$B$2:$F$179,3)</f>
        <v>35</v>
      </c>
      <c r="K115" s="60">
        <f t="array" ref="K115">INDEX('Margen (PowerBI)'!$E$1:$E$179,MATCH($I115,'Margen (PowerBI)'!$B$1:$B$179,0))</f>
        <v>32.5</v>
      </c>
      <c r="L115" s="60">
        <f>VLOOKUP($I115,'Margen (PowerBI)'!$B$2:$F$179,5)</f>
        <v>16.5</v>
      </c>
      <c r="M115" s="59">
        <v>2.0</v>
      </c>
      <c r="N115" s="61">
        <v>1.0E-4</v>
      </c>
      <c r="O115" s="59">
        <v>2.0</v>
      </c>
      <c r="P115" s="61">
        <v>1.0E-4</v>
      </c>
      <c r="Q115" s="61">
        <v>1.0</v>
      </c>
      <c r="R115" s="59">
        <v>1.0</v>
      </c>
      <c r="S115" s="59">
        <v>0.0</v>
      </c>
      <c r="T115" s="61">
        <v>0.5</v>
      </c>
      <c r="U115" s="61">
        <v>0.0</v>
      </c>
      <c r="V115" s="62">
        <v>134.0</v>
      </c>
      <c r="W115" s="62">
        <v>0.0</v>
      </c>
      <c r="X115" s="59">
        <v>1.0</v>
      </c>
      <c r="Y115" s="59">
        <v>0.0</v>
      </c>
      <c r="Z115" s="63"/>
      <c r="AA115" s="63"/>
      <c r="AB115" s="63"/>
      <c r="AC115" s="63"/>
      <c r="AD115" s="63"/>
      <c r="AE115" s="63"/>
      <c r="AF115" s="63"/>
      <c r="AG115" s="63"/>
      <c r="AH115" s="63"/>
      <c r="AI115" s="63"/>
    </row>
    <row r="116">
      <c r="A116" s="55" t="s">
        <v>587</v>
      </c>
      <c r="B116" s="55" t="s">
        <v>596</v>
      </c>
      <c r="C116" s="55" t="s">
        <v>597</v>
      </c>
      <c r="D116" s="55">
        <v>7.5</v>
      </c>
      <c r="E116" s="55" t="s">
        <v>7287</v>
      </c>
      <c r="F116" s="55" t="str">
        <f t="array" ref="F116">IFNA(INDEX('New Listing E-Commerce'!$E$2:$E$69,MATCH($I116,'New Listing E-Commerce'!$C$2:$C$69,0)),"N/A")</f>
        <v>Soft</v>
      </c>
      <c r="G116" s="55" t="str">
        <f t="array" ref="G116">INDEX('New Listing E-Commerce'!$D$1:$D$179,MATCH(I116,'New Listing E-Commerce'!$C$1:$C$179,0))</f>
        <v>Tk Farmer</v>
      </c>
      <c r="H116" s="55">
        <f t="shared" si="1"/>
        <v>3</v>
      </c>
      <c r="I116" s="55" t="s">
        <v>138</v>
      </c>
      <c r="J116" s="56">
        <f>VLOOKUP($I116,'Margen (PowerBI)'!$B$2:$F$179,3)</f>
        <v>35</v>
      </c>
      <c r="K116" s="56">
        <f t="array" ref="K116">INDEX('Margen (PowerBI)'!$E$1:$E$179,MATCH($I116,'Margen (PowerBI)'!$B$1:$B$179,0))</f>
        <v>32.5</v>
      </c>
      <c r="L116" s="56">
        <f>VLOOKUP($I116,'Margen (PowerBI)'!$B$2:$F$179,5)</f>
        <v>16.5</v>
      </c>
      <c r="M116" s="55">
        <v>18.0</v>
      </c>
      <c r="N116" s="57">
        <v>7.0E-4</v>
      </c>
      <c r="O116" s="55">
        <v>22.0</v>
      </c>
      <c r="P116" s="57">
        <v>7.0E-4</v>
      </c>
      <c r="Q116" s="57">
        <v>1.0</v>
      </c>
      <c r="R116" s="55">
        <v>3.0</v>
      </c>
      <c r="S116" s="55">
        <v>0.0</v>
      </c>
      <c r="T116" s="57">
        <v>0.1667</v>
      </c>
      <c r="U116" s="57">
        <v>0.0</v>
      </c>
      <c r="V116" s="58">
        <v>402.0</v>
      </c>
      <c r="W116" s="58">
        <v>0.0</v>
      </c>
      <c r="X116" s="55">
        <v>3.0</v>
      </c>
      <c r="Y116" s="55">
        <v>0.0</v>
      </c>
      <c r="Z116" s="3"/>
      <c r="AA116" s="3"/>
      <c r="AB116" s="3"/>
      <c r="AC116" s="3"/>
      <c r="AD116" s="3"/>
      <c r="AE116" s="3"/>
      <c r="AF116" s="3"/>
      <c r="AG116" s="3"/>
      <c r="AH116" s="3"/>
      <c r="AI116" s="3"/>
    </row>
    <row r="117">
      <c r="A117" s="59" t="s">
        <v>587</v>
      </c>
      <c r="B117" s="59" t="s">
        <v>598</v>
      </c>
      <c r="C117" s="59" t="s">
        <v>599</v>
      </c>
      <c r="D117" s="59">
        <v>8.0</v>
      </c>
      <c r="E117" s="59" t="s">
        <v>7287</v>
      </c>
      <c r="F117" s="59" t="str">
        <f t="array" ref="F117">IFNA(INDEX('New Listing E-Commerce'!$E$2:$E$69,MATCH($I117,'New Listing E-Commerce'!$C$2:$C$69,0)),"N/A")</f>
        <v>Soft</v>
      </c>
      <c r="G117" s="59" t="str">
        <f t="array" ref="G117">INDEX('New Listing E-Commerce'!$D$1:$D$179,MATCH(I117,'New Listing E-Commerce'!$C$1:$C$179,0))</f>
        <v>Tk Farmer</v>
      </c>
      <c r="H117" s="59">
        <f t="shared" si="1"/>
        <v>1</v>
      </c>
      <c r="I117" s="59" t="s">
        <v>138</v>
      </c>
      <c r="J117" s="60">
        <f>VLOOKUP($I117,'Margen (PowerBI)'!$B$2:$F$179,3)</f>
        <v>35</v>
      </c>
      <c r="K117" s="60">
        <f t="array" ref="K117">INDEX('Margen (PowerBI)'!$E$1:$E$179,MATCH($I117,'Margen (PowerBI)'!$B$1:$B$179,0))</f>
        <v>32.5</v>
      </c>
      <c r="L117" s="60">
        <f>VLOOKUP($I117,'Margen (PowerBI)'!$B$2:$F$179,5)</f>
        <v>16.5</v>
      </c>
      <c r="M117" s="59">
        <v>9.0</v>
      </c>
      <c r="N117" s="61">
        <v>4.0E-4</v>
      </c>
      <c r="O117" s="59">
        <v>13.0</v>
      </c>
      <c r="P117" s="61">
        <v>4.0E-4</v>
      </c>
      <c r="Q117" s="61">
        <v>1.0</v>
      </c>
      <c r="R117" s="59">
        <v>1.0</v>
      </c>
      <c r="S117" s="59">
        <v>0.0</v>
      </c>
      <c r="T117" s="61">
        <v>0.1111</v>
      </c>
      <c r="U117" s="61">
        <v>0.0</v>
      </c>
      <c r="V117" s="62">
        <v>134.0</v>
      </c>
      <c r="W117" s="62">
        <v>0.0</v>
      </c>
      <c r="X117" s="59">
        <v>1.0</v>
      </c>
      <c r="Y117" s="59">
        <v>0.0</v>
      </c>
      <c r="Z117" s="63"/>
      <c r="AA117" s="63"/>
      <c r="AB117" s="63"/>
      <c r="AC117" s="63"/>
      <c r="AD117" s="63"/>
      <c r="AE117" s="63"/>
      <c r="AF117" s="63"/>
      <c r="AG117" s="63"/>
      <c r="AH117" s="63"/>
      <c r="AI117" s="63"/>
    </row>
    <row r="118">
      <c r="A118" s="55" t="s">
        <v>587</v>
      </c>
      <c r="B118" s="55" t="s">
        <v>973</v>
      </c>
      <c r="C118" s="55" t="s">
        <v>974</v>
      </c>
      <c r="D118" s="55">
        <v>8.5</v>
      </c>
      <c r="E118" s="55" t="s">
        <v>7287</v>
      </c>
      <c r="F118" s="55" t="str">
        <f t="array" ref="F118">IFNA(INDEX('New Listing E-Commerce'!$E$2:$E$69,MATCH($I118,'New Listing E-Commerce'!$C$2:$C$69,0)),"N/A")</f>
        <v>Soft</v>
      </c>
      <c r="G118" s="55" t="str">
        <f t="array" ref="G118">INDEX('New Listing E-Commerce'!$D$1:$D$179,MATCH(I118,'New Listing E-Commerce'!$C$1:$C$179,0))</f>
        <v>Tk Farmer</v>
      </c>
      <c r="H118" s="55">
        <f t="shared" si="1"/>
        <v>2</v>
      </c>
      <c r="I118" s="55" t="s">
        <v>138</v>
      </c>
      <c r="J118" s="56">
        <f>VLOOKUP($I118,'Margen (PowerBI)'!$B$2:$F$179,3)</f>
        <v>35</v>
      </c>
      <c r="K118" s="56">
        <f t="array" ref="K118">INDEX('Margen (PowerBI)'!$E$1:$E$179,MATCH($I118,'Margen (PowerBI)'!$B$1:$B$179,0))</f>
        <v>32.5</v>
      </c>
      <c r="L118" s="56">
        <f>VLOOKUP($I118,'Margen (PowerBI)'!$B$2:$F$179,5)</f>
        <v>16.5</v>
      </c>
      <c r="M118" s="55">
        <v>8.0</v>
      </c>
      <c r="N118" s="57">
        <v>3.0E-4</v>
      </c>
      <c r="O118" s="55">
        <v>12.0</v>
      </c>
      <c r="P118" s="57">
        <v>4.0E-4</v>
      </c>
      <c r="Q118" s="57">
        <v>0.8333</v>
      </c>
      <c r="R118" s="55">
        <v>2.0</v>
      </c>
      <c r="S118" s="55">
        <v>0.0</v>
      </c>
      <c r="T118" s="57">
        <v>0.25</v>
      </c>
      <c r="U118" s="57">
        <v>0.0</v>
      </c>
      <c r="V118" s="58">
        <v>268.0</v>
      </c>
      <c r="W118" s="58">
        <v>0.0</v>
      </c>
      <c r="X118" s="55">
        <v>2.0</v>
      </c>
      <c r="Y118" s="55">
        <v>0.0</v>
      </c>
      <c r="Z118" s="3"/>
      <c r="AA118" s="3"/>
      <c r="AB118" s="3"/>
      <c r="AC118" s="3"/>
      <c r="AD118" s="3"/>
      <c r="AE118" s="3"/>
      <c r="AF118" s="3"/>
      <c r="AG118" s="3"/>
      <c r="AH118" s="3"/>
      <c r="AI118" s="3"/>
    </row>
    <row r="119">
      <c r="A119" s="59" t="s">
        <v>587</v>
      </c>
      <c r="B119" s="59" t="s">
        <v>600</v>
      </c>
      <c r="C119" s="59" t="s">
        <v>601</v>
      </c>
      <c r="D119" s="59">
        <v>9.0</v>
      </c>
      <c r="E119" s="59" t="s">
        <v>7287</v>
      </c>
      <c r="F119" s="59" t="str">
        <f t="array" ref="F119">IFNA(INDEX('New Listing E-Commerce'!$E$2:$E$69,MATCH($I119,'New Listing E-Commerce'!$C$2:$C$69,0)),"N/A")</f>
        <v>Soft</v>
      </c>
      <c r="G119" s="59" t="str">
        <f t="array" ref="G119">INDEX('New Listing E-Commerce'!$D$1:$D$179,MATCH(I119,'New Listing E-Commerce'!$C$1:$C$179,0))</f>
        <v>Tk Farmer</v>
      </c>
      <c r="H119" s="59">
        <f t="shared" si="1"/>
        <v>5</v>
      </c>
      <c r="I119" s="59" t="s">
        <v>138</v>
      </c>
      <c r="J119" s="60">
        <f>VLOOKUP($I119,'Margen (PowerBI)'!$B$2:$F$179,3)</f>
        <v>35</v>
      </c>
      <c r="K119" s="60">
        <f t="array" ref="K119">INDEX('Margen (PowerBI)'!$E$1:$E$179,MATCH($I119,'Margen (PowerBI)'!$B$1:$B$179,0))</f>
        <v>32.5</v>
      </c>
      <c r="L119" s="60">
        <f>VLOOKUP($I119,'Margen (PowerBI)'!$B$2:$F$179,5)</f>
        <v>16.5</v>
      </c>
      <c r="M119" s="59">
        <v>9.0</v>
      </c>
      <c r="N119" s="61">
        <v>4.0E-4</v>
      </c>
      <c r="O119" s="59">
        <v>9.0</v>
      </c>
      <c r="P119" s="61">
        <v>3.0E-4</v>
      </c>
      <c r="Q119" s="61">
        <v>1.0</v>
      </c>
      <c r="R119" s="59">
        <v>5.0</v>
      </c>
      <c r="S119" s="59">
        <v>0.0</v>
      </c>
      <c r="T119" s="61">
        <v>0.5556</v>
      </c>
      <c r="U119" s="61">
        <v>0.0</v>
      </c>
      <c r="V119" s="62">
        <v>670.0</v>
      </c>
      <c r="W119" s="62">
        <v>0.0</v>
      </c>
      <c r="X119" s="59">
        <v>5.0</v>
      </c>
      <c r="Y119" s="59">
        <v>0.0</v>
      </c>
      <c r="Z119" s="63"/>
      <c r="AA119" s="63"/>
      <c r="AB119" s="63"/>
      <c r="AC119" s="63"/>
      <c r="AD119" s="63"/>
      <c r="AE119" s="63"/>
      <c r="AF119" s="63"/>
      <c r="AG119" s="63"/>
      <c r="AH119" s="63"/>
      <c r="AI119" s="63"/>
    </row>
    <row r="120">
      <c r="A120" s="55" t="s">
        <v>587</v>
      </c>
      <c r="B120" s="55" t="s">
        <v>602</v>
      </c>
      <c r="C120" s="55" t="s">
        <v>603</v>
      </c>
      <c r="D120" s="55">
        <v>9.5</v>
      </c>
      <c r="E120" s="55" t="s">
        <v>7287</v>
      </c>
      <c r="F120" s="55" t="str">
        <f t="array" ref="F120">IFNA(INDEX('New Listing E-Commerce'!$E$2:$E$69,MATCH($I120,'New Listing E-Commerce'!$C$2:$C$69,0)),"N/A")</f>
        <v>Soft</v>
      </c>
      <c r="G120" s="55" t="str">
        <f t="array" ref="G120">INDEX('New Listing E-Commerce'!$D$1:$D$179,MATCH(I120,'New Listing E-Commerce'!$C$1:$C$179,0))</f>
        <v>Tk Farmer</v>
      </c>
      <c r="H120" s="55">
        <f t="shared" si="1"/>
        <v>10</v>
      </c>
      <c r="I120" s="55" t="s">
        <v>138</v>
      </c>
      <c r="J120" s="56">
        <f>VLOOKUP($I120,'Margen (PowerBI)'!$B$2:$F$179,3)</f>
        <v>35</v>
      </c>
      <c r="K120" s="56">
        <f t="array" ref="K120">INDEX('Margen (PowerBI)'!$E$1:$E$179,MATCH($I120,'Margen (PowerBI)'!$B$1:$B$179,0))</f>
        <v>32.5</v>
      </c>
      <c r="L120" s="56">
        <f>VLOOKUP($I120,'Margen (PowerBI)'!$B$2:$F$179,5)</f>
        <v>16.5</v>
      </c>
      <c r="M120" s="55">
        <v>374.0</v>
      </c>
      <c r="N120" s="57">
        <v>0.0148</v>
      </c>
      <c r="O120" s="55">
        <v>412.0</v>
      </c>
      <c r="P120" s="57">
        <v>0.0136</v>
      </c>
      <c r="Q120" s="57">
        <v>1.0</v>
      </c>
      <c r="R120" s="55">
        <v>10.0</v>
      </c>
      <c r="S120" s="55">
        <v>0.0</v>
      </c>
      <c r="T120" s="57">
        <v>0.0267</v>
      </c>
      <c r="U120" s="57">
        <v>0.0</v>
      </c>
      <c r="V120" s="58">
        <v>1340.0</v>
      </c>
      <c r="W120" s="58">
        <v>0.0</v>
      </c>
      <c r="X120" s="55">
        <v>10.0</v>
      </c>
      <c r="Y120" s="55">
        <v>0.0</v>
      </c>
      <c r="Z120" s="3"/>
      <c r="AA120" s="3"/>
      <c r="AB120" s="3"/>
      <c r="AC120" s="3"/>
      <c r="AD120" s="3"/>
      <c r="AE120" s="3"/>
      <c r="AF120" s="3"/>
      <c r="AG120" s="3"/>
      <c r="AH120" s="3"/>
      <c r="AI120" s="3"/>
    </row>
    <row r="121">
      <c r="A121" s="59" t="s">
        <v>604</v>
      </c>
      <c r="B121" s="59" t="s">
        <v>1157</v>
      </c>
      <c r="C121" s="59" t="s">
        <v>1158</v>
      </c>
      <c r="D121" s="59">
        <v>10.0</v>
      </c>
      <c r="E121" s="59" t="s">
        <v>7287</v>
      </c>
      <c r="F121" s="59" t="str">
        <f t="array" ref="F121">IFNA(INDEX('New Listing E-Commerce'!$E$2:$E$69,MATCH($I121,'New Listing E-Commerce'!$C$2:$C$69,0)),"N/A")</f>
        <v>Soft</v>
      </c>
      <c r="G121" s="59" t="str">
        <f t="array" ref="G121">INDEX('New Listing E-Commerce'!$D$1:$D$179,MATCH(I121,'New Listing E-Commerce'!$C$1:$C$179,0))</f>
        <v>Tk Farmer</v>
      </c>
      <c r="H121" s="59">
        <f t="shared" si="1"/>
        <v>1</v>
      </c>
      <c r="I121" s="59" t="s">
        <v>138</v>
      </c>
      <c r="J121" s="60">
        <f>VLOOKUP($I121,'Margen (PowerBI)'!$B$2:$F$179,3)</f>
        <v>35</v>
      </c>
      <c r="K121" s="60">
        <f t="array" ref="K121">INDEX('Margen (PowerBI)'!$E$1:$E$179,MATCH($I121,'Margen (PowerBI)'!$B$1:$B$179,0))</f>
        <v>32.5</v>
      </c>
      <c r="L121" s="60">
        <f>VLOOKUP($I121,'Margen (PowerBI)'!$B$2:$F$179,5)</f>
        <v>16.5</v>
      </c>
      <c r="M121" s="59">
        <v>3.0</v>
      </c>
      <c r="N121" s="61">
        <v>1.0E-4</v>
      </c>
      <c r="O121" s="59">
        <v>3.0</v>
      </c>
      <c r="P121" s="61">
        <v>1.0E-4</v>
      </c>
      <c r="Q121" s="61">
        <v>1.0</v>
      </c>
      <c r="R121" s="59">
        <v>1.0</v>
      </c>
      <c r="S121" s="59">
        <v>0.0</v>
      </c>
      <c r="T121" s="61">
        <v>0.3333</v>
      </c>
      <c r="U121" s="61">
        <v>0.0</v>
      </c>
      <c r="V121" s="62">
        <v>129.0</v>
      </c>
      <c r="W121" s="62">
        <v>0.0</v>
      </c>
      <c r="X121" s="59">
        <v>1.0</v>
      </c>
      <c r="Y121" s="59">
        <v>0.0</v>
      </c>
      <c r="Z121" s="63"/>
      <c r="AA121" s="63"/>
      <c r="AB121" s="63"/>
      <c r="AC121" s="63"/>
      <c r="AD121" s="63"/>
      <c r="AE121" s="63"/>
      <c r="AF121" s="63"/>
      <c r="AG121" s="63"/>
      <c r="AH121" s="63"/>
      <c r="AI121" s="63"/>
    </row>
    <row r="122">
      <c r="A122" s="55" t="s">
        <v>975</v>
      </c>
      <c r="B122" s="55" t="s">
        <v>615</v>
      </c>
      <c r="C122" s="55" t="s">
        <v>616</v>
      </c>
      <c r="D122" s="55">
        <v>8.0</v>
      </c>
      <c r="E122" s="55" t="s">
        <v>188</v>
      </c>
      <c r="F122" s="55" t="str">
        <f t="array" ref="F122">IFNA(INDEX('New Listing E-Commerce'!$E$2:$E$69,MATCH($I122,'New Listing E-Commerce'!$C$2:$C$69,0)),"N/A")</f>
        <v>Soft</v>
      </c>
      <c r="G122" s="55" t="str">
        <f t="array" ref="G122">INDEX('New Listing E-Commerce'!$D$1:$D$179,MATCH(I122,'New Listing E-Commerce'!$C$1:$C$179,0))</f>
        <v>Tk Lacer</v>
      </c>
      <c r="H122" s="55">
        <f t="shared" si="1"/>
        <v>1</v>
      </c>
      <c r="I122" s="55" t="s">
        <v>204</v>
      </c>
      <c r="J122" s="56">
        <f>VLOOKUP($I122,'Margen (PowerBI)'!$B$2:$F$179,3)</f>
        <v>35</v>
      </c>
      <c r="K122" s="56">
        <f t="array" ref="K122">INDEX('Margen (PowerBI)'!$E$1:$E$179,MATCH($I122,'Margen (PowerBI)'!$B$1:$B$179,0))</f>
        <v>29</v>
      </c>
      <c r="L122" s="56">
        <f>VLOOKUP($I122,'Margen (PowerBI)'!$B$2:$F$179,5)</f>
        <v>16.5</v>
      </c>
      <c r="M122" s="55">
        <v>0.0</v>
      </c>
      <c r="N122" s="57">
        <v>0.0</v>
      </c>
      <c r="O122" s="55">
        <v>0.0</v>
      </c>
      <c r="P122" s="57">
        <v>0.0</v>
      </c>
      <c r="Q122" s="57">
        <v>0.0</v>
      </c>
      <c r="R122" s="55">
        <v>1.0</v>
      </c>
      <c r="S122" s="55">
        <v>0.0</v>
      </c>
      <c r="T122" s="57">
        <v>0.0</v>
      </c>
      <c r="U122" s="57">
        <v>0.0</v>
      </c>
      <c r="V122" s="58">
        <v>105.0</v>
      </c>
      <c r="W122" s="58">
        <v>0.0</v>
      </c>
      <c r="X122" s="55">
        <v>1.0</v>
      </c>
      <c r="Y122" s="55">
        <v>0.0</v>
      </c>
      <c r="Z122" s="3"/>
      <c r="AA122" s="3"/>
      <c r="AB122" s="3"/>
      <c r="AC122" s="3"/>
      <c r="AD122" s="3"/>
      <c r="AE122" s="3"/>
      <c r="AF122" s="3"/>
      <c r="AG122" s="3"/>
      <c r="AH122" s="3"/>
      <c r="AI122" s="3"/>
    </row>
    <row r="123">
      <c r="A123" s="59" t="s">
        <v>612</v>
      </c>
      <c r="B123" s="59" t="s">
        <v>1159</v>
      </c>
      <c r="C123" s="59" t="s">
        <v>1160</v>
      </c>
      <c r="D123" s="59">
        <v>9.0</v>
      </c>
      <c r="E123" s="59" t="s">
        <v>188</v>
      </c>
      <c r="F123" s="59" t="str">
        <f t="array" ref="F123">IFNA(INDEX('New Listing E-Commerce'!$E$2:$E$69,MATCH($I123,'New Listing E-Commerce'!$C$2:$C$69,0)),"N/A")</f>
        <v>Soft</v>
      </c>
      <c r="G123" s="59" t="str">
        <f t="array" ref="G123">INDEX('New Listing E-Commerce'!$D$1:$D$179,MATCH(I123,'New Listing E-Commerce'!$C$1:$C$179,0))</f>
        <v>Tk Lacer</v>
      </c>
      <c r="H123" s="59">
        <f t="shared" si="1"/>
        <v>1</v>
      </c>
      <c r="I123" s="59" t="s">
        <v>204</v>
      </c>
      <c r="J123" s="60">
        <f>VLOOKUP($I123,'Margen (PowerBI)'!$B$2:$F$179,3)</f>
        <v>35</v>
      </c>
      <c r="K123" s="60">
        <f t="array" ref="K123">INDEX('Margen (PowerBI)'!$E$1:$E$179,MATCH($I123,'Margen (PowerBI)'!$B$1:$B$179,0))</f>
        <v>29</v>
      </c>
      <c r="L123" s="60">
        <f>VLOOKUP($I123,'Margen (PowerBI)'!$B$2:$F$179,5)</f>
        <v>16.5</v>
      </c>
      <c r="M123" s="59">
        <v>0.0</v>
      </c>
      <c r="N123" s="61">
        <v>0.0</v>
      </c>
      <c r="O123" s="59">
        <v>0.0</v>
      </c>
      <c r="P123" s="61">
        <v>0.0</v>
      </c>
      <c r="Q123" s="61">
        <v>0.0</v>
      </c>
      <c r="R123" s="59">
        <v>1.0</v>
      </c>
      <c r="S123" s="59">
        <v>0.0</v>
      </c>
      <c r="T123" s="61">
        <v>0.0</v>
      </c>
      <c r="U123" s="61">
        <v>0.0</v>
      </c>
      <c r="V123" s="62">
        <v>105.0</v>
      </c>
      <c r="W123" s="62">
        <v>0.0</v>
      </c>
      <c r="X123" s="59">
        <v>1.0</v>
      </c>
      <c r="Y123" s="59">
        <v>0.0</v>
      </c>
      <c r="Z123" s="63"/>
      <c r="AA123" s="63"/>
      <c r="AB123" s="63"/>
      <c r="AC123" s="63"/>
      <c r="AD123" s="63"/>
      <c r="AE123" s="63"/>
      <c r="AF123" s="63"/>
      <c r="AG123" s="63"/>
      <c r="AH123" s="63"/>
      <c r="AI123" s="63"/>
    </row>
    <row r="124">
      <c r="A124" s="55" t="s">
        <v>612</v>
      </c>
      <c r="B124" s="55" t="s">
        <v>1161</v>
      </c>
      <c r="C124" s="55" t="s">
        <v>1162</v>
      </c>
      <c r="D124" s="55">
        <v>10.0</v>
      </c>
      <c r="E124" s="55" t="s">
        <v>188</v>
      </c>
      <c r="F124" s="55" t="str">
        <f t="array" ref="F124">IFNA(INDEX('New Listing E-Commerce'!$E$2:$E$69,MATCH($I124,'New Listing E-Commerce'!$C$2:$C$69,0)),"N/A")</f>
        <v>Steel</v>
      </c>
      <c r="G124" s="55" t="str">
        <f t="array" ref="G124">INDEX('New Listing E-Commerce'!$D$1:$D$179,MATCH(I124,'New Listing E-Commerce'!$C$1:$C$179,0))</f>
        <v>Tk Lacer</v>
      </c>
      <c r="H124" s="55">
        <f t="shared" si="1"/>
        <v>1</v>
      </c>
      <c r="I124" s="55" t="s">
        <v>192</v>
      </c>
      <c r="J124" s="56">
        <f t="array" ref="J124">INDEX('Margen (PowerBI)'!$D$1:$D$179,MATCH($I124,'Margen (PowerBI)'!$B$1:$B$179,0))</f>
        <v>50.5</v>
      </c>
      <c r="K124" s="56">
        <f t="array" ref="K124">INDEX('Margen (PowerBI)'!$E$1:$E$179,MATCH($I124,'Margen (PowerBI)'!$B$1:$B$179,0))</f>
        <v>30</v>
      </c>
      <c r="L124" s="56">
        <f t="array" ref="L124">INDEX('Margen (PowerBI)'!$F$1:$F$179,MATCH($I124,'Margen (PowerBI)'!$B$1:$B$179,0))</f>
        <v>20.5</v>
      </c>
      <c r="M124" s="55">
        <v>5.0</v>
      </c>
      <c r="N124" s="57">
        <v>2.0E-4</v>
      </c>
      <c r="O124" s="55">
        <v>8.0</v>
      </c>
      <c r="P124" s="57">
        <v>3.0E-4</v>
      </c>
      <c r="Q124" s="57">
        <v>1.0</v>
      </c>
      <c r="R124" s="55">
        <v>1.0</v>
      </c>
      <c r="S124" s="55">
        <v>0.0</v>
      </c>
      <c r="T124" s="57">
        <v>0.2</v>
      </c>
      <c r="U124" s="57">
        <v>0.0</v>
      </c>
      <c r="V124" s="58">
        <v>110.0</v>
      </c>
      <c r="W124" s="58">
        <v>0.0</v>
      </c>
      <c r="X124" s="55">
        <v>1.0</v>
      </c>
      <c r="Y124" s="55">
        <v>0.0</v>
      </c>
      <c r="Z124" s="3"/>
      <c r="AA124" s="3"/>
      <c r="AB124" s="3"/>
      <c r="AC124" s="3"/>
      <c r="AD124" s="3"/>
      <c r="AE124" s="3"/>
      <c r="AF124" s="3"/>
      <c r="AG124" s="3"/>
      <c r="AH124" s="3"/>
      <c r="AI124" s="3"/>
    </row>
    <row r="125">
      <c r="A125" s="59" t="s">
        <v>612</v>
      </c>
      <c r="B125" s="59" t="s">
        <v>978</v>
      </c>
      <c r="C125" s="59" t="s">
        <v>979</v>
      </c>
      <c r="D125" s="59">
        <v>9.5</v>
      </c>
      <c r="E125" s="59" t="s">
        <v>188</v>
      </c>
      <c r="F125" s="59" t="str">
        <f t="array" ref="F125">IFNA(INDEX('New Listing E-Commerce'!$E$2:$E$69,MATCH($I125,'New Listing E-Commerce'!$C$2:$C$69,0)),"N/A")</f>
        <v>Steel</v>
      </c>
      <c r="G125" s="59" t="str">
        <f t="array" ref="G125">INDEX('New Listing E-Commerce'!$D$1:$D$179,MATCH(I125,'New Listing E-Commerce'!$C$1:$C$179,0))</f>
        <v>Tk Lacer</v>
      </c>
      <c r="H125" s="59">
        <f t="shared" si="1"/>
        <v>1</v>
      </c>
      <c r="I125" s="59" t="s">
        <v>192</v>
      </c>
      <c r="J125" s="60">
        <f t="array" ref="J125">INDEX('Margen (PowerBI)'!$D$1:$D$179,MATCH($I125,'Margen (PowerBI)'!$B$1:$B$179,0))</f>
        <v>50.5</v>
      </c>
      <c r="K125" s="60">
        <f t="array" ref="K125">INDEX('Margen (PowerBI)'!$E$1:$E$179,MATCH($I125,'Margen (PowerBI)'!$B$1:$B$179,0))</f>
        <v>30</v>
      </c>
      <c r="L125" s="60">
        <f t="array" ref="L125">INDEX('Margen (PowerBI)'!$F$1:$F$179,MATCH($I125,'Margen (PowerBI)'!$B$1:$B$179,0))</f>
        <v>20.5</v>
      </c>
      <c r="M125" s="59">
        <v>0.0</v>
      </c>
      <c r="N125" s="61">
        <v>0.0</v>
      </c>
      <c r="O125" s="59">
        <v>0.0</v>
      </c>
      <c r="P125" s="61">
        <v>0.0</v>
      </c>
      <c r="Q125" s="61">
        <v>0.0</v>
      </c>
      <c r="R125" s="59">
        <v>1.0</v>
      </c>
      <c r="S125" s="59">
        <v>0.0</v>
      </c>
      <c r="T125" s="61">
        <v>0.0</v>
      </c>
      <c r="U125" s="61">
        <v>0.0</v>
      </c>
      <c r="V125" s="62">
        <v>110.0</v>
      </c>
      <c r="W125" s="62">
        <v>0.0</v>
      </c>
      <c r="X125" s="59">
        <v>1.0</v>
      </c>
      <c r="Y125" s="59">
        <v>0.0</v>
      </c>
      <c r="Z125" s="63"/>
      <c r="AA125" s="63"/>
      <c r="AB125" s="63"/>
      <c r="AC125" s="63"/>
      <c r="AD125" s="63"/>
      <c r="AE125" s="63"/>
      <c r="AF125" s="63"/>
      <c r="AG125" s="63"/>
      <c r="AH125" s="63"/>
      <c r="AI125" s="63"/>
    </row>
    <row r="126">
      <c r="A126" s="55" t="s">
        <v>1163</v>
      </c>
      <c r="B126" s="55" t="s">
        <v>1164</v>
      </c>
      <c r="C126" s="55" t="s">
        <v>1165</v>
      </c>
      <c r="D126" s="55">
        <v>10.5</v>
      </c>
      <c r="E126" s="55" t="s">
        <v>186</v>
      </c>
      <c r="F126" s="55" t="str">
        <f t="array" ref="F126">IFNA(INDEX('New Listing E-Commerce'!$E$2:$E$69,MATCH($I126,'New Listing E-Commerce'!$C$2:$C$69,0)),"N/A")</f>
        <v>Soft</v>
      </c>
      <c r="G126" s="55" t="str">
        <f t="array" ref="G126">INDEX('New Listing E-Commerce'!$D$1:$D$179,MATCH(I126,'New Listing E-Commerce'!$C$1:$C$179,0))</f>
        <v>Tonka</v>
      </c>
      <c r="H126" s="55">
        <f t="shared" si="1"/>
        <v>1</v>
      </c>
      <c r="I126" s="55" t="s">
        <v>46</v>
      </c>
      <c r="J126" s="56">
        <f>VLOOKUP($I126,'Margen (PowerBI)'!$B$2:$F$179,3)</f>
        <v>35</v>
      </c>
      <c r="K126" s="56">
        <f t="array" ref="K126">INDEX('Margen (PowerBI)'!$E$1:$E$179,MATCH($I126,'Margen (PowerBI)'!$B$1:$B$179,0))</f>
        <v>41.5</v>
      </c>
      <c r="L126" s="56">
        <f>VLOOKUP($I126,'Margen (PowerBI)'!$B$2:$F$179,5)</f>
        <v>16.5</v>
      </c>
      <c r="M126" s="55">
        <v>2.0</v>
      </c>
      <c r="N126" s="57">
        <v>1.0E-4</v>
      </c>
      <c r="O126" s="55">
        <v>2.0</v>
      </c>
      <c r="P126" s="57">
        <v>1.0E-4</v>
      </c>
      <c r="Q126" s="57">
        <v>1.0</v>
      </c>
      <c r="R126" s="55">
        <v>1.0</v>
      </c>
      <c r="S126" s="55">
        <v>0.0</v>
      </c>
      <c r="T126" s="57">
        <v>0.5</v>
      </c>
      <c r="U126" s="57">
        <v>0.0</v>
      </c>
      <c r="V126" s="58">
        <v>177.0</v>
      </c>
      <c r="W126" s="58">
        <v>0.0</v>
      </c>
      <c r="X126" s="55">
        <v>1.0</v>
      </c>
      <c r="Y126" s="55">
        <v>0.0</v>
      </c>
      <c r="Z126" s="3"/>
      <c r="AA126" s="3"/>
      <c r="AB126" s="3"/>
      <c r="AC126" s="3"/>
      <c r="AD126" s="3"/>
      <c r="AE126" s="3"/>
      <c r="AF126" s="3"/>
      <c r="AG126" s="3"/>
      <c r="AH126" s="3"/>
      <c r="AI126" s="3"/>
    </row>
    <row r="127">
      <c r="A127" s="59" t="s">
        <v>1163</v>
      </c>
      <c r="B127" s="59" t="s">
        <v>1166</v>
      </c>
      <c r="C127" s="59" t="s">
        <v>1167</v>
      </c>
      <c r="D127" s="59">
        <v>11.0</v>
      </c>
      <c r="E127" s="59" t="s">
        <v>186</v>
      </c>
      <c r="F127" s="59" t="str">
        <f t="array" ref="F127">IFNA(INDEX('New Listing E-Commerce'!$E$2:$E$69,MATCH($I127,'New Listing E-Commerce'!$C$2:$C$69,0)),"N/A")</f>
        <v>Soft</v>
      </c>
      <c r="G127" s="59" t="str">
        <f t="array" ref="G127">INDEX('New Listing E-Commerce'!$D$1:$D$179,MATCH(I127,'New Listing E-Commerce'!$C$1:$C$179,0))</f>
        <v>Tonka</v>
      </c>
      <c r="H127" s="59">
        <f t="shared" si="1"/>
        <v>1</v>
      </c>
      <c r="I127" s="59" t="s">
        <v>46</v>
      </c>
      <c r="J127" s="60">
        <f>VLOOKUP($I127,'Margen (PowerBI)'!$B$2:$F$179,3)</f>
        <v>35</v>
      </c>
      <c r="K127" s="60">
        <f t="array" ref="K127">INDEX('Margen (PowerBI)'!$E$1:$E$179,MATCH($I127,'Margen (PowerBI)'!$B$1:$B$179,0))</f>
        <v>41.5</v>
      </c>
      <c r="L127" s="60">
        <f>VLOOKUP($I127,'Margen (PowerBI)'!$B$2:$F$179,5)</f>
        <v>16.5</v>
      </c>
      <c r="M127" s="59">
        <v>1.0</v>
      </c>
      <c r="N127" s="61">
        <v>0.0</v>
      </c>
      <c r="O127" s="59">
        <v>2.0</v>
      </c>
      <c r="P127" s="61">
        <v>1.0E-4</v>
      </c>
      <c r="Q127" s="61">
        <v>1.0</v>
      </c>
      <c r="R127" s="59">
        <v>1.0</v>
      </c>
      <c r="S127" s="59">
        <v>0.0</v>
      </c>
      <c r="T127" s="61">
        <v>1.0</v>
      </c>
      <c r="U127" s="61">
        <v>0.0</v>
      </c>
      <c r="V127" s="62">
        <v>177.0</v>
      </c>
      <c r="W127" s="62">
        <v>0.0</v>
      </c>
      <c r="X127" s="59">
        <v>1.0</v>
      </c>
      <c r="Y127" s="59">
        <v>0.0</v>
      </c>
      <c r="Z127" s="63"/>
      <c r="AA127" s="63"/>
      <c r="AB127" s="63"/>
      <c r="AC127" s="63"/>
      <c r="AD127" s="63"/>
      <c r="AE127" s="63"/>
      <c r="AF127" s="63"/>
      <c r="AG127" s="63"/>
      <c r="AH127" s="63"/>
      <c r="AI127" s="63"/>
    </row>
    <row r="128">
      <c r="A128" s="55" t="s">
        <v>620</v>
      </c>
      <c r="B128" s="55" t="s">
        <v>621</v>
      </c>
      <c r="C128" s="55" t="s">
        <v>622</v>
      </c>
      <c r="D128" s="55">
        <v>10.0</v>
      </c>
      <c r="E128" s="55" t="s">
        <v>7286</v>
      </c>
      <c r="F128" s="55" t="str">
        <f t="array" ref="F128">IFNA(INDEX('New Listing E-Commerce'!$E$2:$E$69,MATCH($I128,'New Listing E-Commerce'!$C$2:$C$69,0)),"N/A")</f>
        <v>Soft</v>
      </c>
      <c r="G128" s="55" t="str">
        <f t="array" ref="G128">INDEX('New Listing E-Commerce'!$D$1:$D$179,MATCH(I128,'New Listing E-Commerce'!$C$1:$C$179,0))</f>
        <v>Tractor</v>
      </c>
      <c r="H128" s="55">
        <f t="shared" si="1"/>
        <v>1</v>
      </c>
      <c r="I128" s="55" t="s">
        <v>226</v>
      </c>
      <c r="J128" s="56">
        <f>VLOOKUP($I128,'Margen (PowerBI)'!$B$2:$F$179,3)</f>
        <v>35</v>
      </c>
      <c r="K128" s="56">
        <f t="array" ref="K128">INDEX('Margen (PowerBI)'!$E$1:$E$179,MATCH($I128,'Margen (PowerBI)'!$B$1:$B$179,0))</f>
        <v>27.5</v>
      </c>
      <c r="L128" s="56">
        <f>VLOOKUP($I128,'Margen (PowerBI)'!$B$2:$F$179,5)</f>
        <v>16.5</v>
      </c>
      <c r="M128" s="55">
        <v>3.0</v>
      </c>
      <c r="N128" s="57">
        <v>1.0E-4</v>
      </c>
      <c r="O128" s="55">
        <v>4.0</v>
      </c>
      <c r="P128" s="57">
        <v>1.0E-4</v>
      </c>
      <c r="Q128" s="57">
        <v>1.0</v>
      </c>
      <c r="R128" s="55">
        <v>1.0</v>
      </c>
      <c r="S128" s="55">
        <v>0.0</v>
      </c>
      <c r="T128" s="57">
        <v>0.3333</v>
      </c>
      <c r="U128" s="57">
        <v>0.0</v>
      </c>
      <c r="V128" s="58">
        <v>102.0</v>
      </c>
      <c r="W128" s="58">
        <v>0.0</v>
      </c>
      <c r="X128" s="55">
        <v>1.0</v>
      </c>
      <c r="Y128" s="55">
        <v>0.0</v>
      </c>
      <c r="Z128" s="3"/>
      <c r="AA128" s="3"/>
      <c r="AB128" s="3"/>
      <c r="AC128" s="3"/>
      <c r="AD128" s="3"/>
      <c r="AE128" s="3"/>
      <c r="AF128" s="3"/>
      <c r="AG128" s="3"/>
      <c r="AH128" s="3"/>
      <c r="AI128" s="3"/>
    </row>
    <row r="129">
      <c r="A129" s="59" t="s">
        <v>620</v>
      </c>
      <c r="B129" s="59" t="s">
        <v>623</v>
      </c>
      <c r="C129" s="59" t="s">
        <v>624</v>
      </c>
      <c r="D129" s="59">
        <v>10.5</v>
      </c>
      <c r="E129" s="59" t="s">
        <v>7286</v>
      </c>
      <c r="F129" s="59" t="str">
        <f t="array" ref="F129">IFNA(INDEX('New Listing E-Commerce'!$E$2:$E$69,MATCH($I129,'New Listing E-Commerce'!$C$2:$C$69,0)),"N/A")</f>
        <v>Soft</v>
      </c>
      <c r="G129" s="59" t="str">
        <f t="array" ref="G129">INDEX('New Listing E-Commerce'!$D$1:$D$179,MATCH(I129,'New Listing E-Commerce'!$C$1:$C$179,0))</f>
        <v>Tractor</v>
      </c>
      <c r="H129" s="59">
        <f t="shared" si="1"/>
        <v>2</v>
      </c>
      <c r="I129" s="59" t="s">
        <v>226</v>
      </c>
      <c r="J129" s="60">
        <f>VLOOKUP($I129,'Margen (PowerBI)'!$B$2:$F$179,3)</f>
        <v>35</v>
      </c>
      <c r="K129" s="60">
        <f t="array" ref="K129">INDEX('Margen (PowerBI)'!$E$1:$E$179,MATCH($I129,'Margen (PowerBI)'!$B$1:$B$179,0))</f>
        <v>27.5</v>
      </c>
      <c r="L129" s="60">
        <f>VLOOKUP($I129,'Margen (PowerBI)'!$B$2:$F$179,5)</f>
        <v>16.5</v>
      </c>
      <c r="M129" s="59">
        <v>15.0</v>
      </c>
      <c r="N129" s="61">
        <v>6.0E-4</v>
      </c>
      <c r="O129" s="59">
        <v>21.0</v>
      </c>
      <c r="P129" s="61">
        <v>7.0E-4</v>
      </c>
      <c r="Q129" s="61">
        <v>1.0</v>
      </c>
      <c r="R129" s="59">
        <v>2.0</v>
      </c>
      <c r="S129" s="59">
        <v>0.0</v>
      </c>
      <c r="T129" s="61">
        <v>0.1333</v>
      </c>
      <c r="U129" s="61">
        <v>0.0</v>
      </c>
      <c r="V129" s="62">
        <v>204.0</v>
      </c>
      <c r="W129" s="62">
        <v>0.0</v>
      </c>
      <c r="X129" s="59">
        <v>2.0</v>
      </c>
      <c r="Y129" s="59">
        <v>0.0</v>
      </c>
      <c r="Z129" s="63"/>
      <c r="AA129" s="63"/>
      <c r="AB129" s="63"/>
      <c r="AC129" s="63"/>
      <c r="AD129" s="63"/>
      <c r="AE129" s="63"/>
      <c r="AF129" s="63"/>
      <c r="AG129" s="63"/>
      <c r="AH129" s="63"/>
      <c r="AI129" s="63"/>
    </row>
    <row r="130">
      <c r="A130" s="55" t="s">
        <v>620</v>
      </c>
      <c r="B130" s="55" t="s">
        <v>980</v>
      </c>
      <c r="C130" s="55" t="s">
        <v>981</v>
      </c>
      <c r="D130" s="55">
        <v>7.0</v>
      </c>
      <c r="E130" s="55" t="s">
        <v>7286</v>
      </c>
      <c r="F130" s="55" t="str">
        <f t="array" ref="F130">IFNA(INDEX('New Listing E-Commerce'!$E$2:$E$69,MATCH($I130,'New Listing E-Commerce'!$C$2:$C$69,0)),"N/A")</f>
        <v>Soft</v>
      </c>
      <c r="G130" s="55" t="str">
        <f t="array" ref="G130">INDEX('New Listing E-Commerce'!$D$1:$D$179,MATCH(I130,'New Listing E-Commerce'!$C$1:$C$179,0))</f>
        <v>Tractor</v>
      </c>
      <c r="H130" s="55">
        <f t="shared" si="1"/>
        <v>2</v>
      </c>
      <c r="I130" s="55" t="s">
        <v>226</v>
      </c>
      <c r="J130" s="56">
        <f>VLOOKUP($I130,'Margen (PowerBI)'!$B$2:$F$179,3)</f>
        <v>35</v>
      </c>
      <c r="K130" s="56">
        <f t="array" ref="K130">INDEX('Margen (PowerBI)'!$E$1:$E$179,MATCH($I130,'Margen (PowerBI)'!$B$1:$B$179,0))</f>
        <v>27.5</v>
      </c>
      <c r="L130" s="56">
        <f>VLOOKUP($I130,'Margen (PowerBI)'!$B$2:$F$179,5)</f>
        <v>16.5</v>
      </c>
      <c r="M130" s="55">
        <v>0.0</v>
      </c>
      <c r="N130" s="57">
        <v>0.0</v>
      </c>
      <c r="O130" s="55">
        <v>0.0</v>
      </c>
      <c r="P130" s="57">
        <v>0.0</v>
      </c>
      <c r="Q130" s="57">
        <v>0.0</v>
      </c>
      <c r="R130" s="55">
        <v>2.0</v>
      </c>
      <c r="S130" s="55">
        <v>0.0</v>
      </c>
      <c r="T130" s="57">
        <v>0.0</v>
      </c>
      <c r="U130" s="57">
        <v>0.0</v>
      </c>
      <c r="V130" s="58">
        <v>204.0</v>
      </c>
      <c r="W130" s="58">
        <v>0.0</v>
      </c>
      <c r="X130" s="55">
        <v>2.0</v>
      </c>
      <c r="Y130" s="55">
        <v>0.0</v>
      </c>
      <c r="Z130" s="3"/>
      <c r="AA130" s="3"/>
      <c r="AB130" s="3"/>
      <c r="AC130" s="3"/>
      <c r="AD130" s="3"/>
      <c r="AE130" s="3"/>
      <c r="AF130" s="3"/>
      <c r="AG130" s="3"/>
      <c r="AH130" s="3"/>
      <c r="AI130" s="3"/>
    </row>
    <row r="131">
      <c r="A131" s="59" t="s">
        <v>620</v>
      </c>
      <c r="B131" s="59" t="s">
        <v>629</v>
      </c>
      <c r="C131" s="59" t="s">
        <v>630</v>
      </c>
      <c r="D131" s="59">
        <v>8.5</v>
      </c>
      <c r="E131" s="59" t="s">
        <v>7286</v>
      </c>
      <c r="F131" s="59" t="str">
        <f t="array" ref="F131">IFNA(INDEX('New Listing E-Commerce'!$E$2:$E$69,MATCH($I131,'New Listing E-Commerce'!$C$2:$C$69,0)),"N/A")</f>
        <v>Soft</v>
      </c>
      <c r="G131" s="59" t="str">
        <f t="array" ref="G131">INDEX('New Listing E-Commerce'!$D$1:$D$179,MATCH(I131,'New Listing E-Commerce'!$C$1:$C$179,0))</f>
        <v>Tractor</v>
      </c>
      <c r="H131" s="59">
        <f t="shared" si="1"/>
        <v>2</v>
      </c>
      <c r="I131" s="59" t="s">
        <v>226</v>
      </c>
      <c r="J131" s="60">
        <f>VLOOKUP($I131,'Margen (PowerBI)'!$B$2:$F$179,3)</f>
        <v>35</v>
      </c>
      <c r="K131" s="60">
        <f t="array" ref="K131">INDEX('Margen (PowerBI)'!$E$1:$E$179,MATCH($I131,'Margen (PowerBI)'!$B$1:$B$179,0))</f>
        <v>27.5</v>
      </c>
      <c r="L131" s="60">
        <f>VLOOKUP($I131,'Margen (PowerBI)'!$B$2:$F$179,5)</f>
        <v>16.5</v>
      </c>
      <c r="M131" s="59">
        <v>3.0</v>
      </c>
      <c r="N131" s="61">
        <v>1.0E-4</v>
      </c>
      <c r="O131" s="59">
        <v>3.0</v>
      </c>
      <c r="P131" s="61">
        <v>1.0E-4</v>
      </c>
      <c r="Q131" s="61">
        <v>1.0</v>
      </c>
      <c r="R131" s="59">
        <v>2.0</v>
      </c>
      <c r="S131" s="59">
        <v>0.0</v>
      </c>
      <c r="T131" s="61">
        <v>0.6667</v>
      </c>
      <c r="U131" s="61">
        <v>0.0</v>
      </c>
      <c r="V131" s="62">
        <v>204.0</v>
      </c>
      <c r="W131" s="62">
        <v>0.0</v>
      </c>
      <c r="X131" s="59">
        <v>2.0</v>
      </c>
      <c r="Y131" s="59">
        <v>0.0</v>
      </c>
      <c r="Z131" s="63"/>
      <c r="AA131" s="63"/>
      <c r="AB131" s="63"/>
      <c r="AC131" s="63"/>
      <c r="AD131" s="63"/>
      <c r="AE131" s="63"/>
      <c r="AF131" s="63"/>
      <c r="AG131" s="63"/>
      <c r="AH131" s="63"/>
      <c r="AI131" s="63"/>
    </row>
    <row r="132">
      <c r="A132" s="55" t="s">
        <v>620</v>
      </c>
      <c r="B132" s="55" t="s">
        <v>631</v>
      </c>
      <c r="C132" s="55" t="s">
        <v>632</v>
      </c>
      <c r="D132" s="55">
        <v>9.5</v>
      </c>
      <c r="E132" s="55" t="s">
        <v>7286</v>
      </c>
      <c r="F132" s="55" t="str">
        <f t="array" ref="F132">IFNA(INDEX('New Listing E-Commerce'!$E$2:$E$69,MATCH($I132,'New Listing E-Commerce'!$C$2:$C$69,0)),"N/A")</f>
        <v>Soft</v>
      </c>
      <c r="G132" s="55" t="str">
        <f t="array" ref="G132">INDEX('New Listing E-Commerce'!$D$1:$D$179,MATCH(I132,'New Listing E-Commerce'!$C$1:$C$179,0))</f>
        <v>Tractor</v>
      </c>
      <c r="H132" s="55">
        <f t="shared" si="1"/>
        <v>1</v>
      </c>
      <c r="I132" s="55" t="s">
        <v>226</v>
      </c>
      <c r="J132" s="56">
        <f>VLOOKUP($I132,'Margen (PowerBI)'!$B$2:$F$179,3)</f>
        <v>35</v>
      </c>
      <c r="K132" s="56">
        <f t="array" ref="K132">INDEX('Margen (PowerBI)'!$E$1:$E$179,MATCH($I132,'Margen (PowerBI)'!$B$1:$B$179,0))</f>
        <v>27.5</v>
      </c>
      <c r="L132" s="56">
        <f>VLOOKUP($I132,'Margen (PowerBI)'!$B$2:$F$179,5)</f>
        <v>16.5</v>
      </c>
      <c r="M132" s="55">
        <v>56.0</v>
      </c>
      <c r="N132" s="57">
        <v>0.0022</v>
      </c>
      <c r="O132" s="55">
        <v>62.0</v>
      </c>
      <c r="P132" s="57">
        <v>0.0021</v>
      </c>
      <c r="Q132" s="57">
        <v>1.0</v>
      </c>
      <c r="R132" s="55">
        <v>1.0</v>
      </c>
      <c r="S132" s="55">
        <v>0.0</v>
      </c>
      <c r="T132" s="57">
        <v>0.0179</v>
      </c>
      <c r="U132" s="57">
        <v>0.0</v>
      </c>
      <c r="V132" s="58">
        <v>102.0</v>
      </c>
      <c r="W132" s="58">
        <v>0.0</v>
      </c>
      <c r="X132" s="55">
        <v>1.0</v>
      </c>
      <c r="Y132" s="55">
        <v>0.0</v>
      </c>
      <c r="Z132" s="3"/>
      <c r="AA132" s="3"/>
      <c r="AB132" s="3"/>
      <c r="AC132" s="3"/>
      <c r="AD132" s="3"/>
      <c r="AE132" s="3"/>
      <c r="AF132" s="3"/>
      <c r="AG132" s="3"/>
      <c r="AH132" s="3"/>
      <c r="AI132" s="3"/>
    </row>
    <row r="133">
      <c r="A133" s="59" t="s">
        <v>620</v>
      </c>
      <c r="B133" s="59" t="s">
        <v>633</v>
      </c>
      <c r="C133" s="59" t="s">
        <v>634</v>
      </c>
      <c r="D133" s="59">
        <v>10.5</v>
      </c>
      <c r="E133" s="59" t="s">
        <v>7287</v>
      </c>
      <c r="F133" s="59" t="str">
        <f t="array" ref="F133">IFNA(INDEX('New Listing E-Commerce'!$E$2:$E$69,MATCH($I133,'New Listing E-Commerce'!$C$2:$C$69,0)),"N/A")</f>
        <v>Soft</v>
      </c>
      <c r="G133" s="59" t="str">
        <f t="array" ref="G133">INDEX('New Listing E-Commerce'!$D$1:$D$179,MATCH(I133,'New Listing E-Commerce'!$C$1:$C$179,0))</f>
        <v>Tractor</v>
      </c>
      <c r="H133" s="59">
        <f t="shared" si="1"/>
        <v>2</v>
      </c>
      <c r="I133" s="59" t="s">
        <v>226</v>
      </c>
      <c r="J133" s="60">
        <f>VLOOKUP($I133,'Margen (PowerBI)'!$B$2:$F$179,3)</f>
        <v>35</v>
      </c>
      <c r="K133" s="60">
        <f t="array" ref="K133">INDEX('Margen (PowerBI)'!$E$1:$E$179,MATCH($I133,'Margen (PowerBI)'!$B$1:$B$179,0))</f>
        <v>27.5</v>
      </c>
      <c r="L133" s="60">
        <f>VLOOKUP($I133,'Margen (PowerBI)'!$B$2:$F$179,5)</f>
        <v>16.5</v>
      </c>
      <c r="M133" s="59">
        <v>64.0</v>
      </c>
      <c r="N133" s="61">
        <v>0.0025</v>
      </c>
      <c r="O133" s="59">
        <v>74.0</v>
      </c>
      <c r="P133" s="61">
        <v>0.0024</v>
      </c>
      <c r="Q133" s="61">
        <v>1.0</v>
      </c>
      <c r="R133" s="59">
        <v>2.0</v>
      </c>
      <c r="S133" s="59">
        <v>0.0</v>
      </c>
      <c r="T133" s="61">
        <v>0.0313</v>
      </c>
      <c r="U133" s="61">
        <v>0.0</v>
      </c>
      <c r="V133" s="62">
        <v>204.0</v>
      </c>
      <c r="W133" s="62">
        <v>0.0</v>
      </c>
      <c r="X133" s="59">
        <v>2.0</v>
      </c>
      <c r="Y133" s="59">
        <v>0.0</v>
      </c>
      <c r="Z133" s="63"/>
      <c r="AA133" s="63"/>
      <c r="AB133" s="63"/>
      <c r="AC133" s="63"/>
      <c r="AD133" s="63"/>
      <c r="AE133" s="63"/>
      <c r="AF133" s="63"/>
      <c r="AG133" s="63"/>
      <c r="AH133" s="63"/>
      <c r="AI133" s="63"/>
    </row>
    <row r="134">
      <c r="A134" s="55" t="s">
        <v>620</v>
      </c>
      <c r="B134" s="55" t="s">
        <v>982</v>
      </c>
      <c r="C134" s="55" t="s">
        <v>983</v>
      </c>
      <c r="D134" s="55">
        <v>7.0</v>
      </c>
      <c r="E134" s="55" t="s">
        <v>7287</v>
      </c>
      <c r="F134" s="55" t="str">
        <f t="array" ref="F134">IFNA(INDEX('New Listing E-Commerce'!$E$2:$E$69,MATCH($I134,'New Listing E-Commerce'!$C$2:$C$69,0)),"N/A")</f>
        <v>Soft</v>
      </c>
      <c r="G134" s="55" t="str">
        <f t="array" ref="G134">INDEX('New Listing E-Commerce'!$D$1:$D$179,MATCH(I134,'New Listing E-Commerce'!$C$1:$C$179,0))</f>
        <v>Tractor</v>
      </c>
      <c r="H134" s="55">
        <f t="shared" si="1"/>
        <v>1</v>
      </c>
      <c r="I134" s="55" t="s">
        <v>226</v>
      </c>
      <c r="J134" s="56">
        <f>VLOOKUP($I134,'Margen (PowerBI)'!$B$2:$F$179,3)</f>
        <v>35</v>
      </c>
      <c r="K134" s="56">
        <f t="array" ref="K134">INDEX('Margen (PowerBI)'!$E$1:$E$179,MATCH($I134,'Margen (PowerBI)'!$B$1:$B$179,0))</f>
        <v>27.5</v>
      </c>
      <c r="L134" s="56">
        <f>VLOOKUP($I134,'Margen (PowerBI)'!$B$2:$F$179,5)</f>
        <v>16.5</v>
      </c>
      <c r="M134" s="55">
        <v>3.0</v>
      </c>
      <c r="N134" s="57">
        <v>1.0E-4</v>
      </c>
      <c r="O134" s="55">
        <v>4.0</v>
      </c>
      <c r="P134" s="57">
        <v>1.0E-4</v>
      </c>
      <c r="Q134" s="57">
        <v>1.0</v>
      </c>
      <c r="R134" s="55">
        <v>1.0</v>
      </c>
      <c r="S134" s="55">
        <v>0.0</v>
      </c>
      <c r="T134" s="57">
        <v>0.3333</v>
      </c>
      <c r="U134" s="57">
        <v>0.0</v>
      </c>
      <c r="V134" s="58">
        <v>102.0</v>
      </c>
      <c r="W134" s="58">
        <v>0.0</v>
      </c>
      <c r="X134" s="55">
        <v>1.0</v>
      </c>
      <c r="Y134" s="55">
        <v>0.0</v>
      </c>
      <c r="Z134" s="3"/>
      <c r="AA134" s="3"/>
      <c r="AB134" s="3"/>
      <c r="AC134" s="3"/>
      <c r="AD134" s="3"/>
      <c r="AE134" s="3"/>
      <c r="AF134" s="3"/>
      <c r="AG134" s="3"/>
      <c r="AH134" s="3"/>
      <c r="AI134" s="3"/>
    </row>
    <row r="135">
      <c r="A135" s="59" t="s">
        <v>620</v>
      </c>
      <c r="B135" s="59" t="s">
        <v>639</v>
      </c>
      <c r="C135" s="59" t="s">
        <v>640</v>
      </c>
      <c r="D135" s="59">
        <v>8.0</v>
      </c>
      <c r="E135" s="59" t="s">
        <v>7287</v>
      </c>
      <c r="F135" s="59" t="str">
        <f t="array" ref="F135">IFNA(INDEX('New Listing E-Commerce'!$E$2:$E$69,MATCH($I135,'New Listing E-Commerce'!$C$2:$C$69,0)),"N/A")</f>
        <v>Soft</v>
      </c>
      <c r="G135" s="59" t="str">
        <f t="array" ref="G135">INDEX('New Listing E-Commerce'!$D$1:$D$179,MATCH(I135,'New Listing E-Commerce'!$C$1:$C$179,0))</f>
        <v>Tractor</v>
      </c>
      <c r="H135" s="59">
        <f t="shared" si="1"/>
        <v>1</v>
      </c>
      <c r="I135" s="59" t="s">
        <v>226</v>
      </c>
      <c r="J135" s="60">
        <f>VLOOKUP($I135,'Margen (PowerBI)'!$B$2:$F$179,3)</f>
        <v>35</v>
      </c>
      <c r="K135" s="60">
        <f t="array" ref="K135">INDEX('Margen (PowerBI)'!$E$1:$E$179,MATCH($I135,'Margen (PowerBI)'!$B$1:$B$179,0))</f>
        <v>27.5</v>
      </c>
      <c r="L135" s="60">
        <f>VLOOKUP($I135,'Margen (PowerBI)'!$B$2:$F$179,5)</f>
        <v>16.5</v>
      </c>
      <c r="M135" s="59">
        <v>4.0</v>
      </c>
      <c r="N135" s="61">
        <v>2.0E-4</v>
      </c>
      <c r="O135" s="59">
        <v>7.0</v>
      </c>
      <c r="P135" s="61">
        <v>2.0E-4</v>
      </c>
      <c r="Q135" s="61">
        <v>0.7143</v>
      </c>
      <c r="R135" s="59">
        <v>1.0</v>
      </c>
      <c r="S135" s="59">
        <v>0.0</v>
      </c>
      <c r="T135" s="61">
        <v>0.25</v>
      </c>
      <c r="U135" s="61">
        <v>0.0</v>
      </c>
      <c r="V135" s="62">
        <v>102.0</v>
      </c>
      <c r="W135" s="62">
        <v>0.0</v>
      </c>
      <c r="X135" s="59">
        <v>1.0</v>
      </c>
      <c r="Y135" s="59">
        <v>0.0</v>
      </c>
      <c r="Z135" s="63"/>
      <c r="AA135" s="63"/>
      <c r="AB135" s="63"/>
      <c r="AC135" s="63"/>
      <c r="AD135" s="63"/>
      <c r="AE135" s="63"/>
      <c r="AF135" s="63"/>
      <c r="AG135" s="63"/>
      <c r="AH135" s="63"/>
      <c r="AI135" s="63"/>
    </row>
    <row r="136">
      <c r="A136" s="55" t="s">
        <v>620</v>
      </c>
      <c r="B136" s="55" t="s">
        <v>641</v>
      </c>
      <c r="C136" s="55" t="s">
        <v>642</v>
      </c>
      <c r="D136" s="55">
        <v>8.5</v>
      </c>
      <c r="E136" s="55" t="s">
        <v>7287</v>
      </c>
      <c r="F136" s="55" t="str">
        <f t="array" ref="F136">IFNA(INDEX('New Listing E-Commerce'!$E$2:$E$69,MATCH($I136,'New Listing E-Commerce'!$C$2:$C$69,0)),"N/A")</f>
        <v>Soft</v>
      </c>
      <c r="G136" s="55" t="str">
        <f t="array" ref="G136">INDEX('New Listing E-Commerce'!$D$1:$D$179,MATCH(I136,'New Listing E-Commerce'!$C$1:$C$179,0))</f>
        <v>Tractor</v>
      </c>
      <c r="H136" s="55">
        <f t="shared" si="1"/>
        <v>2</v>
      </c>
      <c r="I136" s="55" t="s">
        <v>226</v>
      </c>
      <c r="J136" s="56">
        <f>VLOOKUP($I136,'Margen (PowerBI)'!$B$2:$F$179,3)</f>
        <v>35</v>
      </c>
      <c r="K136" s="56">
        <f t="array" ref="K136">INDEX('Margen (PowerBI)'!$E$1:$E$179,MATCH($I136,'Margen (PowerBI)'!$B$1:$B$179,0))</f>
        <v>27.5</v>
      </c>
      <c r="L136" s="56">
        <f>VLOOKUP($I136,'Margen (PowerBI)'!$B$2:$F$179,5)</f>
        <v>16.5</v>
      </c>
      <c r="M136" s="55">
        <v>12.0</v>
      </c>
      <c r="N136" s="57">
        <v>5.0E-4</v>
      </c>
      <c r="O136" s="55">
        <v>15.0</v>
      </c>
      <c r="P136" s="57">
        <v>5.0E-4</v>
      </c>
      <c r="Q136" s="57">
        <v>1.0</v>
      </c>
      <c r="R136" s="55">
        <v>2.0</v>
      </c>
      <c r="S136" s="55">
        <v>0.0</v>
      </c>
      <c r="T136" s="57">
        <v>0.1667</v>
      </c>
      <c r="U136" s="57">
        <v>0.0</v>
      </c>
      <c r="V136" s="58">
        <v>204.0</v>
      </c>
      <c r="W136" s="58">
        <v>0.0</v>
      </c>
      <c r="X136" s="55">
        <v>2.0</v>
      </c>
      <c r="Y136" s="55">
        <v>0.0</v>
      </c>
      <c r="Z136" s="3"/>
      <c r="AA136" s="3"/>
      <c r="AB136" s="3"/>
      <c r="AC136" s="3"/>
      <c r="AD136" s="3"/>
      <c r="AE136" s="3"/>
      <c r="AF136" s="3"/>
      <c r="AG136" s="3"/>
      <c r="AH136" s="3"/>
      <c r="AI136" s="3"/>
    </row>
    <row r="137">
      <c r="A137" s="59" t="s">
        <v>620</v>
      </c>
      <c r="B137" s="59" t="s">
        <v>643</v>
      </c>
      <c r="C137" s="59" t="s">
        <v>644</v>
      </c>
      <c r="D137" s="59">
        <v>9.0</v>
      </c>
      <c r="E137" s="59" t="s">
        <v>7287</v>
      </c>
      <c r="F137" s="59" t="str">
        <f t="array" ref="F137">IFNA(INDEX('New Listing E-Commerce'!$E$2:$E$69,MATCH($I137,'New Listing E-Commerce'!$C$2:$C$69,0)),"N/A")</f>
        <v>Soft</v>
      </c>
      <c r="G137" s="59" t="str">
        <f t="array" ref="G137">INDEX('New Listing E-Commerce'!$D$1:$D$179,MATCH(I137,'New Listing E-Commerce'!$C$1:$C$179,0))</f>
        <v>Tractor</v>
      </c>
      <c r="H137" s="59">
        <f t="shared" si="1"/>
        <v>4</v>
      </c>
      <c r="I137" s="59" t="s">
        <v>226</v>
      </c>
      <c r="J137" s="60">
        <f>VLOOKUP($I137,'Margen (PowerBI)'!$B$2:$F$179,3)</f>
        <v>35</v>
      </c>
      <c r="K137" s="60">
        <f t="array" ref="K137">INDEX('Margen (PowerBI)'!$E$1:$E$179,MATCH($I137,'Margen (PowerBI)'!$B$1:$B$179,0))</f>
        <v>27.5</v>
      </c>
      <c r="L137" s="60">
        <f>VLOOKUP($I137,'Margen (PowerBI)'!$B$2:$F$179,5)</f>
        <v>16.5</v>
      </c>
      <c r="M137" s="59">
        <v>330.0</v>
      </c>
      <c r="N137" s="61">
        <v>0.0131</v>
      </c>
      <c r="O137" s="59">
        <v>355.0</v>
      </c>
      <c r="P137" s="61">
        <v>0.0117</v>
      </c>
      <c r="Q137" s="61">
        <v>1.0</v>
      </c>
      <c r="R137" s="59">
        <v>3.0</v>
      </c>
      <c r="S137" s="59">
        <v>1.0</v>
      </c>
      <c r="T137" s="61">
        <v>0.0091</v>
      </c>
      <c r="U137" s="61">
        <v>0.003</v>
      </c>
      <c r="V137" s="62">
        <v>306.0</v>
      </c>
      <c r="W137" s="62">
        <v>102.0</v>
      </c>
      <c r="X137" s="59">
        <v>3.0</v>
      </c>
      <c r="Y137" s="59">
        <v>1.0</v>
      </c>
      <c r="Z137" s="63"/>
      <c r="AA137" s="63"/>
      <c r="AB137" s="63"/>
      <c r="AC137" s="63"/>
      <c r="AD137" s="63"/>
      <c r="AE137" s="63"/>
      <c r="AF137" s="63"/>
      <c r="AG137" s="63"/>
      <c r="AH137" s="63"/>
      <c r="AI137" s="63"/>
    </row>
    <row r="138">
      <c r="A138" s="55" t="s">
        <v>620</v>
      </c>
      <c r="B138" s="55" t="s">
        <v>645</v>
      </c>
      <c r="C138" s="55" t="s">
        <v>646</v>
      </c>
      <c r="D138" s="55">
        <v>9.5</v>
      </c>
      <c r="E138" s="55" t="s">
        <v>7287</v>
      </c>
      <c r="F138" s="55" t="str">
        <f t="array" ref="F138">IFNA(INDEX('New Listing E-Commerce'!$E$2:$E$69,MATCH($I138,'New Listing E-Commerce'!$C$2:$C$69,0)),"N/A")</f>
        <v>Soft</v>
      </c>
      <c r="G138" s="55" t="str">
        <f t="array" ref="G138">INDEX('New Listing E-Commerce'!$D$1:$D$179,MATCH(I138,'New Listing E-Commerce'!$C$1:$C$179,0))</f>
        <v>Tractor</v>
      </c>
      <c r="H138" s="55">
        <f t="shared" si="1"/>
        <v>2</v>
      </c>
      <c r="I138" s="55" t="s">
        <v>226</v>
      </c>
      <c r="J138" s="56">
        <f>VLOOKUP($I138,'Margen (PowerBI)'!$B$2:$F$179,3)</f>
        <v>35</v>
      </c>
      <c r="K138" s="56">
        <f t="array" ref="K138">INDEX('Margen (PowerBI)'!$E$1:$E$179,MATCH($I138,'Margen (PowerBI)'!$B$1:$B$179,0))</f>
        <v>27.5</v>
      </c>
      <c r="L138" s="56">
        <f>VLOOKUP($I138,'Margen (PowerBI)'!$B$2:$F$179,5)</f>
        <v>16.5</v>
      </c>
      <c r="M138" s="55">
        <v>46.0</v>
      </c>
      <c r="N138" s="57">
        <v>0.0018</v>
      </c>
      <c r="O138" s="55">
        <v>50.0</v>
      </c>
      <c r="P138" s="57">
        <v>0.0017</v>
      </c>
      <c r="Q138" s="57">
        <v>1.0</v>
      </c>
      <c r="R138" s="55">
        <v>2.0</v>
      </c>
      <c r="S138" s="55">
        <v>0.0</v>
      </c>
      <c r="T138" s="57">
        <v>0.0435</v>
      </c>
      <c r="U138" s="57">
        <v>0.0</v>
      </c>
      <c r="V138" s="58">
        <v>204.0</v>
      </c>
      <c r="W138" s="58">
        <v>0.0</v>
      </c>
      <c r="X138" s="55">
        <v>2.0</v>
      </c>
      <c r="Y138" s="55">
        <v>0.0</v>
      </c>
      <c r="Z138" s="3"/>
      <c r="AA138" s="3"/>
      <c r="AB138" s="3"/>
      <c r="AC138" s="3"/>
      <c r="AD138" s="3"/>
      <c r="AE138" s="3"/>
      <c r="AF138" s="3"/>
      <c r="AG138" s="3"/>
      <c r="AH138" s="3"/>
      <c r="AI138" s="3"/>
    </row>
    <row r="139">
      <c r="A139" s="59" t="s">
        <v>620</v>
      </c>
      <c r="B139" s="59" t="s">
        <v>1168</v>
      </c>
      <c r="C139" s="59" t="s">
        <v>1169</v>
      </c>
      <c r="D139" s="59">
        <v>6.5</v>
      </c>
      <c r="E139" s="59" t="s">
        <v>7288</v>
      </c>
      <c r="F139" s="59" t="str">
        <f t="array" ref="F139">IFNA(INDEX('New Listing E-Commerce'!$E$2:$E$69,MATCH($I139,'New Listing E-Commerce'!$C$2:$C$69,0)),"N/A")</f>
        <v>Soft</v>
      </c>
      <c r="G139" s="59" t="str">
        <f t="array" ref="G139">INDEX('New Listing E-Commerce'!$D$1:$D$179,MATCH(I139,'New Listing E-Commerce'!$C$1:$C$179,0))</f>
        <v>Tractor</v>
      </c>
      <c r="H139" s="59">
        <f t="shared" si="1"/>
        <v>1</v>
      </c>
      <c r="I139" s="59" t="s">
        <v>226</v>
      </c>
      <c r="J139" s="60">
        <f>VLOOKUP($I139,'Margen (PowerBI)'!$B$2:$F$179,3)</f>
        <v>35</v>
      </c>
      <c r="K139" s="60">
        <f t="array" ref="K139">INDEX('Margen (PowerBI)'!$E$1:$E$179,MATCH($I139,'Margen (PowerBI)'!$B$1:$B$179,0))</f>
        <v>27.5</v>
      </c>
      <c r="L139" s="60">
        <f>VLOOKUP($I139,'Margen (PowerBI)'!$B$2:$F$179,5)</f>
        <v>16.5</v>
      </c>
      <c r="M139" s="59">
        <v>5.0</v>
      </c>
      <c r="N139" s="61">
        <v>2.0E-4</v>
      </c>
      <c r="O139" s="59">
        <v>5.0</v>
      </c>
      <c r="P139" s="61">
        <v>2.0E-4</v>
      </c>
      <c r="Q139" s="61">
        <v>1.0</v>
      </c>
      <c r="R139" s="59">
        <v>1.0</v>
      </c>
      <c r="S139" s="59">
        <v>0.0</v>
      </c>
      <c r="T139" s="61">
        <v>0.2</v>
      </c>
      <c r="U139" s="61">
        <v>0.0</v>
      </c>
      <c r="V139" s="62">
        <v>102.0</v>
      </c>
      <c r="W139" s="62">
        <v>0.0</v>
      </c>
      <c r="X139" s="59">
        <v>1.0</v>
      </c>
      <c r="Y139" s="59">
        <v>0.0</v>
      </c>
      <c r="Z139" s="63"/>
      <c r="AA139" s="63"/>
      <c r="AB139" s="63"/>
      <c r="AC139" s="63"/>
      <c r="AD139" s="63"/>
      <c r="AE139" s="63"/>
      <c r="AF139" s="63"/>
      <c r="AG139" s="63"/>
      <c r="AH139" s="63"/>
      <c r="AI139" s="63"/>
    </row>
    <row r="140">
      <c r="A140" s="55" t="s">
        <v>620</v>
      </c>
      <c r="B140" s="55" t="s">
        <v>1170</v>
      </c>
      <c r="C140" s="55" t="s">
        <v>1171</v>
      </c>
      <c r="D140" s="55">
        <v>9.0</v>
      </c>
      <c r="E140" s="55" t="s">
        <v>7288</v>
      </c>
      <c r="F140" s="55" t="str">
        <f t="array" ref="F140">IFNA(INDEX('New Listing E-Commerce'!$E$2:$E$69,MATCH($I140,'New Listing E-Commerce'!$C$2:$C$69,0)),"N/A")</f>
        <v>Soft</v>
      </c>
      <c r="G140" s="55" t="str">
        <f t="array" ref="G140">INDEX('New Listing E-Commerce'!$D$1:$D$179,MATCH(I140,'New Listing E-Commerce'!$C$1:$C$179,0))</f>
        <v>Tractor</v>
      </c>
      <c r="H140" s="55">
        <f t="shared" si="1"/>
        <v>2</v>
      </c>
      <c r="I140" s="55" t="s">
        <v>226</v>
      </c>
      <c r="J140" s="56">
        <f>VLOOKUP($I140,'Margen (PowerBI)'!$B$2:$F$179,3)</f>
        <v>35</v>
      </c>
      <c r="K140" s="56">
        <f t="array" ref="K140">INDEX('Margen (PowerBI)'!$E$1:$E$179,MATCH($I140,'Margen (PowerBI)'!$B$1:$B$179,0))</f>
        <v>27.5</v>
      </c>
      <c r="L140" s="56">
        <f>VLOOKUP($I140,'Margen (PowerBI)'!$B$2:$F$179,5)</f>
        <v>16.5</v>
      </c>
      <c r="M140" s="55">
        <v>16.0</v>
      </c>
      <c r="N140" s="57">
        <v>6.0E-4</v>
      </c>
      <c r="O140" s="55">
        <v>17.0</v>
      </c>
      <c r="P140" s="57">
        <v>6.0E-4</v>
      </c>
      <c r="Q140" s="57">
        <v>1.0</v>
      </c>
      <c r="R140" s="55">
        <v>2.0</v>
      </c>
      <c r="S140" s="55">
        <v>0.0</v>
      </c>
      <c r="T140" s="57">
        <v>0.125</v>
      </c>
      <c r="U140" s="57">
        <v>0.0</v>
      </c>
      <c r="V140" s="58">
        <v>204.0</v>
      </c>
      <c r="W140" s="58">
        <v>0.0</v>
      </c>
      <c r="X140" s="55">
        <v>2.0</v>
      </c>
      <c r="Y140" s="55">
        <v>0.0</v>
      </c>
      <c r="Z140" s="3"/>
      <c r="AA140" s="3"/>
      <c r="AB140" s="3"/>
      <c r="AC140" s="3"/>
      <c r="AD140" s="3"/>
      <c r="AE140" s="3"/>
      <c r="AF140" s="3"/>
      <c r="AG140" s="3"/>
      <c r="AH140" s="3"/>
      <c r="AI140" s="3"/>
    </row>
    <row r="141">
      <c r="A141" s="59" t="s">
        <v>620</v>
      </c>
      <c r="B141" s="59" t="s">
        <v>1172</v>
      </c>
      <c r="C141" s="59" t="s">
        <v>1173</v>
      </c>
      <c r="D141" s="59">
        <v>9.5</v>
      </c>
      <c r="E141" s="59" t="s">
        <v>7288</v>
      </c>
      <c r="F141" s="59" t="str">
        <f t="array" ref="F141">IFNA(INDEX('New Listing E-Commerce'!$E$2:$E$69,MATCH($I141,'New Listing E-Commerce'!$C$2:$C$69,0)),"N/A")</f>
        <v>Soft</v>
      </c>
      <c r="G141" s="59" t="str">
        <f t="array" ref="G141">INDEX('New Listing E-Commerce'!$D$1:$D$179,MATCH(I141,'New Listing E-Commerce'!$C$1:$C$179,0))</f>
        <v>Tractor</v>
      </c>
      <c r="H141" s="59">
        <f t="shared" si="1"/>
        <v>1</v>
      </c>
      <c r="I141" s="59" t="s">
        <v>226</v>
      </c>
      <c r="J141" s="60">
        <f>VLOOKUP($I141,'Margen (PowerBI)'!$B$2:$F$179,3)</f>
        <v>35</v>
      </c>
      <c r="K141" s="60">
        <f t="array" ref="K141">INDEX('Margen (PowerBI)'!$E$1:$E$179,MATCH($I141,'Margen (PowerBI)'!$B$1:$B$179,0))</f>
        <v>27.5</v>
      </c>
      <c r="L141" s="60">
        <f>VLOOKUP($I141,'Margen (PowerBI)'!$B$2:$F$179,5)</f>
        <v>16.5</v>
      </c>
      <c r="M141" s="59">
        <v>7.0</v>
      </c>
      <c r="N141" s="61">
        <v>3.0E-4</v>
      </c>
      <c r="O141" s="59">
        <v>7.0</v>
      </c>
      <c r="P141" s="61">
        <v>2.0E-4</v>
      </c>
      <c r="Q141" s="61">
        <v>1.0</v>
      </c>
      <c r="R141" s="59">
        <v>1.0</v>
      </c>
      <c r="S141" s="59">
        <v>0.0</v>
      </c>
      <c r="T141" s="61">
        <v>0.1429</v>
      </c>
      <c r="U141" s="61">
        <v>0.0</v>
      </c>
      <c r="V141" s="62">
        <v>102.0</v>
      </c>
      <c r="W141" s="62">
        <v>0.0</v>
      </c>
      <c r="X141" s="59">
        <v>1.0</v>
      </c>
      <c r="Y141" s="59">
        <v>0.0</v>
      </c>
      <c r="Z141" s="63"/>
      <c r="AA141" s="63"/>
      <c r="AB141" s="63"/>
      <c r="AC141" s="63"/>
      <c r="AD141" s="63"/>
      <c r="AE141" s="63"/>
      <c r="AF141" s="63"/>
      <c r="AG141" s="63"/>
      <c r="AH141" s="63"/>
      <c r="AI141" s="63"/>
    </row>
    <row r="142">
      <c r="A142" s="55" t="s">
        <v>620</v>
      </c>
      <c r="B142" s="55" t="s">
        <v>647</v>
      </c>
      <c r="C142" s="55" t="s">
        <v>648</v>
      </c>
      <c r="D142" s="55">
        <v>10.0</v>
      </c>
      <c r="E142" s="55" t="s">
        <v>188</v>
      </c>
      <c r="F142" s="55" t="str">
        <f t="array" ref="F142">IFNA(INDEX('New Listing E-Commerce'!$E$2:$E$69,MATCH($I142,'New Listing E-Commerce'!$C$2:$C$69,0)),"N/A")</f>
        <v>Soft</v>
      </c>
      <c r="G142" s="55" t="str">
        <f t="array" ref="G142">INDEX('New Listing E-Commerce'!$D$1:$D$179,MATCH(I142,'New Listing E-Commerce'!$C$1:$C$179,0))</f>
        <v>Tractor</v>
      </c>
      <c r="H142" s="55">
        <f t="shared" si="1"/>
        <v>8</v>
      </c>
      <c r="I142" s="55" t="s">
        <v>226</v>
      </c>
      <c r="J142" s="56">
        <f>VLOOKUP($I142,'Margen (PowerBI)'!$B$2:$F$179,3)</f>
        <v>35</v>
      </c>
      <c r="K142" s="56">
        <f t="array" ref="K142">INDEX('Margen (PowerBI)'!$E$1:$E$179,MATCH($I142,'Margen (PowerBI)'!$B$1:$B$179,0))</f>
        <v>27.5</v>
      </c>
      <c r="L142" s="56">
        <f>VLOOKUP($I142,'Margen (PowerBI)'!$B$2:$F$179,5)</f>
        <v>16.5</v>
      </c>
      <c r="M142" s="55">
        <v>26.0</v>
      </c>
      <c r="N142" s="57">
        <v>0.001</v>
      </c>
      <c r="O142" s="55">
        <v>32.0</v>
      </c>
      <c r="P142" s="57">
        <v>0.0011</v>
      </c>
      <c r="Q142" s="57">
        <v>0.9375</v>
      </c>
      <c r="R142" s="55">
        <v>8.0</v>
      </c>
      <c r="S142" s="55">
        <v>0.0</v>
      </c>
      <c r="T142" s="57">
        <v>0.3077</v>
      </c>
      <c r="U142" s="57">
        <v>0.0</v>
      </c>
      <c r="V142" s="58">
        <v>816.0</v>
      </c>
      <c r="W142" s="58">
        <v>0.0</v>
      </c>
      <c r="X142" s="55">
        <v>8.0</v>
      </c>
      <c r="Y142" s="55">
        <v>0.0</v>
      </c>
      <c r="Z142" s="3"/>
      <c r="AA142" s="3"/>
      <c r="AB142" s="3"/>
      <c r="AC142" s="3"/>
      <c r="AD142" s="3"/>
      <c r="AE142" s="3"/>
      <c r="AF142" s="3"/>
      <c r="AG142" s="3"/>
      <c r="AH142" s="3"/>
      <c r="AI142" s="3"/>
    </row>
    <row r="143">
      <c r="A143" s="59" t="s">
        <v>620</v>
      </c>
      <c r="B143" s="59" t="s">
        <v>649</v>
      </c>
      <c r="C143" s="59" t="s">
        <v>650</v>
      </c>
      <c r="D143" s="59">
        <v>10.5</v>
      </c>
      <c r="E143" s="59" t="s">
        <v>188</v>
      </c>
      <c r="F143" s="59" t="str">
        <f t="array" ref="F143">IFNA(INDEX('New Listing E-Commerce'!$E$2:$E$69,MATCH($I143,'New Listing E-Commerce'!$C$2:$C$69,0)),"N/A")</f>
        <v>Soft</v>
      </c>
      <c r="G143" s="59" t="str">
        <f t="array" ref="G143">INDEX('New Listing E-Commerce'!$D$1:$D$179,MATCH(I143,'New Listing E-Commerce'!$C$1:$C$179,0))</f>
        <v>Tractor</v>
      </c>
      <c r="H143" s="59">
        <f t="shared" si="1"/>
        <v>5</v>
      </c>
      <c r="I143" s="59" t="s">
        <v>226</v>
      </c>
      <c r="J143" s="60">
        <f>VLOOKUP($I143,'Margen (PowerBI)'!$B$2:$F$179,3)</f>
        <v>35</v>
      </c>
      <c r="K143" s="60">
        <f t="array" ref="K143">INDEX('Margen (PowerBI)'!$E$1:$E$179,MATCH($I143,'Margen (PowerBI)'!$B$1:$B$179,0))</f>
        <v>27.5</v>
      </c>
      <c r="L143" s="60">
        <f>VLOOKUP($I143,'Margen (PowerBI)'!$B$2:$F$179,5)</f>
        <v>16.5</v>
      </c>
      <c r="M143" s="59">
        <v>61.0</v>
      </c>
      <c r="N143" s="61">
        <v>0.0024</v>
      </c>
      <c r="O143" s="59">
        <v>83.0</v>
      </c>
      <c r="P143" s="61">
        <v>0.0027</v>
      </c>
      <c r="Q143" s="61">
        <v>0.988</v>
      </c>
      <c r="R143" s="59">
        <v>5.0</v>
      </c>
      <c r="S143" s="59">
        <v>0.0</v>
      </c>
      <c r="T143" s="61">
        <v>0.082</v>
      </c>
      <c r="U143" s="61">
        <v>0.0</v>
      </c>
      <c r="V143" s="62">
        <v>510.0</v>
      </c>
      <c r="W143" s="62">
        <v>0.0</v>
      </c>
      <c r="X143" s="59">
        <v>5.0</v>
      </c>
      <c r="Y143" s="59">
        <v>0.0</v>
      </c>
      <c r="Z143" s="63"/>
      <c r="AA143" s="63"/>
      <c r="AB143" s="63"/>
      <c r="AC143" s="63"/>
      <c r="AD143" s="63"/>
      <c r="AE143" s="63"/>
      <c r="AF143" s="63"/>
      <c r="AG143" s="63"/>
      <c r="AH143" s="63"/>
      <c r="AI143" s="63"/>
    </row>
    <row r="144">
      <c r="A144" s="55" t="s">
        <v>620</v>
      </c>
      <c r="B144" s="55" t="s">
        <v>651</v>
      </c>
      <c r="C144" s="55" t="s">
        <v>652</v>
      </c>
      <c r="D144" s="55">
        <v>11.0</v>
      </c>
      <c r="E144" s="55" t="s">
        <v>188</v>
      </c>
      <c r="F144" s="55" t="str">
        <f t="array" ref="F144">IFNA(INDEX('New Listing E-Commerce'!$E$2:$E$69,MATCH($I144,'New Listing E-Commerce'!$C$2:$C$69,0)),"N/A")</f>
        <v>Soft</v>
      </c>
      <c r="G144" s="55" t="str">
        <f t="array" ref="G144">INDEX('New Listing E-Commerce'!$D$1:$D$179,MATCH(I144,'New Listing E-Commerce'!$C$1:$C$179,0))</f>
        <v>Tractor</v>
      </c>
      <c r="H144" s="55">
        <f t="shared" si="1"/>
        <v>3</v>
      </c>
      <c r="I144" s="55" t="s">
        <v>226</v>
      </c>
      <c r="J144" s="56">
        <f>VLOOKUP($I144,'Margen (PowerBI)'!$B$2:$F$179,3)</f>
        <v>35</v>
      </c>
      <c r="K144" s="56">
        <f t="array" ref="K144">INDEX('Margen (PowerBI)'!$E$1:$E$179,MATCH($I144,'Margen (PowerBI)'!$B$1:$B$179,0))</f>
        <v>27.5</v>
      </c>
      <c r="L144" s="56">
        <f>VLOOKUP($I144,'Margen (PowerBI)'!$B$2:$F$179,5)</f>
        <v>16.5</v>
      </c>
      <c r="M144" s="55">
        <v>32.0</v>
      </c>
      <c r="N144" s="57">
        <v>0.0013</v>
      </c>
      <c r="O144" s="55">
        <v>42.0</v>
      </c>
      <c r="P144" s="57">
        <v>0.0014</v>
      </c>
      <c r="Q144" s="57">
        <v>1.0</v>
      </c>
      <c r="R144" s="55">
        <v>3.0</v>
      </c>
      <c r="S144" s="55">
        <v>0.0</v>
      </c>
      <c r="T144" s="57">
        <v>0.0938</v>
      </c>
      <c r="U144" s="57">
        <v>0.0</v>
      </c>
      <c r="V144" s="58">
        <v>306.0</v>
      </c>
      <c r="W144" s="58">
        <v>0.0</v>
      </c>
      <c r="X144" s="55">
        <v>3.0</v>
      </c>
      <c r="Y144" s="55">
        <v>0.0</v>
      </c>
      <c r="Z144" s="3"/>
      <c r="AA144" s="3"/>
      <c r="AB144" s="3"/>
      <c r="AC144" s="3"/>
      <c r="AD144" s="3"/>
      <c r="AE144" s="3"/>
      <c r="AF144" s="3"/>
      <c r="AG144" s="3"/>
      <c r="AH144" s="3"/>
      <c r="AI144" s="3"/>
    </row>
    <row r="145">
      <c r="A145" s="59" t="s">
        <v>620</v>
      </c>
      <c r="B145" s="59" t="s">
        <v>657</v>
      </c>
      <c r="C145" s="59" t="s">
        <v>658</v>
      </c>
      <c r="D145" s="59">
        <v>7.5</v>
      </c>
      <c r="E145" s="59" t="s">
        <v>188</v>
      </c>
      <c r="F145" s="59" t="str">
        <f t="array" ref="F145">IFNA(INDEX('New Listing E-Commerce'!$E$2:$E$69,MATCH($I145,'New Listing E-Commerce'!$C$2:$C$69,0)),"N/A")</f>
        <v>Soft</v>
      </c>
      <c r="G145" s="59" t="str">
        <f t="array" ref="G145">INDEX('New Listing E-Commerce'!$D$1:$D$179,MATCH(I145,'New Listing E-Commerce'!$C$1:$C$179,0))</f>
        <v>Tractor</v>
      </c>
      <c r="H145" s="59">
        <f t="shared" si="1"/>
        <v>1</v>
      </c>
      <c r="I145" s="59" t="s">
        <v>226</v>
      </c>
      <c r="J145" s="60">
        <f>VLOOKUP($I145,'Margen (PowerBI)'!$B$2:$F$179,3)</f>
        <v>35</v>
      </c>
      <c r="K145" s="60">
        <f t="array" ref="K145">INDEX('Margen (PowerBI)'!$E$1:$E$179,MATCH($I145,'Margen (PowerBI)'!$B$1:$B$179,0))</f>
        <v>27.5</v>
      </c>
      <c r="L145" s="60">
        <f>VLOOKUP($I145,'Margen (PowerBI)'!$B$2:$F$179,5)</f>
        <v>16.5</v>
      </c>
      <c r="M145" s="59">
        <v>2.0</v>
      </c>
      <c r="N145" s="61">
        <v>1.0E-4</v>
      </c>
      <c r="O145" s="59">
        <v>2.0</v>
      </c>
      <c r="P145" s="61">
        <v>1.0E-4</v>
      </c>
      <c r="Q145" s="61">
        <v>1.0</v>
      </c>
      <c r="R145" s="59">
        <v>1.0</v>
      </c>
      <c r="S145" s="59">
        <v>0.0</v>
      </c>
      <c r="T145" s="61">
        <v>0.5</v>
      </c>
      <c r="U145" s="61">
        <v>0.0</v>
      </c>
      <c r="V145" s="62">
        <v>102.0</v>
      </c>
      <c r="W145" s="62">
        <v>0.0</v>
      </c>
      <c r="X145" s="59">
        <v>1.0</v>
      </c>
      <c r="Y145" s="59">
        <v>0.0</v>
      </c>
      <c r="Z145" s="63"/>
      <c r="AA145" s="63"/>
      <c r="AB145" s="63"/>
      <c r="AC145" s="63"/>
      <c r="AD145" s="63"/>
      <c r="AE145" s="63"/>
      <c r="AF145" s="63"/>
      <c r="AG145" s="63"/>
      <c r="AH145" s="63"/>
      <c r="AI145" s="63"/>
    </row>
    <row r="146">
      <c r="A146" s="55" t="s">
        <v>620</v>
      </c>
      <c r="B146" s="55" t="s">
        <v>659</v>
      </c>
      <c r="C146" s="55" t="s">
        <v>660</v>
      </c>
      <c r="D146" s="55">
        <v>8.0</v>
      </c>
      <c r="E146" s="55" t="s">
        <v>188</v>
      </c>
      <c r="F146" s="55" t="str">
        <f t="array" ref="F146">IFNA(INDEX('New Listing E-Commerce'!$E$2:$E$69,MATCH($I146,'New Listing E-Commerce'!$C$2:$C$69,0)),"N/A")</f>
        <v>Soft</v>
      </c>
      <c r="G146" s="55" t="str">
        <f t="array" ref="G146">INDEX('New Listing E-Commerce'!$D$1:$D$179,MATCH(I146,'New Listing E-Commerce'!$C$1:$C$179,0))</f>
        <v>Tractor</v>
      </c>
      <c r="H146" s="55">
        <f t="shared" si="1"/>
        <v>1</v>
      </c>
      <c r="I146" s="55" t="s">
        <v>226</v>
      </c>
      <c r="J146" s="56">
        <f>VLOOKUP($I146,'Margen (PowerBI)'!$B$2:$F$179,3)</f>
        <v>35</v>
      </c>
      <c r="K146" s="56">
        <f t="array" ref="K146">INDEX('Margen (PowerBI)'!$E$1:$E$179,MATCH($I146,'Margen (PowerBI)'!$B$1:$B$179,0))</f>
        <v>27.5</v>
      </c>
      <c r="L146" s="56">
        <f>VLOOKUP($I146,'Margen (PowerBI)'!$B$2:$F$179,5)</f>
        <v>16.5</v>
      </c>
      <c r="M146" s="55">
        <v>10.0</v>
      </c>
      <c r="N146" s="57">
        <v>4.0E-4</v>
      </c>
      <c r="O146" s="55">
        <v>10.0</v>
      </c>
      <c r="P146" s="57">
        <v>3.0E-4</v>
      </c>
      <c r="Q146" s="57">
        <v>0.9</v>
      </c>
      <c r="R146" s="55">
        <v>1.0</v>
      </c>
      <c r="S146" s="55">
        <v>0.0</v>
      </c>
      <c r="T146" s="57">
        <v>0.1</v>
      </c>
      <c r="U146" s="57">
        <v>0.0</v>
      </c>
      <c r="V146" s="58">
        <v>102.0</v>
      </c>
      <c r="W146" s="58">
        <v>0.0</v>
      </c>
      <c r="X146" s="55">
        <v>1.0</v>
      </c>
      <c r="Y146" s="55">
        <v>0.0</v>
      </c>
      <c r="Z146" s="3"/>
      <c r="AA146" s="3"/>
      <c r="AB146" s="3"/>
      <c r="AC146" s="3"/>
      <c r="AD146" s="3"/>
      <c r="AE146" s="3"/>
      <c r="AF146" s="3"/>
      <c r="AG146" s="3"/>
      <c r="AH146" s="3"/>
      <c r="AI146" s="3"/>
    </row>
    <row r="147">
      <c r="A147" s="59" t="s">
        <v>620</v>
      </c>
      <c r="B147" s="59" t="s">
        <v>661</v>
      </c>
      <c r="C147" s="59" t="s">
        <v>662</v>
      </c>
      <c r="D147" s="59">
        <v>8.5</v>
      </c>
      <c r="E147" s="59" t="s">
        <v>188</v>
      </c>
      <c r="F147" s="59" t="str">
        <f t="array" ref="F147">IFNA(INDEX('New Listing E-Commerce'!$E$2:$E$69,MATCH($I147,'New Listing E-Commerce'!$C$2:$C$69,0)),"N/A")</f>
        <v>Soft</v>
      </c>
      <c r="G147" s="59" t="str">
        <f t="array" ref="G147">INDEX('New Listing E-Commerce'!$D$1:$D$179,MATCH(I147,'New Listing E-Commerce'!$C$1:$C$179,0))</f>
        <v>Tractor</v>
      </c>
      <c r="H147" s="59">
        <f t="shared" si="1"/>
        <v>1</v>
      </c>
      <c r="I147" s="59" t="s">
        <v>226</v>
      </c>
      <c r="J147" s="60">
        <f>VLOOKUP($I147,'Margen (PowerBI)'!$B$2:$F$179,3)</f>
        <v>35</v>
      </c>
      <c r="K147" s="60">
        <f t="array" ref="K147">INDEX('Margen (PowerBI)'!$E$1:$E$179,MATCH($I147,'Margen (PowerBI)'!$B$1:$B$179,0))</f>
        <v>27.5</v>
      </c>
      <c r="L147" s="60">
        <f>VLOOKUP($I147,'Margen (PowerBI)'!$B$2:$F$179,5)</f>
        <v>16.5</v>
      </c>
      <c r="M147" s="59">
        <v>11.0</v>
      </c>
      <c r="N147" s="61">
        <v>4.0E-4</v>
      </c>
      <c r="O147" s="59">
        <v>12.0</v>
      </c>
      <c r="P147" s="61">
        <v>4.0E-4</v>
      </c>
      <c r="Q147" s="61">
        <v>1.0</v>
      </c>
      <c r="R147" s="59">
        <v>1.0</v>
      </c>
      <c r="S147" s="59">
        <v>0.0</v>
      </c>
      <c r="T147" s="61">
        <v>0.0909</v>
      </c>
      <c r="U147" s="61">
        <v>0.0</v>
      </c>
      <c r="V147" s="62">
        <v>102.0</v>
      </c>
      <c r="W147" s="62">
        <v>0.0</v>
      </c>
      <c r="X147" s="59">
        <v>1.0</v>
      </c>
      <c r="Y147" s="59">
        <v>0.0</v>
      </c>
      <c r="Z147" s="63"/>
      <c r="AA147" s="63"/>
      <c r="AB147" s="63"/>
      <c r="AC147" s="63"/>
      <c r="AD147" s="63"/>
      <c r="AE147" s="63"/>
      <c r="AF147" s="63"/>
      <c r="AG147" s="63"/>
      <c r="AH147" s="63"/>
      <c r="AI147" s="63"/>
    </row>
    <row r="148">
      <c r="A148" s="55" t="s">
        <v>620</v>
      </c>
      <c r="B148" s="55" t="s">
        <v>990</v>
      </c>
      <c r="C148" s="55" t="s">
        <v>991</v>
      </c>
      <c r="D148" s="55">
        <v>9.5</v>
      </c>
      <c r="E148" s="55" t="s">
        <v>188</v>
      </c>
      <c r="F148" s="55" t="str">
        <f t="array" ref="F148">IFNA(INDEX('New Listing E-Commerce'!$E$2:$E$69,MATCH($I148,'New Listing E-Commerce'!$C$2:$C$69,0)),"N/A")</f>
        <v>Soft</v>
      </c>
      <c r="G148" s="55" t="str">
        <f t="array" ref="G148">INDEX('New Listing E-Commerce'!$D$1:$D$179,MATCH(I148,'New Listing E-Commerce'!$C$1:$C$179,0))</f>
        <v>Tractor</v>
      </c>
      <c r="H148" s="55">
        <f t="shared" si="1"/>
        <v>4</v>
      </c>
      <c r="I148" s="55" t="s">
        <v>226</v>
      </c>
      <c r="J148" s="56">
        <f>VLOOKUP($I148,'Margen (PowerBI)'!$B$2:$F$179,3)</f>
        <v>35</v>
      </c>
      <c r="K148" s="56">
        <f t="array" ref="K148">INDEX('Margen (PowerBI)'!$E$1:$E$179,MATCH($I148,'Margen (PowerBI)'!$B$1:$B$179,0))</f>
        <v>27.5</v>
      </c>
      <c r="L148" s="56">
        <f>VLOOKUP($I148,'Margen (PowerBI)'!$B$2:$F$179,5)</f>
        <v>16.5</v>
      </c>
      <c r="M148" s="55">
        <v>469.0</v>
      </c>
      <c r="N148" s="57">
        <v>0.0186</v>
      </c>
      <c r="O148" s="55">
        <v>560.0</v>
      </c>
      <c r="P148" s="57">
        <v>0.0185</v>
      </c>
      <c r="Q148" s="57">
        <v>1.0</v>
      </c>
      <c r="R148" s="55">
        <v>4.0</v>
      </c>
      <c r="S148" s="55">
        <v>0.0</v>
      </c>
      <c r="T148" s="57">
        <v>0.0085</v>
      </c>
      <c r="U148" s="57">
        <v>0.0</v>
      </c>
      <c r="V148" s="58">
        <v>408.0</v>
      </c>
      <c r="W148" s="58">
        <v>0.0</v>
      </c>
      <c r="X148" s="55">
        <v>4.0</v>
      </c>
      <c r="Y148" s="55">
        <v>0.0</v>
      </c>
      <c r="Z148" s="3"/>
      <c r="AA148" s="3"/>
      <c r="AB148" s="3"/>
      <c r="AC148" s="3"/>
      <c r="AD148" s="3"/>
      <c r="AE148" s="3"/>
      <c r="AF148" s="3"/>
      <c r="AG148" s="3"/>
      <c r="AH148" s="3"/>
      <c r="AI148" s="3"/>
    </row>
    <row r="149">
      <c r="A149" s="59" t="s">
        <v>663</v>
      </c>
      <c r="B149" s="59" t="s">
        <v>992</v>
      </c>
      <c r="C149" s="59" t="s">
        <v>993</v>
      </c>
      <c r="D149" s="59">
        <v>10.0</v>
      </c>
      <c r="E149" s="59" t="s">
        <v>7286</v>
      </c>
      <c r="F149" s="59" t="str">
        <f t="array" ref="F149">IFNA(INDEX('New Listing E-Commerce'!$E$2:$E$69,MATCH($I149,'New Listing E-Commerce'!$C$2:$C$69,0)),"N/A")</f>
        <v>Steel</v>
      </c>
      <c r="G149" s="59" t="str">
        <f t="array" ref="G149">INDEX('New Listing E-Commerce'!$D$1:$D$179,MATCH(I149,'New Listing E-Commerce'!$C$1:$C$179,0))</f>
        <v>Tractor</v>
      </c>
      <c r="H149" s="59">
        <f t="shared" si="1"/>
        <v>3</v>
      </c>
      <c r="I149" s="59" t="s">
        <v>207</v>
      </c>
      <c r="J149" s="60">
        <f t="array" ref="J149">INDEX('Margen (PowerBI)'!$D$1:$D$179,MATCH($I149,'Margen (PowerBI)'!$B$1:$B$179,0))</f>
        <v>49.5</v>
      </c>
      <c r="K149" s="60">
        <f t="array" ref="K149">INDEX('Margen (PowerBI)'!$E$1:$E$179,MATCH($I149,'Margen (PowerBI)'!$B$1:$B$179,0))</f>
        <v>28.5</v>
      </c>
      <c r="L149" s="60">
        <f t="array" ref="L149">INDEX('Margen (PowerBI)'!$F$1:$F$179,MATCH($I149,'Margen (PowerBI)'!$B$1:$B$179,0))</f>
        <v>21</v>
      </c>
      <c r="M149" s="59">
        <v>10.0</v>
      </c>
      <c r="N149" s="61">
        <v>4.0E-4</v>
      </c>
      <c r="O149" s="59">
        <v>13.0</v>
      </c>
      <c r="P149" s="61">
        <v>4.0E-4</v>
      </c>
      <c r="Q149" s="61">
        <v>0.9231</v>
      </c>
      <c r="R149" s="59">
        <v>3.0</v>
      </c>
      <c r="S149" s="59">
        <v>0.0</v>
      </c>
      <c r="T149" s="61">
        <v>0.3</v>
      </c>
      <c r="U149" s="61">
        <v>0.0</v>
      </c>
      <c r="V149" s="62">
        <v>318.0</v>
      </c>
      <c r="W149" s="62">
        <v>0.0</v>
      </c>
      <c r="X149" s="59">
        <v>3.0</v>
      </c>
      <c r="Y149" s="59">
        <v>0.0</v>
      </c>
      <c r="Z149" s="63"/>
      <c r="AA149" s="63"/>
      <c r="AB149" s="63"/>
      <c r="AC149" s="63"/>
      <c r="AD149" s="63"/>
      <c r="AE149" s="63"/>
      <c r="AF149" s="63"/>
      <c r="AG149" s="63"/>
      <c r="AH149" s="63"/>
      <c r="AI149" s="63"/>
    </row>
    <row r="150">
      <c r="A150" s="55" t="s">
        <v>663</v>
      </c>
      <c r="B150" s="55" t="s">
        <v>994</v>
      </c>
      <c r="C150" s="55" t="s">
        <v>995</v>
      </c>
      <c r="D150" s="55">
        <v>10.5</v>
      </c>
      <c r="E150" s="55" t="s">
        <v>7286</v>
      </c>
      <c r="F150" s="55" t="str">
        <f t="array" ref="F150">IFNA(INDEX('New Listing E-Commerce'!$E$2:$E$69,MATCH($I150,'New Listing E-Commerce'!$C$2:$C$69,0)),"N/A")</f>
        <v>Steel</v>
      </c>
      <c r="G150" s="55" t="str">
        <f t="array" ref="G150">INDEX('New Listing E-Commerce'!$D$1:$D$179,MATCH(I150,'New Listing E-Commerce'!$C$1:$C$179,0))</f>
        <v>Tractor</v>
      </c>
      <c r="H150" s="55">
        <f t="shared" si="1"/>
        <v>6</v>
      </c>
      <c r="I150" s="55" t="s">
        <v>207</v>
      </c>
      <c r="J150" s="56">
        <f t="array" ref="J150">INDEX('Margen (PowerBI)'!$D$1:$D$179,MATCH($I150,'Margen (PowerBI)'!$B$1:$B$179,0))</f>
        <v>49.5</v>
      </c>
      <c r="K150" s="56">
        <f t="array" ref="K150">INDEX('Margen (PowerBI)'!$E$1:$E$179,MATCH($I150,'Margen (PowerBI)'!$B$1:$B$179,0))</f>
        <v>28.5</v>
      </c>
      <c r="L150" s="56">
        <f t="array" ref="L150">INDEX('Margen (PowerBI)'!$F$1:$F$179,MATCH($I150,'Margen (PowerBI)'!$B$1:$B$179,0))</f>
        <v>21</v>
      </c>
      <c r="M150" s="55">
        <v>45.0</v>
      </c>
      <c r="N150" s="57">
        <v>0.0018</v>
      </c>
      <c r="O150" s="55">
        <v>66.0</v>
      </c>
      <c r="P150" s="57">
        <v>0.0022</v>
      </c>
      <c r="Q150" s="57">
        <v>1.0</v>
      </c>
      <c r="R150" s="55">
        <v>6.0</v>
      </c>
      <c r="S150" s="55">
        <v>0.0</v>
      </c>
      <c r="T150" s="57">
        <v>0.1333</v>
      </c>
      <c r="U150" s="57">
        <v>0.0</v>
      </c>
      <c r="V150" s="58">
        <v>636.0</v>
      </c>
      <c r="W150" s="58">
        <v>0.0</v>
      </c>
      <c r="X150" s="55">
        <v>6.0</v>
      </c>
      <c r="Y150" s="55">
        <v>0.0</v>
      </c>
      <c r="Z150" s="3"/>
      <c r="AA150" s="3"/>
      <c r="AB150" s="3"/>
      <c r="AC150" s="3"/>
      <c r="AD150" s="3"/>
      <c r="AE150" s="3"/>
      <c r="AF150" s="3"/>
      <c r="AG150" s="3"/>
      <c r="AH150" s="3"/>
      <c r="AI150" s="3"/>
    </row>
    <row r="151">
      <c r="A151" s="59" t="s">
        <v>663</v>
      </c>
      <c r="B151" s="59" t="s">
        <v>996</v>
      </c>
      <c r="C151" s="59" t="s">
        <v>997</v>
      </c>
      <c r="D151" s="59">
        <v>11.0</v>
      </c>
      <c r="E151" s="59" t="s">
        <v>7286</v>
      </c>
      <c r="F151" s="59" t="str">
        <f t="array" ref="F151">IFNA(INDEX('New Listing E-Commerce'!$E$2:$E$69,MATCH($I151,'New Listing E-Commerce'!$C$2:$C$69,0)),"N/A")</f>
        <v>Steel</v>
      </c>
      <c r="G151" s="59" t="str">
        <f t="array" ref="G151">INDEX('New Listing E-Commerce'!$D$1:$D$179,MATCH(I151,'New Listing E-Commerce'!$C$1:$C$179,0))</f>
        <v>Tractor</v>
      </c>
      <c r="H151" s="59">
        <f t="shared" si="1"/>
        <v>1</v>
      </c>
      <c r="I151" s="59" t="s">
        <v>207</v>
      </c>
      <c r="J151" s="60">
        <f t="array" ref="J151">INDEX('Margen (PowerBI)'!$D$1:$D$179,MATCH($I151,'Margen (PowerBI)'!$B$1:$B$179,0))</f>
        <v>49.5</v>
      </c>
      <c r="K151" s="60">
        <f t="array" ref="K151">INDEX('Margen (PowerBI)'!$E$1:$E$179,MATCH($I151,'Margen (PowerBI)'!$B$1:$B$179,0))</f>
        <v>28.5</v>
      </c>
      <c r="L151" s="60">
        <f t="array" ref="L151">INDEX('Margen (PowerBI)'!$F$1:$F$179,MATCH($I151,'Margen (PowerBI)'!$B$1:$B$179,0))</f>
        <v>21</v>
      </c>
      <c r="M151" s="59">
        <v>4.0</v>
      </c>
      <c r="N151" s="61">
        <v>2.0E-4</v>
      </c>
      <c r="O151" s="59">
        <v>4.0</v>
      </c>
      <c r="P151" s="61">
        <v>1.0E-4</v>
      </c>
      <c r="Q151" s="61">
        <v>1.0</v>
      </c>
      <c r="R151" s="59">
        <v>1.0</v>
      </c>
      <c r="S151" s="59">
        <v>0.0</v>
      </c>
      <c r="T151" s="61">
        <v>0.25</v>
      </c>
      <c r="U151" s="61">
        <v>0.0</v>
      </c>
      <c r="V151" s="62">
        <v>106.0</v>
      </c>
      <c r="W151" s="62">
        <v>0.0</v>
      </c>
      <c r="X151" s="59">
        <v>1.0</v>
      </c>
      <c r="Y151" s="59">
        <v>0.0</v>
      </c>
      <c r="Z151" s="63"/>
      <c r="AA151" s="63"/>
      <c r="AB151" s="63"/>
      <c r="AC151" s="63"/>
      <c r="AD151" s="63"/>
      <c r="AE151" s="63"/>
      <c r="AF151" s="63"/>
      <c r="AG151" s="63"/>
      <c r="AH151" s="63"/>
      <c r="AI151" s="63"/>
    </row>
    <row r="152">
      <c r="A152" s="55" t="s">
        <v>663</v>
      </c>
      <c r="B152" s="55" t="s">
        <v>664</v>
      </c>
      <c r="C152" s="55" t="s">
        <v>665</v>
      </c>
      <c r="D152" s="55">
        <v>6.0</v>
      </c>
      <c r="E152" s="55" t="s">
        <v>7286</v>
      </c>
      <c r="F152" s="55" t="str">
        <f t="array" ref="F152">IFNA(INDEX('New Listing E-Commerce'!$E$2:$E$69,MATCH($I152,'New Listing E-Commerce'!$C$2:$C$69,0)),"N/A")</f>
        <v>Steel</v>
      </c>
      <c r="G152" s="55" t="str">
        <f t="array" ref="G152">INDEX('New Listing E-Commerce'!$D$1:$D$179,MATCH(I152,'New Listing E-Commerce'!$C$1:$C$179,0))</f>
        <v>Tractor</v>
      </c>
      <c r="H152" s="55">
        <f t="shared" si="1"/>
        <v>1</v>
      </c>
      <c r="I152" s="55" t="s">
        <v>207</v>
      </c>
      <c r="J152" s="56">
        <f t="array" ref="J152">INDEX('Margen (PowerBI)'!$D$1:$D$179,MATCH($I152,'Margen (PowerBI)'!$B$1:$B$179,0))</f>
        <v>49.5</v>
      </c>
      <c r="K152" s="56">
        <f t="array" ref="K152">INDEX('Margen (PowerBI)'!$E$1:$E$179,MATCH($I152,'Margen (PowerBI)'!$B$1:$B$179,0))</f>
        <v>28.5</v>
      </c>
      <c r="L152" s="56">
        <f t="array" ref="L152">INDEX('Margen (PowerBI)'!$F$1:$F$179,MATCH($I152,'Margen (PowerBI)'!$B$1:$B$179,0))</f>
        <v>21</v>
      </c>
      <c r="M152" s="55">
        <v>556.0</v>
      </c>
      <c r="N152" s="57">
        <v>0.022</v>
      </c>
      <c r="O152" s="55">
        <v>663.0</v>
      </c>
      <c r="P152" s="57">
        <v>0.0219</v>
      </c>
      <c r="Q152" s="57">
        <v>0.9563</v>
      </c>
      <c r="R152" s="55">
        <v>1.0</v>
      </c>
      <c r="S152" s="55">
        <v>0.0</v>
      </c>
      <c r="T152" s="57">
        <v>0.0018</v>
      </c>
      <c r="U152" s="57">
        <v>0.0</v>
      </c>
      <c r="V152" s="58">
        <v>106.0</v>
      </c>
      <c r="W152" s="58">
        <v>0.0</v>
      </c>
      <c r="X152" s="55">
        <v>1.0</v>
      </c>
      <c r="Y152" s="55">
        <v>0.0</v>
      </c>
      <c r="Z152" s="3"/>
      <c r="AA152" s="3"/>
      <c r="AB152" s="3"/>
      <c r="AC152" s="3"/>
      <c r="AD152" s="3"/>
      <c r="AE152" s="3"/>
      <c r="AF152" s="3"/>
      <c r="AG152" s="3"/>
      <c r="AH152" s="3"/>
      <c r="AI152" s="3"/>
    </row>
    <row r="153">
      <c r="A153" s="59" t="s">
        <v>663</v>
      </c>
      <c r="B153" s="59" t="s">
        <v>998</v>
      </c>
      <c r="C153" s="59" t="s">
        <v>999</v>
      </c>
      <c r="D153" s="59">
        <v>6.5</v>
      </c>
      <c r="E153" s="59" t="s">
        <v>7286</v>
      </c>
      <c r="F153" s="59" t="str">
        <f t="array" ref="F153">IFNA(INDEX('New Listing E-Commerce'!$E$2:$E$69,MATCH($I153,'New Listing E-Commerce'!$C$2:$C$69,0)),"N/A")</f>
        <v>Steel</v>
      </c>
      <c r="G153" s="59" t="str">
        <f t="array" ref="G153">INDEX('New Listing E-Commerce'!$D$1:$D$179,MATCH(I153,'New Listing E-Commerce'!$C$1:$C$179,0))</f>
        <v>Tractor</v>
      </c>
      <c r="H153" s="59">
        <f t="shared" si="1"/>
        <v>1</v>
      </c>
      <c r="I153" s="59" t="s">
        <v>207</v>
      </c>
      <c r="J153" s="60">
        <f t="array" ref="J153">INDEX('Margen (PowerBI)'!$D$1:$D$179,MATCH($I153,'Margen (PowerBI)'!$B$1:$B$179,0))</f>
        <v>49.5</v>
      </c>
      <c r="K153" s="60">
        <f t="array" ref="K153">INDEX('Margen (PowerBI)'!$E$1:$E$179,MATCH($I153,'Margen (PowerBI)'!$B$1:$B$179,0))</f>
        <v>28.5</v>
      </c>
      <c r="L153" s="60">
        <f t="array" ref="L153">INDEX('Margen (PowerBI)'!$F$1:$F$179,MATCH($I153,'Margen (PowerBI)'!$B$1:$B$179,0))</f>
        <v>21</v>
      </c>
      <c r="M153" s="59">
        <v>40.0</v>
      </c>
      <c r="N153" s="61">
        <v>0.0016</v>
      </c>
      <c r="O153" s="59">
        <v>44.0</v>
      </c>
      <c r="P153" s="61">
        <v>0.0015</v>
      </c>
      <c r="Q153" s="61">
        <v>0.9773</v>
      </c>
      <c r="R153" s="59">
        <v>1.0</v>
      </c>
      <c r="S153" s="59">
        <v>0.0</v>
      </c>
      <c r="T153" s="61">
        <v>0.025</v>
      </c>
      <c r="U153" s="61">
        <v>0.0</v>
      </c>
      <c r="V153" s="62">
        <v>106.0</v>
      </c>
      <c r="W153" s="62">
        <v>0.0</v>
      </c>
      <c r="X153" s="59">
        <v>1.0</v>
      </c>
      <c r="Y153" s="59">
        <v>0.0</v>
      </c>
      <c r="Z153" s="63"/>
      <c r="AA153" s="63"/>
      <c r="AB153" s="63"/>
      <c r="AC153" s="63"/>
      <c r="AD153" s="63"/>
      <c r="AE153" s="63"/>
      <c r="AF153" s="63"/>
      <c r="AG153" s="63"/>
      <c r="AH153" s="63"/>
      <c r="AI153" s="63"/>
    </row>
    <row r="154">
      <c r="A154" s="55" t="s">
        <v>663</v>
      </c>
      <c r="B154" s="55" t="s">
        <v>666</v>
      </c>
      <c r="C154" s="55" t="s">
        <v>667</v>
      </c>
      <c r="D154" s="55">
        <v>7.0</v>
      </c>
      <c r="E154" s="55" t="s">
        <v>7286</v>
      </c>
      <c r="F154" s="55" t="str">
        <f t="array" ref="F154">IFNA(INDEX('New Listing E-Commerce'!$E$2:$E$69,MATCH($I154,'New Listing E-Commerce'!$C$2:$C$69,0)),"N/A")</f>
        <v>Steel</v>
      </c>
      <c r="G154" s="55" t="str">
        <f t="array" ref="G154">INDEX('New Listing E-Commerce'!$D$1:$D$179,MATCH(I154,'New Listing E-Commerce'!$C$1:$C$179,0))</f>
        <v>Tractor</v>
      </c>
      <c r="H154" s="55">
        <f t="shared" si="1"/>
        <v>1</v>
      </c>
      <c r="I154" s="55" t="s">
        <v>207</v>
      </c>
      <c r="J154" s="56">
        <f t="array" ref="J154">INDEX('Margen (PowerBI)'!$D$1:$D$179,MATCH($I154,'Margen (PowerBI)'!$B$1:$B$179,0))</f>
        <v>49.5</v>
      </c>
      <c r="K154" s="56">
        <f t="array" ref="K154">INDEX('Margen (PowerBI)'!$E$1:$E$179,MATCH($I154,'Margen (PowerBI)'!$B$1:$B$179,0))</f>
        <v>28.5</v>
      </c>
      <c r="L154" s="56">
        <f t="array" ref="L154">INDEX('Margen (PowerBI)'!$F$1:$F$179,MATCH($I154,'Margen (PowerBI)'!$B$1:$B$179,0))</f>
        <v>21</v>
      </c>
      <c r="M154" s="55">
        <v>7.0</v>
      </c>
      <c r="N154" s="57">
        <v>3.0E-4</v>
      </c>
      <c r="O154" s="55">
        <v>7.0</v>
      </c>
      <c r="P154" s="57">
        <v>2.0E-4</v>
      </c>
      <c r="Q154" s="57">
        <v>0.8571</v>
      </c>
      <c r="R154" s="55">
        <v>1.0</v>
      </c>
      <c r="S154" s="55">
        <v>0.0</v>
      </c>
      <c r="T154" s="57">
        <v>0.1429</v>
      </c>
      <c r="U154" s="57">
        <v>0.0</v>
      </c>
      <c r="V154" s="58">
        <v>106.0</v>
      </c>
      <c r="W154" s="58">
        <v>0.0</v>
      </c>
      <c r="X154" s="55">
        <v>1.0</v>
      </c>
      <c r="Y154" s="55">
        <v>0.0</v>
      </c>
      <c r="Z154" s="3"/>
      <c r="AA154" s="3"/>
      <c r="AB154" s="3"/>
      <c r="AC154" s="3"/>
      <c r="AD154" s="3"/>
      <c r="AE154" s="3"/>
      <c r="AF154" s="3"/>
      <c r="AG154" s="3"/>
      <c r="AH154" s="3"/>
      <c r="AI154" s="3"/>
    </row>
    <row r="155">
      <c r="A155" s="59" t="s">
        <v>663</v>
      </c>
      <c r="B155" s="59" t="s">
        <v>670</v>
      </c>
      <c r="C155" s="59" t="s">
        <v>671</v>
      </c>
      <c r="D155" s="59">
        <v>8.0</v>
      </c>
      <c r="E155" s="59" t="s">
        <v>7286</v>
      </c>
      <c r="F155" s="59" t="str">
        <f t="array" ref="F155">IFNA(INDEX('New Listing E-Commerce'!$E$2:$E$69,MATCH($I155,'New Listing E-Commerce'!$C$2:$C$69,0)),"N/A")</f>
        <v>Steel</v>
      </c>
      <c r="G155" s="59" t="str">
        <f t="array" ref="G155">INDEX('New Listing E-Commerce'!$D$1:$D$179,MATCH(I155,'New Listing E-Commerce'!$C$1:$C$179,0))</f>
        <v>Tractor</v>
      </c>
      <c r="H155" s="59">
        <f t="shared" si="1"/>
        <v>4</v>
      </c>
      <c r="I155" s="59" t="s">
        <v>207</v>
      </c>
      <c r="J155" s="60">
        <f t="array" ref="J155">INDEX('Margen (PowerBI)'!$D$1:$D$179,MATCH($I155,'Margen (PowerBI)'!$B$1:$B$179,0))</f>
        <v>49.5</v>
      </c>
      <c r="K155" s="60">
        <f t="array" ref="K155">INDEX('Margen (PowerBI)'!$E$1:$E$179,MATCH($I155,'Margen (PowerBI)'!$B$1:$B$179,0))</f>
        <v>28.5</v>
      </c>
      <c r="L155" s="60">
        <f t="array" ref="L155">INDEX('Margen (PowerBI)'!$F$1:$F$179,MATCH($I155,'Margen (PowerBI)'!$B$1:$B$179,0))</f>
        <v>21</v>
      </c>
      <c r="M155" s="59">
        <v>370.0</v>
      </c>
      <c r="N155" s="61">
        <v>0.0146</v>
      </c>
      <c r="O155" s="59">
        <v>451.0</v>
      </c>
      <c r="P155" s="61">
        <v>0.0149</v>
      </c>
      <c r="Q155" s="61">
        <v>0.9978</v>
      </c>
      <c r="R155" s="59">
        <v>4.0</v>
      </c>
      <c r="S155" s="59">
        <v>0.0</v>
      </c>
      <c r="T155" s="61">
        <v>0.0108</v>
      </c>
      <c r="U155" s="61">
        <v>0.0</v>
      </c>
      <c r="V155" s="62">
        <v>424.0</v>
      </c>
      <c r="W155" s="62">
        <v>0.0</v>
      </c>
      <c r="X155" s="59">
        <v>4.0</v>
      </c>
      <c r="Y155" s="59">
        <v>0.0</v>
      </c>
      <c r="Z155" s="63"/>
      <c r="AA155" s="63"/>
      <c r="AB155" s="63"/>
      <c r="AC155" s="63"/>
      <c r="AD155" s="63"/>
      <c r="AE155" s="63"/>
      <c r="AF155" s="63"/>
      <c r="AG155" s="63"/>
      <c r="AH155" s="63"/>
      <c r="AI155" s="63"/>
    </row>
    <row r="156">
      <c r="A156" s="55" t="s">
        <v>663</v>
      </c>
      <c r="B156" s="55" t="s">
        <v>672</v>
      </c>
      <c r="C156" s="55" t="s">
        <v>673</v>
      </c>
      <c r="D156" s="55">
        <v>8.5</v>
      </c>
      <c r="E156" s="55" t="s">
        <v>7286</v>
      </c>
      <c r="F156" s="55" t="str">
        <f t="array" ref="F156">IFNA(INDEX('New Listing E-Commerce'!$E$2:$E$69,MATCH($I156,'New Listing E-Commerce'!$C$2:$C$69,0)),"N/A")</f>
        <v>Steel</v>
      </c>
      <c r="G156" s="55" t="str">
        <f t="array" ref="G156">INDEX('New Listing E-Commerce'!$D$1:$D$179,MATCH(I156,'New Listing E-Commerce'!$C$1:$C$179,0))</f>
        <v>Tractor</v>
      </c>
      <c r="H156" s="55">
        <f t="shared" si="1"/>
        <v>5</v>
      </c>
      <c r="I156" s="55" t="s">
        <v>207</v>
      </c>
      <c r="J156" s="56">
        <f t="array" ref="J156">INDEX('Margen (PowerBI)'!$D$1:$D$179,MATCH($I156,'Margen (PowerBI)'!$B$1:$B$179,0))</f>
        <v>49.5</v>
      </c>
      <c r="K156" s="56">
        <f t="array" ref="K156">INDEX('Margen (PowerBI)'!$E$1:$E$179,MATCH($I156,'Margen (PowerBI)'!$B$1:$B$179,0))</f>
        <v>28.5</v>
      </c>
      <c r="L156" s="56">
        <f t="array" ref="L156">INDEX('Margen (PowerBI)'!$F$1:$F$179,MATCH($I156,'Margen (PowerBI)'!$B$1:$B$179,0))</f>
        <v>21</v>
      </c>
      <c r="M156" s="55">
        <v>73.0</v>
      </c>
      <c r="N156" s="57">
        <v>0.0029</v>
      </c>
      <c r="O156" s="55">
        <v>86.0</v>
      </c>
      <c r="P156" s="57">
        <v>0.0028</v>
      </c>
      <c r="Q156" s="57">
        <v>0.9884</v>
      </c>
      <c r="R156" s="55">
        <v>5.0</v>
      </c>
      <c r="S156" s="55">
        <v>0.0</v>
      </c>
      <c r="T156" s="57">
        <v>0.0685</v>
      </c>
      <c r="U156" s="57">
        <v>0.0</v>
      </c>
      <c r="V156" s="58">
        <v>530.0</v>
      </c>
      <c r="W156" s="58">
        <v>0.0</v>
      </c>
      <c r="X156" s="55">
        <v>5.0</v>
      </c>
      <c r="Y156" s="55">
        <v>0.0</v>
      </c>
      <c r="Z156" s="3"/>
      <c r="AA156" s="3"/>
      <c r="AB156" s="3"/>
      <c r="AC156" s="3"/>
      <c r="AD156" s="3"/>
      <c r="AE156" s="3"/>
      <c r="AF156" s="3"/>
      <c r="AG156" s="3"/>
      <c r="AH156" s="3"/>
      <c r="AI156" s="3"/>
    </row>
    <row r="157">
      <c r="A157" s="59" t="s">
        <v>663</v>
      </c>
      <c r="B157" s="59" t="s">
        <v>674</v>
      </c>
      <c r="C157" s="59" t="s">
        <v>675</v>
      </c>
      <c r="D157" s="59">
        <v>9.0</v>
      </c>
      <c r="E157" s="59" t="s">
        <v>7286</v>
      </c>
      <c r="F157" s="59" t="str">
        <f t="array" ref="F157">IFNA(INDEX('New Listing E-Commerce'!$E$2:$E$69,MATCH($I157,'New Listing E-Commerce'!$C$2:$C$69,0)),"N/A")</f>
        <v>Steel</v>
      </c>
      <c r="G157" s="59" t="str">
        <f t="array" ref="G157">INDEX('New Listing E-Commerce'!$D$1:$D$179,MATCH(I157,'New Listing E-Commerce'!$C$1:$C$179,0))</f>
        <v>Tractor</v>
      </c>
      <c r="H157" s="59">
        <f t="shared" si="1"/>
        <v>7</v>
      </c>
      <c r="I157" s="59" t="s">
        <v>207</v>
      </c>
      <c r="J157" s="60">
        <f t="array" ref="J157">INDEX('Margen (PowerBI)'!$D$1:$D$179,MATCH($I157,'Margen (PowerBI)'!$B$1:$B$179,0))</f>
        <v>49.5</v>
      </c>
      <c r="K157" s="60">
        <f t="array" ref="K157">INDEX('Margen (PowerBI)'!$E$1:$E$179,MATCH($I157,'Margen (PowerBI)'!$B$1:$B$179,0))</f>
        <v>28.5</v>
      </c>
      <c r="L157" s="60">
        <f t="array" ref="L157">INDEX('Margen (PowerBI)'!$F$1:$F$179,MATCH($I157,'Margen (PowerBI)'!$B$1:$B$179,0))</f>
        <v>21</v>
      </c>
      <c r="M157" s="59">
        <v>127.0</v>
      </c>
      <c r="N157" s="61">
        <v>0.005</v>
      </c>
      <c r="O157" s="59">
        <v>142.0</v>
      </c>
      <c r="P157" s="61">
        <v>0.0047</v>
      </c>
      <c r="Q157" s="61">
        <v>1.0</v>
      </c>
      <c r="R157" s="59">
        <v>7.0</v>
      </c>
      <c r="S157" s="59">
        <v>0.0</v>
      </c>
      <c r="T157" s="61">
        <v>0.0551</v>
      </c>
      <c r="U157" s="61">
        <v>0.0</v>
      </c>
      <c r="V157" s="62">
        <v>742.0</v>
      </c>
      <c r="W157" s="62">
        <v>0.0</v>
      </c>
      <c r="X157" s="59">
        <v>7.0</v>
      </c>
      <c r="Y157" s="59">
        <v>0.0</v>
      </c>
      <c r="Z157" s="63"/>
      <c r="AA157" s="63"/>
      <c r="AB157" s="63"/>
      <c r="AC157" s="63"/>
      <c r="AD157" s="63"/>
      <c r="AE157" s="63"/>
      <c r="AF157" s="63"/>
      <c r="AG157" s="63"/>
      <c r="AH157" s="63"/>
      <c r="AI157" s="63"/>
    </row>
    <row r="158">
      <c r="A158" s="55" t="s">
        <v>663</v>
      </c>
      <c r="B158" s="55" t="s">
        <v>676</v>
      </c>
      <c r="C158" s="55" t="s">
        <v>677</v>
      </c>
      <c r="D158" s="55">
        <v>9.5</v>
      </c>
      <c r="E158" s="55" t="s">
        <v>7286</v>
      </c>
      <c r="F158" s="55" t="str">
        <f t="array" ref="F158">IFNA(INDEX('New Listing E-Commerce'!$E$2:$E$69,MATCH($I158,'New Listing E-Commerce'!$C$2:$C$69,0)),"N/A")</f>
        <v>Steel</v>
      </c>
      <c r="G158" s="55" t="str">
        <f t="array" ref="G158">INDEX('New Listing E-Commerce'!$D$1:$D$179,MATCH(I158,'New Listing E-Commerce'!$C$1:$C$179,0))</f>
        <v>Tractor</v>
      </c>
      <c r="H158" s="55">
        <f t="shared" si="1"/>
        <v>3</v>
      </c>
      <c r="I158" s="55" t="s">
        <v>207</v>
      </c>
      <c r="J158" s="56">
        <f t="array" ref="J158">INDEX('Margen (PowerBI)'!$D$1:$D$179,MATCH($I158,'Margen (PowerBI)'!$B$1:$B$179,0))</f>
        <v>49.5</v>
      </c>
      <c r="K158" s="56">
        <f t="array" ref="K158">INDEX('Margen (PowerBI)'!$E$1:$E$179,MATCH($I158,'Margen (PowerBI)'!$B$1:$B$179,0))</f>
        <v>28.5</v>
      </c>
      <c r="L158" s="56">
        <f t="array" ref="L158">INDEX('Margen (PowerBI)'!$F$1:$F$179,MATCH($I158,'Margen (PowerBI)'!$B$1:$B$179,0))</f>
        <v>21</v>
      </c>
      <c r="M158" s="55">
        <v>33.0</v>
      </c>
      <c r="N158" s="57">
        <v>0.0013</v>
      </c>
      <c r="O158" s="55">
        <v>41.0</v>
      </c>
      <c r="P158" s="57">
        <v>0.0014</v>
      </c>
      <c r="Q158" s="57">
        <v>1.0</v>
      </c>
      <c r="R158" s="55">
        <v>3.0</v>
      </c>
      <c r="S158" s="55">
        <v>0.0</v>
      </c>
      <c r="T158" s="57">
        <v>0.0909</v>
      </c>
      <c r="U158" s="57">
        <v>0.0</v>
      </c>
      <c r="V158" s="58">
        <v>318.0</v>
      </c>
      <c r="W158" s="58">
        <v>0.0</v>
      </c>
      <c r="X158" s="55">
        <v>3.0</v>
      </c>
      <c r="Y158" s="55">
        <v>0.0</v>
      </c>
      <c r="Z158" s="3"/>
      <c r="AA158" s="3"/>
      <c r="AB158" s="3"/>
      <c r="AC158" s="3"/>
      <c r="AD158" s="3"/>
      <c r="AE158" s="3"/>
      <c r="AF158" s="3"/>
      <c r="AG158" s="3"/>
      <c r="AH158" s="3"/>
      <c r="AI158" s="3"/>
    </row>
    <row r="159">
      <c r="A159" s="59" t="s">
        <v>663</v>
      </c>
      <c r="B159" s="59" t="s">
        <v>678</v>
      </c>
      <c r="C159" s="59" t="s">
        <v>679</v>
      </c>
      <c r="D159" s="59">
        <v>10.0</v>
      </c>
      <c r="E159" s="59" t="s">
        <v>7287</v>
      </c>
      <c r="F159" s="59" t="str">
        <f t="array" ref="F159">IFNA(INDEX('New Listing E-Commerce'!$E$2:$E$69,MATCH($I159,'New Listing E-Commerce'!$C$2:$C$69,0)),"N/A")</f>
        <v>Steel</v>
      </c>
      <c r="G159" s="59" t="str">
        <f t="array" ref="G159">INDEX('New Listing E-Commerce'!$D$1:$D$179,MATCH(I159,'New Listing E-Commerce'!$C$1:$C$179,0))</f>
        <v>Tractor</v>
      </c>
      <c r="H159" s="59">
        <f t="shared" si="1"/>
        <v>3</v>
      </c>
      <c r="I159" s="59" t="s">
        <v>207</v>
      </c>
      <c r="J159" s="60">
        <f t="array" ref="J159">INDEX('Margen (PowerBI)'!$D$1:$D$179,MATCH($I159,'Margen (PowerBI)'!$B$1:$B$179,0))</f>
        <v>49.5</v>
      </c>
      <c r="K159" s="60">
        <f t="array" ref="K159">INDEX('Margen (PowerBI)'!$E$1:$E$179,MATCH($I159,'Margen (PowerBI)'!$B$1:$B$179,0))</f>
        <v>28.5</v>
      </c>
      <c r="L159" s="60">
        <f t="array" ref="L159">INDEX('Margen (PowerBI)'!$F$1:$F$179,MATCH($I159,'Margen (PowerBI)'!$B$1:$B$179,0))</f>
        <v>21</v>
      </c>
      <c r="M159" s="59">
        <v>26.0</v>
      </c>
      <c r="N159" s="61">
        <v>0.001</v>
      </c>
      <c r="O159" s="59">
        <v>29.0</v>
      </c>
      <c r="P159" s="61">
        <v>0.001</v>
      </c>
      <c r="Q159" s="61">
        <v>1.0</v>
      </c>
      <c r="R159" s="59">
        <v>3.0</v>
      </c>
      <c r="S159" s="59">
        <v>0.0</v>
      </c>
      <c r="T159" s="61">
        <v>0.1154</v>
      </c>
      <c r="U159" s="61">
        <v>0.0</v>
      </c>
      <c r="V159" s="62">
        <v>318.0</v>
      </c>
      <c r="W159" s="62">
        <v>0.0</v>
      </c>
      <c r="X159" s="59">
        <v>3.0</v>
      </c>
      <c r="Y159" s="59">
        <v>0.0</v>
      </c>
      <c r="Z159" s="63"/>
      <c r="AA159" s="63"/>
      <c r="AB159" s="63"/>
      <c r="AC159" s="63"/>
      <c r="AD159" s="63"/>
      <c r="AE159" s="63"/>
      <c r="AF159" s="63"/>
      <c r="AG159" s="63"/>
      <c r="AH159" s="63"/>
      <c r="AI159" s="63"/>
    </row>
    <row r="160">
      <c r="A160" s="55" t="s">
        <v>663</v>
      </c>
      <c r="B160" s="55" t="s">
        <v>680</v>
      </c>
      <c r="C160" s="55" t="s">
        <v>681</v>
      </c>
      <c r="D160" s="55">
        <v>10.5</v>
      </c>
      <c r="E160" s="55" t="s">
        <v>7287</v>
      </c>
      <c r="F160" s="55" t="str">
        <f t="array" ref="F160">IFNA(INDEX('New Listing E-Commerce'!$E$2:$E$69,MATCH($I160,'New Listing E-Commerce'!$C$2:$C$69,0)),"N/A")</f>
        <v>Steel</v>
      </c>
      <c r="G160" s="55" t="str">
        <f t="array" ref="G160">INDEX('New Listing E-Commerce'!$D$1:$D$179,MATCH(I160,'New Listing E-Commerce'!$C$1:$C$179,0))</f>
        <v>Tractor</v>
      </c>
      <c r="H160" s="55">
        <f t="shared" si="1"/>
        <v>2</v>
      </c>
      <c r="I160" s="55" t="s">
        <v>207</v>
      </c>
      <c r="J160" s="56">
        <f t="array" ref="J160">INDEX('Margen (PowerBI)'!$D$1:$D$179,MATCH($I160,'Margen (PowerBI)'!$B$1:$B$179,0))</f>
        <v>49.5</v>
      </c>
      <c r="K160" s="56">
        <f t="array" ref="K160">INDEX('Margen (PowerBI)'!$E$1:$E$179,MATCH($I160,'Margen (PowerBI)'!$B$1:$B$179,0))</f>
        <v>28.5</v>
      </c>
      <c r="L160" s="56">
        <f t="array" ref="L160">INDEX('Margen (PowerBI)'!$F$1:$F$179,MATCH($I160,'Margen (PowerBI)'!$B$1:$B$179,0))</f>
        <v>21</v>
      </c>
      <c r="M160" s="55">
        <v>89.0</v>
      </c>
      <c r="N160" s="57">
        <v>0.0035</v>
      </c>
      <c r="O160" s="55">
        <v>100.0</v>
      </c>
      <c r="P160" s="57">
        <v>0.0033</v>
      </c>
      <c r="Q160" s="57">
        <v>0.99</v>
      </c>
      <c r="R160" s="55">
        <v>2.0</v>
      </c>
      <c r="S160" s="55">
        <v>0.0</v>
      </c>
      <c r="T160" s="57">
        <v>0.0225</v>
      </c>
      <c r="U160" s="57">
        <v>0.0</v>
      </c>
      <c r="V160" s="58">
        <v>212.0</v>
      </c>
      <c r="W160" s="58">
        <v>0.0</v>
      </c>
      <c r="X160" s="55">
        <v>2.0</v>
      </c>
      <c r="Y160" s="55">
        <v>0.0</v>
      </c>
      <c r="Z160" s="3"/>
      <c r="AA160" s="3"/>
      <c r="AB160" s="3"/>
      <c r="AC160" s="3"/>
      <c r="AD160" s="3"/>
      <c r="AE160" s="3"/>
      <c r="AF160" s="3"/>
      <c r="AG160" s="3"/>
      <c r="AH160" s="3"/>
      <c r="AI160" s="3"/>
    </row>
    <row r="161">
      <c r="A161" s="59" t="s">
        <v>663</v>
      </c>
      <c r="B161" s="59" t="s">
        <v>684</v>
      </c>
      <c r="C161" s="59" t="s">
        <v>685</v>
      </c>
      <c r="D161" s="59">
        <v>12.0</v>
      </c>
      <c r="E161" s="59" t="s">
        <v>7287</v>
      </c>
      <c r="F161" s="59" t="str">
        <f t="array" ref="F161">IFNA(INDEX('New Listing E-Commerce'!$E$2:$E$69,MATCH($I161,'New Listing E-Commerce'!$C$2:$C$69,0)),"N/A")</f>
        <v>Steel</v>
      </c>
      <c r="G161" s="59" t="str">
        <f t="array" ref="G161">INDEX('New Listing E-Commerce'!$D$1:$D$179,MATCH(I161,'New Listing E-Commerce'!$C$1:$C$179,0))</f>
        <v>Tractor</v>
      </c>
      <c r="H161" s="59">
        <f t="shared" si="1"/>
        <v>5</v>
      </c>
      <c r="I161" s="59" t="s">
        <v>207</v>
      </c>
      <c r="J161" s="60">
        <f t="array" ref="J161">INDEX('Margen (PowerBI)'!$D$1:$D$179,MATCH($I161,'Margen (PowerBI)'!$B$1:$B$179,0))</f>
        <v>49.5</v>
      </c>
      <c r="K161" s="60">
        <f t="array" ref="K161">INDEX('Margen (PowerBI)'!$E$1:$E$179,MATCH($I161,'Margen (PowerBI)'!$B$1:$B$179,0))</f>
        <v>28.5</v>
      </c>
      <c r="L161" s="60">
        <f t="array" ref="L161">INDEX('Margen (PowerBI)'!$F$1:$F$179,MATCH($I161,'Margen (PowerBI)'!$B$1:$B$179,0))</f>
        <v>21</v>
      </c>
      <c r="M161" s="59">
        <v>24.0</v>
      </c>
      <c r="N161" s="61">
        <v>0.001</v>
      </c>
      <c r="O161" s="59">
        <v>26.0</v>
      </c>
      <c r="P161" s="61">
        <v>9.0E-4</v>
      </c>
      <c r="Q161" s="61">
        <v>1.0</v>
      </c>
      <c r="R161" s="59">
        <v>5.0</v>
      </c>
      <c r="S161" s="59">
        <v>0.0</v>
      </c>
      <c r="T161" s="61">
        <v>0.2083</v>
      </c>
      <c r="U161" s="61">
        <v>0.0</v>
      </c>
      <c r="V161" s="62">
        <v>530.0</v>
      </c>
      <c r="W161" s="62">
        <v>0.0</v>
      </c>
      <c r="X161" s="59">
        <v>5.0</v>
      </c>
      <c r="Y161" s="59">
        <v>0.0</v>
      </c>
      <c r="Z161" s="63"/>
      <c r="AA161" s="63"/>
      <c r="AB161" s="63"/>
      <c r="AC161" s="63"/>
      <c r="AD161" s="63"/>
      <c r="AE161" s="63"/>
      <c r="AF161" s="63"/>
      <c r="AG161" s="63"/>
      <c r="AH161" s="63"/>
      <c r="AI161" s="63"/>
    </row>
    <row r="162">
      <c r="A162" s="55" t="s">
        <v>663</v>
      </c>
      <c r="B162" s="55" t="s">
        <v>688</v>
      </c>
      <c r="C162" s="55" t="s">
        <v>689</v>
      </c>
      <c r="D162" s="55">
        <v>7.0</v>
      </c>
      <c r="E162" s="55" t="s">
        <v>7287</v>
      </c>
      <c r="F162" s="55" t="str">
        <f t="array" ref="F162">IFNA(INDEX('New Listing E-Commerce'!$E$2:$E$69,MATCH($I162,'New Listing E-Commerce'!$C$2:$C$69,0)),"N/A")</f>
        <v>Steel</v>
      </c>
      <c r="G162" s="55" t="str">
        <f t="array" ref="G162">INDEX('New Listing E-Commerce'!$D$1:$D$179,MATCH(I162,'New Listing E-Commerce'!$C$1:$C$179,0))</f>
        <v>Tractor</v>
      </c>
      <c r="H162" s="55">
        <f t="shared" si="1"/>
        <v>1</v>
      </c>
      <c r="I162" s="55" t="s">
        <v>207</v>
      </c>
      <c r="J162" s="56">
        <f t="array" ref="J162">INDEX('Margen (PowerBI)'!$D$1:$D$179,MATCH($I162,'Margen (PowerBI)'!$B$1:$B$179,0))</f>
        <v>49.5</v>
      </c>
      <c r="K162" s="56">
        <f t="array" ref="K162">INDEX('Margen (PowerBI)'!$E$1:$E$179,MATCH($I162,'Margen (PowerBI)'!$B$1:$B$179,0))</f>
        <v>28.5</v>
      </c>
      <c r="L162" s="56">
        <f t="array" ref="L162">INDEX('Margen (PowerBI)'!$F$1:$F$179,MATCH($I162,'Margen (PowerBI)'!$B$1:$B$179,0))</f>
        <v>21</v>
      </c>
      <c r="M162" s="55">
        <v>8.0</v>
      </c>
      <c r="N162" s="57">
        <v>3.0E-4</v>
      </c>
      <c r="O162" s="55">
        <v>8.0</v>
      </c>
      <c r="P162" s="57">
        <v>3.0E-4</v>
      </c>
      <c r="Q162" s="57">
        <v>1.0</v>
      </c>
      <c r="R162" s="55">
        <v>1.0</v>
      </c>
      <c r="S162" s="55">
        <v>0.0</v>
      </c>
      <c r="T162" s="57">
        <v>0.125</v>
      </c>
      <c r="U162" s="57">
        <v>0.0</v>
      </c>
      <c r="V162" s="58">
        <v>106.0</v>
      </c>
      <c r="W162" s="58">
        <v>0.0</v>
      </c>
      <c r="X162" s="55">
        <v>1.0</v>
      </c>
      <c r="Y162" s="55">
        <v>0.0</v>
      </c>
      <c r="Z162" s="3"/>
      <c r="AA162" s="3"/>
      <c r="AB162" s="3"/>
      <c r="AC162" s="3"/>
      <c r="AD162" s="3"/>
      <c r="AE162" s="3"/>
      <c r="AF162" s="3"/>
      <c r="AG162" s="3"/>
      <c r="AH162" s="3"/>
      <c r="AI162" s="3"/>
    </row>
    <row r="163">
      <c r="A163" s="59" t="s">
        <v>663</v>
      </c>
      <c r="B163" s="59" t="s">
        <v>1000</v>
      </c>
      <c r="C163" s="59" t="s">
        <v>1001</v>
      </c>
      <c r="D163" s="59">
        <v>7.5</v>
      </c>
      <c r="E163" s="59" t="s">
        <v>7287</v>
      </c>
      <c r="F163" s="59" t="str">
        <f t="array" ref="F163">IFNA(INDEX('New Listing E-Commerce'!$E$2:$E$69,MATCH($I163,'New Listing E-Commerce'!$C$2:$C$69,0)),"N/A")</f>
        <v>Steel</v>
      </c>
      <c r="G163" s="59" t="str">
        <f t="array" ref="G163">INDEX('New Listing E-Commerce'!$D$1:$D$179,MATCH(I163,'New Listing E-Commerce'!$C$1:$C$179,0))</f>
        <v>Tractor</v>
      </c>
      <c r="H163" s="59">
        <f t="shared" si="1"/>
        <v>1</v>
      </c>
      <c r="I163" s="59" t="s">
        <v>207</v>
      </c>
      <c r="J163" s="60">
        <f t="array" ref="J163">INDEX('Margen (PowerBI)'!$D$1:$D$179,MATCH($I163,'Margen (PowerBI)'!$B$1:$B$179,0))</f>
        <v>49.5</v>
      </c>
      <c r="K163" s="60">
        <f t="array" ref="K163">INDEX('Margen (PowerBI)'!$E$1:$E$179,MATCH($I163,'Margen (PowerBI)'!$B$1:$B$179,0))</f>
        <v>28.5</v>
      </c>
      <c r="L163" s="60">
        <f t="array" ref="L163">INDEX('Margen (PowerBI)'!$F$1:$F$179,MATCH($I163,'Margen (PowerBI)'!$B$1:$B$179,0))</f>
        <v>21</v>
      </c>
      <c r="M163" s="59">
        <v>39.0</v>
      </c>
      <c r="N163" s="61">
        <v>0.0015</v>
      </c>
      <c r="O163" s="59">
        <v>43.0</v>
      </c>
      <c r="P163" s="61">
        <v>0.0014</v>
      </c>
      <c r="Q163" s="61">
        <v>0.9535</v>
      </c>
      <c r="R163" s="59">
        <v>1.0</v>
      </c>
      <c r="S163" s="59">
        <v>0.0</v>
      </c>
      <c r="T163" s="61">
        <v>0.0256</v>
      </c>
      <c r="U163" s="61">
        <v>0.0</v>
      </c>
      <c r="V163" s="62">
        <v>106.0</v>
      </c>
      <c r="W163" s="62">
        <v>0.0</v>
      </c>
      <c r="X163" s="59">
        <v>1.0</v>
      </c>
      <c r="Y163" s="59">
        <v>0.0</v>
      </c>
      <c r="Z163" s="63"/>
      <c r="AA163" s="63"/>
      <c r="AB163" s="63"/>
      <c r="AC163" s="63"/>
      <c r="AD163" s="63"/>
      <c r="AE163" s="63"/>
      <c r="AF163" s="63"/>
      <c r="AG163" s="63"/>
      <c r="AH163" s="63"/>
      <c r="AI163" s="63"/>
    </row>
    <row r="164">
      <c r="A164" s="55" t="s">
        <v>663</v>
      </c>
      <c r="B164" s="55" t="s">
        <v>692</v>
      </c>
      <c r="C164" s="55" t="s">
        <v>693</v>
      </c>
      <c r="D164" s="55">
        <v>9.0</v>
      </c>
      <c r="E164" s="55" t="s">
        <v>7287</v>
      </c>
      <c r="F164" s="55" t="str">
        <f t="array" ref="F164">IFNA(INDEX('New Listing E-Commerce'!$E$2:$E$69,MATCH($I164,'New Listing E-Commerce'!$C$2:$C$69,0)),"N/A")</f>
        <v>Steel</v>
      </c>
      <c r="G164" s="55" t="str">
        <f t="array" ref="G164">INDEX('New Listing E-Commerce'!$D$1:$D$179,MATCH(I164,'New Listing E-Commerce'!$C$1:$C$179,0))</f>
        <v>Tractor</v>
      </c>
      <c r="H164" s="55">
        <f t="shared" si="1"/>
        <v>1</v>
      </c>
      <c r="I164" s="55" t="s">
        <v>207</v>
      </c>
      <c r="J164" s="56">
        <f t="array" ref="J164">INDEX('Margen (PowerBI)'!$D$1:$D$179,MATCH($I164,'Margen (PowerBI)'!$B$1:$B$179,0))</f>
        <v>49.5</v>
      </c>
      <c r="K164" s="56">
        <f t="array" ref="K164">INDEX('Margen (PowerBI)'!$E$1:$E$179,MATCH($I164,'Margen (PowerBI)'!$B$1:$B$179,0))</f>
        <v>28.5</v>
      </c>
      <c r="L164" s="56">
        <f t="array" ref="L164">INDEX('Margen (PowerBI)'!$F$1:$F$179,MATCH($I164,'Margen (PowerBI)'!$B$1:$B$179,0))</f>
        <v>21</v>
      </c>
      <c r="M164" s="55">
        <v>20.0</v>
      </c>
      <c r="N164" s="57">
        <v>8.0E-4</v>
      </c>
      <c r="O164" s="55">
        <v>23.0</v>
      </c>
      <c r="P164" s="57">
        <v>8.0E-4</v>
      </c>
      <c r="Q164" s="57">
        <v>1.0</v>
      </c>
      <c r="R164" s="55">
        <v>1.0</v>
      </c>
      <c r="S164" s="55">
        <v>0.0</v>
      </c>
      <c r="T164" s="57">
        <v>0.05</v>
      </c>
      <c r="U164" s="57">
        <v>0.0</v>
      </c>
      <c r="V164" s="58">
        <v>106.0</v>
      </c>
      <c r="W164" s="58">
        <v>0.0</v>
      </c>
      <c r="X164" s="55">
        <v>1.0</v>
      </c>
      <c r="Y164" s="55">
        <v>0.0</v>
      </c>
      <c r="Z164" s="3"/>
      <c r="AA164" s="3"/>
      <c r="AB164" s="3"/>
      <c r="AC164" s="3"/>
      <c r="AD164" s="3"/>
      <c r="AE164" s="3"/>
      <c r="AF164" s="3"/>
      <c r="AG164" s="3"/>
      <c r="AH164" s="3"/>
      <c r="AI164" s="3"/>
    </row>
    <row r="165">
      <c r="A165" s="59" t="s">
        <v>663</v>
      </c>
      <c r="B165" s="59" t="s">
        <v>694</v>
      </c>
      <c r="C165" s="59" t="s">
        <v>695</v>
      </c>
      <c r="D165" s="59">
        <v>9.5</v>
      </c>
      <c r="E165" s="59" t="s">
        <v>7287</v>
      </c>
      <c r="F165" s="59" t="str">
        <f t="array" ref="F165">IFNA(INDEX('New Listing E-Commerce'!$E$2:$E$69,MATCH($I165,'New Listing E-Commerce'!$C$2:$C$69,0)),"N/A")</f>
        <v>Steel</v>
      </c>
      <c r="G165" s="59" t="str">
        <f t="array" ref="G165">INDEX('New Listing E-Commerce'!$D$1:$D$179,MATCH(I165,'New Listing E-Commerce'!$C$1:$C$179,0))</f>
        <v>Tractor</v>
      </c>
      <c r="H165" s="59">
        <f t="shared" si="1"/>
        <v>3</v>
      </c>
      <c r="I165" s="59" t="s">
        <v>207</v>
      </c>
      <c r="J165" s="60">
        <f t="array" ref="J165">INDEX('Margen (PowerBI)'!$D$1:$D$179,MATCH($I165,'Margen (PowerBI)'!$B$1:$B$179,0))</f>
        <v>49.5</v>
      </c>
      <c r="K165" s="60">
        <f t="array" ref="K165">INDEX('Margen (PowerBI)'!$E$1:$E$179,MATCH($I165,'Margen (PowerBI)'!$B$1:$B$179,0))</f>
        <v>28.5</v>
      </c>
      <c r="L165" s="60">
        <f t="array" ref="L165">INDEX('Margen (PowerBI)'!$F$1:$F$179,MATCH($I165,'Margen (PowerBI)'!$B$1:$B$179,0))</f>
        <v>21</v>
      </c>
      <c r="M165" s="59">
        <v>2.0</v>
      </c>
      <c r="N165" s="61">
        <v>1.0E-4</v>
      </c>
      <c r="O165" s="59">
        <v>2.0</v>
      </c>
      <c r="P165" s="61">
        <v>1.0E-4</v>
      </c>
      <c r="Q165" s="61">
        <v>1.0</v>
      </c>
      <c r="R165" s="59">
        <v>3.0</v>
      </c>
      <c r="S165" s="59">
        <v>0.0</v>
      </c>
      <c r="T165" s="61">
        <v>1.5</v>
      </c>
      <c r="U165" s="61">
        <v>0.0</v>
      </c>
      <c r="V165" s="62">
        <v>318.0</v>
      </c>
      <c r="W165" s="62">
        <v>0.0</v>
      </c>
      <c r="X165" s="59">
        <v>3.0</v>
      </c>
      <c r="Y165" s="59">
        <v>0.0</v>
      </c>
      <c r="Z165" s="63"/>
      <c r="AA165" s="63"/>
      <c r="AB165" s="63"/>
      <c r="AC165" s="63"/>
      <c r="AD165" s="63"/>
      <c r="AE165" s="63"/>
      <c r="AF165" s="63"/>
      <c r="AG165" s="63"/>
      <c r="AH165" s="63"/>
      <c r="AI165" s="63"/>
    </row>
    <row r="166">
      <c r="A166" s="55" t="s">
        <v>663</v>
      </c>
      <c r="B166" s="55" t="s">
        <v>698</v>
      </c>
      <c r="C166" s="55" t="s">
        <v>699</v>
      </c>
      <c r="D166" s="55">
        <v>10.5</v>
      </c>
      <c r="E166" s="55" t="s">
        <v>7287</v>
      </c>
      <c r="F166" s="55" t="str">
        <f t="array" ref="F166">IFNA(INDEX('New Listing E-Commerce'!$E$2:$E$69,MATCH($I166,'New Listing E-Commerce'!$C$2:$C$69,0)),"N/A")</f>
        <v>Steel</v>
      </c>
      <c r="G166" s="55" t="str">
        <f t="array" ref="G166">INDEX('New Listing E-Commerce'!$D$1:$D$179,MATCH(I166,'New Listing E-Commerce'!$C$1:$C$179,0))</f>
        <v>Tractor</v>
      </c>
      <c r="H166" s="55">
        <f t="shared" si="1"/>
        <v>2</v>
      </c>
      <c r="I166" s="55" t="s">
        <v>207</v>
      </c>
      <c r="J166" s="56">
        <f t="array" ref="J166">INDEX('Margen (PowerBI)'!$D$1:$D$179,MATCH($I166,'Margen (PowerBI)'!$B$1:$B$179,0))</f>
        <v>49.5</v>
      </c>
      <c r="K166" s="56">
        <f t="array" ref="K166">INDEX('Margen (PowerBI)'!$E$1:$E$179,MATCH($I166,'Margen (PowerBI)'!$B$1:$B$179,0))</f>
        <v>28.5</v>
      </c>
      <c r="L166" s="56">
        <f t="array" ref="L166">INDEX('Margen (PowerBI)'!$F$1:$F$179,MATCH($I166,'Margen (PowerBI)'!$B$1:$B$179,0))</f>
        <v>21</v>
      </c>
      <c r="M166" s="55">
        <v>129.0</v>
      </c>
      <c r="N166" s="57">
        <v>0.0051</v>
      </c>
      <c r="O166" s="55">
        <v>151.0</v>
      </c>
      <c r="P166" s="57">
        <v>0.005</v>
      </c>
      <c r="Q166" s="57">
        <v>1.0</v>
      </c>
      <c r="R166" s="55">
        <v>2.0</v>
      </c>
      <c r="S166" s="55">
        <v>0.0</v>
      </c>
      <c r="T166" s="57">
        <v>0.0155</v>
      </c>
      <c r="U166" s="57">
        <v>0.0</v>
      </c>
      <c r="V166" s="58">
        <v>212.0</v>
      </c>
      <c r="W166" s="58">
        <v>0.0</v>
      </c>
      <c r="X166" s="55">
        <v>2.0</v>
      </c>
      <c r="Y166" s="55">
        <v>0.0</v>
      </c>
      <c r="Z166" s="3"/>
      <c r="AA166" s="3"/>
      <c r="AB166" s="3"/>
      <c r="AC166" s="3"/>
      <c r="AD166" s="3"/>
      <c r="AE166" s="3"/>
      <c r="AF166" s="3"/>
      <c r="AG166" s="3"/>
      <c r="AH166" s="3"/>
      <c r="AI166" s="3"/>
    </row>
    <row r="167">
      <c r="A167" s="59" t="s">
        <v>663</v>
      </c>
      <c r="B167" s="59" t="s">
        <v>700</v>
      </c>
      <c r="C167" s="59" t="s">
        <v>701</v>
      </c>
      <c r="D167" s="59">
        <v>11.0</v>
      </c>
      <c r="E167" s="59" t="s">
        <v>188</v>
      </c>
      <c r="F167" s="59" t="str">
        <f t="array" ref="F167">IFNA(INDEX('New Listing E-Commerce'!$E$2:$E$69,MATCH($I167,'New Listing E-Commerce'!$C$2:$C$69,0)),"N/A")</f>
        <v>Steel</v>
      </c>
      <c r="G167" s="59" t="str">
        <f t="array" ref="G167">INDEX('New Listing E-Commerce'!$D$1:$D$179,MATCH(I167,'New Listing E-Commerce'!$C$1:$C$179,0))</f>
        <v>Tractor</v>
      </c>
      <c r="H167" s="59">
        <f t="shared" si="1"/>
        <v>3</v>
      </c>
      <c r="I167" s="59" t="s">
        <v>207</v>
      </c>
      <c r="J167" s="60">
        <f t="array" ref="J167">INDEX('Margen (PowerBI)'!$D$1:$D$179,MATCH($I167,'Margen (PowerBI)'!$B$1:$B$179,0))</f>
        <v>49.5</v>
      </c>
      <c r="K167" s="60">
        <f t="array" ref="K167">INDEX('Margen (PowerBI)'!$E$1:$E$179,MATCH($I167,'Margen (PowerBI)'!$B$1:$B$179,0))</f>
        <v>28.5</v>
      </c>
      <c r="L167" s="60">
        <f t="array" ref="L167">INDEX('Margen (PowerBI)'!$F$1:$F$179,MATCH($I167,'Margen (PowerBI)'!$B$1:$B$179,0))</f>
        <v>21</v>
      </c>
      <c r="M167" s="59">
        <v>54.0</v>
      </c>
      <c r="N167" s="61">
        <v>0.0021</v>
      </c>
      <c r="O167" s="59">
        <v>70.0</v>
      </c>
      <c r="P167" s="61">
        <v>0.0023</v>
      </c>
      <c r="Q167" s="61">
        <v>1.0</v>
      </c>
      <c r="R167" s="59">
        <v>3.0</v>
      </c>
      <c r="S167" s="59">
        <v>0.0</v>
      </c>
      <c r="T167" s="61">
        <v>0.0556</v>
      </c>
      <c r="U167" s="61">
        <v>0.0</v>
      </c>
      <c r="V167" s="62">
        <v>318.0</v>
      </c>
      <c r="W167" s="62">
        <v>0.0</v>
      </c>
      <c r="X167" s="59">
        <v>3.0</v>
      </c>
      <c r="Y167" s="59">
        <v>0.0</v>
      </c>
      <c r="Z167" s="63"/>
      <c r="AA167" s="63"/>
      <c r="AB167" s="63"/>
      <c r="AC167" s="63"/>
      <c r="AD167" s="63"/>
      <c r="AE167" s="63"/>
      <c r="AF167" s="63"/>
      <c r="AG167" s="63"/>
      <c r="AH167" s="63"/>
      <c r="AI167" s="63"/>
    </row>
    <row r="168">
      <c r="A168" s="55" t="s">
        <v>663</v>
      </c>
      <c r="B168" s="55" t="s">
        <v>1004</v>
      </c>
      <c r="C168" s="55" t="s">
        <v>1005</v>
      </c>
      <c r="D168" s="55">
        <v>6.0</v>
      </c>
      <c r="E168" s="55" t="s">
        <v>188</v>
      </c>
      <c r="F168" s="55" t="str">
        <f t="array" ref="F168">IFNA(INDEX('New Listing E-Commerce'!$E$2:$E$69,MATCH($I168,'New Listing E-Commerce'!$C$2:$C$69,0)),"N/A")</f>
        <v>Steel</v>
      </c>
      <c r="G168" s="55" t="str">
        <f t="array" ref="G168">INDEX('New Listing E-Commerce'!$D$1:$D$179,MATCH(I168,'New Listing E-Commerce'!$C$1:$C$179,0))</f>
        <v>Tractor</v>
      </c>
      <c r="H168" s="55">
        <f t="shared" si="1"/>
        <v>1</v>
      </c>
      <c r="I168" s="55" t="s">
        <v>207</v>
      </c>
      <c r="J168" s="56">
        <f t="array" ref="J168">INDEX('Margen (PowerBI)'!$D$1:$D$179,MATCH($I168,'Margen (PowerBI)'!$B$1:$B$179,0))</f>
        <v>49.5</v>
      </c>
      <c r="K168" s="56">
        <f t="array" ref="K168">INDEX('Margen (PowerBI)'!$E$1:$E$179,MATCH($I168,'Margen (PowerBI)'!$B$1:$B$179,0))</f>
        <v>28.5</v>
      </c>
      <c r="L168" s="56">
        <f t="array" ref="L168">INDEX('Margen (PowerBI)'!$F$1:$F$179,MATCH($I168,'Margen (PowerBI)'!$B$1:$B$179,0))</f>
        <v>21</v>
      </c>
      <c r="M168" s="55">
        <v>121.0</v>
      </c>
      <c r="N168" s="57">
        <v>0.0048</v>
      </c>
      <c r="O168" s="55">
        <v>155.0</v>
      </c>
      <c r="P168" s="57">
        <v>0.0051</v>
      </c>
      <c r="Q168" s="57">
        <v>0.7806</v>
      </c>
      <c r="R168" s="55">
        <v>1.0</v>
      </c>
      <c r="S168" s="55">
        <v>0.0</v>
      </c>
      <c r="T168" s="57">
        <v>0.0083</v>
      </c>
      <c r="U168" s="57">
        <v>0.0</v>
      </c>
      <c r="V168" s="58">
        <v>106.0</v>
      </c>
      <c r="W168" s="58">
        <v>0.0</v>
      </c>
      <c r="X168" s="55">
        <v>1.0</v>
      </c>
      <c r="Y168" s="55">
        <v>0.0</v>
      </c>
      <c r="Z168" s="3"/>
      <c r="AA168" s="3"/>
      <c r="AB168" s="3"/>
      <c r="AC168" s="3"/>
      <c r="AD168" s="3"/>
      <c r="AE168" s="3"/>
      <c r="AF168" s="3"/>
      <c r="AG168" s="3"/>
      <c r="AH168" s="3"/>
      <c r="AI168" s="3"/>
    </row>
    <row r="169">
      <c r="A169" s="59" t="s">
        <v>663</v>
      </c>
      <c r="B169" s="59" t="s">
        <v>1006</v>
      </c>
      <c r="C169" s="59" t="s">
        <v>1007</v>
      </c>
      <c r="D169" s="59">
        <v>8.0</v>
      </c>
      <c r="E169" s="59" t="s">
        <v>188</v>
      </c>
      <c r="F169" s="59" t="str">
        <f t="array" ref="F169">IFNA(INDEX('New Listing E-Commerce'!$E$2:$E$69,MATCH($I169,'New Listing E-Commerce'!$C$2:$C$69,0)),"N/A")</f>
        <v>Steel</v>
      </c>
      <c r="G169" s="59" t="str">
        <f t="array" ref="G169">INDEX('New Listing E-Commerce'!$D$1:$D$179,MATCH(I169,'New Listing E-Commerce'!$C$1:$C$179,0))</f>
        <v>Tractor</v>
      </c>
      <c r="H169" s="59">
        <f t="shared" si="1"/>
        <v>2</v>
      </c>
      <c r="I169" s="59" t="s">
        <v>207</v>
      </c>
      <c r="J169" s="60">
        <f t="array" ref="J169">INDEX('Margen (PowerBI)'!$D$1:$D$179,MATCH($I169,'Margen (PowerBI)'!$B$1:$B$179,0))</f>
        <v>49.5</v>
      </c>
      <c r="K169" s="60">
        <f t="array" ref="K169">INDEX('Margen (PowerBI)'!$E$1:$E$179,MATCH($I169,'Margen (PowerBI)'!$B$1:$B$179,0))</f>
        <v>28.5</v>
      </c>
      <c r="L169" s="60">
        <f t="array" ref="L169">INDEX('Margen (PowerBI)'!$F$1:$F$179,MATCH($I169,'Margen (PowerBI)'!$B$1:$B$179,0))</f>
        <v>21</v>
      </c>
      <c r="M169" s="59">
        <v>59.0</v>
      </c>
      <c r="N169" s="61">
        <v>0.0023</v>
      </c>
      <c r="O169" s="59">
        <v>64.0</v>
      </c>
      <c r="P169" s="61">
        <v>0.0021</v>
      </c>
      <c r="Q169" s="61">
        <v>1.0</v>
      </c>
      <c r="R169" s="59">
        <v>2.0</v>
      </c>
      <c r="S169" s="59">
        <v>0.0</v>
      </c>
      <c r="T169" s="61">
        <v>0.0339</v>
      </c>
      <c r="U169" s="61">
        <v>0.0</v>
      </c>
      <c r="V169" s="62">
        <v>212.0</v>
      </c>
      <c r="W169" s="62">
        <v>0.0</v>
      </c>
      <c r="X169" s="59">
        <v>2.0</v>
      </c>
      <c r="Y169" s="59">
        <v>0.0</v>
      </c>
      <c r="Z169" s="63"/>
      <c r="AA169" s="63"/>
      <c r="AB169" s="63"/>
      <c r="AC169" s="63"/>
      <c r="AD169" s="63"/>
      <c r="AE169" s="63"/>
      <c r="AF169" s="63"/>
      <c r="AG169" s="63"/>
      <c r="AH169" s="63"/>
      <c r="AI169" s="63"/>
    </row>
    <row r="170">
      <c r="A170" s="55" t="s">
        <v>663</v>
      </c>
      <c r="B170" s="55" t="s">
        <v>1174</v>
      </c>
      <c r="C170" s="55" t="s">
        <v>1175</v>
      </c>
      <c r="D170" s="55">
        <v>8.5</v>
      </c>
      <c r="E170" s="55" t="s">
        <v>188</v>
      </c>
      <c r="F170" s="55" t="str">
        <f t="array" ref="F170">IFNA(INDEX('New Listing E-Commerce'!$E$2:$E$69,MATCH($I170,'New Listing E-Commerce'!$C$2:$C$69,0)),"N/A")</f>
        <v>Steel</v>
      </c>
      <c r="G170" s="55" t="str">
        <f t="array" ref="G170">INDEX('New Listing E-Commerce'!$D$1:$D$179,MATCH(I170,'New Listing E-Commerce'!$C$1:$C$179,0))</f>
        <v>Tractor</v>
      </c>
      <c r="H170" s="55">
        <f t="shared" si="1"/>
        <v>1</v>
      </c>
      <c r="I170" s="55" t="s">
        <v>207</v>
      </c>
      <c r="J170" s="56">
        <f t="array" ref="J170">INDEX('Margen (PowerBI)'!$D$1:$D$179,MATCH($I170,'Margen (PowerBI)'!$B$1:$B$179,0))</f>
        <v>49.5</v>
      </c>
      <c r="K170" s="56">
        <f t="array" ref="K170">INDEX('Margen (PowerBI)'!$E$1:$E$179,MATCH($I170,'Margen (PowerBI)'!$B$1:$B$179,0))</f>
        <v>28.5</v>
      </c>
      <c r="L170" s="56">
        <f t="array" ref="L170">INDEX('Margen (PowerBI)'!$F$1:$F$179,MATCH($I170,'Margen (PowerBI)'!$B$1:$B$179,0))</f>
        <v>21</v>
      </c>
      <c r="M170" s="55">
        <v>18.0</v>
      </c>
      <c r="N170" s="57">
        <v>7.0E-4</v>
      </c>
      <c r="O170" s="55">
        <v>22.0</v>
      </c>
      <c r="P170" s="57">
        <v>7.0E-4</v>
      </c>
      <c r="Q170" s="57">
        <v>0.9545</v>
      </c>
      <c r="R170" s="55">
        <v>1.0</v>
      </c>
      <c r="S170" s="55">
        <v>0.0</v>
      </c>
      <c r="T170" s="57">
        <v>0.0556</v>
      </c>
      <c r="U170" s="57">
        <v>0.0</v>
      </c>
      <c r="V170" s="58">
        <v>106.0</v>
      </c>
      <c r="W170" s="58">
        <v>0.0</v>
      </c>
      <c r="X170" s="55">
        <v>1.0</v>
      </c>
      <c r="Y170" s="55">
        <v>0.0</v>
      </c>
      <c r="Z170" s="3"/>
      <c r="AA170" s="3"/>
      <c r="AB170" s="3"/>
      <c r="AC170" s="3"/>
      <c r="AD170" s="3"/>
      <c r="AE170" s="3"/>
      <c r="AF170" s="3"/>
      <c r="AG170" s="3"/>
      <c r="AH170" s="3"/>
      <c r="AI170" s="3"/>
    </row>
    <row r="171">
      <c r="A171" s="59" t="s">
        <v>1010</v>
      </c>
      <c r="B171" s="59" t="s">
        <v>1176</v>
      </c>
      <c r="C171" s="59" t="s">
        <v>1177</v>
      </c>
      <c r="D171" s="59">
        <v>7.5</v>
      </c>
      <c r="E171" s="59" t="s">
        <v>7286</v>
      </c>
      <c r="F171" s="59" t="str">
        <f t="array" ref="F171">IFNA(INDEX('New Listing E-Commerce'!$E$2:$E$69,MATCH($I171,'New Listing E-Commerce'!$C$2:$C$69,0)),"N/A")</f>
        <v>N/A</v>
      </c>
      <c r="G171" s="59" t="str">
        <f t="array" ref="G171">INDEX('New Listing E-Commerce'!$D$1:$D$179,MATCH(I171,'New Listing E-Commerce'!$C$1:$C$179,0))</f>
        <v>#N/A</v>
      </c>
      <c r="H171" s="59">
        <f t="shared" si="1"/>
        <v>1</v>
      </c>
      <c r="I171" s="59" t="s">
        <v>252</v>
      </c>
      <c r="J171" s="60">
        <f>VLOOKUP($I171,'Margen (PowerBI)'!$B$2:$F$179,3)</f>
        <v>39</v>
      </c>
      <c r="K171" s="60">
        <f t="array" ref="K171">INDEX('Margen (PowerBI)'!$E$1:$E$179,MATCH($I171,'Margen (PowerBI)'!$B$1:$B$179,0))</f>
        <v>24</v>
      </c>
      <c r="L171" s="60">
        <f>VLOOKUP($I171,'Margen (PowerBI)'!$B$2:$F$179,5)</f>
        <v>15</v>
      </c>
      <c r="M171" s="59">
        <v>0.0</v>
      </c>
      <c r="N171" s="61">
        <v>0.0</v>
      </c>
      <c r="O171" s="59">
        <v>0.0</v>
      </c>
      <c r="P171" s="61">
        <v>0.0</v>
      </c>
      <c r="Q171" s="61">
        <v>0.0</v>
      </c>
      <c r="R171" s="59">
        <v>1.0</v>
      </c>
      <c r="S171" s="59">
        <v>0.0</v>
      </c>
      <c r="T171" s="61">
        <v>0.0</v>
      </c>
      <c r="U171" s="61">
        <v>0.0</v>
      </c>
      <c r="V171" s="62">
        <v>70.0</v>
      </c>
      <c r="W171" s="62">
        <v>0.0</v>
      </c>
      <c r="X171" s="59">
        <v>1.0</v>
      </c>
      <c r="Y171" s="59">
        <v>0.0</v>
      </c>
      <c r="Z171" s="63"/>
      <c r="AA171" s="63"/>
      <c r="AB171" s="63"/>
      <c r="AC171" s="63"/>
      <c r="AD171" s="63"/>
      <c r="AE171" s="63"/>
      <c r="AF171" s="63"/>
      <c r="AG171" s="63"/>
      <c r="AH171" s="63"/>
      <c r="AI171" s="63"/>
    </row>
    <row r="172">
      <c r="A172" s="55" t="s">
        <v>1010</v>
      </c>
      <c r="B172" s="55" t="s">
        <v>1178</v>
      </c>
      <c r="C172" s="55" t="s">
        <v>1179</v>
      </c>
      <c r="D172" s="55">
        <v>8.0</v>
      </c>
      <c r="E172" s="55" t="s">
        <v>7286</v>
      </c>
      <c r="F172" s="55" t="str">
        <f t="array" ref="F172">IFNA(INDEX('New Listing E-Commerce'!$E$2:$E$69,MATCH($I172,'New Listing E-Commerce'!$C$2:$C$69,0)),"N/A")</f>
        <v>N/A</v>
      </c>
      <c r="G172" s="55" t="str">
        <f t="array" ref="G172">INDEX('New Listing E-Commerce'!$D$1:$D$179,MATCH(I172,'New Listing E-Commerce'!$C$1:$C$179,0))</f>
        <v>#N/A</v>
      </c>
      <c r="H172" s="55">
        <f t="shared" si="1"/>
        <v>1</v>
      </c>
      <c r="I172" s="55" t="s">
        <v>252</v>
      </c>
      <c r="J172" s="56">
        <f>VLOOKUP($I172,'Margen (PowerBI)'!$B$2:$F$179,3)</f>
        <v>39</v>
      </c>
      <c r="K172" s="56">
        <f t="array" ref="K172">INDEX('Margen (PowerBI)'!$E$1:$E$179,MATCH($I172,'Margen (PowerBI)'!$B$1:$B$179,0))</f>
        <v>24</v>
      </c>
      <c r="L172" s="56">
        <f>VLOOKUP($I172,'Margen (PowerBI)'!$B$2:$F$179,5)</f>
        <v>15</v>
      </c>
      <c r="M172" s="55">
        <v>2.0</v>
      </c>
      <c r="N172" s="57">
        <v>1.0E-4</v>
      </c>
      <c r="O172" s="55">
        <v>2.0</v>
      </c>
      <c r="P172" s="57">
        <v>1.0E-4</v>
      </c>
      <c r="Q172" s="57">
        <v>1.0</v>
      </c>
      <c r="R172" s="55">
        <v>1.0</v>
      </c>
      <c r="S172" s="55">
        <v>0.0</v>
      </c>
      <c r="T172" s="57">
        <v>0.5</v>
      </c>
      <c r="U172" s="57">
        <v>0.0</v>
      </c>
      <c r="V172" s="58">
        <v>70.0</v>
      </c>
      <c r="W172" s="58">
        <v>0.0</v>
      </c>
      <c r="X172" s="55">
        <v>1.0</v>
      </c>
      <c r="Y172" s="55">
        <v>0.0</v>
      </c>
      <c r="Z172" s="3"/>
      <c r="AA172" s="3"/>
      <c r="AB172" s="3"/>
      <c r="AC172" s="3"/>
      <c r="AD172" s="3"/>
      <c r="AE172" s="3"/>
      <c r="AF172" s="3"/>
      <c r="AG172" s="3"/>
      <c r="AH172" s="3"/>
      <c r="AI172" s="3"/>
    </row>
    <row r="173">
      <c r="A173" s="59" t="s">
        <v>711</v>
      </c>
      <c r="B173" s="59" t="s">
        <v>1180</v>
      </c>
      <c r="C173" s="59" t="s">
        <v>1181</v>
      </c>
      <c r="D173" s="59">
        <v>10.5</v>
      </c>
      <c r="E173" s="59" t="s">
        <v>7286</v>
      </c>
      <c r="F173" s="59" t="str">
        <f t="array" ref="F173">IFNA(INDEX('New Listing E-Commerce'!$E$2:$E$69,MATCH($I173,'New Listing E-Commerce'!$C$2:$C$69,0)),"N/A")</f>
        <v>Soft</v>
      </c>
      <c r="G173" s="59" t="str">
        <f t="array" ref="G173">INDEX('New Listing E-Commerce'!$D$1:$D$179,MATCH(I173,'New Listing E-Commerce'!$C$1:$C$179,0))</f>
        <v>FBS1</v>
      </c>
      <c r="H173" s="59">
        <f t="shared" si="1"/>
        <v>2</v>
      </c>
      <c r="I173" s="59" t="s">
        <v>255</v>
      </c>
      <c r="J173" s="60">
        <f>VLOOKUP($I173,'Margen (PowerBI)'!$B$2:$F$179,3)</f>
        <v>38</v>
      </c>
      <c r="K173" s="60">
        <f t="array" ref="K173">INDEX('Margen (PowerBI)'!$E$1:$E$179,MATCH($I173,'Margen (PowerBI)'!$B$1:$B$179,0))</f>
        <v>23</v>
      </c>
      <c r="L173" s="60">
        <f>VLOOKUP($I173,'Margen (PowerBI)'!$B$2:$F$179,5)</f>
        <v>16</v>
      </c>
      <c r="M173" s="59">
        <v>19.0</v>
      </c>
      <c r="N173" s="61">
        <v>8.0E-4</v>
      </c>
      <c r="O173" s="59">
        <v>24.0</v>
      </c>
      <c r="P173" s="61">
        <v>8.0E-4</v>
      </c>
      <c r="Q173" s="61">
        <v>0.7917</v>
      </c>
      <c r="R173" s="59">
        <v>2.0</v>
      </c>
      <c r="S173" s="59">
        <v>0.0</v>
      </c>
      <c r="T173" s="61">
        <v>0.1053</v>
      </c>
      <c r="U173" s="61">
        <v>0.0</v>
      </c>
      <c r="V173" s="62">
        <v>134.0</v>
      </c>
      <c r="W173" s="62">
        <v>0.0</v>
      </c>
      <c r="X173" s="59">
        <v>2.0</v>
      </c>
      <c r="Y173" s="59">
        <v>0.0</v>
      </c>
      <c r="Z173" s="63"/>
      <c r="AA173" s="63"/>
      <c r="AB173" s="63"/>
      <c r="AC173" s="63"/>
      <c r="AD173" s="63"/>
      <c r="AE173" s="63"/>
      <c r="AF173" s="63"/>
      <c r="AG173" s="63"/>
      <c r="AH173" s="63"/>
      <c r="AI173" s="63"/>
    </row>
    <row r="174">
      <c r="A174" s="55" t="s">
        <v>711</v>
      </c>
      <c r="B174" s="55" t="s">
        <v>712</v>
      </c>
      <c r="C174" s="55" t="s">
        <v>713</v>
      </c>
      <c r="D174" s="55">
        <v>8.0</v>
      </c>
      <c r="E174" s="55" t="s">
        <v>7286</v>
      </c>
      <c r="F174" s="55" t="str">
        <f t="array" ref="F174">IFNA(INDEX('New Listing E-Commerce'!$E$2:$E$69,MATCH($I174,'New Listing E-Commerce'!$C$2:$C$69,0)),"N/A")</f>
        <v>Soft</v>
      </c>
      <c r="G174" s="55" t="str">
        <f t="array" ref="G174">INDEX('New Listing E-Commerce'!$D$1:$D$179,MATCH(I174,'New Listing E-Commerce'!$C$1:$C$179,0))</f>
        <v>FBS1</v>
      </c>
      <c r="H174" s="55">
        <f t="shared" si="1"/>
        <v>1</v>
      </c>
      <c r="I174" s="55" t="s">
        <v>255</v>
      </c>
      <c r="J174" s="56">
        <f>VLOOKUP($I174,'Margen (PowerBI)'!$B$2:$F$179,3)</f>
        <v>38</v>
      </c>
      <c r="K174" s="56">
        <f t="array" ref="K174">INDEX('Margen (PowerBI)'!$E$1:$E$179,MATCH($I174,'Margen (PowerBI)'!$B$1:$B$179,0))</f>
        <v>23</v>
      </c>
      <c r="L174" s="56">
        <f>VLOOKUP($I174,'Margen (PowerBI)'!$B$2:$F$179,5)</f>
        <v>16</v>
      </c>
      <c r="M174" s="55">
        <v>2.0</v>
      </c>
      <c r="N174" s="57">
        <v>1.0E-4</v>
      </c>
      <c r="O174" s="55">
        <v>3.0</v>
      </c>
      <c r="P174" s="57">
        <v>1.0E-4</v>
      </c>
      <c r="Q174" s="57">
        <v>1.0</v>
      </c>
      <c r="R174" s="55">
        <v>1.0</v>
      </c>
      <c r="S174" s="55">
        <v>0.0</v>
      </c>
      <c r="T174" s="57">
        <v>0.5</v>
      </c>
      <c r="U174" s="57">
        <v>0.0</v>
      </c>
      <c r="V174" s="58">
        <v>67.0</v>
      </c>
      <c r="W174" s="58">
        <v>0.0</v>
      </c>
      <c r="X174" s="55">
        <v>1.0</v>
      </c>
      <c r="Y174" s="55">
        <v>0.0</v>
      </c>
      <c r="Z174" s="3"/>
      <c r="AA174" s="3"/>
      <c r="AB174" s="3"/>
      <c r="AC174" s="3"/>
      <c r="AD174" s="3"/>
      <c r="AE174" s="3"/>
      <c r="AF174" s="3"/>
      <c r="AG174" s="3"/>
      <c r="AH174" s="3"/>
      <c r="AI174" s="3"/>
    </row>
    <row r="175">
      <c r="A175" s="59" t="s">
        <v>711</v>
      </c>
      <c r="B175" s="59" t="s">
        <v>1013</v>
      </c>
      <c r="C175" s="59" t="s">
        <v>1014</v>
      </c>
      <c r="D175" s="59">
        <v>8.5</v>
      </c>
      <c r="E175" s="59" t="s">
        <v>7286</v>
      </c>
      <c r="F175" s="59" t="str">
        <f t="array" ref="F175">IFNA(INDEX('New Listing E-Commerce'!$E$2:$E$69,MATCH($I175,'New Listing E-Commerce'!$C$2:$C$69,0)),"N/A")</f>
        <v>Soft</v>
      </c>
      <c r="G175" s="59" t="str">
        <f t="array" ref="G175">INDEX('New Listing E-Commerce'!$D$1:$D$179,MATCH(I175,'New Listing E-Commerce'!$C$1:$C$179,0))</f>
        <v>FBS1</v>
      </c>
      <c r="H175" s="59">
        <f t="shared" si="1"/>
        <v>1</v>
      </c>
      <c r="I175" s="59" t="s">
        <v>255</v>
      </c>
      <c r="J175" s="60">
        <f>VLOOKUP($I175,'Margen (PowerBI)'!$B$2:$F$179,3)</f>
        <v>38</v>
      </c>
      <c r="K175" s="60">
        <f t="array" ref="K175">INDEX('Margen (PowerBI)'!$E$1:$E$179,MATCH($I175,'Margen (PowerBI)'!$B$1:$B$179,0))</f>
        <v>23</v>
      </c>
      <c r="L175" s="60">
        <f>VLOOKUP($I175,'Margen (PowerBI)'!$B$2:$F$179,5)</f>
        <v>16</v>
      </c>
      <c r="M175" s="59">
        <v>15.0</v>
      </c>
      <c r="N175" s="61">
        <v>6.0E-4</v>
      </c>
      <c r="O175" s="59">
        <v>18.0</v>
      </c>
      <c r="P175" s="61">
        <v>6.0E-4</v>
      </c>
      <c r="Q175" s="61">
        <v>0.8333</v>
      </c>
      <c r="R175" s="59">
        <v>1.0</v>
      </c>
      <c r="S175" s="59">
        <v>0.0</v>
      </c>
      <c r="T175" s="61">
        <v>0.0667</v>
      </c>
      <c r="U175" s="61">
        <v>0.0</v>
      </c>
      <c r="V175" s="62">
        <v>67.0</v>
      </c>
      <c r="W175" s="62">
        <v>0.0</v>
      </c>
      <c r="X175" s="59">
        <v>1.0</v>
      </c>
      <c r="Y175" s="59">
        <v>0.0</v>
      </c>
      <c r="Z175" s="63"/>
      <c r="AA175" s="63"/>
      <c r="AB175" s="63"/>
      <c r="AC175" s="63"/>
      <c r="AD175" s="63"/>
      <c r="AE175" s="63"/>
      <c r="AF175" s="63"/>
      <c r="AG175" s="63"/>
      <c r="AH175" s="63"/>
      <c r="AI175" s="63"/>
    </row>
    <row r="176">
      <c r="A176" s="55" t="s">
        <v>711</v>
      </c>
      <c r="B176" s="55" t="s">
        <v>1182</v>
      </c>
      <c r="C176" s="55" t="s">
        <v>1183</v>
      </c>
      <c r="D176" s="55">
        <v>10.0</v>
      </c>
      <c r="E176" s="55" t="s">
        <v>7287</v>
      </c>
      <c r="F176" s="55" t="str">
        <f t="array" ref="F176">IFNA(INDEX('New Listing E-Commerce'!$E$2:$E$69,MATCH($I176,'New Listing E-Commerce'!$C$2:$C$69,0)),"N/A")</f>
        <v>Soft</v>
      </c>
      <c r="G176" s="55" t="str">
        <f t="array" ref="G176">INDEX('New Listing E-Commerce'!$D$1:$D$179,MATCH(I176,'New Listing E-Commerce'!$C$1:$C$179,0))</f>
        <v>FBS1</v>
      </c>
      <c r="H176" s="55">
        <f t="shared" si="1"/>
        <v>7</v>
      </c>
      <c r="I176" s="55" t="s">
        <v>255</v>
      </c>
      <c r="J176" s="56">
        <f>VLOOKUP($I176,'Margen (PowerBI)'!$B$2:$F$179,3)</f>
        <v>38</v>
      </c>
      <c r="K176" s="56">
        <f t="array" ref="K176">INDEX('Margen (PowerBI)'!$E$1:$E$179,MATCH($I176,'Margen (PowerBI)'!$B$1:$B$179,0))</f>
        <v>23</v>
      </c>
      <c r="L176" s="56">
        <f>VLOOKUP($I176,'Margen (PowerBI)'!$B$2:$F$179,5)</f>
        <v>16</v>
      </c>
      <c r="M176" s="55">
        <v>30.0</v>
      </c>
      <c r="N176" s="57">
        <v>0.0012</v>
      </c>
      <c r="O176" s="55">
        <v>36.0</v>
      </c>
      <c r="P176" s="57">
        <v>0.0012</v>
      </c>
      <c r="Q176" s="57">
        <v>1.0</v>
      </c>
      <c r="R176" s="55">
        <v>7.0</v>
      </c>
      <c r="S176" s="55">
        <v>0.0</v>
      </c>
      <c r="T176" s="57">
        <v>0.2333</v>
      </c>
      <c r="U176" s="57">
        <v>0.0</v>
      </c>
      <c r="V176" s="58">
        <v>413.0</v>
      </c>
      <c r="W176" s="58">
        <v>0.0</v>
      </c>
      <c r="X176" s="55">
        <v>7.0</v>
      </c>
      <c r="Y176" s="55">
        <v>0.0</v>
      </c>
      <c r="Z176" s="3"/>
      <c r="AA176" s="3"/>
      <c r="AB176" s="3"/>
      <c r="AC176" s="3"/>
      <c r="AD176" s="3"/>
      <c r="AE176" s="3"/>
      <c r="AF176" s="3"/>
      <c r="AG176" s="3"/>
      <c r="AH176" s="3"/>
      <c r="AI176" s="3"/>
    </row>
    <row r="177">
      <c r="A177" s="59" t="s">
        <v>711</v>
      </c>
      <c r="B177" s="59" t="s">
        <v>1184</v>
      </c>
      <c r="C177" s="59" t="s">
        <v>1185</v>
      </c>
      <c r="D177" s="59">
        <v>10.5</v>
      </c>
      <c r="E177" s="59" t="s">
        <v>7287</v>
      </c>
      <c r="F177" s="59" t="str">
        <f t="array" ref="F177">IFNA(INDEX('New Listing E-Commerce'!$E$2:$E$69,MATCH($I177,'New Listing E-Commerce'!$C$2:$C$69,0)),"N/A")</f>
        <v>Soft</v>
      </c>
      <c r="G177" s="59" t="str">
        <f t="array" ref="G177">INDEX('New Listing E-Commerce'!$D$1:$D$179,MATCH(I177,'New Listing E-Commerce'!$C$1:$C$179,0))</f>
        <v>FBS1</v>
      </c>
      <c r="H177" s="59">
        <f t="shared" si="1"/>
        <v>4</v>
      </c>
      <c r="I177" s="59" t="s">
        <v>255</v>
      </c>
      <c r="J177" s="60">
        <f>VLOOKUP($I177,'Margen (PowerBI)'!$B$2:$F$179,3)</f>
        <v>38</v>
      </c>
      <c r="K177" s="60">
        <f t="array" ref="K177">INDEX('Margen (PowerBI)'!$E$1:$E$179,MATCH($I177,'Margen (PowerBI)'!$B$1:$B$179,0))</f>
        <v>23</v>
      </c>
      <c r="L177" s="60">
        <f>VLOOKUP($I177,'Margen (PowerBI)'!$B$2:$F$179,5)</f>
        <v>16</v>
      </c>
      <c r="M177" s="59">
        <v>27.0</v>
      </c>
      <c r="N177" s="61">
        <v>0.0011</v>
      </c>
      <c r="O177" s="59">
        <v>38.0</v>
      </c>
      <c r="P177" s="61">
        <v>0.0013</v>
      </c>
      <c r="Q177" s="61">
        <v>0.9211</v>
      </c>
      <c r="R177" s="59">
        <v>4.0</v>
      </c>
      <c r="S177" s="59">
        <v>0.0</v>
      </c>
      <c r="T177" s="61">
        <v>0.1481</v>
      </c>
      <c r="U177" s="61">
        <v>0.0</v>
      </c>
      <c r="V177" s="62">
        <v>236.0</v>
      </c>
      <c r="W177" s="62">
        <v>0.0</v>
      </c>
      <c r="X177" s="59">
        <v>4.0</v>
      </c>
      <c r="Y177" s="59">
        <v>0.0</v>
      </c>
      <c r="Z177" s="63"/>
      <c r="AA177" s="63"/>
      <c r="AB177" s="63"/>
      <c r="AC177" s="63"/>
      <c r="AD177" s="63"/>
      <c r="AE177" s="63"/>
      <c r="AF177" s="63"/>
      <c r="AG177" s="63"/>
      <c r="AH177" s="63"/>
      <c r="AI177" s="63"/>
    </row>
    <row r="178">
      <c r="A178" s="55" t="s">
        <v>711</v>
      </c>
      <c r="B178" s="55" t="s">
        <v>1186</v>
      </c>
      <c r="C178" s="55" t="s">
        <v>1187</v>
      </c>
      <c r="D178" s="55">
        <v>11.0</v>
      </c>
      <c r="E178" s="55" t="s">
        <v>7287</v>
      </c>
      <c r="F178" s="55" t="str">
        <f t="array" ref="F178">IFNA(INDEX('New Listing E-Commerce'!$E$2:$E$69,MATCH($I178,'New Listing E-Commerce'!$C$2:$C$69,0)),"N/A")</f>
        <v>Soft</v>
      </c>
      <c r="G178" s="55" t="str">
        <f t="array" ref="G178">INDEX('New Listing E-Commerce'!$D$1:$D$179,MATCH(I178,'New Listing E-Commerce'!$C$1:$C$179,0))</f>
        <v>FBS1</v>
      </c>
      <c r="H178" s="55">
        <f t="shared" si="1"/>
        <v>8</v>
      </c>
      <c r="I178" s="55" t="s">
        <v>255</v>
      </c>
      <c r="J178" s="56">
        <f>VLOOKUP($I178,'Margen (PowerBI)'!$B$2:$F$179,3)</f>
        <v>38</v>
      </c>
      <c r="K178" s="56">
        <f t="array" ref="K178">INDEX('Margen (PowerBI)'!$E$1:$E$179,MATCH($I178,'Margen (PowerBI)'!$B$1:$B$179,0))</f>
        <v>23</v>
      </c>
      <c r="L178" s="56">
        <f>VLOOKUP($I178,'Margen (PowerBI)'!$B$2:$F$179,5)</f>
        <v>16</v>
      </c>
      <c r="M178" s="55">
        <v>827.0</v>
      </c>
      <c r="N178" s="57">
        <v>0.0327</v>
      </c>
      <c r="O178" s="55">
        <v>930.0</v>
      </c>
      <c r="P178" s="57">
        <v>0.0308</v>
      </c>
      <c r="Q178" s="57">
        <v>0.9978</v>
      </c>
      <c r="R178" s="55">
        <v>8.0</v>
      </c>
      <c r="S178" s="55">
        <v>0.0</v>
      </c>
      <c r="T178" s="57">
        <v>0.0097</v>
      </c>
      <c r="U178" s="57">
        <v>0.0</v>
      </c>
      <c r="V178" s="58">
        <v>472.0</v>
      </c>
      <c r="W178" s="58">
        <v>0.0</v>
      </c>
      <c r="X178" s="55">
        <v>8.0</v>
      </c>
      <c r="Y178" s="55">
        <v>0.0</v>
      </c>
      <c r="Z178" s="3"/>
      <c r="AA178" s="3"/>
      <c r="AB178" s="3"/>
      <c r="AC178" s="3"/>
      <c r="AD178" s="3"/>
      <c r="AE178" s="3"/>
      <c r="AF178" s="3"/>
      <c r="AG178" s="3"/>
      <c r="AH178" s="3"/>
      <c r="AI178" s="3"/>
    </row>
    <row r="179">
      <c r="A179" s="59" t="s">
        <v>711</v>
      </c>
      <c r="B179" s="59" t="s">
        <v>1015</v>
      </c>
      <c r="C179" s="59" t="s">
        <v>1016</v>
      </c>
      <c r="D179" s="59">
        <v>6.5</v>
      </c>
      <c r="E179" s="59" t="s">
        <v>7287</v>
      </c>
      <c r="F179" s="59" t="str">
        <f t="array" ref="F179">IFNA(INDEX('New Listing E-Commerce'!$E$2:$E$69,MATCH($I179,'New Listing E-Commerce'!$C$2:$C$69,0)),"N/A")</f>
        <v>Soft</v>
      </c>
      <c r="G179" s="59" t="str">
        <f t="array" ref="G179">INDEX('New Listing E-Commerce'!$D$1:$D$179,MATCH(I179,'New Listing E-Commerce'!$C$1:$C$179,0))</f>
        <v>FBS1</v>
      </c>
      <c r="H179" s="59">
        <f t="shared" si="1"/>
        <v>3</v>
      </c>
      <c r="I179" s="59" t="s">
        <v>255</v>
      </c>
      <c r="J179" s="60">
        <f>VLOOKUP($I179,'Margen (PowerBI)'!$B$2:$F$179,3)</f>
        <v>38</v>
      </c>
      <c r="K179" s="60">
        <f t="array" ref="K179">INDEX('Margen (PowerBI)'!$E$1:$E$179,MATCH($I179,'Margen (PowerBI)'!$B$1:$B$179,0))</f>
        <v>23</v>
      </c>
      <c r="L179" s="60">
        <f>VLOOKUP($I179,'Margen (PowerBI)'!$B$2:$F$179,5)</f>
        <v>16</v>
      </c>
      <c r="M179" s="59">
        <v>7.0</v>
      </c>
      <c r="N179" s="61">
        <v>3.0E-4</v>
      </c>
      <c r="O179" s="59">
        <v>7.0</v>
      </c>
      <c r="P179" s="61">
        <v>2.0E-4</v>
      </c>
      <c r="Q179" s="61">
        <v>1.0</v>
      </c>
      <c r="R179" s="59">
        <v>3.0</v>
      </c>
      <c r="S179" s="59">
        <v>0.0</v>
      </c>
      <c r="T179" s="61">
        <v>0.4286</v>
      </c>
      <c r="U179" s="61">
        <v>0.0</v>
      </c>
      <c r="V179" s="62">
        <v>177.0</v>
      </c>
      <c r="W179" s="62">
        <v>0.0</v>
      </c>
      <c r="X179" s="59">
        <v>3.0</v>
      </c>
      <c r="Y179" s="59">
        <v>0.0</v>
      </c>
      <c r="Z179" s="63"/>
      <c r="AA179" s="63"/>
      <c r="AB179" s="63"/>
      <c r="AC179" s="63"/>
      <c r="AD179" s="63"/>
      <c r="AE179" s="63"/>
      <c r="AF179" s="63"/>
      <c r="AG179" s="63"/>
      <c r="AH179" s="63"/>
      <c r="AI179" s="63"/>
    </row>
    <row r="180">
      <c r="A180" s="55" t="s">
        <v>711</v>
      </c>
      <c r="B180" s="55" t="s">
        <v>1188</v>
      </c>
      <c r="C180" s="55" t="s">
        <v>1189</v>
      </c>
      <c r="D180" s="55">
        <v>7.0</v>
      </c>
      <c r="E180" s="55" t="s">
        <v>7287</v>
      </c>
      <c r="F180" s="55" t="str">
        <f t="array" ref="F180">IFNA(INDEX('New Listing E-Commerce'!$E$2:$E$69,MATCH($I180,'New Listing E-Commerce'!$C$2:$C$69,0)),"N/A")</f>
        <v>Soft</v>
      </c>
      <c r="G180" s="55" t="str">
        <f t="array" ref="G180">INDEX('New Listing E-Commerce'!$D$1:$D$179,MATCH(I180,'New Listing E-Commerce'!$C$1:$C$179,0))</f>
        <v>FBS1</v>
      </c>
      <c r="H180" s="55">
        <f t="shared" si="1"/>
        <v>5</v>
      </c>
      <c r="I180" s="55" t="s">
        <v>255</v>
      </c>
      <c r="J180" s="56">
        <f>VLOOKUP($I180,'Margen (PowerBI)'!$B$2:$F$179,3)</f>
        <v>38</v>
      </c>
      <c r="K180" s="56">
        <f t="array" ref="K180">INDEX('Margen (PowerBI)'!$E$1:$E$179,MATCH($I180,'Margen (PowerBI)'!$B$1:$B$179,0))</f>
        <v>23</v>
      </c>
      <c r="L180" s="56">
        <f>VLOOKUP($I180,'Margen (PowerBI)'!$B$2:$F$179,5)</f>
        <v>16</v>
      </c>
      <c r="M180" s="55">
        <v>9.0</v>
      </c>
      <c r="N180" s="57">
        <v>4.0E-4</v>
      </c>
      <c r="O180" s="55">
        <v>13.0</v>
      </c>
      <c r="P180" s="57">
        <v>4.0E-4</v>
      </c>
      <c r="Q180" s="57">
        <v>0.9231</v>
      </c>
      <c r="R180" s="55">
        <v>5.0</v>
      </c>
      <c r="S180" s="55">
        <v>0.0</v>
      </c>
      <c r="T180" s="57">
        <v>0.5556</v>
      </c>
      <c r="U180" s="57">
        <v>0.0</v>
      </c>
      <c r="V180" s="58">
        <v>295.0</v>
      </c>
      <c r="W180" s="58">
        <v>0.0</v>
      </c>
      <c r="X180" s="55">
        <v>5.0</v>
      </c>
      <c r="Y180" s="55">
        <v>0.0</v>
      </c>
      <c r="Z180" s="3"/>
      <c r="AA180" s="3"/>
      <c r="AB180" s="3"/>
      <c r="AC180" s="3"/>
      <c r="AD180" s="3"/>
      <c r="AE180" s="3"/>
      <c r="AF180" s="3"/>
      <c r="AG180" s="3"/>
      <c r="AH180" s="3"/>
      <c r="AI180" s="3"/>
    </row>
    <row r="181">
      <c r="A181" s="59" t="s">
        <v>711</v>
      </c>
      <c r="B181" s="59" t="s">
        <v>1190</v>
      </c>
      <c r="C181" s="59" t="s">
        <v>1191</v>
      </c>
      <c r="D181" s="59">
        <v>8.0</v>
      </c>
      <c r="E181" s="59" t="s">
        <v>7287</v>
      </c>
      <c r="F181" s="59" t="str">
        <f t="array" ref="F181">IFNA(INDEX('New Listing E-Commerce'!$E$2:$E$69,MATCH($I181,'New Listing E-Commerce'!$C$2:$C$69,0)),"N/A")</f>
        <v>Soft</v>
      </c>
      <c r="G181" s="59" t="str">
        <f t="array" ref="G181">INDEX('New Listing E-Commerce'!$D$1:$D$179,MATCH(I181,'New Listing E-Commerce'!$C$1:$C$179,0))</f>
        <v>FBS1</v>
      </c>
      <c r="H181" s="59">
        <f t="shared" si="1"/>
        <v>7</v>
      </c>
      <c r="I181" s="59" t="s">
        <v>255</v>
      </c>
      <c r="J181" s="60">
        <f>VLOOKUP($I181,'Margen (PowerBI)'!$B$2:$F$179,3)</f>
        <v>38</v>
      </c>
      <c r="K181" s="60">
        <f t="array" ref="K181">INDEX('Margen (PowerBI)'!$E$1:$E$179,MATCH($I181,'Margen (PowerBI)'!$B$1:$B$179,0))</f>
        <v>23</v>
      </c>
      <c r="L181" s="60">
        <f>VLOOKUP($I181,'Margen (PowerBI)'!$B$2:$F$179,5)</f>
        <v>16</v>
      </c>
      <c r="M181" s="59">
        <v>9.0</v>
      </c>
      <c r="N181" s="61">
        <v>4.0E-4</v>
      </c>
      <c r="O181" s="59">
        <v>11.0</v>
      </c>
      <c r="P181" s="61">
        <v>4.0E-4</v>
      </c>
      <c r="Q181" s="61">
        <v>1.0</v>
      </c>
      <c r="R181" s="59">
        <v>7.0</v>
      </c>
      <c r="S181" s="59">
        <v>0.0</v>
      </c>
      <c r="T181" s="61">
        <v>0.7778</v>
      </c>
      <c r="U181" s="61">
        <v>0.0</v>
      </c>
      <c r="V181" s="62">
        <v>413.0</v>
      </c>
      <c r="W181" s="62">
        <v>0.0</v>
      </c>
      <c r="X181" s="59">
        <v>7.0</v>
      </c>
      <c r="Y181" s="59">
        <v>0.0</v>
      </c>
      <c r="Z181" s="63"/>
      <c r="AA181" s="63"/>
      <c r="AB181" s="63"/>
      <c r="AC181" s="63"/>
      <c r="AD181" s="63"/>
      <c r="AE181" s="63"/>
      <c r="AF181" s="63"/>
      <c r="AG181" s="63"/>
      <c r="AH181" s="63"/>
      <c r="AI181" s="63"/>
    </row>
    <row r="182">
      <c r="A182" s="55" t="s">
        <v>711</v>
      </c>
      <c r="B182" s="55" t="s">
        <v>714</v>
      </c>
      <c r="C182" s="55" t="s">
        <v>715</v>
      </c>
      <c r="D182" s="55">
        <v>8.5</v>
      </c>
      <c r="E182" s="55" t="s">
        <v>7287</v>
      </c>
      <c r="F182" s="55" t="str">
        <f t="array" ref="F182">IFNA(INDEX('New Listing E-Commerce'!$E$2:$E$69,MATCH($I182,'New Listing E-Commerce'!$C$2:$C$69,0)),"N/A")</f>
        <v>Soft</v>
      </c>
      <c r="G182" s="55" t="str">
        <f t="array" ref="G182">INDEX('New Listing E-Commerce'!$D$1:$D$179,MATCH(I182,'New Listing E-Commerce'!$C$1:$C$179,0))</f>
        <v>FBS1</v>
      </c>
      <c r="H182" s="55">
        <f t="shared" si="1"/>
        <v>6</v>
      </c>
      <c r="I182" s="55" t="s">
        <v>255</v>
      </c>
      <c r="J182" s="56">
        <f>VLOOKUP($I182,'Margen (PowerBI)'!$B$2:$F$179,3)</f>
        <v>38</v>
      </c>
      <c r="K182" s="56">
        <f t="array" ref="K182">INDEX('Margen (PowerBI)'!$E$1:$E$179,MATCH($I182,'Margen (PowerBI)'!$B$1:$B$179,0))</f>
        <v>23</v>
      </c>
      <c r="L182" s="56">
        <f>VLOOKUP($I182,'Margen (PowerBI)'!$B$2:$F$179,5)</f>
        <v>16</v>
      </c>
      <c r="M182" s="55">
        <v>19.0</v>
      </c>
      <c r="N182" s="57">
        <v>8.0E-4</v>
      </c>
      <c r="O182" s="55">
        <v>24.0</v>
      </c>
      <c r="P182" s="57">
        <v>8.0E-4</v>
      </c>
      <c r="Q182" s="57">
        <v>0.875</v>
      </c>
      <c r="R182" s="55">
        <v>6.0</v>
      </c>
      <c r="S182" s="55">
        <v>0.0</v>
      </c>
      <c r="T182" s="57">
        <v>0.3158</v>
      </c>
      <c r="U182" s="57">
        <v>0.0</v>
      </c>
      <c r="V182" s="58">
        <v>354.0</v>
      </c>
      <c r="W182" s="58">
        <v>0.0</v>
      </c>
      <c r="X182" s="55">
        <v>6.0</v>
      </c>
      <c r="Y182" s="55">
        <v>0.0</v>
      </c>
      <c r="Z182" s="3"/>
      <c r="AA182" s="3"/>
      <c r="AB182" s="3"/>
      <c r="AC182" s="3"/>
      <c r="AD182" s="3"/>
      <c r="AE182" s="3"/>
      <c r="AF182" s="3"/>
      <c r="AG182" s="3"/>
      <c r="AH182" s="3"/>
      <c r="AI182" s="3"/>
    </row>
    <row r="183">
      <c r="A183" s="59" t="s">
        <v>711</v>
      </c>
      <c r="B183" s="59" t="s">
        <v>716</v>
      </c>
      <c r="C183" s="59" t="s">
        <v>717</v>
      </c>
      <c r="D183" s="59">
        <v>9.0</v>
      </c>
      <c r="E183" s="59" t="s">
        <v>7287</v>
      </c>
      <c r="F183" s="59" t="str">
        <f t="array" ref="F183">IFNA(INDEX('New Listing E-Commerce'!$E$2:$E$69,MATCH($I183,'New Listing E-Commerce'!$C$2:$C$69,0)),"N/A")</f>
        <v>Soft</v>
      </c>
      <c r="G183" s="59" t="str">
        <f t="array" ref="G183">INDEX('New Listing E-Commerce'!$D$1:$D$179,MATCH(I183,'New Listing E-Commerce'!$C$1:$C$179,0))</f>
        <v>FBS1</v>
      </c>
      <c r="H183" s="59">
        <f t="shared" si="1"/>
        <v>7</v>
      </c>
      <c r="I183" s="59" t="s">
        <v>255</v>
      </c>
      <c r="J183" s="60">
        <f>VLOOKUP($I183,'Margen (PowerBI)'!$B$2:$F$179,3)</f>
        <v>38</v>
      </c>
      <c r="K183" s="60">
        <f t="array" ref="K183">INDEX('Margen (PowerBI)'!$E$1:$E$179,MATCH($I183,'Margen (PowerBI)'!$B$1:$B$179,0))</f>
        <v>23</v>
      </c>
      <c r="L183" s="60">
        <f>VLOOKUP($I183,'Margen (PowerBI)'!$B$2:$F$179,5)</f>
        <v>16</v>
      </c>
      <c r="M183" s="59">
        <v>22.0</v>
      </c>
      <c r="N183" s="61">
        <v>9.0E-4</v>
      </c>
      <c r="O183" s="59">
        <v>27.0</v>
      </c>
      <c r="P183" s="61">
        <v>9.0E-4</v>
      </c>
      <c r="Q183" s="61">
        <v>0.963</v>
      </c>
      <c r="R183" s="59">
        <v>7.0</v>
      </c>
      <c r="S183" s="59">
        <v>0.0</v>
      </c>
      <c r="T183" s="61">
        <v>0.3182</v>
      </c>
      <c r="U183" s="61">
        <v>0.0</v>
      </c>
      <c r="V183" s="62">
        <v>413.0</v>
      </c>
      <c r="W183" s="62">
        <v>0.0</v>
      </c>
      <c r="X183" s="59">
        <v>7.0</v>
      </c>
      <c r="Y183" s="59">
        <v>0.0</v>
      </c>
      <c r="Z183" s="63"/>
      <c r="AA183" s="63"/>
      <c r="AB183" s="63"/>
      <c r="AC183" s="63"/>
      <c r="AD183" s="63"/>
      <c r="AE183" s="63"/>
      <c r="AF183" s="63"/>
      <c r="AG183" s="63"/>
      <c r="AH183" s="63"/>
      <c r="AI183" s="63"/>
    </row>
    <row r="184">
      <c r="A184" s="55" t="s">
        <v>711</v>
      </c>
      <c r="B184" s="55" t="s">
        <v>1192</v>
      </c>
      <c r="C184" s="55" t="s">
        <v>1193</v>
      </c>
      <c r="D184" s="55">
        <v>9.5</v>
      </c>
      <c r="E184" s="55" t="s">
        <v>7287</v>
      </c>
      <c r="F184" s="55" t="str">
        <f t="array" ref="F184">IFNA(INDEX('New Listing E-Commerce'!$E$2:$E$69,MATCH($I184,'New Listing E-Commerce'!$C$2:$C$69,0)),"N/A")</f>
        <v>Soft</v>
      </c>
      <c r="G184" s="55" t="str">
        <f t="array" ref="G184">INDEX('New Listing E-Commerce'!$D$1:$D$179,MATCH(I184,'New Listing E-Commerce'!$C$1:$C$179,0))</f>
        <v>FBS1</v>
      </c>
      <c r="H184" s="55">
        <f t="shared" si="1"/>
        <v>10</v>
      </c>
      <c r="I184" s="55" t="s">
        <v>255</v>
      </c>
      <c r="J184" s="56">
        <f>VLOOKUP($I184,'Margen (PowerBI)'!$B$2:$F$179,3)</f>
        <v>38</v>
      </c>
      <c r="K184" s="56">
        <f t="array" ref="K184">INDEX('Margen (PowerBI)'!$E$1:$E$179,MATCH($I184,'Margen (PowerBI)'!$B$1:$B$179,0))</f>
        <v>23</v>
      </c>
      <c r="L184" s="56">
        <f>VLOOKUP($I184,'Margen (PowerBI)'!$B$2:$F$179,5)</f>
        <v>16</v>
      </c>
      <c r="M184" s="55">
        <v>21.0</v>
      </c>
      <c r="N184" s="57">
        <v>8.0E-4</v>
      </c>
      <c r="O184" s="55">
        <v>27.0</v>
      </c>
      <c r="P184" s="57">
        <v>9.0E-4</v>
      </c>
      <c r="Q184" s="57">
        <v>0.963</v>
      </c>
      <c r="R184" s="55">
        <v>10.0</v>
      </c>
      <c r="S184" s="55">
        <v>0.0</v>
      </c>
      <c r="T184" s="57">
        <v>0.4762</v>
      </c>
      <c r="U184" s="57">
        <v>0.0</v>
      </c>
      <c r="V184" s="58">
        <v>590.0</v>
      </c>
      <c r="W184" s="58">
        <v>0.0</v>
      </c>
      <c r="X184" s="55">
        <v>10.0</v>
      </c>
      <c r="Y184" s="55">
        <v>0.0</v>
      </c>
      <c r="Z184" s="3"/>
      <c r="AA184" s="3"/>
      <c r="AB184" s="3"/>
      <c r="AC184" s="3"/>
      <c r="AD184" s="3"/>
      <c r="AE184" s="3"/>
      <c r="AF184" s="3"/>
      <c r="AG184" s="3"/>
      <c r="AH184" s="3"/>
      <c r="AI184" s="3"/>
    </row>
    <row r="185">
      <c r="A185" s="59" t="s">
        <v>1194</v>
      </c>
      <c r="B185" s="59" t="s">
        <v>1195</v>
      </c>
      <c r="C185" s="59" t="s">
        <v>1196</v>
      </c>
      <c r="D185" s="59">
        <v>10.0</v>
      </c>
      <c r="E185" s="59" t="s">
        <v>7286</v>
      </c>
      <c r="F185" s="59" t="str">
        <f t="array" ref="F185">IFNA(INDEX('New Listing E-Commerce'!$E$2:$E$69,MATCH($I185,'New Listing E-Commerce'!$C$2:$C$69,0)),"N/A")</f>
        <v>Soft</v>
      </c>
      <c r="G185" s="59" t="str">
        <f t="array" ref="G185">INDEX('New Listing E-Commerce'!$D$1:$D$179,MATCH(I185,'New Listing E-Commerce'!$C$1:$C$179,0))</f>
        <v>FCP2</v>
      </c>
      <c r="H185" s="59">
        <f t="shared" si="1"/>
        <v>5</v>
      </c>
      <c r="I185" s="59" t="s">
        <v>264</v>
      </c>
      <c r="J185" s="60">
        <f>VLOOKUP($I185,'Margen (PowerBI)'!$B$2:$F$179,3)</f>
        <v>33</v>
      </c>
      <c r="K185" s="60">
        <f t="array" ref="K185">INDEX('Margen (PowerBI)'!$E$1:$E$179,MATCH($I185,'Margen (PowerBI)'!$B$1:$B$179,0))</f>
        <v>22</v>
      </c>
      <c r="L185" s="60">
        <f>VLOOKUP($I185,'Margen (PowerBI)'!$B$2:$F$179,5)</f>
        <v>11.7</v>
      </c>
      <c r="M185" s="59">
        <v>10.0</v>
      </c>
      <c r="N185" s="61">
        <v>4.0E-4</v>
      </c>
      <c r="O185" s="59">
        <v>10.0</v>
      </c>
      <c r="P185" s="61">
        <v>3.0E-4</v>
      </c>
      <c r="Q185" s="61">
        <v>1.0</v>
      </c>
      <c r="R185" s="59">
        <v>5.0</v>
      </c>
      <c r="S185" s="59">
        <v>0.0</v>
      </c>
      <c r="T185" s="61">
        <v>0.5</v>
      </c>
      <c r="U185" s="61">
        <v>0.0</v>
      </c>
      <c r="V185" s="62">
        <v>325.0</v>
      </c>
      <c r="W185" s="62">
        <v>0.0</v>
      </c>
      <c r="X185" s="59">
        <v>5.0</v>
      </c>
      <c r="Y185" s="59">
        <v>0.0</v>
      </c>
      <c r="Z185" s="63"/>
      <c r="AA185" s="63"/>
      <c r="AB185" s="63"/>
      <c r="AC185" s="63"/>
      <c r="AD185" s="63"/>
      <c r="AE185" s="63"/>
      <c r="AF185" s="63"/>
      <c r="AG185" s="63"/>
      <c r="AH185" s="63"/>
      <c r="AI185" s="63"/>
    </row>
    <row r="186">
      <c r="A186" s="55" t="s">
        <v>1194</v>
      </c>
      <c r="B186" s="55" t="s">
        <v>1197</v>
      </c>
      <c r="C186" s="55" t="s">
        <v>1198</v>
      </c>
      <c r="D186" s="55">
        <v>10.5</v>
      </c>
      <c r="E186" s="55" t="s">
        <v>7286</v>
      </c>
      <c r="F186" s="55" t="str">
        <f t="array" ref="F186">IFNA(INDEX('New Listing E-Commerce'!$E$2:$E$69,MATCH($I186,'New Listing E-Commerce'!$C$2:$C$69,0)),"N/A")</f>
        <v>Soft</v>
      </c>
      <c r="G186" s="55" t="str">
        <f t="array" ref="G186">INDEX('New Listing E-Commerce'!$D$1:$D$179,MATCH(I186,'New Listing E-Commerce'!$C$1:$C$179,0))</f>
        <v>FCP2</v>
      </c>
      <c r="H186" s="55">
        <f t="shared" si="1"/>
        <v>1</v>
      </c>
      <c r="I186" s="55" t="s">
        <v>264</v>
      </c>
      <c r="J186" s="56">
        <f>VLOOKUP($I186,'Margen (PowerBI)'!$B$2:$F$179,3)</f>
        <v>33</v>
      </c>
      <c r="K186" s="56">
        <f t="array" ref="K186">INDEX('Margen (PowerBI)'!$E$1:$E$179,MATCH($I186,'Margen (PowerBI)'!$B$1:$B$179,0))</f>
        <v>22</v>
      </c>
      <c r="L186" s="56">
        <f>VLOOKUP($I186,'Margen (PowerBI)'!$B$2:$F$179,5)</f>
        <v>11.7</v>
      </c>
      <c r="M186" s="55">
        <v>10.0</v>
      </c>
      <c r="N186" s="57">
        <v>4.0E-4</v>
      </c>
      <c r="O186" s="55">
        <v>12.0</v>
      </c>
      <c r="P186" s="57">
        <v>4.0E-4</v>
      </c>
      <c r="Q186" s="57">
        <v>0.9167</v>
      </c>
      <c r="R186" s="55">
        <v>1.0</v>
      </c>
      <c r="S186" s="55">
        <v>0.0</v>
      </c>
      <c r="T186" s="57">
        <v>0.1</v>
      </c>
      <c r="U186" s="57">
        <v>0.0</v>
      </c>
      <c r="V186" s="58">
        <v>65.0</v>
      </c>
      <c r="W186" s="58">
        <v>0.0</v>
      </c>
      <c r="X186" s="55">
        <v>1.0</v>
      </c>
      <c r="Y186" s="55">
        <v>0.0</v>
      </c>
      <c r="Z186" s="3"/>
      <c r="AA186" s="3"/>
      <c r="AB186" s="3"/>
      <c r="AC186" s="3"/>
      <c r="AD186" s="3"/>
      <c r="AE186" s="3"/>
      <c r="AF186" s="3"/>
      <c r="AG186" s="3"/>
      <c r="AH186" s="3"/>
      <c r="AI186" s="3"/>
    </row>
    <row r="187">
      <c r="A187" s="59" t="s">
        <v>1194</v>
      </c>
      <c r="B187" s="59" t="s">
        <v>1199</v>
      </c>
      <c r="C187" s="59" t="s">
        <v>1200</v>
      </c>
      <c r="D187" s="59">
        <v>7.0</v>
      </c>
      <c r="E187" s="59" t="s">
        <v>7286</v>
      </c>
      <c r="F187" s="59" t="str">
        <f t="array" ref="F187">IFNA(INDEX('New Listing E-Commerce'!$E$2:$E$69,MATCH($I187,'New Listing E-Commerce'!$C$2:$C$69,0)),"N/A")</f>
        <v>Soft</v>
      </c>
      <c r="G187" s="59" t="str">
        <f t="array" ref="G187">INDEX('New Listing E-Commerce'!$D$1:$D$179,MATCH(I187,'New Listing E-Commerce'!$C$1:$C$179,0))</f>
        <v>FCP2</v>
      </c>
      <c r="H187" s="59">
        <f t="shared" si="1"/>
        <v>2</v>
      </c>
      <c r="I187" s="59" t="s">
        <v>264</v>
      </c>
      <c r="J187" s="60">
        <f>VLOOKUP($I187,'Margen (PowerBI)'!$B$2:$F$179,3)</f>
        <v>33</v>
      </c>
      <c r="K187" s="60">
        <f t="array" ref="K187">INDEX('Margen (PowerBI)'!$E$1:$E$179,MATCH($I187,'Margen (PowerBI)'!$B$1:$B$179,0))</f>
        <v>22</v>
      </c>
      <c r="L187" s="60">
        <f>VLOOKUP($I187,'Margen (PowerBI)'!$B$2:$F$179,5)</f>
        <v>11.7</v>
      </c>
      <c r="M187" s="59">
        <v>1.0</v>
      </c>
      <c r="N187" s="61">
        <v>0.0</v>
      </c>
      <c r="O187" s="59">
        <v>1.0</v>
      </c>
      <c r="P187" s="61">
        <v>0.0</v>
      </c>
      <c r="Q187" s="61">
        <v>1.0</v>
      </c>
      <c r="R187" s="59">
        <v>2.0</v>
      </c>
      <c r="S187" s="59">
        <v>0.0</v>
      </c>
      <c r="T187" s="61">
        <v>2.0</v>
      </c>
      <c r="U187" s="61">
        <v>0.0</v>
      </c>
      <c r="V187" s="62">
        <v>130.0</v>
      </c>
      <c r="W187" s="62">
        <v>0.0</v>
      </c>
      <c r="X187" s="59">
        <v>2.0</v>
      </c>
      <c r="Y187" s="59">
        <v>0.0</v>
      </c>
      <c r="Z187" s="63"/>
      <c r="AA187" s="63"/>
      <c r="AB187" s="63"/>
      <c r="AC187" s="63"/>
      <c r="AD187" s="63"/>
      <c r="AE187" s="63"/>
      <c r="AF187" s="63"/>
      <c r="AG187" s="63"/>
      <c r="AH187" s="63"/>
      <c r="AI187" s="63"/>
    </row>
    <row r="188">
      <c r="A188" s="55" t="s">
        <v>1194</v>
      </c>
      <c r="B188" s="55" t="s">
        <v>1201</v>
      </c>
      <c r="C188" s="55" t="s">
        <v>1202</v>
      </c>
      <c r="D188" s="55">
        <v>7.5</v>
      </c>
      <c r="E188" s="55" t="s">
        <v>7286</v>
      </c>
      <c r="F188" s="55" t="str">
        <f t="array" ref="F188">IFNA(INDEX('New Listing E-Commerce'!$E$2:$E$69,MATCH($I188,'New Listing E-Commerce'!$C$2:$C$69,0)),"N/A")</f>
        <v>Soft</v>
      </c>
      <c r="G188" s="55" t="str">
        <f t="array" ref="G188">INDEX('New Listing E-Commerce'!$D$1:$D$179,MATCH(I188,'New Listing E-Commerce'!$C$1:$C$179,0))</f>
        <v>FCP2</v>
      </c>
      <c r="H188" s="55">
        <f t="shared" si="1"/>
        <v>2</v>
      </c>
      <c r="I188" s="55" t="s">
        <v>264</v>
      </c>
      <c r="J188" s="56">
        <f>VLOOKUP($I188,'Margen (PowerBI)'!$B$2:$F$179,3)</f>
        <v>33</v>
      </c>
      <c r="K188" s="56">
        <f t="array" ref="K188">INDEX('Margen (PowerBI)'!$E$1:$E$179,MATCH($I188,'Margen (PowerBI)'!$B$1:$B$179,0))</f>
        <v>22</v>
      </c>
      <c r="L188" s="56">
        <f>VLOOKUP($I188,'Margen (PowerBI)'!$B$2:$F$179,5)</f>
        <v>11.7</v>
      </c>
      <c r="M188" s="55">
        <v>265.0</v>
      </c>
      <c r="N188" s="57">
        <v>0.0105</v>
      </c>
      <c r="O188" s="55">
        <v>298.0</v>
      </c>
      <c r="P188" s="57">
        <v>0.0099</v>
      </c>
      <c r="Q188" s="57">
        <v>0.9966</v>
      </c>
      <c r="R188" s="55">
        <v>2.0</v>
      </c>
      <c r="S188" s="55">
        <v>0.0</v>
      </c>
      <c r="T188" s="57">
        <v>0.0075</v>
      </c>
      <c r="U188" s="57">
        <v>0.0</v>
      </c>
      <c r="V188" s="58">
        <v>130.0</v>
      </c>
      <c r="W188" s="58">
        <v>0.0</v>
      </c>
      <c r="X188" s="55">
        <v>2.0</v>
      </c>
      <c r="Y188" s="55">
        <v>0.0</v>
      </c>
      <c r="Z188" s="3"/>
      <c r="AA188" s="3"/>
      <c r="AB188" s="3"/>
      <c r="AC188" s="3"/>
      <c r="AD188" s="3"/>
      <c r="AE188" s="3"/>
      <c r="AF188" s="3"/>
      <c r="AG188" s="3"/>
      <c r="AH188" s="3"/>
      <c r="AI188" s="3"/>
    </row>
    <row r="189">
      <c r="A189" s="59" t="s">
        <v>1194</v>
      </c>
      <c r="B189" s="59" t="s">
        <v>1203</v>
      </c>
      <c r="C189" s="59" t="s">
        <v>1204</v>
      </c>
      <c r="D189" s="59">
        <v>8.0</v>
      </c>
      <c r="E189" s="59" t="s">
        <v>7286</v>
      </c>
      <c r="F189" s="59" t="str">
        <f t="array" ref="F189">IFNA(INDEX('New Listing E-Commerce'!$E$2:$E$69,MATCH($I189,'New Listing E-Commerce'!$C$2:$C$69,0)),"N/A")</f>
        <v>Soft</v>
      </c>
      <c r="G189" s="59" t="str">
        <f t="array" ref="G189">INDEX('New Listing E-Commerce'!$D$1:$D$179,MATCH(I189,'New Listing E-Commerce'!$C$1:$C$179,0))</f>
        <v>FCP2</v>
      </c>
      <c r="H189" s="59">
        <f t="shared" si="1"/>
        <v>4</v>
      </c>
      <c r="I189" s="59" t="s">
        <v>264</v>
      </c>
      <c r="J189" s="60">
        <f>VLOOKUP($I189,'Margen (PowerBI)'!$B$2:$F$179,3)</f>
        <v>33</v>
      </c>
      <c r="K189" s="60">
        <f t="array" ref="K189">INDEX('Margen (PowerBI)'!$E$1:$E$179,MATCH($I189,'Margen (PowerBI)'!$B$1:$B$179,0))</f>
        <v>22</v>
      </c>
      <c r="L189" s="60">
        <f>VLOOKUP($I189,'Margen (PowerBI)'!$B$2:$F$179,5)</f>
        <v>11.7</v>
      </c>
      <c r="M189" s="59">
        <v>3.0</v>
      </c>
      <c r="N189" s="61">
        <v>1.0E-4</v>
      </c>
      <c r="O189" s="59">
        <v>5.0</v>
      </c>
      <c r="P189" s="61">
        <v>2.0E-4</v>
      </c>
      <c r="Q189" s="61">
        <v>1.0</v>
      </c>
      <c r="R189" s="59">
        <v>4.0</v>
      </c>
      <c r="S189" s="59">
        <v>0.0</v>
      </c>
      <c r="T189" s="61">
        <v>1.3333</v>
      </c>
      <c r="U189" s="61">
        <v>0.0</v>
      </c>
      <c r="V189" s="62">
        <v>260.0</v>
      </c>
      <c r="W189" s="62">
        <v>0.0</v>
      </c>
      <c r="X189" s="59">
        <v>4.0</v>
      </c>
      <c r="Y189" s="59">
        <v>0.0</v>
      </c>
      <c r="Z189" s="63"/>
      <c r="AA189" s="63"/>
      <c r="AB189" s="63"/>
      <c r="AC189" s="63"/>
      <c r="AD189" s="63"/>
      <c r="AE189" s="63"/>
      <c r="AF189" s="63"/>
      <c r="AG189" s="63"/>
      <c r="AH189" s="63"/>
      <c r="AI189" s="63"/>
    </row>
    <row r="190">
      <c r="A190" s="55" t="s">
        <v>1194</v>
      </c>
      <c r="B190" s="55" t="s">
        <v>1205</v>
      </c>
      <c r="C190" s="55" t="s">
        <v>1206</v>
      </c>
      <c r="D190" s="55">
        <v>8.5</v>
      </c>
      <c r="E190" s="55" t="s">
        <v>7286</v>
      </c>
      <c r="F190" s="55" t="str">
        <f t="array" ref="F190">IFNA(INDEX('New Listing E-Commerce'!$E$2:$E$69,MATCH($I190,'New Listing E-Commerce'!$C$2:$C$69,0)),"N/A")</f>
        <v>Soft</v>
      </c>
      <c r="G190" s="55" t="str">
        <f t="array" ref="G190">INDEX('New Listing E-Commerce'!$D$1:$D$179,MATCH(I190,'New Listing E-Commerce'!$C$1:$C$179,0))</f>
        <v>FCP2</v>
      </c>
      <c r="H190" s="55">
        <f t="shared" si="1"/>
        <v>4</v>
      </c>
      <c r="I190" s="55" t="s">
        <v>264</v>
      </c>
      <c r="J190" s="56">
        <f>VLOOKUP($I190,'Margen (PowerBI)'!$B$2:$F$179,3)</f>
        <v>33</v>
      </c>
      <c r="K190" s="56">
        <f t="array" ref="K190">INDEX('Margen (PowerBI)'!$E$1:$E$179,MATCH($I190,'Margen (PowerBI)'!$B$1:$B$179,0))</f>
        <v>22</v>
      </c>
      <c r="L190" s="56">
        <f>VLOOKUP($I190,'Margen (PowerBI)'!$B$2:$F$179,5)</f>
        <v>11.7</v>
      </c>
      <c r="M190" s="55">
        <v>12.0</v>
      </c>
      <c r="N190" s="57">
        <v>5.0E-4</v>
      </c>
      <c r="O190" s="55">
        <v>15.0</v>
      </c>
      <c r="P190" s="57">
        <v>5.0E-4</v>
      </c>
      <c r="Q190" s="57">
        <v>1.0</v>
      </c>
      <c r="R190" s="55">
        <v>4.0</v>
      </c>
      <c r="S190" s="55">
        <v>0.0</v>
      </c>
      <c r="T190" s="57">
        <v>0.3333</v>
      </c>
      <c r="U190" s="57">
        <v>0.0</v>
      </c>
      <c r="V190" s="58">
        <v>260.0</v>
      </c>
      <c r="W190" s="58">
        <v>0.0</v>
      </c>
      <c r="X190" s="55">
        <v>4.0</v>
      </c>
      <c r="Y190" s="55">
        <v>0.0</v>
      </c>
      <c r="Z190" s="3"/>
      <c r="AA190" s="3"/>
      <c r="AB190" s="3"/>
      <c r="AC190" s="3"/>
      <c r="AD190" s="3"/>
      <c r="AE190" s="3"/>
      <c r="AF190" s="3"/>
      <c r="AG190" s="3"/>
      <c r="AH190" s="3"/>
      <c r="AI190" s="3"/>
    </row>
    <row r="191">
      <c r="A191" s="59" t="s">
        <v>1194</v>
      </c>
      <c r="B191" s="59" t="s">
        <v>1207</v>
      </c>
      <c r="C191" s="59" t="s">
        <v>1208</v>
      </c>
      <c r="D191" s="59">
        <v>9.0</v>
      </c>
      <c r="E191" s="59" t="s">
        <v>7286</v>
      </c>
      <c r="F191" s="59" t="str">
        <f t="array" ref="F191">IFNA(INDEX('New Listing E-Commerce'!$E$2:$E$69,MATCH($I191,'New Listing E-Commerce'!$C$2:$C$69,0)),"N/A")</f>
        <v>Soft</v>
      </c>
      <c r="G191" s="59" t="str">
        <f t="array" ref="G191">INDEX('New Listing E-Commerce'!$D$1:$D$179,MATCH(I191,'New Listing E-Commerce'!$C$1:$C$179,0))</f>
        <v>FCP2</v>
      </c>
      <c r="H191" s="59">
        <f t="shared" si="1"/>
        <v>1</v>
      </c>
      <c r="I191" s="59" t="s">
        <v>264</v>
      </c>
      <c r="J191" s="60">
        <f>VLOOKUP($I191,'Margen (PowerBI)'!$B$2:$F$179,3)</f>
        <v>33</v>
      </c>
      <c r="K191" s="60">
        <f t="array" ref="K191">INDEX('Margen (PowerBI)'!$E$1:$E$179,MATCH($I191,'Margen (PowerBI)'!$B$1:$B$179,0))</f>
        <v>22</v>
      </c>
      <c r="L191" s="60">
        <f>VLOOKUP($I191,'Margen (PowerBI)'!$B$2:$F$179,5)</f>
        <v>11.7</v>
      </c>
      <c r="M191" s="59">
        <v>10.0</v>
      </c>
      <c r="N191" s="61">
        <v>4.0E-4</v>
      </c>
      <c r="O191" s="59">
        <v>13.0</v>
      </c>
      <c r="P191" s="61">
        <v>4.0E-4</v>
      </c>
      <c r="Q191" s="61">
        <v>1.0</v>
      </c>
      <c r="R191" s="59">
        <v>1.0</v>
      </c>
      <c r="S191" s="59">
        <v>0.0</v>
      </c>
      <c r="T191" s="61">
        <v>0.1</v>
      </c>
      <c r="U191" s="61">
        <v>0.0</v>
      </c>
      <c r="V191" s="62">
        <v>65.0</v>
      </c>
      <c r="W191" s="62">
        <v>0.0</v>
      </c>
      <c r="X191" s="59">
        <v>1.0</v>
      </c>
      <c r="Y191" s="59">
        <v>0.0</v>
      </c>
      <c r="Z191" s="63"/>
      <c r="AA191" s="63"/>
      <c r="AB191" s="63"/>
      <c r="AC191" s="63"/>
      <c r="AD191" s="63"/>
      <c r="AE191" s="63"/>
      <c r="AF191" s="63"/>
      <c r="AG191" s="63"/>
      <c r="AH191" s="63"/>
      <c r="AI191" s="63"/>
    </row>
    <row r="192">
      <c r="A192" s="55" t="s">
        <v>1194</v>
      </c>
      <c r="B192" s="55" t="s">
        <v>1209</v>
      </c>
      <c r="C192" s="55" t="s">
        <v>1210</v>
      </c>
      <c r="D192" s="55">
        <v>9.5</v>
      </c>
      <c r="E192" s="55" t="s">
        <v>7286</v>
      </c>
      <c r="F192" s="55" t="str">
        <f t="array" ref="F192">IFNA(INDEX('New Listing E-Commerce'!$E$2:$E$69,MATCH($I192,'New Listing E-Commerce'!$C$2:$C$69,0)),"N/A")</f>
        <v>Soft</v>
      </c>
      <c r="G192" s="55" t="str">
        <f t="array" ref="G192">INDEX('New Listing E-Commerce'!$D$1:$D$179,MATCH(I192,'New Listing E-Commerce'!$C$1:$C$179,0))</f>
        <v>FCP2</v>
      </c>
      <c r="H192" s="55">
        <f t="shared" si="1"/>
        <v>1</v>
      </c>
      <c r="I192" s="55" t="s">
        <v>264</v>
      </c>
      <c r="J192" s="56">
        <f>VLOOKUP($I192,'Margen (PowerBI)'!$B$2:$F$179,3)</f>
        <v>33</v>
      </c>
      <c r="K192" s="56">
        <f t="array" ref="K192">INDEX('Margen (PowerBI)'!$E$1:$E$179,MATCH($I192,'Margen (PowerBI)'!$B$1:$B$179,0))</f>
        <v>22</v>
      </c>
      <c r="L192" s="56">
        <f>VLOOKUP($I192,'Margen (PowerBI)'!$B$2:$F$179,5)</f>
        <v>11.7</v>
      </c>
      <c r="M192" s="55">
        <v>8.0</v>
      </c>
      <c r="N192" s="57">
        <v>3.0E-4</v>
      </c>
      <c r="O192" s="55">
        <v>9.0</v>
      </c>
      <c r="P192" s="57">
        <v>3.0E-4</v>
      </c>
      <c r="Q192" s="57">
        <v>1.0</v>
      </c>
      <c r="R192" s="55">
        <v>1.0</v>
      </c>
      <c r="S192" s="55">
        <v>0.0</v>
      </c>
      <c r="T192" s="57">
        <v>0.125</v>
      </c>
      <c r="U192" s="57">
        <v>0.0</v>
      </c>
      <c r="V192" s="58">
        <v>65.0</v>
      </c>
      <c r="W192" s="58">
        <v>0.0</v>
      </c>
      <c r="X192" s="55">
        <v>1.0</v>
      </c>
      <c r="Y192" s="55">
        <v>0.0</v>
      </c>
      <c r="Z192" s="3"/>
      <c r="AA192" s="3"/>
      <c r="AB192" s="3"/>
      <c r="AC192" s="3"/>
      <c r="AD192" s="3"/>
      <c r="AE192" s="3"/>
      <c r="AF192" s="3"/>
      <c r="AG192" s="3"/>
      <c r="AH192" s="3"/>
      <c r="AI192" s="3"/>
    </row>
    <row r="193">
      <c r="A193" s="59" t="s">
        <v>723</v>
      </c>
      <c r="B193" s="59" t="s">
        <v>1211</v>
      </c>
      <c r="C193" s="59" t="s">
        <v>1212</v>
      </c>
      <c r="D193" s="59">
        <v>5.5</v>
      </c>
      <c r="E193" s="59" t="s">
        <v>7286</v>
      </c>
      <c r="F193" s="59" t="str">
        <f t="array" ref="F193">IFNA(INDEX('New Listing E-Commerce'!$E$2:$E$69,MATCH($I193,'New Listing E-Commerce'!$C$2:$C$69,0)),"N/A")</f>
        <v>Soft</v>
      </c>
      <c r="G193" s="59" t="str">
        <f t="array" ref="G193">INDEX('New Listing E-Commerce'!$D$1:$D$179,MATCH(I193,'New Listing E-Commerce'!$C$1:$C$179,0))</f>
        <v>FCP2</v>
      </c>
      <c r="H193" s="59">
        <f t="shared" si="1"/>
        <v>1</v>
      </c>
      <c r="I193" s="59" t="s">
        <v>264</v>
      </c>
      <c r="J193" s="60">
        <f>VLOOKUP($I193,'Margen (PowerBI)'!$B$2:$F$179,3)</f>
        <v>33</v>
      </c>
      <c r="K193" s="60">
        <f t="array" ref="K193">INDEX('Margen (PowerBI)'!$E$1:$E$179,MATCH($I193,'Margen (PowerBI)'!$B$1:$B$179,0))</f>
        <v>22</v>
      </c>
      <c r="L193" s="60">
        <f>VLOOKUP($I193,'Margen (PowerBI)'!$B$2:$F$179,5)</f>
        <v>11.7</v>
      </c>
      <c r="M193" s="59">
        <v>2.0</v>
      </c>
      <c r="N193" s="61">
        <v>1.0E-4</v>
      </c>
      <c r="O193" s="59">
        <v>2.0</v>
      </c>
      <c r="P193" s="61">
        <v>1.0E-4</v>
      </c>
      <c r="Q193" s="61">
        <v>1.0</v>
      </c>
      <c r="R193" s="59">
        <v>1.0</v>
      </c>
      <c r="S193" s="59">
        <v>0.0</v>
      </c>
      <c r="T193" s="61">
        <v>0.5</v>
      </c>
      <c r="U193" s="61">
        <v>0.0</v>
      </c>
      <c r="V193" s="62">
        <v>67.0</v>
      </c>
      <c r="W193" s="62">
        <v>0.0</v>
      </c>
      <c r="X193" s="59">
        <v>1.0</v>
      </c>
      <c r="Y193" s="59">
        <v>0.0</v>
      </c>
      <c r="Z193" s="63"/>
      <c r="AA193" s="63"/>
      <c r="AB193" s="63"/>
      <c r="AC193" s="63"/>
      <c r="AD193" s="63"/>
      <c r="AE193" s="63"/>
      <c r="AF193" s="63"/>
      <c r="AG193" s="63"/>
      <c r="AH193" s="63"/>
      <c r="AI193" s="63"/>
    </row>
    <row r="194">
      <c r="A194" s="55" t="s">
        <v>723</v>
      </c>
      <c r="B194" s="55" t="s">
        <v>724</v>
      </c>
      <c r="C194" s="55" t="s">
        <v>725</v>
      </c>
      <c r="D194" s="55">
        <v>7.0</v>
      </c>
      <c r="E194" s="55" t="s">
        <v>7286</v>
      </c>
      <c r="F194" s="55" t="str">
        <f t="array" ref="F194">IFNA(INDEX('New Listing E-Commerce'!$E$2:$E$69,MATCH($I194,'New Listing E-Commerce'!$C$2:$C$69,0)),"N/A")</f>
        <v>Soft</v>
      </c>
      <c r="G194" s="55" t="str">
        <f t="array" ref="G194">INDEX('New Listing E-Commerce'!$D$1:$D$179,MATCH(I194,'New Listing E-Commerce'!$C$1:$C$179,0))</f>
        <v>FCP2</v>
      </c>
      <c r="H194" s="55">
        <f t="shared" si="1"/>
        <v>2</v>
      </c>
      <c r="I194" s="55" t="s">
        <v>264</v>
      </c>
      <c r="J194" s="56">
        <f>VLOOKUP($I194,'Margen (PowerBI)'!$B$2:$F$179,3)</f>
        <v>33</v>
      </c>
      <c r="K194" s="56">
        <f t="array" ref="K194">INDEX('Margen (PowerBI)'!$E$1:$E$179,MATCH($I194,'Margen (PowerBI)'!$B$1:$B$179,0))</f>
        <v>22</v>
      </c>
      <c r="L194" s="56">
        <f>VLOOKUP($I194,'Margen (PowerBI)'!$B$2:$F$179,5)</f>
        <v>11.7</v>
      </c>
      <c r="M194" s="55">
        <v>7.0</v>
      </c>
      <c r="N194" s="57">
        <v>3.0E-4</v>
      </c>
      <c r="O194" s="55">
        <v>8.0</v>
      </c>
      <c r="P194" s="57">
        <v>3.0E-4</v>
      </c>
      <c r="Q194" s="57">
        <v>1.0</v>
      </c>
      <c r="R194" s="55">
        <v>2.0</v>
      </c>
      <c r="S194" s="55">
        <v>0.0</v>
      </c>
      <c r="T194" s="57">
        <v>0.2857</v>
      </c>
      <c r="U194" s="57">
        <v>0.0</v>
      </c>
      <c r="V194" s="58">
        <v>134.0</v>
      </c>
      <c r="W194" s="58">
        <v>0.0</v>
      </c>
      <c r="X194" s="55">
        <v>2.0</v>
      </c>
      <c r="Y194" s="55">
        <v>0.0</v>
      </c>
      <c r="Z194" s="3"/>
      <c r="AA194" s="3"/>
      <c r="AB194" s="3"/>
      <c r="AC194" s="3"/>
      <c r="AD194" s="3"/>
      <c r="AE194" s="3"/>
      <c r="AF194" s="3"/>
      <c r="AG194" s="3"/>
      <c r="AH194" s="3"/>
      <c r="AI194" s="3"/>
    </row>
    <row r="195">
      <c r="A195" s="59" t="s">
        <v>723</v>
      </c>
      <c r="B195" s="59" t="s">
        <v>1019</v>
      </c>
      <c r="C195" s="59" t="s">
        <v>1020</v>
      </c>
      <c r="D195" s="59">
        <v>7.5</v>
      </c>
      <c r="E195" s="59" t="s">
        <v>7286</v>
      </c>
      <c r="F195" s="59" t="str">
        <f t="array" ref="F195">IFNA(INDEX('New Listing E-Commerce'!$E$2:$E$69,MATCH($I195,'New Listing E-Commerce'!$C$2:$C$69,0)),"N/A")</f>
        <v>Soft</v>
      </c>
      <c r="G195" s="59" t="str">
        <f t="array" ref="G195">INDEX('New Listing E-Commerce'!$D$1:$D$179,MATCH(I195,'New Listing E-Commerce'!$C$1:$C$179,0))</f>
        <v>FCP2</v>
      </c>
      <c r="H195" s="59">
        <f t="shared" si="1"/>
        <v>2</v>
      </c>
      <c r="I195" s="59" t="s">
        <v>264</v>
      </c>
      <c r="J195" s="60">
        <f>VLOOKUP($I195,'Margen (PowerBI)'!$B$2:$F$179,3)</f>
        <v>33</v>
      </c>
      <c r="K195" s="60">
        <f t="array" ref="K195">INDEX('Margen (PowerBI)'!$E$1:$E$179,MATCH($I195,'Margen (PowerBI)'!$B$1:$B$179,0))</f>
        <v>22</v>
      </c>
      <c r="L195" s="60">
        <f>VLOOKUP($I195,'Margen (PowerBI)'!$B$2:$F$179,5)</f>
        <v>11.7</v>
      </c>
      <c r="M195" s="59">
        <v>9.0</v>
      </c>
      <c r="N195" s="61">
        <v>4.0E-4</v>
      </c>
      <c r="O195" s="59">
        <v>9.0</v>
      </c>
      <c r="P195" s="61">
        <v>3.0E-4</v>
      </c>
      <c r="Q195" s="61">
        <v>1.0</v>
      </c>
      <c r="R195" s="59">
        <v>2.0</v>
      </c>
      <c r="S195" s="59">
        <v>0.0</v>
      </c>
      <c r="T195" s="61">
        <v>0.2222</v>
      </c>
      <c r="U195" s="61">
        <v>0.0</v>
      </c>
      <c r="V195" s="62">
        <v>134.0</v>
      </c>
      <c r="W195" s="62">
        <v>0.0</v>
      </c>
      <c r="X195" s="59">
        <v>2.0</v>
      </c>
      <c r="Y195" s="59">
        <v>0.0</v>
      </c>
      <c r="Z195" s="63"/>
      <c r="AA195" s="63"/>
      <c r="AB195" s="63"/>
      <c r="AC195" s="63"/>
      <c r="AD195" s="63"/>
      <c r="AE195" s="63"/>
      <c r="AF195" s="63"/>
      <c r="AG195" s="63"/>
      <c r="AH195" s="63"/>
      <c r="AI195" s="63"/>
    </row>
    <row r="196">
      <c r="A196" s="55" t="s">
        <v>723</v>
      </c>
      <c r="B196" s="55" t="s">
        <v>726</v>
      </c>
      <c r="C196" s="55" t="s">
        <v>727</v>
      </c>
      <c r="D196" s="55">
        <v>8.0</v>
      </c>
      <c r="E196" s="55" t="s">
        <v>7286</v>
      </c>
      <c r="F196" s="55" t="str">
        <f t="array" ref="F196">IFNA(INDEX('New Listing E-Commerce'!$E$2:$E$69,MATCH($I196,'New Listing E-Commerce'!$C$2:$C$69,0)),"N/A")</f>
        <v>Soft</v>
      </c>
      <c r="G196" s="55" t="str">
        <f t="array" ref="G196">INDEX('New Listing E-Commerce'!$D$1:$D$179,MATCH(I196,'New Listing E-Commerce'!$C$1:$C$179,0))</f>
        <v>FCP2</v>
      </c>
      <c r="H196" s="55">
        <f t="shared" si="1"/>
        <v>3</v>
      </c>
      <c r="I196" s="55" t="s">
        <v>264</v>
      </c>
      <c r="J196" s="56">
        <f>VLOOKUP($I196,'Margen (PowerBI)'!$B$2:$F$179,3)</f>
        <v>33</v>
      </c>
      <c r="K196" s="56">
        <f t="array" ref="K196">INDEX('Margen (PowerBI)'!$E$1:$E$179,MATCH($I196,'Margen (PowerBI)'!$B$1:$B$179,0))</f>
        <v>22</v>
      </c>
      <c r="L196" s="56">
        <f>VLOOKUP($I196,'Margen (PowerBI)'!$B$2:$F$179,5)</f>
        <v>11.7</v>
      </c>
      <c r="M196" s="55">
        <v>16.0</v>
      </c>
      <c r="N196" s="57">
        <v>6.0E-4</v>
      </c>
      <c r="O196" s="55">
        <v>17.0</v>
      </c>
      <c r="P196" s="57">
        <v>6.0E-4</v>
      </c>
      <c r="Q196" s="57">
        <v>1.0</v>
      </c>
      <c r="R196" s="55">
        <v>3.0</v>
      </c>
      <c r="S196" s="55">
        <v>0.0</v>
      </c>
      <c r="T196" s="57">
        <v>0.1875</v>
      </c>
      <c r="U196" s="57">
        <v>0.0</v>
      </c>
      <c r="V196" s="58">
        <v>201.0</v>
      </c>
      <c r="W196" s="58">
        <v>0.0</v>
      </c>
      <c r="X196" s="55">
        <v>3.0</v>
      </c>
      <c r="Y196" s="55">
        <v>0.0</v>
      </c>
      <c r="Z196" s="3"/>
      <c r="AA196" s="3"/>
      <c r="AB196" s="3"/>
      <c r="AC196" s="3"/>
      <c r="AD196" s="3"/>
      <c r="AE196" s="3"/>
      <c r="AF196" s="3"/>
      <c r="AG196" s="3"/>
      <c r="AH196" s="3"/>
      <c r="AI196" s="3"/>
    </row>
    <row r="197">
      <c r="A197" s="59" t="s">
        <v>723</v>
      </c>
      <c r="B197" s="59" t="s">
        <v>1025</v>
      </c>
      <c r="C197" s="59" t="s">
        <v>1026</v>
      </c>
      <c r="D197" s="59">
        <v>6.0</v>
      </c>
      <c r="E197" s="59" t="s">
        <v>7287</v>
      </c>
      <c r="F197" s="59" t="str">
        <f t="array" ref="F197">IFNA(INDEX('New Listing E-Commerce'!$E$2:$E$69,MATCH($I197,'New Listing E-Commerce'!$C$2:$C$69,0)),"N/A")</f>
        <v>Soft</v>
      </c>
      <c r="G197" s="59" t="str">
        <f t="array" ref="G197">INDEX('New Listing E-Commerce'!$D$1:$D$179,MATCH(I197,'New Listing E-Commerce'!$C$1:$C$179,0))</f>
        <v>FCP2</v>
      </c>
      <c r="H197" s="59">
        <f t="shared" si="1"/>
        <v>3</v>
      </c>
      <c r="I197" s="59" t="s">
        <v>264</v>
      </c>
      <c r="J197" s="60">
        <f>VLOOKUP($I197,'Margen (PowerBI)'!$B$2:$F$179,3)</f>
        <v>33</v>
      </c>
      <c r="K197" s="60">
        <f t="array" ref="K197">INDEX('Margen (PowerBI)'!$E$1:$E$179,MATCH($I197,'Margen (PowerBI)'!$B$1:$B$179,0))</f>
        <v>22</v>
      </c>
      <c r="L197" s="60">
        <f>VLOOKUP($I197,'Margen (PowerBI)'!$B$2:$F$179,5)</f>
        <v>11.7</v>
      </c>
      <c r="M197" s="59">
        <v>135.0</v>
      </c>
      <c r="N197" s="61">
        <v>0.0053</v>
      </c>
      <c r="O197" s="59">
        <v>151.0</v>
      </c>
      <c r="P197" s="61">
        <v>0.005</v>
      </c>
      <c r="Q197" s="61">
        <v>1.0</v>
      </c>
      <c r="R197" s="59">
        <v>3.0</v>
      </c>
      <c r="S197" s="59">
        <v>0.0</v>
      </c>
      <c r="T197" s="61">
        <v>0.0222</v>
      </c>
      <c r="U197" s="61">
        <v>0.0</v>
      </c>
      <c r="V197" s="62">
        <v>201.0</v>
      </c>
      <c r="W197" s="62">
        <v>0.0</v>
      </c>
      <c r="X197" s="59">
        <v>3.0</v>
      </c>
      <c r="Y197" s="59">
        <v>0.0</v>
      </c>
      <c r="Z197" s="63"/>
      <c r="AA197" s="63"/>
      <c r="AB197" s="63"/>
      <c r="AC197" s="63"/>
      <c r="AD197" s="63"/>
      <c r="AE197" s="63"/>
      <c r="AF197" s="63"/>
      <c r="AG197" s="63"/>
      <c r="AH197" s="63"/>
      <c r="AI197" s="63"/>
    </row>
    <row r="198">
      <c r="A198" s="55" t="s">
        <v>723</v>
      </c>
      <c r="B198" s="55" t="s">
        <v>1213</v>
      </c>
      <c r="C198" s="55" t="s">
        <v>1214</v>
      </c>
      <c r="D198" s="55">
        <v>7.0</v>
      </c>
      <c r="E198" s="55" t="s">
        <v>7287</v>
      </c>
      <c r="F198" s="55" t="str">
        <f t="array" ref="F198">IFNA(INDEX('New Listing E-Commerce'!$E$2:$E$69,MATCH($I198,'New Listing E-Commerce'!$C$2:$C$69,0)),"N/A")</f>
        <v>Soft</v>
      </c>
      <c r="G198" s="55" t="str">
        <f t="array" ref="G198">INDEX('New Listing E-Commerce'!$D$1:$D$179,MATCH(I198,'New Listing E-Commerce'!$C$1:$C$179,0))</f>
        <v>FCP2</v>
      </c>
      <c r="H198" s="55">
        <f t="shared" si="1"/>
        <v>2</v>
      </c>
      <c r="I198" s="55" t="s">
        <v>264</v>
      </c>
      <c r="J198" s="56">
        <f>VLOOKUP($I198,'Margen (PowerBI)'!$B$2:$F$179,3)</f>
        <v>33</v>
      </c>
      <c r="K198" s="56">
        <f t="array" ref="K198">INDEX('Margen (PowerBI)'!$E$1:$E$179,MATCH($I198,'Margen (PowerBI)'!$B$1:$B$179,0))</f>
        <v>22</v>
      </c>
      <c r="L198" s="56">
        <f>VLOOKUP($I198,'Margen (PowerBI)'!$B$2:$F$179,5)</f>
        <v>11.7</v>
      </c>
      <c r="M198" s="55">
        <v>8.0</v>
      </c>
      <c r="N198" s="57">
        <v>3.0E-4</v>
      </c>
      <c r="O198" s="55">
        <v>9.0</v>
      </c>
      <c r="P198" s="57">
        <v>3.0E-4</v>
      </c>
      <c r="Q198" s="57">
        <v>1.0</v>
      </c>
      <c r="R198" s="55">
        <v>2.0</v>
      </c>
      <c r="S198" s="55">
        <v>0.0</v>
      </c>
      <c r="T198" s="57">
        <v>0.25</v>
      </c>
      <c r="U198" s="57">
        <v>0.0</v>
      </c>
      <c r="V198" s="58">
        <v>134.0</v>
      </c>
      <c r="W198" s="58">
        <v>0.0</v>
      </c>
      <c r="X198" s="55">
        <v>2.0</v>
      </c>
      <c r="Y198" s="55">
        <v>0.0</v>
      </c>
      <c r="Z198" s="3"/>
      <c r="AA198" s="3"/>
      <c r="AB198" s="3"/>
      <c r="AC198" s="3"/>
      <c r="AD198" s="3"/>
      <c r="AE198" s="3"/>
      <c r="AF198" s="3"/>
      <c r="AG198" s="3"/>
      <c r="AH198" s="3"/>
      <c r="AI198" s="3"/>
    </row>
    <row r="199">
      <c r="A199" s="59" t="s">
        <v>723</v>
      </c>
      <c r="B199" s="59" t="s">
        <v>1215</v>
      </c>
      <c r="C199" s="59" t="s">
        <v>1216</v>
      </c>
      <c r="D199" s="59">
        <v>7.5</v>
      </c>
      <c r="E199" s="59" t="s">
        <v>7287</v>
      </c>
      <c r="F199" s="59" t="str">
        <f t="array" ref="F199">IFNA(INDEX('New Listing E-Commerce'!$E$2:$E$69,MATCH($I199,'New Listing E-Commerce'!$C$2:$C$69,0)),"N/A")</f>
        <v>Soft</v>
      </c>
      <c r="G199" s="59" t="str">
        <f t="array" ref="G199">INDEX('New Listing E-Commerce'!$D$1:$D$179,MATCH(I199,'New Listing E-Commerce'!$C$1:$C$179,0))</f>
        <v>FCP2</v>
      </c>
      <c r="H199" s="59">
        <f t="shared" si="1"/>
        <v>3</v>
      </c>
      <c r="I199" s="59" t="s">
        <v>264</v>
      </c>
      <c r="J199" s="60">
        <f>VLOOKUP($I199,'Margen (PowerBI)'!$B$2:$F$179,3)</f>
        <v>33</v>
      </c>
      <c r="K199" s="60">
        <f t="array" ref="K199">INDEX('Margen (PowerBI)'!$E$1:$E$179,MATCH($I199,'Margen (PowerBI)'!$B$1:$B$179,0))</f>
        <v>22</v>
      </c>
      <c r="L199" s="60">
        <f>VLOOKUP($I199,'Margen (PowerBI)'!$B$2:$F$179,5)</f>
        <v>11.7</v>
      </c>
      <c r="M199" s="59">
        <v>7.0</v>
      </c>
      <c r="N199" s="61">
        <v>3.0E-4</v>
      </c>
      <c r="O199" s="59">
        <v>8.0</v>
      </c>
      <c r="P199" s="61">
        <v>3.0E-4</v>
      </c>
      <c r="Q199" s="61">
        <v>1.0</v>
      </c>
      <c r="R199" s="59">
        <v>3.0</v>
      </c>
      <c r="S199" s="59">
        <v>0.0</v>
      </c>
      <c r="T199" s="61">
        <v>0.4286</v>
      </c>
      <c r="U199" s="61">
        <v>0.0</v>
      </c>
      <c r="V199" s="62">
        <v>201.0</v>
      </c>
      <c r="W199" s="62">
        <v>0.0</v>
      </c>
      <c r="X199" s="59">
        <v>3.0</v>
      </c>
      <c r="Y199" s="59">
        <v>0.0</v>
      </c>
      <c r="Z199" s="63"/>
      <c r="AA199" s="63"/>
      <c r="AB199" s="63"/>
      <c r="AC199" s="63"/>
      <c r="AD199" s="63"/>
      <c r="AE199" s="63"/>
      <c r="AF199" s="63"/>
      <c r="AG199" s="63"/>
      <c r="AH199" s="63"/>
      <c r="AI199" s="63"/>
    </row>
    <row r="200">
      <c r="A200" s="55" t="s">
        <v>723</v>
      </c>
      <c r="B200" s="55" t="s">
        <v>1027</v>
      </c>
      <c r="C200" s="55" t="s">
        <v>1028</v>
      </c>
      <c r="D200" s="55">
        <v>8.0</v>
      </c>
      <c r="E200" s="55" t="s">
        <v>7287</v>
      </c>
      <c r="F200" s="55" t="str">
        <f t="array" ref="F200">IFNA(INDEX('New Listing E-Commerce'!$E$2:$E$69,MATCH($I200,'New Listing E-Commerce'!$C$2:$C$69,0)),"N/A")</f>
        <v>Soft</v>
      </c>
      <c r="G200" s="55" t="str">
        <f t="array" ref="G200">INDEX('New Listing E-Commerce'!$D$1:$D$179,MATCH(I200,'New Listing E-Commerce'!$C$1:$C$179,0))</f>
        <v>FCP2</v>
      </c>
      <c r="H200" s="55">
        <f t="shared" si="1"/>
        <v>4</v>
      </c>
      <c r="I200" s="55" t="s">
        <v>264</v>
      </c>
      <c r="J200" s="56">
        <f>VLOOKUP($I200,'Margen (PowerBI)'!$B$2:$F$179,3)</f>
        <v>33</v>
      </c>
      <c r="K200" s="56">
        <f t="array" ref="K200">INDEX('Margen (PowerBI)'!$E$1:$E$179,MATCH($I200,'Margen (PowerBI)'!$B$1:$B$179,0))</f>
        <v>22</v>
      </c>
      <c r="L200" s="56">
        <f>VLOOKUP($I200,'Margen (PowerBI)'!$B$2:$F$179,5)</f>
        <v>11.7</v>
      </c>
      <c r="M200" s="55">
        <v>10.0</v>
      </c>
      <c r="N200" s="57">
        <v>4.0E-4</v>
      </c>
      <c r="O200" s="55">
        <v>13.0</v>
      </c>
      <c r="P200" s="57">
        <v>4.0E-4</v>
      </c>
      <c r="Q200" s="57">
        <v>1.0</v>
      </c>
      <c r="R200" s="55">
        <v>4.0</v>
      </c>
      <c r="S200" s="55">
        <v>0.0</v>
      </c>
      <c r="T200" s="57">
        <v>0.4</v>
      </c>
      <c r="U200" s="57">
        <v>0.0</v>
      </c>
      <c r="V200" s="58">
        <v>268.0</v>
      </c>
      <c r="W200" s="58">
        <v>0.0</v>
      </c>
      <c r="X200" s="55">
        <v>4.0</v>
      </c>
      <c r="Y200" s="55">
        <v>0.0</v>
      </c>
      <c r="Z200" s="3"/>
      <c r="AA200" s="3"/>
      <c r="AB200" s="3"/>
      <c r="AC200" s="3"/>
      <c r="AD200" s="3"/>
      <c r="AE200" s="3"/>
      <c r="AF200" s="3"/>
      <c r="AG200" s="3"/>
      <c r="AH200" s="3"/>
      <c r="AI200" s="3"/>
    </row>
    <row r="201">
      <c r="A201" s="59" t="s">
        <v>723</v>
      </c>
      <c r="B201" s="59" t="s">
        <v>730</v>
      </c>
      <c r="C201" s="59" t="s">
        <v>731</v>
      </c>
      <c r="D201" s="59">
        <v>8.5</v>
      </c>
      <c r="E201" s="59" t="s">
        <v>7287</v>
      </c>
      <c r="F201" s="59" t="str">
        <f t="array" ref="F201">IFNA(INDEX('New Listing E-Commerce'!$E$2:$E$69,MATCH($I201,'New Listing E-Commerce'!$C$2:$C$69,0)),"N/A")</f>
        <v>Soft</v>
      </c>
      <c r="G201" s="59" t="str">
        <f t="array" ref="G201">INDEX('New Listing E-Commerce'!$D$1:$D$179,MATCH(I201,'New Listing E-Commerce'!$C$1:$C$179,0))</f>
        <v>FCP2</v>
      </c>
      <c r="H201" s="59">
        <f t="shared" si="1"/>
        <v>2</v>
      </c>
      <c r="I201" s="59" t="s">
        <v>264</v>
      </c>
      <c r="J201" s="60">
        <f>VLOOKUP($I201,'Margen (PowerBI)'!$B$2:$F$179,3)</f>
        <v>33</v>
      </c>
      <c r="K201" s="60">
        <f t="array" ref="K201">INDEX('Margen (PowerBI)'!$E$1:$E$179,MATCH($I201,'Margen (PowerBI)'!$B$1:$B$179,0))</f>
        <v>22</v>
      </c>
      <c r="L201" s="60">
        <f>VLOOKUP($I201,'Margen (PowerBI)'!$B$2:$F$179,5)</f>
        <v>11.7</v>
      </c>
      <c r="M201" s="59">
        <v>6.0</v>
      </c>
      <c r="N201" s="61">
        <v>2.0E-4</v>
      </c>
      <c r="O201" s="59">
        <v>6.0</v>
      </c>
      <c r="P201" s="61">
        <v>2.0E-4</v>
      </c>
      <c r="Q201" s="61">
        <v>1.0</v>
      </c>
      <c r="R201" s="59">
        <v>2.0</v>
      </c>
      <c r="S201" s="59">
        <v>0.0</v>
      </c>
      <c r="T201" s="61">
        <v>0.3333</v>
      </c>
      <c r="U201" s="61">
        <v>0.0</v>
      </c>
      <c r="V201" s="62">
        <v>134.0</v>
      </c>
      <c r="W201" s="62">
        <v>0.0</v>
      </c>
      <c r="X201" s="59">
        <v>2.0</v>
      </c>
      <c r="Y201" s="59">
        <v>0.0</v>
      </c>
      <c r="Z201" s="63"/>
      <c r="AA201" s="63"/>
      <c r="AB201" s="63"/>
      <c r="AC201" s="63"/>
      <c r="AD201" s="63"/>
      <c r="AE201" s="63"/>
      <c r="AF201" s="63"/>
      <c r="AG201" s="63"/>
      <c r="AH201" s="63"/>
      <c r="AI201" s="63"/>
    </row>
    <row r="202">
      <c r="A202" s="55" t="s">
        <v>723</v>
      </c>
      <c r="B202" s="55" t="s">
        <v>1217</v>
      </c>
      <c r="C202" s="55" t="s">
        <v>1218</v>
      </c>
      <c r="D202" s="55">
        <v>7.5</v>
      </c>
      <c r="E202" s="55" t="s">
        <v>7288</v>
      </c>
      <c r="F202" s="55" t="str">
        <f t="array" ref="F202">IFNA(INDEX('New Listing E-Commerce'!$E$2:$E$69,MATCH($I202,'New Listing E-Commerce'!$C$2:$C$69,0)),"N/A")</f>
        <v>Soft</v>
      </c>
      <c r="G202" s="55" t="str">
        <f t="array" ref="G202">INDEX('New Listing E-Commerce'!$D$1:$D$179,MATCH(I202,'New Listing E-Commerce'!$C$1:$C$179,0))</f>
        <v>FCP2</v>
      </c>
      <c r="H202" s="55">
        <f t="shared" si="1"/>
        <v>1</v>
      </c>
      <c r="I202" s="55" t="s">
        <v>264</v>
      </c>
      <c r="J202" s="56">
        <f>VLOOKUP($I202,'Margen (PowerBI)'!$B$2:$F$179,3)</f>
        <v>33</v>
      </c>
      <c r="K202" s="56">
        <f t="array" ref="K202">INDEX('Margen (PowerBI)'!$E$1:$E$179,MATCH($I202,'Margen (PowerBI)'!$B$1:$B$179,0))</f>
        <v>22</v>
      </c>
      <c r="L202" s="56">
        <f>VLOOKUP($I202,'Margen (PowerBI)'!$B$2:$F$179,5)</f>
        <v>11.7</v>
      </c>
      <c r="M202" s="55">
        <v>15.0</v>
      </c>
      <c r="N202" s="57">
        <v>6.0E-4</v>
      </c>
      <c r="O202" s="55">
        <v>19.0</v>
      </c>
      <c r="P202" s="57">
        <v>6.0E-4</v>
      </c>
      <c r="Q202" s="57">
        <v>0.9474</v>
      </c>
      <c r="R202" s="55">
        <v>1.0</v>
      </c>
      <c r="S202" s="55">
        <v>0.0</v>
      </c>
      <c r="T202" s="57">
        <v>0.0667</v>
      </c>
      <c r="U202" s="57">
        <v>0.0</v>
      </c>
      <c r="V202" s="58">
        <v>67.0</v>
      </c>
      <c r="W202" s="58">
        <v>0.0</v>
      </c>
      <c r="X202" s="55">
        <v>1.0</v>
      </c>
      <c r="Y202" s="55">
        <v>0.0</v>
      </c>
      <c r="Z202" s="3"/>
      <c r="AA202" s="3"/>
      <c r="AB202" s="3"/>
      <c r="AC202" s="3"/>
      <c r="AD202" s="3"/>
      <c r="AE202" s="3"/>
      <c r="AF202" s="3"/>
      <c r="AG202" s="3"/>
      <c r="AH202" s="3"/>
      <c r="AI202" s="3"/>
    </row>
    <row r="203">
      <c r="A203" s="59" t="s">
        <v>1219</v>
      </c>
      <c r="B203" s="59" t="s">
        <v>1220</v>
      </c>
      <c r="C203" s="59" t="s">
        <v>1221</v>
      </c>
      <c r="D203" s="59">
        <v>7.5</v>
      </c>
      <c r="E203" s="59" t="s">
        <v>7286</v>
      </c>
      <c r="F203" s="59" t="str">
        <f t="array" ref="F203">IFNA(INDEX('New Listing E-Commerce'!$E$2:$E$69,MATCH($I203,'New Listing E-Commerce'!$C$2:$C$69,0)),"N/A")</f>
        <v>Soft</v>
      </c>
      <c r="G203" s="59" t="str">
        <f t="array" ref="G203">INDEX('New Listing E-Commerce'!$D$1:$D$179,MATCH(I203,'New Listing E-Commerce'!$C$1:$C$179,0))</f>
        <v>FCP2</v>
      </c>
      <c r="H203" s="59">
        <f t="shared" si="1"/>
        <v>1</v>
      </c>
      <c r="I203" s="59" t="s">
        <v>264</v>
      </c>
      <c r="J203" s="60">
        <f>VLOOKUP($I203,'Margen (PowerBI)'!$B$2:$F$179,3)</f>
        <v>33</v>
      </c>
      <c r="K203" s="60">
        <f t="array" ref="K203">INDEX('Margen (PowerBI)'!$E$1:$E$179,MATCH($I203,'Margen (PowerBI)'!$B$1:$B$179,0))</f>
        <v>22</v>
      </c>
      <c r="L203" s="60">
        <f>VLOOKUP($I203,'Margen (PowerBI)'!$B$2:$F$179,5)</f>
        <v>11.7</v>
      </c>
      <c r="M203" s="59">
        <v>94.0</v>
      </c>
      <c r="N203" s="61">
        <v>0.0037</v>
      </c>
      <c r="O203" s="59">
        <v>117.0</v>
      </c>
      <c r="P203" s="61">
        <v>0.0039</v>
      </c>
      <c r="Q203" s="61">
        <v>0.9744</v>
      </c>
      <c r="R203" s="59">
        <v>1.0</v>
      </c>
      <c r="S203" s="59">
        <v>0.0</v>
      </c>
      <c r="T203" s="61">
        <v>0.0106</v>
      </c>
      <c r="U203" s="61">
        <v>0.0</v>
      </c>
      <c r="V203" s="62">
        <v>67.0</v>
      </c>
      <c r="W203" s="62">
        <v>0.0</v>
      </c>
      <c r="X203" s="59">
        <v>1.0</v>
      </c>
      <c r="Y203" s="59">
        <v>0.0</v>
      </c>
      <c r="Z203" s="63"/>
      <c r="AA203" s="63"/>
      <c r="AB203" s="63"/>
      <c r="AC203" s="63"/>
      <c r="AD203" s="63"/>
      <c r="AE203" s="63"/>
      <c r="AF203" s="63"/>
      <c r="AG203" s="63"/>
      <c r="AH203" s="63"/>
      <c r="AI203" s="63"/>
    </row>
    <row r="204">
      <c r="A204" s="55" t="s">
        <v>1219</v>
      </c>
      <c r="B204" s="55" t="s">
        <v>1222</v>
      </c>
      <c r="C204" s="55" t="s">
        <v>1223</v>
      </c>
      <c r="D204" s="55">
        <v>8.5</v>
      </c>
      <c r="E204" s="55" t="s">
        <v>7286</v>
      </c>
      <c r="F204" s="55" t="str">
        <f t="array" ref="F204">IFNA(INDEX('New Listing E-Commerce'!$E$2:$E$69,MATCH($I204,'New Listing E-Commerce'!$C$2:$C$69,0)),"N/A")</f>
        <v>Soft</v>
      </c>
      <c r="G204" s="55" t="str">
        <f t="array" ref="G204">INDEX('New Listing E-Commerce'!$D$1:$D$179,MATCH(I204,'New Listing E-Commerce'!$C$1:$C$179,0))</f>
        <v>FCP2</v>
      </c>
      <c r="H204" s="55">
        <f t="shared" si="1"/>
        <v>1</v>
      </c>
      <c r="I204" s="55" t="s">
        <v>264</v>
      </c>
      <c r="J204" s="56">
        <f>VLOOKUP($I204,'Margen (PowerBI)'!$B$2:$F$179,3)</f>
        <v>33</v>
      </c>
      <c r="K204" s="56">
        <f t="array" ref="K204">INDEX('Margen (PowerBI)'!$E$1:$E$179,MATCH($I204,'Margen (PowerBI)'!$B$1:$B$179,0))</f>
        <v>22</v>
      </c>
      <c r="L204" s="56">
        <f>VLOOKUP($I204,'Margen (PowerBI)'!$B$2:$F$179,5)</f>
        <v>11.7</v>
      </c>
      <c r="M204" s="55">
        <v>9.0</v>
      </c>
      <c r="N204" s="57">
        <v>4.0E-4</v>
      </c>
      <c r="O204" s="55">
        <v>11.0</v>
      </c>
      <c r="P204" s="57">
        <v>4.0E-4</v>
      </c>
      <c r="Q204" s="57">
        <v>0.8182</v>
      </c>
      <c r="R204" s="55">
        <v>1.0</v>
      </c>
      <c r="S204" s="55">
        <v>0.0</v>
      </c>
      <c r="T204" s="57">
        <v>0.1111</v>
      </c>
      <c r="U204" s="57">
        <v>0.0</v>
      </c>
      <c r="V204" s="58">
        <v>67.0</v>
      </c>
      <c r="W204" s="58">
        <v>0.0</v>
      </c>
      <c r="X204" s="55">
        <v>1.0</v>
      </c>
      <c r="Y204" s="55">
        <v>0.0</v>
      </c>
      <c r="Z204" s="3"/>
      <c r="AA204" s="3"/>
      <c r="AB204" s="3"/>
      <c r="AC204" s="3"/>
      <c r="AD204" s="3"/>
      <c r="AE204" s="3"/>
      <c r="AF204" s="3"/>
      <c r="AG204" s="3"/>
      <c r="AH204" s="3"/>
      <c r="AI204" s="3"/>
    </row>
    <row r="205">
      <c r="A205" s="59" t="s">
        <v>1219</v>
      </c>
      <c r="B205" s="59" t="s">
        <v>1224</v>
      </c>
      <c r="C205" s="59" t="s">
        <v>1225</v>
      </c>
      <c r="D205" s="59">
        <v>9.0</v>
      </c>
      <c r="E205" s="59" t="s">
        <v>7286</v>
      </c>
      <c r="F205" s="59" t="str">
        <f t="array" ref="F205">IFNA(INDEX('New Listing E-Commerce'!$E$2:$E$69,MATCH($I205,'New Listing E-Commerce'!$C$2:$C$69,0)),"N/A")</f>
        <v>Soft</v>
      </c>
      <c r="G205" s="59" t="str">
        <f t="array" ref="G205">INDEX('New Listing E-Commerce'!$D$1:$D$179,MATCH(I205,'New Listing E-Commerce'!$C$1:$C$179,0))</f>
        <v>FCP2</v>
      </c>
      <c r="H205" s="59">
        <f t="shared" si="1"/>
        <v>2</v>
      </c>
      <c r="I205" s="59" t="s">
        <v>264</v>
      </c>
      <c r="J205" s="60">
        <f>VLOOKUP($I205,'Margen (PowerBI)'!$B$2:$F$179,3)</f>
        <v>33</v>
      </c>
      <c r="K205" s="60">
        <f t="array" ref="K205">INDEX('Margen (PowerBI)'!$E$1:$E$179,MATCH($I205,'Margen (PowerBI)'!$B$1:$B$179,0))</f>
        <v>22</v>
      </c>
      <c r="L205" s="60">
        <f>VLOOKUP($I205,'Margen (PowerBI)'!$B$2:$F$179,5)</f>
        <v>11.7</v>
      </c>
      <c r="M205" s="59">
        <v>10.0</v>
      </c>
      <c r="N205" s="61">
        <v>4.0E-4</v>
      </c>
      <c r="O205" s="59">
        <v>11.0</v>
      </c>
      <c r="P205" s="61">
        <v>4.0E-4</v>
      </c>
      <c r="Q205" s="61">
        <v>1.0</v>
      </c>
      <c r="R205" s="59">
        <v>2.0</v>
      </c>
      <c r="S205" s="59">
        <v>0.0</v>
      </c>
      <c r="T205" s="61">
        <v>0.2</v>
      </c>
      <c r="U205" s="61">
        <v>0.0</v>
      </c>
      <c r="V205" s="62">
        <v>134.0</v>
      </c>
      <c r="W205" s="62">
        <v>0.0</v>
      </c>
      <c r="X205" s="59">
        <v>2.0</v>
      </c>
      <c r="Y205" s="59">
        <v>0.0</v>
      </c>
      <c r="Z205" s="63"/>
      <c r="AA205" s="63"/>
      <c r="AB205" s="63"/>
      <c r="AC205" s="63"/>
      <c r="AD205" s="63"/>
      <c r="AE205" s="63"/>
      <c r="AF205" s="63"/>
      <c r="AG205" s="63"/>
      <c r="AH205" s="63"/>
      <c r="AI205" s="63"/>
    </row>
    <row r="206">
      <c r="A206" s="55" t="s">
        <v>1226</v>
      </c>
      <c r="B206" s="55" t="s">
        <v>1227</v>
      </c>
      <c r="C206" s="55" t="s">
        <v>1228</v>
      </c>
      <c r="D206" s="55">
        <v>10.5</v>
      </c>
      <c r="E206" s="55" t="s">
        <v>7292</v>
      </c>
      <c r="F206" s="55" t="str">
        <f t="array" ref="F206">IFNA(INDEX('New Listing E-Commerce'!$E$2:$E$69,MATCH($I206,'New Listing E-Commerce'!$C$2:$C$69,0)),"N/A")</f>
        <v>N/A</v>
      </c>
      <c r="G206" s="55" t="str">
        <f t="array" ref="G206">INDEX('New Listing E-Commerce'!$D$1:$D$179,MATCH(I206,'New Listing E-Commerce'!$C$1:$C$179,0))</f>
        <v>#N/A</v>
      </c>
      <c r="H206" s="55">
        <f t="shared" si="1"/>
        <v>1</v>
      </c>
      <c r="I206" s="55" t="s">
        <v>308</v>
      </c>
      <c r="J206" s="56">
        <f>VLOOKUP($I206,'Margen (PowerBI)'!$B$2:$F$179,3)</f>
        <v>58.5</v>
      </c>
      <c r="K206" s="56">
        <f t="array" ref="K206">INDEX('Margen (PowerBI)'!$E$1:$E$179,MATCH($I206,'Margen (PowerBI)'!$B$1:$B$179,0))</f>
        <v>0</v>
      </c>
      <c r="L206" s="56">
        <f>VLOOKUP($I206,'Margen (PowerBI)'!$B$2:$F$179,5)</f>
        <v>25</v>
      </c>
      <c r="M206" s="55">
        <v>0.0</v>
      </c>
      <c r="N206" s="57">
        <v>0.0</v>
      </c>
      <c r="O206" s="55">
        <v>0.0</v>
      </c>
      <c r="P206" s="57">
        <v>0.0</v>
      </c>
      <c r="Q206" s="57">
        <v>0.0</v>
      </c>
      <c r="R206" s="55">
        <v>1.0</v>
      </c>
      <c r="S206" s="55">
        <v>0.0</v>
      </c>
      <c r="T206" s="57">
        <v>0.0</v>
      </c>
      <c r="U206" s="57">
        <v>0.0</v>
      </c>
      <c r="V206" s="58">
        <v>70.0</v>
      </c>
      <c r="W206" s="58">
        <v>0.0</v>
      </c>
      <c r="X206" s="55">
        <v>1.0</v>
      </c>
      <c r="Y206" s="55">
        <v>0.0</v>
      </c>
      <c r="Z206" s="3"/>
      <c r="AA206" s="3"/>
      <c r="AB206" s="3"/>
      <c r="AC206" s="3"/>
      <c r="AD206" s="3"/>
      <c r="AE206" s="3"/>
      <c r="AF206" s="3"/>
      <c r="AG206" s="3"/>
      <c r="AH206" s="3"/>
      <c r="AI206" s="3"/>
    </row>
    <row r="207">
      <c r="A207" s="59" t="s">
        <v>1226</v>
      </c>
      <c r="B207" s="59" t="s">
        <v>1229</v>
      </c>
      <c r="C207" s="59" t="s">
        <v>1230</v>
      </c>
      <c r="D207" s="59">
        <v>7.5</v>
      </c>
      <c r="E207" s="59" t="s">
        <v>7292</v>
      </c>
      <c r="F207" s="59" t="str">
        <f t="array" ref="F207">IFNA(INDEX('New Listing E-Commerce'!$E$2:$E$69,MATCH($I207,'New Listing E-Commerce'!$C$2:$C$69,0)),"N/A")</f>
        <v>N/A</v>
      </c>
      <c r="G207" s="59" t="str">
        <f t="array" ref="G207">INDEX('New Listing E-Commerce'!$D$1:$D$179,MATCH(I207,'New Listing E-Commerce'!$C$1:$C$179,0))</f>
        <v>#N/A</v>
      </c>
      <c r="H207" s="59">
        <f t="shared" si="1"/>
        <v>1</v>
      </c>
      <c r="I207" s="59" t="s">
        <v>308</v>
      </c>
      <c r="J207" s="60">
        <f>VLOOKUP($I207,'Margen (PowerBI)'!$B$2:$F$179,3)</f>
        <v>58.5</v>
      </c>
      <c r="K207" s="60">
        <f t="array" ref="K207">INDEX('Margen (PowerBI)'!$E$1:$E$179,MATCH($I207,'Margen (PowerBI)'!$B$1:$B$179,0))</f>
        <v>0</v>
      </c>
      <c r="L207" s="60">
        <f>VLOOKUP($I207,'Margen (PowerBI)'!$B$2:$F$179,5)</f>
        <v>25</v>
      </c>
      <c r="M207" s="59">
        <v>0.0</v>
      </c>
      <c r="N207" s="61">
        <v>0.0</v>
      </c>
      <c r="O207" s="59">
        <v>0.0</v>
      </c>
      <c r="P207" s="61">
        <v>0.0</v>
      </c>
      <c r="Q207" s="61">
        <v>0.0</v>
      </c>
      <c r="R207" s="59">
        <v>1.0</v>
      </c>
      <c r="S207" s="59">
        <v>0.0</v>
      </c>
      <c r="T207" s="61">
        <v>0.0</v>
      </c>
      <c r="U207" s="61">
        <v>0.0</v>
      </c>
      <c r="V207" s="62">
        <v>70.0</v>
      </c>
      <c r="W207" s="62">
        <v>0.0</v>
      </c>
      <c r="X207" s="59">
        <v>1.0</v>
      </c>
      <c r="Y207" s="59">
        <v>0.0</v>
      </c>
      <c r="Z207" s="63"/>
      <c r="AA207" s="63"/>
      <c r="AB207" s="63"/>
      <c r="AC207" s="63"/>
      <c r="AD207" s="63"/>
      <c r="AE207" s="63"/>
      <c r="AF207" s="63"/>
      <c r="AG207" s="63"/>
      <c r="AH207" s="63"/>
      <c r="AI207" s="63"/>
    </row>
    <row r="208">
      <c r="A208" s="55" t="s">
        <v>1231</v>
      </c>
      <c r="B208" s="55" t="s">
        <v>1232</v>
      </c>
      <c r="C208" s="55" t="s">
        <v>1233</v>
      </c>
      <c r="D208" s="55">
        <v>10.5</v>
      </c>
      <c r="E208" s="55" t="s">
        <v>7287</v>
      </c>
      <c r="F208" s="55" t="str">
        <f t="array" ref="F208">IFNA(INDEX('New Listing E-Commerce'!$E$2:$E$69,MATCH($I208,'New Listing E-Commerce'!$C$2:$C$69,0)),"N/A")</f>
        <v>N/A</v>
      </c>
      <c r="G208" s="55" t="str">
        <f t="array" ref="G208">INDEX('New Listing E-Commerce'!$D$1:$D$179,MATCH(I208,'New Listing E-Commerce'!$C$1:$C$179,0))</f>
        <v>#N/A</v>
      </c>
      <c r="H208" s="55">
        <f t="shared" si="1"/>
        <v>1</v>
      </c>
      <c r="I208" s="55" t="s">
        <v>314</v>
      </c>
      <c r="J208" s="56">
        <f>VLOOKUP($I208,'Margen (PowerBI)'!$B$2:$F$179,3)</f>
        <v>58.5</v>
      </c>
      <c r="K208" s="56">
        <f t="array" ref="K208">INDEX('Margen (PowerBI)'!$E$1:$E$179,MATCH($I208,'Margen (PowerBI)'!$B$1:$B$179,0))</f>
        <v>0</v>
      </c>
      <c r="L208" s="56">
        <f>VLOOKUP($I208,'Margen (PowerBI)'!$B$2:$F$179,5)</f>
        <v>25</v>
      </c>
      <c r="M208" s="55">
        <v>1.0</v>
      </c>
      <c r="N208" s="57">
        <v>0.0</v>
      </c>
      <c r="O208" s="55">
        <v>2.0</v>
      </c>
      <c r="P208" s="57">
        <v>1.0E-4</v>
      </c>
      <c r="Q208" s="57">
        <v>1.0</v>
      </c>
      <c r="R208" s="55">
        <v>1.0</v>
      </c>
      <c r="S208" s="55">
        <v>0.0</v>
      </c>
      <c r="T208" s="57">
        <v>1.0</v>
      </c>
      <c r="U208" s="57">
        <v>0.0</v>
      </c>
      <c r="V208" s="58">
        <v>70.0</v>
      </c>
      <c r="W208" s="58">
        <v>0.0</v>
      </c>
      <c r="X208" s="55">
        <v>1.0</v>
      </c>
      <c r="Y208" s="55">
        <v>0.0</v>
      </c>
      <c r="Z208" s="3"/>
      <c r="AA208" s="3"/>
      <c r="AB208" s="3"/>
      <c r="AC208" s="3"/>
      <c r="AD208" s="3"/>
      <c r="AE208" s="3"/>
      <c r="AF208" s="3"/>
      <c r="AG208" s="3"/>
      <c r="AH208" s="3"/>
      <c r="AI208" s="3"/>
    </row>
    <row r="209">
      <c r="A209" s="59" t="s">
        <v>1231</v>
      </c>
      <c r="B209" s="59" t="s">
        <v>1234</v>
      </c>
      <c r="C209" s="59" t="s">
        <v>1235</v>
      </c>
      <c r="D209" s="59">
        <v>8.0</v>
      </c>
      <c r="E209" s="59" t="s">
        <v>7287</v>
      </c>
      <c r="F209" s="59" t="str">
        <f t="array" ref="F209">IFNA(INDEX('New Listing E-Commerce'!$E$2:$E$69,MATCH($I209,'New Listing E-Commerce'!$C$2:$C$69,0)),"N/A")</f>
        <v>N/A</v>
      </c>
      <c r="G209" s="59" t="str">
        <f t="array" ref="G209">INDEX('New Listing E-Commerce'!$D$1:$D$179,MATCH(I209,'New Listing E-Commerce'!$C$1:$C$179,0))</f>
        <v>#N/A</v>
      </c>
      <c r="H209" s="59">
        <f t="shared" si="1"/>
        <v>1</v>
      </c>
      <c r="I209" s="59" t="s">
        <v>314</v>
      </c>
      <c r="J209" s="60">
        <f>VLOOKUP($I209,'Margen (PowerBI)'!$B$2:$F$179,3)</f>
        <v>58.5</v>
      </c>
      <c r="K209" s="60">
        <f t="array" ref="K209">INDEX('Margen (PowerBI)'!$E$1:$E$179,MATCH($I209,'Margen (PowerBI)'!$B$1:$B$179,0))</f>
        <v>0</v>
      </c>
      <c r="L209" s="60">
        <f>VLOOKUP($I209,'Margen (PowerBI)'!$B$2:$F$179,5)</f>
        <v>25</v>
      </c>
      <c r="M209" s="59">
        <v>4.0</v>
      </c>
      <c r="N209" s="61">
        <v>2.0E-4</v>
      </c>
      <c r="O209" s="59">
        <v>5.0</v>
      </c>
      <c r="P209" s="61">
        <v>2.0E-4</v>
      </c>
      <c r="Q209" s="61">
        <v>1.0</v>
      </c>
      <c r="R209" s="59">
        <v>1.0</v>
      </c>
      <c r="S209" s="59">
        <v>0.0</v>
      </c>
      <c r="T209" s="61">
        <v>0.25</v>
      </c>
      <c r="U209" s="61">
        <v>0.0</v>
      </c>
      <c r="V209" s="62">
        <v>70.0</v>
      </c>
      <c r="W209" s="62">
        <v>0.0</v>
      </c>
      <c r="X209" s="59">
        <v>1.0</v>
      </c>
      <c r="Y209" s="59">
        <v>0.0</v>
      </c>
      <c r="Z209" s="63"/>
      <c r="AA209" s="63"/>
      <c r="AB209" s="63"/>
      <c r="AC209" s="63"/>
      <c r="AD209" s="63"/>
      <c r="AE209" s="63"/>
      <c r="AF209" s="63"/>
      <c r="AG209" s="63"/>
      <c r="AH209" s="63"/>
      <c r="AI209" s="63"/>
    </row>
    <row r="210">
      <c r="A210" s="55" t="s">
        <v>1231</v>
      </c>
      <c r="B210" s="55" t="s">
        <v>1236</v>
      </c>
      <c r="C210" s="55" t="s">
        <v>1237</v>
      </c>
      <c r="D210" s="55">
        <v>8.5</v>
      </c>
      <c r="E210" s="55" t="s">
        <v>7287</v>
      </c>
      <c r="F210" s="55" t="str">
        <f t="array" ref="F210">IFNA(INDEX('New Listing E-Commerce'!$E$2:$E$69,MATCH($I210,'New Listing E-Commerce'!$C$2:$C$69,0)),"N/A")</f>
        <v>N/A</v>
      </c>
      <c r="G210" s="55" t="str">
        <f t="array" ref="G210">INDEX('New Listing E-Commerce'!$D$1:$D$179,MATCH(I210,'New Listing E-Commerce'!$C$1:$C$179,0))</f>
        <v>#N/A</v>
      </c>
      <c r="H210" s="55">
        <f t="shared" si="1"/>
        <v>1</v>
      </c>
      <c r="I210" s="55" t="s">
        <v>314</v>
      </c>
      <c r="J210" s="56">
        <f>VLOOKUP($I210,'Margen (PowerBI)'!$B$2:$F$179,3)</f>
        <v>58.5</v>
      </c>
      <c r="K210" s="56">
        <f t="array" ref="K210">INDEX('Margen (PowerBI)'!$E$1:$E$179,MATCH($I210,'Margen (PowerBI)'!$B$1:$B$179,0))</f>
        <v>0</v>
      </c>
      <c r="L210" s="56">
        <f>VLOOKUP($I210,'Margen (PowerBI)'!$B$2:$F$179,5)</f>
        <v>25</v>
      </c>
      <c r="M210" s="55">
        <v>3.0</v>
      </c>
      <c r="N210" s="57">
        <v>1.0E-4</v>
      </c>
      <c r="O210" s="55">
        <v>12.0</v>
      </c>
      <c r="P210" s="57">
        <v>4.0E-4</v>
      </c>
      <c r="Q210" s="57">
        <v>0.4167</v>
      </c>
      <c r="R210" s="55">
        <v>1.0</v>
      </c>
      <c r="S210" s="55">
        <v>0.0</v>
      </c>
      <c r="T210" s="57">
        <v>0.3333</v>
      </c>
      <c r="U210" s="57">
        <v>0.0</v>
      </c>
      <c r="V210" s="58">
        <v>70.0</v>
      </c>
      <c r="W210" s="58">
        <v>0.0</v>
      </c>
      <c r="X210" s="55">
        <v>1.0</v>
      </c>
      <c r="Y210" s="55">
        <v>0.0</v>
      </c>
      <c r="Z210" s="3"/>
      <c r="AA210" s="3"/>
      <c r="AB210" s="3"/>
      <c r="AC210" s="3"/>
      <c r="AD210" s="3"/>
      <c r="AE210" s="3"/>
      <c r="AF210" s="3"/>
      <c r="AG210" s="3"/>
      <c r="AH210" s="3"/>
      <c r="AI210" s="3"/>
    </row>
    <row r="211">
      <c r="A211" s="59" t="s">
        <v>1231</v>
      </c>
      <c r="B211" s="59" t="s">
        <v>1238</v>
      </c>
      <c r="C211" s="59" t="s">
        <v>1239</v>
      </c>
      <c r="D211" s="59">
        <v>9.5</v>
      </c>
      <c r="E211" s="59" t="s">
        <v>7287</v>
      </c>
      <c r="F211" s="59" t="str">
        <f t="array" ref="F211">IFNA(INDEX('New Listing E-Commerce'!$E$2:$E$69,MATCH($I211,'New Listing E-Commerce'!$C$2:$C$69,0)),"N/A")</f>
        <v>N/A</v>
      </c>
      <c r="G211" s="59" t="str">
        <f t="array" ref="G211">INDEX('New Listing E-Commerce'!$D$1:$D$179,MATCH(I211,'New Listing E-Commerce'!$C$1:$C$179,0))</f>
        <v>#N/A</v>
      </c>
      <c r="H211" s="59">
        <f t="shared" si="1"/>
        <v>2</v>
      </c>
      <c r="I211" s="59" t="s">
        <v>314</v>
      </c>
      <c r="J211" s="60">
        <f>VLOOKUP($I211,'Margen (PowerBI)'!$B$2:$F$179,3)</f>
        <v>58.5</v>
      </c>
      <c r="K211" s="60">
        <f t="array" ref="K211">INDEX('Margen (PowerBI)'!$E$1:$E$179,MATCH($I211,'Margen (PowerBI)'!$B$1:$B$179,0))</f>
        <v>0</v>
      </c>
      <c r="L211" s="60">
        <f>VLOOKUP($I211,'Margen (PowerBI)'!$B$2:$F$179,5)</f>
        <v>25</v>
      </c>
      <c r="M211" s="59">
        <v>3.0</v>
      </c>
      <c r="N211" s="61">
        <v>1.0E-4</v>
      </c>
      <c r="O211" s="59">
        <v>4.0</v>
      </c>
      <c r="P211" s="61">
        <v>1.0E-4</v>
      </c>
      <c r="Q211" s="61">
        <v>1.0</v>
      </c>
      <c r="R211" s="59">
        <v>2.0</v>
      </c>
      <c r="S211" s="59">
        <v>0.0</v>
      </c>
      <c r="T211" s="61">
        <v>0.6667</v>
      </c>
      <c r="U211" s="61">
        <v>0.0</v>
      </c>
      <c r="V211" s="62">
        <v>140.0</v>
      </c>
      <c r="W211" s="62">
        <v>0.0</v>
      </c>
      <c r="X211" s="59">
        <v>2.0</v>
      </c>
      <c r="Y211" s="59">
        <v>0.0</v>
      </c>
      <c r="Z211" s="63"/>
      <c r="AA211" s="63"/>
      <c r="AB211" s="63"/>
      <c r="AC211" s="63"/>
      <c r="AD211" s="63"/>
      <c r="AE211" s="63"/>
      <c r="AF211" s="63"/>
      <c r="AG211" s="63"/>
      <c r="AH211" s="63"/>
      <c r="AI211" s="63"/>
    </row>
    <row r="212">
      <c r="A212" s="55" t="s">
        <v>1231</v>
      </c>
      <c r="B212" s="55" t="s">
        <v>1240</v>
      </c>
      <c r="C212" s="55" t="s">
        <v>1241</v>
      </c>
      <c r="D212" s="55">
        <v>10.0</v>
      </c>
      <c r="E212" s="55" t="s">
        <v>7288</v>
      </c>
      <c r="F212" s="55" t="str">
        <f t="array" ref="F212">IFNA(INDEX('New Listing E-Commerce'!$E$2:$E$69,MATCH($I212,'New Listing E-Commerce'!$C$2:$C$69,0)),"N/A")</f>
        <v>N/A</v>
      </c>
      <c r="G212" s="55" t="str">
        <f t="array" ref="G212">INDEX('New Listing E-Commerce'!$D$1:$D$179,MATCH(I212,'New Listing E-Commerce'!$C$1:$C$179,0))</f>
        <v>#N/A</v>
      </c>
      <c r="H212" s="55">
        <f t="shared" si="1"/>
        <v>1</v>
      </c>
      <c r="I212" s="55" t="s">
        <v>314</v>
      </c>
      <c r="J212" s="56">
        <f>VLOOKUP($I212,'Margen (PowerBI)'!$B$2:$F$179,3)</f>
        <v>58.5</v>
      </c>
      <c r="K212" s="56">
        <f t="array" ref="K212">INDEX('Margen (PowerBI)'!$E$1:$E$179,MATCH($I212,'Margen (PowerBI)'!$B$1:$B$179,0))</f>
        <v>0</v>
      </c>
      <c r="L212" s="56">
        <f>VLOOKUP($I212,'Margen (PowerBI)'!$B$2:$F$179,5)</f>
        <v>25</v>
      </c>
      <c r="M212" s="55">
        <v>7.0</v>
      </c>
      <c r="N212" s="57">
        <v>3.0E-4</v>
      </c>
      <c r="O212" s="55">
        <v>8.0</v>
      </c>
      <c r="P212" s="57">
        <v>3.0E-4</v>
      </c>
      <c r="Q212" s="57">
        <v>0.875</v>
      </c>
      <c r="R212" s="55">
        <v>1.0</v>
      </c>
      <c r="S212" s="55">
        <v>0.0</v>
      </c>
      <c r="T212" s="57">
        <v>0.1429</v>
      </c>
      <c r="U212" s="57">
        <v>0.0</v>
      </c>
      <c r="V212" s="58">
        <v>70.0</v>
      </c>
      <c r="W212" s="58">
        <v>0.0</v>
      </c>
      <c r="X212" s="55">
        <v>1.0</v>
      </c>
      <c r="Y212" s="55">
        <v>0.0</v>
      </c>
      <c r="Z212" s="3"/>
      <c r="AA212" s="3"/>
      <c r="AB212" s="3"/>
      <c r="AC212" s="3"/>
      <c r="AD212" s="3"/>
      <c r="AE212" s="3"/>
      <c r="AF212" s="3"/>
      <c r="AG212" s="3"/>
      <c r="AH212" s="3"/>
      <c r="AI212" s="3"/>
    </row>
    <row r="213">
      <c r="A213" s="59" t="s">
        <v>1231</v>
      </c>
      <c r="B213" s="59" t="s">
        <v>1242</v>
      </c>
      <c r="C213" s="59" t="s">
        <v>1243</v>
      </c>
      <c r="D213" s="59">
        <v>9.0</v>
      </c>
      <c r="E213" s="59" t="s">
        <v>7288</v>
      </c>
      <c r="F213" s="59" t="str">
        <f t="array" ref="F213">IFNA(INDEX('New Listing E-Commerce'!$E$2:$E$69,MATCH($I213,'New Listing E-Commerce'!$C$2:$C$69,0)),"N/A")</f>
        <v>N/A</v>
      </c>
      <c r="G213" s="59" t="str">
        <f t="array" ref="G213">INDEX('New Listing E-Commerce'!$D$1:$D$179,MATCH(I213,'New Listing E-Commerce'!$C$1:$C$179,0))</f>
        <v>#N/A</v>
      </c>
      <c r="H213" s="59">
        <f t="shared" si="1"/>
        <v>1</v>
      </c>
      <c r="I213" s="59" t="s">
        <v>314</v>
      </c>
      <c r="J213" s="60">
        <f>VLOOKUP($I213,'Margen (PowerBI)'!$B$2:$F$179,3)</f>
        <v>58.5</v>
      </c>
      <c r="K213" s="60">
        <f t="array" ref="K213">INDEX('Margen (PowerBI)'!$E$1:$E$179,MATCH($I213,'Margen (PowerBI)'!$B$1:$B$179,0))</f>
        <v>0</v>
      </c>
      <c r="L213" s="60">
        <f>VLOOKUP($I213,'Margen (PowerBI)'!$B$2:$F$179,5)</f>
        <v>25</v>
      </c>
      <c r="M213" s="59">
        <v>1.0</v>
      </c>
      <c r="N213" s="61">
        <v>0.0</v>
      </c>
      <c r="O213" s="59">
        <v>1.0</v>
      </c>
      <c r="P213" s="61">
        <v>0.0</v>
      </c>
      <c r="Q213" s="61">
        <v>1.0</v>
      </c>
      <c r="R213" s="59">
        <v>1.0</v>
      </c>
      <c r="S213" s="59">
        <v>0.0</v>
      </c>
      <c r="T213" s="61">
        <v>1.0</v>
      </c>
      <c r="U213" s="61">
        <v>0.0</v>
      </c>
      <c r="V213" s="62">
        <v>70.0</v>
      </c>
      <c r="W213" s="62">
        <v>0.0</v>
      </c>
      <c r="X213" s="59">
        <v>1.0</v>
      </c>
      <c r="Y213" s="59">
        <v>0.0</v>
      </c>
      <c r="Z213" s="63"/>
      <c r="AA213" s="63"/>
      <c r="AB213" s="63"/>
      <c r="AC213" s="63"/>
      <c r="AD213" s="63"/>
      <c r="AE213" s="63"/>
      <c r="AF213" s="63"/>
      <c r="AG213" s="63"/>
      <c r="AH213" s="63"/>
      <c r="AI213" s="63"/>
    </row>
    <row r="214">
      <c r="A214" s="55" t="s">
        <v>1029</v>
      </c>
      <c r="B214" s="55" t="s">
        <v>1244</v>
      </c>
      <c r="C214" s="55" t="s">
        <v>1245</v>
      </c>
      <c r="D214" s="55">
        <v>11.0</v>
      </c>
      <c r="E214" s="55" t="s">
        <v>7292</v>
      </c>
      <c r="F214" s="55" t="str">
        <f t="array" ref="F214">IFNA(INDEX('New Listing E-Commerce'!$E$2:$E$69,MATCH($I214,'New Listing E-Commerce'!$C$2:$C$69,0)),"N/A")</f>
        <v>N/A</v>
      </c>
      <c r="G214" s="55" t="str">
        <f t="array" ref="G214">INDEX('New Listing E-Commerce'!$D$1:$D$179,MATCH(I214,'New Listing E-Commerce'!$C$1:$C$179,0))</f>
        <v>#N/A</v>
      </c>
      <c r="H214" s="55">
        <f t="shared" si="1"/>
        <v>1</v>
      </c>
      <c r="I214" s="55" t="s">
        <v>317</v>
      </c>
      <c r="J214" s="56">
        <f>VLOOKUP($I214,'Margen (PowerBI)'!$B$2:$F$179,3)</f>
        <v>37</v>
      </c>
      <c r="K214" s="56">
        <f t="array" ref="K214">INDEX('Margen (PowerBI)'!$E$1:$E$179,MATCH($I214,'Margen (PowerBI)'!$B$1:$B$179,0))</f>
        <v>0</v>
      </c>
      <c r="L214" s="56">
        <f>VLOOKUP($I214,'Margen (PowerBI)'!$B$2:$F$179,5)</f>
        <v>11.5</v>
      </c>
      <c r="M214" s="55">
        <v>7.0</v>
      </c>
      <c r="N214" s="57">
        <v>3.0E-4</v>
      </c>
      <c r="O214" s="55">
        <v>8.0</v>
      </c>
      <c r="P214" s="57">
        <v>3.0E-4</v>
      </c>
      <c r="Q214" s="57">
        <v>1.0</v>
      </c>
      <c r="R214" s="55">
        <v>1.0</v>
      </c>
      <c r="S214" s="55">
        <v>0.0</v>
      </c>
      <c r="T214" s="57">
        <v>0.1429</v>
      </c>
      <c r="U214" s="57">
        <v>0.0</v>
      </c>
      <c r="V214" s="58">
        <v>70.0</v>
      </c>
      <c r="W214" s="58">
        <v>0.0</v>
      </c>
      <c r="X214" s="55">
        <v>1.0</v>
      </c>
      <c r="Y214" s="55">
        <v>0.0</v>
      </c>
      <c r="Z214" s="3"/>
      <c r="AA214" s="3"/>
      <c r="AB214" s="3"/>
      <c r="AC214" s="3"/>
      <c r="AD214" s="3"/>
      <c r="AE214" s="3"/>
      <c r="AF214" s="3"/>
      <c r="AG214" s="3"/>
      <c r="AH214" s="3"/>
      <c r="AI214" s="3"/>
    </row>
    <row r="215">
      <c r="A215" s="59" t="s">
        <v>1029</v>
      </c>
      <c r="B215" s="59" t="s">
        <v>1246</v>
      </c>
      <c r="C215" s="59" t="s">
        <v>1247</v>
      </c>
      <c r="D215" s="59">
        <v>8.0</v>
      </c>
      <c r="E215" s="59" t="s">
        <v>7292</v>
      </c>
      <c r="F215" s="59" t="str">
        <f t="array" ref="F215">IFNA(INDEX('New Listing E-Commerce'!$E$2:$E$69,MATCH($I215,'New Listing E-Commerce'!$C$2:$C$69,0)),"N/A")</f>
        <v>N/A</v>
      </c>
      <c r="G215" s="59" t="str">
        <f t="array" ref="G215">INDEX('New Listing E-Commerce'!$D$1:$D$179,MATCH(I215,'New Listing E-Commerce'!$C$1:$C$179,0))</f>
        <v>#N/A</v>
      </c>
      <c r="H215" s="59">
        <f t="shared" si="1"/>
        <v>1</v>
      </c>
      <c r="I215" s="59" t="s">
        <v>317</v>
      </c>
      <c r="J215" s="60">
        <f>VLOOKUP($I215,'Margen (PowerBI)'!$B$2:$F$179,3)</f>
        <v>37</v>
      </c>
      <c r="K215" s="60">
        <f t="array" ref="K215">INDEX('Margen (PowerBI)'!$E$1:$E$179,MATCH($I215,'Margen (PowerBI)'!$B$1:$B$179,0))</f>
        <v>0</v>
      </c>
      <c r="L215" s="60">
        <f>VLOOKUP($I215,'Margen (PowerBI)'!$B$2:$F$179,5)</f>
        <v>11.5</v>
      </c>
      <c r="M215" s="59">
        <v>1.0</v>
      </c>
      <c r="N215" s="61">
        <v>0.0</v>
      </c>
      <c r="O215" s="59">
        <v>1.0</v>
      </c>
      <c r="P215" s="61">
        <v>0.0</v>
      </c>
      <c r="Q215" s="61">
        <v>1.0</v>
      </c>
      <c r="R215" s="59">
        <v>1.0</v>
      </c>
      <c r="S215" s="59">
        <v>0.0</v>
      </c>
      <c r="T215" s="61">
        <v>1.0</v>
      </c>
      <c r="U215" s="61">
        <v>0.0</v>
      </c>
      <c r="V215" s="62">
        <v>70.0</v>
      </c>
      <c r="W215" s="62">
        <v>0.0</v>
      </c>
      <c r="X215" s="59">
        <v>1.0</v>
      </c>
      <c r="Y215" s="59">
        <v>0.0</v>
      </c>
      <c r="Z215" s="63"/>
      <c r="AA215" s="63"/>
      <c r="AB215" s="63"/>
      <c r="AC215" s="63"/>
      <c r="AD215" s="63"/>
      <c r="AE215" s="63"/>
      <c r="AF215" s="63"/>
      <c r="AG215" s="63"/>
      <c r="AH215" s="63"/>
      <c r="AI215" s="63"/>
    </row>
    <row r="216">
      <c r="A216" s="55" t="s">
        <v>1029</v>
      </c>
      <c r="B216" s="55" t="s">
        <v>1248</v>
      </c>
      <c r="C216" s="55" t="s">
        <v>1249</v>
      </c>
      <c r="D216" s="55">
        <v>8.5</v>
      </c>
      <c r="E216" s="55" t="s">
        <v>7292</v>
      </c>
      <c r="F216" s="55" t="str">
        <f t="array" ref="F216">IFNA(INDEX('New Listing E-Commerce'!$E$2:$E$69,MATCH($I216,'New Listing E-Commerce'!$C$2:$C$69,0)),"N/A")</f>
        <v>N/A</v>
      </c>
      <c r="G216" s="55" t="str">
        <f t="array" ref="G216">INDEX('New Listing E-Commerce'!$D$1:$D$179,MATCH(I216,'New Listing E-Commerce'!$C$1:$C$179,0))</f>
        <v>#N/A</v>
      </c>
      <c r="H216" s="55">
        <f t="shared" si="1"/>
        <v>3</v>
      </c>
      <c r="I216" s="55" t="s">
        <v>317</v>
      </c>
      <c r="J216" s="56">
        <f>VLOOKUP($I216,'Margen (PowerBI)'!$B$2:$F$179,3)</f>
        <v>37</v>
      </c>
      <c r="K216" s="56">
        <f t="array" ref="K216">INDEX('Margen (PowerBI)'!$E$1:$E$179,MATCH($I216,'Margen (PowerBI)'!$B$1:$B$179,0))</f>
        <v>0</v>
      </c>
      <c r="L216" s="56">
        <f>VLOOKUP($I216,'Margen (PowerBI)'!$B$2:$F$179,5)</f>
        <v>11.5</v>
      </c>
      <c r="M216" s="55">
        <v>0.0</v>
      </c>
      <c r="N216" s="57">
        <v>0.0</v>
      </c>
      <c r="O216" s="55">
        <v>0.0</v>
      </c>
      <c r="P216" s="57">
        <v>0.0</v>
      </c>
      <c r="Q216" s="57">
        <v>0.0</v>
      </c>
      <c r="R216" s="55">
        <v>2.0</v>
      </c>
      <c r="S216" s="55">
        <v>1.0</v>
      </c>
      <c r="T216" s="57">
        <v>0.0</v>
      </c>
      <c r="U216" s="57">
        <v>0.0</v>
      </c>
      <c r="V216" s="58">
        <v>140.0</v>
      </c>
      <c r="W216" s="58">
        <v>70.0</v>
      </c>
      <c r="X216" s="55">
        <v>2.0</v>
      </c>
      <c r="Y216" s="55">
        <v>1.0</v>
      </c>
      <c r="Z216" s="3"/>
      <c r="AA216" s="3"/>
      <c r="AB216" s="3"/>
      <c r="AC216" s="3"/>
      <c r="AD216" s="3"/>
      <c r="AE216" s="3"/>
      <c r="AF216" s="3"/>
      <c r="AG216" s="3"/>
      <c r="AH216" s="3"/>
      <c r="AI216" s="3"/>
    </row>
    <row r="217">
      <c r="A217" s="59" t="s">
        <v>1029</v>
      </c>
      <c r="B217" s="59" t="s">
        <v>1250</v>
      </c>
      <c r="C217" s="59" t="s">
        <v>1251</v>
      </c>
      <c r="D217" s="59">
        <v>9.0</v>
      </c>
      <c r="E217" s="59" t="s">
        <v>7292</v>
      </c>
      <c r="F217" s="59" t="str">
        <f t="array" ref="F217">IFNA(INDEX('New Listing E-Commerce'!$E$2:$E$69,MATCH($I217,'New Listing E-Commerce'!$C$2:$C$69,0)),"N/A")</f>
        <v>N/A</v>
      </c>
      <c r="G217" s="59" t="str">
        <f t="array" ref="G217">INDEX('New Listing E-Commerce'!$D$1:$D$179,MATCH(I217,'New Listing E-Commerce'!$C$1:$C$179,0))</f>
        <v>#N/A</v>
      </c>
      <c r="H217" s="59">
        <f t="shared" si="1"/>
        <v>1</v>
      </c>
      <c r="I217" s="59" t="s">
        <v>317</v>
      </c>
      <c r="J217" s="60">
        <f>VLOOKUP($I217,'Margen (PowerBI)'!$B$2:$F$179,3)</f>
        <v>37</v>
      </c>
      <c r="K217" s="60">
        <f t="array" ref="K217">INDEX('Margen (PowerBI)'!$E$1:$E$179,MATCH($I217,'Margen (PowerBI)'!$B$1:$B$179,0))</f>
        <v>0</v>
      </c>
      <c r="L217" s="60">
        <f>VLOOKUP($I217,'Margen (PowerBI)'!$B$2:$F$179,5)</f>
        <v>11.5</v>
      </c>
      <c r="M217" s="59">
        <v>3.0</v>
      </c>
      <c r="N217" s="61">
        <v>1.0E-4</v>
      </c>
      <c r="O217" s="59">
        <v>3.0</v>
      </c>
      <c r="P217" s="61">
        <v>1.0E-4</v>
      </c>
      <c r="Q217" s="61">
        <v>1.0</v>
      </c>
      <c r="R217" s="59">
        <v>1.0</v>
      </c>
      <c r="S217" s="59">
        <v>0.0</v>
      </c>
      <c r="T217" s="61">
        <v>0.3333</v>
      </c>
      <c r="U217" s="61">
        <v>0.0</v>
      </c>
      <c r="V217" s="62">
        <v>70.0</v>
      </c>
      <c r="W217" s="62">
        <v>0.0</v>
      </c>
      <c r="X217" s="59">
        <v>1.0</v>
      </c>
      <c r="Y217" s="59">
        <v>0.0</v>
      </c>
      <c r="Z217" s="63"/>
      <c r="AA217" s="63"/>
      <c r="AB217" s="63"/>
      <c r="AC217" s="63"/>
      <c r="AD217" s="63"/>
      <c r="AE217" s="63"/>
      <c r="AF217" s="63"/>
      <c r="AG217" s="63"/>
      <c r="AH217" s="63"/>
      <c r="AI217" s="63"/>
    </row>
    <row r="218">
      <c r="A218" s="55" t="s">
        <v>1029</v>
      </c>
      <c r="B218" s="55" t="s">
        <v>1252</v>
      </c>
      <c r="C218" s="55" t="s">
        <v>1253</v>
      </c>
      <c r="D218" s="55">
        <v>9.5</v>
      </c>
      <c r="E218" s="55" t="s">
        <v>7292</v>
      </c>
      <c r="F218" s="55" t="str">
        <f t="array" ref="F218">IFNA(INDEX('New Listing E-Commerce'!$E$2:$E$69,MATCH($I218,'New Listing E-Commerce'!$C$2:$C$69,0)),"N/A")</f>
        <v>N/A</v>
      </c>
      <c r="G218" s="55" t="str">
        <f t="array" ref="G218">INDEX('New Listing E-Commerce'!$D$1:$D$179,MATCH(I218,'New Listing E-Commerce'!$C$1:$C$179,0))</f>
        <v>#N/A</v>
      </c>
      <c r="H218" s="55">
        <f t="shared" si="1"/>
        <v>2</v>
      </c>
      <c r="I218" s="55" t="s">
        <v>317</v>
      </c>
      <c r="J218" s="56">
        <f>VLOOKUP($I218,'Margen (PowerBI)'!$B$2:$F$179,3)</f>
        <v>37</v>
      </c>
      <c r="K218" s="56">
        <f t="array" ref="K218">INDEX('Margen (PowerBI)'!$E$1:$E$179,MATCH($I218,'Margen (PowerBI)'!$B$1:$B$179,0))</f>
        <v>0</v>
      </c>
      <c r="L218" s="56">
        <f>VLOOKUP($I218,'Margen (PowerBI)'!$B$2:$F$179,5)</f>
        <v>11.5</v>
      </c>
      <c r="M218" s="55">
        <v>72.0</v>
      </c>
      <c r="N218" s="57">
        <v>0.0029</v>
      </c>
      <c r="O218" s="55">
        <v>76.0</v>
      </c>
      <c r="P218" s="57">
        <v>0.0025</v>
      </c>
      <c r="Q218" s="57">
        <v>1.0</v>
      </c>
      <c r="R218" s="55">
        <v>2.0</v>
      </c>
      <c r="S218" s="55">
        <v>0.0</v>
      </c>
      <c r="T218" s="57">
        <v>0.0278</v>
      </c>
      <c r="U218" s="57">
        <v>0.0</v>
      </c>
      <c r="V218" s="58">
        <v>140.0</v>
      </c>
      <c r="W218" s="58">
        <v>0.0</v>
      </c>
      <c r="X218" s="55">
        <v>2.0</v>
      </c>
      <c r="Y218" s="55">
        <v>0.0</v>
      </c>
      <c r="Z218" s="3"/>
      <c r="AA218" s="3"/>
      <c r="AB218" s="3"/>
      <c r="AC218" s="3"/>
      <c r="AD218" s="3"/>
      <c r="AE218" s="3"/>
      <c r="AF218" s="3"/>
      <c r="AG218" s="3"/>
      <c r="AH218" s="3"/>
      <c r="AI218" s="3"/>
    </row>
    <row r="219">
      <c r="A219" s="59" t="s">
        <v>732</v>
      </c>
      <c r="B219" s="59" t="s">
        <v>1254</v>
      </c>
      <c r="C219" s="59" t="s">
        <v>1255</v>
      </c>
      <c r="D219" s="59">
        <v>10.0</v>
      </c>
      <c r="E219" s="59" t="s">
        <v>186</v>
      </c>
      <c r="F219" s="59" t="str">
        <f t="array" ref="F219">IFNA(INDEX('New Listing E-Commerce'!$E$2:$E$69,MATCH($I219,'New Listing E-Commerce'!$C$2:$C$69,0)),"N/A")</f>
        <v>Steel</v>
      </c>
      <c r="G219" s="59" t="str">
        <f t="array" ref="G219">INDEX('New Listing E-Commerce'!$D$1:$D$179,MATCH(I219,'New Listing E-Commerce'!$C$1:$C$179,0))</f>
        <v>LA Track</v>
      </c>
      <c r="H219" s="59">
        <f t="shared" si="1"/>
        <v>1</v>
      </c>
      <c r="I219" s="59" t="s">
        <v>243</v>
      </c>
      <c r="J219" s="60">
        <f>VLOOKUP($I219,'Margen (PowerBI)'!$B$2:$F$179,3)</f>
        <v>58.5</v>
      </c>
      <c r="K219" s="60">
        <f t="array" ref="K219">INDEX('Margen (PowerBI)'!$E$1:$E$179,MATCH($I219,'Margen (PowerBI)'!$B$1:$B$179,0))</f>
        <v>25.5</v>
      </c>
      <c r="L219" s="60">
        <f>VLOOKUP($I219,'Margen (PowerBI)'!$B$2:$F$179,5)</f>
        <v>25</v>
      </c>
      <c r="M219" s="59">
        <v>5.0</v>
      </c>
      <c r="N219" s="61">
        <v>2.0E-4</v>
      </c>
      <c r="O219" s="59">
        <v>6.0</v>
      </c>
      <c r="P219" s="61">
        <v>2.0E-4</v>
      </c>
      <c r="Q219" s="61">
        <v>0.8333</v>
      </c>
      <c r="R219" s="59">
        <v>1.0</v>
      </c>
      <c r="S219" s="59">
        <v>0.0</v>
      </c>
      <c r="T219" s="61">
        <v>0.2</v>
      </c>
      <c r="U219" s="61">
        <v>0.0</v>
      </c>
      <c r="V219" s="62">
        <v>65.0</v>
      </c>
      <c r="W219" s="62">
        <v>0.0</v>
      </c>
      <c r="X219" s="59">
        <v>1.0</v>
      </c>
      <c r="Y219" s="59">
        <v>0.0</v>
      </c>
      <c r="Z219" s="63"/>
      <c r="AA219" s="63"/>
      <c r="AB219" s="63"/>
      <c r="AC219" s="63"/>
      <c r="AD219" s="63"/>
      <c r="AE219" s="63"/>
      <c r="AF219" s="63"/>
      <c r="AG219" s="63"/>
      <c r="AH219" s="63"/>
      <c r="AI219" s="63"/>
    </row>
    <row r="220">
      <c r="A220" s="55" t="s">
        <v>732</v>
      </c>
      <c r="B220" s="55" t="s">
        <v>735</v>
      </c>
      <c r="C220" s="55" t="s">
        <v>736</v>
      </c>
      <c r="D220" s="55">
        <v>8.5</v>
      </c>
      <c r="E220" s="55" t="s">
        <v>186</v>
      </c>
      <c r="F220" s="55" t="str">
        <f t="array" ref="F220">IFNA(INDEX('New Listing E-Commerce'!$E$2:$E$69,MATCH($I220,'New Listing E-Commerce'!$C$2:$C$69,0)),"N/A")</f>
        <v>Steel</v>
      </c>
      <c r="G220" s="55" t="str">
        <f t="array" ref="G220">INDEX('New Listing E-Commerce'!$D$1:$D$179,MATCH(I220,'New Listing E-Commerce'!$C$1:$C$179,0))</f>
        <v>LA Track</v>
      </c>
      <c r="H220" s="55">
        <f t="shared" si="1"/>
        <v>1</v>
      </c>
      <c r="I220" s="55" t="s">
        <v>243</v>
      </c>
      <c r="J220" s="56">
        <f>VLOOKUP($I220,'Margen (PowerBI)'!$B$2:$F$179,3)</f>
        <v>58.5</v>
      </c>
      <c r="K220" s="56">
        <f t="array" ref="K220">INDEX('Margen (PowerBI)'!$E$1:$E$179,MATCH($I220,'Margen (PowerBI)'!$B$1:$B$179,0))</f>
        <v>25.5</v>
      </c>
      <c r="L220" s="56">
        <f>VLOOKUP($I220,'Margen (PowerBI)'!$B$2:$F$179,5)</f>
        <v>25</v>
      </c>
      <c r="M220" s="55">
        <v>107.0</v>
      </c>
      <c r="N220" s="57">
        <v>0.0042</v>
      </c>
      <c r="O220" s="55">
        <v>121.0</v>
      </c>
      <c r="P220" s="57">
        <v>0.004</v>
      </c>
      <c r="Q220" s="57">
        <v>0.9917</v>
      </c>
      <c r="R220" s="55">
        <v>1.0</v>
      </c>
      <c r="S220" s="55">
        <v>0.0</v>
      </c>
      <c r="T220" s="57">
        <v>0.0093</v>
      </c>
      <c r="U220" s="57">
        <v>0.0</v>
      </c>
      <c r="V220" s="58">
        <v>65.0</v>
      </c>
      <c r="W220" s="58">
        <v>0.0</v>
      </c>
      <c r="X220" s="55">
        <v>1.0</v>
      </c>
      <c r="Y220" s="55">
        <v>0.0</v>
      </c>
      <c r="Z220" s="3"/>
      <c r="AA220" s="3"/>
      <c r="AB220" s="3"/>
      <c r="AC220" s="3"/>
      <c r="AD220" s="3"/>
      <c r="AE220" s="3"/>
      <c r="AF220" s="3"/>
      <c r="AG220" s="3"/>
      <c r="AH220" s="3"/>
      <c r="AI220" s="3"/>
    </row>
    <row r="221">
      <c r="A221" s="59" t="s">
        <v>732</v>
      </c>
      <c r="B221" s="59" t="s">
        <v>1256</v>
      </c>
      <c r="C221" s="59" t="s">
        <v>1257</v>
      </c>
      <c r="D221" s="59">
        <v>9.0</v>
      </c>
      <c r="E221" s="59" t="s">
        <v>186</v>
      </c>
      <c r="F221" s="59" t="str">
        <f t="array" ref="F221">IFNA(INDEX('New Listing E-Commerce'!$E$2:$E$69,MATCH($I221,'New Listing E-Commerce'!$C$2:$C$69,0)),"N/A")</f>
        <v>Steel</v>
      </c>
      <c r="G221" s="59" t="str">
        <f t="array" ref="G221">INDEX('New Listing E-Commerce'!$D$1:$D$179,MATCH(I221,'New Listing E-Commerce'!$C$1:$C$179,0))</f>
        <v>LA Track</v>
      </c>
      <c r="H221" s="59">
        <f t="shared" si="1"/>
        <v>1</v>
      </c>
      <c r="I221" s="59" t="s">
        <v>243</v>
      </c>
      <c r="J221" s="60">
        <f>VLOOKUP($I221,'Margen (PowerBI)'!$B$2:$F$179,3)</f>
        <v>58.5</v>
      </c>
      <c r="K221" s="60">
        <f t="array" ref="K221">INDEX('Margen (PowerBI)'!$E$1:$E$179,MATCH($I221,'Margen (PowerBI)'!$B$1:$B$179,0))</f>
        <v>25.5</v>
      </c>
      <c r="L221" s="60">
        <f>VLOOKUP($I221,'Margen (PowerBI)'!$B$2:$F$179,5)</f>
        <v>25</v>
      </c>
      <c r="M221" s="59">
        <v>7.0</v>
      </c>
      <c r="N221" s="61">
        <v>3.0E-4</v>
      </c>
      <c r="O221" s="59">
        <v>18.0</v>
      </c>
      <c r="P221" s="61">
        <v>6.0E-4</v>
      </c>
      <c r="Q221" s="61">
        <v>1.0</v>
      </c>
      <c r="R221" s="59">
        <v>1.0</v>
      </c>
      <c r="S221" s="59">
        <v>0.0</v>
      </c>
      <c r="T221" s="61">
        <v>0.1429</v>
      </c>
      <c r="U221" s="61">
        <v>0.0</v>
      </c>
      <c r="V221" s="62">
        <v>65.0</v>
      </c>
      <c r="W221" s="62">
        <v>0.0</v>
      </c>
      <c r="X221" s="59">
        <v>1.0</v>
      </c>
      <c r="Y221" s="59">
        <v>0.0</v>
      </c>
      <c r="Z221" s="63"/>
      <c r="AA221" s="63"/>
      <c r="AB221" s="63"/>
      <c r="AC221" s="63"/>
      <c r="AD221" s="63"/>
      <c r="AE221" s="63"/>
      <c r="AF221" s="63"/>
      <c r="AG221" s="63"/>
      <c r="AH221" s="63"/>
      <c r="AI221" s="63"/>
    </row>
    <row r="222">
      <c r="A222" s="55" t="s">
        <v>732</v>
      </c>
      <c r="B222" s="55" t="s">
        <v>1258</v>
      </c>
      <c r="C222" s="55" t="s">
        <v>1259</v>
      </c>
      <c r="D222" s="55">
        <v>9.5</v>
      </c>
      <c r="E222" s="55" t="s">
        <v>186</v>
      </c>
      <c r="F222" s="55" t="str">
        <f t="array" ref="F222">IFNA(INDEX('New Listing E-Commerce'!$E$2:$E$69,MATCH($I222,'New Listing E-Commerce'!$C$2:$C$69,0)),"N/A")</f>
        <v>Steel</v>
      </c>
      <c r="G222" s="55" t="str">
        <f t="array" ref="G222">INDEX('New Listing E-Commerce'!$D$1:$D$179,MATCH(I222,'New Listing E-Commerce'!$C$1:$C$179,0))</f>
        <v>LA Track</v>
      </c>
      <c r="H222" s="55">
        <f t="shared" si="1"/>
        <v>1</v>
      </c>
      <c r="I222" s="55" t="s">
        <v>243</v>
      </c>
      <c r="J222" s="56">
        <f>VLOOKUP($I222,'Margen (PowerBI)'!$B$2:$F$179,3)</f>
        <v>58.5</v>
      </c>
      <c r="K222" s="56">
        <f t="array" ref="K222">INDEX('Margen (PowerBI)'!$E$1:$E$179,MATCH($I222,'Margen (PowerBI)'!$B$1:$B$179,0))</f>
        <v>25.5</v>
      </c>
      <c r="L222" s="56">
        <f>VLOOKUP($I222,'Margen (PowerBI)'!$B$2:$F$179,5)</f>
        <v>25</v>
      </c>
      <c r="M222" s="55">
        <v>11.0</v>
      </c>
      <c r="N222" s="57">
        <v>4.0E-4</v>
      </c>
      <c r="O222" s="55">
        <v>13.0</v>
      </c>
      <c r="P222" s="57">
        <v>4.0E-4</v>
      </c>
      <c r="Q222" s="57">
        <v>0.8462</v>
      </c>
      <c r="R222" s="55">
        <v>1.0</v>
      </c>
      <c r="S222" s="55">
        <v>0.0</v>
      </c>
      <c r="T222" s="57">
        <v>0.0909</v>
      </c>
      <c r="U222" s="57">
        <v>0.0</v>
      </c>
      <c r="V222" s="58">
        <v>65.0</v>
      </c>
      <c r="W222" s="58">
        <v>0.0</v>
      </c>
      <c r="X222" s="55">
        <v>1.0</v>
      </c>
      <c r="Y222" s="55">
        <v>0.0</v>
      </c>
      <c r="Z222" s="3"/>
      <c r="AA222" s="3"/>
      <c r="AB222" s="3"/>
      <c r="AC222" s="3"/>
      <c r="AD222" s="3"/>
      <c r="AE222" s="3"/>
      <c r="AF222" s="3"/>
      <c r="AG222" s="3"/>
      <c r="AH222" s="3"/>
      <c r="AI222" s="3"/>
    </row>
    <row r="223">
      <c r="A223" s="59" t="s">
        <v>1260</v>
      </c>
      <c r="B223" s="59" t="s">
        <v>1261</v>
      </c>
      <c r="C223" s="59" t="s">
        <v>1262</v>
      </c>
      <c r="D223" s="59">
        <v>6.5</v>
      </c>
      <c r="E223" s="59" t="s">
        <v>7292</v>
      </c>
      <c r="F223" s="59" t="str">
        <f t="array" ref="F223">IFNA(INDEX('New Listing E-Commerce'!$E$2:$E$69,MATCH($I223,'New Listing E-Commerce'!$C$2:$C$69,0)),"N/A")</f>
        <v>Soft</v>
      </c>
      <c r="G223" s="59" t="str">
        <f t="array" ref="G223">INDEX('New Listing E-Commerce'!$D$1:$D$179,MATCH(I223,'New Listing E-Commerce'!$C$1:$C$179,0))</f>
        <v>BDT Miel/Cobre</v>
      </c>
      <c r="H223" s="59">
        <f t="shared" si="1"/>
        <v>1</v>
      </c>
      <c r="I223" s="59" t="s">
        <v>303</v>
      </c>
      <c r="J223" s="60">
        <f>VLOOKUP($I223,'Margen (PowerBI)'!$B$2:$F$179,3)</f>
        <v>58.5</v>
      </c>
      <c r="K223" s="60">
        <f t="array" ref="K223">INDEX('Margen (PowerBI)'!$E$1:$E$179,MATCH($I223,'Margen (PowerBI)'!$B$1:$B$179,0))</f>
        <v>15.0543</v>
      </c>
      <c r="L223" s="60">
        <f>VLOOKUP($I223,'Margen (PowerBI)'!$B$2:$F$179,5)</f>
        <v>25</v>
      </c>
      <c r="M223" s="59">
        <v>3.0</v>
      </c>
      <c r="N223" s="61">
        <v>1.0E-4</v>
      </c>
      <c r="O223" s="59">
        <v>4.0</v>
      </c>
      <c r="P223" s="61">
        <v>1.0E-4</v>
      </c>
      <c r="Q223" s="61">
        <v>1.0</v>
      </c>
      <c r="R223" s="59">
        <v>1.0</v>
      </c>
      <c r="S223" s="59">
        <v>0.0</v>
      </c>
      <c r="T223" s="61">
        <v>0.3333</v>
      </c>
      <c r="U223" s="61">
        <v>0.0</v>
      </c>
      <c r="V223" s="62">
        <v>59.0</v>
      </c>
      <c r="W223" s="62">
        <v>0.0</v>
      </c>
      <c r="X223" s="59">
        <v>1.0</v>
      </c>
      <c r="Y223" s="59">
        <v>0.0</v>
      </c>
      <c r="Z223" s="63"/>
      <c r="AA223" s="63"/>
      <c r="AB223" s="63"/>
      <c r="AC223" s="63"/>
      <c r="AD223" s="63"/>
      <c r="AE223" s="63"/>
      <c r="AF223" s="63"/>
      <c r="AG223" s="63"/>
      <c r="AH223" s="63"/>
      <c r="AI223" s="63"/>
    </row>
    <row r="224">
      <c r="A224" s="55" t="s">
        <v>1260</v>
      </c>
      <c r="B224" s="55" t="s">
        <v>1263</v>
      </c>
      <c r="C224" s="55" t="s">
        <v>1264</v>
      </c>
      <c r="D224" s="55">
        <v>6.0</v>
      </c>
      <c r="E224" s="55" t="s">
        <v>7288</v>
      </c>
      <c r="F224" s="55" t="str">
        <f t="array" ref="F224">IFNA(INDEX('New Listing E-Commerce'!$E$2:$E$69,MATCH($I224,'New Listing E-Commerce'!$C$2:$C$69,0)),"N/A")</f>
        <v>Soft</v>
      </c>
      <c r="G224" s="55" t="str">
        <f t="array" ref="G224">INDEX('New Listing E-Commerce'!$D$1:$D$179,MATCH(I224,'New Listing E-Commerce'!$C$1:$C$179,0))</f>
        <v>BDT Miel/Cobre</v>
      </c>
      <c r="H224" s="55">
        <f t="shared" si="1"/>
        <v>1</v>
      </c>
      <c r="I224" s="55" t="s">
        <v>303</v>
      </c>
      <c r="J224" s="56">
        <f>VLOOKUP($I224,'Margen (PowerBI)'!$B$2:$F$179,3)</f>
        <v>58.5</v>
      </c>
      <c r="K224" s="56">
        <f t="array" ref="K224">INDEX('Margen (PowerBI)'!$E$1:$E$179,MATCH($I224,'Margen (PowerBI)'!$B$1:$B$179,0))</f>
        <v>15.0543</v>
      </c>
      <c r="L224" s="56">
        <f>VLOOKUP($I224,'Margen (PowerBI)'!$B$2:$F$179,5)</f>
        <v>25</v>
      </c>
      <c r="M224" s="55">
        <v>1.0</v>
      </c>
      <c r="N224" s="57">
        <v>0.0</v>
      </c>
      <c r="O224" s="55">
        <v>2.0</v>
      </c>
      <c r="P224" s="57">
        <v>1.0E-4</v>
      </c>
      <c r="Q224" s="57">
        <v>1.0</v>
      </c>
      <c r="R224" s="55">
        <v>1.0</v>
      </c>
      <c r="S224" s="55">
        <v>0.0</v>
      </c>
      <c r="T224" s="57">
        <v>1.0</v>
      </c>
      <c r="U224" s="57">
        <v>0.0</v>
      </c>
      <c r="V224" s="58">
        <v>59.0</v>
      </c>
      <c r="W224" s="58">
        <v>0.0</v>
      </c>
      <c r="X224" s="55">
        <v>1.0</v>
      </c>
      <c r="Y224" s="55">
        <v>0.0</v>
      </c>
      <c r="Z224" s="3"/>
      <c r="AA224" s="3"/>
      <c r="AB224" s="3"/>
      <c r="AC224" s="3"/>
      <c r="AD224" s="3"/>
      <c r="AE224" s="3"/>
      <c r="AF224" s="3"/>
      <c r="AG224" s="3"/>
      <c r="AH224" s="3"/>
      <c r="AI224" s="3"/>
    </row>
    <row r="225">
      <c r="A225" s="59" t="s">
        <v>1260</v>
      </c>
      <c r="B225" s="59" t="s">
        <v>1265</v>
      </c>
      <c r="C225" s="59" t="s">
        <v>1266</v>
      </c>
      <c r="D225" s="59">
        <v>6.5</v>
      </c>
      <c r="E225" s="59" t="s">
        <v>7288</v>
      </c>
      <c r="F225" s="59" t="str">
        <f t="array" ref="F225">IFNA(INDEX('New Listing E-Commerce'!$E$2:$E$69,MATCH($I225,'New Listing E-Commerce'!$C$2:$C$69,0)),"N/A")</f>
        <v>Soft</v>
      </c>
      <c r="G225" s="59" t="str">
        <f t="array" ref="G225">INDEX('New Listing E-Commerce'!$D$1:$D$179,MATCH(I225,'New Listing E-Commerce'!$C$1:$C$179,0))</f>
        <v>BDT Miel/Cobre</v>
      </c>
      <c r="H225" s="59">
        <f t="shared" si="1"/>
        <v>2</v>
      </c>
      <c r="I225" s="59" t="s">
        <v>303</v>
      </c>
      <c r="J225" s="60">
        <f>VLOOKUP($I225,'Margen (PowerBI)'!$B$2:$F$179,3)</f>
        <v>58.5</v>
      </c>
      <c r="K225" s="60">
        <f t="array" ref="K225">INDEX('Margen (PowerBI)'!$E$1:$E$179,MATCH($I225,'Margen (PowerBI)'!$B$1:$B$179,0))</f>
        <v>15.0543</v>
      </c>
      <c r="L225" s="60">
        <f>VLOOKUP($I225,'Margen (PowerBI)'!$B$2:$F$179,5)</f>
        <v>25</v>
      </c>
      <c r="M225" s="59">
        <v>1.0</v>
      </c>
      <c r="N225" s="61">
        <v>0.0</v>
      </c>
      <c r="O225" s="59">
        <v>3.0</v>
      </c>
      <c r="P225" s="61">
        <v>1.0E-4</v>
      </c>
      <c r="Q225" s="61">
        <v>1.0</v>
      </c>
      <c r="R225" s="59">
        <v>2.0</v>
      </c>
      <c r="S225" s="59">
        <v>0.0</v>
      </c>
      <c r="T225" s="61">
        <v>2.0</v>
      </c>
      <c r="U225" s="61">
        <v>0.0</v>
      </c>
      <c r="V225" s="62">
        <v>118.0</v>
      </c>
      <c r="W225" s="62">
        <v>0.0</v>
      </c>
      <c r="X225" s="59">
        <v>2.0</v>
      </c>
      <c r="Y225" s="59">
        <v>0.0</v>
      </c>
      <c r="Z225" s="63"/>
      <c r="AA225" s="63"/>
      <c r="AB225" s="63"/>
      <c r="AC225" s="63"/>
      <c r="AD225" s="63"/>
      <c r="AE225" s="63"/>
      <c r="AF225" s="63"/>
      <c r="AG225" s="63"/>
      <c r="AH225" s="63"/>
      <c r="AI225" s="63"/>
    </row>
    <row r="226">
      <c r="A226" s="55" t="s">
        <v>1260</v>
      </c>
      <c r="B226" s="55" t="s">
        <v>1267</v>
      </c>
      <c r="C226" s="55" t="s">
        <v>1268</v>
      </c>
      <c r="D226" s="55">
        <v>8.0</v>
      </c>
      <c r="E226" s="55" t="s">
        <v>7288</v>
      </c>
      <c r="F226" s="55" t="str">
        <f t="array" ref="F226">IFNA(INDEX('New Listing E-Commerce'!$E$2:$E$69,MATCH($I226,'New Listing E-Commerce'!$C$2:$C$69,0)),"N/A")</f>
        <v>Soft</v>
      </c>
      <c r="G226" s="55" t="str">
        <f t="array" ref="G226">INDEX('New Listing E-Commerce'!$D$1:$D$179,MATCH(I226,'New Listing E-Commerce'!$C$1:$C$179,0))</f>
        <v>BDT Miel/Cobre</v>
      </c>
      <c r="H226" s="55">
        <f t="shared" si="1"/>
        <v>2</v>
      </c>
      <c r="I226" s="55" t="s">
        <v>303</v>
      </c>
      <c r="J226" s="56">
        <f>VLOOKUP($I226,'Margen (PowerBI)'!$B$2:$F$179,3)</f>
        <v>58.5</v>
      </c>
      <c r="K226" s="56">
        <f t="array" ref="K226">INDEX('Margen (PowerBI)'!$E$1:$E$179,MATCH($I226,'Margen (PowerBI)'!$B$1:$B$179,0))</f>
        <v>15.0543</v>
      </c>
      <c r="L226" s="56">
        <f>VLOOKUP($I226,'Margen (PowerBI)'!$B$2:$F$179,5)</f>
        <v>25</v>
      </c>
      <c r="M226" s="55">
        <v>6.0</v>
      </c>
      <c r="N226" s="57">
        <v>2.0E-4</v>
      </c>
      <c r="O226" s="55">
        <v>6.0</v>
      </c>
      <c r="P226" s="57">
        <v>2.0E-4</v>
      </c>
      <c r="Q226" s="57">
        <v>1.0</v>
      </c>
      <c r="R226" s="55">
        <v>2.0</v>
      </c>
      <c r="S226" s="55">
        <v>0.0</v>
      </c>
      <c r="T226" s="57">
        <v>0.3333</v>
      </c>
      <c r="U226" s="57">
        <v>0.0</v>
      </c>
      <c r="V226" s="58">
        <v>118.0</v>
      </c>
      <c r="W226" s="58">
        <v>0.0</v>
      </c>
      <c r="X226" s="55">
        <v>2.0</v>
      </c>
      <c r="Y226" s="55">
        <v>0.0</v>
      </c>
      <c r="Z226" s="3"/>
      <c r="AA226" s="3"/>
      <c r="AB226" s="3"/>
      <c r="AC226" s="3"/>
      <c r="AD226" s="3"/>
      <c r="AE226" s="3"/>
      <c r="AF226" s="3"/>
      <c r="AG226" s="3"/>
      <c r="AH226" s="3"/>
      <c r="AI226" s="3"/>
    </row>
    <row r="227">
      <c r="A227" s="59" t="s">
        <v>1269</v>
      </c>
      <c r="B227" s="59" t="s">
        <v>1270</v>
      </c>
      <c r="C227" s="59" t="s">
        <v>1271</v>
      </c>
      <c r="D227" s="59">
        <v>8.0</v>
      </c>
      <c r="E227" s="59" t="s">
        <v>7287</v>
      </c>
      <c r="F227" s="59" t="str">
        <f t="array" ref="F227">IFNA(INDEX('New Listing E-Commerce'!$E$2:$E$69,MATCH($I227,'New Listing E-Commerce'!$C$2:$C$69,0)),"N/A")</f>
        <v>N/A</v>
      </c>
      <c r="G227" s="59" t="str">
        <f t="array" ref="G227">INDEX('New Listing E-Commerce'!$D$1:$D$179,MATCH(I227,'New Listing E-Commerce'!$C$1:$C$179,0))</f>
        <v>#N/A</v>
      </c>
      <c r="H227" s="59">
        <f t="shared" si="1"/>
        <v>1</v>
      </c>
      <c r="I227" s="59" t="s">
        <v>220</v>
      </c>
      <c r="J227" s="60">
        <f>VLOOKUP($I227,'Margen (PowerBI)'!$B$2:$F$179,3)</f>
        <v>58.5</v>
      </c>
      <c r="K227" s="60">
        <f t="array" ref="K227">INDEX('Margen (PowerBI)'!$E$1:$E$179,MATCH($I227,'Margen (PowerBI)'!$B$1:$B$179,0))</f>
        <v>27.5</v>
      </c>
      <c r="L227" s="60">
        <f>VLOOKUP($I227,'Margen (PowerBI)'!$B$2:$F$179,5)</f>
        <v>25</v>
      </c>
      <c r="M227" s="59">
        <v>2.0</v>
      </c>
      <c r="N227" s="61">
        <v>1.0E-4</v>
      </c>
      <c r="O227" s="59">
        <v>3.0</v>
      </c>
      <c r="P227" s="61">
        <v>1.0E-4</v>
      </c>
      <c r="Q227" s="61">
        <v>0.6667</v>
      </c>
      <c r="R227" s="59">
        <v>1.0</v>
      </c>
      <c r="S227" s="59">
        <v>0.0</v>
      </c>
      <c r="T227" s="61">
        <v>0.5</v>
      </c>
      <c r="U227" s="61">
        <v>0.0</v>
      </c>
      <c r="V227" s="62">
        <v>102.0</v>
      </c>
      <c r="W227" s="62">
        <v>0.0</v>
      </c>
      <c r="X227" s="59">
        <v>1.0</v>
      </c>
      <c r="Y227" s="59">
        <v>0.0</v>
      </c>
      <c r="Z227" s="63"/>
      <c r="AA227" s="63"/>
      <c r="AB227" s="63"/>
      <c r="AC227" s="63"/>
      <c r="AD227" s="63"/>
      <c r="AE227" s="63"/>
      <c r="AF227" s="63"/>
      <c r="AG227" s="63"/>
      <c r="AH227" s="63"/>
      <c r="AI227" s="63"/>
    </row>
    <row r="228">
      <c r="A228" s="55" t="s">
        <v>1272</v>
      </c>
      <c r="B228" s="55" t="s">
        <v>1273</v>
      </c>
      <c r="C228" s="55" t="s">
        <v>1274</v>
      </c>
      <c r="D228" s="55">
        <v>9.0</v>
      </c>
      <c r="E228" s="55" t="s">
        <v>7286</v>
      </c>
      <c r="F228" s="55" t="str">
        <f t="array" ref="F228">IFNA(INDEX('New Listing E-Commerce'!$E$2:$E$69,MATCH($I228,'New Listing E-Commerce'!$C$2:$C$69,0)),"N/A")</f>
        <v>N/A</v>
      </c>
      <c r="G228" s="55" t="str">
        <f t="array" ref="G228">INDEX('New Listing E-Commerce'!$D$1:$D$179,MATCH(I228,'New Listing E-Commerce'!$C$1:$C$179,0))</f>
        <v>#N/A</v>
      </c>
      <c r="H228" s="55">
        <f t="shared" si="1"/>
        <v>1</v>
      </c>
      <c r="I228" s="55" t="s">
        <v>69</v>
      </c>
      <c r="J228" s="56">
        <f>VLOOKUP($I228,'Margen (PowerBI)'!$B$2:$F$179,3)</f>
        <v>37</v>
      </c>
      <c r="K228" s="56">
        <f t="array" ref="K228">INDEX('Margen (PowerBI)'!$E$1:$E$179,MATCH($I228,'Margen (PowerBI)'!$B$1:$B$179,0))</f>
        <v>37.5</v>
      </c>
      <c r="L228" s="56">
        <f>VLOOKUP($I228,'Margen (PowerBI)'!$B$2:$F$179,5)</f>
        <v>11.5</v>
      </c>
      <c r="M228" s="55">
        <v>24.0</v>
      </c>
      <c r="N228" s="57">
        <v>0.001</v>
      </c>
      <c r="O228" s="55">
        <v>40.0</v>
      </c>
      <c r="P228" s="57">
        <v>0.0013</v>
      </c>
      <c r="Q228" s="57">
        <v>1.0</v>
      </c>
      <c r="R228" s="55">
        <v>1.0</v>
      </c>
      <c r="S228" s="55">
        <v>0.0</v>
      </c>
      <c r="T228" s="57">
        <v>0.0417</v>
      </c>
      <c r="U228" s="57">
        <v>0.0</v>
      </c>
      <c r="V228" s="58">
        <v>156.0</v>
      </c>
      <c r="W228" s="58">
        <v>0.0</v>
      </c>
      <c r="X228" s="55">
        <v>1.0</v>
      </c>
      <c r="Y228" s="55">
        <v>0.0</v>
      </c>
      <c r="Z228" s="3"/>
      <c r="AA228" s="3"/>
      <c r="AB228" s="3"/>
      <c r="AC228" s="3"/>
      <c r="AD228" s="3"/>
      <c r="AE228" s="3"/>
      <c r="AF228" s="3"/>
      <c r="AG228" s="3"/>
      <c r="AH228" s="3"/>
      <c r="AI228" s="3"/>
    </row>
    <row r="229">
      <c r="A229" s="59" t="s">
        <v>1272</v>
      </c>
      <c r="B229" s="59" t="s">
        <v>1275</v>
      </c>
      <c r="C229" s="59" t="s">
        <v>1276</v>
      </c>
      <c r="D229" s="59">
        <v>7.0</v>
      </c>
      <c r="E229" s="59" t="s">
        <v>7287</v>
      </c>
      <c r="F229" s="59" t="str">
        <f t="array" ref="F229">IFNA(INDEX('New Listing E-Commerce'!$E$2:$E$69,MATCH($I229,'New Listing E-Commerce'!$C$2:$C$69,0)),"N/A")</f>
        <v>N/A</v>
      </c>
      <c r="G229" s="59" t="str">
        <f t="array" ref="G229">INDEX('New Listing E-Commerce'!$D$1:$D$179,MATCH(I229,'New Listing E-Commerce'!$C$1:$C$179,0))</f>
        <v>#N/A</v>
      </c>
      <c r="H229" s="59">
        <f t="shared" si="1"/>
        <v>1</v>
      </c>
      <c r="I229" s="59" t="s">
        <v>69</v>
      </c>
      <c r="J229" s="60">
        <f>VLOOKUP($I229,'Margen (PowerBI)'!$B$2:$F$179,3)</f>
        <v>37</v>
      </c>
      <c r="K229" s="60">
        <f t="array" ref="K229">INDEX('Margen (PowerBI)'!$E$1:$E$179,MATCH($I229,'Margen (PowerBI)'!$B$1:$B$179,0))</f>
        <v>37.5</v>
      </c>
      <c r="L229" s="60">
        <f>VLOOKUP($I229,'Margen (PowerBI)'!$B$2:$F$179,5)</f>
        <v>11.5</v>
      </c>
      <c r="M229" s="59">
        <v>1.0</v>
      </c>
      <c r="N229" s="61">
        <v>0.0</v>
      </c>
      <c r="O229" s="59">
        <v>1.0</v>
      </c>
      <c r="P229" s="61">
        <v>0.0</v>
      </c>
      <c r="Q229" s="61">
        <v>1.0</v>
      </c>
      <c r="R229" s="59">
        <v>1.0</v>
      </c>
      <c r="S229" s="59">
        <v>0.0</v>
      </c>
      <c r="T229" s="61">
        <v>1.0</v>
      </c>
      <c r="U229" s="61">
        <v>0.0</v>
      </c>
      <c r="V229" s="62">
        <v>156.0</v>
      </c>
      <c r="W229" s="62">
        <v>0.0</v>
      </c>
      <c r="X229" s="59">
        <v>1.0</v>
      </c>
      <c r="Y229" s="59">
        <v>0.0</v>
      </c>
      <c r="Z229" s="63"/>
      <c r="AA229" s="63"/>
      <c r="AB229" s="63"/>
      <c r="AC229" s="63"/>
      <c r="AD229" s="63"/>
      <c r="AE229" s="63"/>
      <c r="AF229" s="63"/>
      <c r="AG229" s="63"/>
      <c r="AH229" s="63"/>
      <c r="AI229" s="63"/>
    </row>
    <row r="230">
      <c r="A230" s="55" t="s">
        <v>737</v>
      </c>
      <c r="B230" s="55" t="s">
        <v>1277</v>
      </c>
      <c r="C230" s="55" t="s">
        <v>1278</v>
      </c>
      <c r="D230" s="55">
        <v>11.0</v>
      </c>
      <c r="E230" s="55" t="s">
        <v>7287</v>
      </c>
      <c r="F230" s="55" t="str">
        <f t="array" ref="F230">IFNA(INDEX('New Listing E-Commerce'!$E$2:$E$69,MATCH($I230,'New Listing E-Commerce'!$C$2:$C$69,0)),"N/A")</f>
        <v>Soft</v>
      </c>
      <c r="G230" s="55" t="str">
        <f t="array" ref="G230">INDEX('New Listing E-Commerce'!$D$1:$D$179,MATCH(I230,'New Listing E-Commerce'!$C$1:$C$179,0))</f>
        <v>PR Rayas</v>
      </c>
      <c r="H230" s="55">
        <f t="shared" si="1"/>
        <v>1</v>
      </c>
      <c r="I230" s="55" t="s">
        <v>202</v>
      </c>
      <c r="J230" s="56">
        <f>VLOOKUP($I230,'Margen (PowerBI)'!$B$2:$F$179,3)</f>
        <v>35</v>
      </c>
      <c r="K230" s="56">
        <f t="array" ref="K230">INDEX('Margen (PowerBI)'!$E$1:$E$179,MATCH($I230,'Margen (PowerBI)'!$B$1:$B$179,0))</f>
        <v>29</v>
      </c>
      <c r="L230" s="56">
        <f>VLOOKUP($I230,'Margen (PowerBI)'!$B$2:$F$179,5)</f>
        <v>16.5</v>
      </c>
      <c r="M230" s="55">
        <v>29.0</v>
      </c>
      <c r="N230" s="57">
        <v>0.0011</v>
      </c>
      <c r="O230" s="55">
        <v>33.0</v>
      </c>
      <c r="P230" s="57">
        <v>0.0011</v>
      </c>
      <c r="Q230" s="57">
        <v>1.0</v>
      </c>
      <c r="R230" s="55">
        <v>1.0</v>
      </c>
      <c r="S230" s="55">
        <v>0.0</v>
      </c>
      <c r="T230" s="57">
        <v>0.0345</v>
      </c>
      <c r="U230" s="57">
        <v>0.0</v>
      </c>
      <c r="V230" s="58">
        <v>102.0</v>
      </c>
      <c r="W230" s="58">
        <v>0.0</v>
      </c>
      <c r="X230" s="55">
        <v>1.0</v>
      </c>
      <c r="Y230" s="55">
        <v>0.0</v>
      </c>
      <c r="Z230" s="3"/>
      <c r="AA230" s="3"/>
      <c r="AB230" s="3"/>
      <c r="AC230" s="3"/>
      <c r="AD230" s="3"/>
      <c r="AE230" s="3"/>
      <c r="AF230" s="3"/>
      <c r="AG230" s="3"/>
      <c r="AH230" s="3"/>
      <c r="AI230" s="3"/>
    </row>
    <row r="231">
      <c r="A231" s="59" t="s">
        <v>737</v>
      </c>
      <c r="B231" s="59" t="s">
        <v>1279</v>
      </c>
      <c r="C231" s="59" t="s">
        <v>1280</v>
      </c>
      <c r="D231" s="59">
        <v>6.0</v>
      </c>
      <c r="E231" s="59" t="s">
        <v>7287</v>
      </c>
      <c r="F231" s="59" t="str">
        <f t="array" ref="F231">IFNA(INDEX('New Listing E-Commerce'!$E$2:$E$69,MATCH($I231,'New Listing E-Commerce'!$C$2:$C$69,0)),"N/A")</f>
        <v>Soft</v>
      </c>
      <c r="G231" s="59" t="str">
        <f t="array" ref="G231">INDEX('New Listing E-Commerce'!$D$1:$D$179,MATCH(I231,'New Listing E-Commerce'!$C$1:$C$179,0))</f>
        <v>PR Rayas</v>
      </c>
      <c r="H231" s="59">
        <f t="shared" si="1"/>
        <v>1</v>
      </c>
      <c r="I231" s="59" t="s">
        <v>202</v>
      </c>
      <c r="J231" s="60">
        <f>VLOOKUP($I231,'Margen (PowerBI)'!$B$2:$F$179,3)</f>
        <v>35</v>
      </c>
      <c r="K231" s="60">
        <f t="array" ref="K231">INDEX('Margen (PowerBI)'!$E$1:$E$179,MATCH($I231,'Margen (PowerBI)'!$B$1:$B$179,0))</f>
        <v>29</v>
      </c>
      <c r="L231" s="60">
        <f>VLOOKUP($I231,'Margen (PowerBI)'!$B$2:$F$179,5)</f>
        <v>16.5</v>
      </c>
      <c r="M231" s="59">
        <v>4.0</v>
      </c>
      <c r="N231" s="61">
        <v>2.0E-4</v>
      </c>
      <c r="O231" s="59">
        <v>8.0</v>
      </c>
      <c r="P231" s="61">
        <v>3.0E-4</v>
      </c>
      <c r="Q231" s="61">
        <v>1.0</v>
      </c>
      <c r="R231" s="59">
        <v>1.0</v>
      </c>
      <c r="S231" s="59">
        <v>0.0</v>
      </c>
      <c r="T231" s="61">
        <v>0.25</v>
      </c>
      <c r="U231" s="61">
        <v>0.0</v>
      </c>
      <c r="V231" s="62">
        <v>102.0</v>
      </c>
      <c r="W231" s="62">
        <v>0.0</v>
      </c>
      <c r="X231" s="59">
        <v>1.0</v>
      </c>
      <c r="Y231" s="59">
        <v>0.0</v>
      </c>
      <c r="Z231" s="63"/>
      <c r="AA231" s="63"/>
      <c r="AB231" s="63"/>
      <c r="AC231" s="63"/>
      <c r="AD231" s="63"/>
      <c r="AE231" s="63"/>
      <c r="AF231" s="63"/>
      <c r="AG231" s="63"/>
      <c r="AH231" s="63"/>
      <c r="AI231" s="63"/>
    </row>
    <row r="232">
      <c r="A232" s="55" t="s">
        <v>737</v>
      </c>
      <c r="B232" s="55" t="s">
        <v>1281</v>
      </c>
      <c r="C232" s="55" t="s">
        <v>1282</v>
      </c>
      <c r="D232" s="55">
        <v>6.5</v>
      </c>
      <c r="E232" s="55" t="s">
        <v>7287</v>
      </c>
      <c r="F232" s="55" t="str">
        <f t="array" ref="F232">IFNA(INDEX('New Listing E-Commerce'!$E$2:$E$69,MATCH($I232,'New Listing E-Commerce'!$C$2:$C$69,0)),"N/A")</f>
        <v>Soft</v>
      </c>
      <c r="G232" s="55" t="str">
        <f t="array" ref="G232">INDEX('New Listing E-Commerce'!$D$1:$D$179,MATCH(I232,'New Listing E-Commerce'!$C$1:$C$179,0))</f>
        <v>PR Rayas</v>
      </c>
      <c r="H232" s="55">
        <f t="shared" si="1"/>
        <v>1</v>
      </c>
      <c r="I232" s="55" t="s">
        <v>202</v>
      </c>
      <c r="J232" s="56">
        <f>VLOOKUP($I232,'Margen (PowerBI)'!$B$2:$F$179,3)</f>
        <v>35</v>
      </c>
      <c r="K232" s="56">
        <f t="array" ref="K232">INDEX('Margen (PowerBI)'!$E$1:$E$179,MATCH($I232,'Margen (PowerBI)'!$B$1:$B$179,0))</f>
        <v>29</v>
      </c>
      <c r="L232" s="56">
        <f>VLOOKUP($I232,'Margen (PowerBI)'!$B$2:$F$179,5)</f>
        <v>16.5</v>
      </c>
      <c r="M232" s="55">
        <v>2.0</v>
      </c>
      <c r="N232" s="57">
        <v>1.0E-4</v>
      </c>
      <c r="O232" s="55">
        <v>2.0</v>
      </c>
      <c r="P232" s="57">
        <v>1.0E-4</v>
      </c>
      <c r="Q232" s="57">
        <v>1.0</v>
      </c>
      <c r="R232" s="55">
        <v>1.0</v>
      </c>
      <c r="S232" s="55">
        <v>0.0</v>
      </c>
      <c r="T232" s="57">
        <v>0.5</v>
      </c>
      <c r="U232" s="57">
        <v>0.0</v>
      </c>
      <c r="V232" s="58">
        <v>102.0</v>
      </c>
      <c r="W232" s="58">
        <v>0.0</v>
      </c>
      <c r="X232" s="55">
        <v>1.0</v>
      </c>
      <c r="Y232" s="55">
        <v>0.0</v>
      </c>
      <c r="Z232" s="3"/>
      <c r="AA232" s="3"/>
      <c r="AB232" s="3"/>
      <c r="AC232" s="3"/>
      <c r="AD232" s="3"/>
      <c r="AE232" s="3"/>
      <c r="AF232" s="3"/>
      <c r="AG232" s="3"/>
      <c r="AH232" s="3"/>
      <c r="AI232" s="3"/>
    </row>
    <row r="233">
      <c r="A233" s="59" t="s">
        <v>737</v>
      </c>
      <c r="B233" s="59" t="s">
        <v>1040</v>
      </c>
      <c r="C233" s="59" t="s">
        <v>1041</v>
      </c>
      <c r="D233" s="59">
        <v>7.5</v>
      </c>
      <c r="E233" s="59" t="s">
        <v>7287</v>
      </c>
      <c r="F233" s="59" t="str">
        <f t="array" ref="F233">IFNA(INDEX('New Listing E-Commerce'!$E$2:$E$69,MATCH($I233,'New Listing E-Commerce'!$C$2:$C$69,0)),"N/A")</f>
        <v>Soft</v>
      </c>
      <c r="G233" s="59" t="str">
        <f t="array" ref="G233">INDEX('New Listing E-Commerce'!$D$1:$D$179,MATCH(I233,'New Listing E-Commerce'!$C$1:$C$179,0))</f>
        <v>PR Rayas</v>
      </c>
      <c r="H233" s="59">
        <f t="shared" si="1"/>
        <v>1</v>
      </c>
      <c r="I233" s="59" t="s">
        <v>202</v>
      </c>
      <c r="J233" s="60">
        <f>VLOOKUP($I233,'Margen (PowerBI)'!$B$2:$F$179,3)</f>
        <v>35</v>
      </c>
      <c r="K233" s="60">
        <f t="array" ref="K233">INDEX('Margen (PowerBI)'!$E$1:$E$179,MATCH($I233,'Margen (PowerBI)'!$B$1:$B$179,0))</f>
        <v>29</v>
      </c>
      <c r="L233" s="60">
        <f>VLOOKUP($I233,'Margen (PowerBI)'!$B$2:$F$179,5)</f>
        <v>16.5</v>
      </c>
      <c r="M233" s="59">
        <v>1.0</v>
      </c>
      <c r="N233" s="61">
        <v>0.0</v>
      </c>
      <c r="O233" s="59">
        <v>1.0</v>
      </c>
      <c r="P233" s="61">
        <v>0.0</v>
      </c>
      <c r="Q233" s="61">
        <v>1.0</v>
      </c>
      <c r="R233" s="59">
        <v>1.0</v>
      </c>
      <c r="S233" s="59">
        <v>0.0</v>
      </c>
      <c r="T233" s="61">
        <v>1.0</v>
      </c>
      <c r="U233" s="61">
        <v>0.0</v>
      </c>
      <c r="V233" s="62">
        <v>102.0</v>
      </c>
      <c r="W233" s="62">
        <v>0.0</v>
      </c>
      <c r="X233" s="59">
        <v>1.0</v>
      </c>
      <c r="Y233" s="59">
        <v>0.0</v>
      </c>
      <c r="Z233" s="63"/>
      <c r="AA233" s="63"/>
      <c r="AB233" s="63"/>
      <c r="AC233" s="63"/>
      <c r="AD233" s="63"/>
      <c r="AE233" s="63"/>
      <c r="AF233" s="63"/>
      <c r="AG233" s="63"/>
      <c r="AH233" s="63"/>
      <c r="AI233" s="63"/>
    </row>
    <row r="234">
      <c r="A234" s="55" t="s">
        <v>737</v>
      </c>
      <c r="B234" s="55" t="s">
        <v>1283</v>
      </c>
      <c r="C234" s="55" t="s">
        <v>1284</v>
      </c>
      <c r="D234" s="55">
        <v>9.0</v>
      </c>
      <c r="E234" s="55" t="s">
        <v>7287</v>
      </c>
      <c r="F234" s="55" t="str">
        <f t="array" ref="F234">IFNA(INDEX('New Listing E-Commerce'!$E$2:$E$69,MATCH($I234,'New Listing E-Commerce'!$C$2:$C$69,0)),"N/A")</f>
        <v>Soft</v>
      </c>
      <c r="G234" s="55" t="str">
        <f t="array" ref="G234">INDEX('New Listing E-Commerce'!$D$1:$D$179,MATCH(I234,'New Listing E-Commerce'!$C$1:$C$179,0))</f>
        <v>PR Rayas</v>
      </c>
      <c r="H234" s="55">
        <f t="shared" si="1"/>
        <v>1</v>
      </c>
      <c r="I234" s="55" t="s">
        <v>202</v>
      </c>
      <c r="J234" s="56">
        <f>VLOOKUP($I234,'Margen (PowerBI)'!$B$2:$F$179,3)</f>
        <v>35</v>
      </c>
      <c r="K234" s="56">
        <f t="array" ref="K234">INDEX('Margen (PowerBI)'!$E$1:$E$179,MATCH($I234,'Margen (PowerBI)'!$B$1:$B$179,0))</f>
        <v>29</v>
      </c>
      <c r="L234" s="56">
        <f>VLOOKUP($I234,'Margen (PowerBI)'!$B$2:$F$179,5)</f>
        <v>16.5</v>
      </c>
      <c r="M234" s="55">
        <v>11.0</v>
      </c>
      <c r="N234" s="57">
        <v>4.0E-4</v>
      </c>
      <c r="O234" s="55">
        <v>21.0</v>
      </c>
      <c r="P234" s="57">
        <v>7.0E-4</v>
      </c>
      <c r="Q234" s="57">
        <v>1.0</v>
      </c>
      <c r="R234" s="55">
        <v>1.0</v>
      </c>
      <c r="S234" s="55">
        <v>0.0</v>
      </c>
      <c r="T234" s="57">
        <v>0.0909</v>
      </c>
      <c r="U234" s="57">
        <v>0.0</v>
      </c>
      <c r="V234" s="58">
        <v>102.0</v>
      </c>
      <c r="W234" s="58">
        <v>0.0</v>
      </c>
      <c r="X234" s="55">
        <v>1.0</v>
      </c>
      <c r="Y234" s="55">
        <v>0.0</v>
      </c>
      <c r="Z234" s="3"/>
      <c r="AA234" s="3"/>
      <c r="AB234" s="3"/>
      <c r="AC234" s="3"/>
      <c r="AD234" s="3"/>
      <c r="AE234" s="3"/>
      <c r="AF234" s="3"/>
      <c r="AG234" s="3"/>
      <c r="AH234" s="3"/>
      <c r="AI234" s="3"/>
    </row>
    <row r="235">
      <c r="A235" s="59" t="s">
        <v>1285</v>
      </c>
      <c r="B235" s="59" t="s">
        <v>1286</v>
      </c>
      <c r="C235" s="59" t="s">
        <v>1287</v>
      </c>
      <c r="D235" s="59">
        <v>10.0</v>
      </c>
      <c r="E235" s="59" t="s">
        <v>7287</v>
      </c>
      <c r="F235" s="59" t="str">
        <f t="array" ref="F235">IFNA(INDEX('New Listing E-Commerce'!$E$2:$E$69,MATCH($I235,'New Listing E-Commerce'!$C$2:$C$69,0)),"N/A")</f>
        <v>Steel</v>
      </c>
      <c r="G235" s="59" t="str">
        <f t="array" ref="G235">INDEX('New Listing E-Commerce'!$D$1:$D$179,MATCH(I235,'New Listing E-Commerce'!$C$1:$C$179,0))</f>
        <v>PR Rayas</v>
      </c>
      <c r="H235" s="59">
        <f t="shared" si="1"/>
        <v>1</v>
      </c>
      <c r="I235" s="59" t="s">
        <v>196</v>
      </c>
      <c r="J235" s="60">
        <f>VLOOKUP($I235,'Margen (PowerBI)'!$B$2:$F$179,3)</f>
        <v>35</v>
      </c>
      <c r="K235" s="60">
        <f t="array" ref="K235">INDEX('Margen (PowerBI)'!$E$1:$E$179,MATCH($I235,'Margen (PowerBI)'!$B$1:$B$179,0))</f>
        <v>29.5</v>
      </c>
      <c r="L235" s="60">
        <f>VLOOKUP($I235,'Margen (PowerBI)'!$B$2:$F$179,5)</f>
        <v>16.5</v>
      </c>
      <c r="M235" s="59">
        <v>2.0</v>
      </c>
      <c r="N235" s="61">
        <v>1.0E-4</v>
      </c>
      <c r="O235" s="59">
        <v>3.0</v>
      </c>
      <c r="P235" s="61">
        <v>1.0E-4</v>
      </c>
      <c r="Q235" s="61">
        <v>1.0</v>
      </c>
      <c r="R235" s="59">
        <v>1.0</v>
      </c>
      <c r="S235" s="59">
        <v>0.0</v>
      </c>
      <c r="T235" s="61">
        <v>0.5</v>
      </c>
      <c r="U235" s="61">
        <v>0.0</v>
      </c>
      <c r="V235" s="62">
        <v>106.0</v>
      </c>
      <c r="W235" s="62">
        <v>0.0</v>
      </c>
      <c r="X235" s="59">
        <v>1.0</v>
      </c>
      <c r="Y235" s="59">
        <v>0.0</v>
      </c>
      <c r="Z235" s="63"/>
      <c r="AA235" s="63"/>
      <c r="AB235" s="63"/>
      <c r="AC235" s="63"/>
      <c r="AD235" s="63"/>
      <c r="AE235" s="63"/>
      <c r="AF235" s="63"/>
      <c r="AG235" s="63"/>
      <c r="AH235" s="63"/>
      <c r="AI235" s="63"/>
    </row>
    <row r="236">
      <c r="A236" s="55" t="s">
        <v>1285</v>
      </c>
      <c r="B236" s="55" t="s">
        <v>1288</v>
      </c>
      <c r="C236" s="55" t="s">
        <v>1289</v>
      </c>
      <c r="D236" s="55">
        <v>10.5</v>
      </c>
      <c r="E236" s="55" t="s">
        <v>7287</v>
      </c>
      <c r="F236" s="55" t="str">
        <f t="array" ref="F236">IFNA(INDEX('New Listing E-Commerce'!$E$2:$E$69,MATCH($I236,'New Listing E-Commerce'!$C$2:$C$69,0)),"N/A")</f>
        <v>Steel</v>
      </c>
      <c r="G236" s="55" t="str">
        <f t="array" ref="G236">INDEX('New Listing E-Commerce'!$D$1:$D$179,MATCH(I236,'New Listing E-Commerce'!$C$1:$C$179,0))</f>
        <v>PR Rayas</v>
      </c>
      <c r="H236" s="55">
        <f t="shared" si="1"/>
        <v>1</v>
      </c>
      <c r="I236" s="55" t="s">
        <v>196</v>
      </c>
      <c r="J236" s="56">
        <f>VLOOKUP($I236,'Margen (PowerBI)'!$B$2:$F$179,3)</f>
        <v>35</v>
      </c>
      <c r="K236" s="56">
        <f t="array" ref="K236">INDEX('Margen (PowerBI)'!$E$1:$E$179,MATCH($I236,'Margen (PowerBI)'!$B$1:$B$179,0))</f>
        <v>29.5</v>
      </c>
      <c r="L236" s="56">
        <f>VLOOKUP($I236,'Margen (PowerBI)'!$B$2:$F$179,5)</f>
        <v>16.5</v>
      </c>
      <c r="M236" s="55">
        <v>5.0</v>
      </c>
      <c r="N236" s="57">
        <v>2.0E-4</v>
      </c>
      <c r="O236" s="55">
        <v>11.0</v>
      </c>
      <c r="P236" s="57">
        <v>4.0E-4</v>
      </c>
      <c r="Q236" s="57">
        <v>0.8182</v>
      </c>
      <c r="R236" s="55">
        <v>1.0</v>
      </c>
      <c r="S236" s="55">
        <v>0.0</v>
      </c>
      <c r="T236" s="57">
        <v>0.2</v>
      </c>
      <c r="U236" s="57">
        <v>0.0</v>
      </c>
      <c r="V236" s="58">
        <v>106.0</v>
      </c>
      <c r="W236" s="58">
        <v>0.0</v>
      </c>
      <c r="X236" s="55">
        <v>1.0</v>
      </c>
      <c r="Y236" s="55">
        <v>0.0</v>
      </c>
      <c r="Z236" s="3"/>
      <c r="AA236" s="3"/>
      <c r="AB236" s="3"/>
      <c r="AC236" s="3"/>
      <c r="AD236" s="3"/>
      <c r="AE236" s="3"/>
      <c r="AF236" s="3"/>
      <c r="AG236" s="3"/>
      <c r="AH236" s="3"/>
      <c r="AI236" s="3"/>
    </row>
    <row r="237">
      <c r="A237" s="59" t="s">
        <v>1285</v>
      </c>
      <c r="B237" s="59" t="s">
        <v>1290</v>
      </c>
      <c r="C237" s="59" t="s">
        <v>1291</v>
      </c>
      <c r="D237" s="59">
        <v>6.5</v>
      </c>
      <c r="E237" s="59" t="s">
        <v>7287</v>
      </c>
      <c r="F237" s="59" t="str">
        <f t="array" ref="F237">IFNA(INDEX('New Listing E-Commerce'!$E$2:$E$69,MATCH($I237,'New Listing E-Commerce'!$C$2:$C$69,0)),"N/A")</f>
        <v>Steel</v>
      </c>
      <c r="G237" s="59" t="str">
        <f t="array" ref="G237">INDEX('New Listing E-Commerce'!$D$1:$D$179,MATCH(I237,'New Listing E-Commerce'!$C$1:$C$179,0))</f>
        <v>PR Rayas</v>
      </c>
      <c r="H237" s="59">
        <f t="shared" si="1"/>
        <v>1</v>
      </c>
      <c r="I237" s="59" t="s">
        <v>196</v>
      </c>
      <c r="J237" s="60">
        <f>VLOOKUP($I237,'Margen (PowerBI)'!$B$2:$F$179,3)</f>
        <v>35</v>
      </c>
      <c r="K237" s="60">
        <f t="array" ref="K237">INDEX('Margen (PowerBI)'!$E$1:$E$179,MATCH($I237,'Margen (PowerBI)'!$B$1:$B$179,0))</f>
        <v>29.5</v>
      </c>
      <c r="L237" s="60">
        <f>VLOOKUP($I237,'Margen (PowerBI)'!$B$2:$F$179,5)</f>
        <v>16.5</v>
      </c>
      <c r="M237" s="59">
        <v>47.0</v>
      </c>
      <c r="N237" s="61">
        <v>0.0019</v>
      </c>
      <c r="O237" s="59">
        <v>55.0</v>
      </c>
      <c r="P237" s="61">
        <v>0.0018</v>
      </c>
      <c r="Q237" s="61">
        <v>1.0</v>
      </c>
      <c r="R237" s="59">
        <v>1.0</v>
      </c>
      <c r="S237" s="59">
        <v>0.0</v>
      </c>
      <c r="T237" s="61">
        <v>0.0213</v>
      </c>
      <c r="U237" s="61">
        <v>0.0</v>
      </c>
      <c r="V237" s="62">
        <v>106.0</v>
      </c>
      <c r="W237" s="62">
        <v>0.0</v>
      </c>
      <c r="X237" s="59">
        <v>1.0</v>
      </c>
      <c r="Y237" s="59">
        <v>0.0</v>
      </c>
      <c r="Z237" s="63"/>
      <c r="AA237" s="63"/>
      <c r="AB237" s="63"/>
      <c r="AC237" s="63"/>
      <c r="AD237" s="63"/>
      <c r="AE237" s="63"/>
      <c r="AF237" s="63"/>
      <c r="AG237" s="63"/>
      <c r="AH237" s="63"/>
      <c r="AI237" s="63"/>
    </row>
    <row r="238">
      <c r="A238" s="55" t="s">
        <v>1285</v>
      </c>
      <c r="B238" s="55" t="s">
        <v>1292</v>
      </c>
      <c r="C238" s="55" t="s">
        <v>1293</v>
      </c>
      <c r="D238" s="55">
        <v>7.0</v>
      </c>
      <c r="E238" s="55" t="s">
        <v>7287</v>
      </c>
      <c r="F238" s="55" t="str">
        <f t="array" ref="F238">IFNA(INDEX('New Listing E-Commerce'!$E$2:$E$69,MATCH($I238,'New Listing E-Commerce'!$C$2:$C$69,0)),"N/A")</f>
        <v>Steel</v>
      </c>
      <c r="G238" s="55" t="str">
        <f t="array" ref="G238">INDEX('New Listing E-Commerce'!$D$1:$D$179,MATCH(I238,'New Listing E-Commerce'!$C$1:$C$179,0))</f>
        <v>PR Rayas</v>
      </c>
      <c r="H238" s="55">
        <f t="shared" si="1"/>
        <v>2</v>
      </c>
      <c r="I238" s="55" t="s">
        <v>196</v>
      </c>
      <c r="J238" s="56">
        <f>VLOOKUP($I238,'Margen (PowerBI)'!$B$2:$F$179,3)</f>
        <v>35</v>
      </c>
      <c r="K238" s="56">
        <f t="array" ref="K238">INDEX('Margen (PowerBI)'!$E$1:$E$179,MATCH($I238,'Margen (PowerBI)'!$B$1:$B$179,0))</f>
        <v>29.5</v>
      </c>
      <c r="L238" s="56">
        <f>VLOOKUP($I238,'Margen (PowerBI)'!$B$2:$F$179,5)</f>
        <v>16.5</v>
      </c>
      <c r="M238" s="55">
        <v>5.0</v>
      </c>
      <c r="N238" s="57">
        <v>2.0E-4</v>
      </c>
      <c r="O238" s="55">
        <v>5.0</v>
      </c>
      <c r="P238" s="57">
        <v>2.0E-4</v>
      </c>
      <c r="Q238" s="57">
        <v>1.0</v>
      </c>
      <c r="R238" s="55">
        <v>2.0</v>
      </c>
      <c r="S238" s="55">
        <v>0.0</v>
      </c>
      <c r="T238" s="57">
        <v>0.4</v>
      </c>
      <c r="U238" s="57">
        <v>0.0</v>
      </c>
      <c r="V238" s="58">
        <v>212.0</v>
      </c>
      <c r="W238" s="58">
        <v>0.0</v>
      </c>
      <c r="X238" s="55">
        <v>2.0</v>
      </c>
      <c r="Y238" s="55">
        <v>0.0</v>
      </c>
      <c r="Z238" s="3"/>
      <c r="AA238" s="3"/>
      <c r="AB238" s="3"/>
      <c r="AC238" s="3"/>
      <c r="AD238" s="3"/>
      <c r="AE238" s="3"/>
      <c r="AF238" s="3"/>
      <c r="AG238" s="3"/>
      <c r="AH238" s="3"/>
      <c r="AI238" s="3"/>
    </row>
    <row r="239">
      <c r="A239" s="59" t="s">
        <v>1285</v>
      </c>
      <c r="B239" s="59" t="s">
        <v>1294</v>
      </c>
      <c r="C239" s="59" t="s">
        <v>1295</v>
      </c>
      <c r="D239" s="59">
        <v>7.5</v>
      </c>
      <c r="E239" s="59" t="s">
        <v>7287</v>
      </c>
      <c r="F239" s="59" t="str">
        <f t="array" ref="F239">IFNA(INDEX('New Listing E-Commerce'!$E$2:$E$69,MATCH($I239,'New Listing E-Commerce'!$C$2:$C$69,0)),"N/A")</f>
        <v>Steel</v>
      </c>
      <c r="G239" s="59" t="str">
        <f t="array" ref="G239">INDEX('New Listing E-Commerce'!$D$1:$D$179,MATCH(I239,'New Listing E-Commerce'!$C$1:$C$179,0))</f>
        <v>PR Rayas</v>
      </c>
      <c r="H239" s="59">
        <f t="shared" si="1"/>
        <v>3</v>
      </c>
      <c r="I239" s="59" t="s">
        <v>196</v>
      </c>
      <c r="J239" s="60">
        <f>VLOOKUP($I239,'Margen (PowerBI)'!$B$2:$F$179,3)</f>
        <v>35</v>
      </c>
      <c r="K239" s="60">
        <f t="array" ref="K239">INDEX('Margen (PowerBI)'!$E$1:$E$179,MATCH($I239,'Margen (PowerBI)'!$B$1:$B$179,0))</f>
        <v>29.5</v>
      </c>
      <c r="L239" s="60">
        <f>VLOOKUP($I239,'Margen (PowerBI)'!$B$2:$F$179,5)</f>
        <v>16.5</v>
      </c>
      <c r="M239" s="59">
        <v>1.0</v>
      </c>
      <c r="N239" s="61">
        <v>0.0</v>
      </c>
      <c r="O239" s="59">
        <v>3.0</v>
      </c>
      <c r="P239" s="61">
        <v>1.0E-4</v>
      </c>
      <c r="Q239" s="61">
        <v>1.0</v>
      </c>
      <c r="R239" s="59">
        <v>3.0</v>
      </c>
      <c r="S239" s="59">
        <v>0.0</v>
      </c>
      <c r="T239" s="61">
        <v>3.0</v>
      </c>
      <c r="U239" s="61">
        <v>0.0</v>
      </c>
      <c r="V239" s="62">
        <v>318.0</v>
      </c>
      <c r="W239" s="62">
        <v>0.0</v>
      </c>
      <c r="X239" s="59">
        <v>3.0</v>
      </c>
      <c r="Y239" s="59">
        <v>0.0</v>
      </c>
      <c r="Z239" s="63"/>
      <c r="AA239" s="63"/>
      <c r="AB239" s="63"/>
      <c r="AC239" s="63"/>
      <c r="AD239" s="63"/>
      <c r="AE239" s="63"/>
      <c r="AF239" s="63"/>
      <c r="AG239" s="63"/>
      <c r="AH239" s="63"/>
      <c r="AI239" s="63"/>
    </row>
    <row r="240">
      <c r="A240" s="55" t="s">
        <v>1285</v>
      </c>
      <c r="B240" s="55" t="s">
        <v>1296</v>
      </c>
      <c r="C240" s="55" t="s">
        <v>1297</v>
      </c>
      <c r="D240" s="55">
        <v>8.0</v>
      </c>
      <c r="E240" s="55" t="s">
        <v>7287</v>
      </c>
      <c r="F240" s="55" t="str">
        <f t="array" ref="F240">IFNA(INDEX('New Listing E-Commerce'!$E$2:$E$69,MATCH($I240,'New Listing E-Commerce'!$C$2:$C$69,0)),"N/A")</f>
        <v>Steel</v>
      </c>
      <c r="G240" s="55" t="str">
        <f t="array" ref="G240">INDEX('New Listing E-Commerce'!$D$1:$D$179,MATCH(I240,'New Listing E-Commerce'!$C$1:$C$179,0))</f>
        <v>PR Rayas</v>
      </c>
      <c r="H240" s="55">
        <f t="shared" si="1"/>
        <v>1</v>
      </c>
      <c r="I240" s="55" t="s">
        <v>196</v>
      </c>
      <c r="J240" s="56">
        <f>VLOOKUP($I240,'Margen (PowerBI)'!$B$2:$F$179,3)</f>
        <v>35</v>
      </c>
      <c r="K240" s="56">
        <f t="array" ref="K240">INDEX('Margen (PowerBI)'!$E$1:$E$179,MATCH($I240,'Margen (PowerBI)'!$B$1:$B$179,0))</f>
        <v>29.5</v>
      </c>
      <c r="L240" s="56">
        <f>VLOOKUP($I240,'Margen (PowerBI)'!$B$2:$F$179,5)</f>
        <v>16.5</v>
      </c>
      <c r="M240" s="55">
        <v>232.0</v>
      </c>
      <c r="N240" s="57">
        <v>0.0092</v>
      </c>
      <c r="O240" s="55">
        <v>277.0</v>
      </c>
      <c r="P240" s="57">
        <v>0.0092</v>
      </c>
      <c r="Q240" s="57">
        <v>0.9964</v>
      </c>
      <c r="R240" s="55">
        <v>1.0</v>
      </c>
      <c r="S240" s="55">
        <v>0.0</v>
      </c>
      <c r="T240" s="57">
        <v>0.0043</v>
      </c>
      <c r="U240" s="57">
        <v>0.0</v>
      </c>
      <c r="V240" s="58">
        <v>106.0</v>
      </c>
      <c r="W240" s="58">
        <v>0.0</v>
      </c>
      <c r="X240" s="55">
        <v>1.0</v>
      </c>
      <c r="Y240" s="55">
        <v>0.0</v>
      </c>
      <c r="Z240" s="3"/>
      <c r="AA240" s="3"/>
      <c r="AB240" s="3"/>
      <c r="AC240" s="3"/>
      <c r="AD240" s="3"/>
      <c r="AE240" s="3"/>
      <c r="AF240" s="3"/>
      <c r="AG240" s="3"/>
      <c r="AH240" s="3"/>
      <c r="AI240" s="3"/>
    </row>
    <row r="241">
      <c r="A241" s="59" t="s">
        <v>1285</v>
      </c>
      <c r="B241" s="59" t="s">
        <v>1298</v>
      </c>
      <c r="C241" s="59" t="s">
        <v>1299</v>
      </c>
      <c r="D241" s="59">
        <v>8.5</v>
      </c>
      <c r="E241" s="59" t="s">
        <v>7287</v>
      </c>
      <c r="F241" s="59" t="str">
        <f t="array" ref="F241">IFNA(INDEX('New Listing E-Commerce'!$E$2:$E$69,MATCH($I241,'New Listing E-Commerce'!$C$2:$C$69,0)),"N/A")</f>
        <v>Steel</v>
      </c>
      <c r="G241" s="59" t="str">
        <f t="array" ref="G241">INDEX('New Listing E-Commerce'!$D$1:$D$179,MATCH(I241,'New Listing E-Commerce'!$C$1:$C$179,0))</f>
        <v>PR Rayas</v>
      </c>
      <c r="H241" s="59">
        <f t="shared" si="1"/>
        <v>4</v>
      </c>
      <c r="I241" s="59" t="s">
        <v>196</v>
      </c>
      <c r="J241" s="60">
        <f>VLOOKUP($I241,'Margen (PowerBI)'!$B$2:$F$179,3)</f>
        <v>35</v>
      </c>
      <c r="K241" s="60">
        <f t="array" ref="K241">INDEX('Margen (PowerBI)'!$E$1:$E$179,MATCH($I241,'Margen (PowerBI)'!$B$1:$B$179,0))</f>
        <v>29.5</v>
      </c>
      <c r="L241" s="60">
        <f>VLOOKUP($I241,'Margen (PowerBI)'!$B$2:$F$179,5)</f>
        <v>16.5</v>
      </c>
      <c r="M241" s="59">
        <v>4.0</v>
      </c>
      <c r="N241" s="61">
        <v>2.0E-4</v>
      </c>
      <c r="O241" s="59">
        <v>7.0</v>
      </c>
      <c r="P241" s="61">
        <v>2.0E-4</v>
      </c>
      <c r="Q241" s="61">
        <v>1.0</v>
      </c>
      <c r="R241" s="59">
        <v>4.0</v>
      </c>
      <c r="S241" s="59">
        <v>0.0</v>
      </c>
      <c r="T241" s="61">
        <v>1.0</v>
      </c>
      <c r="U241" s="61">
        <v>0.0</v>
      </c>
      <c r="V241" s="62">
        <v>424.0</v>
      </c>
      <c r="W241" s="62">
        <v>0.0</v>
      </c>
      <c r="X241" s="59">
        <v>4.0</v>
      </c>
      <c r="Y241" s="59">
        <v>0.0</v>
      </c>
      <c r="Z241" s="63"/>
      <c r="AA241" s="63"/>
      <c r="AB241" s="63"/>
      <c r="AC241" s="63"/>
      <c r="AD241" s="63"/>
      <c r="AE241" s="63"/>
      <c r="AF241" s="63"/>
      <c r="AG241" s="63"/>
      <c r="AH241" s="63"/>
      <c r="AI241" s="63"/>
    </row>
    <row r="242">
      <c r="A242" s="55" t="s">
        <v>1285</v>
      </c>
      <c r="B242" s="55" t="s">
        <v>1300</v>
      </c>
      <c r="C242" s="55" t="s">
        <v>1301</v>
      </c>
      <c r="D242" s="55">
        <v>9.0</v>
      </c>
      <c r="E242" s="55" t="s">
        <v>7287</v>
      </c>
      <c r="F242" s="55" t="str">
        <f t="array" ref="F242">IFNA(INDEX('New Listing E-Commerce'!$E$2:$E$69,MATCH($I242,'New Listing E-Commerce'!$C$2:$C$69,0)),"N/A")</f>
        <v>Steel</v>
      </c>
      <c r="G242" s="55" t="str">
        <f t="array" ref="G242">INDEX('New Listing E-Commerce'!$D$1:$D$179,MATCH(I242,'New Listing E-Commerce'!$C$1:$C$179,0))</f>
        <v>PR Rayas</v>
      </c>
      <c r="H242" s="55">
        <f t="shared" si="1"/>
        <v>3</v>
      </c>
      <c r="I242" s="55" t="s">
        <v>196</v>
      </c>
      <c r="J242" s="56">
        <f>VLOOKUP($I242,'Margen (PowerBI)'!$B$2:$F$179,3)</f>
        <v>35</v>
      </c>
      <c r="K242" s="56">
        <f t="array" ref="K242">INDEX('Margen (PowerBI)'!$E$1:$E$179,MATCH($I242,'Margen (PowerBI)'!$B$1:$B$179,0))</f>
        <v>29.5</v>
      </c>
      <c r="L242" s="56">
        <f>VLOOKUP($I242,'Margen (PowerBI)'!$B$2:$F$179,5)</f>
        <v>16.5</v>
      </c>
      <c r="M242" s="55">
        <v>10.0</v>
      </c>
      <c r="N242" s="57">
        <v>4.0E-4</v>
      </c>
      <c r="O242" s="55">
        <v>11.0</v>
      </c>
      <c r="P242" s="57">
        <v>4.0E-4</v>
      </c>
      <c r="Q242" s="57">
        <v>1.0</v>
      </c>
      <c r="R242" s="55">
        <v>3.0</v>
      </c>
      <c r="S242" s="55">
        <v>0.0</v>
      </c>
      <c r="T242" s="57">
        <v>0.3</v>
      </c>
      <c r="U242" s="57">
        <v>0.0</v>
      </c>
      <c r="V242" s="58">
        <v>318.0</v>
      </c>
      <c r="W242" s="58">
        <v>0.0</v>
      </c>
      <c r="X242" s="55">
        <v>3.0</v>
      </c>
      <c r="Y242" s="55">
        <v>0.0</v>
      </c>
      <c r="Z242" s="3"/>
      <c r="AA242" s="3"/>
      <c r="AB242" s="3"/>
      <c r="AC242" s="3"/>
      <c r="AD242" s="3"/>
      <c r="AE242" s="3"/>
      <c r="AF242" s="3"/>
      <c r="AG242" s="3"/>
      <c r="AH242" s="3"/>
      <c r="AI242" s="3"/>
    </row>
    <row r="243">
      <c r="A243" s="59" t="s">
        <v>742</v>
      </c>
      <c r="B243" s="59" t="s">
        <v>1044</v>
      </c>
      <c r="C243" s="59" t="s">
        <v>1045</v>
      </c>
      <c r="D243" s="59">
        <v>6.5</v>
      </c>
      <c r="E243" s="59" t="s">
        <v>186</v>
      </c>
      <c r="F243" s="59" t="str">
        <f t="array" ref="F243">IFNA(INDEX('New Listing E-Commerce'!$E$2:$E$69,MATCH($I243,'New Listing E-Commerce'!$C$2:$C$69,0)),"N/A")</f>
        <v>Composite</v>
      </c>
      <c r="G243" s="59" t="str">
        <f t="array" ref="G243">INDEX('New Listing E-Commerce'!$D$1:$D$179,MATCH(I243,'New Listing E-Commerce'!$C$1:$C$179,0))</f>
        <v>PR Track Chocolate</v>
      </c>
      <c r="H243" s="59">
        <f t="shared" si="1"/>
        <v>3</v>
      </c>
      <c r="I243" s="59" t="s">
        <v>170</v>
      </c>
      <c r="J243" s="60">
        <f>VLOOKUP($I243,'Margen (PowerBI)'!$B$2:$F$179,3)</f>
        <v>35</v>
      </c>
      <c r="K243" s="60">
        <f t="array" ref="K243">INDEX('Margen (PowerBI)'!$E$1:$E$179,MATCH($I243,'Margen (PowerBI)'!$B$1:$B$179,0))</f>
        <v>31.5</v>
      </c>
      <c r="L243" s="60">
        <f>VLOOKUP($I243,'Margen (PowerBI)'!$B$2:$F$179,5)</f>
        <v>16.5</v>
      </c>
      <c r="M243" s="59">
        <v>29.0</v>
      </c>
      <c r="N243" s="61">
        <v>0.0011</v>
      </c>
      <c r="O243" s="59">
        <v>42.0</v>
      </c>
      <c r="P243" s="61">
        <v>0.0014</v>
      </c>
      <c r="Q243" s="61">
        <v>0.9286</v>
      </c>
      <c r="R243" s="59">
        <v>3.0</v>
      </c>
      <c r="S243" s="59">
        <v>0.0</v>
      </c>
      <c r="T243" s="61">
        <v>0.1034</v>
      </c>
      <c r="U243" s="61">
        <v>0.0</v>
      </c>
      <c r="V243" s="62">
        <v>318.0</v>
      </c>
      <c r="W243" s="62">
        <v>0.0</v>
      </c>
      <c r="X243" s="59">
        <v>3.0</v>
      </c>
      <c r="Y243" s="59">
        <v>0.0</v>
      </c>
      <c r="Z243" s="63"/>
      <c r="AA243" s="63"/>
      <c r="AB243" s="63"/>
      <c r="AC243" s="63"/>
      <c r="AD243" s="63"/>
      <c r="AE243" s="63"/>
      <c r="AF243" s="63"/>
      <c r="AG243" s="63"/>
      <c r="AH243" s="63"/>
      <c r="AI243" s="63"/>
    </row>
    <row r="244">
      <c r="A244" s="55" t="s">
        <v>742</v>
      </c>
      <c r="B244" s="55" t="s">
        <v>1046</v>
      </c>
      <c r="C244" s="55" t="s">
        <v>1047</v>
      </c>
      <c r="D244" s="55">
        <v>7.0</v>
      </c>
      <c r="E244" s="55" t="s">
        <v>186</v>
      </c>
      <c r="F244" s="55" t="str">
        <f t="array" ref="F244">IFNA(INDEX('New Listing E-Commerce'!$E$2:$E$69,MATCH($I244,'New Listing E-Commerce'!$C$2:$C$69,0)),"N/A")</f>
        <v>Composite</v>
      </c>
      <c r="G244" s="55" t="str">
        <f t="array" ref="G244">INDEX('New Listing E-Commerce'!$D$1:$D$179,MATCH(I244,'New Listing E-Commerce'!$C$1:$C$179,0))</f>
        <v>PR Track Chocolate</v>
      </c>
      <c r="H244" s="55">
        <f t="shared" si="1"/>
        <v>8</v>
      </c>
      <c r="I244" s="55" t="s">
        <v>170</v>
      </c>
      <c r="J244" s="56">
        <f>VLOOKUP($I244,'Margen (PowerBI)'!$B$2:$F$179,3)</f>
        <v>35</v>
      </c>
      <c r="K244" s="56">
        <f t="array" ref="K244">INDEX('Margen (PowerBI)'!$E$1:$E$179,MATCH($I244,'Margen (PowerBI)'!$B$1:$B$179,0))</f>
        <v>31.5</v>
      </c>
      <c r="L244" s="56">
        <f>VLOOKUP($I244,'Margen (PowerBI)'!$B$2:$F$179,5)</f>
        <v>16.5</v>
      </c>
      <c r="M244" s="55">
        <v>16.0</v>
      </c>
      <c r="N244" s="57">
        <v>6.0E-4</v>
      </c>
      <c r="O244" s="55">
        <v>27.0</v>
      </c>
      <c r="P244" s="57">
        <v>9.0E-4</v>
      </c>
      <c r="Q244" s="57">
        <v>0.9259</v>
      </c>
      <c r="R244" s="55">
        <v>8.0</v>
      </c>
      <c r="S244" s="55">
        <v>0.0</v>
      </c>
      <c r="T244" s="57">
        <v>0.5</v>
      </c>
      <c r="U244" s="57">
        <v>0.0</v>
      </c>
      <c r="V244" s="58">
        <v>848.0</v>
      </c>
      <c r="W244" s="58">
        <v>0.0</v>
      </c>
      <c r="X244" s="55">
        <v>8.0</v>
      </c>
      <c r="Y244" s="55">
        <v>0.0</v>
      </c>
      <c r="Z244" s="3"/>
      <c r="AA244" s="3"/>
      <c r="AB244" s="3"/>
      <c r="AC244" s="3"/>
      <c r="AD244" s="3"/>
      <c r="AE244" s="3"/>
      <c r="AF244" s="3"/>
      <c r="AG244" s="3"/>
      <c r="AH244" s="3"/>
      <c r="AI244" s="3"/>
    </row>
    <row r="245">
      <c r="A245" s="59" t="s">
        <v>742</v>
      </c>
      <c r="B245" s="59" t="s">
        <v>749</v>
      </c>
      <c r="C245" s="59" t="s">
        <v>750</v>
      </c>
      <c r="D245" s="59">
        <v>7.5</v>
      </c>
      <c r="E245" s="59" t="s">
        <v>186</v>
      </c>
      <c r="F245" s="59" t="str">
        <f t="array" ref="F245">IFNA(INDEX('New Listing E-Commerce'!$E$2:$E$69,MATCH($I245,'New Listing E-Commerce'!$C$2:$C$69,0)),"N/A")</f>
        <v>Composite</v>
      </c>
      <c r="G245" s="59" t="str">
        <f t="array" ref="G245">INDEX('New Listing E-Commerce'!$D$1:$D$179,MATCH(I245,'New Listing E-Commerce'!$C$1:$C$179,0))</f>
        <v>PR Track Chocolate</v>
      </c>
      <c r="H245" s="59">
        <f t="shared" si="1"/>
        <v>7</v>
      </c>
      <c r="I245" s="59" t="s">
        <v>170</v>
      </c>
      <c r="J245" s="60">
        <f>VLOOKUP($I245,'Margen (PowerBI)'!$B$2:$F$179,3)</f>
        <v>35</v>
      </c>
      <c r="K245" s="60">
        <f t="array" ref="K245">INDEX('Margen (PowerBI)'!$E$1:$E$179,MATCH($I245,'Margen (PowerBI)'!$B$1:$B$179,0))</f>
        <v>31.5</v>
      </c>
      <c r="L245" s="60">
        <f>VLOOKUP($I245,'Margen (PowerBI)'!$B$2:$F$179,5)</f>
        <v>16.5</v>
      </c>
      <c r="M245" s="59">
        <v>112.0</v>
      </c>
      <c r="N245" s="61">
        <v>0.0044</v>
      </c>
      <c r="O245" s="59">
        <v>136.0</v>
      </c>
      <c r="P245" s="61">
        <v>0.0045</v>
      </c>
      <c r="Q245" s="61">
        <v>0.9779</v>
      </c>
      <c r="R245" s="59">
        <v>7.0</v>
      </c>
      <c r="S245" s="59">
        <v>0.0</v>
      </c>
      <c r="T245" s="61">
        <v>0.0625</v>
      </c>
      <c r="U245" s="61">
        <v>0.0</v>
      </c>
      <c r="V245" s="62">
        <v>742.0</v>
      </c>
      <c r="W245" s="62">
        <v>0.0</v>
      </c>
      <c r="X245" s="59">
        <v>7.0</v>
      </c>
      <c r="Y245" s="59">
        <v>0.0</v>
      </c>
      <c r="Z245" s="63"/>
      <c r="AA245" s="63"/>
      <c r="AB245" s="63"/>
      <c r="AC245" s="63"/>
      <c r="AD245" s="63"/>
      <c r="AE245" s="63"/>
      <c r="AF245" s="63"/>
      <c r="AG245" s="63"/>
      <c r="AH245" s="63"/>
      <c r="AI245" s="63"/>
    </row>
    <row r="246">
      <c r="A246" s="55" t="s">
        <v>742</v>
      </c>
      <c r="B246" s="55" t="s">
        <v>751</v>
      </c>
      <c r="C246" s="55" t="s">
        <v>752</v>
      </c>
      <c r="D246" s="55">
        <v>8.0</v>
      </c>
      <c r="E246" s="55" t="s">
        <v>186</v>
      </c>
      <c r="F246" s="55" t="str">
        <f t="array" ref="F246">IFNA(INDEX('New Listing E-Commerce'!$E$2:$E$69,MATCH($I246,'New Listing E-Commerce'!$C$2:$C$69,0)),"N/A")</f>
        <v>Composite</v>
      </c>
      <c r="G246" s="55" t="str">
        <f t="array" ref="G246">INDEX('New Listing E-Commerce'!$D$1:$D$179,MATCH(I246,'New Listing E-Commerce'!$C$1:$C$179,0))</f>
        <v>PR Track Chocolate</v>
      </c>
      <c r="H246" s="55">
        <f t="shared" si="1"/>
        <v>6</v>
      </c>
      <c r="I246" s="55" t="s">
        <v>170</v>
      </c>
      <c r="J246" s="56">
        <f>VLOOKUP($I246,'Margen (PowerBI)'!$B$2:$F$179,3)</f>
        <v>35</v>
      </c>
      <c r="K246" s="56">
        <f t="array" ref="K246">INDEX('Margen (PowerBI)'!$E$1:$E$179,MATCH($I246,'Margen (PowerBI)'!$B$1:$B$179,0))</f>
        <v>31.5</v>
      </c>
      <c r="L246" s="56">
        <f>VLOOKUP($I246,'Margen (PowerBI)'!$B$2:$F$179,5)</f>
        <v>16.5</v>
      </c>
      <c r="M246" s="55">
        <v>652.0</v>
      </c>
      <c r="N246" s="57">
        <v>0.0258</v>
      </c>
      <c r="O246" s="55">
        <v>775.0</v>
      </c>
      <c r="P246" s="57">
        <v>0.0256</v>
      </c>
      <c r="Q246" s="57">
        <v>1.0</v>
      </c>
      <c r="R246" s="55">
        <v>6.0</v>
      </c>
      <c r="S246" s="55">
        <v>0.0</v>
      </c>
      <c r="T246" s="57">
        <v>0.0092</v>
      </c>
      <c r="U246" s="57">
        <v>0.0</v>
      </c>
      <c r="V246" s="58">
        <v>636.0</v>
      </c>
      <c r="W246" s="58">
        <v>0.0</v>
      </c>
      <c r="X246" s="55">
        <v>6.0</v>
      </c>
      <c r="Y246" s="55">
        <v>0.0</v>
      </c>
      <c r="Z246" s="3"/>
      <c r="AA246" s="3"/>
      <c r="AB246" s="3"/>
      <c r="AC246" s="3"/>
      <c r="AD246" s="3"/>
      <c r="AE246" s="3"/>
      <c r="AF246" s="3"/>
      <c r="AG246" s="3"/>
      <c r="AH246" s="3"/>
      <c r="AI246" s="3"/>
    </row>
    <row r="247">
      <c r="A247" s="59" t="s">
        <v>742</v>
      </c>
      <c r="B247" s="59" t="s">
        <v>753</v>
      </c>
      <c r="C247" s="59" t="s">
        <v>754</v>
      </c>
      <c r="D247" s="59">
        <v>8.5</v>
      </c>
      <c r="E247" s="59" t="s">
        <v>186</v>
      </c>
      <c r="F247" s="59" t="str">
        <f t="array" ref="F247">IFNA(INDEX('New Listing E-Commerce'!$E$2:$E$69,MATCH($I247,'New Listing E-Commerce'!$C$2:$C$69,0)),"N/A")</f>
        <v>Composite</v>
      </c>
      <c r="G247" s="59" t="str">
        <f t="array" ref="G247">INDEX('New Listing E-Commerce'!$D$1:$D$179,MATCH(I247,'New Listing E-Commerce'!$C$1:$C$179,0))</f>
        <v>PR Track Chocolate</v>
      </c>
      <c r="H247" s="59">
        <f t="shared" si="1"/>
        <v>11</v>
      </c>
      <c r="I247" s="59" t="s">
        <v>170</v>
      </c>
      <c r="J247" s="60">
        <f>VLOOKUP($I247,'Margen (PowerBI)'!$B$2:$F$179,3)</f>
        <v>35</v>
      </c>
      <c r="K247" s="60">
        <f t="array" ref="K247">INDEX('Margen (PowerBI)'!$E$1:$E$179,MATCH($I247,'Margen (PowerBI)'!$B$1:$B$179,0))</f>
        <v>31.5</v>
      </c>
      <c r="L247" s="60">
        <f>VLOOKUP($I247,'Margen (PowerBI)'!$B$2:$F$179,5)</f>
        <v>16.5</v>
      </c>
      <c r="M247" s="59">
        <v>279.0</v>
      </c>
      <c r="N247" s="61">
        <v>0.011</v>
      </c>
      <c r="O247" s="59">
        <v>336.0</v>
      </c>
      <c r="P247" s="61">
        <v>0.0111</v>
      </c>
      <c r="Q247" s="61">
        <v>1.0</v>
      </c>
      <c r="R247" s="59">
        <v>11.0</v>
      </c>
      <c r="S247" s="59">
        <v>0.0</v>
      </c>
      <c r="T247" s="61">
        <v>0.0394</v>
      </c>
      <c r="U247" s="61">
        <v>0.0</v>
      </c>
      <c r="V247" s="62">
        <v>1166.0</v>
      </c>
      <c r="W247" s="62">
        <v>0.0</v>
      </c>
      <c r="X247" s="59">
        <v>11.0</v>
      </c>
      <c r="Y247" s="59">
        <v>0.0</v>
      </c>
      <c r="Z247" s="63"/>
      <c r="AA247" s="63"/>
      <c r="AB247" s="63"/>
      <c r="AC247" s="63"/>
      <c r="AD247" s="63"/>
      <c r="AE247" s="63"/>
      <c r="AF247" s="63"/>
      <c r="AG247" s="63"/>
      <c r="AH247" s="63"/>
      <c r="AI247" s="63"/>
    </row>
    <row r="248">
      <c r="A248" s="55" t="s">
        <v>742</v>
      </c>
      <c r="B248" s="55" t="s">
        <v>1048</v>
      </c>
      <c r="C248" s="55" t="s">
        <v>1049</v>
      </c>
      <c r="D248" s="55">
        <v>9.5</v>
      </c>
      <c r="E248" s="55" t="s">
        <v>186</v>
      </c>
      <c r="F248" s="55" t="str">
        <f t="array" ref="F248">IFNA(INDEX('New Listing E-Commerce'!$E$2:$E$69,MATCH($I248,'New Listing E-Commerce'!$C$2:$C$69,0)),"N/A")</f>
        <v>Composite</v>
      </c>
      <c r="G248" s="55" t="str">
        <f t="array" ref="G248">INDEX('New Listing E-Commerce'!$D$1:$D$179,MATCH(I248,'New Listing E-Commerce'!$C$1:$C$179,0))</f>
        <v>PR Track Chocolate</v>
      </c>
      <c r="H248" s="55">
        <f t="shared" si="1"/>
        <v>1</v>
      </c>
      <c r="I248" s="55" t="s">
        <v>170</v>
      </c>
      <c r="J248" s="56">
        <f>VLOOKUP($I248,'Margen (PowerBI)'!$B$2:$F$179,3)</f>
        <v>35</v>
      </c>
      <c r="K248" s="56">
        <f t="array" ref="K248">INDEX('Margen (PowerBI)'!$E$1:$E$179,MATCH($I248,'Margen (PowerBI)'!$B$1:$B$179,0))</f>
        <v>31.5</v>
      </c>
      <c r="L248" s="56">
        <f>VLOOKUP($I248,'Margen (PowerBI)'!$B$2:$F$179,5)</f>
        <v>16.5</v>
      </c>
      <c r="M248" s="55">
        <v>7.0</v>
      </c>
      <c r="N248" s="57">
        <v>3.0E-4</v>
      </c>
      <c r="O248" s="55">
        <v>10.0</v>
      </c>
      <c r="P248" s="57">
        <v>3.0E-4</v>
      </c>
      <c r="Q248" s="57">
        <v>1.0</v>
      </c>
      <c r="R248" s="55">
        <v>1.0</v>
      </c>
      <c r="S248" s="55">
        <v>0.0</v>
      </c>
      <c r="T248" s="57">
        <v>0.1429</v>
      </c>
      <c r="U248" s="57">
        <v>0.0</v>
      </c>
      <c r="V248" s="58">
        <v>106.0</v>
      </c>
      <c r="W248" s="58">
        <v>0.0</v>
      </c>
      <c r="X248" s="55">
        <v>1.0</v>
      </c>
      <c r="Y248" s="55">
        <v>0.0</v>
      </c>
      <c r="Z248" s="3"/>
      <c r="AA248" s="3"/>
      <c r="AB248" s="3"/>
      <c r="AC248" s="3"/>
      <c r="AD248" s="3"/>
      <c r="AE248" s="3"/>
      <c r="AF248" s="3"/>
      <c r="AG248" s="3"/>
      <c r="AH248" s="3"/>
      <c r="AI248" s="3"/>
    </row>
    <row r="249">
      <c r="A249" s="59" t="s">
        <v>755</v>
      </c>
      <c r="B249" s="59" t="s">
        <v>1302</v>
      </c>
      <c r="C249" s="59" t="s">
        <v>1303</v>
      </c>
      <c r="D249" s="59">
        <v>10.0</v>
      </c>
      <c r="E249" s="59" t="s">
        <v>186</v>
      </c>
      <c r="F249" s="59" t="str">
        <f t="array" ref="F249">IFNA(INDEX('New Listing E-Commerce'!$E$2:$E$69,MATCH($I249,'New Listing E-Commerce'!$C$2:$C$69,0)),"N/A")</f>
        <v>Composite</v>
      </c>
      <c r="G249" s="59" t="str">
        <f t="array" ref="G249">INDEX('New Listing E-Commerce'!$D$1:$D$179,MATCH(I249,'New Listing E-Commerce'!$C$1:$C$179,0))</f>
        <v>PR Track Chocolate</v>
      </c>
      <c r="H249" s="59">
        <f t="shared" si="1"/>
        <v>2</v>
      </c>
      <c r="I249" s="59" t="s">
        <v>170</v>
      </c>
      <c r="J249" s="60">
        <f>VLOOKUP($I249,'Margen (PowerBI)'!$B$2:$F$179,3)</f>
        <v>35</v>
      </c>
      <c r="K249" s="60">
        <f t="array" ref="K249">INDEX('Margen (PowerBI)'!$E$1:$E$179,MATCH($I249,'Margen (PowerBI)'!$B$1:$B$179,0))</f>
        <v>31.5</v>
      </c>
      <c r="L249" s="60">
        <f>VLOOKUP($I249,'Margen (PowerBI)'!$B$2:$F$179,5)</f>
        <v>16.5</v>
      </c>
      <c r="M249" s="59">
        <v>15.0</v>
      </c>
      <c r="N249" s="61">
        <v>6.0E-4</v>
      </c>
      <c r="O249" s="59">
        <v>26.0</v>
      </c>
      <c r="P249" s="61">
        <v>9.0E-4</v>
      </c>
      <c r="Q249" s="61">
        <v>0.6154</v>
      </c>
      <c r="R249" s="59">
        <v>2.0</v>
      </c>
      <c r="S249" s="59">
        <v>0.0</v>
      </c>
      <c r="T249" s="61">
        <v>0.1333</v>
      </c>
      <c r="U249" s="61">
        <v>0.0</v>
      </c>
      <c r="V249" s="62">
        <v>204.0</v>
      </c>
      <c r="W249" s="62">
        <v>0.0</v>
      </c>
      <c r="X249" s="59">
        <v>2.0</v>
      </c>
      <c r="Y249" s="59">
        <v>0.0</v>
      </c>
      <c r="Z249" s="63"/>
      <c r="AA249" s="63"/>
      <c r="AB249" s="63"/>
      <c r="AC249" s="63"/>
      <c r="AD249" s="63"/>
      <c r="AE249" s="63"/>
      <c r="AF249" s="63"/>
      <c r="AG249" s="63"/>
      <c r="AH249" s="63"/>
      <c r="AI249" s="63"/>
    </row>
    <row r="250">
      <c r="A250" s="55" t="s">
        <v>755</v>
      </c>
      <c r="B250" s="55" t="s">
        <v>1304</v>
      </c>
      <c r="C250" s="55" t="s">
        <v>1305</v>
      </c>
      <c r="D250" s="55">
        <v>10.5</v>
      </c>
      <c r="E250" s="55" t="s">
        <v>186</v>
      </c>
      <c r="F250" s="55" t="str">
        <f t="array" ref="F250">IFNA(INDEX('New Listing E-Commerce'!$E$2:$E$69,MATCH($I250,'New Listing E-Commerce'!$C$2:$C$69,0)),"N/A")</f>
        <v>Composite</v>
      </c>
      <c r="G250" s="55" t="str">
        <f t="array" ref="G250">INDEX('New Listing E-Commerce'!$D$1:$D$179,MATCH(I250,'New Listing E-Commerce'!$C$1:$C$179,0))</f>
        <v>PR Track Chocolate</v>
      </c>
      <c r="H250" s="55">
        <f t="shared" si="1"/>
        <v>2</v>
      </c>
      <c r="I250" s="55" t="s">
        <v>170</v>
      </c>
      <c r="J250" s="56">
        <f>VLOOKUP($I250,'Margen (PowerBI)'!$B$2:$F$179,3)</f>
        <v>35</v>
      </c>
      <c r="K250" s="56">
        <f t="array" ref="K250">INDEX('Margen (PowerBI)'!$E$1:$E$179,MATCH($I250,'Margen (PowerBI)'!$B$1:$B$179,0))</f>
        <v>31.5</v>
      </c>
      <c r="L250" s="56">
        <f>VLOOKUP($I250,'Margen (PowerBI)'!$B$2:$F$179,5)</f>
        <v>16.5</v>
      </c>
      <c r="M250" s="55">
        <v>11.0</v>
      </c>
      <c r="N250" s="57">
        <v>4.0E-4</v>
      </c>
      <c r="O250" s="55">
        <v>13.0</v>
      </c>
      <c r="P250" s="57">
        <v>4.0E-4</v>
      </c>
      <c r="Q250" s="57">
        <v>0.9231</v>
      </c>
      <c r="R250" s="55">
        <v>2.0</v>
      </c>
      <c r="S250" s="55">
        <v>0.0</v>
      </c>
      <c r="T250" s="57">
        <v>0.1818</v>
      </c>
      <c r="U250" s="57">
        <v>0.0</v>
      </c>
      <c r="V250" s="58">
        <v>204.0</v>
      </c>
      <c r="W250" s="58">
        <v>0.0</v>
      </c>
      <c r="X250" s="55">
        <v>2.0</v>
      </c>
      <c r="Y250" s="55">
        <v>0.0</v>
      </c>
      <c r="Z250" s="3"/>
      <c r="AA250" s="3"/>
      <c r="AB250" s="3"/>
      <c r="AC250" s="3"/>
      <c r="AD250" s="3"/>
      <c r="AE250" s="3"/>
      <c r="AF250" s="3"/>
      <c r="AG250" s="3"/>
      <c r="AH250" s="3"/>
      <c r="AI250" s="3"/>
    </row>
    <row r="251">
      <c r="A251" s="59" t="s">
        <v>755</v>
      </c>
      <c r="B251" s="59" t="s">
        <v>1306</v>
      </c>
      <c r="C251" s="59" t="s">
        <v>1307</v>
      </c>
      <c r="D251" s="59">
        <v>6.5</v>
      </c>
      <c r="E251" s="59" t="s">
        <v>186</v>
      </c>
      <c r="F251" s="59" t="str">
        <f t="array" ref="F251">IFNA(INDEX('New Listing E-Commerce'!$E$2:$E$69,MATCH($I251,'New Listing E-Commerce'!$C$2:$C$69,0)),"N/A")</f>
        <v>Composite</v>
      </c>
      <c r="G251" s="59" t="str">
        <f t="array" ref="G251">INDEX('New Listing E-Commerce'!$D$1:$D$179,MATCH(I251,'New Listing E-Commerce'!$C$1:$C$179,0))</f>
        <v>PR Track Chocolate</v>
      </c>
      <c r="H251" s="59">
        <f t="shared" si="1"/>
        <v>2</v>
      </c>
      <c r="I251" s="59" t="s">
        <v>170</v>
      </c>
      <c r="J251" s="60">
        <f>VLOOKUP($I251,'Margen (PowerBI)'!$B$2:$F$179,3)</f>
        <v>35</v>
      </c>
      <c r="K251" s="60">
        <f t="array" ref="K251">INDEX('Margen (PowerBI)'!$E$1:$E$179,MATCH($I251,'Margen (PowerBI)'!$B$1:$B$179,0))</f>
        <v>31.5</v>
      </c>
      <c r="L251" s="60">
        <f>VLOOKUP($I251,'Margen (PowerBI)'!$B$2:$F$179,5)</f>
        <v>16.5</v>
      </c>
      <c r="M251" s="59">
        <v>14.0</v>
      </c>
      <c r="N251" s="61">
        <v>6.0E-4</v>
      </c>
      <c r="O251" s="59">
        <v>17.0</v>
      </c>
      <c r="P251" s="61">
        <v>6.0E-4</v>
      </c>
      <c r="Q251" s="61">
        <v>0.7647</v>
      </c>
      <c r="R251" s="59">
        <v>2.0</v>
      </c>
      <c r="S251" s="59">
        <v>0.0</v>
      </c>
      <c r="T251" s="61">
        <v>0.1429</v>
      </c>
      <c r="U251" s="61">
        <v>0.0</v>
      </c>
      <c r="V251" s="62">
        <v>204.0</v>
      </c>
      <c r="W251" s="62">
        <v>0.0</v>
      </c>
      <c r="X251" s="59">
        <v>2.0</v>
      </c>
      <c r="Y251" s="59">
        <v>0.0</v>
      </c>
      <c r="Z251" s="63"/>
      <c r="AA251" s="63"/>
      <c r="AB251" s="63"/>
      <c r="AC251" s="63"/>
      <c r="AD251" s="63"/>
      <c r="AE251" s="63"/>
      <c r="AF251" s="63"/>
      <c r="AG251" s="63"/>
      <c r="AH251" s="63"/>
      <c r="AI251" s="63"/>
    </row>
    <row r="252">
      <c r="A252" s="55" t="s">
        <v>755</v>
      </c>
      <c r="B252" s="55" t="s">
        <v>1308</v>
      </c>
      <c r="C252" s="55" t="s">
        <v>1309</v>
      </c>
      <c r="D252" s="55">
        <v>7.0</v>
      </c>
      <c r="E252" s="55" t="s">
        <v>186</v>
      </c>
      <c r="F252" s="55" t="str">
        <f t="array" ref="F252">IFNA(INDEX('New Listing E-Commerce'!$E$2:$E$69,MATCH($I252,'New Listing E-Commerce'!$C$2:$C$69,0)),"N/A")</f>
        <v>Composite</v>
      </c>
      <c r="G252" s="55" t="str">
        <f t="array" ref="G252">INDEX('New Listing E-Commerce'!$D$1:$D$179,MATCH(I252,'New Listing E-Commerce'!$C$1:$C$179,0))</f>
        <v>PR Track Chocolate</v>
      </c>
      <c r="H252" s="55">
        <f t="shared" si="1"/>
        <v>3</v>
      </c>
      <c r="I252" s="55" t="s">
        <v>170</v>
      </c>
      <c r="J252" s="56">
        <f>VLOOKUP($I252,'Margen (PowerBI)'!$B$2:$F$179,3)</f>
        <v>35</v>
      </c>
      <c r="K252" s="56">
        <f t="array" ref="K252">INDEX('Margen (PowerBI)'!$E$1:$E$179,MATCH($I252,'Margen (PowerBI)'!$B$1:$B$179,0))</f>
        <v>31.5</v>
      </c>
      <c r="L252" s="56">
        <f>VLOOKUP($I252,'Margen (PowerBI)'!$B$2:$F$179,5)</f>
        <v>16.5</v>
      </c>
      <c r="M252" s="55">
        <v>4.0</v>
      </c>
      <c r="N252" s="57">
        <v>2.0E-4</v>
      </c>
      <c r="O252" s="55">
        <v>5.0</v>
      </c>
      <c r="P252" s="57">
        <v>2.0E-4</v>
      </c>
      <c r="Q252" s="57">
        <v>1.0</v>
      </c>
      <c r="R252" s="55">
        <v>3.0</v>
      </c>
      <c r="S252" s="55">
        <v>0.0</v>
      </c>
      <c r="T252" s="57">
        <v>0.75</v>
      </c>
      <c r="U252" s="57">
        <v>0.0</v>
      </c>
      <c r="V252" s="58">
        <v>306.0</v>
      </c>
      <c r="W252" s="58">
        <v>0.0</v>
      </c>
      <c r="X252" s="55">
        <v>3.0</v>
      </c>
      <c r="Y252" s="55">
        <v>0.0</v>
      </c>
      <c r="Z252" s="3"/>
      <c r="AA252" s="3"/>
      <c r="AB252" s="3"/>
      <c r="AC252" s="3"/>
      <c r="AD252" s="3"/>
      <c r="AE252" s="3"/>
      <c r="AF252" s="3"/>
      <c r="AG252" s="3"/>
      <c r="AH252" s="3"/>
      <c r="AI252" s="3"/>
    </row>
    <row r="253">
      <c r="A253" s="59" t="s">
        <v>755</v>
      </c>
      <c r="B253" s="59" t="s">
        <v>1310</v>
      </c>
      <c r="C253" s="59" t="s">
        <v>1311</v>
      </c>
      <c r="D253" s="59">
        <v>7.5</v>
      </c>
      <c r="E253" s="59" t="s">
        <v>186</v>
      </c>
      <c r="F253" s="59" t="str">
        <f t="array" ref="F253">IFNA(INDEX('New Listing E-Commerce'!$E$2:$E$69,MATCH($I253,'New Listing E-Commerce'!$C$2:$C$69,0)),"N/A")</f>
        <v>Composite</v>
      </c>
      <c r="G253" s="59" t="str">
        <f t="array" ref="G253">INDEX('New Listing E-Commerce'!$D$1:$D$179,MATCH(I253,'New Listing E-Commerce'!$C$1:$C$179,0))</f>
        <v>PR Track Chocolate</v>
      </c>
      <c r="H253" s="59">
        <f t="shared" si="1"/>
        <v>5</v>
      </c>
      <c r="I253" s="59" t="s">
        <v>170</v>
      </c>
      <c r="J253" s="60">
        <f>VLOOKUP($I253,'Margen (PowerBI)'!$B$2:$F$179,3)</f>
        <v>35</v>
      </c>
      <c r="K253" s="60">
        <f t="array" ref="K253">INDEX('Margen (PowerBI)'!$E$1:$E$179,MATCH($I253,'Margen (PowerBI)'!$B$1:$B$179,0))</f>
        <v>31.5</v>
      </c>
      <c r="L253" s="60">
        <f>VLOOKUP($I253,'Margen (PowerBI)'!$B$2:$F$179,5)</f>
        <v>16.5</v>
      </c>
      <c r="M253" s="59">
        <v>5.0</v>
      </c>
      <c r="N253" s="61">
        <v>2.0E-4</v>
      </c>
      <c r="O253" s="59">
        <v>5.0</v>
      </c>
      <c r="P253" s="61">
        <v>2.0E-4</v>
      </c>
      <c r="Q253" s="61">
        <v>0.8</v>
      </c>
      <c r="R253" s="59">
        <v>5.0</v>
      </c>
      <c r="S253" s="59">
        <v>0.0</v>
      </c>
      <c r="T253" s="61">
        <v>1.0</v>
      </c>
      <c r="U253" s="61">
        <v>0.0</v>
      </c>
      <c r="V253" s="62">
        <v>510.0</v>
      </c>
      <c r="W253" s="62">
        <v>0.0</v>
      </c>
      <c r="X253" s="59">
        <v>5.0</v>
      </c>
      <c r="Y253" s="59">
        <v>0.0</v>
      </c>
      <c r="Z253" s="63"/>
      <c r="AA253" s="63"/>
      <c r="AB253" s="63"/>
      <c r="AC253" s="63"/>
      <c r="AD253" s="63"/>
      <c r="AE253" s="63"/>
      <c r="AF253" s="63"/>
      <c r="AG253" s="63"/>
      <c r="AH253" s="63"/>
      <c r="AI253" s="63"/>
    </row>
    <row r="254">
      <c r="A254" s="55" t="s">
        <v>755</v>
      </c>
      <c r="B254" s="55" t="s">
        <v>1312</v>
      </c>
      <c r="C254" s="55" t="s">
        <v>1313</v>
      </c>
      <c r="D254" s="55">
        <v>8.0</v>
      </c>
      <c r="E254" s="55" t="s">
        <v>186</v>
      </c>
      <c r="F254" s="55" t="str">
        <f t="array" ref="F254">IFNA(INDEX('New Listing E-Commerce'!$E$2:$E$69,MATCH($I254,'New Listing E-Commerce'!$C$2:$C$69,0)),"N/A")</f>
        <v>Composite</v>
      </c>
      <c r="G254" s="55" t="str">
        <f t="array" ref="G254">INDEX('New Listing E-Commerce'!$D$1:$D$179,MATCH(I254,'New Listing E-Commerce'!$C$1:$C$179,0))</f>
        <v>PR Track Chocolate</v>
      </c>
      <c r="H254" s="55">
        <f t="shared" si="1"/>
        <v>6</v>
      </c>
      <c r="I254" s="55" t="s">
        <v>170</v>
      </c>
      <c r="J254" s="56">
        <f>VLOOKUP($I254,'Margen (PowerBI)'!$B$2:$F$179,3)</f>
        <v>35</v>
      </c>
      <c r="K254" s="56">
        <f t="array" ref="K254">INDEX('Margen (PowerBI)'!$E$1:$E$179,MATCH($I254,'Margen (PowerBI)'!$B$1:$B$179,0))</f>
        <v>31.5</v>
      </c>
      <c r="L254" s="56">
        <f>VLOOKUP($I254,'Margen (PowerBI)'!$B$2:$F$179,5)</f>
        <v>16.5</v>
      </c>
      <c r="M254" s="55">
        <v>12.0</v>
      </c>
      <c r="N254" s="57">
        <v>5.0E-4</v>
      </c>
      <c r="O254" s="55">
        <v>15.0</v>
      </c>
      <c r="P254" s="57">
        <v>5.0E-4</v>
      </c>
      <c r="Q254" s="57">
        <v>0.9333</v>
      </c>
      <c r="R254" s="55">
        <v>6.0</v>
      </c>
      <c r="S254" s="55">
        <v>0.0</v>
      </c>
      <c r="T254" s="57">
        <v>0.5</v>
      </c>
      <c r="U254" s="57">
        <v>0.0</v>
      </c>
      <c r="V254" s="58">
        <v>612.0</v>
      </c>
      <c r="W254" s="58">
        <v>0.0</v>
      </c>
      <c r="X254" s="55">
        <v>6.0</v>
      </c>
      <c r="Y254" s="55">
        <v>0.0</v>
      </c>
      <c r="Z254" s="3"/>
      <c r="AA254" s="3"/>
      <c r="AB254" s="3"/>
      <c r="AC254" s="3"/>
      <c r="AD254" s="3"/>
      <c r="AE254" s="3"/>
      <c r="AF254" s="3"/>
      <c r="AG254" s="3"/>
      <c r="AH254" s="3"/>
      <c r="AI254" s="3"/>
    </row>
    <row r="255">
      <c r="A255" s="59" t="s">
        <v>755</v>
      </c>
      <c r="B255" s="59" t="s">
        <v>756</v>
      </c>
      <c r="C255" s="59" t="s">
        <v>757</v>
      </c>
      <c r="D255" s="59">
        <v>8.5</v>
      </c>
      <c r="E255" s="59" t="s">
        <v>186</v>
      </c>
      <c r="F255" s="59" t="str">
        <f t="array" ref="F255">IFNA(INDEX('New Listing E-Commerce'!$E$2:$E$69,MATCH($I255,'New Listing E-Commerce'!$C$2:$C$69,0)),"N/A")</f>
        <v>Composite</v>
      </c>
      <c r="G255" s="59" t="str">
        <f t="array" ref="G255">INDEX('New Listing E-Commerce'!$D$1:$D$179,MATCH(I255,'New Listing E-Commerce'!$C$1:$C$179,0))</f>
        <v>PR Track Chocolate</v>
      </c>
      <c r="H255" s="59">
        <f t="shared" si="1"/>
        <v>9</v>
      </c>
      <c r="I255" s="59" t="s">
        <v>170</v>
      </c>
      <c r="J255" s="60">
        <f>VLOOKUP($I255,'Margen (PowerBI)'!$B$2:$F$179,3)</f>
        <v>35</v>
      </c>
      <c r="K255" s="60">
        <f t="array" ref="K255">INDEX('Margen (PowerBI)'!$E$1:$E$179,MATCH($I255,'Margen (PowerBI)'!$B$1:$B$179,0))</f>
        <v>31.5</v>
      </c>
      <c r="L255" s="60">
        <f>VLOOKUP($I255,'Margen (PowerBI)'!$B$2:$F$179,5)</f>
        <v>16.5</v>
      </c>
      <c r="M255" s="59">
        <v>19.0</v>
      </c>
      <c r="N255" s="61">
        <v>8.0E-4</v>
      </c>
      <c r="O255" s="59">
        <v>28.0</v>
      </c>
      <c r="P255" s="61">
        <v>9.0E-4</v>
      </c>
      <c r="Q255" s="61">
        <v>1.0</v>
      </c>
      <c r="R255" s="59">
        <v>9.0</v>
      </c>
      <c r="S255" s="59">
        <v>0.0</v>
      </c>
      <c r="T255" s="61">
        <v>0.4737</v>
      </c>
      <c r="U255" s="61">
        <v>0.0</v>
      </c>
      <c r="V255" s="62">
        <v>918.0</v>
      </c>
      <c r="W255" s="62">
        <v>0.0</v>
      </c>
      <c r="X255" s="59">
        <v>9.0</v>
      </c>
      <c r="Y255" s="59">
        <v>0.0</v>
      </c>
      <c r="Z255" s="63"/>
      <c r="AA255" s="63"/>
      <c r="AB255" s="63"/>
      <c r="AC255" s="63"/>
      <c r="AD255" s="63"/>
      <c r="AE255" s="63"/>
      <c r="AF255" s="63"/>
      <c r="AG255" s="63"/>
      <c r="AH255" s="63"/>
      <c r="AI255" s="63"/>
    </row>
    <row r="256">
      <c r="A256" s="55" t="s">
        <v>755</v>
      </c>
      <c r="B256" s="55" t="s">
        <v>1314</v>
      </c>
      <c r="C256" s="55" t="s">
        <v>1315</v>
      </c>
      <c r="D256" s="55">
        <v>9.0</v>
      </c>
      <c r="E256" s="55" t="s">
        <v>186</v>
      </c>
      <c r="F256" s="55" t="str">
        <f t="array" ref="F256">IFNA(INDEX('New Listing E-Commerce'!$E$2:$E$69,MATCH($I256,'New Listing E-Commerce'!$C$2:$C$69,0)),"N/A")</f>
        <v>Composite</v>
      </c>
      <c r="G256" s="55" t="str">
        <f t="array" ref="G256">INDEX('New Listing E-Commerce'!$D$1:$D$179,MATCH(I256,'New Listing E-Commerce'!$C$1:$C$179,0))</f>
        <v>PR Track Chocolate</v>
      </c>
      <c r="H256" s="55">
        <f t="shared" si="1"/>
        <v>7</v>
      </c>
      <c r="I256" s="55" t="s">
        <v>170</v>
      </c>
      <c r="J256" s="56">
        <f>VLOOKUP($I256,'Margen (PowerBI)'!$B$2:$F$179,3)</f>
        <v>35</v>
      </c>
      <c r="K256" s="56">
        <f t="array" ref="K256">INDEX('Margen (PowerBI)'!$E$1:$E$179,MATCH($I256,'Margen (PowerBI)'!$B$1:$B$179,0))</f>
        <v>31.5</v>
      </c>
      <c r="L256" s="56">
        <f>VLOOKUP($I256,'Margen (PowerBI)'!$B$2:$F$179,5)</f>
        <v>16.5</v>
      </c>
      <c r="M256" s="55">
        <v>28.0</v>
      </c>
      <c r="N256" s="57">
        <v>0.0011</v>
      </c>
      <c r="O256" s="55">
        <v>36.0</v>
      </c>
      <c r="P256" s="57">
        <v>0.0012</v>
      </c>
      <c r="Q256" s="57">
        <v>0.9722</v>
      </c>
      <c r="R256" s="55">
        <v>7.0</v>
      </c>
      <c r="S256" s="55">
        <v>0.0</v>
      </c>
      <c r="T256" s="57">
        <v>0.25</v>
      </c>
      <c r="U256" s="57">
        <v>0.0</v>
      </c>
      <c r="V256" s="58">
        <v>714.0</v>
      </c>
      <c r="W256" s="58">
        <v>0.0</v>
      </c>
      <c r="X256" s="55">
        <v>7.0</v>
      </c>
      <c r="Y256" s="55">
        <v>0.0</v>
      </c>
      <c r="Z256" s="3"/>
      <c r="AA256" s="3"/>
      <c r="AB256" s="3"/>
      <c r="AC256" s="3"/>
      <c r="AD256" s="3"/>
      <c r="AE256" s="3"/>
      <c r="AF256" s="3"/>
      <c r="AG256" s="3"/>
      <c r="AH256" s="3"/>
      <c r="AI256" s="3"/>
    </row>
    <row r="257">
      <c r="A257" s="59" t="s">
        <v>755</v>
      </c>
      <c r="B257" s="59" t="s">
        <v>758</v>
      </c>
      <c r="C257" s="59" t="s">
        <v>759</v>
      </c>
      <c r="D257" s="59">
        <v>9.5</v>
      </c>
      <c r="E257" s="59" t="s">
        <v>186</v>
      </c>
      <c r="F257" s="59" t="str">
        <f t="array" ref="F257">IFNA(INDEX('New Listing E-Commerce'!$E$2:$E$69,MATCH($I257,'New Listing E-Commerce'!$C$2:$C$69,0)),"N/A")</f>
        <v>Composite</v>
      </c>
      <c r="G257" s="59" t="str">
        <f t="array" ref="G257">INDEX('New Listing E-Commerce'!$D$1:$D$179,MATCH(I257,'New Listing E-Commerce'!$C$1:$C$179,0))</f>
        <v>PR Track Chocolate</v>
      </c>
      <c r="H257" s="59">
        <f t="shared" si="1"/>
        <v>11</v>
      </c>
      <c r="I257" s="59" t="s">
        <v>170</v>
      </c>
      <c r="J257" s="60">
        <f>VLOOKUP($I257,'Margen (PowerBI)'!$B$2:$F$179,3)</f>
        <v>35</v>
      </c>
      <c r="K257" s="60">
        <f t="array" ref="K257">INDEX('Margen (PowerBI)'!$E$1:$E$179,MATCH($I257,'Margen (PowerBI)'!$B$1:$B$179,0))</f>
        <v>31.5</v>
      </c>
      <c r="L257" s="60">
        <f>VLOOKUP($I257,'Margen (PowerBI)'!$B$2:$F$179,5)</f>
        <v>16.5</v>
      </c>
      <c r="M257" s="59">
        <v>904.0</v>
      </c>
      <c r="N257" s="61">
        <v>0.0358</v>
      </c>
      <c r="O257" s="256">
        <v>1084.0</v>
      </c>
      <c r="P257" s="61">
        <v>0.0358</v>
      </c>
      <c r="Q257" s="61">
        <v>0.9991</v>
      </c>
      <c r="R257" s="59">
        <v>11.0</v>
      </c>
      <c r="S257" s="59">
        <v>0.0</v>
      </c>
      <c r="T257" s="61">
        <v>0.0122</v>
      </c>
      <c r="U257" s="61">
        <v>0.0</v>
      </c>
      <c r="V257" s="62">
        <v>1122.0</v>
      </c>
      <c r="W257" s="62">
        <v>0.0</v>
      </c>
      <c r="X257" s="59">
        <v>11.0</v>
      </c>
      <c r="Y257" s="59">
        <v>0.0</v>
      </c>
      <c r="Z257" s="63"/>
      <c r="AA257" s="63"/>
      <c r="AB257" s="63"/>
      <c r="AC257" s="63"/>
      <c r="AD257" s="63"/>
      <c r="AE257" s="63"/>
      <c r="AF257" s="63"/>
      <c r="AG257" s="63"/>
      <c r="AH257" s="63"/>
      <c r="AI257" s="63"/>
    </row>
    <row r="258">
      <c r="A258" s="55" t="s">
        <v>1316</v>
      </c>
      <c r="B258" s="55" t="s">
        <v>1317</v>
      </c>
      <c r="C258" s="55" t="s">
        <v>1318</v>
      </c>
      <c r="D258" s="55">
        <v>8.5</v>
      </c>
      <c r="E258" s="55" t="s">
        <v>188</v>
      </c>
      <c r="F258" s="55" t="str">
        <f t="array" ref="F258">IFNA(INDEX('New Listing E-Commerce'!$E$2:$E$69,MATCH($I258,'New Listing E-Commerce'!$C$2:$C$69,0)),"N/A")</f>
        <v>Composite</v>
      </c>
      <c r="G258" s="55" t="str">
        <f t="array" ref="G258">INDEX('New Listing E-Commerce'!$D$1:$D$179,MATCH(I258,'New Listing E-Commerce'!$C$1:$C$179,0))</f>
        <v>PR Track Chocolate</v>
      </c>
      <c r="H258" s="55">
        <f t="shared" si="1"/>
        <v>1</v>
      </c>
      <c r="I258" s="55" t="s">
        <v>170</v>
      </c>
      <c r="J258" s="56">
        <f>VLOOKUP($I258,'Margen (PowerBI)'!$B$2:$F$179,3)</f>
        <v>35</v>
      </c>
      <c r="K258" s="56">
        <f t="array" ref="K258">INDEX('Margen (PowerBI)'!$E$1:$E$179,MATCH($I258,'Margen (PowerBI)'!$B$1:$B$179,0))</f>
        <v>31.5</v>
      </c>
      <c r="L258" s="56">
        <f>VLOOKUP($I258,'Margen (PowerBI)'!$B$2:$F$179,5)</f>
        <v>16.5</v>
      </c>
      <c r="M258" s="55">
        <v>2.0</v>
      </c>
      <c r="N258" s="57">
        <v>1.0E-4</v>
      </c>
      <c r="O258" s="55">
        <v>3.0</v>
      </c>
      <c r="P258" s="57">
        <v>1.0E-4</v>
      </c>
      <c r="Q258" s="57">
        <v>1.0</v>
      </c>
      <c r="R258" s="55">
        <v>1.0</v>
      </c>
      <c r="S258" s="55">
        <v>0.0</v>
      </c>
      <c r="T258" s="57">
        <v>0.5</v>
      </c>
      <c r="U258" s="57">
        <v>0.0</v>
      </c>
      <c r="V258" s="58">
        <v>102.0</v>
      </c>
      <c r="W258" s="58">
        <v>0.0</v>
      </c>
      <c r="X258" s="55">
        <v>1.0</v>
      </c>
      <c r="Y258" s="55">
        <v>0.0</v>
      </c>
      <c r="Z258" s="3"/>
      <c r="AA258" s="3"/>
      <c r="AB258" s="3"/>
      <c r="AC258" s="3"/>
      <c r="AD258" s="3"/>
      <c r="AE258" s="3"/>
      <c r="AF258" s="3"/>
      <c r="AG258" s="3"/>
      <c r="AH258" s="3"/>
      <c r="AI258" s="3"/>
    </row>
    <row r="259">
      <c r="A259" s="59" t="s">
        <v>1316</v>
      </c>
      <c r="B259" s="59" t="s">
        <v>1319</v>
      </c>
      <c r="C259" s="59" t="s">
        <v>1320</v>
      </c>
      <c r="D259" s="59">
        <v>9.0</v>
      </c>
      <c r="E259" s="59" t="s">
        <v>188</v>
      </c>
      <c r="F259" s="59" t="str">
        <f t="array" ref="F259">IFNA(INDEX('New Listing E-Commerce'!$E$2:$E$69,MATCH($I259,'New Listing E-Commerce'!$C$2:$C$69,0)),"N/A")</f>
        <v>Composite</v>
      </c>
      <c r="G259" s="59" t="str">
        <f t="array" ref="G259">INDEX('New Listing E-Commerce'!$D$1:$D$179,MATCH(I259,'New Listing E-Commerce'!$C$1:$C$179,0))</f>
        <v>PR Track Chocolate</v>
      </c>
      <c r="H259" s="59">
        <f t="shared" si="1"/>
        <v>1</v>
      </c>
      <c r="I259" s="59" t="s">
        <v>170</v>
      </c>
      <c r="J259" s="60">
        <f>VLOOKUP($I259,'Margen (PowerBI)'!$B$2:$F$179,3)</f>
        <v>35</v>
      </c>
      <c r="K259" s="60">
        <f t="array" ref="K259">INDEX('Margen (PowerBI)'!$E$1:$E$179,MATCH($I259,'Margen (PowerBI)'!$B$1:$B$179,0))</f>
        <v>31.5</v>
      </c>
      <c r="L259" s="60">
        <f>VLOOKUP($I259,'Margen (PowerBI)'!$B$2:$F$179,5)</f>
        <v>16.5</v>
      </c>
      <c r="M259" s="59">
        <v>1.0</v>
      </c>
      <c r="N259" s="61">
        <v>0.0</v>
      </c>
      <c r="O259" s="59">
        <v>2.0</v>
      </c>
      <c r="P259" s="61">
        <v>1.0E-4</v>
      </c>
      <c r="Q259" s="61">
        <v>1.0</v>
      </c>
      <c r="R259" s="59">
        <v>1.0</v>
      </c>
      <c r="S259" s="59">
        <v>0.0</v>
      </c>
      <c r="T259" s="61">
        <v>1.0</v>
      </c>
      <c r="U259" s="61">
        <v>0.0</v>
      </c>
      <c r="V259" s="62">
        <v>102.0</v>
      </c>
      <c r="W259" s="62">
        <v>0.0</v>
      </c>
      <c r="X259" s="59">
        <v>1.0</v>
      </c>
      <c r="Y259" s="59">
        <v>0.0</v>
      </c>
      <c r="Z259" s="63"/>
      <c r="AA259" s="63"/>
      <c r="AB259" s="63"/>
      <c r="AC259" s="63"/>
      <c r="AD259" s="63"/>
      <c r="AE259" s="63"/>
      <c r="AF259" s="63"/>
      <c r="AG259" s="63"/>
      <c r="AH259" s="63"/>
      <c r="AI259" s="63"/>
    </row>
    <row r="260">
      <c r="A260" s="55" t="s">
        <v>760</v>
      </c>
      <c r="B260" s="55" t="s">
        <v>1321</v>
      </c>
      <c r="C260" s="55" t="s">
        <v>1322</v>
      </c>
      <c r="D260" s="55">
        <v>10.0</v>
      </c>
      <c r="E260" s="55" t="s">
        <v>188</v>
      </c>
      <c r="F260" s="55" t="str">
        <f t="array" ref="F260">IFNA(INDEX('New Listing E-Commerce'!$E$2:$E$69,MATCH($I260,'New Listing E-Commerce'!$C$2:$C$69,0)),"N/A")</f>
        <v>Composite</v>
      </c>
      <c r="G260" s="55" t="str">
        <f t="array" ref="G260">INDEX('New Listing E-Commerce'!$D$1:$D$179,MATCH(I260,'New Listing E-Commerce'!$C$1:$C$179,0))</f>
        <v>PR Track Chocolate</v>
      </c>
      <c r="H260" s="55">
        <f t="shared" si="1"/>
        <v>4</v>
      </c>
      <c r="I260" s="55" t="s">
        <v>170</v>
      </c>
      <c r="J260" s="56">
        <f>VLOOKUP($I260,'Margen (PowerBI)'!$B$2:$F$179,3)</f>
        <v>35</v>
      </c>
      <c r="K260" s="56">
        <f t="array" ref="K260">INDEX('Margen (PowerBI)'!$E$1:$E$179,MATCH($I260,'Margen (PowerBI)'!$B$1:$B$179,0))</f>
        <v>31.5</v>
      </c>
      <c r="L260" s="56">
        <f>VLOOKUP($I260,'Margen (PowerBI)'!$B$2:$F$179,5)</f>
        <v>16.5</v>
      </c>
      <c r="M260" s="55">
        <v>241.0</v>
      </c>
      <c r="N260" s="57">
        <v>0.0095</v>
      </c>
      <c r="O260" s="55">
        <v>300.0</v>
      </c>
      <c r="P260" s="57">
        <v>0.0099</v>
      </c>
      <c r="Q260" s="57">
        <v>0.9967</v>
      </c>
      <c r="R260" s="55">
        <v>4.0</v>
      </c>
      <c r="S260" s="55">
        <v>0.0</v>
      </c>
      <c r="T260" s="57">
        <v>0.0166</v>
      </c>
      <c r="U260" s="57">
        <v>0.0</v>
      </c>
      <c r="V260" s="58">
        <v>424.0</v>
      </c>
      <c r="W260" s="58">
        <v>0.0</v>
      </c>
      <c r="X260" s="55">
        <v>4.0</v>
      </c>
      <c r="Y260" s="55">
        <v>0.0</v>
      </c>
      <c r="Z260" s="3"/>
      <c r="AA260" s="3"/>
      <c r="AB260" s="3"/>
      <c r="AC260" s="3"/>
      <c r="AD260" s="3"/>
      <c r="AE260" s="3"/>
      <c r="AF260" s="3"/>
      <c r="AG260" s="3"/>
      <c r="AH260" s="3"/>
      <c r="AI260" s="3"/>
    </row>
    <row r="261">
      <c r="A261" s="59" t="s">
        <v>760</v>
      </c>
      <c r="B261" s="59" t="s">
        <v>1323</v>
      </c>
      <c r="C261" s="59" t="s">
        <v>1324</v>
      </c>
      <c r="D261" s="59">
        <v>11.0</v>
      </c>
      <c r="E261" s="59" t="s">
        <v>188</v>
      </c>
      <c r="F261" s="59" t="str">
        <f t="array" ref="F261">IFNA(INDEX('New Listing E-Commerce'!$E$2:$E$69,MATCH($I261,'New Listing E-Commerce'!$C$2:$C$69,0)),"N/A")</f>
        <v>Composite</v>
      </c>
      <c r="G261" s="59" t="str">
        <f t="array" ref="G261">INDEX('New Listing E-Commerce'!$D$1:$D$179,MATCH(I261,'New Listing E-Commerce'!$C$1:$C$179,0))</f>
        <v>PR Track Chocolate</v>
      </c>
      <c r="H261" s="59">
        <f t="shared" si="1"/>
        <v>2</v>
      </c>
      <c r="I261" s="59" t="s">
        <v>170</v>
      </c>
      <c r="J261" s="60">
        <f>VLOOKUP($I261,'Margen (PowerBI)'!$B$2:$F$179,3)</f>
        <v>35</v>
      </c>
      <c r="K261" s="60">
        <f t="array" ref="K261">INDEX('Margen (PowerBI)'!$E$1:$E$179,MATCH($I261,'Margen (PowerBI)'!$B$1:$B$179,0))</f>
        <v>31.5</v>
      </c>
      <c r="L261" s="60">
        <f>VLOOKUP($I261,'Margen (PowerBI)'!$B$2:$F$179,5)</f>
        <v>16.5</v>
      </c>
      <c r="M261" s="59">
        <v>11.0</v>
      </c>
      <c r="N261" s="61">
        <v>4.0E-4</v>
      </c>
      <c r="O261" s="59">
        <v>18.0</v>
      </c>
      <c r="P261" s="61">
        <v>6.0E-4</v>
      </c>
      <c r="Q261" s="61">
        <v>1.0</v>
      </c>
      <c r="R261" s="59">
        <v>2.0</v>
      </c>
      <c r="S261" s="59">
        <v>0.0</v>
      </c>
      <c r="T261" s="61">
        <v>0.1818</v>
      </c>
      <c r="U261" s="61">
        <v>0.0</v>
      </c>
      <c r="V261" s="62">
        <v>212.0</v>
      </c>
      <c r="W261" s="62">
        <v>0.0</v>
      </c>
      <c r="X261" s="59">
        <v>2.0</v>
      </c>
      <c r="Y261" s="59">
        <v>0.0</v>
      </c>
      <c r="Z261" s="63"/>
      <c r="AA261" s="63"/>
      <c r="AB261" s="63"/>
      <c r="AC261" s="63"/>
      <c r="AD261" s="63"/>
      <c r="AE261" s="63"/>
      <c r="AF261" s="63"/>
      <c r="AG261" s="63"/>
      <c r="AH261" s="63"/>
      <c r="AI261" s="63"/>
    </row>
    <row r="262">
      <c r="A262" s="55" t="s">
        <v>760</v>
      </c>
      <c r="B262" s="55" t="s">
        <v>1325</v>
      </c>
      <c r="C262" s="55" t="s">
        <v>1326</v>
      </c>
      <c r="D262" s="55">
        <v>7.0</v>
      </c>
      <c r="E262" s="55" t="s">
        <v>188</v>
      </c>
      <c r="F262" s="55" t="str">
        <f t="array" ref="F262">IFNA(INDEX('New Listing E-Commerce'!$E$2:$E$69,MATCH($I262,'New Listing E-Commerce'!$C$2:$C$69,0)),"N/A")</f>
        <v>Composite</v>
      </c>
      <c r="G262" s="55" t="str">
        <f t="array" ref="G262">INDEX('New Listing E-Commerce'!$D$1:$D$179,MATCH(I262,'New Listing E-Commerce'!$C$1:$C$179,0))</f>
        <v>PR Track Chocolate</v>
      </c>
      <c r="H262" s="55">
        <f t="shared" si="1"/>
        <v>1</v>
      </c>
      <c r="I262" s="55" t="s">
        <v>170</v>
      </c>
      <c r="J262" s="56">
        <f>VLOOKUP($I262,'Margen (PowerBI)'!$B$2:$F$179,3)</f>
        <v>35</v>
      </c>
      <c r="K262" s="56">
        <f t="array" ref="K262">INDEX('Margen (PowerBI)'!$E$1:$E$179,MATCH($I262,'Margen (PowerBI)'!$B$1:$B$179,0))</f>
        <v>31.5</v>
      </c>
      <c r="L262" s="56">
        <f>VLOOKUP($I262,'Margen (PowerBI)'!$B$2:$F$179,5)</f>
        <v>16.5</v>
      </c>
      <c r="M262" s="55">
        <v>2.0</v>
      </c>
      <c r="N262" s="57">
        <v>1.0E-4</v>
      </c>
      <c r="O262" s="55">
        <v>2.0</v>
      </c>
      <c r="P262" s="57">
        <v>1.0E-4</v>
      </c>
      <c r="Q262" s="57">
        <v>1.0</v>
      </c>
      <c r="R262" s="55">
        <v>1.0</v>
      </c>
      <c r="S262" s="55">
        <v>0.0</v>
      </c>
      <c r="T262" s="57">
        <v>0.5</v>
      </c>
      <c r="U262" s="57">
        <v>0.0</v>
      </c>
      <c r="V262" s="58">
        <v>106.0</v>
      </c>
      <c r="W262" s="58">
        <v>0.0</v>
      </c>
      <c r="X262" s="55">
        <v>1.0</v>
      </c>
      <c r="Y262" s="55">
        <v>0.0</v>
      </c>
      <c r="Z262" s="3"/>
      <c r="AA262" s="3"/>
      <c r="AB262" s="3"/>
      <c r="AC262" s="3"/>
      <c r="AD262" s="3"/>
      <c r="AE262" s="3"/>
      <c r="AF262" s="3"/>
      <c r="AG262" s="3"/>
      <c r="AH262" s="3"/>
      <c r="AI262" s="3"/>
    </row>
    <row r="263">
      <c r="A263" s="59" t="s">
        <v>760</v>
      </c>
      <c r="B263" s="59" t="s">
        <v>1327</v>
      </c>
      <c r="C263" s="59" t="s">
        <v>1328</v>
      </c>
      <c r="D263" s="59">
        <v>8.0</v>
      </c>
      <c r="E263" s="59" t="s">
        <v>188</v>
      </c>
      <c r="F263" s="59" t="str">
        <f t="array" ref="F263">IFNA(INDEX('New Listing E-Commerce'!$E$2:$E$69,MATCH($I263,'New Listing E-Commerce'!$C$2:$C$69,0)),"N/A")</f>
        <v>Composite</v>
      </c>
      <c r="G263" s="59" t="str">
        <f t="array" ref="G263">INDEX('New Listing E-Commerce'!$D$1:$D$179,MATCH(I263,'New Listing E-Commerce'!$C$1:$C$179,0))</f>
        <v>PR Track Chocolate</v>
      </c>
      <c r="H263" s="59">
        <f t="shared" si="1"/>
        <v>2</v>
      </c>
      <c r="I263" s="59" t="s">
        <v>170</v>
      </c>
      <c r="J263" s="60">
        <f>VLOOKUP($I263,'Margen (PowerBI)'!$B$2:$F$179,3)</f>
        <v>35</v>
      </c>
      <c r="K263" s="60">
        <f t="array" ref="K263">INDEX('Margen (PowerBI)'!$E$1:$E$179,MATCH($I263,'Margen (PowerBI)'!$B$1:$B$179,0))</f>
        <v>31.5</v>
      </c>
      <c r="L263" s="60">
        <f>VLOOKUP($I263,'Margen (PowerBI)'!$B$2:$F$179,5)</f>
        <v>16.5</v>
      </c>
      <c r="M263" s="59">
        <v>1.0</v>
      </c>
      <c r="N263" s="61">
        <v>0.0</v>
      </c>
      <c r="O263" s="59">
        <v>1.0</v>
      </c>
      <c r="P263" s="61">
        <v>0.0</v>
      </c>
      <c r="Q263" s="61">
        <v>1.0</v>
      </c>
      <c r="R263" s="59">
        <v>2.0</v>
      </c>
      <c r="S263" s="59">
        <v>0.0</v>
      </c>
      <c r="T263" s="61">
        <v>2.0</v>
      </c>
      <c r="U263" s="61">
        <v>0.0</v>
      </c>
      <c r="V263" s="62">
        <v>212.0</v>
      </c>
      <c r="W263" s="62">
        <v>0.0</v>
      </c>
      <c r="X263" s="59">
        <v>2.0</v>
      </c>
      <c r="Y263" s="59">
        <v>0.0</v>
      </c>
      <c r="Z263" s="63"/>
      <c r="AA263" s="63"/>
      <c r="AB263" s="63"/>
      <c r="AC263" s="63"/>
      <c r="AD263" s="63"/>
      <c r="AE263" s="63"/>
      <c r="AF263" s="63"/>
      <c r="AG263" s="63"/>
      <c r="AH263" s="63"/>
      <c r="AI263" s="63"/>
    </row>
    <row r="264">
      <c r="A264" s="55" t="s">
        <v>760</v>
      </c>
      <c r="B264" s="55" t="s">
        <v>1329</v>
      </c>
      <c r="C264" s="55" t="s">
        <v>1330</v>
      </c>
      <c r="D264" s="55">
        <v>8.5</v>
      </c>
      <c r="E264" s="55" t="s">
        <v>188</v>
      </c>
      <c r="F264" s="55" t="str">
        <f t="array" ref="F264">IFNA(INDEX('New Listing E-Commerce'!$E$2:$E$69,MATCH($I264,'New Listing E-Commerce'!$C$2:$C$69,0)),"N/A")</f>
        <v>Composite</v>
      </c>
      <c r="G264" s="55" t="str">
        <f t="array" ref="G264">INDEX('New Listing E-Commerce'!$D$1:$D$179,MATCH(I264,'New Listing E-Commerce'!$C$1:$C$179,0))</f>
        <v>PR Track Chocolate</v>
      </c>
      <c r="H264" s="55">
        <f t="shared" si="1"/>
        <v>1</v>
      </c>
      <c r="I264" s="55" t="s">
        <v>170</v>
      </c>
      <c r="J264" s="56">
        <f>VLOOKUP($I264,'Margen (PowerBI)'!$B$2:$F$179,3)</f>
        <v>35</v>
      </c>
      <c r="K264" s="56">
        <f t="array" ref="K264">INDEX('Margen (PowerBI)'!$E$1:$E$179,MATCH($I264,'Margen (PowerBI)'!$B$1:$B$179,0))</f>
        <v>31.5</v>
      </c>
      <c r="L264" s="56">
        <f>VLOOKUP($I264,'Margen (PowerBI)'!$B$2:$F$179,5)</f>
        <v>16.5</v>
      </c>
      <c r="M264" s="55">
        <v>5.0</v>
      </c>
      <c r="N264" s="57">
        <v>2.0E-4</v>
      </c>
      <c r="O264" s="55">
        <v>5.0</v>
      </c>
      <c r="P264" s="57">
        <v>2.0E-4</v>
      </c>
      <c r="Q264" s="57">
        <v>0.8</v>
      </c>
      <c r="R264" s="55">
        <v>1.0</v>
      </c>
      <c r="S264" s="55">
        <v>0.0</v>
      </c>
      <c r="T264" s="57">
        <v>0.2</v>
      </c>
      <c r="U264" s="57">
        <v>0.0</v>
      </c>
      <c r="V264" s="58">
        <v>106.0</v>
      </c>
      <c r="W264" s="58">
        <v>0.0</v>
      </c>
      <c r="X264" s="55">
        <v>1.0</v>
      </c>
      <c r="Y264" s="55">
        <v>0.0</v>
      </c>
      <c r="Z264" s="3"/>
      <c r="AA264" s="3"/>
      <c r="AB264" s="3"/>
      <c r="AC264" s="3"/>
      <c r="AD264" s="3"/>
      <c r="AE264" s="3"/>
      <c r="AF264" s="3"/>
      <c r="AG264" s="3"/>
      <c r="AH264" s="3"/>
      <c r="AI264" s="3"/>
    </row>
    <row r="265">
      <c r="A265" s="59" t="s">
        <v>760</v>
      </c>
      <c r="B265" s="59" t="s">
        <v>1050</v>
      </c>
      <c r="C265" s="59" t="s">
        <v>1051</v>
      </c>
      <c r="D265" s="59">
        <v>9.0</v>
      </c>
      <c r="E265" s="59" t="s">
        <v>188</v>
      </c>
      <c r="F265" s="59" t="str">
        <f t="array" ref="F265">IFNA(INDEX('New Listing E-Commerce'!$E$2:$E$69,MATCH($I265,'New Listing E-Commerce'!$C$2:$C$69,0)),"N/A")</f>
        <v>Composite</v>
      </c>
      <c r="G265" s="59" t="str">
        <f t="array" ref="G265">INDEX('New Listing E-Commerce'!$D$1:$D$179,MATCH(I265,'New Listing E-Commerce'!$C$1:$C$179,0))</f>
        <v>PR Track Chocolate</v>
      </c>
      <c r="H265" s="59">
        <f t="shared" si="1"/>
        <v>2</v>
      </c>
      <c r="I265" s="59" t="s">
        <v>170</v>
      </c>
      <c r="J265" s="60">
        <f>VLOOKUP($I265,'Margen (PowerBI)'!$B$2:$F$179,3)</f>
        <v>35</v>
      </c>
      <c r="K265" s="60">
        <f t="array" ref="K265">INDEX('Margen (PowerBI)'!$E$1:$E$179,MATCH($I265,'Margen (PowerBI)'!$B$1:$B$179,0))</f>
        <v>31.5</v>
      </c>
      <c r="L265" s="60">
        <f>VLOOKUP($I265,'Margen (PowerBI)'!$B$2:$F$179,5)</f>
        <v>16.5</v>
      </c>
      <c r="M265" s="59">
        <v>9.0</v>
      </c>
      <c r="N265" s="61">
        <v>4.0E-4</v>
      </c>
      <c r="O265" s="59">
        <v>14.0</v>
      </c>
      <c r="P265" s="61">
        <v>5.0E-4</v>
      </c>
      <c r="Q265" s="61">
        <v>0.8571</v>
      </c>
      <c r="R265" s="59">
        <v>2.0</v>
      </c>
      <c r="S265" s="59">
        <v>0.0</v>
      </c>
      <c r="T265" s="61">
        <v>0.2222</v>
      </c>
      <c r="U265" s="61">
        <v>0.0</v>
      </c>
      <c r="V265" s="62">
        <v>212.0</v>
      </c>
      <c r="W265" s="62">
        <v>0.0</v>
      </c>
      <c r="X265" s="59">
        <v>2.0</v>
      </c>
      <c r="Y265" s="59">
        <v>0.0</v>
      </c>
      <c r="Z265" s="63"/>
      <c r="AA265" s="63"/>
      <c r="AB265" s="63"/>
      <c r="AC265" s="63"/>
      <c r="AD265" s="63"/>
      <c r="AE265" s="63"/>
      <c r="AF265" s="63"/>
      <c r="AG265" s="63"/>
      <c r="AH265" s="63"/>
      <c r="AI265" s="63"/>
    </row>
    <row r="266">
      <c r="A266" s="55" t="s">
        <v>760</v>
      </c>
      <c r="B266" s="55" t="s">
        <v>761</v>
      </c>
      <c r="C266" s="55" t="s">
        <v>762</v>
      </c>
      <c r="D266" s="55">
        <v>9.5</v>
      </c>
      <c r="E266" s="55" t="s">
        <v>188</v>
      </c>
      <c r="F266" s="55" t="str">
        <f t="array" ref="F266">IFNA(INDEX('New Listing E-Commerce'!$E$2:$E$69,MATCH($I266,'New Listing E-Commerce'!$C$2:$C$69,0)),"N/A")</f>
        <v>Composite</v>
      </c>
      <c r="G266" s="55" t="str">
        <f t="array" ref="G266">INDEX('New Listing E-Commerce'!$D$1:$D$179,MATCH(I266,'New Listing E-Commerce'!$C$1:$C$179,0))</f>
        <v>PR Track Chocolate</v>
      </c>
      <c r="H266" s="55">
        <f t="shared" si="1"/>
        <v>4</v>
      </c>
      <c r="I266" s="55" t="s">
        <v>170</v>
      </c>
      <c r="J266" s="56">
        <f>VLOOKUP($I266,'Margen (PowerBI)'!$B$2:$F$179,3)</f>
        <v>35</v>
      </c>
      <c r="K266" s="56">
        <f t="array" ref="K266">INDEX('Margen (PowerBI)'!$E$1:$E$179,MATCH($I266,'Margen (PowerBI)'!$B$1:$B$179,0))</f>
        <v>31.5</v>
      </c>
      <c r="L266" s="56">
        <f>VLOOKUP($I266,'Margen (PowerBI)'!$B$2:$F$179,5)</f>
        <v>16.5</v>
      </c>
      <c r="M266" s="55">
        <v>9.0</v>
      </c>
      <c r="N266" s="57">
        <v>4.0E-4</v>
      </c>
      <c r="O266" s="55">
        <v>12.0</v>
      </c>
      <c r="P266" s="57">
        <v>4.0E-4</v>
      </c>
      <c r="Q266" s="57">
        <v>0.8333</v>
      </c>
      <c r="R266" s="55">
        <v>4.0</v>
      </c>
      <c r="S266" s="55">
        <v>0.0</v>
      </c>
      <c r="T266" s="57">
        <v>0.4444</v>
      </c>
      <c r="U266" s="57">
        <v>0.0</v>
      </c>
      <c r="V266" s="58">
        <v>424.0</v>
      </c>
      <c r="W266" s="58">
        <v>0.0</v>
      </c>
      <c r="X266" s="55">
        <v>4.0</v>
      </c>
      <c r="Y266" s="55">
        <v>0.0</v>
      </c>
      <c r="Z266" s="3"/>
      <c r="AA266" s="3"/>
      <c r="AB266" s="3"/>
      <c r="AC266" s="3"/>
      <c r="AD266" s="3"/>
      <c r="AE266" s="3"/>
      <c r="AF266" s="3"/>
      <c r="AG266" s="3"/>
      <c r="AH266" s="3"/>
      <c r="AI266" s="3"/>
    </row>
    <row r="267">
      <c r="A267" s="59" t="s">
        <v>763</v>
      </c>
      <c r="B267" s="59" t="s">
        <v>766</v>
      </c>
      <c r="C267" s="59" t="s">
        <v>767</v>
      </c>
      <c r="D267" s="59">
        <v>8.5</v>
      </c>
      <c r="E267" s="59" t="s">
        <v>7290</v>
      </c>
      <c r="F267" s="59" t="str">
        <f t="array" ref="F267">IFNA(INDEX('New Listing E-Commerce'!$E$2:$E$69,MATCH($I267,'New Listing E-Commerce'!$C$2:$C$69,0)),"N/A")</f>
        <v>Soft</v>
      </c>
      <c r="G267" s="59" t="str">
        <f t="array" ref="G267">INDEX('New Listing E-Commerce'!$D$1:$D$179,MATCH(I267,'New Listing E-Commerce'!$C$1:$C$179,0))</f>
        <v>TLC1</v>
      </c>
      <c r="H267" s="59">
        <f t="shared" si="1"/>
        <v>1</v>
      </c>
      <c r="I267" s="59" t="s">
        <v>59</v>
      </c>
      <c r="J267" s="60">
        <f>VLOOKUP($I267,'Margen (PowerBI)'!$B$2:$F$179,3)</f>
        <v>35</v>
      </c>
      <c r="K267" s="60">
        <f t="array" ref="K267">INDEX('Margen (PowerBI)'!$E$1:$E$179,MATCH($I267,'Margen (PowerBI)'!$B$1:$B$179,0))</f>
        <v>40</v>
      </c>
      <c r="L267" s="60">
        <f>VLOOKUP($I267,'Margen (PowerBI)'!$B$2:$F$179,5)</f>
        <v>16.5</v>
      </c>
      <c r="M267" s="59">
        <v>0.0</v>
      </c>
      <c r="N267" s="61">
        <v>0.0</v>
      </c>
      <c r="O267" s="59">
        <v>0.0</v>
      </c>
      <c r="P267" s="61">
        <v>0.0</v>
      </c>
      <c r="Q267" s="61">
        <v>0.0</v>
      </c>
      <c r="R267" s="59">
        <v>1.0</v>
      </c>
      <c r="S267" s="59">
        <v>0.0</v>
      </c>
      <c r="T267" s="61">
        <v>0.0</v>
      </c>
      <c r="U267" s="61">
        <v>0.0</v>
      </c>
      <c r="V267" s="62">
        <v>129.0</v>
      </c>
      <c r="W267" s="62">
        <v>0.0</v>
      </c>
      <c r="X267" s="59">
        <v>1.0</v>
      </c>
      <c r="Y267" s="59">
        <v>0.0</v>
      </c>
      <c r="Z267" s="63"/>
      <c r="AA267" s="63"/>
      <c r="AB267" s="63"/>
      <c r="AC267" s="63"/>
      <c r="AD267" s="63"/>
      <c r="AE267" s="63"/>
      <c r="AF267" s="63"/>
      <c r="AG267" s="63"/>
      <c r="AH267" s="63"/>
      <c r="AI267" s="63"/>
    </row>
    <row r="268">
      <c r="A268" s="55" t="s">
        <v>768</v>
      </c>
      <c r="B268" s="55" t="s">
        <v>1058</v>
      </c>
      <c r="C268" s="55" t="s">
        <v>1059</v>
      </c>
      <c r="D268" s="55">
        <v>10.5</v>
      </c>
      <c r="E268" s="55" t="s">
        <v>7287</v>
      </c>
      <c r="F268" s="55" t="str">
        <f t="array" ref="F268">IFNA(INDEX('New Listing E-Commerce'!$E$2:$E$69,MATCH($I268,'New Listing E-Commerce'!$C$2:$C$69,0)),"N/A")</f>
        <v>Soft</v>
      </c>
      <c r="G268" s="55" t="str">
        <f t="array" ref="G268">INDEX('New Listing E-Commerce'!$D$1:$D$179,MATCH(I268,'New Listing E-Commerce'!$C$1:$C$179,0))</f>
        <v>TRC1</v>
      </c>
      <c r="H268" s="55">
        <f t="shared" si="1"/>
        <v>1</v>
      </c>
      <c r="I268" s="55" t="s">
        <v>54</v>
      </c>
      <c r="J268" s="56">
        <f>VLOOKUP($I268,'Margen (PowerBI)'!$B$2:$F$179,3)</f>
        <v>35</v>
      </c>
      <c r="K268" s="56">
        <f t="array" ref="K268">INDEX('Margen (PowerBI)'!$E$1:$E$179,MATCH($I268,'Margen (PowerBI)'!$B$1:$B$179,0))</f>
        <v>41</v>
      </c>
      <c r="L268" s="56">
        <f>VLOOKUP($I268,'Margen (PowerBI)'!$B$2:$F$179,5)</f>
        <v>16.5</v>
      </c>
      <c r="M268" s="55">
        <v>163.0</v>
      </c>
      <c r="N268" s="57">
        <v>0.0065</v>
      </c>
      <c r="O268" s="55">
        <v>193.0</v>
      </c>
      <c r="P268" s="57">
        <v>0.0064</v>
      </c>
      <c r="Q268" s="57">
        <v>1.0</v>
      </c>
      <c r="R268" s="55">
        <v>1.0</v>
      </c>
      <c r="S268" s="55">
        <v>0.0</v>
      </c>
      <c r="T268" s="57">
        <v>0.0061</v>
      </c>
      <c r="U268" s="57">
        <v>0.0</v>
      </c>
      <c r="V268" s="58">
        <v>150.0</v>
      </c>
      <c r="W268" s="58">
        <v>0.0</v>
      </c>
      <c r="X268" s="55">
        <v>1.0</v>
      </c>
      <c r="Y268" s="55">
        <v>0.0</v>
      </c>
      <c r="Z268" s="3"/>
      <c r="AA268" s="3"/>
      <c r="AB268" s="3"/>
      <c r="AC268" s="3"/>
      <c r="AD268" s="3"/>
      <c r="AE268" s="3"/>
      <c r="AF268" s="3"/>
      <c r="AG268" s="3"/>
      <c r="AH268" s="3"/>
      <c r="AI268" s="3"/>
    </row>
    <row r="269">
      <c r="A269" s="59" t="s">
        <v>768</v>
      </c>
      <c r="B269" s="59" t="s">
        <v>1064</v>
      </c>
      <c r="C269" s="59" t="s">
        <v>1065</v>
      </c>
      <c r="D269" s="59">
        <v>6.0</v>
      </c>
      <c r="E269" s="59" t="s">
        <v>7287</v>
      </c>
      <c r="F269" s="59" t="str">
        <f t="array" ref="F269">IFNA(INDEX('New Listing E-Commerce'!$E$2:$E$69,MATCH($I269,'New Listing E-Commerce'!$C$2:$C$69,0)),"N/A")</f>
        <v>Soft</v>
      </c>
      <c r="G269" s="59" t="str">
        <f t="array" ref="G269">INDEX('New Listing E-Commerce'!$D$1:$D$179,MATCH(I269,'New Listing E-Commerce'!$C$1:$C$179,0))</f>
        <v>TRC1</v>
      </c>
      <c r="H269" s="59">
        <f t="shared" si="1"/>
        <v>1</v>
      </c>
      <c r="I269" s="59" t="s">
        <v>54</v>
      </c>
      <c r="J269" s="60">
        <f>VLOOKUP($I269,'Margen (PowerBI)'!$B$2:$F$179,3)</f>
        <v>35</v>
      </c>
      <c r="K269" s="60">
        <f t="array" ref="K269">INDEX('Margen (PowerBI)'!$E$1:$E$179,MATCH($I269,'Margen (PowerBI)'!$B$1:$B$179,0))</f>
        <v>41</v>
      </c>
      <c r="L269" s="60">
        <f>VLOOKUP($I269,'Margen (PowerBI)'!$B$2:$F$179,5)</f>
        <v>16.5</v>
      </c>
      <c r="M269" s="59">
        <v>28.0</v>
      </c>
      <c r="N269" s="61">
        <v>0.0011</v>
      </c>
      <c r="O269" s="59">
        <v>32.0</v>
      </c>
      <c r="P269" s="61">
        <v>0.0011</v>
      </c>
      <c r="Q269" s="61">
        <v>0.9688</v>
      </c>
      <c r="R269" s="59">
        <v>1.0</v>
      </c>
      <c r="S269" s="59">
        <v>0.0</v>
      </c>
      <c r="T269" s="61">
        <v>0.0357</v>
      </c>
      <c r="U269" s="61">
        <v>0.0</v>
      </c>
      <c r="V269" s="62">
        <v>150.0</v>
      </c>
      <c r="W269" s="62">
        <v>0.0</v>
      </c>
      <c r="X269" s="59">
        <v>1.0</v>
      </c>
      <c r="Y269" s="59">
        <v>0.0</v>
      </c>
      <c r="Z269" s="63"/>
      <c r="AA269" s="63"/>
      <c r="AB269" s="63"/>
      <c r="AC269" s="63"/>
      <c r="AD269" s="63"/>
      <c r="AE269" s="63"/>
      <c r="AF269" s="63"/>
      <c r="AG269" s="63"/>
      <c r="AH269" s="63"/>
      <c r="AI269" s="63"/>
    </row>
    <row r="270">
      <c r="A270" s="55" t="s">
        <v>768</v>
      </c>
      <c r="B270" s="55" t="s">
        <v>771</v>
      </c>
      <c r="C270" s="55" t="s">
        <v>772</v>
      </c>
      <c r="D270" s="55">
        <v>8.0</v>
      </c>
      <c r="E270" s="55" t="s">
        <v>7287</v>
      </c>
      <c r="F270" s="55" t="str">
        <f t="array" ref="F270">IFNA(INDEX('New Listing E-Commerce'!$E$2:$E$69,MATCH($I270,'New Listing E-Commerce'!$C$2:$C$69,0)),"N/A")</f>
        <v>Soft</v>
      </c>
      <c r="G270" s="55" t="str">
        <f t="array" ref="G270">INDEX('New Listing E-Commerce'!$D$1:$D$179,MATCH(I270,'New Listing E-Commerce'!$C$1:$C$179,0))</f>
        <v>TRC1</v>
      </c>
      <c r="H270" s="55">
        <f t="shared" si="1"/>
        <v>1</v>
      </c>
      <c r="I270" s="55" t="s">
        <v>54</v>
      </c>
      <c r="J270" s="56">
        <f>VLOOKUP($I270,'Margen (PowerBI)'!$B$2:$F$179,3)</f>
        <v>35</v>
      </c>
      <c r="K270" s="56">
        <f t="array" ref="K270">INDEX('Margen (PowerBI)'!$E$1:$E$179,MATCH($I270,'Margen (PowerBI)'!$B$1:$B$179,0))</f>
        <v>41</v>
      </c>
      <c r="L270" s="56">
        <f>VLOOKUP($I270,'Margen (PowerBI)'!$B$2:$F$179,5)</f>
        <v>16.5</v>
      </c>
      <c r="M270" s="55">
        <v>3.0</v>
      </c>
      <c r="N270" s="57">
        <v>1.0E-4</v>
      </c>
      <c r="O270" s="55">
        <v>3.0</v>
      </c>
      <c r="P270" s="57">
        <v>1.0E-4</v>
      </c>
      <c r="Q270" s="57">
        <v>1.0</v>
      </c>
      <c r="R270" s="55">
        <v>1.0</v>
      </c>
      <c r="S270" s="55">
        <v>0.0</v>
      </c>
      <c r="T270" s="57">
        <v>0.3333</v>
      </c>
      <c r="U270" s="57">
        <v>0.0</v>
      </c>
      <c r="V270" s="58">
        <v>150.0</v>
      </c>
      <c r="W270" s="58">
        <v>0.0</v>
      </c>
      <c r="X270" s="55">
        <v>1.0</v>
      </c>
      <c r="Y270" s="55">
        <v>0.0</v>
      </c>
      <c r="Z270" s="3"/>
      <c r="AA270" s="3"/>
      <c r="AB270" s="3"/>
      <c r="AC270" s="3"/>
      <c r="AD270" s="3"/>
      <c r="AE270" s="3"/>
      <c r="AF270" s="3"/>
      <c r="AG270" s="3"/>
      <c r="AH270" s="3"/>
      <c r="AI270" s="3"/>
    </row>
    <row r="271">
      <c r="A271" s="59" t="s">
        <v>768</v>
      </c>
      <c r="B271" s="59" t="s">
        <v>1066</v>
      </c>
      <c r="C271" s="59" t="s">
        <v>1067</v>
      </c>
      <c r="D271" s="59">
        <v>8.5</v>
      </c>
      <c r="E271" s="59" t="s">
        <v>7287</v>
      </c>
      <c r="F271" s="59" t="str">
        <f t="array" ref="F271">IFNA(INDEX('New Listing E-Commerce'!$E$2:$E$69,MATCH($I271,'New Listing E-Commerce'!$C$2:$C$69,0)),"N/A")</f>
        <v>Soft</v>
      </c>
      <c r="G271" s="59" t="str">
        <f t="array" ref="G271">INDEX('New Listing E-Commerce'!$D$1:$D$179,MATCH(I271,'New Listing E-Commerce'!$C$1:$C$179,0))</f>
        <v>TRC1</v>
      </c>
      <c r="H271" s="59">
        <f t="shared" si="1"/>
        <v>1</v>
      </c>
      <c r="I271" s="59" t="s">
        <v>54</v>
      </c>
      <c r="J271" s="60">
        <f>VLOOKUP($I271,'Margen (PowerBI)'!$B$2:$F$179,3)</f>
        <v>35</v>
      </c>
      <c r="K271" s="60">
        <f t="array" ref="K271">INDEX('Margen (PowerBI)'!$E$1:$E$179,MATCH($I271,'Margen (PowerBI)'!$B$1:$B$179,0))</f>
        <v>41</v>
      </c>
      <c r="L271" s="60">
        <f>VLOOKUP($I271,'Margen (PowerBI)'!$B$2:$F$179,5)</f>
        <v>16.5</v>
      </c>
      <c r="M271" s="59">
        <v>2.0</v>
      </c>
      <c r="N271" s="61">
        <v>1.0E-4</v>
      </c>
      <c r="O271" s="59">
        <v>3.0</v>
      </c>
      <c r="P271" s="61">
        <v>1.0E-4</v>
      </c>
      <c r="Q271" s="61">
        <v>1.0</v>
      </c>
      <c r="R271" s="59">
        <v>1.0</v>
      </c>
      <c r="S271" s="59">
        <v>0.0</v>
      </c>
      <c r="T271" s="61">
        <v>0.5</v>
      </c>
      <c r="U271" s="61">
        <v>0.0</v>
      </c>
      <c r="V271" s="62">
        <v>150.0</v>
      </c>
      <c r="W271" s="62">
        <v>0.0</v>
      </c>
      <c r="X271" s="59">
        <v>1.0</v>
      </c>
      <c r="Y271" s="59">
        <v>0.0</v>
      </c>
      <c r="Z271" s="63"/>
      <c r="AA271" s="63"/>
      <c r="AB271" s="63"/>
      <c r="AC271" s="63"/>
      <c r="AD271" s="63"/>
      <c r="AE271" s="63"/>
      <c r="AF271" s="63"/>
      <c r="AG271" s="63"/>
      <c r="AH271" s="63"/>
      <c r="AI271" s="63"/>
    </row>
    <row r="272">
      <c r="A272" s="55" t="s">
        <v>768</v>
      </c>
      <c r="B272" s="55" t="s">
        <v>1331</v>
      </c>
      <c r="C272" s="55" t="s">
        <v>1332</v>
      </c>
      <c r="D272" s="55">
        <v>9.0</v>
      </c>
      <c r="E272" s="55" t="s">
        <v>7287</v>
      </c>
      <c r="F272" s="55" t="str">
        <f t="array" ref="F272">IFNA(INDEX('New Listing E-Commerce'!$E$2:$E$69,MATCH($I272,'New Listing E-Commerce'!$C$2:$C$69,0)),"N/A")</f>
        <v>Soft</v>
      </c>
      <c r="G272" s="55" t="str">
        <f t="array" ref="G272">INDEX('New Listing E-Commerce'!$D$1:$D$179,MATCH(I272,'New Listing E-Commerce'!$C$1:$C$179,0))</f>
        <v>TRC1</v>
      </c>
      <c r="H272" s="55">
        <f t="shared" si="1"/>
        <v>2</v>
      </c>
      <c r="I272" s="55" t="s">
        <v>54</v>
      </c>
      <c r="J272" s="56">
        <f>VLOOKUP($I272,'Margen (PowerBI)'!$B$2:$F$179,3)</f>
        <v>35</v>
      </c>
      <c r="K272" s="56">
        <f t="array" ref="K272">INDEX('Margen (PowerBI)'!$E$1:$E$179,MATCH($I272,'Margen (PowerBI)'!$B$1:$B$179,0))</f>
        <v>41</v>
      </c>
      <c r="L272" s="56">
        <f>VLOOKUP($I272,'Margen (PowerBI)'!$B$2:$F$179,5)</f>
        <v>16.5</v>
      </c>
      <c r="M272" s="55">
        <v>5.0</v>
      </c>
      <c r="N272" s="57">
        <v>2.0E-4</v>
      </c>
      <c r="O272" s="55">
        <v>5.0</v>
      </c>
      <c r="P272" s="57">
        <v>2.0E-4</v>
      </c>
      <c r="Q272" s="57">
        <v>1.0</v>
      </c>
      <c r="R272" s="55">
        <v>2.0</v>
      </c>
      <c r="S272" s="55">
        <v>0.0</v>
      </c>
      <c r="T272" s="57">
        <v>0.4</v>
      </c>
      <c r="U272" s="57">
        <v>0.0</v>
      </c>
      <c r="V272" s="58">
        <v>300.0</v>
      </c>
      <c r="W272" s="58">
        <v>0.0</v>
      </c>
      <c r="X272" s="55">
        <v>2.0</v>
      </c>
      <c r="Y272" s="55">
        <v>0.0</v>
      </c>
      <c r="Z272" s="3"/>
      <c r="AA272" s="3"/>
      <c r="AB272" s="3"/>
      <c r="AC272" s="3"/>
      <c r="AD272" s="3"/>
      <c r="AE272" s="3"/>
      <c r="AF272" s="3"/>
      <c r="AG272" s="3"/>
      <c r="AH272" s="3"/>
      <c r="AI272" s="3"/>
    </row>
    <row r="273">
      <c r="A273" s="59" t="s">
        <v>768</v>
      </c>
      <c r="B273" s="59" t="s">
        <v>773</v>
      </c>
      <c r="C273" s="59" t="s">
        <v>774</v>
      </c>
      <c r="D273" s="59">
        <v>9.5</v>
      </c>
      <c r="E273" s="59" t="s">
        <v>7287</v>
      </c>
      <c r="F273" s="59" t="str">
        <f t="array" ref="F273">IFNA(INDEX('New Listing E-Commerce'!$E$2:$E$69,MATCH($I273,'New Listing E-Commerce'!$C$2:$C$69,0)),"N/A")</f>
        <v>Soft</v>
      </c>
      <c r="G273" s="59" t="str">
        <f t="array" ref="G273">INDEX('New Listing E-Commerce'!$D$1:$D$179,MATCH(I273,'New Listing E-Commerce'!$C$1:$C$179,0))</f>
        <v>TRC1</v>
      </c>
      <c r="H273" s="59">
        <f t="shared" si="1"/>
        <v>1</v>
      </c>
      <c r="I273" s="59" t="s">
        <v>54</v>
      </c>
      <c r="J273" s="60">
        <f>VLOOKUP($I273,'Margen (PowerBI)'!$B$2:$F$179,3)</f>
        <v>35</v>
      </c>
      <c r="K273" s="60">
        <f t="array" ref="K273">INDEX('Margen (PowerBI)'!$E$1:$E$179,MATCH($I273,'Margen (PowerBI)'!$B$1:$B$179,0))</f>
        <v>41</v>
      </c>
      <c r="L273" s="60">
        <f>VLOOKUP($I273,'Margen (PowerBI)'!$B$2:$F$179,5)</f>
        <v>16.5</v>
      </c>
      <c r="M273" s="59">
        <v>9.0</v>
      </c>
      <c r="N273" s="61">
        <v>4.0E-4</v>
      </c>
      <c r="O273" s="59">
        <v>12.0</v>
      </c>
      <c r="P273" s="61">
        <v>4.0E-4</v>
      </c>
      <c r="Q273" s="61">
        <v>1.0</v>
      </c>
      <c r="R273" s="59">
        <v>1.0</v>
      </c>
      <c r="S273" s="59">
        <v>0.0</v>
      </c>
      <c r="T273" s="61">
        <v>0.1111</v>
      </c>
      <c r="U273" s="61">
        <v>0.0</v>
      </c>
      <c r="V273" s="62">
        <v>150.0</v>
      </c>
      <c r="W273" s="62">
        <v>0.0</v>
      </c>
      <c r="X273" s="59">
        <v>1.0</v>
      </c>
      <c r="Y273" s="59">
        <v>0.0</v>
      </c>
      <c r="Z273" s="63"/>
      <c r="AA273" s="63"/>
      <c r="AB273" s="63"/>
      <c r="AC273" s="63"/>
      <c r="AD273" s="63"/>
      <c r="AE273" s="63"/>
      <c r="AF273" s="63"/>
      <c r="AG273" s="63"/>
      <c r="AH273" s="63"/>
      <c r="AI273" s="63"/>
    </row>
    <row r="274">
      <c r="A274" s="55" t="s">
        <v>768</v>
      </c>
      <c r="B274" s="55" t="s">
        <v>1333</v>
      </c>
      <c r="C274" s="55" t="s">
        <v>1334</v>
      </c>
      <c r="D274" s="55">
        <v>11.0</v>
      </c>
      <c r="E274" s="55" t="s">
        <v>7290</v>
      </c>
      <c r="F274" s="55" t="str">
        <f t="array" ref="F274">IFNA(INDEX('New Listing E-Commerce'!$E$2:$E$69,MATCH($I274,'New Listing E-Commerce'!$C$2:$C$69,0)),"N/A")</f>
        <v>Soft</v>
      </c>
      <c r="G274" s="55" t="str">
        <f t="array" ref="G274">INDEX('New Listing E-Commerce'!$D$1:$D$179,MATCH(I274,'New Listing E-Commerce'!$C$1:$C$179,0))</f>
        <v>TRC1</v>
      </c>
      <c r="H274" s="55">
        <f t="shared" si="1"/>
        <v>2</v>
      </c>
      <c r="I274" s="55" t="s">
        <v>54</v>
      </c>
      <c r="J274" s="56">
        <f>VLOOKUP($I274,'Margen (PowerBI)'!$B$2:$F$179,3)</f>
        <v>35</v>
      </c>
      <c r="K274" s="56">
        <f t="array" ref="K274">INDEX('Margen (PowerBI)'!$E$1:$E$179,MATCH($I274,'Margen (PowerBI)'!$B$1:$B$179,0))</f>
        <v>41</v>
      </c>
      <c r="L274" s="56">
        <f>VLOOKUP($I274,'Margen (PowerBI)'!$B$2:$F$179,5)</f>
        <v>16.5</v>
      </c>
      <c r="M274" s="55">
        <v>5.0</v>
      </c>
      <c r="N274" s="57">
        <v>2.0E-4</v>
      </c>
      <c r="O274" s="55">
        <v>10.0</v>
      </c>
      <c r="P274" s="57">
        <v>3.0E-4</v>
      </c>
      <c r="Q274" s="57">
        <v>1.0</v>
      </c>
      <c r="R274" s="55">
        <v>2.0</v>
      </c>
      <c r="S274" s="55">
        <v>0.0</v>
      </c>
      <c r="T274" s="57">
        <v>0.4</v>
      </c>
      <c r="U274" s="57">
        <v>0.0</v>
      </c>
      <c r="V274" s="58">
        <v>300.0</v>
      </c>
      <c r="W274" s="58">
        <v>0.0</v>
      </c>
      <c r="X274" s="55">
        <v>2.0</v>
      </c>
      <c r="Y274" s="55">
        <v>0.0</v>
      </c>
      <c r="Z274" s="3"/>
      <c r="AA274" s="3"/>
      <c r="AB274" s="3"/>
      <c r="AC274" s="3"/>
      <c r="AD274" s="3"/>
      <c r="AE274" s="3"/>
      <c r="AF274" s="3"/>
      <c r="AG274" s="3"/>
      <c r="AH274" s="3"/>
      <c r="AI274" s="3"/>
    </row>
    <row r="275">
      <c r="A275" s="59" t="s">
        <v>768</v>
      </c>
      <c r="B275" s="59" t="s">
        <v>1335</v>
      </c>
      <c r="C275" s="59" t="s">
        <v>1336</v>
      </c>
      <c r="D275" s="59">
        <v>7.0</v>
      </c>
      <c r="E275" s="59" t="s">
        <v>7290</v>
      </c>
      <c r="F275" s="59" t="str">
        <f t="array" ref="F275">IFNA(INDEX('New Listing E-Commerce'!$E$2:$E$69,MATCH($I275,'New Listing E-Commerce'!$C$2:$C$69,0)),"N/A")</f>
        <v>Soft</v>
      </c>
      <c r="G275" s="59" t="str">
        <f t="array" ref="G275">INDEX('New Listing E-Commerce'!$D$1:$D$179,MATCH(I275,'New Listing E-Commerce'!$C$1:$C$179,0))</f>
        <v>TRC1</v>
      </c>
      <c r="H275" s="59">
        <f t="shared" si="1"/>
        <v>1</v>
      </c>
      <c r="I275" s="59" t="s">
        <v>54</v>
      </c>
      <c r="J275" s="60">
        <f>VLOOKUP($I275,'Margen (PowerBI)'!$B$2:$F$179,3)</f>
        <v>35</v>
      </c>
      <c r="K275" s="60">
        <f t="array" ref="K275">INDEX('Margen (PowerBI)'!$E$1:$E$179,MATCH($I275,'Margen (PowerBI)'!$B$1:$B$179,0))</f>
        <v>41</v>
      </c>
      <c r="L275" s="60">
        <f>VLOOKUP($I275,'Margen (PowerBI)'!$B$2:$F$179,5)</f>
        <v>16.5</v>
      </c>
      <c r="M275" s="59">
        <v>26.0</v>
      </c>
      <c r="N275" s="61">
        <v>0.001</v>
      </c>
      <c r="O275" s="59">
        <v>36.0</v>
      </c>
      <c r="P275" s="61">
        <v>0.0012</v>
      </c>
      <c r="Q275" s="61">
        <v>0.9444</v>
      </c>
      <c r="R275" s="59">
        <v>1.0</v>
      </c>
      <c r="S275" s="59">
        <v>0.0</v>
      </c>
      <c r="T275" s="61">
        <v>0.0385</v>
      </c>
      <c r="U275" s="61">
        <v>0.0</v>
      </c>
      <c r="V275" s="62">
        <v>150.0</v>
      </c>
      <c r="W275" s="62">
        <v>0.0</v>
      </c>
      <c r="X275" s="59">
        <v>1.0</v>
      </c>
      <c r="Y275" s="59">
        <v>0.0</v>
      </c>
      <c r="Z275" s="63"/>
      <c r="AA275" s="63"/>
      <c r="AB275" s="63"/>
      <c r="AC275" s="63"/>
      <c r="AD275" s="63"/>
      <c r="AE275" s="63"/>
      <c r="AF275" s="63"/>
      <c r="AG275" s="63"/>
      <c r="AH275" s="63"/>
      <c r="AI275" s="63"/>
    </row>
    <row r="276">
      <c r="A276" s="55" t="s">
        <v>768</v>
      </c>
      <c r="B276" s="55" t="s">
        <v>1072</v>
      </c>
      <c r="C276" s="55" t="s">
        <v>1073</v>
      </c>
      <c r="D276" s="55">
        <v>7.5</v>
      </c>
      <c r="E276" s="55" t="s">
        <v>7290</v>
      </c>
      <c r="F276" s="55" t="str">
        <f t="array" ref="F276">IFNA(INDEX('New Listing E-Commerce'!$E$2:$E$69,MATCH($I276,'New Listing E-Commerce'!$C$2:$C$69,0)),"N/A")</f>
        <v>Soft</v>
      </c>
      <c r="G276" s="55" t="str">
        <f t="array" ref="G276">INDEX('New Listing E-Commerce'!$D$1:$D$179,MATCH(I276,'New Listing E-Commerce'!$C$1:$C$179,0))</f>
        <v>TRC1</v>
      </c>
      <c r="H276" s="55">
        <f t="shared" si="1"/>
        <v>1</v>
      </c>
      <c r="I276" s="55" t="s">
        <v>54</v>
      </c>
      <c r="J276" s="56">
        <f>VLOOKUP($I276,'Margen (PowerBI)'!$B$2:$F$179,3)</f>
        <v>35</v>
      </c>
      <c r="K276" s="56">
        <f t="array" ref="K276">INDEX('Margen (PowerBI)'!$E$1:$E$179,MATCH($I276,'Margen (PowerBI)'!$B$1:$B$179,0))</f>
        <v>41</v>
      </c>
      <c r="L276" s="56">
        <f>VLOOKUP($I276,'Margen (PowerBI)'!$B$2:$F$179,5)</f>
        <v>16.5</v>
      </c>
      <c r="M276" s="55">
        <v>2.0</v>
      </c>
      <c r="N276" s="57">
        <v>1.0E-4</v>
      </c>
      <c r="O276" s="55">
        <v>4.0</v>
      </c>
      <c r="P276" s="57">
        <v>1.0E-4</v>
      </c>
      <c r="Q276" s="57">
        <v>1.0</v>
      </c>
      <c r="R276" s="55">
        <v>1.0</v>
      </c>
      <c r="S276" s="55">
        <v>0.0</v>
      </c>
      <c r="T276" s="57">
        <v>0.5</v>
      </c>
      <c r="U276" s="57">
        <v>0.0</v>
      </c>
      <c r="V276" s="58">
        <v>150.0</v>
      </c>
      <c r="W276" s="58">
        <v>0.0</v>
      </c>
      <c r="X276" s="55">
        <v>1.0</v>
      </c>
      <c r="Y276" s="55">
        <v>0.0</v>
      </c>
      <c r="Z276" s="3"/>
      <c r="AA276" s="3"/>
      <c r="AB276" s="3"/>
      <c r="AC276" s="3"/>
      <c r="AD276" s="3"/>
      <c r="AE276" s="3"/>
      <c r="AF276" s="3"/>
      <c r="AG276" s="3"/>
      <c r="AH276" s="3"/>
      <c r="AI276" s="3"/>
    </row>
    <row r="277">
      <c r="A277" s="59" t="s">
        <v>768</v>
      </c>
      <c r="B277" s="59" t="s">
        <v>1074</v>
      </c>
      <c r="C277" s="59" t="s">
        <v>1075</v>
      </c>
      <c r="D277" s="59">
        <v>8.5</v>
      </c>
      <c r="E277" s="59" t="s">
        <v>7290</v>
      </c>
      <c r="F277" s="59" t="str">
        <f t="array" ref="F277">IFNA(INDEX('New Listing E-Commerce'!$E$2:$E$69,MATCH($I277,'New Listing E-Commerce'!$C$2:$C$69,0)),"N/A")</f>
        <v>Soft</v>
      </c>
      <c r="G277" s="59" t="str">
        <f t="array" ref="G277">INDEX('New Listing E-Commerce'!$D$1:$D$179,MATCH(I277,'New Listing E-Commerce'!$C$1:$C$179,0))</f>
        <v>TRC1</v>
      </c>
      <c r="H277" s="59">
        <f t="shared" si="1"/>
        <v>2</v>
      </c>
      <c r="I277" s="59" t="s">
        <v>54</v>
      </c>
      <c r="J277" s="60">
        <f>VLOOKUP($I277,'Margen (PowerBI)'!$B$2:$F$179,3)</f>
        <v>35</v>
      </c>
      <c r="K277" s="60">
        <f t="array" ref="K277">INDEX('Margen (PowerBI)'!$E$1:$E$179,MATCH($I277,'Margen (PowerBI)'!$B$1:$B$179,0))</f>
        <v>41</v>
      </c>
      <c r="L277" s="60">
        <f>VLOOKUP($I277,'Margen (PowerBI)'!$B$2:$F$179,5)</f>
        <v>16.5</v>
      </c>
      <c r="M277" s="59">
        <v>7.0</v>
      </c>
      <c r="N277" s="61">
        <v>3.0E-4</v>
      </c>
      <c r="O277" s="59">
        <v>12.0</v>
      </c>
      <c r="P277" s="61">
        <v>4.0E-4</v>
      </c>
      <c r="Q277" s="61">
        <v>1.0</v>
      </c>
      <c r="R277" s="59">
        <v>2.0</v>
      </c>
      <c r="S277" s="59">
        <v>0.0</v>
      </c>
      <c r="T277" s="61">
        <v>0.2857</v>
      </c>
      <c r="U277" s="61">
        <v>0.0</v>
      </c>
      <c r="V277" s="62">
        <v>300.0</v>
      </c>
      <c r="W277" s="62">
        <v>0.0</v>
      </c>
      <c r="X277" s="59">
        <v>2.0</v>
      </c>
      <c r="Y277" s="59">
        <v>0.0</v>
      </c>
      <c r="Z277" s="63"/>
      <c r="AA277" s="63"/>
      <c r="AB277" s="63"/>
      <c r="AC277" s="63"/>
      <c r="AD277" s="63"/>
      <c r="AE277" s="63"/>
      <c r="AF277" s="63"/>
      <c r="AG277" s="63"/>
      <c r="AH277" s="63"/>
      <c r="AI277" s="63"/>
    </row>
    <row r="278">
      <c r="A278" s="55" t="s">
        <v>777</v>
      </c>
      <c r="B278" s="55" t="s">
        <v>778</v>
      </c>
      <c r="C278" s="55" t="s">
        <v>779</v>
      </c>
      <c r="D278" s="55">
        <v>10.0</v>
      </c>
      <c r="E278" s="55" t="s">
        <v>7287</v>
      </c>
      <c r="F278" s="55" t="str">
        <f t="array" ref="F278">IFNA(INDEX('New Listing E-Commerce'!$E$2:$E$69,MATCH($I278,'New Listing E-Commerce'!$C$2:$C$69,0)),"N/A")</f>
        <v>Soft</v>
      </c>
      <c r="G278" s="55" t="str">
        <f t="array" ref="G278">INDEX('New Listing E-Commerce'!$D$1:$D$179,MATCH(I278,'New Listing E-Commerce'!$C$1:$C$179,0))</f>
        <v>TRC1</v>
      </c>
      <c r="H278" s="55">
        <f t="shared" si="1"/>
        <v>5</v>
      </c>
      <c r="I278" s="55" t="s">
        <v>54</v>
      </c>
      <c r="J278" s="56">
        <f>VLOOKUP($I278,'Margen (PowerBI)'!$B$2:$F$179,3)</f>
        <v>35</v>
      </c>
      <c r="K278" s="56">
        <f t="array" ref="K278">INDEX('Margen (PowerBI)'!$E$1:$E$179,MATCH($I278,'Margen (PowerBI)'!$B$1:$B$179,0))</f>
        <v>41</v>
      </c>
      <c r="L278" s="56">
        <f>VLOOKUP($I278,'Margen (PowerBI)'!$B$2:$F$179,5)</f>
        <v>16.5</v>
      </c>
      <c r="M278" s="55">
        <v>662.0</v>
      </c>
      <c r="N278" s="57">
        <v>0.0262</v>
      </c>
      <c r="O278" s="55">
        <v>763.0</v>
      </c>
      <c r="P278" s="57">
        <v>0.0252</v>
      </c>
      <c r="Q278" s="57">
        <v>0.9987</v>
      </c>
      <c r="R278" s="55">
        <v>5.0</v>
      </c>
      <c r="S278" s="55">
        <v>0.0</v>
      </c>
      <c r="T278" s="57">
        <v>0.0076</v>
      </c>
      <c r="U278" s="57">
        <v>0.0</v>
      </c>
      <c r="V278" s="58">
        <v>780.0</v>
      </c>
      <c r="W278" s="58">
        <v>0.0</v>
      </c>
      <c r="X278" s="55">
        <v>5.0</v>
      </c>
      <c r="Y278" s="55">
        <v>0.0</v>
      </c>
      <c r="Z278" s="3"/>
      <c r="AA278" s="3"/>
      <c r="AB278" s="3"/>
      <c r="AC278" s="3"/>
      <c r="AD278" s="3"/>
      <c r="AE278" s="3"/>
      <c r="AF278" s="3"/>
      <c r="AG278" s="3"/>
      <c r="AH278" s="3"/>
      <c r="AI278" s="3"/>
    </row>
    <row r="279">
      <c r="A279" s="59" t="s">
        <v>777</v>
      </c>
      <c r="B279" s="59" t="s">
        <v>780</v>
      </c>
      <c r="C279" s="59" t="s">
        <v>781</v>
      </c>
      <c r="D279" s="59">
        <v>10.5</v>
      </c>
      <c r="E279" s="59" t="s">
        <v>7287</v>
      </c>
      <c r="F279" s="59" t="str">
        <f t="array" ref="F279">IFNA(INDEX('New Listing E-Commerce'!$E$2:$E$69,MATCH($I279,'New Listing E-Commerce'!$C$2:$C$69,0)),"N/A")</f>
        <v>Soft</v>
      </c>
      <c r="G279" s="59" t="str">
        <f t="array" ref="G279">INDEX('New Listing E-Commerce'!$D$1:$D$179,MATCH(I279,'New Listing E-Commerce'!$C$1:$C$179,0))</f>
        <v>TRC1</v>
      </c>
      <c r="H279" s="59">
        <f t="shared" si="1"/>
        <v>1</v>
      </c>
      <c r="I279" s="59" t="s">
        <v>54</v>
      </c>
      <c r="J279" s="60">
        <f>VLOOKUP($I279,'Margen (PowerBI)'!$B$2:$F$179,3)</f>
        <v>35</v>
      </c>
      <c r="K279" s="60">
        <f t="array" ref="K279">INDEX('Margen (PowerBI)'!$E$1:$E$179,MATCH($I279,'Margen (PowerBI)'!$B$1:$B$179,0))</f>
        <v>41</v>
      </c>
      <c r="L279" s="60">
        <f>VLOOKUP($I279,'Margen (PowerBI)'!$B$2:$F$179,5)</f>
        <v>16.5</v>
      </c>
      <c r="M279" s="59">
        <v>26.0</v>
      </c>
      <c r="N279" s="61">
        <v>0.001</v>
      </c>
      <c r="O279" s="59">
        <v>33.0</v>
      </c>
      <c r="P279" s="61">
        <v>0.0011</v>
      </c>
      <c r="Q279" s="61">
        <v>1.0</v>
      </c>
      <c r="R279" s="59">
        <v>1.0</v>
      </c>
      <c r="S279" s="59">
        <v>0.0</v>
      </c>
      <c r="T279" s="61">
        <v>0.0385</v>
      </c>
      <c r="U279" s="61">
        <v>0.0</v>
      </c>
      <c r="V279" s="62">
        <v>156.0</v>
      </c>
      <c r="W279" s="62">
        <v>0.0</v>
      </c>
      <c r="X279" s="59">
        <v>1.0</v>
      </c>
      <c r="Y279" s="59">
        <v>0.0</v>
      </c>
      <c r="Z279" s="63"/>
      <c r="AA279" s="63"/>
      <c r="AB279" s="63"/>
      <c r="AC279" s="63"/>
      <c r="AD279" s="63"/>
      <c r="AE279" s="63"/>
      <c r="AF279" s="63"/>
      <c r="AG279" s="63"/>
      <c r="AH279" s="63"/>
      <c r="AI279" s="63"/>
    </row>
    <row r="280">
      <c r="A280" s="55" t="s">
        <v>777</v>
      </c>
      <c r="B280" s="55" t="s">
        <v>782</v>
      </c>
      <c r="C280" s="55" t="s">
        <v>783</v>
      </c>
      <c r="D280" s="55">
        <v>11.0</v>
      </c>
      <c r="E280" s="55" t="s">
        <v>7287</v>
      </c>
      <c r="F280" s="55" t="str">
        <f t="array" ref="F280">IFNA(INDEX('New Listing E-Commerce'!$E$2:$E$69,MATCH($I280,'New Listing E-Commerce'!$C$2:$C$69,0)),"N/A")</f>
        <v>Soft</v>
      </c>
      <c r="G280" s="55" t="str">
        <f t="array" ref="G280">INDEX('New Listing E-Commerce'!$D$1:$D$179,MATCH(I280,'New Listing E-Commerce'!$C$1:$C$179,0))</f>
        <v>TRC1</v>
      </c>
      <c r="H280" s="55">
        <f t="shared" si="1"/>
        <v>3</v>
      </c>
      <c r="I280" s="55" t="s">
        <v>54</v>
      </c>
      <c r="J280" s="56">
        <f>VLOOKUP($I280,'Margen (PowerBI)'!$B$2:$F$179,3)</f>
        <v>35</v>
      </c>
      <c r="K280" s="56">
        <f t="array" ref="K280">INDEX('Margen (PowerBI)'!$E$1:$E$179,MATCH($I280,'Margen (PowerBI)'!$B$1:$B$179,0))</f>
        <v>41</v>
      </c>
      <c r="L280" s="56">
        <f>VLOOKUP($I280,'Margen (PowerBI)'!$B$2:$F$179,5)</f>
        <v>16.5</v>
      </c>
      <c r="M280" s="55">
        <v>25.0</v>
      </c>
      <c r="N280" s="57">
        <v>0.001</v>
      </c>
      <c r="O280" s="55">
        <v>32.0</v>
      </c>
      <c r="P280" s="57">
        <v>0.0011</v>
      </c>
      <c r="Q280" s="57">
        <v>0.9375</v>
      </c>
      <c r="R280" s="55">
        <v>3.0</v>
      </c>
      <c r="S280" s="55">
        <v>0.0</v>
      </c>
      <c r="T280" s="57">
        <v>0.12</v>
      </c>
      <c r="U280" s="57">
        <v>0.0</v>
      </c>
      <c r="V280" s="58">
        <v>468.0</v>
      </c>
      <c r="W280" s="58">
        <v>0.0</v>
      </c>
      <c r="X280" s="55">
        <v>3.0</v>
      </c>
      <c r="Y280" s="55">
        <v>0.0</v>
      </c>
      <c r="Z280" s="3"/>
      <c r="AA280" s="3"/>
      <c r="AB280" s="3"/>
      <c r="AC280" s="3"/>
      <c r="AD280" s="3"/>
      <c r="AE280" s="3"/>
      <c r="AF280" s="3"/>
      <c r="AG280" s="3"/>
      <c r="AH280" s="3"/>
      <c r="AI280" s="3"/>
    </row>
    <row r="281">
      <c r="A281" s="59" t="s">
        <v>777</v>
      </c>
      <c r="B281" s="59" t="s">
        <v>1076</v>
      </c>
      <c r="C281" s="59" t="s">
        <v>1077</v>
      </c>
      <c r="D281" s="59">
        <v>12.0</v>
      </c>
      <c r="E281" s="59" t="s">
        <v>7287</v>
      </c>
      <c r="F281" s="59" t="str">
        <f t="array" ref="F281">IFNA(INDEX('New Listing E-Commerce'!$E$2:$E$69,MATCH($I281,'New Listing E-Commerce'!$C$2:$C$69,0)),"N/A")</f>
        <v>Soft</v>
      </c>
      <c r="G281" s="59" t="str">
        <f t="array" ref="G281">INDEX('New Listing E-Commerce'!$D$1:$D$179,MATCH(I281,'New Listing E-Commerce'!$C$1:$C$179,0))</f>
        <v>TRC1</v>
      </c>
      <c r="H281" s="59">
        <f t="shared" si="1"/>
        <v>5</v>
      </c>
      <c r="I281" s="59" t="s">
        <v>54</v>
      </c>
      <c r="J281" s="60">
        <f>VLOOKUP($I281,'Margen (PowerBI)'!$B$2:$F$179,3)</f>
        <v>35</v>
      </c>
      <c r="K281" s="60">
        <f t="array" ref="K281">INDEX('Margen (PowerBI)'!$E$1:$E$179,MATCH($I281,'Margen (PowerBI)'!$B$1:$B$179,0))</f>
        <v>41</v>
      </c>
      <c r="L281" s="60">
        <f>VLOOKUP($I281,'Margen (PowerBI)'!$B$2:$F$179,5)</f>
        <v>16.5</v>
      </c>
      <c r="M281" s="59">
        <v>19.0</v>
      </c>
      <c r="N281" s="61">
        <v>8.0E-4</v>
      </c>
      <c r="O281" s="59">
        <v>30.0</v>
      </c>
      <c r="P281" s="61">
        <v>0.001</v>
      </c>
      <c r="Q281" s="61">
        <v>1.0</v>
      </c>
      <c r="R281" s="59">
        <v>5.0</v>
      </c>
      <c r="S281" s="59">
        <v>0.0</v>
      </c>
      <c r="T281" s="61">
        <v>0.2632</v>
      </c>
      <c r="U281" s="61">
        <v>0.0</v>
      </c>
      <c r="V281" s="62">
        <v>780.0</v>
      </c>
      <c r="W281" s="62">
        <v>0.0</v>
      </c>
      <c r="X281" s="59">
        <v>5.0</v>
      </c>
      <c r="Y281" s="59">
        <v>0.0</v>
      </c>
      <c r="Z281" s="63"/>
      <c r="AA281" s="63"/>
      <c r="AB281" s="63"/>
      <c r="AC281" s="63"/>
      <c r="AD281" s="63"/>
      <c r="AE281" s="63"/>
      <c r="AF281" s="63"/>
      <c r="AG281" s="63"/>
      <c r="AH281" s="63"/>
      <c r="AI281" s="63"/>
    </row>
    <row r="282">
      <c r="A282" s="55" t="s">
        <v>777</v>
      </c>
      <c r="B282" s="55" t="s">
        <v>1078</v>
      </c>
      <c r="C282" s="55" t="s">
        <v>1079</v>
      </c>
      <c r="D282" s="55">
        <v>13.0</v>
      </c>
      <c r="E282" s="55" t="s">
        <v>7287</v>
      </c>
      <c r="F282" s="55" t="str">
        <f t="array" ref="F282">IFNA(INDEX('New Listing E-Commerce'!$E$2:$E$69,MATCH($I282,'New Listing E-Commerce'!$C$2:$C$69,0)),"N/A")</f>
        <v>Soft</v>
      </c>
      <c r="G282" s="55" t="str">
        <f t="array" ref="G282">INDEX('New Listing E-Commerce'!$D$1:$D$179,MATCH(I282,'New Listing E-Commerce'!$C$1:$C$179,0))</f>
        <v>TRC1</v>
      </c>
      <c r="H282" s="55">
        <f t="shared" si="1"/>
        <v>2</v>
      </c>
      <c r="I282" s="55" t="s">
        <v>54</v>
      </c>
      <c r="J282" s="56">
        <f>VLOOKUP($I282,'Margen (PowerBI)'!$B$2:$F$179,3)</f>
        <v>35</v>
      </c>
      <c r="K282" s="56">
        <f t="array" ref="K282">INDEX('Margen (PowerBI)'!$E$1:$E$179,MATCH($I282,'Margen (PowerBI)'!$B$1:$B$179,0))</f>
        <v>41</v>
      </c>
      <c r="L282" s="56">
        <f>VLOOKUP($I282,'Margen (PowerBI)'!$B$2:$F$179,5)</f>
        <v>16.5</v>
      </c>
      <c r="M282" s="55">
        <v>9.0</v>
      </c>
      <c r="N282" s="57">
        <v>4.0E-4</v>
      </c>
      <c r="O282" s="55">
        <v>12.0</v>
      </c>
      <c r="P282" s="57">
        <v>4.0E-4</v>
      </c>
      <c r="Q282" s="57">
        <v>1.0</v>
      </c>
      <c r="R282" s="55">
        <v>2.0</v>
      </c>
      <c r="S282" s="55">
        <v>0.0</v>
      </c>
      <c r="T282" s="57">
        <v>0.2222</v>
      </c>
      <c r="U282" s="57">
        <v>0.0</v>
      </c>
      <c r="V282" s="58">
        <v>312.0</v>
      </c>
      <c r="W282" s="58">
        <v>0.0</v>
      </c>
      <c r="X282" s="55">
        <v>2.0</v>
      </c>
      <c r="Y282" s="55">
        <v>0.0</v>
      </c>
      <c r="Z282" s="3"/>
      <c r="AA282" s="3"/>
      <c r="AB282" s="3"/>
      <c r="AC282" s="3"/>
      <c r="AD282" s="3"/>
      <c r="AE282" s="3"/>
      <c r="AF282" s="3"/>
      <c r="AG282" s="3"/>
      <c r="AH282" s="3"/>
      <c r="AI282" s="3"/>
    </row>
    <row r="283">
      <c r="A283" s="59" t="s">
        <v>777</v>
      </c>
      <c r="B283" s="59" t="s">
        <v>786</v>
      </c>
      <c r="C283" s="59" t="s">
        <v>787</v>
      </c>
      <c r="D283" s="59">
        <v>6.5</v>
      </c>
      <c r="E283" s="59" t="s">
        <v>7287</v>
      </c>
      <c r="F283" s="59" t="str">
        <f t="array" ref="F283">IFNA(INDEX('New Listing E-Commerce'!$E$2:$E$69,MATCH($I283,'New Listing E-Commerce'!$C$2:$C$69,0)),"N/A")</f>
        <v>Soft</v>
      </c>
      <c r="G283" s="59" t="str">
        <f t="array" ref="G283">INDEX('New Listing E-Commerce'!$D$1:$D$179,MATCH(I283,'New Listing E-Commerce'!$C$1:$C$179,0))</f>
        <v>TRC1</v>
      </c>
      <c r="H283" s="59">
        <f t="shared" si="1"/>
        <v>2</v>
      </c>
      <c r="I283" s="59" t="s">
        <v>54</v>
      </c>
      <c r="J283" s="60">
        <f>VLOOKUP($I283,'Margen (PowerBI)'!$B$2:$F$179,3)</f>
        <v>35</v>
      </c>
      <c r="K283" s="60">
        <f t="array" ref="K283">INDEX('Margen (PowerBI)'!$E$1:$E$179,MATCH($I283,'Margen (PowerBI)'!$B$1:$B$179,0))</f>
        <v>41</v>
      </c>
      <c r="L283" s="60">
        <f>VLOOKUP($I283,'Margen (PowerBI)'!$B$2:$F$179,5)</f>
        <v>16.5</v>
      </c>
      <c r="M283" s="59">
        <v>34.0</v>
      </c>
      <c r="N283" s="61">
        <v>0.0013</v>
      </c>
      <c r="O283" s="59">
        <v>40.0</v>
      </c>
      <c r="P283" s="61">
        <v>0.0013</v>
      </c>
      <c r="Q283" s="61">
        <v>0.8</v>
      </c>
      <c r="R283" s="59">
        <v>1.0</v>
      </c>
      <c r="S283" s="59">
        <v>1.0</v>
      </c>
      <c r="T283" s="61">
        <v>0.0294</v>
      </c>
      <c r="U283" s="61">
        <v>0.0294</v>
      </c>
      <c r="V283" s="62">
        <v>156.0</v>
      </c>
      <c r="W283" s="62">
        <v>156.0</v>
      </c>
      <c r="X283" s="59">
        <v>1.0</v>
      </c>
      <c r="Y283" s="59">
        <v>1.0</v>
      </c>
      <c r="Z283" s="63"/>
      <c r="AA283" s="63"/>
      <c r="AB283" s="63"/>
      <c r="AC283" s="63"/>
      <c r="AD283" s="63"/>
      <c r="AE283" s="63"/>
      <c r="AF283" s="63"/>
      <c r="AG283" s="63"/>
      <c r="AH283" s="63"/>
      <c r="AI283" s="63"/>
    </row>
    <row r="284">
      <c r="A284" s="55" t="s">
        <v>777</v>
      </c>
      <c r="B284" s="55" t="s">
        <v>1080</v>
      </c>
      <c r="C284" s="55" t="s">
        <v>1081</v>
      </c>
      <c r="D284" s="55">
        <v>7.0</v>
      </c>
      <c r="E284" s="55" t="s">
        <v>7287</v>
      </c>
      <c r="F284" s="55" t="str">
        <f t="array" ref="F284">IFNA(INDEX('New Listing E-Commerce'!$E$2:$E$69,MATCH($I284,'New Listing E-Commerce'!$C$2:$C$69,0)),"N/A")</f>
        <v>Soft</v>
      </c>
      <c r="G284" s="55" t="str">
        <f t="array" ref="G284">INDEX('New Listing E-Commerce'!$D$1:$D$179,MATCH(I284,'New Listing E-Commerce'!$C$1:$C$179,0))</f>
        <v>TRC1</v>
      </c>
      <c r="H284" s="55">
        <f t="shared" si="1"/>
        <v>1</v>
      </c>
      <c r="I284" s="55" t="s">
        <v>54</v>
      </c>
      <c r="J284" s="56">
        <f>VLOOKUP($I284,'Margen (PowerBI)'!$B$2:$F$179,3)</f>
        <v>35</v>
      </c>
      <c r="K284" s="56">
        <f t="array" ref="K284">INDEX('Margen (PowerBI)'!$E$1:$E$179,MATCH($I284,'Margen (PowerBI)'!$B$1:$B$179,0))</f>
        <v>41</v>
      </c>
      <c r="L284" s="56">
        <f>VLOOKUP($I284,'Margen (PowerBI)'!$B$2:$F$179,5)</f>
        <v>16.5</v>
      </c>
      <c r="M284" s="55">
        <v>48.0</v>
      </c>
      <c r="N284" s="57">
        <v>0.0019</v>
      </c>
      <c r="O284" s="55">
        <v>62.0</v>
      </c>
      <c r="P284" s="57">
        <v>0.0021</v>
      </c>
      <c r="Q284" s="57">
        <v>1.0</v>
      </c>
      <c r="R284" s="55">
        <v>1.0</v>
      </c>
      <c r="S284" s="55">
        <v>0.0</v>
      </c>
      <c r="T284" s="57">
        <v>0.0208</v>
      </c>
      <c r="U284" s="57">
        <v>0.0</v>
      </c>
      <c r="V284" s="58">
        <v>156.0</v>
      </c>
      <c r="W284" s="58">
        <v>0.0</v>
      </c>
      <c r="X284" s="55">
        <v>1.0</v>
      </c>
      <c r="Y284" s="55">
        <v>0.0</v>
      </c>
      <c r="Z284" s="3"/>
      <c r="AA284" s="3"/>
      <c r="AB284" s="3"/>
      <c r="AC284" s="3"/>
      <c r="AD284" s="3"/>
      <c r="AE284" s="3"/>
      <c r="AF284" s="3"/>
      <c r="AG284" s="3"/>
      <c r="AH284" s="3"/>
      <c r="AI284" s="3"/>
    </row>
    <row r="285">
      <c r="A285" s="59" t="s">
        <v>777</v>
      </c>
      <c r="B285" s="59" t="s">
        <v>1082</v>
      </c>
      <c r="C285" s="59" t="s">
        <v>1083</v>
      </c>
      <c r="D285" s="59">
        <v>8.0</v>
      </c>
      <c r="E285" s="59" t="s">
        <v>7287</v>
      </c>
      <c r="F285" s="59" t="str">
        <f t="array" ref="F285">IFNA(INDEX('New Listing E-Commerce'!$E$2:$E$69,MATCH($I285,'New Listing E-Commerce'!$C$2:$C$69,0)),"N/A")</f>
        <v>Soft</v>
      </c>
      <c r="G285" s="59" t="str">
        <f t="array" ref="G285">INDEX('New Listing E-Commerce'!$D$1:$D$179,MATCH(I285,'New Listing E-Commerce'!$C$1:$C$179,0))</f>
        <v>TRC1</v>
      </c>
      <c r="H285" s="59">
        <f t="shared" si="1"/>
        <v>1</v>
      </c>
      <c r="I285" s="59" t="s">
        <v>54</v>
      </c>
      <c r="J285" s="60">
        <f>VLOOKUP($I285,'Margen (PowerBI)'!$B$2:$F$179,3)</f>
        <v>35</v>
      </c>
      <c r="K285" s="60">
        <f t="array" ref="K285">INDEX('Margen (PowerBI)'!$E$1:$E$179,MATCH($I285,'Margen (PowerBI)'!$B$1:$B$179,0))</f>
        <v>41</v>
      </c>
      <c r="L285" s="60">
        <f>VLOOKUP($I285,'Margen (PowerBI)'!$B$2:$F$179,5)</f>
        <v>16.5</v>
      </c>
      <c r="M285" s="59">
        <v>11.0</v>
      </c>
      <c r="N285" s="61">
        <v>4.0E-4</v>
      </c>
      <c r="O285" s="59">
        <v>16.0</v>
      </c>
      <c r="P285" s="61">
        <v>5.0E-4</v>
      </c>
      <c r="Q285" s="61">
        <v>0.875</v>
      </c>
      <c r="R285" s="59">
        <v>1.0</v>
      </c>
      <c r="S285" s="59">
        <v>0.0</v>
      </c>
      <c r="T285" s="61">
        <v>0.0909</v>
      </c>
      <c r="U285" s="61">
        <v>0.0</v>
      </c>
      <c r="V285" s="62">
        <v>156.0</v>
      </c>
      <c r="W285" s="62">
        <v>0.0</v>
      </c>
      <c r="X285" s="59">
        <v>1.0</v>
      </c>
      <c r="Y285" s="59">
        <v>0.0</v>
      </c>
      <c r="Z285" s="63"/>
      <c r="AA285" s="63"/>
      <c r="AB285" s="63"/>
      <c r="AC285" s="63"/>
      <c r="AD285" s="63"/>
      <c r="AE285" s="63"/>
      <c r="AF285" s="63"/>
      <c r="AG285" s="63"/>
      <c r="AH285" s="63"/>
      <c r="AI285" s="63"/>
    </row>
    <row r="286">
      <c r="A286" s="55" t="s">
        <v>777</v>
      </c>
      <c r="B286" s="55" t="s">
        <v>790</v>
      </c>
      <c r="C286" s="55" t="s">
        <v>791</v>
      </c>
      <c r="D286" s="55">
        <v>8.5</v>
      </c>
      <c r="E286" s="55" t="s">
        <v>7287</v>
      </c>
      <c r="F286" s="55" t="str">
        <f t="array" ref="F286">IFNA(INDEX('New Listing E-Commerce'!$E$2:$E$69,MATCH($I286,'New Listing E-Commerce'!$C$2:$C$69,0)),"N/A")</f>
        <v>Soft</v>
      </c>
      <c r="G286" s="55" t="str">
        <f t="array" ref="G286">INDEX('New Listing E-Commerce'!$D$1:$D$179,MATCH(I286,'New Listing E-Commerce'!$C$1:$C$179,0))</f>
        <v>TRC1</v>
      </c>
      <c r="H286" s="55">
        <f t="shared" si="1"/>
        <v>1</v>
      </c>
      <c r="I286" s="55" t="s">
        <v>54</v>
      </c>
      <c r="J286" s="56">
        <f>VLOOKUP($I286,'Margen (PowerBI)'!$B$2:$F$179,3)</f>
        <v>35</v>
      </c>
      <c r="K286" s="56">
        <f t="array" ref="K286">INDEX('Margen (PowerBI)'!$E$1:$E$179,MATCH($I286,'Margen (PowerBI)'!$B$1:$B$179,0))</f>
        <v>41</v>
      </c>
      <c r="L286" s="56">
        <f>VLOOKUP($I286,'Margen (PowerBI)'!$B$2:$F$179,5)</f>
        <v>16.5</v>
      </c>
      <c r="M286" s="55">
        <v>5.0</v>
      </c>
      <c r="N286" s="57">
        <v>2.0E-4</v>
      </c>
      <c r="O286" s="55">
        <v>11.0</v>
      </c>
      <c r="P286" s="57">
        <v>4.0E-4</v>
      </c>
      <c r="Q286" s="57">
        <v>1.0</v>
      </c>
      <c r="R286" s="55">
        <v>1.0</v>
      </c>
      <c r="S286" s="55">
        <v>0.0</v>
      </c>
      <c r="T286" s="57">
        <v>0.2</v>
      </c>
      <c r="U286" s="57">
        <v>0.0</v>
      </c>
      <c r="V286" s="58">
        <v>156.0</v>
      </c>
      <c r="W286" s="58">
        <v>0.0</v>
      </c>
      <c r="X286" s="55">
        <v>1.0</v>
      </c>
      <c r="Y286" s="55">
        <v>0.0</v>
      </c>
      <c r="Z286" s="3"/>
      <c r="AA286" s="3"/>
      <c r="AB286" s="3"/>
      <c r="AC286" s="3"/>
      <c r="AD286" s="3"/>
      <c r="AE286" s="3"/>
      <c r="AF286" s="3"/>
      <c r="AG286" s="3"/>
      <c r="AH286" s="3"/>
      <c r="AI286" s="3"/>
    </row>
    <row r="287">
      <c r="A287" s="59" t="s">
        <v>777</v>
      </c>
      <c r="B287" s="59" t="s">
        <v>792</v>
      </c>
      <c r="C287" s="59" t="s">
        <v>793</v>
      </c>
      <c r="D287" s="59">
        <v>9.0</v>
      </c>
      <c r="E287" s="59" t="s">
        <v>7287</v>
      </c>
      <c r="F287" s="59" t="str">
        <f t="array" ref="F287">IFNA(INDEX('New Listing E-Commerce'!$E$2:$E$69,MATCH($I287,'New Listing E-Commerce'!$C$2:$C$69,0)),"N/A")</f>
        <v>Soft</v>
      </c>
      <c r="G287" s="59" t="str">
        <f t="array" ref="G287">INDEX('New Listing E-Commerce'!$D$1:$D$179,MATCH(I287,'New Listing E-Commerce'!$C$1:$C$179,0))</f>
        <v>TRC1</v>
      </c>
      <c r="H287" s="59">
        <f t="shared" si="1"/>
        <v>1</v>
      </c>
      <c r="I287" s="59" t="s">
        <v>54</v>
      </c>
      <c r="J287" s="60">
        <f>VLOOKUP($I287,'Margen (PowerBI)'!$B$2:$F$179,3)</f>
        <v>35</v>
      </c>
      <c r="K287" s="60">
        <f t="array" ref="K287">INDEX('Margen (PowerBI)'!$E$1:$E$179,MATCH($I287,'Margen (PowerBI)'!$B$1:$B$179,0))</f>
        <v>41</v>
      </c>
      <c r="L287" s="60">
        <f>VLOOKUP($I287,'Margen (PowerBI)'!$B$2:$F$179,5)</f>
        <v>16.5</v>
      </c>
      <c r="M287" s="59">
        <v>21.0</v>
      </c>
      <c r="N287" s="61">
        <v>8.0E-4</v>
      </c>
      <c r="O287" s="59">
        <v>46.0</v>
      </c>
      <c r="P287" s="61">
        <v>0.0015</v>
      </c>
      <c r="Q287" s="61">
        <v>0.9783</v>
      </c>
      <c r="R287" s="59">
        <v>1.0</v>
      </c>
      <c r="S287" s="59">
        <v>0.0</v>
      </c>
      <c r="T287" s="61">
        <v>0.0476</v>
      </c>
      <c r="U287" s="61">
        <v>0.0</v>
      </c>
      <c r="V287" s="62">
        <v>156.0</v>
      </c>
      <c r="W287" s="62">
        <v>0.0</v>
      </c>
      <c r="X287" s="59">
        <v>1.0</v>
      </c>
      <c r="Y287" s="59">
        <v>0.0</v>
      </c>
      <c r="Z287" s="63"/>
      <c r="AA287" s="63"/>
      <c r="AB287" s="63"/>
      <c r="AC287" s="63"/>
      <c r="AD287" s="63"/>
      <c r="AE287" s="63"/>
      <c r="AF287" s="63"/>
      <c r="AG287" s="63"/>
      <c r="AH287" s="63"/>
      <c r="AI287" s="63"/>
    </row>
    <row r="288">
      <c r="A288" s="55" t="s">
        <v>777</v>
      </c>
      <c r="B288" s="55" t="s">
        <v>794</v>
      </c>
      <c r="C288" s="55" t="s">
        <v>795</v>
      </c>
      <c r="D288" s="55">
        <v>9.5</v>
      </c>
      <c r="E288" s="55" t="s">
        <v>7287</v>
      </c>
      <c r="F288" s="55" t="str">
        <f t="array" ref="F288">IFNA(INDEX('New Listing E-Commerce'!$E$2:$E$69,MATCH($I288,'New Listing E-Commerce'!$C$2:$C$69,0)),"N/A")</f>
        <v>Soft</v>
      </c>
      <c r="G288" s="55" t="str">
        <f t="array" ref="G288">INDEX('New Listing E-Commerce'!$D$1:$D$179,MATCH(I288,'New Listing E-Commerce'!$C$1:$C$179,0))</f>
        <v>TRC1</v>
      </c>
      <c r="H288" s="55">
        <f t="shared" si="1"/>
        <v>4</v>
      </c>
      <c r="I288" s="55" t="s">
        <v>54</v>
      </c>
      <c r="J288" s="56">
        <f>VLOOKUP($I288,'Margen (PowerBI)'!$B$2:$F$179,3)</f>
        <v>35</v>
      </c>
      <c r="K288" s="56">
        <f t="array" ref="K288">INDEX('Margen (PowerBI)'!$E$1:$E$179,MATCH($I288,'Margen (PowerBI)'!$B$1:$B$179,0))</f>
        <v>41</v>
      </c>
      <c r="L288" s="56">
        <f>VLOOKUP($I288,'Margen (PowerBI)'!$B$2:$F$179,5)</f>
        <v>16.5</v>
      </c>
      <c r="M288" s="55">
        <v>76.0</v>
      </c>
      <c r="N288" s="57">
        <v>0.003</v>
      </c>
      <c r="O288" s="55">
        <v>89.0</v>
      </c>
      <c r="P288" s="57">
        <v>0.0029</v>
      </c>
      <c r="Q288" s="57">
        <v>1.0</v>
      </c>
      <c r="R288" s="55">
        <v>4.0</v>
      </c>
      <c r="S288" s="55">
        <v>0.0</v>
      </c>
      <c r="T288" s="57">
        <v>0.0526</v>
      </c>
      <c r="U288" s="57">
        <v>0.0</v>
      </c>
      <c r="V288" s="58">
        <v>624.0</v>
      </c>
      <c r="W288" s="58">
        <v>0.0</v>
      </c>
      <c r="X288" s="55">
        <v>4.0</v>
      </c>
      <c r="Y288" s="55">
        <v>0.0</v>
      </c>
      <c r="Z288" s="3"/>
      <c r="AA288" s="3"/>
      <c r="AB288" s="3"/>
      <c r="AC288" s="3"/>
      <c r="AD288" s="3"/>
      <c r="AE288" s="3"/>
      <c r="AF288" s="3"/>
      <c r="AG288" s="3"/>
      <c r="AH288" s="3"/>
      <c r="AI288" s="3"/>
    </row>
    <row r="289">
      <c r="A289" s="59" t="s">
        <v>777</v>
      </c>
      <c r="B289" s="59" t="s">
        <v>1337</v>
      </c>
      <c r="C289" s="59" t="s">
        <v>1338</v>
      </c>
      <c r="D289" s="59">
        <v>10.0</v>
      </c>
      <c r="E289" s="59" t="s">
        <v>7290</v>
      </c>
      <c r="F289" s="59" t="str">
        <f t="array" ref="F289">IFNA(INDEX('New Listing E-Commerce'!$E$2:$E$69,MATCH($I289,'New Listing E-Commerce'!$C$2:$C$69,0)),"N/A")</f>
        <v>Soft</v>
      </c>
      <c r="G289" s="59" t="str">
        <f t="array" ref="G289">INDEX('New Listing E-Commerce'!$D$1:$D$179,MATCH(I289,'New Listing E-Commerce'!$C$1:$C$179,0))</f>
        <v>TRC1</v>
      </c>
      <c r="H289" s="59">
        <f t="shared" si="1"/>
        <v>1</v>
      </c>
      <c r="I289" s="59" t="s">
        <v>54</v>
      </c>
      <c r="J289" s="60">
        <f>VLOOKUP($I289,'Margen (PowerBI)'!$B$2:$F$179,3)</f>
        <v>35</v>
      </c>
      <c r="K289" s="60">
        <f t="array" ref="K289">INDEX('Margen (PowerBI)'!$E$1:$E$179,MATCH($I289,'Margen (PowerBI)'!$B$1:$B$179,0))</f>
        <v>41</v>
      </c>
      <c r="L289" s="60">
        <f>VLOOKUP($I289,'Margen (PowerBI)'!$B$2:$F$179,5)</f>
        <v>16.5</v>
      </c>
      <c r="M289" s="59">
        <v>69.0</v>
      </c>
      <c r="N289" s="61">
        <v>0.0027</v>
      </c>
      <c r="O289" s="59">
        <v>76.0</v>
      </c>
      <c r="P289" s="61">
        <v>0.0025</v>
      </c>
      <c r="Q289" s="61">
        <v>0.9605</v>
      </c>
      <c r="R289" s="59">
        <v>1.0</v>
      </c>
      <c r="S289" s="59">
        <v>0.0</v>
      </c>
      <c r="T289" s="61">
        <v>0.0145</v>
      </c>
      <c r="U289" s="61">
        <v>0.0</v>
      </c>
      <c r="V289" s="62">
        <v>156.0</v>
      </c>
      <c r="W289" s="62">
        <v>0.0</v>
      </c>
      <c r="X289" s="59">
        <v>1.0</v>
      </c>
      <c r="Y289" s="59">
        <v>0.0</v>
      </c>
      <c r="Z289" s="63"/>
      <c r="AA289" s="63"/>
      <c r="AB289" s="63"/>
      <c r="AC289" s="63"/>
      <c r="AD289" s="63"/>
      <c r="AE289" s="63"/>
      <c r="AF289" s="63"/>
      <c r="AG289" s="63"/>
      <c r="AH289" s="63"/>
      <c r="AI289" s="63"/>
    </row>
    <row r="290">
      <c r="A290" s="55" t="s">
        <v>777</v>
      </c>
      <c r="B290" s="55" t="s">
        <v>1339</v>
      </c>
      <c r="C290" s="55" t="s">
        <v>1340</v>
      </c>
      <c r="D290" s="55">
        <v>10.5</v>
      </c>
      <c r="E290" s="55" t="s">
        <v>7290</v>
      </c>
      <c r="F290" s="55" t="str">
        <f t="array" ref="F290">IFNA(INDEX('New Listing E-Commerce'!$E$2:$E$69,MATCH($I290,'New Listing E-Commerce'!$C$2:$C$69,0)),"N/A")</f>
        <v>Soft</v>
      </c>
      <c r="G290" s="55" t="str">
        <f t="array" ref="G290">INDEX('New Listing E-Commerce'!$D$1:$D$179,MATCH(I290,'New Listing E-Commerce'!$C$1:$C$179,0))</f>
        <v>TRC1</v>
      </c>
      <c r="H290" s="55">
        <f t="shared" si="1"/>
        <v>5</v>
      </c>
      <c r="I290" s="55" t="s">
        <v>54</v>
      </c>
      <c r="J290" s="56">
        <f>VLOOKUP($I290,'Margen (PowerBI)'!$B$2:$F$179,3)</f>
        <v>35</v>
      </c>
      <c r="K290" s="56">
        <f t="array" ref="K290">INDEX('Margen (PowerBI)'!$E$1:$E$179,MATCH($I290,'Margen (PowerBI)'!$B$1:$B$179,0))</f>
        <v>41</v>
      </c>
      <c r="L290" s="56">
        <f>VLOOKUP($I290,'Margen (PowerBI)'!$B$2:$F$179,5)</f>
        <v>16.5</v>
      </c>
      <c r="M290" s="55">
        <v>29.0</v>
      </c>
      <c r="N290" s="57">
        <v>0.0011</v>
      </c>
      <c r="O290" s="55">
        <v>36.0</v>
      </c>
      <c r="P290" s="57">
        <v>0.0012</v>
      </c>
      <c r="Q290" s="57">
        <v>1.0</v>
      </c>
      <c r="R290" s="55">
        <v>5.0</v>
      </c>
      <c r="S290" s="55">
        <v>0.0</v>
      </c>
      <c r="T290" s="57">
        <v>0.1724</v>
      </c>
      <c r="U290" s="57">
        <v>0.0</v>
      </c>
      <c r="V290" s="58">
        <v>780.0</v>
      </c>
      <c r="W290" s="58">
        <v>0.0</v>
      </c>
      <c r="X290" s="55">
        <v>5.0</v>
      </c>
      <c r="Y290" s="55">
        <v>0.0</v>
      </c>
      <c r="Z290" s="3"/>
      <c r="AA290" s="3"/>
      <c r="AB290" s="3"/>
      <c r="AC290" s="3"/>
      <c r="AD290" s="3"/>
      <c r="AE290" s="3"/>
      <c r="AF290" s="3"/>
      <c r="AG290" s="3"/>
      <c r="AH290" s="3"/>
      <c r="AI290" s="3"/>
    </row>
    <row r="291">
      <c r="A291" s="59" t="s">
        <v>777</v>
      </c>
      <c r="B291" s="59" t="s">
        <v>796</v>
      </c>
      <c r="C291" s="59" t="s">
        <v>797</v>
      </c>
      <c r="D291" s="59">
        <v>11.0</v>
      </c>
      <c r="E291" s="59" t="s">
        <v>7290</v>
      </c>
      <c r="F291" s="59" t="str">
        <f t="array" ref="F291">IFNA(INDEX('New Listing E-Commerce'!$E$2:$E$69,MATCH($I291,'New Listing E-Commerce'!$C$2:$C$69,0)),"N/A")</f>
        <v>Soft</v>
      </c>
      <c r="G291" s="59" t="str">
        <f t="array" ref="G291">INDEX('New Listing E-Commerce'!$D$1:$D$179,MATCH(I291,'New Listing E-Commerce'!$C$1:$C$179,0))</f>
        <v>TRC1</v>
      </c>
      <c r="H291" s="59">
        <f t="shared" si="1"/>
        <v>2</v>
      </c>
      <c r="I291" s="59" t="s">
        <v>54</v>
      </c>
      <c r="J291" s="60">
        <f>VLOOKUP($I291,'Margen (PowerBI)'!$B$2:$F$179,3)</f>
        <v>35</v>
      </c>
      <c r="K291" s="60">
        <f t="array" ref="K291">INDEX('Margen (PowerBI)'!$E$1:$E$179,MATCH($I291,'Margen (PowerBI)'!$B$1:$B$179,0))</f>
        <v>41</v>
      </c>
      <c r="L291" s="60">
        <f>VLOOKUP($I291,'Margen (PowerBI)'!$B$2:$F$179,5)</f>
        <v>16.5</v>
      </c>
      <c r="M291" s="59">
        <v>28.0</v>
      </c>
      <c r="N291" s="61">
        <v>0.0011</v>
      </c>
      <c r="O291" s="59">
        <v>34.0</v>
      </c>
      <c r="P291" s="61">
        <v>0.0011</v>
      </c>
      <c r="Q291" s="61">
        <v>1.0</v>
      </c>
      <c r="R291" s="59">
        <v>2.0</v>
      </c>
      <c r="S291" s="59">
        <v>0.0</v>
      </c>
      <c r="T291" s="61">
        <v>0.0714</v>
      </c>
      <c r="U291" s="61">
        <v>0.0</v>
      </c>
      <c r="V291" s="62">
        <v>312.0</v>
      </c>
      <c r="W291" s="62">
        <v>0.0</v>
      </c>
      <c r="X291" s="59">
        <v>2.0</v>
      </c>
      <c r="Y291" s="59">
        <v>0.0</v>
      </c>
      <c r="Z291" s="63"/>
      <c r="AA291" s="63"/>
      <c r="AB291" s="63"/>
      <c r="AC291" s="63"/>
      <c r="AD291" s="63"/>
      <c r="AE291" s="63"/>
      <c r="AF291" s="63"/>
      <c r="AG291" s="63"/>
      <c r="AH291" s="63"/>
      <c r="AI291" s="63"/>
    </row>
    <row r="292">
      <c r="A292" s="55" t="s">
        <v>777</v>
      </c>
      <c r="B292" s="55" t="s">
        <v>1341</v>
      </c>
      <c r="C292" s="55" t="s">
        <v>1342</v>
      </c>
      <c r="D292" s="55">
        <v>6.0</v>
      </c>
      <c r="E292" s="55" t="s">
        <v>7290</v>
      </c>
      <c r="F292" s="55" t="str">
        <f t="array" ref="F292">IFNA(INDEX('New Listing E-Commerce'!$E$2:$E$69,MATCH($I292,'New Listing E-Commerce'!$C$2:$C$69,0)),"N/A")</f>
        <v>Soft</v>
      </c>
      <c r="G292" s="55" t="str">
        <f t="array" ref="G292">INDEX('New Listing E-Commerce'!$D$1:$D$179,MATCH(I292,'New Listing E-Commerce'!$C$1:$C$179,0))</f>
        <v>TRC1</v>
      </c>
      <c r="H292" s="55">
        <f t="shared" si="1"/>
        <v>1</v>
      </c>
      <c r="I292" s="55" t="s">
        <v>54</v>
      </c>
      <c r="J292" s="56">
        <f>VLOOKUP($I292,'Margen (PowerBI)'!$B$2:$F$179,3)</f>
        <v>35</v>
      </c>
      <c r="K292" s="56">
        <f t="array" ref="K292">INDEX('Margen (PowerBI)'!$E$1:$E$179,MATCH($I292,'Margen (PowerBI)'!$B$1:$B$179,0))</f>
        <v>41</v>
      </c>
      <c r="L292" s="56">
        <f>VLOOKUP($I292,'Margen (PowerBI)'!$B$2:$F$179,5)</f>
        <v>16.5</v>
      </c>
      <c r="M292" s="55">
        <v>39.0</v>
      </c>
      <c r="N292" s="57">
        <v>0.0015</v>
      </c>
      <c r="O292" s="55">
        <v>66.0</v>
      </c>
      <c r="P292" s="57">
        <v>0.0022</v>
      </c>
      <c r="Q292" s="57">
        <v>0.9242</v>
      </c>
      <c r="R292" s="55">
        <v>1.0</v>
      </c>
      <c r="S292" s="55">
        <v>0.0</v>
      </c>
      <c r="T292" s="57">
        <v>0.0256</v>
      </c>
      <c r="U292" s="57">
        <v>0.0</v>
      </c>
      <c r="V292" s="58">
        <v>156.0</v>
      </c>
      <c r="W292" s="58">
        <v>0.0</v>
      </c>
      <c r="X292" s="55">
        <v>1.0</v>
      </c>
      <c r="Y292" s="55">
        <v>0.0</v>
      </c>
      <c r="Z292" s="3"/>
      <c r="AA292" s="3"/>
      <c r="AB292" s="3"/>
      <c r="AC292" s="3"/>
      <c r="AD292" s="3"/>
      <c r="AE292" s="3"/>
      <c r="AF292" s="3"/>
      <c r="AG292" s="3"/>
      <c r="AH292" s="3"/>
      <c r="AI292" s="3"/>
    </row>
    <row r="293">
      <c r="A293" s="59" t="s">
        <v>777</v>
      </c>
      <c r="B293" s="59" t="s">
        <v>1343</v>
      </c>
      <c r="C293" s="59" t="s">
        <v>1344</v>
      </c>
      <c r="D293" s="59">
        <v>6.5</v>
      </c>
      <c r="E293" s="59" t="s">
        <v>7290</v>
      </c>
      <c r="F293" s="59" t="str">
        <f t="array" ref="F293">IFNA(INDEX('New Listing E-Commerce'!$E$2:$E$69,MATCH($I293,'New Listing E-Commerce'!$C$2:$C$69,0)),"N/A")</f>
        <v>Soft</v>
      </c>
      <c r="G293" s="59" t="str">
        <f t="array" ref="G293">INDEX('New Listing E-Commerce'!$D$1:$D$179,MATCH(I293,'New Listing E-Commerce'!$C$1:$C$179,0))</f>
        <v>TRC1</v>
      </c>
      <c r="H293" s="59">
        <f t="shared" si="1"/>
        <v>1</v>
      </c>
      <c r="I293" s="59" t="s">
        <v>54</v>
      </c>
      <c r="J293" s="60">
        <f>VLOOKUP($I293,'Margen (PowerBI)'!$B$2:$F$179,3)</f>
        <v>35</v>
      </c>
      <c r="K293" s="60">
        <f t="array" ref="K293">INDEX('Margen (PowerBI)'!$E$1:$E$179,MATCH($I293,'Margen (PowerBI)'!$B$1:$B$179,0))</f>
        <v>41</v>
      </c>
      <c r="L293" s="60">
        <f>VLOOKUP($I293,'Margen (PowerBI)'!$B$2:$F$179,5)</f>
        <v>16.5</v>
      </c>
      <c r="M293" s="59">
        <v>12.0</v>
      </c>
      <c r="N293" s="61">
        <v>5.0E-4</v>
      </c>
      <c r="O293" s="59">
        <v>13.0</v>
      </c>
      <c r="P293" s="61">
        <v>4.0E-4</v>
      </c>
      <c r="Q293" s="61">
        <v>0.6923</v>
      </c>
      <c r="R293" s="59">
        <v>1.0</v>
      </c>
      <c r="S293" s="59">
        <v>0.0</v>
      </c>
      <c r="T293" s="61">
        <v>0.0833</v>
      </c>
      <c r="U293" s="61">
        <v>0.0</v>
      </c>
      <c r="V293" s="62">
        <v>156.0</v>
      </c>
      <c r="W293" s="62">
        <v>0.0</v>
      </c>
      <c r="X293" s="59">
        <v>1.0</v>
      </c>
      <c r="Y293" s="59">
        <v>0.0</v>
      </c>
      <c r="Z293" s="63"/>
      <c r="AA293" s="63"/>
      <c r="AB293" s="63"/>
      <c r="AC293" s="63"/>
      <c r="AD293" s="63"/>
      <c r="AE293" s="63"/>
      <c r="AF293" s="63"/>
      <c r="AG293" s="63"/>
      <c r="AH293" s="63"/>
      <c r="AI293" s="63"/>
    </row>
    <row r="294">
      <c r="A294" s="55" t="s">
        <v>777</v>
      </c>
      <c r="B294" s="55" t="s">
        <v>1345</v>
      </c>
      <c r="C294" s="55" t="s">
        <v>1346</v>
      </c>
      <c r="D294" s="55">
        <v>9.0</v>
      </c>
      <c r="E294" s="55" t="s">
        <v>7290</v>
      </c>
      <c r="F294" s="55" t="str">
        <f t="array" ref="F294">IFNA(INDEX('New Listing E-Commerce'!$E$2:$E$69,MATCH($I294,'New Listing E-Commerce'!$C$2:$C$69,0)),"N/A")</f>
        <v>Soft</v>
      </c>
      <c r="G294" s="55" t="str">
        <f t="array" ref="G294">INDEX('New Listing E-Commerce'!$D$1:$D$179,MATCH(I294,'New Listing E-Commerce'!$C$1:$C$179,0))</f>
        <v>TRC1</v>
      </c>
      <c r="H294" s="55">
        <f t="shared" si="1"/>
        <v>3</v>
      </c>
      <c r="I294" s="55" t="s">
        <v>54</v>
      </c>
      <c r="J294" s="56">
        <f>VLOOKUP($I294,'Margen (PowerBI)'!$B$2:$F$179,3)</f>
        <v>35</v>
      </c>
      <c r="K294" s="56">
        <f t="array" ref="K294">INDEX('Margen (PowerBI)'!$E$1:$E$179,MATCH($I294,'Margen (PowerBI)'!$B$1:$B$179,0))</f>
        <v>41</v>
      </c>
      <c r="L294" s="56">
        <f>VLOOKUP($I294,'Margen (PowerBI)'!$B$2:$F$179,5)</f>
        <v>16.5</v>
      </c>
      <c r="M294" s="55">
        <v>43.0</v>
      </c>
      <c r="N294" s="57">
        <v>0.0017</v>
      </c>
      <c r="O294" s="55">
        <v>46.0</v>
      </c>
      <c r="P294" s="57">
        <v>0.0015</v>
      </c>
      <c r="Q294" s="57">
        <v>1.0</v>
      </c>
      <c r="R294" s="55">
        <v>3.0</v>
      </c>
      <c r="S294" s="55">
        <v>0.0</v>
      </c>
      <c r="T294" s="57">
        <v>0.0698</v>
      </c>
      <c r="U294" s="57">
        <v>0.0</v>
      </c>
      <c r="V294" s="58">
        <v>468.0</v>
      </c>
      <c r="W294" s="58">
        <v>0.0</v>
      </c>
      <c r="X294" s="55">
        <v>3.0</v>
      </c>
      <c r="Y294" s="55">
        <v>0.0</v>
      </c>
      <c r="Z294" s="3"/>
      <c r="AA294" s="3"/>
      <c r="AB294" s="3"/>
      <c r="AC294" s="3"/>
      <c r="AD294" s="3"/>
      <c r="AE294" s="3"/>
      <c r="AF294" s="3"/>
      <c r="AG294" s="3"/>
      <c r="AH294" s="3"/>
      <c r="AI294" s="3"/>
    </row>
    <row r="295">
      <c r="A295" s="59" t="s">
        <v>777</v>
      </c>
      <c r="B295" s="59" t="s">
        <v>804</v>
      </c>
      <c r="C295" s="59" t="s">
        <v>805</v>
      </c>
      <c r="D295" s="59">
        <v>9.5</v>
      </c>
      <c r="E295" s="59" t="s">
        <v>7290</v>
      </c>
      <c r="F295" s="59" t="str">
        <f t="array" ref="F295">IFNA(INDEX('New Listing E-Commerce'!$E$2:$E$69,MATCH($I295,'New Listing E-Commerce'!$C$2:$C$69,0)),"N/A")</f>
        <v>Soft</v>
      </c>
      <c r="G295" s="59" t="str">
        <f t="array" ref="G295">INDEX('New Listing E-Commerce'!$D$1:$D$179,MATCH(I295,'New Listing E-Commerce'!$C$1:$C$179,0))</f>
        <v>TRC1</v>
      </c>
      <c r="H295" s="59">
        <f t="shared" si="1"/>
        <v>4</v>
      </c>
      <c r="I295" s="59" t="s">
        <v>54</v>
      </c>
      <c r="J295" s="60">
        <f>VLOOKUP($I295,'Margen (PowerBI)'!$B$2:$F$179,3)</f>
        <v>35</v>
      </c>
      <c r="K295" s="60">
        <f t="array" ref="K295">INDEX('Margen (PowerBI)'!$E$1:$E$179,MATCH($I295,'Margen (PowerBI)'!$B$1:$B$179,0))</f>
        <v>41</v>
      </c>
      <c r="L295" s="60">
        <f>VLOOKUP($I295,'Margen (PowerBI)'!$B$2:$F$179,5)</f>
        <v>16.5</v>
      </c>
      <c r="M295" s="59">
        <v>16.0</v>
      </c>
      <c r="N295" s="61">
        <v>6.0E-4</v>
      </c>
      <c r="O295" s="59">
        <v>16.0</v>
      </c>
      <c r="P295" s="61">
        <v>5.0E-4</v>
      </c>
      <c r="Q295" s="61">
        <v>0.9375</v>
      </c>
      <c r="R295" s="59">
        <v>4.0</v>
      </c>
      <c r="S295" s="59">
        <v>0.0</v>
      </c>
      <c r="T295" s="61">
        <v>0.25</v>
      </c>
      <c r="U295" s="61">
        <v>0.0</v>
      </c>
      <c r="V295" s="62">
        <v>624.0</v>
      </c>
      <c r="W295" s="62">
        <v>0.0</v>
      </c>
      <c r="X295" s="59">
        <v>4.0</v>
      </c>
      <c r="Y295" s="59">
        <v>0.0</v>
      </c>
      <c r="Z295" s="63"/>
      <c r="AA295" s="63"/>
      <c r="AB295" s="63"/>
      <c r="AC295" s="63"/>
      <c r="AD295" s="63"/>
      <c r="AE295" s="63"/>
      <c r="AF295" s="63"/>
      <c r="AG295" s="63"/>
      <c r="AH295" s="63"/>
      <c r="AI295" s="63"/>
    </row>
    <row r="296">
      <c r="A296" s="55" t="s">
        <v>806</v>
      </c>
      <c r="B296" s="55" t="s">
        <v>1084</v>
      </c>
      <c r="C296" s="55" t="s">
        <v>1085</v>
      </c>
      <c r="D296" s="55">
        <v>10.0</v>
      </c>
      <c r="E296" s="55" t="s">
        <v>7287</v>
      </c>
      <c r="F296" s="55" t="str">
        <f t="array" ref="F296">IFNA(INDEX('New Listing E-Commerce'!$E$2:$E$69,MATCH($I296,'New Listing E-Commerce'!$C$2:$C$69,0)),"N/A")</f>
        <v>Soft</v>
      </c>
      <c r="G296" s="55" t="str">
        <f t="array" ref="G296">INDEX('New Listing E-Commerce'!$D$1:$D$179,MATCH(I296,'New Listing E-Commerce'!$C$1:$C$179,0))</f>
        <v>TRC3P</v>
      </c>
      <c r="H296" s="55">
        <f t="shared" si="1"/>
        <v>1</v>
      </c>
      <c r="I296" s="55" t="s">
        <v>31</v>
      </c>
      <c r="J296" s="56">
        <f>VLOOKUP($I296,'Margen (PowerBI)'!$B$2:$F$179,3)</f>
        <v>35</v>
      </c>
      <c r="K296" s="56">
        <f t="array" ref="K296">INDEX('Margen (PowerBI)'!$E$1:$E$179,MATCH($I296,'Margen (PowerBI)'!$B$1:$B$179,0))</f>
        <v>44</v>
      </c>
      <c r="L296" s="56">
        <f>VLOOKUP($I296,'Margen (PowerBI)'!$B$2:$F$179,5)</f>
        <v>16.5</v>
      </c>
      <c r="M296" s="55">
        <v>11.0</v>
      </c>
      <c r="N296" s="57">
        <v>4.0E-4</v>
      </c>
      <c r="O296" s="55">
        <v>16.0</v>
      </c>
      <c r="P296" s="57">
        <v>5.0E-4</v>
      </c>
      <c r="Q296" s="57">
        <v>1.0</v>
      </c>
      <c r="R296" s="55">
        <v>1.0</v>
      </c>
      <c r="S296" s="55">
        <v>0.0</v>
      </c>
      <c r="T296" s="57">
        <v>0.0909</v>
      </c>
      <c r="U296" s="57">
        <v>0.0</v>
      </c>
      <c r="V296" s="58">
        <v>156.0</v>
      </c>
      <c r="W296" s="58">
        <v>0.0</v>
      </c>
      <c r="X296" s="55">
        <v>1.0</v>
      </c>
      <c r="Y296" s="55">
        <v>0.0</v>
      </c>
      <c r="Z296" s="3"/>
      <c r="AA296" s="3"/>
      <c r="AB296" s="3"/>
      <c r="AC296" s="3"/>
      <c r="AD296" s="3"/>
      <c r="AE296" s="3"/>
      <c r="AF296" s="3"/>
      <c r="AG296" s="3"/>
      <c r="AH296" s="3"/>
      <c r="AI296" s="3"/>
    </row>
    <row r="297">
      <c r="A297" s="59" t="s">
        <v>806</v>
      </c>
      <c r="B297" s="59" t="s">
        <v>1347</v>
      </c>
      <c r="C297" s="59" t="s">
        <v>1348</v>
      </c>
      <c r="D297" s="59">
        <v>10.5</v>
      </c>
      <c r="E297" s="59" t="s">
        <v>7287</v>
      </c>
      <c r="F297" s="59" t="str">
        <f t="array" ref="F297">IFNA(INDEX('New Listing E-Commerce'!$E$2:$E$69,MATCH($I297,'New Listing E-Commerce'!$C$2:$C$69,0)),"N/A")</f>
        <v>Soft</v>
      </c>
      <c r="G297" s="59" t="str">
        <f t="array" ref="G297">INDEX('New Listing E-Commerce'!$D$1:$D$179,MATCH(I297,'New Listing E-Commerce'!$C$1:$C$179,0))</f>
        <v>TRC3P</v>
      </c>
      <c r="H297" s="59">
        <f t="shared" si="1"/>
        <v>3</v>
      </c>
      <c r="I297" s="59" t="s">
        <v>31</v>
      </c>
      <c r="J297" s="60">
        <f>VLOOKUP($I297,'Margen (PowerBI)'!$B$2:$F$179,3)</f>
        <v>35</v>
      </c>
      <c r="K297" s="60">
        <f t="array" ref="K297">INDEX('Margen (PowerBI)'!$E$1:$E$179,MATCH($I297,'Margen (PowerBI)'!$B$1:$B$179,0))</f>
        <v>44</v>
      </c>
      <c r="L297" s="60">
        <f>VLOOKUP($I297,'Margen (PowerBI)'!$B$2:$F$179,5)</f>
        <v>16.5</v>
      </c>
      <c r="M297" s="59">
        <v>2.0</v>
      </c>
      <c r="N297" s="61">
        <v>1.0E-4</v>
      </c>
      <c r="O297" s="59">
        <v>2.0</v>
      </c>
      <c r="P297" s="61">
        <v>1.0E-4</v>
      </c>
      <c r="Q297" s="61">
        <v>1.0</v>
      </c>
      <c r="R297" s="59">
        <v>3.0</v>
      </c>
      <c r="S297" s="59">
        <v>0.0</v>
      </c>
      <c r="T297" s="61">
        <v>1.5</v>
      </c>
      <c r="U297" s="61">
        <v>0.0</v>
      </c>
      <c r="V297" s="62">
        <v>312.0</v>
      </c>
      <c r="W297" s="62">
        <v>0.0</v>
      </c>
      <c r="X297" s="59">
        <v>3.0</v>
      </c>
      <c r="Y297" s="59">
        <v>0.0</v>
      </c>
      <c r="Z297" s="63"/>
      <c r="AA297" s="63"/>
      <c r="AB297" s="63"/>
      <c r="AC297" s="63"/>
      <c r="AD297" s="63"/>
      <c r="AE297" s="63"/>
      <c r="AF297" s="63"/>
      <c r="AG297" s="63"/>
      <c r="AH297" s="63"/>
      <c r="AI297" s="63"/>
    </row>
    <row r="298">
      <c r="A298" s="55" t="s">
        <v>806</v>
      </c>
      <c r="B298" s="55" t="s">
        <v>1086</v>
      </c>
      <c r="C298" s="55" t="s">
        <v>1087</v>
      </c>
      <c r="D298" s="55">
        <v>11.0</v>
      </c>
      <c r="E298" s="55" t="s">
        <v>7287</v>
      </c>
      <c r="F298" s="55" t="str">
        <f t="array" ref="F298">IFNA(INDEX('New Listing E-Commerce'!$E$2:$E$69,MATCH($I298,'New Listing E-Commerce'!$C$2:$C$69,0)),"N/A")</f>
        <v>Soft</v>
      </c>
      <c r="G298" s="55" t="str">
        <f t="array" ref="G298">INDEX('New Listing E-Commerce'!$D$1:$D$179,MATCH(I298,'New Listing E-Commerce'!$C$1:$C$179,0))</f>
        <v>TRC3P</v>
      </c>
      <c r="H298" s="55">
        <f t="shared" si="1"/>
        <v>2</v>
      </c>
      <c r="I298" s="55" t="s">
        <v>31</v>
      </c>
      <c r="J298" s="56">
        <f>VLOOKUP($I298,'Margen (PowerBI)'!$B$2:$F$179,3)</f>
        <v>35</v>
      </c>
      <c r="K298" s="56">
        <f t="array" ref="K298">INDEX('Margen (PowerBI)'!$E$1:$E$179,MATCH($I298,'Margen (PowerBI)'!$B$1:$B$179,0))</f>
        <v>44</v>
      </c>
      <c r="L298" s="56">
        <f>VLOOKUP($I298,'Margen (PowerBI)'!$B$2:$F$179,5)</f>
        <v>16.5</v>
      </c>
      <c r="M298" s="55">
        <v>1.0</v>
      </c>
      <c r="N298" s="57">
        <v>0.0</v>
      </c>
      <c r="O298" s="55">
        <v>2.0</v>
      </c>
      <c r="P298" s="57">
        <v>1.0E-4</v>
      </c>
      <c r="Q298" s="57">
        <v>1.0</v>
      </c>
      <c r="R298" s="55">
        <v>2.0</v>
      </c>
      <c r="S298" s="55">
        <v>0.0</v>
      </c>
      <c r="T298" s="57">
        <v>2.0</v>
      </c>
      <c r="U298" s="57">
        <v>0.0</v>
      </c>
      <c r="V298" s="58">
        <v>312.0</v>
      </c>
      <c r="W298" s="58">
        <v>0.0</v>
      </c>
      <c r="X298" s="55">
        <v>2.0</v>
      </c>
      <c r="Y298" s="55">
        <v>0.0</v>
      </c>
      <c r="Z298" s="3"/>
      <c r="AA298" s="3"/>
      <c r="AB298" s="3"/>
      <c r="AC298" s="3"/>
      <c r="AD298" s="3"/>
      <c r="AE298" s="3"/>
      <c r="AF298" s="3"/>
      <c r="AG298" s="3"/>
      <c r="AH298" s="3"/>
      <c r="AI298" s="3"/>
    </row>
    <row r="299">
      <c r="A299" s="59" t="s">
        <v>806</v>
      </c>
      <c r="B299" s="59" t="s">
        <v>1349</v>
      </c>
      <c r="C299" s="59" t="s">
        <v>1350</v>
      </c>
      <c r="D299" s="59">
        <v>12.0</v>
      </c>
      <c r="E299" s="59" t="s">
        <v>7287</v>
      </c>
      <c r="F299" s="59" t="str">
        <f t="array" ref="F299">IFNA(INDEX('New Listing E-Commerce'!$E$2:$E$69,MATCH($I299,'New Listing E-Commerce'!$C$2:$C$69,0)),"N/A")</f>
        <v>Soft</v>
      </c>
      <c r="G299" s="59" t="str">
        <f t="array" ref="G299">INDEX('New Listing E-Commerce'!$D$1:$D$179,MATCH(I299,'New Listing E-Commerce'!$C$1:$C$179,0))</f>
        <v>TRC3P</v>
      </c>
      <c r="H299" s="59">
        <f t="shared" si="1"/>
        <v>1</v>
      </c>
      <c r="I299" s="59" t="s">
        <v>31</v>
      </c>
      <c r="J299" s="60">
        <f>VLOOKUP($I299,'Margen (PowerBI)'!$B$2:$F$179,3)</f>
        <v>35</v>
      </c>
      <c r="K299" s="60">
        <f t="array" ref="K299">INDEX('Margen (PowerBI)'!$E$1:$E$179,MATCH($I299,'Margen (PowerBI)'!$B$1:$B$179,0))</f>
        <v>44</v>
      </c>
      <c r="L299" s="60">
        <f>VLOOKUP($I299,'Margen (PowerBI)'!$B$2:$F$179,5)</f>
        <v>16.5</v>
      </c>
      <c r="M299" s="59">
        <v>1.0</v>
      </c>
      <c r="N299" s="61">
        <v>0.0</v>
      </c>
      <c r="O299" s="59">
        <v>2.0</v>
      </c>
      <c r="P299" s="61">
        <v>1.0E-4</v>
      </c>
      <c r="Q299" s="61">
        <v>1.0</v>
      </c>
      <c r="R299" s="59">
        <v>1.0</v>
      </c>
      <c r="S299" s="59">
        <v>0.0</v>
      </c>
      <c r="T299" s="61">
        <v>1.0</v>
      </c>
      <c r="U299" s="61">
        <v>0.0</v>
      </c>
      <c r="V299" s="62">
        <v>156.0</v>
      </c>
      <c r="W299" s="62">
        <v>0.0</v>
      </c>
      <c r="X299" s="59">
        <v>1.0</v>
      </c>
      <c r="Y299" s="59">
        <v>0.0</v>
      </c>
      <c r="Z299" s="63"/>
      <c r="AA299" s="63"/>
      <c r="AB299" s="63"/>
      <c r="AC299" s="63"/>
      <c r="AD299" s="63"/>
      <c r="AE299" s="63"/>
      <c r="AF299" s="63"/>
      <c r="AG299" s="63"/>
      <c r="AH299" s="63"/>
      <c r="AI299" s="63"/>
    </row>
    <row r="300">
      <c r="A300" s="55" t="s">
        <v>806</v>
      </c>
      <c r="B300" s="55" t="s">
        <v>1351</v>
      </c>
      <c r="C300" s="55" t="s">
        <v>1352</v>
      </c>
      <c r="D300" s="55">
        <v>8.5</v>
      </c>
      <c r="E300" s="55" t="s">
        <v>7287</v>
      </c>
      <c r="F300" s="55" t="str">
        <f t="array" ref="F300">IFNA(INDEX('New Listing E-Commerce'!$E$2:$E$69,MATCH($I300,'New Listing E-Commerce'!$C$2:$C$69,0)),"N/A")</f>
        <v>Soft</v>
      </c>
      <c r="G300" s="55" t="str">
        <f t="array" ref="G300">INDEX('New Listing E-Commerce'!$D$1:$D$179,MATCH(I300,'New Listing E-Commerce'!$C$1:$C$179,0))</f>
        <v>TRC3P</v>
      </c>
      <c r="H300" s="55">
        <f t="shared" si="1"/>
        <v>1</v>
      </c>
      <c r="I300" s="55" t="s">
        <v>31</v>
      </c>
      <c r="J300" s="56">
        <f>VLOOKUP($I300,'Margen (PowerBI)'!$B$2:$F$179,3)</f>
        <v>35</v>
      </c>
      <c r="K300" s="56">
        <f t="array" ref="K300">INDEX('Margen (PowerBI)'!$E$1:$E$179,MATCH($I300,'Margen (PowerBI)'!$B$1:$B$179,0))</f>
        <v>44</v>
      </c>
      <c r="L300" s="56">
        <f>VLOOKUP($I300,'Margen (PowerBI)'!$B$2:$F$179,5)</f>
        <v>16.5</v>
      </c>
      <c r="M300" s="55">
        <v>3.0</v>
      </c>
      <c r="N300" s="57">
        <v>1.0E-4</v>
      </c>
      <c r="O300" s="55">
        <v>3.0</v>
      </c>
      <c r="P300" s="57">
        <v>1.0E-4</v>
      </c>
      <c r="Q300" s="57">
        <v>1.0</v>
      </c>
      <c r="R300" s="55">
        <v>1.0</v>
      </c>
      <c r="S300" s="55">
        <v>0.0</v>
      </c>
      <c r="T300" s="57">
        <v>0.3333</v>
      </c>
      <c r="U300" s="57">
        <v>0.0</v>
      </c>
      <c r="V300" s="58">
        <v>156.0</v>
      </c>
      <c r="W300" s="58">
        <v>0.0</v>
      </c>
      <c r="X300" s="55">
        <v>1.0</v>
      </c>
      <c r="Y300" s="55">
        <v>0.0</v>
      </c>
      <c r="Z300" s="3"/>
      <c r="AA300" s="3"/>
      <c r="AB300" s="3"/>
      <c r="AC300" s="3"/>
      <c r="AD300" s="3"/>
      <c r="AE300" s="3"/>
      <c r="AF300" s="3"/>
      <c r="AG300" s="3"/>
      <c r="AH300" s="3"/>
      <c r="AI300" s="3"/>
    </row>
    <row r="301">
      <c r="A301" s="59" t="s">
        <v>806</v>
      </c>
      <c r="B301" s="59" t="s">
        <v>1353</v>
      </c>
      <c r="C301" s="59" t="s">
        <v>1354</v>
      </c>
      <c r="D301" s="59">
        <v>9.0</v>
      </c>
      <c r="E301" s="59" t="s">
        <v>7287</v>
      </c>
      <c r="F301" s="59" t="str">
        <f t="array" ref="F301">IFNA(INDEX('New Listing E-Commerce'!$E$2:$E$69,MATCH($I301,'New Listing E-Commerce'!$C$2:$C$69,0)),"N/A")</f>
        <v>Soft</v>
      </c>
      <c r="G301" s="59" t="str">
        <f t="array" ref="G301">INDEX('New Listing E-Commerce'!$D$1:$D$179,MATCH(I301,'New Listing E-Commerce'!$C$1:$C$179,0))</f>
        <v>TRC3P</v>
      </c>
      <c r="H301" s="59">
        <f t="shared" si="1"/>
        <v>1</v>
      </c>
      <c r="I301" s="59" t="s">
        <v>31</v>
      </c>
      <c r="J301" s="60">
        <f>VLOOKUP($I301,'Margen (PowerBI)'!$B$2:$F$179,3)</f>
        <v>35</v>
      </c>
      <c r="K301" s="60">
        <f t="array" ref="K301">INDEX('Margen (PowerBI)'!$E$1:$E$179,MATCH($I301,'Margen (PowerBI)'!$B$1:$B$179,0))</f>
        <v>44</v>
      </c>
      <c r="L301" s="60">
        <f>VLOOKUP($I301,'Margen (PowerBI)'!$B$2:$F$179,5)</f>
        <v>16.5</v>
      </c>
      <c r="M301" s="59">
        <v>52.0</v>
      </c>
      <c r="N301" s="61">
        <v>0.0021</v>
      </c>
      <c r="O301" s="59">
        <v>61.0</v>
      </c>
      <c r="P301" s="61">
        <v>0.002</v>
      </c>
      <c r="Q301" s="61">
        <v>1.0</v>
      </c>
      <c r="R301" s="59">
        <v>1.0</v>
      </c>
      <c r="S301" s="59">
        <v>0.0</v>
      </c>
      <c r="T301" s="61">
        <v>0.0192</v>
      </c>
      <c r="U301" s="61">
        <v>0.0</v>
      </c>
      <c r="V301" s="62">
        <v>156.0</v>
      </c>
      <c r="W301" s="62">
        <v>0.0</v>
      </c>
      <c r="X301" s="59">
        <v>1.0</v>
      </c>
      <c r="Y301" s="59">
        <v>0.0</v>
      </c>
      <c r="Z301" s="63"/>
      <c r="AA301" s="63"/>
      <c r="AB301" s="63"/>
      <c r="AC301" s="63"/>
      <c r="AD301" s="63"/>
      <c r="AE301" s="63"/>
      <c r="AF301" s="63"/>
      <c r="AG301" s="63"/>
      <c r="AH301" s="63"/>
      <c r="AI301" s="63"/>
    </row>
    <row r="302">
      <c r="A302" s="55" t="s">
        <v>809</v>
      </c>
      <c r="B302" s="55" t="s">
        <v>810</v>
      </c>
      <c r="C302" s="55" t="s">
        <v>811</v>
      </c>
      <c r="D302" s="55">
        <v>10.0</v>
      </c>
      <c r="E302" s="55" t="s">
        <v>7287</v>
      </c>
      <c r="F302" s="55" t="str">
        <f t="array" ref="F302">IFNA(INDEX('New Listing E-Commerce'!$E$2:$E$69,MATCH($I302,'New Listing E-Commerce'!$C$2:$C$69,0)),"N/A")</f>
        <v>Steel</v>
      </c>
      <c r="G302" s="55" t="str">
        <f t="array" ref="G302">INDEX('New Listing E-Commerce'!$D$1:$D$179,MATCH(I302,'New Listing E-Commerce'!$C$1:$C$179,0))</f>
        <v>TRC3P</v>
      </c>
      <c r="H302" s="55">
        <f t="shared" si="1"/>
        <v>3</v>
      </c>
      <c r="I302" s="55" t="s">
        <v>23</v>
      </c>
      <c r="J302" s="56">
        <f>VLOOKUP($I302,'Margen (PowerBI)'!$B$2:$F$179,3)</f>
        <v>35</v>
      </c>
      <c r="K302" s="56">
        <f t="array" ref="K302">INDEX('Margen (PowerBI)'!$E$1:$E$179,MATCH($I302,'Margen (PowerBI)'!$B$1:$B$179,0))</f>
        <v>45.5</v>
      </c>
      <c r="L302" s="56">
        <f>VLOOKUP($I302,'Margen (PowerBI)'!$B$2:$F$179,5)</f>
        <v>16.5</v>
      </c>
      <c r="M302" s="55">
        <v>54.0</v>
      </c>
      <c r="N302" s="57">
        <v>0.0021</v>
      </c>
      <c r="O302" s="55">
        <v>71.0</v>
      </c>
      <c r="P302" s="57">
        <v>0.0023</v>
      </c>
      <c r="Q302" s="57">
        <v>1.0</v>
      </c>
      <c r="R302" s="55">
        <v>3.0</v>
      </c>
      <c r="S302" s="55">
        <v>0.0</v>
      </c>
      <c r="T302" s="57">
        <v>0.0556</v>
      </c>
      <c r="U302" s="57">
        <v>0.0</v>
      </c>
      <c r="V302" s="58">
        <v>483.0</v>
      </c>
      <c r="W302" s="58">
        <v>0.0</v>
      </c>
      <c r="X302" s="55">
        <v>3.0</v>
      </c>
      <c r="Y302" s="55">
        <v>0.0</v>
      </c>
      <c r="Z302" s="3"/>
      <c r="AA302" s="3"/>
      <c r="AB302" s="3"/>
      <c r="AC302" s="3"/>
      <c r="AD302" s="3"/>
      <c r="AE302" s="3"/>
      <c r="AF302" s="3"/>
      <c r="AG302" s="3"/>
      <c r="AH302" s="3"/>
      <c r="AI302" s="3"/>
    </row>
    <row r="303">
      <c r="A303" s="59" t="s">
        <v>809</v>
      </c>
      <c r="B303" s="59" t="s">
        <v>812</v>
      </c>
      <c r="C303" s="59" t="s">
        <v>813</v>
      </c>
      <c r="D303" s="59">
        <v>10.5</v>
      </c>
      <c r="E303" s="59" t="s">
        <v>7287</v>
      </c>
      <c r="F303" s="59" t="str">
        <f t="array" ref="F303">IFNA(INDEX('New Listing E-Commerce'!$E$2:$E$69,MATCH($I303,'New Listing E-Commerce'!$C$2:$C$69,0)),"N/A")</f>
        <v>Steel</v>
      </c>
      <c r="G303" s="59" t="str">
        <f t="array" ref="G303">INDEX('New Listing E-Commerce'!$D$1:$D$179,MATCH(I303,'New Listing E-Commerce'!$C$1:$C$179,0))</f>
        <v>TRC3P</v>
      </c>
      <c r="H303" s="59">
        <f t="shared" si="1"/>
        <v>1</v>
      </c>
      <c r="I303" s="59" t="s">
        <v>23</v>
      </c>
      <c r="J303" s="60">
        <f>VLOOKUP($I303,'Margen (PowerBI)'!$B$2:$F$179,3)</f>
        <v>35</v>
      </c>
      <c r="K303" s="60">
        <f t="array" ref="K303">INDEX('Margen (PowerBI)'!$E$1:$E$179,MATCH($I303,'Margen (PowerBI)'!$B$1:$B$179,0))</f>
        <v>45.5</v>
      </c>
      <c r="L303" s="60">
        <f>VLOOKUP($I303,'Margen (PowerBI)'!$B$2:$F$179,5)</f>
        <v>16.5</v>
      </c>
      <c r="M303" s="59">
        <v>144.0</v>
      </c>
      <c r="N303" s="61">
        <v>0.0057</v>
      </c>
      <c r="O303" s="59">
        <v>161.0</v>
      </c>
      <c r="P303" s="61">
        <v>0.0053</v>
      </c>
      <c r="Q303" s="61">
        <v>0.9938</v>
      </c>
      <c r="R303" s="59">
        <v>1.0</v>
      </c>
      <c r="S303" s="59">
        <v>0.0</v>
      </c>
      <c r="T303" s="61">
        <v>0.0069</v>
      </c>
      <c r="U303" s="61">
        <v>0.0</v>
      </c>
      <c r="V303" s="62">
        <v>161.0</v>
      </c>
      <c r="W303" s="62">
        <v>0.0</v>
      </c>
      <c r="X303" s="59">
        <v>1.0</v>
      </c>
      <c r="Y303" s="59">
        <v>0.0</v>
      </c>
      <c r="Z303" s="63"/>
      <c r="AA303" s="63"/>
      <c r="AB303" s="63"/>
      <c r="AC303" s="63"/>
      <c r="AD303" s="63"/>
      <c r="AE303" s="63"/>
      <c r="AF303" s="63"/>
      <c r="AG303" s="63"/>
      <c r="AH303" s="63"/>
      <c r="AI303" s="63"/>
    </row>
    <row r="304">
      <c r="A304" s="55" t="s">
        <v>809</v>
      </c>
      <c r="B304" s="55" t="s">
        <v>814</v>
      </c>
      <c r="C304" s="55" t="s">
        <v>815</v>
      </c>
      <c r="D304" s="55">
        <v>11.0</v>
      </c>
      <c r="E304" s="55" t="s">
        <v>7287</v>
      </c>
      <c r="F304" s="55" t="str">
        <f t="array" ref="F304">IFNA(INDEX('New Listing E-Commerce'!$E$2:$E$69,MATCH($I304,'New Listing E-Commerce'!$C$2:$C$69,0)),"N/A")</f>
        <v>Steel</v>
      </c>
      <c r="G304" s="55" t="str">
        <f t="array" ref="G304">INDEX('New Listing E-Commerce'!$D$1:$D$179,MATCH(I304,'New Listing E-Commerce'!$C$1:$C$179,0))</f>
        <v>TRC3P</v>
      </c>
      <c r="H304" s="55">
        <f t="shared" si="1"/>
        <v>8</v>
      </c>
      <c r="I304" s="55" t="s">
        <v>23</v>
      </c>
      <c r="J304" s="56">
        <f>VLOOKUP($I304,'Margen (PowerBI)'!$B$2:$F$179,3)</f>
        <v>35</v>
      </c>
      <c r="K304" s="56">
        <f t="array" ref="K304">INDEX('Margen (PowerBI)'!$E$1:$E$179,MATCH($I304,'Margen (PowerBI)'!$B$1:$B$179,0))</f>
        <v>45.5</v>
      </c>
      <c r="L304" s="56">
        <f>VLOOKUP($I304,'Margen (PowerBI)'!$B$2:$F$179,5)</f>
        <v>16.5</v>
      </c>
      <c r="M304" s="55">
        <v>43.0</v>
      </c>
      <c r="N304" s="57">
        <v>0.0017</v>
      </c>
      <c r="O304" s="55">
        <v>55.0</v>
      </c>
      <c r="P304" s="57">
        <v>0.0018</v>
      </c>
      <c r="Q304" s="57">
        <v>1.0</v>
      </c>
      <c r="R304" s="55">
        <v>8.0</v>
      </c>
      <c r="S304" s="55">
        <v>0.0</v>
      </c>
      <c r="T304" s="57">
        <v>0.186</v>
      </c>
      <c r="U304" s="57">
        <v>0.0</v>
      </c>
      <c r="V304" s="58">
        <v>1288.0</v>
      </c>
      <c r="W304" s="58">
        <v>0.0</v>
      </c>
      <c r="X304" s="55">
        <v>8.0</v>
      </c>
      <c r="Y304" s="55">
        <v>0.0</v>
      </c>
      <c r="Z304" s="3"/>
      <c r="AA304" s="3"/>
      <c r="AB304" s="3"/>
      <c r="AC304" s="3"/>
      <c r="AD304" s="3"/>
      <c r="AE304" s="3"/>
      <c r="AF304" s="3"/>
      <c r="AG304" s="3"/>
      <c r="AH304" s="3"/>
      <c r="AI304" s="3"/>
    </row>
    <row r="305">
      <c r="A305" s="59" t="s">
        <v>809</v>
      </c>
      <c r="B305" s="59" t="s">
        <v>816</v>
      </c>
      <c r="C305" s="59" t="s">
        <v>817</v>
      </c>
      <c r="D305" s="59">
        <v>12.0</v>
      </c>
      <c r="E305" s="59" t="s">
        <v>7287</v>
      </c>
      <c r="F305" s="59" t="str">
        <f t="array" ref="F305">IFNA(INDEX('New Listing E-Commerce'!$E$2:$E$69,MATCH($I305,'New Listing E-Commerce'!$C$2:$C$69,0)),"N/A")</f>
        <v>Steel</v>
      </c>
      <c r="G305" s="59" t="str">
        <f t="array" ref="G305">INDEX('New Listing E-Commerce'!$D$1:$D$179,MATCH(I305,'New Listing E-Commerce'!$C$1:$C$179,0))</f>
        <v>TRC3P</v>
      </c>
      <c r="H305" s="59">
        <f t="shared" si="1"/>
        <v>3</v>
      </c>
      <c r="I305" s="59" t="s">
        <v>23</v>
      </c>
      <c r="J305" s="60">
        <f>VLOOKUP($I305,'Margen (PowerBI)'!$B$2:$F$179,3)</f>
        <v>35</v>
      </c>
      <c r="K305" s="60">
        <f t="array" ref="K305">INDEX('Margen (PowerBI)'!$E$1:$E$179,MATCH($I305,'Margen (PowerBI)'!$B$1:$B$179,0))</f>
        <v>45.5</v>
      </c>
      <c r="L305" s="60">
        <f>VLOOKUP($I305,'Margen (PowerBI)'!$B$2:$F$179,5)</f>
        <v>16.5</v>
      </c>
      <c r="M305" s="59">
        <v>8.0</v>
      </c>
      <c r="N305" s="61">
        <v>3.0E-4</v>
      </c>
      <c r="O305" s="59">
        <v>10.0</v>
      </c>
      <c r="P305" s="61">
        <v>3.0E-4</v>
      </c>
      <c r="Q305" s="61">
        <v>1.0</v>
      </c>
      <c r="R305" s="59">
        <v>2.0</v>
      </c>
      <c r="S305" s="59">
        <v>1.0</v>
      </c>
      <c r="T305" s="61">
        <v>0.25</v>
      </c>
      <c r="U305" s="61">
        <v>0.125</v>
      </c>
      <c r="V305" s="62">
        <v>322.0</v>
      </c>
      <c r="W305" s="62">
        <v>161.0</v>
      </c>
      <c r="X305" s="59">
        <v>2.0</v>
      </c>
      <c r="Y305" s="59">
        <v>1.0</v>
      </c>
      <c r="Z305" s="63"/>
      <c r="AA305" s="63"/>
      <c r="AB305" s="63"/>
      <c r="AC305" s="63"/>
      <c r="AD305" s="63"/>
      <c r="AE305" s="63"/>
      <c r="AF305" s="63"/>
      <c r="AG305" s="63"/>
      <c r="AH305" s="63"/>
      <c r="AI305" s="63"/>
    </row>
    <row r="306">
      <c r="A306" s="55" t="s">
        <v>809</v>
      </c>
      <c r="B306" s="55" t="s">
        <v>1355</v>
      </c>
      <c r="C306" s="55" t="s">
        <v>1356</v>
      </c>
      <c r="D306" s="55">
        <v>6.5</v>
      </c>
      <c r="E306" s="55" t="s">
        <v>7287</v>
      </c>
      <c r="F306" s="55" t="str">
        <f t="array" ref="F306">IFNA(INDEX('New Listing E-Commerce'!$E$2:$E$69,MATCH($I306,'New Listing E-Commerce'!$C$2:$C$69,0)),"N/A")</f>
        <v>Steel</v>
      </c>
      <c r="G306" s="55" t="str">
        <f t="array" ref="G306">INDEX('New Listing E-Commerce'!$D$1:$D$179,MATCH(I306,'New Listing E-Commerce'!$C$1:$C$179,0))</f>
        <v>TRC3P</v>
      </c>
      <c r="H306" s="55">
        <f t="shared" si="1"/>
        <v>3</v>
      </c>
      <c r="I306" s="55" t="s">
        <v>23</v>
      </c>
      <c r="J306" s="56">
        <f>VLOOKUP($I306,'Margen (PowerBI)'!$B$2:$F$179,3)</f>
        <v>35</v>
      </c>
      <c r="K306" s="56">
        <f t="array" ref="K306">INDEX('Margen (PowerBI)'!$E$1:$E$179,MATCH($I306,'Margen (PowerBI)'!$B$1:$B$179,0))</f>
        <v>45.5</v>
      </c>
      <c r="L306" s="56">
        <f>VLOOKUP($I306,'Margen (PowerBI)'!$B$2:$F$179,5)</f>
        <v>16.5</v>
      </c>
      <c r="M306" s="55">
        <v>25.0</v>
      </c>
      <c r="N306" s="57">
        <v>0.001</v>
      </c>
      <c r="O306" s="55">
        <v>27.0</v>
      </c>
      <c r="P306" s="57">
        <v>9.0E-4</v>
      </c>
      <c r="Q306" s="57">
        <v>1.0</v>
      </c>
      <c r="R306" s="55">
        <v>3.0</v>
      </c>
      <c r="S306" s="55">
        <v>0.0</v>
      </c>
      <c r="T306" s="57">
        <v>0.12</v>
      </c>
      <c r="U306" s="57">
        <v>0.0</v>
      </c>
      <c r="V306" s="58">
        <v>483.0</v>
      </c>
      <c r="W306" s="58">
        <v>0.0</v>
      </c>
      <c r="X306" s="55">
        <v>3.0</v>
      </c>
      <c r="Y306" s="55">
        <v>0.0</v>
      </c>
      <c r="Z306" s="3"/>
      <c r="AA306" s="3"/>
      <c r="AB306" s="3"/>
      <c r="AC306" s="3"/>
      <c r="AD306" s="3"/>
      <c r="AE306" s="3"/>
      <c r="AF306" s="3"/>
      <c r="AG306" s="3"/>
      <c r="AH306" s="3"/>
      <c r="AI306" s="3"/>
    </row>
    <row r="307">
      <c r="A307" s="59" t="s">
        <v>809</v>
      </c>
      <c r="B307" s="59" t="s">
        <v>1357</v>
      </c>
      <c r="C307" s="59" t="s">
        <v>1358</v>
      </c>
      <c r="D307" s="59">
        <v>7.0</v>
      </c>
      <c r="E307" s="59" t="s">
        <v>7287</v>
      </c>
      <c r="F307" s="59" t="str">
        <f t="array" ref="F307">IFNA(INDEX('New Listing E-Commerce'!$E$2:$E$69,MATCH($I307,'New Listing E-Commerce'!$C$2:$C$69,0)),"N/A")</f>
        <v>Steel</v>
      </c>
      <c r="G307" s="59" t="str">
        <f t="array" ref="G307">INDEX('New Listing E-Commerce'!$D$1:$D$179,MATCH(I307,'New Listing E-Commerce'!$C$1:$C$179,0))</f>
        <v>TRC3P</v>
      </c>
      <c r="H307" s="59">
        <f t="shared" si="1"/>
        <v>1</v>
      </c>
      <c r="I307" s="59" t="s">
        <v>23</v>
      </c>
      <c r="J307" s="60">
        <f>VLOOKUP($I307,'Margen (PowerBI)'!$B$2:$F$179,3)</f>
        <v>35</v>
      </c>
      <c r="K307" s="60">
        <f t="array" ref="K307">INDEX('Margen (PowerBI)'!$E$1:$E$179,MATCH($I307,'Margen (PowerBI)'!$B$1:$B$179,0))</f>
        <v>45.5</v>
      </c>
      <c r="L307" s="60">
        <f>VLOOKUP($I307,'Margen (PowerBI)'!$B$2:$F$179,5)</f>
        <v>16.5</v>
      </c>
      <c r="M307" s="59">
        <v>7.0</v>
      </c>
      <c r="N307" s="61">
        <v>3.0E-4</v>
      </c>
      <c r="O307" s="59">
        <v>7.0</v>
      </c>
      <c r="P307" s="61">
        <v>2.0E-4</v>
      </c>
      <c r="Q307" s="61">
        <v>1.0</v>
      </c>
      <c r="R307" s="59">
        <v>1.0</v>
      </c>
      <c r="S307" s="59">
        <v>0.0</v>
      </c>
      <c r="T307" s="61">
        <v>0.1429</v>
      </c>
      <c r="U307" s="61">
        <v>0.0</v>
      </c>
      <c r="V307" s="62">
        <v>161.0</v>
      </c>
      <c r="W307" s="62">
        <v>0.0</v>
      </c>
      <c r="X307" s="59">
        <v>1.0</v>
      </c>
      <c r="Y307" s="59">
        <v>0.0</v>
      </c>
      <c r="Z307" s="63"/>
      <c r="AA307" s="63"/>
      <c r="AB307" s="63"/>
      <c r="AC307" s="63"/>
      <c r="AD307" s="63"/>
      <c r="AE307" s="63"/>
      <c r="AF307" s="63"/>
      <c r="AG307" s="63"/>
      <c r="AH307" s="63"/>
      <c r="AI307" s="63"/>
    </row>
    <row r="308">
      <c r="A308" s="55" t="s">
        <v>809</v>
      </c>
      <c r="B308" s="55" t="s">
        <v>818</v>
      </c>
      <c r="C308" s="55" t="s">
        <v>819</v>
      </c>
      <c r="D308" s="55">
        <v>7.5</v>
      </c>
      <c r="E308" s="55" t="s">
        <v>7287</v>
      </c>
      <c r="F308" s="55" t="str">
        <f t="array" ref="F308">IFNA(INDEX('New Listing E-Commerce'!$E$2:$E$69,MATCH($I308,'New Listing E-Commerce'!$C$2:$C$69,0)),"N/A")</f>
        <v>Steel</v>
      </c>
      <c r="G308" s="55" t="str">
        <f t="array" ref="G308">INDEX('New Listing E-Commerce'!$D$1:$D$179,MATCH(I308,'New Listing E-Commerce'!$C$1:$C$179,0))</f>
        <v>TRC3P</v>
      </c>
      <c r="H308" s="55">
        <f t="shared" si="1"/>
        <v>2</v>
      </c>
      <c r="I308" s="55" t="s">
        <v>23</v>
      </c>
      <c r="J308" s="56">
        <f>VLOOKUP($I308,'Margen (PowerBI)'!$B$2:$F$179,3)</f>
        <v>35</v>
      </c>
      <c r="K308" s="56">
        <f t="array" ref="K308">INDEX('Margen (PowerBI)'!$E$1:$E$179,MATCH($I308,'Margen (PowerBI)'!$B$1:$B$179,0))</f>
        <v>45.5</v>
      </c>
      <c r="L308" s="56">
        <f>VLOOKUP($I308,'Margen (PowerBI)'!$B$2:$F$179,5)</f>
        <v>16.5</v>
      </c>
      <c r="M308" s="55">
        <v>9.0</v>
      </c>
      <c r="N308" s="57">
        <v>4.0E-4</v>
      </c>
      <c r="O308" s="55">
        <v>10.0</v>
      </c>
      <c r="P308" s="57">
        <v>3.0E-4</v>
      </c>
      <c r="Q308" s="57">
        <v>1.0</v>
      </c>
      <c r="R308" s="55">
        <v>2.0</v>
      </c>
      <c r="S308" s="55">
        <v>0.0</v>
      </c>
      <c r="T308" s="57">
        <v>0.2222</v>
      </c>
      <c r="U308" s="57">
        <v>0.0</v>
      </c>
      <c r="V308" s="58">
        <v>322.0</v>
      </c>
      <c r="W308" s="58">
        <v>0.0</v>
      </c>
      <c r="X308" s="55">
        <v>2.0</v>
      </c>
      <c r="Y308" s="55">
        <v>0.0</v>
      </c>
      <c r="Z308" s="3"/>
      <c r="AA308" s="3"/>
      <c r="AB308" s="3"/>
      <c r="AC308" s="3"/>
      <c r="AD308" s="3"/>
      <c r="AE308" s="3"/>
      <c r="AF308" s="3"/>
      <c r="AG308" s="3"/>
      <c r="AH308" s="3"/>
      <c r="AI308" s="3"/>
    </row>
    <row r="309">
      <c r="A309" s="59" t="s">
        <v>809</v>
      </c>
      <c r="B309" s="59" t="s">
        <v>1090</v>
      </c>
      <c r="C309" s="59" t="s">
        <v>1091</v>
      </c>
      <c r="D309" s="59">
        <v>8.0</v>
      </c>
      <c r="E309" s="59" t="s">
        <v>7287</v>
      </c>
      <c r="F309" s="59" t="str">
        <f t="array" ref="F309">IFNA(INDEX('New Listing E-Commerce'!$E$2:$E$69,MATCH($I309,'New Listing E-Commerce'!$C$2:$C$69,0)),"N/A")</f>
        <v>Steel</v>
      </c>
      <c r="G309" s="59" t="str">
        <f t="array" ref="G309">INDEX('New Listing E-Commerce'!$D$1:$D$179,MATCH(I309,'New Listing E-Commerce'!$C$1:$C$179,0))</f>
        <v>TRC3P</v>
      </c>
      <c r="H309" s="59">
        <f t="shared" si="1"/>
        <v>3</v>
      </c>
      <c r="I309" s="59" t="s">
        <v>23</v>
      </c>
      <c r="J309" s="60">
        <f>VLOOKUP($I309,'Margen (PowerBI)'!$B$2:$F$179,3)</f>
        <v>35</v>
      </c>
      <c r="K309" s="60">
        <f t="array" ref="K309">INDEX('Margen (PowerBI)'!$E$1:$E$179,MATCH($I309,'Margen (PowerBI)'!$B$1:$B$179,0))</f>
        <v>45.5</v>
      </c>
      <c r="L309" s="60">
        <f>VLOOKUP($I309,'Margen (PowerBI)'!$B$2:$F$179,5)</f>
        <v>16.5</v>
      </c>
      <c r="M309" s="59">
        <v>244.0</v>
      </c>
      <c r="N309" s="61">
        <v>0.0097</v>
      </c>
      <c r="O309" s="59">
        <v>269.0</v>
      </c>
      <c r="P309" s="61">
        <v>0.0089</v>
      </c>
      <c r="Q309" s="61">
        <v>1.0</v>
      </c>
      <c r="R309" s="59">
        <v>3.0</v>
      </c>
      <c r="S309" s="59">
        <v>0.0</v>
      </c>
      <c r="T309" s="61">
        <v>0.0123</v>
      </c>
      <c r="U309" s="61">
        <v>0.0</v>
      </c>
      <c r="V309" s="62">
        <v>483.0</v>
      </c>
      <c r="W309" s="62">
        <v>0.0</v>
      </c>
      <c r="X309" s="59">
        <v>3.0</v>
      </c>
      <c r="Y309" s="59">
        <v>0.0</v>
      </c>
      <c r="Z309" s="63"/>
      <c r="AA309" s="63"/>
      <c r="AB309" s="63"/>
      <c r="AC309" s="63"/>
      <c r="AD309" s="63"/>
      <c r="AE309" s="63"/>
      <c r="AF309" s="63"/>
      <c r="AG309" s="63"/>
      <c r="AH309" s="63"/>
      <c r="AI309" s="63"/>
    </row>
    <row r="310">
      <c r="A310" s="55" t="s">
        <v>809</v>
      </c>
      <c r="B310" s="55" t="s">
        <v>820</v>
      </c>
      <c r="C310" s="55" t="s">
        <v>821</v>
      </c>
      <c r="D310" s="55">
        <v>8.5</v>
      </c>
      <c r="E310" s="55" t="s">
        <v>7287</v>
      </c>
      <c r="F310" s="55" t="str">
        <f t="array" ref="F310">IFNA(INDEX('New Listing E-Commerce'!$E$2:$E$69,MATCH($I310,'New Listing E-Commerce'!$C$2:$C$69,0)),"N/A")</f>
        <v>Steel</v>
      </c>
      <c r="G310" s="55" t="str">
        <f t="array" ref="G310">INDEX('New Listing E-Commerce'!$D$1:$D$179,MATCH(I310,'New Listing E-Commerce'!$C$1:$C$179,0))</f>
        <v>TRC3P</v>
      </c>
      <c r="H310" s="55">
        <f t="shared" si="1"/>
        <v>2</v>
      </c>
      <c r="I310" s="55" t="s">
        <v>23</v>
      </c>
      <c r="J310" s="56">
        <f>VLOOKUP($I310,'Margen (PowerBI)'!$B$2:$F$179,3)</f>
        <v>35</v>
      </c>
      <c r="K310" s="56">
        <f t="array" ref="K310">INDEX('Margen (PowerBI)'!$E$1:$E$179,MATCH($I310,'Margen (PowerBI)'!$B$1:$B$179,0))</f>
        <v>45.5</v>
      </c>
      <c r="L310" s="56">
        <f>VLOOKUP($I310,'Margen (PowerBI)'!$B$2:$F$179,5)</f>
        <v>16.5</v>
      </c>
      <c r="M310" s="55">
        <v>342.0</v>
      </c>
      <c r="N310" s="57">
        <v>0.0135</v>
      </c>
      <c r="O310" s="55">
        <v>399.0</v>
      </c>
      <c r="P310" s="57">
        <v>0.0132</v>
      </c>
      <c r="Q310" s="57">
        <v>0.9925</v>
      </c>
      <c r="R310" s="55">
        <v>2.0</v>
      </c>
      <c r="S310" s="55">
        <v>0.0</v>
      </c>
      <c r="T310" s="57">
        <v>0.0058</v>
      </c>
      <c r="U310" s="57">
        <v>0.0</v>
      </c>
      <c r="V310" s="58">
        <v>322.0</v>
      </c>
      <c r="W310" s="58">
        <v>0.0</v>
      </c>
      <c r="X310" s="55">
        <v>2.0</v>
      </c>
      <c r="Y310" s="55">
        <v>0.0</v>
      </c>
      <c r="Z310" s="3"/>
      <c r="AA310" s="3"/>
      <c r="AB310" s="3"/>
      <c r="AC310" s="3"/>
      <c r="AD310" s="3"/>
      <c r="AE310" s="3"/>
      <c r="AF310" s="3"/>
      <c r="AG310" s="3"/>
      <c r="AH310" s="3"/>
      <c r="AI310" s="3"/>
    </row>
    <row r="311">
      <c r="A311" s="59" t="s">
        <v>809</v>
      </c>
      <c r="B311" s="59" t="s">
        <v>822</v>
      </c>
      <c r="C311" s="59" t="s">
        <v>823</v>
      </c>
      <c r="D311" s="59">
        <v>9.0</v>
      </c>
      <c r="E311" s="59" t="s">
        <v>7287</v>
      </c>
      <c r="F311" s="59" t="str">
        <f t="array" ref="F311">IFNA(INDEX('New Listing E-Commerce'!$E$2:$E$69,MATCH($I311,'New Listing E-Commerce'!$C$2:$C$69,0)),"N/A")</f>
        <v>Steel</v>
      </c>
      <c r="G311" s="59" t="str">
        <f t="array" ref="G311">INDEX('New Listing E-Commerce'!$D$1:$D$179,MATCH(I311,'New Listing E-Commerce'!$C$1:$C$179,0))</f>
        <v>TRC3P</v>
      </c>
      <c r="H311" s="59">
        <f t="shared" si="1"/>
        <v>4</v>
      </c>
      <c r="I311" s="59" t="s">
        <v>23</v>
      </c>
      <c r="J311" s="60">
        <f>VLOOKUP($I311,'Margen (PowerBI)'!$B$2:$F$179,3)</f>
        <v>35</v>
      </c>
      <c r="K311" s="60">
        <f t="array" ref="K311">INDEX('Margen (PowerBI)'!$E$1:$E$179,MATCH($I311,'Margen (PowerBI)'!$B$1:$B$179,0))</f>
        <v>45.5</v>
      </c>
      <c r="L311" s="60">
        <f>VLOOKUP($I311,'Margen (PowerBI)'!$B$2:$F$179,5)</f>
        <v>16.5</v>
      </c>
      <c r="M311" s="59">
        <v>32.0</v>
      </c>
      <c r="N311" s="61">
        <v>0.0013</v>
      </c>
      <c r="O311" s="59">
        <v>45.0</v>
      </c>
      <c r="P311" s="61">
        <v>0.0015</v>
      </c>
      <c r="Q311" s="61">
        <v>0.9111</v>
      </c>
      <c r="R311" s="59">
        <v>4.0</v>
      </c>
      <c r="S311" s="59">
        <v>0.0</v>
      </c>
      <c r="T311" s="61">
        <v>0.125</v>
      </c>
      <c r="U311" s="61">
        <v>0.0</v>
      </c>
      <c r="V311" s="62">
        <v>644.0</v>
      </c>
      <c r="W311" s="62">
        <v>0.0</v>
      </c>
      <c r="X311" s="59">
        <v>4.0</v>
      </c>
      <c r="Y311" s="59">
        <v>0.0</v>
      </c>
      <c r="Z311" s="63"/>
      <c r="AA311" s="63"/>
      <c r="AB311" s="63"/>
      <c r="AC311" s="63"/>
      <c r="AD311" s="63"/>
      <c r="AE311" s="63"/>
      <c r="AF311" s="63"/>
      <c r="AG311" s="63"/>
      <c r="AH311" s="63"/>
      <c r="AI311" s="63"/>
    </row>
    <row r="312">
      <c r="A312" s="55" t="s">
        <v>1359</v>
      </c>
      <c r="B312" s="55" t="s">
        <v>1360</v>
      </c>
      <c r="C312" s="55" t="s">
        <v>1361</v>
      </c>
      <c r="D312" s="55">
        <v>7.5</v>
      </c>
      <c r="E312" s="55" t="s">
        <v>7290</v>
      </c>
      <c r="F312" s="55" t="str">
        <f t="array" ref="F312">IFNA(INDEX('New Listing E-Commerce'!$E$2:$E$69,MATCH($I312,'New Listing E-Commerce'!$C$2:$C$69,0)),"N/A")</f>
        <v>Soft</v>
      </c>
      <c r="G312" s="55" t="str">
        <f t="array" ref="G312">INDEX('New Listing E-Commerce'!$D$1:$D$179,MATCH(I312,'New Listing E-Commerce'!$C$1:$C$179,0))</f>
        <v>TLC1WN</v>
      </c>
      <c r="H312" s="55">
        <f t="shared" si="1"/>
        <v>1</v>
      </c>
      <c r="I312" s="55" t="s">
        <v>63</v>
      </c>
      <c r="J312" s="56">
        <f>VLOOKUP($I312,'Margen (PowerBI)'!$B$2:$F$179,3)</f>
        <v>35</v>
      </c>
      <c r="K312" s="56">
        <f t="array" ref="K312">INDEX('Margen (PowerBI)'!$E$1:$E$179,MATCH($I312,'Margen (PowerBI)'!$B$1:$B$179,0))</f>
        <v>39</v>
      </c>
      <c r="L312" s="56">
        <f>VLOOKUP($I312,'Margen (PowerBI)'!$B$2:$F$179,5)</f>
        <v>16.5</v>
      </c>
      <c r="M312" s="55">
        <v>0.0</v>
      </c>
      <c r="N312" s="57">
        <v>0.0</v>
      </c>
      <c r="O312" s="55">
        <v>0.0</v>
      </c>
      <c r="P312" s="57">
        <v>0.0</v>
      </c>
      <c r="Q312" s="57">
        <v>0.0</v>
      </c>
      <c r="R312" s="55">
        <v>1.0</v>
      </c>
      <c r="S312" s="55">
        <v>0.0</v>
      </c>
      <c r="T312" s="57">
        <v>0.0</v>
      </c>
      <c r="U312" s="57">
        <v>0.0</v>
      </c>
      <c r="V312" s="58">
        <v>118.0</v>
      </c>
      <c r="W312" s="58">
        <v>0.0</v>
      </c>
      <c r="X312" s="55">
        <v>1.0</v>
      </c>
      <c r="Y312" s="55">
        <v>0.0</v>
      </c>
      <c r="Z312" s="3"/>
      <c r="AA312" s="3"/>
      <c r="AB312" s="3"/>
      <c r="AC312" s="3"/>
      <c r="AD312" s="3"/>
      <c r="AE312" s="3"/>
      <c r="AF312" s="3"/>
      <c r="AG312" s="3"/>
      <c r="AH312" s="3"/>
      <c r="AI312" s="3"/>
    </row>
    <row r="313">
      <c r="A313" s="59" t="s">
        <v>1362</v>
      </c>
      <c r="B313" s="59" t="s">
        <v>1363</v>
      </c>
      <c r="C313" s="59" t="s">
        <v>1364</v>
      </c>
      <c r="D313" s="59">
        <v>6.5</v>
      </c>
      <c r="E313" s="59" t="s">
        <v>7287</v>
      </c>
      <c r="F313" s="59" t="str">
        <f t="array" ref="F313">IFNA(INDEX('New Listing E-Commerce'!$E$2:$E$69,MATCH($I313,'New Listing E-Commerce'!$C$2:$C$69,0)),"N/A")</f>
        <v>Soft</v>
      </c>
      <c r="G313" s="59" t="str">
        <f t="array" ref="G313">INDEX('New Listing E-Commerce'!$D$1:$D$179,MATCH(I313,'New Listing E-Commerce'!$C$1:$C$179,0))</f>
        <v>TLC1WN</v>
      </c>
      <c r="H313" s="59">
        <f t="shared" si="1"/>
        <v>1</v>
      </c>
      <c r="I313" s="59" t="s">
        <v>63</v>
      </c>
      <c r="J313" s="60">
        <f>VLOOKUP($I313,'Margen (PowerBI)'!$B$2:$F$179,3)</f>
        <v>35</v>
      </c>
      <c r="K313" s="60">
        <f t="array" ref="K313">INDEX('Margen (PowerBI)'!$E$1:$E$179,MATCH($I313,'Margen (PowerBI)'!$B$1:$B$179,0))</f>
        <v>39</v>
      </c>
      <c r="L313" s="60">
        <f>VLOOKUP($I313,'Margen (PowerBI)'!$B$2:$F$179,5)</f>
        <v>16.5</v>
      </c>
      <c r="M313" s="59">
        <v>0.0</v>
      </c>
      <c r="N313" s="61">
        <v>0.0</v>
      </c>
      <c r="O313" s="59">
        <v>0.0</v>
      </c>
      <c r="P313" s="61">
        <v>0.0</v>
      </c>
      <c r="Q313" s="61">
        <v>0.0</v>
      </c>
      <c r="R313" s="59">
        <v>1.0</v>
      </c>
      <c r="S313" s="59">
        <v>0.0</v>
      </c>
      <c r="T313" s="61">
        <v>0.0</v>
      </c>
      <c r="U313" s="61">
        <v>0.0</v>
      </c>
      <c r="V313" s="62">
        <v>129.0</v>
      </c>
      <c r="W313" s="62">
        <v>0.0</v>
      </c>
      <c r="X313" s="59">
        <v>1.0</v>
      </c>
      <c r="Y313" s="59">
        <v>0.0</v>
      </c>
      <c r="Z313" s="63"/>
      <c r="AA313" s="63"/>
      <c r="AB313" s="63"/>
      <c r="AC313" s="63"/>
      <c r="AD313" s="63"/>
      <c r="AE313" s="63"/>
      <c r="AF313" s="63"/>
      <c r="AG313" s="63"/>
      <c r="AH313" s="63"/>
      <c r="AI313" s="63"/>
    </row>
    <row r="314">
      <c r="A314" s="55" t="s">
        <v>1365</v>
      </c>
      <c r="B314" s="55" t="s">
        <v>1366</v>
      </c>
      <c r="C314" s="55" t="s">
        <v>1367</v>
      </c>
      <c r="D314" s="55">
        <v>7.5</v>
      </c>
      <c r="E314" s="55" t="s">
        <v>7287</v>
      </c>
      <c r="F314" s="55" t="str">
        <f t="array" ref="F314">IFNA(INDEX('New Listing E-Commerce'!$E$2:$E$69,MATCH($I314,'New Listing E-Commerce'!$C$2:$C$69,0)),"N/A")</f>
        <v>Soft</v>
      </c>
      <c r="G314" s="55" t="str">
        <f t="array" ref="G314">INDEX('New Listing E-Commerce'!$D$1:$D$179,MATCH(I314,'New Listing E-Commerce'!$C$1:$C$179,0))</f>
        <v>TLC1WN</v>
      </c>
      <c r="H314" s="55">
        <f t="shared" si="1"/>
        <v>1</v>
      </c>
      <c r="I314" s="55" t="s">
        <v>63</v>
      </c>
      <c r="J314" s="56">
        <f>VLOOKUP($I314,'Margen (PowerBI)'!$B$2:$F$179,3)</f>
        <v>35</v>
      </c>
      <c r="K314" s="56">
        <f t="array" ref="K314">INDEX('Margen (PowerBI)'!$E$1:$E$179,MATCH($I314,'Margen (PowerBI)'!$B$1:$B$179,0))</f>
        <v>39</v>
      </c>
      <c r="L314" s="56">
        <f>VLOOKUP($I314,'Margen (PowerBI)'!$B$2:$F$179,5)</f>
        <v>16.5</v>
      </c>
      <c r="M314" s="55">
        <v>6.0</v>
      </c>
      <c r="N314" s="57">
        <v>2.0E-4</v>
      </c>
      <c r="O314" s="55">
        <v>9.0</v>
      </c>
      <c r="P314" s="57">
        <v>3.0E-4</v>
      </c>
      <c r="Q314" s="57">
        <v>1.0</v>
      </c>
      <c r="R314" s="55">
        <v>1.0</v>
      </c>
      <c r="S314" s="55">
        <v>0.0</v>
      </c>
      <c r="T314" s="57">
        <v>0.1667</v>
      </c>
      <c r="U314" s="57">
        <v>0.0</v>
      </c>
      <c r="V314" s="58">
        <v>134.0</v>
      </c>
      <c r="W314" s="58">
        <v>0.0</v>
      </c>
      <c r="X314" s="55">
        <v>1.0</v>
      </c>
      <c r="Y314" s="55">
        <v>0.0</v>
      </c>
      <c r="Z314" s="3"/>
      <c r="AA314" s="3"/>
      <c r="AB314" s="3"/>
      <c r="AC314" s="3"/>
      <c r="AD314" s="3"/>
      <c r="AE314" s="3"/>
      <c r="AF314" s="3"/>
      <c r="AG314" s="3"/>
      <c r="AH314" s="3"/>
      <c r="AI314" s="3"/>
    </row>
    <row r="315">
      <c r="A315" s="59" t="s">
        <v>824</v>
      </c>
      <c r="B315" s="59" t="s">
        <v>1368</v>
      </c>
      <c r="C315" s="59" t="s">
        <v>1369</v>
      </c>
      <c r="D315" s="59">
        <v>11.0</v>
      </c>
      <c r="E315" s="59" t="s">
        <v>7287</v>
      </c>
      <c r="F315" s="59" t="str">
        <f t="array" ref="F315">IFNA(INDEX('New Listing E-Commerce'!$E$2:$E$69,MATCH($I315,'New Listing E-Commerce'!$C$2:$C$69,0)),"N/A")</f>
        <v>Steel</v>
      </c>
      <c r="G315" s="59" t="str">
        <f t="array" ref="G315">INDEX('New Listing E-Commerce'!$D$1:$D$179,MATCH(I315,'New Listing E-Commerce'!$C$1:$C$179,0))</f>
        <v>TRC1</v>
      </c>
      <c r="H315" s="59">
        <f t="shared" si="1"/>
        <v>1</v>
      </c>
      <c r="I315" s="59" t="s">
        <v>44</v>
      </c>
      <c r="J315" s="60">
        <f>VLOOKUP($I315,'Margen (PowerBI)'!$B$2:$F$179,3)</f>
        <v>35</v>
      </c>
      <c r="K315" s="60">
        <f t="array" ref="K315">INDEX('Margen (PowerBI)'!$E$1:$E$179,MATCH($I315,'Margen (PowerBI)'!$B$1:$B$179,0))</f>
        <v>42.5</v>
      </c>
      <c r="L315" s="60">
        <f>VLOOKUP($I315,'Margen (PowerBI)'!$B$2:$F$179,5)</f>
        <v>16.5</v>
      </c>
      <c r="M315" s="59">
        <v>7.0</v>
      </c>
      <c r="N315" s="61">
        <v>3.0E-4</v>
      </c>
      <c r="O315" s="59">
        <v>7.0</v>
      </c>
      <c r="P315" s="61">
        <v>2.0E-4</v>
      </c>
      <c r="Q315" s="61">
        <v>1.0</v>
      </c>
      <c r="R315" s="59">
        <v>1.0</v>
      </c>
      <c r="S315" s="59">
        <v>0.0</v>
      </c>
      <c r="T315" s="61">
        <v>0.1429</v>
      </c>
      <c r="U315" s="61">
        <v>0.0</v>
      </c>
      <c r="V315" s="62">
        <v>156.0</v>
      </c>
      <c r="W315" s="62">
        <v>0.0</v>
      </c>
      <c r="X315" s="59">
        <v>1.0</v>
      </c>
      <c r="Y315" s="59">
        <v>0.0</v>
      </c>
      <c r="Z315" s="63"/>
      <c r="AA315" s="63"/>
      <c r="AB315" s="63"/>
      <c r="AC315" s="63"/>
      <c r="AD315" s="63"/>
      <c r="AE315" s="63"/>
      <c r="AF315" s="63"/>
      <c r="AG315" s="63"/>
      <c r="AH315" s="63"/>
      <c r="AI315" s="63"/>
    </row>
    <row r="316">
      <c r="A316" s="55" t="s">
        <v>824</v>
      </c>
      <c r="B316" s="55" t="s">
        <v>1370</v>
      </c>
      <c r="C316" s="55" t="s">
        <v>1371</v>
      </c>
      <c r="D316" s="55">
        <v>12.0</v>
      </c>
      <c r="E316" s="55" t="s">
        <v>7287</v>
      </c>
      <c r="F316" s="55" t="str">
        <f t="array" ref="F316">IFNA(INDEX('New Listing E-Commerce'!$E$2:$E$69,MATCH($I316,'New Listing E-Commerce'!$C$2:$C$69,0)),"N/A")</f>
        <v>Steel</v>
      </c>
      <c r="G316" s="55" t="str">
        <f t="array" ref="G316">INDEX('New Listing E-Commerce'!$D$1:$D$179,MATCH(I316,'New Listing E-Commerce'!$C$1:$C$179,0))</f>
        <v>TRC1</v>
      </c>
      <c r="H316" s="55">
        <f t="shared" si="1"/>
        <v>3</v>
      </c>
      <c r="I316" s="55" t="s">
        <v>44</v>
      </c>
      <c r="J316" s="56">
        <f>VLOOKUP($I316,'Margen (PowerBI)'!$B$2:$F$179,3)</f>
        <v>35</v>
      </c>
      <c r="K316" s="56">
        <f t="array" ref="K316">INDEX('Margen (PowerBI)'!$E$1:$E$179,MATCH($I316,'Margen (PowerBI)'!$B$1:$B$179,0))</f>
        <v>42.5</v>
      </c>
      <c r="L316" s="56">
        <f>VLOOKUP($I316,'Margen (PowerBI)'!$B$2:$F$179,5)</f>
        <v>16.5</v>
      </c>
      <c r="M316" s="55">
        <v>5.0</v>
      </c>
      <c r="N316" s="57">
        <v>2.0E-4</v>
      </c>
      <c r="O316" s="55">
        <v>8.0</v>
      </c>
      <c r="P316" s="57">
        <v>3.0E-4</v>
      </c>
      <c r="Q316" s="57">
        <v>1.0</v>
      </c>
      <c r="R316" s="55">
        <v>2.0</v>
      </c>
      <c r="S316" s="55">
        <v>1.0</v>
      </c>
      <c r="T316" s="57">
        <v>0.4</v>
      </c>
      <c r="U316" s="57">
        <v>0.2</v>
      </c>
      <c r="V316" s="58">
        <v>312.0</v>
      </c>
      <c r="W316" s="58">
        <v>156.0</v>
      </c>
      <c r="X316" s="55">
        <v>2.0</v>
      </c>
      <c r="Y316" s="55">
        <v>1.0</v>
      </c>
      <c r="Z316" s="3"/>
      <c r="AA316" s="3"/>
      <c r="AB316" s="3"/>
      <c r="AC316" s="3"/>
      <c r="AD316" s="3"/>
      <c r="AE316" s="3"/>
      <c r="AF316" s="3"/>
      <c r="AG316" s="3"/>
      <c r="AH316" s="3"/>
      <c r="AI316" s="3"/>
    </row>
    <row r="317">
      <c r="A317" s="59" t="s">
        <v>824</v>
      </c>
      <c r="B317" s="59" t="s">
        <v>825</v>
      </c>
      <c r="C317" s="59" t="s">
        <v>826</v>
      </c>
      <c r="D317" s="59">
        <v>8.0</v>
      </c>
      <c r="E317" s="59" t="s">
        <v>7287</v>
      </c>
      <c r="F317" s="59" t="str">
        <f t="array" ref="F317">IFNA(INDEX('New Listing E-Commerce'!$E$2:$E$69,MATCH($I317,'New Listing E-Commerce'!$C$2:$C$69,0)),"N/A")</f>
        <v>Steel</v>
      </c>
      <c r="G317" s="59" t="str">
        <f t="array" ref="G317">INDEX('New Listing E-Commerce'!$D$1:$D$179,MATCH(I317,'New Listing E-Commerce'!$C$1:$C$179,0))</f>
        <v>TRC1</v>
      </c>
      <c r="H317" s="59">
        <f t="shared" si="1"/>
        <v>1</v>
      </c>
      <c r="I317" s="59" t="s">
        <v>44</v>
      </c>
      <c r="J317" s="60">
        <f>VLOOKUP($I317,'Margen (PowerBI)'!$B$2:$F$179,3)</f>
        <v>35</v>
      </c>
      <c r="K317" s="60">
        <f t="array" ref="K317">INDEX('Margen (PowerBI)'!$E$1:$E$179,MATCH($I317,'Margen (PowerBI)'!$B$1:$B$179,0))</f>
        <v>42.5</v>
      </c>
      <c r="L317" s="60">
        <f>VLOOKUP($I317,'Margen (PowerBI)'!$B$2:$F$179,5)</f>
        <v>16.5</v>
      </c>
      <c r="M317" s="59">
        <v>1.0</v>
      </c>
      <c r="N317" s="61">
        <v>0.0</v>
      </c>
      <c r="O317" s="59">
        <v>1.0</v>
      </c>
      <c r="P317" s="61">
        <v>0.0</v>
      </c>
      <c r="Q317" s="61">
        <v>1.0</v>
      </c>
      <c r="R317" s="59">
        <v>1.0</v>
      </c>
      <c r="S317" s="59">
        <v>0.0</v>
      </c>
      <c r="T317" s="61">
        <v>1.0</v>
      </c>
      <c r="U317" s="61">
        <v>0.0</v>
      </c>
      <c r="V317" s="62">
        <v>156.0</v>
      </c>
      <c r="W317" s="62">
        <v>0.0</v>
      </c>
      <c r="X317" s="59">
        <v>1.0</v>
      </c>
      <c r="Y317" s="59">
        <v>0.0</v>
      </c>
      <c r="Z317" s="63"/>
      <c r="AA317" s="63"/>
      <c r="AB317" s="63"/>
      <c r="AC317" s="63"/>
      <c r="AD317" s="63"/>
      <c r="AE317" s="63"/>
      <c r="AF317" s="63"/>
      <c r="AG317" s="63"/>
      <c r="AH317" s="63"/>
      <c r="AI317" s="63"/>
    </row>
    <row r="318">
      <c r="A318" s="55" t="s">
        <v>824</v>
      </c>
      <c r="B318" s="55" t="s">
        <v>1098</v>
      </c>
      <c r="C318" s="55" t="s">
        <v>1099</v>
      </c>
      <c r="D318" s="55">
        <v>9.5</v>
      </c>
      <c r="E318" s="55" t="s">
        <v>7287</v>
      </c>
      <c r="F318" s="55" t="str">
        <f t="array" ref="F318">IFNA(INDEX('New Listing E-Commerce'!$E$2:$E$69,MATCH($I318,'New Listing E-Commerce'!$C$2:$C$69,0)),"N/A")</f>
        <v>Steel</v>
      </c>
      <c r="G318" s="55" t="str">
        <f t="array" ref="G318">INDEX('New Listing E-Commerce'!$D$1:$D$179,MATCH(I318,'New Listing E-Commerce'!$C$1:$C$179,0))</f>
        <v>TRC1</v>
      </c>
      <c r="H318" s="55">
        <f t="shared" si="1"/>
        <v>1</v>
      </c>
      <c r="I318" s="55" t="s">
        <v>44</v>
      </c>
      <c r="J318" s="56">
        <f>VLOOKUP($I318,'Margen (PowerBI)'!$B$2:$F$179,3)</f>
        <v>35</v>
      </c>
      <c r="K318" s="56">
        <f t="array" ref="K318">INDEX('Margen (PowerBI)'!$E$1:$E$179,MATCH($I318,'Margen (PowerBI)'!$B$1:$B$179,0))</f>
        <v>42.5</v>
      </c>
      <c r="L318" s="56">
        <f>VLOOKUP($I318,'Margen (PowerBI)'!$B$2:$F$179,5)</f>
        <v>16.5</v>
      </c>
      <c r="M318" s="55">
        <v>3.0</v>
      </c>
      <c r="N318" s="57">
        <v>1.0E-4</v>
      </c>
      <c r="O318" s="55">
        <v>5.0</v>
      </c>
      <c r="P318" s="57">
        <v>2.0E-4</v>
      </c>
      <c r="Q318" s="57">
        <v>1.0</v>
      </c>
      <c r="R318" s="55">
        <v>1.0</v>
      </c>
      <c r="S318" s="55">
        <v>0.0</v>
      </c>
      <c r="T318" s="57">
        <v>0.3333</v>
      </c>
      <c r="U318" s="57">
        <v>0.0</v>
      </c>
      <c r="V318" s="58">
        <v>156.0</v>
      </c>
      <c r="W318" s="58">
        <v>0.0</v>
      </c>
      <c r="X318" s="55">
        <v>1.0</v>
      </c>
      <c r="Y318" s="55">
        <v>0.0</v>
      </c>
      <c r="Z318" s="3"/>
      <c r="AA318" s="3"/>
      <c r="AB318" s="3"/>
      <c r="AC318" s="3"/>
      <c r="AD318" s="3"/>
      <c r="AE318" s="3"/>
      <c r="AF318" s="3"/>
      <c r="AG318" s="3"/>
      <c r="AH318" s="3"/>
      <c r="AI318" s="3"/>
    </row>
    <row r="319">
      <c r="A319" s="59" t="s">
        <v>824</v>
      </c>
      <c r="B319" s="59" t="s">
        <v>1372</v>
      </c>
      <c r="C319" s="59" t="s">
        <v>1373</v>
      </c>
      <c r="D319" s="59">
        <v>10.0</v>
      </c>
      <c r="E319" s="59" t="s">
        <v>7290</v>
      </c>
      <c r="F319" s="59" t="str">
        <f t="array" ref="F319">IFNA(INDEX('New Listing E-Commerce'!$E$2:$E$69,MATCH($I319,'New Listing E-Commerce'!$C$2:$C$69,0)),"N/A")</f>
        <v>Steel</v>
      </c>
      <c r="G319" s="59" t="str">
        <f t="array" ref="G319">INDEX('New Listing E-Commerce'!$D$1:$D$179,MATCH(I319,'New Listing E-Commerce'!$C$1:$C$179,0))</f>
        <v>TRC1</v>
      </c>
      <c r="H319" s="59">
        <f t="shared" si="1"/>
        <v>1</v>
      </c>
      <c r="I319" s="59" t="s">
        <v>44</v>
      </c>
      <c r="J319" s="60">
        <f>VLOOKUP($I319,'Margen (PowerBI)'!$B$2:$F$179,3)</f>
        <v>35</v>
      </c>
      <c r="K319" s="60">
        <f t="array" ref="K319">INDEX('Margen (PowerBI)'!$E$1:$E$179,MATCH($I319,'Margen (PowerBI)'!$B$1:$B$179,0))</f>
        <v>42.5</v>
      </c>
      <c r="L319" s="60">
        <f>VLOOKUP($I319,'Margen (PowerBI)'!$B$2:$F$179,5)</f>
        <v>16.5</v>
      </c>
      <c r="M319" s="59">
        <v>1.0</v>
      </c>
      <c r="N319" s="61">
        <v>0.0</v>
      </c>
      <c r="O319" s="59">
        <v>1.0</v>
      </c>
      <c r="P319" s="61">
        <v>0.0</v>
      </c>
      <c r="Q319" s="61">
        <v>1.0</v>
      </c>
      <c r="R319" s="59">
        <v>1.0</v>
      </c>
      <c r="S319" s="59">
        <v>0.0</v>
      </c>
      <c r="T319" s="61">
        <v>1.0</v>
      </c>
      <c r="U319" s="61">
        <v>0.0</v>
      </c>
      <c r="V319" s="62">
        <v>156.0</v>
      </c>
      <c r="W319" s="62">
        <v>0.0</v>
      </c>
      <c r="X319" s="59">
        <v>1.0</v>
      </c>
      <c r="Y319" s="59">
        <v>0.0</v>
      </c>
      <c r="Z319" s="63"/>
      <c r="AA319" s="63"/>
      <c r="AB319" s="63"/>
      <c r="AC319" s="63"/>
      <c r="AD319" s="63"/>
      <c r="AE319" s="63"/>
      <c r="AF319" s="63"/>
      <c r="AG319" s="63"/>
      <c r="AH319" s="63"/>
      <c r="AI319" s="63"/>
    </row>
    <row r="320">
      <c r="A320" s="55" t="s">
        <v>824</v>
      </c>
      <c r="B320" s="55" t="s">
        <v>1374</v>
      </c>
      <c r="C320" s="55" t="s">
        <v>1375</v>
      </c>
      <c r="D320" s="55">
        <v>11.0</v>
      </c>
      <c r="E320" s="55" t="s">
        <v>7290</v>
      </c>
      <c r="F320" s="55" t="str">
        <f t="array" ref="F320">IFNA(INDEX('New Listing E-Commerce'!$E$2:$E$69,MATCH($I320,'New Listing E-Commerce'!$C$2:$C$69,0)),"N/A")</f>
        <v>Steel</v>
      </c>
      <c r="G320" s="55" t="str">
        <f t="array" ref="G320">INDEX('New Listing E-Commerce'!$D$1:$D$179,MATCH(I320,'New Listing E-Commerce'!$C$1:$C$179,0))</f>
        <v>TRC1</v>
      </c>
      <c r="H320" s="55">
        <f t="shared" si="1"/>
        <v>1</v>
      </c>
      <c r="I320" s="55" t="s">
        <v>44</v>
      </c>
      <c r="J320" s="56">
        <f>VLOOKUP($I320,'Margen (PowerBI)'!$B$2:$F$179,3)</f>
        <v>35</v>
      </c>
      <c r="K320" s="56">
        <f t="array" ref="K320">INDEX('Margen (PowerBI)'!$E$1:$E$179,MATCH($I320,'Margen (PowerBI)'!$B$1:$B$179,0))</f>
        <v>42.5</v>
      </c>
      <c r="L320" s="56">
        <f>VLOOKUP($I320,'Margen (PowerBI)'!$B$2:$F$179,5)</f>
        <v>16.5</v>
      </c>
      <c r="M320" s="55">
        <v>3.0</v>
      </c>
      <c r="N320" s="57">
        <v>1.0E-4</v>
      </c>
      <c r="O320" s="55">
        <v>3.0</v>
      </c>
      <c r="P320" s="57">
        <v>1.0E-4</v>
      </c>
      <c r="Q320" s="57">
        <v>1.0</v>
      </c>
      <c r="R320" s="55">
        <v>1.0</v>
      </c>
      <c r="S320" s="55">
        <v>0.0</v>
      </c>
      <c r="T320" s="57">
        <v>0.3333</v>
      </c>
      <c r="U320" s="57">
        <v>0.0</v>
      </c>
      <c r="V320" s="58">
        <v>156.0</v>
      </c>
      <c r="W320" s="58">
        <v>0.0</v>
      </c>
      <c r="X320" s="55">
        <v>1.0</v>
      </c>
      <c r="Y320" s="55">
        <v>0.0</v>
      </c>
      <c r="Z320" s="3"/>
      <c r="AA320" s="3"/>
      <c r="AB320" s="3"/>
      <c r="AC320" s="3"/>
      <c r="AD320" s="3"/>
      <c r="AE320" s="3"/>
      <c r="AF320" s="3"/>
      <c r="AG320" s="3"/>
      <c r="AH320" s="3"/>
      <c r="AI320" s="3"/>
    </row>
    <row r="321">
      <c r="A321" s="59" t="s">
        <v>824</v>
      </c>
      <c r="B321" s="59" t="s">
        <v>835</v>
      </c>
      <c r="C321" s="59" t="s">
        <v>836</v>
      </c>
      <c r="D321" s="59">
        <v>8.0</v>
      </c>
      <c r="E321" s="59" t="s">
        <v>7290</v>
      </c>
      <c r="F321" s="59" t="str">
        <f t="array" ref="F321">IFNA(INDEX('New Listing E-Commerce'!$E$2:$E$69,MATCH($I321,'New Listing E-Commerce'!$C$2:$C$69,0)),"N/A")</f>
        <v>Steel</v>
      </c>
      <c r="G321" s="59" t="str">
        <f t="array" ref="G321">INDEX('New Listing E-Commerce'!$D$1:$D$179,MATCH(I321,'New Listing E-Commerce'!$C$1:$C$179,0))</f>
        <v>TRC1</v>
      </c>
      <c r="H321" s="59">
        <f t="shared" si="1"/>
        <v>1</v>
      </c>
      <c r="I321" s="59" t="s">
        <v>44</v>
      </c>
      <c r="J321" s="60">
        <f>VLOOKUP($I321,'Margen (PowerBI)'!$B$2:$F$179,3)</f>
        <v>35</v>
      </c>
      <c r="K321" s="60">
        <f t="array" ref="K321">INDEX('Margen (PowerBI)'!$E$1:$E$179,MATCH($I321,'Margen (PowerBI)'!$B$1:$B$179,0))</f>
        <v>42.5</v>
      </c>
      <c r="L321" s="60">
        <f>VLOOKUP($I321,'Margen (PowerBI)'!$B$2:$F$179,5)</f>
        <v>16.5</v>
      </c>
      <c r="M321" s="59">
        <v>1.0</v>
      </c>
      <c r="N321" s="61">
        <v>0.0</v>
      </c>
      <c r="O321" s="59">
        <v>1.0</v>
      </c>
      <c r="P321" s="61">
        <v>0.0</v>
      </c>
      <c r="Q321" s="61">
        <v>1.0</v>
      </c>
      <c r="R321" s="59">
        <v>1.0</v>
      </c>
      <c r="S321" s="59">
        <v>0.0</v>
      </c>
      <c r="T321" s="61">
        <v>1.0</v>
      </c>
      <c r="U321" s="61">
        <v>0.0</v>
      </c>
      <c r="V321" s="62">
        <v>156.0</v>
      </c>
      <c r="W321" s="62">
        <v>0.0</v>
      </c>
      <c r="X321" s="59">
        <v>1.0</v>
      </c>
      <c r="Y321" s="59">
        <v>0.0</v>
      </c>
      <c r="Z321" s="63"/>
      <c r="AA321" s="63"/>
      <c r="AB321" s="63"/>
      <c r="AC321" s="63"/>
      <c r="AD321" s="63"/>
      <c r="AE321" s="63"/>
      <c r="AF321" s="63"/>
      <c r="AG321" s="63"/>
      <c r="AH321" s="63"/>
      <c r="AI321" s="63"/>
    </row>
    <row r="322">
      <c r="A322" s="55" t="s">
        <v>839</v>
      </c>
      <c r="B322" s="55" t="s">
        <v>840</v>
      </c>
      <c r="C322" s="55" t="s">
        <v>841</v>
      </c>
      <c r="D322" s="55">
        <v>10.0</v>
      </c>
      <c r="E322" s="55" t="s">
        <v>7287</v>
      </c>
      <c r="F322" s="55" t="str">
        <f t="array" ref="F322">IFNA(INDEX('New Listing E-Commerce'!$E$2:$E$69,MATCH($I322,'New Listing E-Commerce'!$C$2:$C$69,0)),"N/A")</f>
        <v>Soft</v>
      </c>
      <c r="G322" s="55" t="str">
        <f t="array" ref="G322">INDEX('New Listing E-Commerce'!$D$1:$D$179,MATCH(I322,'New Listing E-Commerce'!$C$1:$C$179,0))</f>
        <v>TRC1</v>
      </c>
      <c r="H322" s="55">
        <f t="shared" si="1"/>
        <v>2</v>
      </c>
      <c r="I322" s="55" t="s">
        <v>54</v>
      </c>
      <c r="J322" s="56">
        <f>VLOOKUP($I322,'Margen (PowerBI)'!$B$2:$F$179,3)</f>
        <v>35</v>
      </c>
      <c r="K322" s="56">
        <f t="array" ref="K322">INDEX('Margen (PowerBI)'!$E$1:$E$179,MATCH($I322,'Margen (PowerBI)'!$B$1:$B$179,0))</f>
        <v>41</v>
      </c>
      <c r="L322" s="56">
        <f>VLOOKUP($I322,'Margen (PowerBI)'!$B$2:$F$179,5)</f>
        <v>16.5</v>
      </c>
      <c r="M322" s="55">
        <v>5.0</v>
      </c>
      <c r="N322" s="57">
        <v>2.0E-4</v>
      </c>
      <c r="O322" s="55">
        <v>11.0</v>
      </c>
      <c r="P322" s="57">
        <v>4.0E-4</v>
      </c>
      <c r="Q322" s="57">
        <v>1.0</v>
      </c>
      <c r="R322" s="55">
        <v>2.0</v>
      </c>
      <c r="S322" s="55">
        <v>0.0</v>
      </c>
      <c r="T322" s="57">
        <v>0.4</v>
      </c>
      <c r="U322" s="57">
        <v>0.0</v>
      </c>
      <c r="V322" s="58">
        <v>300.0</v>
      </c>
      <c r="W322" s="58">
        <v>0.0</v>
      </c>
      <c r="X322" s="55">
        <v>2.0</v>
      </c>
      <c r="Y322" s="55">
        <v>0.0</v>
      </c>
      <c r="Z322" s="3"/>
      <c r="AA322" s="3"/>
      <c r="AB322" s="3"/>
      <c r="AC322" s="3"/>
      <c r="AD322" s="3"/>
      <c r="AE322" s="3"/>
      <c r="AF322" s="3"/>
      <c r="AG322" s="3"/>
      <c r="AH322" s="3"/>
      <c r="AI322" s="3"/>
    </row>
    <row r="323">
      <c r="A323" s="59" t="s">
        <v>839</v>
      </c>
      <c r="B323" s="59" t="s">
        <v>1376</v>
      </c>
      <c r="C323" s="59" t="s">
        <v>1377</v>
      </c>
      <c r="D323" s="59">
        <v>9.5</v>
      </c>
      <c r="E323" s="59" t="s">
        <v>7290</v>
      </c>
      <c r="F323" s="59" t="str">
        <f t="array" ref="F323">IFNA(INDEX('New Listing E-Commerce'!$E$2:$E$69,MATCH($I323,'New Listing E-Commerce'!$C$2:$C$69,0)),"N/A")</f>
        <v>Soft</v>
      </c>
      <c r="G323" s="59" t="str">
        <f t="array" ref="G323">INDEX('New Listing E-Commerce'!$D$1:$D$179,MATCH(I323,'New Listing E-Commerce'!$C$1:$C$179,0))</f>
        <v>TRC1</v>
      </c>
      <c r="H323" s="59">
        <f t="shared" si="1"/>
        <v>1</v>
      </c>
      <c r="I323" s="59" t="s">
        <v>54</v>
      </c>
      <c r="J323" s="60">
        <f>VLOOKUP($I323,'Margen (PowerBI)'!$B$2:$F$179,3)</f>
        <v>35</v>
      </c>
      <c r="K323" s="60">
        <f t="array" ref="K323">INDEX('Margen (PowerBI)'!$E$1:$E$179,MATCH($I323,'Margen (PowerBI)'!$B$1:$B$179,0))</f>
        <v>41</v>
      </c>
      <c r="L323" s="60">
        <f>VLOOKUP($I323,'Margen (PowerBI)'!$B$2:$F$179,5)</f>
        <v>16.5</v>
      </c>
      <c r="M323" s="59">
        <v>2.0</v>
      </c>
      <c r="N323" s="61">
        <v>1.0E-4</v>
      </c>
      <c r="O323" s="59">
        <v>2.0</v>
      </c>
      <c r="P323" s="61">
        <v>1.0E-4</v>
      </c>
      <c r="Q323" s="61">
        <v>1.0</v>
      </c>
      <c r="R323" s="59">
        <v>1.0</v>
      </c>
      <c r="S323" s="59">
        <v>0.0</v>
      </c>
      <c r="T323" s="61">
        <v>0.5</v>
      </c>
      <c r="U323" s="61">
        <v>0.0</v>
      </c>
      <c r="V323" s="62">
        <v>150.0</v>
      </c>
      <c r="W323" s="62">
        <v>0.0</v>
      </c>
      <c r="X323" s="59">
        <v>1.0</v>
      </c>
      <c r="Y323" s="59">
        <v>0.0</v>
      </c>
      <c r="Z323" s="63"/>
      <c r="AA323" s="63"/>
      <c r="AB323" s="63"/>
      <c r="AC323" s="63"/>
      <c r="AD323" s="63"/>
      <c r="AE323" s="63"/>
      <c r="AF323" s="63"/>
      <c r="AG323" s="63"/>
      <c r="AH323" s="63"/>
      <c r="AI323" s="63"/>
    </row>
    <row r="324">
      <c r="A324" s="3"/>
      <c r="B324" s="3"/>
      <c r="C324" s="3"/>
      <c r="D324" s="55"/>
      <c r="E324" s="55"/>
      <c r="F324" s="55"/>
      <c r="G324" s="251"/>
      <c r="H324" s="3"/>
      <c r="I324" s="3"/>
      <c r="J324" s="257">
        <f t="shared" ref="J324:L324" si="2">MEDIAN(J2:J323)</f>
        <v>35</v>
      </c>
      <c r="K324" s="257">
        <f t="shared" si="2"/>
        <v>31.5</v>
      </c>
      <c r="L324" s="257">
        <f t="shared" si="2"/>
        <v>16.5</v>
      </c>
      <c r="M324" s="3"/>
      <c r="N324" s="3"/>
      <c r="O324" s="3"/>
      <c r="P324" s="3"/>
      <c r="Q324" s="3"/>
      <c r="R324" s="3"/>
      <c r="S324" s="3"/>
      <c r="T324" s="3"/>
      <c r="U324" s="3"/>
      <c r="V324" s="3"/>
      <c r="W324" s="3"/>
      <c r="X324" s="3"/>
      <c r="Y324" s="3"/>
      <c r="Z324" s="3"/>
      <c r="AA324" s="3"/>
      <c r="AB324" s="3"/>
      <c r="AC324" s="3"/>
      <c r="AD324" s="3"/>
      <c r="AE324" s="3"/>
      <c r="AF324" s="3"/>
      <c r="AG324" s="3"/>
      <c r="AH324" s="3"/>
      <c r="AI324" s="3"/>
    </row>
    <row r="325">
      <c r="A325" s="63"/>
      <c r="B325" s="63"/>
      <c r="C325" s="63"/>
      <c r="D325" s="59"/>
      <c r="E325" s="59"/>
      <c r="F325" s="59"/>
      <c r="G325" s="252"/>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row>
    <row r="326">
      <c r="A326" s="3"/>
      <c r="B326" s="3"/>
      <c r="C326" s="3"/>
      <c r="D326" s="3"/>
      <c r="E326" s="3"/>
      <c r="F326" s="3"/>
      <c r="G326" s="251"/>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row>
    <row r="327">
      <c r="A327" s="63"/>
      <c r="B327" s="63"/>
      <c r="C327" s="63"/>
      <c r="D327" s="63"/>
      <c r="E327" s="63"/>
      <c r="F327" s="63"/>
      <c r="G327" s="252"/>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row>
    <row r="328">
      <c r="A328" s="3"/>
      <c r="B328" s="3"/>
      <c r="C328" s="3"/>
      <c r="D328" s="3"/>
      <c r="E328" s="3"/>
      <c r="F328" s="3"/>
      <c r="G328" s="251"/>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c r="A329" s="63"/>
      <c r="B329" s="63"/>
      <c r="C329" s="63"/>
      <c r="D329" s="63"/>
      <c r="E329" s="63"/>
      <c r="F329" s="63"/>
      <c r="G329" s="252"/>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row>
    <row r="330">
      <c r="A330" s="3"/>
      <c r="B330" s="3"/>
      <c r="C330" s="3"/>
      <c r="D330" s="3"/>
      <c r="E330" s="3"/>
      <c r="F330" s="3"/>
      <c r="G330" s="251"/>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c r="A331" s="63"/>
      <c r="B331" s="63"/>
      <c r="C331" s="63"/>
      <c r="D331" s="63"/>
      <c r="E331" s="63"/>
      <c r="F331" s="63"/>
      <c r="G331" s="252"/>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row>
    <row r="332">
      <c r="A332" s="3"/>
      <c r="B332" s="3"/>
      <c r="C332" s="3"/>
      <c r="D332" s="3"/>
      <c r="E332" s="3"/>
      <c r="F332" s="3"/>
      <c r="G332" s="251"/>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c r="A333" s="63"/>
      <c r="B333" s="63"/>
      <c r="C333" s="63"/>
      <c r="D333" s="63"/>
      <c r="E333" s="63"/>
      <c r="F333" s="63"/>
      <c r="G333" s="252"/>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row>
    <row r="334">
      <c r="A334" s="3"/>
      <c r="B334" s="3"/>
      <c r="C334" s="3"/>
      <c r="D334" s="3"/>
      <c r="E334" s="3"/>
      <c r="F334" s="3"/>
      <c r="G334" s="251"/>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c r="A335" s="63"/>
      <c r="B335" s="63"/>
      <c r="C335" s="63"/>
      <c r="D335" s="63"/>
      <c r="E335" s="63"/>
      <c r="F335" s="63"/>
      <c r="G335" s="252"/>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row>
    <row r="336">
      <c r="A336" s="3"/>
      <c r="B336" s="3"/>
      <c r="C336" s="3"/>
      <c r="D336" s="3"/>
      <c r="E336" s="3"/>
      <c r="F336" s="3"/>
      <c r="G336" s="254"/>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c r="A337" s="63"/>
      <c r="B337" s="63"/>
      <c r="C337" s="63"/>
      <c r="D337" s="63"/>
      <c r="E337" s="63"/>
      <c r="F337" s="63"/>
      <c r="G337" s="255"/>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row>
    <row r="338">
      <c r="A338" s="3"/>
      <c r="B338" s="3"/>
      <c r="C338" s="3"/>
      <c r="D338" s="3"/>
      <c r="E338" s="3"/>
      <c r="F338" s="3"/>
      <c r="G338" s="254"/>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c r="A339" s="63"/>
      <c r="B339" s="63"/>
      <c r="C339" s="63"/>
      <c r="D339" s="63"/>
      <c r="E339" s="63"/>
      <c r="F339" s="63"/>
      <c r="G339" s="255"/>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row>
    <row r="340">
      <c r="A340" s="3"/>
      <c r="B340" s="3"/>
      <c r="C340" s="3"/>
      <c r="D340" s="3"/>
      <c r="E340" s="3"/>
      <c r="F340" s="3"/>
      <c r="G340" s="254"/>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c r="A341" s="63"/>
      <c r="B341" s="63"/>
      <c r="C341" s="63"/>
      <c r="D341" s="63"/>
      <c r="E341" s="63"/>
      <c r="F341" s="63"/>
      <c r="G341" s="255"/>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row>
    <row r="342">
      <c r="A342" s="3"/>
      <c r="B342" s="3"/>
      <c r="C342" s="3"/>
      <c r="D342" s="3"/>
      <c r="E342" s="3"/>
      <c r="F342" s="3"/>
      <c r="G342" s="254"/>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c r="A343" s="63"/>
      <c r="B343" s="63"/>
      <c r="C343" s="63"/>
      <c r="D343" s="63"/>
      <c r="E343" s="63"/>
      <c r="F343" s="63"/>
      <c r="G343" s="255"/>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row>
    <row r="344">
      <c r="A344" s="3"/>
      <c r="B344" s="3"/>
      <c r="C344" s="3"/>
      <c r="D344" s="3"/>
      <c r="E344" s="3"/>
      <c r="F344" s="3"/>
      <c r="G344" s="254"/>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c r="A345" s="63"/>
      <c r="B345" s="63"/>
      <c r="C345" s="63"/>
      <c r="D345" s="63"/>
      <c r="E345" s="63"/>
      <c r="F345" s="63"/>
      <c r="G345" s="255"/>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row>
    <row r="346">
      <c r="A346" s="3"/>
      <c r="B346" s="3"/>
      <c r="C346" s="3"/>
      <c r="D346" s="3"/>
      <c r="E346" s="3"/>
      <c r="F346" s="3"/>
      <c r="G346" s="254"/>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c r="A347" s="63"/>
      <c r="B347" s="63"/>
      <c r="C347" s="63"/>
      <c r="D347" s="63"/>
      <c r="E347" s="63"/>
      <c r="F347" s="63"/>
      <c r="G347" s="255"/>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row>
    <row r="348">
      <c r="A348" s="3"/>
      <c r="B348" s="3"/>
      <c r="C348" s="3"/>
      <c r="D348" s="3"/>
      <c r="E348" s="3"/>
      <c r="F348" s="3"/>
      <c r="G348" s="254"/>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c r="A349" s="63"/>
      <c r="B349" s="63"/>
      <c r="C349" s="63"/>
      <c r="D349" s="63"/>
      <c r="E349" s="63"/>
      <c r="F349" s="63"/>
      <c r="G349" s="255"/>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row>
    <row r="350">
      <c r="A350" s="3"/>
      <c r="B350" s="3"/>
      <c r="C350" s="3"/>
      <c r="D350" s="3"/>
      <c r="E350" s="3"/>
      <c r="F350" s="3"/>
      <c r="G350" s="254"/>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c r="A351" s="63"/>
      <c r="B351" s="63"/>
      <c r="C351" s="63"/>
      <c r="D351" s="63"/>
      <c r="E351" s="63"/>
      <c r="F351" s="63"/>
      <c r="G351" s="255"/>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row>
    <row r="352">
      <c r="A352" s="3"/>
      <c r="B352" s="3"/>
      <c r="C352" s="3"/>
      <c r="D352" s="3"/>
      <c r="E352" s="3"/>
      <c r="F352" s="3"/>
      <c r="G352" s="254"/>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c r="A353" s="63"/>
      <c r="B353" s="63"/>
      <c r="C353" s="63"/>
      <c r="D353" s="63"/>
      <c r="E353" s="63"/>
      <c r="F353" s="63"/>
      <c r="G353" s="255"/>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row>
    <row r="354">
      <c r="A354" s="3"/>
      <c r="B354" s="3"/>
      <c r="C354" s="3"/>
      <c r="D354" s="3"/>
      <c r="E354" s="3"/>
      <c r="F354" s="3"/>
      <c r="G354" s="254"/>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c r="A355" s="63"/>
      <c r="B355" s="63"/>
      <c r="C355" s="63"/>
      <c r="D355" s="63"/>
      <c r="E355" s="63"/>
      <c r="F355" s="63"/>
      <c r="G355" s="255"/>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row>
    <row r="356">
      <c r="A356" s="3"/>
      <c r="B356" s="3"/>
      <c r="C356" s="3"/>
      <c r="D356" s="3"/>
      <c r="E356" s="3"/>
      <c r="F356" s="3"/>
      <c r="G356" s="254"/>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c r="A357" s="63"/>
      <c r="B357" s="63"/>
      <c r="C357" s="63"/>
      <c r="D357" s="63"/>
      <c r="E357" s="63"/>
      <c r="F357" s="63"/>
      <c r="G357" s="255"/>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row>
    <row r="358">
      <c r="A358" s="3"/>
      <c r="B358" s="3"/>
      <c r="C358" s="3"/>
      <c r="D358" s="3"/>
      <c r="E358" s="3"/>
      <c r="F358" s="3"/>
      <c r="G358" s="254"/>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c r="A359" s="63"/>
      <c r="B359" s="63"/>
      <c r="C359" s="63"/>
      <c r="D359" s="63"/>
      <c r="E359" s="63"/>
      <c r="F359" s="63"/>
      <c r="G359" s="255"/>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row>
    <row r="360">
      <c r="A360" s="3"/>
      <c r="B360" s="3"/>
      <c r="C360" s="3"/>
      <c r="D360" s="3"/>
      <c r="E360" s="3"/>
      <c r="F360" s="3"/>
      <c r="G360" s="254"/>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c r="A361" s="63"/>
      <c r="B361" s="63"/>
      <c r="C361" s="63"/>
      <c r="D361" s="63"/>
      <c r="E361" s="63"/>
      <c r="F361" s="63"/>
      <c r="G361" s="255"/>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row>
    <row r="362">
      <c r="A362" s="3"/>
      <c r="B362" s="3"/>
      <c r="C362" s="3"/>
      <c r="D362" s="3"/>
      <c r="E362" s="3"/>
      <c r="F362" s="3"/>
      <c r="G362" s="254"/>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c r="A363" s="63"/>
      <c r="B363" s="63"/>
      <c r="C363" s="63"/>
      <c r="D363" s="63"/>
      <c r="E363" s="63"/>
      <c r="F363" s="63"/>
      <c r="G363" s="255"/>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row>
    <row r="364">
      <c r="A364" s="3"/>
      <c r="B364" s="3"/>
      <c r="C364" s="3"/>
      <c r="D364" s="3"/>
      <c r="E364" s="3"/>
      <c r="F364" s="3"/>
      <c r="G364" s="254"/>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c r="A365" s="63"/>
      <c r="B365" s="63"/>
      <c r="C365" s="63"/>
      <c r="D365" s="63"/>
      <c r="E365" s="63"/>
      <c r="F365" s="63"/>
      <c r="G365" s="255"/>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row>
    <row r="366">
      <c r="A366" s="3"/>
      <c r="B366" s="3"/>
      <c r="C366" s="3"/>
      <c r="D366" s="3"/>
      <c r="E366" s="3"/>
      <c r="F366" s="3"/>
      <c r="G366" s="254"/>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c r="A367" s="63"/>
      <c r="B367" s="63"/>
      <c r="C367" s="63"/>
      <c r="D367" s="63"/>
      <c r="E367" s="63"/>
      <c r="F367" s="63"/>
      <c r="G367" s="255"/>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row>
    <row r="368">
      <c r="A368" s="3"/>
      <c r="B368" s="3"/>
      <c r="C368" s="3"/>
      <c r="D368" s="3"/>
      <c r="E368" s="3"/>
      <c r="F368" s="3"/>
      <c r="G368" s="254"/>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c r="A369" s="63"/>
      <c r="B369" s="63"/>
      <c r="C369" s="63"/>
      <c r="D369" s="63"/>
      <c r="E369" s="63"/>
      <c r="F369" s="63"/>
      <c r="G369" s="255"/>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row>
    <row r="370">
      <c r="A370" s="3"/>
      <c r="B370" s="3"/>
      <c r="C370" s="3"/>
      <c r="D370" s="3"/>
      <c r="E370" s="3"/>
      <c r="F370" s="3"/>
      <c r="G370" s="254"/>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c r="A371" s="63"/>
      <c r="B371" s="63"/>
      <c r="C371" s="63"/>
      <c r="D371" s="63"/>
      <c r="E371" s="63"/>
      <c r="F371" s="63"/>
      <c r="G371" s="255"/>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row>
    <row r="372">
      <c r="A372" s="3"/>
      <c r="B372" s="3"/>
      <c r="C372" s="3"/>
      <c r="D372" s="3"/>
      <c r="E372" s="3"/>
      <c r="F372" s="3"/>
      <c r="G372" s="254"/>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c r="A373" s="63"/>
      <c r="B373" s="63"/>
      <c r="C373" s="63"/>
      <c r="D373" s="63"/>
      <c r="E373" s="63"/>
      <c r="F373" s="63"/>
      <c r="G373" s="255"/>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row>
    <row r="374">
      <c r="A374" s="3"/>
      <c r="B374" s="3"/>
      <c r="C374" s="3"/>
      <c r="D374" s="3"/>
      <c r="E374" s="3"/>
      <c r="F374" s="3"/>
      <c r="G374" s="254"/>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c r="A375" s="63"/>
      <c r="B375" s="63"/>
      <c r="C375" s="63"/>
      <c r="D375" s="63"/>
      <c r="E375" s="63"/>
      <c r="F375" s="63"/>
      <c r="G375" s="255"/>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row>
    <row r="376">
      <c r="A376" s="3"/>
      <c r="B376" s="3"/>
      <c r="C376" s="3"/>
      <c r="D376" s="3"/>
      <c r="E376" s="3"/>
      <c r="F376" s="3"/>
      <c r="G376" s="254"/>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c r="A377" s="63"/>
      <c r="B377" s="63"/>
      <c r="C377" s="63"/>
      <c r="D377" s="63"/>
      <c r="E377" s="63"/>
      <c r="F377" s="63"/>
      <c r="G377" s="255"/>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row>
    <row r="378">
      <c r="A378" s="3"/>
      <c r="B378" s="3"/>
      <c r="C378" s="3"/>
      <c r="D378" s="3"/>
      <c r="E378" s="3"/>
      <c r="F378" s="3"/>
      <c r="G378" s="254"/>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c r="A379" s="63"/>
      <c r="B379" s="63"/>
      <c r="C379" s="63"/>
      <c r="D379" s="63"/>
      <c r="E379" s="63"/>
      <c r="F379" s="63"/>
      <c r="G379" s="255"/>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row>
    <row r="380">
      <c r="A380" s="3"/>
      <c r="B380" s="3"/>
      <c r="C380" s="3"/>
      <c r="D380" s="3"/>
      <c r="E380" s="3"/>
      <c r="F380" s="3"/>
      <c r="G380" s="254"/>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c r="A381" s="63"/>
      <c r="B381" s="63"/>
      <c r="C381" s="63"/>
      <c r="D381" s="63"/>
      <c r="E381" s="63"/>
      <c r="F381" s="63"/>
      <c r="G381" s="255"/>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row>
    <row r="382">
      <c r="A382" s="3"/>
      <c r="B382" s="3"/>
      <c r="C382" s="3"/>
      <c r="D382" s="3"/>
      <c r="E382" s="3"/>
      <c r="F382" s="3"/>
      <c r="G382" s="254"/>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c r="A383" s="63"/>
      <c r="B383" s="63"/>
      <c r="C383" s="63"/>
      <c r="D383" s="63"/>
      <c r="E383" s="63"/>
      <c r="F383" s="63"/>
      <c r="G383" s="255"/>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row>
    <row r="384">
      <c r="A384" s="3"/>
      <c r="B384" s="3"/>
      <c r="C384" s="3"/>
      <c r="D384" s="3"/>
      <c r="E384" s="3"/>
      <c r="F384" s="3"/>
      <c r="G384" s="254"/>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c r="A385" s="63"/>
      <c r="B385" s="63"/>
      <c r="C385" s="63"/>
      <c r="D385" s="63"/>
      <c r="E385" s="63"/>
      <c r="F385" s="63"/>
      <c r="G385" s="255"/>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row>
    <row r="386">
      <c r="A386" s="3"/>
      <c r="B386" s="3"/>
      <c r="C386" s="3"/>
      <c r="D386" s="3"/>
      <c r="E386" s="3"/>
      <c r="F386" s="3"/>
      <c r="G386" s="254"/>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c r="A387" s="63"/>
      <c r="B387" s="63"/>
      <c r="C387" s="63"/>
      <c r="D387" s="63"/>
      <c r="E387" s="63"/>
      <c r="F387" s="63"/>
      <c r="G387" s="255"/>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row>
    <row r="388">
      <c r="A388" s="3"/>
      <c r="B388" s="3"/>
      <c r="C388" s="3"/>
      <c r="D388" s="3"/>
      <c r="E388" s="3"/>
      <c r="F388" s="3"/>
      <c r="G388" s="254"/>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c r="A389" s="63"/>
      <c r="B389" s="63"/>
      <c r="C389" s="63"/>
      <c r="D389" s="63"/>
      <c r="E389" s="63"/>
      <c r="F389" s="63"/>
      <c r="G389" s="255"/>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row>
    <row r="390">
      <c r="A390" s="3"/>
      <c r="B390" s="3"/>
      <c r="C390" s="3"/>
      <c r="D390" s="3"/>
      <c r="E390" s="3"/>
      <c r="F390" s="3"/>
      <c r="G390" s="254"/>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c r="A391" s="63"/>
      <c r="B391" s="63"/>
      <c r="C391" s="63"/>
      <c r="D391" s="63"/>
      <c r="E391" s="63"/>
      <c r="F391" s="63"/>
      <c r="G391" s="255"/>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row>
    <row r="392">
      <c r="A392" s="3"/>
      <c r="B392" s="3"/>
      <c r="C392" s="3"/>
      <c r="D392" s="3"/>
      <c r="E392" s="3"/>
      <c r="F392" s="3"/>
      <c r="G392" s="254"/>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c r="A393" s="63"/>
      <c r="B393" s="63"/>
      <c r="C393" s="63"/>
      <c r="D393" s="63"/>
      <c r="E393" s="63"/>
      <c r="F393" s="63"/>
      <c r="G393" s="255"/>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row>
    <row r="394">
      <c r="A394" s="3"/>
      <c r="B394" s="3"/>
      <c r="C394" s="3"/>
      <c r="D394" s="3"/>
      <c r="E394" s="3"/>
      <c r="F394" s="3"/>
      <c r="G394" s="254"/>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c r="A395" s="63"/>
      <c r="B395" s="63"/>
      <c r="C395" s="63"/>
      <c r="D395" s="63"/>
      <c r="E395" s="63"/>
      <c r="F395" s="63"/>
      <c r="G395" s="255"/>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row>
    <row r="396">
      <c r="A396" s="3"/>
      <c r="B396" s="3"/>
      <c r="C396" s="3"/>
      <c r="D396" s="3"/>
      <c r="E396" s="3"/>
      <c r="F396" s="3"/>
      <c r="G396" s="254"/>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c r="A397" s="63"/>
      <c r="B397" s="63"/>
      <c r="C397" s="63"/>
      <c r="D397" s="63"/>
      <c r="E397" s="63"/>
      <c r="F397" s="63"/>
      <c r="G397" s="255"/>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row>
    <row r="398">
      <c r="A398" s="3"/>
      <c r="B398" s="3"/>
      <c r="C398" s="3"/>
      <c r="D398" s="3"/>
      <c r="E398" s="3"/>
      <c r="F398" s="3"/>
      <c r="G398" s="254"/>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c r="A399" s="63"/>
      <c r="B399" s="63"/>
      <c r="C399" s="63"/>
      <c r="D399" s="63"/>
      <c r="E399" s="63"/>
      <c r="F399" s="63"/>
      <c r="G399" s="255"/>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row>
    <row r="400">
      <c r="A400" s="3"/>
      <c r="B400" s="3"/>
      <c r="C400" s="3"/>
      <c r="D400" s="3"/>
      <c r="E400" s="3"/>
      <c r="F400" s="3"/>
      <c r="G400" s="254"/>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c r="A401" s="63"/>
      <c r="B401" s="63"/>
      <c r="C401" s="63"/>
      <c r="D401" s="63"/>
      <c r="E401" s="63"/>
      <c r="F401" s="63"/>
      <c r="G401" s="255"/>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row>
    <row r="402">
      <c r="A402" s="3"/>
      <c r="B402" s="3"/>
      <c r="C402" s="3"/>
      <c r="D402" s="3"/>
      <c r="E402" s="3"/>
      <c r="F402" s="3"/>
      <c r="G402" s="254"/>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c r="A403" s="63"/>
      <c r="B403" s="63"/>
      <c r="C403" s="63"/>
      <c r="D403" s="63"/>
      <c r="E403" s="63"/>
      <c r="F403" s="63"/>
      <c r="G403" s="255"/>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row>
    <row r="404">
      <c r="A404" s="3"/>
      <c r="B404" s="3"/>
      <c r="C404" s="3"/>
      <c r="D404" s="3"/>
      <c r="E404" s="3"/>
      <c r="F404" s="3"/>
      <c r="G404" s="254"/>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c r="A405" s="63"/>
      <c r="B405" s="63"/>
      <c r="C405" s="63"/>
      <c r="D405" s="63"/>
      <c r="E405" s="63"/>
      <c r="F405" s="63"/>
      <c r="G405" s="255"/>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row>
    <row r="406">
      <c r="A406" s="3"/>
      <c r="B406" s="3"/>
      <c r="C406" s="3"/>
      <c r="D406" s="3"/>
      <c r="E406" s="3"/>
      <c r="F406" s="3"/>
      <c r="G406" s="254"/>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c r="A407" s="63"/>
      <c r="B407" s="63"/>
      <c r="C407" s="63"/>
      <c r="D407" s="63"/>
      <c r="E407" s="63"/>
      <c r="F407" s="63"/>
      <c r="G407" s="255"/>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row>
    <row r="408">
      <c r="A408" s="3"/>
      <c r="B408" s="3"/>
      <c r="C408" s="3"/>
      <c r="D408" s="3"/>
      <c r="E408" s="3"/>
      <c r="F408" s="3"/>
      <c r="G408" s="254"/>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c r="A409" s="63"/>
      <c r="B409" s="63"/>
      <c r="C409" s="63"/>
      <c r="D409" s="63"/>
      <c r="E409" s="63"/>
      <c r="F409" s="63"/>
      <c r="G409" s="255"/>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row>
    <row r="410">
      <c r="A410" s="3"/>
      <c r="B410" s="3"/>
      <c r="C410" s="3"/>
      <c r="D410" s="3"/>
      <c r="E410" s="3"/>
      <c r="F410" s="3"/>
      <c r="G410" s="254"/>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c r="A411" s="63"/>
      <c r="B411" s="63"/>
      <c r="C411" s="63"/>
      <c r="D411" s="63"/>
      <c r="E411" s="63"/>
      <c r="F411" s="63"/>
      <c r="G411" s="255"/>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row>
    <row r="412">
      <c r="A412" s="3"/>
      <c r="B412" s="3"/>
      <c r="C412" s="3"/>
      <c r="D412" s="3"/>
      <c r="E412" s="3"/>
      <c r="F412" s="3"/>
      <c r="G412" s="254"/>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c r="A413" s="63"/>
      <c r="B413" s="63"/>
      <c r="C413" s="63"/>
      <c r="D413" s="63"/>
      <c r="E413" s="63"/>
      <c r="F413" s="63"/>
      <c r="G413" s="255"/>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row>
    <row r="414">
      <c r="A414" s="3"/>
      <c r="B414" s="3"/>
      <c r="C414" s="3"/>
      <c r="D414" s="3"/>
      <c r="E414" s="3"/>
      <c r="F414" s="3"/>
      <c r="G414" s="254"/>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c r="A415" s="63"/>
      <c r="B415" s="63"/>
      <c r="C415" s="63"/>
      <c r="D415" s="63"/>
      <c r="E415" s="63"/>
      <c r="F415" s="63"/>
      <c r="G415" s="255"/>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row>
    <row r="416">
      <c r="A416" s="3"/>
      <c r="B416" s="3"/>
      <c r="C416" s="3"/>
      <c r="D416" s="3"/>
      <c r="E416" s="3"/>
      <c r="F416" s="3"/>
      <c r="G416" s="254"/>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c r="A417" s="63"/>
      <c r="B417" s="63"/>
      <c r="C417" s="63"/>
      <c r="D417" s="63"/>
      <c r="E417" s="63"/>
      <c r="F417" s="63"/>
      <c r="G417" s="255"/>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row>
    <row r="418">
      <c r="A418" s="3"/>
      <c r="B418" s="3"/>
      <c r="C418" s="3"/>
      <c r="D418" s="3"/>
      <c r="E418" s="3"/>
      <c r="F418" s="3"/>
      <c r="G418" s="254"/>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c r="A419" s="63"/>
      <c r="B419" s="63"/>
      <c r="C419" s="63"/>
      <c r="D419" s="63"/>
      <c r="E419" s="63"/>
      <c r="F419" s="63"/>
      <c r="G419" s="255"/>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row>
    <row r="420">
      <c r="A420" s="3"/>
      <c r="B420" s="3"/>
      <c r="C420" s="3"/>
      <c r="D420" s="3"/>
      <c r="E420" s="3"/>
      <c r="F420" s="3"/>
      <c r="G420" s="254"/>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c r="A421" s="63"/>
      <c r="B421" s="63"/>
      <c r="C421" s="63"/>
      <c r="D421" s="63"/>
      <c r="E421" s="63"/>
      <c r="F421" s="63"/>
      <c r="G421" s="255"/>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row>
    <row r="422">
      <c r="A422" s="3"/>
      <c r="B422" s="3"/>
      <c r="C422" s="3"/>
      <c r="D422" s="3"/>
      <c r="E422" s="3"/>
      <c r="F422" s="3"/>
      <c r="G422" s="254"/>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c r="A423" s="63"/>
      <c r="B423" s="63"/>
      <c r="C423" s="63"/>
      <c r="D423" s="63"/>
      <c r="E423" s="63"/>
      <c r="F423" s="63"/>
      <c r="G423" s="255"/>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row>
    <row r="424">
      <c r="A424" s="3"/>
      <c r="B424" s="3"/>
      <c r="C424" s="3"/>
      <c r="D424" s="3"/>
      <c r="E424" s="3"/>
      <c r="F424" s="3"/>
      <c r="G424" s="254"/>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c r="A425" s="63"/>
      <c r="B425" s="63"/>
      <c r="C425" s="63"/>
      <c r="D425" s="63"/>
      <c r="E425" s="63"/>
      <c r="F425" s="63"/>
      <c r="G425" s="255"/>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row>
    <row r="426">
      <c r="A426" s="3"/>
      <c r="B426" s="3"/>
      <c r="C426" s="3"/>
      <c r="D426" s="3"/>
      <c r="E426" s="3"/>
      <c r="F426" s="3"/>
      <c r="G426" s="254"/>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c r="A427" s="63"/>
      <c r="B427" s="63"/>
      <c r="C427" s="63"/>
      <c r="D427" s="63"/>
      <c r="E427" s="63"/>
      <c r="F427" s="63"/>
      <c r="G427" s="255"/>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row>
    <row r="428">
      <c r="A428" s="3"/>
      <c r="B428" s="3"/>
      <c r="C428" s="3"/>
      <c r="D428" s="3"/>
      <c r="E428" s="3"/>
      <c r="F428" s="3"/>
      <c r="G428" s="254"/>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c r="A429" s="63"/>
      <c r="B429" s="63"/>
      <c r="C429" s="63"/>
      <c r="D429" s="63"/>
      <c r="E429" s="63"/>
      <c r="F429" s="63"/>
      <c r="G429" s="255"/>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row>
    <row r="430">
      <c r="A430" s="3"/>
      <c r="B430" s="3"/>
      <c r="C430" s="3"/>
      <c r="D430" s="3"/>
      <c r="E430" s="3"/>
      <c r="F430" s="3"/>
      <c r="G430" s="254"/>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c r="A431" s="63"/>
      <c r="B431" s="63"/>
      <c r="C431" s="63"/>
      <c r="D431" s="63"/>
      <c r="E431" s="63"/>
      <c r="F431" s="63"/>
      <c r="G431" s="255"/>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row>
    <row r="432">
      <c r="A432" s="3"/>
      <c r="B432" s="3"/>
      <c r="C432" s="3"/>
      <c r="D432" s="3"/>
      <c r="E432" s="3"/>
      <c r="F432" s="3"/>
      <c r="G432" s="254"/>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c r="A433" s="63"/>
      <c r="B433" s="63"/>
      <c r="C433" s="63"/>
      <c r="D433" s="63"/>
      <c r="E433" s="63"/>
      <c r="F433" s="63"/>
      <c r="G433" s="255"/>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row>
    <row r="434">
      <c r="A434" s="3"/>
      <c r="B434" s="3"/>
      <c r="C434" s="3"/>
      <c r="D434" s="3"/>
      <c r="E434" s="3"/>
      <c r="F434" s="3"/>
      <c r="G434" s="254"/>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c r="A435" s="63"/>
      <c r="B435" s="63"/>
      <c r="C435" s="63"/>
      <c r="D435" s="63"/>
      <c r="E435" s="63"/>
      <c r="F435" s="63"/>
      <c r="G435" s="255"/>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row>
    <row r="436">
      <c r="A436" s="3"/>
      <c r="B436" s="3"/>
      <c r="C436" s="3"/>
      <c r="D436" s="3"/>
      <c r="E436" s="3"/>
      <c r="F436" s="3"/>
      <c r="G436" s="254"/>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c r="A437" s="63"/>
      <c r="B437" s="63"/>
      <c r="C437" s="63"/>
      <c r="D437" s="63"/>
      <c r="E437" s="63"/>
      <c r="F437" s="63"/>
      <c r="G437" s="255"/>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row>
    <row r="438">
      <c r="A438" s="3"/>
      <c r="B438" s="3"/>
      <c r="C438" s="3"/>
      <c r="D438" s="3"/>
      <c r="E438" s="3"/>
      <c r="F438" s="3"/>
      <c r="G438" s="254"/>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c r="A439" s="63"/>
      <c r="B439" s="63"/>
      <c r="C439" s="63"/>
      <c r="D439" s="63"/>
      <c r="E439" s="63"/>
      <c r="F439" s="63"/>
      <c r="G439" s="255"/>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row>
    <row r="440">
      <c r="A440" s="3"/>
      <c r="B440" s="3"/>
      <c r="C440" s="3"/>
      <c r="D440" s="3"/>
      <c r="E440" s="3"/>
      <c r="F440" s="3"/>
      <c r="G440" s="254"/>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c r="A441" s="63"/>
      <c r="B441" s="63"/>
      <c r="C441" s="63"/>
      <c r="D441" s="63"/>
      <c r="E441" s="63"/>
      <c r="F441" s="63"/>
      <c r="G441" s="255"/>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row>
    <row r="442">
      <c r="A442" s="3"/>
      <c r="B442" s="3"/>
      <c r="C442" s="3"/>
      <c r="D442" s="3"/>
      <c r="E442" s="3"/>
      <c r="F442" s="3"/>
      <c r="G442" s="254"/>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c r="A443" s="63"/>
      <c r="B443" s="63"/>
      <c r="C443" s="63"/>
      <c r="D443" s="63"/>
      <c r="E443" s="63"/>
      <c r="F443" s="63"/>
      <c r="G443" s="255"/>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row>
    <row r="444">
      <c r="A444" s="3"/>
      <c r="B444" s="3"/>
      <c r="C444" s="3"/>
      <c r="D444" s="3"/>
      <c r="E444" s="3"/>
      <c r="F444" s="3"/>
      <c r="G444" s="254"/>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c r="A445" s="63"/>
      <c r="B445" s="63"/>
      <c r="C445" s="63"/>
      <c r="D445" s="63"/>
      <c r="E445" s="63"/>
      <c r="F445" s="63"/>
      <c r="G445" s="255"/>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row>
    <row r="446">
      <c r="A446" s="3"/>
      <c r="B446" s="3"/>
      <c r="C446" s="3"/>
      <c r="D446" s="3"/>
      <c r="E446" s="3"/>
      <c r="F446" s="3"/>
      <c r="G446" s="254"/>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c r="A447" s="63"/>
      <c r="B447" s="63"/>
      <c r="C447" s="63"/>
      <c r="D447" s="63"/>
      <c r="E447" s="63"/>
      <c r="F447" s="63"/>
      <c r="G447" s="255"/>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row>
    <row r="448">
      <c r="A448" s="3"/>
      <c r="B448" s="3"/>
      <c r="C448" s="3"/>
      <c r="D448" s="3"/>
      <c r="E448" s="3"/>
      <c r="F448" s="3"/>
      <c r="G448" s="254"/>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c r="A449" s="63"/>
      <c r="B449" s="63"/>
      <c r="C449" s="63"/>
      <c r="D449" s="63"/>
      <c r="E449" s="63"/>
      <c r="F449" s="63"/>
      <c r="G449" s="255"/>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row>
    <row r="450">
      <c r="A450" s="3"/>
      <c r="B450" s="3"/>
      <c r="C450" s="3"/>
      <c r="D450" s="3"/>
      <c r="E450" s="3"/>
      <c r="F450" s="3"/>
      <c r="G450" s="254"/>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c r="A451" s="63"/>
      <c r="B451" s="63"/>
      <c r="C451" s="63"/>
      <c r="D451" s="63"/>
      <c r="E451" s="63"/>
      <c r="F451" s="63"/>
      <c r="G451" s="255"/>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row>
    <row r="452">
      <c r="A452" s="3"/>
      <c r="B452" s="3"/>
      <c r="C452" s="3"/>
      <c r="D452" s="3"/>
      <c r="E452" s="3"/>
      <c r="F452" s="3"/>
      <c r="G452" s="254"/>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c r="A453" s="63"/>
      <c r="B453" s="63"/>
      <c r="C453" s="63"/>
      <c r="D453" s="63"/>
      <c r="E453" s="63"/>
      <c r="F453" s="63"/>
      <c r="G453" s="255"/>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row>
    <row r="454">
      <c r="A454" s="3"/>
      <c r="B454" s="3"/>
      <c r="C454" s="3"/>
      <c r="D454" s="3"/>
      <c r="E454" s="3"/>
      <c r="F454" s="3"/>
      <c r="G454" s="254"/>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c r="A455" s="63"/>
      <c r="B455" s="63"/>
      <c r="C455" s="63"/>
      <c r="D455" s="63"/>
      <c r="E455" s="63"/>
      <c r="F455" s="63"/>
      <c r="G455" s="255"/>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row>
    <row r="456">
      <c r="A456" s="3"/>
      <c r="B456" s="3"/>
      <c r="C456" s="3"/>
      <c r="D456" s="3"/>
      <c r="E456" s="3"/>
      <c r="F456" s="3"/>
      <c r="G456" s="254"/>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c r="A457" s="63"/>
      <c r="B457" s="63"/>
      <c r="C457" s="63"/>
      <c r="D457" s="63"/>
      <c r="E457" s="63"/>
      <c r="F457" s="63"/>
      <c r="G457" s="255"/>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row>
    <row r="458">
      <c r="A458" s="3"/>
      <c r="B458" s="3"/>
      <c r="C458" s="3"/>
      <c r="D458" s="3"/>
      <c r="E458" s="3"/>
      <c r="F458" s="3"/>
      <c r="G458" s="254"/>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c r="A459" s="63"/>
      <c r="B459" s="63"/>
      <c r="C459" s="63"/>
      <c r="D459" s="63"/>
      <c r="E459" s="63"/>
      <c r="F459" s="63"/>
      <c r="G459" s="255"/>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row>
    <row r="460">
      <c r="A460" s="3"/>
      <c r="B460" s="3"/>
      <c r="C460" s="3"/>
      <c r="D460" s="3"/>
      <c r="E460" s="3"/>
      <c r="F460" s="3"/>
      <c r="G460" s="254"/>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c r="A461" s="63"/>
      <c r="B461" s="63"/>
      <c r="C461" s="63"/>
      <c r="D461" s="63"/>
      <c r="E461" s="63"/>
      <c r="F461" s="63"/>
      <c r="G461" s="255"/>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row>
    <row r="462">
      <c r="A462" s="3"/>
      <c r="B462" s="3"/>
      <c r="C462" s="3"/>
      <c r="D462" s="3"/>
      <c r="E462" s="3"/>
      <c r="F462" s="3"/>
      <c r="G462" s="254"/>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c r="A463" s="63"/>
      <c r="B463" s="63"/>
      <c r="C463" s="63"/>
      <c r="D463" s="63"/>
      <c r="E463" s="63"/>
      <c r="F463" s="63"/>
      <c r="G463" s="255"/>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row>
    <row r="464">
      <c r="A464" s="3"/>
      <c r="B464" s="3"/>
      <c r="C464" s="3"/>
      <c r="D464" s="3"/>
      <c r="E464" s="3"/>
      <c r="F464" s="3"/>
      <c r="G464" s="254"/>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c r="A465" s="63"/>
      <c r="B465" s="63"/>
      <c r="C465" s="63"/>
      <c r="D465" s="63"/>
      <c r="E465" s="63"/>
      <c r="F465" s="63"/>
      <c r="G465" s="255"/>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row>
    <row r="466">
      <c r="A466" s="3"/>
      <c r="B466" s="3"/>
      <c r="C466" s="3"/>
      <c r="D466" s="3"/>
      <c r="E466" s="3"/>
      <c r="F466" s="3"/>
      <c r="G466" s="254"/>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c r="A467" s="63"/>
      <c r="B467" s="63"/>
      <c r="C467" s="63"/>
      <c r="D467" s="63"/>
      <c r="E467" s="63"/>
      <c r="F467" s="63"/>
      <c r="G467" s="255"/>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row>
    <row r="468">
      <c r="A468" s="3"/>
      <c r="B468" s="3"/>
      <c r="C468" s="3"/>
      <c r="D468" s="3"/>
      <c r="E468" s="3"/>
      <c r="F468" s="3"/>
      <c r="G468" s="254"/>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c r="A469" s="63"/>
      <c r="B469" s="63"/>
      <c r="C469" s="63"/>
      <c r="D469" s="63"/>
      <c r="E469" s="63"/>
      <c r="F469" s="63"/>
      <c r="G469" s="255"/>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row>
    <row r="470">
      <c r="A470" s="3"/>
      <c r="B470" s="3"/>
      <c r="C470" s="3"/>
      <c r="D470" s="3"/>
      <c r="E470" s="3"/>
      <c r="F470" s="3"/>
      <c r="G470" s="254"/>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c r="A471" s="63"/>
      <c r="B471" s="63"/>
      <c r="C471" s="63"/>
      <c r="D471" s="63"/>
      <c r="E471" s="63"/>
      <c r="F471" s="63"/>
      <c r="G471" s="255"/>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row>
    <row r="472">
      <c r="A472" s="3"/>
      <c r="B472" s="3"/>
      <c r="C472" s="3"/>
      <c r="D472" s="3"/>
      <c r="E472" s="3"/>
      <c r="F472" s="3"/>
      <c r="G472" s="254"/>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c r="A473" s="63"/>
      <c r="B473" s="63"/>
      <c r="C473" s="63"/>
      <c r="D473" s="63"/>
      <c r="E473" s="63"/>
      <c r="F473" s="63"/>
      <c r="G473" s="255"/>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row>
    <row r="474">
      <c r="A474" s="3"/>
      <c r="B474" s="3"/>
      <c r="C474" s="3"/>
      <c r="D474" s="3"/>
      <c r="E474" s="3"/>
      <c r="F474" s="3"/>
      <c r="G474" s="254"/>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c r="A475" s="63"/>
      <c r="B475" s="63"/>
      <c r="C475" s="63"/>
      <c r="D475" s="63"/>
      <c r="E475" s="63"/>
      <c r="F475" s="63"/>
      <c r="G475" s="255"/>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row>
    <row r="476">
      <c r="A476" s="3"/>
      <c r="B476" s="3"/>
      <c r="C476" s="3"/>
      <c r="D476" s="3"/>
      <c r="E476" s="3"/>
      <c r="F476" s="3"/>
      <c r="G476" s="254"/>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c r="A477" s="63"/>
      <c r="B477" s="63"/>
      <c r="C477" s="63"/>
      <c r="D477" s="63"/>
      <c r="E477" s="63"/>
      <c r="F477" s="63"/>
      <c r="G477" s="255"/>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row>
    <row r="478">
      <c r="A478" s="3"/>
      <c r="B478" s="3"/>
      <c r="C478" s="3"/>
      <c r="D478" s="3"/>
      <c r="E478" s="3"/>
      <c r="F478" s="3"/>
      <c r="G478" s="254"/>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c r="A479" s="63"/>
      <c r="B479" s="63"/>
      <c r="C479" s="63"/>
      <c r="D479" s="63"/>
      <c r="E479" s="63"/>
      <c r="F479" s="63"/>
      <c r="G479" s="255"/>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row>
    <row r="480">
      <c r="A480" s="3"/>
      <c r="B480" s="3"/>
      <c r="C480" s="3"/>
      <c r="D480" s="3"/>
      <c r="E480" s="3"/>
      <c r="F480" s="3"/>
      <c r="G480" s="254"/>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c r="A481" s="63"/>
      <c r="B481" s="63"/>
      <c r="C481" s="63"/>
      <c r="D481" s="63"/>
      <c r="E481" s="63"/>
      <c r="F481" s="63"/>
      <c r="G481" s="255"/>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row>
    <row r="482">
      <c r="A482" s="3"/>
      <c r="B482" s="3"/>
      <c r="C482" s="3"/>
      <c r="D482" s="3"/>
      <c r="E482" s="3"/>
      <c r="F482" s="3"/>
      <c r="G482" s="254"/>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c r="A483" s="63"/>
      <c r="B483" s="63"/>
      <c r="C483" s="63"/>
      <c r="D483" s="63"/>
      <c r="E483" s="63"/>
      <c r="F483" s="63"/>
      <c r="G483" s="255"/>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row>
    <row r="484">
      <c r="A484" s="3"/>
      <c r="B484" s="3"/>
      <c r="C484" s="3"/>
      <c r="D484" s="3"/>
      <c r="E484" s="3"/>
      <c r="F484" s="3"/>
      <c r="G484" s="254"/>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c r="A485" s="63"/>
      <c r="B485" s="63"/>
      <c r="C485" s="63"/>
      <c r="D485" s="63"/>
      <c r="E485" s="63"/>
      <c r="F485" s="63"/>
      <c r="G485" s="255"/>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row>
    <row r="486">
      <c r="A486" s="3"/>
      <c r="B486" s="3"/>
      <c r="C486" s="3"/>
      <c r="D486" s="3"/>
      <c r="E486" s="3"/>
      <c r="F486" s="3"/>
      <c r="G486" s="254"/>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c r="A487" s="63"/>
      <c r="B487" s="63"/>
      <c r="C487" s="63"/>
      <c r="D487" s="63"/>
      <c r="E487" s="63"/>
      <c r="F487" s="63"/>
      <c r="G487" s="255"/>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row>
    <row r="488">
      <c r="A488" s="3"/>
      <c r="B488" s="3"/>
      <c r="C488" s="3"/>
      <c r="D488" s="3"/>
      <c r="E488" s="3"/>
      <c r="F488" s="3"/>
      <c r="G488" s="254"/>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c r="A489" s="63"/>
      <c r="B489" s="63"/>
      <c r="C489" s="63"/>
      <c r="D489" s="63"/>
      <c r="E489" s="63"/>
      <c r="F489" s="63"/>
      <c r="G489" s="255"/>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row>
    <row r="490">
      <c r="A490" s="3"/>
      <c r="B490" s="3"/>
      <c r="C490" s="3"/>
      <c r="D490" s="3"/>
      <c r="E490" s="3"/>
      <c r="F490" s="3"/>
      <c r="G490" s="254"/>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c r="A491" s="63"/>
      <c r="B491" s="63"/>
      <c r="C491" s="63"/>
      <c r="D491" s="63"/>
      <c r="E491" s="63"/>
      <c r="F491" s="63"/>
      <c r="G491" s="255"/>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row>
    <row r="492">
      <c r="A492" s="3"/>
      <c r="B492" s="3"/>
      <c r="C492" s="3"/>
      <c r="D492" s="3"/>
      <c r="E492" s="3"/>
      <c r="F492" s="3"/>
      <c r="G492" s="254"/>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c r="A493" s="63"/>
      <c r="B493" s="63"/>
      <c r="C493" s="63"/>
      <c r="D493" s="63"/>
      <c r="E493" s="63"/>
      <c r="F493" s="63"/>
      <c r="G493" s="255"/>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row>
    <row r="494">
      <c r="A494" s="3"/>
      <c r="B494" s="3"/>
      <c r="C494" s="3"/>
      <c r="D494" s="3"/>
      <c r="E494" s="3"/>
      <c r="F494" s="3"/>
      <c r="G494" s="254"/>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c r="A495" s="63"/>
      <c r="B495" s="63"/>
      <c r="C495" s="63"/>
      <c r="D495" s="63"/>
      <c r="E495" s="63"/>
      <c r="F495" s="63"/>
      <c r="G495" s="255"/>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row>
    <row r="496">
      <c r="A496" s="3"/>
      <c r="B496" s="3"/>
      <c r="C496" s="3"/>
      <c r="D496" s="3"/>
      <c r="E496" s="3"/>
      <c r="F496" s="3"/>
      <c r="G496" s="254"/>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c r="A497" s="63"/>
      <c r="B497" s="63"/>
      <c r="C497" s="63"/>
      <c r="D497" s="63"/>
      <c r="E497" s="63"/>
      <c r="F497" s="63"/>
      <c r="G497" s="255"/>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row>
    <row r="498">
      <c r="A498" s="3"/>
      <c r="B498" s="3"/>
      <c r="C498" s="3"/>
      <c r="D498" s="3"/>
      <c r="E498" s="3"/>
      <c r="F498" s="3"/>
      <c r="G498" s="254"/>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c r="A499" s="63"/>
      <c r="B499" s="63"/>
      <c r="C499" s="63"/>
      <c r="D499" s="63"/>
      <c r="E499" s="63"/>
      <c r="F499" s="63"/>
      <c r="G499" s="255"/>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row>
    <row r="500">
      <c r="A500" s="3"/>
      <c r="B500" s="3"/>
      <c r="C500" s="3"/>
      <c r="D500" s="3"/>
      <c r="E500" s="3"/>
      <c r="F500" s="3"/>
      <c r="G500" s="254"/>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c r="A501" s="63"/>
      <c r="B501" s="63"/>
      <c r="C501" s="63"/>
      <c r="D501" s="63"/>
      <c r="E501" s="63"/>
      <c r="F501" s="63"/>
      <c r="G501" s="255"/>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row>
    <row r="502">
      <c r="A502" s="3"/>
      <c r="B502" s="3"/>
      <c r="C502" s="3"/>
      <c r="D502" s="3"/>
      <c r="E502" s="3"/>
      <c r="F502" s="3"/>
      <c r="G502" s="254"/>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c r="A503" s="63"/>
      <c r="B503" s="63"/>
      <c r="C503" s="63"/>
      <c r="D503" s="63"/>
      <c r="E503" s="63"/>
      <c r="F503" s="63"/>
      <c r="G503" s="255"/>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row>
    <row r="504">
      <c r="A504" s="3"/>
      <c r="B504" s="3"/>
      <c r="C504" s="3"/>
      <c r="D504" s="3"/>
      <c r="E504" s="3"/>
      <c r="F504" s="3"/>
      <c r="G504" s="254"/>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c r="A505" s="63"/>
      <c r="B505" s="63"/>
      <c r="C505" s="63"/>
      <c r="D505" s="63"/>
      <c r="E505" s="63"/>
      <c r="F505" s="63"/>
      <c r="G505" s="255"/>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row>
    <row r="506">
      <c r="A506" s="3"/>
      <c r="B506" s="3"/>
      <c r="C506" s="3"/>
      <c r="D506" s="3"/>
      <c r="E506" s="3"/>
      <c r="F506" s="3"/>
      <c r="G506" s="254"/>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c r="A507" s="63"/>
      <c r="B507" s="63"/>
      <c r="C507" s="63"/>
      <c r="D507" s="63"/>
      <c r="E507" s="63"/>
      <c r="F507" s="63"/>
      <c r="G507" s="255"/>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row>
    <row r="508">
      <c r="A508" s="3"/>
      <c r="B508" s="3"/>
      <c r="C508" s="3"/>
      <c r="D508" s="3"/>
      <c r="E508" s="3"/>
      <c r="F508" s="3"/>
      <c r="G508" s="254"/>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c r="A509" s="63"/>
      <c r="B509" s="63"/>
      <c r="C509" s="63"/>
      <c r="D509" s="63"/>
      <c r="E509" s="63"/>
      <c r="F509" s="63"/>
      <c r="G509" s="255"/>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row>
    <row r="510">
      <c r="A510" s="3"/>
      <c r="B510" s="3"/>
      <c r="C510" s="3"/>
      <c r="D510" s="3"/>
      <c r="E510" s="3"/>
      <c r="F510" s="3"/>
      <c r="G510" s="254"/>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c r="A511" s="63"/>
      <c r="B511" s="63"/>
      <c r="C511" s="63"/>
      <c r="D511" s="63"/>
      <c r="E511" s="63"/>
      <c r="F511" s="63"/>
      <c r="G511" s="255"/>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row>
    <row r="512">
      <c r="A512" s="3"/>
      <c r="B512" s="3"/>
      <c r="C512" s="3"/>
      <c r="D512" s="3"/>
      <c r="E512" s="3"/>
      <c r="F512" s="3"/>
      <c r="G512" s="254"/>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c r="A513" s="63"/>
      <c r="B513" s="63"/>
      <c r="C513" s="63"/>
      <c r="D513" s="63"/>
      <c r="E513" s="63"/>
      <c r="F513" s="63"/>
      <c r="G513" s="255"/>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row>
    <row r="514">
      <c r="A514" s="3"/>
      <c r="B514" s="3"/>
      <c r="C514" s="3"/>
      <c r="D514" s="3"/>
      <c r="E514" s="3"/>
      <c r="F514" s="3"/>
      <c r="G514" s="254"/>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c r="A515" s="63"/>
      <c r="B515" s="63"/>
      <c r="C515" s="63"/>
      <c r="D515" s="63"/>
      <c r="E515" s="63"/>
      <c r="F515" s="63"/>
      <c r="G515" s="255"/>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row>
    <row r="516">
      <c r="A516" s="3"/>
      <c r="B516" s="3"/>
      <c r="C516" s="3"/>
      <c r="D516" s="3"/>
      <c r="E516" s="3"/>
      <c r="F516" s="3"/>
      <c r="G516" s="254"/>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c r="A517" s="63"/>
      <c r="B517" s="63"/>
      <c r="C517" s="63"/>
      <c r="D517" s="63"/>
      <c r="E517" s="63"/>
      <c r="F517" s="63"/>
      <c r="G517" s="255"/>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row>
    <row r="518">
      <c r="A518" s="3"/>
      <c r="B518" s="3"/>
      <c r="C518" s="3"/>
      <c r="D518" s="3"/>
      <c r="E518" s="3"/>
      <c r="F518" s="3"/>
      <c r="G518" s="254"/>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c r="A519" s="63"/>
      <c r="B519" s="63"/>
      <c r="C519" s="63"/>
      <c r="D519" s="63"/>
      <c r="E519" s="63"/>
      <c r="F519" s="63"/>
      <c r="G519" s="255"/>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row>
    <row r="520">
      <c r="A520" s="3"/>
      <c r="B520" s="3"/>
      <c r="C520" s="3"/>
      <c r="D520" s="3"/>
      <c r="E520" s="3"/>
      <c r="F520" s="3"/>
      <c r="G520" s="254"/>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c r="A521" s="63"/>
      <c r="B521" s="63"/>
      <c r="C521" s="63"/>
      <c r="D521" s="63"/>
      <c r="E521" s="63"/>
      <c r="F521" s="63"/>
      <c r="G521" s="255"/>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row>
    <row r="522">
      <c r="A522" s="3"/>
      <c r="B522" s="3"/>
      <c r="C522" s="3"/>
      <c r="D522" s="3"/>
      <c r="E522" s="3"/>
      <c r="F522" s="3"/>
      <c r="G522" s="254"/>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c r="A523" s="63"/>
      <c r="B523" s="63"/>
      <c r="C523" s="63"/>
      <c r="D523" s="63"/>
      <c r="E523" s="63"/>
      <c r="F523" s="63"/>
      <c r="G523" s="255"/>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row>
    <row r="524">
      <c r="A524" s="3"/>
      <c r="B524" s="3"/>
      <c r="C524" s="3"/>
      <c r="D524" s="3"/>
      <c r="E524" s="3"/>
      <c r="F524" s="3"/>
      <c r="G524" s="254"/>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c r="A525" s="63"/>
      <c r="B525" s="63"/>
      <c r="C525" s="63"/>
      <c r="D525" s="63"/>
      <c r="E525" s="63"/>
      <c r="F525" s="63"/>
      <c r="G525" s="255"/>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row>
    <row r="526">
      <c r="A526" s="3"/>
      <c r="B526" s="3"/>
      <c r="C526" s="3"/>
      <c r="D526" s="3"/>
      <c r="E526" s="3"/>
      <c r="F526" s="3"/>
      <c r="G526" s="254"/>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c r="A527" s="63"/>
      <c r="B527" s="63"/>
      <c r="C527" s="63"/>
      <c r="D527" s="63"/>
      <c r="E527" s="63"/>
      <c r="F527" s="63"/>
      <c r="G527" s="255"/>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row>
    <row r="528">
      <c r="A528" s="3"/>
      <c r="B528" s="3"/>
      <c r="C528" s="3"/>
      <c r="D528" s="3"/>
      <c r="E528" s="3"/>
      <c r="F528" s="3"/>
      <c r="G528" s="254"/>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c r="A529" s="63"/>
      <c r="B529" s="63"/>
      <c r="C529" s="63"/>
      <c r="D529" s="63"/>
      <c r="E529" s="63"/>
      <c r="F529" s="63"/>
      <c r="G529" s="255"/>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row>
    <row r="530">
      <c r="A530" s="3"/>
      <c r="B530" s="3"/>
      <c r="C530" s="3"/>
      <c r="D530" s="3"/>
      <c r="E530" s="3"/>
      <c r="F530" s="3"/>
      <c r="G530" s="254"/>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c r="A531" s="63"/>
      <c r="B531" s="63"/>
      <c r="C531" s="63"/>
      <c r="D531" s="63"/>
      <c r="E531" s="63"/>
      <c r="F531" s="63"/>
      <c r="G531" s="255"/>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row>
    <row r="532">
      <c r="A532" s="3"/>
      <c r="B532" s="3"/>
      <c r="C532" s="3"/>
      <c r="D532" s="3"/>
      <c r="E532" s="3"/>
      <c r="F532" s="3"/>
      <c r="G532" s="254"/>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c r="A533" s="63"/>
      <c r="B533" s="63"/>
      <c r="C533" s="63"/>
      <c r="D533" s="63"/>
      <c r="E533" s="63"/>
      <c r="F533" s="63"/>
      <c r="G533" s="255"/>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row>
    <row r="534">
      <c r="A534" s="3"/>
      <c r="B534" s="3"/>
      <c r="C534" s="3"/>
      <c r="D534" s="3"/>
      <c r="E534" s="3"/>
      <c r="F534" s="3"/>
      <c r="G534" s="254"/>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c r="A535" s="63"/>
      <c r="B535" s="63"/>
      <c r="C535" s="63"/>
      <c r="D535" s="63"/>
      <c r="E535" s="63"/>
      <c r="F535" s="63"/>
      <c r="G535" s="255"/>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row>
    <row r="536">
      <c r="A536" s="3"/>
      <c r="B536" s="3"/>
      <c r="C536" s="3"/>
      <c r="D536" s="3"/>
      <c r="E536" s="3"/>
      <c r="F536" s="3"/>
      <c r="G536" s="254"/>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c r="A537" s="63"/>
      <c r="B537" s="63"/>
      <c r="C537" s="63"/>
      <c r="D537" s="63"/>
      <c r="E537" s="63"/>
      <c r="F537" s="63"/>
      <c r="G537" s="255"/>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row>
    <row r="538">
      <c r="A538" s="3"/>
      <c r="B538" s="3"/>
      <c r="C538" s="3"/>
      <c r="D538" s="3"/>
      <c r="E538" s="3"/>
      <c r="F538" s="3"/>
      <c r="G538" s="254"/>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c r="A539" s="63"/>
      <c r="B539" s="63"/>
      <c r="C539" s="63"/>
      <c r="D539" s="63"/>
      <c r="E539" s="63"/>
      <c r="F539" s="63"/>
      <c r="G539" s="255"/>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row>
    <row r="540">
      <c r="A540" s="3"/>
      <c r="B540" s="3"/>
      <c r="C540" s="3"/>
      <c r="D540" s="3"/>
      <c r="E540" s="3"/>
      <c r="F540" s="3"/>
      <c r="G540" s="254"/>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c r="A541" s="63"/>
      <c r="B541" s="63"/>
      <c r="C541" s="63"/>
      <c r="D541" s="63"/>
      <c r="E541" s="63"/>
      <c r="F541" s="63"/>
      <c r="G541" s="255"/>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row>
    <row r="542">
      <c r="A542" s="3"/>
      <c r="B542" s="3"/>
      <c r="C542" s="3"/>
      <c r="D542" s="3"/>
      <c r="E542" s="3"/>
      <c r="F542" s="3"/>
      <c r="G542" s="254"/>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c r="A543" s="63"/>
      <c r="B543" s="63"/>
      <c r="C543" s="63"/>
      <c r="D543" s="63"/>
      <c r="E543" s="63"/>
      <c r="F543" s="63"/>
      <c r="G543" s="255"/>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row>
    <row r="544">
      <c r="A544" s="3"/>
      <c r="B544" s="3"/>
      <c r="C544" s="3"/>
      <c r="D544" s="3"/>
      <c r="E544" s="3"/>
      <c r="F544" s="3"/>
      <c r="G544" s="254"/>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c r="A545" s="63"/>
      <c r="B545" s="63"/>
      <c r="C545" s="63"/>
      <c r="D545" s="63"/>
      <c r="E545" s="63"/>
      <c r="F545" s="63"/>
      <c r="G545" s="255"/>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row>
    <row r="546">
      <c r="A546" s="3"/>
      <c r="B546" s="3"/>
      <c r="C546" s="3"/>
      <c r="D546" s="3"/>
      <c r="E546" s="3"/>
      <c r="F546" s="3"/>
      <c r="G546" s="254"/>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c r="A547" s="63"/>
      <c r="B547" s="63"/>
      <c r="C547" s="63"/>
      <c r="D547" s="63"/>
      <c r="E547" s="63"/>
      <c r="F547" s="63"/>
      <c r="G547" s="255"/>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row>
    <row r="548">
      <c r="A548" s="3"/>
      <c r="B548" s="3"/>
      <c r="C548" s="3"/>
      <c r="D548" s="3"/>
      <c r="E548" s="3"/>
      <c r="F548" s="3"/>
      <c r="G548" s="254"/>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c r="A549" s="63"/>
      <c r="B549" s="63"/>
      <c r="C549" s="63"/>
      <c r="D549" s="63"/>
      <c r="E549" s="63"/>
      <c r="F549" s="63"/>
      <c r="G549" s="255"/>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row>
    <row r="550">
      <c r="A550" s="3"/>
      <c r="B550" s="3"/>
      <c r="C550" s="3"/>
      <c r="D550" s="3"/>
      <c r="E550" s="3"/>
      <c r="F550" s="3"/>
      <c r="G550" s="254"/>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c r="A551" s="63"/>
      <c r="B551" s="63"/>
      <c r="C551" s="63"/>
      <c r="D551" s="63"/>
      <c r="E551" s="63"/>
      <c r="F551" s="63"/>
      <c r="G551" s="255"/>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row>
    <row r="552">
      <c r="A552" s="3"/>
      <c r="B552" s="3"/>
      <c r="C552" s="3"/>
      <c r="D552" s="3"/>
      <c r="E552" s="3"/>
      <c r="F552" s="3"/>
      <c r="G552" s="254"/>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c r="A553" s="63"/>
      <c r="B553" s="63"/>
      <c r="C553" s="63"/>
      <c r="D553" s="63"/>
      <c r="E553" s="63"/>
      <c r="F553" s="63"/>
      <c r="G553" s="255"/>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row>
    <row r="554">
      <c r="A554" s="3"/>
      <c r="B554" s="3"/>
      <c r="C554" s="3"/>
      <c r="D554" s="3"/>
      <c r="E554" s="3"/>
      <c r="F554" s="3"/>
      <c r="G554" s="254"/>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c r="A555" s="63"/>
      <c r="B555" s="63"/>
      <c r="C555" s="63"/>
      <c r="D555" s="63"/>
      <c r="E555" s="63"/>
      <c r="F555" s="63"/>
      <c r="G555" s="255"/>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row>
  </sheetData>
  <autoFilter ref="$A$1:$AI$555">
    <sortState ref="A1:AI555">
      <sortCondition ref="C1:C555"/>
      <sortCondition descending="1" ref="R1:R555"/>
    </sortState>
  </autoFilter>
  <dataValidations>
    <dataValidation type="list" allowBlank="1" sqref="I2:I323">
      <formula1>'Margen (PowerBI)'!$B$2:$B$179</formula1>
    </dataValidation>
    <dataValidation type="list" allowBlank="1" sqref="D2:D323">
      <formula1>"6,6.5,7,7.5,8,8.5,9,9.5,10,10.5,11,12,13"</formula1>
    </dataValidation>
    <dataValidation type="list" allowBlank="1" sqref="E2:E323">
      <formula1>"Brown,Black,Maroon,Shedron,Tan,Honey,Chocolate,Shedron,Copper,Gold"</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81.0"/>
    <col customWidth="1" min="9" max="9" width="22.57"/>
    <col customWidth="1" min="10" max="10" width="20.86"/>
    <col customWidth="1" min="11" max="11" width="24.14"/>
    <col customWidth="1" min="18" max="18" width="22.29"/>
  </cols>
  <sheetData>
    <row r="1">
      <c r="A1" s="53" t="s">
        <v>324</v>
      </c>
      <c r="B1" s="53" t="s">
        <v>325</v>
      </c>
      <c r="C1" s="53" t="s">
        <v>326</v>
      </c>
      <c r="D1" s="53" t="s">
        <v>7284</v>
      </c>
      <c r="E1" s="53" t="s">
        <v>7285</v>
      </c>
      <c r="F1" s="53" t="s">
        <v>7269</v>
      </c>
      <c r="G1" s="250" t="s">
        <v>7268</v>
      </c>
      <c r="H1" s="53" t="s">
        <v>327</v>
      </c>
      <c r="I1" s="53" t="s">
        <v>328</v>
      </c>
      <c r="J1" s="53" t="s">
        <v>329</v>
      </c>
      <c r="K1" s="53" t="s">
        <v>330</v>
      </c>
      <c r="L1" s="53" t="s">
        <v>331</v>
      </c>
      <c r="M1" s="53" t="s">
        <v>332</v>
      </c>
      <c r="N1" s="53" t="s">
        <v>333</v>
      </c>
      <c r="O1" s="53" t="s">
        <v>334</v>
      </c>
      <c r="P1" s="53" t="s">
        <v>335</v>
      </c>
      <c r="Q1" s="53" t="s">
        <v>336</v>
      </c>
      <c r="R1" s="53" t="s">
        <v>337</v>
      </c>
      <c r="S1" s="53" t="s">
        <v>338</v>
      </c>
      <c r="T1" s="53" t="s">
        <v>339</v>
      </c>
      <c r="U1" s="53" t="s">
        <v>340</v>
      </c>
      <c r="V1" s="53" t="s">
        <v>341</v>
      </c>
      <c r="W1" s="53" t="s">
        <v>342</v>
      </c>
      <c r="X1" s="53" t="s">
        <v>343</v>
      </c>
      <c r="Y1" s="53" t="s">
        <v>344</v>
      </c>
      <c r="Z1" s="54"/>
      <c r="AA1" s="54"/>
      <c r="AB1" s="54"/>
      <c r="AC1" s="54"/>
      <c r="AD1" s="54"/>
      <c r="AE1" s="54"/>
      <c r="AF1" s="54"/>
      <c r="AG1" s="54"/>
      <c r="AH1" s="54"/>
      <c r="AI1" s="54"/>
    </row>
    <row r="2">
      <c r="A2" s="55" t="s">
        <v>345</v>
      </c>
      <c r="B2" s="55" t="s">
        <v>1378</v>
      </c>
      <c r="C2" s="55" t="s">
        <v>1379</v>
      </c>
      <c r="D2" s="55">
        <v>11.0</v>
      </c>
      <c r="E2" s="55" t="s">
        <v>7287</v>
      </c>
      <c r="F2" s="55" t="str">
        <f t="array" ref="F2">IFNA(INDEX('New Listing E-Commerce'!$E$2:$E$69,MATCH($I2,'New Listing E-Commerce'!$C$2:$C$69,0)),"N/A")</f>
        <v>Soft</v>
      </c>
      <c r="G2" s="55" t="str">
        <f t="array" ref="G2">INDEX('New Listing E-Commerce'!$D$1:$D$179,MATCH(I2,'New Listing E-Commerce'!$C$1:$C$179,0))</f>
        <v>BorceShark</v>
      </c>
      <c r="H2" s="55">
        <f t="shared" ref="H2:H109" si="1">SUM(R2:S2)</f>
        <v>1</v>
      </c>
      <c r="I2" s="55" t="s">
        <v>140</v>
      </c>
      <c r="J2" s="56">
        <f>VLOOKUP($I2,'Margen (PowerBI)'!$B$2:$F$179,3)</f>
        <v>58.5</v>
      </c>
      <c r="K2" s="56">
        <f t="array" ref="K2">INDEX('Margen (PowerBI)'!$E$1:$E$179,MATCH($I2,'Margen (PowerBI)'!$B$1:$B$179,0))</f>
        <v>32.5</v>
      </c>
      <c r="L2" s="56">
        <f>VLOOKUP($I2,'Margen (PowerBI)'!$B$2:$F$179,5)</f>
        <v>25</v>
      </c>
      <c r="M2" s="55">
        <v>0.0</v>
      </c>
      <c r="N2" s="57">
        <v>0.0</v>
      </c>
      <c r="O2" s="55">
        <v>0.0</v>
      </c>
      <c r="P2" s="57">
        <v>0.0</v>
      </c>
      <c r="Q2" s="57">
        <v>0.0</v>
      </c>
      <c r="R2" s="55">
        <v>1.0</v>
      </c>
      <c r="S2" s="55">
        <v>0.0</v>
      </c>
      <c r="T2" s="57">
        <v>0.0</v>
      </c>
      <c r="U2" s="57">
        <v>0.0</v>
      </c>
      <c r="V2" s="58">
        <v>118.0</v>
      </c>
      <c r="W2" s="58">
        <v>0.0</v>
      </c>
      <c r="X2" s="55">
        <v>1.0</v>
      </c>
      <c r="Y2" s="55">
        <v>0.0</v>
      </c>
      <c r="Z2" s="3"/>
      <c r="AA2" s="3"/>
      <c r="AB2" s="3"/>
      <c r="AC2" s="3"/>
      <c r="AD2" s="3"/>
      <c r="AE2" s="3"/>
      <c r="AF2" s="3"/>
      <c r="AG2" s="3"/>
      <c r="AH2" s="3"/>
      <c r="AI2" s="3"/>
    </row>
    <row r="3">
      <c r="A3" s="59" t="s">
        <v>345</v>
      </c>
      <c r="B3" s="59" t="s">
        <v>1380</v>
      </c>
      <c r="C3" s="59" t="s">
        <v>1381</v>
      </c>
      <c r="D3" s="59">
        <v>8.0</v>
      </c>
      <c r="E3" s="59" t="s">
        <v>7287</v>
      </c>
      <c r="F3" s="59" t="str">
        <f t="array" ref="F3">IFNA(INDEX('New Listing E-Commerce'!$E$2:$E$69,MATCH($I3,'New Listing E-Commerce'!$C$2:$C$69,0)),"N/A")</f>
        <v>Soft</v>
      </c>
      <c r="G3" s="59" t="str">
        <f t="array" ref="G3">INDEX('New Listing E-Commerce'!$D$1:$D$179,MATCH(I3,'New Listing E-Commerce'!$C$1:$C$179,0))</f>
        <v>BorceShark</v>
      </c>
      <c r="H3" s="59">
        <f t="shared" si="1"/>
        <v>1</v>
      </c>
      <c r="I3" s="59" t="s">
        <v>140</v>
      </c>
      <c r="J3" s="60">
        <f>VLOOKUP($I3,'Margen (PowerBI)'!$B$2:$F$179,3)</f>
        <v>58.5</v>
      </c>
      <c r="K3" s="60">
        <f t="array" ref="K3">INDEX('Margen (PowerBI)'!$E$1:$E$179,MATCH($I3,'Margen (PowerBI)'!$B$1:$B$179,0))</f>
        <v>32.5</v>
      </c>
      <c r="L3" s="60">
        <f>VLOOKUP($I3,'Margen (PowerBI)'!$B$2:$F$179,5)</f>
        <v>25</v>
      </c>
      <c r="M3" s="59">
        <v>0.0</v>
      </c>
      <c r="N3" s="61">
        <v>0.0</v>
      </c>
      <c r="O3" s="59">
        <v>0.0</v>
      </c>
      <c r="P3" s="61">
        <v>0.0</v>
      </c>
      <c r="Q3" s="61">
        <v>0.0</v>
      </c>
      <c r="R3" s="59">
        <v>1.0</v>
      </c>
      <c r="S3" s="59">
        <v>0.0</v>
      </c>
      <c r="T3" s="61">
        <v>0.0</v>
      </c>
      <c r="U3" s="61">
        <v>0.0</v>
      </c>
      <c r="V3" s="62">
        <v>118.0</v>
      </c>
      <c r="W3" s="62">
        <v>0.0</v>
      </c>
      <c r="X3" s="59">
        <v>1.0</v>
      </c>
      <c r="Y3" s="59">
        <v>0.0</v>
      </c>
      <c r="Z3" s="63"/>
      <c r="AA3" s="63"/>
      <c r="AB3" s="63"/>
      <c r="AC3" s="63"/>
      <c r="AD3" s="63"/>
      <c r="AE3" s="63"/>
      <c r="AF3" s="63"/>
      <c r="AG3" s="63"/>
      <c r="AH3" s="63"/>
      <c r="AI3" s="63"/>
    </row>
    <row r="4">
      <c r="A4" s="55" t="s">
        <v>345</v>
      </c>
      <c r="B4" s="55" t="s">
        <v>1382</v>
      </c>
      <c r="C4" s="55" t="s">
        <v>1383</v>
      </c>
      <c r="D4" s="55">
        <v>9.5</v>
      </c>
      <c r="E4" s="55" t="s">
        <v>7287</v>
      </c>
      <c r="F4" s="55" t="str">
        <f t="array" ref="F4">IFNA(INDEX('New Listing E-Commerce'!$E$2:$E$69,MATCH($I4,'New Listing E-Commerce'!$C$2:$C$69,0)),"N/A")</f>
        <v>Soft</v>
      </c>
      <c r="G4" s="55" t="str">
        <f t="array" ref="G4">INDEX('New Listing E-Commerce'!$D$1:$D$179,MATCH(I4,'New Listing E-Commerce'!$C$1:$C$179,0))</f>
        <v>BorceShark</v>
      </c>
      <c r="H4" s="55">
        <f t="shared" si="1"/>
        <v>2</v>
      </c>
      <c r="I4" s="55" t="s">
        <v>140</v>
      </c>
      <c r="J4" s="56">
        <f>VLOOKUP($I4,'Margen (PowerBI)'!$B$2:$F$179,3)</f>
        <v>58.5</v>
      </c>
      <c r="K4" s="56">
        <f t="array" ref="K4">INDEX('Margen (PowerBI)'!$E$1:$E$179,MATCH($I4,'Margen (PowerBI)'!$B$1:$B$179,0))</f>
        <v>32.5</v>
      </c>
      <c r="L4" s="56">
        <f>VLOOKUP($I4,'Margen (PowerBI)'!$B$2:$F$179,5)</f>
        <v>25</v>
      </c>
      <c r="M4" s="55">
        <v>2.0</v>
      </c>
      <c r="N4" s="57">
        <v>1.0E-4</v>
      </c>
      <c r="O4" s="55">
        <v>2.0</v>
      </c>
      <c r="P4" s="57">
        <v>1.0E-4</v>
      </c>
      <c r="Q4" s="57">
        <v>1.0</v>
      </c>
      <c r="R4" s="55">
        <v>2.0</v>
      </c>
      <c r="S4" s="55">
        <v>0.0</v>
      </c>
      <c r="T4" s="57">
        <v>1.0</v>
      </c>
      <c r="U4" s="57">
        <v>0.0</v>
      </c>
      <c r="V4" s="58">
        <v>236.0</v>
      </c>
      <c r="W4" s="58">
        <v>0.0</v>
      </c>
      <c r="X4" s="55">
        <v>2.0</v>
      </c>
      <c r="Y4" s="55">
        <v>0.0</v>
      </c>
      <c r="Z4" s="3"/>
      <c r="AA4" s="3"/>
      <c r="AB4" s="3"/>
      <c r="AC4" s="3"/>
      <c r="AD4" s="3"/>
      <c r="AE4" s="3"/>
      <c r="AF4" s="3"/>
      <c r="AG4" s="3"/>
      <c r="AH4" s="3"/>
      <c r="AI4" s="3"/>
    </row>
    <row r="5">
      <c r="A5" s="59" t="s">
        <v>1384</v>
      </c>
      <c r="B5" s="59" t="s">
        <v>1385</v>
      </c>
      <c r="C5" s="59" t="s">
        <v>1386</v>
      </c>
      <c r="D5" s="59">
        <v>11.0</v>
      </c>
      <c r="E5" s="59" t="s">
        <v>7286</v>
      </c>
      <c r="F5" s="59" t="str">
        <f t="array" ref="F5">IFNA(INDEX('New Listing E-Commerce'!$E$2:$E$69,MATCH($I5,'New Listing E-Commerce'!$C$2:$C$69,0)),"N/A")</f>
        <v>Soft</v>
      </c>
      <c r="G5" s="59" t="str">
        <f t="array" ref="G5">INDEX('New Listing E-Commerce'!$D$1:$D$179,MATCH(I5,'New Listing E-Commerce'!$C$1:$C$179,0))</f>
        <v>Botin Grip Negro</v>
      </c>
      <c r="H5" s="59">
        <f t="shared" si="1"/>
        <v>1</v>
      </c>
      <c r="I5" s="59" t="s">
        <v>156</v>
      </c>
      <c r="J5" s="60">
        <f>VLOOKUP($I5,'Margen (PowerBI)'!$B$2:$F$179,3)</f>
        <v>58.5</v>
      </c>
      <c r="K5" s="60">
        <f t="array" ref="K5">INDEX('Margen (PowerBI)'!$E$1:$E$179,MATCH($I5,'Margen (PowerBI)'!$B$1:$B$179,0))</f>
        <v>32.5</v>
      </c>
      <c r="L5" s="60">
        <f>VLOOKUP($I5,'Margen (PowerBI)'!$B$2:$F$179,5)</f>
        <v>25</v>
      </c>
      <c r="M5" s="59">
        <v>1.0</v>
      </c>
      <c r="N5" s="61">
        <v>0.0</v>
      </c>
      <c r="O5" s="59">
        <v>2.0</v>
      </c>
      <c r="P5" s="61">
        <v>1.0E-4</v>
      </c>
      <c r="Q5" s="61">
        <v>1.0</v>
      </c>
      <c r="R5" s="59">
        <v>1.0</v>
      </c>
      <c r="S5" s="59">
        <v>0.0</v>
      </c>
      <c r="T5" s="61">
        <v>1.0</v>
      </c>
      <c r="U5" s="61">
        <v>0.0</v>
      </c>
      <c r="V5" s="62">
        <v>106.0</v>
      </c>
      <c r="W5" s="62">
        <v>0.0</v>
      </c>
      <c r="X5" s="59">
        <v>1.0</v>
      </c>
      <c r="Y5" s="59">
        <v>0.0</v>
      </c>
      <c r="Z5" s="63"/>
      <c r="AA5" s="63"/>
      <c r="AB5" s="63"/>
      <c r="AC5" s="63"/>
      <c r="AD5" s="63"/>
      <c r="AE5" s="63"/>
      <c r="AF5" s="63"/>
      <c r="AG5" s="63"/>
      <c r="AH5" s="63"/>
      <c r="AI5" s="63"/>
    </row>
    <row r="6">
      <c r="A6" s="55" t="s">
        <v>351</v>
      </c>
      <c r="B6" s="55" t="s">
        <v>352</v>
      </c>
      <c r="C6" s="55" t="s">
        <v>353</v>
      </c>
      <c r="D6" s="55">
        <v>10.0</v>
      </c>
      <c r="E6" s="55" t="s">
        <v>7287</v>
      </c>
      <c r="F6" s="55" t="str">
        <f t="array" ref="F6">IFNA(INDEX('New Listing E-Commerce'!$E$2:$E$69,MATCH($I6,'New Listing E-Commerce'!$C$2:$C$69,0)),"N/A")</f>
        <v>Soft</v>
      </c>
      <c r="G6" s="55" t="str">
        <f t="array" ref="G6">INDEX('New Listing E-Commerce'!$D$1:$D$179,MATCH(I6,'New Listing E-Commerce'!$C$1:$C$179,0))</f>
        <v>Botin Cafe</v>
      </c>
      <c r="H6" s="55">
        <f t="shared" si="1"/>
        <v>1</v>
      </c>
      <c r="I6" s="55" t="s">
        <v>200</v>
      </c>
      <c r="J6" s="56">
        <f>VLOOKUP($I6,'Margen (PowerBI)'!$B$2:$F$179,3)</f>
        <v>58.5</v>
      </c>
      <c r="K6" s="56">
        <f t="array" ref="K6">INDEX('Margen (PowerBI)'!$E$1:$E$179,MATCH($I6,'Margen (PowerBI)'!$B$1:$B$179,0))</f>
        <v>29.5</v>
      </c>
      <c r="L6" s="56">
        <f>VLOOKUP($I6,'Margen (PowerBI)'!$B$2:$F$179,5)</f>
        <v>25</v>
      </c>
      <c r="M6" s="55">
        <v>1.0</v>
      </c>
      <c r="N6" s="57">
        <v>0.0</v>
      </c>
      <c r="O6" s="55">
        <v>1.0</v>
      </c>
      <c r="P6" s="57">
        <v>0.0</v>
      </c>
      <c r="Q6" s="57">
        <v>1.0</v>
      </c>
      <c r="R6" s="55">
        <v>1.0</v>
      </c>
      <c r="S6" s="55">
        <v>0.0</v>
      </c>
      <c r="T6" s="57">
        <v>1.0</v>
      </c>
      <c r="U6" s="57">
        <v>0.0</v>
      </c>
      <c r="V6" s="58">
        <v>102.0</v>
      </c>
      <c r="W6" s="58">
        <v>0.0</v>
      </c>
      <c r="X6" s="55">
        <v>1.0</v>
      </c>
      <c r="Y6" s="55">
        <v>0.0</v>
      </c>
      <c r="Z6" s="3"/>
      <c r="AA6" s="3"/>
      <c r="AB6" s="3"/>
      <c r="AC6" s="3"/>
      <c r="AD6" s="3"/>
      <c r="AE6" s="3"/>
      <c r="AF6" s="3"/>
      <c r="AG6" s="3"/>
      <c r="AH6" s="3"/>
      <c r="AI6" s="3"/>
    </row>
    <row r="7">
      <c r="A7" s="59" t="s">
        <v>351</v>
      </c>
      <c r="B7" s="59" t="s">
        <v>354</v>
      </c>
      <c r="C7" s="59" t="s">
        <v>355</v>
      </c>
      <c r="D7" s="59">
        <v>10.5</v>
      </c>
      <c r="E7" s="59" t="s">
        <v>7287</v>
      </c>
      <c r="F7" s="59" t="str">
        <f t="array" ref="F7">IFNA(INDEX('New Listing E-Commerce'!$E$2:$E$69,MATCH($I7,'New Listing E-Commerce'!$C$2:$C$69,0)),"N/A")</f>
        <v>Soft</v>
      </c>
      <c r="G7" s="59" t="str">
        <f t="array" ref="G7">INDEX('New Listing E-Commerce'!$D$1:$D$179,MATCH(I7,'New Listing E-Commerce'!$C$1:$C$179,0))</f>
        <v>Botin Cafe</v>
      </c>
      <c r="H7" s="59">
        <f t="shared" si="1"/>
        <v>1</v>
      </c>
      <c r="I7" s="59" t="s">
        <v>200</v>
      </c>
      <c r="J7" s="60">
        <f>VLOOKUP($I7,'Margen (PowerBI)'!$B$2:$F$179,3)</f>
        <v>58.5</v>
      </c>
      <c r="K7" s="60">
        <f t="array" ref="K7">INDEX('Margen (PowerBI)'!$E$1:$E$179,MATCH($I7,'Margen (PowerBI)'!$B$1:$B$179,0))</f>
        <v>29.5</v>
      </c>
      <c r="L7" s="60">
        <f>VLOOKUP($I7,'Margen (PowerBI)'!$B$2:$F$179,5)</f>
        <v>25</v>
      </c>
      <c r="M7" s="59">
        <v>3.0</v>
      </c>
      <c r="N7" s="61">
        <v>1.0E-4</v>
      </c>
      <c r="O7" s="59">
        <v>3.0</v>
      </c>
      <c r="P7" s="61">
        <v>1.0E-4</v>
      </c>
      <c r="Q7" s="61">
        <v>1.0</v>
      </c>
      <c r="R7" s="59">
        <v>1.0</v>
      </c>
      <c r="S7" s="59">
        <v>0.0</v>
      </c>
      <c r="T7" s="61">
        <v>0.3333</v>
      </c>
      <c r="U7" s="61">
        <v>0.0</v>
      </c>
      <c r="V7" s="62">
        <v>102.0</v>
      </c>
      <c r="W7" s="62">
        <v>0.0</v>
      </c>
      <c r="X7" s="59">
        <v>1.0</v>
      </c>
      <c r="Y7" s="59">
        <v>0.0</v>
      </c>
      <c r="Z7" s="63"/>
      <c r="AA7" s="63"/>
      <c r="AB7" s="63"/>
      <c r="AC7" s="63"/>
      <c r="AD7" s="63"/>
      <c r="AE7" s="63"/>
      <c r="AF7" s="63"/>
      <c r="AG7" s="63"/>
      <c r="AH7" s="63"/>
      <c r="AI7" s="63"/>
    </row>
    <row r="8">
      <c r="A8" s="55" t="s">
        <v>351</v>
      </c>
      <c r="B8" s="55" t="s">
        <v>1387</v>
      </c>
      <c r="C8" s="55" t="s">
        <v>1388</v>
      </c>
      <c r="D8" s="55">
        <v>12.0</v>
      </c>
      <c r="E8" s="55" t="s">
        <v>7287</v>
      </c>
      <c r="F8" s="55" t="str">
        <f t="array" ref="F8">IFNA(INDEX('New Listing E-Commerce'!$E$2:$E$69,MATCH($I8,'New Listing E-Commerce'!$C$2:$C$69,0)),"N/A")</f>
        <v>Soft</v>
      </c>
      <c r="G8" s="55" t="str">
        <f t="array" ref="G8">INDEX('New Listing E-Commerce'!$D$1:$D$179,MATCH(I8,'New Listing E-Commerce'!$C$1:$C$179,0))</f>
        <v>Botin Cafe</v>
      </c>
      <c r="H8" s="55">
        <f t="shared" si="1"/>
        <v>1</v>
      </c>
      <c r="I8" s="55" t="s">
        <v>200</v>
      </c>
      <c r="J8" s="56">
        <f>VLOOKUP($I8,'Margen (PowerBI)'!$B$2:$F$179,3)</f>
        <v>58.5</v>
      </c>
      <c r="K8" s="56">
        <f t="array" ref="K8">INDEX('Margen (PowerBI)'!$E$1:$E$179,MATCH($I8,'Margen (PowerBI)'!$B$1:$B$179,0))</f>
        <v>29.5</v>
      </c>
      <c r="L8" s="56">
        <f>VLOOKUP($I8,'Margen (PowerBI)'!$B$2:$F$179,5)</f>
        <v>25</v>
      </c>
      <c r="M8" s="55">
        <v>2.0</v>
      </c>
      <c r="N8" s="57">
        <v>1.0E-4</v>
      </c>
      <c r="O8" s="55">
        <v>2.0</v>
      </c>
      <c r="P8" s="57">
        <v>1.0E-4</v>
      </c>
      <c r="Q8" s="57">
        <v>0.5</v>
      </c>
      <c r="R8" s="55">
        <v>1.0</v>
      </c>
      <c r="S8" s="55">
        <v>0.0</v>
      </c>
      <c r="T8" s="57">
        <v>0.5</v>
      </c>
      <c r="U8" s="57">
        <v>0.0</v>
      </c>
      <c r="V8" s="58">
        <v>102.0</v>
      </c>
      <c r="W8" s="58">
        <v>0.0</v>
      </c>
      <c r="X8" s="55">
        <v>1.0</v>
      </c>
      <c r="Y8" s="55">
        <v>0.0</v>
      </c>
      <c r="Z8" s="3"/>
      <c r="AA8" s="3"/>
      <c r="AB8" s="3"/>
      <c r="AC8" s="3"/>
      <c r="AD8" s="3"/>
      <c r="AE8" s="3"/>
      <c r="AF8" s="3"/>
      <c r="AG8" s="3"/>
      <c r="AH8" s="3"/>
      <c r="AI8" s="3"/>
    </row>
    <row r="9">
      <c r="A9" s="59" t="s">
        <v>351</v>
      </c>
      <c r="B9" s="59" t="s">
        <v>1389</v>
      </c>
      <c r="C9" s="59" t="s">
        <v>1390</v>
      </c>
      <c r="D9" s="59">
        <v>9.0</v>
      </c>
      <c r="E9" s="59" t="s">
        <v>7287</v>
      </c>
      <c r="F9" s="59" t="str">
        <f t="array" ref="F9">IFNA(INDEX('New Listing E-Commerce'!$E$2:$E$69,MATCH($I9,'New Listing E-Commerce'!$C$2:$C$69,0)),"N/A")</f>
        <v>Soft</v>
      </c>
      <c r="G9" s="59" t="str">
        <f t="array" ref="G9">INDEX('New Listing E-Commerce'!$D$1:$D$179,MATCH(I9,'New Listing E-Commerce'!$C$1:$C$179,0))</f>
        <v>Botin Cafe</v>
      </c>
      <c r="H9" s="59">
        <f t="shared" si="1"/>
        <v>1</v>
      </c>
      <c r="I9" s="59" t="s">
        <v>200</v>
      </c>
      <c r="J9" s="60">
        <f>VLOOKUP($I9,'Margen (PowerBI)'!$B$2:$F$179,3)</f>
        <v>58.5</v>
      </c>
      <c r="K9" s="60">
        <f t="array" ref="K9">INDEX('Margen (PowerBI)'!$E$1:$E$179,MATCH($I9,'Margen (PowerBI)'!$B$1:$B$179,0))</f>
        <v>29.5</v>
      </c>
      <c r="L9" s="60">
        <f>VLOOKUP($I9,'Margen (PowerBI)'!$B$2:$F$179,5)</f>
        <v>25</v>
      </c>
      <c r="M9" s="59">
        <v>1.0</v>
      </c>
      <c r="N9" s="61">
        <v>0.0</v>
      </c>
      <c r="O9" s="59">
        <v>1.0</v>
      </c>
      <c r="P9" s="61">
        <v>0.0</v>
      </c>
      <c r="Q9" s="61">
        <v>0.0</v>
      </c>
      <c r="R9" s="59">
        <v>1.0</v>
      </c>
      <c r="S9" s="59">
        <v>0.0</v>
      </c>
      <c r="T9" s="61">
        <v>1.0</v>
      </c>
      <c r="U9" s="61">
        <v>0.0</v>
      </c>
      <c r="V9" s="62">
        <v>102.0</v>
      </c>
      <c r="W9" s="62">
        <v>0.0</v>
      </c>
      <c r="X9" s="59">
        <v>1.0</v>
      </c>
      <c r="Y9" s="59">
        <v>0.0</v>
      </c>
      <c r="Z9" s="63"/>
      <c r="AA9" s="63"/>
      <c r="AB9" s="63"/>
      <c r="AC9" s="63"/>
      <c r="AD9" s="63"/>
      <c r="AE9" s="63"/>
      <c r="AF9" s="63"/>
      <c r="AG9" s="63"/>
      <c r="AH9" s="63"/>
      <c r="AI9" s="63"/>
    </row>
    <row r="10">
      <c r="A10" s="55" t="s">
        <v>866</v>
      </c>
      <c r="B10" s="55" t="s">
        <v>871</v>
      </c>
      <c r="C10" s="55" t="s">
        <v>872</v>
      </c>
      <c r="D10" s="55">
        <v>9.0</v>
      </c>
      <c r="E10" s="55" t="s">
        <v>7287</v>
      </c>
      <c r="F10" s="55" t="str">
        <f t="array" ref="F10">IFNA(INDEX('New Listing E-Commerce'!$E$2:$E$69,MATCH($I10,'New Listing E-Commerce'!$C$2:$C$69,0)),"N/A")</f>
        <v>Steel</v>
      </c>
      <c r="G10" s="55" t="str">
        <f t="array" ref="G10">INDEX('New Listing E-Commerce'!$D$1:$D$179,MATCH(I10,'New Listing E-Commerce'!$C$1:$C$179,0))</f>
        <v>BrdShark</v>
      </c>
      <c r="H10" s="55">
        <f t="shared" si="1"/>
        <v>1</v>
      </c>
      <c r="I10" s="55" t="s">
        <v>117</v>
      </c>
      <c r="J10" s="56">
        <f t="array" ref="J10">INDEX('Margen (PowerBI)'!$D$1:$D$179,MATCH($I10,'Margen (PowerBI)'!$B$1:$B$179,0))</f>
        <v>60.5</v>
      </c>
      <c r="K10" s="56">
        <f t="array" ref="K10">INDEX('Margen (PowerBI)'!$E$1:$E$179,MATCH($I10,'Margen (PowerBI)'!$B$1:$B$179,0))</f>
        <v>33.5</v>
      </c>
      <c r="L10" s="56">
        <f t="array" ref="L10">INDEX('Margen (PowerBI)'!$F$1:$F$179,MATCH($I10,'Margen (PowerBI)'!$B$1:$B$179,0))</f>
        <v>27</v>
      </c>
      <c r="M10" s="55">
        <v>3.0</v>
      </c>
      <c r="N10" s="57">
        <v>1.0E-4</v>
      </c>
      <c r="O10" s="55">
        <v>4.0</v>
      </c>
      <c r="P10" s="57">
        <v>2.0E-4</v>
      </c>
      <c r="Q10" s="57">
        <v>0.5</v>
      </c>
      <c r="R10" s="55">
        <v>1.0</v>
      </c>
      <c r="S10" s="55">
        <v>0.0</v>
      </c>
      <c r="T10" s="57">
        <v>0.3333</v>
      </c>
      <c r="U10" s="57">
        <v>0.0</v>
      </c>
      <c r="V10" s="58">
        <v>134.0</v>
      </c>
      <c r="W10" s="58">
        <v>0.0</v>
      </c>
      <c r="X10" s="55">
        <v>1.0</v>
      </c>
      <c r="Y10" s="55">
        <v>0.0</v>
      </c>
      <c r="Z10" s="3"/>
      <c r="AA10" s="3"/>
      <c r="AB10" s="3"/>
      <c r="AC10" s="3"/>
      <c r="AD10" s="3"/>
      <c r="AE10" s="3"/>
      <c r="AF10" s="3"/>
      <c r="AG10" s="3"/>
      <c r="AH10" s="3"/>
      <c r="AI10" s="3"/>
    </row>
    <row r="11">
      <c r="A11" s="59" t="s">
        <v>866</v>
      </c>
      <c r="B11" s="59" t="s">
        <v>873</v>
      </c>
      <c r="C11" s="59" t="s">
        <v>874</v>
      </c>
      <c r="D11" s="59">
        <v>9.5</v>
      </c>
      <c r="E11" s="59" t="s">
        <v>7287</v>
      </c>
      <c r="F11" s="59" t="str">
        <f t="array" ref="F11">IFNA(INDEX('New Listing E-Commerce'!$E$2:$E$69,MATCH($I11,'New Listing E-Commerce'!$C$2:$C$69,0)),"N/A")</f>
        <v>Steel</v>
      </c>
      <c r="G11" s="59" t="str">
        <f t="array" ref="G11">INDEX('New Listing E-Commerce'!$D$1:$D$179,MATCH(I11,'New Listing E-Commerce'!$C$1:$C$179,0))</f>
        <v>BrdShark</v>
      </c>
      <c r="H11" s="59">
        <f t="shared" si="1"/>
        <v>1</v>
      </c>
      <c r="I11" s="59" t="s">
        <v>117</v>
      </c>
      <c r="J11" s="60">
        <f t="array" ref="J11">INDEX('Margen (PowerBI)'!$D$1:$D$179,MATCH($I11,'Margen (PowerBI)'!$B$1:$B$179,0))</f>
        <v>60.5</v>
      </c>
      <c r="K11" s="60">
        <f t="array" ref="K11">INDEX('Margen (PowerBI)'!$E$1:$E$179,MATCH($I11,'Margen (PowerBI)'!$B$1:$B$179,0))</f>
        <v>33.5</v>
      </c>
      <c r="L11" s="60">
        <f t="array" ref="L11">INDEX('Margen (PowerBI)'!$F$1:$F$179,MATCH($I11,'Margen (PowerBI)'!$B$1:$B$179,0))</f>
        <v>27</v>
      </c>
      <c r="M11" s="59">
        <v>0.0</v>
      </c>
      <c r="N11" s="61">
        <v>0.0</v>
      </c>
      <c r="O11" s="59">
        <v>0.0</v>
      </c>
      <c r="P11" s="61">
        <v>0.0</v>
      </c>
      <c r="Q11" s="61">
        <v>0.0</v>
      </c>
      <c r="R11" s="59">
        <v>1.0</v>
      </c>
      <c r="S11" s="59">
        <v>0.0</v>
      </c>
      <c r="T11" s="61">
        <v>0.0</v>
      </c>
      <c r="U11" s="61">
        <v>0.0</v>
      </c>
      <c r="V11" s="62">
        <v>134.0</v>
      </c>
      <c r="W11" s="62">
        <v>0.0</v>
      </c>
      <c r="X11" s="59">
        <v>1.0</v>
      </c>
      <c r="Y11" s="59">
        <v>0.0</v>
      </c>
      <c r="Z11" s="63"/>
      <c r="AA11" s="63"/>
      <c r="AB11" s="63"/>
      <c r="AC11" s="63"/>
      <c r="AD11" s="63"/>
      <c r="AE11" s="63"/>
      <c r="AF11" s="63"/>
      <c r="AG11" s="63"/>
      <c r="AH11" s="63"/>
      <c r="AI11" s="63"/>
    </row>
    <row r="12">
      <c r="A12" s="55" t="s">
        <v>1111</v>
      </c>
      <c r="B12" s="55" t="s">
        <v>1391</v>
      </c>
      <c r="C12" s="55" t="s">
        <v>1392</v>
      </c>
      <c r="D12" s="55">
        <v>11.0</v>
      </c>
      <c r="E12" s="55" t="s">
        <v>7287</v>
      </c>
      <c r="F12" s="55" t="str">
        <f t="array" ref="F12">IFNA(INDEX('New Listing E-Commerce'!$E$2:$E$69,MATCH($I12,'New Listing E-Commerce'!$C$2:$C$69,0)),"N/A")</f>
        <v>Soft</v>
      </c>
      <c r="G12" s="55" t="str">
        <f t="array" ref="G12">INDEX('New Listing E-Commerce'!$D$1:$D$179,MATCH(I12,'New Listing E-Commerce'!$C$1:$C$179,0))</f>
        <v>BT Flex</v>
      </c>
      <c r="H12" s="55">
        <f t="shared" si="1"/>
        <v>1</v>
      </c>
      <c r="I12" s="55" t="s">
        <v>190</v>
      </c>
      <c r="J12" s="56">
        <f>VLOOKUP($I12,'Margen (PowerBI)'!$B$2:$F$179,3)</f>
        <v>58.5</v>
      </c>
      <c r="K12" s="56">
        <f t="array" ref="K12">INDEX('Margen (PowerBI)'!$E$1:$E$179,MATCH($I12,'Margen (PowerBI)'!$B$1:$B$179,0))</f>
        <v>30.5</v>
      </c>
      <c r="L12" s="56">
        <f>VLOOKUP($I12,'Margen (PowerBI)'!$B$2:$F$179,5)</f>
        <v>25</v>
      </c>
      <c r="M12" s="55">
        <v>0.0</v>
      </c>
      <c r="N12" s="57">
        <v>0.0</v>
      </c>
      <c r="O12" s="55">
        <v>0.0</v>
      </c>
      <c r="P12" s="57">
        <v>0.0</v>
      </c>
      <c r="Q12" s="57">
        <v>0.0</v>
      </c>
      <c r="R12" s="55">
        <v>1.0</v>
      </c>
      <c r="S12" s="55">
        <v>0.0</v>
      </c>
      <c r="T12" s="57">
        <v>0.0</v>
      </c>
      <c r="U12" s="57">
        <v>0.0</v>
      </c>
      <c r="V12" s="58">
        <v>106.0</v>
      </c>
      <c r="W12" s="58">
        <v>0.0</v>
      </c>
      <c r="X12" s="55">
        <v>1.0</v>
      </c>
      <c r="Y12" s="55">
        <v>0.0</v>
      </c>
      <c r="Z12" s="3"/>
      <c r="AA12" s="3"/>
      <c r="AB12" s="3"/>
      <c r="AC12" s="3"/>
      <c r="AD12" s="3"/>
      <c r="AE12" s="3"/>
      <c r="AF12" s="3"/>
      <c r="AG12" s="3"/>
      <c r="AH12" s="3"/>
      <c r="AI12" s="3"/>
    </row>
    <row r="13">
      <c r="A13" s="59" t="s">
        <v>1111</v>
      </c>
      <c r="B13" s="59" t="s">
        <v>1393</v>
      </c>
      <c r="C13" s="59" t="s">
        <v>1394</v>
      </c>
      <c r="D13" s="59">
        <v>13.0</v>
      </c>
      <c r="E13" s="59" t="s">
        <v>7287</v>
      </c>
      <c r="F13" s="59" t="str">
        <f t="array" ref="F13">IFNA(INDEX('New Listing E-Commerce'!$E$2:$E$69,MATCH($I13,'New Listing E-Commerce'!$C$2:$C$69,0)),"N/A")</f>
        <v>Soft</v>
      </c>
      <c r="G13" s="59" t="str">
        <f t="array" ref="G13">INDEX('New Listing E-Commerce'!$D$1:$D$179,MATCH(I13,'New Listing E-Commerce'!$C$1:$C$179,0))</f>
        <v>BT Flex</v>
      </c>
      <c r="H13" s="59">
        <f t="shared" si="1"/>
        <v>1</v>
      </c>
      <c r="I13" s="59" t="s">
        <v>190</v>
      </c>
      <c r="J13" s="60">
        <f>VLOOKUP($I13,'Margen (PowerBI)'!$B$2:$F$179,3)</f>
        <v>58.5</v>
      </c>
      <c r="K13" s="60">
        <f t="array" ref="K13">INDEX('Margen (PowerBI)'!$E$1:$E$179,MATCH($I13,'Margen (PowerBI)'!$B$1:$B$179,0))</f>
        <v>30.5</v>
      </c>
      <c r="L13" s="60">
        <f>VLOOKUP($I13,'Margen (PowerBI)'!$B$2:$F$179,5)</f>
        <v>25</v>
      </c>
      <c r="M13" s="59">
        <v>0.0</v>
      </c>
      <c r="N13" s="61">
        <v>0.0</v>
      </c>
      <c r="O13" s="59">
        <v>0.0</v>
      </c>
      <c r="P13" s="61">
        <v>0.0</v>
      </c>
      <c r="Q13" s="61">
        <v>0.0</v>
      </c>
      <c r="R13" s="59">
        <v>1.0</v>
      </c>
      <c r="S13" s="59">
        <v>0.0</v>
      </c>
      <c r="T13" s="61">
        <v>0.0</v>
      </c>
      <c r="U13" s="61">
        <v>0.0</v>
      </c>
      <c r="V13" s="62">
        <v>106.0</v>
      </c>
      <c r="W13" s="62">
        <v>0.0</v>
      </c>
      <c r="X13" s="59">
        <v>1.0</v>
      </c>
      <c r="Y13" s="59">
        <v>0.0</v>
      </c>
      <c r="Z13" s="63"/>
      <c r="AA13" s="63"/>
      <c r="AB13" s="63"/>
      <c r="AC13" s="63"/>
      <c r="AD13" s="63"/>
      <c r="AE13" s="63"/>
      <c r="AF13" s="63"/>
      <c r="AG13" s="63"/>
      <c r="AH13" s="63"/>
      <c r="AI13" s="63"/>
    </row>
    <row r="14">
      <c r="A14" s="55" t="s">
        <v>1111</v>
      </c>
      <c r="B14" s="55" t="s">
        <v>1395</v>
      </c>
      <c r="C14" s="55" t="s">
        <v>1396</v>
      </c>
      <c r="D14" s="55">
        <v>7.0</v>
      </c>
      <c r="E14" s="55" t="s">
        <v>7287</v>
      </c>
      <c r="F14" s="55" t="str">
        <f t="array" ref="F14">IFNA(INDEX('New Listing E-Commerce'!$E$2:$E$69,MATCH($I14,'New Listing E-Commerce'!$C$2:$C$69,0)),"N/A")</f>
        <v>Soft</v>
      </c>
      <c r="G14" s="55" t="str">
        <f t="array" ref="G14">INDEX('New Listing E-Commerce'!$D$1:$D$179,MATCH(I14,'New Listing E-Commerce'!$C$1:$C$179,0))</f>
        <v>BT Flex</v>
      </c>
      <c r="H14" s="55">
        <f t="shared" si="1"/>
        <v>1</v>
      </c>
      <c r="I14" s="55" t="s">
        <v>190</v>
      </c>
      <c r="J14" s="56">
        <f>VLOOKUP($I14,'Margen (PowerBI)'!$B$2:$F$179,3)</f>
        <v>58.5</v>
      </c>
      <c r="K14" s="56">
        <f t="array" ref="K14">INDEX('Margen (PowerBI)'!$E$1:$E$179,MATCH($I14,'Margen (PowerBI)'!$B$1:$B$179,0))</f>
        <v>30.5</v>
      </c>
      <c r="L14" s="56">
        <f>VLOOKUP($I14,'Margen (PowerBI)'!$B$2:$F$179,5)</f>
        <v>25</v>
      </c>
      <c r="M14" s="55">
        <v>0.0</v>
      </c>
      <c r="N14" s="57">
        <v>0.0</v>
      </c>
      <c r="O14" s="55">
        <v>0.0</v>
      </c>
      <c r="P14" s="57">
        <v>0.0</v>
      </c>
      <c r="Q14" s="57">
        <v>0.0</v>
      </c>
      <c r="R14" s="55">
        <v>1.0</v>
      </c>
      <c r="S14" s="55">
        <v>0.0</v>
      </c>
      <c r="T14" s="57">
        <v>0.0</v>
      </c>
      <c r="U14" s="57">
        <v>0.0</v>
      </c>
      <c r="V14" s="58">
        <v>106.0</v>
      </c>
      <c r="W14" s="58">
        <v>0.0</v>
      </c>
      <c r="X14" s="55">
        <v>1.0</v>
      </c>
      <c r="Y14" s="55">
        <v>0.0</v>
      </c>
      <c r="Z14" s="3"/>
      <c r="AA14" s="3"/>
      <c r="AB14" s="3"/>
      <c r="AC14" s="3"/>
      <c r="AD14" s="3"/>
      <c r="AE14" s="3"/>
      <c r="AF14" s="3"/>
      <c r="AG14" s="3"/>
      <c r="AH14" s="3"/>
      <c r="AI14" s="3"/>
    </row>
    <row r="15">
      <c r="A15" s="59" t="s">
        <v>369</v>
      </c>
      <c r="B15" s="59" t="s">
        <v>1114</v>
      </c>
      <c r="C15" s="59" t="s">
        <v>1115</v>
      </c>
      <c r="D15" s="59">
        <v>12.0</v>
      </c>
      <c r="E15" s="59" t="s">
        <v>7287</v>
      </c>
      <c r="F15" s="59" t="str">
        <f t="array" ref="F15">IFNA(INDEX('New Listing E-Commerce'!$E$2:$E$69,MATCH($I15,'New Listing E-Commerce'!$C$2:$C$69,0)),"N/A")</f>
        <v>Soft</v>
      </c>
      <c r="G15" s="59" t="str">
        <f t="array" ref="G15">INDEX('New Listing E-Commerce'!$D$1:$D$179,MATCH(I15,'New Listing E-Commerce'!$C$1:$C$179,0))</f>
        <v>BT Flex</v>
      </c>
      <c r="H15" s="59">
        <f t="shared" si="1"/>
        <v>1</v>
      </c>
      <c r="I15" s="59" t="s">
        <v>190</v>
      </c>
      <c r="J15" s="60">
        <f>VLOOKUP($I15,'Margen (PowerBI)'!$B$2:$F$179,3)</f>
        <v>58.5</v>
      </c>
      <c r="K15" s="60">
        <f t="array" ref="K15">INDEX('Margen (PowerBI)'!$E$1:$E$179,MATCH($I15,'Margen (PowerBI)'!$B$1:$B$179,0))</f>
        <v>30.5</v>
      </c>
      <c r="L15" s="60">
        <f>VLOOKUP($I15,'Margen (PowerBI)'!$B$2:$F$179,5)</f>
        <v>25</v>
      </c>
      <c r="M15" s="59">
        <v>1.0</v>
      </c>
      <c r="N15" s="61">
        <v>0.0</v>
      </c>
      <c r="O15" s="59">
        <v>2.0</v>
      </c>
      <c r="P15" s="61">
        <v>1.0E-4</v>
      </c>
      <c r="Q15" s="61">
        <v>1.0</v>
      </c>
      <c r="R15" s="59">
        <v>1.0</v>
      </c>
      <c r="S15" s="59">
        <v>0.0</v>
      </c>
      <c r="T15" s="61">
        <v>1.0</v>
      </c>
      <c r="U15" s="61">
        <v>0.0</v>
      </c>
      <c r="V15" s="62">
        <v>105.0</v>
      </c>
      <c r="W15" s="62">
        <v>0.0</v>
      </c>
      <c r="X15" s="59">
        <v>1.0</v>
      </c>
      <c r="Y15" s="59">
        <v>0.0</v>
      </c>
      <c r="Z15" s="63"/>
      <c r="AA15" s="63"/>
      <c r="AB15" s="63"/>
      <c r="AC15" s="63"/>
      <c r="AD15" s="63"/>
      <c r="AE15" s="63"/>
      <c r="AF15" s="63"/>
      <c r="AG15" s="63"/>
      <c r="AH15" s="63"/>
      <c r="AI15" s="63"/>
    </row>
    <row r="16">
      <c r="A16" s="55" t="s">
        <v>369</v>
      </c>
      <c r="B16" s="55" t="s">
        <v>1397</v>
      </c>
      <c r="C16" s="55" t="s">
        <v>1398</v>
      </c>
      <c r="D16" s="55">
        <v>13.0</v>
      </c>
      <c r="E16" s="55" t="s">
        <v>7287</v>
      </c>
      <c r="F16" s="55" t="str">
        <f t="array" ref="F16">IFNA(INDEX('New Listing E-Commerce'!$E$2:$E$69,MATCH($I16,'New Listing E-Commerce'!$C$2:$C$69,0)),"N/A")</f>
        <v>Soft</v>
      </c>
      <c r="G16" s="55" t="str">
        <f t="array" ref="G16">INDEX('New Listing E-Commerce'!$D$1:$D$179,MATCH(I16,'New Listing E-Commerce'!$C$1:$C$179,0))</f>
        <v>BT Flex</v>
      </c>
      <c r="H16" s="55">
        <f t="shared" si="1"/>
        <v>1</v>
      </c>
      <c r="I16" s="55" t="s">
        <v>190</v>
      </c>
      <c r="J16" s="56">
        <f>VLOOKUP($I16,'Margen (PowerBI)'!$B$2:$F$179,3)</f>
        <v>58.5</v>
      </c>
      <c r="K16" s="56">
        <f t="array" ref="K16">INDEX('Margen (PowerBI)'!$E$1:$E$179,MATCH($I16,'Margen (PowerBI)'!$B$1:$B$179,0))</f>
        <v>30.5</v>
      </c>
      <c r="L16" s="56">
        <f>VLOOKUP($I16,'Margen (PowerBI)'!$B$2:$F$179,5)</f>
        <v>25</v>
      </c>
      <c r="M16" s="55">
        <v>3.0</v>
      </c>
      <c r="N16" s="57">
        <v>1.0E-4</v>
      </c>
      <c r="O16" s="55">
        <v>3.0</v>
      </c>
      <c r="P16" s="57">
        <v>1.0E-4</v>
      </c>
      <c r="Q16" s="57">
        <v>1.0</v>
      </c>
      <c r="R16" s="55">
        <v>1.0</v>
      </c>
      <c r="S16" s="55">
        <v>0.0</v>
      </c>
      <c r="T16" s="57">
        <v>0.3333</v>
      </c>
      <c r="U16" s="57">
        <v>0.0</v>
      </c>
      <c r="V16" s="58">
        <v>105.0</v>
      </c>
      <c r="W16" s="58">
        <v>0.0</v>
      </c>
      <c r="X16" s="55">
        <v>1.0</v>
      </c>
      <c r="Y16" s="55">
        <v>0.0</v>
      </c>
      <c r="Z16" s="3"/>
      <c r="AA16" s="3"/>
      <c r="AB16" s="3"/>
      <c r="AC16" s="3"/>
      <c r="AD16" s="3"/>
      <c r="AE16" s="3"/>
      <c r="AF16" s="3"/>
      <c r="AG16" s="3"/>
      <c r="AH16" s="3"/>
      <c r="AI16" s="3"/>
    </row>
    <row r="17">
      <c r="A17" s="59" t="s">
        <v>369</v>
      </c>
      <c r="B17" s="59" t="s">
        <v>1399</v>
      </c>
      <c r="C17" s="59" t="s">
        <v>1400</v>
      </c>
      <c r="D17" s="59">
        <v>7.5</v>
      </c>
      <c r="E17" s="59" t="s">
        <v>7287</v>
      </c>
      <c r="F17" s="59" t="str">
        <f t="array" ref="F17">IFNA(INDEX('New Listing E-Commerce'!$E$2:$E$69,MATCH($I17,'New Listing E-Commerce'!$C$2:$C$69,0)),"N/A")</f>
        <v>Soft</v>
      </c>
      <c r="G17" s="59" t="str">
        <f t="array" ref="G17">INDEX('New Listing E-Commerce'!$D$1:$D$179,MATCH(I17,'New Listing E-Commerce'!$C$1:$C$179,0))</f>
        <v>BT Flex</v>
      </c>
      <c r="H17" s="59">
        <f t="shared" si="1"/>
        <v>1</v>
      </c>
      <c r="I17" s="59" t="s">
        <v>190</v>
      </c>
      <c r="J17" s="60">
        <f>VLOOKUP($I17,'Margen (PowerBI)'!$B$2:$F$179,3)</f>
        <v>58.5</v>
      </c>
      <c r="K17" s="60">
        <f t="array" ref="K17">INDEX('Margen (PowerBI)'!$E$1:$E$179,MATCH($I17,'Margen (PowerBI)'!$B$1:$B$179,0))</f>
        <v>30.5</v>
      </c>
      <c r="L17" s="60">
        <f>VLOOKUP($I17,'Margen (PowerBI)'!$B$2:$F$179,5)</f>
        <v>25</v>
      </c>
      <c r="M17" s="59">
        <v>0.0</v>
      </c>
      <c r="N17" s="61">
        <v>0.0</v>
      </c>
      <c r="O17" s="59">
        <v>0.0</v>
      </c>
      <c r="P17" s="61">
        <v>0.0</v>
      </c>
      <c r="Q17" s="61">
        <v>0.0</v>
      </c>
      <c r="R17" s="59">
        <v>1.0</v>
      </c>
      <c r="S17" s="59">
        <v>0.0</v>
      </c>
      <c r="T17" s="61">
        <v>0.0</v>
      </c>
      <c r="U17" s="61">
        <v>0.0</v>
      </c>
      <c r="V17" s="62">
        <v>105.0</v>
      </c>
      <c r="W17" s="62">
        <v>0.0</v>
      </c>
      <c r="X17" s="59">
        <v>1.0</v>
      </c>
      <c r="Y17" s="59">
        <v>0.0</v>
      </c>
      <c r="Z17" s="63"/>
      <c r="AA17" s="63"/>
      <c r="AB17" s="63"/>
      <c r="AC17" s="63"/>
      <c r="AD17" s="63"/>
      <c r="AE17" s="63"/>
      <c r="AF17" s="63"/>
      <c r="AG17" s="63"/>
      <c r="AH17" s="63"/>
      <c r="AI17" s="63"/>
    </row>
    <row r="18">
      <c r="A18" s="55" t="s">
        <v>877</v>
      </c>
      <c r="B18" s="55" t="s">
        <v>1401</v>
      </c>
      <c r="C18" s="55" t="s">
        <v>1402</v>
      </c>
      <c r="D18" s="55">
        <v>10.0</v>
      </c>
      <c r="E18" s="55" t="s">
        <v>7287</v>
      </c>
      <c r="F18" s="55" t="str">
        <f t="array" ref="F18">IFNA(INDEX('New Listing E-Commerce'!$E$2:$E$69,MATCH($I18,'New Listing E-Commerce'!$C$2:$C$69,0)),"N/A")</f>
        <v>Soft</v>
      </c>
      <c r="G18" s="55" t="str">
        <f t="array" ref="G18">INDEX('New Listing E-Commerce'!$D$1:$D$179,MATCH(I18,'New Listing E-Commerce'!$C$1:$C$179,0))</f>
        <v>BUL 250</v>
      </c>
      <c r="H18" s="55">
        <f t="shared" si="1"/>
        <v>1</v>
      </c>
      <c r="I18" s="55" t="s">
        <v>100</v>
      </c>
      <c r="J18" s="56">
        <f>VLOOKUP($I18,'Margen (PowerBI)'!$B$2:$F$179,3)</f>
        <v>37</v>
      </c>
      <c r="K18" s="56">
        <f t="array" ref="K18">INDEX('Margen (PowerBI)'!$E$1:$E$179,MATCH($I18,'Margen (PowerBI)'!$B$1:$B$179,0))</f>
        <v>34.5</v>
      </c>
      <c r="L18" s="56">
        <f>VLOOKUP($I18,'Margen (PowerBI)'!$B$2:$F$179,5)</f>
        <v>11.5</v>
      </c>
      <c r="M18" s="55">
        <v>3.0</v>
      </c>
      <c r="N18" s="57">
        <v>1.0E-4</v>
      </c>
      <c r="O18" s="55">
        <v>3.0</v>
      </c>
      <c r="P18" s="57">
        <v>1.0E-4</v>
      </c>
      <c r="Q18" s="57">
        <v>1.0</v>
      </c>
      <c r="R18" s="55">
        <v>1.0</v>
      </c>
      <c r="S18" s="55">
        <v>0.0</v>
      </c>
      <c r="T18" s="57">
        <v>0.3333</v>
      </c>
      <c r="U18" s="57">
        <v>0.0</v>
      </c>
      <c r="V18" s="58">
        <v>113.0</v>
      </c>
      <c r="W18" s="58">
        <v>0.0</v>
      </c>
      <c r="X18" s="55">
        <v>1.0</v>
      </c>
      <c r="Y18" s="55">
        <v>0.0</v>
      </c>
      <c r="Z18" s="3"/>
      <c r="AA18" s="3"/>
      <c r="AB18" s="3"/>
      <c r="AC18" s="3"/>
      <c r="AD18" s="3"/>
      <c r="AE18" s="3"/>
      <c r="AF18" s="3"/>
      <c r="AG18" s="3"/>
      <c r="AH18" s="3"/>
      <c r="AI18" s="3"/>
    </row>
    <row r="19">
      <c r="A19" s="59" t="s">
        <v>877</v>
      </c>
      <c r="B19" s="59" t="s">
        <v>1403</v>
      </c>
      <c r="C19" s="59" t="s">
        <v>1404</v>
      </c>
      <c r="D19" s="59">
        <v>9.0</v>
      </c>
      <c r="E19" s="59" t="s">
        <v>188</v>
      </c>
      <c r="F19" s="59" t="str">
        <f t="array" ref="F19">IFNA(INDEX('New Listing E-Commerce'!$E$2:$E$69,MATCH($I19,'New Listing E-Commerce'!$C$2:$C$69,0)),"N/A")</f>
        <v>Soft</v>
      </c>
      <c r="G19" s="59" t="str">
        <f t="array" ref="G19">INDEX('New Listing E-Commerce'!$D$1:$D$179,MATCH(I19,'New Listing E-Commerce'!$C$1:$C$179,0))</f>
        <v>BUL 250</v>
      </c>
      <c r="H19" s="59">
        <f t="shared" si="1"/>
        <v>1</v>
      </c>
      <c r="I19" s="59" t="s">
        <v>100</v>
      </c>
      <c r="J19" s="60">
        <f>VLOOKUP($I19,'Margen (PowerBI)'!$B$2:$F$179,3)</f>
        <v>37</v>
      </c>
      <c r="K19" s="60">
        <f t="array" ref="K19">INDEX('Margen (PowerBI)'!$E$1:$E$179,MATCH($I19,'Margen (PowerBI)'!$B$1:$B$179,0))</f>
        <v>34.5</v>
      </c>
      <c r="L19" s="60">
        <f>VLOOKUP($I19,'Margen (PowerBI)'!$B$2:$F$179,5)</f>
        <v>11.5</v>
      </c>
      <c r="M19" s="59">
        <v>0.0</v>
      </c>
      <c r="N19" s="61">
        <v>0.0</v>
      </c>
      <c r="O19" s="59">
        <v>0.0</v>
      </c>
      <c r="P19" s="61">
        <v>0.0</v>
      </c>
      <c r="Q19" s="61">
        <v>0.0</v>
      </c>
      <c r="R19" s="59">
        <v>1.0</v>
      </c>
      <c r="S19" s="59">
        <v>0.0</v>
      </c>
      <c r="T19" s="61">
        <v>0.0</v>
      </c>
      <c r="U19" s="61">
        <v>0.0</v>
      </c>
      <c r="V19" s="62">
        <v>113.0</v>
      </c>
      <c r="W19" s="62">
        <v>0.0</v>
      </c>
      <c r="X19" s="59">
        <v>1.0</v>
      </c>
      <c r="Y19" s="59">
        <v>0.0</v>
      </c>
      <c r="Z19" s="63"/>
      <c r="AA19" s="63"/>
      <c r="AB19" s="63"/>
      <c r="AC19" s="63"/>
      <c r="AD19" s="63"/>
      <c r="AE19" s="63"/>
      <c r="AF19" s="63"/>
      <c r="AG19" s="63"/>
      <c r="AH19" s="63"/>
      <c r="AI19" s="63"/>
    </row>
    <row r="20">
      <c r="A20" s="55" t="s">
        <v>372</v>
      </c>
      <c r="B20" s="55" t="s">
        <v>1406</v>
      </c>
      <c r="C20" s="55" t="s">
        <v>1407</v>
      </c>
      <c r="D20" s="55">
        <v>10.0</v>
      </c>
      <c r="E20" s="55" t="s">
        <v>7287</v>
      </c>
      <c r="F20" s="55" t="str">
        <f t="array" ref="F20">IFNA(INDEX('New Listing E-Commerce'!$E$2:$E$69,MATCH($I20,'New Listing E-Commerce'!$C$2:$C$69,0)),"N/A")</f>
        <v>Steel</v>
      </c>
      <c r="G20" s="55" t="str">
        <f t="array" ref="G20">INDEX('New Listing E-Commerce'!$D$1:$D$179,MATCH(I20,'New Listing E-Commerce'!$C$1:$C$179,0))</f>
        <v>Comfort</v>
      </c>
      <c r="H20" s="55">
        <f t="shared" si="1"/>
        <v>1</v>
      </c>
      <c r="I20" s="55" t="s">
        <v>213</v>
      </c>
      <c r="J20" s="56">
        <f t="array" ref="J20">INDEX('Margen (PowerBI)'!$D$1:$D$179,MATCH($I20,'Margen (PowerBI)'!$B$1:$B$179,0))</f>
        <v>49.5</v>
      </c>
      <c r="K20" s="56">
        <f t="array" ref="K20">INDEX('Margen (PowerBI)'!$E$1:$E$179,MATCH($I20,'Margen (PowerBI)'!$B$1:$B$179,0))</f>
        <v>28.5</v>
      </c>
      <c r="L20" s="56">
        <f t="array" ref="L20">INDEX('Margen (PowerBI)'!$F$1:$F$179,MATCH($I20,'Margen (PowerBI)'!$B$1:$B$179,0))</f>
        <v>21</v>
      </c>
      <c r="M20" s="55">
        <v>1.0</v>
      </c>
      <c r="N20" s="57">
        <v>0.0</v>
      </c>
      <c r="O20" s="55">
        <v>2.0</v>
      </c>
      <c r="P20" s="57">
        <v>1.0E-4</v>
      </c>
      <c r="Q20" s="57">
        <v>1.0</v>
      </c>
      <c r="R20" s="55">
        <v>1.0</v>
      </c>
      <c r="S20" s="55">
        <v>0.0</v>
      </c>
      <c r="T20" s="57">
        <v>1.0</v>
      </c>
      <c r="U20" s="57">
        <v>0.0</v>
      </c>
      <c r="V20" s="58">
        <v>106.0</v>
      </c>
      <c r="W20" s="58">
        <v>0.0</v>
      </c>
      <c r="X20" s="55">
        <v>1.0</v>
      </c>
      <c r="Y20" s="55">
        <v>0.0</v>
      </c>
      <c r="Z20" s="3"/>
      <c r="AA20" s="3"/>
      <c r="AB20" s="3"/>
      <c r="AC20" s="3"/>
      <c r="AD20" s="3"/>
      <c r="AE20" s="3"/>
      <c r="AF20" s="3"/>
      <c r="AG20" s="3"/>
      <c r="AH20" s="3"/>
      <c r="AI20" s="3"/>
    </row>
    <row r="21">
      <c r="A21" s="59" t="s">
        <v>372</v>
      </c>
      <c r="B21" s="59" t="s">
        <v>1408</v>
      </c>
      <c r="C21" s="59" t="s">
        <v>1409</v>
      </c>
      <c r="D21" s="59">
        <v>8.5</v>
      </c>
      <c r="E21" s="59" t="s">
        <v>7287</v>
      </c>
      <c r="F21" s="59" t="str">
        <f t="array" ref="F21">IFNA(INDEX('New Listing E-Commerce'!$E$2:$E$69,MATCH($I21,'New Listing E-Commerce'!$C$2:$C$69,0)),"N/A")</f>
        <v>Steel</v>
      </c>
      <c r="G21" s="59" t="str">
        <f t="array" ref="G21">INDEX('New Listing E-Commerce'!$D$1:$D$179,MATCH(I21,'New Listing E-Commerce'!$C$1:$C$179,0))</f>
        <v>Comfort</v>
      </c>
      <c r="H21" s="59">
        <f t="shared" si="1"/>
        <v>1</v>
      </c>
      <c r="I21" s="59" t="s">
        <v>213</v>
      </c>
      <c r="J21" s="60">
        <f t="array" ref="J21">INDEX('Margen (PowerBI)'!$D$1:$D$179,MATCH($I21,'Margen (PowerBI)'!$B$1:$B$179,0))</f>
        <v>49.5</v>
      </c>
      <c r="K21" s="60">
        <f t="array" ref="K21">INDEX('Margen (PowerBI)'!$E$1:$E$179,MATCH($I21,'Margen (PowerBI)'!$B$1:$B$179,0))</f>
        <v>28.5</v>
      </c>
      <c r="L21" s="60">
        <f t="array" ref="L21">INDEX('Margen (PowerBI)'!$F$1:$F$179,MATCH($I21,'Margen (PowerBI)'!$B$1:$B$179,0))</f>
        <v>21</v>
      </c>
      <c r="M21" s="59">
        <v>2.0</v>
      </c>
      <c r="N21" s="61">
        <v>1.0E-4</v>
      </c>
      <c r="O21" s="59">
        <v>2.0</v>
      </c>
      <c r="P21" s="61">
        <v>1.0E-4</v>
      </c>
      <c r="Q21" s="61">
        <v>1.0</v>
      </c>
      <c r="R21" s="59">
        <v>1.0</v>
      </c>
      <c r="S21" s="59">
        <v>0.0</v>
      </c>
      <c r="T21" s="61">
        <v>0.5</v>
      </c>
      <c r="U21" s="61">
        <v>0.0</v>
      </c>
      <c r="V21" s="62">
        <v>106.0</v>
      </c>
      <c r="W21" s="62">
        <v>0.0</v>
      </c>
      <c r="X21" s="59">
        <v>1.0</v>
      </c>
      <c r="Y21" s="59">
        <v>0.0</v>
      </c>
      <c r="Z21" s="63"/>
      <c r="AA21" s="63"/>
      <c r="AB21" s="63"/>
      <c r="AC21" s="63"/>
      <c r="AD21" s="63"/>
      <c r="AE21" s="63"/>
      <c r="AF21" s="63"/>
      <c r="AG21" s="63"/>
      <c r="AH21" s="63"/>
      <c r="AI21" s="63"/>
    </row>
    <row r="22">
      <c r="A22" s="55" t="s">
        <v>375</v>
      </c>
      <c r="B22" s="55" t="s">
        <v>376</v>
      </c>
      <c r="C22" s="55" t="s">
        <v>377</v>
      </c>
      <c r="D22" s="55">
        <v>10.0</v>
      </c>
      <c r="E22" s="55" t="s">
        <v>7287</v>
      </c>
      <c r="F22" s="55" t="str">
        <f t="array" ref="F22">IFNA(INDEX('New Listing E-Commerce'!$E$2:$E$69,MATCH($I22,'New Listing E-Commerce'!$C$2:$C$69,0)),"N/A")</f>
        <v>Soft</v>
      </c>
      <c r="G22" s="55" t="str">
        <f t="array" ref="G22">INDEX('New Listing E-Commerce'!$D$1:$D$179,MATCH(I22,'New Listing E-Commerce'!$C$1:$C$179,0))</f>
        <v>Comfort</v>
      </c>
      <c r="H22" s="55">
        <f t="shared" si="1"/>
        <v>2</v>
      </c>
      <c r="I22" s="55" t="s">
        <v>231</v>
      </c>
      <c r="J22" s="56">
        <f>VLOOKUP($I22,'Margen (PowerBI)'!$B$2:$F$179,3)</f>
        <v>35</v>
      </c>
      <c r="K22" s="56">
        <f t="array" ref="K22">INDEX('Margen (PowerBI)'!$E$1:$E$179,MATCH($I22,'Margen (PowerBI)'!$B$1:$B$179,0))</f>
        <v>27.5</v>
      </c>
      <c r="L22" s="56">
        <f>VLOOKUP($I22,'Margen (PowerBI)'!$B$2:$F$179,5)</f>
        <v>16.5</v>
      </c>
      <c r="M22" s="55">
        <v>382.0</v>
      </c>
      <c r="N22" s="57">
        <v>0.0189</v>
      </c>
      <c r="O22" s="55">
        <v>481.0</v>
      </c>
      <c r="P22" s="57">
        <v>0.0195</v>
      </c>
      <c r="Q22" s="57">
        <v>0.9938</v>
      </c>
      <c r="R22" s="55">
        <v>2.0</v>
      </c>
      <c r="S22" s="55">
        <v>0.0</v>
      </c>
      <c r="T22" s="57">
        <v>0.0052</v>
      </c>
      <c r="U22" s="57">
        <v>0.0</v>
      </c>
      <c r="V22" s="58">
        <v>204.0</v>
      </c>
      <c r="W22" s="58">
        <v>0.0</v>
      </c>
      <c r="X22" s="55">
        <v>2.0</v>
      </c>
      <c r="Y22" s="55">
        <v>0.0</v>
      </c>
      <c r="Z22" s="3"/>
      <c r="AA22" s="3"/>
      <c r="AB22" s="3"/>
      <c r="AC22" s="3"/>
      <c r="AD22" s="3"/>
      <c r="AE22" s="3"/>
      <c r="AF22" s="3"/>
      <c r="AG22" s="3"/>
      <c r="AH22" s="3"/>
      <c r="AI22" s="3"/>
    </row>
    <row r="23">
      <c r="A23" s="59" t="s">
        <v>375</v>
      </c>
      <c r="B23" s="59" t="s">
        <v>378</v>
      </c>
      <c r="C23" s="59" t="s">
        <v>379</v>
      </c>
      <c r="D23" s="59">
        <v>10.5</v>
      </c>
      <c r="E23" s="59" t="s">
        <v>7287</v>
      </c>
      <c r="F23" s="59" t="str">
        <f t="array" ref="F23">IFNA(INDEX('New Listing E-Commerce'!$E$2:$E$69,MATCH($I23,'New Listing E-Commerce'!$C$2:$C$69,0)),"N/A")</f>
        <v>Soft</v>
      </c>
      <c r="G23" s="59" t="str">
        <f t="array" ref="G23">INDEX('New Listing E-Commerce'!$D$1:$D$179,MATCH(I23,'New Listing E-Commerce'!$C$1:$C$179,0))</f>
        <v>Comfort</v>
      </c>
      <c r="H23" s="59">
        <f t="shared" si="1"/>
        <v>3</v>
      </c>
      <c r="I23" s="59" t="s">
        <v>231</v>
      </c>
      <c r="J23" s="60">
        <f>VLOOKUP($I23,'Margen (PowerBI)'!$B$2:$F$179,3)</f>
        <v>35</v>
      </c>
      <c r="K23" s="60">
        <f t="array" ref="K23">INDEX('Margen (PowerBI)'!$E$1:$E$179,MATCH($I23,'Margen (PowerBI)'!$B$1:$B$179,0))</f>
        <v>27.5</v>
      </c>
      <c r="L23" s="60">
        <f>VLOOKUP($I23,'Margen (PowerBI)'!$B$2:$F$179,5)</f>
        <v>16.5</v>
      </c>
      <c r="M23" s="59">
        <v>24.0</v>
      </c>
      <c r="N23" s="61">
        <v>0.0012</v>
      </c>
      <c r="O23" s="59">
        <v>32.0</v>
      </c>
      <c r="P23" s="61">
        <v>0.0013</v>
      </c>
      <c r="Q23" s="61">
        <v>1.0</v>
      </c>
      <c r="R23" s="59">
        <v>3.0</v>
      </c>
      <c r="S23" s="59">
        <v>0.0</v>
      </c>
      <c r="T23" s="61">
        <v>0.125</v>
      </c>
      <c r="U23" s="61">
        <v>0.0</v>
      </c>
      <c r="V23" s="62">
        <v>306.0</v>
      </c>
      <c r="W23" s="62">
        <v>0.0</v>
      </c>
      <c r="X23" s="59">
        <v>3.0</v>
      </c>
      <c r="Y23" s="59">
        <v>0.0</v>
      </c>
      <c r="Z23" s="63"/>
      <c r="AA23" s="63"/>
      <c r="AB23" s="63"/>
      <c r="AC23" s="63"/>
      <c r="AD23" s="63"/>
      <c r="AE23" s="63"/>
      <c r="AF23" s="63"/>
      <c r="AG23" s="63"/>
      <c r="AH23" s="63"/>
      <c r="AI23" s="63"/>
    </row>
    <row r="24">
      <c r="A24" s="55" t="s">
        <v>375</v>
      </c>
      <c r="B24" s="55" t="s">
        <v>380</v>
      </c>
      <c r="C24" s="55" t="s">
        <v>381</v>
      </c>
      <c r="D24" s="55">
        <v>11.0</v>
      </c>
      <c r="E24" s="55" t="s">
        <v>7287</v>
      </c>
      <c r="F24" s="55" t="str">
        <f t="array" ref="F24">IFNA(INDEX('New Listing E-Commerce'!$E$2:$E$69,MATCH($I24,'New Listing E-Commerce'!$C$2:$C$69,0)),"N/A")</f>
        <v>Soft</v>
      </c>
      <c r="G24" s="55" t="str">
        <f t="array" ref="G24">INDEX('New Listing E-Commerce'!$D$1:$D$179,MATCH(I24,'New Listing E-Commerce'!$C$1:$C$179,0))</f>
        <v>Comfort</v>
      </c>
      <c r="H24" s="55">
        <f t="shared" si="1"/>
        <v>3</v>
      </c>
      <c r="I24" s="55" t="s">
        <v>231</v>
      </c>
      <c r="J24" s="56">
        <f>VLOOKUP($I24,'Margen (PowerBI)'!$B$2:$F$179,3)</f>
        <v>35</v>
      </c>
      <c r="K24" s="56">
        <f t="array" ref="K24">INDEX('Margen (PowerBI)'!$E$1:$E$179,MATCH($I24,'Margen (PowerBI)'!$B$1:$B$179,0))</f>
        <v>27.5</v>
      </c>
      <c r="L24" s="56">
        <f>VLOOKUP($I24,'Margen (PowerBI)'!$B$2:$F$179,5)</f>
        <v>16.5</v>
      </c>
      <c r="M24" s="55">
        <v>2.0</v>
      </c>
      <c r="N24" s="57">
        <v>1.0E-4</v>
      </c>
      <c r="O24" s="55">
        <v>7.0</v>
      </c>
      <c r="P24" s="57">
        <v>3.0E-4</v>
      </c>
      <c r="Q24" s="57">
        <v>1.0</v>
      </c>
      <c r="R24" s="55">
        <v>3.0</v>
      </c>
      <c r="S24" s="55">
        <v>0.0</v>
      </c>
      <c r="T24" s="57">
        <v>1.5</v>
      </c>
      <c r="U24" s="57">
        <v>0.0</v>
      </c>
      <c r="V24" s="58">
        <v>306.0</v>
      </c>
      <c r="W24" s="58">
        <v>0.0</v>
      </c>
      <c r="X24" s="55">
        <v>2.0</v>
      </c>
      <c r="Y24" s="55">
        <v>0.0</v>
      </c>
      <c r="Z24" s="3"/>
      <c r="AA24" s="3"/>
      <c r="AB24" s="3"/>
      <c r="AC24" s="3"/>
      <c r="AD24" s="3"/>
      <c r="AE24" s="3"/>
      <c r="AF24" s="3"/>
      <c r="AG24" s="3"/>
      <c r="AH24" s="3"/>
      <c r="AI24" s="3"/>
    </row>
    <row r="25">
      <c r="A25" s="59" t="s">
        <v>375</v>
      </c>
      <c r="B25" s="59" t="s">
        <v>382</v>
      </c>
      <c r="C25" s="59" t="s">
        <v>383</v>
      </c>
      <c r="D25" s="59">
        <v>6.0</v>
      </c>
      <c r="E25" s="59" t="s">
        <v>7287</v>
      </c>
      <c r="F25" s="59" t="str">
        <f t="array" ref="F25">IFNA(INDEX('New Listing E-Commerce'!$E$2:$E$69,MATCH($I25,'New Listing E-Commerce'!$C$2:$C$69,0)),"N/A")</f>
        <v>Soft</v>
      </c>
      <c r="G25" s="59" t="str">
        <f t="array" ref="G25">INDEX('New Listing E-Commerce'!$D$1:$D$179,MATCH(I25,'New Listing E-Commerce'!$C$1:$C$179,0))</f>
        <v>Comfort</v>
      </c>
      <c r="H25" s="59">
        <f t="shared" si="1"/>
        <v>1</v>
      </c>
      <c r="I25" s="59" t="s">
        <v>231</v>
      </c>
      <c r="J25" s="60">
        <f>VLOOKUP($I25,'Margen (PowerBI)'!$B$2:$F$179,3)</f>
        <v>35</v>
      </c>
      <c r="K25" s="60">
        <f t="array" ref="K25">INDEX('Margen (PowerBI)'!$E$1:$E$179,MATCH($I25,'Margen (PowerBI)'!$B$1:$B$179,0))</f>
        <v>27.5</v>
      </c>
      <c r="L25" s="60">
        <f>VLOOKUP($I25,'Margen (PowerBI)'!$B$2:$F$179,5)</f>
        <v>16.5</v>
      </c>
      <c r="M25" s="59">
        <v>16.0</v>
      </c>
      <c r="N25" s="61">
        <v>8.0E-4</v>
      </c>
      <c r="O25" s="59">
        <v>26.0</v>
      </c>
      <c r="P25" s="61">
        <v>0.0011</v>
      </c>
      <c r="Q25" s="61">
        <v>0.9615</v>
      </c>
      <c r="R25" s="59">
        <v>1.0</v>
      </c>
      <c r="S25" s="59">
        <v>0.0</v>
      </c>
      <c r="T25" s="61">
        <v>0.0625</v>
      </c>
      <c r="U25" s="61">
        <v>0.0</v>
      </c>
      <c r="V25" s="62">
        <v>102.0</v>
      </c>
      <c r="W25" s="62">
        <v>0.0</v>
      </c>
      <c r="X25" s="59">
        <v>1.0</v>
      </c>
      <c r="Y25" s="59">
        <v>0.0</v>
      </c>
      <c r="Z25" s="63"/>
      <c r="AA25" s="63"/>
      <c r="AB25" s="63"/>
      <c r="AC25" s="63"/>
      <c r="AD25" s="63"/>
      <c r="AE25" s="63"/>
      <c r="AF25" s="63"/>
      <c r="AG25" s="63"/>
      <c r="AH25" s="63"/>
      <c r="AI25" s="63"/>
    </row>
    <row r="26">
      <c r="A26" s="55" t="s">
        <v>375</v>
      </c>
      <c r="B26" s="55" t="s">
        <v>384</v>
      </c>
      <c r="C26" s="55" t="s">
        <v>385</v>
      </c>
      <c r="D26" s="55">
        <v>6.5</v>
      </c>
      <c r="E26" s="55" t="s">
        <v>7287</v>
      </c>
      <c r="F26" s="55" t="str">
        <f t="array" ref="F26">IFNA(INDEX('New Listing E-Commerce'!$E$2:$E$69,MATCH($I26,'New Listing E-Commerce'!$C$2:$C$69,0)),"N/A")</f>
        <v>Soft</v>
      </c>
      <c r="G26" s="55" t="str">
        <f t="array" ref="G26">INDEX('New Listing E-Commerce'!$D$1:$D$179,MATCH(I26,'New Listing E-Commerce'!$C$1:$C$179,0))</f>
        <v>Comfort</v>
      </c>
      <c r="H26" s="55">
        <f t="shared" si="1"/>
        <v>2</v>
      </c>
      <c r="I26" s="55" t="s">
        <v>231</v>
      </c>
      <c r="J26" s="56">
        <f>VLOOKUP($I26,'Margen (PowerBI)'!$B$2:$F$179,3)</f>
        <v>35</v>
      </c>
      <c r="K26" s="56">
        <f t="array" ref="K26">INDEX('Margen (PowerBI)'!$E$1:$E$179,MATCH($I26,'Margen (PowerBI)'!$B$1:$B$179,0))</f>
        <v>27.5</v>
      </c>
      <c r="L26" s="56">
        <f>VLOOKUP($I26,'Margen (PowerBI)'!$B$2:$F$179,5)</f>
        <v>16.5</v>
      </c>
      <c r="M26" s="55">
        <v>2.0</v>
      </c>
      <c r="N26" s="57">
        <v>1.0E-4</v>
      </c>
      <c r="O26" s="55">
        <v>6.0</v>
      </c>
      <c r="P26" s="57">
        <v>2.0E-4</v>
      </c>
      <c r="Q26" s="57">
        <v>1.0</v>
      </c>
      <c r="R26" s="55">
        <v>2.0</v>
      </c>
      <c r="S26" s="55">
        <v>0.0</v>
      </c>
      <c r="T26" s="57">
        <v>1.0</v>
      </c>
      <c r="U26" s="57">
        <v>0.0</v>
      </c>
      <c r="V26" s="58">
        <v>204.0</v>
      </c>
      <c r="W26" s="58">
        <v>0.0</v>
      </c>
      <c r="X26" s="55">
        <v>2.0</v>
      </c>
      <c r="Y26" s="55">
        <v>0.0</v>
      </c>
      <c r="Z26" s="3"/>
      <c r="AA26" s="3"/>
      <c r="AB26" s="3"/>
      <c r="AC26" s="3"/>
      <c r="AD26" s="3"/>
      <c r="AE26" s="3"/>
      <c r="AF26" s="3"/>
      <c r="AG26" s="3"/>
      <c r="AH26" s="3"/>
      <c r="AI26" s="3"/>
    </row>
    <row r="27">
      <c r="A27" s="59" t="s">
        <v>375</v>
      </c>
      <c r="B27" s="59" t="s">
        <v>1410</v>
      </c>
      <c r="C27" s="59" t="s">
        <v>1411</v>
      </c>
      <c r="D27" s="59">
        <v>7.0</v>
      </c>
      <c r="E27" s="59" t="s">
        <v>7287</v>
      </c>
      <c r="F27" s="59" t="str">
        <f t="array" ref="F27">IFNA(INDEX('New Listing E-Commerce'!$E$2:$E$69,MATCH($I27,'New Listing E-Commerce'!$C$2:$C$69,0)),"N/A")</f>
        <v>Soft</v>
      </c>
      <c r="G27" s="59" t="str">
        <f t="array" ref="G27">INDEX('New Listing E-Commerce'!$D$1:$D$179,MATCH(I27,'New Listing E-Commerce'!$C$1:$C$179,0))</f>
        <v>Comfort</v>
      </c>
      <c r="H27" s="59">
        <f t="shared" si="1"/>
        <v>1</v>
      </c>
      <c r="I27" s="59" t="s">
        <v>231</v>
      </c>
      <c r="J27" s="60">
        <f>VLOOKUP($I27,'Margen (PowerBI)'!$B$2:$F$179,3)</f>
        <v>35</v>
      </c>
      <c r="K27" s="60">
        <f t="array" ref="K27">INDEX('Margen (PowerBI)'!$E$1:$E$179,MATCH($I27,'Margen (PowerBI)'!$B$1:$B$179,0))</f>
        <v>27.5</v>
      </c>
      <c r="L27" s="60">
        <f>VLOOKUP($I27,'Margen (PowerBI)'!$B$2:$F$179,5)</f>
        <v>16.5</v>
      </c>
      <c r="M27" s="59">
        <v>6.0</v>
      </c>
      <c r="N27" s="61">
        <v>3.0E-4</v>
      </c>
      <c r="O27" s="59">
        <v>8.0</v>
      </c>
      <c r="P27" s="61">
        <v>3.0E-4</v>
      </c>
      <c r="Q27" s="61">
        <v>1.0</v>
      </c>
      <c r="R27" s="59">
        <v>1.0</v>
      </c>
      <c r="S27" s="59">
        <v>0.0</v>
      </c>
      <c r="T27" s="61">
        <v>0.1667</v>
      </c>
      <c r="U27" s="61">
        <v>0.0</v>
      </c>
      <c r="V27" s="62">
        <v>102.0</v>
      </c>
      <c r="W27" s="62">
        <v>0.0</v>
      </c>
      <c r="X27" s="59">
        <v>1.0</v>
      </c>
      <c r="Y27" s="59">
        <v>0.0</v>
      </c>
      <c r="Z27" s="63"/>
      <c r="AA27" s="63"/>
      <c r="AB27" s="63"/>
      <c r="AC27" s="63"/>
      <c r="AD27" s="63"/>
      <c r="AE27" s="63"/>
      <c r="AF27" s="63"/>
      <c r="AG27" s="63"/>
      <c r="AH27" s="63"/>
      <c r="AI27" s="63"/>
    </row>
    <row r="28">
      <c r="A28" s="55" t="s">
        <v>375</v>
      </c>
      <c r="B28" s="55" t="s">
        <v>386</v>
      </c>
      <c r="C28" s="55" t="s">
        <v>387</v>
      </c>
      <c r="D28" s="55">
        <v>7.5</v>
      </c>
      <c r="E28" s="55" t="s">
        <v>7287</v>
      </c>
      <c r="F28" s="55" t="str">
        <f t="array" ref="F28">IFNA(INDEX('New Listing E-Commerce'!$E$2:$E$69,MATCH($I28,'New Listing E-Commerce'!$C$2:$C$69,0)),"N/A")</f>
        <v>Soft</v>
      </c>
      <c r="G28" s="55" t="str">
        <f t="array" ref="G28">INDEX('New Listing E-Commerce'!$D$1:$D$179,MATCH(I28,'New Listing E-Commerce'!$C$1:$C$179,0))</f>
        <v>Comfort</v>
      </c>
      <c r="H28" s="55">
        <f t="shared" si="1"/>
        <v>2</v>
      </c>
      <c r="I28" s="55" t="s">
        <v>231</v>
      </c>
      <c r="J28" s="56">
        <f>VLOOKUP($I28,'Margen (PowerBI)'!$B$2:$F$179,3)</f>
        <v>35</v>
      </c>
      <c r="K28" s="56">
        <f t="array" ref="K28">INDEX('Margen (PowerBI)'!$E$1:$E$179,MATCH($I28,'Margen (PowerBI)'!$B$1:$B$179,0))</f>
        <v>27.5</v>
      </c>
      <c r="L28" s="56">
        <f>VLOOKUP($I28,'Margen (PowerBI)'!$B$2:$F$179,5)</f>
        <v>16.5</v>
      </c>
      <c r="M28" s="55">
        <v>8.0</v>
      </c>
      <c r="N28" s="57">
        <v>4.0E-4</v>
      </c>
      <c r="O28" s="55">
        <v>11.0</v>
      </c>
      <c r="P28" s="57">
        <v>4.0E-4</v>
      </c>
      <c r="Q28" s="57">
        <v>1.0</v>
      </c>
      <c r="R28" s="55">
        <v>2.0</v>
      </c>
      <c r="S28" s="55">
        <v>0.0</v>
      </c>
      <c r="T28" s="57">
        <v>0.25</v>
      </c>
      <c r="U28" s="57">
        <v>0.0</v>
      </c>
      <c r="V28" s="58">
        <v>204.0</v>
      </c>
      <c r="W28" s="58">
        <v>0.0</v>
      </c>
      <c r="X28" s="55">
        <v>2.0</v>
      </c>
      <c r="Y28" s="55">
        <v>0.0</v>
      </c>
      <c r="Z28" s="3"/>
      <c r="AA28" s="3"/>
      <c r="AB28" s="3"/>
      <c r="AC28" s="3"/>
      <c r="AD28" s="3"/>
      <c r="AE28" s="3"/>
      <c r="AF28" s="3"/>
      <c r="AG28" s="3"/>
      <c r="AH28" s="3"/>
      <c r="AI28" s="3"/>
    </row>
    <row r="29">
      <c r="A29" s="59" t="s">
        <v>375</v>
      </c>
      <c r="B29" s="59" t="s">
        <v>388</v>
      </c>
      <c r="C29" s="59" t="s">
        <v>389</v>
      </c>
      <c r="D29" s="59">
        <v>8.5</v>
      </c>
      <c r="E29" s="59" t="s">
        <v>7287</v>
      </c>
      <c r="F29" s="59" t="str">
        <f t="array" ref="F29">IFNA(INDEX('New Listing E-Commerce'!$E$2:$E$69,MATCH($I29,'New Listing E-Commerce'!$C$2:$C$69,0)),"N/A")</f>
        <v>Soft</v>
      </c>
      <c r="G29" s="59" t="str">
        <f t="array" ref="G29">INDEX('New Listing E-Commerce'!$D$1:$D$179,MATCH(I29,'New Listing E-Commerce'!$C$1:$C$179,0))</f>
        <v>Comfort</v>
      </c>
      <c r="H29" s="59">
        <f t="shared" si="1"/>
        <v>7</v>
      </c>
      <c r="I29" s="59" t="s">
        <v>231</v>
      </c>
      <c r="J29" s="60">
        <f>VLOOKUP($I29,'Margen (PowerBI)'!$B$2:$F$179,3)</f>
        <v>35</v>
      </c>
      <c r="K29" s="60">
        <f t="array" ref="K29">INDEX('Margen (PowerBI)'!$E$1:$E$179,MATCH($I29,'Margen (PowerBI)'!$B$1:$B$179,0))</f>
        <v>27.5</v>
      </c>
      <c r="L29" s="60">
        <f>VLOOKUP($I29,'Margen (PowerBI)'!$B$2:$F$179,5)</f>
        <v>16.5</v>
      </c>
      <c r="M29" s="59">
        <v>43.0</v>
      </c>
      <c r="N29" s="61">
        <v>0.0021</v>
      </c>
      <c r="O29" s="59">
        <v>63.0</v>
      </c>
      <c r="P29" s="61">
        <v>0.0026</v>
      </c>
      <c r="Q29" s="61">
        <v>0.9683</v>
      </c>
      <c r="R29" s="59">
        <v>7.0</v>
      </c>
      <c r="S29" s="59">
        <v>0.0</v>
      </c>
      <c r="T29" s="61">
        <v>0.1628</v>
      </c>
      <c r="U29" s="61">
        <v>0.0</v>
      </c>
      <c r="V29" s="62">
        <v>714.0</v>
      </c>
      <c r="W29" s="62">
        <v>0.0</v>
      </c>
      <c r="X29" s="59">
        <v>7.0</v>
      </c>
      <c r="Y29" s="59">
        <v>0.0</v>
      </c>
      <c r="Z29" s="63"/>
      <c r="AA29" s="63"/>
      <c r="AB29" s="63"/>
      <c r="AC29" s="63"/>
      <c r="AD29" s="63"/>
      <c r="AE29" s="63"/>
      <c r="AF29" s="63"/>
      <c r="AG29" s="63"/>
      <c r="AH29" s="63"/>
      <c r="AI29" s="63"/>
    </row>
    <row r="30">
      <c r="A30" s="55" t="s">
        <v>375</v>
      </c>
      <c r="B30" s="55" t="s">
        <v>390</v>
      </c>
      <c r="C30" s="55" t="s">
        <v>391</v>
      </c>
      <c r="D30" s="55">
        <v>9.0</v>
      </c>
      <c r="E30" s="55" t="s">
        <v>7287</v>
      </c>
      <c r="F30" s="55" t="str">
        <f t="array" ref="F30">IFNA(INDEX('New Listing E-Commerce'!$E$2:$E$69,MATCH($I30,'New Listing E-Commerce'!$C$2:$C$69,0)),"N/A")</f>
        <v>Soft</v>
      </c>
      <c r="G30" s="55" t="str">
        <f t="array" ref="G30">INDEX('New Listing E-Commerce'!$D$1:$D$179,MATCH(I30,'New Listing E-Commerce'!$C$1:$C$179,0))</f>
        <v>Comfort</v>
      </c>
      <c r="H30" s="55">
        <f t="shared" si="1"/>
        <v>2</v>
      </c>
      <c r="I30" s="55" t="s">
        <v>231</v>
      </c>
      <c r="J30" s="56">
        <f>VLOOKUP($I30,'Margen (PowerBI)'!$B$2:$F$179,3)</f>
        <v>35</v>
      </c>
      <c r="K30" s="56">
        <f t="array" ref="K30">INDEX('Margen (PowerBI)'!$E$1:$E$179,MATCH($I30,'Margen (PowerBI)'!$B$1:$B$179,0))</f>
        <v>27.5</v>
      </c>
      <c r="L30" s="56">
        <f>VLOOKUP($I30,'Margen (PowerBI)'!$B$2:$F$179,5)</f>
        <v>16.5</v>
      </c>
      <c r="M30" s="55">
        <v>131.0</v>
      </c>
      <c r="N30" s="57">
        <v>0.0065</v>
      </c>
      <c r="O30" s="55">
        <v>164.0</v>
      </c>
      <c r="P30" s="57">
        <v>0.0067</v>
      </c>
      <c r="Q30" s="57">
        <v>0.9939</v>
      </c>
      <c r="R30" s="55">
        <v>2.0</v>
      </c>
      <c r="S30" s="55">
        <v>0.0</v>
      </c>
      <c r="T30" s="57">
        <v>0.0153</v>
      </c>
      <c r="U30" s="57">
        <v>0.0</v>
      </c>
      <c r="V30" s="58">
        <v>204.0</v>
      </c>
      <c r="W30" s="58">
        <v>0.0</v>
      </c>
      <c r="X30" s="55">
        <v>2.0</v>
      </c>
      <c r="Y30" s="55">
        <v>0.0</v>
      </c>
      <c r="Z30" s="3"/>
      <c r="AA30" s="3"/>
      <c r="AB30" s="3"/>
      <c r="AC30" s="3"/>
      <c r="AD30" s="3"/>
      <c r="AE30" s="3"/>
      <c r="AF30" s="3"/>
      <c r="AG30" s="3"/>
      <c r="AH30" s="3"/>
      <c r="AI30" s="3"/>
    </row>
    <row r="31">
      <c r="A31" s="59" t="s">
        <v>375</v>
      </c>
      <c r="B31" s="59" t="s">
        <v>392</v>
      </c>
      <c r="C31" s="59" t="s">
        <v>393</v>
      </c>
      <c r="D31" s="59">
        <v>9.5</v>
      </c>
      <c r="E31" s="59" t="s">
        <v>7287</v>
      </c>
      <c r="F31" s="59" t="str">
        <f t="array" ref="F31">IFNA(INDEX('New Listing E-Commerce'!$E$2:$E$69,MATCH($I31,'New Listing E-Commerce'!$C$2:$C$69,0)),"N/A")</f>
        <v>Soft</v>
      </c>
      <c r="G31" s="59" t="str">
        <f t="array" ref="G31">INDEX('New Listing E-Commerce'!$D$1:$D$179,MATCH(I31,'New Listing E-Commerce'!$C$1:$C$179,0))</f>
        <v>Comfort</v>
      </c>
      <c r="H31" s="59">
        <f t="shared" si="1"/>
        <v>5</v>
      </c>
      <c r="I31" s="59" t="s">
        <v>231</v>
      </c>
      <c r="J31" s="60">
        <f>VLOOKUP($I31,'Margen (PowerBI)'!$B$2:$F$179,3)</f>
        <v>35</v>
      </c>
      <c r="K31" s="60">
        <f t="array" ref="K31">INDEX('Margen (PowerBI)'!$E$1:$E$179,MATCH($I31,'Margen (PowerBI)'!$B$1:$B$179,0))</f>
        <v>27.5</v>
      </c>
      <c r="L31" s="60">
        <f>VLOOKUP($I31,'Margen (PowerBI)'!$B$2:$F$179,5)</f>
        <v>16.5</v>
      </c>
      <c r="M31" s="59">
        <v>13.0</v>
      </c>
      <c r="N31" s="61">
        <v>6.0E-4</v>
      </c>
      <c r="O31" s="59">
        <v>16.0</v>
      </c>
      <c r="P31" s="61">
        <v>6.0E-4</v>
      </c>
      <c r="Q31" s="61">
        <v>1.0</v>
      </c>
      <c r="R31" s="59">
        <v>5.0</v>
      </c>
      <c r="S31" s="59">
        <v>0.0</v>
      </c>
      <c r="T31" s="61">
        <v>0.3846</v>
      </c>
      <c r="U31" s="61">
        <v>0.0</v>
      </c>
      <c r="V31" s="62">
        <v>510.0</v>
      </c>
      <c r="W31" s="62">
        <v>0.0</v>
      </c>
      <c r="X31" s="59">
        <v>5.0</v>
      </c>
      <c r="Y31" s="59">
        <v>0.0</v>
      </c>
      <c r="Z31" s="63"/>
      <c r="AA31" s="63"/>
      <c r="AB31" s="63"/>
      <c r="AC31" s="63"/>
      <c r="AD31" s="63"/>
      <c r="AE31" s="63"/>
      <c r="AF31" s="63"/>
      <c r="AG31" s="63"/>
      <c r="AH31" s="63"/>
      <c r="AI31" s="63"/>
    </row>
    <row r="32">
      <c r="A32" s="55" t="s">
        <v>375</v>
      </c>
      <c r="B32" s="55" t="s">
        <v>1412</v>
      </c>
      <c r="C32" s="55" t="s">
        <v>1413</v>
      </c>
      <c r="D32" s="55">
        <v>10.0</v>
      </c>
      <c r="E32" s="55" t="s">
        <v>7289</v>
      </c>
      <c r="F32" s="55" t="str">
        <f t="array" ref="F32">IFNA(INDEX('New Listing E-Commerce'!$E$2:$E$69,MATCH($I32,'New Listing E-Commerce'!$C$2:$C$69,0)),"N/A")</f>
        <v>Soft</v>
      </c>
      <c r="G32" s="55" t="str">
        <f t="array" ref="G32">INDEX('New Listing E-Commerce'!$D$1:$D$179,MATCH(I32,'New Listing E-Commerce'!$C$1:$C$179,0))</f>
        <v>Comfort</v>
      </c>
      <c r="H32" s="55">
        <f t="shared" si="1"/>
        <v>1</v>
      </c>
      <c r="I32" s="55" t="s">
        <v>231</v>
      </c>
      <c r="J32" s="56">
        <f>VLOOKUP($I32,'Margen (PowerBI)'!$B$2:$F$179,3)</f>
        <v>35</v>
      </c>
      <c r="K32" s="56">
        <f t="array" ref="K32">INDEX('Margen (PowerBI)'!$E$1:$E$179,MATCH($I32,'Margen (PowerBI)'!$B$1:$B$179,0))</f>
        <v>27.5</v>
      </c>
      <c r="L32" s="56">
        <f>VLOOKUP($I32,'Margen (PowerBI)'!$B$2:$F$179,5)</f>
        <v>16.5</v>
      </c>
      <c r="M32" s="55">
        <v>44.0</v>
      </c>
      <c r="N32" s="57">
        <v>0.0022</v>
      </c>
      <c r="O32" s="55">
        <v>55.0</v>
      </c>
      <c r="P32" s="57">
        <v>0.0022</v>
      </c>
      <c r="Q32" s="57">
        <v>1.0</v>
      </c>
      <c r="R32" s="55">
        <v>1.0</v>
      </c>
      <c r="S32" s="55">
        <v>0.0</v>
      </c>
      <c r="T32" s="57">
        <v>0.0227</v>
      </c>
      <c r="U32" s="57">
        <v>0.0</v>
      </c>
      <c r="V32" s="58">
        <v>102.0</v>
      </c>
      <c r="W32" s="58">
        <v>0.0</v>
      </c>
      <c r="X32" s="55">
        <v>1.0</v>
      </c>
      <c r="Y32" s="55">
        <v>0.0</v>
      </c>
      <c r="Z32" s="3"/>
      <c r="AA32" s="3"/>
      <c r="AB32" s="3"/>
      <c r="AC32" s="3"/>
      <c r="AD32" s="3"/>
      <c r="AE32" s="3"/>
      <c r="AF32" s="3"/>
      <c r="AG32" s="3"/>
      <c r="AH32" s="3"/>
      <c r="AI32" s="3"/>
    </row>
    <row r="33">
      <c r="A33" s="59" t="s">
        <v>375</v>
      </c>
      <c r="B33" s="59" t="s">
        <v>882</v>
      </c>
      <c r="C33" s="59" t="s">
        <v>883</v>
      </c>
      <c r="D33" s="59">
        <v>10.5</v>
      </c>
      <c r="E33" s="59" t="s">
        <v>7289</v>
      </c>
      <c r="F33" s="59" t="str">
        <f t="array" ref="F33">IFNA(INDEX('New Listing E-Commerce'!$E$2:$E$69,MATCH($I33,'New Listing E-Commerce'!$C$2:$C$69,0)),"N/A")</f>
        <v>Soft</v>
      </c>
      <c r="G33" s="59" t="str">
        <f t="array" ref="G33">INDEX('New Listing E-Commerce'!$D$1:$D$179,MATCH(I33,'New Listing E-Commerce'!$C$1:$C$179,0))</f>
        <v>Comfort</v>
      </c>
      <c r="H33" s="59">
        <f t="shared" si="1"/>
        <v>1</v>
      </c>
      <c r="I33" s="59" t="s">
        <v>231</v>
      </c>
      <c r="J33" s="60">
        <f>VLOOKUP($I33,'Margen (PowerBI)'!$B$2:$F$179,3)</f>
        <v>35</v>
      </c>
      <c r="K33" s="60">
        <f t="array" ref="K33">INDEX('Margen (PowerBI)'!$E$1:$E$179,MATCH($I33,'Margen (PowerBI)'!$B$1:$B$179,0))</f>
        <v>27.5</v>
      </c>
      <c r="L33" s="60">
        <f>VLOOKUP($I33,'Margen (PowerBI)'!$B$2:$F$179,5)</f>
        <v>16.5</v>
      </c>
      <c r="M33" s="59">
        <v>6.0</v>
      </c>
      <c r="N33" s="61">
        <v>3.0E-4</v>
      </c>
      <c r="O33" s="59">
        <v>6.0</v>
      </c>
      <c r="P33" s="61">
        <v>2.0E-4</v>
      </c>
      <c r="Q33" s="61">
        <v>0.6667</v>
      </c>
      <c r="R33" s="59">
        <v>1.0</v>
      </c>
      <c r="S33" s="59">
        <v>0.0</v>
      </c>
      <c r="T33" s="61">
        <v>0.1667</v>
      </c>
      <c r="U33" s="61">
        <v>0.0</v>
      </c>
      <c r="V33" s="62">
        <v>102.0</v>
      </c>
      <c r="W33" s="62">
        <v>0.0</v>
      </c>
      <c r="X33" s="59">
        <v>1.0</v>
      </c>
      <c r="Y33" s="59">
        <v>0.0</v>
      </c>
      <c r="Z33" s="63"/>
      <c r="AA33" s="63"/>
      <c r="AB33" s="63"/>
      <c r="AC33" s="63"/>
      <c r="AD33" s="63"/>
      <c r="AE33" s="63"/>
      <c r="AF33" s="63"/>
      <c r="AG33" s="63"/>
      <c r="AH33" s="63"/>
      <c r="AI33" s="63"/>
    </row>
    <row r="34">
      <c r="A34" s="55" t="s">
        <v>375</v>
      </c>
      <c r="B34" s="55" t="s">
        <v>884</v>
      </c>
      <c r="C34" s="55" t="s">
        <v>885</v>
      </c>
      <c r="D34" s="55">
        <v>11.0</v>
      </c>
      <c r="E34" s="55" t="s">
        <v>7289</v>
      </c>
      <c r="F34" s="55" t="str">
        <f t="array" ref="F34">IFNA(INDEX('New Listing E-Commerce'!$E$2:$E$69,MATCH($I34,'New Listing E-Commerce'!$C$2:$C$69,0)),"N/A")</f>
        <v>Soft</v>
      </c>
      <c r="G34" s="55" t="str">
        <f t="array" ref="G34">INDEX('New Listing E-Commerce'!$D$1:$D$179,MATCH(I34,'New Listing E-Commerce'!$C$1:$C$179,0))</f>
        <v>Comfort</v>
      </c>
      <c r="H34" s="55">
        <f t="shared" si="1"/>
        <v>1</v>
      </c>
      <c r="I34" s="55" t="s">
        <v>231</v>
      </c>
      <c r="J34" s="56">
        <f>VLOOKUP($I34,'Margen (PowerBI)'!$B$2:$F$179,3)</f>
        <v>35</v>
      </c>
      <c r="K34" s="56">
        <f t="array" ref="K34">INDEX('Margen (PowerBI)'!$E$1:$E$179,MATCH($I34,'Margen (PowerBI)'!$B$1:$B$179,0))</f>
        <v>27.5</v>
      </c>
      <c r="L34" s="56">
        <f>VLOOKUP($I34,'Margen (PowerBI)'!$B$2:$F$179,5)</f>
        <v>16.5</v>
      </c>
      <c r="M34" s="55">
        <v>5.0</v>
      </c>
      <c r="N34" s="57">
        <v>2.0E-4</v>
      </c>
      <c r="O34" s="55">
        <v>6.0</v>
      </c>
      <c r="P34" s="57">
        <v>2.0E-4</v>
      </c>
      <c r="Q34" s="57">
        <v>1.0</v>
      </c>
      <c r="R34" s="55">
        <v>1.0</v>
      </c>
      <c r="S34" s="55">
        <v>0.0</v>
      </c>
      <c r="T34" s="57">
        <v>0.2</v>
      </c>
      <c r="U34" s="57">
        <v>0.0</v>
      </c>
      <c r="V34" s="58">
        <v>102.0</v>
      </c>
      <c r="W34" s="58">
        <v>0.0</v>
      </c>
      <c r="X34" s="55">
        <v>1.0</v>
      </c>
      <c r="Y34" s="55">
        <v>0.0</v>
      </c>
      <c r="Z34" s="3"/>
      <c r="AA34" s="3"/>
      <c r="AB34" s="3"/>
      <c r="AC34" s="3"/>
      <c r="AD34" s="3"/>
      <c r="AE34" s="3"/>
      <c r="AF34" s="3"/>
      <c r="AG34" s="3"/>
      <c r="AH34" s="3"/>
      <c r="AI34" s="3"/>
    </row>
    <row r="35">
      <c r="A35" s="59" t="s">
        <v>375</v>
      </c>
      <c r="B35" s="59" t="s">
        <v>1414</v>
      </c>
      <c r="C35" s="59" t="s">
        <v>1415</v>
      </c>
      <c r="D35" s="59">
        <v>12.0</v>
      </c>
      <c r="E35" s="59" t="s">
        <v>7289</v>
      </c>
      <c r="F35" s="59" t="str">
        <f t="array" ref="F35">IFNA(INDEX('New Listing E-Commerce'!$E$2:$E$69,MATCH($I35,'New Listing E-Commerce'!$C$2:$C$69,0)),"N/A")</f>
        <v>Soft</v>
      </c>
      <c r="G35" s="59" t="str">
        <f t="array" ref="G35">INDEX('New Listing E-Commerce'!$D$1:$D$179,MATCH(I35,'New Listing E-Commerce'!$C$1:$C$179,0))</f>
        <v>Comfort</v>
      </c>
      <c r="H35" s="59">
        <f t="shared" si="1"/>
        <v>1</v>
      </c>
      <c r="I35" s="59" t="s">
        <v>231</v>
      </c>
      <c r="J35" s="60">
        <f>VLOOKUP($I35,'Margen (PowerBI)'!$B$2:$F$179,3)</f>
        <v>35</v>
      </c>
      <c r="K35" s="60">
        <f t="array" ref="K35">INDEX('Margen (PowerBI)'!$E$1:$E$179,MATCH($I35,'Margen (PowerBI)'!$B$1:$B$179,0))</f>
        <v>27.5</v>
      </c>
      <c r="L35" s="60">
        <f>VLOOKUP($I35,'Margen (PowerBI)'!$B$2:$F$179,5)</f>
        <v>16.5</v>
      </c>
      <c r="M35" s="59">
        <v>4.0</v>
      </c>
      <c r="N35" s="61">
        <v>2.0E-4</v>
      </c>
      <c r="O35" s="59">
        <v>5.0</v>
      </c>
      <c r="P35" s="61">
        <v>2.0E-4</v>
      </c>
      <c r="Q35" s="61">
        <v>1.0</v>
      </c>
      <c r="R35" s="59">
        <v>1.0</v>
      </c>
      <c r="S35" s="59">
        <v>0.0</v>
      </c>
      <c r="T35" s="61">
        <v>0.25</v>
      </c>
      <c r="U35" s="61">
        <v>0.0</v>
      </c>
      <c r="V35" s="62">
        <v>102.0</v>
      </c>
      <c r="W35" s="62">
        <v>0.0</v>
      </c>
      <c r="X35" s="59">
        <v>1.0</v>
      </c>
      <c r="Y35" s="59">
        <v>0.0</v>
      </c>
      <c r="Z35" s="63"/>
      <c r="AA35" s="63"/>
      <c r="AB35" s="63"/>
      <c r="AC35" s="63"/>
      <c r="AD35" s="63"/>
      <c r="AE35" s="63"/>
      <c r="AF35" s="63"/>
      <c r="AG35" s="63"/>
      <c r="AH35" s="63"/>
      <c r="AI35" s="63"/>
    </row>
    <row r="36">
      <c r="A36" s="55" t="s">
        <v>375</v>
      </c>
      <c r="B36" s="55" t="s">
        <v>1416</v>
      </c>
      <c r="C36" s="55" t="s">
        <v>1417</v>
      </c>
      <c r="D36" s="55">
        <v>6.5</v>
      </c>
      <c r="E36" s="55" t="s">
        <v>7289</v>
      </c>
      <c r="F36" s="55" t="str">
        <f t="array" ref="F36">IFNA(INDEX('New Listing E-Commerce'!$E$2:$E$69,MATCH($I36,'New Listing E-Commerce'!$C$2:$C$69,0)),"N/A")</f>
        <v>Soft</v>
      </c>
      <c r="G36" s="55" t="str">
        <f t="array" ref="G36">INDEX('New Listing E-Commerce'!$D$1:$D$179,MATCH(I36,'New Listing E-Commerce'!$C$1:$C$179,0))</f>
        <v>Comfort</v>
      </c>
      <c r="H36" s="55">
        <f t="shared" si="1"/>
        <v>1</v>
      </c>
      <c r="I36" s="55" t="s">
        <v>231</v>
      </c>
      <c r="J36" s="56">
        <f>VLOOKUP($I36,'Margen (PowerBI)'!$B$2:$F$179,3)</f>
        <v>35</v>
      </c>
      <c r="K36" s="56">
        <f t="array" ref="K36">INDEX('Margen (PowerBI)'!$E$1:$E$179,MATCH($I36,'Margen (PowerBI)'!$B$1:$B$179,0))</f>
        <v>27.5</v>
      </c>
      <c r="L36" s="56">
        <f>VLOOKUP($I36,'Margen (PowerBI)'!$B$2:$F$179,5)</f>
        <v>16.5</v>
      </c>
      <c r="M36" s="55">
        <v>2.0</v>
      </c>
      <c r="N36" s="57">
        <v>1.0E-4</v>
      </c>
      <c r="O36" s="55">
        <v>2.0</v>
      </c>
      <c r="P36" s="57">
        <v>1.0E-4</v>
      </c>
      <c r="Q36" s="57">
        <v>1.0</v>
      </c>
      <c r="R36" s="55">
        <v>1.0</v>
      </c>
      <c r="S36" s="55">
        <v>0.0</v>
      </c>
      <c r="T36" s="57">
        <v>0.5</v>
      </c>
      <c r="U36" s="57">
        <v>0.0</v>
      </c>
      <c r="V36" s="58">
        <v>102.0</v>
      </c>
      <c r="W36" s="58">
        <v>0.0</v>
      </c>
      <c r="X36" s="55">
        <v>1.0</v>
      </c>
      <c r="Y36" s="55">
        <v>0.0</v>
      </c>
      <c r="Z36" s="3"/>
      <c r="AA36" s="3"/>
      <c r="AB36" s="3"/>
      <c r="AC36" s="3"/>
      <c r="AD36" s="3"/>
      <c r="AE36" s="3"/>
      <c r="AF36" s="3"/>
      <c r="AG36" s="3"/>
      <c r="AH36" s="3"/>
      <c r="AI36" s="3"/>
    </row>
    <row r="37">
      <c r="A37" s="59" t="s">
        <v>375</v>
      </c>
      <c r="B37" s="59" t="s">
        <v>1418</v>
      </c>
      <c r="C37" s="59" t="s">
        <v>1419</v>
      </c>
      <c r="D37" s="59">
        <v>8.5</v>
      </c>
      <c r="E37" s="59" t="s">
        <v>7289</v>
      </c>
      <c r="F37" s="59" t="str">
        <f t="array" ref="F37">IFNA(INDEX('New Listing E-Commerce'!$E$2:$E$69,MATCH($I37,'New Listing E-Commerce'!$C$2:$C$69,0)),"N/A")</f>
        <v>Soft</v>
      </c>
      <c r="G37" s="59" t="str">
        <f t="array" ref="G37">INDEX('New Listing E-Commerce'!$D$1:$D$179,MATCH(I37,'New Listing E-Commerce'!$C$1:$C$179,0))</f>
        <v>Comfort</v>
      </c>
      <c r="H37" s="59">
        <f t="shared" si="1"/>
        <v>1</v>
      </c>
      <c r="I37" s="59" t="s">
        <v>231</v>
      </c>
      <c r="J37" s="60">
        <f>VLOOKUP($I37,'Margen (PowerBI)'!$B$2:$F$179,3)</f>
        <v>35</v>
      </c>
      <c r="K37" s="60">
        <f t="array" ref="K37">INDEX('Margen (PowerBI)'!$E$1:$E$179,MATCH($I37,'Margen (PowerBI)'!$B$1:$B$179,0))</f>
        <v>27.5</v>
      </c>
      <c r="L37" s="60">
        <f>VLOOKUP($I37,'Margen (PowerBI)'!$B$2:$F$179,5)</f>
        <v>16.5</v>
      </c>
      <c r="M37" s="59">
        <v>7.0</v>
      </c>
      <c r="N37" s="61">
        <v>3.0E-4</v>
      </c>
      <c r="O37" s="59">
        <v>7.0</v>
      </c>
      <c r="P37" s="61">
        <v>3.0E-4</v>
      </c>
      <c r="Q37" s="61">
        <v>1.0</v>
      </c>
      <c r="R37" s="59">
        <v>1.0</v>
      </c>
      <c r="S37" s="59">
        <v>0.0</v>
      </c>
      <c r="T37" s="61">
        <v>0.1429</v>
      </c>
      <c r="U37" s="61">
        <v>0.0</v>
      </c>
      <c r="V37" s="62">
        <v>102.0</v>
      </c>
      <c r="W37" s="62">
        <v>0.0</v>
      </c>
      <c r="X37" s="59">
        <v>1.0</v>
      </c>
      <c r="Y37" s="59">
        <v>0.0</v>
      </c>
      <c r="Z37" s="63"/>
      <c r="AA37" s="63"/>
      <c r="AB37" s="63"/>
      <c r="AC37" s="63"/>
      <c r="AD37" s="63"/>
      <c r="AE37" s="63"/>
      <c r="AF37" s="63"/>
      <c r="AG37" s="63"/>
      <c r="AH37" s="63"/>
      <c r="AI37" s="63"/>
    </row>
    <row r="38">
      <c r="A38" s="55" t="s">
        <v>375</v>
      </c>
      <c r="B38" s="55" t="s">
        <v>1121</v>
      </c>
      <c r="C38" s="55" t="s">
        <v>1122</v>
      </c>
      <c r="D38" s="55">
        <v>9.0</v>
      </c>
      <c r="E38" s="55" t="s">
        <v>7289</v>
      </c>
      <c r="F38" s="55" t="str">
        <f t="array" ref="F38">IFNA(INDEX('New Listing E-Commerce'!$E$2:$E$69,MATCH($I38,'New Listing E-Commerce'!$C$2:$C$69,0)),"N/A")</f>
        <v>Soft</v>
      </c>
      <c r="G38" s="55" t="str">
        <f t="array" ref="G38">INDEX('New Listing E-Commerce'!$D$1:$D$179,MATCH(I38,'New Listing E-Commerce'!$C$1:$C$179,0))</f>
        <v>Comfort</v>
      </c>
      <c r="H38" s="55">
        <f t="shared" si="1"/>
        <v>1</v>
      </c>
      <c r="I38" s="55" t="s">
        <v>231</v>
      </c>
      <c r="J38" s="56">
        <f>VLOOKUP($I38,'Margen (PowerBI)'!$B$2:$F$179,3)</f>
        <v>35</v>
      </c>
      <c r="K38" s="56">
        <f t="array" ref="K38">INDEX('Margen (PowerBI)'!$E$1:$E$179,MATCH($I38,'Margen (PowerBI)'!$B$1:$B$179,0))</f>
        <v>27.5</v>
      </c>
      <c r="L38" s="56">
        <f>VLOOKUP($I38,'Margen (PowerBI)'!$B$2:$F$179,5)</f>
        <v>16.5</v>
      </c>
      <c r="M38" s="55">
        <v>16.0</v>
      </c>
      <c r="N38" s="57">
        <v>8.0E-4</v>
      </c>
      <c r="O38" s="55">
        <v>19.0</v>
      </c>
      <c r="P38" s="57">
        <v>8.0E-4</v>
      </c>
      <c r="Q38" s="57">
        <v>1.0</v>
      </c>
      <c r="R38" s="55">
        <v>1.0</v>
      </c>
      <c r="S38" s="55">
        <v>0.0</v>
      </c>
      <c r="T38" s="57">
        <v>0.0625</v>
      </c>
      <c r="U38" s="57">
        <v>0.0</v>
      </c>
      <c r="V38" s="58">
        <v>102.0</v>
      </c>
      <c r="W38" s="58">
        <v>0.0</v>
      </c>
      <c r="X38" s="55">
        <v>1.0</v>
      </c>
      <c r="Y38" s="55">
        <v>0.0</v>
      </c>
      <c r="Z38" s="3"/>
      <c r="AA38" s="3"/>
      <c r="AB38" s="3"/>
      <c r="AC38" s="3"/>
      <c r="AD38" s="3"/>
      <c r="AE38" s="3"/>
      <c r="AF38" s="3"/>
      <c r="AG38" s="3"/>
      <c r="AH38" s="3"/>
      <c r="AI38" s="3"/>
    </row>
    <row r="39">
      <c r="A39" s="59" t="s">
        <v>375</v>
      </c>
      <c r="B39" s="59" t="s">
        <v>398</v>
      </c>
      <c r="C39" s="59" t="s">
        <v>399</v>
      </c>
      <c r="D39" s="59">
        <v>9.5</v>
      </c>
      <c r="E39" s="59" t="s">
        <v>7289</v>
      </c>
      <c r="F39" s="59" t="str">
        <f t="array" ref="F39">IFNA(INDEX('New Listing E-Commerce'!$E$2:$E$69,MATCH($I39,'New Listing E-Commerce'!$C$2:$C$69,0)),"N/A")</f>
        <v>Soft</v>
      </c>
      <c r="G39" s="59" t="str">
        <f t="array" ref="G39">INDEX('New Listing E-Commerce'!$D$1:$D$179,MATCH(I39,'New Listing E-Commerce'!$C$1:$C$179,0))</f>
        <v>Comfort</v>
      </c>
      <c r="H39" s="59">
        <f t="shared" si="1"/>
        <v>1</v>
      </c>
      <c r="I39" s="59" t="s">
        <v>231</v>
      </c>
      <c r="J39" s="60">
        <f>VLOOKUP($I39,'Margen (PowerBI)'!$B$2:$F$179,3)</f>
        <v>35</v>
      </c>
      <c r="K39" s="60">
        <f t="array" ref="K39">INDEX('Margen (PowerBI)'!$E$1:$E$179,MATCH($I39,'Margen (PowerBI)'!$B$1:$B$179,0))</f>
        <v>27.5</v>
      </c>
      <c r="L39" s="60">
        <f>VLOOKUP($I39,'Margen (PowerBI)'!$B$2:$F$179,5)</f>
        <v>16.5</v>
      </c>
      <c r="M39" s="59">
        <v>7.0</v>
      </c>
      <c r="N39" s="61">
        <v>3.0E-4</v>
      </c>
      <c r="O39" s="59">
        <v>8.0</v>
      </c>
      <c r="P39" s="61">
        <v>3.0E-4</v>
      </c>
      <c r="Q39" s="61">
        <v>0.625</v>
      </c>
      <c r="R39" s="59">
        <v>1.0</v>
      </c>
      <c r="S39" s="59">
        <v>0.0</v>
      </c>
      <c r="T39" s="61">
        <v>0.1429</v>
      </c>
      <c r="U39" s="61">
        <v>0.0</v>
      </c>
      <c r="V39" s="62">
        <v>102.0</v>
      </c>
      <c r="W39" s="62">
        <v>0.0</v>
      </c>
      <c r="X39" s="59">
        <v>1.0</v>
      </c>
      <c r="Y39" s="59">
        <v>0.0</v>
      </c>
      <c r="Z39" s="63"/>
      <c r="AA39" s="63"/>
      <c r="AB39" s="63"/>
      <c r="AC39" s="63"/>
      <c r="AD39" s="63"/>
      <c r="AE39" s="63"/>
      <c r="AF39" s="63"/>
      <c r="AG39" s="63"/>
      <c r="AH39" s="63"/>
      <c r="AI39" s="63"/>
    </row>
    <row r="40">
      <c r="A40" s="55" t="s">
        <v>400</v>
      </c>
      <c r="B40" s="55" t="s">
        <v>401</v>
      </c>
      <c r="C40" s="55" t="s">
        <v>402</v>
      </c>
      <c r="D40" s="55">
        <v>10.0</v>
      </c>
      <c r="E40" s="55" t="s">
        <v>7287</v>
      </c>
      <c r="F40" s="55" t="str">
        <f t="array" ref="F40">IFNA(INDEX('New Listing E-Commerce'!$E$2:$E$69,MATCH($I40,'New Listing E-Commerce'!$C$2:$C$69,0)),"N/A")</f>
        <v>Soft</v>
      </c>
      <c r="G40" s="55" t="str">
        <f t="array" ref="G40">INDEX('New Listing E-Commerce'!$D$1:$D$179,MATCH(I40,'New Listing E-Commerce'!$C$1:$C$179,0))</f>
        <v>Farmer </v>
      </c>
      <c r="H40" s="55">
        <f t="shared" si="1"/>
        <v>5</v>
      </c>
      <c r="I40" s="55" t="s">
        <v>132</v>
      </c>
      <c r="J40" s="56">
        <f>VLOOKUP($I40,'Margen (PowerBI)'!$B$2:$F$179,3)</f>
        <v>37</v>
      </c>
      <c r="K40" s="56">
        <f t="array" ref="K40">INDEX('Margen (PowerBI)'!$E$1:$E$179,MATCH($I40,'Margen (PowerBI)'!$B$1:$B$179,0))</f>
        <v>32.5</v>
      </c>
      <c r="L40" s="56">
        <f>VLOOKUP($I40,'Margen (PowerBI)'!$B$2:$F$179,5)</f>
        <v>11.5</v>
      </c>
      <c r="M40" s="55">
        <v>429.0</v>
      </c>
      <c r="N40" s="57">
        <v>0.0212</v>
      </c>
      <c r="O40" s="55">
        <v>522.0</v>
      </c>
      <c r="P40" s="57">
        <v>0.0212</v>
      </c>
      <c r="Q40" s="57">
        <v>0.9943</v>
      </c>
      <c r="R40" s="55">
        <v>5.0</v>
      </c>
      <c r="S40" s="55">
        <v>0.0</v>
      </c>
      <c r="T40" s="57">
        <v>0.0117</v>
      </c>
      <c r="U40" s="57">
        <v>0.0</v>
      </c>
      <c r="V40" s="58">
        <v>645.0</v>
      </c>
      <c r="W40" s="58">
        <v>0.0</v>
      </c>
      <c r="X40" s="55">
        <v>5.0</v>
      </c>
      <c r="Y40" s="55">
        <v>0.0</v>
      </c>
      <c r="Z40" s="3"/>
      <c r="AA40" s="3"/>
      <c r="AB40" s="3"/>
      <c r="AC40" s="3"/>
      <c r="AD40" s="3"/>
      <c r="AE40" s="3"/>
      <c r="AF40" s="3"/>
      <c r="AG40" s="3"/>
      <c r="AH40" s="3"/>
      <c r="AI40" s="3"/>
    </row>
    <row r="41">
      <c r="A41" s="59" t="s">
        <v>400</v>
      </c>
      <c r="B41" s="59" t="s">
        <v>403</v>
      </c>
      <c r="C41" s="59" t="s">
        <v>404</v>
      </c>
      <c r="D41" s="59">
        <v>10.5</v>
      </c>
      <c r="E41" s="59" t="s">
        <v>7287</v>
      </c>
      <c r="F41" s="59" t="str">
        <f t="array" ref="F41">IFNA(INDEX('New Listing E-Commerce'!$E$2:$E$69,MATCH($I41,'New Listing E-Commerce'!$C$2:$C$69,0)),"N/A")</f>
        <v>Soft</v>
      </c>
      <c r="G41" s="59" t="str">
        <f t="array" ref="G41">INDEX('New Listing E-Commerce'!$D$1:$D$179,MATCH(I41,'New Listing E-Commerce'!$C$1:$C$179,0))</f>
        <v>Farmer </v>
      </c>
      <c r="H41" s="59">
        <f t="shared" si="1"/>
        <v>2</v>
      </c>
      <c r="I41" s="59" t="s">
        <v>132</v>
      </c>
      <c r="J41" s="60">
        <f>VLOOKUP($I41,'Margen (PowerBI)'!$B$2:$F$179,3)</f>
        <v>37</v>
      </c>
      <c r="K41" s="60">
        <f t="array" ref="K41">INDEX('Margen (PowerBI)'!$E$1:$E$179,MATCH($I41,'Margen (PowerBI)'!$B$1:$B$179,0))</f>
        <v>32.5</v>
      </c>
      <c r="L41" s="60">
        <f>VLOOKUP($I41,'Margen (PowerBI)'!$B$2:$F$179,5)</f>
        <v>11.5</v>
      </c>
      <c r="M41" s="59">
        <v>34.0</v>
      </c>
      <c r="N41" s="61">
        <v>0.0017</v>
      </c>
      <c r="O41" s="59">
        <v>53.0</v>
      </c>
      <c r="P41" s="61">
        <v>0.0022</v>
      </c>
      <c r="Q41" s="61">
        <v>0.8679</v>
      </c>
      <c r="R41" s="59">
        <v>2.0</v>
      </c>
      <c r="S41" s="59">
        <v>0.0</v>
      </c>
      <c r="T41" s="61">
        <v>0.0588</v>
      </c>
      <c r="U41" s="61">
        <v>0.0</v>
      </c>
      <c r="V41" s="62">
        <v>258.0</v>
      </c>
      <c r="W41" s="62">
        <v>0.0</v>
      </c>
      <c r="X41" s="59">
        <v>2.0</v>
      </c>
      <c r="Y41" s="59">
        <v>0.0</v>
      </c>
      <c r="Z41" s="63"/>
      <c r="AA41" s="63"/>
      <c r="AB41" s="63"/>
      <c r="AC41" s="63"/>
      <c r="AD41" s="63"/>
      <c r="AE41" s="63"/>
      <c r="AF41" s="63"/>
      <c r="AG41" s="63"/>
      <c r="AH41" s="63"/>
      <c r="AI41" s="63"/>
    </row>
    <row r="42">
      <c r="A42" s="55" t="s">
        <v>400</v>
      </c>
      <c r="B42" s="55" t="s">
        <v>886</v>
      </c>
      <c r="C42" s="55" t="s">
        <v>887</v>
      </c>
      <c r="D42" s="55">
        <v>11.0</v>
      </c>
      <c r="E42" s="55" t="s">
        <v>7287</v>
      </c>
      <c r="F42" s="55" t="str">
        <f t="array" ref="F42">IFNA(INDEX('New Listing E-Commerce'!$E$2:$E$69,MATCH($I42,'New Listing E-Commerce'!$C$2:$C$69,0)),"N/A")</f>
        <v>Soft</v>
      </c>
      <c r="G42" s="55" t="str">
        <f t="array" ref="G42">INDEX('New Listing E-Commerce'!$D$1:$D$179,MATCH(I42,'New Listing E-Commerce'!$C$1:$C$179,0))</f>
        <v>Farmer </v>
      </c>
      <c r="H42" s="55">
        <f t="shared" si="1"/>
        <v>4</v>
      </c>
      <c r="I42" s="55" t="s">
        <v>132</v>
      </c>
      <c r="J42" s="56">
        <f>VLOOKUP($I42,'Margen (PowerBI)'!$B$2:$F$179,3)</f>
        <v>37</v>
      </c>
      <c r="K42" s="56">
        <f t="array" ref="K42">INDEX('Margen (PowerBI)'!$E$1:$E$179,MATCH($I42,'Margen (PowerBI)'!$B$1:$B$179,0))</f>
        <v>32.5</v>
      </c>
      <c r="L42" s="56">
        <f>VLOOKUP($I42,'Margen (PowerBI)'!$B$2:$F$179,5)</f>
        <v>11.5</v>
      </c>
      <c r="M42" s="55">
        <v>13.0</v>
      </c>
      <c r="N42" s="57">
        <v>6.0E-4</v>
      </c>
      <c r="O42" s="55">
        <v>15.0</v>
      </c>
      <c r="P42" s="57">
        <v>6.0E-4</v>
      </c>
      <c r="Q42" s="57">
        <v>1.0</v>
      </c>
      <c r="R42" s="55">
        <v>4.0</v>
      </c>
      <c r="S42" s="55">
        <v>0.0</v>
      </c>
      <c r="T42" s="57">
        <v>0.3077</v>
      </c>
      <c r="U42" s="57">
        <v>0.0</v>
      </c>
      <c r="V42" s="58">
        <v>516.0</v>
      </c>
      <c r="W42" s="58">
        <v>0.0</v>
      </c>
      <c r="X42" s="55">
        <v>4.0</v>
      </c>
      <c r="Y42" s="55">
        <v>0.0</v>
      </c>
      <c r="Z42" s="3"/>
      <c r="AA42" s="3"/>
      <c r="AB42" s="3"/>
      <c r="AC42" s="3"/>
      <c r="AD42" s="3"/>
      <c r="AE42" s="3"/>
      <c r="AF42" s="3"/>
      <c r="AG42" s="3"/>
      <c r="AH42" s="3"/>
      <c r="AI42" s="3"/>
    </row>
    <row r="43">
      <c r="A43" s="59" t="s">
        <v>400</v>
      </c>
      <c r="B43" s="59" t="s">
        <v>409</v>
      </c>
      <c r="C43" s="59" t="s">
        <v>410</v>
      </c>
      <c r="D43" s="59">
        <v>8.5</v>
      </c>
      <c r="E43" s="59" t="s">
        <v>7287</v>
      </c>
      <c r="F43" s="59" t="str">
        <f t="array" ref="F43">IFNA(INDEX('New Listing E-Commerce'!$E$2:$E$69,MATCH($I43,'New Listing E-Commerce'!$C$2:$C$69,0)),"N/A")</f>
        <v>Soft</v>
      </c>
      <c r="G43" s="59" t="str">
        <f t="array" ref="G43">INDEX('New Listing E-Commerce'!$D$1:$D$179,MATCH(I43,'New Listing E-Commerce'!$C$1:$C$179,0))</f>
        <v>Farmer </v>
      </c>
      <c r="H43" s="59">
        <f t="shared" si="1"/>
        <v>3</v>
      </c>
      <c r="I43" s="59" t="s">
        <v>132</v>
      </c>
      <c r="J43" s="60">
        <f>VLOOKUP($I43,'Margen (PowerBI)'!$B$2:$F$179,3)</f>
        <v>37</v>
      </c>
      <c r="K43" s="60">
        <f t="array" ref="K43">INDEX('Margen (PowerBI)'!$E$1:$E$179,MATCH($I43,'Margen (PowerBI)'!$B$1:$B$179,0))</f>
        <v>32.5</v>
      </c>
      <c r="L43" s="60">
        <f>VLOOKUP($I43,'Margen (PowerBI)'!$B$2:$F$179,5)</f>
        <v>11.5</v>
      </c>
      <c r="M43" s="59">
        <v>83.0</v>
      </c>
      <c r="N43" s="61">
        <v>0.0041</v>
      </c>
      <c r="O43" s="59">
        <v>116.0</v>
      </c>
      <c r="P43" s="61">
        <v>0.0047</v>
      </c>
      <c r="Q43" s="61">
        <v>0.9914</v>
      </c>
      <c r="R43" s="59">
        <v>3.0</v>
      </c>
      <c r="S43" s="59">
        <v>0.0</v>
      </c>
      <c r="T43" s="61">
        <v>0.0361</v>
      </c>
      <c r="U43" s="61">
        <v>0.0</v>
      </c>
      <c r="V43" s="62">
        <v>387.0</v>
      </c>
      <c r="W43" s="62">
        <v>0.0</v>
      </c>
      <c r="X43" s="59">
        <v>3.0</v>
      </c>
      <c r="Y43" s="59">
        <v>0.0</v>
      </c>
      <c r="Z43" s="63"/>
      <c r="AA43" s="63"/>
      <c r="AB43" s="63"/>
      <c r="AC43" s="63"/>
      <c r="AD43" s="63"/>
      <c r="AE43" s="63"/>
      <c r="AF43" s="63"/>
      <c r="AG43" s="63"/>
      <c r="AH43" s="63"/>
      <c r="AI43" s="63"/>
    </row>
    <row r="44">
      <c r="A44" s="55" t="s">
        <v>400</v>
      </c>
      <c r="B44" s="55" t="s">
        <v>411</v>
      </c>
      <c r="C44" s="55" t="s">
        <v>412</v>
      </c>
      <c r="D44" s="55">
        <v>9.0</v>
      </c>
      <c r="E44" s="55" t="s">
        <v>7287</v>
      </c>
      <c r="F44" s="55" t="str">
        <f t="array" ref="F44">IFNA(INDEX('New Listing E-Commerce'!$E$2:$E$69,MATCH($I44,'New Listing E-Commerce'!$C$2:$C$69,0)),"N/A")</f>
        <v>Soft</v>
      </c>
      <c r="G44" s="55" t="str">
        <f t="array" ref="G44">INDEX('New Listing E-Commerce'!$D$1:$D$179,MATCH(I44,'New Listing E-Commerce'!$C$1:$C$179,0))</f>
        <v>Farmer </v>
      </c>
      <c r="H44" s="55">
        <f t="shared" si="1"/>
        <v>7</v>
      </c>
      <c r="I44" s="55" t="s">
        <v>132</v>
      </c>
      <c r="J44" s="56">
        <f>VLOOKUP($I44,'Margen (PowerBI)'!$B$2:$F$179,3)</f>
        <v>37</v>
      </c>
      <c r="K44" s="56">
        <f t="array" ref="K44">INDEX('Margen (PowerBI)'!$E$1:$E$179,MATCH($I44,'Margen (PowerBI)'!$B$1:$B$179,0))</f>
        <v>32.5</v>
      </c>
      <c r="L44" s="56">
        <f>VLOOKUP($I44,'Margen (PowerBI)'!$B$2:$F$179,5)</f>
        <v>11.5</v>
      </c>
      <c r="M44" s="55">
        <v>20.0</v>
      </c>
      <c r="N44" s="57">
        <v>0.001</v>
      </c>
      <c r="O44" s="55">
        <v>25.0</v>
      </c>
      <c r="P44" s="57">
        <v>0.001</v>
      </c>
      <c r="Q44" s="57">
        <v>0.96</v>
      </c>
      <c r="R44" s="55">
        <v>7.0</v>
      </c>
      <c r="S44" s="55">
        <v>0.0</v>
      </c>
      <c r="T44" s="57">
        <v>0.35</v>
      </c>
      <c r="U44" s="57">
        <v>0.0</v>
      </c>
      <c r="V44" s="58">
        <v>903.0</v>
      </c>
      <c r="W44" s="58">
        <v>0.0</v>
      </c>
      <c r="X44" s="55">
        <v>7.0</v>
      </c>
      <c r="Y44" s="55">
        <v>0.0</v>
      </c>
      <c r="Z44" s="3"/>
      <c r="AA44" s="3"/>
      <c r="AB44" s="3"/>
      <c r="AC44" s="3"/>
      <c r="AD44" s="3"/>
      <c r="AE44" s="3"/>
      <c r="AF44" s="3"/>
      <c r="AG44" s="3"/>
      <c r="AH44" s="3"/>
      <c r="AI44" s="3"/>
    </row>
    <row r="45">
      <c r="A45" s="59" t="s">
        <v>400</v>
      </c>
      <c r="B45" s="59" t="s">
        <v>413</v>
      </c>
      <c r="C45" s="59" t="s">
        <v>414</v>
      </c>
      <c r="D45" s="59">
        <v>9.5</v>
      </c>
      <c r="E45" s="59" t="s">
        <v>7287</v>
      </c>
      <c r="F45" s="59" t="str">
        <f t="array" ref="F45">IFNA(INDEX('New Listing E-Commerce'!$E$2:$E$69,MATCH($I45,'New Listing E-Commerce'!$C$2:$C$69,0)),"N/A")</f>
        <v>Soft</v>
      </c>
      <c r="G45" s="59" t="str">
        <f t="array" ref="G45">INDEX('New Listing E-Commerce'!$D$1:$D$179,MATCH(I45,'New Listing E-Commerce'!$C$1:$C$179,0))</f>
        <v>Farmer </v>
      </c>
      <c r="H45" s="59">
        <f t="shared" si="1"/>
        <v>4</v>
      </c>
      <c r="I45" s="59" t="s">
        <v>132</v>
      </c>
      <c r="J45" s="60">
        <f>VLOOKUP($I45,'Margen (PowerBI)'!$B$2:$F$179,3)</f>
        <v>37</v>
      </c>
      <c r="K45" s="60">
        <f t="array" ref="K45">INDEX('Margen (PowerBI)'!$E$1:$E$179,MATCH($I45,'Margen (PowerBI)'!$B$1:$B$179,0))</f>
        <v>32.5</v>
      </c>
      <c r="L45" s="60">
        <f>VLOOKUP($I45,'Margen (PowerBI)'!$B$2:$F$179,5)</f>
        <v>11.5</v>
      </c>
      <c r="M45" s="59">
        <v>297.0</v>
      </c>
      <c r="N45" s="61">
        <v>0.0147</v>
      </c>
      <c r="O45" s="59">
        <v>355.0</v>
      </c>
      <c r="P45" s="61">
        <v>0.0144</v>
      </c>
      <c r="Q45" s="61">
        <v>0.9915</v>
      </c>
      <c r="R45" s="59">
        <v>4.0</v>
      </c>
      <c r="S45" s="59">
        <v>0.0</v>
      </c>
      <c r="T45" s="61">
        <v>0.0135</v>
      </c>
      <c r="U45" s="61">
        <v>0.0</v>
      </c>
      <c r="V45" s="62">
        <v>516.0</v>
      </c>
      <c r="W45" s="62">
        <v>0.0</v>
      </c>
      <c r="X45" s="59">
        <v>4.0</v>
      </c>
      <c r="Y45" s="59">
        <v>0.0</v>
      </c>
      <c r="Z45" s="63"/>
      <c r="AA45" s="63"/>
      <c r="AB45" s="63"/>
      <c r="AC45" s="63"/>
      <c r="AD45" s="63"/>
      <c r="AE45" s="63"/>
      <c r="AF45" s="63"/>
      <c r="AG45" s="63"/>
      <c r="AH45" s="63"/>
      <c r="AI45" s="63"/>
    </row>
    <row r="46">
      <c r="A46" s="55" t="s">
        <v>415</v>
      </c>
      <c r="B46" s="55" t="s">
        <v>416</v>
      </c>
      <c r="C46" s="55" t="s">
        <v>417</v>
      </c>
      <c r="D46" s="55">
        <v>11.0</v>
      </c>
      <c r="E46" s="55" t="s">
        <v>7287</v>
      </c>
      <c r="F46" s="55" t="str">
        <f t="array" ref="F46">IFNA(INDEX('New Listing E-Commerce'!$E$2:$E$69,MATCH($I46,'New Listing E-Commerce'!$C$2:$C$69,0)),"N/A")</f>
        <v>Steel</v>
      </c>
      <c r="G46" s="55" t="str">
        <f t="array" ref="G46">INDEX('New Listing E-Commerce'!$D$1:$D$179,MATCH(I46,'New Listing E-Commerce'!$C$1:$C$179,0))</f>
        <v>Farmer</v>
      </c>
      <c r="H46" s="55">
        <f t="shared" si="1"/>
        <v>1</v>
      </c>
      <c r="I46" s="55" t="s">
        <v>113</v>
      </c>
      <c r="J46" s="56">
        <f t="array" ref="J46">INDEX('Margen (PowerBI)'!$D$1:$D$179,MATCH($I46,'Margen (PowerBI)'!$B$1:$B$179,0))</f>
        <v>60.5</v>
      </c>
      <c r="K46" s="56">
        <f t="array" ref="K46">INDEX('Margen (PowerBI)'!$E$1:$E$179,MATCH($I46,'Margen (PowerBI)'!$B$1:$B$179,0))</f>
        <v>33.5</v>
      </c>
      <c r="L46" s="56">
        <f t="array" ref="L46">INDEX('Margen (PowerBI)'!$F$1:$F$179,MATCH($I46,'Margen (PowerBI)'!$B$1:$B$179,0))</f>
        <v>27</v>
      </c>
      <c r="M46" s="55">
        <v>0.0</v>
      </c>
      <c r="N46" s="57">
        <v>0.0</v>
      </c>
      <c r="O46" s="55">
        <v>0.0</v>
      </c>
      <c r="P46" s="57">
        <v>0.0</v>
      </c>
      <c r="Q46" s="57">
        <v>0.0</v>
      </c>
      <c r="R46" s="55">
        <v>1.0</v>
      </c>
      <c r="S46" s="55">
        <v>0.0</v>
      </c>
      <c r="T46" s="57">
        <v>0.0</v>
      </c>
      <c r="U46" s="57">
        <v>0.0</v>
      </c>
      <c r="V46" s="58">
        <v>134.0</v>
      </c>
      <c r="W46" s="58">
        <v>0.0</v>
      </c>
      <c r="X46" s="55">
        <v>1.0</v>
      </c>
      <c r="Y46" s="55">
        <v>0.0</v>
      </c>
      <c r="Z46" s="3"/>
      <c r="AA46" s="3"/>
      <c r="AB46" s="3"/>
      <c r="AC46" s="3"/>
      <c r="AD46" s="3"/>
      <c r="AE46" s="3"/>
      <c r="AF46" s="3"/>
      <c r="AG46" s="3"/>
      <c r="AH46" s="3"/>
      <c r="AI46" s="3"/>
    </row>
    <row r="47">
      <c r="A47" s="59" t="s">
        <v>415</v>
      </c>
      <c r="B47" s="59" t="s">
        <v>1420</v>
      </c>
      <c r="C47" s="59" t="s">
        <v>1421</v>
      </c>
      <c r="D47" s="59">
        <v>13.0</v>
      </c>
      <c r="E47" s="59" t="s">
        <v>7287</v>
      </c>
      <c r="F47" s="59" t="str">
        <f t="array" ref="F47">IFNA(INDEX('New Listing E-Commerce'!$E$2:$E$69,MATCH($I47,'New Listing E-Commerce'!$C$2:$C$69,0)),"N/A")</f>
        <v>Steel</v>
      </c>
      <c r="G47" s="59" t="str">
        <f t="array" ref="G47">INDEX('New Listing E-Commerce'!$D$1:$D$179,MATCH(I47,'New Listing E-Commerce'!$C$1:$C$179,0))</f>
        <v>Farmer</v>
      </c>
      <c r="H47" s="59">
        <f t="shared" si="1"/>
        <v>2</v>
      </c>
      <c r="I47" s="59" t="s">
        <v>113</v>
      </c>
      <c r="J47" s="60">
        <f t="array" ref="J47">INDEX('Margen (PowerBI)'!$D$1:$D$179,MATCH($I47,'Margen (PowerBI)'!$B$1:$B$179,0))</f>
        <v>60.5</v>
      </c>
      <c r="K47" s="60">
        <f t="array" ref="K47">INDEX('Margen (PowerBI)'!$E$1:$E$179,MATCH($I47,'Margen (PowerBI)'!$B$1:$B$179,0))</f>
        <v>33.5</v>
      </c>
      <c r="L47" s="60">
        <f t="array" ref="L47">INDEX('Margen (PowerBI)'!$F$1:$F$179,MATCH($I47,'Margen (PowerBI)'!$B$1:$B$179,0))</f>
        <v>27</v>
      </c>
      <c r="M47" s="59">
        <v>0.0</v>
      </c>
      <c r="N47" s="61">
        <v>0.0</v>
      </c>
      <c r="O47" s="59">
        <v>0.0</v>
      </c>
      <c r="P47" s="61">
        <v>0.0</v>
      </c>
      <c r="Q47" s="61">
        <v>0.0</v>
      </c>
      <c r="R47" s="59">
        <v>2.0</v>
      </c>
      <c r="S47" s="59">
        <v>0.0</v>
      </c>
      <c r="T47" s="61">
        <v>0.0</v>
      </c>
      <c r="U47" s="61">
        <v>0.0</v>
      </c>
      <c r="V47" s="62">
        <v>268.0</v>
      </c>
      <c r="W47" s="62">
        <v>0.0</v>
      </c>
      <c r="X47" s="59">
        <v>2.0</v>
      </c>
      <c r="Y47" s="59">
        <v>0.0</v>
      </c>
      <c r="Z47" s="63"/>
      <c r="AA47" s="63"/>
      <c r="AB47" s="63"/>
      <c r="AC47" s="63"/>
      <c r="AD47" s="63"/>
      <c r="AE47" s="63"/>
      <c r="AF47" s="63"/>
      <c r="AG47" s="63"/>
      <c r="AH47" s="63"/>
      <c r="AI47" s="63"/>
    </row>
    <row r="48">
      <c r="A48" s="55" t="s">
        <v>415</v>
      </c>
      <c r="B48" s="55" t="s">
        <v>1422</v>
      </c>
      <c r="C48" s="55" t="s">
        <v>1423</v>
      </c>
      <c r="D48" s="55">
        <v>8.0</v>
      </c>
      <c r="E48" s="55" t="s">
        <v>7287</v>
      </c>
      <c r="F48" s="55" t="str">
        <f t="array" ref="F48">IFNA(INDEX('New Listing E-Commerce'!$E$2:$E$69,MATCH($I48,'New Listing E-Commerce'!$C$2:$C$69,0)),"N/A")</f>
        <v>Steel</v>
      </c>
      <c r="G48" s="55" t="str">
        <f t="array" ref="G48">INDEX('New Listing E-Commerce'!$D$1:$D$179,MATCH(I48,'New Listing E-Commerce'!$C$1:$C$179,0))</f>
        <v>Farmer</v>
      </c>
      <c r="H48" s="55">
        <f t="shared" si="1"/>
        <v>1</v>
      </c>
      <c r="I48" s="55" t="s">
        <v>113</v>
      </c>
      <c r="J48" s="56">
        <f t="array" ref="J48">INDEX('Margen (PowerBI)'!$D$1:$D$179,MATCH($I48,'Margen (PowerBI)'!$B$1:$B$179,0))</f>
        <v>60.5</v>
      </c>
      <c r="K48" s="56">
        <f t="array" ref="K48">INDEX('Margen (PowerBI)'!$E$1:$E$179,MATCH($I48,'Margen (PowerBI)'!$B$1:$B$179,0))</f>
        <v>33.5</v>
      </c>
      <c r="L48" s="56">
        <f t="array" ref="L48">INDEX('Margen (PowerBI)'!$F$1:$F$179,MATCH($I48,'Margen (PowerBI)'!$B$1:$B$179,0))</f>
        <v>27</v>
      </c>
      <c r="M48" s="55">
        <v>3.0</v>
      </c>
      <c r="N48" s="57">
        <v>1.0E-4</v>
      </c>
      <c r="O48" s="55">
        <v>4.0</v>
      </c>
      <c r="P48" s="57">
        <v>2.0E-4</v>
      </c>
      <c r="Q48" s="57">
        <v>1.0</v>
      </c>
      <c r="R48" s="55">
        <v>1.0</v>
      </c>
      <c r="S48" s="55">
        <v>0.0</v>
      </c>
      <c r="T48" s="57">
        <v>0.3333</v>
      </c>
      <c r="U48" s="57">
        <v>0.0</v>
      </c>
      <c r="V48" s="58">
        <v>134.0</v>
      </c>
      <c r="W48" s="58">
        <v>0.0</v>
      </c>
      <c r="X48" s="55">
        <v>1.0</v>
      </c>
      <c r="Y48" s="55">
        <v>0.0</v>
      </c>
      <c r="Z48" s="3"/>
      <c r="AA48" s="3"/>
      <c r="AB48" s="3"/>
      <c r="AC48" s="3"/>
      <c r="AD48" s="3"/>
      <c r="AE48" s="3"/>
      <c r="AF48" s="3"/>
      <c r="AG48" s="3"/>
      <c r="AH48" s="3"/>
      <c r="AI48" s="3"/>
    </row>
    <row r="49">
      <c r="A49" s="59" t="s">
        <v>415</v>
      </c>
      <c r="B49" s="59" t="s">
        <v>422</v>
      </c>
      <c r="C49" s="59" t="s">
        <v>423</v>
      </c>
      <c r="D49" s="59">
        <v>9.0</v>
      </c>
      <c r="E49" s="59" t="s">
        <v>7287</v>
      </c>
      <c r="F49" s="59" t="str">
        <f t="array" ref="F49">IFNA(INDEX('New Listing E-Commerce'!$E$2:$E$69,MATCH($I49,'New Listing E-Commerce'!$C$2:$C$69,0)),"N/A")</f>
        <v>Steel</v>
      </c>
      <c r="G49" s="59" t="str">
        <f t="array" ref="G49">INDEX('New Listing E-Commerce'!$D$1:$D$179,MATCH(I49,'New Listing E-Commerce'!$C$1:$C$179,0))</f>
        <v>Farmer</v>
      </c>
      <c r="H49" s="59">
        <f t="shared" si="1"/>
        <v>1</v>
      </c>
      <c r="I49" s="59" t="s">
        <v>113</v>
      </c>
      <c r="J49" s="60">
        <f t="array" ref="J49">INDEX('Margen (PowerBI)'!$D$1:$D$179,MATCH($I49,'Margen (PowerBI)'!$B$1:$B$179,0))</f>
        <v>60.5</v>
      </c>
      <c r="K49" s="60">
        <f t="array" ref="K49">INDEX('Margen (PowerBI)'!$E$1:$E$179,MATCH($I49,'Margen (PowerBI)'!$B$1:$B$179,0))</f>
        <v>33.5</v>
      </c>
      <c r="L49" s="60">
        <f t="array" ref="L49">INDEX('Margen (PowerBI)'!$F$1:$F$179,MATCH($I49,'Margen (PowerBI)'!$B$1:$B$179,0))</f>
        <v>27</v>
      </c>
      <c r="M49" s="59">
        <v>1.0</v>
      </c>
      <c r="N49" s="61">
        <v>0.0</v>
      </c>
      <c r="O49" s="59">
        <v>1.0</v>
      </c>
      <c r="P49" s="61">
        <v>0.0</v>
      </c>
      <c r="Q49" s="61">
        <v>0.0</v>
      </c>
      <c r="R49" s="59">
        <v>1.0</v>
      </c>
      <c r="S49" s="59">
        <v>0.0</v>
      </c>
      <c r="T49" s="61">
        <v>1.0</v>
      </c>
      <c r="U49" s="61">
        <v>0.0</v>
      </c>
      <c r="V49" s="62">
        <v>134.0</v>
      </c>
      <c r="W49" s="62">
        <v>0.0</v>
      </c>
      <c r="X49" s="59">
        <v>1.0</v>
      </c>
      <c r="Y49" s="59">
        <v>0.0</v>
      </c>
      <c r="Z49" s="63"/>
      <c r="AA49" s="63"/>
      <c r="AB49" s="63"/>
      <c r="AC49" s="63"/>
      <c r="AD49" s="63"/>
      <c r="AE49" s="63"/>
      <c r="AF49" s="63"/>
      <c r="AG49" s="63"/>
      <c r="AH49" s="63"/>
      <c r="AI49" s="63"/>
    </row>
    <row r="50">
      <c r="A50" s="55" t="s">
        <v>1123</v>
      </c>
      <c r="B50" s="55" t="s">
        <v>1424</v>
      </c>
      <c r="C50" s="55" t="s">
        <v>1425</v>
      </c>
      <c r="D50" s="55">
        <v>7.5</v>
      </c>
      <c r="E50" s="55" t="s">
        <v>7287</v>
      </c>
      <c r="F50" s="55" t="str">
        <f t="array" ref="F50">IFNA(INDEX('New Listing E-Commerce'!$E$2:$E$69,MATCH($I50,'New Listing E-Commerce'!$C$2:$C$69,0)),"N/A")</f>
        <v>Soft</v>
      </c>
      <c r="G50" s="55" t="str">
        <f t="array" ref="G50">INDEX('New Listing E-Commerce'!$D$1:$D$179,MATCH(I50,'New Listing E-Commerce'!$C$1:$C$179,0))</f>
        <v>HL100</v>
      </c>
      <c r="H50" s="55">
        <f t="shared" si="1"/>
        <v>1</v>
      </c>
      <c r="I50" s="55" t="s">
        <v>124</v>
      </c>
      <c r="J50" s="56">
        <f>VLOOKUP($I50,'Margen (PowerBI)'!$B$2:$F$179,3)</f>
        <v>35</v>
      </c>
      <c r="K50" s="56">
        <f t="array" ref="K50">INDEX('Margen (PowerBI)'!$E$1:$E$179,MATCH($I50,'Margen (PowerBI)'!$B$1:$B$179,0))</f>
        <v>33</v>
      </c>
      <c r="L50" s="56">
        <f>VLOOKUP($I50,'Margen (PowerBI)'!$B$2:$F$179,5)</f>
        <v>16.5</v>
      </c>
      <c r="M50" s="55">
        <v>4.0</v>
      </c>
      <c r="N50" s="57">
        <v>2.0E-4</v>
      </c>
      <c r="O50" s="55">
        <v>5.0</v>
      </c>
      <c r="P50" s="57">
        <v>2.0E-4</v>
      </c>
      <c r="Q50" s="57">
        <v>1.0</v>
      </c>
      <c r="R50" s="55">
        <v>1.0</v>
      </c>
      <c r="S50" s="55">
        <v>0.0</v>
      </c>
      <c r="T50" s="57">
        <v>0.25</v>
      </c>
      <c r="U50" s="57">
        <v>0.0</v>
      </c>
      <c r="V50" s="58">
        <v>127.0</v>
      </c>
      <c r="W50" s="58">
        <v>0.0</v>
      </c>
      <c r="X50" s="55">
        <v>1.0</v>
      </c>
      <c r="Y50" s="55">
        <v>0.0</v>
      </c>
      <c r="Z50" s="3"/>
      <c r="AA50" s="3"/>
      <c r="AB50" s="3"/>
      <c r="AC50" s="3"/>
      <c r="AD50" s="3"/>
      <c r="AE50" s="3"/>
      <c r="AF50" s="3"/>
      <c r="AG50" s="3"/>
      <c r="AH50" s="3"/>
      <c r="AI50" s="3"/>
    </row>
    <row r="51">
      <c r="A51" s="59" t="s">
        <v>1123</v>
      </c>
      <c r="B51" s="59" t="s">
        <v>1426</v>
      </c>
      <c r="C51" s="59" t="s">
        <v>1427</v>
      </c>
      <c r="D51" s="59">
        <v>8.0</v>
      </c>
      <c r="E51" s="59" t="s">
        <v>7287</v>
      </c>
      <c r="F51" s="59" t="str">
        <f t="array" ref="F51">IFNA(INDEX('New Listing E-Commerce'!$E$2:$E$69,MATCH($I51,'New Listing E-Commerce'!$C$2:$C$69,0)),"N/A")</f>
        <v>Soft</v>
      </c>
      <c r="G51" s="59" t="str">
        <f t="array" ref="G51">INDEX('New Listing E-Commerce'!$D$1:$D$179,MATCH(I51,'New Listing E-Commerce'!$C$1:$C$179,0))</f>
        <v>HL100</v>
      </c>
      <c r="H51" s="59">
        <f t="shared" si="1"/>
        <v>1</v>
      </c>
      <c r="I51" s="59" t="s">
        <v>124</v>
      </c>
      <c r="J51" s="60">
        <f>VLOOKUP($I51,'Margen (PowerBI)'!$B$2:$F$179,3)</f>
        <v>35</v>
      </c>
      <c r="K51" s="60">
        <f t="array" ref="K51">INDEX('Margen (PowerBI)'!$E$1:$E$179,MATCH($I51,'Margen (PowerBI)'!$B$1:$B$179,0))</f>
        <v>33</v>
      </c>
      <c r="L51" s="60">
        <f>VLOOKUP($I51,'Margen (PowerBI)'!$B$2:$F$179,5)</f>
        <v>16.5</v>
      </c>
      <c r="M51" s="59">
        <v>2.0</v>
      </c>
      <c r="N51" s="61">
        <v>1.0E-4</v>
      </c>
      <c r="O51" s="59">
        <v>3.0</v>
      </c>
      <c r="P51" s="61">
        <v>1.0E-4</v>
      </c>
      <c r="Q51" s="61">
        <v>1.0</v>
      </c>
      <c r="R51" s="59">
        <v>1.0</v>
      </c>
      <c r="S51" s="59">
        <v>0.0</v>
      </c>
      <c r="T51" s="61">
        <v>0.5</v>
      </c>
      <c r="U51" s="61">
        <v>0.0</v>
      </c>
      <c r="V51" s="62">
        <v>127.0</v>
      </c>
      <c r="W51" s="62">
        <v>0.0</v>
      </c>
      <c r="X51" s="59">
        <v>1.0</v>
      </c>
      <c r="Y51" s="59">
        <v>0.0</v>
      </c>
      <c r="Z51" s="63"/>
      <c r="AA51" s="63"/>
      <c r="AB51" s="63"/>
      <c r="AC51" s="63"/>
      <c r="AD51" s="63"/>
      <c r="AE51" s="63"/>
      <c r="AF51" s="63"/>
      <c r="AG51" s="63"/>
      <c r="AH51" s="63"/>
      <c r="AI51" s="63"/>
    </row>
    <row r="52">
      <c r="A52" s="55" t="s">
        <v>426</v>
      </c>
      <c r="B52" s="55" t="s">
        <v>1428</v>
      </c>
      <c r="C52" s="55" t="s">
        <v>1429</v>
      </c>
      <c r="D52" s="55">
        <v>6.5</v>
      </c>
      <c r="E52" s="55" t="s">
        <v>7287</v>
      </c>
      <c r="F52" s="55" t="str">
        <f t="array" ref="F52">IFNA(INDEX('New Listing E-Commerce'!$E$2:$E$69,MATCH($I52,'New Listing E-Commerce'!$C$2:$C$69,0)),"N/A")</f>
        <v>Soft</v>
      </c>
      <c r="G52" s="55" t="str">
        <f t="array" ref="G52">INDEX('New Listing E-Commerce'!$D$1:$D$179,MATCH(I52,'New Listing E-Commerce'!$C$1:$C$179,0))</f>
        <v>HL200</v>
      </c>
      <c r="H52" s="55">
        <f t="shared" si="1"/>
        <v>1</v>
      </c>
      <c r="I52" s="55" t="s">
        <v>107</v>
      </c>
      <c r="J52" s="56">
        <f>VLOOKUP($I52,'Margen (PowerBI)'!$B$2:$F$179,3)</f>
        <v>35</v>
      </c>
      <c r="K52" s="56">
        <f t="array" ref="K52">INDEX('Margen (PowerBI)'!$E$1:$E$179,MATCH($I52,'Margen (PowerBI)'!$B$1:$B$179,0))</f>
        <v>34</v>
      </c>
      <c r="L52" s="56">
        <f>VLOOKUP($I52,'Margen (PowerBI)'!$B$2:$F$179,5)</f>
        <v>16.5</v>
      </c>
      <c r="M52" s="55">
        <v>0.0</v>
      </c>
      <c r="N52" s="57">
        <v>0.0</v>
      </c>
      <c r="O52" s="55">
        <v>0.0</v>
      </c>
      <c r="P52" s="57">
        <v>0.0</v>
      </c>
      <c r="Q52" s="57">
        <v>0.0</v>
      </c>
      <c r="R52" s="55">
        <v>1.0</v>
      </c>
      <c r="S52" s="55">
        <v>0.0</v>
      </c>
      <c r="T52" s="57">
        <v>0.0</v>
      </c>
      <c r="U52" s="57">
        <v>0.0</v>
      </c>
      <c r="V52" s="58">
        <v>129.0</v>
      </c>
      <c r="W52" s="58">
        <v>0.0</v>
      </c>
      <c r="X52" s="55">
        <v>1.0</v>
      </c>
      <c r="Y52" s="55">
        <v>0.0</v>
      </c>
      <c r="Z52" s="3"/>
      <c r="AA52" s="3"/>
      <c r="AB52" s="3"/>
      <c r="AC52" s="3"/>
      <c r="AD52" s="3"/>
      <c r="AE52" s="3"/>
      <c r="AF52" s="3"/>
      <c r="AG52" s="3"/>
      <c r="AH52" s="3"/>
      <c r="AI52" s="3"/>
    </row>
    <row r="53">
      <c r="A53" s="59" t="s">
        <v>426</v>
      </c>
      <c r="B53" s="59" t="s">
        <v>427</v>
      </c>
      <c r="C53" s="59" t="s">
        <v>428</v>
      </c>
      <c r="D53" s="59">
        <v>8.5</v>
      </c>
      <c r="E53" s="59" t="s">
        <v>7287</v>
      </c>
      <c r="F53" s="59" t="str">
        <f t="array" ref="F53">IFNA(INDEX('New Listing E-Commerce'!$E$2:$E$69,MATCH($I53,'New Listing E-Commerce'!$C$2:$C$69,0)),"N/A")</f>
        <v>Soft</v>
      </c>
      <c r="G53" s="59" t="str">
        <f t="array" ref="G53">INDEX('New Listing E-Commerce'!$D$1:$D$179,MATCH(I53,'New Listing E-Commerce'!$C$1:$C$179,0))</f>
        <v>HL200</v>
      </c>
      <c r="H53" s="59">
        <f t="shared" si="1"/>
        <v>1</v>
      </c>
      <c r="I53" s="59" t="s">
        <v>107</v>
      </c>
      <c r="J53" s="60">
        <f>VLOOKUP($I53,'Margen (PowerBI)'!$B$2:$F$179,3)</f>
        <v>35</v>
      </c>
      <c r="K53" s="60">
        <f t="array" ref="K53">INDEX('Margen (PowerBI)'!$E$1:$E$179,MATCH($I53,'Margen (PowerBI)'!$B$1:$B$179,0))</f>
        <v>34</v>
      </c>
      <c r="L53" s="60">
        <f>VLOOKUP($I53,'Margen (PowerBI)'!$B$2:$F$179,5)</f>
        <v>16.5</v>
      </c>
      <c r="M53" s="59">
        <v>3.0</v>
      </c>
      <c r="N53" s="61">
        <v>1.0E-4</v>
      </c>
      <c r="O53" s="59">
        <v>4.0</v>
      </c>
      <c r="P53" s="61">
        <v>2.0E-4</v>
      </c>
      <c r="Q53" s="61">
        <v>1.0</v>
      </c>
      <c r="R53" s="59">
        <v>1.0</v>
      </c>
      <c r="S53" s="59">
        <v>0.0</v>
      </c>
      <c r="T53" s="61">
        <v>0.3333</v>
      </c>
      <c r="U53" s="61">
        <v>0.0</v>
      </c>
      <c r="V53" s="62">
        <v>129.0</v>
      </c>
      <c r="W53" s="62">
        <v>0.0</v>
      </c>
      <c r="X53" s="59">
        <v>1.0</v>
      </c>
      <c r="Y53" s="59">
        <v>0.0</v>
      </c>
      <c r="Z53" s="63"/>
      <c r="AA53" s="63"/>
      <c r="AB53" s="63"/>
      <c r="AC53" s="63"/>
      <c r="AD53" s="63"/>
      <c r="AE53" s="63"/>
      <c r="AF53" s="63"/>
      <c r="AG53" s="63"/>
      <c r="AH53" s="63"/>
      <c r="AI53" s="63"/>
    </row>
    <row r="54">
      <c r="A54" s="55" t="s">
        <v>426</v>
      </c>
      <c r="B54" s="55" t="s">
        <v>1430</v>
      </c>
      <c r="C54" s="55" t="s">
        <v>1431</v>
      </c>
      <c r="D54" s="55">
        <v>9.5</v>
      </c>
      <c r="E54" s="55" t="s">
        <v>7287</v>
      </c>
      <c r="F54" s="55" t="str">
        <f t="array" ref="F54">IFNA(INDEX('New Listing E-Commerce'!$E$2:$E$69,MATCH($I54,'New Listing E-Commerce'!$C$2:$C$69,0)),"N/A")</f>
        <v>Soft</v>
      </c>
      <c r="G54" s="55" t="str">
        <f t="array" ref="G54">INDEX('New Listing E-Commerce'!$D$1:$D$179,MATCH(I54,'New Listing E-Commerce'!$C$1:$C$179,0))</f>
        <v>HL200</v>
      </c>
      <c r="H54" s="55">
        <f t="shared" si="1"/>
        <v>2</v>
      </c>
      <c r="I54" s="55" t="s">
        <v>107</v>
      </c>
      <c r="J54" s="56">
        <f>VLOOKUP($I54,'Margen (PowerBI)'!$B$2:$F$179,3)</f>
        <v>35</v>
      </c>
      <c r="K54" s="56">
        <f t="array" ref="K54">INDEX('Margen (PowerBI)'!$E$1:$E$179,MATCH($I54,'Margen (PowerBI)'!$B$1:$B$179,0))</f>
        <v>34</v>
      </c>
      <c r="L54" s="56">
        <f>VLOOKUP($I54,'Margen (PowerBI)'!$B$2:$F$179,5)</f>
        <v>16.5</v>
      </c>
      <c r="M54" s="55">
        <v>1.0</v>
      </c>
      <c r="N54" s="57">
        <v>0.0</v>
      </c>
      <c r="O54" s="55">
        <v>1.0</v>
      </c>
      <c r="P54" s="57">
        <v>0.0</v>
      </c>
      <c r="Q54" s="57">
        <v>1.0</v>
      </c>
      <c r="R54" s="55">
        <v>2.0</v>
      </c>
      <c r="S54" s="55">
        <v>0.0</v>
      </c>
      <c r="T54" s="57">
        <v>2.0</v>
      </c>
      <c r="U54" s="57">
        <v>0.0</v>
      </c>
      <c r="V54" s="58">
        <v>258.0</v>
      </c>
      <c r="W54" s="58">
        <v>0.0</v>
      </c>
      <c r="X54" s="55">
        <v>2.0</v>
      </c>
      <c r="Y54" s="55">
        <v>0.0</v>
      </c>
      <c r="Z54" s="3"/>
      <c r="AA54" s="3"/>
      <c r="AB54" s="3"/>
      <c r="AC54" s="3"/>
      <c r="AD54" s="3"/>
      <c r="AE54" s="3"/>
      <c r="AF54" s="3"/>
      <c r="AG54" s="3"/>
      <c r="AH54" s="3"/>
      <c r="AI54" s="3"/>
    </row>
    <row r="55">
      <c r="A55" s="59" t="s">
        <v>429</v>
      </c>
      <c r="B55" s="59" t="s">
        <v>903</v>
      </c>
      <c r="C55" s="59" t="s">
        <v>904</v>
      </c>
      <c r="D55" s="59">
        <v>9.0</v>
      </c>
      <c r="E55" s="59" t="s">
        <v>7290</v>
      </c>
      <c r="F55" s="59" t="str">
        <f t="array" ref="F55">IFNA(INDEX('New Listing E-Commerce'!$E$2:$E$69,MATCH($I55,'New Listing E-Commerce'!$C$2:$C$69,0)),"N/A")</f>
        <v>Soft</v>
      </c>
      <c r="G55" s="59" t="str">
        <f t="array" ref="G55">INDEX('New Listing E-Commerce'!$D$1:$D$179,MATCH(I55,'New Listing E-Commerce'!$C$1:$C$179,0))</f>
        <v>Lacer 300</v>
      </c>
      <c r="H55" s="59">
        <f t="shared" si="1"/>
        <v>1</v>
      </c>
      <c r="I55" s="59" t="s">
        <v>84</v>
      </c>
      <c r="J55" s="60">
        <f>VLOOKUP($I55,'Margen (PowerBI)'!$B$2:$F$179,3)</f>
        <v>35</v>
      </c>
      <c r="K55" s="60">
        <f t="array" ref="K55">INDEX('Margen (PowerBI)'!$E$1:$E$179,MATCH($I55,'Margen (PowerBI)'!$B$1:$B$179,0))</f>
        <v>36</v>
      </c>
      <c r="L55" s="60">
        <f>VLOOKUP($I55,'Margen (PowerBI)'!$B$2:$F$179,5)</f>
        <v>16.5</v>
      </c>
      <c r="M55" s="59">
        <v>0.0</v>
      </c>
      <c r="N55" s="61">
        <v>0.0</v>
      </c>
      <c r="O55" s="59">
        <v>0.0</v>
      </c>
      <c r="P55" s="61">
        <v>0.0</v>
      </c>
      <c r="Q55" s="61">
        <v>0.0</v>
      </c>
      <c r="R55" s="59">
        <v>1.0</v>
      </c>
      <c r="S55" s="59">
        <v>0.0</v>
      </c>
      <c r="T55" s="61">
        <v>0.0</v>
      </c>
      <c r="U55" s="61">
        <v>0.0</v>
      </c>
      <c r="V55" s="62">
        <v>124.0</v>
      </c>
      <c r="W55" s="62">
        <v>0.0</v>
      </c>
      <c r="X55" s="59">
        <v>1.0</v>
      </c>
      <c r="Y55" s="59">
        <v>0.0</v>
      </c>
      <c r="Z55" s="63"/>
      <c r="AA55" s="63"/>
      <c r="AB55" s="63"/>
      <c r="AC55" s="63"/>
      <c r="AD55" s="63"/>
      <c r="AE55" s="63"/>
      <c r="AF55" s="63"/>
      <c r="AG55" s="63"/>
      <c r="AH55" s="63"/>
      <c r="AI55" s="63"/>
    </row>
    <row r="56">
      <c r="A56" s="55" t="s">
        <v>432</v>
      </c>
      <c r="B56" s="55" t="s">
        <v>1432</v>
      </c>
      <c r="C56" s="55" t="s">
        <v>1433</v>
      </c>
      <c r="D56" s="55">
        <v>8.0</v>
      </c>
      <c r="E56" s="55" t="s">
        <v>7286</v>
      </c>
      <c r="F56" s="55" t="str">
        <f t="array" ref="F56">IFNA(INDEX('New Listing E-Commerce'!$E$2:$E$69,MATCH($I56,'New Listing E-Commerce'!$C$2:$C$69,0)),"N/A")</f>
        <v>Soft</v>
      </c>
      <c r="G56" s="55" t="str">
        <f t="array" ref="G56">INDEX('New Listing E-Commerce'!$D$1:$D$179,MATCH(I56,'New Listing E-Commerce'!$C$1:$C$179,0))</f>
        <v>Max Grip Negro</v>
      </c>
      <c r="H56" s="55">
        <f t="shared" si="1"/>
        <v>1</v>
      </c>
      <c r="I56" s="55" t="s">
        <v>176</v>
      </c>
      <c r="J56" s="56">
        <f>VLOOKUP($I56,'Margen (PowerBI)'!$B$2:$F$179,3)</f>
        <v>35</v>
      </c>
      <c r="K56" s="56">
        <f t="array" ref="K56">INDEX('Margen (PowerBI)'!$E$1:$E$179,MATCH($I56,'Margen (PowerBI)'!$B$1:$B$179,0))</f>
        <v>31.5</v>
      </c>
      <c r="L56" s="56">
        <f>VLOOKUP($I56,'Margen (PowerBI)'!$B$2:$F$179,5)</f>
        <v>16.5</v>
      </c>
      <c r="M56" s="55">
        <v>7.0</v>
      </c>
      <c r="N56" s="57">
        <v>3.0E-4</v>
      </c>
      <c r="O56" s="55">
        <v>7.0</v>
      </c>
      <c r="P56" s="57">
        <v>3.0E-4</v>
      </c>
      <c r="Q56" s="57">
        <v>1.0</v>
      </c>
      <c r="R56" s="55">
        <v>1.0</v>
      </c>
      <c r="S56" s="55">
        <v>0.0</v>
      </c>
      <c r="T56" s="57">
        <v>0.1429</v>
      </c>
      <c r="U56" s="57">
        <v>0.0</v>
      </c>
      <c r="V56" s="58">
        <v>110.0</v>
      </c>
      <c r="W56" s="58">
        <v>0.0</v>
      </c>
      <c r="X56" s="55">
        <v>1.0</v>
      </c>
      <c r="Y56" s="55">
        <v>0.0</v>
      </c>
      <c r="Z56" s="3"/>
      <c r="AA56" s="3"/>
      <c r="AB56" s="3"/>
      <c r="AC56" s="3"/>
      <c r="AD56" s="3"/>
      <c r="AE56" s="3"/>
      <c r="AF56" s="3"/>
      <c r="AG56" s="3"/>
      <c r="AH56" s="3"/>
      <c r="AI56" s="3"/>
    </row>
    <row r="57">
      <c r="A57" s="59" t="s">
        <v>432</v>
      </c>
      <c r="B57" s="59" t="s">
        <v>909</v>
      </c>
      <c r="C57" s="59" t="s">
        <v>910</v>
      </c>
      <c r="D57" s="59">
        <v>9.0</v>
      </c>
      <c r="E57" s="59" t="s">
        <v>7286</v>
      </c>
      <c r="F57" s="59" t="str">
        <f t="array" ref="F57">IFNA(INDEX('New Listing E-Commerce'!$E$2:$E$69,MATCH($I57,'New Listing E-Commerce'!$C$2:$C$69,0)),"N/A")</f>
        <v>Soft</v>
      </c>
      <c r="G57" s="59" t="str">
        <f t="array" ref="G57">INDEX('New Listing E-Commerce'!$D$1:$D$179,MATCH(I57,'New Listing E-Commerce'!$C$1:$C$179,0))</f>
        <v>Max Grip Negro</v>
      </c>
      <c r="H57" s="59">
        <f t="shared" si="1"/>
        <v>1</v>
      </c>
      <c r="I57" s="59" t="s">
        <v>176</v>
      </c>
      <c r="J57" s="60">
        <f>VLOOKUP($I57,'Margen (PowerBI)'!$B$2:$F$179,3)</f>
        <v>35</v>
      </c>
      <c r="K57" s="60">
        <f t="array" ref="K57">INDEX('Margen (PowerBI)'!$E$1:$E$179,MATCH($I57,'Margen (PowerBI)'!$B$1:$B$179,0))</f>
        <v>31.5</v>
      </c>
      <c r="L57" s="60">
        <f>VLOOKUP($I57,'Margen (PowerBI)'!$B$2:$F$179,5)</f>
        <v>16.5</v>
      </c>
      <c r="M57" s="59">
        <v>0.0</v>
      </c>
      <c r="N57" s="61">
        <v>0.0</v>
      </c>
      <c r="O57" s="59">
        <v>0.0</v>
      </c>
      <c r="P57" s="61">
        <v>0.0</v>
      </c>
      <c r="Q57" s="61">
        <v>0.0</v>
      </c>
      <c r="R57" s="59">
        <v>1.0</v>
      </c>
      <c r="S57" s="59">
        <v>0.0</v>
      </c>
      <c r="T57" s="61">
        <v>0.0</v>
      </c>
      <c r="U57" s="61">
        <v>0.0</v>
      </c>
      <c r="V57" s="62">
        <v>110.0</v>
      </c>
      <c r="W57" s="62">
        <v>0.0</v>
      </c>
      <c r="X57" s="59">
        <v>1.0</v>
      </c>
      <c r="Y57" s="59">
        <v>0.0</v>
      </c>
      <c r="Z57" s="63"/>
      <c r="AA57" s="63"/>
      <c r="AB57" s="63"/>
      <c r="AC57" s="63"/>
      <c r="AD57" s="63"/>
      <c r="AE57" s="63"/>
      <c r="AF57" s="63"/>
      <c r="AG57" s="63"/>
      <c r="AH57" s="63"/>
      <c r="AI57" s="63"/>
    </row>
    <row r="58">
      <c r="A58" s="55" t="s">
        <v>441</v>
      </c>
      <c r="B58" s="55" t="s">
        <v>444</v>
      </c>
      <c r="C58" s="55" t="s">
        <v>445</v>
      </c>
      <c r="D58" s="55">
        <v>10.5</v>
      </c>
      <c r="E58" s="55" t="s">
        <v>7287</v>
      </c>
      <c r="F58" s="55" t="str">
        <f t="array" ref="F58">IFNA(INDEX('New Listing E-Commerce'!$E$2:$E$69,MATCH($I58,'New Listing E-Commerce'!$C$2:$C$69,0)),"N/A")</f>
        <v>Soft</v>
      </c>
      <c r="G58" s="55" t="str">
        <f t="array" ref="G58">INDEX('New Listing E-Commerce'!$D$1:$D$179,MATCH(I58,'New Listing E-Commerce'!$C$1:$C$179,0))</f>
        <v>Max</v>
      </c>
      <c r="H58" s="55">
        <f t="shared" si="1"/>
        <v>1</v>
      </c>
      <c r="I58" s="55" t="s">
        <v>216</v>
      </c>
      <c r="J58" s="56">
        <f>VLOOKUP($I58,'Margen (PowerBI)'!$B$2:$F$179,3)</f>
        <v>35</v>
      </c>
      <c r="K58" s="56">
        <f t="array" ref="K58">INDEX('Margen (PowerBI)'!$E$1:$E$179,MATCH($I58,'Margen (PowerBI)'!$B$1:$B$179,0))</f>
        <v>28.5</v>
      </c>
      <c r="L58" s="56">
        <f>VLOOKUP($I58,'Margen (PowerBI)'!$B$2:$F$179,5)</f>
        <v>16.5</v>
      </c>
      <c r="M58" s="55">
        <v>1.0</v>
      </c>
      <c r="N58" s="57">
        <v>0.0</v>
      </c>
      <c r="O58" s="55">
        <v>1.0</v>
      </c>
      <c r="P58" s="57">
        <v>0.0</v>
      </c>
      <c r="Q58" s="57">
        <v>1.0</v>
      </c>
      <c r="R58" s="55">
        <v>1.0</v>
      </c>
      <c r="S58" s="55">
        <v>0.0</v>
      </c>
      <c r="T58" s="57">
        <v>1.0</v>
      </c>
      <c r="U58" s="57">
        <v>0.0</v>
      </c>
      <c r="V58" s="58">
        <v>102.0</v>
      </c>
      <c r="W58" s="58">
        <v>0.0</v>
      </c>
      <c r="X58" s="55">
        <v>1.0</v>
      </c>
      <c r="Y58" s="55">
        <v>0.0</v>
      </c>
      <c r="Z58" s="3"/>
      <c r="AA58" s="3"/>
      <c r="AB58" s="3"/>
      <c r="AC58" s="3"/>
      <c r="AD58" s="3"/>
      <c r="AE58" s="3"/>
      <c r="AF58" s="3"/>
      <c r="AG58" s="3"/>
      <c r="AH58" s="3"/>
      <c r="AI58" s="3"/>
    </row>
    <row r="59">
      <c r="A59" s="59" t="s">
        <v>441</v>
      </c>
      <c r="B59" s="59" t="s">
        <v>1434</v>
      </c>
      <c r="C59" s="59" t="s">
        <v>1435</v>
      </c>
      <c r="D59" s="59">
        <v>6.0</v>
      </c>
      <c r="E59" s="59" t="s">
        <v>7287</v>
      </c>
      <c r="F59" s="59" t="str">
        <f t="array" ref="F59">IFNA(INDEX('New Listing E-Commerce'!$E$2:$E$69,MATCH($I59,'New Listing E-Commerce'!$C$2:$C$69,0)),"N/A")</f>
        <v>Soft</v>
      </c>
      <c r="G59" s="59" t="str">
        <f t="array" ref="G59">INDEX('New Listing E-Commerce'!$D$1:$D$179,MATCH(I59,'New Listing E-Commerce'!$C$1:$C$179,0))</f>
        <v>Max</v>
      </c>
      <c r="H59" s="59">
        <f t="shared" si="1"/>
        <v>2</v>
      </c>
      <c r="I59" s="59" t="s">
        <v>216</v>
      </c>
      <c r="J59" s="60">
        <f>VLOOKUP($I59,'Margen (PowerBI)'!$B$2:$F$179,3)</f>
        <v>35</v>
      </c>
      <c r="K59" s="60">
        <f t="array" ref="K59">INDEX('Margen (PowerBI)'!$E$1:$E$179,MATCH($I59,'Margen (PowerBI)'!$B$1:$B$179,0))</f>
        <v>28.5</v>
      </c>
      <c r="L59" s="60">
        <f>VLOOKUP($I59,'Margen (PowerBI)'!$B$2:$F$179,5)</f>
        <v>16.5</v>
      </c>
      <c r="M59" s="59">
        <v>10.0</v>
      </c>
      <c r="N59" s="61">
        <v>5.0E-4</v>
      </c>
      <c r="O59" s="59">
        <v>18.0</v>
      </c>
      <c r="P59" s="61">
        <v>7.0E-4</v>
      </c>
      <c r="Q59" s="61">
        <v>1.0</v>
      </c>
      <c r="R59" s="59">
        <v>1.0</v>
      </c>
      <c r="S59" s="59">
        <v>1.0</v>
      </c>
      <c r="T59" s="61">
        <v>0.1</v>
      </c>
      <c r="U59" s="61">
        <v>0.1</v>
      </c>
      <c r="V59" s="62">
        <v>102.0</v>
      </c>
      <c r="W59" s="62">
        <v>102.0</v>
      </c>
      <c r="X59" s="59">
        <v>1.0</v>
      </c>
      <c r="Y59" s="59">
        <v>1.0</v>
      </c>
      <c r="Z59" s="63"/>
      <c r="AA59" s="63"/>
      <c r="AB59" s="63"/>
      <c r="AC59" s="63"/>
      <c r="AD59" s="63"/>
      <c r="AE59" s="63"/>
      <c r="AF59" s="63"/>
      <c r="AG59" s="63"/>
      <c r="AH59" s="63"/>
      <c r="AI59" s="63"/>
    </row>
    <row r="60">
      <c r="A60" s="55" t="s">
        <v>441</v>
      </c>
      <c r="B60" s="55" t="s">
        <v>911</v>
      </c>
      <c r="C60" s="55" t="s">
        <v>912</v>
      </c>
      <c r="D60" s="55">
        <v>9.0</v>
      </c>
      <c r="E60" s="55" t="s">
        <v>7287</v>
      </c>
      <c r="F60" s="55" t="str">
        <f t="array" ref="F60">IFNA(INDEX('New Listing E-Commerce'!$E$2:$E$69,MATCH($I60,'New Listing E-Commerce'!$C$2:$C$69,0)),"N/A")</f>
        <v>Soft</v>
      </c>
      <c r="G60" s="55" t="str">
        <f t="array" ref="G60">INDEX('New Listing E-Commerce'!$D$1:$D$179,MATCH(I60,'New Listing E-Commerce'!$C$1:$C$179,0))</f>
        <v>Max</v>
      </c>
      <c r="H60" s="55">
        <f t="shared" si="1"/>
        <v>2</v>
      </c>
      <c r="I60" s="55" t="s">
        <v>216</v>
      </c>
      <c r="J60" s="56">
        <f>VLOOKUP($I60,'Margen (PowerBI)'!$B$2:$F$179,3)</f>
        <v>35</v>
      </c>
      <c r="K60" s="56">
        <f t="array" ref="K60">INDEX('Margen (PowerBI)'!$E$1:$E$179,MATCH($I60,'Margen (PowerBI)'!$B$1:$B$179,0))</f>
        <v>28.5</v>
      </c>
      <c r="L60" s="56">
        <f>VLOOKUP($I60,'Margen (PowerBI)'!$B$2:$F$179,5)</f>
        <v>16.5</v>
      </c>
      <c r="M60" s="55">
        <v>4.0</v>
      </c>
      <c r="N60" s="57">
        <v>2.0E-4</v>
      </c>
      <c r="O60" s="55">
        <v>5.0</v>
      </c>
      <c r="P60" s="57">
        <v>2.0E-4</v>
      </c>
      <c r="Q60" s="57">
        <v>1.0</v>
      </c>
      <c r="R60" s="55">
        <v>2.0</v>
      </c>
      <c r="S60" s="55">
        <v>0.0</v>
      </c>
      <c r="T60" s="57">
        <v>0.5</v>
      </c>
      <c r="U60" s="57">
        <v>0.0</v>
      </c>
      <c r="V60" s="58">
        <v>204.0</v>
      </c>
      <c r="W60" s="58">
        <v>0.0</v>
      </c>
      <c r="X60" s="55">
        <v>2.0</v>
      </c>
      <c r="Y60" s="55">
        <v>0.0</v>
      </c>
      <c r="Z60" s="3"/>
      <c r="AA60" s="3"/>
      <c r="AB60" s="3"/>
      <c r="AC60" s="3"/>
      <c r="AD60" s="3"/>
      <c r="AE60" s="3"/>
      <c r="AF60" s="3"/>
      <c r="AG60" s="3"/>
      <c r="AH60" s="3"/>
      <c r="AI60" s="3"/>
    </row>
    <row r="61">
      <c r="A61" s="59" t="s">
        <v>441</v>
      </c>
      <c r="B61" s="59" t="s">
        <v>1436</v>
      </c>
      <c r="C61" s="59" t="s">
        <v>1437</v>
      </c>
      <c r="D61" s="59">
        <v>9.5</v>
      </c>
      <c r="E61" s="59" t="s">
        <v>7287</v>
      </c>
      <c r="F61" s="59" t="str">
        <f t="array" ref="F61">IFNA(INDEX('New Listing E-Commerce'!$E$2:$E$69,MATCH($I61,'New Listing E-Commerce'!$C$2:$C$69,0)),"N/A")</f>
        <v>Soft</v>
      </c>
      <c r="G61" s="59" t="str">
        <f t="array" ref="G61">INDEX('New Listing E-Commerce'!$D$1:$D$179,MATCH(I61,'New Listing E-Commerce'!$C$1:$C$179,0))</f>
        <v>Max</v>
      </c>
      <c r="H61" s="59">
        <f t="shared" si="1"/>
        <v>1</v>
      </c>
      <c r="I61" s="59" t="s">
        <v>216</v>
      </c>
      <c r="J61" s="60">
        <f>VLOOKUP($I61,'Margen (PowerBI)'!$B$2:$F$179,3)</f>
        <v>35</v>
      </c>
      <c r="K61" s="60">
        <f t="array" ref="K61">INDEX('Margen (PowerBI)'!$E$1:$E$179,MATCH($I61,'Margen (PowerBI)'!$B$1:$B$179,0))</f>
        <v>28.5</v>
      </c>
      <c r="L61" s="60">
        <f>VLOOKUP($I61,'Margen (PowerBI)'!$B$2:$F$179,5)</f>
        <v>16.5</v>
      </c>
      <c r="M61" s="59">
        <v>4.0</v>
      </c>
      <c r="N61" s="61">
        <v>2.0E-4</v>
      </c>
      <c r="O61" s="59">
        <v>4.0</v>
      </c>
      <c r="P61" s="61">
        <v>2.0E-4</v>
      </c>
      <c r="Q61" s="61">
        <v>1.0</v>
      </c>
      <c r="R61" s="59">
        <v>1.0</v>
      </c>
      <c r="S61" s="59">
        <v>0.0</v>
      </c>
      <c r="T61" s="61">
        <v>0.25</v>
      </c>
      <c r="U61" s="61">
        <v>0.0</v>
      </c>
      <c r="V61" s="62">
        <v>102.0</v>
      </c>
      <c r="W61" s="62">
        <v>0.0</v>
      </c>
      <c r="X61" s="59">
        <v>1.0</v>
      </c>
      <c r="Y61" s="59">
        <v>0.0</v>
      </c>
      <c r="Z61" s="63"/>
      <c r="AA61" s="63"/>
      <c r="AB61" s="63"/>
      <c r="AC61" s="63"/>
      <c r="AD61" s="63"/>
      <c r="AE61" s="63"/>
      <c r="AF61" s="63"/>
      <c r="AG61" s="63"/>
      <c r="AH61" s="63"/>
      <c r="AI61" s="63"/>
    </row>
    <row r="62">
      <c r="A62" s="55" t="s">
        <v>441</v>
      </c>
      <c r="B62" s="55" t="s">
        <v>1438</v>
      </c>
      <c r="C62" s="55" t="s">
        <v>1439</v>
      </c>
      <c r="D62" s="55">
        <v>13.0</v>
      </c>
      <c r="E62" s="55" t="s">
        <v>7288</v>
      </c>
      <c r="F62" s="55" t="str">
        <f t="array" ref="F62">IFNA(INDEX('New Listing E-Commerce'!$E$2:$E$69,MATCH($I62,'New Listing E-Commerce'!$C$2:$C$69,0)),"N/A")</f>
        <v>Soft</v>
      </c>
      <c r="G62" s="55" t="str">
        <f t="array" ref="G62">INDEX('New Listing E-Commerce'!$D$1:$D$179,MATCH(I62,'New Listing E-Commerce'!$C$1:$C$179,0))</f>
        <v>Max</v>
      </c>
      <c r="H62" s="55">
        <f t="shared" si="1"/>
        <v>1</v>
      </c>
      <c r="I62" s="55" t="s">
        <v>216</v>
      </c>
      <c r="J62" s="56">
        <f>VLOOKUP($I62,'Margen (PowerBI)'!$B$2:$F$179,3)</f>
        <v>35</v>
      </c>
      <c r="K62" s="56">
        <f t="array" ref="K62">INDEX('Margen (PowerBI)'!$E$1:$E$179,MATCH($I62,'Margen (PowerBI)'!$B$1:$B$179,0))</f>
        <v>28.5</v>
      </c>
      <c r="L62" s="56">
        <f>VLOOKUP($I62,'Margen (PowerBI)'!$B$2:$F$179,5)</f>
        <v>16.5</v>
      </c>
      <c r="M62" s="55">
        <v>2.0</v>
      </c>
      <c r="N62" s="57">
        <v>1.0E-4</v>
      </c>
      <c r="O62" s="55">
        <v>2.0</v>
      </c>
      <c r="P62" s="57">
        <v>1.0E-4</v>
      </c>
      <c r="Q62" s="57">
        <v>1.0</v>
      </c>
      <c r="R62" s="55">
        <v>1.0</v>
      </c>
      <c r="S62" s="55">
        <v>0.0</v>
      </c>
      <c r="T62" s="57">
        <v>0.5</v>
      </c>
      <c r="U62" s="57">
        <v>0.0</v>
      </c>
      <c r="V62" s="58">
        <v>79.0</v>
      </c>
      <c r="W62" s="58">
        <v>0.0</v>
      </c>
      <c r="X62" s="55">
        <v>1.0</v>
      </c>
      <c r="Y62" s="55">
        <v>0.0</v>
      </c>
      <c r="Z62" s="3"/>
      <c r="AA62" s="3"/>
      <c r="AB62" s="3"/>
      <c r="AC62" s="3"/>
      <c r="AD62" s="3"/>
      <c r="AE62" s="3"/>
      <c r="AF62" s="3"/>
      <c r="AG62" s="3"/>
      <c r="AH62" s="3"/>
      <c r="AI62" s="3"/>
    </row>
    <row r="63">
      <c r="A63" s="59" t="s">
        <v>441</v>
      </c>
      <c r="B63" s="59" t="s">
        <v>1440</v>
      </c>
      <c r="C63" s="59" t="s">
        <v>1441</v>
      </c>
      <c r="D63" s="59">
        <v>7.5</v>
      </c>
      <c r="E63" s="59" t="s">
        <v>7288</v>
      </c>
      <c r="F63" s="59" t="str">
        <f t="array" ref="F63">IFNA(INDEX('New Listing E-Commerce'!$E$2:$E$69,MATCH($I63,'New Listing E-Commerce'!$C$2:$C$69,0)),"N/A")</f>
        <v>Soft</v>
      </c>
      <c r="G63" s="59" t="str">
        <f t="array" ref="G63">INDEX('New Listing E-Commerce'!$D$1:$D$179,MATCH(I63,'New Listing E-Commerce'!$C$1:$C$179,0))</f>
        <v>Max</v>
      </c>
      <c r="H63" s="59">
        <f t="shared" si="1"/>
        <v>1</v>
      </c>
      <c r="I63" s="59" t="s">
        <v>216</v>
      </c>
      <c r="J63" s="60">
        <f>VLOOKUP($I63,'Margen (PowerBI)'!$B$2:$F$179,3)</f>
        <v>35</v>
      </c>
      <c r="K63" s="60">
        <f t="array" ref="K63">INDEX('Margen (PowerBI)'!$E$1:$E$179,MATCH($I63,'Margen (PowerBI)'!$B$1:$B$179,0))</f>
        <v>28.5</v>
      </c>
      <c r="L63" s="60">
        <f>VLOOKUP($I63,'Margen (PowerBI)'!$B$2:$F$179,5)</f>
        <v>16.5</v>
      </c>
      <c r="M63" s="59">
        <v>2.0</v>
      </c>
      <c r="N63" s="61">
        <v>1.0E-4</v>
      </c>
      <c r="O63" s="59">
        <v>2.0</v>
      </c>
      <c r="P63" s="61">
        <v>1.0E-4</v>
      </c>
      <c r="Q63" s="61">
        <v>0.5</v>
      </c>
      <c r="R63" s="59">
        <v>1.0</v>
      </c>
      <c r="S63" s="59">
        <v>0.0</v>
      </c>
      <c r="T63" s="61">
        <v>0.5</v>
      </c>
      <c r="U63" s="61">
        <v>0.0</v>
      </c>
      <c r="V63" s="62">
        <v>79.0</v>
      </c>
      <c r="W63" s="62">
        <v>0.0</v>
      </c>
      <c r="X63" s="59">
        <v>1.0</v>
      </c>
      <c r="Y63" s="59">
        <v>0.0</v>
      </c>
      <c r="Z63" s="63"/>
      <c r="AA63" s="63"/>
      <c r="AB63" s="63"/>
      <c r="AC63" s="63"/>
      <c r="AD63" s="63"/>
      <c r="AE63" s="63"/>
      <c r="AF63" s="63"/>
      <c r="AG63" s="63"/>
      <c r="AH63" s="63"/>
      <c r="AI63" s="63"/>
    </row>
    <row r="64">
      <c r="A64" s="55" t="s">
        <v>441</v>
      </c>
      <c r="B64" s="55" t="s">
        <v>913</v>
      </c>
      <c r="C64" s="55" t="s">
        <v>914</v>
      </c>
      <c r="D64" s="55">
        <v>8.5</v>
      </c>
      <c r="E64" s="55" t="s">
        <v>7288</v>
      </c>
      <c r="F64" s="55" t="str">
        <f t="array" ref="F64">IFNA(INDEX('New Listing E-Commerce'!$E$2:$E$69,MATCH($I64,'New Listing E-Commerce'!$C$2:$C$69,0)),"N/A")</f>
        <v>Soft</v>
      </c>
      <c r="G64" s="55" t="str">
        <f t="array" ref="G64">INDEX('New Listing E-Commerce'!$D$1:$D$179,MATCH(I64,'New Listing E-Commerce'!$C$1:$C$179,0))</f>
        <v>Max</v>
      </c>
      <c r="H64" s="55">
        <f t="shared" si="1"/>
        <v>2</v>
      </c>
      <c r="I64" s="55" t="s">
        <v>216</v>
      </c>
      <c r="J64" s="56">
        <f>VLOOKUP($I64,'Margen (PowerBI)'!$B$2:$F$179,3)</f>
        <v>35</v>
      </c>
      <c r="K64" s="56">
        <f t="array" ref="K64">INDEX('Margen (PowerBI)'!$E$1:$E$179,MATCH($I64,'Margen (PowerBI)'!$B$1:$B$179,0))</f>
        <v>28.5</v>
      </c>
      <c r="L64" s="56">
        <f>VLOOKUP($I64,'Margen (PowerBI)'!$B$2:$F$179,5)</f>
        <v>16.5</v>
      </c>
      <c r="M64" s="55">
        <v>6.0</v>
      </c>
      <c r="N64" s="57">
        <v>3.0E-4</v>
      </c>
      <c r="O64" s="55">
        <v>9.0</v>
      </c>
      <c r="P64" s="57">
        <v>4.0E-4</v>
      </c>
      <c r="Q64" s="57">
        <v>1.0</v>
      </c>
      <c r="R64" s="55">
        <v>2.0</v>
      </c>
      <c r="S64" s="55">
        <v>0.0</v>
      </c>
      <c r="T64" s="57">
        <v>0.3333</v>
      </c>
      <c r="U64" s="57">
        <v>0.0</v>
      </c>
      <c r="V64" s="58">
        <v>158.0</v>
      </c>
      <c r="W64" s="58">
        <v>0.0</v>
      </c>
      <c r="X64" s="55">
        <v>2.0</v>
      </c>
      <c r="Y64" s="55">
        <v>0.0</v>
      </c>
      <c r="Z64" s="3"/>
      <c r="AA64" s="3"/>
      <c r="AB64" s="3"/>
      <c r="AC64" s="3"/>
      <c r="AD64" s="3"/>
      <c r="AE64" s="3"/>
      <c r="AF64" s="3"/>
      <c r="AG64" s="3"/>
      <c r="AH64" s="3"/>
      <c r="AI64" s="3"/>
    </row>
    <row r="65">
      <c r="A65" s="59" t="s">
        <v>448</v>
      </c>
      <c r="B65" s="59" t="s">
        <v>921</v>
      </c>
      <c r="C65" s="59" t="s">
        <v>922</v>
      </c>
      <c r="D65" s="59">
        <v>10.0</v>
      </c>
      <c r="E65" s="59" t="s">
        <v>7287</v>
      </c>
      <c r="F65" s="59" t="str">
        <f t="array" ref="F65">IFNA(INDEX('New Listing E-Commerce'!$E$2:$E$69,MATCH($I65,'New Listing E-Commerce'!$C$2:$C$69,0)),"N/A")</f>
        <v>Steel</v>
      </c>
      <c r="G65" s="59" t="str">
        <f t="array" ref="G65">INDEX('New Listing E-Commerce'!$D$1:$D$179,MATCH(I65,'New Listing E-Commerce'!$C$1:$C$179,0))</f>
        <v>Max</v>
      </c>
      <c r="H65" s="59">
        <f t="shared" si="1"/>
        <v>6</v>
      </c>
      <c r="I65" s="59" t="s">
        <v>198</v>
      </c>
      <c r="J65" s="60">
        <f t="array" ref="J65">INDEX('Margen (PowerBI)'!$D$1:$D$179,MATCH($I65,'Margen (PowerBI)'!$B$1:$B$179,0))</f>
        <v>49.5</v>
      </c>
      <c r="K65" s="60">
        <f t="array" ref="K65">INDEX('Margen (PowerBI)'!$E$1:$E$179,MATCH($I65,'Margen (PowerBI)'!$B$1:$B$179,0))</f>
        <v>29.5</v>
      </c>
      <c r="L65" s="60">
        <f t="array" ref="L65">INDEX('Margen (PowerBI)'!$F$1:$F$179,MATCH($I65,'Margen (PowerBI)'!$B$1:$B$179,0))</f>
        <v>20</v>
      </c>
      <c r="M65" s="59">
        <v>11.0</v>
      </c>
      <c r="N65" s="61">
        <v>5.0E-4</v>
      </c>
      <c r="O65" s="59">
        <v>12.0</v>
      </c>
      <c r="P65" s="61">
        <v>5.0E-4</v>
      </c>
      <c r="Q65" s="61">
        <v>0.9167</v>
      </c>
      <c r="R65" s="59">
        <v>5.0</v>
      </c>
      <c r="S65" s="59">
        <v>1.0</v>
      </c>
      <c r="T65" s="61">
        <v>0.4545</v>
      </c>
      <c r="U65" s="61">
        <v>0.0909</v>
      </c>
      <c r="V65" s="62">
        <v>530.0</v>
      </c>
      <c r="W65" s="62">
        <v>106.0</v>
      </c>
      <c r="X65" s="59">
        <v>5.0</v>
      </c>
      <c r="Y65" s="59">
        <v>1.0</v>
      </c>
      <c r="Z65" s="63"/>
      <c r="AA65" s="63"/>
      <c r="AB65" s="63"/>
      <c r="AC65" s="63"/>
      <c r="AD65" s="63"/>
      <c r="AE65" s="63"/>
      <c r="AF65" s="63"/>
      <c r="AG65" s="63"/>
      <c r="AH65" s="63"/>
      <c r="AI65" s="63"/>
    </row>
    <row r="66">
      <c r="A66" s="55" t="s">
        <v>448</v>
      </c>
      <c r="B66" s="55" t="s">
        <v>449</v>
      </c>
      <c r="C66" s="55" t="s">
        <v>450</v>
      </c>
      <c r="D66" s="55">
        <v>10.5</v>
      </c>
      <c r="E66" s="55" t="s">
        <v>7287</v>
      </c>
      <c r="F66" s="55" t="str">
        <f t="array" ref="F66">IFNA(INDEX('New Listing E-Commerce'!$E$2:$E$69,MATCH($I66,'New Listing E-Commerce'!$C$2:$C$69,0)),"N/A")</f>
        <v>Steel</v>
      </c>
      <c r="G66" s="55" t="str">
        <f t="array" ref="G66">INDEX('New Listing E-Commerce'!$D$1:$D$179,MATCH(I66,'New Listing E-Commerce'!$C$1:$C$179,0))</f>
        <v>Max</v>
      </c>
      <c r="H66" s="55">
        <f t="shared" si="1"/>
        <v>3</v>
      </c>
      <c r="I66" s="55" t="s">
        <v>198</v>
      </c>
      <c r="J66" s="56">
        <f t="array" ref="J66">INDEX('Margen (PowerBI)'!$D$1:$D$179,MATCH($I66,'Margen (PowerBI)'!$B$1:$B$179,0))</f>
        <v>49.5</v>
      </c>
      <c r="K66" s="56">
        <f t="array" ref="K66">INDEX('Margen (PowerBI)'!$E$1:$E$179,MATCH($I66,'Margen (PowerBI)'!$B$1:$B$179,0))</f>
        <v>29.5</v>
      </c>
      <c r="L66" s="56">
        <f t="array" ref="L66">INDEX('Margen (PowerBI)'!$F$1:$F$179,MATCH($I66,'Margen (PowerBI)'!$B$1:$B$179,0))</f>
        <v>20</v>
      </c>
      <c r="M66" s="55">
        <v>11.0</v>
      </c>
      <c r="N66" s="57">
        <v>5.0E-4</v>
      </c>
      <c r="O66" s="55">
        <v>17.0</v>
      </c>
      <c r="P66" s="57">
        <v>7.0E-4</v>
      </c>
      <c r="Q66" s="57">
        <v>0.7647</v>
      </c>
      <c r="R66" s="55">
        <v>3.0</v>
      </c>
      <c r="S66" s="55">
        <v>0.0</v>
      </c>
      <c r="T66" s="57">
        <v>0.2727</v>
      </c>
      <c r="U66" s="57">
        <v>0.0</v>
      </c>
      <c r="V66" s="58">
        <v>318.0</v>
      </c>
      <c r="W66" s="58">
        <v>0.0</v>
      </c>
      <c r="X66" s="55">
        <v>3.0</v>
      </c>
      <c r="Y66" s="55">
        <v>0.0</v>
      </c>
      <c r="Z66" s="3"/>
      <c r="AA66" s="3"/>
      <c r="AB66" s="3"/>
      <c r="AC66" s="3"/>
      <c r="AD66" s="3"/>
      <c r="AE66" s="3"/>
      <c r="AF66" s="3"/>
      <c r="AG66" s="3"/>
      <c r="AH66" s="3"/>
      <c r="AI66" s="3"/>
    </row>
    <row r="67">
      <c r="A67" s="59" t="s">
        <v>448</v>
      </c>
      <c r="B67" s="59" t="s">
        <v>451</v>
      </c>
      <c r="C67" s="59" t="s">
        <v>452</v>
      </c>
      <c r="D67" s="59">
        <v>11.0</v>
      </c>
      <c r="E67" s="59" t="s">
        <v>7287</v>
      </c>
      <c r="F67" s="59" t="str">
        <f t="array" ref="F67">IFNA(INDEX('New Listing E-Commerce'!$E$2:$E$69,MATCH($I67,'New Listing E-Commerce'!$C$2:$C$69,0)),"N/A")</f>
        <v>Steel</v>
      </c>
      <c r="G67" s="59" t="str">
        <f t="array" ref="G67">INDEX('New Listing E-Commerce'!$D$1:$D$179,MATCH(I67,'New Listing E-Commerce'!$C$1:$C$179,0))</f>
        <v>Max</v>
      </c>
      <c r="H67" s="59">
        <f t="shared" si="1"/>
        <v>4</v>
      </c>
      <c r="I67" s="59" t="s">
        <v>198</v>
      </c>
      <c r="J67" s="60">
        <f t="array" ref="J67">INDEX('Margen (PowerBI)'!$D$1:$D$179,MATCH($I67,'Margen (PowerBI)'!$B$1:$B$179,0))</f>
        <v>49.5</v>
      </c>
      <c r="K67" s="60">
        <f t="array" ref="K67">INDEX('Margen (PowerBI)'!$E$1:$E$179,MATCH($I67,'Margen (PowerBI)'!$B$1:$B$179,0))</f>
        <v>29.5</v>
      </c>
      <c r="L67" s="60">
        <f t="array" ref="L67">INDEX('Margen (PowerBI)'!$F$1:$F$179,MATCH($I67,'Margen (PowerBI)'!$B$1:$B$179,0))</f>
        <v>20</v>
      </c>
      <c r="M67" s="59">
        <v>13.0</v>
      </c>
      <c r="N67" s="61">
        <v>6.0E-4</v>
      </c>
      <c r="O67" s="59">
        <v>16.0</v>
      </c>
      <c r="P67" s="61">
        <v>6.0E-4</v>
      </c>
      <c r="Q67" s="61">
        <v>0.875</v>
      </c>
      <c r="R67" s="59">
        <v>4.0</v>
      </c>
      <c r="S67" s="59">
        <v>0.0</v>
      </c>
      <c r="T67" s="61">
        <v>0.3077</v>
      </c>
      <c r="U67" s="61">
        <v>0.0</v>
      </c>
      <c r="V67" s="62">
        <v>424.0</v>
      </c>
      <c r="W67" s="62">
        <v>0.0</v>
      </c>
      <c r="X67" s="59">
        <v>4.0</v>
      </c>
      <c r="Y67" s="59">
        <v>0.0</v>
      </c>
      <c r="Z67" s="63"/>
      <c r="AA67" s="63"/>
      <c r="AB67" s="63"/>
      <c r="AC67" s="63"/>
      <c r="AD67" s="63"/>
      <c r="AE67" s="63"/>
      <c r="AF67" s="63"/>
      <c r="AG67" s="63"/>
      <c r="AH67" s="63"/>
      <c r="AI67" s="63"/>
    </row>
    <row r="68">
      <c r="A68" s="55" t="s">
        <v>448</v>
      </c>
      <c r="B68" s="55" t="s">
        <v>927</v>
      </c>
      <c r="C68" s="55" t="s">
        <v>928</v>
      </c>
      <c r="D68" s="55">
        <v>6.5</v>
      </c>
      <c r="E68" s="55" t="s">
        <v>7287</v>
      </c>
      <c r="F68" s="55" t="str">
        <f t="array" ref="F68">IFNA(INDEX('New Listing E-Commerce'!$E$2:$E$69,MATCH($I68,'New Listing E-Commerce'!$C$2:$C$69,0)),"N/A")</f>
        <v>Steel</v>
      </c>
      <c r="G68" s="55" t="str">
        <f t="array" ref="G68">INDEX('New Listing E-Commerce'!$D$1:$D$179,MATCH(I68,'New Listing E-Commerce'!$C$1:$C$179,0))</f>
        <v>Max</v>
      </c>
      <c r="H68" s="55">
        <f t="shared" si="1"/>
        <v>2</v>
      </c>
      <c r="I68" s="55" t="s">
        <v>198</v>
      </c>
      <c r="J68" s="56">
        <f t="array" ref="J68">INDEX('Margen (PowerBI)'!$D$1:$D$179,MATCH($I68,'Margen (PowerBI)'!$B$1:$B$179,0))</f>
        <v>49.5</v>
      </c>
      <c r="K68" s="56">
        <f t="array" ref="K68">INDEX('Margen (PowerBI)'!$E$1:$E$179,MATCH($I68,'Margen (PowerBI)'!$B$1:$B$179,0))</f>
        <v>29.5</v>
      </c>
      <c r="L68" s="56">
        <f t="array" ref="L68">INDEX('Margen (PowerBI)'!$F$1:$F$179,MATCH($I68,'Margen (PowerBI)'!$B$1:$B$179,0))</f>
        <v>20</v>
      </c>
      <c r="M68" s="55">
        <v>9.0</v>
      </c>
      <c r="N68" s="57">
        <v>4.0E-4</v>
      </c>
      <c r="O68" s="55">
        <v>10.0</v>
      </c>
      <c r="P68" s="57">
        <v>4.0E-4</v>
      </c>
      <c r="Q68" s="57">
        <v>0.9</v>
      </c>
      <c r="R68" s="55">
        <v>2.0</v>
      </c>
      <c r="S68" s="55">
        <v>0.0</v>
      </c>
      <c r="T68" s="57">
        <v>0.2222</v>
      </c>
      <c r="U68" s="57">
        <v>0.0</v>
      </c>
      <c r="V68" s="58">
        <v>212.0</v>
      </c>
      <c r="W68" s="58">
        <v>0.0</v>
      </c>
      <c r="X68" s="55">
        <v>2.0</v>
      </c>
      <c r="Y68" s="55">
        <v>0.0</v>
      </c>
      <c r="Z68" s="3"/>
      <c r="AA68" s="3"/>
      <c r="AB68" s="3"/>
      <c r="AC68" s="3"/>
      <c r="AD68" s="3"/>
      <c r="AE68" s="3"/>
      <c r="AF68" s="3"/>
      <c r="AG68" s="3"/>
      <c r="AH68" s="3"/>
      <c r="AI68" s="3"/>
    </row>
    <row r="69">
      <c r="A69" s="59" t="s">
        <v>448</v>
      </c>
      <c r="B69" s="59" t="s">
        <v>455</v>
      </c>
      <c r="C69" s="59" t="s">
        <v>456</v>
      </c>
      <c r="D69" s="59">
        <v>8.0</v>
      </c>
      <c r="E69" s="59" t="s">
        <v>7287</v>
      </c>
      <c r="F69" s="59" t="str">
        <f t="array" ref="F69">IFNA(INDEX('New Listing E-Commerce'!$E$2:$E$69,MATCH($I69,'New Listing E-Commerce'!$C$2:$C$69,0)),"N/A")</f>
        <v>Steel</v>
      </c>
      <c r="G69" s="59" t="str">
        <f t="array" ref="G69">INDEX('New Listing E-Commerce'!$D$1:$D$179,MATCH(I69,'New Listing E-Commerce'!$C$1:$C$179,0))</f>
        <v>Max</v>
      </c>
      <c r="H69" s="59">
        <f t="shared" si="1"/>
        <v>1</v>
      </c>
      <c r="I69" s="59" t="s">
        <v>198</v>
      </c>
      <c r="J69" s="60">
        <f t="array" ref="J69">INDEX('Margen (PowerBI)'!$D$1:$D$179,MATCH($I69,'Margen (PowerBI)'!$B$1:$B$179,0))</f>
        <v>49.5</v>
      </c>
      <c r="K69" s="60">
        <f t="array" ref="K69">INDEX('Margen (PowerBI)'!$E$1:$E$179,MATCH($I69,'Margen (PowerBI)'!$B$1:$B$179,0))</f>
        <v>29.5</v>
      </c>
      <c r="L69" s="60">
        <f t="array" ref="L69">INDEX('Margen (PowerBI)'!$F$1:$F$179,MATCH($I69,'Margen (PowerBI)'!$B$1:$B$179,0))</f>
        <v>20</v>
      </c>
      <c r="M69" s="59">
        <v>35.0</v>
      </c>
      <c r="N69" s="61">
        <v>0.0017</v>
      </c>
      <c r="O69" s="59">
        <v>46.0</v>
      </c>
      <c r="P69" s="61">
        <v>0.0019</v>
      </c>
      <c r="Q69" s="61">
        <v>1.0</v>
      </c>
      <c r="R69" s="59">
        <v>1.0</v>
      </c>
      <c r="S69" s="59">
        <v>0.0</v>
      </c>
      <c r="T69" s="61">
        <v>0.0286</v>
      </c>
      <c r="U69" s="61">
        <v>0.0</v>
      </c>
      <c r="V69" s="62">
        <v>106.0</v>
      </c>
      <c r="W69" s="62">
        <v>0.0</v>
      </c>
      <c r="X69" s="59">
        <v>1.0</v>
      </c>
      <c r="Y69" s="59">
        <v>0.0</v>
      </c>
      <c r="Z69" s="63"/>
      <c r="AA69" s="63"/>
      <c r="AB69" s="63"/>
      <c r="AC69" s="63"/>
      <c r="AD69" s="63"/>
      <c r="AE69" s="63"/>
      <c r="AF69" s="63"/>
      <c r="AG69" s="63"/>
      <c r="AH69" s="63"/>
      <c r="AI69" s="63"/>
    </row>
    <row r="70">
      <c r="A70" s="55" t="s">
        <v>448</v>
      </c>
      <c r="B70" s="55" t="s">
        <v>457</v>
      </c>
      <c r="C70" s="55" t="s">
        <v>458</v>
      </c>
      <c r="D70" s="55">
        <v>8.5</v>
      </c>
      <c r="E70" s="55" t="s">
        <v>7287</v>
      </c>
      <c r="F70" s="55" t="str">
        <f t="array" ref="F70">IFNA(INDEX('New Listing E-Commerce'!$E$2:$E$69,MATCH($I70,'New Listing E-Commerce'!$C$2:$C$69,0)),"N/A")</f>
        <v>Steel</v>
      </c>
      <c r="G70" s="55" t="str">
        <f t="array" ref="G70">INDEX('New Listing E-Commerce'!$D$1:$D$179,MATCH(I70,'New Listing E-Commerce'!$C$1:$C$179,0))</f>
        <v>Max</v>
      </c>
      <c r="H70" s="55">
        <f t="shared" si="1"/>
        <v>1</v>
      </c>
      <c r="I70" s="55" t="s">
        <v>198</v>
      </c>
      <c r="J70" s="56">
        <f t="array" ref="J70">INDEX('Margen (PowerBI)'!$D$1:$D$179,MATCH($I70,'Margen (PowerBI)'!$B$1:$B$179,0))</f>
        <v>49.5</v>
      </c>
      <c r="K70" s="56">
        <f t="array" ref="K70">INDEX('Margen (PowerBI)'!$E$1:$E$179,MATCH($I70,'Margen (PowerBI)'!$B$1:$B$179,0))</f>
        <v>29.5</v>
      </c>
      <c r="L70" s="56">
        <f t="array" ref="L70">INDEX('Margen (PowerBI)'!$F$1:$F$179,MATCH($I70,'Margen (PowerBI)'!$B$1:$B$179,0))</f>
        <v>20</v>
      </c>
      <c r="M70" s="55">
        <v>2.0</v>
      </c>
      <c r="N70" s="57">
        <v>1.0E-4</v>
      </c>
      <c r="O70" s="55">
        <v>5.0</v>
      </c>
      <c r="P70" s="57">
        <v>2.0E-4</v>
      </c>
      <c r="Q70" s="57">
        <v>1.0</v>
      </c>
      <c r="R70" s="55">
        <v>1.0</v>
      </c>
      <c r="S70" s="55">
        <v>0.0</v>
      </c>
      <c r="T70" s="57">
        <v>0.5</v>
      </c>
      <c r="U70" s="57">
        <v>0.0</v>
      </c>
      <c r="V70" s="58">
        <v>106.0</v>
      </c>
      <c r="W70" s="58">
        <v>0.0</v>
      </c>
      <c r="X70" s="55">
        <v>1.0</v>
      </c>
      <c r="Y70" s="55">
        <v>0.0</v>
      </c>
      <c r="Z70" s="3"/>
      <c r="AA70" s="3"/>
      <c r="AB70" s="3"/>
      <c r="AC70" s="3"/>
      <c r="AD70" s="3"/>
      <c r="AE70" s="3"/>
      <c r="AF70" s="3"/>
      <c r="AG70" s="3"/>
      <c r="AH70" s="3"/>
      <c r="AI70" s="3"/>
    </row>
    <row r="71">
      <c r="A71" s="59" t="s">
        <v>448</v>
      </c>
      <c r="B71" s="59" t="s">
        <v>459</v>
      </c>
      <c r="C71" s="59" t="s">
        <v>460</v>
      </c>
      <c r="D71" s="59">
        <v>9.0</v>
      </c>
      <c r="E71" s="59" t="s">
        <v>7287</v>
      </c>
      <c r="F71" s="59" t="str">
        <f t="array" ref="F71">IFNA(INDEX('New Listing E-Commerce'!$E$2:$E$69,MATCH($I71,'New Listing E-Commerce'!$C$2:$C$69,0)),"N/A")</f>
        <v>Steel</v>
      </c>
      <c r="G71" s="59" t="str">
        <f t="array" ref="G71">INDEX('New Listing E-Commerce'!$D$1:$D$179,MATCH(I71,'New Listing E-Commerce'!$C$1:$C$179,0))</f>
        <v>Max</v>
      </c>
      <c r="H71" s="59">
        <f t="shared" si="1"/>
        <v>4</v>
      </c>
      <c r="I71" s="59" t="s">
        <v>198</v>
      </c>
      <c r="J71" s="60">
        <f t="array" ref="J71">INDEX('Margen (PowerBI)'!$D$1:$D$179,MATCH($I71,'Margen (PowerBI)'!$B$1:$B$179,0))</f>
        <v>49.5</v>
      </c>
      <c r="K71" s="60">
        <f t="array" ref="K71">INDEX('Margen (PowerBI)'!$E$1:$E$179,MATCH($I71,'Margen (PowerBI)'!$B$1:$B$179,0))</f>
        <v>29.5</v>
      </c>
      <c r="L71" s="60">
        <f t="array" ref="L71">INDEX('Margen (PowerBI)'!$F$1:$F$179,MATCH($I71,'Margen (PowerBI)'!$B$1:$B$179,0))</f>
        <v>20</v>
      </c>
      <c r="M71" s="59">
        <v>9.0</v>
      </c>
      <c r="N71" s="61">
        <v>4.0E-4</v>
      </c>
      <c r="O71" s="59">
        <v>9.0</v>
      </c>
      <c r="P71" s="61">
        <v>4.0E-4</v>
      </c>
      <c r="Q71" s="61">
        <v>0.8889</v>
      </c>
      <c r="R71" s="59">
        <v>4.0</v>
      </c>
      <c r="S71" s="59">
        <v>0.0</v>
      </c>
      <c r="T71" s="61">
        <v>0.4444</v>
      </c>
      <c r="U71" s="61">
        <v>0.0</v>
      </c>
      <c r="V71" s="62">
        <v>424.0</v>
      </c>
      <c r="W71" s="62">
        <v>0.0</v>
      </c>
      <c r="X71" s="59">
        <v>4.0</v>
      </c>
      <c r="Y71" s="59">
        <v>0.0</v>
      </c>
      <c r="Z71" s="63"/>
      <c r="AA71" s="63"/>
      <c r="AB71" s="63"/>
      <c r="AC71" s="63"/>
      <c r="AD71" s="63"/>
      <c r="AE71" s="63"/>
      <c r="AF71" s="63"/>
      <c r="AG71" s="63"/>
      <c r="AH71" s="63"/>
      <c r="AI71" s="63"/>
    </row>
    <row r="72">
      <c r="A72" s="55" t="s">
        <v>448</v>
      </c>
      <c r="B72" s="55" t="s">
        <v>461</v>
      </c>
      <c r="C72" s="55" t="s">
        <v>462</v>
      </c>
      <c r="D72" s="55">
        <v>9.5</v>
      </c>
      <c r="E72" s="55" t="s">
        <v>7287</v>
      </c>
      <c r="F72" s="55" t="str">
        <f t="array" ref="F72">IFNA(INDEX('New Listing E-Commerce'!$E$2:$E$69,MATCH($I72,'New Listing E-Commerce'!$C$2:$C$69,0)),"N/A")</f>
        <v>Steel</v>
      </c>
      <c r="G72" s="55" t="str">
        <f t="array" ref="G72">INDEX('New Listing E-Commerce'!$D$1:$D$179,MATCH(I72,'New Listing E-Commerce'!$C$1:$C$179,0))</f>
        <v>Max</v>
      </c>
      <c r="H72" s="55">
        <f t="shared" si="1"/>
        <v>4</v>
      </c>
      <c r="I72" s="55" t="s">
        <v>198</v>
      </c>
      <c r="J72" s="56">
        <f t="array" ref="J72">INDEX('Margen (PowerBI)'!$D$1:$D$179,MATCH($I72,'Margen (PowerBI)'!$B$1:$B$179,0))</f>
        <v>49.5</v>
      </c>
      <c r="K72" s="56">
        <f t="array" ref="K72">INDEX('Margen (PowerBI)'!$E$1:$E$179,MATCH($I72,'Margen (PowerBI)'!$B$1:$B$179,0))</f>
        <v>29.5</v>
      </c>
      <c r="L72" s="56">
        <f t="array" ref="L72">INDEX('Margen (PowerBI)'!$F$1:$F$179,MATCH($I72,'Margen (PowerBI)'!$B$1:$B$179,0))</f>
        <v>20</v>
      </c>
      <c r="M72" s="55">
        <v>15.0</v>
      </c>
      <c r="N72" s="57">
        <v>7.0E-4</v>
      </c>
      <c r="O72" s="55">
        <v>24.0</v>
      </c>
      <c r="P72" s="57">
        <v>0.001</v>
      </c>
      <c r="Q72" s="57">
        <v>1.0</v>
      </c>
      <c r="R72" s="55">
        <v>4.0</v>
      </c>
      <c r="S72" s="55">
        <v>0.0</v>
      </c>
      <c r="T72" s="57">
        <v>0.2667</v>
      </c>
      <c r="U72" s="57">
        <v>0.0</v>
      </c>
      <c r="V72" s="58">
        <v>424.0</v>
      </c>
      <c r="W72" s="58">
        <v>0.0</v>
      </c>
      <c r="X72" s="55">
        <v>4.0</v>
      </c>
      <c r="Y72" s="55">
        <v>0.0</v>
      </c>
      <c r="Z72" s="3"/>
      <c r="AA72" s="3"/>
      <c r="AB72" s="3"/>
      <c r="AC72" s="3"/>
      <c r="AD72" s="3"/>
      <c r="AE72" s="3"/>
      <c r="AF72" s="3"/>
      <c r="AG72" s="3"/>
      <c r="AH72" s="3"/>
      <c r="AI72" s="3"/>
    </row>
    <row r="73">
      <c r="A73" s="59" t="s">
        <v>1442</v>
      </c>
      <c r="B73" s="59" t="s">
        <v>1443</v>
      </c>
      <c r="C73" s="59" t="s">
        <v>1444</v>
      </c>
      <c r="D73" s="59">
        <v>10.0</v>
      </c>
      <c r="E73" s="59" t="s">
        <v>188</v>
      </c>
      <c r="F73" s="59" t="str">
        <f t="array" ref="F73">IFNA(INDEX('New Listing E-Commerce'!$E$2:$E$69,MATCH($I73,'New Listing E-Commerce'!$C$2:$C$69,0)),"N/A")</f>
        <v>N/A</v>
      </c>
      <c r="G73" s="59" t="str">
        <f t="array" ref="G73">INDEX('New Listing E-Commerce'!$D$1:$D$179,MATCH(I73,'New Listing E-Commerce'!$C$1:$C$179,0))</f>
        <v>#N/A</v>
      </c>
      <c r="H73" s="59">
        <f t="shared" si="1"/>
        <v>1</v>
      </c>
      <c r="I73" s="59" t="s">
        <v>42</v>
      </c>
      <c r="J73" s="60">
        <f>VLOOKUP($I73,'Margen (PowerBI)'!$B$2:$F$179,3)</f>
        <v>35</v>
      </c>
      <c r="K73" s="60">
        <f t="array" ref="K73">INDEX('Margen (PowerBI)'!$E$1:$E$179,MATCH($I73,'Margen (PowerBI)'!$B$1:$B$179,0))</f>
        <v>43</v>
      </c>
      <c r="L73" s="60">
        <f>VLOOKUP($I73,'Margen (PowerBI)'!$B$2:$F$179,5)</f>
        <v>16.5</v>
      </c>
      <c r="M73" s="59">
        <v>4.0</v>
      </c>
      <c r="N73" s="61">
        <v>2.0E-4</v>
      </c>
      <c r="O73" s="59">
        <v>5.0</v>
      </c>
      <c r="P73" s="61">
        <v>2.0E-4</v>
      </c>
      <c r="Q73" s="61">
        <v>1.0</v>
      </c>
      <c r="R73" s="59">
        <v>1.0</v>
      </c>
      <c r="S73" s="59">
        <v>0.0</v>
      </c>
      <c r="T73" s="61">
        <v>0.25</v>
      </c>
      <c r="U73" s="61">
        <v>0.0</v>
      </c>
      <c r="V73" s="62">
        <v>102.0</v>
      </c>
      <c r="W73" s="62">
        <v>0.0</v>
      </c>
      <c r="X73" s="59">
        <v>1.0</v>
      </c>
      <c r="Y73" s="59">
        <v>0.0</v>
      </c>
      <c r="Z73" s="63"/>
      <c r="AA73" s="63"/>
      <c r="AB73" s="63"/>
      <c r="AC73" s="63"/>
      <c r="AD73" s="63"/>
      <c r="AE73" s="63"/>
      <c r="AF73" s="63"/>
      <c r="AG73" s="63"/>
      <c r="AH73" s="63"/>
      <c r="AI73" s="63"/>
    </row>
    <row r="74">
      <c r="A74" s="55" t="s">
        <v>1442</v>
      </c>
      <c r="B74" s="55" t="s">
        <v>1445</v>
      </c>
      <c r="C74" s="55" t="s">
        <v>1446</v>
      </c>
      <c r="D74" s="55">
        <v>12.0</v>
      </c>
      <c r="E74" s="55" t="s">
        <v>188</v>
      </c>
      <c r="F74" s="55" t="str">
        <f t="array" ref="F74">IFNA(INDEX('New Listing E-Commerce'!$E$2:$E$69,MATCH($I74,'New Listing E-Commerce'!$C$2:$C$69,0)),"N/A")</f>
        <v>N/A</v>
      </c>
      <c r="G74" s="55" t="str">
        <f t="array" ref="G74">INDEX('New Listing E-Commerce'!$D$1:$D$179,MATCH(I74,'New Listing E-Commerce'!$C$1:$C$179,0))</f>
        <v>#N/A</v>
      </c>
      <c r="H74" s="55">
        <f t="shared" si="1"/>
        <v>1</v>
      </c>
      <c r="I74" s="55" t="s">
        <v>42</v>
      </c>
      <c r="J74" s="56">
        <f>VLOOKUP($I74,'Margen (PowerBI)'!$B$2:$F$179,3)</f>
        <v>35</v>
      </c>
      <c r="K74" s="56">
        <f t="array" ref="K74">INDEX('Margen (PowerBI)'!$E$1:$E$179,MATCH($I74,'Margen (PowerBI)'!$B$1:$B$179,0))</f>
        <v>43</v>
      </c>
      <c r="L74" s="56">
        <f>VLOOKUP($I74,'Margen (PowerBI)'!$B$2:$F$179,5)</f>
        <v>16.5</v>
      </c>
      <c r="M74" s="55">
        <v>0.0</v>
      </c>
      <c r="N74" s="57">
        <v>0.0</v>
      </c>
      <c r="O74" s="55">
        <v>0.0</v>
      </c>
      <c r="P74" s="57">
        <v>0.0</v>
      </c>
      <c r="Q74" s="57">
        <v>0.0</v>
      </c>
      <c r="R74" s="55">
        <v>1.0</v>
      </c>
      <c r="S74" s="55">
        <v>0.0</v>
      </c>
      <c r="T74" s="57">
        <v>0.0</v>
      </c>
      <c r="U74" s="57">
        <v>0.0</v>
      </c>
      <c r="V74" s="58">
        <v>102.0</v>
      </c>
      <c r="W74" s="58">
        <v>0.0</v>
      </c>
      <c r="X74" s="55">
        <v>1.0</v>
      </c>
      <c r="Y74" s="55">
        <v>0.0</v>
      </c>
      <c r="Z74" s="3"/>
      <c r="AA74" s="3"/>
      <c r="AB74" s="3"/>
      <c r="AC74" s="3"/>
      <c r="AD74" s="3"/>
      <c r="AE74" s="3"/>
      <c r="AF74" s="3"/>
      <c r="AG74" s="3"/>
      <c r="AH74" s="3"/>
      <c r="AI74" s="3"/>
    </row>
    <row r="75">
      <c r="A75" s="59" t="s">
        <v>463</v>
      </c>
      <c r="B75" s="59" t="s">
        <v>470</v>
      </c>
      <c r="C75" s="59" t="s">
        <v>471</v>
      </c>
      <c r="D75" s="59">
        <v>7.5</v>
      </c>
      <c r="E75" s="59" t="s">
        <v>7287</v>
      </c>
      <c r="F75" s="59" t="str">
        <f t="array" ref="F75">IFNA(INDEX('New Listing E-Commerce'!$E$2:$E$69,MATCH($I75,'New Listing E-Commerce'!$C$2:$C$69,0)),"N/A")</f>
        <v>Composite</v>
      </c>
      <c r="G75" s="59" t="str">
        <f t="array" ref="G75">INDEX('New Listing E-Commerce'!$D$1:$D$179,MATCH(I75,'New Listing E-Commerce'!$C$1:$C$179,0))</f>
        <v>Rodeo Cafe</v>
      </c>
      <c r="H75" s="59">
        <f t="shared" si="1"/>
        <v>2</v>
      </c>
      <c r="I75" s="59" t="s">
        <v>35</v>
      </c>
      <c r="J75" s="60">
        <f>VLOOKUP($I75,'Margen (PowerBI)'!$B$2:$F$179,3)</f>
        <v>35</v>
      </c>
      <c r="K75" s="60">
        <f t="array" ref="K75">INDEX('Margen (PowerBI)'!$E$1:$E$179,MATCH($I75,'Margen (PowerBI)'!$B$1:$B$179,0))</f>
        <v>43.5</v>
      </c>
      <c r="L75" s="60">
        <f>VLOOKUP($I75,'Margen (PowerBI)'!$B$2:$F$179,5)</f>
        <v>16.5</v>
      </c>
      <c r="M75" s="59">
        <v>8.0</v>
      </c>
      <c r="N75" s="61">
        <v>4.0E-4</v>
      </c>
      <c r="O75" s="59">
        <v>8.0</v>
      </c>
      <c r="P75" s="61">
        <v>3.0E-4</v>
      </c>
      <c r="Q75" s="61">
        <v>1.0</v>
      </c>
      <c r="R75" s="59">
        <v>2.0</v>
      </c>
      <c r="S75" s="59">
        <v>0.0</v>
      </c>
      <c r="T75" s="61">
        <v>0.25</v>
      </c>
      <c r="U75" s="61">
        <v>0.0</v>
      </c>
      <c r="V75" s="62">
        <v>280.0</v>
      </c>
      <c r="W75" s="62">
        <v>0.0</v>
      </c>
      <c r="X75" s="59">
        <v>2.0</v>
      </c>
      <c r="Y75" s="59">
        <v>0.0</v>
      </c>
      <c r="Z75" s="63"/>
      <c r="AA75" s="63"/>
      <c r="AB75" s="63"/>
      <c r="AC75" s="63"/>
      <c r="AD75" s="63"/>
      <c r="AE75" s="63"/>
      <c r="AF75" s="63"/>
      <c r="AG75" s="63"/>
      <c r="AH75" s="63"/>
      <c r="AI75" s="63"/>
    </row>
    <row r="76">
      <c r="A76" s="55" t="s">
        <v>463</v>
      </c>
      <c r="B76" s="55" t="s">
        <v>472</v>
      </c>
      <c r="C76" s="55" t="s">
        <v>473</v>
      </c>
      <c r="D76" s="55">
        <v>8.0</v>
      </c>
      <c r="E76" s="55" t="s">
        <v>7287</v>
      </c>
      <c r="F76" s="55" t="str">
        <f t="array" ref="F76">IFNA(INDEX('New Listing E-Commerce'!$E$2:$E$69,MATCH($I76,'New Listing E-Commerce'!$C$2:$C$69,0)),"N/A")</f>
        <v>Composite</v>
      </c>
      <c r="G76" s="55" t="str">
        <f t="array" ref="G76">INDEX('New Listing E-Commerce'!$D$1:$D$179,MATCH(I76,'New Listing E-Commerce'!$C$1:$C$179,0))</f>
        <v>Rodeo Cafe</v>
      </c>
      <c r="H76" s="55">
        <f t="shared" si="1"/>
        <v>1</v>
      </c>
      <c r="I76" s="55" t="s">
        <v>35</v>
      </c>
      <c r="J76" s="56">
        <f>VLOOKUP($I76,'Margen (PowerBI)'!$B$2:$F$179,3)</f>
        <v>35</v>
      </c>
      <c r="K76" s="56">
        <f t="array" ref="K76">INDEX('Margen (PowerBI)'!$E$1:$E$179,MATCH($I76,'Margen (PowerBI)'!$B$1:$B$179,0))</f>
        <v>43.5</v>
      </c>
      <c r="L76" s="56">
        <f>VLOOKUP($I76,'Margen (PowerBI)'!$B$2:$F$179,5)</f>
        <v>16.5</v>
      </c>
      <c r="M76" s="55">
        <v>336.0</v>
      </c>
      <c r="N76" s="57">
        <v>0.0166</v>
      </c>
      <c r="O76" s="55">
        <v>407.0</v>
      </c>
      <c r="P76" s="57">
        <v>0.0165</v>
      </c>
      <c r="Q76" s="57">
        <v>0.9975</v>
      </c>
      <c r="R76" s="55">
        <v>1.0</v>
      </c>
      <c r="S76" s="55">
        <v>0.0</v>
      </c>
      <c r="T76" s="57">
        <v>0.003</v>
      </c>
      <c r="U76" s="57">
        <v>0.0</v>
      </c>
      <c r="V76" s="58">
        <v>140.0</v>
      </c>
      <c r="W76" s="58">
        <v>0.0</v>
      </c>
      <c r="X76" s="55">
        <v>1.0</v>
      </c>
      <c r="Y76" s="55">
        <v>0.0</v>
      </c>
      <c r="Z76" s="3"/>
      <c r="AA76" s="3"/>
      <c r="AB76" s="3"/>
      <c r="AC76" s="3"/>
      <c r="AD76" s="3"/>
      <c r="AE76" s="3"/>
      <c r="AF76" s="3"/>
      <c r="AG76" s="3"/>
      <c r="AH76" s="3"/>
      <c r="AI76" s="3"/>
    </row>
    <row r="77">
      <c r="A77" s="59" t="s">
        <v>463</v>
      </c>
      <c r="B77" s="59" t="s">
        <v>474</v>
      </c>
      <c r="C77" s="59" t="s">
        <v>475</v>
      </c>
      <c r="D77" s="59">
        <v>8.5</v>
      </c>
      <c r="E77" s="59" t="s">
        <v>7287</v>
      </c>
      <c r="F77" s="59" t="str">
        <f t="array" ref="F77">IFNA(INDEX('New Listing E-Commerce'!$E$2:$E$69,MATCH($I77,'New Listing E-Commerce'!$C$2:$C$69,0)),"N/A")</f>
        <v>Composite</v>
      </c>
      <c r="G77" s="59" t="str">
        <f t="array" ref="G77">INDEX('New Listing E-Commerce'!$D$1:$D$179,MATCH(I77,'New Listing E-Commerce'!$C$1:$C$179,0))</f>
        <v>Rodeo Cafe</v>
      </c>
      <c r="H77" s="59">
        <f t="shared" si="1"/>
        <v>2</v>
      </c>
      <c r="I77" s="59" t="s">
        <v>35</v>
      </c>
      <c r="J77" s="60">
        <f>VLOOKUP($I77,'Margen (PowerBI)'!$B$2:$F$179,3)</f>
        <v>35</v>
      </c>
      <c r="K77" s="60">
        <f t="array" ref="K77">INDEX('Margen (PowerBI)'!$E$1:$E$179,MATCH($I77,'Margen (PowerBI)'!$B$1:$B$179,0))</f>
        <v>43.5</v>
      </c>
      <c r="L77" s="60">
        <f>VLOOKUP($I77,'Margen (PowerBI)'!$B$2:$F$179,5)</f>
        <v>16.5</v>
      </c>
      <c r="M77" s="59">
        <v>25.0</v>
      </c>
      <c r="N77" s="61">
        <v>0.0012</v>
      </c>
      <c r="O77" s="59">
        <v>32.0</v>
      </c>
      <c r="P77" s="61">
        <v>0.0013</v>
      </c>
      <c r="Q77" s="61">
        <v>1.0</v>
      </c>
      <c r="R77" s="59">
        <v>2.0</v>
      </c>
      <c r="S77" s="59">
        <v>0.0</v>
      </c>
      <c r="T77" s="61">
        <v>0.08</v>
      </c>
      <c r="U77" s="61">
        <v>0.0</v>
      </c>
      <c r="V77" s="62">
        <v>280.0</v>
      </c>
      <c r="W77" s="62">
        <v>0.0</v>
      </c>
      <c r="X77" s="59">
        <v>2.0</v>
      </c>
      <c r="Y77" s="59">
        <v>0.0</v>
      </c>
      <c r="Z77" s="63"/>
      <c r="AA77" s="63"/>
      <c r="AB77" s="63"/>
      <c r="AC77" s="63"/>
      <c r="AD77" s="63"/>
      <c r="AE77" s="63"/>
      <c r="AF77" s="63"/>
      <c r="AG77" s="63"/>
      <c r="AH77" s="63"/>
      <c r="AI77" s="63"/>
    </row>
    <row r="78">
      <c r="A78" s="55" t="s">
        <v>463</v>
      </c>
      <c r="B78" s="55" t="s">
        <v>1447</v>
      </c>
      <c r="C78" s="55" t="s">
        <v>1448</v>
      </c>
      <c r="D78" s="55">
        <v>9.0</v>
      </c>
      <c r="E78" s="55" t="s">
        <v>7287</v>
      </c>
      <c r="F78" s="55" t="str">
        <f t="array" ref="F78">IFNA(INDEX('New Listing E-Commerce'!$E$2:$E$69,MATCH($I78,'New Listing E-Commerce'!$C$2:$C$69,0)),"N/A")</f>
        <v>Composite</v>
      </c>
      <c r="G78" s="55" t="str">
        <f t="array" ref="G78">INDEX('New Listing E-Commerce'!$D$1:$D$179,MATCH(I78,'New Listing E-Commerce'!$C$1:$C$179,0))</f>
        <v>Rodeo Cafe</v>
      </c>
      <c r="H78" s="55">
        <f t="shared" si="1"/>
        <v>2</v>
      </c>
      <c r="I78" s="55" t="s">
        <v>35</v>
      </c>
      <c r="J78" s="56">
        <f>VLOOKUP($I78,'Margen (PowerBI)'!$B$2:$F$179,3)</f>
        <v>35</v>
      </c>
      <c r="K78" s="56">
        <f t="array" ref="K78">INDEX('Margen (PowerBI)'!$E$1:$E$179,MATCH($I78,'Margen (PowerBI)'!$B$1:$B$179,0))</f>
        <v>43.5</v>
      </c>
      <c r="L78" s="56">
        <f>VLOOKUP($I78,'Margen (PowerBI)'!$B$2:$F$179,5)</f>
        <v>16.5</v>
      </c>
      <c r="M78" s="55">
        <v>6.0</v>
      </c>
      <c r="N78" s="57">
        <v>3.0E-4</v>
      </c>
      <c r="O78" s="55">
        <v>6.0</v>
      </c>
      <c r="P78" s="57">
        <v>2.0E-4</v>
      </c>
      <c r="Q78" s="57">
        <v>0.8333</v>
      </c>
      <c r="R78" s="55">
        <v>2.0</v>
      </c>
      <c r="S78" s="55">
        <v>0.0</v>
      </c>
      <c r="T78" s="57">
        <v>0.3333</v>
      </c>
      <c r="U78" s="57">
        <v>0.0</v>
      </c>
      <c r="V78" s="58">
        <v>280.0</v>
      </c>
      <c r="W78" s="58">
        <v>0.0</v>
      </c>
      <c r="X78" s="55">
        <v>2.0</v>
      </c>
      <c r="Y78" s="55">
        <v>0.0</v>
      </c>
      <c r="Z78" s="3"/>
      <c r="AA78" s="3"/>
      <c r="AB78" s="3"/>
      <c r="AC78" s="3"/>
      <c r="AD78" s="3"/>
      <c r="AE78" s="3"/>
      <c r="AF78" s="3"/>
      <c r="AG78" s="3"/>
      <c r="AH78" s="3"/>
      <c r="AI78" s="3"/>
    </row>
    <row r="79">
      <c r="A79" s="59" t="s">
        <v>463</v>
      </c>
      <c r="B79" s="59" t="s">
        <v>476</v>
      </c>
      <c r="C79" s="59" t="s">
        <v>477</v>
      </c>
      <c r="D79" s="59">
        <v>9.5</v>
      </c>
      <c r="E79" s="59" t="s">
        <v>7287</v>
      </c>
      <c r="F79" s="59" t="str">
        <f t="array" ref="F79">IFNA(INDEX('New Listing E-Commerce'!$E$2:$E$69,MATCH($I79,'New Listing E-Commerce'!$C$2:$C$69,0)),"N/A")</f>
        <v>Composite</v>
      </c>
      <c r="G79" s="59" t="str">
        <f t="array" ref="G79">INDEX('New Listing E-Commerce'!$D$1:$D$179,MATCH(I79,'New Listing E-Commerce'!$C$1:$C$179,0))</f>
        <v>Rodeo Cafe</v>
      </c>
      <c r="H79" s="59">
        <f t="shared" si="1"/>
        <v>2</v>
      </c>
      <c r="I79" s="59" t="s">
        <v>35</v>
      </c>
      <c r="J79" s="60">
        <f>VLOOKUP($I79,'Margen (PowerBI)'!$B$2:$F$179,3)</f>
        <v>35</v>
      </c>
      <c r="K79" s="60">
        <f t="array" ref="K79">INDEX('Margen (PowerBI)'!$E$1:$E$179,MATCH($I79,'Margen (PowerBI)'!$B$1:$B$179,0))</f>
        <v>43.5</v>
      </c>
      <c r="L79" s="60">
        <f>VLOOKUP($I79,'Margen (PowerBI)'!$B$2:$F$179,5)</f>
        <v>16.5</v>
      </c>
      <c r="M79" s="59">
        <v>2.0</v>
      </c>
      <c r="N79" s="61">
        <v>1.0E-4</v>
      </c>
      <c r="O79" s="59">
        <v>2.0</v>
      </c>
      <c r="P79" s="61">
        <v>1.0E-4</v>
      </c>
      <c r="Q79" s="61">
        <v>1.0</v>
      </c>
      <c r="R79" s="59">
        <v>2.0</v>
      </c>
      <c r="S79" s="59">
        <v>0.0</v>
      </c>
      <c r="T79" s="61">
        <v>1.0</v>
      </c>
      <c r="U79" s="61">
        <v>0.0</v>
      </c>
      <c r="V79" s="62">
        <v>280.0</v>
      </c>
      <c r="W79" s="62">
        <v>0.0</v>
      </c>
      <c r="X79" s="59">
        <v>2.0</v>
      </c>
      <c r="Y79" s="59">
        <v>0.0</v>
      </c>
      <c r="Z79" s="63"/>
      <c r="AA79" s="63"/>
      <c r="AB79" s="63"/>
      <c r="AC79" s="63"/>
      <c r="AD79" s="63"/>
      <c r="AE79" s="63"/>
      <c r="AF79" s="63"/>
      <c r="AG79" s="63"/>
      <c r="AH79" s="63"/>
      <c r="AI79" s="63"/>
    </row>
    <row r="80">
      <c r="A80" s="55" t="s">
        <v>463</v>
      </c>
      <c r="B80" s="55" t="s">
        <v>478</v>
      </c>
      <c r="C80" s="55" t="s">
        <v>479</v>
      </c>
      <c r="D80" s="55">
        <v>10.0</v>
      </c>
      <c r="E80" s="55" t="s">
        <v>188</v>
      </c>
      <c r="F80" s="55" t="str">
        <f t="array" ref="F80">IFNA(INDEX('New Listing E-Commerce'!$E$2:$E$69,MATCH($I80,'New Listing E-Commerce'!$C$2:$C$69,0)),"N/A")</f>
        <v>Composite</v>
      </c>
      <c r="G80" s="55" t="str">
        <f t="array" ref="G80">INDEX('New Listing E-Commerce'!$D$1:$D$179,MATCH(I80,'New Listing E-Commerce'!$C$1:$C$179,0))</f>
        <v>Rodeo Cafe</v>
      </c>
      <c r="H80" s="55">
        <f t="shared" si="1"/>
        <v>3</v>
      </c>
      <c r="I80" s="55" t="s">
        <v>35</v>
      </c>
      <c r="J80" s="56">
        <f>VLOOKUP($I80,'Margen (PowerBI)'!$B$2:$F$179,3)</f>
        <v>35</v>
      </c>
      <c r="K80" s="56">
        <f t="array" ref="K80">INDEX('Margen (PowerBI)'!$E$1:$E$179,MATCH($I80,'Margen (PowerBI)'!$B$1:$B$179,0))</f>
        <v>43.5</v>
      </c>
      <c r="L80" s="56">
        <f>VLOOKUP($I80,'Margen (PowerBI)'!$B$2:$F$179,5)</f>
        <v>16.5</v>
      </c>
      <c r="M80" s="55">
        <v>9.0</v>
      </c>
      <c r="N80" s="57">
        <v>4.0E-4</v>
      </c>
      <c r="O80" s="55">
        <v>12.0</v>
      </c>
      <c r="P80" s="57">
        <v>5.0E-4</v>
      </c>
      <c r="Q80" s="57">
        <v>1.0</v>
      </c>
      <c r="R80" s="55">
        <v>3.0</v>
      </c>
      <c r="S80" s="55">
        <v>0.0</v>
      </c>
      <c r="T80" s="57">
        <v>0.3333</v>
      </c>
      <c r="U80" s="57">
        <v>0.0</v>
      </c>
      <c r="V80" s="58">
        <v>435.0</v>
      </c>
      <c r="W80" s="58">
        <v>0.0</v>
      </c>
      <c r="X80" s="55">
        <v>3.0</v>
      </c>
      <c r="Y80" s="55">
        <v>0.0</v>
      </c>
      <c r="Z80" s="3"/>
      <c r="AA80" s="3"/>
      <c r="AB80" s="3"/>
      <c r="AC80" s="3"/>
      <c r="AD80" s="3"/>
      <c r="AE80" s="3"/>
      <c r="AF80" s="3"/>
      <c r="AG80" s="3"/>
      <c r="AH80" s="3"/>
      <c r="AI80" s="3"/>
    </row>
    <row r="81">
      <c r="A81" s="59" t="s">
        <v>463</v>
      </c>
      <c r="B81" s="59" t="s">
        <v>480</v>
      </c>
      <c r="C81" s="59" t="s">
        <v>481</v>
      </c>
      <c r="D81" s="59">
        <v>10.5</v>
      </c>
      <c r="E81" s="59" t="s">
        <v>188</v>
      </c>
      <c r="F81" s="59" t="str">
        <f t="array" ref="F81">IFNA(INDEX('New Listing E-Commerce'!$E$2:$E$69,MATCH($I81,'New Listing E-Commerce'!$C$2:$C$69,0)),"N/A")</f>
        <v>Composite</v>
      </c>
      <c r="G81" s="59" t="str">
        <f t="array" ref="G81">INDEX('New Listing E-Commerce'!$D$1:$D$179,MATCH(I81,'New Listing E-Commerce'!$C$1:$C$179,0))</f>
        <v>Rodeo Cafe</v>
      </c>
      <c r="H81" s="59">
        <f t="shared" si="1"/>
        <v>1</v>
      </c>
      <c r="I81" s="59" t="s">
        <v>35</v>
      </c>
      <c r="J81" s="60">
        <f>VLOOKUP($I81,'Margen (PowerBI)'!$B$2:$F$179,3)</f>
        <v>35</v>
      </c>
      <c r="K81" s="60">
        <f t="array" ref="K81">INDEX('Margen (PowerBI)'!$E$1:$E$179,MATCH($I81,'Margen (PowerBI)'!$B$1:$B$179,0))</f>
        <v>43.5</v>
      </c>
      <c r="L81" s="60">
        <f>VLOOKUP($I81,'Margen (PowerBI)'!$B$2:$F$179,5)</f>
        <v>16.5</v>
      </c>
      <c r="M81" s="59">
        <v>17.0</v>
      </c>
      <c r="N81" s="61">
        <v>8.0E-4</v>
      </c>
      <c r="O81" s="59">
        <v>22.0</v>
      </c>
      <c r="P81" s="61">
        <v>9.0E-4</v>
      </c>
      <c r="Q81" s="61">
        <v>1.0</v>
      </c>
      <c r="R81" s="59">
        <v>1.0</v>
      </c>
      <c r="S81" s="59">
        <v>0.0</v>
      </c>
      <c r="T81" s="61">
        <v>0.0588</v>
      </c>
      <c r="U81" s="61">
        <v>0.0</v>
      </c>
      <c r="V81" s="62">
        <v>145.0</v>
      </c>
      <c r="W81" s="62">
        <v>0.0</v>
      </c>
      <c r="X81" s="59">
        <v>1.0</v>
      </c>
      <c r="Y81" s="59">
        <v>0.0</v>
      </c>
      <c r="Z81" s="63"/>
      <c r="AA81" s="63"/>
      <c r="AB81" s="63"/>
      <c r="AC81" s="63"/>
      <c r="AD81" s="63"/>
      <c r="AE81" s="63"/>
      <c r="AF81" s="63"/>
      <c r="AG81" s="63"/>
      <c r="AH81" s="63"/>
      <c r="AI81" s="63"/>
    </row>
    <row r="82">
      <c r="A82" s="55" t="s">
        <v>463</v>
      </c>
      <c r="B82" s="55" t="s">
        <v>1449</v>
      </c>
      <c r="C82" s="55" t="s">
        <v>1450</v>
      </c>
      <c r="D82" s="55">
        <v>13.0</v>
      </c>
      <c r="E82" s="55" t="s">
        <v>188</v>
      </c>
      <c r="F82" s="55" t="str">
        <f t="array" ref="F82">IFNA(INDEX('New Listing E-Commerce'!$E$2:$E$69,MATCH($I82,'New Listing E-Commerce'!$C$2:$C$69,0)),"N/A")</f>
        <v>Composite</v>
      </c>
      <c r="G82" s="55" t="str">
        <f t="array" ref="G82">INDEX('New Listing E-Commerce'!$D$1:$D$179,MATCH(I82,'New Listing E-Commerce'!$C$1:$C$179,0))</f>
        <v>Rodeo Cafe</v>
      </c>
      <c r="H82" s="55">
        <f t="shared" si="1"/>
        <v>1</v>
      </c>
      <c r="I82" s="55" t="s">
        <v>35</v>
      </c>
      <c r="J82" s="56">
        <f>VLOOKUP($I82,'Margen (PowerBI)'!$B$2:$F$179,3)</f>
        <v>35</v>
      </c>
      <c r="K82" s="56">
        <f t="array" ref="K82">INDEX('Margen (PowerBI)'!$E$1:$E$179,MATCH($I82,'Margen (PowerBI)'!$B$1:$B$179,0))</f>
        <v>43.5</v>
      </c>
      <c r="L82" s="56">
        <f>VLOOKUP($I82,'Margen (PowerBI)'!$B$2:$F$179,5)</f>
        <v>16.5</v>
      </c>
      <c r="M82" s="55">
        <v>6.0</v>
      </c>
      <c r="N82" s="57">
        <v>3.0E-4</v>
      </c>
      <c r="O82" s="55">
        <v>8.0</v>
      </c>
      <c r="P82" s="57">
        <v>3.0E-4</v>
      </c>
      <c r="Q82" s="57">
        <v>1.0</v>
      </c>
      <c r="R82" s="55">
        <v>1.0</v>
      </c>
      <c r="S82" s="55">
        <v>0.0</v>
      </c>
      <c r="T82" s="57">
        <v>0.1667</v>
      </c>
      <c r="U82" s="57">
        <v>0.0</v>
      </c>
      <c r="V82" s="58">
        <v>145.0</v>
      </c>
      <c r="W82" s="58">
        <v>0.0</v>
      </c>
      <c r="X82" s="55">
        <v>1.0</v>
      </c>
      <c r="Y82" s="55">
        <v>0.0</v>
      </c>
      <c r="Z82" s="3"/>
      <c r="AA82" s="3"/>
      <c r="AB82" s="3"/>
      <c r="AC82" s="3"/>
      <c r="AD82" s="3"/>
      <c r="AE82" s="3"/>
      <c r="AF82" s="3"/>
      <c r="AG82" s="3"/>
      <c r="AH82" s="3"/>
      <c r="AI82" s="3"/>
    </row>
    <row r="83">
      <c r="A83" s="59" t="s">
        <v>463</v>
      </c>
      <c r="B83" s="59" t="s">
        <v>935</v>
      </c>
      <c r="C83" s="59" t="s">
        <v>936</v>
      </c>
      <c r="D83" s="59">
        <v>7.0</v>
      </c>
      <c r="E83" s="59" t="s">
        <v>188</v>
      </c>
      <c r="F83" s="59" t="str">
        <f t="array" ref="F83">IFNA(INDEX('New Listing E-Commerce'!$E$2:$E$69,MATCH($I83,'New Listing E-Commerce'!$C$2:$C$69,0)),"N/A")</f>
        <v>Composite</v>
      </c>
      <c r="G83" s="59" t="str">
        <f t="array" ref="G83">INDEX('New Listing E-Commerce'!$D$1:$D$179,MATCH(I83,'New Listing E-Commerce'!$C$1:$C$179,0))</f>
        <v>Rodeo Cafe</v>
      </c>
      <c r="H83" s="59">
        <f t="shared" si="1"/>
        <v>1</v>
      </c>
      <c r="I83" s="59" t="s">
        <v>35</v>
      </c>
      <c r="J83" s="60">
        <f>VLOOKUP($I83,'Margen (PowerBI)'!$B$2:$F$179,3)</f>
        <v>35</v>
      </c>
      <c r="K83" s="60">
        <f t="array" ref="K83">INDEX('Margen (PowerBI)'!$E$1:$E$179,MATCH($I83,'Margen (PowerBI)'!$B$1:$B$179,0))</f>
        <v>43.5</v>
      </c>
      <c r="L83" s="60">
        <f>VLOOKUP($I83,'Margen (PowerBI)'!$B$2:$F$179,5)</f>
        <v>16.5</v>
      </c>
      <c r="M83" s="59">
        <v>5.0</v>
      </c>
      <c r="N83" s="61">
        <v>2.0E-4</v>
      </c>
      <c r="O83" s="59">
        <v>7.0</v>
      </c>
      <c r="P83" s="61">
        <v>3.0E-4</v>
      </c>
      <c r="Q83" s="61">
        <v>1.0</v>
      </c>
      <c r="R83" s="59">
        <v>1.0</v>
      </c>
      <c r="S83" s="59">
        <v>0.0</v>
      </c>
      <c r="T83" s="61">
        <v>0.2</v>
      </c>
      <c r="U83" s="61">
        <v>0.0</v>
      </c>
      <c r="V83" s="62">
        <v>145.0</v>
      </c>
      <c r="W83" s="62">
        <v>0.0</v>
      </c>
      <c r="X83" s="59">
        <v>1.0</v>
      </c>
      <c r="Y83" s="59">
        <v>0.0</v>
      </c>
      <c r="Z83" s="63"/>
      <c r="AA83" s="63"/>
      <c r="AB83" s="63"/>
      <c r="AC83" s="63"/>
      <c r="AD83" s="63"/>
      <c r="AE83" s="63"/>
      <c r="AF83" s="63"/>
      <c r="AG83" s="63"/>
      <c r="AH83" s="63"/>
      <c r="AI83" s="63"/>
    </row>
    <row r="84">
      <c r="A84" s="55" t="s">
        <v>463</v>
      </c>
      <c r="B84" s="55" t="s">
        <v>937</v>
      </c>
      <c r="C84" s="55" t="s">
        <v>938</v>
      </c>
      <c r="D84" s="55">
        <v>8.5</v>
      </c>
      <c r="E84" s="55" t="s">
        <v>188</v>
      </c>
      <c r="F84" s="55" t="str">
        <f t="array" ref="F84">IFNA(INDEX('New Listing E-Commerce'!$E$2:$E$69,MATCH($I84,'New Listing E-Commerce'!$C$2:$C$69,0)),"N/A")</f>
        <v>Composite</v>
      </c>
      <c r="G84" s="55" t="str">
        <f t="array" ref="G84">INDEX('New Listing E-Commerce'!$D$1:$D$179,MATCH(I84,'New Listing E-Commerce'!$C$1:$C$179,0))</f>
        <v>Rodeo Cafe</v>
      </c>
      <c r="H84" s="55">
        <f t="shared" si="1"/>
        <v>3</v>
      </c>
      <c r="I84" s="55" t="s">
        <v>35</v>
      </c>
      <c r="J84" s="56">
        <f>VLOOKUP($I84,'Margen (PowerBI)'!$B$2:$F$179,3)</f>
        <v>35</v>
      </c>
      <c r="K84" s="56">
        <f t="array" ref="K84">INDEX('Margen (PowerBI)'!$E$1:$E$179,MATCH($I84,'Margen (PowerBI)'!$B$1:$B$179,0))</f>
        <v>43.5</v>
      </c>
      <c r="L84" s="56">
        <f>VLOOKUP($I84,'Margen (PowerBI)'!$B$2:$F$179,5)</f>
        <v>16.5</v>
      </c>
      <c r="M84" s="55">
        <v>7.0</v>
      </c>
      <c r="N84" s="57">
        <v>3.0E-4</v>
      </c>
      <c r="O84" s="55">
        <v>7.0</v>
      </c>
      <c r="P84" s="57">
        <v>3.0E-4</v>
      </c>
      <c r="Q84" s="57">
        <v>1.0</v>
      </c>
      <c r="R84" s="55">
        <v>3.0</v>
      </c>
      <c r="S84" s="55">
        <v>0.0</v>
      </c>
      <c r="T84" s="57">
        <v>0.4286</v>
      </c>
      <c r="U84" s="57">
        <v>0.0</v>
      </c>
      <c r="V84" s="58">
        <v>435.0</v>
      </c>
      <c r="W84" s="58">
        <v>0.0</v>
      </c>
      <c r="X84" s="55">
        <v>3.0</v>
      </c>
      <c r="Y84" s="55">
        <v>0.0</v>
      </c>
      <c r="Z84" s="3"/>
      <c r="AA84" s="3"/>
      <c r="AB84" s="3"/>
      <c r="AC84" s="3"/>
      <c r="AD84" s="3"/>
      <c r="AE84" s="3"/>
      <c r="AF84" s="3"/>
      <c r="AG84" s="3"/>
      <c r="AH84" s="3"/>
      <c r="AI84" s="3"/>
    </row>
    <row r="85">
      <c r="A85" s="59" t="s">
        <v>463</v>
      </c>
      <c r="B85" s="59" t="s">
        <v>490</v>
      </c>
      <c r="C85" s="59" t="s">
        <v>491</v>
      </c>
      <c r="D85" s="59">
        <v>9.0</v>
      </c>
      <c r="E85" s="59" t="s">
        <v>188</v>
      </c>
      <c r="F85" s="59" t="str">
        <f t="array" ref="F85">IFNA(INDEX('New Listing E-Commerce'!$E$2:$E$69,MATCH($I85,'New Listing E-Commerce'!$C$2:$C$69,0)),"N/A")</f>
        <v>Composite</v>
      </c>
      <c r="G85" s="59" t="str">
        <f t="array" ref="G85">INDEX('New Listing E-Commerce'!$D$1:$D$179,MATCH(I85,'New Listing E-Commerce'!$C$1:$C$179,0))</f>
        <v>Rodeo Cafe</v>
      </c>
      <c r="H85" s="59">
        <f t="shared" si="1"/>
        <v>5</v>
      </c>
      <c r="I85" s="59" t="s">
        <v>35</v>
      </c>
      <c r="J85" s="60">
        <f>VLOOKUP($I85,'Margen (PowerBI)'!$B$2:$F$179,3)</f>
        <v>35</v>
      </c>
      <c r="K85" s="60">
        <f t="array" ref="K85">INDEX('Margen (PowerBI)'!$E$1:$E$179,MATCH($I85,'Margen (PowerBI)'!$B$1:$B$179,0))</f>
        <v>43.5</v>
      </c>
      <c r="L85" s="60">
        <f>VLOOKUP($I85,'Margen (PowerBI)'!$B$2:$F$179,5)</f>
        <v>16.5</v>
      </c>
      <c r="M85" s="59">
        <v>12.0</v>
      </c>
      <c r="N85" s="61">
        <v>6.0E-4</v>
      </c>
      <c r="O85" s="59">
        <v>18.0</v>
      </c>
      <c r="P85" s="61">
        <v>7.0E-4</v>
      </c>
      <c r="Q85" s="61">
        <v>0.8889</v>
      </c>
      <c r="R85" s="59">
        <v>5.0</v>
      </c>
      <c r="S85" s="59">
        <v>0.0</v>
      </c>
      <c r="T85" s="61">
        <v>0.4167</v>
      </c>
      <c r="U85" s="61">
        <v>0.0</v>
      </c>
      <c r="V85" s="62">
        <v>725.0</v>
      </c>
      <c r="W85" s="62">
        <v>0.0</v>
      </c>
      <c r="X85" s="59">
        <v>5.0</v>
      </c>
      <c r="Y85" s="59">
        <v>0.0</v>
      </c>
      <c r="Z85" s="63"/>
      <c r="AA85" s="63"/>
      <c r="AB85" s="63"/>
      <c r="AC85" s="63"/>
      <c r="AD85" s="63"/>
      <c r="AE85" s="63"/>
      <c r="AF85" s="63"/>
      <c r="AG85" s="63"/>
      <c r="AH85" s="63"/>
      <c r="AI85" s="63"/>
    </row>
    <row r="86">
      <c r="A86" s="55" t="s">
        <v>463</v>
      </c>
      <c r="B86" s="55" t="s">
        <v>492</v>
      </c>
      <c r="C86" s="55" t="s">
        <v>493</v>
      </c>
      <c r="D86" s="55">
        <v>9.5</v>
      </c>
      <c r="E86" s="55" t="s">
        <v>188</v>
      </c>
      <c r="F86" s="55" t="str">
        <f t="array" ref="F86">IFNA(INDEX('New Listing E-Commerce'!$E$2:$E$69,MATCH($I86,'New Listing E-Commerce'!$C$2:$C$69,0)),"N/A")</f>
        <v>Composite</v>
      </c>
      <c r="G86" s="55" t="str">
        <f t="array" ref="G86">INDEX('New Listing E-Commerce'!$D$1:$D$179,MATCH(I86,'New Listing E-Commerce'!$C$1:$C$179,0))</f>
        <v>Rodeo Cafe</v>
      </c>
      <c r="H86" s="55">
        <f t="shared" si="1"/>
        <v>3</v>
      </c>
      <c r="I86" s="55" t="s">
        <v>35</v>
      </c>
      <c r="J86" s="56">
        <f>VLOOKUP($I86,'Margen (PowerBI)'!$B$2:$F$179,3)</f>
        <v>35</v>
      </c>
      <c r="K86" s="56">
        <f t="array" ref="K86">INDEX('Margen (PowerBI)'!$E$1:$E$179,MATCH($I86,'Margen (PowerBI)'!$B$1:$B$179,0))</f>
        <v>43.5</v>
      </c>
      <c r="L86" s="56">
        <f>VLOOKUP($I86,'Margen (PowerBI)'!$B$2:$F$179,5)</f>
        <v>16.5</v>
      </c>
      <c r="M86" s="55">
        <v>4.0</v>
      </c>
      <c r="N86" s="57">
        <v>2.0E-4</v>
      </c>
      <c r="O86" s="55">
        <v>4.0</v>
      </c>
      <c r="P86" s="57">
        <v>2.0E-4</v>
      </c>
      <c r="Q86" s="57">
        <v>1.0</v>
      </c>
      <c r="R86" s="55">
        <v>3.0</v>
      </c>
      <c r="S86" s="55">
        <v>0.0</v>
      </c>
      <c r="T86" s="57">
        <v>0.75</v>
      </c>
      <c r="U86" s="57">
        <v>0.0</v>
      </c>
      <c r="V86" s="58">
        <v>435.0</v>
      </c>
      <c r="W86" s="58">
        <v>0.0</v>
      </c>
      <c r="X86" s="55">
        <v>3.0</v>
      </c>
      <c r="Y86" s="55">
        <v>0.0</v>
      </c>
      <c r="Z86" s="3"/>
      <c r="AA86" s="3"/>
      <c r="AB86" s="3"/>
      <c r="AC86" s="3"/>
      <c r="AD86" s="3"/>
      <c r="AE86" s="3"/>
      <c r="AF86" s="3"/>
      <c r="AG86" s="3"/>
      <c r="AH86" s="3"/>
      <c r="AI86" s="3"/>
    </row>
    <row r="87">
      <c r="A87" s="59" t="s">
        <v>494</v>
      </c>
      <c r="B87" s="59" t="s">
        <v>495</v>
      </c>
      <c r="C87" s="59" t="s">
        <v>496</v>
      </c>
      <c r="D87" s="59">
        <v>10.0</v>
      </c>
      <c r="E87" s="59" t="s">
        <v>7286</v>
      </c>
      <c r="F87" s="59" t="str">
        <f t="array" ref="F87">IFNA(INDEX('New Listing E-Commerce'!$E$2:$E$69,MATCH($I87,'New Listing E-Commerce'!$C$2:$C$69,0)),"N/A")</f>
        <v>Soft</v>
      </c>
      <c r="G87" s="59" t="str">
        <f t="array" ref="G87">INDEX('New Listing E-Commerce'!$D$1:$D$179,MATCH(I87,'New Listing E-Commerce'!$C$1:$C$179,0))</f>
        <v>Rul 500</v>
      </c>
      <c r="H87" s="59">
        <f t="shared" si="1"/>
        <v>2</v>
      </c>
      <c r="I87" s="59" t="s">
        <v>127</v>
      </c>
      <c r="J87" s="60">
        <f>VLOOKUP($I87,'Margen (PowerBI)'!$B$2:$F$179,3)</f>
        <v>35</v>
      </c>
      <c r="K87" s="60">
        <f t="array" ref="K87">INDEX('Margen (PowerBI)'!$E$1:$E$179,MATCH($I87,'Margen (PowerBI)'!$B$1:$B$179,0))</f>
        <v>33</v>
      </c>
      <c r="L87" s="60">
        <f>VLOOKUP($I87,'Margen (PowerBI)'!$B$2:$F$179,5)</f>
        <v>16.5</v>
      </c>
      <c r="M87" s="59">
        <v>35.0</v>
      </c>
      <c r="N87" s="61">
        <v>0.0017</v>
      </c>
      <c r="O87" s="59">
        <v>54.0</v>
      </c>
      <c r="P87" s="61">
        <v>0.0022</v>
      </c>
      <c r="Q87" s="61">
        <v>0.9259</v>
      </c>
      <c r="R87" s="59">
        <v>2.0</v>
      </c>
      <c r="S87" s="59">
        <v>0.0</v>
      </c>
      <c r="T87" s="61">
        <v>0.0571</v>
      </c>
      <c r="U87" s="61">
        <v>0.0</v>
      </c>
      <c r="V87" s="62">
        <v>226.0</v>
      </c>
      <c r="W87" s="62">
        <v>0.0</v>
      </c>
      <c r="X87" s="59">
        <v>2.0</v>
      </c>
      <c r="Y87" s="59">
        <v>0.0</v>
      </c>
      <c r="Z87" s="63"/>
      <c r="AA87" s="63"/>
      <c r="AB87" s="63"/>
      <c r="AC87" s="63"/>
      <c r="AD87" s="63"/>
      <c r="AE87" s="63"/>
      <c r="AF87" s="63"/>
      <c r="AG87" s="63"/>
      <c r="AH87" s="63"/>
      <c r="AI87" s="63"/>
    </row>
    <row r="88">
      <c r="A88" s="55" t="s">
        <v>494</v>
      </c>
      <c r="B88" s="55" t="s">
        <v>939</v>
      </c>
      <c r="C88" s="55" t="s">
        <v>940</v>
      </c>
      <c r="D88" s="55">
        <v>10.5</v>
      </c>
      <c r="E88" s="55" t="s">
        <v>7286</v>
      </c>
      <c r="F88" s="55" t="str">
        <f t="array" ref="F88">IFNA(INDEX('New Listing E-Commerce'!$E$2:$E$69,MATCH($I88,'New Listing E-Commerce'!$C$2:$C$69,0)),"N/A")</f>
        <v>Soft</v>
      </c>
      <c r="G88" s="55" t="str">
        <f t="array" ref="G88">INDEX('New Listing E-Commerce'!$D$1:$D$179,MATCH(I88,'New Listing E-Commerce'!$C$1:$C$179,0))</f>
        <v>Rul 500</v>
      </c>
      <c r="H88" s="55">
        <f t="shared" si="1"/>
        <v>1</v>
      </c>
      <c r="I88" s="55" t="s">
        <v>127</v>
      </c>
      <c r="J88" s="56">
        <f>VLOOKUP($I88,'Margen (PowerBI)'!$B$2:$F$179,3)</f>
        <v>35</v>
      </c>
      <c r="K88" s="56">
        <f t="array" ref="K88">INDEX('Margen (PowerBI)'!$E$1:$E$179,MATCH($I88,'Margen (PowerBI)'!$B$1:$B$179,0))</f>
        <v>33</v>
      </c>
      <c r="L88" s="56">
        <f>VLOOKUP($I88,'Margen (PowerBI)'!$B$2:$F$179,5)</f>
        <v>16.5</v>
      </c>
      <c r="M88" s="55">
        <v>39.0</v>
      </c>
      <c r="N88" s="57">
        <v>0.0019</v>
      </c>
      <c r="O88" s="55">
        <v>50.0</v>
      </c>
      <c r="P88" s="57">
        <v>0.002</v>
      </c>
      <c r="Q88" s="57">
        <v>1.0</v>
      </c>
      <c r="R88" s="55">
        <v>1.0</v>
      </c>
      <c r="S88" s="55">
        <v>0.0</v>
      </c>
      <c r="T88" s="57">
        <v>0.0256</v>
      </c>
      <c r="U88" s="57">
        <v>0.0</v>
      </c>
      <c r="V88" s="58">
        <v>113.0</v>
      </c>
      <c r="W88" s="58">
        <v>0.0</v>
      </c>
      <c r="X88" s="55">
        <v>1.0</v>
      </c>
      <c r="Y88" s="55">
        <v>0.0</v>
      </c>
      <c r="Z88" s="3"/>
      <c r="AA88" s="3"/>
      <c r="AB88" s="3"/>
      <c r="AC88" s="3"/>
      <c r="AD88" s="3"/>
      <c r="AE88" s="3"/>
      <c r="AF88" s="3"/>
      <c r="AG88" s="3"/>
      <c r="AH88" s="3"/>
      <c r="AI88" s="3"/>
    </row>
    <row r="89">
      <c r="A89" s="59" t="s">
        <v>494</v>
      </c>
      <c r="B89" s="59" t="s">
        <v>499</v>
      </c>
      <c r="C89" s="59" t="s">
        <v>500</v>
      </c>
      <c r="D89" s="59">
        <v>6.0</v>
      </c>
      <c r="E89" s="59" t="s">
        <v>7286</v>
      </c>
      <c r="F89" s="59" t="str">
        <f t="array" ref="F89">IFNA(INDEX('New Listing E-Commerce'!$E$2:$E$69,MATCH($I89,'New Listing E-Commerce'!$C$2:$C$69,0)),"N/A")</f>
        <v>Soft</v>
      </c>
      <c r="G89" s="59" t="str">
        <f t="array" ref="G89">INDEX('New Listing E-Commerce'!$D$1:$D$179,MATCH(I89,'New Listing E-Commerce'!$C$1:$C$179,0))</f>
        <v>Rul 500</v>
      </c>
      <c r="H89" s="59">
        <f t="shared" si="1"/>
        <v>2</v>
      </c>
      <c r="I89" s="59" t="s">
        <v>127</v>
      </c>
      <c r="J89" s="60">
        <f>VLOOKUP($I89,'Margen (PowerBI)'!$B$2:$F$179,3)</f>
        <v>35</v>
      </c>
      <c r="K89" s="60">
        <f t="array" ref="K89">INDEX('Margen (PowerBI)'!$E$1:$E$179,MATCH($I89,'Margen (PowerBI)'!$B$1:$B$179,0))</f>
        <v>33</v>
      </c>
      <c r="L89" s="60">
        <f>VLOOKUP($I89,'Margen (PowerBI)'!$B$2:$F$179,5)</f>
        <v>16.5</v>
      </c>
      <c r="M89" s="59">
        <v>86.0</v>
      </c>
      <c r="N89" s="61">
        <v>0.0043</v>
      </c>
      <c r="O89" s="59">
        <v>108.0</v>
      </c>
      <c r="P89" s="61">
        <v>0.0044</v>
      </c>
      <c r="Q89" s="61">
        <v>1.0</v>
      </c>
      <c r="R89" s="59">
        <v>2.0</v>
      </c>
      <c r="S89" s="59">
        <v>0.0</v>
      </c>
      <c r="T89" s="61">
        <v>0.0233</v>
      </c>
      <c r="U89" s="61">
        <v>0.0</v>
      </c>
      <c r="V89" s="62">
        <v>226.0</v>
      </c>
      <c r="W89" s="62">
        <v>0.0</v>
      </c>
      <c r="X89" s="59">
        <v>2.0</v>
      </c>
      <c r="Y89" s="59">
        <v>0.0</v>
      </c>
      <c r="Z89" s="63"/>
      <c r="AA89" s="63"/>
      <c r="AB89" s="63"/>
      <c r="AC89" s="63"/>
      <c r="AD89" s="63"/>
      <c r="AE89" s="63"/>
      <c r="AF89" s="63"/>
      <c r="AG89" s="63"/>
      <c r="AH89" s="63"/>
      <c r="AI89" s="63"/>
    </row>
    <row r="90">
      <c r="A90" s="55" t="s">
        <v>494</v>
      </c>
      <c r="B90" s="55" t="s">
        <v>943</v>
      </c>
      <c r="C90" s="55" t="s">
        <v>944</v>
      </c>
      <c r="D90" s="55">
        <v>7.5</v>
      </c>
      <c r="E90" s="55" t="s">
        <v>7286</v>
      </c>
      <c r="F90" s="55" t="str">
        <f t="array" ref="F90">IFNA(INDEX('New Listing E-Commerce'!$E$2:$E$69,MATCH($I90,'New Listing E-Commerce'!$C$2:$C$69,0)),"N/A")</f>
        <v>Soft</v>
      </c>
      <c r="G90" s="55" t="str">
        <f t="array" ref="G90">INDEX('New Listing E-Commerce'!$D$1:$D$179,MATCH(I90,'New Listing E-Commerce'!$C$1:$C$179,0))</f>
        <v>Rul 500</v>
      </c>
      <c r="H90" s="55">
        <f t="shared" si="1"/>
        <v>1</v>
      </c>
      <c r="I90" s="55" t="s">
        <v>127</v>
      </c>
      <c r="J90" s="56">
        <f>VLOOKUP($I90,'Margen (PowerBI)'!$B$2:$F$179,3)</f>
        <v>35</v>
      </c>
      <c r="K90" s="56">
        <f t="array" ref="K90">INDEX('Margen (PowerBI)'!$E$1:$E$179,MATCH($I90,'Margen (PowerBI)'!$B$1:$B$179,0))</f>
        <v>33</v>
      </c>
      <c r="L90" s="56">
        <f>VLOOKUP($I90,'Margen (PowerBI)'!$B$2:$F$179,5)</f>
        <v>16.5</v>
      </c>
      <c r="M90" s="55">
        <v>18.0</v>
      </c>
      <c r="N90" s="57">
        <v>9.0E-4</v>
      </c>
      <c r="O90" s="55">
        <v>22.0</v>
      </c>
      <c r="P90" s="57">
        <v>9.0E-4</v>
      </c>
      <c r="Q90" s="57">
        <v>1.0</v>
      </c>
      <c r="R90" s="55">
        <v>1.0</v>
      </c>
      <c r="S90" s="55">
        <v>0.0</v>
      </c>
      <c r="T90" s="57">
        <v>0.0556</v>
      </c>
      <c r="U90" s="57">
        <v>0.0</v>
      </c>
      <c r="V90" s="58">
        <v>113.0</v>
      </c>
      <c r="W90" s="58">
        <v>0.0</v>
      </c>
      <c r="X90" s="55">
        <v>1.0</v>
      </c>
      <c r="Y90" s="55">
        <v>0.0</v>
      </c>
      <c r="Z90" s="3"/>
      <c r="AA90" s="3"/>
      <c r="AB90" s="3"/>
      <c r="AC90" s="3"/>
      <c r="AD90" s="3"/>
      <c r="AE90" s="3"/>
      <c r="AF90" s="3"/>
      <c r="AG90" s="3"/>
      <c r="AH90" s="3"/>
      <c r="AI90" s="3"/>
    </row>
    <row r="91">
      <c r="A91" s="59" t="s">
        <v>494</v>
      </c>
      <c r="B91" s="59" t="s">
        <v>945</v>
      </c>
      <c r="C91" s="59" t="s">
        <v>946</v>
      </c>
      <c r="D91" s="59">
        <v>8.0</v>
      </c>
      <c r="E91" s="59" t="s">
        <v>7286</v>
      </c>
      <c r="F91" s="59" t="str">
        <f t="array" ref="F91">IFNA(INDEX('New Listing E-Commerce'!$E$2:$E$69,MATCH($I91,'New Listing E-Commerce'!$C$2:$C$69,0)),"N/A")</f>
        <v>Soft</v>
      </c>
      <c r="G91" s="59" t="str">
        <f t="array" ref="G91">INDEX('New Listing E-Commerce'!$D$1:$D$179,MATCH(I91,'New Listing E-Commerce'!$C$1:$C$179,0))</f>
        <v>Rul 500</v>
      </c>
      <c r="H91" s="59">
        <f t="shared" si="1"/>
        <v>3</v>
      </c>
      <c r="I91" s="59" t="s">
        <v>127</v>
      </c>
      <c r="J91" s="60">
        <f>VLOOKUP($I91,'Margen (PowerBI)'!$B$2:$F$179,3)</f>
        <v>35</v>
      </c>
      <c r="K91" s="60">
        <f t="array" ref="K91">INDEX('Margen (PowerBI)'!$E$1:$E$179,MATCH($I91,'Margen (PowerBI)'!$B$1:$B$179,0))</f>
        <v>33</v>
      </c>
      <c r="L91" s="60">
        <f>VLOOKUP($I91,'Margen (PowerBI)'!$B$2:$F$179,5)</f>
        <v>16.5</v>
      </c>
      <c r="M91" s="59">
        <v>25.0</v>
      </c>
      <c r="N91" s="61">
        <v>0.0012</v>
      </c>
      <c r="O91" s="59">
        <v>36.0</v>
      </c>
      <c r="P91" s="61">
        <v>0.0015</v>
      </c>
      <c r="Q91" s="61">
        <v>0.9722</v>
      </c>
      <c r="R91" s="59">
        <v>3.0</v>
      </c>
      <c r="S91" s="59">
        <v>0.0</v>
      </c>
      <c r="T91" s="61">
        <v>0.12</v>
      </c>
      <c r="U91" s="61">
        <v>0.0</v>
      </c>
      <c r="V91" s="62">
        <v>339.0</v>
      </c>
      <c r="W91" s="62">
        <v>0.0</v>
      </c>
      <c r="X91" s="59">
        <v>3.0</v>
      </c>
      <c r="Y91" s="59">
        <v>0.0</v>
      </c>
      <c r="Z91" s="63"/>
      <c r="AA91" s="63"/>
      <c r="AB91" s="63"/>
      <c r="AC91" s="63"/>
      <c r="AD91" s="63"/>
      <c r="AE91" s="63"/>
      <c r="AF91" s="63"/>
      <c r="AG91" s="63"/>
      <c r="AH91" s="63"/>
      <c r="AI91" s="63"/>
    </row>
    <row r="92">
      <c r="A92" s="55" t="s">
        <v>494</v>
      </c>
      <c r="B92" s="55" t="s">
        <v>501</v>
      </c>
      <c r="C92" s="55" t="s">
        <v>502</v>
      </c>
      <c r="D92" s="55">
        <v>8.5</v>
      </c>
      <c r="E92" s="55" t="s">
        <v>7286</v>
      </c>
      <c r="F92" s="55" t="str">
        <f t="array" ref="F92">IFNA(INDEX('New Listing E-Commerce'!$E$2:$E$69,MATCH($I92,'New Listing E-Commerce'!$C$2:$C$69,0)),"N/A")</f>
        <v>Soft</v>
      </c>
      <c r="G92" s="55" t="str">
        <f t="array" ref="G92">INDEX('New Listing E-Commerce'!$D$1:$D$179,MATCH(I92,'New Listing E-Commerce'!$C$1:$C$179,0))</f>
        <v>Rul 500</v>
      </c>
      <c r="H92" s="55">
        <f t="shared" si="1"/>
        <v>4</v>
      </c>
      <c r="I92" s="55" t="s">
        <v>127</v>
      </c>
      <c r="J92" s="56">
        <f>VLOOKUP($I92,'Margen (PowerBI)'!$B$2:$F$179,3)</f>
        <v>35</v>
      </c>
      <c r="K92" s="56">
        <f t="array" ref="K92">INDEX('Margen (PowerBI)'!$E$1:$E$179,MATCH($I92,'Margen (PowerBI)'!$B$1:$B$179,0))</f>
        <v>33</v>
      </c>
      <c r="L92" s="56">
        <f>VLOOKUP($I92,'Margen (PowerBI)'!$B$2:$F$179,5)</f>
        <v>16.5</v>
      </c>
      <c r="M92" s="55">
        <v>42.0</v>
      </c>
      <c r="N92" s="57">
        <v>0.0021</v>
      </c>
      <c r="O92" s="55">
        <v>45.0</v>
      </c>
      <c r="P92" s="57">
        <v>0.0018</v>
      </c>
      <c r="Q92" s="57">
        <v>0.9778</v>
      </c>
      <c r="R92" s="55">
        <v>4.0</v>
      </c>
      <c r="S92" s="55">
        <v>0.0</v>
      </c>
      <c r="T92" s="57">
        <v>0.0952</v>
      </c>
      <c r="U92" s="57">
        <v>0.0</v>
      </c>
      <c r="V92" s="58">
        <v>452.0</v>
      </c>
      <c r="W92" s="58">
        <v>0.0</v>
      </c>
      <c r="X92" s="55">
        <v>4.0</v>
      </c>
      <c r="Y92" s="55">
        <v>0.0</v>
      </c>
      <c r="Z92" s="3"/>
      <c r="AA92" s="3"/>
      <c r="AB92" s="3"/>
      <c r="AC92" s="3"/>
      <c r="AD92" s="3"/>
      <c r="AE92" s="3"/>
      <c r="AF92" s="3"/>
      <c r="AG92" s="3"/>
      <c r="AH92" s="3"/>
      <c r="AI92" s="3"/>
    </row>
    <row r="93">
      <c r="A93" s="59" t="s">
        <v>494</v>
      </c>
      <c r="B93" s="59" t="s">
        <v>505</v>
      </c>
      <c r="C93" s="59" t="s">
        <v>506</v>
      </c>
      <c r="D93" s="59">
        <v>9.5</v>
      </c>
      <c r="E93" s="59" t="s">
        <v>7286</v>
      </c>
      <c r="F93" s="59" t="str">
        <f t="array" ref="F93">IFNA(INDEX('New Listing E-Commerce'!$E$2:$E$69,MATCH($I93,'New Listing E-Commerce'!$C$2:$C$69,0)),"N/A")</f>
        <v>Soft</v>
      </c>
      <c r="G93" s="59" t="str">
        <f t="array" ref="G93">INDEX('New Listing E-Commerce'!$D$1:$D$179,MATCH(I93,'New Listing E-Commerce'!$C$1:$C$179,0))</f>
        <v>Rul 500</v>
      </c>
      <c r="H93" s="59">
        <f t="shared" si="1"/>
        <v>5</v>
      </c>
      <c r="I93" s="59" t="s">
        <v>127</v>
      </c>
      <c r="J93" s="60">
        <f>VLOOKUP($I93,'Margen (PowerBI)'!$B$2:$F$179,3)</f>
        <v>35</v>
      </c>
      <c r="K93" s="60">
        <f t="array" ref="K93">INDEX('Margen (PowerBI)'!$E$1:$E$179,MATCH($I93,'Margen (PowerBI)'!$B$1:$B$179,0))</f>
        <v>33</v>
      </c>
      <c r="L93" s="60">
        <f>VLOOKUP($I93,'Margen (PowerBI)'!$B$2:$F$179,5)</f>
        <v>16.5</v>
      </c>
      <c r="M93" s="59">
        <v>70.0</v>
      </c>
      <c r="N93" s="61">
        <v>0.0035</v>
      </c>
      <c r="O93" s="59">
        <v>87.0</v>
      </c>
      <c r="P93" s="61">
        <v>0.0035</v>
      </c>
      <c r="Q93" s="61">
        <v>1.0</v>
      </c>
      <c r="R93" s="59">
        <v>5.0</v>
      </c>
      <c r="S93" s="59">
        <v>0.0</v>
      </c>
      <c r="T93" s="61">
        <v>0.0714</v>
      </c>
      <c r="U93" s="61">
        <v>0.0</v>
      </c>
      <c r="V93" s="62">
        <v>565.0</v>
      </c>
      <c r="W93" s="62">
        <v>0.0</v>
      </c>
      <c r="X93" s="59">
        <v>5.0</v>
      </c>
      <c r="Y93" s="59">
        <v>0.0</v>
      </c>
      <c r="Z93" s="63"/>
      <c r="AA93" s="63"/>
      <c r="AB93" s="63"/>
      <c r="AC93" s="63"/>
      <c r="AD93" s="63"/>
      <c r="AE93" s="63"/>
      <c r="AF93" s="63"/>
      <c r="AG93" s="63"/>
      <c r="AH93" s="63"/>
      <c r="AI93" s="63"/>
    </row>
    <row r="94">
      <c r="A94" s="55" t="s">
        <v>494</v>
      </c>
      <c r="B94" s="55" t="s">
        <v>507</v>
      </c>
      <c r="C94" s="55" t="s">
        <v>508</v>
      </c>
      <c r="D94" s="55">
        <v>10.0</v>
      </c>
      <c r="E94" s="55" t="s">
        <v>7287</v>
      </c>
      <c r="F94" s="55" t="str">
        <f t="array" ref="F94">IFNA(INDEX('New Listing E-Commerce'!$E$2:$E$69,MATCH($I94,'New Listing E-Commerce'!$C$2:$C$69,0)),"N/A")</f>
        <v>Soft</v>
      </c>
      <c r="G94" s="55" t="str">
        <f t="array" ref="G94">INDEX('New Listing E-Commerce'!$D$1:$D$179,MATCH(I94,'New Listing E-Commerce'!$C$1:$C$179,0))</f>
        <v>Rul 500</v>
      </c>
      <c r="H94" s="55">
        <f t="shared" si="1"/>
        <v>5</v>
      </c>
      <c r="I94" s="55" t="s">
        <v>127</v>
      </c>
      <c r="J94" s="56">
        <f>VLOOKUP($I94,'Margen (PowerBI)'!$B$2:$F$179,3)</f>
        <v>35</v>
      </c>
      <c r="K94" s="56">
        <f t="array" ref="K94">INDEX('Margen (PowerBI)'!$E$1:$E$179,MATCH($I94,'Margen (PowerBI)'!$B$1:$B$179,0))</f>
        <v>33</v>
      </c>
      <c r="L94" s="56">
        <f>VLOOKUP($I94,'Margen (PowerBI)'!$B$2:$F$179,5)</f>
        <v>16.5</v>
      </c>
      <c r="M94" s="55">
        <v>45.0</v>
      </c>
      <c r="N94" s="57">
        <v>0.0022</v>
      </c>
      <c r="O94" s="55">
        <v>51.0</v>
      </c>
      <c r="P94" s="57">
        <v>0.0021</v>
      </c>
      <c r="Q94" s="57">
        <v>1.0</v>
      </c>
      <c r="R94" s="55">
        <v>5.0</v>
      </c>
      <c r="S94" s="55">
        <v>0.0</v>
      </c>
      <c r="T94" s="57">
        <v>0.1111</v>
      </c>
      <c r="U94" s="57">
        <v>0.0</v>
      </c>
      <c r="V94" s="58">
        <v>565.0</v>
      </c>
      <c r="W94" s="58">
        <v>0.0</v>
      </c>
      <c r="X94" s="55">
        <v>5.0</v>
      </c>
      <c r="Y94" s="55">
        <v>0.0</v>
      </c>
      <c r="Z94" s="3"/>
      <c r="AA94" s="3"/>
      <c r="AB94" s="3"/>
      <c r="AC94" s="3"/>
      <c r="AD94" s="3"/>
      <c r="AE94" s="3"/>
      <c r="AF94" s="3"/>
      <c r="AG94" s="3"/>
      <c r="AH94" s="3"/>
      <c r="AI94" s="3"/>
    </row>
    <row r="95">
      <c r="A95" s="59" t="s">
        <v>494</v>
      </c>
      <c r="B95" s="59" t="s">
        <v>509</v>
      </c>
      <c r="C95" s="59" t="s">
        <v>510</v>
      </c>
      <c r="D95" s="59">
        <v>10.5</v>
      </c>
      <c r="E95" s="59" t="s">
        <v>7287</v>
      </c>
      <c r="F95" s="59" t="str">
        <f t="array" ref="F95">IFNA(INDEX('New Listing E-Commerce'!$E$2:$E$69,MATCH($I95,'New Listing E-Commerce'!$C$2:$C$69,0)),"N/A")</f>
        <v>Soft</v>
      </c>
      <c r="G95" s="59" t="str">
        <f t="array" ref="G95">INDEX('New Listing E-Commerce'!$D$1:$D$179,MATCH(I95,'New Listing E-Commerce'!$C$1:$C$179,0))</f>
        <v>Rul 500</v>
      </c>
      <c r="H95" s="59">
        <f t="shared" si="1"/>
        <v>2</v>
      </c>
      <c r="I95" s="59" t="s">
        <v>127</v>
      </c>
      <c r="J95" s="60">
        <f>VLOOKUP($I95,'Margen (PowerBI)'!$B$2:$F$179,3)</f>
        <v>35</v>
      </c>
      <c r="K95" s="60">
        <f t="array" ref="K95">INDEX('Margen (PowerBI)'!$E$1:$E$179,MATCH($I95,'Margen (PowerBI)'!$B$1:$B$179,0))</f>
        <v>33</v>
      </c>
      <c r="L95" s="60">
        <f>VLOOKUP($I95,'Margen (PowerBI)'!$B$2:$F$179,5)</f>
        <v>16.5</v>
      </c>
      <c r="M95" s="59">
        <v>34.0</v>
      </c>
      <c r="N95" s="61">
        <v>0.0017</v>
      </c>
      <c r="O95" s="59">
        <v>40.0</v>
      </c>
      <c r="P95" s="61">
        <v>0.0016</v>
      </c>
      <c r="Q95" s="61">
        <v>1.0</v>
      </c>
      <c r="R95" s="59">
        <v>2.0</v>
      </c>
      <c r="S95" s="59">
        <v>0.0</v>
      </c>
      <c r="T95" s="61">
        <v>0.0588</v>
      </c>
      <c r="U95" s="61">
        <v>0.0</v>
      </c>
      <c r="V95" s="62">
        <v>226.0</v>
      </c>
      <c r="W95" s="62">
        <v>0.0</v>
      </c>
      <c r="X95" s="59">
        <v>2.0</v>
      </c>
      <c r="Y95" s="59">
        <v>0.0</v>
      </c>
      <c r="Z95" s="63"/>
      <c r="AA95" s="63"/>
      <c r="AB95" s="63"/>
      <c r="AC95" s="63"/>
      <c r="AD95" s="63"/>
      <c r="AE95" s="63"/>
      <c r="AF95" s="63"/>
      <c r="AG95" s="63"/>
      <c r="AH95" s="63"/>
      <c r="AI95" s="63"/>
    </row>
    <row r="96">
      <c r="A96" s="55" t="s">
        <v>494</v>
      </c>
      <c r="B96" s="55" t="s">
        <v>1451</v>
      </c>
      <c r="C96" s="55" t="s">
        <v>1452</v>
      </c>
      <c r="D96" s="55">
        <v>11.0</v>
      </c>
      <c r="E96" s="55" t="s">
        <v>7287</v>
      </c>
      <c r="F96" s="55" t="str">
        <f t="array" ref="F96">IFNA(INDEX('New Listing E-Commerce'!$E$2:$E$69,MATCH($I96,'New Listing E-Commerce'!$C$2:$C$69,0)),"N/A")</f>
        <v>Soft</v>
      </c>
      <c r="G96" s="55" t="str">
        <f t="array" ref="G96">INDEX('New Listing E-Commerce'!$D$1:$D$179,MATCH(I96,'New Listing E-Commerce'!$C$1:$C$179,0))</f>
        <v>Rul 500</v>
      </c>
      <c r="H96" s="55">
        <f t="shared" si="1"/>
        <v>1</v>
      </c>
      <c r="I96" s="55" t="s">
        <v>127</v>
      </c>
      <c r="J96" s="56">
        <f>VLOOKUP($I96,'Margen (PowerBI)'!$B$2:$F$179,3)</f>
        <v>35</v>
      </c>
      <c r="K96" s="56">
        <f t="array" ref="K96">INDEX('Margen (PowerBI)'!$E$1:$E$179,MATCH($I96,'Margen (PowerBI)'!$B$1:$B$179,0))</f>
        <v>33</v>
      </c>
      <c r="L96" s="56">
        <f>VLOOKUP($I96,'Margen (PowerBI)'!$B$2:$F$179,5)</f>
        <v>16.5</v>
      </c>
      <c r="M96" s="55">
        <v>10.0</v>
      </c>
      <c r="N96" s="57">
        <v>5.0E-4</v>
      </c>
      <c r="O96" s="55">
        <v>14.0</v>
      </c>
      <c r="P96" s="57">
        <v>6.0E-4</v>
      </c>
      <c r="Q96" s="57">
        <v>1.0</v>
      </c>
      <c r="R96" s="55">
        <v>1.0</v>
      </c>
      <c r="S96" s="55">
        <v>0.0</v>
      </c>
      <c r="T96" s="57">
        <v>0.1</v>
      </c>
      <c r="U96" s="57">
        <v>0.0</v>
      </c>
      <c r="V96" s="58">
        <v>113.0</v>
      </c>
      <c r="W96" s="58">
        <v>0.0</v>
      </c>
      <c r="X96" s="55">
        <v>1.0</v>
      </c>
      <c r="Y96" s="55">
        <v>0.0</v>
      </c>
      <c r="Z96" s="3"/>
      <c r="AA96" s="3"/>
      <c r="AB96" s="3"/>
      <c r="AC96" s="3"/>
      <c r="AD96" s="3"/>
      <c r="AE96" s="3"/>
      <c r="AF96" s="3"/>
      <c r="AG96" s="3"/>
      <c r="AH96" s="3"/>
      <c r="AI96" s="3"/>
    </row>
    <row r="97">
      <c r="A97" s="59" t="s">
        <v>494</v>
      </c>
      <c r="B97" s="59" t="s">
        <v>947</v>
      </c>
      <c r="C97" s="59" t="s">
        <v>948</v>
      </c>
      <c r="D97" s="59">
        <v>6.0</v>
      </c>
      <c r="E97" s="59" t="s">
        <v>7287</v>
      </c>
      <c r="F97" s="59" t="str">
        <f t="array" ref="F97">IFNA(INDEX('New Listing E-Commerce'!$E$2:$E$69,MATCH($I97,'New Listing E-Commerce'!$C$2:$C$69,0)),"N/A")</f>
        <v>Soft</v>
      </c>
      <c r="G97" s="59" t="str">
        <f t="array" ref="G97">INDEX('New Listing E-Commerce'!$D$1:$D$179,MATCH(I97,'New Listing E-Commerce'!$C$1:$C$179,0))</f>
        <v>Rul 500</v>
      </c>
      <c r="H97" s="59">
        <f t="shared" si="1"/>
        <v>3</v>
      </c>
      <c r="I97" s="59" t="s">
        <v>127</v>
      </c>
      <c r="J97" s="60">
        <f>VLOOKUP($I97,'Margen (PowerBI)'!$B$2:$F$179,3)</f>
        <v>35</v>
      </c>
      <c r="K97" s="60">
        <f t="array" ref="K97">INDEX('Margen (PowerBI)'!$E$1:$E$179,MATCH($I97,'Margen (PowerBI)'!$B$1:$B$179,0))</f>
        <v>33</v>
      </c>
      <c r="L97" s="60">
        <f>VLOOKUP($I97,'Margen (PowerBI)'!$B$2:$F$179,5)</f>
        <v>16.5</v>
      </c>
      <c r="M97" s="59">
        <v>69.0</v>
      </c>
      <c r="N97" s="61">
        <v>0.0034</v>
      </c>
      <c r="O97" s="59">
        <v>77.0</v>
      </c>
      <c r="P97" s="61">
        <v>0.0031</v>
      </c>
      <c r="Q97" s="61">
        <v>1.0</v>
      </c>
      <c r="R97" s="59">
        <v>3.0</v>
      </c>
      <c r="S97" s="59">
        <v>0.0</v>
      </c>
      <c r="T97" s="61">
        <v>0.0435</v>
      </c>
      <c r="U97" s="61">
        <v>0.0</v>
      </c>
      <c r="V97" s="62">
        <v>339.0</v>
      </c>
      <c r="W97" s="62">
        <v>0.0</v>
      </c>
      <c r="X97" s="59">
        <v>3.0</v>
      </c>
      <c r="Y97" s="59">
        <v>0.0</v>
      </c>
      <c r="Z97" s="63"/>
      <c r="AA97" s="63"/>
      <c r="AB97" s="63"/>
      <c r="AC97" s="63"/>
      <c r="AD97" s="63"/>
      <c r="AE97" s="63"/>
      <c r="AF97" s="63"/>
      <c r="AG97" s="63"/>
      <c r="AH97" s="63"/>
      <c r="AI97" s="63"/>
    </row>
    <row r="98">
      <c r="A98" s="55" t="s">
        <v>494</v>
      </c>
      <c r="B98" s="55" t="s">
        <v>1453</v>
      </c>
      <c r="C98" s="55" t="s">
        <v>1454</v>
      </c>
      <c r="D98" s="55">
        <v>7.0</v>
      </c>
      <c r="E98" s="55" t="s">
        <v>7287</v>
      </c>
      <c r="F98" s="55" t="str">
        <f t="array" ref="F98">IFNA(INDEX('New Listing E-Commerce'!$E$2:$E$69,MATCH($I98,'New Listing E-Commerce'!$C$2:$C$69,0)),"N/A")</f>
        <v>Soft</v>
      </c>
      <c r="G98" s="55" t="str">
        <f t="array" ref="G98">INDEX('New Listing E-Commerce'!$D$1:$D$179,MATCH(I98,'New Listing E-Commerce'!$C$1:$C$179,0))</f>
        <v>Rul 500</v>
      </c>
      <c r="H98" s="55">
        <f t="shared" si="1"/>
        <v>1</v>
      </c>
      <c r="I98" s="55" t="s">
        <v>127</v>
      </c>
      <c r="J98" s="56">
        <f>VLOOKUP($I98,'Margen (PowerBI)'!$B$2:$F$179,3)</f>
        <v>35</v>
      </c>
      <c r="K98" s="56">
        <f t="array" ref="K98">INDEX('Margen (PowerBI)'!$E$1:$E$179,MATCH($I98,'Margen (PowerBI)'!$B$1:$B$179,0))</f>
        <v>33</v>
      </c>
      <c r="L98" s="56">
        <f>VLOOKUP($I98,'Margen (PowerBI)'!$B$2:$F$179,5)</f>
        <v>16.5</v>
      </c>
      <c r="M98" s="55">
        <v>90.0</v>
      </c>
      <c r="N98" s="57">
        <v>0.0045</v>
      </c>
      <c r="O98" s="55">
        <v>102.0</v>
      </c>
      <c r="P98" s="57">
        <v>0.0041</v>
      </c>
      <c r="Q98" s="57">
        <v>1.0</v>
      </c>
      <c r="R98" s="55">
        <v>1.0</v>
      </c>
      <c r="S98" s="55">
        <v>0.0</v>
      </c>
      <c r="T98" s="57">
        <v>0.0111</v>
      </c>
      <c r="U98" s="57">
        <v>0.0</v>
      </c>
      <c r="V98" s="58">
        <v>113.0</v>
      </c>
      <c r="W98" s="58">
        <v>0.0</v>
      </c>
      <c r="X98" s="55">
        <v>1.0</v>
      </c>
      <c r="Y98" s="55">
        <v>0.0</v>
      </c>
      <c r="Z98" s="3"/>
      <c r="AA98" s="3"/>
      <c r="AB98" s="3"/>
      <c r="AC98" s="3"/>
      <c r="AD98" s="3"/>
      <c r="AE98" s="3"/>
      <c r="AF98" s="3"/>
      <c r="AG98" s="3"/>
      <c r="AH98" s="3"/>
      <c r="AI98" s="3"/>
    </row>
    <row r="99">
      <c r="A99" s="59" t="s">
        <v>494</v>
      </c>
      <c r="B99" s="59" t="s">
        <v>513</v>
      </c>
      <c r="C99" s="59" t="s">
        <v>514</v>
      </c>
      <c r="D99" s="59">
        <v>7.5</v>
      </c>
      <c r="E99" s="59" t="s">
        <v>7287</v>
      </c>
      <c r="F99" s="59" t="str">
        <f t="array" ref="F99">IFNA(INDEX('New Listing E-Commerce'!$E$2:$E$69,MATCH($I99,'New Listing E-Commerce'!$C$2:$C$69,0)),"N/A")</f>
        <v>Soft</v>
      </c>
      <c r="G99" s="59" t="str">
        <f t="array" ref="G99">INDEX('New Listing E-Commerce'!$D$1:$D$179,MATCH(I99,'New Listing E-Commerce'!$C$1:$C$179,0))</f>
        <v>Rul 500</v>
      </c>
      <c r="H99" s="59">
        <f t="shared" si="1"/>
        <v>4</v>
      </c>
      <c r="I99" s="59" t="s">
        <v>127</v>
      </c>
      <c r="J99" s="60">
        <f>VLOOKUP($I99,'Margen (PowerBI)'!$B$2:$F$179,3)</f>
        <v>35</v>
      </c>
      <c r="K99" s="60">
        <f t="array" ref="K99">INDEX('Margen (PowerBI)'!$E$1:$E$179,MATCH($I99,'Margen (PowerBI)'!$B$1:$B$179,0))</f>
        <v>33</v>
      </c>
      <c r="L99" s="60">
        <f>VLOOKUP($I99,'Margen (PowerBI)'!$B$2:$F$179,5)</f>
        <v>16.5</v>
      </c>
      <c r="M99" s="59">
        <v>16.0</v>
      </c>
      <c r="N99" s="61">
        <v>8.0E-4</v>
      </c>
      <c r="O99" s="59">
        <v>19.0</v>
      </c>
      <c r="P99" s="61">
        <v>8.0E-4</v>
      </c>
      <c r="Q99" s="61">
        <v>1.0</v>
      </c>
      <c r="R99" s="59">
        <v>4.0</v>
      </c>
      <c r="S99" s="59">
        <v>0.0</v>
      </c>
      <c r="T99" s="61">
        <v>0.25</v>
      </c>
      <c r="U99" s="61">
        <v>0.0</v>
      </c>
      <c r="V99" s="62">
        <v>452.0</v>
      </c>
      <c r="W99" s="62">
        <v>0.0</v>
      </c>
      <c r="X99" s="59">
        <v>4.0</v>
      </c>
      <c r="Y99" s="59">
        <v>0.0</v>
      </c>
      <c r="Z99" s="63"/>
      <c r="AA99" s="63"/>
      <c r="AB99" s="63"/>
      <c r="AC99" s="63"/>
      <c r="AD99" s="63"/>
      <c r="AE99" s="63"/>
      <c r="AF99" s="63"/>
      <c r="AG99" s="63"/>
      <c r="AH99" s="63"/>
      <c r="AI99" s="63"/>
    </row>
    <row r="100">
      <c r="A100" s="55" t="s">
        <v>494</v>
      </c>
      <c r="B100" s="55" t="s">
        <v>515</v>
      </c>
      <c r="C100" s="55" t="s">
        <v>516</v>
      </c>
      <c r="D100" s="55">
        <v>8.5</v>
      </c>
      <c r="E100" s="55" t="s">
        <v>7287</v>
      </c>
      <c r="F100" s="55" t="str">
        <f t="array" ref="F100">IFNA(INDEX('New Listing E-Commerce'!$E$2:$E$69,MATCH($I100,'New Listing E-Commerce'!$C$2:$C$69,0)),"N/A")</f>
        <v>Soft</v>
      </c>
      <c r="G100" s="55" t="str">
        <f t="array" ref="G100">INDEX('New Listing E-Commerce'!$D$1:$D$179,MATCH(I100,'New Listing E-Commerce'!$C$1:$C$179,0))</f>
        <v>Rul 500</v>
      </c>
      <c r="H100" s="55">
        <f t="shared" si="1"/>
        <v>5</v>
      </c>
      <c r="I100" s="55" t="s">
        <v>127</v>
      </c>
      <c r="J100" s="56">
        <f>VLOOKUP($I100,'Margen (PowerBI)'!$B$2:$F$179,3)</f>
        <v>35</v>
      </c>
      <c r="K100" s="56">
        <f t="array" ref="K100">INDEX('Margen (PowerBI)'!$E$1:$E$179,MATCH($I100,'Margen (PowerBI)'!$B$1:$B$179,0))</f>
        <v>33</v>
      </c>
      <c r="L100" s="56">
        <f>VLOOKUP($I100,'Margen (PowerBI)'!$B$2:$F$179,5)</f>
        <v>16.5</v>
      </c>
      <c r="M100" s="55">
        <v>58.0</v>
      </c>
      <c r="N100" s="57">
        <v>0.0029</v>
      </c>
      <c r="O100" s="55">
        <v>71.0</v>
      </c>
      <c r="P100" s="57">
        <v>0.0029</v>
      </c>
      <c r="Q100" s="57">
        <v>0.9718</v>
      </c>
      <c r="R100" s="55">
        <v>5.0</v>
      </c>
      <c r="S100" s="55">
        <v>0.0</v>
      </c>
      <c r="T100" s="57">
        <v>0.0862</v>
      </c>
      <c r="U100" s="57">
        <v>0.0</v>
      </c>
      <c r="V100" s="58">
        <v>565.0</v>
      </c>
      <c r="W100" s="58">
        <v>0.0</v>
      </c>
      <c r="X100" s="55">
        <v>5.0</v>
      </c>
      <c r="Y100" s="55">
        <v>0.0</v>
      </c>
      <c r="Z100" s="3"/>
      <c r="AA100" s="3"/>
      <c r="AB100" s="3"/>
      <c r="AC100" s="3"/>
      <c r="AD100" s="3"/>
      <c r="AE100" s="3"/>
      <c r="AF100" s="3"/>
      <c r="AG100" s="3"/>
      <c r="AH100" s="3"/>
      <c r="AI100" s="3"/>
    </row>
    <row r="101">
      <c r="A101" s="59" t="s">
        <v>494</v>
      </c>
      <c r="B101" s="59" t="s">
        <v>517</v>
      </c>
      <c r="C101" s="59" t="s">
        <v>518</v>
      </c>
      <c r="D101" s="59">
        <v>9.0</v>
      </c>
      <c r="E101" s="59" t="s">
        <v>7287</v>
      </c>
      <c r="F101" s="59" t="str">
        <f t="array" ref="F101">IFNA(INDEX('New Listing E-Commerce'!$E$2:$E$69,MATCH($I101,'New Listing E-Commerce'!$C$2:$C$69,0)),"N/A")</f>
        <v>Soft</v>
      </c>
      <c r="G101" s="59" t="str">
        <f t="array" ref="G101">INDEX('New Listing E-Commerce'!$D$1:$D$179,MATCH(I101,'New Listing E-Commerce'!$C$1:$C$179,0))</f>
        <v>Rul 500</v>
      </c>
      <c r="H101" s="59">
        <f t="shared" si="1"/>
        <v>3</v>
      </c>
      <c r="I101" s="59" t="s">
        <v>127</v>
      </c>
      <c r="J101" s="60">
        <f>VLOOKUP($I101,'Margen (PowerBI)'!$B$2:$F$179,3)</f>
        <v>35</v>
      </c>
      <c r="K101" s="60">
        <f t="array" ref="K101">INDEX('Margen (PowerBI)'!$E$1:$E$179,MATCH($I101,'Margen (PowerBI)'!$B$1:$B$179,0))</f>
        <v>33</v>
      </c>
      <c r="L101" s="60">
        <f>VLOOKUP($I101,'Margen (PowerBI)'!$B$2:$F$179,5)</f>
        <v>16.5</v>
      </c>
      <c r="M101" s="59">
        <v>51.0</v>
      </c>
      <c r="N101" s="61">
        <v>0.0025</v>
      </c>
      <c r="O101" s="59">
        <v>54.0</v>
      </c>
      <c r="P101" s="61">
        <v>0.0022</v>
      </c>
      <c r="Q101" s="61">
        <v>1.0</v>
      </c>
      <c r="R101" s="59">
        <v>3.0</v>
      </c>
      <c r="S101" s="59">
        <v>0.0</v>
      </c>
      <c r="T101" s="61">
        <v>0.0588</v>
      </c>
      <c r="U101" s="61">
        <v>0.0</v>
      </c>
      <c r="V101" s="62">
        <v>339.0</v>
      </c>
      <c r="W101" s="62">
        <v>0.0</v>
      </c>
      <c r="X101" s="59">
        <v>3.0</v>
      </c>
      <c r="Y101" s="59">
        <v>0.0</v>
      </c>
      <c r="Z101" s="63"/>
      <c r="AA101" s="63"/>
      <c r="AB101" s="63"/>
      <c r="AC101" s="63"/>
      <c r="AD101" s="63"/>
      <c r="AE101" s="63"/>
      <c r="AF101" s="63"/>
      <c r="AG101" s="63"/>
      <c r="AH101" s="63"/>
      <c r="AI101" s="63"/>
    </row>
    <row r="102">
      <c r="A102" s="55" t="s">
        <v>494</v>
      </c>
      <c r="B102" s="55" t="s">
        <v>949</v>
      </c>
      <c r="C102" s="55" t="s">
        <v>950</v>
      </c>
      <c r="D102" s="55">
        <v>9.5</v>
      </c>
      <c r="E102" s="55" t="s">
        <v>7287</v>
      </c>
      <c r="F102" s="55" t="str">
        <f t="array" ref="F102">IFNA(INDEX('New Listing E-Commerce'!$E$2:$E$69,MATCH($I102,'New Listing E-Commerce'!$C$2:$C$69,0)),"N/A")</f>
        <v>Soft</v>
      </c>
      <c r="G102" s="55" t="str">
        <f t="array" ref="G102">INDEX('New Listing E-Commerce'!$D$1:$D$179,MATCH(I102,'New Listing E-Commerce'!$C$1:$C$179,0))</f>
        <v>Rul 500</v>
      </c>
      <c r="H102" s="55">
        <f t="shared" si="1"/>
        <v>5</v>
      </c>
      <c r="I102" s="55" t="s">
        <v>127</v>
      </c>
      <c r="J102" s="56">
        <f>VLOOKUP($I102,'Margen (PowerBI)'!$B$2:$F$179,3)</f>
        <v>35</v>
      </c>
      <c r="K102" s="56">
        <f t="array" ref="K102">INDEX('Margen (PowerBI)'!$E$1:$E$179,MATCH($I102,'Margen (PowerBI)'!$B$1:$B$179,0))</f>
        <v>33</v>
      </c>
      <c r="L102" s="56">
        <f>VLOOKUP($I102,'Margen (PowerBI)'!$B$2:$F$179,5)</f>
        <v>16.5</v>
      </c>
      <c r="M102" s="55">
        <v>30.0</v>
      </c>
      <c r="N102" s="57">
        <v>0.0015</v>
      </c>
      <c r="O102" s="55">
        <v>37.0</v>
      </c>
      <c r="P102" s="57">
        <v>0.0015</v>
      </c>
      <c r="Q102" s="57">
        <v>0.9459</v>
      </c>
      <c r="R102" s="55">
        <v>5.0</v>
      </c>
      <c r="S102" s="55">
        <v>0.0</v>
      </c>
      <c r="T102" s="57">
        <v>0.1667</v>
      </c>
      <c r="U102" s="57">
        <v>0.0</v>
      </c>
      <c r="V102" s="58">
        <v>565.0</v>
      </c>
      <c r="W102" s="58">
        <v>0.0</v>
      </c>
      <c r="X102" s="55">
        <v>5.0</v>
      </c>
      <c r="Y102" s="55">
        <v>0.0</v>
      </c>
      <c r="Z102" s="3"/>
      <c r="AA102" s="3"/>
      <c r="AB102" s="3"/>
      <c r="AC102" s="3"/>
      <c r="AD102" s="3"/>
      <c r="AE102" s="3"/>
      <c r="AF102" s="3"/>
      <c r="AG102" s="3"/>
      <c r="AH102" s="3"/>
      <c r="AI102" s="3"/>
    </row>
    <row r="103">
      <c r="A103" s="59" t="s">
        <v>494</v>
      </c>
      <c r="B103" s="59" t="s">
        <v>519</v>
      </c>
      <c r="C103" s="59" t="s">
        <v>520</v>
      </c>
      <c r="D103" s="59">
        <v>10.0</v>
      </c>
      <c r="E103" s="59" t="s">
        <v>188</v>
      </c>
      <c r="F103" s="59" t="str">
        <f t="array" ref="F103">IFNA(INDEX('New Listing E-Commerce'!$E$2:$E$69,MATCH($I103,'New Listing E-Commerce'!$C$2:$C$69,0)),"N/A")</f>
        <v>Soft</v>
      </c>
      <c r="G103" s="59" t="str">
        <f t="array" ref="G103">INDEX('New Listing E-Commerce'!$D$1:$D$179,MATCH(I103,'New Listing E-Commerce'!$C$1:$C$179,0))</f>
        <v>Rul 500</v>
      </c>
      <c r="H103" s="59">
        <f t="shared" si="1"/>
        <v>2</v>
      </c>
      <c r="I103" s="59" t="s">
        <v>127</v>
      </c>
      <c r="J103" s="60">
        <f>VLOOKUP($I103,'Margen (PowerBI)'!$B$2:$F$179,3)</f>
        <v>35</v>
      </c>
      <c r="K103" s="60">
        <f t="array" ref="K103">INDEX('Margen (PowerBI)'!$E$1:$E$179,MATCH($I103,'Margen (PowerBI)'!$B$1:$B$179,0))</f>
        <v>33</v>
      </c>
      <c r="L103" s="60">
        <f>VLOOKUP($I103,'Margen (PowerBI)'!$B$2:$F$179,5)</f>
        <v>16.5</v>
      </c>
      <c r="M103" s="59">
        <v>39.0</v>
      </c>
      <c r="N103" s="61">
        <v>0.0019</v>
      </c>
      <c r="O103" s="59">
        <v>49.0</v>
      </c>
      <c r="P103" s="61">
        <v>0.002</v>
      </c>
      <c r="Q103" s="61">
        <v>1.0</v>
      </c>
      <c r="R103" s="59">
        <v>2.0</v>
      </c>
      <c r="S103" s="59">
        <v>0.0</v>
      </c>
      <c r="T103" s="61">
        <v>0.0513</v>
      </c>
      <c r="U103" s="61">
        <v>0.0</v>
      </c>
      <c r="V103" s="62">
        <v>226.0</v>
      </c>
      <c r="W103" s="62">
        <v>0.0</v>
      </c>
      <c r="X103" s="59">
        <v>2.0</v>
      </c>
      <c r="Y103" s="59">
        <v>0.0</v>
      </c>
      <c r="Z103" s="63"/>
      <c r="AA103" s="63"/>
      <c r="AB103" s="63"/>
      <c r="AC103" s="63"/>
      <c r="AD103" s="63"/>
      <c r="AE103" s="63"/>
      <c r="AF103" s="63"/>
      <c r="AG103" s="63"/>
      <c r="AH103" s="63"/>
      <c r="AI103" s="63"/>
    </row>
    <row r="104">
      <c r="A104" s="55" t="s">
        <v>494</v>
      </c>
      <c r="B104" s="55" t="s">
        <v>521</v>
      </c>
      <c r="C104" s="55" t="s">
        <v>522</v>
      </c>
      <c r="D104" s="55">
        <v>10.5</v>
      </c>
      <c r="E104" s="55" t="s">
        <v>188</v>
      </c>
      <c r="F104" s="55" t="str">
        <f t="array" ref="F104">IFNA(INDEX('New Listing E-Commerce'!$E$2:$E$69,MATCH($I104,'New Listing E-Commerce'!$C$2:$C$69,0)),"N/A")</f>
        <v>Soft</v>
      </c>
      <c r="G104" s="55" t="str">
        <f t="array" ref="G104">INDEX('New Listing E-Commerce'!$D$1:$D$179,MATCH(I104,'New Listing E-Commerce'!$C$1:$C$179,0))</f>
        <v>Rul 500</v>
      </c>
      <c r="H104" s="55">
        <f t="shared" si="1"/>
        <v>8</v>
      </c>
      <c r="I104" s="55" t="s">
        <v>127</v>
      </c>
      <c r="J104" s="56">
        <f>VLOOKUP($I104,'Margen (PowerBI)'!$B$2:$F$179,3)</f>
        <v>35</v>
      </c>
      <c r="K104" s="56">
        <f t="array" ref="K104">INDEX('Margen (PowerBI)'!$E$1:$E$179,MATCH($I104,'Margen (PowerBI)'!$B$1:$B$179,0))</f>
        <v>33</v>
      </c>
      <c r="L104" s="56">
        <f>VLOOKUP($I104,'Margen (PowerBI)'!$B$2:$F$179,5)</f>
        <v>16.5</v>
      </c>
      <c r="M104" s="55">
        <v>82.0</v>
      </c>
      <c r="N104" s="57">
        <v>0.0041</v>
      </c>
      <c r="O104" s="55">
        <v>104.0</v>
      </c>
      <c r="P104" s="57">
        <v>0.0042</v>
      </c>
      <c r="Q104" s="57">
        <v>0.9904</v>
      </c>
      <c r="R104" s="55">
        <v>8.0</v>
      </c>
      <c r="S104" s="55">
        <v>0.0</v>
      </c>
      <c r="T104" s="57">
        <v>0.0976</v>
      </c>
      <c r="U104" s="57">
        <v>0.0</v>
      </c>
      <c r="V104" s="58">
        <v>904.0</v>
      </c>
      <c r="W104" s="58">
        <v>0.0</v>
      </c>
      <c r="X104" s="55">
        <v>8.0</v>
      </c>
      <c r="Y104" s="55">
        <v>0.0</v>
      </c>
      <c r="Z104" s="3"/>
      <c r="AA104" s="3"/>
      <c r="AB104" s="3"/>
      <c r="AC104" s="3"/>
      <c r="AD104" s="3"/>
      <c r="AE104" s="3"/>
      <c r="AF104" s="3"/>
      <c r="AG104" s="3"/>
      <c r="AH104" s="3"/>
      <c r="AI104" s="3"/>
    </row>
    <row r="105">
      <c r="A105" s="59" t="s">
        <v>494</v>
      </c>
      <c r="B105" s="59" t="s">
        <v>1138</v>
      </c>
      <c r="C105" s="59" t="s">
        <v>1139</v>
      </c>
      <c r="D105" s="59">
        <v>11.0</v>
      </c>
      <c r="E105" s="59" t="s">
        <v>188</v>
      </c>
      <c r="F105" s="59" t="str">
        <f t="array" ref="F105">IFNA(INDEX('New Listing E-Commerce'!$E$2:$E$69,MATCH($I105,'New Listing E-Commerce'!$C$2:$C$69,0)),"N/A")</f>
        <v>Soft</v>
      </c>
      <c r="G105" s="59" t="str">
        <f t="array" ref="G105">INDEX('New Listing E-Commerce'!$D$1:$D$179,MATCH(I105,'New Listing E-Commerce'!$C$1:$C$179,0))</f>
        <v>Rul 500</v>
      </c>
      <c r="H105" s="59">
        <f t="shared" si="1"/>
        <v>3</v>
      </c>
      <c r="I105" s="59" t="s">
        <v>127</v>
      </c>
      <c r="J105" s="60">
        <f>VLOOKUP($I105,'Margen (PowerBI)'!$B$2:$F$179,3)</f>
        <v>35</v>
      </c>
      <c r="K105" s="60">
        <f t="array" ref="K105">INDEX('Margen (PowerBI)'!$E$1:$E$179,MATCH($I105,'Margen (PowerBI)'!$B$1:$B$179,0))</f>
        <v>33</v>
      </c>
      <c r="L105" s="60">
        <f>VLOOKUP($I105,'Margen (PowerBI)'!$B$2:$F$179,5)</f>
        <v>16.5</v>
      </c>
      <c r="M105" s="59">
        <v>49.0</v>
      </c>
      <c r="N105" s="61">
        <v>0.0024</v>
      </c>
      <c r="O105" s="59">
        <v>56.0</v>
      </c>
      <c r="P105" s="61">
        <v>0.0023</v>
      </c>
      <c r="Q105" s="61">
        <v>0.9821</v>
      </c>
      <c r="R105" s="59">
        <v>3.0</v>
      </c>
      <c r="S105" s="59">
        <v>0.0</v>
      </c>
      <c r="T105" s="61">
        <v>0.0612</v>
      </c>
      <c r="U105" s="61">
        <v>0.0</v>
      </c>
      <c r="V105" s="62">
        <v>339.0</v>
      </c>
      <c r="W105" s="62">
        <v>0.0</v>
      </c>
      <c r="X105" s="59">
        <v>3.0</v>
      </c>
      <c r="Y105" s="59">
        <v>0.0</v>
      </c>
      <c r="Z105" s="63"/>
      <c r="AA105" s="63"/>
      <c r="AB105" s="63"/>
      <c r="AC105" s="63"/>
      <c r="AD105" s="63"/>
      <c r="AE105" s="63"/>
      <c r="AF105" s="63"/>
      <c r="AG105" s="63"/>
      <c r="AH105" s="63"/>
      <c r="AI105" s="63"/>
    </row>
    <row r="106">
      <c r="A106" s="55" t="s">
        <v>494</v>
      </c>
      <c r="B106" s="55" t="s">
        <v>1455</v>
      </c>
      <c r="C106" s="55" t="s">
        <v>1456</v>
      </c>
      <c r="D106" s="55">
        <v>6.5</v>
      </c>
      <c r="E106" s="55" t="s">
        <v>188</v>
      </c>
      <c r="F106" s="55" t="str">
        <f t="array" ref="F106">IFNA(INDEX('New Listing E-Commerce'!$E$2:$E$69,MATCH($I106,'New Listing E-Commerce'!$C$2:$C$69,0)),"N/A")</f>
        <v>Soft</v>
      </c>
      <c r="G106" s="55" t="str">
        <f t="array" ref="G106">INDEX('New Listing E-Commerce'!$D$1:$D$179,MATCH(I106,'New Listing E-Commerce'!$C$1:$C$179,0))</f>
        <v>Rul 500</v>
      </c>
      <c r="H106" s="55">
        <f t="shared" si="1"/>
        <v>1</v>
      </c>
      <c r="I106" s="55" t="s">
        <v>127</v>
      </c>
      <c r="J106" s="56">
        <f>VLOOKUP($I106,'Margen (PowerBI)'!$B$2:$F$179,3)</f>
        <v>35</v>
      </c>
      <c r="K106" s="56">
        <f t="array" ref="K106">INDEX('Margen (PowerBI)'!$E$1:$E$179,MATCH($I106,'Margen (PowerBI)'!$B$1:$B$179,0))</f>
        <v>33</v>
      </c>
      <c r="L106" s="56">
        <f>VLOOKUP($I106,'Margen (PowerBI)'!$B$2:$F$179,5)</f>
        <v>16.5</v>
      </c>
      <c r="M106" s="55">
        <v>45.0</v>
      </c>
      <c r="N106" s="57">
        <v>0.0022</v>
      </c>
      <c r="O106" s="55">
        <v>56.0</v>
      </c>
      <c r="P106" s="57">
        <v>0.0023</v>
      </c>
      <c r="Q106" s="57">
        <v>1.0</v>
      </c>
      <c r="R106" s="55">
        <v>1.0</v>
      </c>
      <c r="S106" s="55">
        <v>0.0</v>
      </c>
      <c r="T106" s="57">
        <v>0.0222</v>
      </c>
      <c r="U106" s="57">
        <v>0.0</v>
      </c>
      <c r="V106" s="58">
        <v>113.0</v>
      </c>
      <c r="W106" s="58">
        <v>0.0</v>
      </c>
      <c r="X106" s="55">
        <v>1.0</v>
      </c>
      <c r="Y106" s="55">
        <v>0.0</v>
      </c>
      <c r="Z106" s="3"/>
      <c r="AA106" s="3"/>
      <c r="AB106" s="3"/>
      <c r="AC106" s="3"/>
      <c r="AD106" s="3"/>
      <c r="AE106" s="3"/>
      <c r="AF106" s="3"/>
      <c r="AG106" s="3"/>
      <c r="AH106" s="3"/>
      <c r="AI106" s="3"/>
    </row>
    <row r="107">
      <c r="A107" s="59" t="s">
        <v>494</v>
      </c>
      <c r="B107" s="59" t="s">
        <v>1457</v>
      </c>
      <c r="C107" s="59" t="s">
        <v>1458</v>
      </c>
      <c r="D107" s="59">
        <v>7.0</v>
      </c>
      <c r="E107" s="59" t="s">
        <v>188</v>
      </c>
      <c r="F107" s="59" t="str">
        <f t="array" ref="F107">IFNA(INDEX('New Listing E-Commerce'!$E$2:$E$69,MATCH($I107,'New Listing E-Commerce'!$C$2:$C$69,0)),"N/A")</f>
        <v>Soft</v>
      </c>
      <c r="G107" s="59" t="str">
        <f t="array" ref="G107">INDEX('New Listing E-Commerce'!$D$1:$D$179,MATCH(I107,'New Listing E-Commerce'!$C$1:$C$179,0))</f>
        <v>Rul 500</v>
      </c>
      <c r="H107" s="59">
        <f t="shared" si="1"/>
        <v>2</v>
      </c>
      <c r="I107" s="59" t="s">
        <v>127</v>
      </c>
      <c r="J107" s="60">
        <f>VLOOKUP($I107,'Margen (PowerBI)'!$B$2:$F$179,3)</f>
        <v>35</v>
      </c>
      <c r="K107" s="60">
        <f t="array" ref="K107">INDEX('Margen (PowerBI)'!$E$1:$E$179,MATCH($I107,'Margen (PowerBI)'!$B$1:$B$179,0))</f>
        <v>33</v>
      </c>
      <c r="L107" s="60">
        <f>VLOOKUP($I107,'Margen (PowerBI)'!$B$2:$F$179,5)</f>
        <v>16.5</v>
      </c>
      <c r="M107" s="59">
        <v>731.0</v>
      </c>
      <c r="N107" s="61">
        <v>0.0362</v>
      </c>
      <c r="O107" s="59">
        <v>866.0</v>
      </c>
      <c r="P107" s="61">
        <v>0.0352</v>
      </c>
      <c r="Q107" s="61">
        <v>0.9931</v>
      </c>
      <c r="R107" s="59">
        <v>2.0</v>
      </c>
      <c r="S107" s="59">
        <v>0.0</v>
      </c>
      <c r="T107" s="61">
        <v>0.0027</v>
      </c>
      <c r="U107" s="61">
        <v>0.0</v>
      </c>
      <c r="V107" s="62">
        <v>226.0</v>
      </c>
      <c r="W107" s="62">
        <v>0.0</v>
      </c>
      <c r="X107" s="59">
        <v>2.0</v>
      </c>
      <c r="Y107" s="59">
        <v>0.0</v>
      </c>
      <c r="Z107" s="63"/>
      <c r="AA107" s="63"/>
      <c r="AB107" s="63"/>
      <c r="AC107" s="63"/>
      <c r="AD107" s="63"/>
      <c r="AE107" s="63"/>
      <c r="AF107" s="63"/>
      <c r="AG107" s="63"/>
      <c r="AH107" s="63"/>
      <c r="AI107" s="63"/>
    </row>
    <row r="108">
      <c r="A108" s="55" t="s">
        <v>494</v>
      </c>
      <c r="B108" s="55" t="s">
        <v>529</v>
      </c>
      <c r="C108" s="55" t="s">
        <v>530</v>
      </c>
      <c r="D108" s="55">
        <v>8.5</v>
      </c>
      <c r="E108" s="55" t="s">
        <v>188</v>
      </c>
      <c r="F108" s="55" t="str">
        <f t="array" ref="F108">IFNA(INDEX('New Listing E-Commerce'!$E$2:$E$69,MATCH($I108,'New Listing E-Commerce'!$C$2:$C$69,0)),"N/A")</f>
        <v>Soft</v>
      </c>
      <c r="G108" s="55" t="str">
        <f t="array" ref="G108">INDEX('New Listing E-Commerce'!$D$1:$D$179,MATCH(I108,'New Listing E-Commerce'!$C$1:$C$179,0))</f>
        <v>Rul 500</v>
      </c>
      <c r="H108" s="55">
        <f t="shared" si="1"/>
        <v>4</v>
      </c>
      <c r="I108" s="55" t="s">
        <v>127</v>
      </c>
      <c r="J108" s="56">
        <f>VLOOKUP($I108,'Margen (PowerBI)'!$B$2:$F$179,3)</f>
        <v>35</v>
      </c>
      <c r="K108" s="56">
        <f t="array" ref="K108">INDEX('Margen (PowerBI)'!$E$1:$E$179,MATCH($I108,'Margen (PowerBI)'!$B$1:$B$179,0))</f>
        <v>33</v>
      </c>
      <c r="L108" s="56">
        <f>VLOOKUP($I108,'Margen (PowerBI)'!$B$2:$F$179,5)</f>
        <v>16.5</v>
      </c>
      <c r="M108" s="55">
        <v>59.0</v>
      </c>
      <c r="N108" s="57">
        <v>0.0029</v>
      </c>
      <c r="O108" s="55">
        <v>68.0</v>
      </c>
      <c r="P108" s="57">
        <v>0.0028</v>
      </c>
      <c r="Q108" s="57">
        <v>0.9706</v>
      </c>
      <c r="R108" s="55">
        <v>4.0</v>
      </c>
      <c r="S108" s="55">
        <v>0.0</v>
      </c>
      <c r="T108" s="57">
        <v>0.0678</v>
      </c>
      <c r="U108" s="57">
        <v>0.0</v>
      </c>
      <c r="V108" s="58">
        <v>452.0</v>
      </c>
      <c r="W108" s="58">
        <v>0.0</v>
      </c>
      <c r="X108" s="55">
        <v>4.0</v>
      </c>
      <c r="Y108" s="55">
        <v>0.0</v>
      </c>
      <c r="Z108" s="3"/>
      <c r="AA108" s="3"/>
      <c r="AB108" s="3"/>
      <c r="AC108" s="3"/>
      <c r="AD108" s="3"/>
      <c r="AE108" s="3"/>
      <c r="AF108" s="3"/>
      <c r="AG108" s="3"/>
      <c r="AH108" s="3"/>
      <c r="AI108" s="3"/>
    </row>
    <row r="109">
      <c r="A109" s="59" t="s">
        <v>494</v>
      </c>
      <c r="B109" s="59" t="s">
        <v>951</v>
      </c>
      <c r="C109" s="59" t="s">
        <v>952</v>
      </c>
      <c r="D109" s="59">
        <v>9.5</v>
      </c>
      <c r="E109" s="59" t="s">
        <v>188</v>
      </c>
      <c r="F109" s="59" t="str">
        <f t="array" ref="F109">IFNA(INDEX('New Listing E-Commerce'!$E$2:$E$69,MATCH($I109,'New Listing E-Commerce'!$C$2:$C$69,0)),"N/A")</f>
        <v>Soft</v>
      </c>
      <c r="G109" s="59" t="str">
        <f t="array" ref="G109">INDEX('New Listing E-Commerce'!$D$1:$D$179,MATCH(I109,'New Listing E-Commerce'!$C$1:$C$179,0))</f>
        <v>Rul 500</v>
      </c>
      <c r="H109" s="59">
        <f t="shared" si="1"/>
        <v>3</v>
      </c>
      <c r="I109" s="59" t="s">
        <v>127</v>
      </c>
      <c r="J109" s="60">
        <f>VLOOKUP($I109,'Margen (PowerBI)'!$B$2:$F$179,3)</f>
        <v>35</v>
      </c>
      <c r="K109" s="60">
        <f t="array" ref="K109">INDEX('Margen (PowerBI)'!$E$1:$E$179,MATCH($I109,'Margen (PowerBI)'!$B$1:$B$179,0))</f>
        <v>33</v>
      </c>
      <c r="L109" s="60">
        <f>VLOOKUP($I109,'Margen (PowerBI)'!$B$2:$F$179,5)</f>
        <v>16.5</v>
      </c>
      <c r="M109" s="59">
        <v>26.0</v>
      </c>
      <c r="N109" s="61">
        <v>0.0013</v>
      </c>
      <c r="O109" s="59">
        <v>28.0</v>
      </c>
      <c r="P109" s="61">
        <v>0.0011</v>
      </c>
      <c r="Q109" s="61">
        <v>1.0</v>
      </c>
      <c r="R109" s="59">
        <v>3.0</v>
      </c>
      <c r="S109" s="59">
        <v>0.0</v>
      </c>
      <c r="T109" s="61">
        <v>0.1154</v>
      </c>
      <c r="U109" s="61">
        <v>0.0</v>
      </c>
      <c r="V109" s="62">
        <v>339.0</v>
      </c>
      <c r="W109" s="62">
        <v>0.0</v>
      </c>
      <c r="X109" s="59">
        <v>3.0</v>
      </c>
      <c r="Y109" s="59">
        <v>0.0</v>
      </c>
      <c r="Z109" s="63"/>
      <c r="AA109" s="63"/>
      <c r="AB109" s="63"/>
      <c r="AC109" s="63"/>
      <c r="AD109" s="63"/>
      <c r="AE109" s="63"/>
      <c r="AF109" s="63"/>
      <c r="AG109" s="63"/>
      <c r="AH109" s="63"/>
      <c r="AI109" s="63"/>
    </row>
    <row r="110">
      <c r="A110" s="55" t="s">
        <v>494</v>
      </c>
      <c r="B110" s="55" t="s">
        <v>535</v>
      </c>
      <c r="C110" s="55" t="s">
        <v>536</v>
      </c>
      <c r="D110" s="55">
        <v>6.5</v>
      </c>
      <c r="E110" s="55" t="s">
        <v>7290</v>
      </c>
      <c r="F110" s="55" t="str">
        <f t="array" ref="F110">IFNA(INDEX('New Listing E-Commerce'!$E$2:$E$69,MATCH($I110,'New Listing E-Commerce'!$C$2:$C$69,0)),"N/A")</f>
        <v>Soft</v>
      </c>
      <c r="G110" s="55" t="str">
        <f t="array" ref="G110">INDEX('New Listing E-Commerce'!$D$1:$D$179,MATCH(I110,'New Listing E-Commerce'!$C$1:$C$179,0))</f>
        <v>Rul 500</v>
      </c>
      <c r="H110" s="55">
        <v>2.0</v>
      </c>
      <c r="I110" s="55" t="s">
        <v>127</v>
      </c>
      <c r="J110" s="56">
        <f>VLOOKUP($I110,'Margen (PowerBI)'!$B$2:$F$179,3)</f>
        <v>35</v>
      </c>
      <c r="K110" s="56">
        <f t="array" ref="K110">INDEX('Margen (PowerBI)'!$E$1:$E$179,MATCH($I110,'Margen (PowerBI)'!$B$1:$B$179,0))</f>
        <v>33</v>
      </c>
      <c r="L110" s="56">
        <f>VLOOKUP($I110,'Margen (PowerBI)'!$B$2:$F$179,5)</f>
        <v>16.5</v>
      </c>
      <c r="M110" s="55">
        <v>83.0</v>
      </c>
      <c r="N110" s="57">
        <v>0.0041</v>
      </c>
      <c r="O110" s="55">
        <v>92.0</v>
      </c>
      <c r="P110" s="57">
        <v>0.0037</v>
      </c>
      <c r="Q110" s="57">
        <v>1.0</v>
      </c>
      <c r="R110" s="55">
        <v>1.0</v>
      </c>
      <c r="S110" s="55">
        <v>0.0</v>
      </c>
      <c r="T110" s="57">
        <v>0.012</v>
      </c>
      <c r="U110" s="57">
        <v>0.0</v>
      </c>
      <c r="V110" s="58">
        <v>113.0</v>
      </c>
      <c r="W110" s="58">
        <v>0.0</v>
      </c>
      <c r="X110" s="55">
        <v>1.0</v>
      </c>
      <c r="Y110" s="55">
        <v>0.0</v>
      </c>
      <c r="Z110" s="3"/>
      <c r="AA110" s="3"/>
      <c r="AB110" s="3"/>
      <c r="AC110" s="3"/>
      <c r="AD110" s="3"/>
      <c r="AE110" s="3"/>
      <c r="AF110" s="3"/>
      <c r="AG110" s="3"/>
      <c r="AH110" s="3"/>
      <c r="AI110" s="3"/>
    </row>
    <row r="111">
      <c r="A111" s="59" t="s">
        <v>494</v>
      </c>
      <c r="B111" s="59" t="s">
        <v>539</v>
      </c>
      <c r="C111" s="59" t="s">
        <v>540</v>
      </c>
      <c r="D111" s="59">
        <v>7.5</v>
      </c>
      <c r="E111" s="59" t="s">
        <v>7290</v>
      </c>
      <c r="F111" s="59" t="str">
        <f t="array" ref="F111">IFNA(INDEX('New Listing E-Commerce'!$E$2:$E$69,MATCH($I111,'New Listing E-Commerce'!$C$2:$C$69,0)),"N/A")</f>
        <v>Soft</v>
      </c>
      <c r="G111" s="59" t="str">
        <f t="array" ref="G111">INDEX('New Listing E-Commerce'!$D$1:$D$179,MATCH(I111,'New Listing E-Commerce'!$C$1:$C$179,0))</f>
        <v>Rul 500</v>
      </c>
      <c r="H111" s="59">
        <v>2.0</v>
      </c>
      <c r="I111" s="59" t="s">
        <v>127</v>
      </c>
      <c r="J111" s="60">
        <f>VLOOKUP($I111,'Margen (PowerBI)'!$B$2:$F$179,3)</f>
        <v>35</v>
      </c>
      <c r="K111" s="60">
        <f t="array" ref="K111">INDEX('Margen (PowerBI)'!$E$1:$E$179,MATCH($I111,'Margen (PowerBI)'!$B$1:$B$179,0))</f>
        <v>33</v>
      </c>
      <c r="L111" s="60">
        <f>VLOOKUP($I111,'Margen (PowerBI)'!$B$2:$F$179,5)</f>
        <v>16.5</v>
      </c>
      <c r="M111" s="59">
        <v>9.0</v>
      </c>
      <c r="N111" s="61">
        <v>4.0E-4</v>
      </c>
      <c r="O111" s="59">
        <v>9.0</v>
      </c>
      <c r="P111" s="61">
        <v>4.0E-4</v>
      </c>
      <c r="Q111" s="61">
        <v>1.0</v>
      </c>
      <c r="R111" s="59">
        <v>1.0</v>
      </c>
      <c r="S111" s="59">
        <v>0.0</v>
      </c>
      <c r="T111" s="61">
        <v>0.1111</v>
      </c>
      <c r="U111" s="61">
        <v>0.0</v>
      </c>
      <c r="V111" s="62">
        <v>113.0</v>
      </c>
      <c r="W111" s="62">
        <v>0.0</v>
      </c>
      <c r="X111" s="59">
        <v>1.0</v>
      </c>
      <c r="Y111" s="59">
        <v>0.0</v>
      </c>
      <c r="Z111" s="63"/>
      <c r="AA111" s="63"/>
      <c r="AB111" s="63"/>
      <c r="AC111" s="63"/>
      <c r="AD111" s="63"/>
      <c r="AE111" s="63"/>
      <c r="AF111" s="63"/>
      <c r="AG111" s="63"/>
      <c r="AH111" s="63"/>
      <c r="AI111" s="63"/>
    </row>
    <row r="112">
      <c r="A112" s="55" t="s">
        <v>494</v>
      </c>
      <c r="B112" s="55" t="s">
        <v>541</v>
      </c>
      <c r="C112" s="55" t="s">
        <v>542</v>
      </c>
      <c r="D112" s="55">
        <v>8.0</v>
      </c>
      <c r="E112" s="55" t="s">
        <v>7290</v>
      </c>
      <c r="F112" s="55" t="str">
        <f t="array" ref="F112">IFNA(INDEX('New Listing E-Commerce'!$E$2:$E$69,MATCH($I112,'New Listing E-Commerce'!$C$2:$C$69,0)),"N/A")</f>
        <v>Soft</v>
      </c>
      <c r="G112" s="55" t="str">
        <f t="array" ref="G112">INDEX('New Listing E-Commerce'!$D$1:$D$179,MATCH(I112,'New Listing E-Commerce'!$C$1:$C$179,0))</f>
        <v>Rul 500</v>
      </c>
      <c r="H112" s="55">
        <f t="shared" ref="H112:H114" si="2">SUM(R112:S112)</f>
        <v>1</v>
      </c>
      <c r="I112" s="55" t="s">
        <v>127</v>
      </c>
      <c r="J112" s="56">
        <f>VLOOKUP($I112,'Margen (PowerBI)'!$B$2:$F$179,3)</f>
        <v>35</v>
      </c>
      <c r="K112" s="56">
        <f t="array" ref="K112">INDEX('Margen (PowerBI)'!$E$1:$E$179,MATCH($I112,'Margen (PowerBI)'!$B$1:$B$179,0))</f>
        <v>33</v>
      </c>
      <c r="L112" s="56">
        <f>VLOOKUP($I112,'Margen (PowerBI)'!$B$2:$F$179,5)</f>
        <v>16.5</v>
      </c>
      <c r="M112" s="55">
        <v>12.0</v>
      </c>
      <c r="N112" s="57">
        <v>6.0E-4</v>
      </c>
      <c r="O112" s="55">
        <v>15.0</v>
      </c>
      <c r="P112" s="57">
        <v>6.0E-4</v>
      </c>
      <c r="Q112" s="57">
        <v>1.0</v>
      </c>
      <c r="R112" s="55">
        <v>1.0</v>
      </c>
      <c r="S112" s="55">
        <v>0.0</v>
      </c>
      <c r="T112" s="57">
        <v>0.0833</v>
      </c>
      <c r="U112" s="57">
        <v>0.0</v>
      </c>
      <c r="V112" s="58">
        <v>113.0</v>
      </c>
      <c r="W112" s="58">
        <v>0.0</v>
      </c>
      <c r="X112" s="55">
        <v>1.0</v>
      </c>
      <c r="Y112" s="55">
        <v>0.0</v>
      </c>
      <c r="Z112" s="3"/>
      <c r="AA112" s="3"/>
      <c r="AB112" s="3"/>
      <c r="AC112" s="3"/>
      <c r="AD112" s="3"/>
      <c r="AE112" s="3"/>
      <c r="AF112" s="3"/>
      <c r="AG112" s="3"/>
      <c r="AH112" s="3"/>
      <c r="AI112" s="3"/>
    </row>
    <row r="113">
      <c r="A113" s="59" t="s">
        <v>494</v>
      </c>
      <c r="B113" s="59" t="s">
        <v>543</v>
      </c>
      <c r="C113" s="59" t="s">
        <v>544</v>
      </c>
      <c r="D113" s="59">
        <v>8.5</v>
      </c>
      <c r="E113" s="59" t="s">
        <v>7290</v>
      </c>
      <c r="F113" s="59" t="str">
        <f t="array" ref="F113">IFNA(INDEX('New Listing E-Commerce'!$E$2:$E$69,MATCH($I113,'New Listing E-Commerce'!$C$2:$C$69,0)),"N/A")</f>
        <v>Soft</v>
      </c>
      <c r="G113" s="59" t="str">
        <f t="array" ref="G113">INDEX('New Listing E-Commerce'!$D$1:$D$179,MATCH(I113,'New Listing E-Commerce'!$C$1:$C$179,0))</f>
        <v>Rul 500</v>
      </c>
      <c r="H113" s="59">
        <f t="shared" si="2"/>
        <v>5</v>
      </c>
      <c r="I113" s="59" t="s">
        <v>127</v>
      </c>
      <c r="J113" s="60">
        <f>VLOOKUP($I113,'Margen (PowerBI)'!$B$2:$F$179,3)</f>
        <v>35</v>
      </c>
      <c r="K113" s="60">
        <f t="array" ref="K113">INDEX('Margen (PowerBI)'!$E$1:$E$179,MATCH($I113,'Margen (PowerBI)'!$B$1:$B$179,0))</f>
        <v>33</v>
      </c>
      <c r="L113" s="60">
        <f>VLOOKUP($I113,'Margen (PowerBI)'!$B$2:$F$179,5)</f>
        <v>16.5</v>
      </c>
      <c r="M113" s="59">
        <v>221.0</v>
      </c>
      <c r="N113" s="61">
        <v>0.0109</v>
      </c>
      <c r="O113" s="59">
        <v>266.0</v>
      </c>
      <c r="P113" s="61">
        <v>0.0108</v>
      </c>
      <c r="Q113" s="61">
        <v>0.985</v>
      </c>
      <c r="R113" s="59">
        <v>5.0</v>
      </c>
      <c r="S113" s="59">
        <v>0.0</v>
      </c>
      <c r="T113" s="61">
        <v>0.0226</v>
      </c>
      <c r="U113" s="61">
        <v>0.0</v>
      </c>
      <c r="V113" s="62">
        <v>565.0</v>
      </c>
      <c r="W113" s="62">
        <v>0.0</v>
      </c>
      <c r="X113" s="59">
        <v>5.0</v>
      </c>
      <c r="Y113" s="59">
        <v>0.0</v>
      </c>
      <c r="Z113" s="63"/>
      <c r="AA113" s="63"/>
      <c r="AB113" s="63"/>
      <c r="AC113" s="63"/>
      <c r="AD113" s="63"/>
      <c r="AE113" s="63"/>
      <c r="AF113" s="63"/>
      <c r="AG113" s="63"/>
      <c r="AH113" s="63"/>
      <c r="AI113" s="63"/>
    </row>
    <row r="114">
      <c r="A114" s="55" t="s">
        <v>494</v>
      </c>
      <c r="B114" s="55" t="s">
        <v>547</v>
      </c>
      <c r="C114" s="55" t="s">
        <v>548</v>
      </c>
      <c r="D114" s="55">
        <v>9.5</v>
      </c>
      <c r="E114" s="55" t="s">
        <v>7290</v>
      </c>
      <c r="F114" s="55" t="str">
        <f t="array" ref="F114">IFNA(INDEX('New Listing E-Commerce'!$E$2:$E$69,MATCH($I114,'New Listing E-Commerce'!$C$2:$C$69,0)),"N/A")</f>
        <v>Soft</v>
      </c>
      <c r="G114" s="55" t="str">
        <f t="array" ref="G114">INDEX('New Listing E-Commerce'!$D$1:$D$179,MATCH(I114,'New Listing E-Commerce'!$C$1:$C$179,0))</f>
        <v>Rul 500</v>
      </c>
      <c r="H114" s="55">
        <f t="shared" si="2"/>
        <v>2</v>
      </c>
      <c r="I114" s="55" t="s">
        <v>127</v>
      </c>
      <c r="J114" s="56">
        <f>VLOOKUP($I114,'Margen (PowerBI)'!$B$2:$F$179,3)</f>
        <v>35</v>
      </c>
      <c r="K114" s="56">
        <f t="array" ref="K114">INDEX('Margen (PowerBI)'!$E$1:$E$179,MATCH($I114,'Margen (PowerBI)'!$B$1:$B$179,0))</f>
        <v>33</v>
      </c>
      <c r="L114" s="56">
        <f>VLOOKUP($I114,'Margen (PowerBI)'!$B$2:$F$179,5)</f>
        <v>16.5</v>
      </c>
      <c r="M114" s="55">
        <v>32.0</v>
      </c>
      <c r="N114" s="57">
        <v>0.0016</v>
      </c>
      <c r="O114" s="55">
        <v>36.0</v>
      </c>
      <c r="P114" s="57">
        <v>0.0015</v>
      </c>
      <c r="Q114" s="57">
        <v>1.0</v>
      </c>
      <c r="R114" s="55">
        <v>2.0</v>
      </c>
      <c r="S114" s="55">
        <v>0.0</v>
      </c>
      <c r="T114" s="57">
        <v>0.0625</v>
      </c>
      <c r="U114" s="57">
        <v>0.0</v>
      </c>
      <c r="V114" s="58">
        <v>226.0</v>
      </c>
      <c r="W114" s="58">
        <v>0.0</v>
      </c>
      <c r="X114" s="55">
        <v>2.0</v>
      </c>
      <c r="Y114" s="55">
        <v>0.0</v>
      </c>
      <c r="Z114" s="3"/>
      <c r="AA114" s="3"/>
      <c r="AB114" s="3"/>
      <c r="AC114" s="3"/>
      <c r="AD114" s="3"/>
      <c r="AE114" s="3"/>
      <c r="AF114" s="3"/>
      <c r="AG114" s="3"/>
      <c r="AH114" s="3"/>
      <c r="AI114" s="3"/>
    </row>
    <row r="115">
      <c r="A115" s="59" t="s">
        <v>549</v>
      </c>
      <c r="B115" s="59" t="s">
        <v>957</v>
      </c>
      <c r="C115" s="59" t="s">
        <v>958</v>
      </c>
      <c r="D115" s="59">
        <v>8.0</v>
      </c>
      <c r="E115" s="59" t="s">
        <v>7287</v>
      </c>
      <c r="F115" s="59" t="str">
        <f t="array" ref="F115">IFNA(INDEX('New Listing E-Commerce'!$E$2:$E$69,MATCH($I115,'New Listing E-Commerce'!$C$2:$C$69,0)),"N/A")</f>
        <v>Soft</v>
      </c>
      <c r="G115" s="59" t="str">
        <f t="array" ref="G115">INDEX('New Listing E-Commerce'!$D$1:$D$179,MATCH(I115,'New Listing E-Commerce'!$C$1:$C$179,0))</f>
        <v>Rul 500</v>
      </c>
      <c r="H115" s="59">
        <v>3.0</v>
      </c>
      <c r="I115" s="59" t="s">
        <v>127</v>
      </c>
      <c r="J115" s="60">
        <f>VLOOKUP($I115,'Margen (PowerBI)'!$B$2:$F$179,3)</f>
        <v>35</v>
      </c>
      <c r="K115" s="60">
        <f t="array" ref="K115">INDEX('Margen (PowerBI)'!$E$1:$E$179,MATCH($I115,'Margen (PowerBI)'!$B$1:$B$179,0))</f>
        <v>33</v>
      </c>
      <c r="L115" s="60">
        <f>VLOOKUP($I115,'Margen (PowerBI)'!$B$2:$F$179,5)</f>
        <v>16.5</v>
      </c>
      <c r="M115" s="59">
        <v>305.0</v>
      </c>
      <c r="N115" s="61">
        <v>0.0151</v>
      </c>
      <c r="O115" s="59">
        <v>378.0</v>
      </c>
      <c r="P115" s="61">
        <v>0.0154</v>
      </c>
      <c r="Q115" s="61">
        <v>0.9974</v>
      </c>
      <c r="R115" s="59">
        <v>1.0</v>
      </c>
      <c r="S115" s="59">
        <v>0.0</v>
      </c>
      <c r="T115" s="61">
        <v>0.0033</v>
      </c>
      <c r="U115" s="61">
        <v>0.0</v>
      </c>
      <c r="V115" s="62">
        <v>124.0</v>
      </c>
      <c r="W115" s="62">
        <v>0.0</v>
      </c>
      <c r="X115" s="59">
        <v>1.0</v>
      </c>
      <c r="Y115" s="59">
        <v>0.0</v>
      </c>
      <c r="Z115" s="63"/>
      <c r="AA115" s="63"/>
      <c r="AB115" s="63"/>
      <c r="AC115" s="63"/>
      <c r="AD115" s="63"/>
      <c r="AE115" s="63"/>
      <c r="AF115" s="63"/>
      <c r="AG115" s="63"/>
      <c r="AH115" s="63"/>
      <c r="AI115" s="63"/>
    </row>
    <row r="116">
      <c r="A116" s="55" t="s">
        <v>562</v>
      </c>
      <c r="B116" s="55" t="s">
        <v>1459</v>
      </c>
      <c r="C116" s="55" t="s">
        <v>1460</v>
      </c>
      <c r="D116" s="55">
        <v>9.5</v>
      </c>
      <c r="E116" s="55" t="s">
        <v>7288</v>
      </c>
      <c r="F116" s="55" t="str">
        <f t="array" ref="F116">IFNA(INDEX('New Listing E-Commerce'!$E$2:$E$69,MATCH($I116,'New Listing E-Commerce'!$C$2:$C$69,0)),"N/A")</f>
        <v>Soft</v>
      </c>
      <c r="G116" s="55" t="str">
        <f t="array" ref="G116">INDEX('New Listing E-Commerce'!$D$1:$D$179,MATCH(I116,'New Listing E-Commerce'!$C$1:$C$179,0))</f>
        <v>Tk Borcegui Miel</v>
      </c>
      <c r="H116" s="55">
        <f t="shared" ref="H116:H325" si="3">SUM(R116:S116)</f>
        <v>1</v>
      </c>
      <c r="I116" s="55" t="s">
        <v>235</v>
      </c>
      <c r="J116" s="56">
        <f>VLOOKUP($I116,'Margen (PowerBI)'!$B$2:$F$179,3)</f>
        <v>58.5</v>
      </c>
      <c r="K116" s="56">
        <f t="array" ref="K116">INDEX('Margen (PowerBI)'!$E$1:$E$179,MATCH($I116,'Margen (PowerBI)'!$B$1:$B$179,0))</f>
        <v>26.5</v>
      </c>
      <c r="L116" s="56">
        <f>VLOOKUP($I116,'Margen (PowerBI)'!$B$2:$F$179,5)</f>
        <v>25</v>
      </c>
      <c r="M116" s="55">
        <v>1.0</v>
      </c>
      <c r="N116" s="57">
        <v>0.0</v>
      </c>
      <c r="O116" s="55">
        <v>1.0</v>
      </c>
      <c r="P116" s="57">
        <v>0.0</v>
      </c>
      <c r="Q116" s="57">
        <v>1.0</v>
      </c>
      <c r="R116" s="55">
        <v>1.0</v>
      </c>
      <c r="S116" s="55">
        <v>0.0</v>
      </c>
      <c r="T116" s="57">
        <v>1.0</v>
      </c>
      <c r="U116" s="57">
        <v>0.0</v>
      </c>
      <c r="V116" s="58">
        <v>102.0</v>
      </c>
      <c r="W116" s="58">
        <v>0.0</v>
      </c>
      <c r="X116" s="55">
        <v>1.0</v>
      </c>
      <c r="Y116" s="55">
        <v>0.0</v>
      </c>
      <c r="Z116" s="3"/>
      <c r="AA116" s="3"/>
      <c r="AB116" s="3"/>
      <c r="AC116" s="3"/>
      <c r="AD116" s="3"/>
      <c r="AE116" s="3"/>
      <c r="AF116" s="3"/>
      <c r="AG116" s="3"/>
      <c r="AH116" s="3"/>
      <c r="AI116" s="3"/>
    </row>
    <row r="117">
      <c r="A117" s="59" t="s">
        <v>562</v>
      </c>
      <c r="B117" s="59" t="s">
        <v>1148</v>
      </c>
      <c r="C117" s="59" t="s">
        <v>1149</v>
      </c>
      <c r="D117" s="59">
        <v>9.5</v>
      </c>
      <c r="E117" s="59" t="s">
        <v>188</v>
      </c>
      <c r="F117" s="59" t="str">
        <f t="array" ref="F117">IFNA(INDEX('New Listing E-Commerce'!$E$2:$E$69,MATCH($I117,'New Listing E-Commerce'!$C$2:$C$69,0)),"N/A")</f>
        <v>Soft</v>
      </c>
      <c r="G117" s="59" t="str">
        <f t="array" ref="G117">INDEX('New Listing E-Commerce'!$D$1:$D$179,MATCH(I117,'New Listing E-Commerce'!$C$1:$C$179,0))</f>
        <v>Tk Borcegui Miel</v>
      </c>
      <c r="H117" s="59">
        <f t="shared" si="3"/>
        <v>3</v>
      </c>
      <c r="I117" s="59" t="s">
        <v>235</v>
      </c>
      <c r="J117" s="60">
        <f>VLOOKUP($I117,'Margen (PowerBI)'!$B$2:$F$179,3)</f>
        <v>58.5</v>
      </c>
      <c r="K117" s="60">
        <f t="array" ref="K117">INDEX('Margen (PowerBI)'!$E$1:$E$179,MATCH($I117,'Margen (PowerBI)'!$B$1:$B$179,0))</f>
        <v>26.5</v>
      </c>
      <c r="L117" s="60">
        <f>VLOOKUP($I117,'Margen (PowerBI)'!$B$2:$F$179,5)</f>
        <v>25</v>
      </c>
      <c r="M117" s="59">
        <v>0.0</v>
      </c>
      <c r="N117" s="61">
        <v>0.0</v>
      </c>
      <c r="O117" s="59">
        <v>0.0</v>
      </c>
      <c r="P117" s="61">
        <v>0.0</v>
      </c>
      <c r="Q117" s="61">
        <v>0.0</v>
      </c>
      <c r="R117" s="59">
        <v>3.0</v>
      </c>
      <c r="S117" s="59">
        <v>0.0</v>
      </c>
      <c r="T117" s="61">
        <v>0.0</v>
      </c>
      <c r="U117" s="61">
        <v>0.0</v>
      </c>
      <c r="V117" s="62">
        <v>306.0</v>
      </c>
      <c r="W117" s="62">
        <v>0.0</v>
      </c>
      <c r="X117" s="59">
        <v>2.0</v>
      </c>
      <c r="Y117" s="59">
        <v>0.0</v>
      </c>
      <c r="Z117" s="63"/>
      <c r="AA117" s="63"/>
      <c r="AB117" s="63"/>
      <c r="AC117" s="63"/>
      <c r="AD117" s="63"/>
      <c r="AE117" s="63"/>
      <c r="AF117" s="63"/>
      <c r="AG117" s="63"/>
      <c r="AH117" s="63"/>
      <c r="AI117" s="63"/>
    </row>
    <row r="118">
      <c r="A118" s="55" t="s">
        <v>575</v>
      </c>
      <c r="B118" s="55" t="s">
        <v>1461</v>
      </c>
      <c r="C118" s="55" t="s">
        <v>1462</v>
      </c>
      <c r="D118" s="55">
        <v>12.0</v>
      </c>
      <c r="E118" s="55" t="s">
        <v>188</v>
      </c>
      <c r="F118" s="55" t="str">
        <f t="array" ref="F118">IFNA(INDEX('New Listing E-Commerce'!$E$2:$E$69,MATCH($I118,'New Listing E-Commerce'!$C$2:$C$69,0)),"N/A")</f>
        <v>Soft</v>
      </c>
      <c r="G118" s="55" t="str">
        <f t="array" ref="G118">INDEX('New Listing E-Commerce'!$D$1:$D$179,MATCH(I118,'New Listing E-Commerce'!$C$1:$C$179,0))</f>
        <v>Tk Borcegui Miel</v>
      </c>
      <c r="H118" s="55">
        <f t="shared" si="3"/>
        <v>1</v>
      </c>
      <c r="I118" s="55" t="s">
        <v>235</v>
      </c>
      <c r="J118" s="56">
        <f>VLOOKUP($I118,'Margen (PowerBI)'!$B$2:$F$179,3)</f>
        <v>58.5</v>
      </c>
      <c r="K118" s="56">
        <f t="array" ref="K118">INDEX('Margen (PowerBI)'!$E$1:$E$179,MATCH($I118,'Margen (PowerBI)'!$B$1:$B$179,0))</f>
        <v>26.5</v>
      </c>
      <c r="L118" s="56">
        <f>VLOOKUP($I118,'Margen (PowerBI)'!$B$2:$F$179,5)</f>
        <v>25</v>
      </c>
      <c r="M118" s="55">
        <v>1.0</v>
      </c>
      <c r="N118" s="57">
        <v>0.0</v>
      </c>
      <c r="O118" s="55">
        <v>2.0</v>
      </c>
      <c r="P118" s="57">
        <v>1.0E-4</v>
      </c>
      <c r="Q118" s="57">
        <v>1.0</v>
      </c>
      <c r="R118" s="55">
        <v>1.0</v>
      </c>
      <c r="S118" s="55">
        <v>0.0</v>
      </c>
      <c r="T118" s="57">
        <v>1.0</v>
      </c>
      <c r="U118" s="57">
        <v>0.0</v>
      </c>
      <c r="V118" s="58">
        <v>106.0</v>
      </c>
      <c r="W118" s="58">
        <v>0.0</v>
      </c>
      <c r="X118" s="55">
        <v>1.0</v>
      </c>
      <c r="Y118" s="55">
        <v>0.0</v>
      </c>
      <c r="Z118" s="3"/>
      <c r="AA118" s="3"/>
      <c r="AB118" s="3"/>
      <c r="AC118" s="3"/>
      <c r="AD118" s="3"/>
      <c r="AE118" s="3"/>
      <c r="AF118" s="3"/>
      <c r="AG118" s="3"/>
      <c r="AH118" s="3"/>
      <c r="AI118" s="3"/>
    </row>
    <row r="119">
      <c r="A119" s="59" t="s">
        <v>578</v>
      </c>
      <c r="B119" s="59" t="s">
        <v>579</v>
      </c>
      <c r="C119" s="59" t="s">
        <v>580</v>
      </c>
      <c r="D119" s="59">
        <v>10.0</v>
      </c>
      <c r="E119" s="59" t="s">
        <v>7288</v>
      </c>
      <c r="F119" s="59" t="str">
        <f t="array" ref="F119">IFNA(INDEX('New Listing E-Commerce'!$E$2:$E$69,MATCH($I119,'New Listing E-Commerce'!$C$2:$C$69,0)),"N/A")</f>
        <v>N/A</v>
      </c>
      <c r="G119" s="59" t="str">
        <f t="array" ref="G119">INDEX('New Listing E-Commerce'!$D$1:$D$179,MATCH(I119,'New Listing E-Commerce'!$C$1:$C$179,0))</f>
        <v>#N/A</v>
      </c>
      <c r="H119" s="59">
        <f t="shared" si="3"/>
        <v>1</v>
      </c>
      <c r="I119" s="59" t="s">
        <v>134</v>
      </c>
      <c r="J119" s="60">
        <f t="array" ref="J119">INDEX('Margen (PowerBI)'!$D$1:$D$179,MATCH($I119,'Margen (PowerBI)'!$B$1:$B$179,0))</f>
        <v>59.5</v>
      </c>
      <c r="K119" s="60">
        <f t="array" ref="K119">INDEX('Margen (PowerBI)'!$E$1:$E$179,MATCH($I119,'Margen (PowerBI)'!$B$1:$B$179,0))</f>
        <v>32.5</v>
      </c>
      <c r="L119" s="60">
        <f t="array" ref="L119">INDEX('Margen (PowerBI)'!$F$1:$F$179,MATCH($I119,'Margen (PowerBI)'!$B$1:$B$179,0))</f>
        <v>27</v>
      </c>
      <c r="M119" s="59">
        <v>1.0</v>
      </c>
      <c r="N119" s="61">
        <v>0.0</v>
      </c>
      <c r="O119" s="59">
        <v>1.0</v>
      </c>
      <c r="P119" s="61">
        <v>0.0</v>
      </c>
      <c r="Q119" s="61">
        <v>1.0</v>
      </c>
      <c r="R119" s="59">
        <v>1.0</v>
      </c>
      <c r="S119" s="59">
        <v>0.0</v>
      </c>
      <c r="T119" s="61">
        <v>1.0</v>
      </c>
      <c r="U119" s="61">
        <v>0.0</v>
      </c>
      <c r="V119" s="62">
        <v>134.0</v>
      </c>
      <c r="W119" s="62">
        <v>0.0</v>
      </c>
      <c r="X119" s="59">
        <v>1.0</v>
      </c>
      <c r="Y119" s="59">
        <v>0.0</v>
      </c>
      <c r="Z119" s="63"/>
      <c r="AA119" s="63"/>
      <c r="AB119" s="63"/>
      <c r="AC119" s="63"/>
      <c r="AD119" s="63"/>
      <c r="AE119" s="63"/>
      <c r="AF119" s="63"/>
      <c r="AG119" s="63"/>
      <c r="AH119" s="63"/>
      <c r="AI119" s="63"/>
    </row>
    <row r="120">
      <c r="A120" s="55" t="s">
        <v>578</v>
      </c>
      <c r="B120" s="55" t="s">
        <v>1153</v>
      </c>
      <c r="C120" s="55" t="s">
        <v>1154</v>
      </c>
      <c r="D120" s="55">
        <v>12.0</v>
      </c>
      <c r="E120" s="55" t="s">
        <v>7288</v>
      </c>
      <c r="F120" s="55" t="str">
        <f t="array" ref="F120">IFNA(INDEX('New Listing E-Commerce'!$E$2:$E$69,MATCH($I120,'New Listing E-Commerce'!$C$2:$C$69,0)),"N/A")</f>
        <v>N/A</v>
      </c>
      <c r="G120" s="55" t="str">
        <f t="array" ref="G120">INDEX('New Listing E-Commerce'!$D$1:$D$179,MATCH(I120,'New Listing E-Commerce'!$C$1:$C$179,0))</f>
        <v>#N/A</v>
      </c>
      <c r="H120" s="55">
        <f t="shared" si="3"/>
        <v>1</v>
      </c>
      <c r="I120" s="55" t="s">
        <v>134</v>
      </c>
      <c r="J120" s="56">
        <f t="array" ref="J120">INDEX('Margen (PowerBI)'!$D$1:$D$179,MATCH($I120,'Margen (PowerBI)'!$B$1:$B$179,0))</f>
        <v>59.5</v>
      </c>
      <c r="K120" s="56">
        <f t="array" ref="K120">INDEX('Margen (PowerBI)'!$E$1:$E$179,MATCH($I120,'Margen (PowerBI)'!$B$1:$B$179,0))</f>
        <v>32.5</v>
      </c>
      <c r="L120" s="56">
        <f t="array" ref="L120">INDEX('Margen (PowerBI)'!$F$1:$F$179,MATCH($I120,'Margen (PowerBI)'!$B$1:$B$179,0))</f>
        <v>27</v>
      </c>
      <c r="M120" s="55">
        <v>1.0</v>
      </c>
      <c r="N120" s="57">
        <v>0.0</v>
      </c>
      <c r="O120" s="55">
        <v>1.0</v>
      </c>
      <c r="P120" s="57">
        <v>0.0</v>
      </c>
      <c r="Q120" s="57">
        <v>0.0</v>
      </c>
      <c r="R120" s="55">
        <v>1.0</v>
      </c>
      <c r="S120" s="55">
        <v>0.0</v>
      </c>
      <c r="T120" s="57">
        <v>1.0</v>
      </c>
      <c r="U120" s="57">
        <v>0.0</v>
      </c>
      <c r="V120" s="58">
        <v>134.0</v>
      </c>
      <c r="W120" s="58">
        <v>0.0</v>
      </c>
      <c r="X120" s="55">
        <v>1.0</v>
      </c>
      <c r="Y120" s="55">
        <v>0.0</v>
      </c>
      <c r="Z120" s="3"/>
      <c r="AA120" s="3"/>
      <c r="AB120" s="3"/>
      <c r="AC120" s="3"/>
      <c r="AD120" s="3"/>
      <c r="AE120" s="3"/>
      <c r="AF120" s="3"/>
      <c r="AG120" s="3"/>
      <c r="AH120" s="3"/>
      <c r="AI120" s="3"/>
    </row>
    <row r="121">
      <c r="A121" s="59" t="s">
        <v>587</v>
      </c>
      <c r="B121" s="59" t="s">
        <v>588</v>
      </c>
      <c r="C121" s="59" t="s">
        <v>589</v>
      </c>
      <c r="D121" s="59">
        <v>10.0</v>
      </c>
      <c r="E121" s="59" t="s">
        <v>7287</v>
      </c>
      <c r="F121" s="59" t="str">
        <f t="array" ref="F121">IFNA(INDEX('New Listing E-Commerce'!$E$2:$E$69,MATCH($I121,'New Listing E-Commerce'!$C$2:$C$69,0)),"N/A")</f>
        <v>Steel</v>
      </c>
      <c r="G121" s="59" t="str">
        <f t="array" ref="G121">INDEX('New Listing E-Commerce'!$D$1:$D$179,MATCH(I121,'New Listing E-Commerce'!$C$1:$C$179,0))</f>
        <v>Tk Farmer</v>
      </c>
      <c r="H121" s="59">
        <f t="shared" si="3"/>
        <v>1</v>
      </c>
      <c r="I121" s="59" t="s">
        <v>115</v>
      </c>
      <c r="J121" s="60">
        <f>VLOOKUP($I121,'Margen (PowerBI)'!$B$2:$F$179,3)</f>
        <v>58.5</v>
      </c>
      <c r="K121" s="60">
        <f t="array" ref="K121">INDEX('Margen (PowerBI)'!$E$1:$E$179,MATCH($I121,'Margen (PowerBI)'!$B$1:$B$179,0))</f>
        <v>33.5</v>
      </c>
      <c r="L121" s="60">
        <f>VLOOKUP($I121,'Margen (PowerBI)'!$B$2:$F$179,5)</f>
        <v>25</v>
      </c>
      <c r="M121" s="59">
        <v>347.0</v>
      </c>
      <c r="N121" s="61">
        <v>0.0172</v>
      </c>
      <c r="O121" s="59">
        <v>419.0</v>
      </c>
      <c r="P121" s="61">
        <v>0.017</v>
      </c>
      <c r="Q121" s="61">
        <v>0.9952</v>
      </c>
      <c r="R121" s="59">
        <v>1.0</v>
      </c>
      <c r="S121" s="59">
        <v>0.0</v>
      </c>
      <c r="T121" s="61">
        <v>0.0029</v>
      </c>
      <c r="U121" s="61">
        <v>0.0</v>
      </c>
      <c r="V121" s="62">
        <v>134.0</v>
      </c>
      <c r="W121" s="62">
        <v>0.0</v>
      </c>
      <c r="X121" s="59">
        <v>1.0</v>
      </c>
      <c r="Y121" s="59">
        <v>0.0</v>
      </c>
      <c r="Z121" s="63"/>
      <c r="AA121" s="63"/>
      <c r="AB121" s="63"/>
      <c r="AC121" s="63"/>
      <c r="AD121" s="63"/>
      <c r="AE121" s="63"/>
      <c r="AF121" s="63"/>
      <c r="AG121" s="63"/>
      <c r="AH121" s="63"/>
      <c r="AI121" s="63"/>
    </row>
    <row r="122">
      <c r="A122" s="55" t="s">
        <v>587</v>
      </c>
      <c r="B122" s="55" t="s">
        <v>590</v>
      </c>
      <c r="C122" s="55" t="s">
        <v>591</v>
      </c>
      <c r="D122" s="55">
        <v>10.5</v>
      </c>
      <c r="E122" s="55" t="s">
        <v>7287</v>
      </c>
      <c r="F122" s="55" t="str">
        <f t="array" ref="F122">IFNA(INDEX('New Listing E-Commerce'!$E$2:$E$69,MATCH($I122,'New Listing E-Commerce'!$C$2:$C$69,0)),"N/A")</f>
        <v>Steel</v>
      </c>
      <c r="G122" s="55" t="str">
        <f t="array" ref="G122">INDEX('New Listing E-Commerce'!$D$1:$D$179,MATCH(I122,'New Listing E-Commerce'!$C$1:$C$179,0))</f>
        <v>Tk Farmer</v>
      </c>
      <c r="H122" s="55">
        <f t="shared" si="3"/>
        <v>5</v>
      </c>
      <c r="I122" s="55" t="s">
        <v>115</v>
      </c>
      <c r="J122" s="56">
        <f>VLOOKUP($I122,'Margen (PowerBI)'!$B$2:$F$179,3)</f>
        <v>58.5</v>
      </c>
      <c r="K122" s="56">
        <f t="array" ref="K122">INDEX('Margen (PowerBI)'!$E$1:$E$179,MATCH($I122,'Margen (PowerBI)'!$B$1:$B$179,0))</f>
        <v>33.5</v>
      </c>
      <c r="L122" s="56">
        <f>VLOOKUP($I122,'Margen (PowerBI)'!$B$2:$F$179,5)</f>
        <v>25</v>
      </c>
      <c r="M122" s="55">
        <v>21.0</v>
      </c>
      <c r="N122" s="57">
        <v>0.001</v>
      </c>
      <c r="O122" s="55">
        <v>29.0</v>
      </c>
      <c r="P122" s="57">
        <v>0.0012</v>
      </c>
      <c r="Q122" s="57">
        <v>0.8276</v>
      </c>
      <c r="R122" s="55">
        <v>4.0</v>
      </c>
      <c r="S122" s="55">
        <v>1.0</v>
      </c>
      <c r="T122" s="57">
        <v>0.1905</v>
      </c>
      <c r="U122" s="57">
        <v>0.0476</v>
      </c>
      <c r="V122" s="58">
        <v>536.0</v>
      </c>
      <c r="W122" s="58">
        <v>134.0</v>
      </c>
      <c r="X122" s="55">
        <v>4.0</v>
      </c>
      <c r="Y122" s="55">
        <v>1.0</v>
      </c>
      <c r="Z122" s="3"/>
      <c r="AA122" s="3"/>
      <c r="AB122" s="3"/>
      <c r="AC122" s="3"/>
      <c r="AD122" s="3"/>
      <c r="AE122" s="3"/>
      <c r="AF122" s="3"/>
      <c r="AG122" s="3"/>
      <c r="AH122" s="3"/>
      <c r="AI122" s="3"/>
    </row>
    <row r="123">
      <c r="A123" s="59" t="s">
        <v>587</v>
      </c>
      <c r="B123" s="59" t="s">
        <v>592</v>
      </c>
      <c r="C123" s="59" t="s">
        <v>593</v>
      </c>
      <c r="D123" s="59">
        <v>11.0</v>
      </c>
      <c r="E123" s="59" t="s">
        <v>7287</v>
      </c>
      <c r="F123" s="59" t="str">
        <f t="array" ref="F123">IFNA(INDEX('New Listing E-Commerce'!$E$2:$E$69,MATCH($I123,'New Listing E-Commerce'!$C$2:$C$69,0)),"N/A")</f>
        <v>Steel</v>
      </c>
      <c r="G123" s="59" t="str">
        <f t="array" ref="G123">INDEX('New Listing E-Commerce'!$D$1:$D$179,MATCH(I123,'New Listing E-Commerce'!$C$1:$C$179,0))</f>
        <v>Tk Farmer</v>
      </c>
      <c r="H123" s="59">
        <f t="shared" si="3"/>
        <v>1</v>
      </c>
      <c r="I123" s="59" t="s">
        <v>115</v>
      </c>
      <c r="J123" s="60">
        <f>VLOOKUP($I123,'Margen (PowerBI)'!$B$2:$F$179,3)</f>
        <v>58.5</v>
      </c>
      <c r="K123" s="60">
        <f t="array" ref="K123">INDEX('Margen (PowerBI)'!$E$1:$E$179,MATCH($I123,'Margen (PowerBI)'!$B$1:$B$179,0))</f>
        <v>33.5</v>
      </c>
      <c r="L123" s="60">
        <f>VLOOKUP($I123,'Margen (PowerBI)'!$B$2:$F$179,5)</f>
        <v>25</v>
      </c>
      <c r="M123" s="59">
        <v>6.0</v>
      </c>
      <c r="N123" s="61">
        <v>3.0E-4</v>
      </c>
      <c r="O123" s="59">
        <v>7.0</v>
      </c>
      <c r="P123" s="61">
        <v>3.0E-4</v>
      </c>
      <c r="Q123" s="61">
        <v>0.8571</v>
      </c>
      <c r="R123" s="59">
        <v>1.0</v>
      </c>
      <c r="S123" s="59">
        <v>0.0</v>
      </c>
      <c r="T123" s="61">
        <v>0.1667</v>
      </c>
      <c r="U123" s="61">
        <v>0.0</v>
      </c>
      <c r="V123" s="62">
        <v>134.0</v>
      </c>
      <c r="W123" s="62">
        <v>0.0</v>
      </c>
      <c r="X123" s="59">
        <v>1.0</v>
      </c>
      <c r="Y123" s="59">
        <v>0.0</v>
      </c>
      <c r="Z123" s="63"/>
      <c r="AA123" s="63"/>
      <c r="AB123" s="63"/>
      <c r="AC123" s="63"/>
      <c r="AD123" s="63"/>
      <c r="AE123" s="63"/>
      <c r="AF123" s="63"/>
      <c r="AG123" s="63"/>
      <c r="AH123" s="63"/>
      <c r="AI123" s="63"/>
    </row>
    <row r="124">
      <c r="A124" s="55" t="s">
        <v>587</v>
      </c>
      <c r="B124" s="55" t="s">
        <v>969</v>
      </c>
      <c r="C124" s="55" t="s">
        <v>970</v>
      </c>
      <c r="D124" s="55">
        <v>12.0</v>
      </c>
      <c r="E124" s="55" t="s">
        <v>7287</v>
      </c>
      <c r="F124" s="55" t="str">
        <f t="array" ref="F124">IFNA(INDEX('New Listing E-Commerce'!$E$2:$E$69,MATCH($I124,'New Listing E-Commerce'!$C$2:$C$69,0)),"N/A")</f>
        <v>Steel</v>
      </c>
      <c r="G124" s="55" t="str">
        <f t="array" ref="G124">INDEX('New Listing E-Commerce'!$D$1:$D$179,MATCH(I124,'New Listing E-Commerce'!$C$1:$C$179,0))</f>
        <v>Tk Farmer</v>
      </c>
      <c r="H124" s="55">
        <f t="shared" si="3"/>
        <v>1</v>
      </c>
      <c r="I124" s="55" t="s">
        <v>115</v>
      </c>
      <c r="J124" s="56">
        <f>VLOOKUP($I124,'Margen (PowerBI)'!$B$2:$F$179,3)</f>
        <v>58.5</v>
      </c>
      <c r="K124" s="56">
        <f t="array" ref="K124">INDEX('Margen (PowerBI)'!$E$1:$E$179,MATCH($I124,'Margen (PowerBI)'!$B$1:$B$179,0))</f>
        <v>33.5</v>
      </c>
      <c r="L124" s="56">
        <f>VLOOKUP($I124,'Margen (PowerBI)'!$B$2:$F$179,5)</f>
        <v>25</v>
      </c>
      <c r="M124" s="55">
        <v>6.0</v>
      </c>
      <c r="N124" s="57">
        <v>3.0E-4</v>
      </c>
      <c r="O124" s="55">
        <v>11.0</v>
      </c>
      <c r="P124" s="57">
        <v>4.0E-4</v>
      </c>
      <c r="Q124" s="57">
        <v>1.0</v>
      </c>
      <c r="R124" s="55">
        <v>1.0</v>
      </c>
      <c r="S124" s="55">
        <v>0.0</v>
      </c>
      <c r="T124" s="57">
        <v>0.1667</v>
      </c>
      <c r="U124" s="57">
        <v>0.0</v>
      </c>
      <c r="V124" s="58">
        <v>134.0</v>
      </c>
      <c r="W124" s="58">
        <v>0.0</v>
      </c>
      <c r="X124" s="55">
        <v>1.0</v>
      </c>
      <c r="Y124" s="55">
        <v>0.0</v>
      </c>
      <c r="Z124" s="3"/>
      <c r="AA124" s="3"/>
      <c r="AB124" s="3"/>
      <c r="AC124" s="3"/>
      <c r="AD124" s="3"/>
      <c r="AE124" s="3"/>
      <c r="AF124" s="3"/>
      <c r="AG124" s="3"/>
      <c r="AH124" s="3"/>
      <c r="AI124" s="3"/>
    </row>
    <row r="125">
      <c r="A125" s="59" t="s">
        <v>587</v>
      </c>
      <c r="B125" s="59" t="s">
        <v>594</v>
      </c>
      <c r="C125" s="59" t="s">
        <v>595</v>
      </c>
      <c r="D125" s="59">
        <v>6.0</v>
      </c>
      <c r="E125" s="59" t="s">
        <v>7287</v>
      </c>
      <c r="F125" s="59" t="str">
        <f t="array" ref="F125">IFNA(INDEX('New Listing E-Commerce'!$E$2:$E$69,MATCH($I125,'New Listing E-Commerce'!$C$2:$C$69,0)),"N/A")</f>
        <v>Steel</v>
      </c>
      <c r="G125" s="59" t="str">
        <f t="array" ref="G125">INDEX('New Listing E-Commerce'!$D$1:$D$179,MATCH(I125,'New Listing E-Commerce'!$C$1:$C$179,0))</f>
        <v>Tk Farmer</v>
      </c>
      <c r="H125" s="59">
        <f t="shared" si="3"/>
        <v>1</v>
      </c>
      <c r="I125" s="59" t="s">
        <v>115</v>
      </c>
      <c r="J125" s="60">
        <f>VLOOKUP($I125,'Margen (PowerBI)'!$B$2:$F$179,3)</f>
        <v>58.5</v>
      </c>
      <c r="K125" s="60">
        <f t="array" ref="K125">INDEX('Margen (PowerBI)'!$E$1:$E$179,MATCH($I125,'Margen (PowerBI)'!$B$1:$B$179,0))</f>
        <v>33.5</v>
      </c>
      <c r="L125" s="60">
        <f>VLOOKUP($I125,'Margen (PowerBI)'!$B$2:$F$179,5)</f>
        <v>25</v>
      </c>
      <c r="M125" s="59">
        <v>15.0</v>
      </c>
      <c r="N125" s="61">
        <v>7.0E-4</v>
      </c>
      <c r="O125" s="59">
        <v>24.0</v>
      </c>
      <c r="P125" s="61">
        <v>0.001</v>
      </c>
      <c r="Q125" s="61">
        <v>0.9583</v>
      </c>
      <c r="R125" s="59">
        <v>1.0</v>
      </c>
      <c r="S125" s="59">
        <v>0.0</v>
      </c>
      <c r="T125" s="61">
        <v>0.0667</v>
      </c>
      <c r="U125" s="61">
        <v>0.0</v>
      </c>
      <c r="V125" s="62">
        <v>134.0</v>
      </c>
      <c r="W125" s="62">
        <v>0.0</v>
      </c>
      <c r="X125" s="59">
        <v>1.0</v>
      </c>
      <c r="Y125" s="59">
        <v>0.0</v>
      </c>
      <c r="Z125" s="63"/>
      <c r="AA125" s="63"/>
      <c r="AB125" s="63"/>
      <c r="AC125" s="63"/>
      <c r="AD125" s="63"/>
      <c r="AE125" s="63"/>
      <c r="AF125" s="63"/>
      <c r="AG125" s="63"/>
      <c r="AH125" s="63"/>
      <c r="AI125" s="63"/>
    </row>
    <row r="126">
      <c r="A126" s="55" t="s">
        <v>587</v>
      </c>
      <c r="B126" s="55" t="s">
        <v>971</v>
      </c>
      <c r="C126" s="55" t="s">
        <v>972</v>
      </c>
      <c r="D126" s="55">
        <v>6.5</v>
      </c>
      <c r="E126" s="55" t="s">
        <v>7287</v>
      </c>
      <c r="F126" s="55" t="str">
        <f t="array" ref="F126">IFNA(INDEX('New Listing E-Commerce'!$E$2:$E$69,MATCH($I126,'New Listing E-Commerce'!$C$2:$C$69,0)),"N/A")</f>
        <v>Steel</v>
      </c>
      <c r="G126" s="55" t="str">
        <f t="array" ref="G126">INDEX('New Listing E-Commerce'!$D$1:$D$179,MATCH(I126,'New Listing E-Commerce'!$C$1:$C$179,0))</f>
        <v>Tk Farmer</v>
      </c>
      <c r="H126" s="55">
        <f t="shared" si="3"/>
        <v>1</v>
      </c>
      <c r="I126" s="55" t="s">
        <v>115</v>
      </c>
      <c r="J126" s="56">
        <f>VLOOKUP($I126,'Margen (PowerBI)'!$B$2:$F$179,3)</f>
        <v>58.5</v>
      </c>
      <c r="K126" s="56">
        <f t="array" ref="K126">INDEX('Margen (PowerBI)'!$E$1:$E$179,MATCH($I126,'Margen (PowerBI)'!$B$1:$B$179,0))</f>
        <v>33.5</v>
      </c>
      <c r="L126" s="56">
        <f>VLOOKUP($I126,'Margen (PowerBI)'!$B$2:$F$179,5)</f>
        <v>25</v>
      </c>
      <c r="M126" s="55">
        <v>0.0</v>
      </c>
      <c r="N126" s="57">
        <v>0.0</v>
      </c>
      <c r="O126" s="55">
        <v>0.0</v>
      </c>
      <c r="P126" s="57">
        <v>0.0</v>
      </c>
      <c r="Q126" s="57">
        <v>0.0</v>
      </c>
      <c r="R126" s="55">
        <v>1.0</v>
      </c>
      <c r="S126" s="55">
        <v>0.0</v>
      </c>
      <c r="T126" s="57">
        <v>0.0</v>
      </c>
      <c r="U126" s="57">
        <v>0.0</v>
      </c>
      <c r="V126" s="58">
        <v>134.0</v>
      </c>
      <c r="W126" s="58">
        <v>0.0</v>
      </c>
      <c r="X126" s="55">
        <v>1.0</v>
      </c>
      <c r="Y126" s="55">
        <v>0.0</v>
      </c>
      <c r="Z126" s="3"/>
      <c r="AA126" s="3"/>
      <c r="AB126" s="3"/>
      <c r="AC126" s="3"/>
      <c r="AD126" s="3"/>
      <c r="AE126" s="3"/>
      <c r="AF126" s="3"/>
      <c r="AG126" s="3"/>
      <c r="AH126" s="3"/>
      <c r="AI126" s="3"/>
    </row>
    <row r="127">
      <c r="A127" s="59" t="s">
        <v>587</v>
      </c>
      <c r="B127" s="59" t="s">
        <v>598</v>
      </c>
      <c r="C127" s="59" t="s">
        <v>599</v>
      </c>
      <c r="D127" s="59">
        <v>8.0</v>
      </c>
      <c r="E127" s="59" t="s">
        <v>7287</v>
      </c>
      <c r="F127" s="59" t="str">
        <f t="array" ref="F127">IFNA(INDEX('New Listing E-Commerce'!$E$2:$E$69,MATCH($I127,'New Listing E-Commerce'!$C$2:$C$69,0)),"N/A")</f>
        <v>Steel</v>
      </c>
      <c r="G127" s="59" t="str">
        <f t="array" ref="G127">INDEX('New Listing E-Commerce'!$D$1:$D$179,MATCH(I127,'New Listing E-Commerce'!$C$1:$C$179,0))</f>
        <v>Tk Farmer</v>
      </c>
      <c r="H127" s="59">
        <f t="shared" si="3"/>
        <v>1</v>
      </c>
      <c r="I127" s="59" t="s">
        <v>115</v>
      </c>
      <c r="J127" s="60">
        <f>VLOOKUP($I127,'Margen (PowerBI)'!$B$2:$F$179,3)</f>
        <v>58.5</v>
      </c>
      <c r="K127" s="60">
        <f t="array" ref="K127">INDEX('Margen (PowerBI)'!$E$1:$E$179,MATCH($I127,'Margen (PowerBI)'!$B$1:$B$179,0))</f>
        <v>33.5</v>
      </c>
      <c r="L127" s="60">
        <f>VLOOKUP($I127,'Margen (PowerBI)'!$B$2:$F$179,5)</f>
        <v>25</v>
      </c>
      <c r="M127" s="59">
        <v>9.0</v>
      </c>
      <c r="N127" s="61">
        <v>4.0E-4</v>
      </c>
      <c r="O127" s="59">
        <v>12.0</v>
      </c>
      <c r="P127" s="61">
        <v>5.0E-4</v>
      </c>
      <c r="Q127" s="61">
        <v>1.0</v>
      </c>
      <c r="R127" s="59">
        <v>1.0</v>
      </c>
      <c r="S127" s="59">
        <v>0.0</v>
      </c>
      <c r="T127" s="61">
        <v>0.1111</v>
      </c>
      <c r="U127" s="61">
        <v>0.0</v>
      </c>
      <c r="V127" s="62">
        <v>134.0</v>
      </c>
      <c r="W127" s="62">
        <v>0.0</v>
      </c>
      <c r="X127" s="59">
        <v>1.0</v>
      </c>
      <c r="Y127" s="59">
        <v>0.0</v>
      </c>
      <c r="Z127" s="63"/>
      <c r="AA127" s="63"/>
      <c r="AB127" s="63"/>
      <c r="AC127" s="63"/>
      <c r="AD127" s="63"/>
      <c r="AE127" s="63"/>
      <c r="AF127" s="63"/>
      <c r="AG127" s="63"/>
      <c r="AH127" s="63"/>
      <c r="AI127" s="63"/>
    </row>
    <row r="128">
      <c r="A128" s="55" t="s">
        <v>587</v>
      </c>
      <c r="B128" s="55" t="s">
        <v>973</v>
      </c>
      <c r="C128" s="55" t="s">
        <v>974</v>
      </c>
      <c r="D128" s="55">
        <v>8.5</v>
      </c>
      <c r="E128" s="55" t="s">
        <v>7287</v>
      </c>
      <c r="F128" s="55" t="str">
        <f t="array" ref="F128">IFNA(INDEX('New Listing E-Commerce'!$E$2:$E$69,MATCH($I128,'New Listing E-Commerce'!$C$2:$C$69,0)),"N/A")</f>
        <v>Steel</v>
      </c>
      <c r="G128" s="55" t="str">
        <f t="array" ref="G128">INDEX('New Listing E-Commerce'!$D$1:$D$179,MATCH(I128,'New Listing E-Commerce'!$C$1:$C$179,0))</f>
        <v>Tk Farmer</v>
      </c>
      <c r="H128" s="55">
        <f t="shared" si="3"/>
        <v>1</v>
      </c>
      <c r="I128" s="55" t="s">
        <v>115</v>
      </c>
      <c r="J128" s="56">
        <f>VLOOKUP($I128,'Margen (PowerBI)'!$B$2:$F$179,3)</f>
        <v>58.5</v>
      </c>
      <c r="K128" s="56">
        <f t="array" ref="K128">INDEX('Margen (PowerBI)'!$E$1:$E$179,MATCH($I128,'Margen (PowerBI)'!$B$1:$B$179,0))</f>
        <v>33.5</v>
      </c>
      <c r="L128" s="56">
        <f>VLOOKUP($I128,'Margen (PowerBI)'!$B$2:$F$179,5)</f>
        <v>25</v>
      </c>
      <c r="M128" s="55">
        <v>9.0</v>
      </c>
      <c r="N128" s="57">
        <v>4.0E-4</v>
      </c>
      <c r="O128" s="55">
        <v>10.0</v>
      </c>
      <c r="P128" s="57">
        <v>4.0E-4</v>
      </c>
      <c r="Q128" s="57">
        <v>1.0</v>
      </c>
      <c r="R128" s="55">
        <v>1.0</v>
      </c>
      <c r="S128" s="55">
        <v>0.0</v>
      </c>
      <c r="T128" s="57">
        <v>0.1111</v>
      </c>
      <c r="U128" s="57">
        <v>0.0</v>
      </c>
      <c r="V128" s="58">
        <v>134.0</v>
      </c>
      <c r="W128" s="58">
        <v>0.0</v>
      </c>
      <c r="X128" s="55">
        <v>1.0</v>
      </c>
      <c r="Y128" s="55">
        <v>0.0</v>
      </c>
      <c r="Z128" s="3"/>
      <c r="AA128" s="3"/>
      <c r="AB128" s="3"/>
      <c r="AC128" s="3"/>
      <c r="AD128" s="3"/>
      <c r="AE128" s="3"/>
      <c r="AF128" s="3"/>
      <c r="AG128" s="3"/>
      <c r="AH128" s="3"/>
      <c r="AI128" s="3"/>
    </row>
    <row r="129">
      <c r="A129" s="59" t="s">
        <v>587</v>
      </c>
      <c r="B129" s="59" t="s">
        <v>600</v>
      </c>
      <c r="C129" s="59" t="s">
        <v>601</v>
      </c>
      <c r="D129" s="59">
        <v>9.0</v>
      </c>
      <c r="E129" s="59" t="s">
        <v>7287</v>
      </c>
      <c r="F129" s="59" t="str">
        <f t="array" ref="F129">IFNA(INDEX('New Listing E-Commerce'!$E$2:$E$69,MATCH($I129,'New Listing E-Commerce'!$C$2:$C$69,0)),"N/A")</f>
        <v>Steel</v>
      </c>
      <c r="G129" s="59" t="str">
        <f t="array" ref="G129">INDEX('New Listing E-Commerce'!$D$1:$D$179,MATCH(I129,'New Listing E-Commerce'!$C$1:$C$179,0))</f>
        <v>Tk Farmer</v>
      </c>
      <c r="H129" s="59">
        <f t="shared" si="3"/>
        <v>3</v>
      </c>
      <c r="I129" s="59" t="s">
        <v>115</v>
      </c>
      <c r="J129" s="60">
        <f>VLOOKUP($I129,'Margen (PowerBI)'!$B$2:$F$179,3)</f>
        <v>58.5</v>
      </c>
      <c r="K129" s="60">
        <f t="array" ref="K129">INDEX('Margen (PowerBI)'!$E$1:$E$179,MATCH($I129,'Margen (PowerBI)'!$B$1:$B$179,0))</f>
        <v>33.5</v>
      </c>
      <c r="L129" s="60">
        <f>VLOOKUP($I129,'Margen (PowerBI)'!$B$2:$F$179,5)</f>
        <v>25</v>
      </c>
      <c r="M129" s="59">
        <v>15.0</v>
      </c>
      <c r="N129" s="61">
        <v>7.0E-4</v>
      </c>
      <c r="O129" s="59">
        <v>17.0</v>
      </c>
      <c r="P129" s="61">
        <v>7.0E-4</v>
      </c>
      <c r="Q129" s="61">
        <v>0.8824</v>
      </c>
      <c r="R129" s="59">
        <v>3.0</v>
      </c>
      <c r="S129" s="59">
        <v>0.0</v>
      </c>
      <c r="T129" s="61">
        <v>0.2</v>
      </c>
      <c r="U129" s="61">
        <v>0.0</v>
      </c>
      <c r="V129" s="62">
        <v>402.0</v>
      </c>
      <c r="W129" s="62">
        <v>0.0</v>
      </c>
      <c r="X129" s="59">
        <v>3.0</v>
      </c>
      <c r="Y129" s="59">
        <v>0.0</v>
      </c>
      <c r="Z129" s="63"/>
      <c r="AA129" s="63"/>
      <c r="AB129" s="63"/>
      <c r="AC129" s="63"/>
      <c r="AD129" s="63"/>
      <c r="AE129" s="63"/>
      <c r="AF129" s="63"/>
      <c r="AG129" s="63"/>
      <c r="AH129" s="63"/>
      <c r="AI129" s="63"/>
    </row>
    <row r="130">
      <c r="A130" s="55" t="s">
        <v>587</v>
      </c>
      <c r="B130" s="55" t="s">
        <v>602</v>
      </c>
      <c r="C130" s="55" t="s">
        <v>603</v>
      </c>
      <c r="D130" s="55">
        <v>9.5</v>
      </c>
      <c r="E130" s="55" t="s">
        <v>7287</v>
      </c>
      <c r="F130" s="55" t="str">
        <f t="array" ref="F130">IFNA(INDEX('New Listing E-Commerce'!$E$2:$E$69,MATCH($I130,'New Listing E-Commerce'!$C$2:$C$69,0)),"N/A")</f>
        <v>Steel</v>
      </c>
      <c r="G130" s="55" t="str">
        <f t="array" ref="G130">INDEX('New Listing E-Commerce'!$D$1:$D$179,MATCH(I130,'New Listing E-Commerce'!$C$1:$C$179,0))</f>
        <v>Tk Farmer</v>
      </c>
      <c r="H130" s="55">
        <f t="shared" si="3"/>
        <v>3</v>
      </c>
      <c r="I130" s="55" t="s">
        <v>115</v>
      </c>
      <c r="J130" s="56">
        <f>VLOOKUP($I130,'Margen (PowerBI)'!$B$2:$F$179,3)</f>
        <v>58.5</v>
      </c>
      <c r="K130" s="56">
        <f t="array" ref="K130">INDEX('Margen (PowerBI)'!$E$1:$E$179,MATCH($I130,'Margen (PowerBI)'!$B$1:$B$179,0))</f>
        <v>33.5</v>
      </c>
      <c r="L130" s="56">
        <f>VLOOKUP($I130,'Margen (PowerBI)'!$B$2:$F$179,5)</f>
        <v>25</v>
      </c>
      <c r="M130" s="55">
        <v>223.0</v>
      </c>
      <c r="N130" s="57">
        <v>0.011</v>
      </c>
      <c r="O130" s="55">
        <v>270.0</v>
      </c>
      <c r="P130" s="57">
        <v>0.011</v>
      </c>
      <c r="Q130" s="57">
        <v>1.0</v>
      </c>
      <c r="R130" s="55">
        <v>2.0</v>
      </c>
      <c r="S130" s="55">
        <v>1.0</v>
      </c>
      <c r="T130" s="57">
        <v>0.009</v>
      </c>
      <c r="U130" s="57">
        <v>0.0045</v>
      </c>
      <c r="V130" s="58">
        <v>268.0</v>
      </c>
      <c r="W130" s="58">
        <v>134.0</v>
      </c>
      <c r="X130" s="55">
        <v>2.0</v>
      </c>
      <c r="Y130" s="55">
        <v>1.0</v>
      </c>
      <c r="Z130" s="3"/>
      <c r="AA130" s="3"/>
      <c r="AB130" s="3"/>
      <c r="AC130" s="3"/>
      <c r="AD130" s="3"/>
      <c r="AE130" s="3"/>
      <c r="AF130" s="3"/>
      <c r="AG130" s="3"/>
      <c r="AH130" s="3"/>
      <c r="AI130" s="3"/>
    </row>
    <row r="131">
      <c r="A131" s="59" t="s">
        <v>1463</v>
      </c>
      <c r="B131" s="59" t="s">
        <v>1464</v>
      </c>
      <c r="C131" s="59" t="s">
        <v>1158</v>
      </c>
      <c r="D131" s="59">
        <v>10.0</v>
      </c>
      <c r="E131" s="59" t="s">
        <v>7287</v>
      </c>
      <c r="F131" s="59" t="str">
        <f t="array" ref="F131">IFNA(INDEX('New Listing E-Commerce'!$E$2:$E$69,MATCH($I131,'New Listing E-Commerce'!$C$2:$C$69,0)),"N/A")</f>
        <v>Soft</v>
      </c>
      <c r="G131" s="59" t="str">
        <f t="array" ref="G131">INDEX('New Listing E-Commerce'!$D$1:$D$179,MATCH(I131,'New Listing E-Commerce'!$C$1:$C$179,0))</f>
        <v>Tk Farmer</v>
      </c>
      <c r="H131" s="59">
        <f t="shared" si="3"/>
        <v>1</v>
      </c>
      <c r="I131" s="59" t="s">
        <v>138</v>
      </c>
      <c r="J131" s="60">
        <f>VLOOKUP($I131,'Margen (PowerBI)'!$B$2:$F$179,3)</f>
        <v>35</v>
      </c>
      <c r="K131" s="60">
        <f t="array" ref="K131">INDEX('Margen (PowerBI)'!$E$1:$E$179,MATCH($I131,'Margen (PowerBI)'!$B$1:$B$179,0))</f>
        <v>32.5</v>
      </c>
      <c r="L131" s="60">
        <f>VLOOKUP($I131,'Margen (PowerBI)'!$B$2:$F$179,5)</f>
        <v>16.5</v>
      </c>
      <c r="M131" s="59">
        <v>0.0</v>
      </c>
      <c r="N131" s="61">
        <v>0.0</v>
      </c>
      <c r="O131" s="59">
        <v>0.0</v>
      </c>
      <c r="P131" s="61">
        <v>0.0</v>
      </c>
      <c r="Q131" s="61">
        <v>0.0</v>
      </c>
      <c r="R131" s="59">
        <v>1.0</v>
      </c>
      <c r="S131" s="59">
        <v>0.0</v>
      </c>
      <c r="T131" s="61">
        <v>0.0</v>
      </c>
      <c r="U131" s="61">
        <v>0.0</v>
      </c>
      <c r="V131" s="62">
        <v>129.0</v>
      </c>
      <c r="W131" s="62">
        <v>0.0</v>
      </c>
      <c r="X131" s="59">
        <v>1.0</v>
      </c>
      <c r="Y131" s="59">
        <v>0.0</v>
      </c>
      <c r="Z131" s="63"/>
      <c r="AA131" s="63"/>
      <c r="AB131" s="63"/>
      <c r="AC131" s="63"/>
      <c r="AD131" s="63"/>
      <c r="AE131" s="63"/>
      <c r="AF131" s="63"/>
      <c r="AG131" s="63"/>
      <c r="AH131" s="63"/>
      <c r="AI131" s="63"/>
    </row>
    <row r="132">
      <c r="A132" s="55" t="s">
        <v>604</v>
      </c>
      <c r="B132" s="55" t="s">
        <v>605</v>
      </c>
      <c r="C132" s="55" t="s">
        <v>606</v>
      </c>
      <c r="D132" s="55">
        <v>13.0</v>
      </c>
      <c r="E132" s="55" t="s">
        <v>7287</v>
      </c>
      <c r="F132" s="55" t="str">
        <f t="array" ref="F132">IFNA(INDEX('New Listing E-Commerce'!$E$2:$E$69,MATCH($I132,'New Listing E-Commerce'!$C$2:$C$69,0)),"N/A")</f>
        <v>Soft</v>
      </c>
      <c r="G132" s="55" t="str">
        <f t="array" ref="G132">INDEX('New Listing E-Commerce'!$D$1:$D$179,MATCH(I132,'New Listing E-Commerce'!$C$1:$C$179,0))</f>
        <v>Tk Farmer</v>
      </c>
      <c r="H132" s="55">
        <f t="shared" si="3"/>
        <v>2</v>
      </c>
      <c r="I132" s="55" t="s">
        <v>138</v>
      </c>
      <c r="J132" s="56">
        <f>VLOOKUP($I132,'Margen (PowerBI)'!$B$2:$F$179,3)</f>
        <v>35</v>
      </c>
      <c r="K132" s="56">
        <f t="array" ref="K132">INDEX('Margen (PowerBI)'!$E$1:$E$179,MATCH($I132,'Margen (PowerBI)'!$B$1:$B$179,0))</f>
        <v>32.5</v>
      </c>
      <c r="L132" s="56">
        <f>VLOOKUP($I132,'Margen (PowerBI)'!$B$2:$F$179,5)</f>
        <v>16.5</v>
      </c>
      <c r="M132" s="55">
        <v>0.0</v>
      </c>
      <c r="N132" s="57">
        <v>0.0</v>
      </c>
      <c r="O132" s="55">
        <v>0.0</v>
      </c>
      <c r="P132" s="57">
        <v>0.0</v>
      </c>
      <c r="Q132" s="57">
        <v>0.0</v>
      </c>
      <c r="R132" s="55">
        <v>1.0</v>
      </c>
      <c r="S132" s="55">
        <v>1.0</v>
      </c>
      <c r="T132" s="57">
        <v>0.0</v>
      </c>
      <c r="U132" s="57">
        <v>0.0</v>
      </c>
      <c r="V132" s="58">
        <v>129.0</v>
      </c>
      <c r="W132" s="58">
        <v>129.0</v>
      </c>
      <c r="X132" s="55">
        <v>1.0</v>
      </c>
      <c r="Y132" s="55">
        <v>1.0</v>
      </c>
      <c r="Z132" s="3"/>
      <c r="AA132" s="3"/>
      <c r="AB132" s="3"/>
      <c r="AC132" s="3"/>
      <c r="AD132" s="3"/>
      <c r="AE132" s="3"/>
      <c r="AF132" s="3"/>
      <c r="AG132" s="3"/>
      <c r="AH132" s="3"/>
      <c r="AI132" s="3"/>
    </row>
    <row r="133">
      <c r="A133" s="59" t="s">
        <v>975</v>
      </c>
      <c r="B133" s="59" t="s">
        <v>613</v>
      </c>
      <c r="C133" s="59" t="s">
        <v>614</v>
      </c>
      <c r="D133" s="59">
        <v>10.0</v>
      </c>
      <c r="E133" s="59" t="s">
        <v>188</v>
      </c>
      <c r="F133" s="59" t="str">
        <f t="array" ref="F133">IFNA(INDEX('New Listing E-Commerce'!$E$2:$E$69,MATCH($I133,'New Listing E-Commerce'!$C$2:$C$69,0)),"N/A")</f>
        <v>Soft</v>
      </c>
      <c r="G133" s="59" t="str">
        <f t="array" ref="G133">INDEX('New Listing E-Commerce'!$D$1:$D$179,MATCH(I133,'New Listing E-Commerce'!$C$1:$C$179,0))</f>
        <v>Tk Lacer</v>
      </c>
      <c r="H133" s="59">
        <f t="shared" si="3"/>
        <v>1</v>
      </c>
      <c r="I133" s="59" t="s">
        <v>204</v>
      </c>
      <c r="J133" s="60">
        <f>VLOOKUP($I133,'Margen (PowerBI)'!$B$2:$F$179,3)</f>
        <v>35</v>
      </c>
      <c r="K133" s="60">
        <f t="array" ref="K133">INDEX('Margen (PowerBI)'!$E$1:$E$179,MATCH($I133,'Margen (PowerBI)'!$B$1:$B$179,0))</f>
        <v>29</v>
      </c>
      <c r="L133" s="60">
        <f>VLOOKUP($I133,'Margen (PowerBI)'!$B$2:$F$179,5)</f>
        <v>16.5</v>
      </c>
      <c r="M133" s="59">
        <v>1.0</v>
      </c>
      <c r="N133" s="61">
        <v>0.0</v>
      </c>
      <c r="O133" s="59">
        <v>1.0</v>
      </c>
      <c r="P133" s="61">
        <v>0.0</v>
      </c>
      <c r="Q133" s="61">
        <v>1.0</v>
      </c>
      <c r="R133" s="59">
        <v>1.0</v>
      </c>
      <c r="S133" s="59">
        <v>0.0</v>
      </c>
      <c r="T133" s="61">
        <v>1.0</v>
      </c>
      <c r="U133" s="61">
        <v>0.0</v>
      </c>
      <c r="V133" s="62">
        <v>105.0</v>
      </c>
      <c r="W133" s="62">
        <v>0.0</v>
      </c>
      <c r="X133" s="59">
        <v>1.0</v>
      </c>
      <c r="Y133" s="59">
        <v>0.0</v>
      </c>
      <c r="Z133" s="63"/>
      <c r="AA133" s="63"/>
      <c r="AB133" s="63"/>
      <c r="AC133" s="63"/>
      <c r="AD133" s="63"/>
      <c r="AE133" s="63"/>
      <c r="AF133" s="63"/>
      <c r="AG133" s="63"/>
      <c r="AH133" s="63"/>
      <c r="AI133" s="63"/>
    </row>
    <row r="134">
      <c r="A134" s="55" t="s">
        <v>975</v>
      </c>
      <c r="B134" s="55" t="s">
        <v>615</v>
      </c>
      <c r="C134" s="55" t="s">
        <v>616</v>
      </c>
      <c r="D134" s="55">
        <v>8.0</v>
      </c>
      <c r="E134" s="55" t="s">
        <v>188</v>
      </c>
      <c r="F134" s="55" t="str">
        <f t="array" ref="F134">IFNA(INDEX('New Listing E-Commerce'!$E$2:$E$69,MATCH($I134,'New Listing E-Commerce'!$C$2:$C$69,0)),"N/A")</f>
        <v>Soft</v>
      </c>
      <c r="G134" s="55" t="str">
        <f t="array" ref="G134">INDEX('New Listing E-Commerce'!$D$1:$D$179,MATCH(I134,'New Listing E-Commerce'!$C$1:$C$179,0))</f>
        <v>Tk Lacer</v>
      </c>
      <c r="H134" s="55">
        <f t="shared" si="3"/>
        <v>1</v>
      </c>
      <c r="I134" s="55" t="s">
        <v>204</v>
      </c>
      <c r="J134" s="56">
        <f>VLOOKUP($I134,'Margen (PowerBI)'!$B$2:$F$179,3)</f>
        <v>35</v>
      </c>
      <c r="K134" s="56">
        <f t="array" ref="K134">INDEX('Margen (PowerBI)'!$E$1:$E$179,MATCH($I134,'Margen (PowerBI)'!$B$1:$B$179,0))</f>
        <v>29</v>
      </c>
      <c r="L134" s="56">
        <f>VLOOKUP($I134,'Margen (PowerBI)'!$B$2:$F$179,5)</f>
        <v>16.5</v>
      </c>
      <c r="M134" s="55">
        <v>1.0</v>
      </c>
      <c r="N134" s="57">
        <v>0.0</v>
      </c>
      <c r="O134" s="55">
        <v>1.0</v>
      </c>
      <c r="P134" s="57">
        <v>0.0</v>
      </c>
      <c r="Q134" s="57">
        <v>1.0</v>
      </c>
      <c r="R134" s="55">
        <v>1.0</v>
      </c>
      <c r="S134" s="55">
        <v>0.0</v>
      </c>
      <c r="T134" s="57">
        <v>1.0</v>
      </c>
      <c r="U134" s="57">
        <v>0.0</v>
      </c>
      <c r="V134" s="58">
        <v>105.0</v>
      </c>
      <c r="W134" s="58">
        <v>0.0</v>
      </c>
      <c r="X134" s="55">
        <v>1.0</v>
      </c>
      <c r="Y134" s="55">
        <v>0.0</v>
      </c>
      <c r="Z134" s="3"/>
      <c r="AA134" s="3"/>
      <c r="AB134" s="3"/>
      <c r="AC134" s="3"/>
      <c r="AD134" s="3"/>
      <c r="AE134" s="3"/>
      <c r="AF134" s="3"/>
      <c r="AG134" s="3"/>
      <c r="AH134" s="3"/>
      <c r="AI134" s="3"/>
    </row>
    <row r="135">
      <c r="A135" s="59" t="s">
        <v>1465</v>
      </c>
      <c r="B135" s="59" t="s">
        <v>1466</v>
      </c>
      <c r="C135" s="59" t="s">
        <v>1467</v>
      </c>
      <c r="D135" s="59">
        <v>9.0</v>
      </c>
      <c r="E135" s="59" t="s">
        <v>188</v>
      </c>
      <c r="F135" s="59" t="str">
        <f t="array" ref="F135">IFNA(INDEX('New Listing E-Commerce'!$E$2:$E$69,MATCH($I135,'New Listing E-Commerce'!$C$2:$C$69,0)),"N/A")</f>
        <v>Steel</v>
      </c>
      <c r="G135" s="59" t="str">
        <f t="array" ref="G135">INDEX('New Listing E-Commerce'!$D$1:$D$179,MATCH(I135,'New Listing E-Commerce'!$C$1:$C$179,0))</f>
        <v>Tk Lacer</v>
      </c>
      <c r="H135" s="59">
        <f t="shared" si="3"/>
        <v>1</v>
      </c>
      <c r="I135" s="59" t="s">
        <v>192</v>
      </c>
      <c r="J135" s="60">
        <f t="array" ref="J135">INDEX('Margen (PowerBI)'!$D$1:$D$179,MATCH($I135,'Margen (PowerBI)'!$B$1:$B$179,0))</f>
        <v>50.5</v>
      </c>
      <c r="K135" s="60">
        <f t="array" ref="K135">INDEX('Margen (PowerBI)'!$E$1:$E$179,MATCH($I135,'Margen (PowerBI)'!$B$1:$B$179,0))</f>
        <v>30</v>
      </c>
      <c r="L135" s="60">
        <f t="array" ref="L135">INDEX('Margen (PowerBI)'!$F$1:$F$179,MATCH($I135,'Margen (PowerBI)'!$B$1:$B$179,0))</f>
        <v>20.5</v>
      </c>
      <c r="M135" s="59">
        <v>2.0</v>
      </c>
      <c r="N135" s="61">
        <v>1.0E-4</v>
      </c>
      <c r="O135" s="59">
        <v>2.0</v>
      </c>
      <c r="P135" s="61">
        <v>1.0E-4</v>
      </c>
      <c r="Q135" s="61">
        <v>1.0</v>
      </c>
      <c r="R135" s="59">
        <v>1.0</v>
      </c>
      <c r="S135" s="59">
        <v>0.0</v>
      </c>
      <c r="T135" s="61">
        <v>0.5</v>
      </c>
      <c r="U135" s="61">
        <v>0.0</v>
      </c>
      <c r="V135" s="62">
        <v>110.0</v>
      </c>
      <c r="W135" s="62">
        <v>0.0</v>
      </c>
      <c r="X135" s="59">
        <v>1.0</v>
      </c>
      <c r="Y135" s="59">
        <v>0.0</v>
      </c>
      <c r="Z135" s="63"/>
      <c r="AA135" s="63"/>
      <c r="AB135" s="63"/>
      <c r="AC135" s="63"/>
      <c r="AD135" s="63"/>
      <c r="AE135" s="63"/>
      <c r="AF135" s="63"/>
      <c r="AG135" s="63"/>
      <c r="AH135" s="63"/>
      <c r="AI135" s="63"/>
    </row>
    <row r="136">
      <c r="A136" s="55" t="s">
        <v>1163</v>
      </c>
      <c r="B136" s="55" t="s">
        <v>1164</v>
      </c>
      <c r="C136" s="55" t="s">
        <v>1165</v>
      </c>
      <c r="D136" s="55">
        <v>10.5</v>
      </c>
      <c r="E136" s="55" t="s">
        <v>186</v>
      </c>
      <c r="F136" s="55" t="str">
        <f t="array" ref="F136">IFNA(INDEX('New Listing E-Commerce'!$E$2:$E$69,MATCH($I136,'New Listing E-Commerce'!$C$2:$C$69,0)),"N/A")</f>
        <v>Soft</v>
      </c>
      <c r="G136" s="55" t="str">
        <f t="array" ref="G136">INDEX('New Listing E-Commerce'!$D$1:$D$179,MATCH(I136,'New Listing E-Commerce'!$C$1:$C$179,0))</f>
        <v>Tonka</v>
      </c>
      <c r="H136" s="55">
        <f t="shared" si="3"/>
        <v>1</v>
      </c>
      <c r="I136" s="55" t="s">
        <v>46</v>
      </c>
      <c r="J136" s="56">
        <f>VLOOKUP($I136,'Margen (PowerBI)'!$B$2:$F$179,3)</f>
        <v>35</v>
      </c>
      <c r="K136" s="56">
        <f t="array" ref="K136">INDEX('Margen (PowerBI)'!$E$1:$E$179,MATCH($I136,'Margen (PowerBI)'!$B$1:$B$179,0))</f>
        <v>41.5</v>
      </c>
      <c r="L136" s="56">
        <f>VLOOKUP($I136,'Margen (PowerBI)'!$B$2:$F$179,5)</f>
        <v>16.5</v>
      </c>
      <c r="M136" s="55">
        <v>1.0</v>
      </c>
      <c r="N136" s="57">
        <v>0.0</v>
      </c>
      <c r="O136" s="55">
        <v>1.0</v>
      </c>
      <c r="P136" s="57">
        <v>0.0</v>
      </c>
      <c r="Q136" s="57">
        <v>1.0</v>
      </c>
      <c r="R136" s="55">
        <v>1.0</v>
      </c>
      <c r="S136" s="55">
        <v>0.0</v>
      </c>
      <c r="T136" s="57">
        <v>1.0</v>
      </c>
      <c r="U136" s="57">
        <v>0.0</v>
      </c>
      <c r="V136" s="58">
        <v>177.0</v>
      </c>
      <c r="W136" s="58">
        <v>0.0</v>
      </c>
      <c r="X136" s="55">
        <v>1.0</v>
      </c>
      <c r="Y136" s="55">
        <v>0.0</v>
      </c>
      <c r="Z136" s="3"/>
      <c r="AA136" s="3"/>
      <c r="AB136" s="3"/>
      <c r="AC136" s="3"/>
      <c r="AD136" s="3"/>
      <c r="AE136" s="3"/>
      <c r="AF136" s="3"/>
      <c r="AG136" s="3"/>
      <c r="AH136" s="3"/>
      <c r="AI136" s="3"/>
    </row>
    <row r="137">
      <c r="A137" s="59" t="s">
        <v>620</v>
      </c>
      <c r="B137" s="59" t="s">
        <v>621</v>
      </c>
      <c r="C137" s="59" t="s">
        <v>622</v>
      </c>
      <c r="D137" s="59">
        <v>10.0</v>
      </c>
      <c r="E137" s="59" t="s">
        <v>7286</v>
      </c>
      <c r="F137" s="59" t="str">
        <f t="array" ref="F137">IFNA(INDEX('New Listing E-Commerce'!$E$2:$E$69,MATCH($I137,'New Listing E-Commerce'!$C$2:$C$69,0)),"N/A")</f>
        <v>Soft</v>
      </c>
      <c r="G137" s="59" t="str">
        <f t="array" ref="G137">INDEX('New Listing E-Commerce'!$D$1:$D$179,MATCH(I137,'New Listing E-Commerce'!$C$1:$C$179,0))</f>
        <v>Tractor</v>
      </c>
      <c r="H137" s="59">
        <f t="shared" si="3"/>
        <v>1</v>
      </c>
      <c r="I137" s="59" t="s">
        <v>226</v>
      </c>
      <c r="J137" s="60">
        <f>VLOOKUP($I137,'Margen (PowerBI)'!$B$2:$F$179,3)</f>
        <v>35</v>
      </c>
      <c r="K137" s="60">
        <f t="array" ref="K137">INDEX('Margen (PowerBI)'!$E$1:$E$179,MATCH($I137,'Margen (PowerBI)'!$B$1:$B$179,0))</f>
        <v>27.5</v>
      </c>
      <c r="L137" s="60">
        <f>VLOOKUP($I137,'Margen (PowerBI)'!$B$2:$F$179,5)</f>
        <v>16.5</v>
      </c>
      <c r="M137" s="59">
        <v>4.0</v>
      </c>
      <c r="N137" s="61">
        <v>2.0E-4</v>
      </c>
      <c r="O137" s="59">
        <v>4.0</v>
      </c>
      <c r="P137" s="61">
        <v>2.0E-4</v>
      </c>
      <c r="Q137" s="61">
        <v>1.0</v>
      </c>
      <c r="R137" s="59">
        <v>1.0</v>
      </c>
      <c r="S137" s="59">
        <v>0.0</v>
      </c>
      <c r="T137" s="61">
        <v>0.25</v>
      </c>
      <c r="U137" s="61">
        <v>0.0</v>
      </c>
      <c r="V137" s="62">
        <v>102.0</v>
      </c>
      <c r="W137" s="62">
        <v>0.0</v>
      </c>
      <c r="X137" s="59">
        <v>1.0</v>
      </c>
      <c r="Y137" s="59">
        <v>0.0</v>
      </c>
      <c r="Z137" s="63"/>
      <c r="AA137" s="63"/>
      <c r="AB137" s="63"/>
      <c r="AC137" s="63"/>
      <c r="AD137" s="63"/>
      <c r="AE137" s="63"/>
      <c r="AF137" s="63"/>
      <c r="AG137" s="63"/>
      <c r="AH137" s="63"/>
      <c r="AI137" s="63"/>
    </row>
    <row r="138">
      <c r="A138" s="55" t="s">
        <v>620</v>
      </c>
      <c r="B138" s="55" t="s">
        <v>1468</v>
      </c>
      <c r="C138" s="55" t="s">
        <v>1469</v>
      </c>
      <c r="D138" s="55">
        <v>11.0</v>
      </c>
      <c r="E138" s="55" t="s">
        <v>7286</v>
      </c>
      <c r="F138" s="55" t="str">
        <f t="array" ref="F138">IFNA(INDEX('New Listing E-Commerce'!$E$2:$E$69,MATCH($I138,'New Listing E-Commerce'!$C$2:$C$69,0)),"N/A")</f>
        <v>Soft</v>
      </c>
      <c r="G138" s="55" t="str">
        <f t="array" ref="G138">INDEX('New Listing E-Commerce'!$D$1:$D$179,MATCH(I138,'New Listing E-Commerce'!$C$1:$C$179,0))</f>
        <v>Tractor</v>
      </c>
      <c r="H138" s="55">
        <f t="shared" si="3"/>
        <v>1</v>
      </c>
      <c r="I138" s="55" t="s">
        <v>226</v>
      </c>
      <c r="J138" s="56">
        <f>VLOOKUP($I138,'Margen (PowerBI)'!$B$2:$F$179,3)</f>
        <v>35</v>
      </c>
      <c r="K138" s="56">
        <f t="array" ref="K138">INDEX('Margen (PowerBI)'!$E$1:$E$179,MATCH($I138,'Margen (PowerBI)'!$B$1:$B$179,0))</f>
        <v>27.5</v>
      </c>
      <c r="L138" s="56">
        <f>VLOOKUP($I138,'Margen (PowerBI)'!$B$2:$F$179,5)</f>
        <v>16.5</v>
      </c>
      <c r="M138" s="55">
        <v>9.0</v>
      </c>
      <c r="N138" s="57">
        <v>4.0E-4</v>
      </c>
      <c r="O138" s="55">
        <v>10.0</v>
      </c>
      <c r="P138" s="57">
        <v>4.0E-4</v>
      </c>
      <c r="Q138" s="57">
        <v>1.0</v>
      </c>
      <c r="R138" s="55">
        <v>1.0</v>
      </c>
      <c r="S138" s="55">
        <v>0.0</v>
      </c>
      <c r="T138" s="57">
        <v>0.1111</v>
      </c>
      <c r="U138" s="57">
        <v>0.0</v>
      </c>
      <c r="V138" s="58">
        <v>102.0</v>
      </c>
      <c r="W138" s="58">
        <v>0.0</v>
      </c>
      <c r="X138" s="55">
        <v>1.0</v>
      </c>
      <c r="Y138" s="55">
        <v>0.0</v>
      </c>
      <c r="Z138" s="3"/>
      <c r="AA138" s="3"/>
      <c r="AB138" s="3"/>
      <c r="AC138" s="3"/>
      <c r="AD138" s="3"/>
      <c r="AE138" s="3"/>
      <c r="AF138" s="3"/>
      <c r="AG138" s="3"/>
      <c r="AH138" s="3"/>
      <c r="AI138" s="3"/>
    </row>
    <row r="139">
      <c r="A139" s="59" t="s">
        <v>620</v>
      </c>
      <c r="B139" s="59" t="s">
        <v>1470</v>
      </c>
      <c r="C139" s="59" t="s">
        <v>1471</v>
      </c>
      <c r="D139" s="59">
        <v>12.0</v>
      </c>
      <c r="E139" s="59" t="s">
        <v>7286</v>
      </c>
      <c r="F139" s="59" t="str">
        <f t="array" ref="F139">IFNA(INDEX('New Listing E-Commerce'!$E$2:$E$69,MATCH($I139,'New Listing E-Commerce'!$C$2:$C$69,0)),"N/A")</f>
        <v>Soft</v>
      </c>
      <c r="G139" s="59" t="str">
        <f t="array" ref="G139">INDEX('New Listing E-Commerce'!$D$1:$D$179,MATCH(I139,'New Listing E-Commerce'!$C$1:$C$179,0))</f>
        <v>Tractor</v>
      </c>
      <c r="H139" s="59">
        <f t="shared" si="3"/>
        <v>1</v>
      </c>
      <c r="I139" s="59" t="s">
        <v>226</v>
      </c>
      <c r="J139" s="60">
        <f>VLOOKUP($I139,'Margen (PowerBI)'!$B$2:$F$179,3)</f>
        <v>35</v>
      </c>
      <c r="K139" s="60">
        <f t="array" ref="K139">INDEX('Margen (PowerBI)'!$E$1:$E$179,MATCH($I139,'Margen (PowerBI)'!$B$1:$B$179,0))</f>
        <v>27.5</v>
      </c>
      <c r="L139" s="60">
        <f>VLOOKUP($I139,'Margen (PowerBI)'!$B$2:$F$179,5)</f>
        <v>16.5</v>
      </c>
      <c r="M139" s="59">
        <v>7.0</v>
      </c>
      <c r="N139" s="61">
        <v>3.0E-4</v>
      </c>
      <c r="O139" s="59">
        <v>8.0</v>
      </c>
      <c r="P139" s="61">
        <v>3.0E-4</v>
      </c>
      <c r="Q139" s="61">
        <v>1.0</v>
      </c>
      <c r="R139" s="59">
        <v>1.0</v>
      </c>
      <c r="S139" s="59">
        <v>0.0</v>
      </c>
      <c r="T139" s="61">
        <v>0.1429</v>
      </c>
      <c r="U139" s="61">
        <v>0.0</v>
      </c>
      <c r="V139" s="62">
        <v>102.0</v>
      </c>
      <c r="W139" s="62">
        <v>0.0</v>
      </c>
      <c r="X139" s="59">
        <v>1.0</v>
      </c>
      <c r="Y139" s="59">
        <v>0.0</v>
      </c>
      <c r="Z139" s="63"/>
      <c r="AA139" s="63"/>
      <c r="AB139" s="63"/>
      <c r="AC139" s="63"/>
      <c r="AD139" s="63"/>
      <c r="AE139" s="63"/>
      <c r="AF139" s="63"/>
      <c r="AG139" s="63"/>
      <c r="AH139" s="63"/>
      <c r="AI139" s="63"/>
    </row>
    <row r="140">
      <c r="A140" s="55" t="s">
        <v>620</v>
      </c>
      <c r="B140" s="55" t="s">
        <v>629</v>
      </c>
      <c r="C140" s="55" t="s">
        <v>630</v>
      </c>
      <c r="D140" s="55">
        <v>8.5</v>
      </c>
      <c r="E140" s="55" t="s">
        <v>7286</v>
      </c>
      <c r="F140" s="55" t="str">
        <f t="array" ref="F140">IFNA(INDEX('New Listing E-Commerce'!$E$2:$E$69,MATCH($I140,'New Listing E-Commerce'!$C$2:$C$69,0)),"N/A")</f>
        <v>Soft</v>
      </c>
      <c r="G140" s="55" t="str">
        <f t="array" ref="G140">INDEX('New Listing E-Commerce'!$D$1:$D$179,MATCH(I140,'New Listing E-Commerce'!$C$1:$C$179,0))</f>
        <v>Tractor</v>
      </c>
      <c r="H140" s="55">
        <f t="shared" si="3"/>
        <v>2</v>
      </c>
      <c r="I140" s="55" t="s">
        <v>226</v>
      </c>
      <c r="J140" s="56">
        <f>VLOOKUP($I140,'Margen (PowerBI)'!$B$2:$F$179,3)</f>
        <v>35</v>
      </c>
      <c r="K140" s="56">
        <f t="array" ref="K140">INDEX('Margen (PowerBI)'!$E$1:$E$179,MATCH($I140,'Margen (PowerBI)'!$B$1:$B$179,0))</f>
        <v>27.5</v>
      </c>
      <c r="L140" s="56">
        <f>VLOOKUP($I140,'Margen (PowerBI)'!$B$2:$F$179,5)</f>
        <v>16.5</v>
      </c>
      <c r="M140" s="55">
        <v>2.0</v>
      </c>
      <c r="N140" s="57">
        <v>1.0E-4</v>
      </c>
      <c r="O140" s="55">
        <v>2.0</v>
      </c>
      <c r="P140" s="57">
        <v>1.0E-4</v>
      </c>
      <c r="Q140" s="57">
        <v>0.5</v>
      </c>
      <c r="R140" s="55">
        <v>2.0</v>
      </c>
      <c r="S140" s="55">
        <v>0.0</v>
      </c>
      <c r="T140" s="57">
        <v>1.0</v>
      </c>
      <c r="U140" s="57">
        <v>0.0</v>
      </c>
      <c r="V140" s="58">
        <v>204.0</v>
      </c>
      <c r="W140" s="58">
        <v>0.0</v>
      </c>
      <c r="X140" s="55">
        <v>2.0</v>
      </c>
      <c r="Y140" s="55">
        <v>0.0</v>
      </c>
      <c r="Z140" s="3"/>
      <c r="AA140" s="3"/>
      <c r="AB140" s="3"/>
      <c r="AC140" s="3"/>
      <c r="AD140" s="3"/>
      <c r="AE140" s="3"/>
      <c r="AF140" s="3"/>
      <c r="AG140" s="3"/>
      <c r="AH140" s="3"/>
      <c r="AI140" s="3"/>
    </row>
    <row r="141">
      <c r="A141" s="59" t="s">
        <v>620</v>
      </c>
      <c r="B141" s="59" t="s">
        <v>631</v>
      </c>
      <c r="C141" s="59" t="s">
        <v>632</v>
      </c>
      <c r="D141" s="59">
        <v>0.5</v>
      </c>
      <c r="E141" s="59" t="s">
        <v>7286</v>
      </c>
      <c r="F141" s="59" t="str">
        <f t="array" ref="F141">IFNA(INDEX('New Listing E-Commerce'!$E$2:$E$69,MATCH($I141,'New Listing E-Commerce'!$C$2:$C$69,0)),"N/A")</f>
        <v>Soft</v>
      </c>
      <c r="G141" s="59" t="str">
        <f t="array" ref="G141">INDEX('New Listing E-Commerce'!$D$1:$D$179,MATCH(I141,'New Listing E-Commerce'!$C$1:$C$179,0))</f>
        <v>Tractor</v>
      </c>
      <c r="H141" s="59">
        <f t="shared" si="3"/>
        <v>2</v>
      </c>
      <c r="I141" s="59" t="s">
        <v>226</v>
      </c>
      <c r="J141" s="60">
        <f>VLOOKUP($I141,'Margen (PowerBI)'!$B$2:$F$179,3)</f>
        <v>35</v>
      </c>
      <c r="K141" s="60">
        <f t="array" ref="K141">INDEX('Margen (PowerBI)'!$E$1:$E$179,MATCH($I141,'Margen (PowerBI)'!$B$1:$B$179,0))</f>
        <v>27.5</v>
      </c>
      <c r="L141" s="60">
        <f>VLOOKUP($I141,'Margen (PowerBI)'!$B$2:$F$179,5)</f>
        <v>16.5</v>
      </c>
      <c r="M141" s="59">
        <v>49.0</v>
      </c>
      <c r="N141" s="61">
        <v>0.0024</v>
      </c>
      <c r="O141" s="59">
        <v>55.0</v>
      </c>
      <c r="P141" s="61">
        <v>0.0022</v>
      </c>
      <c r="Q141" s="61">
        <v>1.0</v>
      </c>
      <c r="R141" s="59">
        <v>2.0</v>
      </c>
      <c r="S141" s="59">
        <v>0.0</v>
      </c>
      <c r="T141" s="61">
        <v>0.0408</v>
      </c>
      <c r="U141" s="61">
        <v>0.0</v>
      </c>
      <c r="V141" s="62">
        <v>204.0</v>
      </c>
      <c r="W141" s="62">
        <v>0.0</v>
      </c>
      <c r="X141" s="59">
        <v>2.0</v>
      </c>
      <c r="Y141" s="59">
        <v>0.0</v>
      </c>
      <c r="Z141" s="63"/>
      <c r="AA141" s="63"/>
      <c r="AB141" s="63"/>
      <c r="AC141" s="63"/>
      <c r="AD141" s="63"/>
      <c r="AE141" s="63"/>
      <c r="AF141" s="63"/>
      <c r="AG141" s="63"/>
      <c r="AH141" s="63"/>
      <c r="AI141" s="63"/>
    </row>
    <row r="142">
      <c r="A142" s="55" t="s">
        <v>620</v>
      </c>
      <c r="B142" s="55" t="s">
        <v>635</v>
      </c>
      <c r="C142" s="55" t="s">
        <v>636</v>
      </c>
      <c r="D142" s="55">
        <v>11.0</v>
      </c>
      <c r="E142" s="55" t="s">
        <v>7287</v>
      </c>
      <c r="F142" s="55" t="str">
        <f t="array" ref="F142">IFNA(INDEX('New Listing E-Commerce'!$E$2:$E$69,MATCH($I142,'New Listing E-Commerce'!$C$2:$C$69,0)),"N/A")</f>
        <v>Soft</v>
      </c>
      <c r="G142" s="55" t="str">
        <f t="array" ref="G142">INDEX('New Listing E-Commerce'!$D$1:$D$179,MATCH(I142,'New Listing E-Commerce'!$C$1:$C$179,0))</f>
        <v>Tractor</v>
      </c>
      <c r="H142" s="55">
        <f t="shared" si="3"/>
        <v>3</v>
      </c>
      <c r="I142" s="55" t="s">
        <v>226</v>
      </c>
      <c r="J142" s="56">
        <f>VLOOKUP($I142,'Margen (PowerBI)'!$B$2:$F$179,3)</f>
        <v>35</v>
      </c>
      <c r="K142" s="56">
        <f t="array" ref="K142">INDEX('Margen (PowerBI)'!$E$1:$E$179,MATCH($I142,'Margen (PowerBI)'!$B$1:$B$179,0))</f>
        <v>27.5</v>
      </c>
      <c r="L142" s="56">
        <f>VLOOKUP($I142,'Margen (PowerBI)'!$B$2:$F$179,5)</f>
        <v>16.5</v>
      </c>
      <c r="M142" s="55">
        <v>75.0</v>
      </c>
      <c r="N142" s="57">
        <v>0.0037</v>
      </c>
      <c r="O142" s="55">
        <v>99.0</v>
      </c>
      <c r="P142" s="57">
        <v>0.004</v>
      </c>
      <c r="Q142" s="57">
        <v>1.0</v>
      </c>
      <c r="R142" s="55">
        <v>3.0</v>
      </c>
      <c r="S142" s="55">
        <v>0.0</v>
      </c>
      <c r="T142" s="57">
        <v>0.04</v>
      </c>
      <c r="U142" s="57">
        <v>0.0</v>
      </c>
      <c r="V142" s="58">
        <v>306.0</v>
      </c>
      <c r="W142" s="58">
        <v>0.0</v>
      </c>
      <c r="X142" s="55">
        <v>3.0</v>
      </c>
      <c r="Y142" s="55">
        <v>0.0</v>
      </c>
      <c r="Z142" s="3"/>
      <c r="AA142" s="3"/>
      <c r="AB142" s="3"/>
      <c r="AC142" s="3"/>
      <c r="AD142" s="3"/>
      <c r="AE142" s="3"/>
      <c r="AF142" s="3"/>
      <c r="AG142" s="3"/>
      <c r="AH142" s="3"/>
      <c r="AI142" s="3"/>
    </row>
    <row r="143">
      <c r="A143" s="59" t="s">
        <v>620</v>
      </c>
      <c r="B143" s="59" t="s">
        <v>982</v>
      </c>
      <c r="C143" s="59" t="s">
        <v>983</v>
      </c>
      <c r="D143" s="59">
        <v>7.0</v>
      </c>
      <c r="E143" s="59" t="s">
        <v>7287</v>
      </c>
      <c r="F143" s="59" t="str">
        <f t="array" ref="F143">IFNA(INDEX('New Listing E-Commerce'!$E$2:$E$69,MATCH($I143,'New Listing E-Commerce'!$C$2:$C$69,0)),"N/A")</f>
        <v>Soft</v>
      </c>
      <c r="G143" s="59" t="str">
        <f t="array" ref="G143">INDEX('New Listing E-Commerce'!$D$1:$D$179,MATCH(I143,'New Listing E-Commerce'!$C$1:$C$179,0))</f>
        <v>Tractor</v>
      </c>
      <c r="H143" s="59">
        <f t="shared" si="3"/>
        <v>1</v>
      </c>
      <c r="I143" s="59" t="s">
        <v>226</v>
      </c>
      <c r="J143" s="60">
        <f>VLOOKUP($I143,'Margen (PowerBI)'!$B$2:$F$179,3)</f>
        <v>35</v>
      </c>
      <c r="K143" s="60">
        <f t="array" ref="K143">INDEX('Margen (PowerBI)'!$E$1:$E$179,MATCH($I143,'Margen (PowerBI)'!$B$1:$B$179,0))</f>
        <v>27.5</v>
      </c>
      <c r="L143" s="60">
        <f>VLOOKUP($I143,'Margen (PowerBI)'!$B$2:$F$179,5)</f>
        <v>16.5</v>
      </c>
      <c r="M143" s="59">
        <v>4.0</v>
      </c>
      <c r="N143" s="61">
        <v>2.0E-4</v>
      </c>
      <c r="O143" s="59">
        <v>7.0</v>
      </c>
      <c r="P143" s="61">
        <v>3.0E-4</v>
      </c>
      <c r="Q143" s="61">
        <v>0.7143</v>
      </c>
      <c r="R143" s="59">
        <v>1.0</v>
      </c>
      <c r="S143" s="59">
        <v>0.0</v>
      </c>
      <c r="T143" s="61">
        <v>0.25</v>
      </c>
      <c r="U143" s="61">
        <v>0.0</v>
      </c>
      <c r="V143" s="62">
        <v>102.0</v>
      </c>
      <c r="W143" s="62">
        <v>0.0</v>
      </c>
      <c r="X143" s="59">
        <v>1.0</v>
      </c>
      <c r="Y143" s="59">
        <v>0.0</v>
      </c>
      <c r="Z143" s="63"/>
      <c r="AA143" s="63"/>
      <c r="AB143" s="63"/>
      <c r="AC143" s="63"/>
      <c r="AD143" s="63"/>
      <c r="AE143" s="63"/>
      <c r="AF143" s="63"/>
      <c r="AG143" s="63"/>
      <c r="AH143" s="63"/>
      <c r="AI143" s="63"/>
    </row>
    <row r="144">
      <c r="A144" s="55" t="s">
        <v>620</v>
      </c>
      <c r="B144" s="55" t="s">
        <v>984</v>
      </c>
      <c r="C144" s="55" t="s">
        <v>985</v>
      </c>
      <c r="D144" s="55">
        <v>7.5</v>
      </c>
      <c r="E144" s="55" t="s">
        <v>7287</v>
      </c>
      <c r="F144" s="55" t="str">
        <f t="array" ref="F144">IFNA(INDEX('New Listing E-Commerce'!$E$2:$E$69,MATCH($I144,'New Listing E-Commerce'!$C$2:$C$69,0)),"N/A")</f>
        <v>Soft</v>
      </c>
      <c r="G144" s="55" t="str">
        <f t="array" ref="G144">INDEX('New Listing E-Commerce'!$D$1:$D$179,MATCH(I144,'New Listing E-Commerce'!$C$1:$C$179,0))</f>
        <v>Tractor</v>
      </c>
      <c r="H144" s="55">
        <f t="shared" si="3"/>
        <v>4</v>
      </c>
      <c r="I144" s="55" t="s">
        <v>226</v>
      </c>
      <c r="J144" s="56">
        <f>VLOOKUP($I144,'Margen (PowerBI)'!$B$2:$F$179,3)</f>
        <v>35</v>
      </c>
      <c r="K144" s="56">
        <f t="array" ref="K144">INDEX('Margen (PowerBI)'!$E$1:$E$179,MATCH($I144,'Margen (PowerBI)'!$B$1:$B$179,0))</f>
        <v>27.5</v>
      </c>
      <c r="L144" s="56">
        <f>VLOOKUP($I144,'Margen (PowerBI)'!$B$2:$F$179,5)</f>
        <v>16.5</v>
      </c>
      <c r="M144" s="55">
        <v>19.0</v>
      </c>
      <c r="N144" s="57">
        <v>9.0E-4</v>
      </c>
      <c r="O144" s="55">
        <v>22.0</v>
      </c>
      <c r="P144" s="57">
        <v>9.0E-4</v>
      </c>
      <c r="Q144" s="57">
        <v>0.9091</v>
      </c>
      <c r="R144" s="55">
        <v>3.0</v>
      </c>
      <c r="S144" s="55">
        <v>1.0</v>
      </c>
      <c r="T144" s="57">
        <v>0.1579</v>
      </c>
      <c r="U144" s="57">
        <v>0.0526</v>
      </c>
      <c r="V144" s="58">
        <v>306.0</v>
      </c>
      <c r="W144" s="58">
        <v>102.0</v>
      </c>
      <c r="X144" s="55">
        <v>3.0</v>
      </c>
      <c r="Y144" s="55">
        <v>1.0</v>
      </c>
      <c r="Z144" s="3"/>
      <c r="AA144" s="3"/>
      <c r="AB144" s="3"/>
      <c r="AC144" s="3"/>
      <c r="AD144" s="3"/>
      <c r="AE144" s="3"/>
      <c r="AF144" s="3"/>
      <c r="AG144" s="3"/>
      <c r="AH144" s="3"/>
      <c r="AI144" s="3"/>
    </row>
    <row r="145">
      <c r="A145" s="59" t="s">
        <v>620</v>
      </c>
      <c r="B145" s="59" t="s">
        <v>641</v>
      </c>
      <c r="C145" s="59" t="s">
        <v>642</v>
      </c>
      <c r="D145" s="59">
        <v>8.5</v>
      </c>
      <c r="E145" s="59" t="s">
        <v>7287</v>
      </c>
      <c r="F145" s="59" t="str">
        <f t="array" ref="F145">IFNA(INDEX('New Listing E-Commerce'!$E$2:$E$69,MATCH($I145,'New Listing E-Commerce'!$C$2:$C$69,0)),"N/A")</f>
        <v>Soft</v>
      </c>
      <c r="G145" s="59" t="str">
        <f t="array" ref="G145">INDEX('New Listing E-Commerce'!$D$1:$D$179,MATCH(I145,'New Listing E-Commerce'!$C$1:$C$179,0))</f>
        <v>Tractor</v>
      </c>
      <c r="H145" s="59">
        <f t="shared" si="3"/>
        <v>2</v>
      </c>
      <c r="I145" s="59" t="s">
        <v>226</v>
      </c>
      <c r="J145" s="60">
        <f>VLOOKUP($I145,'Margen (PowerBI)'!$B$2:$F$179,3)</f>
        <v>35</v>
      </c>
      <c r="K145" s="60">
        <f t="array" ref="K145">INDEX('Margen (PowerBI)'!$E$1:$E$179,MATCH($I145,'Margen (PowerBI)'!$B$1:$B$179,0))</f>
        <v>27.5</v>
      </c>
      <c r="L145" s="60">
        <f>VLOOKUP($I145,'Margen (PowerBI)'!$B$2:$F$179,5)</f>
        <v>16.5</v>
      </c>
      <c r="M145" s="59">
        <v>7.0</v>
      </c>
      <c r="N145" s="61">
        <v>3.0E-4</v>
      </c>
      <c r="O145" s="59">
        <v>9.0</v>
      </c>
      <c r="P145" s="61">
        <v>4.0E-4</v>
      </c>
      <c r="Q145" s="61">
        <v>1.0</v>
      </c>
      <c r="R145" s="59">
        <v>2.0</v>
      </c>
      <c r="S145" s="59">
        <v>0.0</v>
      </c>
      <c r="T145" s="61">
        <v>0.2857</v>
      </c>
      <c r="U145" s="61">
        <v>0.0</v>
      </c>
      <c r="V145" s="62">
        <v>204.0</v>
      </c>
      <c r="W145" s="62">
        <v>0.0</v>
      </c>
      <c r="X145" s="59">
        <v>2.0</v>
      </c>
      <c r="Y145" s="59">
        <v>0.0</v>
      </c>
      <c r="Z145" s="63"/>
      <c r="AA145" s="63"/>
      <c r="AB145" s="63"/>
      <c r="AC145" s="63"/>
      <c r="AD145" s="63"/>
      <c r="AE145" s="63"/>
      <c r="AF145" s="63"/>
      <c r="AG145" s="63"/>
      <c r="AH145" s="63"/>
      <c r="AI145" s="63"/>
    </row>
    <row r="146">
      <c r="A146" s="55" t="s">
        <v>620</v>
      </c>
      <c r="B146" s="55" t="s">
        <v>643</v>
      </c>
      <c r="C146" s="55" t="s">
        <v>644</v>
      </c>
      <c r="D146" s="55">
        <v>9.0</v>
      </c>
      <c r="E146" s="55" t="s">
        <v>7287</v>
      </c>
      <c r="F146" s="55" t="str">
        <f t="array" ref="F146">IFNA(INDEX('New Listing E-Commerce'!$E$2:$E$69,MATCH($I146,'New Listing E-Commerce'!$C$2:$C$69,0)),"N/A")</f>
        <v>Soft</v>
      </c>
      <c r="G146" s="55" t="str">
        <f t="array" ref="G146">INDEX('New Listing E-Commerce'!$D$1:$D$179,MATCH(I146,'New Listing E-Commerce'!$C$1:$C$179,0))</f>
        <v>Tractor</v>
      </c>
      <c r="H146" s="55">
        <f t="shared" si="3"/>
        <v>5</v>
      </c>
      <c r="I146" s="55" t="s">
        <v>226</v>
      </c>
      <c r="J146" s="56">
        <f>VLOOKUP($I146,'Margen (PowerBI)'!$B$2:$F$179,3)</f>
        <v>35</v>
      </c>
      <c r="K146" s="56">
        <f t="array" ref="K146">INDEX('Margen (PowerBI)'!$E$1:$E$179,MATCH($I146,'Margen (PowerBI)'!$B$1:$B$179,0))</f>
        <v>27.5</v>
      </c>
      <c r="L146" s="56">
        <f>VLOOKUP($I146,'Margen (PowerBI)'!$B$2:$F$179,5)</f>
        <v>16.5</v>
      </c>
      <c r="M146" s="55">
        <v>121.0</v>
      </c>
      <c r="N146" s="57">
        <v>0.006</v>
      </c>
      <c r="O146" s="55">
        <v>150.0</v>
      </c>
      <c r="P146" s="57">
        <v>0.0061</v>
      </c>
      <c r="Q146" s="57">
        <v>0.9933</v>
      </c>
      <c r="R146" s="55">
        <v>5.0</v>
      </c>
      <c r="S146" s="55">
        <v>0.0</v>
      </c>
      <c r="T146" s="57">
        <v>0.0413</v>
      </c>
      <c r="U146" s="57">
        <v>0.0</v>
      </c>
      <c r="V146" s="58">
        <v>510.0</v>
      </c>
      <c r="W146" s="58">
        <v>0.0</v>
      </c>
      <c r="X146" s="55">
        <v>5.0</v>
      </c>
      <c r="Y146" s="55">
        <v>0.0</v>
      </c>
      <c r="Z146" s="3"/>
      <c r="AA146" s="3"/>
      <c r="AB146" s="3"/>
      <c r="AC146" s="3"/>
      <c r="AD146" s="3"/>
      <c r="AE146" s="3"/>
      <c r="AF146" s="3"/>
      <c r="AG146" s="3"/>
      <c r="AH146" s="3"/>
      <c r="AI146" s="3"/>
    </row>
    <row r="147">
      <c r="A147" s="59" t="s">
        <v>620</v>
      </c>
      <c r="B147" s="59" t="s">
        <v>645</v>
      </c>
      <c r="C147" s="59" t="s">
        <v>646</v>
      </c>
      <c r="D147" s="59">
        <v>9.5</v>
      </c>
      <c r="E147" s="59" t="s">
        <v>7287</v>
      </c>
      <c r="F147" s="59" t="str">
        <f t="array" ref="F147">IFNA(INDEX('New Listing E-Commerce'!$E$2:$E$69,MATCH($I147,'New Listing E-Commerce'!$C$2:$C$69,0)),"N/A")</f>
        <v>Soft</v>
      </c>
      <c r="G147" s="59" t="str">
        <f t="array" ref="G147">INDEX('New Listing E-Commerce'!$D$1:$D$179,MATCH(I147,'New Listing E-Commerce'!$C$1:$C$179,0))</f>
        <v>Tractor</v>
      </c>
      <c r="H147" s="59">
        <f t="shared" si="3"/>
        <v>3</v>
      </c>
      <c r="I147" s="59" t="s">
        <v>226</v>
      </c>
      <c r="J147" s="60">
        <f>VLOOKUP($I147,'Margen (PowerBI)'!$B$2:$F$179,3)</f>
        <v>35</v>
      </c>
      <c r="K147" s="60">
        <f t="array" ref="K147">INDEX('Margen (PowerBI)'!$E$1:$E$179,MATCH($I147,'Margen (PowerBI)'!$B$1:$B$179,0))</f>
        <v>27.5</v>
      </c>
      <c r="L147" s="60">
        <f>VLOOKUP($I147,'Margen (PowerBI)'!$B$2:$F$179,5)</f>
        <v>16.5</v>
      </c>
      <c r="M147" s="59">
        <v>44.0</v>
      </c>
      <c r="N147" s="61">
        <v>0.0022</v>
      </c>
      <c r="O147" s="59">
        <v>51.0</v>
      </c>
      <c r="P147" s="61">
        <v>0.0021</v>
      </c>
      <c r="Q147" s="61">
        <v>1.0</v>
      </c>
      <c r="R147" s="59">
        <v>3.0</v>
      </c>
      <c r="S147" s="59">
        <v>0.0</v>
      </c>
      <c r="T147" s="61">
        <v>0.0682</v>
      </c>
      <c r="U147" s="61">
        <v>0.0</v>
      </c>
      <c r="V147" s="62">
        <v>306.0</v>
      </c>
      <c r="W147" s="62">
        <v>0.0</v>
      </c>
      <c r="X147" s="59">
        <v>3.0</v>
      </c>
      <c r="Y147" s="59">
        <v>0.0</v>
      </c>
      <c r="Z147" s="63"/>
      <c r="AA147" s="63"/>
      <c r="AB147" s="63"/>
      <c r="AC147" s="63"/>
      <c r="AD147" s="63"/>
      <c r="AE147" s="63"/>
      <c r="AF147" s="63"/>
      <c r="AG147" s="63"/>
      <c r="AH147" s="63"/>
      <c r="AI147" s="63"/>
    </row>
    <row r="148">
      <c r="A148" s="55" t="s">
        <v>620</v>
      </c>
      <c r="B148" s="55" t="s">
        <v>1168</v>
      </c>
      <c r="C148" s="55" t="s">
        <v>1169</v>
      </c>
      <c r="D148" s="55">
        <v>6.5</v>
      </c>
      <c r="E148" s="55" t="s">
        <v>7288</v>
      </c>
      <c r="F148" s="55" t="str">
        <f t="array" ref="F148">IFNA(INDEX('New Listing E-Commerce'!$E$2:$E$69,MATCH($I148,'New Listing E-Commerce'!$C$2:$C$69,0)),"N/A")</f>
        <v>Soft</v>
      </c>
      <c r="G148" s="55" t="str">
        <f t="array" ref="G148">INDEX('New Listing E-Commerce'!$D$1:$D$179,MATCH(I148,'New Listing E-Commerce'!$C$1:$C$179,0))</f>
        <v>Tractor</v>
      </c>
      <c r="H148" s="55">
        <f t="shared" si="3"/>
        <v>1</v>
      </c>
      <c r="I148" s="55" t="s">
        <v>226</v>
      </c>
      <c r="J148" s="56">
        <f>VLOOKUP($I148,'Margen (PowerBI)'!$B$2:$F$179,3)</f>
        <v>35</v>
      </c>
      <c r="K148" s="56">
        <f t="array" ref="K148">INDEX('Margen (PowerBI)'!$E$1:$E$179,MATCH($I148,'Margen (PowerBI)'!$B$1:$B$179,0))</f>
        <v>27.5</v>
      </c>
      <c r="L148" s="56">
        <f>VLOOKUP($I148,'Margen (PowerBI)'!$B$2:$F$179,5)</f>
        <v>16.5</v>
      </c>
      <c r="M148" s="55">
        <v>12.0</v>
      </c>
      <c r="N148" s="57">
        <v>6.0E-4</v>
      </c>
      <c r="O148" s="55">
        <v>13.0</v>
      </c>
      <c r="P148" s="57">
        <v>5.0E-4</v>
      </c>
      <c r="Q148" s="57">
        <v>1.0</v>
      </c>
      <c r="R148" s="55">
        <v>1.0</v>
      </c>
      <c r="S148" s="55">
        <v>0.0</v>
      </c>
      <c r="T148" s="57">
        <v>0.0833</v>
      </c>
      <c r="U148" s="57">
        <v>0.0</v>
      </c>
      <c r="V148" s="58">
        <v>102.0</v>
      </c>
      <c r="W148" s="58">
        <v>0.0</v>
      </c>
      <c r="X148" s="55">
        <v>1.0</v>
      </c>
      <c r="Y148" s="55">
        <v>0.0</v>
      </c>
      <c r="Z148" s="3"/>
      <c r="AA148" s="3"/>
      <c r="AB148" s="3"/>
      <c r="AC148" s="3"/>
      <c r="AD148" s="3"/>
      <c r="AE148" s="3"/>
      <c r="AF148" s="3"/>
      <c r="AG148" s="3"/>
      <c r="AH148" s="3"/>
      <c r="AI148" s="3"/>
    </row>
    <row r="149">
      <c r="A149" s="59" t="s">
        <v>620</v>
      </c>
      <c r="B149" s="59" t="s">
        <v>1472</v>
      </c>
      <c r="C149" s="59" t="s">
        <v>1473</v>
      </c>
      <c r="D149" s="59">
        <v>7.0</v>
      </c>
      <c r="E149" s="59" t="s">
        <v>7288</v>
      </c>
      <c r="F149" s="59" t="str">
        <f t="array" ref="F149">IFNA(INDEX('New Listing E-Commerce'!$E$2:$E$69,MATCH($I149,'New Listing E-Commerce'!$C$2:$C$69,0)),"N/A")</f>
        <v>Soft</v>
      </c>
      <c r="G149" s="59" t="str">
        <f t="array" ref="G149">INDEX('New Listing E-Commerce'!$D$1:$D$179,MATCH(I149,'New Listing E-Commerce'!$C$1:$C$179,0))</f>
        <v>Tractor</v>
      </c>
      <c r="H149" s="59">
        <f t="shared" si="3"/>
        <v>1</v>
      </c>
      <c r="I149" s="59" t="s">
        <v>226</v>
      </c>
      <c r="J149" s="60">
        <f>VLOOKUP($I149,'Margen (PowerBI)'!$B$2:$F$179,3)</f>
        <v>35</v>
      </c>
      <c r="K149" s="60">
        <f t="array" ref="K149">INDEX('Margen (PowerBI)'!$E$1:$E$179,MATCH($I149,'Margen (PowerBI)'!$B$1:$B$179,0))</f>
        <v>27.5</v>
      </c>
      <c r="L149" s="60">
        <f>VLOOKUP($I149,'Margen (PowerBI)'!$B$2:$F$179,5)</f>
        <v>16.5</v>
      </c>
      <c r="M149" s="59">
        <v>17.0</v>
      </c>
      <c r="N149" s="61">
        <v>8.0E-4</v>
      </c>
      <c r="O149" s="59">
        <v>26.0</v>
      </c>
      <c r="P149" s="61">
        <v>0.0011</v>
      </c>
      <c r="Q149" s="61">
        <v>0.8462</v>
      </c>
      <c r="R149" s="59">
        <v>1.0</v>
      </c>
      <c r="S149" s="59">
        <v>0.0</v>
      </c>
      <c r="T149" s="61">
        <v>0.0588</v>
      </c>
      <c r="U149" s="61">
        <v>0.0</v>
      </c>
      <c r="V149" s="62">
        <v>102.0</v>
      </c>
      <c r="W149" s="62">
        <v>0.0</v>
      </c>
      <c r="X149" s="59">
        <v>1.0</v>
      </c>
      <c r="Y149" s="59">
        <v>0.0</v>
      </c>
      <c r="Z149" s="63"/>
      <c r="AA149" s="63"/>
      <c r="AB149" s="63"/>
      <c r="AC149" s="63"/>
      <c r="AD149" s="63"/>
      <c r="AE149" s="63"/>
      <c r="AF149" s="63"/>
      <c r="AG149" s="63"/>
      <c r="AH149" s="63"/>
      <c r="AI149" s="63"/>
    </row>
    <row r="150">
      <c r="A150" s="55" t="s">
        <v>620</v>
      </c>
      <c r="B150" s="55" t="s">
        <v>1474</v>
      </c>
      <c r="C150" s="55" t="s">
        <v>1475</v>
      </c>
      <c r="D150" s="55">
        <v>7.5</v>
      </c>
      <c r="E150" s="55" t="s">
        <v>7288</v>
      </c>
      <c r="F150" s="55" t="str">
        <f t="array" ref="F150">IFNA(INDEX('New Listing E-Commerce'!$E$2:$E$69,MATCH($I150,'New Listing E-Commerce'!$C$2:$C$69,0)),"N/A")</f>
        <v>Soft</v>
      </c>
      <c r="G150" s="55" t="str">
        <f t="array" ref="G150">INDEX('New Listing E-Commerce'!$D$1:$D$179,MATCH(I150,'New Listing E-Commerce'!$C$1:$C$179,0))</f>
        <v>Tractor</v>
      </c>
      <c r="H150" s="55">
        <f t="shared" si="3"/>
        <v>2</v>
      </c>
      <c r="I150" s="55" t="s">
        <v>226</v>
      </c>
      <c r="J150" s="56">
        <f>VLOOKUP($I150,'Margen (PowerBI)'!$B$2:$F$179,3)</f>
        <v>35</v>
      </c>
      <c r="K150" s="56">
        <f t="array" ref="K150">INDEX('Margen (PowerBI)'!$E$1:$E$179,MATCH($I150,'Margen (PowerBI)'!$B$1:$B$179,0))</f>
        <v>27.5</v>
      </c>
      <c r="L150" s="56">
        <f>VLOOKUP($I150,'Margen (PowerBI)'!$B$2:$F$179,5)</f>
        <v>16.5</v>
      </c>
      <c r="M150" s="55">
        <v>5.0</v>
      </c>
      <c r="N150" s="57">
        <v>2.0E-4</v>
      </c>
      <c r="O150" s="55">
        <v>8.0</v>
      </c>
      <c r="P150" s="57">
        <v>3.0E-4</v>
      </c>
      <c r="Q150" s="57">
        <v>0.375</v>
      </c>
      <c r="R150" s="55">
        <v>2.0</v>
      </c>
      <c r="S150" s="55">
        <v>0.0</v>
      </c>
      <c r="T150" s="57">
        <v>0.4</v>
      </c>
      <c r="U150" s="57">
        <v>0.0</v>
      </c>
      <c r="V150" s="58">
        <v>204.0</v>
      </c>
      <c r="W150" s="58">
        <v>0.0</v>
      </c>
      <c r="X150" s="55">
        <v>2.0</v>
      </c>
      <c r="Y150" s="55">
        <v>0.0</v>
      </c>
      <c r="Z150" s="3"/>
      <c r="AA150" s="3"/>
      <c r="AB150" s="3"/>
      <c r="AC150" s="3"/>
      <c r="AD150" s="3"/>
      <c r="AE150" s="3"/>
      <c r="AF150" s="3"/>
      <c r="AG150" s="3"/>
      <c r="AH150" s="3"/>
      <c r="AI150" s="3"/>
    </row>
    <row r="151">
      <c r="A151" s="59" t="s">
        <v>620</v>
      </c>
      <c r="B151" s="59" t="s">
        <v>1476</v>
      </c>
      <c r="C151" s="59" t="s">
        <v>1477</v>
      </c>
      <c r="D151" s="59">
        <v>8.5</v>
      </c>
      <c r="E151" s="59" t="s">
        <v>7288</v>
      </c>
      <c r="F151" s="59" t="str">
        <f t="array" ref="F151">IFNA(INDEX('New Listing E-Commerce'!$E$2:$E$69,MATCH($I151,'New Listing E-Commerce'!$C$2:$C$69,0)),"N/A")</f>
        <v>Soft</v>
      </c>
      <c r="G151" s="59" t="str">
        <f t="array" ref="G151">INDEX('New Listing E-Commerce'!$D$1:$D$179,MATCH(I151,'New Listing E-Commerce'!$C$1:$C$179,0))</f>
        <v>Tractor</v>
      </c>
      <c r="H151" s="59">
        <f t="shared" si="3"/>
        <v>1</v>
      </c>
      <c r="I151" s="59" t="s">
        <v>226</v>
      </c>
      <c r="J151" s="60">
        <f>VLOOKUP($I151,'Margen (PowerBI)'!$B$2:$F$179,3)</f>
        <v>35</v>
      </c>
      <c r="K151" s="60">
        <f t="array" ref="K151">INDEX('Margen (PowerBI)'!$E$1:$E$179,MATCH($I151,'Margen (PowerBI)'!$B$1:$B$179,0))</f>
        <v>27.5</v>
      </c>
      <c r="L151" s="60">
        <f>VLOOKUP($I151,'Margen (PowerBI)'!$B$2:$F$179,5)</f>
        <v>16.5</v>
      </c>
      <c r="M151" s="59">
        <v>4.0</v>
      </c>
      <c r="N151" s="61">
        <v>2.0E-4</v>
      </c>
      <c r="O151" s="59">
        <v>4.0</v>
      </c>
      <c r="P151" s="61">
        <v>2.0E-4</v>
      </c>
      <c r="Q151" s="61">
        <v>1.0</v>
      </c>
      <c r="R151" s="59">
        <v>1.0</v>
      </c>
      <c r="S151" s="59">
        <v>0.0</v>
      </c>
      <c r="T151" s="61">
        <v>0.25</v>
      </c>
      <c r="U151" s="61">
        <v>0.0</v>
      </c>
      <c r="V151" s="62">
        <v>102.0</v>
      </c>
      <c r="W151" s="62">
        <v>0.0</v>
      </c>
      <c r="X151" s="59">
        <v>1.0</v>
      </c>
      <c r="Y151" s="59">
        <v>0.0</v>
      </c>
      <c r="Z151" s="63"/>
      <c r="AA151" s="63"/>
      <c r="AB151" s="63"/>
      <c r="AC151" s="63"/>
      <c r="AD151" s="63"/>
      <c r="AE151" s="63"/>
      <c r="AF151" s="63"/>
      <c r="AG151" s="63"/>
      <c r="AH151" s="63"/>
      <c r="AI151" s="63"/>
    </row>
    <row r="152">
      <c r="A152" s="55" t="s">
        <v>620</v>
      </c>
      <c r="B152" s="55" t="s">
        <v>1172</v>
      </c>
      <c r="C152" s="55" t="s">
        <v>1173</v>
      </c>
      <c r="D152" s="55">
        <v>9.5</v>
      </c>
      <c r="E152" s="55" t="s">
        <v>7288</v>
      </c>
      <c r="F152" s="55" t="str">
        <f t="array" ref="F152">IFNA(INDEX('New Listing E-Commerce'!$E$2:$E$69,MATCH($I152,'New Listing E-Commerce'!$C$2:$C$69,0)),"N/A")</f>
        <v>Soft</v>
      </c>
      <c r="G152" s="55" t="str">
        <f t="array" ref="G152">INDEX('New Listing E-Commerce'!$D$1:$D$179,MATCH(I152,'New Listing E-Commerce'!$C$1:$C$179,0))</f>
        <v>Tractor</v>
      </c>
      <c r="H152" s="55">
        <f t="shared" si="3"/>
        <v>1</v>
      </c>
      <c r="I152" s="55" t="s">
        <v>226</v>
      </c>
      <c r="J152" s="56">
        <f>VLOOKUP($I152,'Margen (PowerBI)'!$B$2:$F$179,3)</f>
        <v>35</v>
      </c>
      <c r="K152" s="56">
        <f t="array" ref="K152">INDEX('Margen (PowerBI)'!$E$1:$E$179,MATCH($I152,'Margen (PowerBI)'!$B$1:$B$179,0))</f>
        <v>27.5</v>
      </c>
      <c r="L152" s="56">
        <f>VLOOKUP($I152,'Margen (PowerBI)'!$B$2:$F$179,5)</f>
        <v>16.5</v>
      </c>
      <c r="M152" s="55">
        <v>41.0</v>
      </c>
      <c r="N152" s="57">
        <v>0.002</v>
      </c>
      <c r="O152" s="55">
        <v>45.0</v>
      </c>
      <c r="P152" s="57">
        <v>0.0018</v>
      </c>
      <c r="Q152" s="57">
        <v>1.0</v>
      </c>
      <c r="R152" s="55">
        <v>1.0</v>
      </c>
      <c r="S152" s="55">
        <v>0.0</v>
      </c>
      <c r="T152" s="57">
        <v>0.0244</v>
      </c>
      <c r="U152" s="57">
        <v>0.0</v>
      </c>
      <c r="V152" s="58">
        <v>102.0</v>
      </c>
      <c r="W152" s="58">
        <v>0.0</v>
      </c>
      <c r="X152" s="55">
        <v>1.0</v>
      </c>
      <c r="Y152" s="55">
        <v>0.0</v>
      </c>
      <c r="Z152" s="3"/>
      <c r="AA152" s="3"/>
      <c r="AB152" s="3"/>
      <c r="AC152" s="3"/>
      <c r="AD152" s="3"/>
      <c r="AE152" s="3"/>
      <c r="AF152" s="3"/>
      <c r="AG152" s="3"/>
      <c r="AH152" s="3"/>
      <c r="AI152" s="3"/>
    </row>
    <row r="153">
      <c r="A153" s="59" t="s">
        <v>620</v>
      </c>
      <c r="B153" s="59" t="s">
        <v>647</v>
      </c>
      <c r="C153" s="59" t="s">
        <v>648</v>
      </c>
      <c r="D153" s="59">
        <v>10.0</v>
      </c>
      <c r="E153" s="59" t="s">
        <v>188</v>
      </c>
      <c r="F153" s="59" t="str">
        <f t="array" ref="F153">IFNA(INDEX('New Listing E-Commerce'!$E$2:$E$69,MATCH($I153,'New Listing E-Commerce'!$C$2:$C$69,0)),"N/A")</f>
        <v>Soft</v>
      </c>
      <c r="G153" s="59" t="str">
        <f t="array" ref="G153">INDEX('New Listing E-Commerce'!$D$1:$D$179,MATCH(I153,'New Listing E-Commerce'!$C$1:$C$179,0))</f>
        <v>Tractor</v>
      </c>
      <c r="H153" s="59">
        <f t="shared" si="3"/>
        <v>4</v>
      </c>
      <c r="I153" s="59" t="s">
        <v>226</v>
      </c>
      <c r="J153" s="60">
        <f>VLOOKUP($I153,'Margen (PowerBI)'!$B$2:$F$179,3)</f>
        <v>35</v>
      </c>
      <c r="K153" s="60">
        <f t="array" ref="K153">INDEX('Margen (PowerBI)'!$E$1:$E$179,MATCH($I153,'Margen (PowerBI)'!$B$1:$B$179,0))</f>
        <v>27.5</v>
      </c>
      <c r="L153" s="60">
        <f>VLOOKUP($I153,'Margen (PowerBI)'!$B$2:$F$179,5)</f>
        <v>16.5</v>
      </c>
      <c r="M153" s="59">
        <v>12.0</v>
      </c>
      <c r="N153" s="61">
        <v>6.0E-4</v>
      </c>
      <c r="O153" s="59">
        <v>12.0</v>
      </c>
      <c r="P153" s="61">
        <v>5.0E-4</v>
      </c>
      <c r="Q153" s="61">
        <v>0.9167</v>
      </c>
      <c r="R153" s="59">
        <v>4.0</v>
      </c>
      <c r="S153" s="59">
        <v>0.0</v>
      </c>
      <c r="T153" s="61">
        <v>0.3333</v>
      </c>
      <c r="U153" s="61">
        <v>0.0</v>
      </c>
      <c r="V153" s="62">
        <v>408.0</v>
      </c>
      <c r="W153" s="62">
        <v>0.0</v>
      </c>
      <c r="X153" s="59">
        <v>4.0</v>
      </c>
      <c r="Y153" s="59">
        <v>0.0</v>
      </c>
      <c r="Z153" s="63"/>
      <c r="AA153" s="63"/>
      <c r="AB153" s="63"/>
      <c r="AC153" s="63"/>
      <c r="AD153" s="63"/>
      <c r="AE153" s="63"/>
      <c r="AF153" s="63"/>
      <c r="AG153" s="63"/>
      <c r="AH153" s="63"/>
      <c r="AI153" s="63"/>
    </row>
    <row r="154">
      <c r="A154" s="55" t="s">
        <v>620</v>
      </c>
      <c r="B154" s="55" t="s">
        <v>651</v>
      </c>
      <c r="C154" s="55" t="s">
        <v>652</v>
      </c>
      <c r="D154" s="55">
        <v>11.0</v>
      </c>
      <c r="E154" s="55" t="s">
        <v>188</v>
      </c>
      <c r="F154" s="55" t="str">
        <f t="array" ref="F154">IFNA(INDEX('New Listing E-Commerce'!$E$2:$E$69,MATCH($I154,'New Listing E-Commerce'!$C$2:$C$69,0)),"N/A")</f>
        <v>Soft</v>
      </c>
      <c r="G154" s="55" t="str">
        <f t="array" ref="G154">INDEX('New Listing E-Commerce'!$D$1:$D$179,MATCH(I154,'New Listing E-Commerce'!$C$1:$C$179,0))</f>
        <v>Tractor</v>
      </c>
      <c r="H154" s="55">
        <f t="shared" si="3"/>
        <v>4</v>
      </c>
      <c r="I154" s="55" t="s">
        <v>226</v>
      </c>
      <c r="J154" s="56">
        <f>VLOOKUP($I154,'Margen (PowerBI)'!$B$2:$F$179,3)</f>
        <v>35</v>
      </c>
      <c r="K154" s="56">
        <f t="array" ref="K154">INDEX('Margen (PowerBI)'!$E$1:$E$179,MATCH($I154,'Margen (PowerBI)'!$B$1:$B$179,0))</f>
        <v>27.5</v>
      </c>
      <c r="L154" s="56">
        <f>VLOOKUP($I154,'Margen (PowerBI)'!$B$2:$F$179,5)</f>
        <v>16.5</v>
      </c>
      <c r="M154" s="55">
        <v>17.0</v>
      </c>
      <c r="N154" s="57">
        <v>8.0E-4</v>
      </c>
      <c r="O154" s="55">
        <v>18.0</v>
      </c>
      <c r="P154" s="57">
        <v>7.0E-4</v>
      </c>
      <c r="Q154" s="57">
        <v>1.0</v>
      </c>
      <c r="R154" s="55">
        <v>4.0</v>
      </c>
      <c r="S154" s="55">
        <v>0.0</v>
      </c>
      <c r="T154" s="57">
        <v>0.2353</v>
      </c>
      <c r="U154" s="57">
        <v>0.0</v>
      </c>
      <c r="V154" s="58">
        <v>408.0</v>
      </c>
      <c r="W154" s="58">
        <v>0.0</v>
      </c>
      <c r="X154" s="55">
        <v>4.0</v>
      </c>
      <c r="Y154" s="55">
        <v>0.0</v>
      </c>
      <c r="Z154" s="3"/>
      <c r="AA154" s="3"/>
      <c r="AB154" s="3"/>
      <c r="AC154" s="3"/>
      <c r="AD154" s="3"/>
      <c r="AE154" s="3"/>
      <c r="AF154" s="3"/>
      <c r="AG154" s="3"/>
      <c r="AH154" s="3"/>
      <c r="AI154" s="3"/>
    </row>
    <row r="155">
      <c r="A155" s="59" t="s">
        <v>620</v>
      </c>
      <c r="B155" s="59" t="s">
        <v>986</v>
      </c>
      <c r="C155" s="59" t="s">
        <v>987</v>
      </c>
      <c r="D155" s="59">
        <v>12.0</v>
      </c>
      <c r="E155" s="59" t="s">
        <v>188</v>
      </c>
      <c r="F155" s="59" t="str">
        <f t="array" ref="F155">IFNA(INDEX('New Listing E-Commerce'!$E$2:$E$69,MATCH($I155,'New Listing E-Commerce'!$C$2:$C$69,0)),"N/A")</f>
        <v>Soft</v>
      </c>
      <c r="G155" s="59" t="str">
        <f t="array" ref="G155">INDEX('New Listing E-Commerce'!$D$1:$D$179,MATCH(I155,'New Listing E-Commerce'!$C$1:$C$179,0))</f>
        <v>Tractor</v>
      </c>
      <c r="H155" s="59">
        <f t="shared" si="3"/>
        <v>1</v>
      </c>
      <c r="I155" s="59" t="s">
        <v>226</v>
      </c>
      <c r="J155" s="60">
        <f>VLOOKUP($I155,'Margen (PowerBI)'!$B$2:$F$179,3)</f>
        <v>35</v>
      </c>
      <c r="K155" s="60">
        <f t="array" ref="K155">INDEX('Margen (PowerBI)'!$E$1:$E$179,MATCH($I155,'Margen (PowerBI)'!$B$1:$B$179,0))</f>
        <v>27.5</v>
      </c>
      <c r="L155" s="60">
        <f>VLOOKUP($I155,'Margen (PowerBI)'!$B$2:$F$179,5)</f>
        <v>16.5</v>
      </c>
      <c r="M155" s="59">
        <v>18.0</v>
      </c>
      <c r="N155" s="61">
        <v>9.0E-4</v>
      </c>
      <c r="O155" s="59">
        <v>24.0</v>
      </c>
      <c r="P155" s="61">
        <v>0.001</v>
      </c>
      <c r="Q155" s="61">
        <v>1.0</v>
      </c>
      <c r="R155" s="59">
        <v>1.0</v>
      </c>
      <c r="S155" s="59">
        <v>0.0</v>
      </c>
      <c r="T155" s="61">
        <v>0.0556</v>
      </c>
      <c r="U155" s="61">
        <v>0.0</v>
      </c>
      <c r="V155" s="62">
        <v>102.0</v>
      </c>
      <c r="W155" s="62">
        <v>0.0</v>
      </c>
      <c r="X155" s="59">
        <v>1.0</v>
      </c>
      <c r="Y155" s="59">
        <v>0.0</v>
      </c>
      <c r="Z155" s="63"/>
      <c r="AA155" s="63"/>
      <c r="AB155" s="63"/>
      <c r="AC155" s="63"/>
      <c r="AD155" s="63"/>
      <c r="AE155" s="63"/>
      <c r="AF155" s="63"/>
      <c r="AG155" s="63"/>
      <c r="AH155" s="63"/>
      <c r="AI155" s="63"/>
    </row>
    <row r="156">
      <c r="A156" s="55" t="s">
        <v>620</v>
      </c>
      <c r="B156" s="55" t="s">
        <v>655</v>
      </c>
      <c r="C156" s="55" t="s">
        <v>656</v>
      </c>
      <c r="D156" s="55">
        <v>6.0</v>
      </c>
      <c r="E156" s="55" t="s">
        <v>188</v>
      </c>
      <c r="F156" s="55" t="str">
        <f t="array" ref="F156">IFNA(INDEX('New Listing E-Commerce'!$E$2:$E$69,MATCH($I156,'New Listing E-Commerce'!$C$2:$C$69,0)),"N/A")</f>
        <v>Soft</v>
      </c>
      <c r="G156" s="55" t="str">
        <f t="array" ref="G156">INDEX('New Listing E-Commerce'!$D$1:$D$179,MATCH(I156,'New Listing E-Commerce'!$C$1:$C$179,0))</f>
        <v>Tractor</v>
      </c>
      <c r="H156" s="55">
        <f t="shared" si="3"/>
        <v>1</v>
      </c>
      <c r="I156" s="55" t="s">
        <v>226</v>
      </c>
      <c r="J156" s="56">
        <f>VLOOKUP($I156,'Margen (PowerBI)'!$B$2:$F$179,3)</f>
        <v>35</v>
      </c>
      <c r="K156" s="56">
        <f t="array" ref="K156">INDEX('Margen (PowerBI)'!$E$1:$E$179,MATCH($I156,'Margen (PowerBI)'!$B$1:$B$179,0))</f>
        <v>27.5</v>
      </c>
      <c r="L156" s="56">
        <f>VLOOKUP($I156,'Margen (PowerBI)'!$B$2:$F$179,5)</f>
        <v>16.5</v>
      </c>
      <c r="M156" s="55">
        <v>11.0</v>
      </c>
      <c r="N156" s="57">
        <v>5.0E-4</v>
      </c>
      <c r="O156" s="55">
        <v>12.0</v>
      </c>
      <c r="P156" s="57">
        <v>5.0E-4</v>
      </c>
      <c r="Q156" s="57">
        <v>1.0</v>
      </c>
      <c r="R156" s="55">
        <v>1.0</v>
      </c>
      <c r="S156" s="55">
        <v>0.0</v>
      </c>
      <c r="T156" s="57">
        <v>0.0909</v>
      </c>
      <c r="U156" s="57">
        <v>0.0</v>
      </c>
      <c r="V156" s="58">
        <v>102.0</v>
      </c>
      <c r="W156" s="58">
        <v>0.0</v>
      </c>
      <c r="X156" s="55">
        <v>1.0</v>
      </c>
      <c r="Y156" s="55">
        <v>0.0</v>
      </c>
      <c r="Z156" s="3"/>
      <c r="AA156" s="3"/>
      <c r="AB156" s="3"/>
      <c r="AC156" s="3"/>
      <c r="AD156" s="3"/>
      <c r="AE156" s="3"/>
      <c r="AF156" s="3"/>
      <c r="AG156" s="3"/>
      <c r="AH156" s="3"/>
      <c r="AI156" s="3"/>
    </row>
    <row r="157">
      <c r="A157" s="59" t="s">
        <v>620</v>
      </c>
      <c r="B157" s="59" t="s">
        <v>988</v>
      </c>
      <c r="C157" s="59" t="s">
        <v>989</v>
      </c>
      <c r="D157" s="59">
        <v>7.0</v>
      </c>
      <c r="E157" s="59" t="s">
        <v>188</v>
      </c>
      <c r="F157" s="59" t="str">
        <f t="array" ref="F157">IFNA(INDEX('New Listing E-Commerce'!$E$2:$E$69,MATCH($I157,'New Listing E-Commerce'!$C$2:$C$69,0)),"N/A")</f>
        <v>Soft</v>
      </c>
      <c r="G157" s="59" t="str">
        <f t="array" ref="G157">INDEX('New Listing E-Commerce'!$D$1:$D$179,MATCH(I157,'New Listing E-Commerce'!$C$1:$C$179,0))</f>
        <v>Tractor</v>
      </c>
      <c r="H157" s="59">
        <f t="shared" si="3"/>
        <v>2</v>
      </c>
      <c r="I157" s="59" t="s">
        <v>226</v>
      </c>
      <c r="J157" s="60">
        <f>VLOOKUP($I157,'Margen (PowerBI)'!$B$2:$F$179,3)</f>
        <v>35</v>
      </c>
      <c r="K157" s="60">
        <f t="array" ref="K157">INDEX('Margen (PowerBI)'!$E$1:$E$179,MATCH($I157,'Margen (PowerBI)'!$B$1:$B$179,0))</f>
        <v>27.5</v>
      </c>
      <c r="L157" s="60">
        <f>VLOOKUP($I157,'Margen (PowerBI)'!$B$2:$F$179,5)</f>
        <v>16.5</v>
      </c>
      <c r="M157" s="59">
        <v>5.0</v>
      </c>
      <c r="N157" s="61">
        <v>2.0E-4</v>
      </c>
      <c r="O157" s="59">
        <v>6.0</v>
      </c>
      <c r="P157" s="61">
        <v>2.0E-4</v>
      </c>
      <c r="Q157" s="61">
        <v>0.1667</v>
      </c>
      <c r="R157" s="59">
        <v>2.0</v>
      </c>
      <c r="S157" s="59">
        <v>0.0</v>
      </c>
      <c r="T157" s="61">
        <v>0.4</v>
      </c>
      <c r="U157" s="61">
        <v>0.0</v>
      </c>
      <c r="V157" s="62">
        <v>204.0</v>
      </c>
      <c r="W157" s="62">
        <v>0.0</v>
      </c>
      <c r="X157" s="59">
        <v>2.0</v>
      </c>
      <c r="Y157" s="59">
        <v>0.0</v>
      </c>
      <c r="Z157" s="63"/>
      <c r="AA157" s="63"/>
      <c r="AB157" s="63"/>
      <c r="AC157" s="63"/>
      <c r="AD157" s="63"/>
      <c r="AE157" s="63"/>
      <c r="AF157" s="63"/>
      <c r="AG157" s="63"/>
      <c r="AH157" s="63"/>
      <c r="AI157" s="63"/>
    </row>
    <row r="158">
      <c r="A158" s="55" t="s">
        <v>620</v>
      </c>
      <c r="B158" s="55" t="s">
        <v>657</v>
      </c>
      <c r="C158" s="55" t="s">
        <v>658</v>
      </c>
      <c r="D158" s="55">
        <v>7.5</v>
      </c>
      <c r="E158" s="55" t="s">
        <v>188</v>
      </c>
      <c r="F158" s="55" t="str">
        <f t="array" ref="F158">IFNA(INDEX('New Listing E-Commerce'!$E$2:$E$69,MATCH($I158,'New Listing E-Commerce'!$C$2:$C$69,0)),"N/A")</f>
        <v>Soft</v>
      </c>
      <c r="G158" s="55" t="str">
        <f t="array" ref="G158">INDEX('New Listing E-Commerce'!$D$1:$D$179,MATCH(I158,'New Listing E-Commerce'!$C$1:$C$179,0))</f>
        <v>Tractor</v>
      </c>
      <c r="H158" s="55">
        <f t="shared" si="3"/>
        <v>1</v>
      </c>
      <c r="I158" s="55" t="s">
        <v>226</v>
      </c>
      <c r="J158" s="56">
        <f>VLOOKUP($I158,'Margen (PowerBI)'!$B$2:$F$179,3)</f>
        <v>35</v>
      </c>
      <c r="K158" s="56">
        <f t="array" ref="K158">INDEX('Margen (PowerBI)'!$E$1:$E$179,MATCH($I158,'Margen (PowerBI)'!$B$1:$B$179,0))</f>
        <v>27.5</v>
      </c>
      <c r="L158" s="56">
        <f>VLOOKUP($I158,'Margen (PowerBI)'!$B$2:$F$179,5)</f>
        <v>16.5</v>
      </c>
      <c r="M158" s="55">
        <v>3.0</v>
      </c>
      <c r="N158" s="57">
        <v>1.0E-4</v>
      </c>
      <c r="O158" s="55">
        <v>4.0</v>
      </c>
      <c r="P158" s="57">
        <v>2.0E-4</v>
      </c>
      <c r="Q158" s="57">
        <v>0.5</v>
      </c>
      <c r="R158" s="55">
        <v>1.0</v>
      </c>
      <c r="S158" s="55">
        <v>0.0</v>
      </c>
      <c r="T158" s="57">
        <v>0.3333</v>
      </c>
      <c r="U158" s="57">
        <v>0.0</v>
      </c>
      <c r="V158" s="58">
        <v>102.0</v>
      </c>
      <c r="W158" s="58">
        <v>0.0</v>
      </c>
      <c r="X158" s="55">
        <v>1.0</v>
      </c>
      <c r="Y158" s="55">
        <v>0.0</v>
      </c>
      <c r="Z158" s="3"/>
      <c r="AA158" s="3"/>
      <c r="AB158" s="3"/>
      <c r="AC158" s="3"/>
      <c r="AD158" s="3"/>
      <c r="AE158" s="3"/>
      <c r="AF158" s="3"/>
      <c r="AG158" s="3"/>
      <c r="AH158" s="3"/>
      <c r="AI158" s="3"/>
    </row>
    <row r="159">
      <c r="A159" s="59" t="s">
        <v>620</v>
      </c>
      <c r="B159" s="59" t="s">
        <v>659</v>
      </c>
      <c r="C159" s="59" t="s">
        <v>660</v>
      </c>
      <c r="D159" s="59">
        <v>8.0</v>
      </c>
      <c r="E159" s="59" t="s">
        <v>188</v>
      </c>
      <c r="F159" s="59" t="str">
        <f t="array" ref="F159">IFNA(INDEX('New Listing E-Commerce'!$E$2:$E$69,MATCH($I159,'New Listing E-Commerce'!$C$2:$C$69,0)),"N/A")</f>
        <v>Soft</v>
      </c>
      <c r="G159" s="59" t="str">
        <f t="array" ref="G159">INDEX('New Listing E-Commerce'!$D$1:$D$179,MATCH(I159,'New Listing E-Commerce'!$C$1:$C$179,0))</f>
        <v>Tractor</v>
      </c>
      <c r="H159" s="59">
        <f t="shared" si="3"/>
        <v>3</v>
      </c>
      <c r="I159" s="59" t="s">
        <v>226</v>
      </c>
      <c r="J159" s="60">
        <f>VLOOKUP($I159,'Margen (PowerBI)'!$B$2:$F$179,3)</f>
        <v>35</v>
      </c>
      <c r="K159" s="60">
        <f t="array" ref="K159">INDEX('Margen (PowerBI)'!$E$1:$E$179,MATCH($I159,'Margen (PowerBI)'!$B$1:$B$179,0))</f>
        <v>27.5</v>
      </c>
      <c r="L159" s="60">
        <f>VLOOKUP($I159,'Margen (PowerBI)'!$B$2:$F$179,5)</f>
        <v>16.5</v>
      </c>
      <c r="M159" s="59">
        <v>10.0</v>
      </c>
      <c r="N159" s="61">
        <v>5.0E-4</v>
      </c>
      <c r="O159" s="59">
        <v>13.0</v>
      </c>
      <c r="P159" s="61">
        <v>5.0E-4</v>
      </c>
      <c r="Q159" s="61">
        <v>1.0</v>
      </c>
      <c r="R159" s="59">
        <v>3.0</v>
      </c>
      <c r="S159" s="59">
        <v>0.0</v>
      </c>
      <c r="T159" s="61">
        <v>0.3</v>
      </c>
      <c r="U159" s="61">
        <v>0.0</v>
      </c>
      <c r="V159" s="62">
        <v>306.0</v>
      </c>
      <c r="W159" s="62">
        <v>0.0</v>
      </c>
      <c r="X159" s="59">
        <v>3.0</v>
      </c>
      <c r="Y159" s="59">
        <v>0.0</v>
      </c>
      <c r="Z159" s="63"/>
      <c r="AA159" s="63"/>
      <c r="AB159" s="63"/>
      <c r="AC159" s="63"/>
      <c r="AD159" s="63"/>
      <c r="AE159" s="63"/>
      <c r="AF159" s="63"/>
      <c r="AG159" s="63"/>
      <c r="AH159" s="63"/>
      <c r="AI159" s="63"/>
    </row>
    <row r="160">
      <c r="A160" s="55" t="s">
        <v>620</v>
      </c>
      <c r="B160" s="55" t="s">
        <v>661</v>
      </c>
      <c r="C160" s="55" t="s">
        <v>662</v>
      </c>
      <c r="D160" s="55">
        <v>8.5</v>
      </c>
      <c r="E160" s="55" t="s">
        <v>188</v>
      </c>
      <c r="F160" s="55" t="str">
        <f t="array" ref="F160">IFNA(INDEX('New Listing E-Commerce'!$E$2:$E$69,MATCH($I160,'New Listing E-Commerce'!$C$2:$C$69,0)),"N/A")</f>
        <v>Soft</v>
      </c>
      <c r="G160" s="55" t="str">
        <f t="array" ref="G160">INDEX('New Listing E-Commerce'!$D$1:$D$179,MATCH(I160,'New Listing E-Commerce'!$C$1:$C$179,0))</f>
        <v>Tractor</v>
      </c>
      <c r="H160" s="55">
        <f t="shared" si="3"/>
        <v>1</v>
      </c>
      <c r="I160" s="55" t="s">
        <v>226</v>
      </c>
      <c r="J160" s="56">
        <f>VLOOKUP($I160,'Margen (PowerBI)'!$B$2:$F$179,3)</f>
        <v>35</v>
      </c>
      <c r="K160" s="56">
        <f t="array" ref="K160">INDEX('Margen (PowerBI)'!$E$1:$E$179,MATCH($I160,'Margen (PowerBI)'!$B$1:$B$179,0))</f>
        <v>27.5</v>
      </c>
      <c r="L160" s="56">
        <f>VLOOKUP($I160,'Margen (PowerBI)'!$B$2:$F$179,5)</f>
        <v>16.5</v>
      </c>
      <c r="M160" s="55">
        <v>9.0</v>
      </c>
      <c r="N160" s="57">
        <v>4.0E-4</v>
      </c>
      <c r="O160" s="55">
        <v>11.0</v>
      </c>
      <c r="P160" s="57">
        <v>4.0E-4</v>
      </c>
      <c r="Q160" s="57">
        <v>0.9091</v>
      </c>
      <c r="R160" s="55">
        <v>1.0</v>
      </c>
      <c r="S160" s="55">
        <v>0.0</v>
      </c>
      <c r="T160" s="57">
        <v>0.1111</v>
      </c>
      <c r="U160" s="57">
        <v>0.0</v>
      </c>
      <c r="V160" s="58">
        <v>102.0</v>
      </c>
      <c r="W160" s="58">
        <v>0.0</v>
      </c>
      <c r="X160" s="55">
        <v>1.0</v>
      </c>
      <c r="Y160" s="55">
        <v>0.0</v>
      </c>
      <c r="Z160" s="3"/>
      <c r="AA160" s="3"/>
      <c r="AB160" s="3"/>
      <c r="AC160" s="3"/>
      <c r="AD160" s="3"/>
      <c r="AE160" s="3"/>
      <c r="AF160" s="3"/>
      <c r="AG160" s="3"/>
      <c r="AH160" s="3"/>
      <c r="AI160" s="3"/>
    </row>
    <row r="161">
      <c r="A161" s="59" t="s">
        <v>620</v>
      </c>
      <c r="B161" s="59" t="s">
        <v>990</v>
      </c>
      <c r="C161" s="59" t="s">
        <v>991</v>
      </c>
      <c r="D161" s="59">
        <v>9.5</v>
      </c>
      <c r="E161" s="59" t="s">
        <v>188</v>
      </c>
      <c r="F161" s="59" t="str">
        <f t="array" ref="F161">IFNA(INDEX('New Listing E-Commerce'!$E$2:$E$69,MATCH($I161,'New Listing E-Commerce'!$C$2:$C$69,0)),"N/A")</f>
        <v>Soft</v>
      </c>
      <c r="G161" s="59" t="str">
        <f t="array" ref="G161">INDEX('New Listing E-Commerce'!$D$1:$D$179,MATCH(I161,'New Listing E-Commerce'!$C$1:$C$179,0))</f>
        <v>Tractor</v>
      </c>
      <c r="H161" s="59">
        <f t="shared" si="3"/>
        <v>1</v>
      </c>
      <c r="I161" s="59" t="s">
        <v>226</v>
      </c>
      <c r="J161" s="60">
        <f>VLOOKUP($I161,'Margen (PowerBI)'!$B$2:$F$179,3)</f>
        <v>35</v>
      </c>
      <c r="K161" s="60">
        <f t="array" ref="K161">INDEX('Margen (PowerBI)'!$E$1:$E$179,MATCH($I161,'Margen (PowerBI)'!$B$1:$B$179,0))</f>
        <v>27.5</v>
      </c>
      <c r="L161" s="60">
        <f>VLOOKUP($I161,'Margen (PowerBI)'!$B$2:$F$179,5)</f>
        <v>16.5</v>
      </c>
      <c r="M161" s="59">
        <v>393.0</v>
      </c>
      <c r="N161" s="61">
        <v>0.0195</v>
      </c>
      <c r="O161" s="59">
        <v>456.0</v>
      </c>
      <c r="P161" s="61">
        <v>0.0185</v>
      </c>
      <c r="Q161" s="61">
        <v>0.9978</v>
      </c>
      <c r="R161" s="59">
        <v>1.0</v>
      </c>
      <c r="S161" s="59">
        <v>0.0</v>
      </c>
      <c r="T161" s="61">
        <v>0.0025</v>
      </c>
      <c r="U161" s="61">
        <v>0.0</v>
      </c>
      <c r="V161" s="62">
        <v>102.0</v>
      </c>
      <c r="W161" s="62">
        <v>0.0</v>
      </c>
      <c r="X161" s="59">
        <v>1.0</v>
      </c>
      <c r="Y161" s="59">
        <v>0.0</v>
      </c>
      <c r="Z161" s="63"/>
      <c r="AA161" s="63"/>
      <c r="AB161" s="63"/>
      <c r="AC161" s="63"/>
      <c r="AD161" s="63"/>
      <c r="AE161" s="63"/>
      <c r="AF161" s="63"/>
      <c r="AG161" s="63"/>
      <c r="AH161" s="63"/>
      <c r="AI161" s="63"/>
    </row>
    <row r="162">
      <c r="A162" s="55" t="s">
        <v>663</v>
      </c>
      <c r="B162" s="55" t="s">
        <v>992</v>
      </c>
      <c r="C162" s="55" t="s">
        <v>993</v>
      </c>
      <c r="D162" s="55">
        <v>10.0</v>
      </c>
      <c r="E162" s="55" t="s">
        <v>7286</v>
      </c>
      <c r="F162" s="55" t="str">
        <f t="array" ref="F162">IFNA(INDEX('New Listing E-Commerce'!$E$2:$E$69,MATCH($I162,'New Listing E-Commerce'!$C$2:$C$69,0)),"N/A")</f>
        <v>Steel</v>
      </c>
      <c r="G162" s="55" t="str">
        <f t="array" ref="G162">INDEX('New Listing E-Commerce'!$D$1:$D$179,MATCH(I162,'New Listing E-Commerce'!$C$1:$C$179,0))</f>
        <v>Tractor</v>
      </c>
      <c r="H162" s="55">
        <f t="shared" si="3"/>
        <v>2</v>
      </c>
      <c r="I162" s="55" t="s">
        <v>207</v>
      </c>
      <c r="J162" s="56">
        <f t="array" ref="J162">INDEX('Margen (PowerBI)'!$D$1:$D$179,MATCH($I162,'Margen (PowerBI)'!$B$1:$B$179,0))</f>
        <v>49.5</v>
      </c>
      <c r="K162" s="56">
        <f t="array" ref="K162">INDEX('Margen (PowerBI)'!$E$1:$E$179,MATCH($I162,'Margen (PowerBI)'!$B$1:$B$179,0))</f>
        <v>28.5</v>
      </c>
      <c r="L162" s="56">
        <f t="array" ref="L162">INDEX('Margen (PowerBI)'!$F$1:$F$179,MATCH($I162,'Margen (PowerBI)'!$B$1:$B$179,0))</f>
        <v>21</v>
      </c>
      <c r="M162" s="55">
        <v>10.0</v>
      </c>
      <c r="N162" s="57">
        <v>5.0E-4</v>
      </c>
      <c r="O162" s="55">
        <v>11.0</v>
      </c>
      <c r="P162" s="57">
        <v>4.0E-4</v>
      </c>
      <c r="Q162" s="57">
        <v>1.0</v>
      </c>
      <c r="R162" s="55">
        <v>2.0</v>
      </c>
      <c r="S162" s="55">
        <v>0.0</v>
      </c>
      <c r="T162" s="57">
        <v>0.2</v>
      </c>
      <c r="U162" s="57">
        <v>0.0</v>
      </c>
      <c r="V162" s="58">
        <v>212.0</v>
      </c>
      <c r="W162" s="58">
        <v>0.0</v>
      </c>
      <c r="X162" s="55">
        <v>2.0</v>
      </c>
      <c r="Y162" s="55">
        <v>0.0</v>
      </c>
      <c r="Z162" s="3"/>
      <c r="AA162" s="3"/>
      <c r="AB162" s="3"/>
      <c r="AC162" s="3"/>
      <c r="AD162" s="3"/>
      <c r="AE162" s="3"/>
      <c r="AF162" s="3"/>
      <c r="AG162" s="3"/>
      <c r="AH162" s="3"/>
      <c r="AI162" s="3"/>
    </row>
    <row r="163">
      <c r="A163" s="59" t="s">
        <v>663</v>
      </c>
      <c r="B163" s="59" t="s">
        <v>996</v>
      </c>
      <c r="C163" s="59" t="s">
        <v>997</v>
      </c>
      <c r="D163" s="59">
        <v>11.0</v>
      </c>
      <c r="E163" s="59" t="s">
        <v>7286</v>
      </c>
      <c r="F163" s="59" t="str">
        <f t="array" ref="F163">IFNA(INDEX('New Listing E-Commerce'!$E$2:$E$69,MATCH($I163,'New Listing E-Commerce'!$C$2:$C$69,0)),"N/A")</f>
        <v>Steel</v>
      </c>
      <c r="G163" s="59" t="str">
        <f t="array" ref="G163">INDEX('New Listing E-Commerce'!$D$1:$D$179,MATCH(I163,'New Listing E-Commerce'!$C$1:$C$179,0))</f>
        <v>Tractor</v>
      </c>
      <c r="H163" s="59">
        <f t="shared" si="3"/>
        <v>2</v>
      </c>
      <c r="I163" s="59" t="s">
        <v>207</v>
      </c>
      <c r="J163" s="60">
        <f t="array" ref="J163">INDEX('Margen (PowerBI)'!$D$1:$D$179,MATCH($I163,'Margen (PowerBI)'!$B$1:$B$179,0))</f>
        <v>49.5</v>
      </c>
      <c r="K163" s="60">
        <f t="array" ref="K163">INDEX('Margen (PowerBI)'!$E$1:$E$179,MATCH($I163,'Margen (PowerBI)'!$B$1:$B$179,0))</f>
        <v>28.5</v>
      </c>
      <c r="L163" s="60">
        <f t="array" ref="L163">INDEX('Margen (PowerBI)'!$F$1:$F$179,MATCH($I163,'Margen (PowerBI)'!$B$1:$B$179,0))</f>
        <v>21</v>
      </c>
      <c r="M163" s="59">
        <v>23.0</v>
      </c>
      <c r="N163" s="61">
        <v>0.0011</v>
      </c>
      <c r="O163" s="59">
        <v>29.0</v>
      </c>
      <c r="P163" s="61">
        <v>0.0012</v>
      </c>
      <c r="Q163" s="61">
        <v>1.0</v>
      </c>
      <c r="R163" s="59">
        <v>2.0</v>
      </c>
      <c r="S163" s="59">
        <v>0.0</v>
      </c>
      <c r="T163" s="61">
        <v>0.087</v>
      </c>
      <c r="U163" s="61">
        <v>0.0</v>
      </c>
      <c r="V163" s="62">
        <v>212.0</v>
      </c>
      <c r="W163" s="62">
        <v>0.0</v>
      </c>
      <c r="X163" s="59">
        <v>2.0</v>
      </c>
      <c r="Y163" s="59">
        <v>0.0</v>
      </c>
      <c r="Z163" s="63"/>
      <c r="AA163" s="63"/>
      <c r="AB163" s="63"/>
      <c r="AC163" s="63"/>
      <c r="AD163" s="63"/>
      <c r="AE163" s="63"/>
      <c r="AF163" s="63"/>
      <c r="AG163" s="63"/>
      <c r="AH163" s="63"/>
      <c r="AI163" s="63"/>
    </row>
    <row r="164">
      <c r="A164" s="55" t="s">
        <v>663</v>
      </c>
      <c r="B164" s="55" t="s">
        <v>664</v>
      </c>
      <c r="C164" s="55" t="s">
        <v>665</v>
      </c>
      <c r="D164" s="55">
        <v>6.0</v>
      </c>
      <c r="E164" s="55" t="s">
        <v>7286</v>
      </c>
      <c r="F164" s="55" t="str">
        <f t="array" ref="F164">IFNA(INDEX('New Listing E-Commerce'!$E$2:$E$69,MATCH($I164,'New Listing E-Commerce'!$C$2:$C$69,0)),"N/A")</f>
        <v>Steel</v>
      </c>
      <c r="G164" s="55" t="str">
        <f t="array" ref="G164">INDEX('New Listing E-Commerce'!$D$1:$D$179,MATCH(I164,'New Listing E-Commerce'!$C$1:$C$179,0))</f>
        <v>Tractor</v>
      </c>
      <c r="H164" s="55">
        <f t="shared" si="3"/>
        <v>5</v>
      </c>
      <c r="I164" s="55" t="s">
        <v>207</v>
      </c>
      <c r="J164" s="56">
        <f t="array" ref="J164">INDEX('Margen (PowerBI)'!$D$1:$D$179,MATCH($I164,'Margen (PowerBI)'!$B$1:$B$179,0))</f>
        <v>49.5</v>
      </c>
      <c r="K164" s="56">
        <f t="array" ref="K164">INDEX('Margen (PowerBI)'!$E$1:$E$179,MATCH($I164,'Margen (PowerBI)'!$B$1:$B$179,0))</f>
        <v>28.5</v>
      </c>
      <c r="L164" s="56">
        <f t="array" ref="L164">INDEX('Margen (PowerBI)'!$F$1:$F$179,MATCH($I164,'Margen (PowerBI)'!$B$1:$B$179,0))</f>
        <v>21</v>
      </c>
      <c r="M164" s="55">
        <v>414.0</v>
      </c>
      <c r="N164" s="57">
        <v>0.0205</v>
      </c>
      <c r="O164" s="55">
        <v>496.0</v>
      </c>
      <c r="P164" s="57">
        <v>0.0201</v>
      </c>
      <c r="Q164" s="57">
        <v>1.0</v>
      </c>
      <c r="R164" s="55">
        <v>5.0</v>
      </c>
      <c r="S164" s="55">
        <v>0.0</v>
      </c>
      <c r="T164" s="57">
        <v>0.0121</v>
      </c>
      <c r="U164" s="57">
        <v>0.0</v>
      </c>
      <c r="V164" s="58">
        <v>530.0</v>
      </c>
      <c r="W164" s="58">
        <v>0.0</v>
      </c>
      <c r="X164" s="55">
        <v>5.0</v>
      </c>
      <c r="Y164" s="55">
        <v>0.0</v>
      </c>
      <c r="Z164" s="3"/>
      <c r="AA164" s="3"/>
      <c r="AB164" s="3"/>
      <c r="AC164" s="3"/>
      <c r="AD164" s="3"/>
      <c r="AE164" s="3"/>
      <c r="AF164" s="3"/>
      <c r="AG164" s="3"/>
      <c r="AH164" s="3"/>
      <c r="AI164" s="3"/>
    </row>
    <row r="165">
      <c r="A165" s="59" t="s">
        <v>663</v>
      </c>
      <c r="B165" s="59" t="s">
        <v>998</v>
      </c>
      <c r="C165" s="59" t="s">
        <v>999</v>
      </c>
      <c r="D165" s="59">
        <v>6.5</v>
      </c>
      <c r="E165" s="59" t="s">
        <v>7286</v>
      </c>
      <c r="F165" s="59" t="str">
        <f t="array" ref="F165">IFNA(INDEX('New Listing E-Commerce'!$E$2:$E$69,MATCH($I165,'New Listing E-Commerce'!$C$2:$C$69,0)),"N/A")</f>
        <v>Steel</v>
      </c>
      <c r="G165" s="59" t="str">
        <f t="array" ref="G165">INDEX('New Listing E-Commerce'!$D$1:$D$179,MATCH(I165,'New Listing E-Commerce'!$C$1:$C$179,0))</f>
        <v>Tractor</v>
      </c>
      <c r="H165" s="59">
        <f t="shared" si="3"/>
        <v>2</v>
      </c>
      <c r="I165" s="59" t="s">
        <v>207</v>
      </c>
      <c r="J165" s="60">
        <f t="array" ref="J165">INDEX('Margen (PowerBI)'!$D$1:$D$179,MATCH($I165,'Margen (PowerBI)'!$B$1:$B$179,0))</f>
        <v>49.5</v>
      </c>
      <c r="K165" s="60">
        <f t="array" ref="K165">INDEX('Margen (PowerBI)'!$E$1:$E$179,MATCH($I165,'Margen (PowerBI)'!$B$1:$B$179,0))</f>
        <v>28.5</v>
      </c>
      <c r="L165" s="60">
        <f t="array" ref="L165">INDEX('Margen (PowerBI)'!$F$1:$F$179,MATCH($I165,'Margen (PowerBI)'!$B$1:$B$179,0))</f>
        <v>21</v>
      </c>
      <c r="M165" s="59">
        <v>146.0</v>
      </c>
      <c r="N165" s="61">
        <v>0.0072</v>
      </c>
      <c r="O165" s="59">
        <v>174.0</v>
      </c>
      <c r="P165" s="61">
        <v>0.0071</v>
      </c>
      <c r="Q165" s="61">
        <v>0.9943</v>
      </c>
      <c r="R165" s="59">
        <v>2.0</v>
      </c>
      <c r="S165" s="59">
        <v>0.0</v>
      </c>
      <c r="T165" s="61">
        <v>0.0137</v>
      </c>
      <c r="U165" s="61">
        <v>0.0</v>
      </c>
      <c r="V165" s="62">
        <v>212.0</v>
      </c>
      <c r="W165" s="62">
        <v>0.0</v>
      </c>
      <c r="X165" s="59">
        <v>2.0</v>
      </c>
      <c r="Y165" s="59">
        <v>0.0</v>
      </c>
      <c r="Z165" s="63"/>
      <c r="AA165" s="63"/>
      <c r="AB165" s="63"/>
      <c r="AC165" s="63"/>
      <c r="AD165" s="63"/>
      <c r="AE165" s="63"/>
      <c r="AF165" s="63"/>
      <c r="AG165" s="63"/>
      <c r="AH165" s="63"/>
      <c r="AI165" s="63"/>
    </row>
    <row r="166">
      <c r="A166" s="55" t="s">
        <v>663</v>
      </c>
      <c r="B166" s="55" t="s">
        <v>666</v>
      </c>
      <c r="C166" s="55" t="s">
        <v>667</v>
      </c>
      <c r="D166" s="55">
        <v>7.0</v>
      </c>
      <c r="E166" s="55" t="s">
        <v>7286</v>
      </c>
      <c r="F166" s="55" t="str">
        <f t="array" ref="F166">IFNA(INDEX('New Listing E-Commerce'!$E$2:$E$69,MATCH($I166,'New Listing E-Commerce'!$C$2:$C$69,0)),"N/A")</f>
        <v>Steel</v>
      </c>
      <c r="G166" s="55" t="str">
        <f t="array" ref="G166">INDEX('New Listing E-Commerce'!$D$1:$D$179,MATCH(I166,'New Listing E-Commerce'!$C$1:$C$179,0))</f>
        <v>Tractor</v>
      </c>
      <c r="H166" s="55">
        <f t="shared" si="3"/>
        <v>1</v>
      </c>
      <c r="I166" s="55" t="s">
        <v>207</v>
      </c>
      <c r="J166" s="56">
        <f t="array" ref="J166">INDEX('Margen (PowerBI)'!$D$1:$D$179,MATCH($I166,'Margen (PowerBI)'!$B$1:$B$179,0))</f>
        <v>49.5</v>
      </c>
      <c r="K166" s="56">
        <f t="array" ref="K166">INDEX('Margen (PowerBI)'!$E$1:$E$179,MATCH($I166,'Margen (PowerBI)'!$B$1:$B$179,0))</f>
        <v>28.5</v>
      </c>
      <c r="L166" s="56">
        <f t="array" ref="L166">INDEX('Margen (PowerBI)'!$F$1:$F$179,MATCH($I166,'Margen (PowerBI)'!$B$1:$B$179,0))</f>
        <v>21</v>
      </c>
      <c r="M166" s="55">
        <v>10.0</v>
      </c>
      <c r="N166" s="57">
        <v>5.0E-4</v>
      </c>
      <c r="O166" s="55">
        <v>13.0</v>
      </c>
      <c r="P166" s="57">
        <v>5.0E-4</v>
      </c>
      <c r="Q166" s="57">
        <v>0.9231</v>
      </c>
      <c r="R166" s="55">
        <v>1.0</v>
      </c>
      <c r="S166" s="55">
        <v>0.0</v>
      </c>
      <c r="T166" s="57">
        <v>0.1</v>
      </c>
      <c r="U166" s="57">
        <v>0.0</v>
      </c>
      <c r="V166" s="58">
        <v>106.0</v>
      </c>
      <c r="W166" s="58">
        <v>0.0</v>
      </c>
      <c r="X166" s="55">
        <v>1.0</v>
      </c>
      <c r="Y166" s="55">
        <v>0.0</v>
      </c>
      <c r="Z166" s="3"/>
      <c r="AA166" s="3"/>
      <c r="AB166" s="3"/>
      <c r="AC166" s="3"/>
      <c r="AD166" s="3"/>
      <c r="AE166" s="3"/>
      <c r="AF166" s="3"/>
      <c r="AG166" s="3"/>
      <c r="AH166" s="3"/>
      <c r="AI166" s="3"/>
    </row>
    <row r="167">
      <c r="A167" s="59" t="s">
        <v>663</v>
      </c>
      <c r="B167" s="59" t="s">
        <v>668</v>
      </c>
      <c r="C167" s="59" t="s">
        <v>669</v>
      </c>
      <c r="D167" s="59">
        <v>7.5</v>
      </c>
      <c r="E167" s="59" t="s">
        <v>7286</v>
      </c>
      <c r="F167" s="59" t="str">
        <f t="array" ref="F167">IFNA(INDEX('New Listing E-Commerce'!$E$2:$E$69,MATCH($I167,'New Listing E-Commerce'!$C$2:$C$69,0)),"N/A")</f>
        <v>Steel</v>
      </c>
      <c r="G167" s="59" t="str">
        <f t="array" ref="G167">INDEX('New Listing E-Commerce'!$D$1:$D$179,MATCH(I167,'New Listing E-Commerce'!$C$1:$C$179,0))</f>
        <v>Tractor</v>
      </c>
      <c r="H167" s="59">
        <f t="shared" si="3"/>
        <v>2</v>
      </c>
      <c r="I167" s="59" t="s">
        <v>207</v>
      </c>
      <c r="J167" s="60">
        <f t="array" ref="J167">INDEX('Margen (PowerBI)'!$D$1:$D$179,MATCH($I167,'Margen (PowerBI)'!$B$1:$B$179,0))</f>
        <v>49.5</v>
      </c>
      <c r="K167" s="60">
        <f t="array" ref="K167">INDEX('Margen (PowerBI)'!$E$1:$E$179,MATCH($I167,'Margen (PowerBI)'!$B$1:$B$179,0))</f>
        <v>28.5</v>
      </c>
      <c r="L167" s="60">
        <f t="array" ref="L167">INDEX('Margen (PowerBI)'!$F$1:$F$179,MATCH($I167,'Margen (PowerBI)'!$B$1:$B$179,0))</f>
        <v>21</v>
      </c>
      <c r="M167" s="59">
        <v>440.0</v>
      </c>
      <c r="N167" s="61">
        <v>0.0218</v>
      </c>
      <c r="O167" s="59">
        <v>510.0</v>
      </c>
      <c r="P167" s="61">
        <v>0.0207</v>
      </c>
      <c r="Q167" s="61">
        <v>0.9961</v>
      </c>
      <c r="R167" s="59">
        <v>2.0</v>
      </c>
      <c r="S167" s="59">
        <v>0.0</v>
      </c>
      <c r="T167" s="61">
        <v>0.0045</v>
      </c>
      <c r="U167" s="61">
        <v>0.0</v>
      </c>
      <c r="V167" s="62">
        <v>212.0</v>
      </c>
      <c r="W167" s="62">
        <v>0.0</v>
      </c>
      <c r="X167" s="59">
        <v>2.0</v>
      </c>
      <c r="Y167" s="59">
        <v>0.0</v>
      </c>
      <c r="Z167" s="63"/>
      <c r="AA167" s="63"/>
      <c r="AB167" s="63"/>
      <c r="AC167" s="63"/>
      <c r="AD167" s="63"/>
      <c r="AE167" s="63"/>
      <c r="AF167" s="63"/>
      <c r="AG167" s="63"/>
      <c r="AH167" s="63"/>
      <c r="AI167" s="63"/>
    </row>
    <row r="168">
      <c r="A168" s="55" t="s">
        <v>663</v>
      </c>
      <c r="B168" s="55" t="s">
        <v>672</v>
      </c>
      <c r="C168" s="55" t="s">
        <v>673</v>
      </c>
      <c r="D168" s="55">
        <v>8.5</v>
      </c>
      <c r="E168" s="55" t="s">
        <v>7286</v>
      </c>
      <c r="F168" s="55" t="str">
        <f t="array" ref="F168">IFNA(INDEX('New Listing E-Commerce'!$E$2:$E$69,MATCH($I168,'New Listing E-Commerce'!$C$2:$C$69,0)),"N/A")</f>
        <v>Steel</v>
      </c>
      <c r="G168" s="55" t="str">
        <f t="array" ref="G168">INDEX('New Listing E-Commerce'!$D$1:$D$179,MATCH(I168,'New Listing E-Commerce'!$C$1:$C$179,0))</f>
        <v>Tractor</v>
      </c>
      <c r="H168" s="55">
        <f t="shared" si="3"/>
        <v>3</v>
      </c>
      <c r="I168" s="55" t="s">
        <v>207</v>
      </c>
      <c r="J168" s="56">
        <f t="array" ref="J168">INDEX('Margen (PowerBI)'!$D$1:$D$179,MATCH($I168,'Margen (PowerBI)'!$B$1:$B$179,0))</f>
        <v>49.5</v>
      </c>
      <c r="K168" s="56">
        <f t="array" ref="K168">INDEX('Margen (PowerBI)'!$E$1:$E$179,MATCH($I168,'Margen (PowerBI)'!$B$1:$B$179,0))</f>
        <v>28.5</v>
      </c>
      <c r="L168" s="56">
        <f t="array" ref="L168">INDEX('Margen (PowerBI)'!$F$1:$F$179,MATCH($I168,'Margen (PowerBI)'!$B$1:$B$179,0))</f>
        <v>21</v>
      </c>
      <c r="M168" s="55">
        <v>17.0</v>
      </c>
      <c r="N168" s="57">
        <v>8.0E-4</v>
      </c>
      <c r="O168" s="55">
        <v>19.0</v>
      </c>
      <c r="P168" s="57">
        <v>8.0E-4</v>
      </c>
      <c r="Q168" s="57">
        <v>0.9474</v>
      </c>
      <c r="R168" s="55">
        <v>3.0</v>
      </c>
      <c r="S168" s="55">
        <v>0.0</v>
      </c>
      <c r="T168" s="57">
        <v>0.1765</v>
      </c>
      <c r="U168" s="57">
        <v>0.0</v>
      </c>
      <c r="V168" s="58">
        <v>318.0</v>
      </c>
      <c r="W168" s="58">
        <v>0.0</v>
      </c>
      <c r="X168" s="55">
        <v>3.0</v>
      </c>
      <c r="Y168" s="55">
        <v>0.0</v>
      </c>
      <c r="Z168" s="3"/>
      <c r="AA168" s="3"/>
      <c r="AB168" s="3"/>
      <c r="AC168" s="3"/>
      <c r="AD168" s="3"/>
      <c r="AE168" s="3"/>
      <c r="AF168" s="3"/>
      <c r="AG168" s="3"/>
      <c r="AH168" s="3"/>
      <c r="AI168" s="3"/>
    </row>
    <row r="169">
      <c r="A169" s="59" t="s">
        <v>663</v>
      </c>
      <c r="B169" s="59" t="s">
        <v>674</v>
      </c>
      <c r="C169" s="59" t="s">
        <v>675</v>
      </c>
      <c r="D169" s="59">
        <v>9.0</v>
      </c>
      <c r="E169" s="59" t="s">
        <v>7286</v>
      </c>
      <c r="F169" s="59" t="str">
        <f t="array" ref="F169">IFNA(INDEX('New Listing E-Commerce'!$E$2:$E$69,MATCH($I169,'New Listing E-Commerce'!$C$2:$C$69,0)),"N/A")</f>
        <v>Steel</v>
      </c>
      <c r="G169" s="59" t="str">
        <f t="array" ref="G169">INDEX('New Listing E-Commerce'!$D$1:$D$179,MATCH(I169,'New Listing E-Commerce'!$C$1:$C$179,0))</f>
        <v>Tractor</v>
      </c>
      <c r="H169" s="59">
        <f t="shared" si="3"/>
        <v>4</v>
      </c>
      <c r="I169" s="59" t="s">
        <v>207</v>
      </c>
      <c r="J169" s="60">
        <f t="array" ref="J169">INDEX('Margen (PowerBI)'!$D$1:$D$179,MATCH($I169,'Margen (PowerBI)'!$B$1:$B$179,0))</f>
        <v>49.5</v>
      </c>
      <c r="K169" s="60">
        <f t="array" ref="K169">INDEX('Margen (PowerBI)'!$E$1:$E$179,MATCH($I169,'Margen (PowerBI)'!$B$1:$B$179,0))</f>
        <v>28.5</v>
      </c>
      <c r="L169" s="60">
        <f t="array" ref="L169">INDEX('Margen (PowerBI)'!$F$1:$F$179,MATCH($I169,'Margen (PowerBI)'!$B$1:$B$179,0))</f>
        <v>21</v>
      </c>
      <c r="M169" s="59">
        <v>222.0</v>
      </c>
      <c r="N169" s="61">
        <v>0.011</v>
      </c>
      <c r="O169" s="59">
        <v>261.0</v>
      </c>
      <c r="P169" s="61">
        <v>0.0106</v>
      </c>
      <c r="Q169" s="61">
        <v>0.9962</v>
      </c>
      <c r="R169" s="59">
        <v>4.0</v>
      </c>
      <c r="S169" s="59">
        <v>0.0</v>
      </c>
      <c r="T169" s="61">
        <v>0.018</v>
      </c>
      <c r="U169" s="61">
        <v>0.0</v>
      </c>
      <c r="V169" s="62">
        <v>424.0</v>
      </c>
      <c r="W169" s="62">
        <v>0.0</v>
      </c>
      <c r="X169" s="59">
        <v>4.0</v>
      </c>
      <c r="Y169" s="59">
        <v>0.0</v>
      </c>
      <c r="Z169" s="63"/>
      <c r="AA169" s="63"/>
      <c r="AB169" s="63"/>
      <c r="AC169" s="63"/>
      <c r="AD169" s="63"/>
      <c r="AE169" s="63"/>
      <c r="AF169" s="63"/>
      <c r="AG169" s="63"/>
      <c r="AH169" s="63"/>
      <c r="AI169" s="63"/>
    </row>
    <row r="170">
      <c r="A170" s="55" t="s">
        <v>663</v>
      </c>
      <c r="B170" s="55" t="s">
        <v>676</v>
      </c>
      <c r="C170" s="55" t="s">
        <v>677</v>
      </c>
      <c r="D170" s="55">
        <v>9.5</v>
      </c>
      <c r="E170" s="55" t="s">
        <v>7286</v>
      </c>
      <c r="F170" s="55" t="str">
        <f t="array" ref="F170">IFNA(INDEX('New Listing E-Commerce'!$E$2:$E$69,MATCH($I170,'New Listing E-Commerce'!$C$2:$C$69,0)),"N/A")</f>
        <v>Steel</v>
      </c>
      <c r="G170" s="55" t="str">
        <f t="array" ref="G170">INDEX('New Listing E-Commerce'!$D$1:$D$179,MATCH(I170,'New Listing E-Commerce'!$C$1:$C$179,0))</f>
        <v>Tractor</v>
      </c>
      <c r="H170" s="55">
        <f t="shared" si="3"/>
        <v>9</v>
      </c>
      <c r="I170" s="55" t="s">
        <v>207</v>
      </c>
      <c r="J170" s="56">
        <f t="array" ref="J170">INDEX('Margen (PowerBI)'!$D$1:$D$179,MATCH($I170,'Margen (PowerBI)'!$B$1:$B$179,0))</f>
        <v>49.5</v>
      </c>
      <c r="K170" s="56">
        <f t="array" ref="K170">INDEX('Margen (PowerBI)'!$E$1:$E$179,MATCH($I170,'Margen (PowerBI)'!$B$1:$B$179,0))</f>
        <v>28.5</v>
      </c>
      <c r="L170" s="56">
        <f t="array" ref="L170">INDEX('Margen (PowerBI)'!$F$1:$F$179,MATCH($I170,'Margen (PowerBI)'!$B$1:$B$179,0))</f>
        <v>21</v>
      </c>
      <c r="M170" s="55">
        <v>26.0</v>
      </c>
      <c r="N170" s="57">
        <v>0.0013</v>
      </c>
      <c r="O170" s="55">
        <v>35.0</v>
      </c>
      <c r="P170" s="57">
        <v>0.0014</v>
      </c>
      <c r="Q170" s="57">
        <v>1.0</v>
      </c>
      <c r="R170" s="55">
        <v>9.0</v>
      </c>
      <c r="S170" s="55">
        <v>0.0</v>
      </c>
      <c r="T170" s="57">
        <v>0.3462</v>
      </c>
      <c r="U170" s="57">
        <v>0.0</v>
      </c>
      <c r="V170" s="58">
        <v>954.0</v>
      </c>
      <c r="W170" s="58">
        <v>0.0</v>
      </c>
      <c r="X170" s="55">
        <v>9.0</v>
      </c>
      <c r="Y170" s="55">
        <v>0.0</v>
      </c>
      <c r="Z170" s="3"/>
      <c r="AA170" s="3"/>
      <c r="AB170" s="3"/>
      <c r="AC170" s="3"/>
      <c r="AD170" s="3"/>
      <c r="AE170" s="3"/>
      <c r="AF170" s="3"/>
      <c r="AG170" s="3"/>
      <c r="AH170" s="3"/>
      <c r="AI170" s="3"/>
    </row>
    <row r="171">
      <c r="A171" s="59" t="s">
        <v>663</v>
      </c>
      <c r="B171" s="59" t="s">
        <v>678</v>
      </c>
      <c r="C171" s="59" t="s">
        <v>679</v>
      </c>
      <c r="D171" s="59">
        <v>10.0</v>
      </c>
      <c r="E171" s="59" t="s">
        <v>7287</v>
      </c>
      <c r="F171" s="59" t="str">
        <f t="array" ref="F171">IFNA(INDEX('New Listing E-Commerce'!$E$2:$E$69,MATCH($I171,'New Listing E-Commerce'!$C$2:$C$69,0)),"N/A")</f>
        <v>Steel</v>
      </c>
      <c r="G171" s="59" t="str">
        <f t="array" ref="G171">INDEX('New Listing E-Commerce'!$D$1:$D$179,MATCH(I171,'New Listing E-Commerce'!$C$1:$C$179,0))</f>
        <v>Tractor</v>
      </c>
      <c r="H171" s="59">
        <f t="shared" si="3"/>
        <v>4</v>
      </c>
      <c r="I171" s="59" t="s">
        <v>207</v>
      </c>
      <c r="J171" s="60">
        <f t="array" ref="J171">INDEX('Margen (PowerBI)'!$D$1:$D$179,MATCH($I171,'Margen (PowerBI)'!$B$1:$B$179,0))</f>
        <v>49.5</v>
      </c>
      <c r="K171" s="60">
        <f t="array" ref="K171">INDEX('Margen (PowerBI)'!$E$1:$E$179,MATCH($I171,'Margen (PowerBI)'!$B$1:$B$179,0))</f>
        <v>28.5</v>
      </c>
      <c r="L171" s="60">
        <f t="array" ref="L171">INDEX('Margen (PowerBI)'!$F$1:$F$179,MATCH($I171,'Margen (PowerBI)'!$B$1:$B$179,0))</f>
        <v>21</v>
      </c>
      <c r="M171" s="59">
        <v>23.0</v>
      </c>
      <c r="N171" s="61">
        <v>0.0011</v>
      </c>
      <c r="O171" s="59">
        <v>33.0</v>
      </c>
      <c r="P171" s="61">
        <v>0.0013</v>
      </c>
      <c r="Q171" s="61">
        <v>0.9697</v>
      </c>
      <c r="R171" s="59">
        <v>4.0</v>
      </c>
      <c r="S171" s="59">
        <v>0.0</v>
      </c>
      <c r="T171" s="61">
        <v>0.1739</v>
      </c>
      <c r="U171" s="61">
        <v>0.0</v>
      </c>
      <c r="V171" s="62">
        <v>424.0</v>
      </c>
      <c r="W171" s="62">
        <v>0.0</v>
      </c>
      <c r="X171" s="59">
        <v>4.0</v>
      </c>
      <c r="Y171" s="59">
        <v>0.0</v>
      </c>
      <c r="Z171" s="63"/>
      <c r="AA171" s="63"/>
      <c r="AB171" s="63"/>
      <c r="AC171" s="63"/>
      <c r="AD171" s="63"/>
      <c r="AE171" s="63"/>
      <c r="AF171" s="63"/>
      <c r="AG171" s="63"/>
      <c r="AH171" s="63"/>
      <c r="AI171" s="63"/>
    </row>
    <row r="172">
      <c r="A172" s="55" t="s">
        <v>663</v>
      </c>
      <c r="B172" s="55" t="s">
        <v>680</v>
      </c>
      <c r="C172" s="55" t="s">
        <v>681</v>
      </c>
      <c r="D172" s="55">
        <v>10.5</v>
      </c>
      <c r="E172" s="55" t="s">
        <v>7287</v>
      </c>
      <c r="F172" s="55" t="str">
        <f t="array" ref="F172">IFNA(INDEX('New Listing E-Commerce'!$E$2:$E$69,MATCH($I172,'New Listing E-Commerce'!$C$2:$C$69,0)),"N/A")</f>
        <v>Steel</v>
      </c>
      <c r="G172" s="55" t="str">
        <f t="array" ref="G172">INDEX('New Listing E-Commerce'!$D$1:$D$179,MATCH(I172,'New Listing E-Commerce'!$C$1:$C$179,0))</f>
        <v>Tractor</v>
      </c>
      <c r="H172" s="55">
        <f t="shared" si="3"/>
        <v>4</v>
      </c>
      <c r="I172" s="55" t="s">
        <v>207</v>
      </c>
      <c r="J172" s="56">
        <f t="array" ref="J172">INDEX('Margen (PowerBI)'!$D$1:$D$179,MATCH($I172,'Margen (PowerBI)'!$B$1:$B$179,0))</f>
        <v>49.5</v>
      </c>
      <c r="K172" s="56">
        <f t="array" ref="K172">INDEX('Margen (PowerBI)'!$E$1:$E$179,MATCH($I172,'Margen (PowerBI)'!$B$1:$B$179,0))</f>
        <v>28.5</v>
      </c>
      <c r="L172" s="56">
        <f t="array" ref="L172">INDEX('Margen (PowerBI)'!$F$1:$F$179,MATCH($I172,'Margen (PowerBI)'!$B$1:$B$179,0))</f>
        <v>21</v>
      </c>
      <c r="M172" s="55">
        <v>21.0</v>
      </c>
      <c r="N172" s="57">
        <v>0.001</v>
      </c>
      <c r="O172" s="55">
        <v>25.0</v>
      </c>
      <c r="P172" s="57">
        <v>0.001</v>
      </c>
      <c r="Q172" s="57">
        <v>0.92</v>
      </c>
      <c r="R172" s="55">
        <v>4.0</v>
      </c>
      <c r="S172" s="55">
        <v>0.0</v>
      </c>
      <c r="T172" s="57">
        <v>0.1905</v>
      </c>
      <c r="U172" s="57">
        <v>0.0</v>
      </c>
      <c r="V172" s="58">
        <v>424.0</v>
      </c>
      <c r="W172" s="58">
        <v>0.0</v>
      </c>
      <c r="X172" s="55">
        <v>4.0</v>
      </c>
      <c r="Y172" s="55">
        <v>0.0</v>
      </c>
      <c r="Z172" s="3"/>
      <c r="AA172" s="3"/>
      <c r="AB172" s="3"/>
      <c r="AC172" s="3"/>
      <c r="AD172" s="3"/>
      <c r="AE172" s="3"/>
      <c r="AF172" s="3"/>
      <c r="AG172" s="3"/>
      <c r="AH172" s="3"/>
      <c r="AI172" s="3"/>
    </row>
    <row r="173">
      <c r="A173" s="59" t="s">
        <v>663</v>
      </c>
      <c r="B173" s="59" t="s">
        <v>682</v>
      </c>
      <c r="C173" s="59" t="s">
        <v>683</v>
      </c>
      <c r="D173" s="59">
        <v>11.0</v>
      </c>
      <c r="E173" s="59" t="s">
        <v>7287</v>
      </c>
      <c r="F173" s="59" t="str">
        <f t="array" ref="F173">IFNA(INDEX('New Listing E-Commerce'!$E$2:$E$69,MATCH($I173,'New Listing E-Commerce'!$C$2:$C$69,0)),"N/A")</f>
        <v>Steel</v>
      </c>
      <c r="G173" s="59" t="str">
        <f t="array" ref="G173">INDEX('New Listing E-Commerce'!$D$1:$D$179,MATCH(I173,'New Listing E-Commerce'!$C$1:$C$179,0))</f>
        <v>Tractor</v>
      </c>
      <c r="H173" s="59">
        <f t="shared" si="3"/>
        <v>2</v>
      </c>
      <c r="I173" s="59" t="s">
        <v>207</v>
      </c>
      <c r="J173" s="60">
        <f t="array" ref="J173">INDEX('Margen (PowerBI)'!$D$1:$D$179,MATCH($I173,'Margen (PowerBI)'!$B$1:$B$179,0))</f>
        <v>49.5</v>
      </c>
      <c r="K173" s="60">
        <f t="array" ref="K173">INDEX('Margen (PowerBI)'!$E$1:$E$179,MATCH($I173,'Margen (PowerBI)'!$B$1:$B$179,0))</f>
        <v>28.5</v>
      </c>
      <c r="L173" s="60">
        <f t="array" ref="L173">INDEX('Margen (PowerBI)'!$F$1:$F$179,MATCH($I173,'Margen (PowerBI)'!$B$1:$B$179,0))</f>
        <v>21</v>
      </c>
      <c r="M173" s="59">
        <v>98.0</v>
      </c>
      <c r="N173" s="61">
        <v>0.0049</v>
      </c>
      <c r="O173" s="59">
        <v>120.0</v>
      </c>
      <c r="P173" s="61">
        <v>0.0049</v>
      </c>
      <c r="Q173" s="61">
        <v>0.9917</v>
      </c>
      <c r="R173" s="59">
        <v>2.0</v>
      </c>
      <c r="S173" s="59">
        <v>0.0</v>
      </c>
      <c r="T173" s="61">
        <v>0.0204</v>
      </c>
      <c r="U173" s="61">
        <v>0.0</v>
      </c>
      <c r="V173" s="62">
        <v>212.0</v>
      </c>
      <c r="W173" s="62">
        <v>0.0</v>
      </c>
      <c r="X173" s="59">
        <v>2.0</v>
      </c>
      <c r="Y173" s="59">
        <v>0.0</v>
      </c>
      <c r="Z173" s="63"/>
      <c r="AA173" s="63"/>
      <c r="AB173" s="63"/>
      <c r="AC173" s="63"/>
      <c r="AD173" s="63"/>
      <c r="AE173" s="63"/>
      <c r="AF173" s="63"/>
      <c r="AG173" s="63"/>
      <c r="AH173" s="63"/>
      <c r="AI173" s="63"/>
    </row>
    <row r="174">
      <c r="A174" s="55" t="s">
        <v>663</v>
      </c>
      <c r="B174" s="55" t="s">
        <v>684</v>
      </c>
      <c r="C174" s="55" t="s">
        <v>685</v>
      </c>
      <c r="D174" s="55">
        <v>12.0</v>
      </c>
      <c r="E174" s="55" t="s">
        <v>7287</v>
      </c>
      <c r="F174" s="55" t="str">
        <f t="array" ref="F174">IFNA(INDEX('New Listing E-Commerce'!$E$2:$E$69,MATCH($I174,'New Listing E-Commerce'!$C$2:$C$69,0)),"N/A")</f>
        <v>Steel</v>
      </c>
      <c r="G174" s="55" t="str">
        <f t="array" ref="G174">INDEX('New Listing E-Commerce'!$D$1:$D$179,MATCH(I174,'New Listing E-Commerce'!$C$1:$C$179,0))</f>
        <v>Tractor</v>
      </c>
      <c r="H174" s="55">
        <f t="shared" si="3"/>
        <v>8</v>
      </c>
      <c r="I174" s="55" t="s">
        <v>207</v>
      </c>
      <c r="J174" s="56">
        <f t="array" ref="J174">INDEX('Margen (PowerBI)'!$D$1:$D$179,MATCH($I174,'Margen (PowerBI)'!$B$1:$B$179,0))</f>
        <v>49.5</v>
      </c>
      <c r="K174" s="56">
        <f t="array" ref="K174">INDEX('Margen (PowerBI)'!$E$1:$E$179,MATCH($I174,'Margen (PowerBI)'!$B$1:$B$179,0))</f>
        <v>28.5</v>
      </c>
      <c r="L174" s="56">
        <f t="array" ref="L174">INDEX('Margen (PowerBI)'!$F$1:$F$179,MATCH($I174,'Margen (PowerBI)'!$B$1:$B$179,0))</f>
        <v>21</v>
      </c>
      <c r="M174" s="55">
        <v>38.0</v>
      </c>
      <c r="N174" s="57">
        <v>0.0019</v>
      </c>
      <c r="O174" s="55">
        <v>45.0</v>
      </c>
      <c r="P174" s="57">
        <v>0.0018</v>
      </c>
      <c r="Q174" s="57">
        <v>0.9778</v>
      </c>
      <c r="R174" s="55">
        <v>7.0</v>
      </c>
      <c r="S174" s="55">
        <v>1.0</v>
      </c>
      <c r="T174" s="57">
        <v>0.1842</v>
      </c>
      <c r="U174" s="57">
        <v>0.0263</v>
      </c>
      <c r="V174" s="58">
        <v>742.0</v>
      </c>
      <c r="W174" s="58">
        <v>106.0</v>
      </c>
      <c r="X174" s="55">
        <v>7.0</v>
      </c>
      <c r="Y174" s="55">
        <v>1.0</v>
      </c>
      <c r="Z174" s="3"/>
      <c r="AA174" s="3"/>
      <c r="AB174" s="3"/>
      <c r="AC174" s="3"/>
      <c r="AD174" s="3"/>
      <c r="AE174" s="3"/>
      <c r="AF174" s="3"/>
      <c r="AG174" s="3"/>
      <c r="AH174" s="3"/>
      <c r="AI174" s="3"/>
    </row>
    <row r="175">
      <c r="A175" s="59" t="s">
        <v>663</v>
      </c>
      <c r="B175" s="59" t="s">
        <v>1000</v>
      </c>
      <c r="C175" s="59" t="s">
        <v>1001</v>
      </c>
      <c r="D175" s="59">
        <v>7.5</v>
      </c>
      <c r="E175" s="59" t="s">
        <v>7287</v>
      </c>
      <c r="F175" s="59" t="str">
        <f t="array" ref="F175">IFNA(INDEX('New Listing E-Commerce'!$E$2:$E$69,MATCH($I175,'New Listing E-Commerce'!$C$2:$C$69,0)),"N/A")</f>
        <v>Steel</v>
      </c>
      <c r="G175" s="59" t="str">
        <f t="array" ref="G175">INDEX('New Listing E-Commerce'!$D$1:$D$179,MATCH(I175,'New Listing E-Commerce'!$C$1:$C$179,0))</f>
        <v>Tractor</v>
      </c>
      <c r="H175" s="59">
        <f t="shared" si="3"/>
        <v>2</v>
      </c>
      <c r="I175" s="59" t="s">
        <v>207</v>
      </c>
      <c r="J175" s="60">
        <f t="array" ref="J175">INDEX('Margen (PowerBI)'!$D$1:$D$179,MATCH($I175,'Margen (PowerBI)'!$B$1:$B$179,0))</f>
        <v>49.5</v>
      </c>
      <c r="K175" s="60">
        <f t="array" ref="K175">INDEX('Margen (PowerBI)'!$E$1:$E$179,MATCH($I175,'Margen (PowerBI)'!$B$1:$B$179,0))</f>
        <v>28.5</v>
      </c>
      <c r="L175" s="60">
        <f t="array" ref="L175">INDEX('Margen (PowerBI)'!$F$1:$F$179,MATCH($I175,'Margen (PowerBI)'!$B$1:$B$179,0))</f>
        <v>21</v>
      </c>
      <c r="M175" s="59">
        <v>33.0</v>
      </c>
      <c r="N175" s="61">
        <v>0.0016</v>
      </c>
      <c r="O175" s="59">
        <v>34.0</v>
      </c>
      <c r="P175" s="61">
        <v>0.0014</v>
      </c>
      <c r="Q175" s="61">
        <v>1.0</v>
      </c>
      <c r="R175" s="59">
        <v>2.0</v>
      </c>
      <c r="S175" s="59">
        <v>0.0</v>
      </c>
      <c r="T175" s="61">
        <v>0.0606</v>
      </c>
      <c r="U175" s="61">
        <v>0.0</v>
      </c>
      <c r="V175" s="62">
        <v>212.0</v>
      </c>
      <c r="W175" s="62">
        <v>0.0</v>
      </c>
      <c r="X175" s="59">
        <v>2.0</v>
      </c>
      <c r="Y175" s="59">
        <v>0.0</v>
      </c>
      <c r="Z175" s="63"/>
      <c r="AA175" s="63"/>
      <c r="AB175" s="63"/>
      <c r="AC175" s="63"/>
      <c r="AD175" s="63"/>
      <c r="AE175" s="63"/>
      <c r="AF175" s="63"/>
      <c r="AG175" s="63"/>
      <c r="AH175" s="63"/>
      <c r="AI175" s="63"/>
    </row>
    <row r="176">
      <c r="A176" s="55" t="s">
        <v>663</v>
      </c>
      <c r="B176" s="55" t="s">
        <v>690</v>
      </c>
      <c r="C176" s="55" t="s">
        <v>691</v>
      </c>
      <c r="D176" s="55">
        <v>8.5</v>
      </c>
      <c r="E176" s="55" t="s">
        <v>7287</v>
      </c>
      <c r="F176" s="55" t="str">
        <f t="array" ref="F176">IFNA(INDEX('New Listing E-Commerce'!$E$2:$E$69,MATCH($I176,'New Listing E-Commerce'!$C$2:$C$69,0)),"N/A")</f>
        <v>Steel</v>
      </c>
      <c r="G176" s="55" t="str">
        <f t="array" ref="G176">INDEX('New Listing E-Commerce'!$D$1:$D$179,MATCH(I176,'New Listing E-Commerce'!$C$1:$C$179,0))</f>
        <v>Tractor</v>
      </c>
      <c r="H176" s="55">
        <f t="shared" si="3"/>
        <v>3</v>
      </c>
      <c r="I176" s="55" t="s">
        <v>207</v>
      </c>
      <c r="J176" s="56">
        <f t="array" ref="J176">INDEX('Margen (PowerBI)'!$D$1:$D$179,MATCH($I176,'Margen (PowerBI)'!$B$1:$B$179,0))</f>
        <v>49.5</v>
      </c>
      <c r="K176" s="56">
        <f t="array" ref="K176">INDEX('Margen (PowerBI)'!$E$1:$E$179,MATCH($I176,'Margen (PowerBI)'!$B$1:$B$179,0))</f>
        <v>28.5</v>
      </c>
      <c r="L176" s="56">
        <f t="array" ref="L176">INDEX('Margen (PowerBI)'!$F$1:$F$179,MATCH($I176,'Margen (PowerBI)'!$B$1:$B$179,0))</f>
        <v>21</v>
      </c>
      <c r="M176" s="55">
        <v>8.0</v>
      </c>
      <c r="N176" s="57">
        <v>4.0E-4</v>
      </c>
      <c r="O176" s="55">
        <v>9.0</v>
      </c>
      <c r="P176" s="57">
        <v>4.0E-4</v>
      </c>
      <c r="Q176" s="57">
        <v>0.8889</v>
      </c>
      <c r="R176" s="55">
        <v>3.0</v>
      </c>
      <c r="S176" s="55">
        <v>0.0</v>
      </c>
      <c r="T176" s="57">
        <v>0.375</v>
      </c>
      <c r="U176" s="57">
        <v>0.0</v>
      </c>
      <c r="V176" s="58">
        <v>318.0</v>
      </c>
      <c r="W176" s="58">
        <v>0.0</v>
      </c>
      <c r="X176" s="55">
        <v>3.0</v>
      </c>
      <c r="Y176" s="55">
        <v>0.0</v>
      </c>
      <c r="Z176" s="3"/>
      <c r="AA176" s="3"/>
      <c r="AB176" s="3"/>
      <c r="AC176" s="3"/>
      <c r="AD176" s="3"/>
      <c r="AE176" s="3"/>
      <c r="AF176" s="3"/>
      <c r="AG176" s="3"/>
      <c r="AH176" s="3"/>
      <c r="AI176" s="3"/>
    </row>
    <row r="177">
      <c r="A177" s="59" t="s">
        <v>663</v>
      </c>
      <c r="B177" s="59" t="s">
        <v>692</v>
      </c>
      <c r="C177" s="59" t="s">
        <v>693</v>
      </c>
      <c r="D177" s="59">
        <v>9.0</v>
      </c>
      <c r="E177" s="59" t="s">
        <v>7287</v>
      </c>
      <c r="F177" s="59" t="str">
        <f t="array" ref="F177">IFNA(INDEX('New Listing E-Commerce'!$E$2:$E$69,MATCH($I177,'New Listing E-Commerce'!$C$2:$C$69,0)),"N/A")</f>
        <v>Steel</v>
      </c>
      <c r="G177" s="59" t="str">
        <f t="array" ref="G177">INDEX('New Listing E-Commerce'!$D$1:$D$179,MATCH(I177,'New Listing E-Commerce'!$C$1:$C$179,0))</f>
        <v>Tractor</v>
      </c>
      <c r="H177" s="59">
        <f t="shared" si="3"/>
        <v>2</v>
      </c>
      <c r="I177" s="59" t="s">
        <v>207</v>
      </c>
      <c r="J177" s="60">
        <f t="array" ref="J177">INDEX('Margen (PowerBI)'!$D$1:$D$179,MATCH($I177,'Margen (PowerBI)'!$B$1:$B$179,0))</f>
        <v>49.5</v>
      </c>
      <c r="K177" s="60">
        <f t="array" ref="K177">INDEX('Margen (PowerBI)'!$E$1:$E$179,MATCH($I177,'Margen (PowerBI)'!$B$1:$B$179,0))</f>
        <v>28.5</v>
      </c>
      <c r="L177" s="60">
        <f t="array" ref="L177">INDEX('Margen (PowerBI)'!$F$1:$F$179,MATCH($I177,'Margen (PowerBI)'!$B$1:$B$179,0))</f>
        <v>21</v>
      </c>
      <c r="M177" s="59">
        <v>49.0</v>
      </c>
      <c r="N177" s="61">
        <v>0.0024</v>
      </c>
      <c r="O177" s="59">
        <v>54.0</v>
      </c>
      <c r="P177" s="61">
        <v>0.0022</v>
      </c>
      <c r="Q177" s="61">
        <v>1.0</v>
      </c>
      <c r="R177" s="59">
        <v>2.0</v>
      </c>
      <c r="S177" s="59">
        <v>0.0</v>
      </c>
      <c r="T177" s="61">
        <v>0.0408</v>
      </c>
      <c r="U177" s="61">
        <v>0.0</v>
      </c>
      <c r="V177" s="62">
        <v>212.0</v>
      </c>
      <c r="W177" s="62">
        <v>0.0</v>
      </c>
      <c r="X177" s="59">
        <v>2.0</v>
      </c>
      <c r="Y177" s="59">
        <v>0.0</v>
      </c>
      <c r="Z177" s="63"/>
      <c r="AA177" s="63"/>
      <c r="AB177" s="63"/>
      <c r="AC177" s="63"/>
      <c r="AD177" s="63"/>
      <c r="AE177" s="63"/>
      <c r="AF177" s="63"/>
      <c r="AG177" s="63"/>
      <c r="AH177" s="63"/>
      <c r="AI177" s="63"/>
    </row>
    <row r="178">
      <c r="A178" s="55" t="s">
        <v>663</v>
      </c>
      <c r="B178" s="55" t="s">
        <v>694</v>
      </c>
      <c r="C178" s="55" t="s">
        <v>695</v>
      </c>
      <c r="D178" s="55">
        <v>9.5</v>
      </c>
      <c r="E178" s="55" t="s">
        <v>7287</v>
      </c>
      <c r="F178" s="55" t="str">
        <f t="array" ref="F178">IFNA(INDEX('New Listing E-Commerce'!$E$2:$E$69,MATCH($I178,'New Listing E-Commerce'!$C$2:$C$69,0)),"N/A")</f>
        <v>Steel</v>
      </c>
      <c r="G178" s="55" t="str">
        <f t="array" ref="G178">INDEX('New Listing E-Commerce'!$D$1:$D$179,MATCH(I178,'New Listing E-Commerce'!$C$1:$C$179,0))</f>
        <v>Tractor</v>
      </c>
      <c r="H178" s="55">
        <f t="shared" si="3"/>
        <v>4</v>
      </c>
      <c r="I178" s="55" t="s">
        <v>207</v>
      </c>
      <c r="J178" s="56">
        <f t="array" ref="J178">INDEX('Margen (PowerBI)'!$D$1:$D$179,MATCH($I178,'Margen (PowerBI)'!$B$1:$B$179,0))</f>
        <v>49.5</v>
      </c>
      <c r="K178" s="56">
        <f t="array" ref="K178">INDEX('Margen (PowerBI)'!$E$1:$E$179,MATCH($I178,'Margen (PowerBI)'!$B$1:$B$179,0))</f>
        <v>28.5</v>
      </c>
      <c r="L178" s="56">
        <f t="array" ref="L178">INDEX('Margen (PowerBI)'!$F$1:$F$179,MATCH($I178,'Margen (PowerBI)'!$B$1:$B$179,0))</f>
        <v>21</v>
      </c>
      <c r="M178" s="55">
        <v>14.0</v>
      </c>
      <c r="N178" s="57">
        <v>7.0E-4</v>
      </c>
      <c r="O178" s="55">
        <v>17.0</v>
      </c>
      <c r="P178" s="57">
        <v>7.0E-4</v>
      </c>
      <c r="Q178" s="57">
        <v>0.9412</v>
      </c>
      <c r="R178" s="55">
        <v>4.0</v>
      </c>
      <c r="S178" s="55">
        <v>0.0</v>
      </c>
      <c r="T178" s="57">
        <v>0.2857</v>
      </c>
      <c r="U178" s="57">
        <v>0.0</v>
      </c>
      <c r="V178" s="58">
        <v>424.0</v>
      </c>
      <c r="W178" s="58">
        <v>0.0</v>
      </c>
      <c r="X178" s="55">
        <v>4.0</v>
      </c>
      <c r="Y178" s="55">
        <v>0.0</v>
      </c>
      <c r="Z178" s="3"/>
      <c r="AA178" s="3"/>
      <c r="AB178" s="3"/>
      <c r="AC178" s="3"/>
      <c r="AD178" s="3"/>
      <c r="AE178" s="3"/>
      <c r="AF178" s="3"/>
      <c r="AG178" s="3"/>
      <c r="AH178" s="3"/>
      <c r="AI178" s="3"/>
    </row>
    <row r="179">
      <c r="A179" s="59" t="s">
        <v>663</v>
      </c>
      <c r="B179" s="59" t="s">
        <v>696</v>
      </c>
      <c r="C179" s="59" t="s">
        <v>697</v>
      </c>
      <c r="D179" s="59">
        <v>10.0</v>
      </c>
      <c r="E179" s="59" t="s">
        <v>188</v>
      </c>
      <c r="F179" s="59" t="str">
        <f t="array" ref="F179">IFNA(INDEX('New Listing E-Commerce'!$E$2:$E$69,MATCH($I179,'New Listing E-Commerce'!$C$2:$C$69,0)),"N/A")</f>
        <v>Steel</v>
      </c>
      <c r="G179" s="59" t="str">
        <f t="array" ref="G179">INDEX('New Listing E-Commerce'!$D$1:$D$179,MATCH(I179,'New Listing E-Commerce'!$C$1:$C$179,0))</f>
        <v>Tractor</v>
      </c>
      <c r="H179" s="59">
        <f t="shared" si="3"/>
        <v>1</v>
      </c>
      <c r="I179" s="59" t="s">
        <v>207</v>
      </c>
      <c r="J179" s="60">
        <f t="array" ref="J179">INDEX('Margen (PowerBI)'!$D$1:$D$179,MATCH($I179,'Margen (PowerBI)'!$B$1:$B$179,0))</f>
        <v>49.5</v>
      </c>
      <c r="K179" s="60">
        <f t="array" ref="K179">INDEX('Margen (PowerBI)'!$E$1:$E$179,MATCH($I179,'Margen (PowerBI)'!$B$1:$B$179,0))</f>
        <v>28.5</v>
      </c>
      <c r="L179" s="60">
        <f t="array" ref="L179">INDEX('Margen (PowerBI)'!$F$1:$F$179,MATCH($I179,'Margen (PowerBI)'!$B$1:$B$179,0))</f>
        <v>21</v>
      </c>
      <c r="M179" s="59">
        <v>34.0</v>
      </c>
      <c r="N179" s="61">
        <v>0.0017</v>
      </c>
      <c r="O179" s="59">
        <v>44.0</v>
      </c>
      <c r="P179" s="61">
        <v>0.0018</v>
      </c>
      <c r="Q179" s="61">
        <v>0.9773</v>
      </c>
      <c r="R179" s="59">
        <v>1.0</v>
      </c>
      <c r="S179" s="59">
        <v>0.0</v>
      </c>
      <c r="T179" s="61">
        <v>0.0294</v>
      </c>
      <c r="U179" s="61">
        <v>0.0</v>
      </c>
      <c r="V179" s="62">
        <v>106.0</v>
      </c>
      <c r="W179" s="62">
        <v>0.0</v>
      </c>
      <c r="X179" s="59">
        <v>1.0</v>
      </c>
      <c r="Y179" s="59">
        <v>0.0</v>
      </c>
      <c r="Z179" s="63"/>
      <c r="AA179" s="63"/>
      <c r="AB179" s="63"/>
      <c r="AC179" s="63"/>
      <c r="AD179" s="63"/>
      <c r="AE179" s="63"/>
      <c r="AF179" s="63"/>
      <c r="AG179" s="63"/>
      <c r="AH179" s="63"/>
      <c r="AI179" s="63"/>
    </row>
    <row r="180">
      <c r="A180" s="55" t="s">
        <v>663</v>
      </c>
      <c r="B180" s="55" t="s">
        <v>698</v>
      </c>
      <c r="C180" s="55" t="s">
        <v>699</v>
      </c>
      <c r="D180" s="55">
        <v>10.5</v>
      </c>
      <c r="E180" s="55" t="s">
        <v>188</v>
      </c>
      <c r="F180" s="55" t="str">
        <f t="array" ref="F180">IFNA(INDEX('New Listing E-Commerce'!$E$2:$E$69,MATCH($I180,'New Listing E-Commerce'!$C$2:$C$69,0)),"N/A")</f>
        <v>Steel</v>
      </c>
      <c r="G180" s="55" t="str">
        <f t="array" ref="G180">INDEX('New Listing E-Commerce'!$D$1:$D$179,MATCH(I180,'New Listing E-Commerce'!$C$1:$C$179,0))</f>
        <v>Tractor</v>
      </c>
      <c r="H180" s="55">
        <f t="shared" si="3"/>
        <v>2</v>
      </c>
      <c r="I180" s="55" t="s">
        <v>207</v>
      </c>
      <c r="J180" s="56">
        <f t="array" ref="J180">INDEX('Margen (PowerBI)'!$D$1:$D$179,MATCH($I180,'Margen (PowerBI)'!$B$1:$B$179,0))</f>
        <v>49.5</v>
      </c>
      <c r="K180" s="56">
        <f t="array" ref="K180">INDEX('Margen (PowerBI)'!$E$1:$E$179,MATCH($I180,'Margen (PowerBI)'!$B$1:$B$179,0))</f>
        <v>28.5</v>
      </c>
      <c r="L180" s="56">
        <f t="array" ref="L180">INDEX('Margen (PowerBI)'!$F$1:$F$179,MATCH($I180,'Margen (PowerBI)'!$B$1:$B$179,0))</f>
        <v>21</v>
      </c>
      <c r="M180" s="55">
        <v>28.0</v>
      </c>
      <c r="N180" s="57">
        <v>0.0014</v>
      </c>
      <c r="O180" s="55">
        <v>35.0</v>
      </c>
      <c r="P180" s="57">
        <v>0.0014</v>
      </c>
      <c r="Q180" s="57">
        <v>1.0</v>
      </c>
      <c r="R180" s="55">
        <v>2.0</v>
      </c>
      <c r="S180" s="55">
        <v>0.0</v>
      </c>
      <c r="T180" s="57">
        <v>0.0714</v>
      </c>
      <c r="U180" s="57">
        <v>0.0</v>
      </c>
      <c r="V180" s="58">
        <v>212.0</v>
      </c>
      <c r="W180" s="58">
        <v>0.0</v>
      </c>
      <c r="X180" s="55">
        <v>2.0</v>
      </c>
      <c r="Y180" s="55">
        <v>0.0</v>
      </c>
      <c r="Z180" s="3"/>
      <c r="AA180" s="3"/>
      <c r="AB180" s="3"/>
      <c r="AC180" s="3"/>
      <c r="AD180" s="3"/>
      <c r="AE180" s="3"/>
      <c r="AF180" s="3"/>
      <c r="AG180" s="3"/>
      <c r="AH180" s="3"/>
      <c r="AI180" s="3"/>
    </row>
    <row r="181">
      <c r="A181" s="59" t="s">
        <v>663</v>
      </c>
      <c r="B181" s="59" t="s">
        <v>700</v>
      </c>
      <c r="C181" s="59" t="s">
        <v>701</v>
      </c>
      <c r="D181" s="59">
        <v>11.0</v>
      </c>
      <c r="E181" s="59" t="s">
        <v>188</v>
      </c>
      <c r="F181" s="59" t="str">
        <f t="array" ref="F181">IFNA(INDEX('New Listing E-Commerce'!$E$2:$E$69,MATCH($I181,'New Listing E-Commerce'!$C$2:$C$69,0)),"N/A")</f>
        <v>Steel</v>
      </c>
      <c r="G181" s="59" t="str">
        <f t="array" ref="G181">INDEX('New Listing E-Commerce'!$D$1:$D$179,MATCH(I181,'New Listing E-Commerce'!$C$1:$C$179,0))</f>
        <v>Tractor</v>
      </c>
      <c r="H181" s="59">
        <f t="shared" si="3"/>
        <v>1</v>
      </c>
      <c r="I181" s="59" t="s">
        <v>207</v>
      </c>
      <c r="J181" s="60">
        <f t="array" ref="J181">INDEX('Margen (PowerBI)'!$D$1:$D$179,MATCH($I181,'Margen (PowerBI)'!$B$1:$B$179,0))</f>
        <v>49.5</v>
      </c>
      <c r="K181" s="60">
        <f t="array" ref="K181">INDEX('Margen (PowerBI)'!$E$1:$E$179,MATCH($I181,'Margen (PowerBI)'!$B$1:$B$179,0))</f>
        <v>28.5</v>
      </c>
      <c r="L181" s="60">
        <f t="array" ref="L181">INDEX('Margen (PowerBI)'!$F$1:$F$179,MATCH($I181,'Margen (PowerBI)'!$B$1:$B$179,0))</f>
        <v>21</v>
      </c>
      <c r="M181" s="59">
        <v>37.0</v>
      </c>
      <c r="N181" s="61">
        <v>0.0018</v>
      </c>
      <c r="O181" s="59">
        <v>42.0</v>
      </c>
      <c r="P181" s="61">
        <v>0.0017</v>
      </c>
      <c r="Q181" s="61">
        <v>0.9762</v>
      </c>
      <c r="R181" s="59">
        <v>1.0</v>
      </c>
      <c r="S181" s="59">
        <v>0.0</v>
      </c>
      <c r="T181" s="61">
        <v>0.027</v>
      </c>
      <c r="U181" s="61">
        <v>0.0</v>
      </c>
      <c r="V181" s="62">
        <v>106.0</v>
      </c>
      <c r="W181" s="62">
        <v>0.0</v>
      </c>
      <c r="X181" s="59">
        <v>1.0</v>
      </c>
      <c r="Y181" s="59">
        <v>0.0</v>
      </c>
      <c r="Z181" s="63"/>
      <c r="AA181" s="63"/>
      <c r="AB181" s="63"/>
      <c r="AC181" s="63"/>
      <c r="AD181" s="63"/>
      <c r="AE181" s="63"/>
      <c r="AF181" s="63"/>
      <c r="AG181" s="63"/>
      <c r="AH181" s="63"/>
      <c r="AI181" s="63"/>
    </row>
    <row r="182">
      <c r="A182" s="55" t="s">
        <v>663</v>
      </c>
      <c r="B182" s="55" t="s">
        <v>1002</v>
      </c>
      <c r="C182" s="55" t="s">
        <v>1003</v>
      </c>
      <c r="D182" s="55">
        <v>12.0</v>
      </c>
      <c r="E182" s="55" t="s">
        <v>188</v>
      </c>
      <c r="F182" s="55" t="str">
        <f t="array" ref="F182">IFNA(INDEX('New Listing E-Commerce'!$E$2:$E$69,MATCH($I182,'New Listing E-Commerce'!$C$2:$C$69,0)),"N/A")</f>
        <v>Steel</v>
      </c>
      <c r="G182" s="55" t="str">
        <f t="array" ref="G182">INDEX('New Listing E-Commerce'!$D$1:$D$179,MATCH(I182,'New Listing E-Commerce'!$C$1:$C$179,0))</f>
        <v>Tractor</v>
      </c>
      <c r="H182" s="55">
        <f t="shared" si="3"/>
        <v>2</v>
      </c>
      <c r="I182" s="55" t="s">
        <v>207</v>
      </c>
      <c r="J182" s="56">
        <f t="array" ref="J182">INDEX('Margen (PowerBI)'!$D$1:$D$179,MATCH($I182,'Margen (PowerBI)'!$B$1:$B$179,0))</f>
        <v>49.5</v>
      </c>
      <c r="K182" s="56">
        <f t="array" ref="K182">INDEX('Margen (PowerBI)'!$E$1:$E$179,MATCH($I182,'Margen (PowerBI)'!$B$1:$B$179,0))</f>
        <v>28.5</v>
      </c>
      <c r="L182" s="56">
        <f t="array" ref="L182">INDEX('Margen (PowerBI)'!$F$1:$F$179,MATCH($I182,'Margen (PowerBI)'!$B$1:$B$179,0))</f>
        <v>21</v>
      </c>
      <c r="M182" s="55">
        <v>16.0</v>
      </c>
      <c r="N182" s="57">
        <v>8.0E-4</v>
      </c>
      <c r="O182" s="55">
        <v>22.0</v>
      </c>
      <c r="P182" s="57">
        <v>9.0E-4</v>
      </c>
      <c r="Q182" s="57">
        <v>1.0</v>
      </c>
      <c r="R182" s="55">
        <v>2.0</v>
      </c>
      <c r="S182" s="55">
        <v>0.0</v>
      </c>
      <c r="T182" s="57">
        <v>0.125</v>
      </c>
      <c r="U182" s="57">
        <v>0.0</v>
      </c>
      <c r="V182" s="58">
        <v>212.0</v>
      </c>
      <c r="W182" s="58">
        <v>0.0</v>
      </c>
      <c r="X182" s="55">
        <v>2.0</v>
      </c>
      <c r="Y182" s="55">
        <v>0.0</v>
      </c>
      <c r="Z182" s="3"/>
      <c r="AA182" s="3"/>
      <c r="AB182" s="3"/>
      <c r="AC182" s="3"/>
      <c r="AD182" s="3"/>
      <c r="AE182" s="3"/>
      <c r="AF182" s="3"/>
      <c r="AG182" s="3"/>
      <c r="AH182" s="3"/>
      <c r="AI182" s="3"/>
    </row>
    <row r="183">
      <c r="A183" s="59" t="s">
        <v>663</v>
      </c>
      <c r="B183" s="59" t="s">
        <v>1004</v>
      </c>
      <c r="C183" s="59" t="s">
        <v>1005</v>
      </c>
      <c r="D183" s="59">
        <v>6.0</v>
      </c>
      <c r="E183" s="59" t="s">
        <v>188</v>
      </c>
      <c r="F183" s="59" t="str">
        <f t="array" ref="F183">IFNA(INDEX('New Listing E-Commerce'!$E$2:$E$69,MATCH($I183,'New Listing E-Commerce'!$C$2:$C$69,0)),"N/A")</f>
        <v>Steel</v>
      </c>
      <c r="G183" s="59" t="str">
        <f t="array" ref="G183">INDEX('New Listing E-Commerce'!$D$1:$D$179,MATCH(I183,'New Listing E-Commerce'!$C$1:$C$179,0))</f>
        <v>Tractor</v>
      </c>
      <c r="H183" s="59">
        <f t="shared" si="3"/>
        <v>2</v>
      </c>
      <c r="I183" s="59" t="s">
        <v>207</v>
      </c>
      <c r="J183" s="60">
        <f t="array" ref="J183">INDEX('Margen (PowerBI)'!$D$1:$D$179,MATCH($I183,'Margen (PowerBI)'!$B$1:$B$179,0))</f>
        <v>49.5</v>
      </c>
      <c r="K183" s="60">
        <f t="array" ref="K183">INDEX('Margen (PowerBI)'!$E$1:$E$179,MATCH($I183,'Margen (PowerBI)'!$B$1:$B$179,0))</f>
        <v>28.5</v>
      </c>
      <c r="L183" s="60">
        <f t="array" ref="L183">INDEX('Margen (PowerBI)'!$F$1:$F$179,MATCH($I183,'Margen (PowerBI)'!$B$1:$B$179,0))</f>
        <v>21</v>
      </c>
      <c r="M183" s="59">
        <v>114.0</v>
      </c>
      <c r="N183" s="61">
        <v>0.0056</v>
      </c>
      <c r="O183" s="59">
        <v>132.0</v>
      </c>
      <c r="P183" s="61">
        <v>0.0054</v>
      </c>
      <c r="Q183" s="61">
        <v>0.9924</v>
      </c>
      <c r="R183" s="59">
        <v>2.0</v>
      </c>
      <c r="S183" s="59">
        <v>0.0</v>
      </c>
      <c r="T183" s="61">
        <v>0.0175</v>
      </c>
      <c r="U183" s="61">
        <v>0.0</v>
      </c>
      <c r="V183" s="62">
        <v>212.0</v>
      </c>
      <c r="W183" s="62">
        <v>0.0</v>
      </c>
      <c r="X183" s="59">
        <v>2.0</v>
      </c>
      <c r="Y183" s="59">
        <v>0.0</v>
      </c>
      <c r="Z183" s="63"/>
      <c r="AA183" s="63"/>
      <c r="AB183" s="63"/>
      <c r="AC183" s="63"/>
      <c r="AD183" s="63"/>
      <c r="AE183" s="63"/>
      <c r="AF183" s="63"/>
      <c r="AG183" s="63"/>
      <c r="AH183" s="63"/>
      <c r="AI183" s="63"/>
    </row>
    <row r="184">
      <c r="A184" s="55" t="s">
        <v>663</v>
      </c>
      <c r="B184" s="55" t="s">
        <v>1478</v>
      </c>
      <c r="C184" s="55" t="s">
        <v>1479</v>
      </c>
      <c r="D184" s="55">
        <v>6.5</v>
      </c>
      <c r="E184" s="55" t="s">
        <v>188</v>
      </c>
      <c r="F184" s="55" t="str">
        <f t="array" ref="F184">IFNA(INDEX('New Listing E-Commerce'!$E$2:$E$69,MATCH($I184,'New Listing E-Commerce'!$C$2:$C$69,0)),"N/A")</f>
        <v>Steel</v>
      </c>
      <c r="G184" s="55" t="str">
        <f t="array" ref="G184">INDEX('New Listing E-Commerce'!$D$1:$D$179,MATCH(I184,'New Listing E-Commerce'!$C$1:$C$179,0))</f>
        <v>Tractor</v>
      </c>
      <c r="H184" s="55">
        <f t="shared" si="3"/>
        <v>2</v>
      </c>
      <c r="I184" s="55" t="s">
        <v>207</v>
      </c>
      <c r="J184" s="56">
        <f t="array" ref="J184">INDEX('Margen (PowerBI)'!$D$1:$D$179,MATCH($I184,'Margen (PowerBI)'!$B$1:$B$179,0))</f>
        <v>49.5</v>
      </c>
      <c r="K184" s="56">
        <f t="array" ref="K184">INDEX('Margen (PowerBI)'!$E$1:$E$179,MATCH($I184,'Margen (PowerBI)'!$B$1:$B$179,0))</f>
        <v>28.5</v>
      </c>
      <c r="L184" s="56">
        <f t="array" ref="L184">INDEX('Margen (PowerBI)'!$F$1:$F$179,MATCH($I184,'Margen (PowerBI)'!$B$1:$B$179,0))</f>
        <v>21</v>
      </c>
      <c r="M184" s="55">
        <v>21.0</v>
      </c>
      <c r="N184" s="57">
        <v>0.001</v>
      </c>
      <c r="O184" s="55">
        <v>32.0</v>
      </c>
      <c r="P184" s="57">
        <v>0.0013</v>
      </c>
      <c r="Q184" s="57">
        <v>1.0</v>
      </c>
      <c r="R184" s="55">
        <v>2.0</v>
      </c>
      <c r="S184" s="55">
        <v>0.0</v>
      </c>
      <c r="T184" s="57">
        <v>0.0952</v>
      </c>
      <c r="U184" s="57">
        <v>0.0</v>
      </c>
      <c r="V184" s="58">
        <v>212.0</v>
      </c>
      <c r="W184" s="58">
        <v>0.0</v>
      </c>
      <c r="X184" s="55">
        <v>2.0</v>
      </c>
      <c r="Y184" s="55">
        <v>0.0</v>
      </c>
      <c r="Z184" s="3"/>
      <c r="AA184" s="3"/>
      <c r="AB184" s="3"/>
      <c r="AC184" s="3"/>
      <c r="AD184" s="3"/>
      <c r="AE184" s="3"/>
      <c r="AF184" s="3"/>
      <c r="AG184" s="3"/>
      <c r="AH184" s="3"/>
      <c r="AI184" s="3"/>
    </row>
    <row r="185">
      <c r="A185" s="59" t="s">
        <v>663</v>
      </c>
      <c r="B185" s="59" t="s">
        <v>702</v>
      </c>
      <c r="C185" s="59" t="s">
        <v>703</v>
      </c>
      <c r="D185" s="59">
        <v>7.0</v>
      </c>
      <c r="E185" s="59" t="s">
        <v>188</v>
      </c>
      <c r="F185" s="59" t="str">
        <f t="array" ref="F185">IFNA(INDEX('New Listing E-Commerce'!$E$2:$E$69,MATCH($I185,'New Listing E-Commerce'!$C$2:$C$69,0)),"N/A")</f>
        <v>Steel</v>
      </c>
      <c r="G185" s="59" t="str">
        <f t="array" ref="G185">INDEX('New Listing E-Commerce'!$D$1:$D$179,MATCH(I185,'New Listing E-Commerce'!$C$1:$C$179,0))</f>
        <v>Tractor</v>
      </c>
      <c r="H185" s="59">
        <f t="shared" si="3"/>
        <v>3</v>
      </c>
      <c r="I185" s="59" t="s">
        <v>207</v>
      </c>
      <c r="J185" s="60">
        <f t="array" ref="J185">INDEX('Margen (PowerBI)'!$D$1:$D$179,MATCH($I185,'Margen (PowerBI)'!$B$1:$B$179,0))</f>
        <v>49.5</v>
      </c>
      <c r="K185" s="60">
        <f t="array" ref="K185">INDEX('Margen (PowerBI)'!$E$1:$E$179,MATCH($I185,'Margen (PowerBI)'!$B$1:$B$179,0))</f>
        <v>28.5</v>
      </c>
      <c r="L185" s="60">
        <f t="array" ref="L185">INDEX('Margen (PowerBI)'!$F$1:$F$179,MATCH($I185,'Margen (PowerBI)'!$B$1:$B$179,0))</f>
        <v>21</v>
      </c>
      <c r="M185" s="59">
        <v>7.0</v>
      </c>
      <c r="N185" s="61">
        <v>3.0E-4</v>
      </c>
      <c r="O185" s="59">
        <v>7.0</v>
      </c>
      <c r="P185" s="61">
        <v>3.0E-4</v>
      </c>
      <c r="Q185" s="61">
        <v>1.0</v>
      </c>
      <c r="R185" s="59">
        <v>3.0</v>
      </c>
      <c r="S185" s="59">
        <v>0.0</v>
      </c>
      <c r="T185" s="61">
        <v>0.4286</v>
      </c>
      <c r="U185" s="61">
        <v>0.0</v>
      </c>
      <c r="V185" s="62">
        <v>318.0</v>
      </c>
      <c r="W185" s="62">
        <v>0.0</v>
      </c>
      <c r="X185" s="59">
        <v>3.0</v>
      </c>
      <c r="Y185" s="59">
        <v>0.0</v>
      </c>
      <c r="Z185" s="63"/>
      <c r="AA185" s="63"/>
      <c r="AB185" s="63"/>
      <c r="AC185" s="63"/>
      <c r="AD185" s="63"/>
      <c r="AE185" s="63"/>
      <c r="AF185" s="63"/>
      <c r="AG185" s="63"/>
      <c r="AH185" s="63"/>
      <c r="AI185" s="63"/>
    </row>
    <row r="186">
      <c r="A186" s="55" t="s">
        <v>663</v>
      </c>
      <c r="B186" s="55" t="s">
        <v>1006</v>
      </c>
      <c r="C186" s="55" t="s">
        <v>1007</v>
      </c>
      <c r="D186" s="55">
        <v>8.0</v>
      </c>
      <c r="E186" s="55" t="s">
        <v>188</v>
      </c>
      <c r="F186" s="55" t="str">
        <f t="array" ref="F186">IFNA(INDEX('New Listing E-Commerce'!$E$2:$E$69,MATCH($I186,'New Listing E-Commerce'!$C$2:$C$69,0)),"N/A")</f>
        <v>Steel</v>
      </c>
      <c r="G186" s="55" t="str">
        <f t="array" ref="G186">INDEX('New Listing E-Commerce'!$D$1:$D$179,MATCH(I186,'New Listing E-Commerce'!$C$1:$C$179,0))</f>
        <v>Tractor</v>
      </c>
      <c r="H186" s="55">
        <f t="shared" si="3"/>
        <v>2</v>
      </c>
      <c r="I186" s="55" t="s">
        <v>207</v>
      </c>
      <c r="J186" s="56">
        <f t="array" ref="J186">INDEX('Margen (PowerBI)'!$D$1:$D$179,MATCH($I186,'Margen (PowerBI)'!$B$1:$B$179,0))</f>
        <v>49.5</v>
      </c>
      <c r="K186" s="56">
        <f t="array" ref="K186">INDEX('Margen (PowerBI)'!$E$1:$E$179,MATCH($I186,'Margen (PowerBI)'!$B$1:$B$179,0))</f>
        <v>28.5</v>
      </c>
      <c r="L186" s="56">
        <f t="array" ref="L186">INDEX('Margen (PowerBI)'!$F$1:$F$179,MATCH($I186,'Margen (PowerBI)'!$B$1:$B$179,0))</f>
        <v>21</v>
      </c>
      <c r="M186" s="55">
        <v>9.0</v>
      </c>
      <c r="N186" s="57">
        <v>4.0E-4</v>
      </c>
      <c r="O186" s="55">
        <v>14.0</v>
      </c>
      <c r="P186" s="57">
        <v>6.0E-4</v>
      </c>
      <c r="Q186" s="57">
        <v>1.0</v>
      </c>
      <c r="R186" s="55">
        <v>2.0</v>
      </c>
      <c r="S186" s="55">
        <v>0.0</v>
      </c>
      <c r="T186" s="57">
        <v>0.2222</v>
      </c>
      <c r="U186" s="57">
        <v>0.0</v>
      </c>
      <c r="V186" s="58">
        <v>212.0</v>
      </c>
      <c r="W186" s="58">
        <v>0.0</v>
      </c>
      <c r="X186" s="55">
        <v>2.0</v>
      </c>
      <c r="Y186" s="55">
        <v>0.0</v>
      </c>
      <c r="Z186" s="3"/>
      <c r="AA186" s="3"/>
      <c r="AB186" s="3"/>
      <c r="AC186" s="3"/>
      <c r="AD186" s="3"/>
      <c r="AE186" s="3"/>
      <c r="AF186" s="3"/>
      <c r="AG186" s="3"/>
      <c r="AH186" s="3"/>
      <c r="AI186" s="3"/>
    </row>
    <row r="187">
      <c r="A187" s="59" t="s">
        <v>663</v>
      </c>
      <c r="B187" s="59" t="s">
        <v>1174</v>
      </c>
      <c r="C187" s="59" t="s">
        <v>1175</v>
      </c>
      <c r="D187" s="59">
        <v>8.5</v>
      </c>
      <c r="E187" s="59" t="s">
        <v>188</v>
      </c>
      <c r="F187" s="59" t="str">
        <f t="array" ref="F187">IFNA(INDEX('New Listing E-Commerce'!$E$2:$E$69,MATCH($I187,'New Listing E-Commerce'!$C$2:$C$69,0)),"N/A")</f>
        <v>Steel</v>
      </c>
      <c r="G187" s="59" t="str">
        <f t="array" ref="G187">INDEX('New Listing E-Commerce'!$D$1:$D$179,MATCH(I187,'New Listing E-Commerce'!$C$1:$C$179,0))</f>
        <v>Tractor</v>
      </c>
      <c r="H187" s="59">
        <f t="shared" si="3"/>
        <v>2</v>
      </c>
      <c r="I187" s="59" t="s">
        <v>207</v>
      </c>
      <c r="J187" s="60">
        <f t="array" ref="J187">INDEX('Margen (PowerBI)'!$D$1:$D$179,MATCH($I187,'Margen (PowerBI)'!$B$1:$B$179,0))</f>
        <v>49.5</v>
      </c>
      <c r="K187" s="60">
        <f t="array" ref="K187">INDEX('Margen (PowerBI)'!$E$1:$E$179,MATCH($I187,'Margen (PowerBI)'!$B$1:$B$179,0))</f>
        <v>28.5</v>
      </c>
      <c r="L187" s="60">
        <f t="array" ref="L187">INDEX('Margen (PowerBI)'!$F$1:$F$179,MATCH($I187,'Margen (PowerBI)'!$B$1:$B$179,0))</f>
        <v>21</v>
      </c>
      <c r="M187" s="59">
        <v>4.0</v>
      </c>
      <c r="N187" s="61">
        <v>2.0E-4</v>
      </c>
      <c r="O187" s="59">
        <v>4.0</v>
      </c>
      <c r="P187" s="61">
        <v>2.0E-4</v>
      </c>
      <c r="Q187" s="61">
        <v>1.0</v>
      </c>
      <c r="R187" s="59">
        <v>2.0</v>
      </c>
      <c r="S187" s="59">
        <v>0.0</v>
      </c>
      <c r="T187" s="61">
        <v>0.5</v>
      </c>
      <c r="U187" s="61">
        <v>0.0</v>
      </c>
      <c r="V187" s="62">
        <v>212.0</v>
      </c>
      <c r="W187" s="62">
        <v>0.0</v>
      </c>
      <c r="X187" s="59">
        <v>2.0</v>
      </c>
      <c r="Y187" s="59">
        <v>0.0</v>
      </c>
      <c r="Z187" s="63"/>
      <c r="AA187" s="63"/>
      <c r="AB187" s="63"/>
      <c r="AC187" s="63"/>
      <c r="AD187" s="63"/>
      <c r="AE187" s="63"/>
      <c r="AF187" s="63"/>
      <c r="AG187" s="63"/>
      <c r="AH187" s="63"/>
      <c r="AI187" s="63"/>
    </row>
    <row r="188">
      <c r="A188" s="55" t="s">
        <v>663</v>
      </c>
      <c r="B188" s="55" t="s">
        <v>1008</v>
      </c>
      <c r="C188" s="55" t="s">
        <v>1009</v>
      </c>
      <c r="D188" s="55">
        <v>9.0</v>
      </c>
      <c r="E188" s="55" t="s">
        <v>188</v>
      </c>
      <c r="F188" s="55" t="str">
        <f t="array" ref="F188">IFNA(INDEX('New Listing E-Commerce'!$E$2:$E$69,MATCH($I188,'New Listing E-Commerce'!$C$2:$C$69,0)),"N/A")</f>
        <v>Steel</v>
      </c>
      <c r="G188" s="55" t="str">
        <f t="array" ref="G188">INDEX('New Listing E-Commerce'!$D$1:$D$179,MATCH(I188,'New Listing E-Commerce'!$C$1:$C$179,0))</f>
        <v>Tractor</v>
      </c>
      <c r="H188" s="55">
        <f t="shared" si="3"/>
        <v>1</v>
      </c>
      <c r="I188" s="55" t="s">
        <v>207</v>
      </c>
      <c r="J188" s="56">
        <f t="array" ref="J188">INDEX('Margen (PowerBI)'!$D$1:$D$179,MATCH($I188,'Margen (PowerBI)'!$B$1:$B$179,0))</f>
        <v>49.5</v>
      </c>
      <c r="K188" s="56">
        <f t="array" ref="K188">INDEX('Margen (PowerBI)'!$E$1:$E$179,MATCH($I188,'Margen (PowerBI)'!$B$1:$B$179,0))</f>
        <v>28.5</v>
      </c>
      <c r="L188" s="56">
        <f t="array" ref="L188">INDEX('Margen (PowerBI)'!$F$1:$F$179,MATCH($I188,'Margen (PowerBI)'!$B$1:$B$179,0))</f>
        <v>21</v>
      </c>
      <c r="M188" s="55">
        <v>121.0</v>
      </c>
      <c r="N188" s="57">
        <v>0.006</v>
      </c>
      <c r="O188" s="55">
        <v>144.0</v>
      </c>
      <c r="P188" s="57">
        <v>0.0058</v>
      </c>
      <c r="Q188" s="57">
        <v>1.0</v>
      </c>
      <c r="R188" s="55">
        <v>1.0</v>
      </c>
      <c r="S188" s="55">
        <v>0.0</v>
      </c>
      <c r="T188" s="57">
        <v>0.0083</v>
      </c>
      <c r="U188" s="57">
        <v>0.0</v>
      </c>
      <c r="V188" s="58">
        <v>106.0</v>
      </c>
      <c r="W188" s="58">
        <v>0.0</v>
      </c>
      <c r="X188" s="55">
        <v>1.0</v>
      </c>
      <c r="Y188" s="55">
        <v>0.0</v>
      </c>
      <c r="Z188" s="3"/>
      <c r="AA188" s="3"/>
      <c r="AB188" s="3"/>
      <c r="AC188" s="3"/>
      <c r="AD188" s="3"/>
      <c r="AE188" s="3"/>
      <c r="AF188" s="3"/>
      <c r="AG188" s="3"/>
      <c r="AH188" s="3"/>
      <c r="AI188" s="3"/>
    </row>
    <row r="189">
      <c r="A189" s="59" t="s">
        <v>1010</v>
      </c>
      <c r="B189" s="59" t="s">
        <v>1178</v>
      </c>
      <c r="C189" s="59" t="s">
        <v>1179</v>
      </c>
      <c r="D189" s="59">
        <v>8.0</v>
      </c>
      <c r="E189" s="59" t="s">
        <v>7286</v>
      </c>
      <c r="F189" s="59" t="str">
        <f t="array" ref="F189">IFNA(INDEX('New Listing E-Commerce'!$E$2:$E$69,MATCH($I189,'New Listing E-Commerce'!$C$2:$C$69,0)),"N/A")</f>
        <v>Soft</v>
      </c>
      <c r="G189" s="59" t="str">
        <f t="array" ref="G189">INDEX('New Listing E-Commerce'!$D$1:$D$179,MATCH(I189,'New Listing E-Commerce'!$C$1:$C$179,0))</f>
        <v>FBS1</v>
      </c>
      <c r="H189" s="59">
        <f t="shared" si="3"/>
        <v>1</v>
      </c>
      <c r="I189" s="59" t="s">
        <v>255</v>
      </c>
      <c r="J189" s="60">
        <f>VLOOKUP($I189,'Margen (PowerBI)'!$B$2:$F$179,3)</f>
        <v>38</v>
      </c>
      <c r="K189" s="60">
        <f t="array" ref="K189">INDEX('Margen (PowerBI)'!$E$1:$E$179,MATCH($I189,'Margen (PowerBI)'!$B$1:$B$179,0))</f>
        <v>23</v>
      </c>
      <c r="L189" s="60">
        <f>VLOOKUP($I189,'Margen (PowerBI)'!$B$2:$F$179,5)</f>
        <v>16</v>
      </c>
      <c r="M189" s="59">
        <v>0.0</v>
      </c>
      <c r="N189" s="61">
        <v>0.0</v>
      </c>
      <c r="O189" s="59">
        <v>0.0</v>
      </c>
      <c r="P189" s="61">
        <v>0.0</v>
      </c>
      <c r="Q189" s="61">
        <v>0.0</v>
      </c>
      <c r="R189" s="59">
        <v>1.0</v>
      </c>
      <c r="S189" s="59">
        <v>0.0</v>
      </c>
      <c r="T189" s="61">
        <v>0.0</v>
      </c>
      <c r="U189" s="61">
        <v>0.0</v>
      </c>
      <c r="V189" s="62">
        <v>70.0</v>
      </c>
      <c r="W189" s="62">
        <v>0.0</v>
      </c>
      <c r="X189" s="59">
        <v>1.0</v>
      </c>
      <c r="Y189" s="59">
        <v>0.0</v>
      </c>
      <c r="Z189" s="63"/>
      <c r="AA189" s="63"/>
      <c r="AB189" s="63"/>
      <c r="AC189" s="63"/>
      <c r="AD189" s="63"/>
      <c r="AE189" s="63"/>
      <c r="AF189" s="63"/>
      <c r="AG189" s="63"/>
      <c r="AH189" s="63"/>
      <c r="AI189" s="63"/>
    </row>
    <row r="190">
      <c r="A190" s="55" t="s">
        <v>711</v>
      </c>
      <c r="B190" s="55" t="s">
        <v>1480</v>
      </c>
      <c r="C190" s="55" t="s">
        <v>1481</v>
      </c>
      <c r="D190" s="55">
        <v>10.0</v>
      </c>
      <c r="E190" s="55" t="s">
        <v>7286</v>
      </c>
      <c r="F190" s="55" t="str">
        <f t="array" ref="F190">IFNA(INDEX('New Listing E-Commerce'!$E$2:$E$69,MATCH($I190,'New Listing E-Commerce'!$C$2:$C$69,0)),"N/A")</f>
        <v>Soft</v>
      </c>
      <c r="G190" s="55" t="str">
        <f t="array" ref="G190">INDEX('New Listing E-Commerce'!$D$1:$D$179,MATCH(I190,'New Listing E-Commerce'!$C$1:$C$179,0))</f>
        <v>FBS1</v>
      </c>
      <c r="H190" s="55">
        <f t="shared" si="3"/>
        <v>1</v>
      </c>
      <c r="I190" s="55" t="s">
        <v>255</v>
      </c>
      <c r="J190" s="56">
        <f>VLOOKUP($I190,'Margen (PowerBI)'!$B$2:$F$179,3)</f>
        <v>38</v>
      </c>
      <c r="K190" s="56">
        <f t="array" ref="K190">INDEX('Margen (PowerBI)'!$E$1:$E$179,MATCH($I190,'Margen (PowerBI)'!$B$1:$B$179,0))</f>
        <v>23</v>
      </c>
      <c r="L190" s="56">
        <f>VLOOKUP($I190,'Margen (PowerBI)'!$B$2:$F$179,5)</f>
        <v>16</v>
      </c>
      <c r="M190" s="55">
        <v>0.0</v>
      </c>
      <c r="N190" s="57">
        <v>0.0</v>
      </c>
      <c r="O190" s="55">
        <v>0.0</v>
      </c>
      <c r="P190" s="57">
        <v>0.0</v>
      </c>
      <c r="Q190" s="57">
        <v>0.0</v>
      </c>
      <c r="R190" s="55">
        <v>1.0</v>
      </c>
      <c r="S190" s="55">
        <v>0.0</v>
      </c>
      <c r="T190" s="57">
        <v>0.0</v>
      </c>
      <c r="U190" s="57">
        <v>0.0</v>
      </c>
      <c r="V190" s="58">
        <v>67.0</v>
      </c>
      <c r="W190" s="58">
        <v>0.0</v>
      </c>
      <c r="X190" s="55">
        <v>1.0</v>
      </c>
      <c r="Y190" s="55">
        <v>0.0</v>
      </c>
      <c r="Z190" s="3"/>
      <c r="AA190" s="3"/>
      <c r="AB190" s="3"/>
      <c r="AC190" s="3"/>
      <c r="AD190" s="3"/>
      <c r="AE190" s="3"/>
      <c r="AF190" s="3"/>
      <c r="AG190" s="3"/>
      <c r="AH190" s="3"/>
      <c r="AI190" s="3"/>
    </row>
    <row r="191">
      <c r="A191" s="59" t="s">
        <v>711</v>
      </c>
      <c r="B191" s="59" t="s">
        <v>1482</v>
      </c>
      <c r="C191" s="59" t="s">
        <v>1483</v>
      </c>
      <c r="D191" s="59">
        <v>7.5</v>
      </c>
      <c r="E191" s="59" t="s">
        <v>7286</v>
      </c>
      <c r="F191" s="59" t="str">
        <f t="array" ref="F191">IFNA(INDEX('New Listing E-Commerce'!$E$2:$E$69,MATCH($I191,'New Listing E-Commerce'!$C$2:$C$69,0)),"N/A")</f>
        <v>Soft</v>
      </c>
      <c r="G191" s="59" t="str">
        <f t="array" ref="G191">INDEX('New Listing E-Commerce'!$D$1:$D$179,MATCH(I191,'New Listing E-Commerce'!$C$1:$C$179,0))</f>
        <v>FBS1</v>
      </c>
      <c r="H191" s="59">
        <f t="shared" si="3"/>
        <v>1</v>
      </c>
      <c r="I191" s="59" t="s">
        <v>255</v>
      </c>
      <c r="J191" s="60">
        <f>VLOOKUP($I191,'Margen (PowerBI)'!$B$2:$F$179,3)</f>
        <v>38</v>
      </c>
      <c r="K191" s="60">
        <f t="array" ref="K191">INDEX('Margen (PowerBI)'!$E$1:$E$179,MATCH($I191,'Margen (PowerBI)'!$B$1:$B$179,0))</f>
        <v>23</v>
      </c>
      <c r="L191" s="60">
        <f>VLOOKUP($I191,'Margen (PowerBI)'!$B$2:$F$179,5)</f>
        <v>16</v>
      </c>
      <c r="M191" s="59">
        <v>1.0</v>
      </c>
      <c r="N191" s="61">
        <v>0.0</v>
      </c>
      <c r="O191" s="59">
        <v>1.0</v>
      </c>
      <c r="P191" s="61">
        <v>0.0</v>
      </c>
      <c r="Q191" s="61">
        <v>0.0</v>
      </c>
      <c r="R191" s="59">
        <v>1.0</v>
      </c>
      <c r="S191" s="59">
        <v>0.0</v>
      </c>
      <c r="T191" s="61">
        <v>1.0</v>
      </c>
      <c r="U191" s="61">
        <v>0.0</v>
      </c>
      <c r="V191" s="62">
        <v>67.0</v>
      </c>
      <c r="W191" s="62">
        <v>0.0</v>
      </c>
      <c r="X191" s="59">
        <v>1.0</v>
      </c>
      <c r="Y191" s="59">
        <v>0.0</v>
      </c>
      <c r="Z191" s="63"/>
      <c r="AA191" s="63"/>
      <c r="AB191" s="63"/>
      <c r="AC191" s="63"/>
      <c r="AD191" s="63"/>
      <c r="AE191" s="63"/>
      <c r="AF191" s="63"/>
      <c r="AG191" s="63"/>
      <c r="AH191" s="63"/>
      <c r="AI191" s="63"/>
    </row>
    <row r="192">
      <c r="A192" s="55" t="s">
        <v>711</v>
      </c>
      <c r="B192" s="55" t="s">
        <v>1182</v>
      </c>
      <c r="C192" s="55" t="s">
        <v>1183</v>
      </c>
      <c r="D192" s="55">
        <v>10.0</v>
      </c>
      <c r="E192" s="55" t="s">
        <v>7287</v>
      </c>
      <c r="F192" s="55" t="str">
        <f t="array" ref="F192">IFNA(INDEX('New Listing E-Commerce'!$E$2:$E$69,MATCH($I192,'New Listing E-Commerce'!$C$2:$C$69,0)),"N/A")</f>
        <v>Soft</v>
      </c>
      <c r="G192" s="55" t="str">
        <f t="array" ref="G192">INDEX('New Listing E-Commerce'!$D$1:$D$179,MATCH(I192,'New Listing E-Commerce'!$C$1:$C$179,0))</f>
        <v>FBS1</v>
      </c>
      <c r="H192" s="55">
        <f t="shared" si="3"/>
        <v>5</v>
      </c>
      <c r="I192" s="55" t="s">
        <v>255</v>
      </c>
      <c r="J192" s="56">
        <f>VLOOKUP($I192,'Margen (PowerBI)'!$B$2:$F$179,3)</f>
        <v>38</v>
      </c>
      <c r="K192" s="56">
        <f t="array" ref="K192">INDEX('Margen (PowerBI)'!$E$1:$E$179,MATCH($I192,'Margen (PowerBI)'!$B$1:$B$179,0))</f>
        <v>23</v>
      </c>
      <c r="L192" s="56">
        <f>VLOOKUP($I192,'Margen (PowerBI)'!$B$2:$F$179,5)</f>
        <v>16</v>
      </c>
      <c r="M192" s="55">
        <v>19.0</v>
      </c>
      <c r="N192" s="57">
        <v>9.0E-4</v>
      </c>
      <c r="O192" s="55">
        <v>24.0</v>
      </c>
      <c r="P192" s="57">
        <v>0.001</v>
      </c>
      <c r="Q192" s="57">
        <v>0.9583</v>
      </c>
      <c r="R192" s="55">
        <v>5.0</v>
      </c>
      <c r="S192" s="55">
        <v>0.0</v>
      </c>
      <c r="T192" s="57">
        <v>0.2632</v>
      </c>
      <c r="U192" s="57">
        <v>0.0</v>
      </c>
      <c r="V192" s="58">
        <v>295.0</v>
      </c>
      <c r="W192" s="58">
        <v>0.0</v>
      </c>
      <c r="X192" s="55">
        <v>5.0</v>
      </c>
      <c r="Y192" s="55">
        <v>0.0</v>
      </c>
      <c r="Z192" s="3"/>
      <c r="AA192" s="3"/>
      <c r="AB192" s="3"/>
      <c r="AC192" s="3"/>
      <c r="AD192" s="3"/>
      <c r="AE192" s="3"/>
      <c r="AF192" s="3"/>
      <c r="AG192" s="3"/>
      <c r="AH192" s="3"/>
      <c r="AI192" s="3"/>
    </row>
    <row r="193">
      <c r="A193" s="59" t="s">
        <v>711</v>
      </c>
      <c r="B193" s="59" t="s">
        <v>1184</v>
      </c>
      <c r="C193" s="59" t="s">
        <v>1185</v>
      </c>
      <c r="D193" s="59">
        <v>10.5</v>
      </c>
      <c r="E193" s="59" t="s">
        <v>7287</v>
      </c>
      <c r="F193" s="59" t="str">
        <f t="array" ref="F193">IFNA(INDEX('New Listing E-Commerce'!$E$2:$E$69,MATCH($I193,'New Listing E-Commerce'!$C$2:$C$69,0)),"N/A")</f>
        <v>Soft</v>
      </c>
      <c r="G193" s="59" t="str">
        <f t="array" ref="G193">INDEX('New Listing E-Commerce'!$D$1:$D$179,MATCH(I193,'New Listing E-Commerce'!$C$1:$C$179,0))</f>
        <v>FBS1</v>
      </c>
      <c r="H193" s="59">
        <f t="shared" si="3"/>
        <v>8</v>
      </c>
      <c r="I193" s="59" t="s">
        <v>255</v>
      </c>
      <c r="J193" s="60">
        <f>VLOOKUP($I193,'Margen (PowerBI)'!$B$2:$F$179,3)</f>
        <v>38</v>
      </c>
      <c r="K193" s="60">
        <f t="array" ref="K193">INDEX('Margen (PowerBI)'!$E$1:$E$179,MATCH($I193,'Margen (PowerBI)'!$B$1:$B$179,0))</f>
        <v>23</v>
      </c>
      <c r="L193" s="60">
        <f>VLOOKUP($I193,'Margen (PowerBI)'!$B$2:$F$179,5)</f>
        <v>16</v>
      </c>
      <c r="M193" s="59">
        <v>26.0</v>
      </c>
      <c r="N193" s="61">
        <v>0.0013</v>
      </c>
      <c r="O193" s="59">
        <v>31.0</v>
      </c>
      <c r="P193" s="61">
        <v>0.0013</v>
      </c>
      <c r="Q193" s="61">
        <v>0.8387</v>
      </c>
      <c r="R193" s="59">
        <v>8.0</v>
      </c>
      <c r="S193" s="59">
        <v>0.0</v>
      </c>
      <c r="T193" s="61">
        <v>0.3077</v>
      </c>
      <c r="U193" s="61">
        <v>0.0</v>
      </c>
      <c r="V193" s="62">
        <v>472.0</v>
      </c>
      <c r="W193" s="62">
        <v>0.0</v>
      </c>
      <c r="X193" s="59">
        <v>8.0</v>
      </c>
      <c r="Y193" s="59">
        <v>0.0</v>
      </c>
      <c r="Z193" s="63"/>
      <c r="AA193" s="63"/>
      <c r="AB193" s="63"/>
      <c r="AC193" s="63"/>
      <c r="AD193" s="63"/>
      <c r="AE193" s="63"/>
      <c r="AF193" s="63"/>
      <c r="AG193" s="63"/>
      <c r="AH193" s="63"/>
      <c r="AI193" s="63"/>
    </row>
    <row r="194">
      <c r="A194" s="55" t="s">
        <v>711</v>
      </c>
      <c r="B194" s="55" t="s">
        <v>1186</v>
      </c>
      <c r="C194" s="55" t="s">
        <v>1187</v>
      </c>
      <c r="D194" s="55">
        <v>11.0</v>
      </c>
      <c r="E194" s="55" t="s">
        <v>7287</v>
      </c>
      <c r="F194" s="55" t="str">
        <f t="array" ref="F194">IFNA(INDEX('New Listing E-Commerce'!$E$2:$E$69,MATCH($I194,'New Listing E-Commerce'!$C$2:$C$69,0)),"N/A")</f>
        <v>Soft</v>
      </c>
      <c r="G194" s="55" t="str">
        <f t="array" ref="G194">INDEX('New Listing E-Commerce'!$D$1:$D$179,MATCH(I194,'New Listing E-Commerce'!$C$1:$C$179,0))</f>
        <v>FBS1</v>
      </c>
      <c r="H194" s="55">
        <f t="shared" si="3"/>
        <v>9</v>
      </c>
      <c r="I194" s="55" t="s">
        <v>255</v>
      </c>
      <c r="J194" s="56">
        <f>VLOOKUP($I194,'Margen (PowerBI)'!$B$2:$F$179,3)</f>
        <v>38</v>
      </c>
      <c r="K194" s="56">
        <f t="array" ref="K194">INDEX('Margen (PowerBI)'!$E$1:$E$179,MATCH($I194,'Margen (PowerBI)'!$B$1:$B$179,0))</f>
        <v>23</v>
      </c>
      <c r="L194" s="56">
        <f>VLOOKUP($I194,'Margen (PowerBI)'!$B$2:$F$179,5)</f>
        <v>16</v>
      </c>
      <c r="M194" s="55">
        <v>434.0</v>
      </c>
      <c r="N194" s="57">
        <v>0.0215</v>
      </c>
      <c r="O194" s="55">
        <v>501.0</v>
      </c>
      <c r="P194" s="57">
        <v>0.0204</v>
      </c>
      <c r="Q194" s="57">
        <v>0.984</v>
      </c>
      <c r="R194" s="55">
        <v>9.0</v>
      </c>
      <c r="S194" s="55">
        <v>0.0</v>
      </c>
      <c r="T194" s="57">
        <v>0.0207</v>
      </c>
      <c r="U194" s="57">
        <v>0.0</v>
      </c>
      <c r="V194" s="58">
        <v>531.0</v>
      </c>
      <c r="W194" s="58">
        <v>0.0</v>
      </c>
      <c r="X194" s="55">
        <v>9.0</v>
      </c>
      <c r="Y194" s="55">
        <v>0.0</v>
      </c>
      <c r="Z194" s="3"/>
      <c r="AA194" s="3"/>
      <c r="AB194" s="3"/>
      <c r="AC194" s="3"/>
      <c r="AD194" s="3"/>
      <c r="AE194" s="3"/>
      <c r="AF194" s="3"/>
      <c r="AG194" s="3"/>
      <c r="AH194" s="3"/>
      <c r="AI194" s="3"/>
    </row>
    <row r="195">
      <c r="A195" s="59" t="s">
        <v>711</v>
      </c>
      <c r="B195" s="59" t="s">
        <v>1015</v>
      </c>
      <c r="C195" s="59" t="s">
        <v>1016</v>
      </c>
      <c r="D195" s="59">
        <v>6.5</v>
      </c>
      <c r="E195" s="59" t="s">
        <v>7287</v>
      </c>
      <c r="F195" s="59" t="str">
        <f t="array" ref="F195">IFNA(INDEX('New Listing E-Commerce'!$E$2:$E$69,MATCH($I195,'New Listing E-Commerce'!$C$2:$C$69,0)),"N/A")</f>
        <v>Soft</v>
      </c>
      <c r="G195" s="59" t="str">
        <f t="array" ref="G195">INDEX('New Listing E-Commerce'!$D$1:$D$179,MATCH(I195,'New Listing E-Commerce'!$C$1:$C$179,0))</f>
        <v>FBS1</v>
      </c>
      <c r="H195" s="59">
        <f t="shared" si="3"/>
        <v>2</v>
      </c>
      <c r="I195" s="59" t="s">
        <v>255</v>
      </c>
      <c r="J195" s="60">
        <f>VLOOKUP($I195,'Margen (PowerBI)'!$B$2:$F$179,3)</f>
        <v>38</v>
      </c>
      <c r="K195" s="60">
        <f t="array" ref="K195">INDEX('Margen (PowerBI)'!$E$1:$E$179,MATCH($I195,'Margen (PowerBI)'!$B$1:$B$179,0))</f>
        <v>23</v>
      </c>
      <c r="L195" s="60">
        <f>VLOOKUP($I195,'Margen (PowerBI)'!$B$2:$F$179,5)</f>
        <v>16</v>
      </c>
      <c r="M195" s="59">
        <v>3.0</v>
      </c>
      <c r="N195" s="61">
        <v>1.0E-4</v>
      </c>
      <c r="O195" s="59">
        <v>4.0</v>
      </c>
      <c r="P195" s="61">
        <v>2.0E-4</v>
      </c>
      <c r="Q195" s="61">
        <v>1.0</v>
      </c>
      <c r="R195" s="59">
        <v>2.0</v>
      </c>
      <c r="S195" s="59">
        <v>0.0</v>
      </c>
      <c r="T195" s="61">
        <v>0.6667</v>
      </c>
      <c r="U195" s="61">
        <v>0.0</v>
      </c>
      <c r="V195" s="62">
        <v>118.0</v>
      </c>
      <c r="W195" s="62">
        <v>0.0</v>
      </c>
      <c r="X195" s="59">
        <v>2.0</v>
      </c>
      <c r="Y195" s="59">
        <v>0.0</v>
      </c>
      <c r="Z195" s="63"/>
      <c r="AA195" s="63"/>
      <c r="AB195" s="63"/>
      <c r="AC195" s="63"/>
      <c r="AD195" s="63"/>
      <c r="AE195" s="63"/>
      <c r="AF195" s="63"/>
      <c r="AG195" s="63"/>
      <c r="AH195" s="63"/>
      <c r="AI195" s="63"/>
    </row>
    <row r="196">
      <c r="A196" s="55" t="s">
        <v>711</v>
      </c>
      <c r="B196" s="55" t="s">
        <v>1188</v>
      </c>
      <c r="C196" s="55" t="s">
        <v>1189</v>
      </c>
      <c r="D196" s="55">
        <v>7.0</v>
      </c>
      <c r="E196" s="55" t="s">
        <v>7287</v>
      </c>
      <c r="F196" s="55" t="str">
        <f t="array" ref="F196">IFNA(INDEX('New Listing E-Commerce'!$E$2:$E$69,MATCH($I196,'New Listing E-Commerce'!$C$2:$C$69,0)),"N/A")</f>
        <v>Soft</v>
      </c>
      <c r="G196" s="55" t="str">
        <f t="array" ref="G196">INDEX('New Listing E-Commerce'!$D$1:$D$179,MATCH(I196,'New Listing E-Commerce'!$C$1:$C$179,0))</f>
        <v>FBS1</v>
      </c>
      <c r="H196" s="55">
        <f t="shared" si="3"/>
        <v>3</v>
      </c>
      <c r="I196" s="55" t="s">
        <v>255</v>
      </c>
      <c r="J196" s="56">
        <f>VLOOKUP($I196,'Margen (PowerBI)'!$B$2:$F$179,3)</f>
        <v>38</v>
      </c>
      <c r="K196" s="56">
        <f t="array" ref="K196">INDEX('Margen (PowerBI)'!$E$1:$E$179,MATCH($I196,'Margen (PowerBI)'!$B$1:$B$179,0))</f>
        <v>23</v>
      </c>
      <c r="L196" s="56">
        <f>VLOOKUP($I196,'Margen (PowerBI)'!$B$2:$F$179,5)</f>
        <v>16</v>
      </c>
      <c r="M196" s="55">
        <v>6.0</v>
      </c>
      <c r="N196" s="57">
        <v>3.0E-4</v>
      </c>
      <c r="O196" s="55">
        <v>8.0</v>
      </c>
      <c r="P196" s="57">
        <v>3.0E-4</v>
      </c>
      <c r="Q196" s="57">
        <v>1.0</v>
      </c>
      <c r="R196" s="55">
        <v>3.0</v>
      </c>
      <c r="S196" s="55">
        <v>0.0</v>
      </c>
      <c r="T196" s="57">
        <v>0.5</v>
      </c>
      <c r="U196" s="57">
        <v>0.0</v>
      </c>
      <c r="V196" s="58">
        <v>177.0</v>
      </c>
      <c r="W196" s="58">
        <v>0.0</v>
      </c>
      <c r="X196" s="55">
        <v>3.0</v>
      </c>
      <c r="Y196" s="55">
        <v>0.0</v>
      </c>
      <c r="Z196" s="3"/>
      <c r="AA196" s="3"/>
      <c r="AB196" s="3"/>
      <c r="AC196" s="3"/>
      <c r="AD196" s="3"/>
      <c r="AE196" s="3"/>
      <c r="AF196" s="3"/>
      <c r="AG196" s="3"/>
      <c r="AH196" s="3"/>
      <c r="AI196" s="3"/>
    </row>
    <row r="197">
      <c r="A197" s="59" t="s">
        <v>711</v>
      </c>
      <c r="B197" s="59" t="s">
        <v>1484</v>
      </c>
      <c r="C197" s="59" t="s">
        <v>1485</v>
      </c>
      <c r="D197" s="59">
        <v>7.5</v>
      </c>
      <c r="E197" s="59" t="s">
        <v>7287</v>
      </c>
      <c r="F197" s="59" t="str">
        <f t="array" ref="F197">IFNA(INDEX('New Listing E-Commerce'!$E$2:$E$69,MATCH($I197,'New Listing E-Commerce'!$C$2:$C$69,0)),"N/A")</f>
        <v>Soft</v>
      </c>
      <c r="G197" s="59" t="str">
        <f t="array" ref="G197">INDEX('New Listing E-Commerce'!$D$1:$D$179,MATCH(I197,'New Listing E-Commerce'!$C$1:$C$179,0))</f>
        <v>FBS1</v>
      </c>
      <c r="H197" s="59">
        <f t="shared" si="3"/>
        <v>3</v>
      </c>
      <c r="I197" s="59" t="s">
        <v>255</v>
      </c>
      <c r="J197" s="60">
        <f>VLOOKUP($I197,'Margen (PowerBI)'!$B$2:$F$179,3)</f>
        <v>38</v>
      </c>
      <c r="K197" s="60">
        <f t="array" ref="K197">INDEX('Margen (PowerBI)'!$E$1:$E$179,MATCH($I197,'Margen (PowerBI)'!$B$1:$B$179,0))</f>
        <v>23</v>
      </c>
      <c r="L197" s="60">
        <f>VLOOKUP($I197,'Margen (PowerBI)'!$B$2:$F$179,5)</f>
        <v>16</v>
      </c>
      <c r="M197" s="59">
        <v>5.0</v>
      </c>
      <c r="N197" s="61">
        <v>2.0E-4</v>
      </c>
      <c r="O197" s="59">
        <v>5.0</v>
      </c>
      <c r="P197" s="61">
        <v>2.0E-4</v>
      </c>
      <c r="Q197" s="61">
        <v>1.0</v>
      </c>
      <c r="R197" s="59">
        <v>3.0</v>
      </c>
      <c r="S197" s="59">
        <v>0.0</v>
      </c>
      <c r="T197" s="61">
        <v>0.6</v>
      </c>
      <c r="U197" s="61">
        <v>0.0</v>
      </c>
      <c r="V197" s="62">
        <v>177.0</v>
      </c>
      <c r="W197" s="62">
        <v>0.0</v>
      </c>
      <c r="X197" s="59">
        <v>3.0</v>
      </c>
      <c r="Y197" s="59">
        <v>0.0</v>
      </c>
      <c r="Z197" s="63"/>
      <c r="AA197" s="63"/>
      <c r="AB197" s="63"/>
      <c r="AC197" s="63"/>
      <c r="AD197" s="63"/>
      <c r="AE197" s="63"/>
      <c r="AF197" s="63"/>
      <c r="AG197" s="63"/>
      <c r="AH197" s="63"/>
      <c r="AI197" s="63"/>
    </row>
    <row r="198">
      <c r="A198" s="55" t="s">
        <v>711</v>
      </c>
      <c r="B198" s="55" t="s">
        <v>1190</v>
      </c>
      <c r="C198" s="55" t="s">
        <v>1191</v>
      </c>
      <c r="D198" s="55">
        <v>8.0</v>
      </c>
      <c r="E198" s="55" t="s">
        <v>7287</v>
      </c>
      <c r="F198" s="55" t="str">
        <f t="array" ref="F198">IFNA(INDEX('New Listing E-Commerce'!$E$2:$E$69,MATCH($I198,'New Listing E-Commerce'!$C$2:$C$69,0)),"N/A")</f>
        <v>Soft</v>
      </c>
      <c r="G198" s="55" t="str">
        <f t="array" ref="G198">INDEX('New Listing E-Commerce'!$D$1:$D$179,MATCH(I198,'New Listing E-Commerce'!$C$1:$C$179,0))</f>
        <v>FBS1</v>
      </c>
      <c r="H198" s="55">
        <f t="shared" si="3"/>
        <v>5</v>
      </c>
      <c r="I198" s="55" t="s">
        <v>255</v>
      </c>
      <c r="J198" s="56">
        <f>VLOOKUP($I198,'Margen (PowerBI)'!$B$2:$F$179,3)</f>
        <v>38</v>
      </c>
      <c r="K198" s="56">
        <f t="array" ref="K198">INDEX('Margen (PowerBI)'!$E$1:$E$179,MATCH($I198,'Margen (PowerBI)'!$B$1:$B$179,0))</f>
        <v>23</v>
      </c>
      <c r="L198" s="56">
        <f>VLOOKUP($I198,'Margen (PowerBI)'!$B$2:$F$179,5)</f>
        <v>16</v>
      </c>
      <c r="M198" s="55">
        <v>14.0</v>
      </c>
      <c r="N198" s="57">
        <v>7.0E-4</v>
      </c>
      <c r="O198" s="55">
        <v>17.0</v>
      </c>
      <c r="P198" s="57">
        <v>7.0E-4</v>
      </c>
      <c r="Q198" s="57">
        <v>1.0</v>
      </c>
      <c r="R198" s="55">
        <v>5.0</v>
      </c>
      <c r="S198" s="55">
        <v>0.0</v>
      </c>
      <c r="T198" s="57">
        <v>0.3571</v>
      </c>
      <c r="U198" s="57">
        <v>0.0</v>
      </c>
      <c r="V198" s="58">
        <v>295.0</v>
      </c>
      <c r="W198" s="58">
        <v>0.0</v>
      </c>
      <c r="X198" s="55">
        <v>5.0</v>
      </c>
      <c r="Y198" s="55">
        <v>0.0</v>
      </c>
      <c r="Z198" s="3"/>
      <c r="AA198" s="3"/>
      <c r="AB198" s="3"/>
      <c r="AC198" s="3"/>
      <c r="AD198" s="3"/>
      <c r="AE198" s="3"/>
      <c r="AF198" s="3"/>
      <c r="AG198" s="3"/>
      <c r="AH198" s="3"/>
      <c r="AI198" s="3"/>
    </row>
    <row r="199">
      <c r="A199" s="59" t="s">
        <v>711</v>
      </c>
      <c r="B199" s="59" t="s">
        <v>714</v>
      </c>
      <c r="C199" s="59" t="s">
        <v>715</v>
      </c>
      <c r="D199" s="59">
        <v>8.5</v>
      </c>
      <c r="E199" s="59" t="s">
        <v>7287</v>
      </c>
      <c r="F199" s="59" t="str">
        <f t="array" ref="F199">IFNA(INDEX('New Listing E-Commerce'!$E$2:$E$69,MATCH($I199,'New Listing E-Commerce'!$C$2:$C$69,0)),"N/A")</f>
        <v>Soft</v>
      </c>
      <c r="G199" s="59" t="str">
        <f t="array" ref="G199">INDEX('New Listing E-Commerce'!$D$1:$D$179,MATCH(I199,'New Listing E-Commerce'!$C$1:$C$179,0))</f>
        <v>FBS1</v>
      </c>
      <c r="H199" s="59">
        <f t="shared" si="3"/>
        <v>7</v>
      </c>
      <c r="I199" s="59" t="s">
        <v>255</v>
      </c>
      <c r="J199" s="60">
        <f>VLOOKUP($I199,'Margen (PowerBI)'!$B$2:$F$179,3)</f>
        <v>38</v>
      </c>
      <c r="K199" s="60">
        <f t="array" ref="K199">INDEX('Margen (PowerBI)'!$E$1:$E$179,MATCH($I199,'Margen (PowerBI)'!$B$1:$B$179,0))</f>
        <v>23</v>
      </c>
      <c r="L199" s="60">
        <f>VLOOKUP($I199,'Margen (PowerBI)'!$B$2:$F$179,5)</f>
        <v>16</v>
      </c>
      <c r="M199" s="59">
        <v>17.0</v>
      </c>
      <c r="N199" s="61">
        <v>8.0E-4</v>
      </c>
      <c r="O199" s="59">
        <v>21.0</v>
      </c>
      <c r="P199" s="61">
        <v>9.0E-4</v>
      </c>
      <c r="Q199" s="61">
        <v>1.0</v>
      </c>
      <c r="R199" s="59">
        <v>7.0</v>
      </c>
      <c r="S199" s="59">
        <v>0.0</v>
      </c>
      <c r="T199" s="61">
        <v>0.4118</v>
      </c>
      <c r="U199" s="61">
        <v>0.0</v>
      </c>
      <c r="V199" s="62">
        <v>413.0</v>
      </c>
      <c r="W199" s="62">
        <v>0.0</v>
      </c>
      <c r="X199" s="59">
        <v>7.0</v>
      </c>
      <c r="Y199" s="59">
        <v>0.0</v>
      </c>
      <c r="Z199" s="63"/>
      <c r="AA199" s="63"/>
      <c r="AB199" s="63"/>
      <c r="AC199" s="63"/>
      <c r="AD199" s="63"/>
      <c r="AE199" s="63"/>
      <c r="AF199" s="63"/>
      <c r="AG199" s="63"/>
      <c r="AH199" s="63"/>
      <c r="AI199" s="63"/>
    </row>
    <row r="200">
      <c r="A200" s="55" t="s">
        <v>711</v>
      </c>
      <c r="B200" s="55" t="s">
        <v>716</v>
      </c>
      <c r="C200" s="55" t="s">
        <v>717</v>
      </c>
      <c r="D200" s="55">
        <v>9.0</v>
      </c>
      <c r="E200" s="55" t="s">
        <v>7287</v>
      </c>
      <c r="F200" s="55" t="str">
        <f t="array" ref="F200">IFNA(INDEX('New Listing E-Commerce'!$E$2:$E$69,MATCH($I200,'New Listing E-Commerce'!$C$2:$C$69,0)),"N/A")</f>
        <v>Soft</v>
      </c>
      <c r="G200" s="55" t="str">
        <f t="array" ref="G200">INDEX('New Listing E-Commerce'!$D$1:$D$179,MATCH(I200,'New Listing E-Commerce'!$C$1:$C$179,0))</f>
        <v>FBS1</v>
      </c>
      <c r="H200" s="55">
        <f t="shared" si="3"/>
        <v>6</v>
      </c>
      <c r="I200" s="55" t="s">
        <v>255</v>
      </c>
      <c r="J200" s="56">
        <f>VLOOKUP($I200,'Margen (PowerBI)'!$B$2:$F$179,3)</f>
        <v>38</v>
      </c>
      <c r="K200" s="56">
        <f t="array" ref="K200">INDEX('Margen (PowerBI)'!$E$1:$E$179,MATCH($I200,'Margen (PowerBI)'!$B$1:$B$179,0))</f>
        <v>23</v>
      </c>
      <c r="L200" s="56">
        <f>VLOOKUP($I200,'Margen (PowerBI)'!$B$2:$F$179,5)</f>
        <v>16</v>
      </c>
      <c r="M200" s="55">
        <v>23.0</v>
      </c>
      <c r="N200" s="57">
        <v>0.0011</v>
      </c>
      <c r="O200" s="55">
        <v>32.0</v>
      </c>
      <c r="P200" s="57">
        <v>0.0013</v>
      </c>
      <c r="Q200" s="57">
        <v>0.9375</v>
      </c>
      <c r="R200" s="55">
        <v>6.0</v>
      </c>
      <c r="S200" s="55">
        <v>0.0</v>
      </c>
      <c r="T200" s="57">
        <v>0.2609</v>
      </c>
      <c r="U200" s="57">
        <v>0.0</v>
      </c>
      <c r="V200" s="58">
        <v>354.0</v>
      </c>
      <c r="W200" s="58">
        <v>0.0</v>
      </c>
      <c r="X200" s="55">
        <v>6.0</v>
      </c>
      <c r="Y200" s="55">
        <v>0.0</v>
      </c>
      <c r="Z200" s="3"/>
      <c r="AA200" s="3"/>
      <c r="AB200" s="3"/>
      <c r="AC200" s="3"/>
      <c r="AD200" s="3"/>
      <c r="AE200" s="3"/>
      <c r="AF200" s="3"/>
      <c r="AG200" s="3"/>
      <c r="AH200" s="3"/>
      <c r="AI200" s="3"/>
    </row>
    <row r="201">
      <c r="A201" s="59" t="s">
        <v>711</v>
      </c>
      <c r="B201" s="59" t="s">
        <v>1192</v>
      </c>
      <c r="C201" s="59" t="s">
        <v>1193</v>
      </c>
      <c r="D201" s="59">
        <v>9.5</v>
      </c>
      <c r="E201" s="59" t="s">
        <v>7287</v>
      </c>
      <c r="F201" s="59" t="str">
        <f t="array" ref="F201">IFNA(INDEX('New Listing E-Commerce'!$E$2:$E$69,MATCH($I201,'New Listing E-Commerce'!$C$2:$C$69,0)),"N/A")</f>
        <v>Soft</v>
      </c>
      <c r="G201" s="59" t="str">
        <f t="array" ref="G201">INDEX('New Listing E-Commerce'!$D$1:$D$179,MATCH(I201,'New Listing E-Commerce'!$C$1:$C$179,0))</f>
        <v>FBS1</v>
      </c>
      <c r="H201" s="59">
        <f t="shared" si="3"/>
        <v>11</v>
      </c>
      <c r="I201" s="59" t="s">
        <v>255</v>
      </c>
      <c r="J201" s="60">
        <f>VLOOKUP($I201,'Margen (PowerBI)'!$B$2:$F$179,3)</f>
        <v>38</v>
      </c>
      <c r="K201" s="60">
        <f t="array" ref="K201">INDEX('Margen (PowerBI)'!$E$1:$E$179,MATCH($I201,'Margen (PowerBI)'!$B$1:$B$179,0))</f>
        <v>23</v>
      </c>
      <c r="L201" s="60">
        <f>VLOOKUP($I201,'Margen (PowerBI)'!$B$2:$F$179,5)</f>
        <v>16</v>
      </c>
      <c r="M201" s="59">
        <v>16.0</v>
      </c>
      <c r="N201" s="61">
        <v>8.0E-4</v>
      </c>
      <c r="O201" s="59">
        <v>18.0</v>
      </c>
      <c r="P201" s="61">
        <v>7.0E-4</v>
      </c>
      <c r="Q201" s="61">
        <v>1.0</v>
      </c>
      <c r="R201" s="59">
        <v>10.0</v>
      </c>
      <c r="S201" s="59">
        <v>1.0</v>
      </c>
      <c r="T201" s="61">
        <v>0.625</v>
      </c>
      <c r="U201" s="61">
        <v>0.0625</v>
      </c>
      <c r="V201" s="62">
        <v>590.0</v>
      </c>
      <c r="W201" s="62">
        <v>59.0</v>
      </c>
      <c r="X201" s="59">
        <v>10.0</v>
      </c>
      <c r="Y201" s="59">
        <v>1.0</v>
      </c>
      <c r="Z201" s="63"/>
      <c r="AA201" s="63"/>
      <c r="AB201" s="63"/>
      <c r="AC201" s="63"/>
      <c r="AD201" s="63"/>
      <c r="AE201" s="63"/>
      <c r="AF201" s="63"/>
      <c r="AG201" s="63"/>
      <c r="AH201" s="63"/>
      <c r="AI201" s="63"/>
    </row>
    <row r="202">
      <c r="A202" s="55" t="s">
        <v>718</v>
      </c>
      <c r="B202" s="55" t="s">
        <v>1486</v>
      </c>
      <c r="C202" s="55" t="s">
        <v>1487</v>
      </c>
      <c r="D202" s="55">
        <v>10.0</v>
      </c>
      <c r="E202" s="55" t="s">
        <v>7286</v>
      </c>
      <c r="F202" s="55" t="str">
        <f t="array" ref="F202">IFNA(INDEX('New Listing E-Commerce'!$E$2:$E$69,MATCH($I202,'New Listing E-Commerce'!$C$2:$C$69,0)),"N/A")</f>
        <v>N/A</v>
      </c>
      <c r="G202" s="55" t="str">
        <f t="array" ref="G202">INDEX('New Listing E-Commerce'!$D$1:$D$179,MATCH(I202,'New Listing E-Commerce'!$C$1:$C$179,0))</f>
        <v>#N/A</v>
      </c>
      <c r="H202" s="55">
        <f t="shared" si="3"/>
        <v>2</v>
      </c>
      <c r="I202" s="55" t="s">
        <v>266</v>
      </c>
      <c r="J202" s="56">
        <f>VLOOKUP($I202,'Margen (PowerBI)'!$B$2:$F$179,3)</f>
        <v>33</v>
      </c>
      <c r="K202" s="56">
        <f t="array" ref="K202">INDEX('Margen (PowerBI)'!$E$1:$E$179,MATCH($I202,'Margen (PowerBI)'!$B$1:$B$179,0))</f>
        <v>22</v>
      </c>
      <c r="L202" s="56">
        <f>VLOOKUP($I202,'Margen (PowerBI)'!$B$2:$F$179,5)</f>
        <v>11.7</v>
      </c>
      <c r="M202" s="55">
        <v>0.0</v>
      </c>
      <c r="N202" s="57">
        <v>0.0</v>
      </c>
      <c r="O202" s="55">
        <v>0.0</v>
      </c>
      <c r="P202" s="57">
        <v>0.0</v>
      </c>
      <c r="Q202" s="57">
        <v>0.0</v>
      </c>
      <c r="R202" s="55">
        <v>2.0</v>
      </c>
      <c r="S202" s="55">
        <v>0.0</v>
      </c>
      <c r="T202" s="57">
        <v>0.0</v>
      </c>
      <c r="U202" s="57">
        <v>0.0</v>
      </c>
      <c r="V202" s="58">
        <v>130.0</v>
      </c>
      <c r="W202" s="58">
        <v>0.0</v>
      </c>
      <c r="X202" s="55">
        <v>1.0</v>
      </c>
      <c r="Y202" s="55">
        <v>0.0</v>
      </c>
      <c r="Z202" s="3"/>
      <c r="AA202" s="3"/>
      <c r="AB202" s="3"/>
      <c r="AC202" s="3"/>
      <c r="AD202" s="3"/>
      <c r="AE202" s="3"/>
      <c r="AF202" s="3"/>
      <c r="AG202" s="3"/>
      <c r="AH202" s="3"/>
      <c r="AI202" s="3"/>
    </row>
    <row r="203">
      <c r="A203" s="59" t="s">
        <v>718</v>
      </c>
      <c r="B203" s="59" t="s">
        <v>1488</v>
      </c>
      <c r="C203" s="59" t="s">
        <v>1489</v>
      </c>
      <c r="D203" s="59">
        <v>7.5</v>
      </c>
      <c r="E203" s="59" t="s">
        <v>7286</v>
      </c>
      <c r="F203" s="59" t="str">
        <f t="array" ref="F203">IFNA(INDEX('New Listing E-Commerce'!$E$2:$E$69,MATCH($I203,'New Listing E-Commerce'!$C$2:$C$69,0)),"N/A")</f>
        <v>N/A</v>
      </c>
      <c r="G203" s="59" t="str">
        <f t="array" ref="G203">INDEX('New Listing E-Commerce'!$D$1:$D$179,MATCH(I203,'New Listing E-Commerce'!$C$1:$C$179,0))</f>
        <v>#N/A</v>
      </c>
      <c r="H203" s="59">
        <f t="shared" si="3"/>
        <v>1</v>
      </c>
      <c r="I203" s="59" t="s">
        <v>266</v>
      </c>
      <c r="J203" s="60">
        <f>VLOOKUP($I203,'Margen (PowerBI)'!$B$2:$F$179,3)</f>
        <v>33</v>
      </c>
      <c r="K203" s="60">
        <f t="array" ref="K203">INDEX('Margen (PowerBI)'!$E$1:$E$179,MATCH($I203,'Margen (PowerBI)'!$B$1:$B$179,0))</f>
        <v>22</v>
      </c>
      <c r="L203" s="60">
        <f>VLOOKUP($I203,'Margen (PowerBI)'!$B$2:$F$179,5)</f>
        <v>11.7</v>
      </c>
      <c r="M203" s="59">
        <v>0.0</v>
      </c>
      <c r="N203" s="61">
        <v>0.0</v>
      </c>
      <c r="O203" s="59">
        <v>0.0</v>
      </c>
      <c r="P203" s="61">
        <v>0.0</v>
      </c>
      <c r="Q203" s="61">
        <v>0.0</v>
      </c>
      <c r="R203" s="59">
        <v>1.0</v>
      </c>
      <c r="S203" s="59">
        <v>0.0</v>
      </c>
      <c r="T203" s="61">
        <v>0.0</v>
      </c>
      <c r="U203" s="61">
        <v>0.0</v>
      </c>
      <c r="V203" s="62">
        <v>65.0</v>
      </c>
      <c r="W203" s="62">
        <v>0.0</v>
      </c>
      <c r="X203" s="59">
        <v>1.0</v>
      </c>
      <c r="Y203" s="59">
        <v>0.0</v>
      </c>
      <c r="Z203" s="63"/>
      <c r="AA203" s="63"/>
      <c r="AB203" s="63"/>
      <c r="AC203" s="63"/>
      <c r="AD203" s="63"/>
      <c r="AE203" s="63"/>
      <c r="AF203" s="63"/>
      <c r="AG203" s="63"/>
      <c r="AH203" s="63"/>
      <c r="AI203" s="63"/>
    </row>
    <row r="204">
      <c r="A204" s="55" t="s">
        <v>1194</v>
      </c>
      <c r="B204" s="55" t="s">
        <v>1197</v>
      </c>
      <c r="C204" s="55" t="s">
        <v>1198</v>
      </c>
      <c r="D204" s="55">
        <v>10.5</v>
      </c>
      <c r="E204" s="55" t="s">
        <v>7286</v>
      </c>
      <c r="F204" s="55" t="str">
        <f t="array" ref="F204">IFNA(INDEX('New Listing E-Commerce'!$E$2:$E$69,MATCH($I204,'New Listing E-Commerce'!$C$2:$C$69,0)),"N/A")</f>
        <v>Soft</v>
      </c>
      <c r="G204" s="55" t="str">
        <f t="array" ref="G204">INDEX('New Listing E-Commerce'!$D$1:$D$179,MATCH(I204,'New Listing E-Commerce'!$C$1:$C$179,0))</f>
        <v>FCP2</v>
      </c>
      <c r="H204" s="55">
        <f t="shared" si="3"/>
        <v>3</v>
      </c>
      <c r="I204" s="55" t="s">
        <v>264</v>
      </c>
      <c r="J204" s="56">
        <f>VLOOKUP($I204,'Margen (PowerBI)'!$B$2:$F$179,3)</f>
        <v>33</v>
      </c>
      <c r="K204" s="56">
        <f t="array" ref="K204">INDEX('Margen (PowerBI)'!$E$1:$E$179,MATCH($I204,'Margen (PowerBI)'!$B$1:$B$179,0))</f>
        <v>22</v>
      </c>
      <c r="L204" s="56">
        <f>VLOOKUP($I204,'Margen (PowerBI)'!$B$2:$F$179,5)</f>
        <v>11.7</v>
      </c>
      <c r="M204" s="55">
        <v>2.0</v>
      </c>
      <c r="N204" s="57">
        <v>1.0E-4</v>
      </c>
      <c r="O204" s="55">
        <v>4.0</v>
      </c>
      <c r="P204" s="57">
        <v>2.0E-4</v>
      </c>
      <c r="Q204" s="57">
        <v>1.0</v>
      </c>
      <c r="R204" s="55">
        <v>3.0</v>
      </c>
      <c r="S204" s="55">
        <v>0.0</v>
      </c>
      <c r="T204" s="57">
        <v>1.5</v>
      </c>
      <c r="U204" s="57">
        <v>0.0</v>
      </c>
      <c r="V204" s="58">
        <v>195.0</v>
      </c>
      <c r="W204" s="58">
        <v>0.0</v>
      </c>
      <c r="X204" s="55">
        <v>3.0</v>
      </c>
      <c r="Y204" s="55">
        <v>0.0</v>
      </c>
      <c r="Z204" s="3"/>
      <c r="AA204" s="3"/>
      <c r="AB204" s="3"/>
      <c r="AC204" s="3"/>
      <c r="AD204" s="3"/>
      <c r="AE204" s="3"/>
      <c r="AF204" s="3"/>
      <c r="AG204" s="3"/>
      <c r="AH204" s="3"/>
      <c r="AI204" s="3"/>
    </row>
    <row r="205">
      <c r="A205" s="59" t="s">
        <v>1194</v>
      </c>
      <c r="B205" s="59" t="s">
        <v>1490</v>
      </c>
      <c r="C205" s="59" t="s">
        <v>1491</v>
      </c>
      <c r="D205" s="59">
        <v>11.0</v>
      </c>
      <c r="E205" s="59" t="s">
        <v>7286</v>
      </c>
      <c r="F205" s="59" t="str">
        <f t="array" ref="F205">IFNA(INDEX('New Listing E-Commerce'!$E$2:$E$69,MATCH($I205,'New Listing E-Commerce'!$C$2:$C$69,0)),"N/A")</f>
        <v>Soft</v>
      </c>
      <c r="G205" s="59" t="str">
        <f t="array" ref="G205">INDEX('New Listing E-Commerce'!$D$1:$D$179,MATCH(I205,'New Listing E-Commerce'!$C$1:$C$179,0))</f>
        <v>FCP2</v>
      </c>
      <c r="H205" s="59">
        <f t="shared" si="3"/>
        <v>1</v>
      </c>
      <c r="I205" s="59" t="s">
        <v>264</v>
      </c>
      <c r="J205" s="60">
        <f>VLOOKUP($I205,'Margen (PowerBI)'!$B$2:$F$179,3)</f>
        <v>33</v>
      </c>
      <c r="K205" s="60">
        <f t="array" ref="K205">INDEX('Margen (PowerBI)'!$E$1:$E$179,MATCH($I205,'Margen (PowerBI)'!$B$1:$B$179,0))</f>
        <v>22</v>
      </c>
      <c r="L205" s="60">
        <f>VLOOKUP($I205,'Margen (PowerBI)'!$B$2:$F$179,5)</f>
        <v>11.7</v>
      </c>
      <c r="M205" s="59">
        <v>2.0</v>
      </c>
      <c r="N205" s="61">
        <v>1.0E-4</v>
      </c>
      <c r="O205" s="59">
        <v>3.0</v>
      </c>
      <c r="P205" s="61">
        <v>1.0E-4</v>
      </c>
      <c r="Q205" s="61">
        <v>1.0</v>
      </c>
      <c r="R205" s="59">
        <v>1.0</v>
      </c>
      <c r="S205" s="59">
        <v>0.0</v>
      </c>
      <c r="T205" s="61">
        <v>0.5</v>
      </c>
      <c r="U205" s="61">
        <v>0.0</v>
      </c>
      <c r="V205" s="62">
        <v>65.0</v>
      </c>
      <c r="W205" s="62">
        <v>0.0</v>
      </c>
      <c r="X205" s="59">
        <v>1.0</v>
      </c>
      <c r="Y205" s="59">
        <v>0.0</v>
      </c>
      <c r="Z205" s="63"/>
      <c r="AA205" s="63"/>
      <c r="AB205" s="63"/>
      <c r="AC205" s="63"/>
      <c r="AD205" s="63"/>
      <c r="AE205" s="63"/>
      <c r="AF205" s="63"/>
      <c r="AG205" s="63"/>
      <c r="AH205" s="63"/>
      <c r="AI205" s="63"/>
    </row>
    <row r="206">
      <c r="A206" s="55" t="s">
        <v>1194</v>
      </c>
      <c r="B206" s="55" t="s">
        <v>1201</v>
      </c>
      <c r="C206" s="55" t="s">
        <v>1202</v>
      </c>
      <c r="D206" s="55">
        <v>7.5</v>
      </c>
      <c r="E206" s="55" t="s">
        <v>7286</v>
      </c>
      <c r="F206" s="55" t="str">
        <f t="array" ref="F206">IFNA(INDEX('New Listing E-Commerce'!$E$2:$E$69,MATCH($I206,'New Listing E-Commerce'!$C$2:$C$69,0)),"N/A")</f>
        <v>Soft</v>
      </c>
      <c r="G206" s="55" t="str">
        <f t="array" ref="G206">INDEX('New Listing E-Commerce'!$D$1:$D$179,MATCH(I206,'New Listing E-Commerce'!$C$1:$C$179,0))</f>
        <v>FCP2</v>
      </c>
      <c r="H206" s="55">
        <f t="shared" si="3"/>
        <v>1</v>
      </c>
      <c r="I206" s="55" t="s">
        <v>264</v>
      </c>
      <c r="J206" s="56">
        <f>VLOOKUP($I206,'Margen (PowerBI)'!$B$2:$F$179,3)</f>
        <v>33</v>
      </c>
      <c r="K206" s="56">
        <f t="array" ref="K206">INDEX('Margen (PowerBI)'!$E$1:$E$179,MATCH($I206,'Margen (PowerBI)'!$B$1:$B$179,0))</f>
        <v>22</v>
      </c>
      <c r="L206" s="56">
        <f>VLOOKUP($I206,'Margen (PowerBI)'!$B$2:$F$179,5)</f>
        <v>11.7</v>
      </c>
      <c r="M206" s="55">
        <v>67.0</v>
      </c>
      <c r="N206" s="57">
        <v>0.0033</v>
      </c>
      <c r="O206" s="55">
        <v>75.0</v>
      </c>
      <c r="P206" s="57">
        <v>0.003</v>
      </c>
      <c r="Q206" s="57">
        <v>1.0</v>
      </c>
      <c r="R206" s="55">
        <v>1.0</v>
      </c>
      <c r="S206" s="55">
        <v>0.0</v>
      </c>
      <c r="T206" s="57">
        <v>0.0149</v>
      </c>
      <c r="U206" s="57">
        <v>0.0</v>
      </c>
      <c r="V206" s="58">
        <v>65.0</v>
      </c>
      <c r="W206" s="58">
        <v>0.0</v>
      </c>
      <c r="X206" s="55">
        <v>1.0</v>
      </c>
      <c r="Y206" s="55">
        <v>0.0</v>
      </c>
      <c r="Z206" s="3"/>
      <c r="AA206" s="3"/>
      <c r="AB206" s="3"/>
      <c r="AC206" s="3"/>
      <c r="AD206" s="3"/>
      <c r="AE206" s="3"/>
      <c r="AF206" s="3"/>
      <c r="AG206" s="3"/>
      <c r="AH206" s="3"/>
      <c r="AI206" s="3"/>
    </row>
    <row r="207">
      <c r="A207" s="59" t="s">
        <v>1194</v>
      </c>
      <c r="B207" s="59" t="s">
        <v>1203</v>
      </c>
      <c r="C207" s="59" t="s">
        <v>1204</v>
      </c>
      <c r="D207" s="59">
        <v>8.0</v>
      </c>
      <c r="E207" s="59" t="s">
        <v>7286</v>
      </c>
      <c r="F207" s="59" t="str">
        <f t="array" ref="F207">IFNA(INDEX('New Listing E-Commerce'!$E$2:$E$69,MATCH($I207,'New Listing E-Commerce'!$C$2:$C$69,0)),"N/A")</f>
        <v>Soft</v>
      </c>
      <c r="G207" s="59" t="str">
        <f t="array" ref="G207">INDEX('New Listing E-Commerce'!$D$1:$D$179,MATCH(I207,'New Listing E-Commerce'!$C$1:$C$179,0))</f>
        <v>FCP2</v>
      </c>
      <c r="H207" s="59">
        <f t="shared" si="3"/>
        <v>1</v>
      </c>
      <c r="I207" s="59" t="s">
        <v>264</v>
      </c>
      <c r="J207" s="60">
        <f>VLOOKUP($I207,'Margen (PowerBI)'!$B$2:$F$179,3)</f>
        <v>33</v>
      </c>
      <c r="K207" s="60">
        <f t="array" ref="K207">INDEX('Margen (PowerBI)'!$E$1:$E$179,MATCH($I207,'Margen (PowerBI)'!$B$1:$B$179,0))</f>
        <v>22</v>
      </c>
      <c r="L207" s="60">
        <f>VLOOKUP($I207,'Margen (PowerBI)'!$B$2:$F$179,5)</f>
        <v>11.7</v>
      </c>
      <c r="M207" s="59">
        <v>3.0</v>
      </c>
      <c r="N207" s="61">
        <v>1.0E-4</v>
      </c>
      <c r="O207" s="59">
        <v>4.0</v>
      </c>
      <c r="P207" s="61">
        <v>2.0E-4</v>
      </c>
      <c r="Q207" s="61">
        <v>0.75</v>
      </c>
      <c r="R207" s="59">
        <v>1.0</v>
      </c>
      <c r="S207" s="59">
        <v>0.0</v>
      </c>
      <c r="T207" s="61">
        <v>0.3333</v>
      </c>
      <c r="U207" s="61">
        <v>0.0</v>
      </c>
      <c r="V207" s="62">
        <v>65.0</v>
      </c>
      <c r="W207" s="62">
        <v>0.0</v>
      </c>
      <c r="X207" s="59">
        <v>1.0</v>
      </c>
      <c r="Y207" s="59">
        <v>0.0</v>
      </c>
      <c r="Z207" s="63"/>
      <c r="AA207" s="63"/>
      <c r="AB207" s="63"/>
      <c r="AC207" s="63"/>
      <c r="AD207" s="63"/>
      <c r="AE207" s="63"/>
      <c r="AF207" s="63"/>
      <c r="AG207" s="63"/>
      <c r="AH207" s="63"/>
      <c r="AI207" s="63"/>
    </row>
    <row r="208">
      <c r="A208" s="55" t="s">
        <v>1194</v>
      </c>
      <c r="B208" s="55" t="s">
        <v>1205</v>
      </c>
      <c r="C208" s="55" t="s">
        <v>1206</v>
      </c>
      <c r="D208" s="55">
        <v>8.5</v>
      </c>
      <c r="E208" s="55" t="s">
        <v>7286</v>
      </c>
      <c r="F208" s="55" t="str">
        <f t="array" ref="F208">IFNA(INDEX('New Listing E-Commerce'!$E$2:$E$69,MATCH($I208,'New Listing E-Commerce'!$C$2:$C$69,0)),"N/A")</f>
        <v>Soft</v>
      </c>
      <c r="G208" s="55" t="str">
        <f t="array" ref="G208">INDEX('New Listing E-Commerce'!$D$1:$D$179,MATCH(I208,'New Listing E-Commerce'!$C$1:$C$179,0))</f>
        <v>FCP2</v>
      </c>
      <c r="H208" s="55">
        <f t="shared" si="3"/>
        <v>2</v>
      </c>
      <c r="I208" s="55" t="s">
        <v>264</v>
      </c>
      <c r="J208" s="56">
        <f>VLOOKUP($I208,'Margen (PowerBI)'!$B$2:$F$179,3)</f>
        <v>33</v>
      </c>
      <c r="K208" s="56">
        <f t="array" ref="K208">INDEX('Margen (PowerBI)'!$E$1:$E$179,MATCH($I208,'Margen (PowerBI)'!$B$1:$B$179,0))</f>
        <v>22</v>
      </c>
      <c r="L208" s="56">
        <f>VLOOKUP($I208,'Margen (PowerBI)'!$B$2:$F$179,5)</f>
        <v>11.7</v>
      </c>
      <c r="M208" s="55">
        <v>0.0</v>
      </c>
      <c r="N208" s="57">
        <v>0.0</v>
      </c>
      <c r="O208" s="55">
        <v>0.0</v>
      </c>
      <c r="P208" s="57">
        <v>0.0</v>
      </c>
      <c r="Q208" s="57">
        <v>0.0</v>
      </c>
      <c r="R208" s="55">
        <v>2.0</v>
      </c>
      <c r="S208" s="55">
        <v>0.0</v>
      </c>
      <c r="T208" s="57">
        <v>0.0</v>
      </c>
      <c r="U208" s="57">
        <v>0.0</v>
      </c>
      <c r="V208" s="58">
        <v>130.0</v>
      </c>
      <c r="W208" s="58">
        <v>0.0</v>
      </c>
      <c r="X208" s="55">
        <v>2.0</v>
      </c>
      <c r="Y208" s="55">
        <v>0.0</v>
      </c>
      <c r="Z208" s="3"/>
      <c r="AA208" s="3"/>
      <c r="AB208" s="3"/>
      <c r="AC208" s="3"/>
      <c r="AD208" s="3"/>
      <c r="AE208" s="3"/>
      <c r="AF208" s="3"/>
      <c r="AG208" s="3"/>
      <c r="AH208" s="3"/>
      <c r="AI208" s="3"/>
    </row>
    <row r="209">
      <c r="A209" s="59" t="s">
        <v>1194</v>
      </c>
      <c r="B209" s="59" t="s">
        <v>1207</v>
      </c>
      <c r="C209" s="59" t="s">
        <v>1208</v>
      </c>
      <c r="D209" s="59">
        <v>9.0</v>
      </c>
      <c r="E209" s="59" t="s">
        <v>7286</v>
      </c>
      <c r="F209" s="59" t="str">
        <f t="array" ref="F209">IFNA(INDEX('New Listing E-Commerce'!$E$2:$E$69,MATCH($I209,'New Listing E-Commerce'!$C$2:$C$69,0)),"N/A")</f>
        <v>Soft</v>
      </c>
      <c r="G209" s="59" t="str">
        <f t="array" ref="G209">INDEX('New Listing E-Commerce'!$D$1:$D$179,MATCH(I209,'New Listing E-Commerce'!$C$1:$C$179,0))</f>
        <v>FCP2</v>
      </c>
      <c r="H209" s="59">
        <f t="shared" si="3"/>
        <v>2</v>
      </c>
      <c r="I209" s="59" t="s">
        <v>264</v>
      </c>
      <c r="J209" s="60">
        <f>VLOOKUP($I209,'Margen (PowerBI)'!$B$2:$F$179,3)</f>
        <v>33</v>
      </c>
      <c r="K209" s="60">
        <f t="array" ref="K209">INDEX('Margen (PowerBI)'!$E$1:$E$179,MATCH($I209,'Margen (PowerBI)'!$B$1:$B$179,0))</f>
        <v>22</v>
      </c>
      <c r="L209" s="60">
        <f>VLOOKUP($I209,'Margen (PowerBI)'!$B$2:$F$179,5)</f>
        <v>11.7</v>
      </c>
      <c r="M209" s="59">
        <v>6.0</v>
      </c>
      <c r="N209" s="61">
        <v>3.0E-4</v>
      </c>
      <c r="O209" s="59">
        <v>8.0</v>
      </c>
      <c r="P209" s="61">
        <v>3.0E-4</v>
      </c>
      <c r="Q209" s="61">
        <v>1.0</v>
      </c>
      <c r="R209" s="59">
        <v>2.0</v>
      </c>
      <c r="S209" s="59">
        <v>0.0</v>
      </c>
      <c r="T209" s="61">
        <v>0.3333</v>
      </c>
      <c r="U209" s="61">
        <v>0.0</v>
      </c>
      <c r="V209" s="62">
        <v>130.0</v>
      </c>
      <c r="W209" s="62">
        <v>0.0</v>
      </c>
      <c r="X209" s="59">
        <v>2.0</v>
      </c>
      <c r="Y209" s="59">
        <v>0.0</v>
      </c>
      <c r="Z209" s="63"/>
      <c r="AA209" s="63"/>
      <c r="AB209" s="63"/>
      <c r="AC209" s="63"/>
      <c r="AD209" s="63"/>
      <c r="AE209" s="63"/>
      <c r="AF209" s="63"/>
      <c r="AG209" s="63"/>
      <c r="AH209" s="63"/>
      <c r="AI209" s="63"/>
    </row>
    <row r="210">
      <c r="A210" s="55" t="s">
        <v>1194</v>
      </c>
      <c r="B210" s="55" t="s">
        <v>1209</v>
      </c>
      <c r="C210" s="55" t="s">
        <v>1210</v>
      </c>
      <c r="D210" s="55">
        <v>9.5</v>
      </c>
      <c r="E210" s="55" t="s">
        <v>7286</v>
      </c>
      <c r="F210" s="55" t="str">
        <f t="array" ref="F210">IFNA(INDEX('New Listing E-Commerce'!$E$2:$E$69,MATCH($I210,'New Listing E-Commerce'!$C$2:$C$69,0)),"N/A")</f>
        <v>Soft</v>
      </c>
      <c r="G210" s="55" t="str">
        <f t="array" ref="G210">INDEX('New Listing E-Commerce'!$D$1:$D$179,MATCH(I210,'New Listing E-Commerce'!$C$1:$C$179,0))</f>
        <v>FCP2</v>
      </c>
      <c r="H210" s="55">
        <f t="shared" si="3"/>
        <v>3</v>
      </c>
      <c r="I210" s="55" t="s">
        <v>264</v>
      </c>
      <c r="J210" s="56">
        <f>VLOOKUP($I210,'Margen (PowerBI)'!$B$2:$F$179,3)</f>
        <v>33</v>
      </c>
      <c r="K210" s="56">
        <f t="array" ref="K210">INDEX('Margen (PowerBI)'!$E$1:$E$179,MATCH($I210,'Margen (PowerBI)'!$B$1:$B$179,0))</f>
        <v>22</v>
      </c>
      <c r="L210" s="56">
        <f>VLOOKUP($I210,'Margen (PowerBI)'!$B$2:$F$179,5)</f>
        <v>11.7</v>
      </c>
      <c r="M210" s="55">
        <v>6.0</v>
      </c>
      <c r="N210" s="57">
        <v>3.0E-4</v>
      </c>
      <c r="O210" s="55">
        <v>6.0</v>
      </c>
      <c r="P210" s="57">
        <v>2.0E-4</v>
      </c>
      <c r="Q210" s="57">
        <v>1.0</v>
      </c>
      <c r="R210" s="55">
        <v>3.0</v>
      </c>
      <c r="S210" s="55">
        <v>0.0</v>
      </c>
      <c r="T210" s="57">
        <v>0.5</v>
      </c>
      <c r="U210" s="57">
        <v>0.0</v>
      </c>
      <c r="V210" s="58">
        <v>195.0</v>
      </c>
      <c r="W210" s="58">
        <v>0.0</v>
      </c>
      <c r="X210" s="55">
        <v>3.0</v>
      </c>
      <c r="Y210" s="55">
        <v>0.0</v>
      </c>
      <c r="Z210" s="3"/>
      <c r="AA210" s="3"/>
      <c r="AB210" s="3"/>
      <c r="AC210" s="3"/>
      <c r="AD210" s="3"/>
      <c r="AE210" s="3"/>
      <c r="AF210" s="3"/>
      <c r="AG210" s="3"/>
      <c r="AH210" s="3"/>
      <c r="AI210" s="3"/>
    </row>
    <row r="211">
      <c r="A211" s="59" t="s">
        <v>723</v>
      </c>
      <c r="B211" s="59" t="s">
        <v>724</v>
      </c>
      <c r="C211" s="59" t="s">
        <v>725</v>
      </c>
      <c r="D211" s="59">
        <v>7.0</v>
      </c>
      <c r="E211" s="59" t="s">
        <v>7286</v>
      </c>
      <c r="F211" s="59" t="str">
        <f t="array" ref="F211">IFNA(INDEX('New Listing E-Commerce'!$E$2:$E$69,MATCH($I211,'New Listing E-Commerce'!$C$2:$C$69,0)),"N/A")</f>
        <v>N/A</v>
      </c>
      <c r="G211" s="59" t="str">
        <f t="array" ref="G211">INDEX('New Listing E-Commerce'!$D$1:$D$179,MATCH(I211,'New Listing E-Commerce'!$C$1:$C$179,0))</f>
        <v>#N/A</v>
      </c>
      <c r="H211" s="59">
        <f t="shared" si="3"/>
        <v>1</v>
      </c>
      <c r="I211" s="59" t="s">
        <v>257</v>
      </c>
      <c r="J211" s="60">
        <f>VLOOKUP($I211,'Margen (PowerBI)'!$B$2:$F$179,3)</f>
        <v>38</v>
      </c>
      <c r="K211" s="60">
        <f t="array" ref="K211">INDEX('Margen (PowerBI)'!$E$1:$E$179,MATCH($I211,'Margen (PowerBI)'!$B$1:$B$179,0))</f>
        <v>22</v>
      </c>
      <c r="L211" s="60">
        <f>VLOOKUP($I211,'Margen (PowerBI)'!$B$2:$F$179,5)</f>
        <v>16</v>
      </c>
      <c r="M211" s="59">
        <v>6.0</v>
      </c>
      <c r="N211" s="61">
        <v>3.0E-4</v>
      </c>
      <c r="O211" s="59">
        <v>8.0</v>
      </c>
      <c r="P211" s="61">
        <v>3.0E-4</v>
      </c>
      <c r="Q211" s="61">
        <v>1.0</v>
      </c>
      <c r="R211" s="59">
        <v>1.0</v>
      </c>
      <c r="S211" s="59">
        <v>0.0</v>
      </c>
      <c r="T211" s="61">
        <v>0.1667</v>
      </c>
      <c r="U211" s="61">
        <v>0.0</v>
      </c>
      <c r="V211" s="62">
        <v>67.0</v>
      </c>
      <c r="W211" s="62">
        <v>0.0</v>
      </c>
      <c r="X211" s="59">
        <v>1.0</v>
      </c>
      <c r="Y211" s="59">
        <v>0.0</v>
      </c>
      <c r="Z211" s="63"/>
      <c r="AA211" s="63"/>
      <c r="AB211" s="63"/>
      <c r="AC211" s="63"/>
      <c r="AD211" s="63"/>
      <c r="AE211" s="63"/>
      <c r="AF211" s="63"/>
      <c r="AG211" s="63"/>
      <c r="AH211" s="63"/>
      <c r="AI211" s="63"/>
    </row>
    <row r="212">
      <c r="A212" s="55" t="s">
        <v>723</v>
      </c>
      <c r="B212" s="55" t="s">
        <v>1019</v>
      </c>
      <c r="C212" s="55" t="s">
        <v>1020</v>
      </c>
      <c r="D212" s="55">
        <v>7.5</v>
      </c>
      <c r="E212" s="55" t="s">
        <v>7286</v>
      </c>
      <c r="F212" s="55" t="str">
        <f t="array" ref="F212">IFNA(INDEX('New Listing E-Commerce'!$E$2:$E$69,MATCH($I212,'New Listing E-Commerce'!$C$2:$C$69,0)),"N/A")</f>
        <v>N/A</v>
      </c>
      <c r="G212" s="55" t="str">
        <f t="array" ref="G212">INDEX('New Listing E-Commerce'!$D$1:$D$179,MATCH(I212,'New Listing E-Commerce'!$C$1:$C$179,0))</f>
        <v>#N/A</v>
      </c>
      <c r="H212" s="55">
        <f t="shared" si="3"/>
        <v>1</v>
      </c>
      <c r="I212" s="55" t="s">
        <v>257</v>
      </c>
      <c r="J212" s="56">
        <f>VLOOKUP($I212,'Margen (PowerBI)'!$B$2:$F$179,3)</f>
        <v>38</v>
      </c>
      <c r="K212" s="56">
        <f t="array" ref="K212">INDEX('Margen (PowerBI)'!$E$1:$E$179,MATCH($I212,'Margen (PowerBI)'!$B$1:$B$179,0))</f>
        <v>22</v>
      </c>
      <c r="L212" s="56">
        <f>VLOOKUP($I212,'Margen (PowerBI)'!$B$2:$F$179,5)</f>
        <v>16</v>
      </c>
      <c r="M212" s="55">
        <v>5.0</v>
      </c>
      <c r="N212" s="57">
        <v>2.0E-4</v>
      </c>
      <c r="O212" s="55">
        <v>5.0</v>
      </c>
      <c r="P212" s="57">
        <v>2.0E-4</v>
      </c>
      <c r="Q212" s="57">
        <v>1.0</v>
      </c>
      <c r="R212" s="55">
        <v>1.0</v>
      </c>
      <c r="S212" s="55">
        <v>0.0</v>
      </c>
      <c r="T212" s="57">
        <v>0.2</v>
      </c>
      <c r="U212" s="57">
        <v>0.0</v>
      </c>
      <c r="V212" s="58">
        <v>67.0</v>
      </c>
      <c r="W212" s="58">
        <v>0.0</v>
      </c>
      <c r="X212" s="55">
        <v>1.0</v>
      </c>
      <c r="Y212" s="55">
        <v>0.0</v>
      </c>
      <c r="Z212" s="3"/>
      <c r="AA212" s="3"/>
      <c r="AB212" s="3"/>
      <c r="AC212" s="3"/>
      <c r="AD212" s="3"/>
      <c r="AE212" s="3"/>
      <c r="AF212" s="3"/>
      <c r="AG212" s="3"/>
      <c r="AH212" s="3"/>
      <c r="AI212" s="3"/>
    </row>
    <row r="213">
      <c r="A213" s="59" t="s">
        <v>723</v>
      </c>
      <c r="B213" s="59" t="s">
        <v>726</v>
      </c>
      <c r="C213" s="59" t="s">
        <v>727</v>
      </c>
      <c r="D213" s="59">
        <v>8.0</v>
      </c>
      <c r="E213" s="59" t="s">
        <v>7286</v>
      </c>
      <c r="F213" s="59" t="str">
        <f t="array" ref="F213">IFNA(INDEX('New Listing E-Commerce'!$E$2:$E$69,MATCH($I213,'New Listing E-Commerce'!$C$2:$C$69,0)),"N/A")</f>
        <v>N/A</v>
      </c>
      <c r="G213" s="59" t="str">
        <f t="array" ref="G213">INDEX('New Listing E-Commerce'!$D$1:$D$179,MATCH(I213,'New Listing E-Commerce'!$C$1:$C$179,0))</f>
        <v>#N/A</v>
      </c>
      <c r="H213" s="59">
        <f t="shared" si="3"/>
        <v>1</v>
      </c>
      <c r="I213" s="59" t="s">
        <v>257</v>
      </c>
      <c r="J213" s="60">
        <f>VLOOKUP($I213,'Margen (PowerBI)'!$B$2:$F$179,3)</f>
        <v>38</v>
      </c>
      <c r="K213" s="60">
        <f t="array" ref="K213">INDEX('Margen (PowerBI)'!$E$1:$E$179,MATCH($I213,'Margen (PowerBI)'!$B$1:$B$179,0))</f>
        <v>22</v>
      </c>
      <c r="L213" s="60">
        <f>VLOOKUP($I213,'Margen (PowerBI)'!$B$2:$F$179,5)</f>
        <v>16</v>
      </c>
      <c r="M213" s="59">
        <v>2.0</v>
      </c>
      <c r="N213" s="61">
        <v>1.0E-4</v>
      </c>
      <c r="O213" s="59">
        <v>4.0</v>
      </c>
      <c r="P213" s="61">
        <v>2.0E-4</v>
      </c>
      <c r="Q213" s="61">
        <v>0.0</v>
      </c>
      <c r="R213" s="59">
        <v>1.0</v>
      </c>
      <c r="S213" s="59">
        <v>0.0</v>
      </c>
      <c r="T213" s="61">
        <v>0.5</v>
      </c>
      <c r="U213" s="61">
        <v>0.0</v>
      </c>
      <c r="V213" s="62">
        <v>67.0</v>
      </c>
      <c r="W213" s="62">
        <v>0.0</v>
      </c>
      <c r="X213" s="59">
        <v>1.0</v>
      </c>
      <c r="Y213" s="59">
        <v>0.0</v>
      </c>
      <c r="Z213" s="63"/>
      <c r="AA213" s="63"/>
      <c r="AB213" s="63"/>
      <c r="AC213" s="63"/>
      <c r="AD213" s="63"/>
      <c r="AE213" s="63"/>
      <c r="AF213" s="63"/>
      <c r="AG213" s="63"/>
      <c r="AH213" s="63"/>
      <c r="AI213" s="63"/>
    </row>
    <row r="214">
      <c r="A214" s="55" t="s">
        <v>723</v>
      </c>
      <c r="B214" s="55" t="s">
        <v>1492</v>
      </c>
      <c r="C214" s="55" t="s">
        <v>1493</v>
      </c>
      <c r="D214" s="55">
        <v>6.5</v>
      </c>
      <c r="E214" s="55" t="s">
        <v>7287</v>
      </c>
      <c r="F214" s="55" t="str">
        <f t="array" ref="F214">IFNA(INDEX('New Listing E-Commerce'!$E$2:$E$69,MATCH($I214,'New Listing E-Commerce'!$C$2:$C$69,0)),"N/A")</f>
        <v>N/A</v>
      </c>
      <c r="G214" s="55" t="str">
        <f t="array" ref="G214">INDEX('New Listing E-Commerce'!$D$1:$D$179,MATCH(I214,'New Listing E-Commerce'!$C$1:$C$179,0))</f>
        <v>#N/A</v>
      </c>
      <c r="H214" s="55">
        <f t="shared" si="3"/>
        <v>1</v>
      </c>
      <c r="I214" s="55" t="s">
        <v>257</v>
      </c>
      <c r="J214" s="56">
        <f>VLOOKUP($I214,'Margen (PowerBI)'!$B$2:$F$179,3)</f>
        <v>38</v>
      </c>
      <c r="K214" s="56">
        <f t="array" ref="K214">INDEX('Margen (PowerBI)'!$E$1:$E$179,MATCH($I214,'Margen (PowerBI)'!$B$1:$B$179,0))</f>
        <v>22</v>
      </c>
      <c r="L214" s="56">
        <f>VLOOKUP($I214,'Margen (PowerBI)'!$B$2:$F$179,5)</f>
        <v>16</v>
      </c>
      <c r="M214" s="55">
        <v>4.0</v>
      </c>
      <c r="N214" s="57">
        <v>2.0E-4</v>
      </c>
      <c r="O214" s="55">
        <v>4.0</v>
      </c>
      <c r="P214" s="57">
        <v>2.0E-4</v>
      </c>
      <c r="Q214" s="57">
        <v>1.0</v>
      </c>
      <c r="R214" s="55">
        <v>1.0</v>
      </c>
      <c r="S214" s="55">
        <v>0.0</v>
      </c>
      <c r="T214" s="57">
        <v>0.25</v>
      </c>
      <c r="U214" s="57">
        <v>0.0</v>
      </c>
      <c r="V214" s="58">
        <v>67.0</v>
      </c>
      <c r="W214" s="58">
        <v>0.0</v>
      </c>
      <c r="X214" s="55">
        <v>1.0</v>
      </c>
      <c r="Y214" s="55">
        <v>0.0</v>
      </c>
      <c r="Z214" s="3"/>
      <c r="AA214" s="3"/>
      <c r="AB214" s="3"/>
      <c r="AC214" s="3"/>
      <c r="AD214" s="3"/>
      <c r="AE214" s="3"/>
      <c r="AF214" s="3"/>
      <c r="AG214" s="3"/>
      <c r="AH214" s="3"/>
      <c r="AI214" s="3"/>
    </row>
    <row r="215">
      <c r="A215" s="59" t="s">
        <v>723</v>
      </c>
      <c r="B215" s="59" t="s">
        <v>1213</v>
      </c>
      <c r="C215" s="59" t="s">
        <v>1214</v>
      </c>
      <c r="D215" s="59">
        <v>7.0</v>
      </c>
      <c r="E215" s="59" t="s">
        <v>7287</v>
      </c>
      <c r="F215" s="59" t="str">
        <f t="array" ref="F215">IFNA(INDEX('New Listing E-Commerce'!$E$2:$E$69,MATCH($I215,'New Listing E-Commerce'!$C$2:$C$69,0)),"N/A")</f>
        <v>N/A</v>
      </c>
      <c r="G215" s="59" t="str">
        <f t="array" ref="G215">INDEX('New Listing E-Commerce'!$D$1:$D$179,MATCH(I215,'New Listing E-Commerce'!$C$1:$C$179,0))</f>
        <v>#N/A</v>
      </c>
      <c r="H215" s="59">
        <f t="shared" si="3"/>
        <v>1</v>
      </c>
      <c r="I215" s="59" t="s">
        <v>257</v>
      </c>
      <c r="J215" s="60">
        <f>VLOOKUP($I215,'Margen (PowerBI)'!$B$2:$F$179,3)</f>
        <v>38</v>
      </c>
      <c r="K215" s="60">
        <f t="array" ref="K215">INDEX('Margen (PowerBI)'!$E$1:$E$179,MATCH($I215,'Margen (PowerBI)'!$B$1:$B$179,0))</f>
        <v>22</v>
      </c>
      <c r="L215" s="60">
        <f>VLOOKUP($I215,'Margen (PowerBI)'!$B$2:$F$179,5)</f>
        <v>16</v>
      </c>
      <c r="M215" s="59">
        <v>6.0</v>
      </c>
      <c r="N215" s="61">
        <v>3.0E-4</v>
      </c>
      <c r="O215" s="59">
        <v>7.0</v>
      </c>
      <c r="P215" s="61">
        <v>3.0E-4</v>
      </c>
      <c r="Q215" s="61">
        <v>1.0</v>
      </c>
      <c r="R215" s="59">
        <v>1.0</v>
      </c>
      <c r="S215" s="59">
        <v>0.0</v>
      </c>
      <c r="T215" s="61">
        <v>0.1667</v>
      </c>
      <c r="U215" s="61">
        <v>0.0</v>
      </c>
      <c r="V215" s="62">
        <v>67.0</v>
      </c>
      <c r="W215" s="62">
        <v>0.0</v>
      </c>
      <c r="X215" s="59">
        <v>1.0</v>
      </c>
      <c r="Y215" s="59">
        <v>0.0</v>
      </c>
      <c r="Z215" s="63"/>
      <c r="AA215" s="63"/>
      <c r="AB215" s="63"/>
      <c r="AC215" s="63"/>
      <c r="AD215" s="63"/>
      <c r="AE215" s="63"/>
      <c r="AF215" s="63"/>
      <c r="AG215" s="63"/>
      <c r="AH215" s="63"/>
      <c r="AI215" s="63"/>
    </row>
    <row r="216">
      <c r="A216" s="55" t="s">
        <v>723</v>
      </c>
      <c r="B216" s="55" t="s">
        <v>1215</v>
      </c>
      <c r="C216" s="55" t="s">
        <v>1216</v>
      </c>
      <c r="D216" s="55">
        <v>7.5</v>
      </c>
      <c r="E216" s="55" t="s">
        <v>7287</v>
      </c>
      <c r="F216" s="55" t="str">
        <f t="array" ref="F216">IFNA(INDEX('New Listing E-Commerce'!$E$2:$E$69,MATCH($I216,'New Listing E-Commerce'!$C$2:$C$69,0)),"N/A")</f>
        <v>N/A</v>
      </c>
      <c r="G216" s="55" t="str">
        <f t="array" ref="G216">INDEX('New Listing E-Commerce'!$D$1:$D$179,MATCH(I216,'New Listing E-Commerce'!$C$1:$C$179,0))</f>
        <v>#N/A</v>
      </c>
      <c r="H216" s="55">
        <f t="shared" si="3"/>
        <v>1</v>
      </c>
      <c r="I216" s="55" t="s">
        <v>257</v>
      </c>
      <c r="J216" s="56">
        <f>VLOOKUP($I216,'Margen (PowerBI)'!$B$2:$F$179,3)</f>
        <v>38</v>
      </c>
      <c r="K216" s="56">
        <f t="array" ref="K216">INDEX('Margen (PowerBI)'!$E$1:$E$179,MATCH($I216,'Margen (PowerBI)'!$B$1:$B$179,0))</f>
        <v>22</v>
      </c>
      <c r="L216" s="56">
        <f>VLOOKUP($I216,'Margen (PowerBI)'!$B$2:$F$179,5)</f>
        <v>16</v>
      </c>
      <c r="M216" s="55">
        <v>9.0</v>
      </c>
      <c r="N216" s="57">
        <v>4.0E-4</v>
      </c>
      <c r="O216" s="55">
        <v>13.0</v>
      </c>
      <c r="P216" s="57">
        <v>5.0E-4</v>
      </c>
      <c r="Q216" s="57">
        <v>1.0</v>
      </c>
      <c r="R216" s="55">
        <v>1.0</v>
      </c>
      <c r="S216" s="55">
        <v>0.0</v>
      </c>
      <c r="T216" s="57">
        <v>0.1111</v>
      </c>
      <c r="U216" s="57">
        <v>0.0</v>
      </c>
      <c r="V216" s="58">
        <v>67.0</v>
      </c>
      <c r="W216" s="58">
        <v>0.0</v>
      </c>
      <c r="X216" s="55">
        <v>1.0</v>
      </c>
      <c r="Y216" s="55">
        <v>0.0</v>
      </c>
      <c r="Z216" s="3"/>
      <c r="AA216" s="3"/>
      <c r="AB216" s="3"/>
      <c r="AC216" s="3"/>
      <c r="AD216" s="3"/>
      <c r="AE216" s="3"/>
      <c r="AF216" s="3"/>
      <c r="AG216" s="3"/>
      <c r="AH216" s="3"/>
      <c r="AI216" s="3"/>
    </row>
    <row r="217">
      <c r="A217" s="59" t="s">
        <v>723</v>
      </c>
      <c r="B217" s="59" t="s">
        <v>1027</v>
      </c>
      <c r="C217" s="59" t="s">
        <v>1028</v>
      </c>
      <c r="D217" s="59">
        <v>8.0</v>
      </c>
      <c r="E217" s="59" t="s">
        <v>7287</v>
      </c>
      <c r="F217" s="59" t="str">
        <f t="array" ref="F217">IFNA(INDEX('New Listing E-Commerce'!$E$2:$E$69,MATCH($I217,'New Listing E-Commerce'!$C$2:$C$69,0)),"N/A")</f>
        <v>N/A</v>
      </c>
      <c r="G217" s="59" t="str">
        <f t="array" ref="G217">INDEX('New Listing E-Commerce'!$D$1:$D$179,MATCH(I217,'New Listing E-Commerce'!$C$1:$C$179,0))</f>
        <v>#N/A</v>
      </c>
      <c r="H217" s="59">
        <f t="shared" si="3"/>
        <v>3</v>
      </c>
      <c r="I217" s="59" t="s">
        <v>257</v>
      </c>
      <c r="J217" s="60">
        <f>VLOOKUP($I217,'Margen (PowerBI)'!$B$2:$F$179,3)</f>
        <v>38</v>
      </c>
      <c r="K217" s="60">
        <f t="array" ref="K217">INDEX('Margen (PowerBI)'!$E$1:$E$179,MATCH($I217,'Margen (PowerBI)'!$B$1:$B$179,0))</f>
        <v>22</v>
      </c>
      <c r="L217" s="60">
        <f>VLOOKUP($I217,'Margen (PowerBI)'!$B$2:$F$179,5)</f>
        <v>16</v>
      </c>
      <c r="M217" s="59">
        <v>12.0</v>
      </c>
      <c r="N217" s="61">
        <v>6.0E-4</v>
      </c>
      <c r="O217" s="59">
        <v>18.0</v>
      </c>
      <c r="P217" s="61">
        <v>7.0E-4</v>
      </c>
      <c r="Q217" s="61">
        <v>0.9444</v>
      </c>
      <c r="R217" s="59">
        <v>3.0</v>
      </c>
      <c r="S217" s="59">
        <v>0.0</v>
      </c>
      <c r="T217" s="61">
        <v>0.25</v>
      </c>
      <c r="U217" s="61">
        <v>0.0</v>
      </c>
      <c r="V217" s="62">
        <v>201.0</v>
      </c>
      <c r="W217" s="62">
        <v>0.0</v>
      </c>
      <c r="X217" s="59">
        <v>3.0</v>
      </c>
      <c r="Y217" s="59">
        <v>0.0</v>
      </c>
      <c r="Z217" s="63"/>
      <c r="AA217" s="63"/>
      <c r="AB217" s="63"/>
      <c r="AC217" s="63"/>
      <c r="AD217" s="63"/>
      <c r="AE217" s="63"/>
      <c r="AF217" s="63"/>
      <c r="AG217" s="63"/>
      <c r="AH217" s="63"/>
      <c r="AI217" s="63"/>
    </row>
    <row r="218">
      <c r="A218" s="55" t="s">
        <v>723</v>
      </c>
      <c r="B218" s="55" t="s">
        <v>730</v>
      </c>
      <c r="C218" s="55" t="s">
        <v>731</v>
      </c>
      <c r="D218" s="55">
        <v>8.5</v>
      </c>
      <c r="E218" s="55" t="s">
        <v>7287</v>
      </c>
      <c r="F218" s="55" t="str">
        <f t="array" ref="F218">IFNA(INDEX('New Listing E-Commerce'!$E$2:$E$69,MATCH($I218,'New Listing E-Commerce'!$C$2:$C$69,0)),"N/A")</f>
        <v>N/A</v>
      </c>
      <c r="G218" s="55" t="str">
        <f t="array" ref="G218">INDEX('New Listing E-Commerce'!$D$1:$D$179,MATCH(I218,'New Listing E-Commerce'!$C$1:$C$179,0))</f>
        <v>#N/A</v>
      </c>
      <c r="H218" s="55">
        <f t="shared" si="3"/>
        <v>7</v>
      </c>
      <c r="I218" s="55" t="s">
        <v>257</v>
      </c>
      <c r="J218" s="56">
        <f>VLOOKUP($I218,'Margen (PowerBI)'!$B$2:$F$179,3)</f>
        <v>38</v>
      </c>
      <c r="K218" s="56">
        <f t="array" ref="K218">INDEX('Margen (PowerBI)'!$E$1:$E$179,MATCH($I218,'Margen (PowerBI)'!$B$1:$B$179,0))</f>
        <v>22</v>
      </c>
      <c r="L218" s="56">
        <f>VLOOKUP($I218,'Margen (PowerBI)'!$B$2:$F$179,5)</f>
        <v>16</v>
      </c>
      <c r="M218" s="55">
        <v>18.0</v>
      </c>
      <c r="N218" s="57">
        <v>9.0E-4</v>
      </c>
      <c r="O218" s="55">
        <v>23.0</v>
      </c>
      <c r="P218" s="57">
        <v>9.0E-4</v>
      </c>
      <c r="Q218" s="57">
        <v>1.0</v>
      </c>
      <c r="R218" s="55">
        <v>6.0</v>
      </c>
      <c r="S218" s="55">
        <v>1.0</v>
      </c>
      <c r="T218" s="57">
        <v>0.3333</v>
      </c>
      <c r="U218" s="57">
        <v>0.0556</v>
      </c>
      <c r="V218" s="58">
        <v>402.0</v>
      </c>
      <c r="W218" s="58">
        <v>67.0</v>
      </c>
      <c r="X218" s="55">
        <v>6.0</v>
      </c>
      <c r="Y218" s="55">
        <v>1.0</v>
      </c>
      <c r="Z218" s="3"/>
      <c r="AA218" s="3"/>
      <c r="AB218" s="3"/>
      <c r="AC218" s="3"/>
      <c r="AD218" s="3"/>
      <c r="AE218" s="3"/>
      <c r="AF218" s="3"/>
      <c r="AG218" s="3"/>
      <c r="AH218" s="3"/>
      <c r="AI218" s="3"/>
    </row>
    <row r="219">
      <c r="A219" s="59" t="s">
        <v>723</v>
      </c>
      <c r="B219" s="59" t="s">
        <v>1494</v>
      </c>
      <c r="C219" s="59" t="s">
        <v>1495</v>
      </c>
      <c r="D219" s="59">
        <v>9.0</v>
      </c>
      <c r="E219" s="59" t="s">
        <v>7287</v>
      </c>
      <c r="F219" s="59" t="str">
        <f t="array" ref="F219">IFNA(INDEX('New Listing E-Commerce'!$E$2:$E$69,MATCH($I219,'New Listing E-Commerce'!$C$2:$C$69,0)),"N/A")</f>
        <v>N/A</v>
      </c>
      <c r="G219" s="59" t="str">
        <f t="array" ref="G219">INDEX('New Listing E-Commerce'!$D$1:$D$179,MATCH(I219,'New Listing E-Commerce'!$C$1:$C$179,0))</f>
        <v>#N/A</v>
      </c>
      <c r="H219" s="59">
        <f t="shared" si="3"/>
        <v>2</v>
      </c>
      <c r="I219" s="59" t="s">
        <v>257</v>
      </c>
      <c r="J219" s="60">
        <f>VLOOKUP($I219,'Margen (PowerBI)'!$B$2:$F$179,3)</f>
        <v>38</v>
      </c>
      <c r="K219" s="60">
        <f t="array" ref="K219">INDEX('Margen (PowerBI)'!$E$1:$E$179,MATCH($I219,'Margen (PowerBI)'!$B$1:$B$179,0))</f>
        <v>22</v>
      </c>
      <c r="L219" s="60">
        <f>VLOOKUP($I219,'Margen (PowerBI)'!$B$2:$F$179,5)</f>
        <v>16</v>
      </c>
      <c r="M219" s="59">
        <v>11.0</v>
      </c>
      <c r="N219" s="61">
        <v>5.0E-4</v>
      </c>
      <c r="O219" s="59">
        <v>18.0</v>
      </c>
      <c r="P219" s="61">
        <v>7.0E-4</v>
      </c>
      <c r="Q219" s="61">
        <v>0.9444</v>
      </c>
      <c r="R219" s="59">
        <v>2.0</v>
      </c>
      <c r="S219" s="59">
        <v>0.0</v>
      </c>
      <c r="T219" s="61">
        <v>0.1818</v>
      </c>
      <c r="U219" s="61">
        <v>0.0</v>
      </c>
      <c r="V219" s="62">
        <v>134.0</v>
      </c>
      <c r="W219" s="62">
        <v>0.0</v>
      </c>
      <c r="X219" s="59">
        <v>2.0</v>
      </c>
      <c r="Y219" s="59">
        <v>0.0</v>
      </c>
      <c r="Z219" s="63"/>
      <c r="AA219" s="63"/>
      <c r="AB219" s="63"/>
      <c r="AC219" s="63"/>
      <c r="AD219" s="63"/>
      <c r="AE219" s="63"/>
      <c r="AF219" s="63"/>
      <c r="AG219" s="63"/>
      <c r="AH219" s="63"/>
      <c r="AI219" s="63"/>
    </row>
    <row r="220">
      <c r="A220" s="55" t="s">
        <v>723</v>
      </c>
      <c r="B220" s="55" t="s">
        <v>1217</v>
      </c>
      <c r="C220" s="55" t="s">
        <v>1218</v>
      </c>
      <c r="D220" s="55">
        <v>7.5</v>
      </c>
      <c r="E220" s="55" t="s">
        <v>7288</v>
      </c>
      <c r="F220" s="55" t="str">
        <f t="array" ref="F220">IFNA(INDEX('New Listing E-Commerce'!$E$2:$E$69,MATCH($I220,'New Listing E-Commerce'!$C$2:$C$69,0)),"N/A")</f>
        <v>N/A</v>
      </c>
      <c r="G220" s="55" t="str">
        <f t="array" ref="G220">INDEX('New Listing E-Commerce'!$D$1:$D$179,MATCH(I220,'New Listing E-Commerce'!$C$1:$C$179,0))</f>
        <v>#N/A</v>
      </c>
      <c r="H220" s="55">
        <f t="shared" si="3"/>
        <v>1</v>
      </c>
      <c r="I220" s="55" t="s">
        <v>257</v>
      </c>
      <c r="J220" s="56">
        <f>VLOOKUP($I220,'Margen (PowerBI)'!$B$2:$F$179,3)</f>
        <v>38</v>
      </c>
      <c r="K220" s="56">
        <f t="array" ref="K220">INDEX('Margen (PowerBI)'!$E$1:$E$179,MATCH($I220,'Margen (PowerBI)'!$B$1:$B$179,0))</f>
        <v>22</v>
      </c>
      <c r="L220" s="56">
        <f>VLOOKUP($I220,'Margen (PowerBI)'!$B$2:$F$179,5)</f>
        <v>16</v>
      </c>
      <c r="M220" s="55">
        <v>11.0</v>
      </c>
      <c r="N220" s="57">
        <v>5.0E-4</v>
      </c>
      <c r="O220" s="55">
        <v>12.0</v>
      </c>
      <c r="P220" s="57">
        <v>5.0E-4</v>
      </c>
      <c r="Q220" s="57">
        <v>1.0</v>
      </c>
      <c r="R220" s="55">
        <v>1.0</v>
      </c>
      <c r="S220" s="55">
        <v>0.0</v>
      </c>
      <c r="T220" s="57">
        <v>0.0909</v>
      </c>
      <c r="U220" s="57">
        <v>0.0</v>
      </c>
      <c r="V220" s="58">
        <v>67.0</v>
      </c>
      <c r="W220" s="58">
        <v>0.0</v>
      </c>
      <c r="X220" s="55">
        <v>1.0</v>
      </c>
      <c r="Y220" s="55">
        <v>0.0</v>
      </c>
      <c r="Z220" s="3"/>
      <c r="AA220" s="3"/>
      <c r="AB220" s="3"/>
      <c r="AC220" s="3"/>
      <c r="AD220" s="3"/>
      <c r="AE220" s="3"/>
      <c r="AF220" s="3"/>
      <c r="AG220" s="3"/>
      <c r="AH220" s="3"/>
      <c r="AI220" s="3"/>
    </row>
    <row r="221">
      <c r="A221" s="59" t="s">
        <v>1219</v>
      </c>
      <c r="B221" s="59" t="s">
        <v>1224</v>
      </c>
      <c r="C221" s="59" t="s">
        <v>1225</v>
      </c>
      <c r="D221" s="59">
        <v>9.0</v>
      </c>
      <c r="E221" s="59" t="s">
        <v>7286</v>
      </c>
      <c r="F221" s="59" t="str">
        <f t="array" ref="F221">IFNA(INDEX('New Listing E-Commerce'!$E$2:$E$69,MATCH($I221,'New Listing E-Commerce'!$C$2:$C$69,0)),"N/A")</f>
        <v>N/A</v>
      </c>
      <c r="G221" s="59" t="str">
        <f t="array" ref="G221">INDEX('New Listing E-Commerce'!$D$1:$D$179,MATCH(I221,'New Listing E-Commerce'!$C$1:$C$179,0))</f>
        <v>#N/A</v>
      </c>
      <c r="H221" s="59">
        <f t="shared" si="3"/>
        <v>1</v>
      </c>
      <c r="I221" s="59" t="s">
        <v>262</v>
      </c>
      <c r="J221" s="60">
        <f>VLOOKUP($I221,'Margen (PowerBI)'!$B$2:$F$179,3)</f>
        <v>39</v>
      </c>
      <c r="K221" s="60">
        <f t="array" ref="K221">INDEX('Margen (PowerBI)'!$E$1:$E$179,MATCH($I221,'Margen (PowerBI)'!$B$1:$B$179,0))</f>
        <v>22</v>
      </c>
      <c r="L221" s="60">
        <f>VLOOKUP($I221,'Margen (PowerBI)'!$B$2:$F$179,5)</f>
        <v>19</v>
      </c>
      <c r="M221" s="59">
        <v>5.0</v>
      </c>
      <c r="N221" s="61">
        <v>2.0E-4</v>
      </c>
      <c r="O221" s="59">
        <v>5.0</v>
      </c>
      <c r="P221" s="61">
        <v>2.0E-4</v>
      </c>
      <c r="Q221" s="61">
        <v>1.0</v>
      </c>
      <c r="R221" s="59">
        <v>1.0</v>
      </c>
      <c r="S221" s="59">
        <v>0.0</v>
      </c>
      <c r="T221" s="61">
        <v>0.2</v>
      </c>
      <c r="U221" s="61">
        <v>0.0</v>
      </c>
      <c r="V221" s="62">
        <v>67.0</v>
      </c>
      <c r="W221" s="62">
        <v>0.0</v>
      </c>
      <c r="X221" s="59">
        <v>1.0</v>
      </c>
      <c r="Y221" s="59">
        <v>0.0</v>
      </c>
      <c r="Z221" s="63"/>
      <c r="AA221" s="63"/>
      <c r="AB221" s="63"/>
      <c r="AC221" s="63"/>
      <c r="AD221" s="63"/>
      <c r="AE221" s="63"/>
      <c r="AF221" s="63"/>
      <c r="AG221" s="63"/>
      <c r="AH221" s="63"/>
      <c r="AI221" s="63"/>
    </row>
    <row r="222">
      <c r="A222" s="55" t="s">
        <v>1231</v>
      </c>
      <c r="B222" s="55" t="s">
        <v>1496</v>
      </c>
      <c r="C222" s="55" t="s">
        <v>1497</v>
      </c>
      <c r="D222" s="55">
        <v>6.0</v>
      </c>
      <c r="E222" s="55" t="s">
        <v>7287</v>
      </c>
      <c r="F222" s="55" t="str">
        <f t="array" ref="F222">IFNA(INDEX('New Listing E-Commerce'!$E$2:$E$69,MATCH($I222,'New Listing E-Commerce'!$C$2:$C$69,0)),"N/A")</f>
        <v>N/A</v>
      </c>
      <c r="G222" s="55" t="str">
        <f t="array" ref="G222">INDEX('New Listing E-Commerce'!$D$1:$D$179,MATCH(I222,'New Listing E-Commerce'!$C$1:$C$179,0))</f>
        <v>#N/A</v>
      </c>
      <c r="H222" s="55">
        <f t="shared" si="3"/>
        <v>1</v>
      </c>
      <c r="I222" s="55" t="s">
        <v>314</v>
      </c>
      <c r="J222" s="56">
        <f>VLOOKUP($I222,'Margen (PowerBI)'!$B$2:$F$179,3)</f>
        <v>58.5</v>
      </c>
      <c r="K222" s="56">
        <f t="array" ref="K222">INDEX('Margen (PowerBI)'!$E$1:$E$179,MATCH($I222,'Margen (PowerBI)'!$B$1:$B$179,0))</f>
        <v>0</v>
      </c>
      <c r="L222" s="56">
        <f>VLOOKUP($I222,'Margen (PowerBI)'!$B$2:$F$179,5)</f>
        <v>25</v>
      </c>
      <c r="M222" s="55">
        <v>5.0</v>
      </c>
      <c r="N222" s="57">
        <v>2.0E-4</v>
      </c>
      <c r="O222" s="55">
        <v>7.0</v>
      </c>
      <c r="P222" s="57">
        <v>3.0E-4</v>
      </c>
      <c r="Q222" s="57">
        <v>1.0</v>
      </c>
      <c r="R222" s="55">
        <v>1.0</v>
      </c>
      <c r="S222" s="55">
        <v>0.0</v>
      </c>
      <c r="T222" s="57">
        <v>0.2</v>
      </c>
      <c r="U222" s="57">
        <v>0.0</v>
      </c>
      <c r="V222" s="58">
        <v>70.0</v>
      </c>
      <c r="W222" s="58">
        <v>0.0</v>
      </c>
      <c r="X222" s="55">
        <v>1.0</v>
      </c>
      <c r="Y222" s="55">
        <v>0.0</v>
      </c>
      <c r="Z222" s="3"/>
      <c r="AA222" s="3"/>
      <c r="AB222" s="3"/>
      <c r="AC222" s="3"/>
      <c r="AD222" s="3"/>
      <c r="AE222" s="3"/>
      <c r="AF222" s="3"/>
      <c r="AG222" s="3"/>
      <c r="AH222" s="3"/>
      <c r="AI222" s="3"/>
    </row>
    <row r="223">
      <c r="A223" s="59" t="s">
        <v>1231</v>
      </c>
      <c r="B223" s="59" t="s">
        <v>1498</v>
      </c>
      <c r="C223" s="59" t="s">
        <v>1499</v>
      </c>
      <c r="D223" s="59">
        <v>7.0</v>
      </c>
      <c r="E223" s="59" t="s">
        <v>7287</v>
      </c>
      <c r="F223" s="59" t="str">
        <f t="array" ref="F223">IFNA(INDEX('New Listing E-Commerce'!$E$2:$E$69,MATCH($I223,'New Listing E-Commerce'!$C$2:$C$69,0)),"N/A")</f>
        <v>N/A</v>
      </c>
      <c r="G223" s="59" t="str">
        <f t="array" ref="G223">INDEX('New Listing E-Commerce'!$D$1:$D$179,MATCH(I223,'New Listing E-Commerce'!$C$1:$C$179,0))</f>
        <v>#N/A</v>
      </c>
      <c r="H223" s="59">
        <f t="shared" si="3"/>
        <v>1</v>
      </c>
      <c r="I223" s="59" t="s">
        <v>314</v>
      </c>
      <c r="J223" s="60">
        <f>VLOOKUP($I223,'Margen (PowerBI)'!$B$2:$F$179,3)</f>
        <v>58.5</v>
      </c>
      <c r="K223" s="60">
        <f t="array" ref="K223">INDEX('Margen (PowerBI)'!$E$1:$E$179,MATCH($I223,'Margen (PowerBI)'!$B$1:$B$179,0))</f>
        <v>0</v>
      </c>
      <c r="L223" s="60">
        <f>VLOOKUP($I223,'Margen (PowerBI)'!$B$2:$F$179,5)</f>
        <v>25</v>
      </c>
      <c r="M223" s="59">
        <v>0.0</v>
      </c>
      <c r="N223" s="61">
        <v>0.0</v>
      </c>
      <c r="O223" s="59">
        <v>0.0</v>
      </c>
      <c r="P223" s="61">
        <v>0.0</v>
      </c>
      <c r="Q223" s="61">
        <v>0.0</v>
      </c>
      <c r="R223" s="59">
        <v>1.0</v>
      </c>
      <c r="S223" s="59">
        <v>0.0</v>
      </c>
      <c r="T223" s="61">
        <v>0.0</v>
      </c>
      <c r="U223" s="61">
        <v>0.0</v>
      </c>
      <c r="V223" s="62">
        <v>70.0</v>
      </c>
      <c r="W223" s="62">
        <v>0.0</v>
      </c>
      <c r="X223" s="59">
        <v>1.0</v>
      </c>
      <c r="Y223" s="59">
        <v>0.0</v>
      </c>
      <c r="Z223" s="63"/>
      <c r="AA223" s="63"/>
      <c r="AB223" s="63"/>
      <c r="AC223" s="63"/>
      <c r="AD223" s="63"/>
      <c r="AE223" s="63"/>
      <c r="AF223" s="63"/>
      <c r="AG223" s="63"/>
      <c r="AH223" s="63"/>
      <c r="AI223" s="63"/>
    </row>
    <row r="224">
      <c r="A224" s="55" t="s">
        <v>1231</v>
      </c>
      <c r="B224" s="55" t="s">
        <v>1500</v>
      </c>
      <c r="C224" s="55" t="s">
        <v>1501</v>
      </c>
      <c r="D224" s="55">
        <v>7.5</v>
      </c>
      <c r="E224" s="55" t="s">
        <v>7287</v>
      </c>
      <c r="F224" s="55" t="str">
        <f t="array" ref="F224">IFNA(INDEX('New Listing E-Commerce'!$E$2:$E$69,MATCH($I224,'New Listing E-Commerce'!$C$2:$C$69,0)),"N/A")</f>
        <v>N/A</v>
      </c>
      <c r="G224" s="55" t="str">
        <f t="array" ref="G224">INDEX('New Listing E-Commerce'!$D$1:$D$179,MATCH(I224,'New Listing E-Commerce'!$C$1:$C$179,0))</f>
        <v>#N/A</v>
      </c>
      <c r="H224" s="55">
        <f t="shared" si="3"/>
        <v>1</v>
      </c>
      <c r="I224" s="55" t="s">
        <v>314</v>
      </c>
      <c r="J224" s="56">
        <f>VLOOKUP($I224,'Margen (PowerBI)'!$B$2:$F$179,3)</f>
        <v>58.5</v>
      </c>
      <c r="K224" s="56">
        <f t="array" ref="K224">INDEX('Margen (PowerBI)'!$E$1:$E$179,MATCH($I224,'Margen (PowerBI)'!$B$1:$B$179,0))</f>
        <v>0</v>
      </c>
      <c r="L224" s="56">
        <f>VLOOKUP($I224,'Margen (PowerBI)'!$B$2:$F$179,5)</f>
        <v>25</v>
      </c>
      <c r="M224" s="55">
        <v>100.0</v>
      </c>
      <c r="N224" s="57">
        <v>0.005</v>
      </c>
      <c r="O224" s="55">
        <v>107.0</v>
      </c>
      <c r="P224" s="57">
        <v>0.0043</v>
      </c>
      <c r="Q224" s="57">
        <v>1.0</v>
      </c>
      <c r="R224" s="55">
        <v>1.0</v>
      </c>
      <c r="S224" s="55">
        <v>0.0</v>
      </c>
      <c r="T224" s="57">
        <v>0.01</v>
      </c>
      <c r="U224" s="57">
        <v>0.0</v>
      </c>
      <c r="V224" s="58">
        <v>70.0</v>
      </c>
      <c r="W224" s="58">
        <v>0.0</v>
      </c>
      <c r="X224" s="55">
        <v>1.0</v>
      </c>
      <c r="Y224" s="55">
        <v>0.0</v>
      </c>
      <c r="Z224" s="3"/>
      <c r="AA224" s="3"/>
      <c r="AB224" s="3"/>
      <c r="AC224" s="3"/>
      <c r="AD224" s="3"/>
      <c r="AE224" s="3"/>
      <c r="AF224" s="3"/>
      <c r="AG224" s="3"/>
      <c r="AH224" s="3"/>
      <c r="AI224" s="3"/>
    </row>
    <row r="225">
      <c r="A225" s="59" t="s">
        <v>1231</v>
      </c>
      <c r="B225" s="59" t="s">
        <v>1502</v>
      </c>
      <c r="C225" s="59" t="s">
        <v>1503</v>
      </c>
      <c r="D225" s="59">
        <v>9.0</v>
      </c>
      <c r="E225" s="59" t="s">
        <v>7287</v>
      </c>
      <c r="F225" s="59" t="str">
        <f t="array" ref="F225">IFNA(INDEX('New Listing E-Commerce'!$E$2:$E$69,MATCH($I225,'New Listing E-Commerce'!$C$2:$C$69,0)),"N/A")</f>
        <v>N/A</v>
      </c>
      <c r="G225" s="59" t="str">
        <f t="array" ref="G225">INDEX('New Listing E-Commerce'!$D$1:$D$179,MATCH(I225,'New Listing E-Commerce'!$C$1:$C$179,0))</f>
        <v>#N/A</v>
      </c>
      <c r="H225" s="59">
        <f t="shared" si="3"/>
        <v>1</v>
      </c>
      <c r="I225" s="59" t="s">
        <v>314</v>
      </c>
      <c r="J225" s="60">
        <f>VLOOKUP($I225,'Margen (PowerBI)'!$B$2:$F$179,3)</f>
        <v>58.5</v>
      </c>
      <c r="K225" s="60">
        <f t="array" ref="K225">INDEX('Margen (PowerBI)'!$E$1:$E$179,MATCH($I225,'Margen (PowerBI)'!$B$1:$B$179,0))</f>
        <v>0</v>
      </c>
      <c r="L225" s="60">
        <f>VLOOKUP($I225,'Margen (PowerBI)'!$B$2:$F$179,5)</f>
        <v>25</v>
      </c>
      <c r="M225" s="59">
        <v>4.0</v>
      </c>
      <c r="N225" s="61">
        <v>2.0E-4</v>
      </c>
      <c r="O225" s="59">
        <v>4.0</v>
      </c>
      <c r="P225" s="61">
        <v>2.0E-4</v>
      </c>
      <c r="Q225" s="61">
        <v>1.0</v>
      </c>
      <c r="R225" s="59">
        <v>1.0</v>
      </c>
      <c r="S225" s="59">
        <v>0.0</v>
      </c>
      <c r="T225" s="61">
        <v>0.25</v>
      </c>
      <c r="U225" s="61">
        <v>0.0</v>
      </c>
      <c r="V225" s="62">
        <v>70.0</v>
      </c>
      <c r="W225" s="62">
        <v>0.0</v>
      </c>
      <c r="X225" s="59">
        <v>1.0</v>
      </c>
      <c r="Y225" s="59">
        <v>0.0</v>
      </c>
      <c r="Z225" s="63"/>
      <c r="AA225" s="63"/>
      <c r="AB225" s="63"/>
      <c r="AC225" s="63"/>
      <c r="AD225" s="63"/>
      <c r="AE225" s="63"/>
      <c r="AF225" s="63"/>
      <c r="AG225" s="63"/>
      <c r="AH225" s="63"/>
      <c r="AI225" s="63"/>
    </row>
    <row r="226">
      <c r="A226" s="55" t="s">
        <v>1029</v>
      </c>
      <c r="B226" s="55" t="s">
        <v>1030</v>
      </c>
      <c r="C226" s="55" t="s">
        <v>1031</v>
      </c>
      <c r="D226" s="55">
        <v>6.5</v>
      </c>
      <c r="E226" s="55" t="s">
        <v>7292</v>
      </c>
      <c r="F226" s="55" t="str">
        <f t="array" ref="F226">IFNA(INDEX('New Listing E-Commerce'!$E$2:$E$69,MATCH($I226,'New Listing E-Commerce'!$C$2:$C$69,0)),"N/A")</f>
        <v>N/A</v>
      </c>
      <c r="G226" s="55" t="str">
        <f t="array" ref="G226">INDEX('New Listing E-Commerce'!$D$1:$D$179,MATCH(I226,'New Listing E-Commerce'!$C$1:$C$179,0))</f>
        <v>#N/A</v>
      </c>
      <c r="H226" s="55">
        <f t="shared" si="3"/>
        <v>1</v>
      </c>
      <c r="I226" s="55" t="s">
        <v>317</v>
      </c>
      <c r="J226" s="56">
        <f>VLOOKUP($I226,'Margen (PowerBI)'!$B$2:$F$179,3)</f>
        <v>37</v>
      </c>
      <c r="K226" s="56">
        <f t="array" ref="K226">INDEX('Margen (PowerBI)'!$E$1:$E$179,MATCH($I226,'Margen (PowerBI)'!$B$1:$B$179,0))</f>
        <v>0</v>
      </c>
      <c r="L226" s="56">
        <f>VLOOKUP($I226,'Margen (PowerBI)'!$B$2:$F$179,5)</f>
        <v>11.5</v>
      </c>
      <c r="M226" s="55">
        <v>3.0</v>
      </c>
      <c r="N226" s="57">
        <v>1.0E-4</v>
      </c>
      <c r="O226" s="55">
        <v>5.0</v>
      </c>
      <c r="P226" s="57">
        <v>2.0E-4</v>
      </c>
      <c r="Q226" s="57">
        <v>1.0</v>
      </c>
      <c r="R226" s="55">
        <v>1.0</v>
      </c>
      <c r="S226" s="55">
        <v>0.0</v>
      </c>
      <c r="T226" s="57">
        <v>0.3333</v>
      </c>
      <c r="U226" s="57">
        <v>0.0</v>
      </c>
      <c r="V226" s="58">
        <v>70.0</v>
      </c>
      <c r="W226" s="58">
        <v>0.0</v>
      </c>
      <c r="X226" s="55">
        <v>1.0</v>
      </c>
      <c r="Y226" s="55">
        <v>0.0</v>
      </c>
      <c r="Z226" s="3"/>
      <c r="AA226" s="3"/>
      <c r="AB226" s="3"/>
      <c r="AC226" s="3"/>
      <c r="AD226" s="3"/>
      <c r="AE226" s="3"/>
      <c r="AF226" s="3"/>
      <c r="AG226" s="3"/>
      <c r="AH226" s="3"/>
      <c r="AI226" s="3"/>
    </row>
    <row r="227">
      <c r="A227" s="59" t="s">
        <v>1029</v>
      </c>
      <c r="B227" s="59" t="s">
        <v>1250</v>
      </c>
      <c r="C227" s="59" t="s">
        <v>1251</v>
      </c>
      <c r="D227" s="59">
        <v>9.0</v>
      </c>
      <c r="E227" s="59" t="s">
        <v>7292</v>
      </c>
      <c r="F227" s="59" t="str">
        <f t="array" ref="F227">IFNA(INDEX('New Listing E-Commerce'!$E$2:$E$69,MATCH($I227,'New Listing E-Commerce'!$C$2:$C$69,0)),"N/A")</f>
        <v>N/A</v>
      </c>
      <c r="G227" s="59" t="str">
        <f t="array" ref="G227">INDEX('New Listing E-Commerce'!$D$1:$D$179,MATCH(I227,'New Listing E-Commerce'!$C$1:$C$179,0))</f>
        <v>#N/A</v>
      </c>
      <c r="H227" s="59">
        <f t="shared" si="3"/>
        <v>1</v>
      </c>
      <c r="I227" s="59" t="s">
        <v>317</v>
      </c>
      <c r="J227" s="60">
        <f>VLOOKUP($I227,'Margen (PowerBI)'!$B$2:$F$179,3)</f>
        <v>37</v>
      </c>
      <c r="K227" s="60">
        <f t="array" ref="K227">INDEX('Margen (PowerBI)'!$E$1:$E$179,MATCH($I227,'Margen (PowerBI)'!$B$1:$B$179,0))</f>
        <v>0</v>
      </c>
      <c r="L227" s="60">
        <f>VLOOKUP($I227,'Margen (PowerBI)'!$B$2:$F$179,5)</f>
        <v>11.5</v>
      </c>
      <c r="M227" s="59">
        <v>0.0</v>
      </c>
      <c r="N227" s="61">
        <v>0.0</v>
      </c>
      <c r="O227" s="59">
        <v>0.0</v>
      </c>
      <c r="P227" s="61">
        <v>0.0</v>
      </c>
      <c r="Q227" s="61">
        <v>0.0</v>
      </c>
      <c r="R227" s="59">
        <v>1.0</v>
      </c>
      <c r="S227" s="59">
        <v>0.0</v>
      </c>
      <c r="T227" s="61">
        <v>0.0</v>
      </c>
      <c r="U227" s="61">
        <v>0.0</v>
      </c>
      <c r="V227" s="62">
        <v>70.0</v>
      </c>
      <c r="W227" s="62">
        <v>0.0</v>
      </c>
      <c r="X227" s="59">
        <v>1.0</v>
      </c>
      <c r="Y227" s="59">
        <v>0.0</v>
      </c>
      <c r="Z227" s="63"/>
      <c r="AA227" s="63"/>
      <c r="AB227" s="63"/>
      <c r="AC227" s="63"/>
      <c r="AD227" s="63"/>
      <c r="AE227" s="63"/>
      <c r="AF227" s="63"/>
      <c r="AG227" s="63"/>
      <c r="AH227" s="63"/>
      <c r="AI227" s="63"/>
    </row>
    <row r="228">
      <c r="A228" s="55" t="s">
        <v>732</v>
      </c>
      <c r="B228" s="55" t="s">
        <v>1504</v>
      </c>
      <c r="C228" s="55" t="s">
        <v>1505</v>
      </c>
      <c r="D228" s="55">
        <v>10.5</v>
      </c>
      <c r="E228" s="55" t="s">
        <v>186</v>
      </c>
      <c r="F228" s="55" t="str">
        <f t="array" ref="F228">IFNA(INDEX('New Listing E-Commerce'!$E$2:$E$69,MATCH($I228,'New Listing E-Commerce'!$C$2:$C$69,0)),"N/A")</f>
        <v>Soft</v>
      </c>
      <c r="G228" s="55" t="str">
        <f t="array" ref="G228">INDEX('New Listing E-Commerce'!$D$1:$D$179,MATCH(I228,'New Listing E-Commerce'!$C$1:$C$179,0))</f>
        <v>LA Track</v>
      </c>
      <c r="H228" s="55">
        <f t="shared" si="3"/>
        <v>1</v>
      </c>
      <c r="I228" s="55" t="s">
        <v>246</v>
      </c>
      <c r="J228" s="56">
        <f>VLOOKUP($I228,'Margen (PowerBI)'!$B$2:$F$179,3)</f>
        <v>35</v>
      </c>
      <c r="K228" s="56">
        <f t="array" ref="K228">INDEX('Margen (PowerBI)'!$E$1:$E$179,MATCH($I228,'Margen (PowerBI)'!$B$1:$B$179,0))</f>
        <v>24.5</v>
      </c>
      <c r="L228" s="56">
        <f>VLOOKUP($I228,'Margen (PowerBI)'!$B$2:$F$179,5)</f>
        <v>16.5</v>
      </c>
      <c r="M228" s="55">
        <v>1.0</v>
      </c>
      <c r="N228" s="57">
        <v>0.0</v>
      </c>
      <c r="O228" s="55">
        <v>1.0</v>
      </c>
      <c r="P228" s="57">
        <v>0.0</v>
      </c>
      <c r="Q228" s="57">
        <v>1.0</v>
      </c>
      <c r="R228" s="55">
        <v>1.0</v>
      </c>
      <c r="S228" s="55">
        <v>0.0</v>
      </c>
      <c r="T228" s="57">
        <v>1.0</v>
      </c>
      <c r="U228" s="57">
        <v>0.0</v>
      </c>
      <c r="V228" s="58">
        <v>65.0</v>
      </c>
      <c r="W228" s="58">
        <v>0.0</v>
      </c>
      <c r="X228" s="55">
        <v>1.0</v>
      </c>
      <c r="Y228" s="55">
        <v>0.0</v>
      </c>
      <c r="Z228" s="3"/>
      <c r="AA228" s="3"/>
      <c r="AB228" s="3"/>
      <c r="AC228" s="3"/>
      <c r="AD228" s="3"/>
      <c r="AE228" s="3"/>
      <c r="AF228" s="3"/>
      <c r="AG228" s="3"/>
      <c r="AH228" s="3"/>
      <c r="AI228" s="3"/>
    </row>
    <row r="229">
      <c r="A229" s="59" t="s">
        <v>1037</v>
      </c>
      <c r="B229" s="59" t="s">
        <v>1506</v>
      </c>
      <c r="C229" s="59" t="s">
        <v>1507</v>
      </c>
      <c r="D229" s="59">
        <v>9.0</v>
      </c>
      <c r="E229" s="59" t="s">
        <v>7291</v>
      </c>
      <c r="F229" s="59" t="str">
        <f t="array" ref="F229">IFNA(INDEX('New Listing E-Commerce'!$E$2:$E$69,MATCH($I229,'New Listing E-Commerce'!$C$2:$C$69,0)),"N/A")</f>
        <v>Soft</v>
      </c>
      <c r="G229" s="59" t="str">
        <f t="array" ref="G229">INDEX('New Listing E-Commerce'!$D$1:$D$179,MATCH(I229,'New Listing E-Commerce'!$C$1:$C$179,0))</f>
        <v>LA Track</v>
      </c>
      <c r="H229" s="59">
        <f t="shared" si="3"/>
        <v>1</v>
      </c>
      <c r="I229" s="59" t="s">
        <v>246</v>
      </c>
      <c r="J229" s="60">
        <f>VLOOKUP($I229,'Margen (PowerBI)'!$B$2:$F$179,3)</f>
        <v>35</v>
      </c>
      <c r="K229" s="60">
        <f t="array" ref="K229">INDEX('Margen (PowerBI)'!$E$1:$E$179,MATCH($I229,'Margen (PowerBI)'!$B$1:$B$179,0))</f>
        <v>24.5</v>
      </c>
      <c r="L229" s="60">
        <f>VLOOKUP($I229,'Margen (PowerBI)'!$B$2:$F$179,5)</f>
        <v>16.5</v>
      </c>
      <c r="M229" s="59">
        <v>2.0</v>
      </c>
      <c r="N229" s="61">
        <v>1.0E-4</v>
      </c>
      <c r="O229" s="59">
        <v>3.0</v>
      </c>
      <c r="P229" s="61">
        <v>1.0E-4</v>
      </c>
      <c r="Q229" s="61">
        <v>1.0</v>
      </c>
      <c r="R229" s="59">
        <v>1.0</v>
      </c>
      <c r="S229" s="59">
        <v>0.0</v>
      </c>
      <c r="T229" s="61">
        <v>0.5</v>
      </c>
      <c r="U229" s="61">
        <v>0.0</v>
      </c>
      <c r="V229" s="62">
        <v>65.0</v>
      </c>
      <c r="W229" s="62">
        <v>0.0</v>
      </c>
      <c r="X229" s="59">
        <v>1.0</v>
      </c>
      <c r="Y229" s="59">
        <v>0.0</v>
      </c>
      <c r="Z229" s="63"/>
      <c r="AA229" s="63"/>
      <c r="AB229" s="63"/>
      <c r="AC229" s="63"/>
      <c r="AD229" s="63"/>
      <c r="AE229" s="63"/>
      <c r="AF229" s="63"/>
      <c r="AG229" s="63"/>
      <c r="AH229" s="63"/>
      <c r="AI229" s="63"/>
    </row>
    <row r="230">
      <c r="A230" s="55" t="s">
        <v>732</v>
      </c>
      <c r="B230" s="55" t="s">
        <v>1508</v>
      </c>
      <c r="C230" s="55" t="s">
        <v>1509</v>
      </c>
      <c r="D230" s="55">
        <v>8.5</v>
      </c>
      <c r="E230" s="55" t="s">
        <v>186</v>
      </c>
      <c r="F230" s="55" t="str">
        <f t="array" ref="F230">IFNA(INDEX('New Listing E-Commerce'!$E$2:$E$69,MATCH($I230,'New Listing E-Commerce'!$C$2:$C$69,0)),"N/A")</f>
        <v>Soft</v>
      </c>
      <c r="G230" s="55" t="str">
        <f t="array" ref="G230">INDEX('New Listing E-Commerce'!$D$1:$D$179,MATCH(I230,'New Listing E-Commerce'!$C$1:$C$179,0))</f>
        <v>LA Track</v>
      </c>
      <c r="H230" s="55">
        <f t="shared" si="3"/>
        <v>2</v>
      </c>
      <c r="I230" s="55" t="s">
        <v>246</v>
      </c>
      <c r="J230" s="56">
        <f>VLOOKUP($I230,'Margen (PowerBI)'!$B$2:$F$179,3)</f>
        <v>35</v>
      </c>
      <c r="K230" s="56">
        <f t="array" ref="K230">INDEX('Margen (PowerBI)'!$E$1:$E$179,MATCH($I230,'Margen (PowerBI)'!$B$1:$B$179,0))</f>
        <v>24.5</v>
      </c>
      <c r="L230" s="56">
        <f>VLOOKUP($I230,'Margen (PowerBI)'!$B$2:$F$179,5)</f>
        <v>16.5</v>
      </c>
      <c r="M230" s="55">
        <v>29.0</v>
      </c>
      <c r="N230" s="57">
        <v>0.0014</v>
      </c>
      <c r="O230" s="55">
        <v>40.0</v>
      </c>
      <c r="P230" s="57">
        <v>0.0016</v>
      </c>
      <c r="Q230" s="57">
        <v>1.0</v>
      </c>
      <c r="R230" s="55">
        <v>2.0</v>
      </c>
      <c r="S230" s="55">
        <v>0.0</v>
      </c>
      <c r="T230" s="57">
        <v>0.069</v>
      </c>
      <c r="U230" s="57">
        <v>0.0</v>
      </c>
      <c r="V230" s="58">
        <v>140.0</v>
      </c>
      <c r="W230" s="58">
        <v>0.0</v>
      </c>
      <c r="X230" s="55">
        <v>2.0</v>
      </c>
      <c r="Y230" s="55">
        <v>0.0</v>
      </c>
      <c r="Z230" s="3"/>
      <c r="AA230" s="3"/>
      <c r="AB230" s="3"/>
      <c r="AC230" s="3"/>
      <c r="AD230" s="3"/>
      <c r="AE230" s="3"/>
      <c r="AF230" s="3"/>
      <c r="AG230" s="3"/>
      <c r="AH230" s="3"/>
      <c r="AI230" s="3"/>
    </row>
    <row r="231">
      <c r="A231" s="59" t="s">
        <v>732</v>
      </c>
      <c r="B231" s="59" t="s">
        <v>1510</v>
      </c>
      <c r="C231" s="59" t="s">
        <v>1511</v>
      </c>
      <c r="D231" s="59">
        <v>9.0</v>
      </c>
      <c r="E231" s="59" t="s">
        <v>186</v>
      </c>
      <c r="F231" s="59" t="str">
        <f t="array" ref="F231">IFNA(INDEX('New Listing E-Commerce'!$E$2:$E$69,MATCH($I231,'New Listing E-Commerce'!$C$2:$C$69,0)),"N/A")</f>
        <v>Soft</v>
      </c>
      <c r="G231" s="59" t="str">
        <f t="array" ref="G231">INDEX('New Listing E-Commerce'!$D$1:$D$179,MATCH(I231,'New Listing E-Commerce'!$C$1:$C$179,0))</f>
        <v>LA Track</v>
      </c>
      <c r="H231" s="59">
        <f t="shared" si="3"/>
        <v>1</v>
      </c>
      <c r="I231" s="59" t="s">
        <v>246</v>
      </c>
      <c r="J231" s="60">
        <f>VLOOKUP($I231,'Margen (PowerBI)'!$B$2:$F$179,3)</f>
        <v>35</v>
      </c>
      <c r="K231" s="60">
        <f t="array" ref="K231">INDEX('Margen (PowerBI)'!$E$1:$E$179,MATCH($I231,'Margen (PowerBI)'!$B$1:$B$179,0))</f>
        <v>24.5</v>
      </c>
      <c r="L231" s="60">
        <f>VLOOKUP($I231,'Margen (PowerBI)'!$B$2:$F$179,5)</f>
        <v>16.5</v>
      </c>
      <c r="M231" s="59">
        <v>6.0</v>
      </c>
      <c r="N231" s="61">
        <v>3.0E-4</v>
      </c>
      <c r="O231" s="59">
        <v>9.0</v>
      </c>
      <c r="P231" s="61">
        <v>4.0E-4</v>
      </c>
      <c r="Q231" s="61">
        <v>1.0</v>
      </c>
      <c r="R231" s="59">
        <v>1.0</v>
      </c>
      <c r="S231" s="59">
        <v>0.0</v>
      </c>
      <c r="T231" s="61">
        <v>0.1667</v>
      </c>
      <c r="U231" s="61">
        <v>0.0</v>
      </c>
      <c r="V231" s="62">
        <v>70.0</v>
      </c>
      <c r="W231" s="62">
        <v>0.0</v>
      </c>
      <c r="X231" s="59">
        <v>1.0</v>
      </c>
      <c r="Y231" s="59">
        <v>0.0</v>
      </c>
      <c r="Z231" s="63"/>
      <c r="AA231" s="63"/>
      <c r="AB231" s="63"/>
      <c r="AC231" s="63"/>
      <c r="AD231" s="63"/>
      <c r="AE231" s="63"/>
      <c r="AF231" s="63"/>
      <c r="AG231" s="63"/>
      <c r="AH231" s="63"/>
      <c r="AI231" s="63"/>
    </row>
    <row r="232">
      <c r="A232" s="55" t="s">
        <v>1260</v>
      </c>
      <c r="B232" s="55" t="s">
        <v>1512</v>
      </c>
      <c r="C232" s="55" t="s">
        <v>1513</v>
      </c>
      <c r="D232" s="55">
        <v>7.0</v>
      </c>
      <c r="E232" s="55" t="s">
        <v>7292</v>
      </c>
      <c r="F232" s="55" t="str">
        <f t="array" ref="F232">IFNA(INDEX('New Listing E-Commerce'!$E$2:$E$69,MATCH($I232,'New Listing E-Commerce'!$C$2:$C$69,0)),"N/A")</f>
        <v>Soft</v>
      </c>
      <c r="G232" s="55" t="str">
        <f t="array" ref="G232">INDEX('New Listing E-Commerce'!$D$1:$D$179,MATCH(I232,'New Listing E-Commerce'!$C$1:$C$179,0))</f>
        <v>BDT Miel/Cobre</v>
      </c>
      <c r="H232" s="55">
        <f t="shared" si="3"/>
        <v>3</v>
      </c>
      <c r="I232" s="55" t="s">
        <v>303</v>
      </c>
      <c r="J232" s="56">
        <f>VLOOKUP($I232,'Margen (PowerBI)'!$B$2:$F$179,3)</f>
        <v>58.5</v>
      </c>
      <c r="K232" s="56">
        <f t="array" ref="K232">INDEX('Margen (PowerBI)'!$E$1:$E$179,MATCH($I232,'Margen (PowerBI)'!$B$1:$B$179,0))</f>
        <v>15.0543</v>
      </c>
      <c r="L232" s="56">
        <f>VLOOKUP($I232,'Margen (PowerBI)'!$B$2:$F$179,5)</f>
        <v>25</v>
      </c>
      <c r="M232" s="55">
        <v>2.0</v>
      </c>
      <c r="N232" s="57">
        <v>1.0E-4</v>
      </c>
      <c r="O232" s="55">
        <v>4.0</v>
      </c>
      <c r="P232" s="57">
        <v>2.0E-4</v>
      </c>
      <c r="Q232" s="57">
        <v>1.0</v>
      </c>
      <c r="R232" s="55">
        <v>3.0</v>
      </c>
      <c r="S232" s="55">
        <v>0.0</v>
      </c>
      <c r="T232" s="57">
        <v>1.5</v>
      </c>
      <c r="U232" s="57">
        <v>0.0</v>
      </c>
      <c r="V232" s="58">
        <v>177.0</v>
      </c>
      <c r="W232" s="58">
        <v>0.0</v>
      </c>
      <c r="X232" s="55">
        <v>3.0</v>
      </c>
      <c r="Y232" s="55">
        <v>0.0</v>
      </c>
      <c r="Z232" s="3"/>
      <c r="AA232" s="3"/>
      <c r="AB232" s="3"/>
      <c r="AC232" s="3"/>
      <c r="AD232" s="3"/>
      <c r="AE232" s="3"/>
      <c r="AF232" s="3"/>
      <c r="AG232" s="3"/>
      <c r="AH232" s="3"/>
      <c r="AI232" s="3"/>
    </row>
    <row r="233">
      <c r="A233" s="59" t="s">
        <v>1260</v>
      </c>
      <c r="B233" s="59" t="s">
        <v>1514</v>
      </c>
      <c r="C233" s="59" t="s">
        <v>1515</v>
      </c>
      <c r="D233" s="59">
        <v>7.5</v>
      </c>
      <c r="E233" s="59" t="s">
        <v>7292</v>
      </c>
      <c r="F233" s="59" t="str">
        <f t="array" ref="F233">IFNA(INDEX('New Listing E-Commerce'!$E$2:$E$69,MATCH($I233,'New Listing E-Commerce'!$C$2:$C$69,0)),"N/A")</f>
        <v>Soft</v>
      </c>
      <c r="G233" s="59" t="str">
        <f t="array" ref="G233">INDEX('New Listing E-Commerce'!$D$1:$D$179,MATCH(I233,'New Listing E-Commerce'!$C$1:$C$179,0))</f>
        <v>BDT Miel/Cobre</v>
      </c>
      <c r="H233" s="59">
        <f t="shared" si="3"/>
        <v>1</v>
      </c>
      <c r="I233" s="59" t="s">
        <v>303</v>
      </c>
      <c r="J233" s="60">
        <f>VLOOKUP($I233,'Margen (PowerBI)'!$B$2:$F$179,3)</f>
        <v>58.5</v>
      </c>
      <c r="K233" s="60">
        <f t="array" ref="K233">INDEX('Margen (PowerBI)'!$E$1:$E$179,MATCH($I233,'Margen (PowerBI)'!$B$1:$B$179,0))</f>
        <v>15.0543</v>
      </c>
      <c r="L233" s="60">
        <f>VLOOKUP($I233,'Margen (PowerBI)'!$B$2:$F$179,5)</f>
        <v>25</v>
      </c>
      <c r="M233" s="59">
        <v>1.0</v>
      </c>
      <c r="N233" s="61">
        <v>0.0</v>
      </c>
      <c r="O233" s="59">
        <v>4.0</v>
      </c>
      <c r="P233" s="61">
        <v>2.0E-4</v>
      </c>
      <c r="Q233" s="61">
        <v>1.0</v>
      </c>
      <c r="R233" s="59">
        <v>1.0</v>
      </c>
      <c r="S233" s="59">
        <v>0.0</v>
      </c>
      <c r="T233" s="61">
        <v>1.0</v>
      </c>
      <c r="U233" s="61">
        <v>0.0</v>
      </c>
      <c r="V233" s="62">
        <v>59.0</v>
      </c>
      <c r="W233" s="62">
        <v>0.0</v>
      </c>
      <c r="X233" s="59">
        <v>1.0</v>
      </c>
      <c r="Y233" s="59">
        <v>0.0</v>
      </c>
      <c r="Z233" s="63"/>
      <c r="AA233" s="63"/>
      <c r="AB233" s="63"/>
      <c r="AC233" s="63"/>
      <c r="AD233" s="63"/>
      <c r="AE233" s="63"/>
      <c r="AF233" s="63"/>
      <c r="AG233" s="63"/>
      <c r="AH233" s="63"/>
      <c r="AI233" s="63"/>
    </row>
    <row r="234">
      <c r="A234" s="55" t="s">
        <v>1272</v>
      </c>
      <c r="B234" s="55" t="s">
        <v>1516</v>
      </c>
      <c r="C234" s="55" t="s">
        <v>1517</v>
      </c>
      <c r="D234" s="55">
        <v>8.0</v>
      </c>
      <c r="E234" s="55" t="s">
        <v>7287</v>
      </c>
      <c r="F234" s="55" t="str">
        <f t="array" ref="F234">IFNA(INDEX('New Listing E-Commerce'!$E$2:$E$69,MATCH($I234,'New Listing E-Commerce'!$C$2:$C$69,0)),"N/A")</f>
        <v>N/A</v>
      </c>
      <c r="G234" s="55" t="str">
        <f t="array" ref="G234">INDEX('New Listing E-Commerce'!$D$1:$D$179,MATCH(I234,'New Listing E-Commerce'!$C$1:$C$179,0))</f>
        <v>#N/A</v>
      </c>
      <c r="H234" s="55">
        <f t="shared" si="3"/>
        <v>1</v>
      </c>
      <c r="I234" s="55" t="s">
        <v>69</v>
      </c>
      <c r="J234" s="56">
        <f>VLOOKUP($I234,'Margen (PowerBI)'!$B$2:$F$179,3)</f>
        <v>37</v>
      </c>
      <c r="K234" s="56">
        <f t="array" ref="K234">INDEX('Margen (PowerBI)'!$E$1:$E$179,MATCH($I234,'Margen (PowerBI)'!$B$1:$B$179,0))</f>
        <v>37.5</v>
      </c>
      <c r="L234" s="56">
        <f>VLOOKUP($I234,'Margen (PowerBI)'!$B$2:$F$179,5)</f>
        <v>11.5</v>
      </c>
      <c r="M234" s="55">
        <v>4.0</v>
      </c>
      <c r="N234" s="57">
        <v>2.0E-4</v>
      </c>
      <c r="O234" s="55">
        <v>4.0</v>
      </c>
      <c r="P234" s="57">
        <v>2.0E-4</v>
      </c>
      <c r="Q234" s="57">
        <v>1.0</v>
      </c>
      <c r="R234" s="55">
        <v>1.0</v>
      </c>
      <c r="S234" s="55">
        <v>0.0</v>
      </c>
      <c r="T234" s="57">
        <v>0.25</v>
      </c>
      <c r="U234" s="57">
        <v>0.0</v>
      </c>
      <c r="V234" s="58">
        <v>156.0</v>
      </c>
      <c r="W234" s="58">
        <v>0.0</v>
      </c>
      <c r="X234" s="55">
        <v>1.0</v>
      </c>
      <c r="Y234" s="55">
        <v>0.0</v>
      </c>
      <c r="Z234" s="3"/>
      <c r="AA234" s="3"/>
      <c r="AB234" s="3"/>
      <c r="AC234" s="3"/>
      <c r="AD234" s="3"/>
      <c r="AE234" s="3"/>
      <c r="AF234" s="3"/>
      <c r="AG234" s="3"/>
      <c r="AH234" s="3"/>
      <c r="AI234" s="3"/>
    </row>
    <row r="235">
      <c r="A235" s="59" t="s">
        <v>1272</v>
      </c>
      <c r="B235" s="59" t="s">
        <v>1518</v>
      </c>
      <c r="C235" s="59" t="s">
        <v>1519</v>
      </c>
      <c r="D235" s="59">
        <v>8.5</v>
      </c>
      <c r="E235" s="59" t="s">
        <v>7287</v>
      </c>
      <c r="F235" s="59" t="str">
        <f t="array" ref="F235">IFNA(INDEX('New Listing E-Commerce'!$E$2:$E$69,MATCH($I235,'New Listing E-Commerce'!$C$2:$C$69,0)),"N/A")</f>
        <v>N/A</v>
      </c>
      <c r="G235" s="59" t="str">
        <f t="array" ref="G235">INDEX('New Listing E-Commerce'!$D$1:$D$179,MATCH(I235,'New Listing E-Commerce'!$C$1:$C$179,0))</f>
        <v>#N/A</v>
      </c>
      <c r="H235" s="59">
        <f t="shared" si="3"/>
        <v>1</v>
      </c>
      <c r="I235" s="59" t="s">
        <v>69</v>
      </c>
      <c r="J235" s="60">
        <f>VLOOKUP($I235,'Margen (PowerBI)'!$B$2:$F$179,3)</f>
        <v>37</v>
      </c>
      <c r="K235" s="60">
        <f t="array" ref="K235">INDEX('Margen (PowerBI)'!$E$1:$E$179,MATCH($I235,'Margen (PowerBI)'!$B$1:$B$179,0))</f>
        <v>37.5</v>
      </c>
      <c r="L235" s="60">
        <f>VLOOKUP($I235,'Margen (PowerBI)'!$B$2:$F$179,5)</f>
        <v>11.5</v>
      </c>
      <c r="M235" s="59">
        <v>1.0</v>
      </c>
      <c r="N235" s="61">
        <v>0.0</v>
      </c>
      <c r="O235" s="59">
        <v>1.0</v>
      </c>
      <c r="P235" s="61">
        <v>0.0</v>
      </c>
      <c r="Q235" s="61">
        <v>1.0</v>
      </c>
      <c r="R235" s="59">
        <v>1.0</v>
      </c>
      <c r="S235" s="59">
        <v>0.0</v>
      </c>
      <c r="T235" s="61">
        <v>1.0</v>
      </c>
      <c r="U235" s="61">
        <v>0.0</v>
      </c>
      <c r="V235" s="62">
        <v>156.0</v>
      </c>
      <c r="W235" s="62">
        <v>0.0</v>
      </c>
      <c r="X235" s="59">
        <v>1.0</v>
      </c>
      <c r="Y235" s="59">
        <v>0.0</v>
      </c>
      <c r="Z235" s="63"/>
      <c r="AA235" s="63"/>
      <c r="AB235" s="63"/>
      <c r="AC235" s="63"/>
      <c r="AD235" s="63"/>
      <c r="AE235" s="63"/>
      <c r="AF235" s="63"/>
      <c r="AG235" s="63"/>
      <c r="AH235" s="63"/>
      <c r="AI235" s="63"/>
    </row>
    <row r="236">
      <c r="A236" s="55" t="s">
        <v>1272</v>
      </c>
      <c r="B236" s="55" t="s">
        <v>1520</v>
      </c>
      <c r="C236" s="55" t="s">
        <v>1521</v>
      </c>
      <c r="D236" s="55">
        <v>9.5</v>
      </c>
      <c r="E236" s="55" t="s">
        <v>7287</v>
      </c>
      <c r="F236" s="55" t="str">
        <f t="array" ref="F236">IFNA(INDEX('New Listing E-Commerce'!$E$2:$E$69,MATCH($I236,'New Listing E-Commerce'!$C$2:$C$69,0)),"N/A")</f>
        <v>N/A</v>
      </c>
      <c r="G236" s="55" t="str">
        <f t="array" ref="G236">INDEX('New Listing E-Commerce'!$D$1:$D$179,MATCH(I236,'New Listing E-Commerce'!$C$1:$C$179,0))</f>
        <v>#N/A</v>
      </c>
      <c r="H236" s="55">
        <f t="shared" si="3"/>
        <v>1</v>
      </c>
      <c r="I236" s="55" t="s">
        <v>69</v>
      </c>
      <c r="J236" s="56">
        <f>VLOOKUP($I236,'Margen (PowerBI)'!$B$2:$F$179,3)</f>
        <v>37</v>
      </c>
      <c r="K236" s="56">
        <f t="array" ref="K236">INDEX('Margen (PowerBI)'!$E$1:$E$179,MATCH($I236,'Margen (PowerBI)'!$B$1:$B$179,0))</f>
        <v>37.5</v>
      </c>
      <c r="L236" s="56">
        <f>VLOOKUP($I236,'Margen (PowerBI)'!$B$2:$F$179,5)</f>
        <v>11.5</v>
      </c>
      <c r="M236" s="55">
        <v>5.0</v>
      </c>
      <c r="N236" s="57">
        <v>2.0E-4</v>
      </c>
      <c r="O236" s="55">
        <v>5.0</v>
      </c>
      <c r="P236" s="57">
        <v>2.0E-4</v>
      </c>
      <c r="Q236" s="57">
        <v>0.8</v>
      </c>
      <c r="R236" s="55">
        <v>1.0</v>
      </c>
      <c r="S236" s="55">
        <v>0.0</v>
      </c>
      <c r="T236" s="57">
        <v>0.2</v>
      </c>
      <c r="U236" s="57">
        <v>0.0</v>
      </c>
      <c r="V236" s="58">
        <v>156.0</v>
      </c>
      <c r="W236" s="58">
        <v>0.0</v>
      </c>
      <c r="X236" s="55">
        <v>1.0</v>
      </c>
      <c r="Y236" s="55">
        <v>0.0</v>
      </c>
      <c r="Z236" s="3"/>
      <c r="AA236" s="3"/>
      <c r="AB236" s="3"/>
      <c r="AC236" s="3"/>
      <c r="AD236" s="3"/>
      <c r="AE236" s="3"/>
      <c r="AF236" s="3"/>
      <c r="AG236" s="3"/>
      <c r="AH236" s="3"/>
      <c r="AI236" s="3"/>
    </row>
    <row r="237">
      <c r="A237" s="59" t="s">
        <v>737</v>
      </c>
      <c r="B237" s="59" t="s">
        <v>1522</v>
      </c>
      <c r="C237" s="59" t="s">
        <v>1523</v>
      </c>
      <c r="D237" s="59">
        <v>10.5</v>
      </c>
      <c r="E237" s="59" t="s">
        <v>7287</v>
      </c>
      <c r="F237" s="59" t="str">
        <f t="array" ref="F237">IFNA(INDEX('New Listing E-Commerce'!$E$2:$E$69,MATCH($I237,'New Listing E-Commerce'!$C$2:$C$69,0)),"N/A")</f>
        <v>Soft</v>
      </c>
      <c r="G237" s="59" t="str">
        <f t="array" ref="G237">INDEX('New Listing E-Commerce'!$D$1:$D$179,MATCH(I237,'New Listing E-Commerce'!$C$1:$C$179,0))</f>
        <v>PR Rayas</v>
      </c>
      <c r="H237" s="59">
        <f t="shared" si="3"/>
        <v>1</v>
      </c>
      <c r="I237" s="59" t="s">
        <v>202</v>
      </c>
      <c r="J237" s="60">
        <f>VLOOKUP($I237,'Margen (PowerBI)'!$B$2:$F$179,3)</f>
        <v>35</v>
      </c>
      <c r="K237" s="60">
        <f t="array" ref="K237">INDEX('Margen (PowerBI)'!$E$1:$E$179,MATCH($I237,'Margen (PowerBI)'!$B$1:$B$179,0))</f>
        <v>29</v>
      </c>
      <c r="L237" s="60">
        <f>VLOOKUP($I237,'Margen (PowerBI)'!$B$2:$F$179,5)</f>
        <v>16.5</v>
      </c>
      <c r="M237" s="59">
        <v>19.0</v>
      </c>
      <c r="N237" s="61">
        <v>9.0E-4</v>
      </c>
      <c r="O237" s="59">
        <v>23.0</v>
      </c>
      <c r="P237" s="61">
        <v>9.0E-4</v>
      </c>
      <c r="Q237" s="61">
        <v>0.9565</v>
      </c>
      <c r="R237" s="59">
        <v>1.0</v>
      </c>
      <c r="S237" s="59">
        <v>0.0</v>
      </c>
      <c r="T237" s="61">
        <v>0.0526</v>
      </c>
      <c r="U237" s="61">
        <v>0.0</v>
      </c>
      <c r="V237" s="62">
        <v>102.0</v>
      </c>
      <c r="W237" s="62">
        <v>0.0</v>
      </c>
      <c r="X237" s="59">
        <v>1.0</v>
      </c>
      <c r="Y237" s="59">
        <v>0.0</v>
      </c>
      <c r="Z237" s="63"/>
      <c r="AA237" s="63"/>
      <c r="AB237" s="63"/>
      <c r="AC237" s="63"/>
      <c r="AD237" s="63"/>
      <c r="AE237" s="63"/>
      <c r="AF237" s="63"/>
      <c r="AG237" s="63"/>
      <c r="AH237" s="63"/>
      <c r="AI237" s="63"/>
    </row>
    <row r="238">
      <c r="A238" s="55" t="s">
        <v>737</v>
      </c>
      <c r="B238" s="55" t="s">
        <v>1524</v>
      </c>
      <c r="C238" s="55" t="s">
        <v>1525</v>
      </c>
      <c r="D238" s="55">
        <v>8.0</v>
      </c>
      <c r="E238" s="55" t="s">
        <v>7287</v>
      </c>
      <c r="F238" s="55" t="str">
        <f t="array" ref="F238">IFNA(INDEX('New Listing E-Commerce'!$E$2:$E$69,MATCH($I238,'New Listing E-Commerce'!$C$2:$C$69,0)),"N/A")</f>
        <v>Soft</v>
      </c>
      <c r="G238" s="55" t="str">
        <f t="array" ref="G238">INDEX('New Listing E-Commerce'!$D$1:$D$179,MATCH(I238,'New Listing E-Commerce'!$C$1:$C$179,0))</f>
        <v>PR Rayas</v>
      </c>
      <c r="H238" s="55">
        <f t="shared" si="3"/>
        <v>1</v>
      </c>
      <c r="I238" s="55" t="s">
        <v>202</v>
      </c>
      <c r="J238" s="56">
        <f>VLOOKUP($I238,'Margen (PowerBI)'!$B$2:$F$179,3)</f>
        <v>35</v>
      </c>
      <c r="K238" s="56">
        <f t="array" ref="K238">INDEX('Margen (PowerBI)'!$E$1:$E$179,MATCH($I238,'Margen (PowerBI)'!$B$1:$B$179,0))</f>
        <v>29</v>
      </c>
      <c r="L238" s="56">
        <f>VLOOKUP($I238,'Margen (PowerBI)'!$B$2:$F$179,5)</f>
        <v>16.5</v>
      </c>
      <c r="M238" s="55">
        <v>0.0</v>
      </c>
      <c r="N238" s="57">
        <v>0.0</v>
      </c>
      <c r="O238" s="55">
        <v>0.0</v>
      </c>
      <c r="P238" s="57">
        <v>0.0</v>
      </c>
      <c r="Q238" s="57">
        <v>0.0</v>
      </c>
      <c r="R238" s="55">
        <v>1.0</v>
      </c>
      <c r="S238" s="55">
        <v>0.0</v>
      </c>
      <c r="T238" s="57">
        <v>0.0</v>
      </c>
      <c r="U238" s="57">
        <v>0.0</v>
      </c>
      <c r="V238" s="58">
        <v>102.0</v>
      </c>
      <c r="W238" s="58">
        <v>0.0</v>
      </c>
      <c r="X238" s="55">
        <v>1.0</v>
      </c>
      <c r="Y238" s="55">
        <v>0.0</v>
      </c>
      <c r="Z238" s="3"/>
      <c r="AA238" s="3"/>
      <c r="AB238" s="3"/>
      <c r="AC238" s="3"/>
      <c r="AD238" s="3"/>
      <c r="AE238" s="3"/>
      <c r="AF238" s="3"/>
      <c r="AG238" s="3"/>
      <c r="AH238" s="3"/>
      <c r="AI238" s="3"/>
    </row>
    <row r="239">
      <c r="A239" s="59" t="s">
        <v>737</v>
      </c>
      <c r="B239" s="59" t="s">
        <v>1283</v>
      </c>
      <c r="C239" s="59" t="s">
        <v>1284</v>
      </c>
      <c r="D239" s="59">
        <v>9.0</v>
      </c>
      <c r="E239" s="59" t="s">
        <v>7287</v>
      </c>
      <c r="F239" s="59" t="str">
        <f t="array" ref="F239">IFNA(INDEX('New Listing E-Commerce'!$E$2:$E$69,MATCH($I239,'New Listing E-Commerce'!$C$2:$C$69,0)),"N/A")</f>
        <v>Soft</v>
      </c>
      <c r="G239" s="59" t="str">
        <f t="array" ref="G239">INDEX('New Listing E-Commerce'!$D$1:$D$179,MATCH(I239,'New Listing E-Commerce'!$C$1:$C$179,0))</f>
        <v>PR Rayas</v>
      </c>
      <c r="H239" s="59">
        <f t="shared" si="3"/>
        <v>1</v>
      </c>
      <c r="I239" s="59" t="s">
        <v>202</v>
      </c>
      <c r="J239" s="60">
        <f>VLOOKUP($I239,'Margen (PowerBI)'!$B$2:$F$179,3)</f>
        <v>35</v>
      </c>
      <c r="K239" s="60">
        <f t="array" ref="K239">INDEX('Margen (PowerBI)'!$E$1:$E$179,MATCH($I239,'Margen (PowerBI)'!$B$1:$B$179,0))</f>
        <v>29</v>
      </c>
      <c r="L239" s="60">
        <f>VLOOKUP($I239,'Margen (PowerBI)'!$B$2:$F$179,5)</f>
        <v>16.5</v>
      </c>
      <c r="M239" s="59">
        <v>16.0</v>
      </c>
      <c r="N239" s="61">
        <v>8.0E-4</v>
      </c>
      <c r="O239" s="59">
        <v>19.0</v>
      </c>
      <c r="P239" s="61">
        <v>8.0E-4</v>
      </c>
      <c r="Q239" s="61">
        <v>1.0</v>
      </c>
      <c r="R239" s="59">
        <v>1.0</v>
      </c>
      <c r="S239" s="59">
        <v>0.0</v>
      </c>
      <c r="T239" s="61">
        <v>0.0625</v>
      </c>
      <c r="U239" s="61">
        <v>0.0</v>
      </c>
      <c r="V239" s="62">
        <v>102.0</v>
      </c>
      <c r="W239" s="62">
        <v>0.0</v>
      </c>
      <c r="X239" s="59">
        <v>1.0</v>
      </c>
      <c r="Y239" s="59">
        <v>0.0</v>
      </c>
      <c r="Z239" s="63"/>
      <c r="AA239" s="63"/>
      <c r="AB239" s="63"/>
      <c r="AC239" s="63"/>
      <c r="AD239" s="63"/>
      <c r="AE239" s="63"/>
      <c r="AF239" s="63"/>
      <c r="AG239" s="63"/>
      <c r="AH239" s="63"/>
      <c r="AI239" s="63"/>
    </row>
    <row r="240">
      <c r="A240" s="55" t="s">
        <v>1285</v>
      </c>
      <c r="B240" s="55" t="s">
        <v>1526</v>
      </c>
      <c r="C240" s="55" t="s">
        <v>1527</v>
      </c>
      <c r="D240" s="55">
        <v>6.0</v>
      </c>
      <c r="E240" s="55" t="s">
        <v>7287</v>
      </c>
      <c r="F240" s="55" t="str">
        <f t="array" ref="F240">IFNA(INDEX('New Listing E-Commerce'!$E$2:$E$69,MATCH($I240,'New Listing E-Commerce'!$C$2:$C$69,0)),"N/A")</f>
        <v>Steel</v>
      </c>
      <c r="G240" s="55" t="str">
        <f t="array" ref="G240">INDEX('New Listing E-Commerce'!$D$1:$D$179,MATCH(I240,'New Listing E-Commerce'!$C$1:$C$179,0))</f>
        <v>PR Rayas</v>
      </c>
      <c r="H240" s="55">
        <f t="shared" si="3"/>
        <v>1</v>
      </c>
      <c r="I240" s="55" t="s">
        <v>196</v>
      </c>
      <c r="J240" s="56">
        <f>VLOOKUP($I240,'Margen (PowerBI)'!$B$2:$F$179,3)</f>
        <v>35</v>
      </c>
      <c r="K240" s="56">
        <f t="array" ref="K240">INDEX('Margen (PowerBI)'!$E$1:$E$179,MATCH($I240,'Margen (PowerBI)'!$B$1:$B$179,0))</f>
        <v>29.5</v>
      </c>
      <c r="L240" s="56">
        <f>VLOOKUP($I240,'Margen (PowerBI)'!$B$2:$F$179,5)</f>
        <v>16.5</v>
      </c>
      <c r="M240" s="55">
        <v>5.0</v>
      </c>
      <c r="N240" s="57">
        <v>2.0E-4</v>
      </c>
      <c r="O240" s="55">
        <v>5.0</v>
      </c>
      <c r="P240" s="57">
        <v>2.0E-4</v>
      </c>
      <c r="Q240" s="57">
        <v>1.0</v>
      </c>
      <c r="R240" s="55">
        <v>1.0</v>
      </c>
      <c r="S240" s="55">
        <v>0.0</v>
      </c>
      <c r="T240" s="57">
        <v>0.2</v>
      </c>
      <c r="U240" s="57">
        <v>0.0</v>
      </c>
      <c r="V240" s="58">
        <v>106.0</v>
      </c>
      <c r="W240" s="58">
        <v>0.0</v>
      </c>
      <c r="X240" s="55">
        <v>1.0</v>
      </c>
      <c r="Y240" s="55">
        <v>0.0</v>
      </c>
      <c r="Z240" s="3"/>
      <c r="AA240" s="3"/>
      <c r="AB240" s="3"/>
      <c r="AC240" s="3"/>
      <c r="AD240" s="3"/>
      <c r="AE240" s="3"/>
      <c r="AF240" s="3"/>
      <c r="AG240" s="3"/>
      <c r="AH240" s="3"/>
      <c r="AI240" s="3"/>
    </row>
    <row r="241">
      <c r="A241" s="59" t="s">
        <v>1285</v>
      </c>
      <c r="B241" s="59" t="s">
        <v>1290</v>
      </c>
      <c r="C241" s="59" t="s">
        <v>1291</v>
      </c>
      <c r="D241" s="59">
        <v>6.5</v>
      </c>
      <c r="E241" s="59" t="s">
        <v>7287</v>
      </c>
      <c r="F241" s="59" t="str">
        <f t="array" ref="F241">IFNA(INDEX('New Listing E-Commerce'!$E$2:$E$69,MATCH($I241,'New Listing E-Commerce'!$C$2:$C$69,0)),"N/A")</f>
        <v>Steel</v>
      </c>
      <c r="G241" s="59" t="str">
        <f t="array" ref="G241">INDEX('New Listing E-Commerce'!$D$1:$D$179,MATCH(I241,'New Listing E-Commerce'!$C$1:$C$179,0))</f>
        <v>PR Rayas</v>
      </c>
      <c r="H241" s="59">
        <f t="shared" si="3"/>
        <v>3</v>
      </c>
      <c r="I241" s="59" t="s">
        <v>196</v>
      </c>
      <c r="J241" s="60">
        <f>VLOOKUP($I241,'Margen (PowerBI)'!$B$2:$F$179,3)</f>
        <v>35</v>
      </c>
      <c r="K241" s="60">
        <f t="array" ref="K241">INDEX('Margen (PowerBI)'!$E$1:$E$179,MATCH($I241,'Margen (PowerBI)'!$B$1:$B$179,0))</f>
        <v>29.5</v>
      </c>
      <c r="L241" s="60">
        <f>VLOOKUP($I241,'Margen (PowerBI)'!$B$2:$F$179,5)</f>
        <v>16.5</v>
      </c>
      <c r="M241" s="59">
        <v>13.0</v>
      </c>
      <c r="N241" s="61">
        <v>6.0E-4</v>
      </c>
      <c r="O241" s="59">
        <v>22.0</v>
      </c>
      <c r="P241" s="61">
        <v>9.0E-4</v>
      </c>
      <c r="Q241" s="61">
        <v>1.0</v>
      </c>
      <c r="R241" s="59">
        <v>3.0</v>
      </c>
      <c r="S241" s="59">
        <v>0.0</v>
      </c>
      <c r="T241" s="61">
        <v>0.2308</v>
      </c>
      <c r="U241" s="61">
        <v>0.0</v>
      </c>
      <c r="V241" s="62">
        <v>318.0</v>
      </c>
      <c r="W241" s="62">
        <v>0.0</v>
      </c>
      <c r="X241" s="59">
        <v>3.0</v>
      </c>
      <c r="Y241" s="59">
        <v>0.0</v>
      </c>
      <c r="Z241" s="63"/>
      <c r="AA241" s="63"/>
      <c r="AB241" s="63"/>
      <c r="AC241" s="63"/>
      <c r="AD241" s="63"/>
      <c r="AE241" s="63"/>
      <c r="AF241" s="63"/>
      <c r="AG241" s="63"/>
      <c r="AH241" s="63"/>
      <c r="AI241" s="63"/>
    </row>
    <row r="242">
      <c r="A242" s="55" t="s">
        <v>1285</v>
      </c>
      <c r="B242" s="55" t="s">
        <v>1292</v>
      </c>
      <c r="C242" s="55" t="s">
        <v>1293</v>
      </c>
      <c r="D242" s="55">
        <v>7.0</v>
      </c>
      <c r="E242" s="55" t="s">
        <v>7287</v>
      </c>
      <c r="F242" s="55" t="str">
        <f t="array" ref="F242">IFNA(INDEX('New Listing E-Commerce'!$E$2:$E$69,MATCH($I242,'New Listing E-Commerce'!$C$2:$C$69,0)),"N/A")</f>
        <v>Steel</v>
      </c>
      <c r="G242" s="55" t="str">
        <f t="array" ref="G242">INDEX('New Listing E-Commerce'!$D$1:$D$179,MATCH(I242,'New Listing E-Commerce'!$C$1:$C$179,0))</f>
        <v>PR Rayas</v>
      </c>
      <c r="H242" s="55">
        <f t="shared" si="3"/>
        <v>2</v>
      </c>
      <c r="I242" s="55" t="s">
        <v>196</v>
      </c>
      <c r="J242" s="56">
        <f>VLOOKUP($I242,'Margen (PowerBI)'!$B$2:$F$179,3)</f>
        <v>35</v>
      </c>
      <c r="K242" s="56">
        <f t="array" ref="K242">INDEX('Margen (PowerBI)'!$E$1:$E$179,MATCH($I242,'Margen (PowerBI)'!$B$1:$B$179,0))</f>
        <v>29.5</v>
      </c>
      <c r="L242" s="56">
        <f>VLOOKUP($I242,'Margen (PowerBI)'!$B$2:$F$179,5)</f>
        <v>16.5</v>
      </c>
      <c r="M242" s="55">
        <v>4.0</v>
      </c>
      <c r="N242" s="57">
        <v>2.0E-4</v>
      </c>
      <c r="O242" s="55">
        <v>7.0</v>
      </c>
      <c r="P242" s="57">
        <v>3.0E-4</v>
      </c>
      <c r="Q242" s="57">
        <v>1.0</v>
      </c>
      <c r="R242" s="55">
        <v>2.0</v>
      </c>
      <c r="S242" s="55">
        <v>0.0</v>
      </c>
      <c r="T242" s="57">
        <v>0.5</v>
      </c>
      <c r="U242" s="57">
        <v>0.0</v>
      </c>
      <c r="V242" s="58">
        <v>212.0</v>
      </c>
      <c r="W242" s="58">
        <v>0.0</v>
      </c>
      <c r="X242" s="55">
        <v>2.0</v>
      </c>
      <c r="Y242" s="55">
        <v>0.0</v>
      </c>
      <c r="Z242" s="3"/>
      <c r="AA242" s="3"/>
      <c r="AB242" s="3"/>
      <c r="AC242" s="3"/>
      <c r="AD242" s="3"/>
      <c r="AE242" s="3"/>
      <c r="AF242" s="3"/>
      <c r="AG242" s="3"/>
      <c r="AH242" s="3"/>
      <c r="AI242" s="3"/>
    </row>
    <row r="243">
      <c r="A243" s="59" t="s">
        <v>1285</v>
      </c>
      <c r="B243" s="59" t="s">
        <v>1294</v>
      </c>
      <c r="C243" s="59" t="s">
        <v>1295</v>
      </c>
      <c r="D243" s="59">
        <v>7.5</v>
      </c>
      <c r="E243" s="59" t="s">
        <v>7287</v>
      </c>
      <c r="F243" s="59" t="str">
        <f t="array" ref="F243">IFNA(INDEX('New Listing E-Commerce'!$E$2:$E$69,MATCH($I243,'New Listing E-Commerce'!$C$2:$C$69,0)),"N/A")</f>
        <v>Steel</v>
      </c>
      <c r="G243" s="59" t="str">
        <f t="array" ref="G243">INDEX('New Listing E-Commerce'!$D$1:$D$179,MATCH(I243,'New Listing E-Commerce'!$C$1:$C$179,0))</f>
        <v>PR Rayas</v>
      </c>
      <c r="H243" s="59">
        <f t="shared" si="3"/>
        <v>1</v>
      </c>
      <c r="I243" s="59" t="s">
        <v>196</v>
      </c>
      <c r="J243" s="60">
        <f>VLOOKUP($I243,'Margen (PowerBI)'!$B$2:$F$179,3)</f>
        <v>35</v>
      </c>
      <c r="K243" s="60">
        <f t="array" ref="K243">INDEX('Margen (PowerBI)'!$E$1:$E$179,MATCH($I243,'Margen (PowerBI)'!$B$1:$B$179,0))</f>
        <v>29.5</v>
      </c>
      <c r="L243" s="60">
        <f>VLOOKUP($I243,'Margen (PowerBI)'!$B$2:$F$179,5)</f>
        <v>16.5</v>
      </c>
      <c r="M243" s="59">
        <v>3.0</v>
      </c>
      <c r="N243" s="61">
        <v>1.0E-4</v>
      </c>
      <c r="O243" s="59">
        <v>3.0</v>
      </c>
      <c r="P243" s="61">
        <v>1.0E-4</v>
      </c>
      <c r="Q243" s="61">
        <v>1.0</v>
      </c>
      <c r="R243" s="59">
        <v>1.0</v>
      </c>
      <c r="S243" s="59">
        <v>0.0</v>
      </c>
      <c r="T243" s="61">
        <v>0.3333</v>
      </c>
      <c r="U243" s="61">
        <v>0.0</v>
      </c>
      <c r="V243" s="62">
        <v>106.0</v>
      </c>
      <c r="W243" s="62">
        <v>0.0</v>
      </c>
      <c r="X243" s="59">
        <v>1.0</v>
      </c>
      <c r="Y243" s="59">
        <v>0.0</v>
      </c>
      <c r="Z243" s="63"/>
      <c r="AA243" s="63"/>
      <c r="AB243" s="63"/>
      <c r="AC243" s="63"/>
      <c r="AD243" s="63"/>
      <c r="AE243" s="63"/>
      <c r="AF243" s="63"/>
      <c r="AG243" s="63"/>
      <c r="AH243" s="63"/>
      <c r="AI243" s="63"/>
    </row>
    <row r="244">
      <c r="A244" s="55" t="s">
        <v>1285</v>
      </c>
      <c r="B244" s="55" t="s">
        <v>1296</v>
      </c>
      <c r="C244" s="55" t="s">
        <v>1297</v>
      </c>
      <c r="D244" s="55">
        <v>8.0</v>
      </c>
      <c r="E244" s="55" t="s">
        <v>7287</v>
      </c>
      <c r="F244" s="55" t="str">
        <f t="array" ref="F244">IFNA(INDEX('New Listing E-Commerce'!$E$2:$E$69,MATCH($I244,'New Listing E-Commerce'!$C$2:$C$69,0)),"N/A")</f>
        <v>Steel</v>
      </c>
      <c r="G244" s="55" t="str">
        <f t="array" ref="G244">INDEX('New Listing E-Commerce'!$D$1:$D$179,MATCH(I244,'New Listing E-Commerce'!$C$1:$C$179,0))</f>
        <v>PR Rayas</v>
      </c>
      <c r="H244" s="55">
        <f t="shared" si="3"/>
        <v>1</v>
      </c>
      <c r="I244" s="55" t="s">
        <v>196</v>
      </c>
      <c r="J244" s="56">
        <f>VLOOKUP($I244,'Margen (PowerBI)'!$B$2:$F$179,3)</f>
        <v>35</v>
      </c>
      <c r="K244" s="56">
        <f t="array" ref="K244">INDEX('Margen (PowerBI)'!$E$1:$E$179,MATCH($I244,'Margen (PowerBI)'!$B$1:$B$179,0))</f>
        <v>29.5</v>
      </c>
      <c r="L244" s="56">
        <f>VLOOKUP($I244,'Margen (PowerBI)'!$B$2:$F$179,5)</f>
        <v>16.5</v>
      </c>
      <c r="M244" s="55">
        <v>231.0</v>
      </c>
      <c r="N244" s="57">
        <v>0.0114</v>
      </c>
      <c r="O244" s="55">
        <v>272.0</v>
      </c>
      <c r="P244" s="57">
        <v>0.011</v>
      </c>
      <c r="Q244" s="57">
        <v>0.9816</v>
      </c>
      <c r="R244" s="55">
        <v>1.0</v>
      </c>
      <c r="S244" s="55">
        <v>0.0</v>
      </c>
      <c r="T244" s="57">
        <v>0.0043</v>
      </c>
      <c r="U244" s="57">
        <v>0.0</v>
      </c>
      <c r="V244" s="58">
        <v>106.0</v>
      </c>
      <c r="W244" s="58">
        <v>0.0</v>
      </c>
      <c r="X244" s="55">
        <v>1.0</v>
      </c>
      <c r="Y244" s="55">
        <v>0.0</v>
      </c>
      <c r="Z244" s="3"/>
      <c r="AA244" s="3"/>
      <c r="AB244" s="3"/>
      <c r="AC244" s="3"/>
      <c r="AD244" s="3"/>
      <c r="AE244" s="3"/>
      <c r="AF244" s="3"/>
      <c r="AG244" s="3"/>
      <c r="AH244" s="3"/>
      <c r="AI244" s="3"/>
    </row>
    <row r="245">
      <c r="A245" s="59" t="s">
        <v>1285</v>
      </c>
      <c r="B245" s="59" t="s">
        <v>1298</v>
      </c>
      <c r="C245" s="59" t="s">
        <v>1299</v>
      </c>
      <c r="D245" s="59">
        <v>8.5</v>
      </c>
      <c r="E245" s="59" t="s">
        <v>7287</v>
      </c>
      <c r="F245" s="59" t="str">
        <f t="array" ref="F245">IFNA(INDEX('New Listing E-Commerce'!$E$2:$E$69,MATCH($I245,'New Listing E-Commerce'!$C$2:$C$69,0)),"N/A")</f>
        <v>Steel</v>
      </c>
      <c r="G245" s="59" t="str">
        <f t="array" ref="G245">INDEX('New Listing E-Commerce'!$D$1:$D$179,MATCH(I245,'New Listing E-Commerce'!$C$1:$C$179,0))</f>
        <v>PR Rayas</v>
      </c>
      <c r="H245" s="59">
        <f t="shared" si="3"/>
        <v>3</v>
      </c>
      <c r="I245" s="59" t="s">
        <v>196</v>
      </c>
      <c r="J245" s="60">
        <f>VLOOKUP($I245,'Margen (PowerBI)'!$B$2:$F$179,3)</f>
        <v>35</v>
      </c>
      <c r="K245" s="60">
        <f t="array" ref="K245">INDEX('Margen (PowerBI)'!$E$1:$E$179,MATCH($I245,'Margen (PowerBI)'!$B$1:$B$179,0))</f>
        <v>29.5</v>
      </c>
      <c r="L245" s="60">
        <f>VLOOKUP($I245,'Margen (PowerBI)'!$B$2:$F$179,5)</f>
        <v>16.5</v>
      </c>
      <c r="M245" s="59">
        <v>5.0</v>
      </c>
      <c r="N245" s="61">
        <v>2.0E-4</v>
      </c>
      <c r="O245" s="59">
        <v>5.0</v>
      </c>
      <c r="P245" s="61">
        <v>2.0E-4</v>
      </c>
      <c r="Q245" s="61">
        <v>1.0</v>
      </c>
      <c r="R245" s="59">
        <v>3.0</v>
      </c>
      <c r="S245" s="59">
        <v>0.0</v>
      </c>
      <c r="T245" s="61">
        <v>0.6</v>
      </c>
      <c r="U245" s="61">
        <v>0.0</v>
      </c>
      <c r="V245" s="62">
        <v>318.0</v>
      </c>
      <c r="W245" s="62">
        <v>0.0</v>
      </c>
      <c r="X245" s="59">
        <v>3.0</v>
      </c>
      <c r="Y245" s="59">
        <v>0.0</v>
      </c>
      <c r="Z245" s="63"/>
      <c r="AA245" s="63"/>
      <c r="AB245" s="63"/>
      <c r="AC245" s="63"/>
      <c r="AD245" s="63"/>
      <c r="AE245" s="63"/>
      <c r="AF245" s="63"/>
      <c r="AG245" s="63"/>
      <c r="AH245" s="63"/>
      <c r="AI245" s="63"/>
    </row>
    <row r="246">
      <c r="A246" s="55" t="s">
        <v>1285</v>
      </c>
      <c r="B246" s="55" t="s">
        <v>1300</v>
      </c>
      <c r="C246" s="55" t="s">
        <v>1301</v>
      </c>
      <c r="D246" s="55">
        <v>9.0</v>
      </c>
      <c r="E246" s="55" t="s">
        <v>7287</v>
      </c>
      <c r="F246" s="55" t="str">
        <f t="array" ref="F246">IFNA(INDEX('New Listing E-Commerce'!$E$2:$E$69,MATCH($I246,'New Listing E-Commerce'!$C$2:$C$69,0)),"N/A")</f>
        <v>Steel</v>
      </c>
      <c r="G246" s="55" t="str">
        <f t="array" ref="G246">INDEX('New Listing E-Commerce'!$D$1:$D$179,MATCH(I246,'New Listing E-Commerce'!$C$1:$C$179,0))</f>
        <v>PR Rayas</v>
      </c>
      <c r="H246" s="55">
        <f t="shared" si="3"/>
        <v>2</v>
      </c>
      <c r="I246" s="55" t="s">
        <v>196</v>
      </c>
      <c r="J246" s="56">
        <f>VLOOKUP($I246,'Margen (PowerBI)'!$B$2:$F$179,3)</f>
        <v>35</v>
      </c>
      <c r="K246" s="56">
        <f t="array" ref="K246">INDEX('Margen (PowerBI)'!$E$1:$E$179,MATCH($I246,'Margen (PowerBI)'!$B$1:$B$179,0))</f>
        <v>29.5</v>
      </c>
      <c r="L246" s="56">
        <f>VLOOKUP($I246,'Margen (PowerBI)'!$B$2:$F$179,5)</f>
        <v>16.5</v>
      </c>
      <c r="M246" s="55">
        <v>9.0</v>
      </c>
      <c r="N246" s="57">
        <v>4.0E-4</v>
      </c>
      <c r="O246" s="55">
        <v>12.0</v>
      </c>
      <c r="P246" s="57">
        <v>5.0E-4</v>
      </c>
      <c r="Q246" s="57">
        <v>1.0</v>
      </c>
      <c r="R246" s="55">
        <v>2.0</v>
      </c>
      <c r="S246" s="55">
        <v>0.0</v>
      </c>
      <c r="T246" s="57">
        <v>0.2222</v>
      </c>
      <c r="U246" s="57">
        <v>0.0</v>
      </c>
      <c r="V246" s="58">
        <v>212.0</v>
      </c>
      <c r="W246" s="58">
        <v>0.0</v>
      </c>
      <c r="X246" s="55">
        <v>2.0</v>
      </c>
      <c r="Y246" s="55">
        <v>0.0</v>
      </c>
      <c r="Z246" s="3"/>
      <c r="AA246" s="3"/>
      <c r="AB246" s="3"/>
      <c r="AC246" s="3"/>
      <c r="AD246" s="3"/>
      <c r="AE246" s="3"/>
      <c r="AF246" s="3"/>
      <c r="AG246" s="3"/>
      <c r="AH246" s="3"/>
      <c r="AI246" s="3"/>
    </row>
    <row r="247">
      <c r="A247" s="59" t="s">
        <v>742</v>
      </c>
      <c r="B247" s="59" t="s">
        <v>743</v>
      </c>
      <c r="C247" s="59" t="s">
        <v>744</v>
      </c>
      <c r="D247" s="59">
        <v>10.0</v>
      </c>
      <c r="E247" s="59" t="s">
        <v>186</v>
      </c>
      <c r="F247" s="59" t="str">
        <f t="array" ref="F247">IFNA(INDEX('New Listing E-Commerce'!$E$2:$E$69,MATCH($I247,'New Listing E-Commerce'!$C$2:$C$69,0)),"N/A")</f>
        <v>Composite</v>
      </c>
      <c r="G247" s="59" t="str">
        <f t="array" ref="G247">INDEX('New Listing E-Commerce'!$D$1:$D$179,MATCH(I247,'New Listing E-Commerce'!$C$1:$C$179,0))</f>
        <v>PR Track Chocolate</v>
      </c>
      <c r="H247" s="59">
        <f t="shared" si="3"/>
        <v>8</v>
      </c>
      <c r="I247" s="59" t="s">
        <v>170</v>
      </c>
      <c r="J247" s="60">
        <f>VLOOKUP($I247,'Margen (PowerBI)'!$B$2:$F$179,3)</f>
        <v>35</v>
      </c>
      <c r="K247" s="60">
        <f t="array" ref="K247">INDEX('Margen (PowerBI)'!$E$1:$E$179,MATCH($I247,'Margen (PowerBI)'!$B$1:$B$179,0))</f>
        <v>31.5</v>
      </c>
      <c r="L247" s="60">
        <f>VLOOKUP($I247,'Margen (PowerBI)'!$B$2:$F$179,5)</f>
        <v>16.5</v>
      </c>
      <c r="M247" s="59">
        <v>66.0</v>
      </c>
      <c r="N247" s="61">
        <v>0.0033</v>
      </c>
      <c r="O247" s="59">
        <v>92.0</v>
      </c>
      <c r="P247" s="61">
        <v>0.0037</v>
      </c>
      <c r="Q247" s="61">
        <v>1.0</v>
      </c>
      <c r="R247" s="59">
        <v>8.0</v>
      </c>
      <c r="S247" s="59">
        <v>0.0</v>
      </c>
      <c r="T247" s="61">
        <v>0.1212</v>
      </c>
      <c r="U247" s="61">
        <v>0.0</v>
      </c>
      <c r="V247" s="62">
        <v>848.0</v>
      </c>
      <c r="W247" s="62">
        <v>0.0</v>
      </c>
      <c r="X247" s="59">
        <v>8.0</v>
      </c>
      <c r="Y247" s="59">
        <v>0.0</v>
      </c>
      <c r="Z247" s="63"/>
      <c r="AA247" s="63"/>
      <c r="AB247" s="63"/>
      <c r="AC247" s="63"/>
      <c r="AD247" s="63"/>
      <c r="AE247" s="63"/>
      <c r="AF247" s="63"/>
      <c r="AG247" s="63"/>
      <c r="AH247" s="63"/>
      <c r="AI247" s="63"/>
    </row>
    <row r="248">
      <c r="A248" s="55" t="s">
        <v>742</v>
      </c>
      <c r="B248" s="55" t="s">
        <v>1528</v>
      </c>
      <c r="C248" s="55" t="s">
        <v>1529</v>
      </c>
      <c r="D248" s="55">
        <v>10.5</v>
      </c>
      <c r="E248" s="55" t="s">
        <v>186</v>
      </c>
      <c r="F248" s="55" t="str">
        <f t="array" ref="F248">IFNA(INDEX('New Listing E-Commerce'!$E$2:$E$69,MATCH($I248,'New Listing E-Commerce'!$C$2:$C$69,0)),"N/A")</f>
        <v>Composite</v>
      </c>
      <c r="G248" s="55" t="str">
        <f t="array" ref="G248">INDEX('New Listing E-Commerce'!$D$1:$D$179,MATCH(I248,'New Listing E-Commerce'!$C$1:$C$179,0))</f>
        <v>PR Track Chocolate</v>
      </c>
      <c r="H248" s="55">
        <f t="shared" si="3"/>
        <v>1</v>
      </c>
      <c r="I248" s="55" t="s">
        <v>170</v>
      </c>
      <c r="J248" s="56">
        <f>VLOOKUP($I248,'Margen (PowerBI)'!$B$2:$F$179,3)</f>
        <v>35</v>
      </c>
      <c r="K248" s="56">
        <f t="array" ref="K248">INDEX('Margen (PowerBI)'!$E$1:$E$179,MATCH($I248,'Margen (PowerBI)'!$B$1:$B$179,0))</f>
        <v>31.5</v>
      </c>
      <c r="L248" s="56">
        <f>VLOOKUP($I248,'Margen (PowerBI)'!$B$2:$F$179,5)</f>
        <v>16.5</v>
      </c>
      <c r="M248" s="55">
        <v>9.0</v>
      </c>
      <c r="N248" s="57">
        <v>4.0E-4</v>
      </c>
      <c r="O248" s="55">
        <v>11.0</v>
      </c>
      <c r="P248" s="57">
        <v>4.0E-4</v>
      </c>
      <c r="Q248" s="57">
        <v>1.0</v>
      </c>
      <c r="R248" s="55">
        <v>1.0</v>
      </c>
      <c r="S248" s="55">
        <v>0.0</v>
      </c>
      <c r="T248" s="57">
        <v>0.1111</v>
      </c>
      <c r="U248" s="57">
        <v>0.0</v>
      </c>
      <c r="V248" s="58">
        <v>106.0</v>
      </c>
      <c r="W248" s="58">
        <v>0.0</v>
      </c>
      <c r="X248" s="55">
        <v>1.0</v>
      </c>
      <c r="Y248" s="55">
        <v>0.0</v>
      </c>
      <c r="Z248" s="3"/>
      <c r="AA248" s="3"/>
      <c r="AB248" s="3"/>
      <c r="AC248" s="3"/>
      <c r="AD248" s="3"/>
      <c r="AE248" s="3"/>
      <c r="AF248" s="3"/>
      <c r="AG248" s="3"/>
      <c r="AH248" s="3"/>
      <c r="AI248" s="3"/>
    </row>
    <row r="249">
      <c r="A249" s="59" t="s">
        <v>742</v>
      </c>
      <c r="B249" s="59" t="s">
        <v>745</v>
      </c>
      <c r="C249" s="59" t="s">
        <v>746</v>
      </c>
      <c r="D249" s="59">
        <v>11.0</v>
      </c>
      <c r="E249" s="59" t="s">
        <v>186</v>
      </c>
      <c r="F249" s="59" t="str">
        <f t="array" ref="F249">IFNA(INDEX('New Listing E-Commerce'!$E$2:$E$69,MATCH($I249,'New Listing E-Commerce'!$C$2:$C$69,0)),"N/A")</f>
        <v>Composite</v>
      </c>
      <c r="G249" s="59" t="str">
        <f t="array" ref="G249">INDEX('New Listing E-Commerce'!$D$1:$D$179,MATCH(I249,'New Listing E-Commerce'!$C$1:$C$179,0))</f>
        <v>PR Track Chocolate</v>
      </c>
      <c r="H249" s="59">
        <f t="shared" si="3"/>
        <v>2</v>
      </c>
      <c r="I249" s="59" t="s">
        <v>170</v>
      </c>
      <c r="J249" s="60">
        <f>VLOOKUP($I249,'Margen (PowerBI)'!$B$2:$F$179,3)</f>
        <v>35</v>
      </c>
      <c r="K249" s="60">
        <f t="array" ref="K249">INDEX('Margen (PowerBI)'!$E$1:$E$179,MATCH($I249,'Margen (PowerBI)'!$B$1:$B$179,0))</f>
        <v>31.5</v>
      </c>
      <c r="L249" s="60">
        <f>VLOOKUP($I249,'Margen (PowerBI)'!$B$2:$F$179,5)</f>
        <v>16.5</v>
      </c>
      <c r="M249" s="59">
        <v>5.0</v>
      </c>
      <c r="N249" s="61">
        <v>2.0E-4</v>
      </c>
      <c r="O249" s="59">
        <v>7.0</v>
      </c>
      <c r="P249" s="61">
        <v>3.0E-4</v>
      </c>
      <c r="Q249" s="61">
        <v>1.0</v>
      </c>
      <c r="R249" s="59">
        <v>2.0</v>
      </c>
      <c r="S249" s="59">
        <v>0.0</v>
      </c>
      <c r="T249" s="61">
        <v>0.4</v>
      </c>
      <c r="U249" s="61">
        <v>0.0</v>
      </c>
      <c r="V249" s="62">
        <v>212.0</v>
      </c>
      <c r="W249" s="62">
        <v>0.0</v>
      </c>
      <c r="X249" s="59">
        <v>2.0</v>
      </c>
      <c r="Y249" s="59">
        <v>0.0</v>
      </c>
      <c r="Z249" s="63"/>
      <c r="AA249" s="63"/>
      <c r="AB249" s="63"/>
      <c r="AC249" s="63"/>
      <c r="AD249" s="63"/>
      <c r="AE249" s="63"/>
      <c r="AF249" s="63"/>
      <c r="AG249" s="63"/>
      <c r="AH249" s="63"/>
      <c r="AI249" s="63"/>
    </row>
    <row r="250">
      <c r="A250" s="55" t="s">
        <v>742</v>
      </c>
      <c r="B250" s="55" t="s">
        <v>747</v>
      </c>
      <c r="C250" s="55" t="s">
        <v>748</v>
      </c>
      <c r="D250" s="55">
        <v>6.0</v>
      </c>
      <c r="E250" s="55" t="s">
        <v>186</v>
      </c>
      <c r="F250" s="55" t="str">
        <f t="array" ref="F250">IFNA(INDEX('New Listing E-Commerce'!$E$2:$E$69,MATCH($I250,'New Listing E-Commerce'!$C$2:$C$69,0)),"N/A")</f>
        <v>Composite</v>
      </c>
      <c r="G250" s="55" t="str">
        <f t="array" ref="G250">INDEX('New Listing E-Commerce'!$D$1:$D$179,MATCH(I250,'New Listing E-Commerce'!$C$1:$C$179,0))</f>
        <v>PR Track Chocolate</v>
      </c>
      <c r="H250" s="55">
        <f t="shared" si="3"/>
        <v>4</v>
      </c>
      <c r="I250" s="55" t="s">
        <v>170</v>
      </c>
      <c r="J250" s="56">
        <f>VLOOKUP($I250,'Margen (PowerBI)'!$B$2:$F$179,3)</f>
        <v>35</v>
      </c>
      <c r="K250" s="56">
        <f t="array" ref="K250">INDEX('Margen (PowerBI)'!$E$1:$E$179,MATCH($I250,'Margen (PowerBI)'!$B$1:$B$179,0))</f>
        <v>31.5</v>
      </c>
      <c r="L250" s="56">
        <f>VLOOKUP($I250,'Margen (PowerBI)'!$B$2:$F$179,5)</f>
        <v>16.5</v>
      </c>
      <c r="M250" s="55">
        <v>33.0</v>
      </c>
      <c r="N250" s="57">
        <v>0.0016</v>
      </c>
      <c r="O250" s="55">
        <v>42.0</v>
      </c>
      <c r="P250" s="57">
        <v>0.0017</v>
      </c>
      <c r="Q250" s="57">
        <v>0.9524</v>
      </c>
      <c r="R250" s="55">
        <v>4.0</v>
      </c>
      <c r="S250" s="55">
        <v>0.0</v>
      </c>
      <c r="T250" s="57">
        <v>0.1212</v>
      </c>
      <c r="U250" s="57">
        <v>0.0</v>
      </c>
      <c r="V250" s="58">
        <v>424.0</v>
      </c>
      <c r="W250" s="58">
        <v>0.0</v>
      </c>
      <c r="X250" s="55">
        <v>4.0</v>
      </c>
      <c r="Y250" s="55">
        <v>0.0</v>
      </c>
      <c r="Z250" s="3"/>
      <c r="AA250" s="3"/>
      <c r="AB250" s="3"/>
      <c r="AC250" s="3"/>
      <c r="AD250" s="3"/>
      <c r="AE250" s="3"/>
      <c r="AF250" s="3"/>
      <c r="AG250" s="3"/>
      <c r="AH250" s="3"/>
      <c r="AI250" s="3"/>
    </row>
    <row r="251">
      <c r="A251" s="59" t="s">
        <v>742</v>
      </c>
      <c r="B251" s="59" t="s">
        <v>1044</v>
      </c>
      <c r="C251" s="59" t="s">
        <v>1045</v>
      </c>
      <c r="D251" s="59">
        <v>6.5</v>
      </c>
      <c r="E251" s="59" t="s">
        <v>186</v>
      </c>
      <c r="F251" s="59" t="str">
        <f t="array" ref="F251">IFNA(INDEX('New Listing E-Commerce'!$E$2:$E$69,MATCH($I251,'New Listing E-Commerce'!$C$2:$C$69,0)),"N/A")</f>
        <v>Composite</v>
      </c>
      <c r="G251" s="59" t="str">
        <f t="array" ref="G251">INDEX('New Listing E-Commerce'!$D$1:$D$179,MATCH(I251,'New Listing E-Commerce'!$C$1:$C$179,0))</f>
        <v>PR Track Chocolate</v>
      </c>
      <c r="H251" s="59">
        <f t="shared" si="3"/>
        <v>7</v>
      </c>
      <c r="I251" s="59" t="s">
        <v>170</v>
      </c>
      <c r="J251" s="60">
        <f>VLOOKUP($I251,'Margen (PowerBI)'!$B$2:$F$179,3)</f>
        <v>35</v>
      </c>
      <c r="K251" s="60">
        <f t="array" ref="K251">INDEX('Margen (PowerBI)'!$E$1:$E$179,MATCH($I251,'Margen (PowerBI)'!$B$1:$B$179,0))</f>
        <v>31.5</v>
      </c>
      <c r="L251" s="60">
        <f>VLOOKUP($I251,'Margen (PowerBI)'!$B$2:$F$179,5)</f>
        <v>16.5</v>
      </c>
      <c r="M251" s="59">
        <v>18.0</v>
      </c>
      <c r="N251" s="61">
        <v>9.0E-4</v>
      </c>
      <c r="O251" s="59">
        <v>26.0</v>
      </c>
      <c r="P251" s="61">
        <v>0.0011</v>
      </c>
      <c r="Q251" s="61">
        <v>1.0</v>
      </c>
      <c r="R251" s="59">
        <v>7.0</v>
      </c>
      <c r="S251" s="59">
        <v>0.0</v>
      </c>
      <c r="T251" s="61">
        <v>0.3889</v>
      </c>
      <c r="U251" s="61">
        <v>0.0</v>
      </c>
      <c r="V251" s="62">
        <v>742.0</v>
      </c>
      <c r="W251" s="62">
        <v>0.0</v>
      </c>
      <c r="X251" s="59">
        <v>7.0</v>
      </c>
      <c r="Y251" s="59">
        <v>0.0</v>
      </c>
      <c r="Z251" s="63"/>
      <c r="AA251" s="63"/>
      <c r="AB251" s="63"/>
      <c r="AC251" s="63"/>
      <c r="AD251" s="63"/>
      <c r="AE251" s="63"/>
      <c r="AF251" s="63"/>
      <c r="AG251" s="63"/>
      <c r="AH251" s="63"/>
      <c r="AI251" s="63"/>
    </row>
    <row r="252">
      <c r="A252" s="55" t="s">
        <v>742</v>
      </c>
      <c r="B252" s="55" t="s">
        <v>1046</v>
      </c>
      <c r="C252" s="55" t="s">
        <v>1047</v>
      </c>
      <c r="D252" s="55">
        <v>7.0</v>
      </c>
      <c r="E252" s="55" t="s">
        <v>186</v>
      </c>
      <c r="F252" s="55" t="str">
        <f t="array" ref="F252">IFNA(INDEX('New Listing E-Commerce'!$E$2:$E$69,MATCH($I252,'New Listing E-Commerce'!$C$2:$C$69,0)),"N/A")</f>
        <v>Composite</v>
      </c>
      <c r="G252" s="55" t="str">
        <f t="array" ref="G252">INDEX('New Listing E-Commerce'!$D$1:$D$179,MATCH(I252,'New Listing E-Commerce'!$C$1:$C$179,0))</f>
        <v>PR Track Chocolate</v>
      </c>
      <c r="H252" s="55">
        <f t="shared" si="3"/>
        <v>1</v>
      </c>
      <c r="I252" s="55" t="s">
        <v>170</v>
      </c>
      <c r="J252" s="56">
        <f>VLOOKUP($I252,'Margen (PowerBI)'!$B$2:$F$179,3)</f>
        <v>35</v>
      </c>
      <c r="K252" s="56">
        <f t="array" ref="K252">INDEX('Margen (PowerBI)'!$E$1:$E$179,MATCH($I252,'Margen (PowerBI)'!$B$1:$B$179,0))</f>
        <v>31.5</v>
      </c>
      <c r="L252" s="56">
        <f>VLOOKUP($I252,'Margen (PowerBI)'!$B$2:$F$179,5)</f>
        <v>16.5</v>
      </c>
      <c r="M252" s="55">
        <v>11.0</v>
      </c>
      <c r="N252" s="57">
        <v>5.0E-4</v>
      </c>
      <c r="O252" s="55">
        <v>13.0</v>
      </c>
      <c r="P252" s="57">
        <v>5.0E-4</v>
      </c>
      <c r="Q252" s="57">
        <v>1.0</v>
      </c>
      <c r="R252" s="55">
        <v>1.0</v>
      </c>
      <c r="S252" s="55">
        <v>0.0</v>
      </c>
      <c r="T252" s="57">
        <v>0.0909</v>
      </c>
      <c r="U252" s="57">
        <v>0.0</v>
      </c>
      <c r="V252" s="58">
        <v>106.0</v>
      </c>
      <c r="W252" s="58">
        <v>0.0</v>
      </c>
      <c r="X252" s="55">
        <v>1.0</v>
      </c>
      <c r="Y252" s="55">
        <v>0.0</v>
      </c>
      <c r="Z252" s="3"/>
      <c r="AA252" s="3"/>
      <c r="AB252" s="3"/>
      <c r="AC252" s="3"/>
      <c r="AD252" s="3"/>
      <c r="AE252" s="3"/>
      <c r="AF252" s="3"/>
      <c r="AG252" s="3"/>
      <c r="AH252" s="3"/>
      <c r="AI252" s="3"/>
    </row>
    <row r="253">
      <c r="A253" s="59" t="s">
        <v>742</v>
      </c>
      <c r="B253" s="59" t="s">
        <v>749</v>
      </c>
      <c r="C253" s="59" t="s">
        <v>750</v>
      </c>
      <c r="D253" s="59">
        <v>7.5</v>
      </c>
      <c r="E253" s="59" t="s">
        <v>186</v>
      </c>
      <c r="F253" s="59" t="str">
        <f t="array" ref="F253">IFNA(INDEX('New Listing E-Commerce'!$E$2:$E$69,MATCH($I253,'New Listing E-Commerce'!$C$2:$C$69,0)),"N/A")</f>
        <v>Composite</v>
      </c>
      <c r="G253" s="59" t="str">
        <f t="array" ref="G253">INDEX('New Listing E-Commerce'!$D$1:$D$179,MATCH(I253,'New Listing E-Commerce'!$C$1:$C$179,0))</f>
        <v>PR Track Chocolate</v>
      </c>
      <c r="H253" s="59">
        <f t="shared" si="3"/>
        <v>2</v>
      </c>
      <c r="I253" s="59" t="s">
        <v>170</v>
      </c>
      <c r="J253" s="60">
        <f>VLOOKUP($I253,'Margen (PowerBI)'!$B$2:$F$179,3)</f>
        <v>35</v>
      </c>
      <c r="K253" s="60">
        <f t="array" ref="K253">INDEX('Margen (PowerBI)'!$E$1:$E$179,MATCH($I253,'Margen (PowerBI)'!$B$1:$B$179,0))</f>
        <v>31.5</v>
      </c>
      <c r="L253" s="60">
        <f>VLOOKUP($I253,'Margen (PowerBI)'!$B$2:$F$179,5)</f>
        <v>16.5</v>
      </c>
      <c r="M253" s="59">
        <v>3.0</v>
      </c>
      <c r="N253" s="61">
        <v>1.0E-4</v>
      </c>
      <c r="O253" s="59">
        <v>3.0</v>
      </c>
      <c r="P253" s="61">
        <v>1.0E-4</v>
      </c>
      <c r="Q253" s="61">
        <v>1.0</v>
      </c>
      <c r="R253" s="59">
        <v>2.0</v>
      </c>
      <c r="S253" s="59">
        <v>0.0</v>
      </c>
      <c r="T253" s="61">
        <v>0.6667</v>
      </c>
      <c r="U253" s="61">
        <v>0.0</v>
      </c>
      <c r="V253" s="62">
        <v>212.0</v>
      </c>
      <c r="W253" s="62">
        <v>0.0</v>
      </c>
      <c r="X253" s="59">
        <v>2.0</v>
      </c>
      <c r="Y253" s="59">
        <v>0.0</v>
      </c>
      <c r="Z253" s="63"/>
      <c r="AA253" s="63"/>
      <c r="AB253" s="63"/>
      <c r="AC253" s="63"/>
      <c r="AD253" s="63"/>
      <c r="AE253" s="63"/>
      <c r="AF253" s="63"/>
      <c r="AG253" s="63"/>
      <c r="AH253" s="63"/>
      <c r="AI253" s="63"/>
    </row>
    <row r="254">
      <c r="A254" s="55" t="s">
        <v>742</v>
      </c>
      <c r="B254" s="55" t="s">
        <v>751</v>
      </c>
      <c r="C254" s="55" t="s">
        <v>752</v>
      </c>
      <c r="D254" s="55">
        <v>8.0</v>
      </c>
      <c r="E254" s="55" t="s">
        <v>186</v>
      </c>
      <c r="F254" s="55" t="str">
        <f t="array" ref="F254">IFNA(INDEX('New Listing E-Commerce'!$E$2:$E$69,MATCH($I254,'New Listing E-Commerce'!$C$2:$C$69,0)),"N/A")</f>
        <v>Composite</v>
      </c>
      <c r="G254" s="55" t="str">
        <f t="array" ref="G254">INDEX('New Listing E-Commerce'!$D$1:$D$179,MATCH(I254,'New Listing E-Commerce'!$C$1:$C$179,0))</f>
        <v>PR Track Chocolate</v>
      </c>
      <c r="H254" s="55">
        <f t="shared" si="3"/>
        <v>6</v>
      </c>
      <c r="I254" s="55" t="s">
        <v>170</v>
      </c>
      <c r="J254" s="56">
        <f>VLOOKUP($I254,'Margen (PowerBI)'!$B$2:$F$179,3)</f>
        <v>35</v>
      </c>
      <c r="K254" s="56">
        <f t="array" ref="K254">INDEX('Margen (PowerBI)'!$E$1:$E$179,MATCH($I254,'Margen (PowerBI)'!$B$1:$B$179,0))</f>
        <v>31.5</v>
      </c>
      <c r="L254" s="56">
        <f>VLOOKUP($I254,'Margen (PowerBI)'!$B$2:$F$179,5)</f>
        <v>16.5</v>
      </c>
      <c r="M254" s="55">
        <v>153.0</v>
      </c>
      <c r="N254" s="57">
        <v>0.0076</v>
      </c>
      <c r="O254" s="55">
        <v>179.0</v>
      </c>
      <c r="P254" s="57">
        <v>0.0073</v>
      </c>
      <c r="Q254" s="57">
        <v>0.9944</v>
      </c>
      <c r="R254" s="55">
        <v>6.0</v>
      </c>
      <c r="S254" s="55">
        <v>0.0</v>
      </c>
      <c r="T254" s="57">
        <v>0.0392</v>
      </c>
      <c r="U254" s="57">
        <v>0.0</v>
      </c>
      <c r="V254" s="58">
        <v>636.0</v>
      </c>
      <c r="W254" s="58">
        <v>0.0</v>
      </c>
      <c r="X254" s="55">
        <v>6.0</v>
      </c>
      <c r="Y254" s="55">
        <v>0.0</v>
      </c>
      <c r="Z254" s="3"/>
      <c r="AA254" s="3"/>
      <c r="AB254" s="3"/>
      <c r="AC254" s="3"/>
      <c r="AD254" s="3"/>
      <c r="AE254" s="3"/>
      <c r="AF254" s="3"/>
      <c r="AG254" s="3"/>
      <c r="AH254" s="3"/>
      <c r="AI254" s="3"/>
    </row>
    <row r="255">
      <c r="A255" s="59" t="s">
        <v>742</v>
      </c>
      <c r="B255" s="59" t="s">
        <v>753</v>
      </c>
      <c r="C255" s="59" t="s">
        <v>754</v>
      </c>
      <c r="D255" s="59">
        <v>8.5</v>
      </c>
      <c r="E255" s="59" t="s">
        <v>186</v>
      </c>
      <c r="F255" s="59" t="str">
        <f t="array" ref="F255">IFNA(INDEX('New Listing E-Commerce'!$E$2:$E$69,MATCH($I255,'New Listing E-Commerce'!$C$2:$C$69,0)),"N/A")</f>
        <v>Composite</v>
      </c>
      <c r="G255" s="59" t="str">
        <f t="array" ref="G255">INDEX('New Listing E-Commerce'!$D$1:$D$179,MATCH(I255,'New Listing E-Commerce'!$C$1:$C$179,0))</f>
        <v>PR Track Chocolate</v>
      </c>
      <c r="H255" s="59">
        <f t="shared" si="3"/>
        <v>9</v>
      </c>
      <c r="I255" s="59" t="s">
        <v>170</v>
      </c>
      <c r="J255" s="60">
        <f>VLOOKUP($I255,'Margen (PowerBI)'!$B$2:$F$179,3)</f>
        <v>35</v>
      </c>
      <c r="K255" s="60">
        <f t="array" ref="K255">INDEX('Margen (PowerBI)'!$E$1:$E$179,MATCH($I255,'Margen (PowerBI)'!$B$1:$B$179,0))</f>
        <v>31.5</v>
      </c>
      <c r="L255" s="60">
        <f>VLOOKUP($I255,'Margen (PowerBI)'!$B$2:$F$179,5)</f>
        <v>16.5</v>
      </c>
      <c r="M255" s="59">
        <v>765.0</v>
      </c>
      <c r="N255" s="61">
        <v>0.0379</v>
      </c>
      <c r="O255" s="59">
        <v>920.0</v>
      </c>
      <c r="P255" s="61">
        <v>0.0374</v>
      </c>
      <c r="Q255" s="61">
        <v>1.0</v>
      </c>
      <c r="R255" s="59">
        <v>9.0</v>
      </c>
      <c r="S255" s="59">
        <v>0.0</v>
      </c>
      <c r="T255" s="61">
        <v>0.0118</v>
      </c>
      <c r="U255" s="61">
        <v>0.0</v>
      </c>
      <c r="V255" s="62">
        <v>954.0</v>
      </c>
      <c r="W255" s="62">
        <v>0.0</v>
      </c>
      <c r="X255" s="59">
        <v>9.0</v>
      </c>
      <c r="Y255" s="59">
        <v>0.0</v>
      </c>
      <c r="Z255" s="63"/>
      <c r="AA255" s="63"/>
      <c r="AB255" s="63"/>
      <c r="AC255" s="63"/>
      <c r="AD255" s="63"/>
      <c r="AE255" s="63"/>
      <c r="AF255" s="63"/>
      <c r="AG255" s="63"/>
      <c r="AH255" s="63"/>
      <c r="AI255" s="63"/>
    </row>
    <row r="256">
      <c r="A256" s="55" t="s">
        <v>742</v>
      </c>
      <c r="B256" s="55" t="s">
        <v>1530</v>
      </c>
      <c r="C256" s="55" t="s">
        <v>1531</v>
      </c>
      <c r="D256" s="55">
        <v>9.0</v>
      </c>
      <c r="E256" s="55" t="s">
        <v>186</v>
      </c>
      <c r="F256" s="55" t="str">
        <f t="array" ref="F256">IFNA(INDEX('New Listing E-Commerce'!$E$2:$E$69,MATCH($I256,'New Listing E-Commerce'!$C$2:$C$69,0)),"N/A")</f>
        <v>Composite</v>
      </c>
      <c r="G256" s="55" t="str">
        <f t="array" ref="G256">INDEX('New Listing E-Commerce'!$D$1:$D$179,MATCH(I256,'New Listing E-Commerce'!$C$1:$C$179,0))</f>
        <v>PR Track Chocolate</v>
      </c>
      <c r="H256" s="55">
        <f t="shared" si="3"/>
        <v>5</v>
      </c>
      <c r="I256" s="55" t="s">
        <v>170</v>
      </c>
      <c r="J256" s="56">
        <f>VLOOKUP($I256,'Margen (PowerBI)'!$B$2:$F$179,3)</f>
        <v>35</v>
      </c>
      <c r="K256" s="56">
        <f t="array" ref="K256">INDEX('Margen (PowerBI)'!$E$1:$E$179,MATCH($I256,'Margen (PowerBI)'!$B$1:$B$179,0))</f>
        <v>31.5</v>
      </c>
      <c r="L256" s="56">
        <f>VLOOKUP($I256,'Margen (PowerBI)'!$B$2:$F$179,5)</f>
        <v>16.5</v>
      </c>
      <c r="M256" s="55">
        <v>12.0</v>
      </c>
      <c r="N256" s="57">
        <v>6.0E-4</v>
      </c>
      <c r="O256" s="55">
        <v>14.0</v>
      </c>
      <c r="P256" s="57">
        <v>6.0E-4</v>
      </c>
      <c r="Q256" s="57">
        <v>1.0</v>
      </c>
      <c r="R256" s="55">
        <v>5.0</v>
      </c>
      <c r="S256" s="55">
        <v>0.0</v>
      </c>
      <c r="T256" s="57">
        <v>0.4167</v>
      </c>
      <c r="U256" s="57">
        <v>0.0</v>
      </c>
      <c r="V256" s="58">
        <v>530.0</v>
      </c>
      <c r="W256" s="58">
        <v>0.0</v>
      </c>
      <c r="X256" s="55">
        <v>5.0</v>
      </c>
      <c r="Y256" s="55">
        <v>0.0</v>
      </c>
      <c r="Z256" s="3"/>
      <c r="AA256" s="3"/>
      <c r="AB256" s="3"/>
      <c r="AC256" s="3"/>
      <c r="AD256" s="3"/>
      <c r="AE256" s="3"/>
      <c r="AF256" s="3"/>
      <c r="AG256" s="3"/>
      <c r="AH256" s="3"/>
      <c r="AI256" s="3"/>
    </row>
    <row r="257">
      <c r="A257" s="59" t="s">
        <v>742</v>
      </c>
      <c r="B257" s="59" t="s">
        <v>1048</v>
      </c>
      <c r="C257" s="59" t="s">
        <v>1049</v>
      </c>
      <c r="D257" s="59">
        <v>9.5</v>
      </c>
      <c r="E257" s="59" t="s">
        <v>186</v>
      </c>
      <c r="F257" s="59" t="str">
        <f t="array" ref="F257">IFNA(INDEX('New Listing E-Commerce'!$E$2:$E$69,MATCH($I257,'New Listing E-Commerce'!$C$2:$C$69,0)),"N/A")</f>
        <v>Composite</v>
      </c>
      <c r="G257" s="59" t="str">
        <f t="array" ref="G257">INDEX('New Listing E-Commerce'!$D$1:$D$179,MATCH(I257,'New Listing E-Commerce'!$C$1:$C$179,0))</f>
        <v>PR Track Chocolate</v>
      </c>
      <c r="H257" s="59">
        <f t="shared" si="3"/>
        <v>5</v>
      </c>
      <c r="I257" s="59" t="s">
        <v>170</v>
      </c>
      <c r="J257" s="60">
        <f>VLOOKUP($I257,'Margen (PowerBI)'!$B$2:$F$179,3)</f>
        <v>35</v>
      </c>
      <c r="K257" s="60">
        <f t="array" ref="K257">INDEX('Margen (PowerBI)'!$E$1:$E$179,MATCH($I257,'Margen (PowerBI)'!$B$1:$B$179,0))</f>
        <v>31.5</v>
      </c>
      <c r="L257" s="60">
        <f>VLOOKUP($I257,'Margen (PowerBI)'!$B$2:$F$179,5)</f>
        <v>16.5</v>
      </c>
      <c r="M257" s="59">
        <v>11.0</v>
      </c>
      <c r="N257" s="61">
        <v>5.0E-4</v>
      </c>
      <c r="O257" s="59">
        <v>17.0</v>
      </c>
      <c r="P257" s="61">
        <v>7.0E-4</v>
      </c>
      <c r="Q257" s="61">
        <v>1.0</v>
      </c>
      <c r="R257" s="59">
        <v>5.0</v>
      </c>
      <c r="S257" s="59">
        <v>0.0</v>
      </c>
      <c r="T257" s="61">
        <v>0.4545</v>
      </c>
      <c r="U257" s="61">
        <v>0.0</v>
      </c>
      <c r="V257" s="62">
        <v>530.0</v>
      </c>
      <c r="W257" s="62">
        <v>0.0</v>
      </c>
      <c r="X257" s="59">
        <v>5.0</v>
      </c>
      <c r="Y257" s="59">
        <v>0.0</v>
      </c>
      <c r="Z257" s="63"/>
      <c r="AA257" s="63"/>
      <c r="AB257" s="63"/>
      <c r="AC257" s="63"/>
      <c r="AD257" s="63"/>
      <c r="AE257" s="63"/>
      <c r="AF257" s="63"/>
      <c r="AG257" s="63"/>
      <c r="AH257" s="63"/>
      <c r="AI257" s="63"/>
    </row>
    <row r="258">
      <c r="A258" s="55" t="s">
        <v>755</v>
      </c>
      <c r="B258" s="55" t="s">
        <v>1306</v>
      </c>
      <c r="C258" s="55" t="s">
        <v>1307</v>
      </c>
      <c r="D258" s="55">
        <v>6.5</v>
      </c>
      <c r="E258" s="55" t="s">
        <v>186</v>
      </c>
      <c r="F258" s="55" t="str">
        <f t="array" ref="F258">IFNA(INDEX('New Listing E-Commerce'!$E$2:$E$69,MATCH($I258,'New Listing E-Commerce'!$C$2:$C$69,0)),"N/A")</f>
        <v>Composite</v>
      </c>
      <c r="G258" s="55" t="str">
        <f t="array" ref="G258">INDEX('New Listing E-Commerce'!$D$1:$D$179,MATCH(I258,'New Listing E-Commerce'!$C$1:$C$179,0))</f>
        <v>PR Track Chocolate</v>
      </c>
      <c r="H258" s="55">
        <f t="shared" si="3"/>
        <v>3</v>
      </c>
      <c r="I258" s="55" t="s">
        <v>170</v>
      </c>
      <c r="J258" s="56">
        <f>VLOOKUP($I258,'Margen (PowerBI)'!$B$2:$F$179,3)</f>
        <v>35</v>
      </c>
      <c r="K258" s="56">
        <f t="array" ref="K258">INDEX('Margen (PowerBI)'!$E$1:$E$179,MATCH($I258,'Margen (PowerBI)'!$B$1:$B$179,0))</f>
        <v>31.5</v>
      </c>
      <c r="L258" s="56">
        <f>VLOOKUP($I258,'Margen (PowerBI)'!$B$2:$F$179,5)</f>
        <v>16.5</v>
      </c>
      <c r="M258" s="55">
        <v>25.0</v>
      </c>
      <c r="N258" s="57">
        <v>0.0012</v>
      </c>
      <c r="O258" s="55">
        <v>27.0</v>
      </c>
      <c r="P258" s="57">
        <v>0.0011</v>
      </c>
      <c r="Q258" s="57">
        <v>0.8889</v>
      </c>
      <c r="R258" s="55">
        <v>3.0</v>
      </c>
      <c r="S258" s="55">
        <v>0.0</v>
      </c>
      <c r="T258" s="57">
        <v>0.12</v>
      </c>
      <c r="U258" s="57">
        <v>0.0</v>
      </c>
      <c r="V258" s="58">
        <v>306.0</v>
      </c>
      <c r="W258" s="58">
        <v>0.0</v>
      </c>
      <c r="X258" s="55">
        <v>3.0</v>
      </c>
      <c r="Y258" s="55">
        <v>0.0</v>
      </c>
      <c r="Z258" s="3"/>
      <c r="AA258" s="3"/>
      <c r="AB258" s="3"/>
      <c r="AC258" s="3"/>
      <c r="AD258" s="3"/>
      <c r="AE258" s="3"/>
      <c r="AF258" s="3"/>
      <c r="AG258" s="3"/>
      <c r="AH258" s="3"/>
      <c r="AI258" s="3"/>
    </row>
    <row r="259">
      <c r="A259" s="59" t="s">
        <v>755</v>
      </c>
      <c r="B259" s="59" t="s">
        <v>1308</v>
      </c>
      <c r="C259" s="59" t="s">
        <v>1309</v>
      </c>
      <c r="D259" s="59">
        <v>7.0</v>
      </c>
      <c r="E259" s="59" t="s">
        <v>186</v>
      </c>
      <c r="F259" s="59" t="str">
        <f t="array" ref="F259">IFNA(INDEX('New Listing E-Commerce'!$E$2:$E$69,MATCH($I259,'New Listing E-Commerce'!$C$2:$C$69,0)),"N/A")</f>
        <v>Composite</v>
      </c>
      <c r="G259" s="59" t="str">
        <f t="array" ref="G259">INDEX('New Listing E-Commerce'!$D$1:$D$179,MATCH(I259,'New Listing E-Commerce'!$C$1:$C$179,0))</f>
        <v>PR Track Chocolate</v>
      </c>
      <c r="H259" s="59">
        <f t="shared" si="3"/>
        <v>3</v>
      </c>
      <c r="I259" s="59" t="s">
        <v>170</v>
      </c>
      <c r="J259" s="60">
        <f>VLOOKUP($I259,'Margen (PowerBI)'!$B$2:$F$179,3)</f>
        <v>35</v>
      </c>
      <c r="K259" s="60">
        <f t="array" ref="K259">INDEX('Margen (PowerBI)'!$E$1:$E$179,MATCH($I259,'Margen (PowerBI)'!$B$1:$B$179,0))</f>
        <v>31.5</v>
      </c>
      <c r="L259" s="60">
        <f>VLOOKUP($I259,'Margen (PowerBI)'!$B$2:$F$179,5)</f>
        <v>16.5</v>
      </c>
      <c r="M259" s="59">
        <v>29.0</v>
      </c>
      <c r="N259" s="61">
        <v>0.0014</v>
      </c>
      <c r="O259" s="59">
        <v>35.0</v>
      </c>
      <c r="P259" s="61">
        <v>0.0014</v>
      </c>
      <c r="Q259" s="61">
        <v>1.0</v>
      </c>
      <c r="R259" s="59">
        <v>3.0</v>
      </c>
      <c r="S259" s="59">
        <v>0.0</v>
      </c>
      <c r="T259" s="61">
        <v>0.1034</v>
      </c>
      <c r="U259" s="61">
        <v>0.0</v>
      </c>
      <c r="V259" s="62">
        <v>306.0</v>
      </c>
      <c r="W259" s="62">
        <v>0.0</v>
      </c>
      <c r="X259" s="59">
        <v>3.0</v>
      </c>
      <c r="Y259" s="59">
        <v>0.0</v>
      </c>
      <c r="Z259" s="63"/>
      <c r="AA259" s="63"/>
      <c r="AB259" s="63"/>
      <c r="AC259" s="63"/>
      <c r="AD259" s="63"/>
      <c r="AE259" s="63"/>
      <c r="AF259" s="63"/>
      <c r="AG259" s="63"/>
      <c r="AH259" s="63"/>
      <c r="AI259" s="63"/>
    </row>
    <row r="260">
      <c r="A260" s="55" t="s">
        <v>755</v>
      </c>
      <c r="B260" s="55" t="s">
        <v>1310</v>
      </c>
      <c r="C260" s="55" t="s">
        <v>1311</v>
      </c>
      <c r="D260" s="55">
        <v>7.5</v>
      </c>
      <c r="E260" s="55" t="s">
        <v>186</v>
      </c>
      <c r="F260" s="55" t="str">
        <f t="array" ref="F260">IFNA(INDEX('New Listing E-Commerce'!$E$2:$E$69,MATCH($I260,'New Listing E-Commerce'!$C$2:$C$69,0)),"N/A")</f>
        <v>Composite</v>
      </c>
      <c r="G260" s="55" t="str">
        <f t="array" ref="G260">INDEX('New Listing E-Commerce'!$D$1:$D$179,MATCH(I260,'New Listing E-Commerce'!$C$1:$C$179,0))</f>
        <v>PR Track Chocolate</v>
      </c>
      <c r="H260" s="55">
        <f t="shared" si="3"/>
        <v>2</v>
      </c>
      <c r="I260" s="55" t="s">
        <v>170</v>
      </c>
      <c r="J260" s="56">
        <f>VLOOKUP($I260,'Margen (PowerBI)'!$B$2:$F$179,3)</f>
        <v>35</v>
      </c>
      <c r="K260" s="56">
        <f t="array" ref="K260">INDEX('Margen (PowerBI)'!$E$1:$E$179,MATCH($I260,'Margen (PowerBI)'!$B$1:$B$179,0))</f>
        <v>31.5</v>
      </c>
      <c r="L260" s="56">
        <f>VLOOKUP($I260,'Margen (PowerBI)'!$B$2:$F$179,5)</f>
        <v>16.5</v>
      </c>
      <c r="M260" s="55">
        <v>12.0</v>
      </c>
      <c r="N260" s="57">
        <v>6.0E-4</v>
      </c>
      <c r="O260" s="55">
        <v>21.0</v>
      </c>
      <c r="P260" s="57">
        <v>9.0E-4</v>
      </c>
      <c r="Q260" s="57">
        <v>1.0</v>
      </c>
      <c r="R260" s="55">
        <v>2.0</v>
      </c>
      <c r="S260" s="55">
        <v>0.0</v>
      </c>
      <c r="T260" s="57">
        <v>0.1667</v>
      </c>
      <c r="U260" s="57">
        <v>0.0</v>
      </c>
      <c r="V260" s="58">
        <v>204.0</v>
      </c>
      <c r="W260" s="58">
        <v>0.0</v>
      </c>
      <c r="X260" s="55">
        <v>2.0</v>
      </c>
      <c r="Y260" s="55">
        <v>0.0</v>
      </c>
      <c r="Z260" s="3"/>
      <c r="AA260" s="3"/>
      <c r="AB260" s="3"/>
      <c r="AC260" s="3"/>
      <c r="AD260" s="3"/>
      <c r="AE260" s="3"/>
      <c r="AF260" s="3"/>
      <c r="AG260" s="3"/>
      <c r="AH260" s="3"/>
      <c r="AI260" s="3"/>
    </row>
    <row r="261">
      <c r="A261" s="59" t="s">
        <v>755</v>
      </c>
      <c r="B261" s="59" t="s">
        <v>1312</v>
      </c>
      <c r="C261" s="59" t="s">
        <v>1313</v>
      </c>
      <c r="D261" s="59">
        <v>8.0</v>
      </c>
      <c r="E261" s="59" t="s">
        <v>186</v>
      </c>
      <c r="F261" s="59" t="str">
        <f t="array" ref="F261">IFNA(INDEX('New Listing E-Commerce'!$E$2:$E$69,MATCH($I261,'New Listing E-Commerce'!$C$2:$C$69,0)),"N/A")</f>
        <v>Composite</v>
      </c>
      <c r="G261" s="59" t="str">
        <f t="array" ref="G261">INDEX('New Listing E-Commerce'!$D$1:$D$179,MATCH(I261,'New Listing E-Commerce'!$C$1:$C$179,0))</f>
        <v>PR Track Chocolate</v>
      </c>
      <c r="H261" s="59">
        <f t="shared" si="3"/>
        <v>3</v>
      </c>
      <c r="I261" s="59" t="s">
        <v>170</v>
      </c>
      <c r="J261" s="60">
        <f>VLOOKUP($I261,'Margen (PowerBI)'!$B$2:$F$179,3)</f>
        <v>35</v>
      </c>
      <c r="K261" s="60">
        <f t="array" ref="K261">INDEX('Margen (PowerBI)'!$E$1:$E$179,MATCH($I261,'Margen (PowerBI)'!$B$1:$B$179,0))</f>
        <v>31.5</v>
      </c>
      <c r="L261" s="60">
        <f>VLOOKUP($I261,'Margen (PowerBI)'!$B$2:$F$179,5)</f>
        <v>16.5</v>
      </c>
      <c r="M261" s="59">
        <v>8.0</v>
      </c>
      <c r="N261" s="61">
        <v>4.0E-4</v>
      </c>
      <c r="O261" s="59">
        <v>9.0</v>
      </c>
      <c r="P261" s="61">
        <v>4.0E-4</v>
      </c>
      <c r="Q261" s="61">
        <v>0.5556</v>
      </c>
      <c r="R261" s="59">
        <v>3.0</v>
      </c>
      <c r="S261" s="59">
        <v>0.0</v>
      </c>
      <c r="T261" s="61">
        <v>0.375</v>
      </c>
      <c r="U261" s="61">
        <v>0.0</v>
      </c>
      <c r="V261" s="62">
        <v>306.0</v>
      </c>
      <c r="W261" s="62">
        <v>0.0</v>
      </c>
      <c r="X261" s="59">
        <v>3.0</v>
      </c>
      <c r="Y261" s="59">
        <v>0.0</v>
      </c>
      <c r="Z261" s="63"/>
      <c r="AA261" s="63"/>
      <c r="AB261" s="63"/>
      <c r="AC261" s="63"/>
      <c r="AD261" s="63"/>
      <c r="AE261" s="63"/>
      <c r="AF261" s="63"/>
      <c r="AG261" s="63"/>
      <c r="AH261" s="63"/>
      <c r="AI261" s="63"/>
    </row>
    <row r="262">
      <c r="A262" s="55" t="s">
        <v>755</v>
      </c>
      <c r="B262" s="55" t="s">
        <v>756</v>
      </c>
      <c r="C262" s="55" t="s">
        <v>757</v>
      </c>
      <c r="D262" s="55">
        <v>8.5</v>
      </c>
      <c r="E262" s="55" t="s">
        <v>186</v>
      </c>
      <c r="F262" s="55" t="str">
        <f t="array" ref="F262">IFNA(INDEX('New Listing E-Commerce'!$E$2:$E$69,MATCH($I262,'New Listing E-Commerce'!$C$2:$C$69,0)),"N/A")</f>
        <v>Composite</v>
      </c>
      <c r="G262" s="55" t="str">
        <f t="array" ref="G262">INDEX('New Listing E-Commerce'!$D$1:$D$179,MATCH(I262,'New Listing E-Commerce'!$C$1:$C$179,0))</f>
        <v>PR Track Chocolate</v>
      </c>
      <c r="H262" s="55">
        <f t="shared" si="3"/>
        <v>8</v>
      </c>
      <c r="I262" s="55" t="s">
        <v>170</v>
      </c>
      <c r="J262" s="56">
        <f>VLOOKUP($I262,'Margen (PowerBI)'!$B$2:$F$179,3)</f>
        <v>35</v>
      </c>
      <c r="K262" s="56">
        <f t="array" ref="K262">INDEX('Margen (PowerBI)'!$E$1:$E$179,MATCH($I262,'Margen (PowerBI)'!$B$1:$B$179,0))</f>
        <v>31.5</v>
      </c>
      <c r="L262" s="56">
        <f>VLOOKUP($I262,'Margen (PowerBI)'!$B$2:$F$179,5)</f>
        <v>16.5</v>
      </c>
      <c r="M262" s="55">
        <v>20.0</v>
      </c>
      <c r="N262" s="57">
        <v>0.001</v>
      </c>
      <c r="O262" s="55">
        <v>31.0</v>
      </c>
      <c r="P262" s="57">
        <v>0.0013</v>
      </c>
      <c r="Q262" s="57">
        <v>0.8387</v>
      </c>
      <c r="R262" s="55">
        <v>8.0</v>
      </c>
      <c r="S262" s="55">
        <v>0.0</v>
      </c>
      <c r="T262" s="57">
        <v>0.4</v>
      </c>
      <c r="U262" s="57">
        <v>0.0</v>
      </c>
      <c r="V262" s="58">
        <v>816.0</v>
      </c>
      <c r="W262" s="58">
        <v>0.0</v>
      </c>
      <c r="X262" s="55">
        <v>8.0</v>
      </c>
      <c r="Y262" s="55">
        <v>0.0</v>
      </c>
      <c r="Z262" s="3"/>
      <c r="AA262" s="3"/>
      <c r="AB262" s="3"/>
      <c r="AC262" s="3"/>
      <c r="AD262" s="3"/>
      <c r="AE262" s="3"/>
      <c r="AF262" s="3"/>
      <c r="AG262" s="3"/>
      <c r="AH262" s="3"/>
      <c r="AI262" s="3"/>
    </row>
    <row r="263">
      <c r="A263" s="59" t="s">
        <v>755</v>
      </c>
      <c r="B263" s="59" t="s">
        <v>1314</v>
      </c>
      <c r="C263" s="59" t="s">
        <v>1315</v>
      </c>
      <c r="D263" s="59">
        <v>9.0</v>
      </c>
      <c r="E263" s="59" t="s">
        <v>186</v>
      </c>
      <c r="F263" s="59" t="str">
        <f t="array" ref="F263">IFNA(INDEX('New Listing E-Commerce'!$E$2:$E$69,MATCH($I263,'New Listing E-Commerce'!$C$2:$C$69,0)),"N/A")</f>
        <v>Composite</v>
      </c>
      <c r="G263" s="59" t="str">
        <f t="array" ref="G263">INDEX('New Listing E-Commerce'!$D$1:$D$179,MATCH(I263,'New Listing E-Commerce'!$C$1:$C$179,0))</f>
        <v>PR Track Chocolate</v>
      </c>
      <c r="H263" s="59">
        <f t="shared" si="3"/>
        <v>8</v>
      </c>
      <c r="I263" s="59" t="s">
        <v>170</v>
      </c>
      <c r="J263" s="60">
        <f>VLOOKUP($I263,'Margen (PowerBI)'!$B$2:$F$179,3)</f>
        <v>35</v>
      </c>
      <c r="K263" s="60">
        <f t="array" ref="K263">INDEX('Margen (PowerBI)'!$E$1:$E$179,MATCH($I263,'Margen (PowerBI)'!$B$1:$B$179,0))</f>
        <v>31.5</v>
      </c>
      <c r="L263" s="60">
        <f>VLOOKUP($I263,'Margen (PowerBI)'!$B$2:$F$179,5)</f>
        <v>16.5</v>
      </c>
      <c r="M263" s="59">
        <v>8.0</v>
      </c>
      <c r="N263" s="61">
        <v>4.0E-4</v>
      </c>
      <c r="O263" s="59">
        <v>9.0</v>
      </c>
      <c r="P263" s="61">
        <v>4.0E-4</v>
      </c>
      <c r="Q263" s="61">
        <v>0.7778</v>
      </c>
      <c r="R263" s="59">
        <v>8.0</v>
      </c>
      <c r="S263" s="59">
        <v>0.0</v>
      </c>
      <c r="T263" s="61">
        <v>1.0</v>
      </c>
      <c r="U263" s="61">
        <v>0.0</v>
      </c>
      <c r="V263" s="62">
        <v>816.0</v>
      </c>
      <c r="W263" s="62">
        <v>0.0</v>
      </c>
      <c r="X263" s="59">
        <v>8.0</v>
      </c>
      <c r="Y263" s="59">
        <v>0.0</v>
      </c>
      <c r="Z263" s="63"/>
      <c r="AA263" s="63"/>
      <c r="AB263" s="63"/>
      <c r="AC263" s="63"/>
      <c r="AD263" s="63"/>
      <c r="AE263" s="63"/>
      <c r="AF263" s="63"/>
      <c r="AG263" s="63"/>
      <c r="AH263" s="63"/>
      <c r="AI263" s="63"/>
    </row>
    <row r="264">
      <c r="A264" s="55" t="s">
        <v>755</v>
      </c>
      <c r="B264" s="55" t="s">
        <v>758</v>
      </c>
      <c r="C264" s="55" t="s">
        <v>759</v>
      </c>
      <c r="D264" s="55">
        <v>9.5</v>
      </c>
      <c r="E264" s="55" t="s">
        <v>186</v>
      </c>
      <c r="F264" s="55" t="str">
        <f t="array" ref="F264">IFNA(INDEX('New Listing E-Commerce'!$E$2:$E$69,MATCH($I264,'New Listing E-Commerce'!$C$2:$C$69,0)),"N/A")</f>
        <v>Composite</v>
      </c>
      <c r="G264" s="55" t="str">
        <f t="array" ref="G264">INDEX('New Listing E-Commerce'!$D$1:$D$179,MATCH(I264,'New Listing E-Commerce'!$C$1:$C$179,0))</f>
        <v>PR Track Chocolate</v>
      </c>
      <c r="H264" s="55">
        <f t="shared" si="3"/>
        <v>6</v>
      </c>
      <c r="I264" s="55" t="s">
        <v>170</v>
      </c>
      <c r="J264" s="56">
        <f>VLOOKUP($I264,'Margen (PowerBI)'!$B$2:$F$179,3)</f>
        <v>35</v>
      </c>
      <c r="K264" s="56">
        <f t="array" ref="K264">INDEX('Margen (PowerBI)'!$E$1:$E$179,MATCH($I264,'Margen (PowerBI)'!$B$1:$B$179,0))</f>
        <v>31.5</v>
      </c>
      <c r="L264" s="56">
        <f>VLOOKUP($I264,'Margen (PowerBI)'!$B$2:$F$179,5)</f>
        <v>16.5</v>
      </c>
      <c r="M264" s="55">
        <v>260.0</v>
      </c>
      <c r="N264" s="57">
        <v>0.0129</v>
      </c>
      <c r="O264" s="55">
        <v>322.0</v>
      </c>
      <c r="P264" s="57">
        <v>0.0131</v>
      </c>
      <c r="Q264" s="57">
        <v>1.0</v>
      </c>
      <c r="R264" s="55">
        <v>6.0</v>
      </c>
      <c r="S264" s="55">
        <v>0.0</v>
      </c>
      <c r="T264" s="57">
        <v>0.0231</v>
      </c>
      <c r="U264" s="57">
        <v>0.0</v>
      </c>
      <c r="V264" s="58">
        <v>612.0</v>
      </c>
      <c r="W264" s="58">
        <v>0.0</v>
      </c>
      <c r="X264" s="55">
        <v>6.0</v>
      </c>
      <c r="Y264" s="55">
        <v>0.0</v>
      </c>
      <c r="Z264" s="3"/>
      <c r="AA264" s="3"/>
      <c r="AB264" s="3"/>
      <c r="AC264" s="3"/>
      <c r="AD264" s="3"/>
      <c r="AE264" s="3"/>
      <c r="AF264" s="3"/>
      <c r="AG264" s="3"/>
      <c r="AH264" s="3"/>
      <c r="AI264" s="3"/>
    </row>
    <row r="265">
      <c r="A265" s="59" t="s">
        <v>1316</v>
      </c>
      <c r="B265" s="59" t="s">
        <v>1532</v>
      </c>
      <c r="C265" s="59" t="s">
        <v>1533</v>
      </c>
      <c r="D265" s="59">
        <v>10.5</v>
      </c>
      <c r="E265" s="59" t="s">
        <v>188</v>
      </c>
      <c r="F265" s="59" t="str">
        <f t="array" ref="F265">IFNA(INDEX('New Listing E-Commerce'!$E$2:$E$69,MATCH($I265,'New Listing E-Commerce'!$C$2:$C$69,0)),"N/A")</f>
        <v>Composite</v>
      </c>
      <c r="G265" s="59" t="str">
        <f t="array" ref="G265">INDEX('New Listing E-Commerce'!$D$1:$D$179,MATCH(I265,'New Listing E-Commerce'!$C$1:$C$179,0))</f>
        <v>PR Track Chocolate</v>
      </c>
      <c r="H265" s="59">
        <f t="shared" si="3"/>
        <v>1</v>
      </c>
      <c r="I265" s="59" t="s">
        <v>170</v>
      </c>
      <c r="J265" s="60">
        <f>VLOOKUP($I265,'Margen (PowerBI)'!$B$2:$F$179,3)</f>
        <v>35</v>
      </c>
      <c r="K265" s="60">
        <f t="array" ref="K265">INDEX('Margen (PowerBI)'!$E$1:$E$179,MATCH($I265,'Margen (PowerBI)'!$B$1:$B$179,0))</f>
        <v>31.5</v>
      </c>
      <c r="L265" s="60">
        <f>VLOOKUP($I265,'Margen (PowerBI)'!$B$2:$F$179,5)</f>
        <v>16.5</v>
      </c>
      <c r="M265" s="59">
        <v>1.0</v>
      </c>
      <c r="N265" s="61">
        <v>0.0</v>
      </c>
      <c r="O265" s="59">
        <v>3.0</v>
      </c>
      <c r="P265" s="61">
        <v>1.0E-4</v>
      </c>
      <c r="Q265" s="61">
        <v>1.0</v>
      </c>
      <c r="R265" s="59">
        <v>1.0</v>
      </c>
      <c r="S265" s="59">
        <v>0.0</v>
      </c>
      <c r="T265" s="61">
        <v>1.0</v>
      </c>
      <c r="U265" s="61">
        <v>0.0</v>
      </c>
      <c r="V265" s="62">
        <v>102.0</v>
      </c>
      <c r="W265" s="62">
        <v>0.0</v>
      </c>
      <c r="X265" s="59">
        <v>1.0</v>
      </c>
      <c r="Y265" s="59">
        <v>0.0</v>
      </c>
      <c r="Z265" s="63"/>
      <c r="AA265" s="63"/>
      <c r="AB265" s="63"/>
      <c r="AC265" s="63"/>
      <c r="AD265" s="63"/>
      <c r="AE265" s="63"/>
      <c r="AF265" s="63"/>
      <c r="AG265" s="63"/>
      <c r="AH265" s="63"/>
      <c r="AI265" s="63"/>
    </row>
    <row r="266">
      <c r="A266" s="55" t="s">
        <v>760</v>
      </c>
      <c r="B266" s="55" t="s">
        <v>1325</v>
      </c>
      <c r="C266" s="55" t="s">
        <v>1326</v>
      </c>
      <c r="D266" s="55">
        <v>7.0</v>
      </c>
      <c r="E266" s="55" t="s">
        <v>188</v>
      </c>
      <c r="F266" s="55" t="str">
        <f t="array" ref="F266">IFNA(INDEX('New Listing E-Commerce'!$E$2:$E$69,MATCH($I266,'New Listing E-Commerce'!$C$2:$C$69,0)),"N/A")</f>
        <v>Composite</v>
      </c>
      <c r="G266" s="55" t="str">
        <f t="array" ref="G266">INDEX('New Listing E-Commerce'!$D$1:$D$179,MATCH(I266,'New Listing E-Commerce'!$C$1:$C$179,0))</f>
        <v>PR Track Chocolate</v>
      </c>
      <c r="H266" s="55">
        <f t="shared" si="3"/>
        <v>1</v>
      </c>
      <c r="I266" s="55" t="s">
        <v>170</v>
      </c>
      <c r="J266" s="56">
        <f>VLOOKUP($I266,'Margen (PowerBI)'!$B$2:$F$179,3)</f>
        <v>35</v>
      </c>
      <c r="K266" s="56">
        <f t="array" ref="K266">INDEX('Margen (PowerBI)'!$E$1:$E$179,MATCH($I266,'Margen (PowerBI)'!$B$1:$B$179,0))</f>
        <v>31.5</v>
      </c>
      <c r="L266" s="56">
        <f>VLOOKUP($I266,'Margen (PowerBI)'!$B$2:$F$179,5)</f>
        <v>16.5</v>
      </c>
      <c r="M266" s="55">
        <v>1.0</v>
      </c>
      <c r="N266" s="57">
        <v>0.0</v>
      </c>
      <c r="O266" s="55">
        <v>1.0</v>
      </c>
      <c r="P266" s="57">
        <v>0.0</v>
      </c>
      <c r="Q266" s="57">
        <v>0.0</v>
      </c>
      <c r="R266" s="55">
        <v>1.0</v>
      </c>
      <c r="S266" s="55">
        <v>0.0</v>
      </c>
      <c r="T266" s="57">
        <v>1.0</v>
      </c>
      <c r="U266" s="57">
        <v>0.0</v>
      </c>
      <c r="V266" s="58">
        <v>106.0</v>
      </c>
      <c r="W266" s="58">
        <v>0.0</v>
      </c>
      <c r="X266" s="55">
        <v>1.0</v>
      </c>
      <c r="Y266" s="55">
        <v>0.0</v>
      </c>
      <c r="Z266" s="3"/>
      <c r="AA266" s="3"/>
      <c r="AB266" s="3"/>
      <c r="AC266" s="3"/>
      <c r="AD266" s="3"/>
      <c r="AE266" s="3"/>
      <c r="AF266" s="3"/>
      <c r="AG266" s="3"/>
      <c r="AH266" s="3"/>
      <c r="AI266" s="3"/>
    </row>
    <row r="267">
      <c r="A267" s="59" t="s">
        <v>760</v>
      </c>
      <c r="B267" s="59" t="s">
        <v>1327</v>
      </c>
      <c r="C267" s="59" t="s">
        <v>1328</v>
      </c>
      <c r="D267" s="59">
        <v>8.0</v>
      </c>
      <c r="E267" s="59" t="s">
        <v>188</v>
      </c>
      <c r="F267" s="59" t="str">
        <f t="array" ref="F267">IFNA(INDEX('New Listing E-Commerce'!$E$2:$E$69,MATCH($I267,'New Listing E-Commerce'!$C$2:$C$69,0)),"N/A")</f>
        <v>Composite</v>
      </c>
      <c r="G267" s="59" t="str">
        <f t="array" ref="G267">INDEX('New Listing E-Commerce'!$D$1:$D$179,MATCH(I267,'New Listing E-Commerce'!$C$1:$C$179,0))</f>
        <v>PR Track Chocolate</v>
      </c>
      <c r="H267" s="59">
        <f t="shared" si="3"/>
        <v>1</v>
      </c>
      <c r="I267" s="59" t="s">
        <v>170</v>
      </c>
      <c r="J267" s="60">
        <f>VLOOKUP($I267,'Margen (PowerBI)'!$B$2:$F$179,3)</f>
        <v>35</v>
      </c>
      <c r="K267" s="60">
        <f t="array" ref="K267">INDEX('Margen (PowerBI)'!$E$1:$E$179,MATCH($I267,'Margen (PowerBI)'!$B$1:$B$179,0))</f>
        <v>31.5</v>
      </c>
      <c r="L267" s="60">
        <f>VLOOKUP($I267,'Margen (PowerBI)'!$B$2:$F$179,5)</f>
        <v>16.5</v>
      </c>
      <c r="M267" s="59">
        <v>0.0</v>
      </c>
      <c r="N267" s="61">
        <v>0.0</v>
      </c>
      <c r="O267" s="59">
        <v>0.0</v>
      </c>
      <c r="P267" s="61">
        <v>0.0</v>
      </c>
      <c r="Q267" s="61">
        <v>0.0</v>
      </c>
      <c r="R267" s="59">
        <v>1.0</v>
      </c>
      <c r="S267" s="59">
        <v>0.0</v>
      </c>
      <c r="T267" s="61">
        <v>0.0</v>
      </c>
      <c r="U267" s="61">
        <v>0.0</v>
      </c>
      <c r="V267" s="62">
        <v>106.0</v>
      </c>
      <c r="W267" s="62">
        <v>0.0</v>
      </c>
      <c r="X267" s="59">
        <v>1.0</v>
      </c>
      <c r="Y267" s="59">
        <v>0.0</v>
      </c>
      <c r="Z267" s="63"/>
      <c r="AA267" s="63"/>
      <c r="AB267" s="63"/>
      <c r="AC267" s="63"/>
      <c r="AD267" s="63"/>
      <c r="AE267" s="63"/>
      <c r="AF267" s="63"/>
      <c r="AG267" s="63"/>
      <c r="AH267" s="63"/>
      <c r="AI267" s="63"/>
    </row>
    <row r="268">
      <c r="A268" s="55" t="s">
        <v>760</v>
      </c>
      <c r="B268" s="55" t="s">
        <v>1329</v>
      </c>
      <c r="C268" s="55" t="s">
        <v>1330</v>
      </c>
      <c r="D268" s="55">
        <v>8.5</v>
      </c>
      <c r="E268" s="55" t="s">
        <v>188</v>
      </c>
      <c r="F268" s="55" t="str">
        <f t="array" ref="F268">IFNA(INDEX('New Listing E-Commerce'!$E$2:$E$69,MATCH($I268,'New Listing E-Commerce'!$C$2:$C$69,0)),"N/A")</f>
        <v>Composite</v>
      </c>
      <c r="G268" s="55" t="str">
        <f t="array" ref="G268">INDEX('New Listing E-Commerce'!$D$1:$D$179,MATCH(I268,'New Listing E-Commerce'!$C$1:$C$179,0))</f>
        <v>PR Track Chocolate</v>
      </c>
      <c r="H268" s="55">
        <f t="shared" si="3"/>
        <v>2</v>
      </c>
      <c r="I268" s="55" t="s">
        <v>170</v>
      </c>
      <c r="J268" s="56">
        <f>VLOOKUP($I268,'Margen (PowerBI)'!$B$2:$F$179,3)</f>
        <v>35</v>
      </c>
      <c r="K268" s="56">
        <f t="array" ref="K268">INDEX('Margen (PowerBI)'!$E$1:$E$179,MATCH($I268,'Margen (PowerBI)'!$B$1:$B$179,0))</f>
        <v>31.5</v>
      </c>
      <c r="L268" s="56">
        <f>VLOOKUP($I268,'Margen (PowerBI)'!$B$2:$F$179,5)</f>
        <v>16.5</v>
      </c>
      <c r="M268" s="55">
        <v>6.0</v>
      </c>
      <c r="N268" s="57">
        <v>3.0E-4</v>
      </c>
      <c r="O268" s="55">
        <v>7.0</v>
      </c>
      <c r="P268" s="57">
        <v>3.0E-4</v>
      </c>
      <c r="Q268" s="57">
        <v>0.7143</v>
      </c>
      <c r="R268" s="55">
        <v>2.0</v>
      </c>
      <c r="S268" s="55">
        <v>0.0</v>
      </c>
      <c r="T268" s="57">
        <v>0.3333</v>
      </c>
      <c r="U268" s="57">
        <v>0.0</v>
      </c>
      <c r="V268" s="58">
        <v>212.0</v>
      </c>
      <c r="W268" s="58">
        <v>0.0</v>
      </c>
      <c r="X268" s="55">
        <v>2.0</v>
      </c>
      <c r="Y268" s="55">
        <v>0.0</v>
      </c>
      <c r="Z268" s="3"/>
      <c r="AA268" s="3"/>
      <c r="AB268" s="3"/>
      <c r="AC268" s="3"/>
      <c r="AD268" s="3"/>
      <c r="AE268" s="3"/>
      <c r="AF268" s="3"/>
      <c r="AG268" s="3"/>
      <c r="AH268" s="3"/>
      <c r="AI268" s="3"/>
    </row>
    <row r="269">
      <c r="A269" s="59" t="s">
        <v>760</v>
      </c>
      <c r="B269" s="59" t="s">
        <v>761</v>
      </c>
      <c r="C269" s="59" t="s">
        <v>762</v>
      </c>
      <c r="D269" s="59">
        <v>9.5</v>
      </c>
      <c r="E269" s="59" t="s">
        <v>188</v>
      </c>
      <c r="F269" s="59" t="str">
        <f t="array" ref="F269">IFNA(INDEX('New Listing E-Commerce'!$E$2:$E$69,MATCH($I269,'New Listing E-Commerce'!$C$2:$C$69,0)),"N/A")</f>
        <v>Composite</v>
      </c>
      <c r="G269" s="59" t="str">
        <f t="array" ref="G269">INDEX('New Listing E-Commerce'!$D$1:$D$179,MATCH(I269,'New Listing E-Commerce'!$C$1:$C$179,0))</f>
        <v>PR Track Chocolate</v>
      </c>
      <c r="H269" s="59">
        <f t="shared" si="3"/>
        <v>2</v>
      </c>
      <c r="I269" s="59" t="s">
        <v>170</v>
      </c>
      <c r="J269" s="60">
        <f>VLOOKUP($I269,'Margen (PowerBI)'!$B$2:$F$179,3)</f>
        <v>35</v>
      </c>
      <c r="K269" s="60">
        <f t="array" ref="K269">INDEX('Margen (PowerBI)'!$E$1:$E$179,MATCH($I269,'Margen (PowerBI)'!$B$1:$B$179,0))</f>
        <v>31.5</v>
      </c>
      <c r="L269" s="60">
        <f>VLOOKUP($I269,'Margen (PowerBI)'!$B$2:$F$179,5)</f>
        <v>16.5</v>
      </c>
      <c r="M269" s="59">
        <v>2.0</v>
      </c>
      <c r="N269" s="61">
        <v>1.0E-4</v>
      </c>
      <c r="O269" s="59">
        <v>4.0</v>
      </c>
      <c r="P269" s="61">
        <v>2.0E-4</v>
      </c>
      <c r="Q269" s="61">
        <v>1.0</v>
      </c>
      <c r="R269" s="59">
        <v>2.0</v>
      </c>
      <c r="S269" s="59">
        <v>0.0</v>
      </c>
      <c r="T269" s="61">
        <v>1.0</v>
      </c>
      <c r="U269" s="61">
        <v>0.0</v>
      </c>
      <c r="V269" s="62">
        <v>212.0</v>
      </c>
      <c r="W269" s="62">
        <v>0.0</v>
      </c>
      <c r="X269" s="59">
        <v>2.0</v>
      </c>
      <c r="Y269" s="59">
        <v>0.0</v>
      </c>
      <c r="Z269" s="63"/>
      <c r="AA269" s="63"/>
      <c r="AB269" s="63"/>
      <c r="AC269" s="63"/>
      <c r="AD269" s="63"/>
      <c r="AE269" s="63"/>
      <c r="AF269" s="63"/>
      <c r="AG269" s="63"/>
      <c r="AH269" s="63"/>
      <c r="AI269" s="63"/>
    </row>
    <row r="270">
      <c r="A270" s="55" t="s">
        <v>768</v>
      </c>
      <c r="B270" s="55" t="s">
        <v>1058</v>
      </c>
      <c r="C270" s="55" t="s">
        <v>1059</v>
      </c>
      <c r="D270" s="55">
        <v>10.5</v>
      </c>
      <c r="E270" s="55" t="s">
        <v>7287</v>
      </c>
      <c r="F270" s="55" t="str">
        <f t="array" ref="F270">IFNA(INDEX('New Listing E-Commerce'!$E$2:$E$69,MATCH($I270,'New Listing E-Commerce'!$C$2:$C$69,0)),"N/A")</f>
        <v>Soft</v>
      </c>
      <c r="G270" s="55" t="str">
        <f t="array" ref="G270">INDEX('New Listing E-Commerce'!$D$1:$D$179,MATCH(I270,'New Listing E-Commerce'!$C$1:$C$179,0))</f>
        <v>TRC1</v>
      </c>
      <c r="H270" s="55">
        <f t="shared" si="3"/>
        <v>2</v>
      </c>
      <c r="I270" s="55" t="s">
        <v>54</v>
      </c>
      <c r="J270" s="56">
        <f>VLOOKUP($I270,'Margen (PowerBI)'!$B$2:$F$179,3)</f>
        <v>35</v>
      </c>
      <c r="K270" s="56">
        <f t="array" ref="K270">INDEX('Margen (PowerBI)'!$E$1:$E$179,MATCH($I270,'Margen (PowerBI)'!$B$1:$B$179,0))</f>
        <v>41</v>
      </c>
      <c r="L270" s="56">
        <f>VLOOKUP($I270,'Margen (PowerBI)'!$B$2:$F$179,5)</f>
        <v>16.5</v>
      </c>
      <c r="M270" s="55">
        <v>156.0</v>
      </c>
      <c r="N270" s="57">
        <v>0.0077</v>
      </c>
      <c r="O270" s="55">
        <v>184.0</v>
      </c>
      <c r="P270" s="57">
        <v>0.0075</v>
      </c>
      <c r="Q270" s="57">
        <v>0.9891</v>
      </c>
      <c r="R270" s="55">
        <v>2.0</v>
      </c>
      <c r="S270" s="55">
        <v>0.0</v>
      </c>
      <c r="T270" s="57">
        <v>0.0128</v>
      </c>
      <c r="U270" s="57">
        <v>0.0</v>
      </c>
      <c r="V270" s="58">
        <v>300.0</v>
      </c>
      <c r="W270" s="58">
        <v>0.0</v>
      </c>
      <c r="X270" s="55">
        <v>2.0</v>
      </c>
      <c r="Y270" s="55">
        <v>0.0</v>
      </c>
      <c r="Z270" s="3"/>
      <c r="AA270" s="3"/>
      <c r="AB270" s="3"/>
      <c r="AC270" s="3"/>
      <c r="AD270" s="3"/>
      <c r="AE270" s="3"/>
      <c r="AF270" s="3"/>
      <c r="AG270" s="3"/>
      <c r="AH270" s="3"/>
      <c r="AI270" s="3"/>
    </row>
    <row r="271">
      <c r="A271" s="59" t="s">
        <v>768</v>
      </c>
      <c r="B271" s="59" t="s">
        <v>1066</v>
      </c>
      <c r="C271" s="59" t="s">
        <v>1067</v>
      </c>
      <c r="D271" s="59">
        <v>8.5</v>
      </c>
      <c r="E271" s="59" t="s">
        <v>7287</v>
      </c>
      <c r="F271" s="59" t="str">
        <f t="array" ref="F271">IFNA(INDEX('New Listing E-Commerce'!$E$2:$E$69,MATCH($I271,'New Listing E-Commerce'!$C$2:$C$69,0)),"N/A")</f>
        <v>Soft</v>
      </c>
      <c r="G271" s="59" t="str">
        <f t="array" ref="G271">INDEX('New Listing E-Commerce'!$D$1:$D$179,MATCH(I271,'New Listing E-Commerce'!$C$1:$C$179,0))</f>
        <v>TRC1</v>
      </c>
      <c r="H271" s="59">
        <f t="shared" si="3"/>
        <v>1</v>
      </c>
      <c r="I271" s="59" t="s">
        <v>54</v>
      </c>
      <c r="J271" s="60">
        <f>VLOOKUP($I271,'Margen (PowerBI)'!$B$2:$F$179,3)</f>
        <v>35</v>
      </c>
      <c r="K271" s="60">
        <f t="array" ref="K271">INDEX('Margen (PowerBI)'!$E$1:$E$179,MATCH($I271,'Margen (PowerBI)'!$B$1:$B$179,0))</f>
        <v>41</v>
      </c>
      <c r="L271" s="60">
        <f>VLOOKUP($I271,'Margen (PowerBI)'!$B$2:$F$179,5)</f>
        <v>16.5</v>
      </c>
      <c r="M271" s="59">
        <v>8.0</v>
      </c>
      <c r="N271" s="61">
        <v>4.0E-4</v>
      </c>
      <c r="O271" s="59">
        <v>16.0</v>
      </c>
      <c r="P271" s="61">
        <v>6.0E-4</v>
      </c>
      <c r="Q271" s="61">
        <v>0.5</v>
      </c>
      <c r="R271" s="59">
        <v>1.0</v>
      </c>
      <c r="S271" s="59">
        <v>0.0</v>
      </c>
      <c r="T271" s="61">
        <v>0.125</v>
      </c>
      <c r="U271" s="61">
        <v>0.0</v>
      </c>
      <c r="V271" s="62">
        <v>150.0</v>
      </c>
      <c r="W271" s="62">
        <v>0.0</v>
      </c>
      <c r="X271" s="59">
        <v>1.0</v>
      </c>
      <c r="Y271" s="59">
        <v>0.0</v>
      </c>
      <c r="Z271" s="63"/>
      <c r="AA271" s="63"/>
      <c r="AB271" s="63"/>
      <c r="AC271" s="63"/>
      <c r="AD271" s="63"/>
      <c r="AE271" s="63"/>
      <c r="AF271" s="63"/>
      <c r="AG271" s="63"/>
      <c r="AH271" s="63"/>
      <c r="AI271" s="63"/>
    </row>
    <row r="272">
      <c r="A272" s="55" t="s">
        <v>768</v>
      </c>
      <c r="B272" s="55" t="s">
        <v>1331</v>
      </c>
      <c r="C272" s="55" t="s">
        <v>1332</v>
      </c>
      <c r="D272" s="55">
        <v>9.0</v>
      </c>
      <c r="E272" s="55" t="s">
        <v>7287</v>
      </c>
      <c r="F272" s="55" t="str">
        <f t="array" ref="F272">IFNA(INDEX('New Listing E-Commerce'!$E$2:$E$69,MATCH($I272,'New Listing E-Commerce'!$C$2:$C$69,0)),"N/A")</f>
        <v>Soft</v>
      </c>
      <c r="G272" s="55" t="str">
        <f t="array" ref="G272">INDEX('New Listing E-Commerce'!$D$1:$D$179,MATCH(I272,'New Listing E-Commerce'!$C$1:$C$179,0))</f>
        <v>TRC1</v>
      </c>
      <c r="H272" s="55">
        <f t="shared" si="3"/>
        <v>1</v>
      </c>
      <c r="I272" s="55" t="s">
        <v>54</v>
      </c>
      <c r="J272" s="56">
        <f>VLOOKUP($I272,'Margen (PowerBI)'!$B$2:$F$179,3)</f>
        <v>35</v>
      </c>
      <c r="K272" s="56">
        <f t="array" ref="K272">INDEX('Margen (PowerBI)'!$E$1:$E$179,MATCH($I272,'Margen (PowerBI)'!$B$1:$B$179,0))</f>
        <v>41</v>
      </c>
      <c r="L272" s="56">
        <f>VLOOKUP($I272,'Margen (PowerBI)'!$B$2:$F$179,5)</f>
        <v>16.5</v>
      </c>
      <c r="M272" s="55">
        <v>3.0</v>
      </c>
      <c r="N272" s="57">
        <v>1.0E-4</v>
      </c>
      <c r="O272" s="55">
        <v>4.0</v>
      </c>
      <c r="P272" s="57">
        <v>2.0E-4</v>
      </c>
      <c r="Q272" s="57">
        <v>1.0</v>
      </c>
      <c r="R272" s="55">
        <v>1.0</v>
      </c>
      <c r="S272" s="55">
        <v>0.0</v>
      </c>
      <c r="T272" s="57">
        <v>0.3333</v>
      </c>
      <c r="U272" s="57">
        <v>0.0</v>
      </c>
      <c r="V272" s="58">
        <v>150.0</v>
      </c>
      <c r="W272" s="58">
        <v>0.0</v>
      </c>
      <c r="X272" s="55">
        <v>1.0</v>
      </c>
      <c r="Y272" s="55">
        <v>0.0</v>
      </c>
      <c r="Z272" s="3"/>
      <c r="AA272" s="3"/>
      <c r="AB272" s="3"/>
      <c r="AC272" s="3"/>
      <c r="AD272" s="3"/>
      <c r="AE272" s="3"/>
      <c r="AF272" s="3"/>
      <c r="AG272" s="3"/>
      <c r="AH272" s="3"/>
      <c r="AI272" s="3"/>
    </row>
    <row r="273">
      <c r="A273" s="59" t="s">
        <v>768</v>
      </c>
      <c r="B273" s="59" t="s">
        <v>1534</v>
      </c>
      <c r="C273" s="59" t="s">
        <v>1535</v>
      </c>
      <c r="D273" s="59">
        <v>10.0</v>
      </c>
      <c r="E273" s="59" t="s">
        <v>7290</v>
      </c>
      <c r="F273" s="59" t="str">
        <f t="array" ref="F273">IFNA(INDEX('New Listing E-Commerce'!$E$2:$E$69,MATCH($I273,'New Listing E-Commerce'!$C$2:$C$69,0)),"N/A")</f>
        <v>Soft</v>
      </c>
      <c r="G273" s="59" t="str">
        <f t="array" ref="G273">INDEX('New Listing E-Commerce'!$D$1:$D$179,MATCH(I273,'New Listing E-Commerce'!$C$1:$C$179,0))</f>
        <v>TRC1</v>
      </c>
      <c r="H273" s="59">
        <f t="shared" si="3"/>
        <v>2</v>
      </c>
      <c r="I273" s="59" t="s">
        <v>54</v>
      </c>
      <c r="J273" s="60">
        <f>VLOOKUP($I273,'Margen (PowerBI)'!$B$2:$F$179,3)</f>
        <v>35</v>
      </c>
      <c r="K273" s="60">
        <f t="array" ref="K273">INDEX('Margen (PowerBI)'!$E$1:$E$179,MATCH($I273,'Margen (PowerBI)'!$B$1:$B$179,0))</f>
        <v>41</v>
      </c>
      <c r="L273" s="60">
        <f>VLOOKUP($I273,'Margen (PowerBI)'!$B$2:$F$179,5)</f>
        <v>16.5</v>
      </c>
      <c r="M273" s="59">
        <v>7.0</v>
      </c>
      <c r="N273" s="61">
        <v>3.0E-4</v>
      </c>
      <c r="O273" s="59">
        <v>7.0</v>
      </c>
      <c r="P273" s="61">
        <v>3.0E-4</v>
      </c>
      <c r="Q273" s="61">
        <v>1.0</v>
      </c>
      <c r="R273" s="59">
        <v>2.0</v>
      </c>
      <c r="S273" s="59">
        <v>0.0</v>
      </c>
      <c r="T273" s="61">
        <v>0.2857</v>
      </c>
      <c r="U273" s="61">
        <v>0.0</v>
      </c>
      <c r="V273" s="62">
        <v>300.0</v>
      </c>
      <c r="W273" s="62">
        <v>0.0</v>
      </c>
      <c r="X273" s="59">
        <v>2.0</v>
      </c>
      <c r="Y273" s="59">
        <v>0.0</v>
      </c>
      <c r="Z273" s="63"/>
      <c r="AA273" s="63"/>
      <c r="AB273" s="63"/>
      <c r="AC273" s="63"/>
      <c r="AD273" s="63"/>
      <c r="AE273" s="63"/>
      <c r="AF273" s="63"/>
      <c r="AG273" s="63"/>
      <c r="AH273" s="63"/>
      <c r="AI273" s="63"/>
    </row>
    <row r="274">
      <c r="A274" s="55" t="s">
        <v>768</v>
      </c>
      <c r="B274" s="55" t="s">
        <v>1068</v>
      </c>
      <c r="C274" s="55" t="s">
        <v>1069</v>
      </c>
      <c r="D274" s="55">
        <v>10.5</v>
      </c>
      <c r="E274" s="55" t="s">
        <v>7290</v>
      </c>
      <c r="F274" s="55" t="str">
        <f t="array" ref="F274">IFNA(INDEX('New Listing E-Commerce'!$E$2:$E$69,MATCH($I274,'New Listing E-Commerce'!$C$2:$C$69,0)),"N/A")</f>
        <v>Soft</v>
      </c>
      <c r="G274" s="55" t="str">
        <f t="array" ref="G274">INDEX('New Listing E-Commerce'!$D$1:$D$179,MATCH(I274,'New Listing E-Commerce'!$C$1:$C$179,0))</f>
        <v>TRC1</v>
      </c>
      <c r="H274" s="55">
        <f t="shared" si="3"/>
        <v>2</v>
      </c>
      <c r="I274" s="55" t="s">
        <v>54</v>
      </c>
      <c r="J274" s="56">
        <f>VLOOKUP($I274,'Margen (PowerBI)'!$B$2:$F$179,3)</f>
        <v>35</v>
      </c>
      <c r="K274" s="56">
        <f t="array" ref="K274">INDEX('Margen (PowerBI)'!$E$1:$E$179,MATCH($I274,'Margen (PowerBI)'!$B$1:$B$179,0))</f>
        <v>41</v>
      </c>
      <c r="L274" s="56">
        <f>VLOOKUP($I274,'Margen (PowerBI)'!$B$2:$F$179,5)</f>
        <v>16.5</v>
      </c>
      <c r="M274" s="55">
        <v>19.0</v>
      </c>
      <c r="N274" s="57">
        <v>9.0E-4</v>
      </c>
      <c r="O274" s="55">
        <v>23.0</v>
      </c>
      <c r="P274" s="57">
        <v>9.0E-4</v>
      </c>
      <c r="Q274" s="57">
        <v>0.9565</v>
      </c>
      <c r="R274" s="55">
        <v>2.0</v>
      </c>
      <c r="S274" s="55">
        <v>0.0</v>
      </c>
      <c r="T274" s="57">
        <v>0.1053</v>
      </c>
      <c r="U274" s="57">
        <v>0.0</v>
      </c>
      <c r="V274" s="58">
        <v>300.0</v>
      </c>
      <c r="W274" s="58">
        <v>0.0</v>
      </c>
      <c r="X274" s="55">
        <v>2.0</v>
      </c>
      <c r="Y274" s="55">
        <v>0.0</v>
      </c>
      <c r="Z274" s="3"/>
      <c r="AA274" s="3"/>
      <c r="AB274" s="3"/>
      <c r="AC274" s="3"/>
      <c r="AD274" s="3"/>
      <c r="AE274" s="3"/>
      <c r="AF274" s="3"/>
      <c r="AG274" s="3"/>
      <c r="AH274" s="3"/>
      <c r="AI274" s="3"/>
    </row>
    <row r="275">
      <c r="A275" s="59" t="s">
        <v>768</v>
      </c>
      <c r="B275" s="59" t="s">
        <v>1536</v>
      </c>
      <c r="C275" s="59" t="s">
        <v>1537</v>
      </c>
      <c r="D275" s="59">
        <v>12.0</v>
      </c>
      <c r="E275" s="59" t="s">
        <v>7290</v>
      </c>
      <c r="F275" s="59" t="str">
        <f t="array" ref="F275">IFNA(INDEX('New Listing E-Commerce'!$E$2:$E$69,MATCH($I275,'New Listing E-Commerce'!$C$2:$C$69,0)),"N/A")</f>
        <v>Soft</v>
      </c>
      <c r="G275" s="59" t="str">
        <f t="array" ref="G275">INDEX('New Listing E-Commerce'!$D$1:$D$179,MATCH(I275,'New Listing E-Commerce'!$C$1:$C$179,0))</f>
        <v>TRC1</v>
      </c>
      <c r="H275" s="59">
        <f t="shared" si="3"/>
        <v>2</v>
      </c>
      <c r="I275" s="59" t="s">
        <v>54</v>
      </c>
      <c r="J275" s="60">
        <f>VLOOKUP($I275,'Margen (PowerBI)'!$B$2:$F$179,3)</f>
        <v>35</v>
      </c>
      <c r="K275" s="60">
        <f t="array" ref="K275">INDEX('Margen (PowerBI)'!$E$1:$E$179,MATCH($I275,'Margen (PowerBI)'!$B$1:$B$179,0))</f>
        <v>41</v>
      </c>
      <c r="L275" s="60">
        <f>VLOOKUP($I275,'Margen (PowerBI)'!$B$2:$F$179,5)</f>
        <v>16.5</v>
      </c>
      <c r="M275" s="59">
        <v>2.0</v>
      </c>
      <c r="N275" s="61">
        <v>1.0E-4</v>
      </c>
      <c r="O275" s="59">
        <v>2.0</v>
      </c>
      <c r="P275" s="61">
        <v>1.0E-4</v>
      </c>
      <c r="Q275" s="61">
        <v>0.0</v>
      </c>
      <c r="R275" s="59">
        <v>2.0</v>
      </c>
      <c r="S275" s="59">
        <v>0.0</v>
      </c>
      <c r="T275" s="61">
        <v>1.0</v>
      </c>
      <c r="U275" s="61">
        <v>0.0</v>
      </c>
      <c r="V275" s="62">
        <v>300.0</v>
      </c>
      <c r="W275" s="62">
        <v>0.0</v>
      </c>
      <c r="X275" s="59">
        <v>2.0</v>
      </c>
      <c r="Y275" s="59">
        <v>0.0</v>
      </c>
      <c r="Z275" s="63"/>
      <c r="AA275" s="63"/>
      <c r="AB275" s="63"/>
      <c r="AC275" s="63"/>
      <c r="AD275" s="63"/>
      <c r="AE275" s="63"/>
      <c r="AF275" s="63"/>
      <c r="AG275" s="63"/>
      <c r="AH275" s="63"/>
      <c r="AI275" s="63"/>
    </row>
    <row r="276">
      <c r="A276" s="55" t="s">
        <v>768</v>
      </c>
      <c r="B276" s="55" t="s">
        <v>1074</v>
      </c>
      <c r="C276" s="55" t="s">
        <v>1075</v>
      </c>
      <c r="D276" s="55">
        <v>8.5</v>
      </c>
      <c r="E276" s="55" t="s">
        <v>7290</v>
      </c>
      <c r="F276" s="55" t="str">
        <f t="array" ref="F276">IFNA(INDEX('New Listing E-Commerce'!$E$2:$E$69,MATCH($I276,'New Listing E-Commerce'!$C$2:$C$69,0)),"N/A")</f>
        <v>Soft</v>
      </c>
      <c r="G276" s="55" t="str">
        <f t="array" ref="G276">INDEX('New Listing E-Commerce'!$D$1:$D$179,MATCH(I276,'New Listing E-Commerce'!$C$1:$C$179,0))</f>
        <v>TRC1</v>
      </c>
      <c r="H276" s="55">
        <f t="shared" si="3"/>
        <v>1</v>
      </c>
      <c r="I276" s="55" t="s">
        <v>54</v>
      </c>
      <c r="J276" s="56">
        <f>VLOOKUP($I276,'Margen (PowerBI)'!$B$2:$F$179,3)</f>
        <v>35</v>
      </c>
      <c r="K276" s="56">
        <f t="array" ref="K276">INDEX('Margen (PowerBI)'!$E$1:$E$179,MATCH($I276,'Margen (PowerBI)'!$B$1:$B$179,0))</f>
        <v>41</v>
      </c>
      <c r="L276" s="56">
        <f>VLOOKUP($I276,'Margen (PowerBI)'!$B$2:$F$179,5)</f>
        <v>16.5</v>
      </c>
      <c r="M276" s="55">
        <v>2.0</v>
      </c>
      <c r="N276" s="57">
        <v>1.0E-4</v>
      </c>
      <c r="O276" s="55">
        <v>2.0</v>
      </c>
      <c r="P276" s="57">
        <v>1.0E-4</v>
      </c>
      <c r="Q276" s="57">
        <v>1.0</v>
      </c>
      <c r="R276" s="55">
        <v>1.0</v>
      </c>
      <c r="S276" s="55">
        <v>0.0</v>
      </c>
      <c r="T276" s="57">
        <v>0.5</v>
      </c>
      <c r="U276" s="57">
        <v>0.0</v>
      </c>
      <c r="V276" s="58">
        <v>150.0</v>
      </c>
      <c r="W276" s="58">
        <v>0.0</v>
      </c>
      <c r="X276" s="55">
        <v>1.0</v>
      </c>
      <c r="Y276" s="55">
        <v>0.0</v>
      </c>
      <c r="Z276" s="3"/>
      <c r="AA276" s="3"/>
      <c r="AB276" s="3"/>
      <c r="AC276" s="3"/>
      <c r="AD276" s="3"/>
      <c r="AE276" s="3"/>
      <c r="AF276" s="3"/>
      <c r="AG276" s="3"/>
      <c r="AH276" s="3"/>
      <c r="AI276" s="3"/>
    </row>
    <row r="277">
      <c r="A277" s="59" t="s">
        <v>777</v>
      </c>
      <c r="B277" s="59" t="s">
        <v>778</v>
      </c>
      <c r="C277" s="59" t="s">
        <v>779</v>
      </c>
      <c r="D277" s="59">
        <v>10.0</v>
      </c>
      <c r="E277" s="59" t="s">
        <v>7287</v>
      </c>
      <c r="F277" s="59" t="str">
        <f t="array" ref="F277">IFNA(INDEX('New Listing E-Commerce'!$E$2:$E$69,MATCH($I277,'New Listing E-Commerce'!$C$2:$C$69,0)),"N/A")</f>
        <v>Steel</v>
      </c>
      <c r="G277" s="59" t="str">
        <f t="array" ref="G277">INDEX('New Listing E-Commerce'!$D$1:$D$179,MATCH(I277,'New Listing E-Commerce'!$C$1:$C$179,0))</f>
        <v>TRC1</v>
      </c>
      <c r="H277" s="59">
        <f t="shared" si="3"/>
        <v>1</v>
      </c>
      <c r="I277" s="59" t="s">
        <v>44</v>
      </c>
      <c r="J277" s="60">
        <f>VLOOKUP($I277,'Margen (PowerBI)'!$B$2:$F$179,3)</f>
        <v>35</v>
      </c>
      <c r="K277" s="60">
        <f t="array" ref="K277">INDEX('Margen (PowerBI)'!$E$1:$E$179,MATCH($I277,'Margen (PowerBI)'!$B$1:$B$179,0))</f>
        <v>42.5</v>
      </c>
      <c r="L277" s="60">
        <f>VLOOKUP($I277,'Margen (PowerBI)'!$B$2:$F$179,5)</f>
        <v>16.5</v>
      </c>
      <c r="M277" s="59">
        <v>323.0</v>
      </c>
      <c r="N277" s="61">
        <v>0.016</v>
      </c>
      <c r="O277" s="59">
        <v>386.0</v>
      </c>
      <c r="P277" s="61">
        <v>0.0157</v>
      </c>
      <c r="Q277" s="61">
        <v>0.9974</v>
      </c>
      <c r="R277" s="59">
        <v>1.0</v>
      </c>
      <c r="S277" s="59">
        <v>0.0</v>
      </c>
      <c r="T277" s="61">
        <v>0.0031</v>
      </c>
      <c r="U277" s="61">
        <v>0.0</v>
      </c>
      <c r="V277" s="62">
        <v>156.0</v>
      </c>
      <c r="W277" s="62">
        <v>0.0</v>
      </c>
      <c r="X277" s="59">
        <v>1.0</v>
      </c>
      <c r="Y277" s="59">
        <v>0.0</v>
      </c>
      <c r="Z277" s="63"/>
      <c r="AA277" s="63"/>
      <c r="AB277" s="63"/>
      <c r="AC277" s="63"/>
      <c r="AD277" s="63"/>
      <c r="AE277" s="63"/>
      <c r="AF277" s="63"/>
      <c r="AG277" s="63"/>
      <c r="AH277" s="63"/>
      <c r="AI277" s="63"/>
    </row>
    <row r="278">
      <c r="A278" s="55" t="s">
        <v>777</v>
      </c>
      <c r="B278" s="55" t="s">
        <v>780</v>
      </c>
      <c r="C278" s="55" t="s">
        <v>781</v>
      </c>
      <c r="D278" s="55">
        <v>10.5</v>
      </c>
      <c r="E278" s="55" t="s">
        <v>7287</v>
      </c>
      <c r="F278" s="55" t="str">
        <f t="array" ref="F278">IFNA(INDEX('New Listing E-Commerce'!$E$2:$E$69,MATCH($I278,'New Listing E-Commerce'!$C$2:$C$69,0)),"N/A")</f>
        <v>Steel</v>
      </c>
      <c r="G278" s="55" t="str">
        <f t="array" ref="G278">INDEX('New Listing E-Commerce'!$D$1:$D$179,MATCH(I278,'New Listing E-Commerce'!$C$1:$C$179,0))</f>
        <v>TRC1</v>
      </c>
      <c r="H278" s="55">
        <f t="shared" si="3"/>
        <v>3</v>
      </c>
      <c r="I278" s="55" t="s">
        <v>44</v>
      </c>
      <c r="J278" s="56">
        <f>VLOOKUP($I278,'Margen (PowerBI)'!$B$2:$F$179,3)</f>
        <v>35</v>
      </c>
      <c r="K278" s="56">
        <f t="array" ref="K278">INDEX('Margen (PowerBI)'!$E$1:$E$179,MATCH($I278,'Margen (PowerBI)'!$B$1:$B$179,0))</f>
        <v>42.5</v>
      </c>
      <c r="L278" s="56">
        <f>VLOOKUP($I278,'Margen (PowerBI)'!$B$2:$F$179,5)</f>
        <v>16.5</v>
      </c>
      <c r="M278" s="55">
        <v>24.0</v>
      </c>
      <c r="N278" s="57">
        <v>0.0012</v>
      </c>
      <c r="O278" s="55">
        <v>33.0</v>
      </c>
      <c r="P278" s="57">
        <v>0.0013</v>
      </c>
      <c r="Q278" s="57">
        <v>1.0</v>
      </c>
      <c r="R278" s="55">
        <v>3.0</v>
      </c>
      <c r="S278" s="55">
        <v>0.0</v>
      </c>
      <c r="T278" s="57">
        <v>0.125</v>
      </c>
      <c r="U278" s="57">
        <v>0.0</v>
      </c>
      <c r="V278" s="58">
        <v>468.0</v>
      </c>
      <c r="W278" s="58">
        <v>0.0</v>
      </c>
      <c r="X278" s="55">
        <v>3.0</v>
      </c>
      <c r="Y278" s="55">
        <v>0.0</v>
      </c>
      <c r="Z278" s="3"/>
      <c r="AA278" s="3"/>
      <c r="AB278" s="3"/>
      <c r="AC278" s="3"/>
      <c r="AD278" s="3"/>
      <c r="AE278" s="3"/>
      <c r="AF278" s="3"/>
      <c r="AG278" s="3"/>
      <c r="AH278" s="3"/>
      <c r="AI278" s="3"/>
    </row>
    <row r="279">
      <c r="A279" s="59" t="s">
        <v>777</v>
      </c>
      <c r="B279" s="59" t="s">
        <v>782</v>
      </c>
      <c r="C279" s="59" t="s">
        <v>783</v>
      </c>
      <c r="D279" s="59">
        <v>11.0</v>
      </c>
      <c r="E279" s="59" t="s">
        <v>7287</v>
      </c>
      <c r="F279" s="59" t="str">
        <f t="array" ref="F279">IFNA(INDEX('New Listing E-Commerce'!$E$2:$E$69,MATCH($I279,'New Listing E-Commerce'!$C$2:$C$69,0)),"N/A")</f>
        <v>Steel</v>
      </c>
      <c r="G279" s="59" t="str">
        <f t="array" ref="G279">INDEX('New Listing E-Commerce'!$D$1:$D$179,MATCH(I279,'New Listing E-Commerce'!$C$1:$C$179,0))</f>
        <v>TRC1</v>
      </c>
      <c r="H279" s="59">
        <f t="shared" si="3"/>
        <v>1</v>
      </c>
      <c r="I279" s="59" t="s">
        <v>44</v>
      </c>
      <c r="J279" s="60">
        <f>VLOOKUP($I279,'Margen (PowerBI)'!$B$2:$F$179,3)</f>
        <v>35</v>
      </c>
      <c r="K279" s="60">
        <f t="array" ref="K279">INDEX('Margen (PowerBI)'!$E$1:$E$179,MATCH($I279,'Margen (PowerBI)'!$B$1:$B$179,0))</f>
        <v>42.5</v>
      </c>
      <c r="L279" s="60">
        <f>VLOOKUP($I279,'Margen (PowerBI)'!$B$2:$F$179,5)</f>
        <v>16.5</v>
      </c>
      <c r="M279" s="59">
        <v>6.0</v>
      </c>
      <c r="N279" s="61">
        <v>3.0E-4</v>
      </c>
      <c r="O279" s="59">
        <v>8.0</v>
      </c>
      <c r="P279" s="61">
        <v>3.0E-4</v>
      </c>
      <c r="Q279" s="61">
        <v>0.875</v>
      </c>
      <c r="R279" s="59">
        <v>1.0</v>
      </c>
      <c r="S279" s="59">
        <v>0.0</v>
      </c>
      <c r="T279" s="61">
        <v>0.1667</v>
      </c>
      <c r="U279" s="61">
        <v>0.0</v>
      </c>
      <c r="V279" s="62">
        <v>156.0</v>
      </c>
      <c r="W279" s="62">
        <v>0.0</v>
      </c>
      <c r="X279" s="59">
        <v>1.0</v>
      </c>
      <c r="Y279" s="59">
        <v>0.0</v>
      </c>
      <c r="Z279" s="63"/>
      <c r="AA279" s="63"/>
      <c r="AB279" s="63"/>
      <c r="AC279" s="63"/>
      <c r="AD279" s="63"/>
      <c r="AE279" s="63"/>
      <c r="AF279" s="63"/>
      <c r="AG279" s="63"/>
      <c r="AH279" s="63"/>
      <c r="AI279" s="63"/>
    </row>
    <row r="280">
      <c r="A280" s="55" t="s">
        <v>777</v>
      </c>
      <c r="B280" s="55" t="s">
        <v>1078</v>
      </c>
      <c r="C280" s="55" t="s">
        <v>1079</v>
      </c>
      <c r="D280" s="55">
        <v>13.0</v>
      </c>
      <c r="E280" s="55" t="s">
        <v>7287</v>
      </c>
      <c r="F280" s="55" t="str">
        <f t="array" ref="F280">IFNA(INDEX('New Listing E-Commerce'!$E$2:$E$69,MATCH($I280,'New Listing E-Commerce'!$C$2:$C$69,0)),"N/A")</f>
        <v>Steel</v>
      </c>
      <c r="G280" s="55" t="str">
        <f t="array" ref="G280">INDEX('New Listing E-Commerce'!$D$1:$D$179,MATCH(I280,'New Listing E-Commerce'!$C$1:$C$179,0))</f>
        <v>TRC1</v>
      </c>
      <c r="H280" s="55">
        <f t="shared" si="3"/>
        <v>1</v>
      </c>
      <c r="I280" s="55" t="s">
        <v>44</v>
      </c>
      <c r="J280" s="56">
        <f>VLOOKUP($I280,'Margen (PowerBI)'!$B$2:$F$179,3)</f>
        <v>35</v>
      </c>
      <c r="K280" s="56">
        <f t="array" ref="K280">INDEX('Margen (PowerBI)'!$E$1:$E$179,MATCH($I280,'Margen (PowerBI)'!$B$1:$B$179,0))</f>
        <v>42.5</v>
      </c>
      <c r="L280" s="56">
        <f>VLOOKUP($I280,'Margen (PowerBI)'!$B$2:$F$179,5)</f>
        <v>16.5</v>
      </c>
      <c r="M280" s="55">
        <v>2.0</v>
      </c>
      <c r="N280" s="57">
        <v>1.0E-4</v>
      </c>
      <c r="O280" s="55">
        <v>5.0</v>
      </c>
      <c r="P280" s="57">
        <v>2.0E-4</v>
      </c>
      <c r="Q280" s="57">
        <v>1.0</v>
      </c>
      <c r="R280" s="55">
        <v>1.0</v>
      </c>
      <c r="S280" s="55">
        <v>0.0</v>
      </c>
      <c r="T280" s="57">
        <v>0.5</v>
      </c>
      <c r="U280" s="57">
        <v>0.0</v>
      </c>
      <c r="V280" s="58">
        <v>156.0</v>
      </c>
      <c r="W280" s="58">
        <v>0.0</v>
      </c>
      <c r="X280" s="55">
        <v>1.0</v>
      </c>
      <c r="Y280" s="55">
        <v>0.0</v>
      </c>
      <c r="Z280" s="3"/>
      <c r="AA280" s="3"/>
      <c r="AB280" s="3"/>
      <c r="AC280" s="3"/>
      <c r="AD280" s="3"/>
      <c r="AE280" s="3"/>
      <c r="AF280" s="3"/>
      <c r="AG280" s="3"/>
      <c r="AH280" s="3"/>
      <c r="AI280" s="3"/>
    </row>
    <row r="281">
      <c r="A281" s="59" t="s">
        <v>777</v>
      </c>
      <c r="B281" s="59" t="s">
        <v>784</v>
      </c>
      <c r="C281" s="59" t="s">
        <v>785</v>
      </c>
      <c r="D281" s="59">
        <v>6.0</v>
      </c>
      <c r="E281" s="59" t="s">
        <v>7287</v>
      </c>
      <c r="F281" s="59" t="str">
        <f t="array" ref="F281">IFNA(INDEX('New Listing E-Commerce'!$E$2:$E$69,MATCH($I281,'New Listing E-Commerce'!$C$2:$C$69,0)),"N/A")</f>
        <v>Steel</v>
      </c>
      <c r="G281" s="59" t="str">
        <f t="array" ref="G281">INDEX('New Listing E-Commerce'!$D$1:$D$179,MATCH(I281,'New Listing E-Commerce'!$C$1:$C$179,0))</f>
        <v>TRC1</v>
      </c>
      <c r="H281" s="59">
        <f t="shared" si="3"/>
        <v>3</v>
      </c>
      <c r="I281" s="59" t="s">
        <v>44</v>
      </c>
      <c r="J281" s="60">
        <f>VLOOKUP($I281,'Margen (PowerBI)'!$B$2:$F$179,3)</f>
        <v>35</v>
      </c>
      <c r="K281" s="60">
        <f t="array" ref="K281">INDEX('Margen (PowerBI)'!$E$1:$E$179,MATCH($I281,'Margen (PowerBI)'!$B$1:$B$179,0))</f>
        <v>42.5</v>
      </c>
      <c r="L281" s="60">
        <f>VLOOKUP($I281,'Margen (PowerBI)'!$B$2:$F$179,5)</f>
        <v>16.5</v>
      </c>
      <c r="M281" s="59">
        <v>32.0</v>
      </c>
      <c r="N281" s="61">
        <v>0.0016</v>
      </c>
      <c r="O281" s="59">
        <v>47.0</v>
      </c>
      <c r="P281" s="61">
        <v>0.0019</v>
      </c>
      <c r="Q281" s="61">
        <v>0.9574</v>
      </c>
      <c r="R281" s="59">
        <v>3.0</v>
      </c>
      <c r="S281" s="59">
        <v>0.0</v>
      </c>
      <c r="T281" s="61">
        <v>0.0938</v>
      </c>
      <c r="U281" s="61">
        <v>0.0</v>
      </c>
      <c r="V281" s="62">
        <v>468.0</v>
      </c>
      <c r="W281" s="62">
        <v>0.0</v>
      </c>
      <c r="X281" s="59">
        <v>2.0</v>
      </c>
      <c r="Y281" s="59">
        <v>0.0</v>
      </c>
      <c r="Z281" s="63"/>
      <c r="AA281" s="63"/>
      <c r="AB281" s="63"/>
      <c r="AC281" s="63"/>
      <c r="AD281" s="63"/>
      <c r="AE281" s="63"/>
      <c r="AF281" s="63"/>
      <c r="AG281" s="63"/>
      <c r="AH281" s="63"/>
      <c r="AI281" s="63"/>
    </row>
    <row r="282">
      <c r="A282" s="55" t="s">
        <v>777</v>
      </c>
      <c r="B282" s="55" t="s">
        <v>786</v>
      </c>
      <c r="C282" s="55" t="s">
        <v>787</v>
      </c>
      <c r="D282" s="55">
        <v>6.5</v>
      </c>
      <c r="E282" s="55" t="s">
        <v>7287</v>
      </c>
      <c r="F282" s="55" t="str">
        <f t="array" ref="F282">IFNA(INDEX('New Listing E-Commerce'!$E$2:$E$69,MATCH($I282,'New Listing E-Commerce'!$C$2:$C$69,0)),"N/A")</f>
        <v>Steel</v>
      </c>
      <c r="G282" s="55" t="str">
        <f t="array" ref="G282">INDEX('New Listing E-Commerce'!$D$1:$D$179,MATCH(I282,'New Listing E-Commerce'!$C$1:$C$179,0))</f>
        <v>TRC1</v>
      </c>
      <c r="H282" s="55">
        <f t="shared" si="3"/>
        <v>3</v>
      </c>
      <c r="I282" s="55" t="s">
        <v>44</v>
      </c>
      <c r="J282" s="56">
        <f>VLOOKUP($I282,'Margen (PowerBI)'!$B$2:$F$179,3)</f>
        <v>35</v>
      </c>
      <c r="K282" s="56">
        <f t="array" ref="K282">INDEX('Margen (PowerBI)'!$E$1:$E$179,MATCH($I282,'Margen (PowerBI)'!$B$1:$B$179,0))</f>
        <v>42.5</v>
      </c>
      <c r="L282" s="56">
        <f>VLOOKUP($I282,'Margen (PowerBI)'!$B$2:$F$179,5)</f>
        <v>16.5</v>
      </c>
      <c r="M282" s="55">
        <v>10.0</v>
      </c>
      <c r="N282" s="57">
        <v>5.0E-4</v>
      </c>
      <c r="O282" s="55">
        <v>13.0</v>
      </c>
      <c r="P282" s="57">
        <v>5.0E-4</v>
      </c>
      <c r="Q282" s="57">
        <v>1.0</v>
      </c>
      <c r="R282" s="55">
        <v>3.0</v>
      </c>
      <c r="S282" s="55">
        <v>0.0</v>
      </c>
      <c r="T282" s="57">
        <v>0.3</v>
      </c>
      <c r="U282" s="57">
        <v>0.0</v>
      </c>
      <c r="V282" s="58">
        <v>468.0</v>
      </c>
      <c r="W282" s="58">
        <v>0.0</v>
      </c>
      <c r="X282" s="55">
        <v>3.0</v>
      </c>
      <c r="Y282" s="55">
        <v>0.0</v>
      </c>
      <c r="Z282" s="3"/>
      <c r="AA282" s="3"/>
      <c r="AB282" s="3"/>
      <c r="AC282" s="3"/>
      <c r="AD282" s="3"/>
      <c r="AE282" s="3"/>
      <c r="AF282" s="3"/>
      <c r="AG282" s="3"/>
      <c r="AH282" s="3"/>
      <c r="AI282" s="3"/>
    </row>
    <row r="283">
      <c r="A283" s="59" t="s">
        <v>777</v>
      </c>
      <c r="B283" s="59" t="s">
        <v>1080</v>
      </c>
      <c r="C283" s="59" t="s">
        <v>1081</v>
      </c>
      <c r="D283" s="59">
        <v>7.0</v>
      </c>
      <c r="E283" s="59" t="s">
        <v>7287</v>
      </c>
      <c r="F283" s="59" t="str">
        <f t="array" ref="F283">IFNA(INDEX('New Listing E-Commerce'!$E$2:$E$69,MATCH($I283,'New Listing E-Commerce'!$C$2:$C$69,0)),"N/A")</f>
        <v>Steel</v>
      </c>
      <c r="G283" s="59" t="str">
        <f t="array" ref="G283">INDEX('New Listing E-Commerce'!$D$1:$D$179,MATCH(I283,'New Listing E-Commerce'!$C$1:$C$179,0))</f>
        <v>TRC1</v>
      </c>
      <c r="H283" s="59">
        <f t="shared" si="3"/>
        <v>1</v>
      </c>
      <c r="I283" s="59" t="s">
        <v>44</v>
      </c>
      <c r="J283" s="60">
        <f>VLOOKUP($I283,'Margen (PowerBI)'!$B$2:$F$179,3)</f>
        <v>35</v>
      </c>
      <c r="K283" s="60">
        <f t="array" ref="K283">INDEX('Margen (PowerBI)'!$E$1:$E$179,MATCH($I283,'Margen (PowerBI)'!$B$1:$B$179,0))</f>
        <v>42.5</v>
      </c>
      <c r="L283" s="60">
        <f>VLOOKUP($I283,'Margen (PowerBI)'!$B$2:$F$179,5)</f>
        <v>16.5</v>
      </c>
      <c r="M283" s="59">
        <v>33.0</v>
      </c>
      <c r="N283" s="61">
        <v>0.0016</v>
      </c>
      <c r="O283" s="59">
        <v>40.0</v>
      </c>
      <c r="P283" s="61">
        <v>0.0016</v>
      </c>
      <c r="Q283" s="61">
        <v>1.0</v>
      </c>
      <c r="R283" s="59">
        <v>1.0</v>
      </c>
      <c r="S283" s="59">
        <v>0.0</v>
      </c>
      <c r="T283" s="61">
        <v>0.0303</v>
      </c>
      <c r="U283" s="61">
        <v>0.0</v>
      </c>
      <c r="V283" s="62">
        <v>156.0</v>
      </c>
      <c r="W283" s="62">
        <v>0.0</v>
      </c>
      <c r="X283" s="59">
        <v>1.0</v>
      </c>
      <c r="Y283" s="59">
        <v>0.0</v>
      </c>
      <c r="Z283" s="63"/>
      <c r="AA283" s="63"/>
      <c r="AB283" s="63"/>
      <c r="AC283" s="63"/>
      <c r="AD283" s="63"/>
      <c r="AE283" s="63"/>
      <c r="AF283" s="63"/>
      <c r="AG283" s="63"/>
      <c r="AH283" s="63"/>
      <c r="AI283" s="63"/>
    </row>
    <row r="284">
      <c r="A284" s="55" t="s">
        <v>777</v>
      </c>
      <c r="B284" s="55" t="s">
        <v>788</v>
      </c>
      <c r="C284" s="55" t="s">
        <v>789</v>
      </c>
      <c r="D284" s="55">
        <v>7.5</v>
      </c>
      <c r="E284" s="55" t="s">
        <v>7287</v>
      </c>
      <c r="F284" s="55" t="str">
        <f t="array" ref="F284">IFNA(INDEX('New Listing E-Commerce'!$E$2:$E$69,MATCH($I284,'New Listing E-Commerce'!$C$2:$C$69,0)),"N/A")</f>
        <v>Steel</v>
      </c>
      <c r="G284" s="55" t="str">
        <f t="array" ref="G284">INDEX('New Listing E-Commerce'!$D$1:$D$179,MATCH(I284,'New Listing E-Commerce'!$C$1:$C$179,0))</f>
        <v>TRC1</v>
      </c>
      <c r="H284" s="55">
        <f t="shared" si="3"/>
        <v>3</v>
      </c>
      <c r="I284" s="55" t="s">
        <v>44</v>
      </c>
      <c r="J284" s="56">
        <f>VLOOKUP($I284,'Margen (PowerBI)'!$B$2:$F$179,3)</f>
        <v>35</v>
      </c>
      <c r="K284" s="56">
        <f t="array" ref="K284">INDEX('Margen (PowerBI)'!$E$1:$E$179,MATCH($I284,'Margen (PowerBI)'!$B$1:$B$179,0))</f>
        <v>42.5</v>
      </c>
      <c r="L284" s="56">
        <f>VLOOKUP($I284,'Margen (PowerBI)'!$B$2:$F$179,5)</f>
        <v>16.5</v>
      </c>
      <c r="M284" s="55">
        <v>124.0</v>
      </c>
      <c r="N284" s="57">
        <v>0.0061</v>
      </c>
      <c r="O284" s="55">
        <v>155.0</v>
      </c>
      <c r="P284" s="57">
        <v>0.0063</v>
      </c>
      <c r="Q284" s="57">
        <v>1.0</v>
      </c>
      <c r="R284" s="55">
        <v>3.0</v>
      </c>
      <c r="S284" s="55">
        <v>0.0</v>
      </c>
      <c r="T284" s="57">
        <v>0.0242</v>
      </c>
      <c r="U284" s="57">
        <v>0.0</v>
      </c>
      <c r="V284" s="58">
        <v>468.0</v>
      </c>
      <c r="W284" s="58">
        <v>0.0</v>
      </c>
      <c r="X284" s="55">
        <v>3.0</v>
      </c>
      <c r="Y284" s="55">
        <v>0.0</v>
      </c>
      <c r="Z284" s="3"/>
      <c r="AA284" s="3"/>
      <c r="AB284" s="3"/>
      <c r="AC284" s="3"/>
      <c r="AD284" s="3"/>
      <c r="AE284" s="3"/>
      <c r="AF284" s="3"/>
      <c r="AG284" s="3"/>
      <c r="AH284" s="3"/>
      <c r="AI284" s="3"/>
    </row>
    <row r="285">
      <c r="A285" s="59" t="s">
        <v>777</v>
      </c>
      <c r="B285" s="59" t="s">
        <v>1082</v>
      </c>
      <c r="C285" s="59" t="s">
        <v>1083</v>
      </c>
      <c r="D285" s="59">
        <v>8.0</v>
      </c>
      <c r="E285" s="59" t="s">
        <v>7287</v>
      </c>
      <c r="F285" s="59" t="str">
        <f t="array" ref="F285">IFNA(INDEX('New Listing E-Commerce'!$E$2:$E$69,MATCH($I285,'New Listing E-Commerce'!$C$2:$C$69,0)),"N/A")</f>
        <v>Steel</v>
      </c>
      <c r="G285" s="59" t="str">
        <f t="array" ref="G285">INDEX('New Listing E-Commerce'!$D$1:$D$179,MATCH(I285,'New Listing E-Commerce'!$C$1:$C$179,0))</f>
        <v>TRC1</v>
      </c>
      <c r="H285" s="59">
        <f t="shared" si="3"/>
        <v>2</v>
      </c>
      <c r="I285" s="59" t="s">
        <v>44</v>
      </c>
      <c r="J285" s="60">
        <f>VLOOKUP($I285,'Margen (PowerBI)'!$B$2:$F$179,3)</f>
        <v>35</v>
      </c>
      <c r="K285" s="60">
        <f t="array" ref="K285">INDEX('Margen (PowerBI)'!$E$1:$E$179,MATCH($I285,'Margen (PowerBI)'!$B$1:$B$179,0))</f>
        <v>42.5</v>
      </c>
      <c r="L285" s="60">
        <f>VLOOKUP($I285,'Margen (PowerBI)'!$B$2:$F$179,5)</f>
        <v>16.5</v>
      </c>
      <c r="M285" s="59">
        <v>11.0</v>
      </c>
      <c r="N285" s="61">
        <v>5.0E-4</v>
      </c>
      <c r="O285" s="59">
        <v>14.0</v>
      </c>
      <c r="P285" s="61">
        <v>6.0E-4</v>
      </c>
      <c r="Q285" s="61">
        <v>0.8571</v>
      </c>
      <c r="R285" s="59">
        <v>2.0</v>
      </c>
      <c r="S285" s="59">
        <v>0.0</v>
      </c>
      <c r="T285" s="61">
        <v>0.1818</v>
      </c>
      <c r="U285" s="61">
        <v>0.0</v>
      </c>
      <c r="V285" s="62">
        <v>312.0</v>
      </c>
      <c r="W285" s="62">
        <v>0.0</v>
      </c>
      <c r="X285" s="59">
        <v>2.0</v>
      </c>
      <c r="Y285" s="59">
        <v>0.0</v>
      </c>
      <c r="Z285" s="63"/>
      <c r="AA285" s="63"/>
      <c r="AB285" s="63"/>
      <c r="AC285" s="63"/>
      <c r="AD285" s="63"/>
      <c r="AE285" s="63"/>
      <c r="AF285" s="63"/>
      <c r="AG285" s="63"/>
      <c r="AH285" s="63"/>
      <c r="AI285" s="63"/>
    </row>
    <row r="286">
      <c r="A286" s="55" t="s">
        <v>777</v>
      </c>
      <c r="B286" s="55" t="s">
        <v>790</v>
      </c>
      <c r="C286" s="55" t="s">
        <v>791</v>
      </c>
      <c r="D286" s="55">
        <v>8.5</v>
      </c>
      <c r="E286" s="55" t="s">
        <v>7287</v>
      </c>
      <c r="F286" s="55" t="str">
        <f t="array" ref="F286">IFNA(INDEX('New Listing E-Commerce'!$E$2:$E$69,MATCH($I286,'New Listing E-Commerce'!$C$2:$C$69,0)),"N/A")</f>
        <v>Steel</v>
      </c>
      <c r="G286" s="55" t="str">
        <f t="array" ref="G286">INDEX('New Listing E-Commerce'!$D$1:$D$179,MATCH(I286,'New Listing E-Commerce'!$C$1:$C$179,0))</f>
        <v>TRC1</v>
      </c>
      <c r="H286" s="55">
        <f t="shared" si="3"/>
        <v>1</v>
      </c>
      <c r="I286" s="55" t="s">
        <v>44</v>
      </c>
      <c r="J286" s="56">
        <f>VLOOKUP($I286,'Margen (PowerBI)'!$B$2:$F$179,3)</f>
        <v>35</v>
      </c>
      <c r="K286" s="56">
        <f t="array" ref="K286">INDEX('Margen (PowerBI)'!$E$1:$E$179,MATCH($I286,'Margen (PowerBI)'!$B$1:$B$179,0))</f>
        <v>42.5</v>
      </c>
      <c r="L286" s="56">
        <f>VLOOKUP($I286,'Margen (PowerBI)'!$B$2:$F$179,5)</f>
        <v>16.5</v>
      </c>
      <c r="M286" s="55">
        <v>10.0</v>
      </c>
      <c r="N286" s="57">
        <v>5.0E-4</v>
      </c>
      <c r="O286" s="55">
        <v>12.0</v>
      </c>
      <c r="P286" s="57">
        <v>5.0E-4</v>
      </c>
      <c r="Q286" s="57">
        <v>1.0</v>
      </c>
      <c r="R286" s="55">
        <v>1.0</v>
      </c>
      <c r="S286" s="55">
        <v>0.0</v>
      </c>
      <c r="T286" s="57">
        <v>0.1</v>
      </c>
      <c r="U286" s="57">
        <v>0.0</v>
      </c>
      <c r="V286" s="58">
        <v>156.0</v>
      </c>
      <c r="W286" s="58">
        <v>0.0</v>
      </c>
      <c r="X286" s="55">
        <v>1.0</v>
      </c>
      <c r="Y286" s="55">
        <v>0.0</v>
      </c>
      <c r="Z286" s="3"/>
      <c r="AA286" s="3"/>
      <c r="AB286" s="3"/>
      <c r="AC286" s="3"/>
      <c r="AD286" s="3"/>
      <c r="AE286" s="3"/>
      <c r="AF286" s="3"/>
      <c r="AG286" s="3"/>
      <c r="AH286" s="3"/>
      <c r="AI286" s="3"/>
    </row>
    <row r="287">
      <c r="A287" s="59" t="s">
        <v>777</v>
      </c>
      <c r="B287" s="59" t="s">
        <v>792</v>
      </c>
      <c r="C287" s="59" t="s">
        <v>793</v>
      </c>
      <c r="D287" s="59">
        <v>9.0</v>
      </c>
      <c r="E287" s="59" t="s">
        <v>7287</v>
      </c>
      <c r="F287" s="59" t="str">
        <f t="array" ref="F287">IFNA(INDEX('New Listing E-Commerce'!$E$2:$E$69,MATCH($I287,'New Listing E-Commerce'!$C$2:$C$69,0)),"N/A")</f>
        <v>Steel</v>
      </c>
      <c r="G287" s="59" t="str">
        <f t="array" ref="G287">INDEX('New Listing E-Commerce'!$D$1:$D$179,MATCH(I287,'New Listing E-Commerce'!$C$1:$C$179,0))</f>
        <v>TRC1</v>
      </c>
      <c r="H287" s="59">
        <f t="shared" si="3"/>
        <v>3</v>
      </c>
      <c r="I287" s="59" t="s">
        <v>44</v>
      </c>
      <c r="J287" s="60">
        <f>VLOOKUP($I287,'Margen (PowerBI)'!$B$2:$F$179,3)</f>
        <v>35</v>
      </c>
      <c r="K287" s="60">
        <f t="array" ref="K287">INDEX('Margen (PowerBI)'!$E$1:$E$179,MATCH($I287,'Margen (PowerBI)'!$B$1:$B$179,0))</f>
        <v>42.5</v>
      </c>
      <c r="L287" s="60">
        <f>VLOOKUP($I287,'Margen (PowerBI)'!$B$2:$F$179,5)</f>
        <v>16.5</v>
      </c>
      <c r="M287" s="59">
        <v>18.0</v>
      </c>
      <c r="N287" s="61">
        <v>9.0E-4</v>
      </c>
      <c r="O287" s="59">
        <v>23.0</v>
      </c>
      <c r="P287" s="61">
        <v>9.0E-4</v>
      </c>
      <c r="Q287" s="61">
        <v>0.913</v>
      </c>
      <c r="R287" s="59">
        <v>3.0</v>
      </c>
      <c r="S287" s="59">
        <v>0.0</v>
      </c>
      <c r="T287" s="61">
        <v>0.1667</v>
      </c>
      <c r="U287" s="61">
        <v>0.0</v>
      </c>
      <c r="V287" s="62">
        <v>468.0</v>
      </c>
      <c r="W287" s="62">
        <v>0.0</v>
      </c>
      <c r="X287" s="59">
        <v>3.0</v>
      </c>
      <c r="Y287" s="59">
        <v>0.0</v>
      </c>
      <c r="Z287" s="63"/>
      <c r="AA287" s="63"/>
      <c r="AB287" s="63"/>
      <c r="AC287" s="63"/>
      <c r="AD287" s="63"/>
      <c r="AE287" s="63"/>
      <c r="AF287" s="63"/>
      <c r="AG287" s="63"/>
      <c r="AH287" s="63"/>
      <c r="AI287" s="63"/>
    </row>
    <row r="288">
      <c r="A288" s="55" t="s">
        <v>777</v>
      </c>
      <c r="B288" s="55" t="s">
        <v>794</v>
      </c>
      <c r="C288" s="55" t="s">
        <v>795</v>
      </c>
      <c r="D288" s="55">
        <v>9.5</v>
      </c>
      <c r="E288" s="55" t="s">
        <v>7287</v>
      </c>
      <c r="F288" s="55" t="str">
        <f t="array" ref="F288">IFNA(INDEX('New Listing E-Commerce'!$E$2:$E$69,MATCH($I288,'New Listing E-Commerce'!$C$2:$C$69,0)),"N/A")</f>
        <v>Steel</v>
      </c>
      <c r="G288" s="55" t="str">
        <f t="array" ref="G288">INDEX('New Listing E-Commerce'!$D$1:$D$179,MATCH(I288,'New Listing E-Commerce'!$C$1:$C$179,0))</f>
        <v>TRC1</v>
      </c>
      <c r="H288" s="55">
        <f t="shared" si="3"/>
        <v>3</v>
      </c>
      <c r="I288" s="55" t="s">
        <v>44</v>
      </c>
      <c r="J288" s="56">
        <f>VLOOKUP($I288,'Margen (PowerBI)'!$B$2:$F$179,3)</f>
        <v>35</v>
      </c>
      <c r="K288" s="56">
        <f t="array" ref="K288">INDEX('Margen (PowerBI)'!$E$1:$E$179,MATCH($I288,'Margen (PowerBI)'!$B$1:$B$179,0))</f>
        <v>42.5</v>
      </c>
      <c r="L288" s="56">
        <f>VLOOKUP($I288,'Margen (PowerBI)'!$B$2:$F$179,5)</f>
        <v>16.5</v>
      </c>
      <c r="M288" s="55">
        <v>30.0</v>
      </c>
      <c r="N288" s="57">
        <v>0.0015</v>
      </c>
      <c r="O288" s="55">
        <v>32.0</v>
      </c>
      <c r="P288" s="57">
        <v>0.0013</v>
      </c>
      <c r="Q288" s="57">
        <v>0.9688</v>
      </c>
      <c r="R288" s="55">
        <v>3.0</v>
      </c>
      <c r="S288" s="55">
        <v>0.0</v>
      </c>
      <c r="T288" s="57">
        <v>0.1</v>
      </c>
      <c r="U288" s="57">
        <v>0.0</v>
      </c>
      <c r="V288" s="58">
        <v>468.0</v>
      </c>
      <c r="W288" s="58">
        <v>0.0</v>
      </c>
      <c r="X288" s="55">
        <v>3.0</v>
      </c>
      <c r="Y288" s="55">
        <v>0.0</v>
      </c>
      <c r="Z288" s="3"/>
      <c r="AA288" s="3"/>
      <c r="AB288" s="3"/>
      <c r="AC288" s="3"/>
      <c r="AD288" s="3"/>
      <c r="AE288" s="3"/>
      <c r="AF288" s="3"/>
      <c r="AG288" s="3"/>
      <c r="AH288" s="3"/>
      <c r="AI288" s="3"/>
    </row>
    <row r="289">
      <c r="A289" s="59" t="s">
        <v>777</v>
      </c>
      <c r="B289" s="59" t="s">
        <v>1337</v>
      </c>
      <c r="C289" s="59" t="s">
        <v>1338</v>
      </c>
      <c r="D289" s="59">
        <v>10.0</v>
      </c>
      <c r="E289" s="59" t="s">
        <v>7290</v>
      </c>
      <c r="F289" s="59" t="str">
        <f t="array" ref="F289">IFNA(INDEX('New Listing E-Commerce'!$E$2:$E$69,MATCH($I289,'New Listing E-Commerce'!$C$2:$C$69,0)),"N/A")</f>
        <v>Steel</v>
      </c>
      <c r="G289" s="59" t="str">
        <f t="array" ref="G289">INDEX('New Listing E-Commerce'!$D$1:$D$179,MATCH(I289,'New Listing E-Commerce'!$C$1:$C$179,0))</f>
        <v>TRC1</v>
      </c>
      <c r="H289" s="59">
        <f t="shared" si="3"/>
        <v>2</v>
      </c>
      <c r="I289" s="59" t="s">
        <v>44</v>
      </c>
      <c r="J289" s="60">
        <f>VLOOKUP($I289,'Margen (PowerBI)'!$B$2:$F$179,3)</f>
        <v>35</v>
      </c>
      <c r="K289" s="60">
        <f t="array" ref="K289">INDEX('Margen (PowerBI)'!$E$1:$E$179,MATCH($I289,'Margen (PowerBI)'!$B$1:$B$179,0))</f>
        <v>42.5</v>
      </c>
      <c r="L289" s="60">
        <f>VLOOKUP($I289,'Margen (PowerBI)'!$B$2:$F$179,5)</f>
        <v>16.5</v>
      </c>
      <c r="M289" s="59">
        <v>54.0</v>
      </c>
      <c r="N289" s="61">
        <v>0.0027</v>
      </c>
      <c r="O289" s="59">
        <v>70.0</v>
      </c>
      <c r="P289" s="61">
        <v>0.0028</v>
      </c>
      <c r="Q289" s="61">
        <v>1.0</v>
      </c>
      <c r="R289" s="59">
        <v>2.0</v>
      </c>
      <c r="S289" s="59">
        <v>0.0</v>
      </c>
      <c r="T289" s="61">
        <v>0.037</v>
      </c>
      <c r="U289" s="61">
        <v>0.0</v>
      </c>
      <c r="V289" s="62">
        <v>156.0</v>
      </c>
      <c r="W289" s="62">
        <v>0.0</v>
      </c>
      <c r="X289" s="59">
        <v>2.0</v>
      </c>
      <c r="Y289" s="59">
        <v>0.0</v>
      </c>
      <c r="Z289" s="63"/>
      <c r="AA289" s="63"/>
      <c r="AB289" s="63"/>
      <c r="AC289" s="63"/>
      <c r="AD289" s="63"/>
      <c r="AE289" s="63"/>
      <c r="AF289" s="63"/>
      <c r="AG289" s="63"/>
      <c r="AH289" s="63"/>
      <c r="AI289" s="63"/>
    </row>
    <row r="290">
      <c r="A290" s="55" t="s">
        <v>777</v>
      </c>
      <c r="B290" s="55" t="s">
        <v>1339</v>
      </c>
      <c r="C290" s="55" t="s">
        <v>1340</v>
      </c>
      <c r="D290" s="55">
        <v>10.5</v>
      </c>
      <c r="E290" s="55" t="s">
        <v>7290</v>
      </c>
      <c r="F290" s="55" t="str">
        <f t="array" ref="F290">IFNA(INDEX('New Listing E-Commerce'!$E$2:$E$69,MATCH($I290,'New Listing E-Commerce'!$C$2:$C$69,0)),"N/A")</f>
        <v>Steel</v>
      </c>
      <c r="G290" s="55" t="str">
        <f t="array" ref="G290">INDEX('New Listing E-Commerce'!$D$1:$D$179,MATCH(I290,'New Listing E-Commerce'!$C$1:$C$179,0))</f>
        <v>TRC1</v>
      </c>
      <c r="H290" s="55">
        <f t="shared" si="3"/>
        <v>3</v>
      </c>
      <c r="I290" s="55" t="s">
        <v>44</v>
      </c>
      <c r="J290" s="56">
        <f>VLOOKUP($I290,'Margen (PowerBI)'!$B$2:$F$179,3)</f>
        <v>35</v>
      </c>
      <c r="K290" s="56">
        <f t="array" ref="K290">INDEX('Margen (PowerBI)'!$E$1:$E$179,MATCH($I290,'Margen (PowerBI)'!$B$1:$B$179,0))</f>
        <v>42.5</v>
      </c>
      <c r="L290" s="56">
        <f>VLOOKUP($I290,'Margen (PowerBI)'!$B$2:$F$179,5)</f>
        <v>16.5</v>
      </c>
      <c r="M290" s="55">
        <v>7.0</v>
      </c>
      <c r="N290" s="57">
        <v>3.0E-4</v>
      </c>
      <c r="O290" s="55">
        <v>10.0</v>
      </c>
      <c r="P290" s="57">
        <v>4.0E-4</v>
      </c>
      <c r="Q290" s="57">
        <v>1.0</v>
      </c>
      <c r="R290" s="55">
        <v>3.0</v>
      </c>
      <c r="S290" s="55">
        <v>0.0</v>
      </c>
      <c r="T290" s="57">
        <v>0.4286</v>
      </c>
      <c r="U290" s="57">
        <v>0.0</v>
      </c>
      <c r="V290" s="58">
        <v>468.0</v>
      </c>
      <c r="W290" s="58">
        <v>0.0</v>
      </c>
      <c r="X290" s="55">
        <v>3.0</v>
      </c>
      <c r="Y290" s="55">
        <v>0.0</v>
      </c>
      <c r="Z290" s="3"/>
      <c r="AA290" s="3"/>
      <c r="AB290" s="3"/>
      <c r="AC290" s="3"/>
      <c r="AD290" s="3"/>
      <c r="AE290" s="3"/>
      <c r="AF290" s="3"/>
      <c r="AG290" s="3"/>
      <c r="AH290" s="3"/>
      <c r="AI290" s="3"/>
    </row>
    <row r="291">
      <c r="A291" s="59" t="s">
        <v>777</v>
      </c>
      <c r="B291" s="59" t="s">
        <v>796</v>
      </c>
      <c r="C291" s="59" t="s">
        <v>797</v>
      </c>
      <c r="D291" s="59">
        <v>11.0</v>
      </c>
      <c r="E291" s="59" t="s">
        <v>7290</v>
      </c>
      <c r="F291" s="59" t="str">
        <f t="array" ref="F291">IFNA(INDEX('New Listing E-Commerce'!$E$2:$E$69,MATCH($I291,'New Listing E-Commerce'!$C$2:$C$69,0)),"N/A")</f>
        <v>Steel</v>
      </c>
      <c r="G291" s="59" t="str">
        <f t="array" ref="G291">INDEX('New Listing E-Commerce'!$D$1:$D$179,MATCH(I291,'New Listing E-Commerce'!$C$1:$C$179,0))</f>
        <v>TRC1</v>
      </c>
      <c r="H291" s="59">
        <f t="shared" si="3"/>
        <v>1</v>
      </c>
      <c r="I291" s="59" t="s">
        <v>44</v>
      </c>
      <c r="J291" s="60">
        <f>VLOOKUP($I291,'Margen (PowerBI)'!$B$2:$F$179,3)</f>
        <v>35</v>
      </c>
      <c r="K291" s="60">
        <f t="array" ref="K291">INDEX('Margen (PowerBI)'!$E$1:$E$179,MATCH($I291,'Margen (PowerBI)'!$B$1:$B$179,0))</f>
        <v>42.5</v>
      </c>
      <c r="L291" s="60">
        <f>VLOOKUP($I291,'Margen (PowerBI)'!$B$2:$F$179,5)</f>
        <v>16.5</v>
      </c>
      <c r="M291" s="59">
        <v>2.0</v>
      </c>
      <c r="N291" s="61">
        <v>1.0E-4</v>
      </c>
      <c r="O291" s="59">
        <v>3.0</v>
      </c>
      <c r="P291" s="61">
        <v>1.0E-4</v>
      </c>
      <c r="Q291" s="61">
        <v>1.0</v>
      </c>
      <c r="R291" s="59">
        <v>1.0</v>
      </c>
      <c r="S291" s="59">
        <v>0.0</v>
      </c>
      <c r="T291" s="61">
        <v>0.5</v>
      </c>
      <c r="U291" s="61">
        <v>0.0</v>
      </c>
      <c r="V291" s="62">
        <v>156.0</v>
      </c>
      <c r="W291" s="62">
        <v>0.0</v>
      </c>
      <c r="X291" s="59">
        <v>1.0</v>
      </c>
      <c r="Y291" s="59">
        <v>0.0</v>
      </c>
      <c r="Z291" s="63"/>
      <c r="AA291" s="63"/>
      <c r="AB291" s="63"/>
      <c r="AC291" s="63"/>
      <c r="AD291" s="63"/>
      <c r="AE291" s="63"/>
      <c r="AF291" s="63"/>
      <c r="AG291" s="63"/>
      <c r="AH291" s="63"/>
      <c r="AI291" s="63"/>
    </row>
    <row r="292">
      <c r="A292" s="55" t="s">
        <v>777</v>
      </c>
      <c r="B292" s="55" t="s">
        <v>1341</v>
      </c>
      <c r="C292" s="55" t="s">
        <v>1342</v>
      </c>
      <c r="D292" s="55">
        <v>6.0</v>
      </c>
      <c r="E292" s="55" t="s">
        <v>7290</v>
      </c>
      <c r="F292" s="55" t="str">
        <f t="array" ref="F292">IFNA(INDEX('New Listing E-Commerce'!$E$2:$E$69,MATCH($I292,'New Listing E-Commerce'!$C$2:$C$69,0)),"N/A")</f>
        <v>Steel</v>
      </c>
      <c r="G292" s="55" t="str">
        <f t="array" ref="G292">INDEX('New Listing E-Commerce'!$D$1:$D$179,MATCH(I292,'New Listing E-Commerce'!$C$1:$C$179,0))</f>
        <v>TRC1</v>
      </c>
      <c r="H292" s="55">
        <f t="shared" si="3"/>
        <v>1</v>
      </c>
      <c r="I292" s="55" t="s">
        <v>44</v>
      </c>
      <c r="J292" s="56">
        <f>VLOOKUP($I292,'Margen (PowerBI)'!$B$2:$F$179,3)</f>
        <v>35</v>
      </c>
      <c r="K292" s="56">
        <f t="array" ref="K292">INDEX('Margen (PowerBI)'!$E$1:$E$179,MATCH($I292,'Margen (PowerBI)'!$B$1:$B$179,0))</f>
        <v>42.5</v>
      </c>
      <c r="L292" s="56">
        <f>VLOOKUP($I292,'Margen (PowerBI)'!$B$2:$F$179,5)</f>
        <v>16.5</v>
      </c>
      <c r="M292" s="55">
        <v>16.0</v>
      </c>
      <c r="N292" s="57">
        <v>8.0E-4</v>
      </c>
      <c r="O292" s="55">
        <v>22.0</v>
      </c>
      <c r="P292" s="57">
        <v>9.0E-4</v>
      </c>
      <c r="Q292" s="57">
        <v>0.7727</v>
      </c>
      <c r="R292" s="55">
        <v>1.0</v>
      </c>
      <c r="S292" s="55">
        <v>0.0</v>
      </c>
      <c r="T292" s="57">
        <v>0.0625</v>
      </c>
      <c r="U292" s="57">
        <v>0.0</v>
      </c>
      <c r="V292" s="58">
        <v>156.0</v>
      </c>
      <c r="W292" s="58">
        <v>0.0</v>
      </c>
      <c r="X292" s="55">
        <v>1.0</v>
      </c>
      <c r="Y292" s="55">
        <v>0.0</v>
      </c>
      <c r="Z292" s="3"/>
      <c r="AA292" s="3"/>
      <c r="AB292" s="3"/>
      <c r="AC292" s="3"/>
      <c r="AD292" s="3"/>
      <c r="AE292" s="3"/>
      <c r="AF292" s="3"/>
      <c r="AG292" s="3"/>
      <c r="AH292" s="3"/>
      <c r="AI292" s="3"/>
    </row>
    <row r="293">
      <c r="A293" s="59" t="s">
        <v>777</v>
      </c>
      <c r="B293" s="59" t="s">
        <v>1343</v>
      </c>
      <c r="C293" s="59" t="s">
        <v>1344</v>
      </c>
      <c r="D293" s="59">
        <v>6.5</v>
      </c>
      <c r="E293" s="59" t="s">
        <v>7290</v>
      </c>
      <c r="F293" s="59" t="str">
        <f t="array" ref="F293">IFNA(INDEX('New Listing E-Commerce'!$E$2:$E$69,MATCH($I293,'New Listing E-Commerce'!$C$2:$C$69,0)),"N/A")</f>
        <v>Steel</v>
      </c>
      <c r="G293" s="59" t="str">
        <f t="array" ref="G293">INDEX('New Listing E-Commerce'!$D$1:$D$179,MATCH(I293,'New Listing E-Commerce'!$C$1:$C$179,0))</f>
        <v>TRC1</v>
      </c>
      <c r="H293" s="59">
        <f t="shared" si="3"/>
        <v>1</v>
      </c>
      <c r="I293" s="59" t="s">
        <v>44</v>
      </c>
      <c r="J293" s="60">
        <f>VLOOKUP($I293,'Margen (PowerBI)'!$B$2:$F$179,3)</f>
        <v>35</v>
      </c>
      <c r="K293" s="60">
        <f t="array" ref="K293">INDEX('Margen (PowerBI)'!$E$1:$E$179,MATCH($I293,'Margen (PowerBI)'!$B$1:$B$179,0))</f>
        <v>42.5</v>
      </c>
      <c r="L293" s="60">
        <f>VLOOKUP($I293,'Margen (PowerBI)'!$B$2:$F$179,5)</f>
        <v>16.5</v>
      </c>
      <c r="M293" s="59">
        <v>26.0</v>
      </c>
      <c r="N293" s="61">
        <v>0.0013</v>
      </c>
      <c r="O293" s="59">
        <v>33.0</v>
      </c>
      <c r="P293" s="61">
        <v>0.0013</v>
      </c>
      <c r="Q293" s="61">
        <v>1.0</v>
      </c>
      <c r="R293" s="59">
        <v>1.0</v>
      </c>
      <c r="S293" s="59">
        <v>0.0</v>
      </c>
      <c r="T293" s="61">
        <v>0.0385</v>
      </c>
      <c r="U293" s="61">
        <v>0.0</v>
      </c>
      <c r="V293" s="62">
        <v>156.0</v>
      </c>
      <c r="W293" s="62">
        <v>0.0</v>
      </c>
      <c r="X293" s="59">
        <v>1.0</v>
      </c>
      <c r="Y293" s="59">
        <v>0.0</v>
      </c>
      <c r="Z293" s="63"/>
      <c r="AA293" s="63"/>
      <c r="AB293" s="63"/>
      <c r="AC293" s="63"/>
      <c r="AD293" s="63"/>
      <c r="AE293" s="63"/>
      <c r="AF293" s="63"/>
      <c r="AG293" s="63"/>
      <c r="AH293" s="63"/>
      <c r="AI293" s="63"/>
    </row>
    <row r="294">
      <c r="A294" s="55" t="s">
        <v>777</v>
      </c>
      <c r="B294" s="55" t="s">
        <v>798</v>
      </c>
      <c r="C294" s="55" t="s">
        <v>799</v>
      </c>
      <c r="D294" s="55">
        <v>7.0</v>
      </c>
      <c r="E294" s="55" t="s">
        <v>7290</v>
      </c>
      <c r="F294" s="55" t="str">
        <f t="array" ref="F294">IFNA(INDEX('New Listing E-Commerce'!$E$2:$E$69,MATCH($I294,'New Listing E-Commerce'!$C$2:$C$69,0)),"N/A")</f>
        <v>Steel</v>
      </c>
      <c r="G294" s="55" t="str">
        <f t="array" ref="G294">INDEX('New Listing E-Commerce'!$D$1:$D$179,MATCH(I294,'New Listing E-Commerce'!$C$1:$C$179,0))</f>
        <v>TRC1</v>
      </c>
      <c r="H294" s="55">
        <f t="shared" si="3"/>
        <v>1</v>
      </c>
      <c r="I294" s="55" t="s">
        <v>44</v>
      </c>
      <c r="J294" s="56">
        <f>VLOOKUP($I294,'Margen (PowerBI)'!$B$2:$F$179,3)</f>
        <v>35</v>
      </c>
      <c r="K294" s="56">
        <f t="array" ref="K294">INDEX('Margen (PowerBI)'!$E$1:$E$179,MATCH($I294,'Margen (PowerBI)'!$B$1:$B$179,0))</f>
        <v>42.5</v>
      </c>
      <c r="L294" s="56">
        <f>VLOOKUP($I294,'Margen (PowerBI)'!$B$2:$F$179,5)</f>
        <v>16.5</v>
      </c>
      <c r="M294" s="55">
        <v>179.0</v>
      </c>
      <c r="N294" s="57">
        <v>0.0089</v>
      </c>
      <c r="O294" s="55">
        <v>201.0</v>
      </c>
      <c r="P294" s="57">
        <v>0.0082</v>
      </c>
      <c r="Q294" s="57">
        <v>0.995</v>
      </c>
      <c r="R294" s="55">
        <v>1.0</v>
      </c>
      <c r="S294" s="55">
        <v>0.0</v>
      </c>
      <c r="T294" s="57">
        <v>0.0056</v>
      </c>
      <c r="U294" s="57">
        <v>0.0</v>
      </c>
      <c r="V294" s="58">
        <v>156.0</v>
      </c>
      <c r="W294" s="58">
        <v>0.0</v>
      </c>
      <c r="X294" s="55">
        <v>1.0</v>
      </c>
      <c r="Y294" s="55">
        <v>0.0</v>
      </c>
      <c r="Z294" s="3"/>
      <c r="AA294" s="3"/>
      <c r="AB294" s="3"/>
      <c r="AC294" s="3"/>
      <c r="AD294" s="3"/>
      <c r="AE294" s="3"/>
      <c r="AF294" s="3"/>
      <c r="AG294" s="3"/>
      <c r="AH294" s="3"/>
      <c r="AI294" s="3"/>
    </row>
    <row r="295">
      <c r="A295" s="59" t="s">
        <v>777</v>
      </c>
      <c r="B295" s="59" t="s">
        <v>800</v>
      </c>
      <c r="C295" s="59" t="s">
        <v>801</v>
      </c>
      <c r="D295" s="59">
        <v>8.0</v>
      </c>
      <c r="E295" s="59" t="s">
        <v>7290</v>
      </c>
      <c r="F295" s="59" t="str">
        <f t="array" ref="F295">IFNA(INDEX('New Listing E-Commerce'!$E$2:$E$69,MATCH($I295,'New Listing E-Commerce'!$C$2:$C$69,0)),"N/A")</f>
        <v>Steel</v>
      </c>
      <c r="G295" s="59" t="str">
        <f t="array" ref="G295">INDEX('New Listing E-Commerce'!$D$1:$D$179,MATCH(I295,'New Listing E-Commerce'!$C$1:$C$179,0))</f>
        <v>TRC1</v>
      </c>
      <c r="H295" s="59">
        <f t="shared" si="3"/>
        <v>1</v>
      </c>
      <c r="I295" s="59" t="s">
        <v>44</v>
      </c>
      <c r="J295" s="60">
        <f>VLOOKUP($I295,'Margen (PowerBI)'!$B$2:$F$179,3)</f>
        <v>35</v>
      </c>
      <c r="K295" s="60">
        <f t="array" ref="K295">INDEX('Margen (PowerBI)'!$E$1:$E$179,MATCH($I295,'Margen (PowerBI)'!$B$1:$B$179,0))</f>
        <v>42.5</v>
      </c>
      <c r="L295" s="60">
        <f>VLOOKUP($I295,'Margen (PowerBI)'!$B$2:$F$179,5)</f>
        <v>16.5</v>
      </c>
      <c r="M295" s="59">
        <v>5.0</v>
      </c>
      <c r="N295" s="61">
        <v>2.0E-4</v>
      </c>
      <c r="O295" s="59">
        <v>7.0</v>
      </c>
      <c r="P295" s="61">
        <v>3.0E-4</v>
      </c>
      <c r="Q295" s="61">
        <v>0.5714</v>
      </c>
      <c r="R295" s="59">
        <v>1.0</v>
      </c>
      <c r="S295" s="59">
        <v>0.0</v>
      </c>
      <c r="T295" s="61">
        <v>0.2</v>
      </c>
      <c r="U295" s="61">
        <v>0.0</v>
      </c>
      <c r="V295" s="62">
        <v>156.0</v>
      </c>
      <c r="W295" s="62">
        <v>0.0</v>
      </c>
      <c r="X295" s="59">
        <v>1.0</v>
      </c>
      <c r="Y295" s="59">
        <v>0.0</v>
      </c>
      <c r="Z295" s="63"/>
      <c r="AA295" s="63"/>
      <c r="AB295" s="63"/>
      <c r="AC295" s="63"/>
      <c r="AD295" s="63"/>
      <c r="AE295" s="63"/>
      <c r="AF295" s="63"/>
      <c r="AG295" s="63"/>
      <c r="AH295" s="63"/>
      <c r="AI295" s="63"/>
    </row>
    <row r="296">
      <c r="A296" s="55" t="s">
        <v>777</v>
      </c>
      <c r="B296" s="55" t="s">
        <v>802</v>
      </c>
      <c r="C296" s="55" t="s">
        <v>803</v>
      </c>
      <c r="D296" s="55">
        <v>8.5</v>
      </c>
      <c r="E296" s="55" t="s">
        <v>7290</v>
      </c>
      <c r="F296" s="55" t="str">
        <f t="array" ref="F296">IFNA(INDEX('New Listing E-Commerce'!$E$2:$E$69,MATCH($I296,'New Listing E-Commerce'!$C$2:$C$69,0)),"N/A")</f>
        <v>Steel</v>
      </c>
      <c r="G296" s="55" t="str">
        <f t="array" ref="G296">INDEX('New Listing E-Commerce'!$D$1:$D$179,MATCH(I296,'New Listing E-Commerce'!$C$1:$C$179,0))</f>
        <v>TRC1</v>
      </c>
      <c r="H296" s="55">
        <f t="shared" si="3"/>
        <v>1</v>
      </c>
      <c r="I296" s="55" t="s">
        <v>44</v>
      </c>
      <c r="J296" s="56">
        <f>VLOOKUP($I296,'Margen (PowerBI)'!$B$2:$F$179,3)</f>
        <v>35</v>
      </c>
      <c r="K296" s="56">
        <f t="array" ref="K296">INDEX('Margen (PowerBI)'!$E$1:$E$179,MATCH($I296,'Margen (PowerBI)'!$B$1:$B$179,0))</f>
        <v>42.5</v>
      </c>
      <c r="L296" s="56">
        <f>VLOOKUP($I296,'Margen (PowerBI)'!$B$2:$F$179,5)</f>
        <v>16.5</v>
      </c>
      <c r="M296" s="55">
        <v>3.0</v>
      </c>
      <c r="N296" s="57">
        <v>1.0E-4</v>
      </c>
      <c r="O296" s="55">
        <v>3.0</v>
      </c>
      <c r="P296" s="57">
        <v>1.0E-4</v>
      </c>
      <c r="Q296" s="57">
        <v>0.6667</v>
      </c>
      <c r="R296" s="55">
        <v>1.0</v>
      </c>
      <c r="S296" s="55">
        <v>0.0</v>
      </c>
      <c r="T296" s="57">
        <v>0.3333</v>
      </c>
      <c r="U296" s="57">
        <v>0.0</v>
      </c>
      <c r="V296" s="58">
        <v>156.0</v>
      </c>
      <c r="W296" s="58">
        <v>0.0</v>
      </c>
      <c r="X296" s="55">
        <v>1.0</v>
      </c>
      <c r="Y296" s="55">
        <v>0.0</v>
      </c>
      <c r="Z296" s="3"/>
      <c r="AA296" s="3"/>
      <c r="AB296" s="3"/>
      <c r="AC296" s="3"/>
      <c r="AD296" s="3"/>
      <c r="AE296" s="3"/>
      <c r="AF296" s="3"/>
      <c r="AG296" s="3"/>
      <c r="AH296" s="3"/>
      <c r="AI296" s="3"/>
    </row>
    <row r="297">
      <c r="A297" s="59" t="s">
        <v>777</v>
      </c>
      <c r="B297" s="59" t="s">
        <v>1345</v>
      </c>
      <c r="C297" s="59" t="s">
        <v>1346</v>
      </c>
      <c r="D297" s="59">
        <v>9.0</v>
      </c>
      <c r="E297" s="59" t="s">
        <v>7290</v>
      </c>
      <c r="F297" s="59" t="str">
        <f t="array" ref="F297">IFNA(INDEX('New Listing E-Commerce'!$E$2:$E$69,MATCH($I297,'New Listing E-Commerce'!$C$2:$C$69,0)),"N/A")</f>
        <v>Steel</v>
      </c>
      <c r="G297" s="59" t="str">
        <f t="array" ref="G297">INDEX('New Listing E-Commerce'!$D$1:$D$179,MATCH(I297,'New Listing E-Commerce'!$C$1:$C$179,0))</f>
        <v>TRC1</v>
      </c>
      <c r="H297" s="59">
        <f t="shared" si="3"/>
        <v>1</v>
      </c>
      <c r="I297" s="59" t="s">
        <v>44</v>
      </c>
      <c r="J297" s="60">
        <f>VLOOKUP($I297,'Margen (PowerBI)'!$B$2:$F$179,3)</f>
        <v>35</v>
      </c>
      <c r="K297" s="60">
        <f t="array" ref="K297">INDEX('Margen (PowerBI)'!$E$1:$E$179,MATCH($I297,'Margen (PowerBI)'!$B$1:$B$179,0))</f>
        <v>42.5</v>
      </c>
      <c r="L297" s="60">
        <f>VLOOKUP($I297,'Margen (PowerBI)'!$B$2:$F$179,5)</f>
        <v>16.5</v>
      </c>
      <c r="M297" s="59">
        <v>24.0</v>
      </c>
      <c r="N297" s="61">
        <v>0.0012</v>
      </c>
      <c r="O297" s="59">
        <v>29.0</v>
      </c>
      <c r="P297" s="61">
        <v>0.0012</v>
      </c>
      <c r="Q297" s="61">
        <v>0.8621</v>
      </c>
      <c r="R297" s="59">
        <v>1.0</v>
      </c>
      <c r="S297" s="59">
        <v>0.0</v>
      </c>
      <c r="T297" s="61">
        <v>0.0417</v>
      </c>
      <c r="U297" s="61">
        <v>0.0</v>
      </c>
      <c r="V297" s="62">
        <v>156.0</v>
      </c>
      <c r="W297" s="62">
        <v>0.0</v>
      </c>
      <c r="X297" s="59">
        <v>1.0</v>
      </c>
      <c r="Y297" s="59">
        <v>0.0</v>
      </c>
      <c r="Z297" s="63"/>
      <c r="AA297" s="63"/>
      <c r="AB297" s="63"/>
      <c r="AC297" s="63"/>
      <c r="AD297" s="63"/>
      <c r="AE297" s="63"/>
      <c r="AF297" s="63"/>
      <c r="AG297" s="63"/>
      <c r="AH297" s="63"/>
      <c r="AI297" s="63"/>
    </row>
    <row r="298">
      <c r="A298" s="55" t="s">
        <v>777</v>
      </c>
      <c r="B298" s="55" t="s">
        <v>804</v>
      </c>
      <c r="C298" s="55" t="s">
        <v>805</v>
      </c>
      <c r="D298" s="55">
        <v>9.5</v>
      </c>
      <c r="E298" s="55" t="s">
        <v>7290</v>
      </c>
      <c r="F298" s="55" t="str">
        <f t="array" ref="F298">IFNA(INDEX('New Listing E-Commerce'!$E$2:$E$69,MATCH($I298,'New Listing E-Commerce'!$C$2:$C$69,0)),"N/A")</f>
        <v>Steel</v>
      </c>
      <c r="G298" s="55" t="str">
        <f t="array" ref="G298">INDEX('New Listing E-Commerce'!$D$1:$D$179,MATCH(I298,'New Listing E-Commerce'!$C$1:$C$179,0))</f>
        <v>TRC1</v>
      </c>
      <c r="H298" s="55">
        <f t="shared" si="3"/>
        <v>1</v>
      </c>
      <c r="I298" s="55" t="s">
        <v>44</v>
      </c>
      <c r="J298" s="56">
        <f>VLOOKUP($I298,'Margen (PowerBI)'!$B$2:$F$179,3)</f>
        <v>35</v>
      </c>
      <c r="K298" s="56">
        <f t="array" ref="K298">INDEX('Margen (PowerBI)'!$E$1:$E$179,MATCH($I298,'Margen (PowerBI)'!$B$1:$B$179,0))</f>
        <v>42.5</v>
      </c>
      <c r="L298" s="56">
        <f>VLOOKUP($I298,'Margen (PowerBI)'!$B$2:$F$179,5)</f>
        <v>16.5</v>
      </c>
      <c r="M298" s="55">
        <v>8.0</v>
      </c>
      <c r="N298" s="57">
        <v>4.0E-4</v>
      </c>
      <c r="O298" s="55">
        <v>12.0</v>
      </c>
      <c r="P298" s="57">
        <v>5.0E-4</v>
      </c>
      <c r="Q298" s="57">
        <v>0.8333</v>
      </c>
      <c r="R298" s="55">
        <v>1.0</v>
      </c>
      <c r="S298" s="55">
        <v>0.0</v>
      </c>
      <c r="T298" s="57">
        <v>0.125</v>
      </c>
      <c r="U298" s="57">
        <v>0.0</v>
      </c>
      <c r="V298" s="58">
        <v>156.0</v>
      </c>
      <c r="W298" s="58">
        <v>0.0</v>
      </c>
      <c r="X298" s="55">
        <v>1.0</v>
      </c>
      <c r="Y298" s="55">
        <v>0.0</v>
      </c>
      <c r="Z298" s="3"/>
      <c r="AA298" s="3"/>
      <c r="AB298" s="3"/>
      <c r="AC298" s="3"/>
      <c r="AD298" s="3"/>
      <c r="AE298" s="3"/>
      <c r="AF298" s="3"/>
      <c r="AG298" s="3"/>
      <c r="AH298" s="3"/>
      <c r="AI298" s="3"/>
    </row>
    <row r="299">
      <c r="A299" s="59" t="s">
        <v>806</v>
      </c>
      <c r="B299" s="59" t="s">
        <v>1084</v>
      </c>
      <c r="C299" s="59" t="s">
        <v>1085</v>
      </c>
      <c r="D299" s="59">
        <v>10.0</v>
      </c>
      <c r="E299" s="59" t="s">
        <v>7287</v>
      </c>
      <c r="F299" s="59" t="str">
        <f t="array" ref="F299">IFNA(INDEX('New Listing E-Commerce'!$E$2:$E$69,MATCH($I299,'New Listing E-Commerce'!$C$2:$C$69,0)),"N/A")</f>
        <v>Soft</v>
      </c>
      <c r="G299" s="59" t="str">
        <f t="array" ref="G299">INDEX('New Listing E-Commerce'!$D$1:$D$179,MATCH(I299,'New Listing E-Commerce'!$C$1:$C$179,0))</f>
        <v>TRC3P</v>
      </c>
      <c r="H299" s="59">
        <f t="shared" si="3"/>
        <v>3</v>
      </c>
      <c r="I299" s="59" t="s">
        <v>31</v>
      </c>
      <c r="J299" s="60">
        <f>VLOOKUP($I299,'Margen (PowerBI)'!$B$2:$F$179,3)</f>
        <v>35</v>
      </c>
      <c r="K299" s="60">
        <f t="array" ref="K299">INDEX('Margen (PowerBI)'!$E$1:$E$179,MATCH($I299,'Margen (PowerBI)'!$B$1:$B$179,0))</f>
        <v>44</v>
      </c>
      <c r="L299" s="60">
        <f>VLOOKUP($I299,'Margen (PowerBI)'!$B$2:$F$179,5)</f>
        <v>16.5</v>
      </c>
      <c r="M299" s="59">
        <v>3.0</v>
      </c>
      <c r="N299" s="61">
        <v>1.0E-4</v>
      </c>
      <c r="O299" s="59">
        <v>3.0</v>
      </c>
      <c r="P299" s="61">
        <v>1.0E-4</v>
      </c>
      <c r="Q299" s="61">
        <v>0.6667</v>
      </c>
      <c r="R299" s="59">
        <v>2.0</v>
      </c>
      <c r="S299" s="59">
        <v>1.0</v>
      </c>
      <c r="T299" s="61">
        <v>0.6667</v>
      </c>
      <c r="U299" s="61">
        <v>0.3333</v>
      </c>
      <c r="V299" s="62">
        <v>312.0</v>
      </c>
      <c r="W299" s="62">
        <v>156.0</v>
      </c>
      <c r="X299" s="59">
        <v>2.0</v>
      </c>
      <c r="Y299" s="59">
        <v>1.0</v>
      </c>
      <c r="Z299" s="63"/>
      <c r="AA299" s="63"/>
      <c r="AB299" s="63"/>
      <c r="AC299" s="63"/>
      <c r="AD299" s="63"/>
      <c r="AE299" s="63"/>
      <c r="AF299" s="63"/>
      <c r="AG299" s="63"/>
      <c r="AH299" s="63"/>
      <c r="AI299" s="63"/>
    </row>
    <row r="300">
      <c r="A300" s="55" t="s">
        <v>806</v>
      </c>
      <c r="B300" s="55" t="s">
        <v>1353</v>
      </c>
      <c r="C300" s="55" t="s">
        <v>1354</v>
      </c>
      <c r="D300" s="55">
        <v>9.0</v>
      </c>
      <c r="E300" s="55" t="s">
        <v>7287</v>
      </c>
      <c r="F300" s="55" t="str">
        <f t="array" ref="F300">IFNA(INDEX('New Listing E-Commerce'!$E$2:$E$69,MATCH($I300,'New Listing E-Commerce'!$C$2:$C$69,0)),"N/A")</f>
        <v>Soft</v>
      </c>
      <c r="G300" s="55" t="str">
        <f t="array" ref="G300">INDEX('New Listing E-Commerce'!$D$1:$D$179,MATCH(I300,'New Listing E-Commerce'!$C$1:$C$179,0))</f>
        <v>TRC3P</v>
      </c>
      <c r="H300" s="55">
        <f t="shared" si="3"/>
        <v>2</v>
      </c>
      <c r="I300" s="55" t="s">
        <v>31</v>
      </c>
      <c r="J300" s="56">
        <f>VLOOKUP($I300,'Margen (PowerBI)'!$B$2:$F$179,3)</f>
        <v>35</v>
      </c>
      <c r="K300" s="56">
        <f t="array" ref="K300">INDEX('Margen (PowerBI)'!$E$1:$E$179,MATCH($I300,'Margen (PowerBI)'!$B$1:$B$179,0))</f>
        <v>44</v>
      </c>
      <c r="L300" s="56">
        <f>VLOOKUP($I300,'Margen (PowerBI)'!$B$2:$F$179,5)</f>
        <v>16.5</v>
      </c>
      <c r="M300" s="55">
        <v>14.0</v>
      </c>
      <c r="N300" s="57">
        <v>7.0E-4</v>
      </c>
      <c r="O300" s="55">
        <v>17.0</v>
      </c>
      <c r="P300" s="57">
        <v>7.0E-4</v>
      </c>
      <c r="Q300" s="57">
        <v>1.0</v>
      </c>
      <c r="R300" s="55">
        <v>2.0</v>
      </c>
      <c r="S300" s="55">
        <v>0.0</v>
      </c>
      <c r="T300" s="57">
        <v>0.1429</v>
      </c>
      <c r="U300" s="57">
        <v>0.0</v>
      </c>
      <c r="V300" s="58">
        <v>312.0</v>
      </c>
      <c r="W300" s="58">
        <v>0.0</v>
      </c>
      <c r="X300" s="55">
        <v>2.0</v>
      </c>
      <c r="Y300" s="55">
        <v>0.0</v>
      </c>
      <c r="Z300" s="3"/>
      <c r="AA300" s="3"/>
      <c r="AB300" s="3"/>
      <c r="AC300" s="3"/>
      <c r="AD300" s="3"/>
      <c r="AE300" s="3"/>
      <c r="AF300" s="3"/>
      <c r="AG300" s="3"/>
      <c r="AH300" s="3"/>
      <c r="AI300" s="3"/>
    </row>
    <row r="301">
      <c r="A301" s="59" t="s">
        <v>809</v>
      </c>
      <c r="B301" s="59" t="s">
        <v>810</v>
      </c>
      <c r="C301" s="59" t="s">
        <v>811</v>
      </c>
      <c r="D301" s="59">
        <v>10.0</v>
      </c>
      <c r="E301" s="59" t="s">
        <v>7287</v>
      </c>
      <c r="F301" s="59" t="str">
        <f t="array" ref="F301">IFNA(INDEX('New Listing E-Commerce'!$E$2:$E$69,MATCH($I301,'New Listing E-Commerce'!$C$2:$C$69,0)),"N/A")</f>
        <v>Steel</v>
      </c>
      <c r="G301" s="59" t="str">
        <f t="array" ref="G301">INDEX('New Listing E-Commerce'!$D$1:$D$179,MATCH(I301,'New Listing E-Commerce'!$C$1:$C$179,0))</f>
        <v>TRC3P</v>
      </c>
      <c r="H301" s="59">
        <f t="shared" si="3"/>
        <v>3</v>
      </c>
      <c r="I301" s="59" t="s">
        <v>23</v>
      </c>
      <c r="J301" s="60">
        <f>VLOOKUP($I301,'Margen (PowerBI)'!$B$2:$F$179,3)</f>
        <v>35</v>
      </c>
      <c r="K301" s="60">
        <f t="array" ref="K301">INDEX('Margen (PowerBI)'!$E$1:$E$179,MATCH($I301,'Margen (PowerBI)'!$B$1:$B$179,0))</f>
        <v>45.5</v>
      </c>
      <c r="L301" s="60">
        <f>VLOOKUP($I301,'Margen (PowerBI)'!$B$2:$F$179,5)</f>
        <v>16.5</v>
      </c>
      <c r="M301" s="59">
        <v>19.0</v>
      </c>
      <c r="N301" s="61">
        <v>9.0E-4</v>
      </c>
      <c r="O301" s="59">
        <v>22.0</v>
      </c>
      <c r="P301" s="61">
        <v>9.0E-4</v>
      </c>
      <c r="Q301" s="61">
        <v>0.9545</v>
      </c>
      <c r="R301" s="59">
        <v>3.0</v>
      </c>
      <c r="S301" s="59">
        <v>0.0</v>
      </c>
      <c r="T301" s="61">
        <v>0.1579</v>
      </c>
      <c r="U301" s="61">
        <v>0.0</v>
      </c>
      <c r="V301" s="62">
        <v>483.0</v>
      </c>
      <c r="W301" s="62">
        <v>0.0</v>
      </c>
      <c r="X301" s="59">
        <v>3.0</v>
      </c>
      <c r="Y301" s="59">
        <v>0.0</v>
      </c>
      <c r="Z301" s="63"/>
      <c r="AA301" s="63"/>
      <c r="AB301" s="63"/>
      <c r="AC301" s="63"/>
      <c r="AD301" s="63"/>
      <c r="AE301" s="63"/>
      <c r="AF301" s="63"/>
      <c r="AG301" s="63"/>
      <c r="AH301" s="63"/>
      <c r="AI301" s="63"/>
    </row>
    <row r="302">
      <c r="A302" s="55" t="s">
        <v>809</v>
      </c>
      <c r="B302" s="55" t="s">
        <v>812</v>
      </c>
      <c r="C302" s="55" t="s">
        <v>813</v>
      </c>
      <c r="D302" s="55">
        <v>10.5</v>
      </c>
      <c r="E302" s="55" t="s">
        <v>7287</v>
      </c>
      <c r="F302" s="55" t="str">
        <f t="array" ref="F302">IFNA(INDEX('New Listing E-Commerce'!$E$2:$E$69,MATCH($I302,'New Listing E-Commerce'!$C$2:$C$69,0)),"N/A")</f>
        <v>Steel</v>
      </c>
      <c r="G302" s="55" t="str">
        <f t="array" ref="G302">INDEX('New Listing E-Commerce'!$D$1:$D$179,MATCH(I302,'New Listing E-Commerce'!$C$1:$C$179,0))</f>
        <v>TRC3P</v>
      </c>
      <c r="H302" s="55">
        <f t="shared" si="3"/>
        <v>8</v>
      </c>
      <c r="I302" s="55" t="s">
        <v>23</v>
      </c>
      <c r="J302" s="56">
        <f>VLOOKUP($I302,'Margen (PowerBI)'!$B$2:$F$179,3)</f>
        <v>35</v>
      </c>
      <c r="K302" s="56">
        <f t="array" ref="K302">INDEX('Margen (PowerBI)'!$E$1:$E$179,MATCH($I302,'Margen (PowerBI)'!$B$1:$B$179,0))</f>
        <v>45.5</v>
      </c>
      <c r="L302" s="56">
        <f>VLOOKUP($I302,'Margen (PowerBI)'!$B$2:$F$179,5)</f>
        <v>16.5</v>
      </c>
      <c r="M302" s="55">
        <v>73.0</v>
      </c>
      <c r="N302" s="57">
        <v>0.0036</v>
      </c>
      <c r="O302" s="55">
        <v>90.0</v>
      </c>
      <c r="P302" s="57">
        <v>0.0037</v>
      </c>
      <c r="Q302" s="57">
        <v>0.9778</v>
      </c>
      <c r="R302" s="55">
        <v>8.0</v>
      </c>
      <c r="S302" s="55">
        <v>0.0</v>
      </c>
      <c r="T302" s="57">
        <v>0.1096</v>
      </c>
      <c r="U302" s="57">
        <v>0.0</v>
      </c>
      <c r="V302" s="58">
        <v>1288.0</v>
      </c>
      <c r="W302" s="58">
        <v>0.0</v>
      </c>
      <c r="X302" s="55">
        <v>8.0</v>
      </c>
      <c r="Y302" s="55">
        <v>0.0</v>
      </c>
      <c r="Z302" s="3"/>
      <c r="AA302" s="3"/>
      <c r="AB302" s="3"/>
      <c r="AC302" s="3"/>
      <c r="AD302" s="3"/>
      <c r="AE302" s="3"/>
      <c r="AF302" s="3"/>
      <c r="AG302" s="3"/>
      <c r="AH302" s="3"/>
      <c r="AI302" s="3"/>
    </row>
    <row r="303">
      <c r="A303" s="59" t="s">
        <v>809</v>
      </c>
      <c r="B303" s="59" t="s">
        <v>814</v>
      </c>
      <c r="C303" s="59" t="s">
        <v>815</v>
      </c>
      <c r="D303" s="59">
        <v>11.0</v>
      </c>
      <c r="E303" s="59" t="s">
        <v>7287</v>
      </c>
      <c r="F303" s="59" t="str">
        <f t="array" ref="F303">IFNA(INDEX('New Listing E-Commerce'!$E$2:$E$69,MATCH($I303,'New Listing E-Commerce'!$C$2:$C$69,0)),"N/A")</f>
        <v>Steel</v>
      </c>
      <c r="G303" s="59" t="str">
        <f t="array" ref="G303">INDEX('New Listing E-Commerce'!$D$1:$D$179,MATCH(I303,'New Listing E-Commerce'!$C$1:$C$179,0))</f>
        <v>TRC3P</v>
      </c>
      <c r="H303" s="59">
        <f t="shared" si="3"/>
        <v>8</v>
      </c>
      <c r="I303" s="59" t="s">
        <v>23</v>
      </c>
      <c r="J303" s="60">
        <f>VLOOKUP($I303,'Margen (PowerBI)'!$B$2:$F$179,3)</f>
        <v>35</v>
      </c>
      <c r="K303" s="60">
        <f t="array" ref="K303">INDEX('Margen (PowerBI)'!$E$1:$E$179,MATCH($I303,'Margen (PowerBI)'!$B$1:$B$179,0))</f>
        <v>45.5</v>
      </c>
      <c r="L303" s="60">
        <f>VLOOKUP($I303,'Margen (PowerBI)'!$B$2:$F$179,5)</f>
        <v>16.5</v>
      </c>
      <c r="M303" s="59">
        <v>28.0</v>
      </c>
      <c r="N303" s="61">
        <v>0.0014</v>
      </c>
      <c r="O303" s="59">
        <v>34.0</v>
      </c>
      <c r="P303" s="61">
        <v>0.0014</v>
      </c>
      <c r="Q303" s="61">
        <v>0.8824</v>
      </c>
      <c r="R303" s="59">
        <v>8.0</v>
      </c>
      <c r="S303" s="59">
        <v>0.0</v>
      </c>
      <c r="T303" s="61">
        <v>0.2857</v>
      </c>
      <c r="U303" s="61">
        <v>0.0</v>
      </c>
      <c r="V303" s="62">
        <v>1288.0</v>
      </c>
      <c r="W303" s="62">
        <v>0.0</v>
      </c>
      <c r="X303" s="59">
        <v>8.0</v>
      </c>
      <c r="Y303" s="59">
        <v>0.0</v>
      </c>
      <c r="Z303" s="63"/>
      <c r="AA303" s="63"/>
      <c r="AB303" s="63"/>
      <c r="AC303" s="63"/>
      <c r="AD303" s="63"/>
      <c r="AE303" s="63"/>
      <c r="AF303" s="63"/>
      <c r="AG303" s="63"/>
      <c r="AH303" s="63"/>
      <c r="AI303" s="63"/>
    </row>
    <row r="304">
      <c r="A304" s="55" t="s">
        <v>809</v>
      </c>
      <c r="B304" s="55" t="s">
        <v>1538</v>
      </c>
      <c r="C304" s="55" t="s">
        <v>1539</v>
      </c>
      <c r="D304" s="55">
        <v>13.0</v>
      </c>
      <c r="E304" s="55" t="s">
        <v>7287</v>
      </c>
      <c r="F304" s="55" t="str">
        <f t="array" ref="F304">IFNA(INDEX('New Listing E-Commerce'!$E$2:$E$69,MATCH($I304,'New Listing E-Commerce'!$C$2:$C$69,0)),"N/A")</f>
        <v>Steel</v>
      </c>
      <c r="G304" s="55" t="str">
        <f t="array" ref="G304">INDEX('New Listing E-Commerce'!$D$1:$D$179,MATCH(I304,'New Listing E-Commerce'!$C$1:$C$179,0))</f>
        <v>TRC3P</v>
      </c>
      <c r="H304" s="55">
        <f t="shared" si="3"/>
        <v>6</v>
      </c>
      <c r="I304" s="55" t="s">
        <v>23</v>
      </c>
      <c r="J304" s="56">
        <f>VLOOKUP($I304,'Margen (PowerBI)'!$B$2:$F$179,3)</f>
        <v>35</v>
      </c>
      <c r="K304" s="56">
        <f t="array" ref="K304">INDEX('Margen (PowerBI)'!$E$1:$E$179,MATCH($I304,'Margen (PowerBI)'!$B$1:$B$179,0))</f>
        <v>45.5</v>
      </c>
      <c r="L304" s="56">
        <f>VLOOKUP($I304,'Margen (PowerBI)'!$B$2:$F$179,5)</f>
        <v>16.5</v>
      </c>
      <c r="M304" s="55">
        <v>14.0</v>
      </c>
      <c r="N304" s="57">
        <v>7.0E-4</v>
      </c>
      <c r="O304" s="55">
        <v>25.0</v>
      </c>
      <c r="P304" s="57">
        <v>0.001</v>
      </c>
      <c r="Q304" s="57">
        <v>0.96</v>
      </c>
      <c r="R304" s="55">
        <v>6.0</v>
      </c>
      <c r="S304" s="55">
        <v>0.0</v>
      </c>
      <c r="T304" s="57">
        <v>0.4286</v>
      </c>
      <c r="U304" s="57">
        <v>0.0</v>
      </c>
      <c r="V304" s="58">
        <v>966.0</v>
      </c>
      <c r="W304" s="58">
        <v>0.0</v>
      </c>
      <c r="X304" s="55">
        <v>6.0</v>
      </c>
      <c r="Y304" s="55">
        <v>0.0</v>
      </c>
      <c r="Z304" s="3"/>
      <c r="AA304" s="3"/>
      <c r="AB304" s="3"/>
      <c r="AC304" s="3"/>
      <c r="AD304" s="3"/>
      <c r="AE304" s="3"/>
      <c r="AF304" s="3"/>
      <c r="AG304" s="3"/>
      <c r="AH304" s="3"/>
      <c r="AI304" s="3"/>
    </row>
    <row r="305">
      <c r="A305" s="59" t="s">
        <v>809</v>
      </c>
      <c r="B305" s="59" t="s">
        <v>1357</v>
      </c>
      <c r="C305" s="59" t="s">
        <v>1358</v>
      </c>
      <c r="D305" s="59">
        <v>7.0</v>
      </c>
      <c r="E305" s="59" t="s">
        <v>7287</v>
      </c>
      <c r="F305" s="59" t="str">
        <f t="array" ref="F305">IFNA(INDEX('New Listing E-Commerce'!$E$2:$E$69,MATCH($I305,'New Listing E-Commerce'!$C$2:$C$69,0)),"N/A")</f>
        <v>Steel</v>
      </c>
      <c r="G305" s="59" t="str">
        <f t="array" ref="G305">INDEX('New Listing E-Commerce'!$D$1:$D$179,MATCH(I305,'New Listing E-Commerce'!$C$1:$C$179,0))</f>
        <v>TRC3P</v>
      </c>
      <c r="H305" s="59">
        <f t="shared" si="3"/>
        <v>2</v>
      </c>
      <c r="I305" s="59" t="s">
        <v>23</v>
      </c>
      <c r="J305" s="60">
        <f>VLOOKUP($I305,'Margen (PowerBI)'!$B$2:$F$179,3)</f>
        <v>35</v>
      </c>
      <c r="K305" s="60">
        <f t="array" ref="K305">INDEX('Margen (PowerBI)'!$E$1:$E$179,MATCH($I305,'Margen (PowerBI)'!$B$1:$B$179,0))</f>
        <v>45.5</v>
      </c>
      <c r="L305" s="60">
        <f>VLOOKUP($I305,'Margen (PowerBI)'!$B$2:$F$179,5)</f>
        <v>16.5</v>
      </c>
      <c r="M305" s="59">
        <v>8.0</v>
      </c>
      <c r="N305" s="61">
        <v>4.0E-4</v>
      </c>
      <c r="O305" s="59">
        <v>10.0</v>
      </c>
      <c r="P305" s="61">
        <v>4.0E-4</v>
      </c>
      <c r="Q305" s="61">
        <v>1.0</v>
      </c>
      <c r="R305" s="59">
        <v>2.0</v>
      </c>
      <c r="S305" s="59">
        <v>0.0</v>
      </c>
      <c r="T305" s="61">
        <v>0.25</v>
      </c>
      <c r="U305" s="61">
        <v>0.0</v>
      </c>
      <c r="V305" s="62">
        <v>322.0</v>
      </c>
      <c r="W305" s="62">
        <v>0.0</v>
      </c>
      <c r="X305" s="59">
        <v>2.0</v>
      </c>
      <c r="Y305" s="59">
        <v>0.0</v>
      </c>
      <c r="Z305" s="63"/>
      <c r="AA305" s="63"/>
      <c r="AB305" s="63"/>
      <c r="AC305" s="63"/>
      <c r="AD305" s="63"/>
      <c r="AE305" s="63"/>
      <c r="AF305" s="63"/>
      <c r="AG305" s="63"/>
      <c r="AH305" s="63"/>
      <c r="AI305" s="63"/>
    </row>
    <row r="306">
      <c r="A306" s="55" t="s">
        <v>809</v>
      </c>
      <c r="B306" s="55" t="s">
        <v>818</v>
      </c>
      <c r="C306" s="55" t="s">
        <v>819</v>
      </c>
      <c r="D306" s="55">
        <v>7.5</v>
      </c>
      <c r="E306" s="55" t="s">
        <v>7287</v>
      </c>
      <c r="F306" s="55" t="str">
        <f t="array" ref="F306">IFNA(INDEX('New Listing E-Commerce'!$E$2:$E$69,MATCH($I306,'New Listing E-Commerce'!$C$2:$C$69,0)),"N/A")</f>
        <v>Steel</v>
      </c>
      <c r="G306" s="55" t="str">
        <f t="array" ref="G306">INDEX('New Listing E-Commerce'!$D$1:$D$179,MATCH(I306,'New Listing E-Commerce'!$C$1:$C$179,0))</f>
        <v>TRC3P</v>
      </c>
      <c r="H306" s="55">
        <f t="shared" si="3"/>
        <v>1</v>
      </c>
      <c r="I306" s="55" t="s">
        <v>23</v>
      </c>
      <c r="J306" s="56">
        <f>VLOOKUP($I306,'Margen (PowerBI)'!$B$2:$F$179,3)</f>
        <v>35</v>
      </c>
      <c r="K306" s="56">
        <f t="array" ref="K306">INDEX('Margen (PowerBI)'!$E$1:$E$179,MATCH($I306,'Margen (PowerBI)'!$B$1:$B$179,0))</f>
        <v>45.5</v>
      </c>
      <c r="L306" s="56">
        <f>VLOOKUP($I306,'Margen (PowerBI)'!$B$2:$F$179,5)</f>
        <v>16.5</v>
      </c>
      <c r="M306" s="55">
        <v>8.0</v>
      </c>
      <c r="N306" s="57">
        <v>4.0E-4</v>
      </c>
      <c r="O306" s="55">
        <v>9.0</v>
      </c>
      <c r="P306" s="57">
        <v>4.0E-4</v>
      </c>
      <c r="Q306" s="57">
        <v>1.0</v>
      </c>
      <c r="R306" s="55">
        <v>1.0</v>
      </c>
      <c r="S306" s="55">
        <v>0.0</v>
      </c>
      <c r="T306" s="57">
        <v>0.125</v>
      </c>
      <c r="U306" s="57">
        <v>0.0</v>
      </c>
      <c r="V306" s="58">
        <v>161.0</v>
      </c>
      <c r="W306" s="58">
        <v>0.0</v>
      </c>
      <c r="X306" s="55">
        <v>1.0</v>
      </c>
      <c r="Y306" s="55">
        <v>0.0</v>
      </c>
      <c r="Z306" s="3"/>
      <c r="AA306" s="3"/>
      <c r="AB306" s="3"/>
      <c r="AC306" s="3"/>
      <c r="AD306" s="3"/>
      <c r="AE306" s="3"/>
      <c r="AF306" s="3"/>
      <c r="AG306" s="3"/>
      <c r="AH306" s="3"/>
      <c r="AI306" s="3"/>
    </row>
    <row r="307">
      <c r="A307" s="59" t="s">
        <v>809</v>
      </c>
      <c r="B307" s="59" t="s">
        <v>1090</v>
      </c>
      <c r="C307" s="59" t="s">
        <v>1091</v>
      </c>
      <c r="D307" s="59">
        <v>8.0</v>
      </c>
      <c r="E307" s="59" t="s">
        <v>7287</v>
      </c>
      <c r="F307" s="59" t="str">
        <f t="array" ref="F307">IFNA(INDEX('New Listing E-Commerce'!$E$2:$E$69,MATCH($I307,'New Listing E-Commerce'!$C$2:$C$69,0)),"N/A")</f>
        <v>Steel</v>
      </c>
      <c r="G307" s="59" t="str">
        <f t="array" ref="G307">INDEX('New Listing E-Commerce'!$D$1:$D$179,MATCH(I307,'New Listing E-Commerce'!$C$1:$C$179,0))</f>
        <v>TRC3P</v>
      </c>
      <c r="H307" s="59">
        <f t="shared" si="3"/>
        <v>5</v>
      </c>
      <c r="I307" s="59" t="s">
        <v>23</v>
      </c>
      <c r="J307" s="60">
        <f>VLOOKUP($I307,'Margen (PowerBI)'!$B$2:$F$179,3)</f>
        <v>35</v>
      </c>
      <c r="K307" s="60">
        <f t="array" ref="K307">INDEX('Margen (PowerBI)'!$E$1:$E$179,MATCH($I307,'Margen (PowerBI)'!$B$1:$B$179,0))</f>
        <v>45.5</v>
      </c>
      <c r="L307" s="60">
        <f>VLOOKUP($I307,'Margen (PowerBI)'!$B$2:$F$179,5)</f>
        <v>16.5</v>
      </c>
      <c r="M307" s="59">
        <v>212.0</v>
      </c>
      <c r="N307" s="61">
        <v>0.0105</v>
      </c>
      <c r="O307" s="59">
        <v>246.0</v>
      </c>
      <c r="P307" s="61">
        <v>0.01</v>
      </c>
      <c r="Q307" s="61">
        <v>1.0</v>
      </c>
      <c r="R307" s="59">
        <v>5.0</v>
      </c>
      <c r="S307" s="59">
        <v>0.0</v>
      </c>
      <c r="T307" s="61">
        <v>0.0236</v>
      </c>
      <c r="U307" s="61">
        <v>0.0</v>
      </c>
      <c r="V307" s="62">
        <v>805.0</v>
      </c>
      <c r="W307" s="62">
        <v>0.0</v>
      </c>
      <c r="X307" s="59">
        <v>5.0</v>
      </c>
      <c r="Y307" s="59">
        <v>0.0</v>
      </c>
      <c r="Z307" s="63"/>
      <c r="AA307" s="63"/>
      <c r="AB307" s="63"/>
      <c r="AC307" s="63"/>
      <c r="AD307" s="63"/>
      <c r="AE307" s="63"/>
      <c r="AF307" s="63"/>
      <c r="AG307" s="63"/>
      <c r="AH307" s="63"/>
      <c r="AI307" s="63"/>
    </row>
    <row r="308">
      <c r="A308" s="55" t="s">
        <v>809</v>
      </c>
      <c r="B308" s="55" t="s">
        <v>820</v>
      </c>
      <c r="C308" s="55" t="s">
        <v>821</v>
      </c>
      <c r="D308" s="55">
        <v>8.5</v>
      </c>
      <c r="E308" s="55" t="s">
        <v>7287</v>
      </c>
      <c r="F308" s="55" t="str">
        <f t="array" ref="F308">IFNA(INDEX('New Listing E-Commerce'!$E$2:$E$69,MATCH($I308,'New Listing E-Commerce'!$C$2:$C$69,0)),"N/A")</f>
        <v>Steel</v>
      </c>
      <c r="G308" s="55" t="str">
        <f t="array" ref="G308">INDEX('New Listing E-Commerce'!$D$1:$D$179,MATCH(I308,'New Listing E-Commerce'!$C$1:$C$179,0))</f>
        <v>TRC3P</v>
      </c>
      <c r="H308" s="55">
        <f t="shared" si="3"/>
        <v>6</v>
      </c>
      <c r="I308" s="55" t="s">
        <v>23</v>
      </c>
      <c r="J308" s="56">
        <f>VLOOKUP($I308,'Margen (PowerBI)'!$B$2:$F$179,3)</f>
        <v>35</v>
      </c>
      <c r="K308" s="56">
        <f t="array" ref="K308">INDEX('Margen (PowerBI)'!$E$1:$E$179,MATCH($I308,'Margen (PowerBI)'!$B$1:$B$179,0))</f>
        <v>45.5</v>
      </c>
      <c r="L308" s="56">
        <f>VLOOKUP($I308,'Margen (PowerBI)'!$B$2:$F$179,5)</f>
        <v>16.5</v>
      </c>
      <c r="M308" s="55">
        <v>325.0</v>
      </c>
      <c r="N308" s="57">
        <v>0.0161</v>
      </c>
      <c r="O308" s="55">
        <v>386.0</v>
      </c>
      <c r="P308" s="57">
        <v>0.0157</v>
      </c>
      <c r="Q308" s="57">
        <v>0.9948</v>
      </c>
      <c r="R308" s="55">
        <v>6.0</v>
      </c>
      <c r="S308" s="55">
        <v>0.0</v>
      </c>
      <c r="T308" s="57">
        <v>0.0185</v>
      </c>
      <c r="U308" s="57">
        <v>0.0</v>
      </c>
      <c r="V308" s="58">
        <v>966.0</v>
      </c>
      <c r="W308" s="58">
        <v>0.0</v>
      </c>
      <c r="X308" s="55">
        <v>6.0</v>
      </c>
      <c r="Y308" s="55">
        <v>0.0</v>
      </c>
      <c r="Z308" s="3"/>
      <c r="AA308" s="3"/>
      <c r="AB308" s="3"/>
      <c r="AC308" s="3"/>
      <c r="AD308" s="3"/>
      <c r="AE308" s="3"/>
      <c r="AF308" s="3"/>
      <c r="AG308" s="3"/>
      <c r="AH308" s="3"/>
      <c r="AI308" s="3"/>
    </row>
    <row r="309">
      <c r="A309" s="59" t="s">
        <v>809</v>
      </c>
      <c r="B309" s="59" t="s">
        <v>822</v>
      </c>
      <c r="C309" s="59" t="s">
        <v>823</v>
      </c>
      <c r="D309" s="59">
        <v>9.0</v>
      </c>
      <c r="E309" s="59" t="s">
        <v>7287</v>
      </c>
      <c r="F309" s="59" t="str">
        <f t="array" ref="F309">IFNA(INDEX('New Listing E-Commerce'!$E$2:$E$69,MATCH($I309,'New Listing E-Commerce'!$C$2:$C$69,0)),"N/A")</f>
        <v>Steel</v>
      </c>
      <c r="G309" s="59" t="str">
        <f t="array" ref="G309">INDEX('New Listing E-Commerce'!$D$1:$D$179,MATCH(I309,'New Listing E-Commerce'!$C$1:$C$179,0))</f>
        <v>TRC3P</v>
      </c>
      <c r="H309" s="59">
        <f t="shared" si="3"/>
        <v>3</v>
      </c>
      <c r="I309" s="59" t="s">
        <v>23</v>
      </c>
      <c r="J309" s="60">
        <f>VLOOKUP($I309,'Margen (PowerBI)'!$B$2:$F$179,3)</f>
        <v>35</v>
      </c>
      <c r="K309" s="60">
        <f t="array" ref="K309">INDEX('Margen (PowerBI)'!$E$1:$E$179,MATCH($I309,'Margen (PowerBI)'!$B$1:$B$179,0))</f>
        <v>45.5</v>
      </c>
      <c r="L309" s="60">
        <f>VLOOKUP($I309,'Margen (PowerBI)'!$B$2:$F$179,5)</f>
        <v>16.5</v>
      </c>
      <c r="M309" s="59">
        <v>13.0</v>
      </c>
      <c r="N309" s="61">
        <v>6.0E-4</v>
      </c>
      <c r="O309" s="59">
        <v>15.0</v>
      </c>
      <c r="P309" s="61">
        <v>6.0E-4</v>
      </c>
      <c r="Q309" s="61">
        <v>1.0</v>
      </c>
      <c r="R309" s="59">
        <v>3.0</v>
      </c>
      <c r="S309" s="59">
        <v>0.0</v>
      </c>
      <c r="T309" s="61">
        <v>0.2308</v>
      </c>
      <c r="U309" s="61">
        <v>0.0</v>
      </c>
      <c r="V309" s="62">
        <v>483.0</v>
      </c>
      <c r="W309" s="62">
        <v>0.0</v>
      </c>
      <c r="X309" s="59">
        <v>3.0</v>
      </c>
      <c r="Y309" s="59">
        <v>0.0</v>
      </c>
      <c r="Z309" s="63"/>
      <c r="AA309" s="63"/>
      <c r="AB309" s="63"/>
      <c r="AC309" s="63"/>
      <c r="AD309" s="63"/>
      <c r="AE309" s="63"/>
      <c r="AF309" s="63"/>
      <c r="AG309" s="63"/>
      <c r="AH309" s="63"/>
      <c r="AI309" s="63"/>
    </row>
    <row r="310">
      <c r="A310" s="55" t="s">
        <v>809</v>
      </c>
      <c r="B310" s="55" t="s">
        <v>1092</v>
      </c>
      <c r="C310" s="55" t="s">
        <v>1093</v>
      </c>
      <c r="D310" s="55">
        <v>9.5</v>
      </c>
      <c r="E310" s="55" t="s">
        <v>7287</v>
      </c>
      <c r="F310" s="55" t="str">
        <f t="array" ref="F310">IFNA(INDEX('New Listing E-Commerce'!$E$2:$E$69,MATCH($I310,'New Listing E-Commerce'!$C$2:$C$69,0)),"N/A")</f>
        <v>Steel</v>
      </c>
      <c r="G310" s="55" t="str">
        <f t="array" ref="G310">INDEX('New Listing E-Commerce'!$D$1:$D$179,MATCH(I310,'New Listing E-Commerce'!$C$1:$C$179,0))</f>
        <v>TRC3P</v>
      </c>
      <c r="H310" s="55">
        <f t="shared" si="3"/>
        <v>5</v>
      </c>
      <c r="I310" s="55" t="s">
        <v>23</v>
      </c>
      <c r="J310" s="56">
        <f>VLOOKUP($I310,'Margen (PowerBI)'!$B$2:$F$179,3)</f>
        <v>35</v>
      </c>
      <c r="K310" s="56">
        <f t="array" ref="K310">INDEX('Margen (PowerBI)'!$E$1:$E$179,MATCH($I310,'Margen (PowerBI)'!$B$1:$B$179,0))</f>
        <v>45.5</v>
      </c>
      <c r="L310" s="56">
        <f>VLOOKUP($I310,'Margen (PowerBI)'!$B$2:$F$179,5)</f>
        <v>16.5</v>
      </c>
      <c r="M310" s="55">
        <v>15.0</v>
      </c>
      <c r="N310" s="57">
        <v>7.0E-4</v>
      </c>
      <c r="O310" s="55">
        <v>20.0</v>
      </c>
      <c r="P310" s="57">
        <v>8.0E-4</v>
      </c>
      <c r="Q310" s="57">
        <v>1.0</v>
      </c>
      <c r="R310" s="55">
        <v>5.0</v>
      </c>
      <c r="S310" s="55">
        <v>0.0</v>
      </c>
      <c r="T310" s="57">
        <v>0.3333</v>
      </c>
      <c r="U310" s="57">
        <v>0.0</v>
      </c>
      <c r="V310" s="58">
        <v>805.0</v>
      </c>
      <c r="W310" s="58">
        <v>0.0</v>
      </c>
      <c r="X310" s="55">
        <v>5.0</v>
      </c>
      <c r="Y310" s="55">
        <v>0.0</v>
      </c>
      <c r="Z310" s="3"/>
      <c r="AA310" s="3"/>
      <c r="AB310" s="3"/>
      <c r="AC310" s="3"/>
      <c r="AD310" s="3"/>
      <c r="AE310" s="3"/>
      <c r="AF310" s="3"/>
      <c r="AG310" s="3"/>
      <c r="AH310" s="3"/>
      <c r="AI310" s="3"/>
    </row>
    <row r="311">
      <c r="A311" s="59" t="s">
        <v>1359</v>
      </c>
      <c r="B311" s="59" t="s">
        <v>1540</v>
      </c>
      <c r="C311" s="59" t="s">
        <v>1541</v>
      </c>
      <c r="D311" s="59">
        <v>5.5</v>
      </c>
      <c r="E311" s="59" t="s">
        <v>7290</v>
      </c>
      <c r="F311" s="59" t="str">
        <f t="array" ref="F311">IFNA(INDEX('New Listing E-Commerce'!$E$2:$E$69,MATCH($I311,'New Listing E-Commerce'!$C$2:$C$69,0)),"N/A")</f>
        <v>Soft</v>
      </c>
      <c r="G311" s="59" t="str">
        <f t="array" ref="G311">INDEX('New Listing E-Commerce'!$D$1:$D$179,MATCH(I311,'New Listing E-Commerce'!$C$1:$C$179,0))</f>
        <v>TLC1WN</v>
      </c>
      <c r="H311" s="59">
        <f t="shared" si="3"/>
        <v>1</v>
      </c>
      <c r="I311" s="59" t="s">
        <v>63</v>
      </c>
      <c r="J311" s="60">
        <f>VLOOKUP($I311,'Margen (PowerBI)'!$B$2:$F$179,3)</f>
        <v>35</v>
      </c>
      <c r="K311" s="60">
        <f t="array" ref="K311">INDEX('Margen (PowerBI)'!$E$1:$E$179,MATCH($I311,'Margen (PowerBI)'!$B$1:$B$179,0))</f>
        <v>39</v>
      </c>
      <c r="L311" s="60">
        <f>VLOOKUP($I311,'Margen (PowerBI)'!$B$2:$F$179,5)</f>
        <v>16.5</v>
      </c>
      <c r="M311" s="59">
        <v>3.0</v>
      </c>
      <c r="N311" s="61">
        <v>1.0E-4</v>
      </c>
      <c r="O311" s="59">
        <v>4.0</v>
      </c>
      <c r="P311" s="61">
        <v>2.0E-4</v>
      </c>
      <c r="Q311" s="61">
        <v>1.0</v>
      </c>
      <c r="R311" s="59">
        <v>1.0</v>
      </c>
      <c r="S311" s="59">
        <v>0.0</v>
      </c>
      <c r="T311" s="61">
        <v>0.3333</v>
      </c>
      <c r="U311" s="61">
        <v>0.0</v>
      </c>
      <c r="V311" s="62">
        <v>118.0</v>
      </c>
      <c r="W311" s="62">
        <v>0.0</v>
      </c>
      <c r="X311" s="59">
        <v>1.0</v>
      </c>
      <c r="Y311" s="59">
        <v>0.0</v>
      </c>
      <c r="Z311" s="63"/>
      <c r="AA311" s="63"/>
      <c r="AB311" s="63"/>
      <c r="AC311" s="63"/>
      <c r="AD311" s="63"/>
      <c r="AE311" s="63"/>
      <c r="AF311" s="63"/>
      <c r="AG311" s="63"/>
      <c r="AH311" s="63"/>
      <c r="AI311" s="63"/>
    </row>
    <row r="312">
      <c r="A312" s="55" t="s">
        <v>824</v>
      </c>
      <c r="B312" s="55" t="s">
        <v>1542</v>
      </c>
      <c r="C312" s="55" t="s">
        <v>1543</v>
      </c>
      <c r="D312" s="55">
        <v>10.0</v>
      </c>
      <c r="E312" s="55" t="s">
        <v>7287</v>
      </c>
      <c r="F312" s="55" t="str">
        <f t="array" ref="F312">IFNA(INDEX('New Listing E-Commerce'!$E$2:$E$69,MATCH($I312,'New Listing E-Commerce'!$C$2:$C$69,0)),"N/A")</f>
        <v>Steel</v>
      </c>
      <c r="G312" s="55" t="str">
        <f t="array" ref="G312">INDEX('New Listing E-Commerce'!$D$1:$D$179,MATCH(I312,'New Listing E-Commerce'!$C$1:$C$179,0))</f>
        <v>TRC1</v>
      </c>
      <c r="H312" s="55">
        <f t="shared" si="3"/>
        <v>1</v>
      </c>
      <c r="I312" s="55" t="s">
        <v>44</v>
      </c>
      <c r="J312" s="56">
        <f>VLOOKUP($I312,'Margen (PowerBI)'!$B$2:$F$179,3)</f>
        <v>35</v>
      </c>
      <c r="K312" s="56">
        <f t="array" ref="K312">INDEX('Margen (PowerBI)'!$E$1:$E$179,MATCH($I312,'Margen (PowerBI)'!$B$1:$B$179,0))</f>
        <v>42.5</v>
      </c>
      <c r="L312" s="56">
        <f>VLOOKUP($I312,'Margen (PowerBI)'!$B$2:$F$179,5)</f>
        <v>16.5</v>
      </c>
      <c r="M312" s="55">
        <v>2.0</v>
      </c>
      <c r="N312" s="57">
        <v>1.0E-4</v>
      </c>
      <c r="O312" s="55">
        <v>2.0</v>
      </c>
      <c r="P312" s="57">
        <v>1.0E-4</v>
      </c>
      <c r="Q312" s="57">
        <v>1.0</v>
      </c>
      <c r="R312" s="55">
        <v>1.0</v>
      </c>
      <c r="S312" s="55">
        <v>0.0</v>
      </c>
      <c r="T312" s="57">
        <v>0.5</v>
      </c>
      <c r="U312" s="57">
        <v>0.0</v>
      </c>
      <c r="V312" s="58">
        <v>156.0</v>
      </c>
      <c r="W312" s="58">
        <v>0.0</v>
      </c>
      <c r="X312" s="55">
        <v>1.0</v>
      </c>
      <c r="Y312" s="55">
        <v>0.0</v>
      </c>
      <c r="Z312" s="3"/>
      <c r="AA312" s="3"/>
      <c r="AB312" s="3"/>
      <c r="AC312" s="3"/>
      <c r="AD312" s="3"/>
      <c r="AE312" s="3"/>
      <c r="AF312" s="3"/>
      <c r="AG312" s="3"/>
      <c r="AH312" s="3"/>
      <c r="AI312" s="3"/>
    </row>
    <row r="313">
      <c r="A313" s="59" t="s">
        <v>824</v>
      </c>
      <c r="B313" s="59" t="s">
        <v>1370</v>
      </c>
      <c r="C313" s="59" t="s">
        <v>1371</v>
      </c>
      <c r="D313" s="59">
        <v>12.0</v>
      </c>
      <c r="E313" s="59" t="s">
        <v>7287</v>
      </c>
      <c r="F313" s="59" t="str">
        <f t="array" ref="F313">IFNA(INDEX('New Listing E-Commerce'!$E$2:$E$69,MATCH($I313,'New Listing E-Commerce'!$C$2:$C$69,0)),"N/A")</f>
        <v>Steel</v>
      </c>
      <c r="G313" s="59" t="str">
        <f t="array" ref="G313">INDEX('New Listing E-Commerce'!$D$1:$D$179,MATCH(I313,'New Listing E-Commerce'!$C$1:$C$179,0))</f>
        <v>TRC1</v>
      </c>
      <c r="H313" s="59">
        <f t="shared" si="3"/>
        <v>1</v>
      </c>
      <c r="I313" s="59" t="s">
        <v>44</v>
      </c>
      <c r="J313" s="60">
        <f>VLOOKUP($I313,'Margen (PowerBI)'!$B$2:$F$179,3)</f>
        <v>35</v>
      </c>
      <c r="K313" s="60">
        <f t="array" ref="K313">INDEX('Margen (PowerBI)'!$E$1:$E$179,MATCH($I313,'Margen (PowerBI)'!$B$1:$B$179,0))</f>
        <v>42.5</v>
      </c>
      <c r="L313" s="60">
        <f>VLOOKUP($I313,'Margen (PowerBI)'!$B$2:$F$179,5)</f>
        <v>16.5</v>
      </c>
      <c r="M313" s="59">
        <v>0.0</v>
      </c>
      <c r="N313" s="61">
        <v>0.0</v>
      </c>
      <c r="O313" s="59">
        <v>0.0</v>
      </c>
      <c r="P313" s="61">
        <v>0.0</v>
      </c>
      <c r="Q313" s="61">
        <v>0.0</v>
      </c>
      <c r="R313" s="59">
        <v>1.0</v>
      </c>
      <c r="S313" s="59">
        <v>0.0</v>
      </c>
      <c r="T313" s="61">
        <v>0.0</v>
      </c>
      <c r="U313" s="61">
        <v>0.0</v>
      </c>
      <c r="V313" s="62">
        <v>156.0</v>
      </c>
      <c r="W313" s="62">
        <v>0.0</v>
      </c>
      <c r="X313" s="59">
        <v>1.0</v>
      </c>
      <c r="Y313" s="59">
        <v>0.0</v>
      </c>
      <c r="Z313" s="63"/>
      <c r="AA313" s="63"/>
      <c r="AB313" s="63"/>
      <c r="AC313" s="63"/>
      <c r="AD313" s="63"/>
      <c r="AE313" s="63"/>
      <c r="AF313" s="63"/>
      <c r="AG313" s="63"/>
      <c r="AH313" s="63"/>
      <c r="AI313" s="63"/>
    </row>
    <row r="314">
      <c r="A314" s="55" t="s">
        <v>824</v>
      </c>
      <c r="B314" s="55" t="s">
        <v>827</v>
      </c>
      <c r="C314" s="55" t="s">
        <v>828</v>
      </c>
      <c r="D314" s="55">
        <v>8.5</v>
      </c>
      <c r="E314" s="55" t="s">
        <v>7287</v>
      </c>
      <c r="F314" s="55" t="str">
        <f t="array" ref="F314">IFNA(INDEX('New Listing E-Commerce'!$E$2:$E$69,MATCH($I314,'New Listing E-Commerce'!$C$2:$C$69,0)),"N/A")</f>
        <v>Steel</v>
      </c>
      <c r="G314" s="55" t="str">
        <f t="array" ref="G314">INDEX('New Listing E-Commerce'!$D$1:$D$179,MATCH(I314,'New Listing E-Commerce'!$C$1:$C$179,0))</f>
        <v>TRC1</v>
      </c>
      <c r="H314" s="55">
        <f t="shared" si="3"/>
        <v>3</v>
      </c>
      <c r="I314" s="55" t="s">
        <v>44</v>
      </c>
      <c r="J314" s="56">
        <f>VLOOKUP($I314,'Margen (PowerBI)'!$B$2:$F$179,3)</f>
        <v>35</v>
      </c>
      <c r="K314" s="56">
        <f t="array" ref="K314">INDEX('Margen (PowerBI)'!$E$1:$E$179,MATCH($I314,'Margen (PowerBI)'!$B$1:$B$179,0))</f>
        <v>42.5</v>
      </c>
      <c r="L314" s="56">
        <f>VLOOKUP($I314,'Margen (PowerBI)'!$B$2:$F$179,5)</f>
        <v>16.5</v>
      </c>
      <c r="M314" s="55">
        <v>2.0</v>
      </c>
      <c r="N314" s="57">
        <v>1.0E-4</v>
      </c>
      <c r="O314" s="55">
        <v>5.0</v>
      </c>
      <c r="P314" s="57">
        <v>2.0E-4</v>
      </c>
      <c r="Q314" s="57">
        <v>1.0</v>
      </c>
      <c r="R314" s="55">
        <v>3.0</v>
      </c>
      <c r="S314" s="55">
        <v>0.0</v>
      </c>
      <c r="T314" s="57">
        <v>1.5</v>
      </c>
      <c r="U314" s="57">
        <v>0.0</v>
      </c>
      <c r="V314" s="58">
        <v>468.0</v>
      </c>
      <c r="W314" s="58">
        <v>0.0</v>
      </c>
      <c r="X314" s="55">
        <v>3.0</v>
      </c>
      <c r="Y314" s="55">
        <v>0.0</v>
      </c>
      <c r="Z314" s="3"/>
      <c r="AA314" s="3"/>
      <c r="AB314" s="3"/>
      <c r="AC314" s="3"/>
      <c r="AD314" s="3"/>
      <c r="AE314" s="3"/>
      <c r="AF314" s="3"/>
      <c r="AG314" s="3"/>
      <c r="AH314" s="3"/>
      <c r="AI314" s="3"/>
    </row>
    <row r="315">
      <c r="A315" s="59" t="s">
        <v>824</v>
      </c>
      <c r="B315" s="59" t="s">
        <v>829</v>
      </c>
      <c r="C315" s="59" t="s">
        <v>830</v>
      </c>
      <c r="D315" s="59">
        <v>9.0</v>
      </c>
      <c r="E315" s="59" t="s">
        <v>7287</v>
      </c>
      <c r="F315" s="59" t="str">
        <f t="array" ref="F315">IFNA(INDEX('New Listing E-Commerce'!$E$2:$E$69,MATCH($I315,'New Listing E-Commerce'!$C$2:$C$69,0)),"N/A")</f>
        <v>Steel</v>
      </c>
      <c r="G315" s="59" t="str">
        <f t="array" ref="G315">INDEX('New Listing E-Commerce'!$D$1:$D$179,MATCH(I315,'New Listing E-Commerce'!$C$1:$C$179,0))</f>
        <v>TRC1</v>
      </c>
      <c r="H315" s="59">
        <f t="shared" si="3"/>
        <v>1</v>
      </c>
      <c r="I315" s="59" t="s">
        <v>44</v>
      </c>
      <c r="J315" s="60">
        <f>VLOOKUP($I315,'Margen (PowerBI)'!$B$2:$F$179,3)</f>
        <v>35</v>
      </c>
      <c r="K315" s="60">
        <f t="array" ref="K315">INDEX('Margen (PowerBI)'!$E$1:$E$179,MATCH($I315,'Margen (PowerBI)'!$B$1:$B$179,0))</f>
        <v>42.5</v>
      </c>
      <c r="L315" s="60">
        <f>VLOOKUP($I315,'Margen (PowerBI)'!$B$2:$F$179,5)</f>
        <v>16.5</v>
      </c>
      <c r="M315" s="59">
        <v>1.0</v>
      </c>
      <c r="N315" s="61">
        <v>0.0</v>
      </c>
      <c r="O315" s="59">
        <v>1.0</v>
      </c>
      <c r="P315" s="61">
        <v>0.0</v>
      </c>
      <c r="Q315" s="61">
        <v>1.0</v>
      </c>
      <c r="R315" s="59">
        <v>1.0</v>
      </c>
      <c r="S315" s="59">
        <v>0.0</v>
      </c>
      <c r="T315" s="61">
        <v>1.0</v>
      </c>
      <c r="U315" s="61">
        <v>0.0</v>
      </c>
      <c r="V315" s="62">
        <v>156.0</v>
      </c>
      <c r="W315" s="62">
        <v>0.0</v>
      </c>
      <c r="X315" s="59">
        <v>1.0</v>
      </c>
      <c r="Y315" s="59">
        <v>0.0</v>
      </c>
      <c r="Z315" s="63"/>
      <c r="AA315" s="63"/>
      <c r="AB315" s="63"/>
      <c r="AC315" s="63"/>
      <c r="AD315" s="63"/>
      <c r="AE315" s="63"/>
      <c r="AF315" s="63"/>
      <c r="AG315" s="63"/>
      <c r="AH315" s="63"/>
      <c r="AI315" s="63"/>
    </row>
    <row r="316">
      <c r="A316" s="55" t="s">
        <v>824</v>
      </c>
      <c r="B316" s="55" t="s">
        <v>1544</v>
      </c>
      <c r="C316" s="55" t="s">
        <v>1545</v>
      </c>
      <c r="D316" s="55">
        <v>6.0</v>
      </c>
      <c r="E316" s="55" t="s">
        <v>7290</v>
      </c>
      <c r="F316" s="55" t="str">
        <f t="array" ref="F316">IFNA(INDEX('New Listing E-Commerce'!$E$2:$E$69,MATCH($I316,'New Listing E-Commerce'!$C$2:$C$69,0)),"N/A")</f>
        <v>Steel</v>
      </c>
      <c r="G316" s="55" t="str">
        <f t="array" ref="G316">INDEX('New Listing E-Commerce'!$D$1:$D$179,MATCH(I316,'New Listing E-Commerce'!$C$1:$C$179,0))</f>
        <v>TRC1</v>
      </c>
      <c r="H316" s="55">
        <f t="shared" si="3"/>
        <v>1</v>
      </c>
      <c r="I316" s="55" t="s">
        <v>44</v>
      </c>
      <c r="J316" s="56">
        <f>VLOOKUP($I316,'Margen (PowerBI)'!$B$2:$F$179,3)</f>
        <v>35</v>
      </c>
      <c r="K316" s="56">
        <f t="array" ref="K316">INDEX('Margen (PowerBI)'!$E$1:$E$179,MATCH($I316,'Margen (PowerBI)'!$B$1:$B$179,0))</f>
        <v>42.5</v>
      </c>
      <c r="L316" s="56">
        <f>VLOOKUP($I316,'Margen (PowerBI)'!$B$2:$F$179,5)</f>
        <v>16.5</v>
      </c>
      <c r="M316" s="55">
        <v>2.0</v>
      </c>
      <c r="N316" s="57">
        <v>1.0E-4</v>
      </c>
      <c r="O316" s="55">
        <v>2.0</v>
      </c>
      <c r="P316" s="57">
        <v>1.0E-4</v>
      </c>
      <c r="Q316" s="57">
        <v>1.0</v>
      </c>
      <c r="R316" s="55">
        <v>1.0</v>
      </c>
      <c r="S316" s="55">
        <v>0.0</v>
      </c>
      <c r="T316" s="57">
        <v>0.5</v>
      </c>
      <c r="U316" s="57">
        <v>0.0</v>
      </c>
      <c r="V316" s="58">
        <v>156.0</v>
      </c>
      <c r="W316" s="58">
        <v>0.0</v>
      </c>
      <c r="X316" s="55">
        <v>1.0</v>
      </c>
      <c r="Y316" s="55">
        <v>0.0</v>
      </c>
      <c r="Z316" s="3"/>
      <c r="AA316" s="3"/>
      <c r="AB316" s="3"/>
      <c r="AC316" s="3"/>
      <c r="AD316" s="3"/>
      <c r="AE316" s="3"/>
      <c r="AF316" s="3"/>
      <c r="AG316" s="3"/>
      <c r="AH316" s="3"/>
      <c r="AI316" s="3"/>
    </row>
    <row r="317">
      <c r="A317" s="59" t="s">
        <v>824</v>
      </c>
      <c r="B317" s="59" t="s">
        <v>1546</v>
      </c>
      <c r="C317" s="59" t="s">
        <v>1547</v>
      </c>
      <c r="D317" s="59">
        <v>6.5</v>
      </c>
      <c r="E317" s="59" t="s">
        <v>7290</v>
      </c>
      <c r="F317" s="59" t="str">
        <f t="array" ref="F317">IFNA(INDEX('New Listing E-Commerce'!$E$2:$E$69,MATCH($I317,'New Listing E-Commerce'!$C$2:$C$69,0)),"N/A")</f>
        <v>Steel</v>
      </c>
      <c r="G317" s="59" t="str">
        <f t="array" ref="G317">INDEX('New Listing E-Commerce'!$D$1:$D$179,MATCH(I317,'New Listing E-Commerce'!$C$1:$C$179,0))</f>
        <v>TRC1</v>
      </c>
      <c r="H317" s="59">
        <f t="shared" si="3"/>
        <v>1</v>
      </c>
      <c r="I317" s="59" t="s">
        <v>44</v>
      </c>
      <c r="J317" s="60">
        <f>VLOOKUP($I317,'Margen (PowerBI)'!$B$2:$F$179,3)</f>
        <v>35</v>
      </c>
      <c r="K317" s="60">
        <f t="array" ref="K317">INDEX('Margen (PowerBI)'!$E$1:$E$179,MATCH($I317,'Margen (PowerBI)'!$B$1:$B$179,0))</f>
        <v>42.5</v>
      </c>
      <c r="L317" s="60">
        <f>VLOOKUP($I317,'Margen (PowerBI)'!$B$2:$F$179,5)</f>
        <v>16.5</v>
      </c>
      <c r="M317" s="59">
        <v>5.0</v>
      </c>
      <c r="N317" s="61">
        <v>2.0E-4</v>
      </c>
      <c r="O317" s="59">
        <v>5.0</v>
      </c>
      <c r="P317" s="61">
        <v>2.0E-4</v>
      </c>
      <c r="Q317" s="61">
        <v>1.0</v>
      </c>
      <c r="R317" s="59">
        <v>1.0</v>
      </c>
      <c r="S317" s="59">
        <v>0.0</v>
      </c>
      <c r="T317" s="61">
        <v>0.2</v>
      </c>
      <c r="U317" s="61">
        <v>0.0</v>
      </c>
      <c r="V317" s="62">
        <v>156.0</v>
      </c>
      <c r="W317" s="62">
        <v>0.0</v>
      </c>
      <c r="X317" s="59">
        <v>1.0</v>
      </c>
      <c r="Y317" s="59">
        <v>0.0</v>
      </c>
      <c r="Z317" s="63"/>
      <c r="AA317" s="63"/>
      <c r="AB317" s="63"/>
      <c r="AC317" s="63"/>
      <c r="AD317" s="63"/>
      <c r="AE317" s="63"/>
      <c r="AF317" s="63"/>
      <c r="AG317" s="63"/>
      <c r="AH317" s="63"/>
      <c r="AI317" s="63"/>
    </row>
    <row r="318">
      <c r="A318" s="55" t="s">
        <v>824</v>
      </c>
      <c r="B318" s="55" t="s">
        <v>1548</v>
      </c>
      <c r="C318" s="55" t="s">
        <v>1549</v>
      </c>
      <c r="D318" s="55">
        <v>9.5</v>
      </c>
      <c r="E318" s="55" t="s">
        <v>7290</v>
      </c>
      <c r="F318" s="55" t="str">
        <f t="array" ref="F318">IFNA(INDEX('New Listing E-Commerce'!$E$2:$E$69,MATCH($I318,'New Listing E-Commerce'!$C$2:$C$69,0)),"N/A")</f>
        <v>Steel</v>
      </c>
      <c r="G318" s="55" t="str">
        <f t="array" ref="G318">INDEX('New Listing E-Commerce'!$D$1:$D$179,MATCH(I318,'New Listing E-Commerce'!$C$1:$C$179,0))</f>
        <v>TRC1</v>
      </c>
      <c r="H318" s="55">
        <f t="shared" si="3"/>
        <v>2</v>
      </c>
      <c r="I318" s="55" t="s">
        <v>44</v>
      </c>
      <c r="J318" s="56">
        <f>VLOOKUP($I318,'Margen (PowerBI)'!$B$2:$F$179,3)</f>
        <v>35</v>
      </c>
      <c r="K318" s="56">
        <f t="array" ref="K318">INDEX('Margen (PowerBI)'!$E$1:$E$179,MATCH($I318,'Margen (PowerBI)'!$B$1:$B$179,0))</f>
        <v>42.5</v>
      </c>
      <c r="L318" s="56">
        <f>VLOOKUP($I318,'Margen (PowerBI)'!$B$2:$F$179,5)</f>
        <v>16.5</v>
      </c>
      <c r="M318" s="55">
        <v>3.0</v>
      </c>
      <c r="N318" s="57">
        <v>1.0E-4</v>
      </c>
      <c r="O318" s="55">
        <v>4.0</v>
      </c>
      <c r="P318" s="57">
        <v>2.0E-4</v>
      </c>
      <c r="Q318" s="57">
        <v>1.0</v>
      </c>
      <c r="R318" s="55">
        <v>2.0</v>
      </c>
      <c r="S318" s="55">
        <v>0.0</v>
      </c>
      <c r="T318" s="57">
        <v>0.6667</v>
      </c>
      <c r="U318" s="57">
        <v>0.0</v>
      </c>
      <c r="V318" s="58">
        <v>312.0</v>
      </c>
      <c r="W318" s="58">
        <v>0.0</v>
      </c>
      <c r="X318" s="55">
        <v>2.0</v>
      </c>
      <c r="Y318" s="55">
        <v>0.0</v>
      </c>
      <c r="Z318" s="3"/>
      <c r="AA318" s="3"/>
      <c r="AB318" s="3"/>
      <c r="AC318" s="3"/>
      <c r="AD318" s="3"/>
      <c r="AE318" s="3"/>
      <c r="AF318" s="3"/>
      <c r="AG318" s="3"/>
      <c r="AH318" s="3"/>
      <c r="AI318" s="3"/>
    </row>
    <row r="319">
      <c r="A319" s="59" t="s">
        <v>839</v>
      </c>
      <c r="B319" s="59" t="s">
        <v>840</v>
      </c>
      <c r="C319" s="59" t="s">
        <v>841</v>
      </c>
      <c r="D319" s="59">
        <v>10.0</v>
      </c>
      <c r="E319" s="59" t="s">
        <v>7287</v>
      </c>
      <c r="F319" s="59" t="str">
        <f t="array" ref="F319">IFNA(INDEX('New Listing E-Commerce'!$E$2:$E$69,MATCH($I319,'New Listing E-Commerce'!$C$2:$C$69,0)),"N/A")</f>
        <v>Soft</v>
      </c>
      <c r="G319" s="59" t="str">
        <f t="array" ref="G319">INDEX('New Listing E-Commerce'!$D$1:$D$179,MATCH(I319,'New Listing E-Commerce'!$C$1:$C$179,0))</f>
        <v>TRC1</v>
      </c>
      <c r="H319" s="59">
        <f t="shared" si="3"/>
        <v>3</v>
      </c>
      <c r="I319" s="59" t="s">
        <v>54</v>
      </c>
      <c r="J319" s="60">
        <f>VLOOKUP($I319,'Margen (PowerBI)'!$B$2:$F$179,3)</f>
        <v>35</v>
      </c>
      <c r="K319" s="60">
        <f t="array" ref="K319">INDEX('Margen (PowerBI)'!$E$1:$E$179,MATCH($I319,'Margen (PowerBI)'!$B$1:$B$179,0))</f>
        <v>41</v>
      </c>
      <c r="L319" s="60">
        <f>VLOOKUP($I319,'Margen (PowerBI)'!$B$2:$F$179,5)</f>
        <v>16.5</v>
      </c>
      <c r="M319" s="59">
        <v>5.0</v>
      </c>
      <c r="N319" s="61">
        <v>2.0E-4</v>
      </c>
      <c r="O319" s="59">
        <v>6.0</v>
      </c>
      <c r="P319" s="61">
        <v>2.0E-4</v>
      </c>
      <c r="Q319" s="61">
        <v>1.0</v>
      </c>
      <c r="R319" s="59">
        <v>3.0</v>
      </c>
      <c r="S319" s="59">
        <v>0.0</v>
      </c>
      <c r="T319" s="61">
        <v>0.6</v>
      </c>
      <c r="U319" s="61">
        <v>0.0</v>
      </c>
      <c r="V319" s="62">
        <v>450.0</v>
      </c>
      <c r="W319" s="62">
        <v>0.0</v>
      </c>
      <c r="X319" s="59">
        <v>3.0</v>
      </c>
      <c r="Y319" s="59">
        <v>0.0</v>
      </c>
      <c r="Z319" s="63"/>
      <c r="AA319" s="63"/>
      <c r="AB319" s="63"/>
      <c r="AC319" s="63"/>
      <c r="AD319" s="63"/>
      <c r="AE319" s="63"/>
      <c r="AF319" s="63"/>
      <c r="AG319" s="63"/>
      <c r="AH319" s="63"/>
      <c r="AI319" s="63"/>
    </row>
    <row r="320">
      <c r="A320" s="55" t="s">
        <v>839</v>
      </c>
      <c r="B320" s="55" t="s">
        <v>1550</v>
      </c>
      <c r="C320" s="55" t="s">
        <v>1551</v>
      </c>
      <c r="D320" s="55">
        <v>12.0</v>
      </c>
      <c r="E320" s="55" t="s">
        <v>7287</v>
      </c>
      <c r="F320" s="55" t="str">
        <f t="array" ref="F320">IFNA(INDEX('New Listing E-Commerce'!$E$2:$E$69,MATCH($I320,'New Listing E-Commerce'!$C$2:$C$69,0)),"N/A")</f>
        <v>Soft</v>
      </c>
      <c r="G320" s="55" t="str">
        <f t="array" ref="G320">INDEX('New Listing E-Commerce'!$D$1:$D$179,MATCH(I320,'New Listing E-Commerce'!$C$1:$C$179,0))</f>
        <v>TRC1</v>
      </c>
      <c r="H320" s="55">
        <f t="shared" si="3"/>
        <v>1</v>
      </c>
      <c r="I320" s="55" t="s">
        <v>54</v>
      </c>
      <c r="J320" s="56">
        <f>VLOOKUP($I320,'Margen (PowerBI)'!$B$2:$F$179,3)</f>
        <v>35</v>
      </c>
      <c r="K320" s="56">
        <f t="array" ref="K320">INDEX('Margen (PowerBI)'!$E$1:$E$179,MATCH($I320,'Margen (PowerBI)'!$B$1:$B$179,0))</f>
        <v>41</v>
      </c>
      <c r="L320" s="56">
        <f>VLOOKUP($I320,'Margen (PowerBI)'!$B$2:$F$179,5)</f>
        <v>16.5</v>
      </c>
      <c r="M320" s="55">
        <v>4.0</v>
      </c>
      <c r="N320" s="57">
        <v>2.0E-4</v>
      </c>
      <c r="O320" s="55">
        <v>11.0</v>
      </c>
      <c r="P320" s="57">
        <v>4.0E-4</v>
      </c>
      <c r="Q320" s="57">
        <v>0.9091</v>
      </c>
      <c r="R320" s="55">
        <v>1.0</v>
      </c>
      <c r="S320" s="55">
        <v>0.0</v>
      </c>
      <c r="T320" s="57">
        <v>0.25</v>
      </c>
      <c r="U320" s="57">
        <v>0.0</v>
      </c>
      <c r="V320" s="58">
        <v>150.0</v>
      </c>
      <c r="W320" s="58">
        <v>0.0</v>
      </c>
      <c r="X320" s="55">
        <v>1.0</v>
      </c>
      <c r="Y320" s="55">
        <v>0.0</v>
      </c>
      <c r="Z320" s="3"/>
      <c r="AA320" s="3"/>
      <c r="AB320" s="3"/>
      <c r="AC320" s="3"/>
      <c r="AD320" s="3"/>
      <c r="AE320" s="3"/>
      <c r="AF320" s="3"/>
      <c r="AG320" s="3"/>
      <c r="AH320" s="3"/>
      <c r="AI320" s="3"/>
    </row>
    <row r="321">
      <c r="A321" s="59" t="s">
        <v>839</v>
      </c>
      <c r="B321" s="59" t="s">
        <v>844</v>
      </c>
      <c r="C321" s="59" t="s">
        <v>845</v>
      </c>
      <c r="D321" s="59">
        <v>8.5</v>
      </c>
      <c r="E321" s="59" t="s">
        <v>7287</v>
      </c>
      <c r="F321" s="59" t="str">
        <f t="array" ref="F321">IFNA(INDEX('New Listing E-Commerce'!$E$2:$E$69,MATCH($I321,'New Listing E-Commerce'!$C$2:$C$69,0)),"N/A")</f>
        <v>Soft</v>
      </c>
      <c r="G321" s="59" t="str">
        <f t="array" ref="G321">INDEX('New Listing E-Commerce'!$D$1:$D$179,MATCH(I321,'New Listing E-Commerce'!$C$1:$C$179,0))</f>
        <v>TRC1</v>
      </c>
      <c r="H321" s="59">
        <f t="shared" si="3"/>
        <v>1</v>
      </c>
      <c r="I321" s="59" t="s">
        <v>54</v>
      </c>
      <c r="J321" s="60">
        <f>VLOOKUP($I321,'Margen (PowerBI)'!$B$2:$F$179,3)</f>
        <v>35</v>
      </c>
      <c r="K321" s="60">
        <f t="array" ref="K321">INDEX('Margen (PowerBI)'!$E$1:$E$179,MATCH($I321,'Margen (PowerBI)'!$B$1:$B$179,0))</f>
        <v>41</v>
      </c>
      <c r="L321" s="60">
        <f>VLOOKUP($I321,'Margen (PowerBI)'!$B$2:$F$179,5)</f>
        <v>16.5</v>
      </c>
      <c r="M321" s="59">
        <v>4.0</v>
      </c>
      <c r="N321" s="61">
        <v>2.0E-4</v>
      </c>
      <c r="O321" s="59">
        <v>8.0</v>
      </c>
      <c r="P321" s="61">
        <v>3.0E-4</v>
      </c>
      <c r="Q321" s="61">
        <v>0.625</v>
      </c>
      <c r="R321" s="59">
        <v>1.0</v>
      </c>
      <c r="S321" s="59">
        <v>0.0</v>
      </c>
      <c r="T321" s="61">
        <v>0.25</v>
      </c>
      <c r="U321" s="61">
        <v>0.0</v>
      </c>
      <c r="V321" s="62">
        <v>150.0</v>
      </c>
      <c r="W321" s="62">
        <v>0.0</v>
      </c>
      <c r="X321" s="59">
        <v>1.0</v>
      </c>
      <c r="Y321" s="59">
        <v>0.0</v>
      </c>
      <c r="Z321" s="63"/>
      <c r="AA321" s="63"/>
      <c r="AB321" s="63"/>
      <c r="AC321" s="63"/>
      <c r="AD321" s="63"/>
      <c r="AE321" s="63"/>
      <c r="AF321" s="63"/>
      <c r="AG321" s="63"/>
      <c r="AH321" s="63"/>
      <c r="AI321" s="63"/>
    </row>
    <row r="322">
      <c r="A322" s="55" t="s">
        <v>839</v>
      </c>
      <c r="B322" s="55" t="s">
        <v>846</v>
      </c>
      <c r="C322" s="55" t="s">
        <v>847</v>
      </c>
      <c r="D322" s="55">
        <v>9.0</v>
      </c>
      <c r="E322" s="55" t="s">
        <v>7287</v>
      </c>
      <c r="F322" s="55" t="str">
        <f t="array" ref="F322">IFNA(INDEX('New Listing E-Commerce'!$E$2:$E$69,MATCH($I322,'New Listing E-Commerce'!$C$2:$C$69,0)),"N/A")</f>
        <v>Soft</v>
      </c>
      <c r="G322" s="55" t="str">
        <f t="array" ref="G322">INDEX('New Listing E-Commerce'!$D$1:$D$179,MATCH(I322,'New Listing E-Commerce'!$C$1:$C$179,0))</f>
        <v>TRC1</v>
      </c>
      <c r="H322" s="55">
        <f t="shared" si="3"/>
        <v>1</v>
      </c>
      <c r="I322" s="55" t="s">
        <v>54</v>
      </c>
      <c r="J322" s="56">
        <f>VLOOKUP($I322,'Margen (PowerBI)'!$B$2:$F$179,3)</f>
        <v>35</v>
      </c>
      <c r="K322" s="56">
        <f t="array" ref="K322">INDEX('Margen (PowerBI)'!$E$1:$E$179,MATCH($I322,'Margen (PowerBI)'!$B$1:$B$179,0))</f>
        <v>41</v>
      </c>
      <c r="L322" s="56">
        <f>VLOOKUP($I322,'Margen (PowerBI)'!$B$2:$F$179,5)</f>
        <v>16.5</v>
      </c>
      <c r="M322" s="55">
        <v>5.0</v>
      </c>
      <c r="N322" s="57">
        <v>2.0E-4</v>
      </c>
      <c r="O322" s="55">
        <v>7.0</v>
      </c>
      <c r="P322" s="57">
        <v>3.0E-4</v>
      </c>
      <c r="Q322" s="57">
        <v>0.7143</v>
      </c>
      <c r="R322" s="55">
        <v>1.0</v>
      </c>
      <c r="S322" s="55">
        <v>0.0</v>
      </c>
      <c r="T322" s="57">
        <v>0.2</v>
      </c>
      <c r="U322" s="57">
        <v>0.0</v>
      </c>
      <c r="V322" s="58">
        <v>150.0</v>
      </c>
      <c r="W322" s="58">
        <v>0.0</v>
      </c>
      <c r="X322" s="55">
        <v>1.0</v>
      </c>
      <c r="Y322" s="55">
        <v>0.0</v>
      </c>
      <c r="Z322" s="3"/>
      <c r="AA322" s="3"/>
      <c r="AB322" s="3"/>
      <c r="AC322" s="3"/>
      <c r="AD322" s="3"/>
      <c r="AE322" s="3"/>
      <c r="AF322" s="3"/>
      <c r="AG322" s="3"/>
      <c r="AH322" s="3"/>
      <c r="AI322" s="3"/>
    </row>
    <row r="323">
      <c r="A323" s="59" t="s">
        <v>839</v>
      </c>
      <c r="B323" s="59" t="s">
        <v>848</v>
      </c>
      <c r="C323" s="59" t="s">
        <v>849</v>
      </c>
      <c r="D323" s="59">
        <v>9.5</v>
      </c>
      <c r="E323" s="59" t="s">
        <v>7287</v>
      </c>
      <c r="F323" s="59" t="str">
        <f t="array" ref="F323">IFNA(INDEX('New Listing E-Commerce'!$E$2:$E$69,MATCH($I323,'New Listing E-Commerce'!$C$2:$C$69,0)),"N/A")</f>
        <v>Soft</v>
      </c>
      <c r="G323" s="59" t="str">
        <f t="array" ref="G323">INDEX('New Listing E-Commerce'!$D$1:$D$179,MATCH(I323,'New Listing E-Commerce'!$C$1:$C$179,0))</f>
        <v>TRC1</v>
      </c>
      <c r="H323" s="59">
        <f t="shared" si="3"/>
        <v>2</v>
      </c>
      <c r="I323" s="59" t="s">
        <v>54</v>
      </c>
      <c r="J323" s="60">
        <f>VLOOKUP($I323,'Margen (PowerBI)'!$B$2:$F$179,3)</f>
        <v>35</v>
      </c>
      <c r="K323" s="60">
        <f t="array" ref="K323">INDEX('Margen (PowerBI)'!$E$1:$E$179,MATCH($I323,'Margen (PowerBI)'!$B$1:$B$179,0))</f>
        <v>41</v>
      </c>
      <c r="L323" s="60">
        <f>VLOOKUP($I323,'Margen (PowerBI)'!$B$2:$F$179,5)</f>
        <v>16.5</v>
      </c>
      <c r="M323" s="59">
        <v>5.0</v>
      </c>
      <c r="N323" s="61">
        <v>2.0E-4</v>
      </c>
      <c r="O323" s="59">
        <v>5.0</v>
      </c>
      <c r="P323" s="61">
        <v>2.0E-4</v>
      </c>
      <c r="Q323" s="61">
        <v>0.8</v>
      </c>
      <c r="R323" s="59">
        <v>2.0</v>
      </c>
      <c r="S323" s="59">
        <v>0.0</v>
      </c>
      <c r="T323" s="61">
        <v>0.4</v>
      </c>
      <c r="U323" s="61">
        <v>0.0</v>
      </c>
      <c r="V323" s="62">
        <v>300.0</v>
      </c>
      <c r="W323" s="62">
        <v>0.0</v>
      </c>
      <c r="X323" s="59">
        <v>2.0</v>
      </c>
      <c r="Y323" s="59">
        <v>0.0</v>
      </c>
      <c r="Z323" s="63"/>
      <c r="AA323" s="63"/>
      <c r="AB323" s="63"/>
      <c r="AC323" s="63"/>
      <c r="AD323" s="63"/>
      <c r="AE323" s="63"/>
      <c r="AF323" s="63"/>
      <c r="AG323" s="63"/>
      <c r="AH323" s="63"/>
      <c r="AI323" s="63"/>
    </row>
    <row r="324">
      <c r="A324" s="55" t="s">
        <v>839</v>
      </c>
      <c r="B324" s="55" t="s">
        <v>1552</v>
      </c>
      <c r="C324" s="55" t="s">
        <v>1553</v>
      </c>
      <c r="D324" s="55">
        <v>10.5</v>
      </c>
      <c r="E324" s="55" t="s">
        <v>7290</v>
      </c>
      <c r="F324" s="55" t="str">
        <f t="array" ref="F324">IFNA(INDEX('New Listing E-Commerce'!$E$2:$E$69,MATCH($I324,'New Listing E-Commerce'!$C$2:$C$69,0)),"N/A")</f>
        <v>Soft</v>
      </c>
      <c r="G324" s="55" t="str">
        <f t="array" ref="G324">INDEX('New Listing E-Commerce'!$D$1:$D$179,MATCH(I324,'New Listing E-Commerce'!$C$1:$C$179,0))</f>
        <v>TRC1</v>
      </c>
      <c r="H324" s="55">
        <f t="shared" si="3"/>
        <v>1</v>
      </c>
      <c r="I324" s="55" t="s">
        <v>54</v>
      </c>
      <c r="J324" s="56">
        <f>VLOOKUP($I324,'Margen (PowerBI)'!$B$2:$F$179,3)</f>
        <v>35</v>
      </c>
      <c r="K324" s="56">
        <f t="array" ref="K324">INDEX('Margen (PowerBI)'!$E$1:$E$179,MATCH($I324,'Margen (PowerBI)'!$B$1:$B$179,0))</f>
        <v>41</v>
      </c>
      <c r="L324" s="56">
        <f>VLOOKUP($I324,'Margen (PowerBI)'!$B$2:$F$179,5)</f>
        <v>16.5</v>
      </c>
      <c r="M324" s="55">
        <v>0.0</v>
      </c>
      <c r="N324" s="57">
        <v>0.0</v>
      </c>
      <c r="O324" s="55">
        <v>0.0</v>
      </c>
      <c r="P324" s="57">
        <v>0.0</v>
      </c>
      <c r="Q324" s="57">
        <v>0.0</v>
      </c>
      <c r="R324" s="55">
        <v>1.0</v>
      </c>
      <c r="S324" s="55">
        <v>0.0</v>
      </c>
      <c r="T324" s="57">
        <v>0.0</v>
      </c>
      <c r="U324" s="57">
        <v>0.0</v>
      </c>
      <c r="V324" s="58">
        <v>150.0</v>
      </c>
      <c r="W324" s="58">
        <v>0.0</v>
      </c>
      <c r="X324" s="55">
        <v>1.0</v>
      </c>
      <c r="Y324" s="55">
        <v>0.0</v>
      </c>
      <c r="Z324" s="3"/>
      <c r="AA324" s="3"/>
      <c r="AB324" s="3"/>
      <c r="AC324" s="3"/>
      <c r="AD324" s="3"/>
      <c r="AE324" s="3"/>
      <c r="AF324" s="3"/>
      <c r="AG324" s="3"/>
      <c r="AH324" s="3"/>
      <c r="AI324" s="3"/>
    </row>
    <row r="325">
      <c r="A325" s="59" t="s">
        <v>1554</v>
      </c>
      <c r="B325" s="59" t="s">
        <v>1555</v>
      </c>
      <c r="C325" s="59" t="s">
        <v>1556</v>
      </c>
      <c r="D325" s="59">
        <v>11.0</v>
      </c>
      <c r="E325" s="59" t="s">
        <v>7290</v>
      </c>
      <c r="F325" s="59" t="str">
        <f t="array" ref="F325">IFNA(INDEX('New Listing E-Commerce'!$E$2:$E$69,MATCH($I325,'New Listing E-Commerce'!$C$2:$C$69,0)),"N/A")</f>
        <v>Soft</v>
      </c>
      <c r="G325" s="59" t="str">
        <f t="array" ref="G325">INDEX('New Listing E-Commerce'!$D$1:$D$179,MATCH(I325,'New Listing E-Commerce'!$C$1:$C$179,0))</f>
        <v>TLC1</v>
      </c>
      <c r="H325" s="59">
        <f t="shared" si="3"/>
        <v>1</v>
      </c>
      <c r="I325" s="59" t="s">
        <v>59</v>
      </c>
      <c r="J325" s="60">
        <f>VLOOKUP($I325,'Margen (PowerBI)'!$B$2:$F$179,3)</f>
        <v>35</v>
      </c>
      <c r="K325" s="60">
        <f t="array" ref="K325">INDEX('Margen (PowerBI)'!$E$1:$E$179,MATCH($I325,'Margen (PowerBI)'!$B$1:$B$179,0))</f>
        <v>40</v>
      </c>
      <c r="L325" s="60">
        <f>VLOOKUP($I325,'Margen (PowerBI)'!$B$2:$F$179,5)</f>
        <v>16.5</v>
      </c>
      <c r="M325" s="59">
        <v>1.0</v>
      </c>
      <c r="N325" s="61">
        <v>0.0</v>
      </c>
      <c r="O325" s="59">
        <v>1.0</v>
      </c>
      <c r="P325" s="61">
        <v>0.0</v>
      </c>
      <c r="Q325" s="61">
        <v>1.0</v>
      </c>
      <c r="R325" s="59">
        <v>1.0</v>
      </c>
      <c r="S325" s="59">
        <v>0.0</v>
      </c>
      <c r="T325" s="61">
        <v>1.0</v>
      </c>
      <c r="U325" s="61">
        <v>0.0</v>
      </c>
      <c r="V325" s="62">
        <v>129.0</v>
      </c>
      <c r="W325" s="62">
        <v>0.0</v>
      </c>
      <c r="X325" s="59">
        <v>1.0</v>
      </c>
      <c r="Y325" s="59">
        <v>0.0</v>
      </c>
      <c r="Z325" s="63"/>
      <c r="AA325" s="63"/>
      <c r="AB325" s="63"/>
      <c r="AC325" s="63"/>
      <c r="AD325" s="63"/>
      <c r="AE325" s="63"/>
      <c r="AF325" s="63"/>
      <c r="AG325" s="63"/>
      <c r="AH325" s="63"/>
      <c r="AI325" s="63"/>
    </row>
    <row r="326">
      <c r="A326" s="3"/>
      <c r="B326" s="3"/>
      <c r="C326" s="3"/>
      <c r="D326" s="3"/>
      <c r="E326" s="3"/>
      <c r="F326" s="3"/>
      <c r="G326" s="254"/>
      <c r="H326" s="3"/>
      <c r="I326" s="3"/>
      <c r="J326" s="257">
        <f t="shared" ref="J326:L326" si="4">MEDIAN(J2:J325)</f>
        <v>35</v>
      </c>
      <c r="K326" s="257">
        <f t="shared" si="4"/>
        <v>31.5</v>
      </c>
      <c r="L326" s="257">
        <f t="shared" si="4"/>
        <v>16.5</v>
      </c>
      <c r="M326" s="3"/>
      <c r="N326" s="3"/>
      <c r="O326" s="3"/>
      <c r="P326" s="3"/>
      <c r="Q326" s="3"/>
      <c r="R326" s="3"/>
      <c r="S326" s="3"/>
      <c r="T326" s="3"/>
      <c r="U326" s="3"/>
      <c r="V326" s="3"/>
      <c r="W326" s="3"/>
      <c r="X326" s="3"/>
      <c r="Y326" s="3"/>
      <c r="Z326" s="3"/>
      <c r="AA326" s="3"/>
      <c r="AB326" s="3"/>
      <c r="AC326" s="3"/>
      <c r="AD326" s="3"/>
      <c r="AE326" s="3"/>
      <c r="AF326" s="3"/>
      <c r="AG326" s="3"/>
      <c r="AH326" s="3"/>
      <c r="AI326" s="3"/>
    </row>
    <row r="327">
      <c r="A327" s="63"/>
      <c r="B327" s="63"/>
      <c r="C327" s="63"/>
      <c r="D327" s="63"/>
      <c r="E327" s="63"/>
      <c r="F327" s="63"/>
      <c r="G327" s="255"/>
      <c r="H327" s="63"/>
      <c r="I327" s="63"/>
      <c r="J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row>
    <row r="328">
      <c r="A328" s="3"/>
      <c r="B328" s="3"/>
      <c r="C328" s="3"/>
      <c r="D328" s="3"/>
      <c r="E328" s="3"/>
      <c r="F328" s="3"/>
      <c r="G328" s="254"/>
      <c r="H328" s="3"/>
      <c r="I328" s="3"/>
      <c r="J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row>
    <row r="329">
      <c r="A329" s="63"/>
      <c r="B329" s="63"/>
      <c r="C329" s="63"/>
      <c r="D329" s="63"/>
      <c r="E329" s="63"/>
      <c r="F329" s="63"/>
      <c r="G329" s="255"/>
      <c r="H329" s="63"/>
      <c r="I329" s="63"/>
      <c r="J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row>
    <row r="330">
      <c r="A330" s="3"/>
      <c r="B330" s="3"/>
      <c r="C330" s="3"/>
      <c r="D330" s="3"/>
      <c r="E330" s="3"/>
      <c r="F330" s="3"/>
      <c r="G330" s="254"/>
      <c r="H330" s="3"/>
      <c r="I330" s="3"/>
      <c r="J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row>
    <row r="331">
      <c r="A331" s="63"/>
      <c r="B331" s="63"/>
      <c r="C331" s="63"/>
      <c r="D331" s="63"/>
      <c r="E331" s="63"/>
      <c r="F331" s="63"/>
      <c r="G331" s="255"/>
      <c r="H331" s="63"/>
      <c r="I331" s="63"/>
      <c r="J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row>
    <row r="332">
      <c r="A332" s="3"/>
      <c r="B332" s="3"/>
      <c r="C332" s="3"/>
      <c r="D332" s="3"/>
      <c r="E332" s="3"/>
      <c r="F332" s="3"/>
      <c r="G332" s="254"/>
      <c r="H332" s="3"/>
      <c r="I332" s="3"/>
      <c r="J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row>
    <row r="333">
      <c r="A333" s="63"/>
      <c r="B333" s="63"/>
      <c r="C333" s="63"/>
      <c r="D333" s="63"/>
      <c r="E333" s="63"/>
      <c r="F333" s="63"/>
      <c r="G333" s="255"/>
      <c r="H333" s="63"/>
      <c r="I333" s="63"/>
      <c r="J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row>
    <row r="334">
      <c r="A334" s="3"/>
      <c r="B334" s="3"/>
      <c r="C334" s="3"/>
      <c r="D334" s="3"/>
      <c r="E334" s="3"/>
      <c r="F334" s="3"/>
      <c r="G334" s="254"/>
      <c r="H334" s="3"/>
      <c r="I334" s="3"/>
      <c r="J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row>
    <row r="335">
      <c r="A335" s="63"/>
      <c r="B335" s="63"/>
      <c r="C335" s="63"/>
      <c r="D335" s="63"/>
      <c r="E335" s="63"/>
      <c r="F335" s="63"/>
      <c r="G335" s="255"/>
      <c r="H335" s="63"/>
      <c r="I335" s="63"/>
      <c r="J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row>
    <row r="336">
      <c r="A336" s="3"/>
      <c r="B336" s="3"/>
      <c r="C336" s="3"/>
      <c r="D336" s="3"/>
      <c r="E336" s="3"/>
      <c r="F336" s="3"/>
      <c r="G336" s="254"/>
      <c r="H336" s="3"/>
      <c r="I336" s="3"/>
      <c r="J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row>
    <row r="337">
      <c r="A337" s="63"/>
      <c r="B337" s="63"/>
      <c r="C337" s="63"/>
      <c r="D337" s="63"/>
      <c r="E337" s="63"/>
      <c r="F337" s="63"/>
      <c r="G337" s="255"/>
      <c r="H337" s="63"/>
      <c r="I337" s="63"/>
      <c r="J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row>
    <row r="338">
      <c r="A338" s="3"/>
      <c r="B338" s="3"/>
      <c r="C338" s="3"/>
      <c r="D338" s="3"/>
      <c r="E338" s="3"/>
      <c r="F338" s="3"/>
      <c r="G338" s="254"/>
      <c r="H338" s="3"/>
      <c r="I338" s="3"/>
      <c r="J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row>
    <row r="339">
      <c r="A339" s="63"/>
      <c r="B339" s="63"/>
      <c r="C339" s="63"/>
      <c r="D339" s="63"/>
      <c r="E339" s="63"/>
      <c r="F339" s="63"/>
      <c r="G339" s="255"/>
      <c r="H339" s="63"/>
      <c r="I339" s="63"/>
      <c r="J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row>
    <row r="340">
      <c r="A340" s="3"/>
      <c r="B340" s="3"/>
      <c r="C340" s="3"/>
      <c r="D340" s="3"/>
      <c r="E340" s="3"/>
      <c r="F340" s="3"/>
      <c r="G340" s="254"/>
      <c r="H340" s="3"/>
      <c r="I340" s="3"/>
      <c r="J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row>
    <row r="341">
      <c r="A341" s="63"/>
      <c r="B341" s="63"/>
      <c r="C341" s="63"/>
      <c r="D341" s="63"/>
      <c r="E341" s="63"/>
      <c r="F341" s="63"/>
      <c r="G341" s="255"/>
      <c r="H341" s="63"/>
      <c r="I341" s="63"/>
      <c r="J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row>
    <row r="342">
      <c r="A342" s="3"/>
      <c r="B342" s="3"/>
      <c r="C342" s="3"/>
      <c r="D342" s="3"/>
      <c r="E342" s="3"/>
      <c r="F342" s="3"/>
      <c r="G342" s="254"/>
      <c r="H342" s="3"/>
      <c r="I342" s="3"/>
      <c r="J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row>
    <row r="343">
      <c r="A343" s="63"/>
      <c r="B343" s="63"/>
      <c r="C343" s="63"/>
      <c r="D343" s="63"/>
      <c r="E343" s="63"/>
      <c r="F343" s="63"/>
      <c r="G343" s="255"/>
      <c r="H343" s="63"/>
      <c r="I343" s="63"/>
      <c r="J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row>
    <row r="344">
      <c r="A344" s="3"/>
      <c r="B344" s="3"/>
      <c r="C344" s="3"/>
      <c r="D344" s="3"/>
      <c r="E344" s="3"/>
      <c r="F344" s="3"/>
      <c r="G344" s="254"/>
      <c r="H344" s="3"/>
      <c r="I344" s="3"/>
      <c r="J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row>
    <row r="345">
      <c r="A345" s="63"/>
      <c r="B345" s="63"/>
      <c r="C345" s="63"/>
      <c r="D345" s="63"/>
      <c r="E345" s="63"/>
      <c r="F345" s="63"/>
      <c r="G345" s="255"/>
      <c r="H345" s="63"/>
      <c r="I345" s="63"/>
      <c r="J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row>
    <row r="346">
      <c r="A346" s="3"/>
      <c r="B346" s="3"/>
      <c r="C346" s="3"/>
      <c r="D346" s="3"/>
      <c r="E346" s="3"/>
      <c r="F346" s="3"/>
      <c r="G346" s="254"/>
      <c r="H346" s="3"/>
      <c r="I346" s="3"/>
      <c r="J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row>
    <row r="347">
      <c r="A347" s="63"/>
      <c r="B347" s="63"/>
      <c r="C347" s="63"/>
      <c r="D347" s="63"/>
      <c r="E347" s="63"/>
      <c r="F347" s="63"/>
      <c r="G347" s="255"/>
      <c r="H347" s="63"/>
      <c r="I347" s="63"/>
      <c r="J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row>
    <row r="348">
      <c r="A348" s="3"/>
      <c r="B348" s="3"/>
      <c r="C348" s="3"/>
      <c r="D348" s="3"/>
      <c r="E348" s="3"/>
      <c r="F348" s="3"/>
      <c r="G348" s="254"/>
      <c r="H348" s="3"/>
      <c r="I348" s="3"/>
      <c r="J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row>
    <row r="349">
      <c r="A349" s="63"/>
      <c r="B349" s="63"/>
      <c r="C349" s="63"/>
      <c r="D349" s="63"/>
      <c r="E349" s="63"/>
      <c r="F349" s="63"/>
      <c r="G349" s="255"/>
      <c r="H349" s="63"/>
      <c r="I349" s="63"/>
      <c r="J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row>
    <row r="350">
      <c r="A350" s="3"/>
      <c r="B350" s="3"/>
      <c r="C350" s="3"/>
      <c r="D350" s="3"/>
      <c r="E350" s="3"/>
      <c r="F350" s="3"/>
      <c r="G350" s="254"/>
      <c r="H350" s="3"/>
      <c r="I350" s="3"/>
      <c r="J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row>
    <row r="351">
      <c r="A351" s="63"/>
      <c r="B351" s="63"/>
      <c r="C351" s="63"/>
      <c r="D351" s="63"/>
      <c r="E351" s="63"/>
      <c r="F351" s="63"/>
      <c r="G351" s="255"/>
      <c r="H351" s="63"/>
      <c r="I351" s="63"/>
      <c r="J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row>
    <row r="352">
      <c r="A352" s="3"/>
      <c r="B352" s="3"/>
      <c r="C352" s="3"/>
      <c r="D352" s="3"/>
      <c r="E352" s="3"/>
      <c r="F352" s="3"/>
      <c r="G352" s="254"/>
      <c r="H352" s="3"/>
      <c r="I352" s="3"/>
      <c r="J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row>
    <row r="353">
      <c r="A353" s="63"/>
      <c r="B353" s="63"/>
      <c r="C353" s="63"/>
      <c r="D353" s="63"/>
      <c r="E353" s="63"/>
      <c r="F353" s="63"/>
      <c r="G353" s="255"/>
      <c r="H353" s="63"/>
      <c r="I353" s="63"/>
      <c r="J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row>
    <row r="354">
      <c r="A354" s="3"/>
      <c r="B354" s="3"/>
      <c r="C354" s="3"/>
      <c r="D354" s="3"/>
      <c r="E354" s="3"/>
      <c r="F354" s="3"/>
      <c r="G354" s="254"/>
      <c r="H354" s="3"/>
      <c r="I354" s="3"/>
      <c r="J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row>
    <row r="355">
      <c r="A355" s="63"/>
      <c r="B355" s="63"/>
      <c r="C355" s="63"/>
      <c r="D355" s="63"/>
      <c r="E355" s="63"/>
      <c r="F355" s="63"/>
      <c r="G355" s="255"/>
      <c r="H355" s="63"/>
      <c r="I355" s="63"/>
      <c r="J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row>
    <row r="356">
      <c r="A356" s="3"/>
      <c r="B356" s="3"/>
      <c r="C356" s="3"/>
      <c r="D356" s="3"/>
      <c r="E356" s="3"/>
      <c r="F356" s="3"/>
      <c r="G356" s="254"/>
      <c r="H356" s="3"/>
      <c r="I356" s="3"/>
      <c r="J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row>
    <row r="357">
      <c r="A357" s="63"/>
      <c r="B357" s="63"/>
      <c r="C357" s="63"/>
      <c r="D357" s="63"/>
      <c r="E357" s="63"/>
      <c r="F357" s="63"/>
      <c r="G357" s="255"/>
      <c r="H357" s="63"/>
      <c r="I357" s="63"/>
      <c r="J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row>
    <row r="358">
      <c r="A358" s="3"/>
      <c r="B358" s="3"/>
      <c r="C358" s="3"/>
      <c r="D358" s="3"/>
      <c r="E358" s="3"/>
      <c r="F358" s="3"/>
      <c r="G358" s="254"/>
      <c r="H358" s="3"/>
      <c r="I358" s="3"/>
      <c r="J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row>
    <row r="359">
      <c r="A359" s="63"/>
      <c r="B359" s="63"/>
      <c r="C359" s="63"/>
      <c r="D359" s="63"/>
      <c r="E359" s="63"/>
      <c r="F359" s="63"/>
      <c r="G359" s="255"/>
      <c r="H359" s="63"/>
      <c r="I359" s="63"/>
      <c r="J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row>
    <row r="360">
      <c r="A360" s="3"/>
      <c r="B360" s="3"/>
      <c r="C360" s="3"/>
      <c r="D360" s="3"/>
      <c r="E360" s="3"/>
      <c r="F360" s="3"/>
      <c r="G360" s="254"/>
      <c r="H360" s="3"/>
      <c r="I360" s="3"/>
      <c r="J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row>
    <row r="361">
      <c r="A361" s="63"/>
      <c r="B361" s="63"/>
      <c r="C361" s="63"/>
      <c r="D361" s="63"/>
      <c r="E361" s="63"/>
      <c r="F361" s="63"/>
      <c r="G361" s="255"/>
      <c r="H361" s="63"/>
      <c r="I361" s="63"/>
      <c r="J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row>
    <row r="362">
      <c r="A362" s="3"/>
      <c r="B362" s="3"/>
      <c r="C362" s="3"/>
      <c r="D362" s="3"/>
      <c r="E362" s="3"/>
      <c r="F362" s="3"/>
      <c r="G362" s="254"/>
      <c r="H362" s="3"/>
      <c r="I362" s="3"/>
      <c r="J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row>
    <row r="363">
      <c r="A363" s="63"/>
      <c r="B363" s="63"/>
      <c r="C363" s="63"/>
      <c r="D363" s="63"/>
      <c r="E363" s="63"/>
      <c r="F363" s="63"/>
      <c r="G363" s="255"/>
      <c r="H363" s="63"/>
      <c r="I363" s="63"/>
      <c r="J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row>
    <row r="364">
      <c r="A364" s="3"/>
      <c r="B364" s="3"/>
      <c r="C364" s="3"/>
      <c r="D364" s="3"/>
      <c r="E364" s="3"/>
      <c r="F364" s="3"/>
      <c r="G364" s="254"/>
      <c r="H364" s="3"/>
      <c r="I364" s="3"/>
      <c r="J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row>
    <row r="365">
      <c r="A365" s="63"/>
      <c r="B365" s="63"/>
      <c r="C365" s="63"/>
      <c r="D365" s="63"/>
      <c r="E365" s="63"/>
      <c r="F365" s="63"/>
      <c r="G365" s="255"/>
      <c r="H365" s="63"/>
      <c r="I365" s="63"/>
      <c r="J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row>
    <row r="366">
      <c r="A366" s="3"/>
      <c r="B366" s="3"/>
      <c r="C366" s="3"/>
      <c r="D366" s="3"/>
      <c r="E366" s="3"/>
      <c r="F366" s="3"/>
      <c r="G366" s="254"/>
      <c r="H366" s="3"/>
      <c r="I366" s="3"/>
      <c r="J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row>
    <row r="367">
      <c r="A367" s="63"/>
      <c r="B367" s="63"/>
      <c r="C367" s="63"/>
      <c r="D367" s="63"/>
      <c r="E367" s="63"/>
      <c r="F367" s="63"/>
      <c r="G367" s="255"/>
      <c r="H367" s="63"/>
      <c r="I367" s="63"/>
      <c r="J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row>
    <row r="368">
      <c r="A368" s="3"/>
      <c r="B368" s="3"/>
      <c r="C368" s="3"/>
      <c r="D368" s="3"/>
      <c r="E368" s="3"/>
      <c r="F368" s="3"/>
      <c r="G368" s="254"/>
      <c r="H368" s="3"/>
      <c r="I368" s="3"/>
      <c r="J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row>
    <row r="369">
      <c r="A369" s="63"/>
      <c r="B369" s="63"/>
      <c r="C369" s="63"/>
      <c r="D369" s="63"/>
      <c r="E369" s="63"/>
      <c r="F369" s="63"/>
      <c r="G369" s="255"/>
      <c r="H369" s="63"/>
      <c r="I369" s="63"/>
      <c r="J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row>
    <row r="370">
      <c r="A370" s="3"/>
      <c r="B370" s="3"/>
      <c r="C370" s="3"/>
      <c r="D370" s="3"/>
      <c r="E370" s="3"/>
      <c r="F370" s="3"/>
      <c r="G370" s="254"/>
      <c r="H370" s="3"/>
      <c r="I370" s="3"/>
      <c r="J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row>
    <row r="371">
      <c r="A371" s="63"/>
      <c r="B371" s="63"/>
      <c r="C371" s="63"/>
      <c r="D371" s="63"/>
      <c r="E371" s="63"/>
      <c r="F371" s="63"/>
      <c r="G371" s="255"/>
      <c r="H371" s="63"/>
      <c r="I371" s="63"/>
      <c r="J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row>
    <row r="372">
      <c r="A372" s="3"/>
      <c r="B372" s="3"/>
      <c r="C372" s="3"/>
      <c r="D372" s="3"/>
      <c r="E372" s="3"/>
      <c r="F372" s="3"/>
      <c r="G372" s="254"/>
      <c r="H372" s="3"/>
      <c r="I372" s="3"/>
      <c r="J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row>
    <row r="373">
      <c r="A373" s="63"/>
      <c r="B373" s="63"/>
      <c r="C373" s="63"/>
      <c r="D373" s="63"/>
      <c r="E373" s="63"/>
      <c r="F373" s="63"/>
      <c r="G373" s="255"/>
      <c r="H373" s="63"/>
      <c r="I373" s="63"/>
      <c r="J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row>
    <row r="374">
      <c r="A374" s="3"/>
      <c r="B374" s="3"/>
      <c r="C374" s="3"/>
      <c r="D374" s="3"/>
      <c r="E374" s="3"/>
      <c r="F374" s="3"/>
      <c r="G374" s="254"/>
      <c r="H374" s="3"/>
      <c r="I374" s="3"/>
      <c r="J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row>
    <row r="375">
      <c r="A375" s="63"/>
      <c r="B375" s="63"/>
      <c r="C375" s="63"/>
      <c r="D375" s="63"/>
      <c r="E375" s="63"/>
      <c r="F375" s="63"/>
      <c r="G375" s="255"/>
      <c r="H375" s="63"/>
      <c r="I375" s="63"/>
      <c r="J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row>
    <row r="376">
      <c r="A376" s="3"/>
      <c r="B376" s="3"/>
      <c r="C376" s="3"/>
      <c r="D376" s="3"/>
      <c r="E376" s="3"/>
      <c r="F376" s="3"/>
      <c r="G376" s="254"/>
      <c r="H376" s="3"/>
      <c r="I376" s="3"/>
      <c r="J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row>
    <row r="377">
      <c r="A377" s="63"/>
      <c r="B377" s="63"/>
      <c r="C377" s="63"/>
      <c r="D377" s="63"/>
      <c r="E377" s="63"/>
      <c r="F377" s="63"/>
      <c r="G377" s="255"/>
      <c r="H377" s="63"/>
      <c r="I377" s="63"/>
      <c r="J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row>
    <row r="378">
      <c r="A378" s="3"/>
      <c r="B378" s="3"/>
      <c r="C378" s="3"/>
      <c r="D378" s="3"/>
      <c r="E378" s="3"/>
      <c r="F378" s="3"/>
      <c r="G378" s="254"/>
      <c r="H378" s="3"/>
      <c r="I378" s="3"/>
      <c r="J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row>
    <row r="379">
      <c r="A379" s="63"/>
      <c r="B379" s="63"/>
      <c r="C379" s="63"/>
      <c r="D379" s="63"/>
      <c r="E379" s="63"/>
      <c r="F379" s="63"/>
      <c r="G379" s="255"/>
      <c r="H379" s="63"/>
      <c r="I379" s="63"/>
      <c r="J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row>
    <row r="380">
      <c r="A380" s="3"/>
      <c r="B380" s="3"/>
      <c r="C380" s="3"/>
      <c r="D380" s="3"/>
      <c r="E380" s="3"/>
      <c r="F380" s="3"/>
      <c r="G380" s="254"/>
      <c r="H380" s="3"/>
      <c r="I380" s="3"/>
      <c r="J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row>
    <row r="381">
      <c r="A381" s="63"/>
      <c r="B381" s="63"/>
      <c r="C381" s="63"/>
      <c r="D381" s="63"/>
      <c r="E381" s="63"/>
      <c r="F381" s="63"/>
      <c r="G381" s="255"/>
      <c r="H381" s="63"/>
      <c r="I381" s="63"/>
      <c r="J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row>
    <row r="382">
      <c r="A382" s="3"/>
      <c r="B382" s="3"/>
      <c r="C382" s="3"/>
      <c r="D382" s="3"/>
      <c r="E382" s="3"/>
      <c r="F382" s="3"/>
      <c r="G382" s="254"/>
      <c r="H382" s="3"/>
      <c r="I382" s="3"/>
      <c r="J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row>
    <row r="383">
      <c r="A383" s="63"/>
      <c r="B383" s="63"/>
      <c r="C383" s="63"/>
      <c r="D383" s="63"/>
      <c r="E383" s="63"/>
      <c r="F383" s="63"/>
      <c r="G383" s="255"/>
      <c r="H383" s="63"/>
      <c r="I383" s="63"/>
      <c r="J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row>
    <row r="384">
      <c r="A384" s="3"/>
      <c r="B384" s="3"/>
      <c r="C384" s="3"/>
      <c r="D384" s="3"/>
      <c r="E384" s="3"/>
      <c r="F384" s="3"/>
      <c r="G384" s="254"/>
      <c r="H384" s="3"/>
      <c r="I384" s="3"/>
      <c r="J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row>
    <row r="385">
      <c r="A385" s="63"/>
      <c r="B385" s="63"/>
      <c r="C385" s="63"/>
      <c r="D385" s="63"/>
      <c r="E385" s="63"/>
      <c r="F385" s="63"/>
      <c r="G385" s="255"/>
      <c r="H385" s="63"/>
      <c r="I385" s="63"/>
      <c r="J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row>
    <row r="386">
      <c r="A386" s="3"/>
      <c r="B386" s="3"/>
      <c r="C386" s="3"/>
      <c r="D386" s="3"/>
      <c r="E386" s="3"/>
      <c r="F386" s="3"/>
      <c r="G386" s="254"/>
      <c r="H386" s="3"/>
      <c r="I386" s="3"/>
      <c r="J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row>
    <row r="387">
      <c r="A387" s="63"/>
      <c r="B387" s="63"/>
      <c r="C387" s="63"/>
      <c r="D387" s="63"/>
      <c r="E387" s="63"/>
      <c r="F387" s="63"/>
      <c r="G387" s="255"/>
      <c r="H387" s="63"/>
      <c r="I387" s="63"/>
      <c r="J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row>
    <row r="388">
      <c r="A388" s="3"/>
      <c r="B388" s="3"/>
      <c r="C388" s="3"/>
      <c r="D388" s="3"/>
      <c r="E388" s="3"/>
      <c r="F388" s="3"/>
      <c r="G388" s="254"/>
      <c r="H388" s="3"/>
      <c r="I388" s="3"/>
      <c r="J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row>
    <row r="389">
      <c r="A389" s="63"/>
      <c r="B389" s="63"/>
      <c r="C389" s="63"/>
      <c r="D389" s="63"/>
      <c r="E389" s="63"/>
      <c r="F389" s="63"/>
      <c r="G389" s="255"/>
      <c r="H389" s="63"/>
      <c r="I389" s="63"/>
      <c r="J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row>
    <row r="390">
      <c r="A390" s="3"/>
      <c r="B390" s="3"/>
      <c r="C390" s="3"/>
      <c r="D390" s="3"/>
      <c r="E390" s="3"/>
      <c r="F390" s="3"/>
      <c r="G390" s="254"/>
      <c r="H390" s="3"/>
      <c r="I390" s="3"/>
      <c r="J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row>
    <row r="391">
      <c r="A391" s="63"/>
      <c r="B391" s="63"/>
      <c r="C391" s="63"/>
      <c r="D391" s="63"/>
      <c r="E391" s="63"/>
      <c r="F391" s="63"/>
      <c r="G391" s="255"/>
      <c r="H391" s="63"/>
      <c r="I391" s="63"/>
      <c r="J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row>
    <row r="392">
      <c r="A392" s="3"/>
      <c r="B392" s="3"/>
      <c r="C392" s="3"/>
      <c r="D392" s="3"/>
      <c r="E392" s="3"/>
      <c r="F392" s="3"/>
      <c r="G392" s="254"/>
      <c r="H392" s="3"/>
      <c r="I392" s="3"/>
      <c r="J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row>
    <row r="393">
      <c r="A393" s="63"/>
      <c r="B393" s="63"/>
      <c r="C393" s="63"/>
      <c r="D393" s="63"/>
      <c r="E393" s="63"/>
      <c r="F393" s="63"/>
      <c r="G393" s="255"/>
      <c r="H393" s="63"/>
      <c r="I393" s="63"/>
      <c r="J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row>
    <row r="394">
      <c r="A394" s="3"/>
      <c r="B394" s="3"/>
      <c r="C394" s="3"/>
      <c r="D394" s="3"/>
      <c r="E394" s="3"/>
      <c r="F394" s="3"/>
      <c r="G394" s="254"/>
      <c r="H394" s="3"/>
      <c r="I394" s="3"/>
      <c r="J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row>
    <row r="395">
      <c r="A395" s="63"/>
      <c r="B395" s="63"/>
      <c r="C395" s="63"/>
      <c r="D395" s="63"/>
      <c r="E395" s="63"/>
      <c r="F395" s="63"/>
      <c r="G395" s="255"/>
      <c r="H395" s="63"/>
      <c r="I395" s="63"/>
      <c r="J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row>
    <row r="396">
      <c r="A396" s="3"/>
      <c r="B396" s="3"/>
      <c r="C396" s="3"/>
      <c r="D396" s="3"/>
      <c r="E396" s="3"/>
      <c r="F396" s="3"/>
      <c r="G396" s="254"/>
      <c r="H396" s="3"/>
      <c r="I396" s="3"/>
      <c r="J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row>
    <row r="397">
      <c r="A397" s="63"/>
      <c r="B397" s="63"/>
      <c r="C397" s="63"/>
      <c r="D397" s="63"/>
      <c r="E397" s="63"/>
      <c r="F397" s="63"/>
      <c r="G397" s="255"/>
      <c r="H397" s="63"/>
      <c r="I397" s="63"/>
      <c r="J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row>
    <row r="398">
      <c r="A398" s="3"/>
      <c r="B398" s="3"/>
      <c r="C398" s="3"/>
      <c r="D398" s="3"/>
      <c r="E398" s="3"/>
      <c r="F398" s="3"/>
      <c r="G398" s="254"/>
      <c r="H398" s="3"/>
      <c r="I398" s="3"/>
      <c r="J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row>
    <row r="399">
      <c r="A399" s="63"/>
      <c r="B399" s="63"/>
      <c r="C399" s="63"/>
      <c r="D399" s="63"/>
      <c r="E399" s="63"/>
      <c r="F399" s="63"/>
      <c r="G399" s="255"/>
      <c r="H399" s="63"/>
      <c r="I399" s="63"/>
      <c r="J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row>
    <row r="400">
      <c r="A400" s="3"/>
      <c r="B400" s="3"/>
      <c r="C400" s="3"/>
      <c r="D400" s="3"/>
      <c r="E400" s="3"/>
      <c r="F400" s="3"/>
      <c r="G400" s="254"/>
      <c r="H400" s="3"/>
      <c r="I400" s="3"/>
      <c r="J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row>
    <row r="401">
      <c r="A401" s="63"/>
      <c r="B401" s="63"/>
      <c r="C401" s="63"/>
      <c r="D401" s="63"/>
      <c r="E401" s="63"/>
      <c r="F401" s="63"/>
      <c r="G401" s="255"/>
      <c r="H401" s="63"/>
      <c r="I401" s="63"/>
      <c r="J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row>
    <row r="402">
      <c r="A402" s="3"/>
      <c r="B402" s="3"/>
      <c r="C402" s="3"/>
      <c r="D402" s="3"/>
      <c r="E402" s="3"/>
      <c r="F402" s="3"/>
      <c r="G402" s="254"/>
      <c r="H402" s="3"/>
      <c r="I402" s="3"/>
      <c r="J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row>
    <row r="403">
      <c r="A403" s="63"/>
      <c r="B403" s="63"/>
      <c r="C403" s="63"/>
      <c r="D403" s="63"/>
      <c r="E403" s="63"/>
      <c r="F403" s="63"/>
      <c r="G403" s="255"/>
      <c r="H403" s="63"/>
      <c r="I403" s="63"/>
      <c r="J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row>
    <row r="404">
      <c r="A404" s="3"/>
      <c r="B404" s="3"/>
      <c r="C404" s="3"/>
      <c r="D404" s="3"/>
      <c r="E404" s="3"/>
      <c r="F404" s="3"/>
      <c r="G404" s="254"/>
      <c r="H404" s="3"/>
      <c r="I404" s="3"/>
      <c r="J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row>
    <row r="405">
      <c r="A405" s="63"/>
      <c r="B405" s="63"/>
      <c r="C405" s="63"/>
      <c r="D405" s="63"/>
      <c r="E405" s="63"/>
      <c r="F405" s="63"/>
      <c r="G405" s="255"/>
      <c r="H405" s="63"/>
      <c r="I405" s="63"/>
      <c r="J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row>
    <row r="406">
      <c r="A406" s="3"/>
      <c r="B406" s="3"/>
      <c r="C406" s="3"/>
      <c r="D406" s="3"/>
      <c r="E406" s="3"/>
      <c r="F406" s="3"/>
      <c r="G406" s="254"/>
      <c r="H406" s="3"/>
      <c r="I406" s="3"/>
      <c r="J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row>
    <row r="407">
      <c r="A407" s="63"/>
      <c r="B407" s="63"/>
      <c r="C407" s="63"/>
      <c r="D407" s="63"/>
      <c r="E407" s="63"/>
      <c r="F407" s="63"/>
      <c r="G407" s="255"/>
      <c r="H407" s="63"/>
      <c r="I407" s="63"/>
      <c r="J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row>
    <row r="408">
      <c r="A408" s="3"/>
      <c r="B408" s="3"/>
      <c r="C408" s="3"/>
      <c r="D408" s="3"/>
      <c r="E408" s="3"/>
      <c r="F408" s="3"/>
      <c r="G408" s="254"/>
      <c r="H408" s="3"/>
      <c r="I408" s="3"/>
      <c r="J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row>
    <row r="409">
      <c r="A409" s="63"/>
      <c r="B409" s="63"/>
      <c r="C409" s="63"/>
      <c r="D409" s="63"/>
      <c r="E409" s="63"/>
      <c r="F409" s="63"/>
      <c r="G409" s="255"/>
      <c r="H409" s="63"/>
      <c r="I409" s="63"/>
      <c r="J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row>
    <row r="410">
      <c r="A410" s="3"/>
      <c r="B410" s="3"/>
      <c r="C410" s="3"/>
      <c r="D410" s="3"/>
      <c r="E410" s="3"/>
      <c r="F410" s="3"/>
      <c r="G410" s="254"/>
      <c r="H410" s="3"/>
      <c r="I410" s="3"/>
      <c r="J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row>
    <row r="411">
      <c r="A411" s="63"/>
      <c r="B411" s="63"/>
      <c r="C411" s="63"/>
      <c r="D411" s="63"/>
      <c r="E411" s="63"/>
      <c r="F411" s="63"/>
      <c r="G411" s="255"/>
      <c r="H411" s="63"/>
      <c r="I411" s="63"/>
      <c r="J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row>
    <row r="412">
      <c r="A412" s="3"/>
      <c r="B412" s="3"/>
      <c r="C412" s="3"/>
      <c r="D412" s="3"/>
      <c r="E412" s="3"/>
      <c r="F412" s="3"/>
      <c r="G412" s="254"/>
      <c r="H412" s="3"/>
      <c r="I412" s="3"/>
      <c r="J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row>
    <row r="413">
      <c r="A413" s="63"/>
      <c r="B413" s="63"/>
      <c r="C413" s="63"/>
      <c r="D413" s="63"/>
      <c r="E413" s="63"/>
      <c r="F413" s="63"/>
      <c r="G413" s="255"/>
      <c r="H413" s="63"/>
      <c r="I413" s="63"/>
      <c r="J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row>
    <row r="414">
      <c r="A414" s="3"/>
      <c r="B414" s="3"/>
      <c r="C414" s="3"/>
      <c r="D414" s="3"/>
      <c r="E414" s="3"/>
      <c r="F414" s="3"/>
      <c r="G414" s="254"/>
      <c r="H414" s="3"/>
      <c r="I414" s="3"/>
      <c r="J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row>
    <row r="415">
      <c r="A415" s="63"/>
      <c r="B415" s="63"/>
      <c r="C415" s="63"/>
      <c r="D415" s="63"/>
      <c r="E415" s="63"/>
      <c r="F415" s="63"/>
      <c r="G415" s="255"/>
      <c r="H415" s="63"/>
      <c r="I415" s="63"/>
      <c r="J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row>
    <row r="416">
      <c r="A416" s="3"/>
      <c r="B416" s="3"/>
      <c r="C416" s="3"/>
      <c r="D416" s="3"/>
      <c r="E416" s="3"/>
      <c r="F416" s="3"/>
      <c r="G416" s="254"/>
      <c r="H416" s="3"/>
      <c r="I416" s="3"/>
      <c r="J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row>
    <row r="417">
      <c r="A417" s="63"/>
      <c r="B417" s="63"/>
      <c r="C417" s="63"/>
      <c r="D417" s="63"/>
      <c r="E417" s="63"/>
      <c r="F417" s="63"/>
      <c r="G417" s="255"/>
      <c r="H417" s="63"/>
      <c r="I417" s="63"/>
      <c r="J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row>
    <row r="418">
      <c r="A418" s="3"/>
      <c r="B418" s="3"/>
      <c r="C418" s="3"/>
      <c r="D418" s="3"/>
      <c r="E418" s="3"/>
      <c r="F418" s="3"/>
      <c r="G418" s="254"/>
      <c r="H418" s="3"/>
      <c r="I418" s="3"/>
      <c r="J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row>
    <row r="419">
      <c r="A419" s="63"/>
      <c r="B419" s="63"/>
      <c r="C419" s="63"/>
      <c r="D419" s="63"/>
      <c r="E419" s="63"/>
      <c r="F419" s="63"/>
      <c r="G419" s="255"/>
      <c r="H419" s="63"/>
      <c r="I419" s="63"/>
      <c r="J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row>
    <row r="420">
      <c r="A420" s="3"/>
      <c r="B420" s="3"/>
      <c r="C420" s="3"/>
      <c r="D420" s="3"/>
      <c r="E420" s="3"/>
      <c r="F420" s="3"/>
      <c r="G420" s="254"/>
      <c r="H420" s="3"/>
      <c r="I420" s="3"/>
      <c r="J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row>
    <row r="421">
      <c r="A421" s="63"/>
      <c r="B421" s="63"/>
      <c r="C421" s="63"/>
      <c r="D421" s="63"/>
      <c r="E421" s="63"/>
      <c r="F421" s="63"/>
      <c r="G421" s="255"/>
      <c r="H421" s="63"/>
      <c r="I421" s="63"/>
      <c r="J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row>
    <row r="422">
      <c r="A422" s="3"/>
      <c r="B422" s="3"/>
      <c r="C422" s="3"/>
      <c r="D422" s="3"/>
      <c r="E422" s="3"/>
      <c r="F422" s="3"/>
      <c r="G422" s="254"/>
      <c r="H422" s="3"/>
      <c r="I422" s="3"/>
      <c r="J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row>
    <row r="423">
      <c r="A423" s="63"/>
      <c r="B423" s="63"/>
      <c r="C423" s="63"/>
      <c r="D423" s="63"/>
      <c r="E423" s="63"/>
      <c r="F423" s="63"/>
      <c r="G423" s="255"/>
      <c r="H423" s="63"/>
      <c r="I423" s="63"/>
      <c r="J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row>
    <row r="424">
      <c r="A424" s="3"/>
      <c r="B424" s="3"/>
      <c r="C424" s="3"/>
      <c r="D424" s="3"/>
      <c r="E424" s="3"/>
      <c r="F424" s="3"/>
      <c r="G424" s="254"/>
      <c r="H424" s="3"/>
      <c r="I424" s="3"/>
      <c r="J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row>
    <row r="425">
      <c r="A425" s="63"/>
      <c r="B425" s="63"/>
      <c r="C425" s="63"/>
      <c r="D425" s="63"/>
      <c r="E425" s="63"/>
      <c r="F425" s="63"/>
      <c r="G425" s="255"/>
      <c r="H425" s="63"/>
      <c r="I425" s="63"/>
      <c r="J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row>
    <row r="426">
      <c r="A426" s="3"/>
      <c r="B426" s="3"/>
      <c r="C426" s="3"/>
      <c r="D426" s="3"/>
      <c r="E426" s="3"/>
      <c r="F426" s="3"/>
      <c r="G426" s="254"/>
      <c r="H426" s="3"/>
      <c r="I426" s="3"/>
      <c r="J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row>
    <row r="427">
      <c r="A427" s="63"/>
      <c r="B427" s="63"/>
      <c r="C427" s="63"/>
      <c r="D427" s="63"/>
      <c r="E427" s="63"/>
      <c r="F427" s="63"/>
      <c r="G427" s="255"/>
      <c r="H427" s="63"/>
      <c r="I427" s="63"/>
      <c r="J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row>
    <row r="428">
      <c r="A428" s="3"/>
      <c r="B428" s="3"/>
      <c r="C428" s="3"/>
      <c r="D428" s="3"/>
      <c r="E428" s="3"/>
      <c r="F428" s="3"/>
      <c r="G428" s="254"/>
      <c r="H428" s="3"/>
      <c r="I428" s="3"/>
      <c r="J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row>
    <row r="429">
      <c r="A429" s="63"/>
      <c r="B429" s="63"/>
      <c r="C429" s="63"/>
      <c r="D429" s="63"/>
      <c r="E429" s="63"/>
      <c r="F429" s="63"/>
      <c r="G429" s="255"/>
      <c r="H429" s="63"/>
      <c r="I429" s="63"/>
      <c r="J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row>
    <row r="430">
      <c r="A430" s="3"/>
      <c r="B430" s="3"/>
      <c r="C430" s="3"/>
      <c r="D430" s="3"/>
      <c r="E430" s="3"/>
      <c r="F430" s="3"/>
      <c r="G430" s="254"/>
      <c r="H430" s="3"/>
      <c r="I430" s="3"/>
      <c r="J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row>
    <row r="431">
      <c r="A431" s="63"/>
      <c r="B431" s="63"/>
      <c r="C431" s="63"/>
      <c r="D431" s="63"/>
      <c r="E431" s="63"/>
      <c r="F431" s="63"/>
      <c r="G431" s="255"/>
      <c r="H431" s="63"/>
      <c r="I431" s="63"/>
      <c r="J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row>
    <row r="432">
      <c r="A432" s="3"/>
      <c r="B432" s="3"/>
      <c r="C432" s="3"/>
      <c r="D432" s="3"/>
      <c r="E432" s="3"/>
      <c r="F432" s="3"/>
      <c r="G432" s="254"/>
      <c r="H432" s="3"/>
      <c r="I432" s="3"/>
      <c r="J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row>
    <row r="433">
      <c r="A433" s="63"/>
      <c r="B433" s="63"/>
      <c r="C433" s="63"/>
      <c r="D433" s="63"/>
      <c r="E433" s="63"/>
      <c r="F433" s="63"/>
      <c r="G433" s="255"/>
      <c r="H433" s="63"/>
      <c r="I433" s="63"/>
      <c r="J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row>
    <row r="434">
      <c r="A434" s="3"/>
      <c r="B434" s="3"/>
      <c r="C434" s="3"/>
      <c r="D434" s="3"/>
      <c r="E434" s="3"/>
      <c r="F434" s="3"/>
      <c r="G434" s="254"/>
      <c r="H434" s="3"/>
      <c r="I434" s="3"/>
      <c r="J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row>
    <row r="435">
      <c r="A435" s="63"/>
      <c r="B435" s="63"/>
      <c r="C435" s="63"/>
      <c r="D435" s="63"/>
      <c r="E435" s="63"/>
      <c r="F435" s="63"/>
      <c r="G435" s="255"/>
      <c r="H435" s="63"/>
      <c r="I435" s="63"/>
      <c r="J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row>
    <row r="436">
      <c r="A436" s="3"/>
      <c r="B436" s="3"/>
      <c r="C436" s="3"/>
      <c r="D436" s="3"/>
      <c r="E436" s="3"/>
      <c r="F436" s="3"/>
      <c r="G436" s="254"/>
      <c r="H436" s="3"/>
      <c r="I436" s="3"/>
      <c r="J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row>
    <row r="437">
      <c r="A437" s="63"/>
      <c r="B437" s="63"/>
      <c r="C437" s="63"/>
      <c r="D437" s="63"/>
      <c r="E437" s="63"/>
      <c r="F437" s="63"/>
      <c r="G437" s="255"/>
      <c r="H437" s="63"/>
      <c r="I437" s="63"/>
      <c r="J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row>
    <row r="438">
      <c r="A438" s="3"/>
      <c r="B438" s="3"/>
      <c r="C438" s="3"/>
      <c r="D438" s="3"/>
      <c r="E438" s="3"/>
      <c r="F438" s="3"/>
      <c r="G438" s="254"/>
      <c r="H438" s="3"/>
      <c r="I438" s="3"/>
      <c r="J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row>
    <row r="439">
      <c r="A439" s="63"/>
      <c r="B439" s="63"/>
      <c r="C439" s="63"/>
      <c r="D439" s="63"/>
      <c r="E439" s="63"/>
      <c r="F439" s="63"/>
      <c r="G439" s="255"/>
      <c r="H439" s="63"/>
      <c r="I439" s="63"/>
      <c r="J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row>
    <row r="440">
      <c r="A440" s="3"/>
      <c r="B440" s="3"/>
      <c r="C440" s="3"/>
      <c r="D440" s="3"/>
      <c r="E440" s="3"/>
      <c r="F440" s="3"/>
      <c r="G440" s="254"/>
      <c r="H440" s="3"/>
      <c r="I440" s="3"/>
      <c r="J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row>
    <row r="441">
      <c r="A441" s="63"/>
      <c r="B441" s="63"/>
      <c r="C441" s="63"/>
      <c r="D441" s="63"/>
      <c r="E441" s="63"/>
      <c r="F441" s="63"/>
      <c r="G441" s="255"/>
      <c r="H441" s="63"/>
      <c r="I441" s="63"/>
      <c r="J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row>
    <row r="442">
      <c r="A442" s="3"/>
      <c r="B442" s="3"/>
      <c r="C442" s="3"/>
      <c r="D442" s="3"/>
      <c r="E442" s="3"/>
      <c r="F442" s="3"/>
      <c r="G442" s="254"/>
      <c r="H442" s="3"/>
      <c r="I442" s="3"/>
      <c r="J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row>
    <row r="443">
      <c r="A443" s="63"/>
      <c r="B443" s="63"/>
      <c r="C443" s="63"/>
      <c r="D443" s="63"/>
      <c r="E443" s="63"/>
      <c r="F443" s="63"/>
      <c r="G443" s="255"/>
      <c r="H443" s="63"/>
      <c r="I443" s="63"/>
      <c r="J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row>
    <row r="444">
      <c r="A444" s="3"/>
      <c r="B444" s="3"/>
      <c r="C444" s="3"/>
      <c r="D444" s="3"/>
      <c r="E444" s="3"/>
      <c r="F444" s="3"/>
      <c r="G444" s="254"/>
      <c r="H444" s="3"/>
      <c r="I444" s="3"/>
      <c r="J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row>
    <row r="445">
      <c r="A445" s="63"/>
      <c r="B445" s="63"/>
      <c r="C445" s="63"/>
      <c r="D445" s="63"/>
      <c r="E445" s="63"/>
      <c r="F445" s="63"/>
      <c r="G445" s="255"/>
      <c r="H445" s="63"/>
      <c r="I445" s="63"/>
      <c r="J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row>
    <row r="446">
      <c r="A446" s="3"/>
      <c r="B446" s="3"/>
      <c r="C446" s="3"/>
      <c r="D446" s="3"/>
      <c r="E446" s="3"/>
      <c r="F446" s="3"/>
      <c r="G446" s="254"/>
      <c r="H446" s="3"/>
      <c r="I446" s="3"/>
      <c r="J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row>
    <row r="447">
      <c r="A447" s="63"/>
      <c r="B447" s="63"/>
      <c r="C447" s="63"/>
      <c r="D447" s="63"/>
      <c r="E447" s="63"/>
      <c r="F447" s="63"/>
      <c r="G447" s="255"/>
      <c r="H447" s="63"/>
      <c r="I447" s="63"/>
      <c r="J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row>
    <row r="448">
      <c r="A448" s="3"/>
      <c r="B448" s="3"/>
      <c r="C448" s="3"/>
      <c r="D448" s="3"/>
      <c r="E448" s="3"/>
      <c r="F448" s="3"/>
      <c r="G448" s="254"/>
      <c r="H448" s="3"/>
      <c r="I448" s="3"/>
      <c r="J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row>
    <row r="449">
      <c r="A449" s="63"/>
      <c r="B449" s="63"/>
      <c r="C449" s="63"/>
      <c r="D449" s="63"/>
      <c r="E449" s="63"/>
      <c r="F449" s="63"/>
      <c r="G449" s="255"/>
      <c r="H449" s="63"/>
      <c r="I449" s="63"/>
      <c r="J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row>
    <row r="450">
      <c r="A450" s="3"/>
      <c r="B450" s="3"/>
      <c r="C450" s="3"/>
      <c r="D450" s="3"/>
      <c r="E450" s="3"/>
      <c r="F450" s="3"/>
      <c r="G450" s="254"/>
      <c r="H450" s="3"/>
      <c r="I450" s="3"/>
      <c r="J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row>
    <row r="451">
      <c r="A451" s="63"/>
      <c r="B451" s="63"/>
      <c r="C451" s="63"/>
      <c r="D451" s="63"/>
      <c r="E451" s="63"/>
      <c r="F451" s="63"/>
      <c r="G451" s="255"/>
      <c r="H451" s="63"/>
      <c r="I451" s="63"/>
      <c r="J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row>
    <row r="452">
      <c r="A452" s="3"/>
      <c r="B452" s="3"/>
      <c r="C452" s="3"/>
      <c r="D452" s="3"/>
      <c r="E452" s="3"/>
      <c r="F452" s="3"/>
      <c r="G452" s="254"/>
      <c r="H452" s="3"/>
      <c r="I452" s="3"/>
      <c r="J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row>
    <row r="453">
      <c r="A453" s="63"/>
      <c r="B453" s="63"/>
      <c r="C453" s="63"/>
      <c r="D453" s="63"/>
      <c r="E453" s="63"/>
      <c r="F453" s="63"/>
      <c r="G453" s="255"/>
      <c r="H453" s="63"/>
      <c r="I453" s="63"/>
      <c r="J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row>
    <row r="454">
      <c r="A454" s="3"/>
      <c r="B454" s="3"/>
      <c r="C454" s="3"/>
      <c r="D454" s="3"/>
      <c r="E454" s="3"/>
      <c r="F454" s="3"/>
      <c r="G454" s="254"/>
      <c r="H454" s="3"/>
      <c r="I454" s="3"/>
      <c r="J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row>
    <row r="455">
      <c r="A455" s="63"/>
      <c r="B455" s="63"/>
      <c r="C455" s="63"/>
      <c r="D455" s="63"/>
      <c r="E455" s="63"/>
      <c r="F455" s="63"/>
      <c r="G455" s="255"/>
      <c r="H455" s="63"/>
      <c r="I455" s="63"/>
      <c r="J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row>
    <row r="456">
      <c r="A456" s="3"/>
      <c r="B456" s="3"/>
      <c r="C456" s="3"/>
      <c r="D456" s="3"/>
      <c r="E456" s="3"/>
      <c r="F456" s="3"/>
      <c r="G456" s="254"/>
      <c r="H456" s="3"/>
      <c r="I456" s="3"/>
      <c r="J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row>
    <row r="457">
      <c r="A457" s="63"/>
      <c r="B457" s="63"/>
      <c r="C457" s="63"/>
      <c r="D457" s="63"/>
      <c r="E457" s="63"/>
      <c r="F457" s="63"/>
      <c r="G457" s="255"/>
      <c r="H457" s="63"/>
      <c r="I457" s="63"/>
      <c r="J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row>
    <row r="458">
      <c r="A458" s="3"/>
      <c r="B458" s="3"/>
      <c r="C458" s="3"/>
      <c r="D458" s="3"/>
      <c r="E458" s="3"/>
      <c r="F458" s="3"/>
      <c r="G458" s="254"/>
      <c r="H458" s="3"/>
      <c r="I458" s="3"/>
      <c r="J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row>
    <row r="459">
      <c r="A459" s="63"/>
      <c r="B459" s="63"/>
      <c r="C459" s="63"/>
      <c r="D459" s="63"/>
      <c r="E459" s="63"/>
      <c r="F459" s="63"/>
      <c r="G459" s="255"/>
      <c r="H459" s="63"/>
      <c r="I459" s="63"/>
      <c r="J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row>
    <row r="460">
      <c r="A460" s="3"/>
      <c r="B460" s="3"/>
      <c r="C460" s="3"/>
      <c r="D460" s="3"/>
      <c r="E460" s="3"/>
      <c r="F460" s="3"/>
      <c r="G460" s="254"/>
      <c r="H460" s="3"/>
      <c r="I460" s="3"/>
      <c r="J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row>
    <row r="461">
      <c r="A461" s="63"/>
      <c r="B461" s="63"/>
      <c r="C461" s="63"/>
      <c r="D461" s="63"/>
      <c r="E461" s="63"/>
      <c r="F461" s="63"/>
      <c r="G461" s="255"/>
      <c r="H461" s="63"/>
      <c r="I461" s="63"/>
      <c r="J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row>
    <row r="462">
      <c r="A462" s="3"/>
      <c r="B462" s="3"/>
      <c r="C462" s="3"/>
      <c r="D462" s="3"/>
      <c r="E462" s="3"/>
      <c r="F462" s="3"/>
      <c r="G462" s="254"/>
      <c r="H462" s="3"/>
      <c r="I462" s="3"/>
      <c r="J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row>
    <row r="463">
      <c r="A463" s="63"/>
      <c r="B463" s="63"/>
      <c r="C463" s="63"/>
      <c r="D463" s="63"/>
      <c r="E463" s="63"/>
      <c r="F463" s="63"/>
      <c r="G463" s="255"/>
      <c r="H463" s="63"/>
      <c r="I463" s="63"/>
      <c r="J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row>
    <row r="464">
      <c r="A464" s="3"/>
      <c r="B464" s="3"/>
      <c r="C464" s="3"/>
      <c r="D464" s="3"/>
      <c r="E464" s="3"/>
      <c r="F464" s="3"/>
      <c r="G464" s="254"/>
      <c r="H464" s="3"/>
      <c r="I464" s="3"/>
      <c r="J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row>
    <row r="465">
      <c r="A465" s="63"/>
      <c r="B465" s="63"/>
      <c r="C465" s="63"/>
      <c r="D465" s="63"/>
      <c r="E465" s="63"/>
      <c r="F465" s="63"/>
      <c r="G465" s="255"/>
      <c r="H465" s="63"/>
      <c r="I465" s="63"/>
      <c r="J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row>
    <row r="466">
      <c r="A466" s="3"/>
      <c r="B466" s="3"/>
      <c r="C466" s="3"/>
      <c r="D466" s="3"/>
      <c r="E466" s="3"/>
      <c r="F466" s="3"/>
      <c r="G466" s="254"/>
      <c r="H466" s="3"/>
      <c r="I466" s="3"/>
      <c r="J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row>
    <row r="467">
      <c r="A467" s="63"/>
      <c r="B467" s="63"/>
      <c r="C467" s="63"/>
      <c r="D467" s="63"/>
      <c r="E467" s="63"/>
      <c r="F467" s="63"/>
      <c r="G467" s="255"/>
      <c r="H467" s="63"/>
      <c r="I467" s="63"/>
      <c r="J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row>
    <row r="468">
      <c r="A468" s="3"/>
      <c r="B468" s="3"/>
      <c r="C468" s="3"/>
      <c r="D468" s="3"/>
      <c r="E468" s="3"/>
      <c r="F468" s="3"/>
      <c r="G468" s="254"/>
      <c r="H468" s="3"/>
      <c r="I468" s="3"/>
      <c r="J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row>
    <row r="469">
      <c r="A469" s="63"/>
      <c r="B469" s="63"/>
      <c r="C469" s="63"/>
      <c r="D469" s="63"/>
      <c r="E469" s="63"/>
      <c r="F469" s="63"/>
      <c r="G469" s="255"/>
      <c r="H469" s="63"/>
      <c r="I469" s="63"/>
      <c r="J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row>
    <row r="470">
      <c r="A470" s="3"/>
      <c r="B470" s="3"/>
      <c r="C470" s="3"/>
      <c r="D470" s="3"/>
      <c r="E470" s="3"/>
      <c r="F470" s="3"/>
      <c r="G470" s="254"/>
      <c r="H470" s="3"/>
      <c r="I470" s="3"/>
      <c r="J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row>
    <row r="471">
      <c r="A471" s="63"/>
      <c r="B471" s="63"/>
      <c r="C471" s="63"/>
      <c r="D471" s="63"/>
      <c r="E471" s="63"/>
      <c r="F471" s="63"/>
      <c r="G471" s="255"/>
      <c r="H471" s="63"/>
      <c r="I471" s="63"/>
      <c r="J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row>
    <row r="472">
      <c r="A472" s="3"/>
      <c r="B472" s="3"/>
      <c r="C472" s="3"/>
      <c r="D472" s="3"/>
      <c r="E472" s="3"/>
      <c r="F472" s="3"/>
      <c r="G472" s="254"/>
      <c r="H472" s="3"/>
      <c r="I472" s="3"/>
      <c r="J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row>
    <row r="473">
      <c r="A473" s="63"/>
      <c r="B473" s="63"/>
      <c r="C473" s="63"/>
      <c r="D473" s="63"/>
      <c r="E473" s="63"/>
      <c r="F473" s="63"/>
      <c r="G473" s="255"/>
      <c r="H473" s="63"/>
      <c r="I473" s="63"/>
      <c r="J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row>
    <row r="474">
      <c r="A474" s="3"/>
      <c r="B474" s="3"/>
      <c r="C474" s="3"/>
      <c r="D474" s="3"/>
      <c r="E474" s="3"/>
      <c r="F474" s="3"/>
      <c r="G474" s="254"/>
      <c r="H474" s="3"/>
      <c r="I474" s="3"/>
      <c r="J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row>
    <row r="475">
      <c r="A475" s="63"/>
      <c r="B475" s="63"/>
      <c r="C475" s="63"/>
      <c r="D475" s="63"/>
      <c r="E475" s="63"/>
      <c r="F475" s="63"/>
      <c r="G475" s="255"/>
      <c r="H475" s="63"/>
      <c r="I475" s="63"/>
      <c r="J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row>
    <row r="476">
      <c r="A476" s="3"/>
      <c r="B476" s="3"/>
      <c r="C476" s="3"/>
      <c r="D476" s="3"/>
      <c r="E476" s="3"/>
      <c r="F476" s="3"/>
      <c r="G476" s="254"/>
      <c r="H476" s="3"/>
      <c r="I476" s="3"/>
      <c r="J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row>
    <row r="477">
      <c r="A477" s="63"/>
      <c r="B477" s="63"/>
      <c r="C477" s="63"/>
      <c r="D477" s="63"/>
      <c r="E477" s="63"/>
      <c r="F477" s="63"/>
      <c r="G477" s="255"/>
      <c r="H477" s="63"/>
      <c r="I477" s="63"/>
      <c r="J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row>
    <row r="478">
      <c r="A478" s="3"/>
      <c r="B478" s="3"/>
      <c r="C478" s="3"/>
      <c r="D478" s="3"/>
      <c r="E478" s="3"/>
      <c r="F478" s="3"/>
      <c r="G478" s="254"/>
      <c r="H478" s="3"/>
      <c r="I478" s="3"/>
      <c r="J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row>
    <row r="479">
      <c r="A479" s="63"/>
      <c r="B479" s="63"/>
      <c r="C479" s="63"/>
      <c r="D479" s="63"/>
      <c r="E479" s="63"/>
      <c r="F479" s="63"/>
      <c r="G479" s="255"/>
      <c r="H479" s="63"/>
      <c r="I479" s="63"/>
      <c r="J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row>
    <row r="480">
      <c r="A480" s="3"/>
      <c r="B480" s="3"/>
      <c r="C480" s="3"/>
      <c r="D480" s="3"/>
      <c r="E480" s="3"/>
      <c r="F480" s="3"/>
      <c r="G480" s="254"/>
      <c r="H480" s="3"/>
      <c r="I480" s="3"/>
      <c r="J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row>
    <row r="481">
      <c r="A481" s="63"/>
      <c r="B481" s="63"/>
      <c r="C481" s="63"/>
      <c r="D481" s="63"/>
      <c r="E481" s="63"/>
      <c r="F481" s="63"/>
      <c r="G481" s="255"/>
      <c r="H481" s="63"/>
      <c r="I481" s="63"/>
      <c r="J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row>
    <row r="482">
      <c r="A482" s="3"/>
      <c r="B482" s="3"/>
      <c r="C482" s="3"/>
      <c r="D482" s="3"/>
      <c r="E482" s="3"/>
      <c r="F482" s="3"/>
      <c r="G482" s="254"/>
      <c r="H482" s="3"/>
      <c r="I482" s="3"/>
      <c r="J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row>
    <row r="483">
      <c r="A483" s="63"/>
      <c r="B483" s="63"/>
      <c r="C483" s="63"/>
      <c r="D483" s="63"/>
      <c r="E483" s="63"/>
      <c r="F483" s="63"/>
      <c r="G483" s="255"/>
      <c r="H483" s="63"/>
      <c r="I483" s="63"/>
      <c r="J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row>
    <row r="484">
      <c r="A484" s="3"/>
      <c r="B484" s="3"/>
      <c r="C484" s="3"/>
      <c r="D484" s="3"/>
      <c r="E484" s="3"/>
      <c r="F484" s="3"/>
      <c r="G484" s="254"/>
      <c r="H484" s="3"/>
      <c r="I484" s="3"/>
      <c r="J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row>
    <row r="485">
      <c r="A485" s="63"/>
      <c r="B485" s="63"/>
      <c r="C485" s="63"/>
      <c r="D485" s="63"/>
      <c r="E485" s="63"/>
      <c r="F485" s="63"/>
      <c r="G485" s="255"/>
      <c r="H485" s="63"/>
      <c r="I485" s="63"/>
      <c r="J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row>
    <row r="486">
      <c r="A486" s="3"/>
      <c r="B486" s="3"/>
      <c r="C486" s="3"/>
      <c r="D486" s="3"/>
      <c r="E486" s="3"/>
      <c r="F486" s="3"/>
      <c r="G486" s="254"/>
      <c r="H486" s="3"/>
      <c r="I486" s="3"/>
      <c r="J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row>
    <row r="487">
      <c r="A487" s="63"/>
      <c r="B487" s="63"/>
      <c r="C487" s="63"/>
      <c r="D487" s="63"/>
      <c r="E487" s="63"/>
      <c r="F487" s="63"/>
      <c r="G487" s="255"/>
      <c r="H487" s="63"/>
      <c r="I487" s="63"/>
      <c r="J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row>
    <row r="488">
      <c r="A488" s="3"/>
      <c r="B488" s="3"/>
      <c r="C488" s="3"/>
      <c r="D488" s="3"/>
      <c r="E488" s="3"/>
      <c r="F488" s="3"/>
      <c r="G488" s="254"/>
      <c r="H488" s="3"/>
      <c r="I488" s="3"/>
      <c r="J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row>
    <row r="489">
      <c r="A489" s="63"/>
      <c r="B489" s="63"/>
      <c r="C489" s="63"/>
      <c r="D489" s="63"/>
      <c r="E489" s="63"/>
      <c r="F489" s="63"/>
      <c r="G489" s="255"/>
      <c r="H489" s="63"/>
      <c r="I489" s="63"/>
      <c r="J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row>
    <row r="490">
      <c r="A490" s="3"/>
      <c r="B490" s="3"/>
      <c r="C490" s="3"/>
      <c r="D490" s="3"/>
      <c r="E490" s="3"/>
      <c r="F490" s="3"/>
      <c r="G490" s="254"/>
      <c r="H490" s="3"/>
      <c r="I490" s="3"/>
      <c r="J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row>
    <row r="491">
      <c r="A491" s="63"/>
      <c r="B491" s="63"/>
      <c r="C491" s="63"/>
      <c r="D491" s="63"/>
      <c r="E491" s="63"/>
      <c r="F491" s="63"/>
      <c r="G491" s="255"/>
      <c r="H491" s="63"/>
      <c r="I491" s="63"/>
      <c r="J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row>
    <row r="492">
      <c r="A492" s="3"/>
      <c r="B492" s="3"/>
      <c r="C492" s="3"/>
      <c r="D492" s="3"/>
      <c r="E492" s="3"/>
      <c r="F492" s="3"/>
      <c r="G492" s="254"/>
      <c r="H492" s="3"/>
      <c r="I492" s="3"/>
      <c r="J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row>
    <row r="493">
      <c r="A493" s="63"/>
      <c r="B493" s="63"/>
      <c r="C493" s="63"/>
      <c r="D493" s="63"/>
      <c r="E493" s="63"/>
      <c r="F493" s="63"/>
      <c r="G493" s="255"/>
      <c r="H493" s="63"/>
      <c r="I493" s="63"/>
      <c r="J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row>
    <row r="494">
      <c r="A494" s="3"/>
      <c r="B494" s="3"/>
      <c r="C494" s="3"/>
      <c r="D494" s="3"/>
      <c r="E494" s="3"/>
      <c r="F494" s="3"/>
      <c r="G494" s="254"/>
      <c r="H494" s="3"/>
      <c r="I494" s="3"/>
      <c r="J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row>
    <row r="495">
      <c r="A495" s="63"/>
      <c r="B495" s="63"/>
      <c r="C495" s="63"/>
      <c r="D495" s="63"/>
      <c r="E495" s="63"/>
      <c r="F495" s="63"/>
      <c r="G495" s="255"/>
      <c r="H495" s="63"/>
      <c r="I495" s="63"/>
      <c r="J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row>
    <row r="496">
      <c r="A496" s="3"/>
      <c r="B496" s="3"/>
      <c r="C496" s="3"/>
      <c r="D496" s="3"/>
      <c r="E496" s="3"/>
      <c r="F496" s="3"/>
      <c r="G496" s="254"/>
      <c r="H496" s="3"/>
      <c r="I496" s="3"/>
      <c r="J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row>
    <row r="497">
      <c r="A497" s="63"/>
      <c r="B497" s="63"/>
      <c r="C497" s="63"/>
      <c r="D497" s="63"/>
      <c r="E497" s="63"/>
      <c r="F497" s="63"/>
      <c r="G497" s="255"/>
      <c r="H497" s="63"/>
      <c r="I497" s="63"/>
      <c r="J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row>
    <row r="498">
      <c r="A498" s="3"/>
      <c r="B498" s="3"/>
      <c r="C498" s="3"/>
      <c r="D498" s="3"/>
      <c r="E498" s="3"/>
      <c r="F498" s="3"/>
      <c r="G498" s="254"/>
      <c r="H498" s="3"/>
      <c r="I498" s="3"/>
      <c r="J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row>
    <row r="499">
      <c r="A499" s="63"/>
      <c r="B499" s="63"/>
      <c r="C499" s="63"/>
      <c r="D499" s="63"/>
      <c r="E499" s="63"/>
      <c r="F499" s="63"/>
      <c r="G499" s="255"/>
      <c r="H499" s="63"/>
      <c r="I499" s="63"/>
      <c r="J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row>
    <row r="500">
      <c r="A500" s="3"/>
      <c r="B500" s="3"/>
      <c r="C500" s="3"/>
      <c r="D500" s="3"/>
      <c r="E500" s="3"/>
      <c r="F500" s="3"/>
      <c r="G500" s="254"/>
      <c r="H500" s="3"/>
      <c r="I500" s="3"/>
      <c r="J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row>
    <row r="501">
      <c r="A501" s="63"/>
      <c r="B501" s="63"/>
      <c r="C501" s="63"/>
      <c r="D501" s="63"/>
      <c r="E501" s="63"/>
      <c r="F501" s="63"/>
      <c r="G501" s="255"/>
      <c r="H501" s="63"/>
      <c r="I501" s="63"/>
      <c r="J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row>
    <row r="502">
      <c r="A502" s="3"/>
      <c r="B502" s="3"/>
      <c r="C502" s="3"/>
      <c r="D502" s="3"/>
      <c r="E502" s="3"/>
      <c r="F502" s="3"/>
      <c r="G502" s="254"/>
      <c r="H502" s="3"/>
      <c r="I502" s="3"/>
      <c r="J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row>
    <row r="503">
      <c r="A503" s="63"/>
      <c r="B503" s="63"/>
      <c r="C503" s="63"/>
      <c r="D503" s="63"/>
      <c r="E503" s="63"/>
      <c r="F503" s="63"/>
      <c r="G503" s="255"/>
      <c r="H503" s="63"/>
      <c r="I503" s="63"/>
      <c r="J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row>
    <row r="504">
      <c r="A504" s="3"/>
      <c r="B504" s="3"/>
      <c r="C504" s="3"/>
      <c r="D504" s="3"/>
      <c r="E504" s="3"/>
      <c r="F504" s="3"/>
      <c r="G504" s="254"/>
      <c r="H504" s="3"/>
      <c r="I504" s="3"/>
      <c r="J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row>
    <row r="505">
      <c r="A505" s="63"/>
      <c r="B505" s="63"/>
      <c r="C505" s="63"/>
      <c r="D505" s="63"/>
      <c r="E505" s="63"/>
      <c r="F505" s="63"/>
      <c r="G505" s="255"/>
      <c r="H505" s="63"/>
      <c r="I505" s="63"/>
      <c r="J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row>
    <row r="506">
      <c r="A506" s="3"/>
      <c r="B506" s="3"/>
      <c r="C506" s="3"/>
      <c r="D506" s="3"/>
      <c r="E506" s="3"/>
      <c r="F506" s="3"/>
      <c r="G506" s="254"/>
      <c r="H506" s="3"/>
      <c r="I506" s="3"/>
      <c r="J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row>
    <row r="507">
      <c r="A507" s="63"/>
      <c r="B507" s="63"/>
      <c r="C507" s="63"/>
      <c r="D507" s="63"/>
      <c r="E507" s="63"/>
      <c r="F507" s="63"/>
      <c r="G507" s="255"/>
      <c r="H507" s="63"/>
      <c r="I507" s="63"/>
      <c r="J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row>
    <row r="508">
      <c r="A508" s="3"/>
      <c r="B508" s="3"/>
      <c r="C508" s="3"/>
      <c r="D508" s="3"/>
      <c r="E508" s="3"/>
      <c r="F508" s="3"/>
      <c r="G508" s="254"/>
      <c r="H508" s="3"/>
      <c r="I508" s="3"/>
      <c r="J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row>
    <row r="509">
      <c r="A509" s="63"/>
      <c r="B509" s="63"/>
      <c r="C509" s="63"/>
      <c r="D509" s="63"/>
      <c r="E509" s="63"/>
      <c r="F509" s="63"/>
      <c r="G509" s="255"/>
      <c r="H509" s="63"/>
      <c r="I509" s="63"/>
      <c r="J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row>
    <row r="510">
      <c r="A510" s="3"/>
      <c r="B510" s="3"/>
      <c r="C510" s="3"/>
      <c r="D510" s="3"/>
      <c r="E510" s="3"/>
      <c r="F510" s="3"/>
      <c r="G510" s="254"/>
      <c r="H510" s="3"/>
      <c r="I510" s="3"/>
      <c r="J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row>
    <row r="511">
      <c r="A511" s="63"/>
      <c r="B511" s="63"/>
      <c r="C511" s="63"/>
      <c r="D511" s="63"/>
      <c r="E511" s="63"/>
      <c r="F511" s="63"/>
      <c r="G511" s="255"/>
      <c r="H511" s="63"/>
      <c r="I511" s="63"/>
      <c r="J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row>
    <row r="512">
      <c r="A512" s="3"/>
      <c r="B512" s="3"/>
      <c r="C512" s="3"/>
      <c r="D512" s="3"/>
      <c r="E512" s="3"/>
      <c r="F512" s="3"/>
      <c r="G512" s="254"/>
      <c r="H512" s="3"/>
      <c r="I512" s="3"/>
      <c r="J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row>
    <row r="513">
      <c r="A513" s="63"/>
      <c r="B513" s="63"/>
      <c r="C513" s="63"/>
      <c r="D513" s="63"/>
      <c r="E513" s="63"/>
      <c r="F513" s="63"/>
      <c r="G513" s="255"/>
      <c r="H513" s="63"/>
      <c r="I513" s="63"/>
      <c r="J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row>
    <row r="514">
      <c r="A514" s="3"/>
      <c r="B514" s="3"/>
      <c r="C514" s="3"/>
      <c r="D514" s="3"/>
      <c r="E514" s="3"/>
      <c r="F514" s="3"/>
      <c r="G514" s="254"/>
      <c r="H514" s="3"/>
      <c r="I514" s="3"/>
      <c r="J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row>
    <row r="515">
      <c r="A515" s="63"/>
      <c r="B515" s="63"/>
      <c r="C515" s="63"/>
      <c r="D515" s="63"/>
      <c r="E515" s="63"/>
      <c r="F515" s="63"/>
      <c r="G515" s="255"/>
      <c r="H515" s="63"/>
      <c r="I515" s="63"/>
      <c r="J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row>
    <row r="516">
      <c r="A516" s="3"/>
      <c r="B516" s="3"/>
      <c r="C516" s="3"/>
      <c r="D516" s="3"/>
      <c r="E516" s="3"/>
      <c r="F516" s="3"/>
      <c r="G516" s="254"/>
      <c r="H516" s="3"/>
      <c r="I516" s="3"/>
      <c r="J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row>
    <row r="517">
      <c r="A517" s="63"/>
      <c r="B517" s="63"/>
      <c r="C517" s="63"/>
      <c r="D517" s="63"/>
      <c r="E517" s="63"/>
      <c r="F517" s="63"/>
      <c r="G517" s="255"/>
      <c r="H517" s="63"/>
      <c r="I517" s="63"/>
      <c r="J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row>
    <row r="518">
      <c r="A518" s="3"/>
      <c r="B518" s="3"/>
      <c r="C518" s="3"/>
      <c r="D518" s="3"/>
      <c r="E518" s="3"/>
      <c r="F518" s="3"/>
      <c r="G518" s="254"/>
      <c r="H518" s="3"/>
      <c r="I518" s="3"/>
      <c r="J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row>
    <row r="519">
      <c r="A519" s="63"/>
      <c r="B519" s="63"/>
      <c r="C519" s="63"/>
      <c r="D519" s="63"/>
      <c r="E519" s="63"/>
      <c r="F519" s="63"/>
      <c r="G519" s="255"/>
      <c r="H519" s="63"/>
      <c r="I519" s="63"/>
      <c r="J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row>
    <row r="520">
      <c r="A520" s="3"/>
      <c r="B520" s="3"/>
      <c r="C520" s="3"/>
      <c r="D520" s="3"/>
      <c r="E520" s="3"/>
      <c r="F520" s="3"/>
      <c r="G520" s="254"/>
      <c r="H520" s="3"/>
      <c r="I520" s="3"/>
      <c r="J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row>
    <row r="521">
      <c r="A521" s="63"/>
      <c r="B521" s="63"/>
      <c r="C521" s="63"/>
      <c r="D521" s="63"/>
      <c r="E521" s="63"/>
      <c r="F521" s="63"/>
      <c r="G521" s="255"/>
      <c r="H521" s="63"/>
      <c r="I521" s="63"/>
      <c r="J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row>
    <row r="522">
      <c r="A522" s="3"/>
      <c r="B522" s="3"/>
      <c r="C522" s="3"/>
      <c r="D522" s="3"/>
      <c r="E522" s="3"/>
      <c r="F522" s="3"/>
      <c r="G522" s="254"/>
      <c r="H522" s="3"/>
      <c r="I522" s="3"/>
      <c r="J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row>
    <row r="523">
      <c r="A523" s="63"/>
      <c r="B523" s="63"/>
      <c r="C523" s="63"/>
      <c r="D523" s="63"/>
      <c r="E523" s="63"/>
      <c r="F523" s="63"/>
      <c r="G523" s="255"/>
      <c r="H523" s="63"/>
      <c r="I523" s="63"/>
      <c r="J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row>
    <row r="524">
      <c r="A524" s="3"/>
      <c r="B524" s="3"/>
      <c r="C524" s="3"/>
      <c r="D524" s="3"/>
      <c r="E524" s="3"/>
      <c r="F524" s="3"/>
      <c r="G524" s="254"/>
      <c r="H524" s="3"/>
      <c r="I524" s="3"/>
      <c r="J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row>
    <row r="525">
      <c r="A525" s="63"/>
      <c r="B525" s="63"/>
      <c r="C525" s="63"/>
      <c r="D525" s="63"/>
      <c r="E525" s="63"/>
      <c r="F525" s="63"/>
      <c r="G525" s="255"/>
      <c r="H525" s="63"/>
      <c r="I525" s="63"/>
      <c r="J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row>
    <row r="526">
      <c r="A526" s="3"/>
      <c r="B526" s="3"/>
      <c r="C526" s="3"/>
      <c r="D526" s="3"/>
      <c r="E526" s="3"/>
      <c r="F526" s="3"/>
      <c r="G526" s="254"/>
      <c r="H526" s="3"/>
      <c r="I526" s="3"/>
      <c r="J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row>
    <row r="527">
      <c r="A527" s="63"/>
      <c r="B527" s="63"/>
      <c r="C527" s="63"/>
      <c r="D527" s="63"/>
      <c r="E527" s="63"/>
      <c r="F527" s="63"/>
      <c r="G527" s="255"/>
      <c r="H527" s="63"/>
      <c r="I527" s="63"/>
      <c r="J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row>
    <row r="528">
      <c r="A528" s="3"/>
      <c r="B528" s="3"/>
      <c r="C528" s="3"/>
      <c r="D528" s="3"/>
      <c r="E528" s="3"/>
      <c r="F528" s="3"/>
      <c r="G528" s="254"/>
      <c r="H528" s="3"/>
      <c r="I528" s="3"/>
      <c r="J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row>
    <row r="529">
      <c r="A529" s="63"/>
      <c r="B529" s="63"/>
      <c r="C529" s="63"/>
      <c r="D529" s="63"/>
      <c r="E529" s="63"/>
      <c r="F529" s="63"/>
      <c r="G529" s="255"/>
      <c r="H529" s="63"/>
      <c r="I529" s="63"/>
      <c r="J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row>
    <row r="530">
      <c r="A530" s="3"/>
      <c r="B530" s="3"/>
      <c r="C530" s="3"/>
      <c r="D530" s="3"/>
      <c r="E530" s="3"/>
      <c r="F530" s="3"/>
      <c r="G530" s="254"/>
      <c r="H530" s="3"/>
      <c r="I530" s="3"/>
      <c r="J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row>
    <row r="531">
      <c r="A531" s="63"/>
      <c r="B531" s="63"/>
      <c r="C531" s="63"/>
      <c r="D531" s="63"/>
      <c r="E531" s="63"/>
      <c r="F531" s="63"/>
      <c r="G531" s="255"/>
      <c r="H531" s="63"/>
      <c r="I531" s="63"/>
      <c r="J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row>
    <row r="532">
      <c r="A532" s="3"/>
      <c r="B532" s="3"/>
      <c r="C532" s="3"/>
      <c r="D532" s="3"/>
      <c r="E532" s="3"/>
      <c r="F532" s="3"/>
      <c r="G532" s="254"/>
      <c r="H532" s="3"/>
      <c r="I532" s="3"/>
      <c r="J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row>
    <row r="533">
      <c r="A533" s="63"/>
      <c r="B533" s="63"/>
      <c r="C533" s="63"/>
      <c r="D533" s="63"/>
      <c r="E533" s="63"/>
      <c r="F533" s="63"/>
      <c r="G533" s="255"/>
      <c r="H533" s="63"/>
      <c r="I533" s="63"/>
      <c r="J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row>
    <row r="534">
      <c r="A534" s="3"/>
      <c r="B534" s="3"/>
      <c r="C534" s="3"/>
      <c r="D534" s="3"/>
      <c r="E534" s="3"/>
      <c r="F534" s="3"/>
      <c r="G534" s="254"/>
      <c r="H534" s="3"/>
      <c r="I534" s="3"/>
      <c r="J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row>
    <row r="535">
      <c r="A535" s="63"/>
      <c r="B535" s="63"/>
      <c r="C535" s="63"/>
      <c r="D535" s="63"/>
      <c r="E535" s="63"/>
      <c r="F535" s="63"/>
      <c r="G535" s="255"/>
      <c r="H535" s="63"/>
      <c r="I535" s="63"/>
      <c r="J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row>
    <row r="536">
      <c r="A536" s="3"/>
      <c r="B536" s="3"/>
      <c r="C536" s="3"/>
      <c r="D536" s="3"/>
      <c r="E536" s="3"/>
      <c r="F536" s="3"/>
      <c r="G536" s="254"/>
      <c r="H536" s="3"/>
      <c r="I536" s="3"/>
      <c r="J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row>
    <row r="537">
      <c r="A537" s="63"/>
      <c r="B537" s="63"/>
      <c r="C537" s="63"/>
      <c r="D537" s="63"/>
      <c r="E537" s="63"/>
      <c r="F537" s="63"/>
      <c r="G537" s="255"/>
      <c r="H537" s="63"/>
      <c r="I537" s="63"/>
      <c r="J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row>
    <row r="538">
      <c r="A538" s="3"/>
      <c r="B538" s="3"/>
      <c r="C538" s="3"/>
      <c r="D538" s="3"/>
      <c r="E538" s="3"/>
      <c r="F538" s="3"/>
      <c r="G538" s="254"/>
      <c r="H538" s="3"/>
      <c r="I538" s="3"/>
      <c r="J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row>
    <row r="539">
      <c r="A539" s="63"/>
      <c r="B539" s="63"/>
      <c r="C539" s="63"/>
      <c r="D539" s="63"/>
      <c r="E539" s="63"/>
      <c r="F539" s="63"/>
      <c r="G539" s="255"/>
      <c r="H539" s="63"/>
      <c r="I539" s="63"/>
      <c r="J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row>
    <row r="540">
      <c r="A540" s="3"/>
      <c r="B540" s="3"/>
      <c r="C540" s="3"/>
      <c r="D540" s="3"/>
      <c r="E540" s="3"/>
      <c r="F540" s="3"/>
      <c r="G540" s="254"/>
      <c r="H540" s="3"/>
      <c r="I540" s="3"/>
      <c r="J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row>
    <row r="541">
      <c r="A541" s="63"/>
      <c r="B541" s="63"/>
      <c r="C541" s="63"/>
      <c r="D541" s="63"/>
      <c r="E541" s="63"/>
      <c r="F541" s="63"/>
      <c r="G541" s="255"/>
      <c r="H541" s="63"/>
      <c r="I541" s="63"/>
      <c r="J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row>
    <row r="542">
      <c r="A542" s="3"/>
      <c r="B542" s="3"/>
      <c r="C542" s="3"/>
      <c r="D542" s="3"/>
      <c r="E542" s="3"/>
      <c r="F542" s="3"/>
      <c r="G542" s="254"/>
      <c r="H542" s="3"/>
      <c r="I542" s="3"/>
      <c r="J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row>
    <row r="543">
      <c r="A543" s="63"/>
      <c r="B543" s="63"/>
      <c r="C543" s="63"/>
      <c r="D543" s="63"/>
      <c r="E543" s="63"/>
      <c r="F543" s="63"/>
      <c r="G543" s="255"/>
      <c r="H543" s="63"/>
      <c r="I543" s="63"/>
      <c r="J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row>
    <row r="544">
      <c r="A544" s="3"/>
      <c r="B544" s="3"/>
      <c r="C544" s="3"/>
      <c r="D544" s="3"/>
      <c r="E544" s="3"/>
      <c r="F544" s="3"/>
      <c r="G544" s="254"/>
      <c r="H544" s="3"/>
      <c r="I544" s="3"/>
      <c r="J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row>
    <row r="545">
      <c r="A545" s="63"/>
      <c r="B545" s="63"/>
      <c r="C545" s="63"/>
      <c r="D545" s="63"/>
      <c r="E545" s="63"/>
      <c r="F545" s="63"/>
      <c r="G545" s="255"/>
      <c r="H545" s="63"/>
      <c r="I545" s="63"/>
      <c r="J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row>
    <row r="546">
      <c r="A546" s="3"/>
      <c r="B546" s="3"/>
      <c r="C546" s="3"/>
      <c r="D546" s="3"/>
      <c r="E546" s="3"/>
      <c r="F546" s="3"/>
      <c r="G546" s="254"/>
      <c r="H546" s="3"/>
      <c r="I546" s="3"/>
      <c r="J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row>
    <row r="547">
      <c r="A547" s="63"/>
      <c r="B547" s="63"/>
      <c r="C547" s="63"/>
      <c r="D547" s="63"/>
      <c r="E547" s="63"/>
      <c r="F547" s="63"/>
      <c r="G547" s="255"/>
      <c r="H547" s="63"/>
      <c r="I547" s="63"/>
      <c r="J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row>
    <row r="548">
      <c r="A548" s="3"/>
      <c r="B548" s="3"/>
      <c r="C548" s="3"/>
      <c r="D548" s="3"/>
      <c r="E548" s="3"/>
      <c r="F548" s="3"/>
      <c r="G548" s="254"/>
      <c r="H548" s="3"/>
      <c r="I548" s="3"/>
      <c r="J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row>
    <row r="549">
      <c r="A549" s="63"/>
      <c r="B549" s="63"/>
      <c r="C549" s="63"/>
      <c r="D549" s="63"/>
      <c r="E549" s="63"/>
      <c r="F549" s="63"/>
      <c r="G549" s="255"/>
      <c r="H549" s="63"/>
      <c r="I549" s="63"/>
      <c r="J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row>
    <row r="550">
      <c r="A550" s="3"/>
      <c r="B550" s="3"/>
      <c r="C550" s="3"/>
      <c r="D550" s="3"/>
      <c r="E550" s="3"/>
      <c r="F550" s="3"/>
      <c r="G550" s="254"/>
      <c r="H550" s="3"/>
      <c r="I550" s="3"/>
      <c r="J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row>
    <row r="551">
      <c r="A551" s="63"/>
      <c r="B551" s="63"/>
      <c r="C551" s="63"/>
      <c r="D551" s="63"/>
      <c r="E551" s="63"/>
      <c r="F551" s="63"/>
      <c r="G551" s="255"/>
      <c r="H551" s="63"/>
      <c r="I551" s="63"/>
      <c r="J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row>
    <row r="552">
      <c r="A552" s="3"/>
      <c r="B552" s="3"/>
      <c r="C552" s="3"/>
      <c r="D552" s="3"/>
      <c r="E552" s="3"/>
      <c r="F552" s="3"/>
      <c r="G552" s="254"/>
      <c r="H552" s="3"/>
      <c r="I552" s="3"/>
      <c r="J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row>
    <row r="553">
      <c r="A553" s="63"/>
      <c r="B553" s="63"/>
      <c r="C553" s="63"/>
      <c r="D553" s="63"/>
      <c r="E553" s="63"/>
      <c r="F553" s="63"/>
      <c r="G553" s="255"/>
      <c r="H553" s="63"/>
      <c r="I553" s="63"/>
      <c r="J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row>
    <row r="554">
      <c r="A554" s="3"/>
      <c r="B554" s="3"/>
      <c r="C554" s="3"/>
      <c r="D554" s="3"/>
      <c r="E554" s="3"/>
      <c r="F554" s="3"/>
      <c r="G554" s="254"/>
      <c r="H554" s="3"/>
      <c r="I554" s="3"/>
      <c r="J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row>
    <row r="555">
      <c r="A555" s="63"/>
      <c r="B555" s="63"/>
      <c r="C555" s="63"/>
      <c r="D555" s="63"/>
      <c r="E555" s="63"/>
      <c r="F555" s="63"/>
      <c r="G555" s="255"/>
      <c r="H555" s="63"/>
      <c r="I555" s="63"/>
      <c r="J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row>
  </sheetData>
  <autoFilter ref="$A$1:$AI$555">
    <sortState ref="A1:AI555">
      <sortCondition ref="C1:C555"/>
      <sortCondition descending="1" ref="R1:R555"/>
      <sortCondition descending="1" ref="S1:S555"/>
    </sortState>
  </autoFilter>
  <dataValidations>
    <dataValidation type="list" allowBlank="1" sqref="I2:I325">
      <formula1>'Margen (PowerBI)'!$B$2:$B$179</formula1>
    </dataValidation>
    <dataValidation type="list" allowBlank="1" sqref="D2:D325">
      <formula1>"6,6.5,7,7.5,8,8.5,9,9.5,10,10.5,11,12,13"</formula1>
    </dataValidation>
    <dataValidation type="list" allowBlank="1" sqref="E2:E325">
      <formula1>"Brown,Black,Maroon,Shedron,Tan,Honey,Chocolate,Shedron,Copper,Gold"</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71.71"/>
    <col customWidth="1" min="9" max="9" width="22.57"/>
  </cols>
  <sheetData>
    <row r="1">
      <c r="A1" s="258" t="s">
        <v>324</v>
      </c>
      <c r="B1" s="258" t="s">
        <v>325</v>
      </c>
      <c r="C1" s="258" t="s">
        <v>326</v>
      </c>
      <c r="D1" s="259" t="s">
        <v>7284</v>
      </c>
      <c r="E1" s="259" t="s">
        <v>7285</v>
      </c>
      <c r="F1" s="259" t="s">
        <v>7269</v>
      </c>
      <c r="G1" s="250" t="s">
        <v>7268</v>
      </c>
      <c r="H1" s="260" t="s">
        <v>337</v>
      </c>
      <c r="I1" s="259" t="s">
        <v>328</v>
      </c>
      <c r="J1" s="259" t="s">
        <v>7293</v>
      </c>
      <c r="K1" s="259" t="s">
        <v>7294</v>
      </c>
      <c r="L1" s="259" t="s">
        <v>331</v>
      </c>
      <c r="M1" s="258" t="s">
        <v>1</v>
      </c>
      <c r="N1" s="258" t="s">
        <v>332</v>
      </c>
      <c r="O1" s="258" t="s">
        <v>333</v>
      </c>
      <c r="P1" s="258" t="s">
        <v>334</v>
      </c>
      <c r="Q1" s="258" t="s">
        <v>335</v>
      </c>
      <c r="R1" s="258" t="s">
        <v>336</v>
      </c>
      <c r="S1" s="258" t="s">
        <v>338</v>
      </c>
      <c r="T1" s="258" t="s">
        <v>339</v>
      </c>
      <c r="U1" s="258" t="s">
        <v>340</v>
      </c>
      <c r="V1" s="258" t="s">
        <v>341</v>
      </c>
      <c r="W1" s="258" t="s">
        <v>342</v>
      </c>
      <c r="X1" s="258" t="s">
        <v>343</v>
      </c>
      <c r="Y1" s="261" t="s">
        <v>344</v>
      </c>
    </row>
    <row r="2">
      <c r="A2" s="262" t="s">
        <v>463</v>
      </c>
      <c r="B2" s="262" t="s">
        <v>931</v>
      </c>
      <c r="C2" s="262" t="s">
        <v>932</v>
      </c>
      <c r="D2" s="263">
        <v>10.0</v>
      </c>
      <c r="E2" s="263" t="s">
        <v>7287</v>
      </c>
      <c r="F2" s="264" t="s">
        <v>7274</v>
      </c>
      <c r="G2" s="55" t="str">
        <f t="array" ref="G2">INDEX('New Listing E-Commerce'!$D$1:$D$179,MATCH(I2,'New Listing E-Commerce'!$C$1:$C$179,0))</f>
        <v>Rodeo Shedron</v>
      </c>
      <c r="H2" s="265">
        <v>3.0</v>
      </c>
      <c r="I2" s="266" t="s">
        <v>33</v>
      </c>
      <c r="J2" s="267">
        <f t="array" ref="J2">INDEX('Margen (PowerBI)'!$D$1:$D$179,MATCH($I2,'Margen (PowerBI)'!$B$1:$B$179,0))</f>
        <v>77</v>
      </c>
      <c r="K2" s="267">
        <f t="array" ref="K2">INDEX('Margen (PowerBI)'!$E$1:$E$179,MATCH($I2,'Margen (PowerBI)'!$B$1:$B$179,0))</f>
        <v>43.5</v>
      </c>
      <c r="L2" s="267">
        <f t="array" ref="L2">INDEX('Margen (PowerBI)'!$F$1:$F$179,MATCH($I2,'Margen (PowerBI)'!$B$1:$B$179,0))</f>
        <v>33.5</v>
      </c>
      <c r="M2" s="264">
        <v>3.600010129E10</v>
      </c>
      <c r="N2" s="264">
        <v>7.0</v>
      </c>
      <c r="O2" s="268">
        <v>7.0E-4</v>
      </c>
      <c r="P2" s="264">
        <v>10.0</v>
      </c>
      <c r="Q2" s="268">
        <v>8.0E-4</v>
      </c>
      <c r="R2" s="268">
        <v>1.0</v>
      </c>
      <c r="S2" s="264">
        <v>0.0</v>
      </c>
      <c r="T2" s="268">
        <v>0.4286</v>
      </c>
      <c r="U2" s="268">
        <v>0.0</v>
      </c>
      <c r="V2" s="269">
        <v>420.0</v>
      </c>
      <c r="W2" s="269">
        <v>0.0</v>
      </c>
      <c r="X2" s="264">
        <v>3.0</v>
      </c>
      <c r="Y2" s="264">
        <v>0.0</v>
      </c>
    </row>
    <row r="3">
      <c r="A3" s="270" t="s">
        <v>463</v>
      </c>
      <c r="B3" s="270" t="s">
        <v>933</v>
      </c>
      <c r="C3" s="270" t="s">
        <v>934</v>
      </c>
      <c r="D3" s="271">
        <v>10.5</v>
      </c>
      <c r="E3" s="271" t="s">
        <v>7287</v>
      </c>
      <c r="F3" s="272" t="s">
        <v>7274</v>
      </c>
      <c r="G3" s="59" t="str">
        <f t="array" ref="G3">INDEX('New Listing E-Commerce'!$D$1:$D$179,MATCH(I3,'New Listing E-Commerce'!$C$1:$C$179,0))</f>
        <v>Rodeo Shedron</v>
      </c>
      <c r="H3" s="273">
        <v>3.0</v>
      </c>
      <c r="I3" s="274" t="s">
        <v>33</v>
      </c>
      <c r="J3" s="275">
        <f t="array" ref="J3">INDEX('Margen (PowerBI)'!$D$1:$D$179,MATCH($I3,'Margen (PowerBI)'!$B$1:$B$179,0))</f>
        <v>77</v>
      </c>
      <c r="K3" s="275">
        <f t="array" ref="K3">INDEX('Margen (PowerBI)'!$E$1:$E$179,MATCH($I3,'Margen (PowerBI)'!$B$1:$B$179,0))</f>
        <v>43.5</v>
      </c>
      <c r="L3" s="275">
        <f t="array" ref="L3">INDEX('Margen (PowerBI)'!$F$1:$F$179,MATCH($I3,'Margen (PowerBI)'!$B$1:$B$179,0))</f>
        <v>33.5</v>
      </c>
      <c r="M3" s="272">
        <v>3.6000101295E10</v>
      </c>
      <c r="N3" s="272">
        <v>16.0</v>
      </c>
      <c r="O3" s="276">
        <v>0.0015</v>
      </c>
      <c r="P3" s="272">
        <v>22.0</v>
      </c>
      <c r="Q3" s="276">
        <v>0.0017</v>
      </c>
      <c r="R3" s="276">
        <v>0.9545</v>
      </c>
      <c r="S3" s="272">
        <v>0.0</v>
      </c>
      <c r="T3" s="276">
        <v>0.1875</v>
      </c>
      <c r="U3" s="276">
        <v>0.0</v>
      </c>
      <c r="V3" s="277">
        <v>420.0</v>
      </c>
      <c r="W3" s="277">
        <v>0.0</v>
      </c>
      <c r="X3" s="272">
        <v>3.0</v>
      </c>
      <c r="Y3" s="272">
        <v>0.0</v>
      </c>
    </row>
    <row r="4">
      <c r="A4" s="262" t="s">
        <v>463</v>
      </c>
      <c r="B4" s="262" t="s">
        <v>466</v>
      </c>
      <c r="C4" s="262" t="s">
        <v>467</v>
      </c>
      <c r="D4" s="263">
        <v>12.0</v>
      </c>
      <c r="E4" s="263" t="s">
        <v>7287</v>
      </c>
      <c r="F4" s="264" t="s">
        <v>7274</v>
      </c>
      <c r="G4" s="55" t="str">
        <f t="array" ref="G4">INDEX('New Listing E-Commerce'!$D$1:$D$179,MATCH(I4,'New Listing E-Commerce'!$C$1:$C$179,0))</f>
        <v>Rodeo Shedron</v>
      </c>
      <c r="H4" s="265">
        <v>1.0</v>
      </c>
      <c r="I4" s="266" t="s">
        <v>33</v>
      </c>
      <c r="J4" s="267">
        <f t="array" ref="J4">INDEX('Margen (PowerBI)'!$D$1:$D$179,MATCH($I4,'Margen (PowerBI)'!$B$1:$B$179,0))</f>
        <v>77</v>
      </c>
      <c r="K4" s="267">
        <f t="array" ref="K4">INDEX('Margen (PowerBI)'!$E$1:$E$179,MATCH($I4,'Margen (PowerBI)'!$B$1:$B$179,0))</f>
        <v>43.5</v>
      </c>
      <c r="L4" s="267">
        <f t="array" ref="L4">INDEX('Margen (PowerBI)'!$F$1:$F$179,MATCH($I4,'Margen (PowerBI)'!$B$1:$B$179,0))</f>
        <v>33.5</v>
      </c>
      <c r="M4" s="264">
        <v>3.600010131E10</v>
      </c>
      <c r="N4" s="264">
        <v>4.0</v>
      </c>
      <c r="O4" s="268">
        <v>4.0E-4</v>
      </c>
      <c r="P4" s="264">
        <v>7.0</v>
      </c>
      <c r="Q4" s="268">
        <v>5.0E-4</v>
      </c>
      <c r="R4" s="268">
        <v>0.7143</v>
      </c>
      <c r="S4" s="264">
        <v>1.0</v>
      </c>
      <c r="T4" s="268">
        <v>0.25</v>
      </c>
      <c r="U4" s="268">
        <v>0.25</v>
      </c>
      <c r="V4" s="269">
        <v>140.0</v>
      </c>
      <c r="W4" s="269">
        <v>140.0</v>
      </c>
      <c r="X4" s="264">
        <v>1.0</v>
      </c>
      <c r="Y4" s="264">
        <v>1.0</v>
      </c>
    </row>
    <row r="5">
      <c r="A5" s="270" t="s">
        <v>463</v>
      </c>
      <c r="B5" s="270" t="s">
        <v>1939</v>
      </c>
      <c r="C5" s="270" t="s">
        <v>1940</v>
      </c>
      <c r="D5" s="271">
        <v>13.0</v>
      </c>
      <c r="E5" s="271" t="s">
        <v>7287</v>
      </c>
      <c r="F5" s="272" t="s">
        <v>7274</v>
      </c>
      <c r="G5" s="59" t="str">
        <f t="array" ref="G5">INDEX('New Listing E-Commerce'!$D$1:$D$179,MATCH(I5,'New Listing E-Commerce'!$C$1:$C$179,0))</f>
        <v>Rodeo Shedron</v>
      </c>
      <c r="H5" s="273">
        <v>1.0</v>
      </c>
      <c r="I5" s="274" t="s">
        <v>33</v>
      </c>
      <c r="J5" s="275">
        <f t="array" ref="J5">INDEX('Margen (PowerBI)'!$D$1:$D$179,MATCH($I5,'Margen (PowerBI)'!$B$1:$B$179,0))</f>
        <v>77</v>
      </c>
      <c r="K5" s="275">
        <f t="array" ref="K5">INDEX('Margen (PowerBI)'!$E$1:$E$179,MATCH($I5,'Margen (PowerBI)'!$B$1:$B$179,0))</f>
        <v>43.5</v>
      </c>
      <c r="L5" s="275">
        <f t="array" ref="L5">INDEX('Margen (PowerBI)'!$F$1:$F$179,MATCH($I5,'Margen (PowerBI)'!$B$1:$B$179,0))</f>
        <v>33.5</v>
      </c>
      <c r="M5" s="272">
        <v>3.600010132E10</v>
      </c>
      <c r="N5" s="272">
        <v>0.0</v>
      </c>
      <c r="O5" s="276">
        <v>0.0</v>
      </c>
      <c r="P5" s="272">
        <v>0.0</v>
      </c>
      <c r="Q5" s="276">
        <v>0.0</v>
      </c>
      <c r="R5" s="276">
        <v>0.0</v>
      </c>
      <c r="S5" s="272">
        <v>0.0</v>
      </c>
      <c r="T5" s="276">
        <v>0.0</v>
      </c>
      <c r="U5" s="276">
        <v>0.0</v>
      </c>
      <c r="V5" s="277">
        <v>140.0</v>
      </c>
      <c r="W5" s="277">
        <v>0.0</v>
      </c>
      <c r="X5" s="272">
        <v>1.0</v>
      </c>
      <c r="Y5" s="272">
        <v>0.0</v>
      </c>
    </row>
    <row r="6">
      <c r="A6" s="262" t="s">
        <v>463</v>
      </c>
      <c r="B6" s="262" t="s">
        <v>4029</v>
      </c>
      <c r="C6" s="262" t="s">
        <v>4030</v>
      </c>
      <c r="D6" s="263">
        <v>7.0</v>
      </c>
      <c r="E6" s="263" t="s">
        <v>7287</v>
      </c>
      <c r="F6" s="264" t="s">
        <v>7274</v>
      </c>
      <c r="G6" s="55" t="str">
        <f t="array" ref="G6">INDEX('New Listing E-Commerce'!$D$1:$D$179,MATCH(I6,'New Listing E-Commerce'!$C$1:$C$179,0))</f>
        <v>Rodeo Shedron</v>
      </c>
      <c r="H6" s="265">
        <v>2.0</v>
      </c>
      <c r="I6" s="266" t="s">
        <v>33</v>
      </c>
      <c r="J6" s="267">
        <f t="array" ref="J6">INDEX('Margen (PowerBI)'!$D$1:$D$179,MATCH($I6,'Margen (PowerBI)'!$B$1:$B$179,0))</f>
        <v>77</v>
      </c>
      <c r="K6" s="267">
        <f t="array" ref="K6">INDEX('Margen (PowerBI)'!$E$1:$E$179,MATCH($I6,'Margen (PowerBI)'!$B$1:$B$179,0))</f>
        <v>43.5</v>
      </c>
      <c r="L6" s="267">
        <f t="array" ref="L6">INDEX('Margen (PowerBI)'!$F$1:$F$179,MATCH($I6,'Margen (PowerBI)'!$B$1:$B$179,0))</f>
        <v>33.5</v>
      </c>
      <c r="M6" s="264">
        <v>3.600010126E10</v>
      </c>
      <c r="N6" s="264">
        <v>1.0</v>
      </c>
      <c r="O6" s="268">
        <v>1.0E-4</v>
      </c>
      <c r="P6" s="264">
        <v>1.0</v>
      </c>
      <c r="Q6" s="268">
        <v>1.0E-4</v>
      </c>
      <c r="R6" s="268">
        <v>1.0</v>
      </c>
      <c r="S6" s="264">
        <v>0.0</v>
      </c>
      <c r="T6" s="268">
        <v>2.0</v>
      </c>
      <c r="U6" s="268">
        <v>0.0</v>
      </c>
      <c r="V6" s="269">
        <v>280.0</v>
      </c>
      <c r="W6" s="269">
        <v>0.0</v>
      </c>
      <c r="X6" s="264">
        <v>2.0</v>
      </c>
      <c r="Y6" s="264">
        <v>0.0</v>
      </c>
    </row>
    <row r="7">
      <c r="A7" s="270" t="s">
        <v>463</v>
      </c>
      <c r="B7" s="270" t="s">
        <v>484</v>
      </c>
      <c r="C7" s="270" t="s">
        <v>485</v>
      </c>
      <c r="D7" s="271">
        <v>6.5</v>
      </c>
      <c r="E7" s="271" t="s">
        <v>188</v>
      </c>
      <c r="F7" s="272" t="s">
        <v>7274</v>
      </c>
      <c r="G7" s="59" t="str">
        <f t="array" ref="G7">INDEX('New Listing E-Commerce'!$D$1:$D$179,MATCH(I7,'New Listing E-Commerce'!$C$1:$C$179,0))</f>
        <v>Rodeo Cafe</v>
      </c>
      <c r="H7" s="273">
        <v>1.0</v>
      </c>
      <c r="I7" s="274" t="s">
        <v>35</v>
      </c>
      <c r="J7" s="275">
        <f t="array" ref="J7">INDEX('Margen (PowerBI)'!$D$1:$D$179,MATCH($I7,'Margen (PowerBI)'!$B$1:$B$179,0))</f>
        <v>75.5</v>
      </c>
      <c r="K7" s="275">
        <f t="array" ref="K7">INDEX('Margen (PowerBI)'!$E$1:$E$179,MATCH($I7,'Margen (PowerBI)'!$B$1:$B$179,0))</f>
        <v>43.5</v>
      </c>
      <c r="L7" s="275">
        <f t="array" ref="L7">INDEX('Margen (PowerBI)'!$F$1:$F$179,MATCH($I7,'Margen (PowerBI)'!$B$1:$B$179,0))</f>
        <v>32</v>
      </c>
      <c r="M7" s="272">
        <v>3.6100101255E10</v>
      </c>
      <c r="N7" s="272">
        <v>3.0</v>
      </c>
      <c r="O7" s="276">
        <v>3.0E-4</v>
      </c>
      <c r="P7" s="272">
        <v>3.0</v>
      </c>
      <c r="Q7" s="276">
        <v>2.0E-4</v>
      </c>
      <c r="R7" s="276">
        <v>1.0</v>
      </c>
      <c r="S7" s="272">
        <v>0.0</v>
      </c>
      <c r="T7" s="276">
        <v>0.3333</v>
      </c>
      <c r="U7" s="276">
        <v>0.0</v>
      </c>
      <c r="V7" s="277">
        <v>145.0</v>
      </c>
      <c r="W7" s="277">
        <v>0.0</v>
      </c>
      <c r="X7" s="272">
        <v>1.0</v>
      </c>
      <c r="Y7" s="272">
        <v>0.0</v>
      </c>
    </row>
    <row r="8">
      <c r="A8" s="262" t="s">
        <v>463</v>
      </c>
      <c r="B8" s="262" t="s">
        <v>486</v>
      </c>
      <c r="C8" s="262" t="s">
        <v>487</v>
      </c>
      <c r="D8" s="263">
        <v>7.5</v>
      </c>
      <c r="E8" s="263" t="s">
        <v>188</v>
      </c>
      <c r="F8" s="264" t="s">
        <v>7274</v>
      </c>
      <c r="G8" s="55" t="str">
        <f t="array" ref="G8">INDEX('New Listing E-Commerce'!$D$1:$D$179,MATCH(I8,'New Listing E-Commerce'!$C$1:$C$179,0))</f>
        <v>Rodeo Cafe</v>
      </c>
      <c r="H8" s="265">
        <v>1.0</v>
      </c>
      <c r="I8" s="266" t="s">
        <v>35</v>
      </c>
      <c r="J8" s="267">
        <f t="array" ref="J8">INDEX('Margen (PowerBI)'!$D$1:$D$179,MATCH($I8,'Margen (PowerBI)'!$B$1:$B$179,0))</f>
        <v>75.5</v>
      </c>
      <c r="K8" s="267">
        <f t="array" ref="K8">INDEX('Margen (PowerBI)'!$E$1:$E$179,MATCH($I8,'Margen (PowerBI)'!$B$1:$B$179,0))</f>
        <v>43.5</v>
      </c>
      <c r="L8" s="267">
        <f t="array" ref="L8">INDEX('Margen (PowerBI)'!$F$1:$F$179,MATCH($I8,'Margen (PowerBI)'!$B$1:$B$179,0))</f>
        <v>32</v>
      </c>
      <c r="M8" s="264">
        <v>3.6100101265E10</v>
      </c>
      <c r="N8" s="264">
        <v>5.0</v>
      </c>
      <c r="O8" s="268">
        <v>5.0E-4</v>
      </c>
      <c r="P8" s="264">
        <v>7.0</v>
      </c>
      <c r="Q8" s="268">
        <v>5.0E-4</v>
      </c>
      <c r="R8" s="268">
        <v>1.0</v>
      </c>
      <c r="S8" s="264">
        <v>0.0</v>
      </c>
      <c r="T8" s="268">
        <v>0.2</v>
      </c>
      <c r="U8" s="268">
        <v>0.0</v>
      </c>
      <c r="V8" s="269">
        <v>145.0</v>
      </c>
      <c r="W8" s="269">
        <v>0.0</v>
      </c>
      <c r="X8" s="264">
        <v>1.0</v>
      </c>
      <c r="Y8" s="264">
        <v>0.0</v>
      </c>
    </row>
    <row r="9">
      <c r="A9" s="270" t="s">
        <v>463</v>
      </c>
      <c r="B9" s="270" t="s">
        <v>488</v>
      </c>
      <c r="C9" s="270" t="s">
        <v>489</v>
      </c>
      <c r="D9" s="271">
        <v>8.0</v>
      </c>
      <c r="E9" s="271" t="s">
        <v>188</v>
      </c>
      <c r="F9" s="272" t="s">
        <v>7274</v>
      </c>
      <c r="G9" s="59" t="str">
        <f t="array" ref="G9">INDEX('New Listing E-Commerce'!$D$1:$D$179,MATCH(I9,'New Listing E-Commerce'!$C$1:$C$179,0))</f>
        <v>Rodeo Cafe</v>
      </c>
      <c r="H9" s="273">
        <v>3.0</v>
      </c>
      <c r="I9" s="274" t="s">
        <v>35</v>
      </c>
      <c r="J9" s="275">
        <f t="array" ref="J9">INDEX('Margen (PowerBI)'!$D$1:$D$179,MATCH($I9,'Margen (PowerBI)'!$B$1:$B$179,0))</f>
        <v>75.5</v>
      </c>
      <c r="K9" s="275">
        <f t="array" ref="K9">INDEX('Margen (PowerBI)'!$E$1:$E$179,MATCH($I9,'Margen (PowerBI)'!$B$1:$B$179,0))</f>
        <v>43.5</v>
      </c>
      <c r="L9" s="275">
        <f t="array" ref="L9">INDEX('Margen (PowerBI)'!$F$1:$F$179,MATCH($I9,'Margen (PowerBI)'!$B$1:$B$179,0))</f>
        <v>32</v>
      </c>
      <c r="M9" s="272">
        <v>3.610010127E10</v>
      </c>
      <c r="N9" s="272">
        <v>303.0</v>
      </c>
      <c r="O9" s="276">
        <v>0.0286</v>
      </c>
      <c r="P9" s="272">
        <v>389.0</v>
      </c>
      <c r="Q9" s="276">
        <v>0.0294</v>
      </c>
      <c r="R9" s="276">
        <v>0.9897</v>
      </c>
      <c r="S9" s="272">
        <v>0.0</v>
      </c>
      <c r="T9" s="276">
        <v>0.0099</v>
      </c>
      <c r="U9" s="276">
        <v>0.0</v>
      </c>
      <c r="V9" s="277">
        <v>435.0</v>
      </c>
      <c r="W9" s="277">
        <v>0.0</v>
      </c>
      <c r="X9" s="272">
        <v>3.0</v>
      </c>
      <c r="Y9" s="272">
        <v>0.0</v>
      </c>
    </row>
    <row r="10">
      <c r="A10" s="262" t="s">
        <v>3670</v>
      </c>
      <c r="B10" s="262" t="s">
        <v>4380</v>
      </c>
      <c r="C10" s="262" t="s">
        <v>4381</v>
      </c>
      <c r="D10" s="263">
        <v>10.0</v>
      </c>
      <c r="E10" s="263" t="s">
        <v>7287</v>
      </c>
      <c r="F10" s="264" t="s">
        <v>7274</v>
      </c>
      <c r="G10" s="55" t="str">
        <f t="array" ref="G10">INDEX('New Listing E-Commerce'!$D$1:$D$179,MATCH(I10,'New Listing E-Commerce'!$C$1:$C$179,0))</f>
        <v>WP</v>
      </c>
      <c r="H10" s="265">
        <v>2.0</v>
      </c>
      <c r="I10" s="278" t="s">
        <v>15</v>
      </c>
      <c r="J10" s="267">
        <f t="array" ref="J10">INDEX('Margen (PowerBI)'!$D$1:$D$179,MATCH($I10,'Margen (PowerBI)'!$B$1:$B$179,0))</f>
        <v>85</v>
      </c>
      <c r="K10" s="267">
        <f t="array" ref="K10">INDEX('Margen (PowerBI)'!$E$1:$E$179,MATCH($I10,'Margen (PowerBI)'!$B$1:$B$179,0))</f>
        <v>49.51</v>
      </c>
      <c r="L10" s="267">
        <f t="array" ref="L10">INDEX('Margen (PowerBI)'!$F$1:$F$179,MATCH($I10,'Margen (PowerBI)'!$B$1:$B$179,0))</f>
        <v>35.49</v>
      </c>
      <c r="M10" s="262" t="s">
        <v>4379</v>
      </c>
      <c r="N10" s="264">
        <v>5.0</v>
      </c>
      <c r="O10" s="268">
        <v>5.0E-4</v>
      </c>
      <c r="P10" s="264">
        <v>7.0</v>
      </c>
      <c r="Q10" s="268">
        <v>5.0E-4</v>
      </c>
      <c r="R10" s="268">
        <v>0.5714</v>
      </c>
      <c r="S10" s="264">
        <v>0.0</v>
      </c>
      <c r="T10" s="268">
        <v>0.4</v>
      </c>
      <c r="U10" s="268">
        <v>0.0</v>
      </c>
      <c r="V10" s="269">
        <v>354.0</v>
      </c>
      <c r="W10" s="269">
        <v>0.0</v>
      </c>
      <c r="X10" s="264">
        <v>2.0</v>
      </c>
      <c r="Y10" s="264">
        <v>0.0</v>
      </c>
    </row>
    <row r="11">
      <c r="A11" s="270" t="s">
        <v>3670</v>
      </c>
      <c r="B11" s="270" t="s">
        <v>4384</v>
      </c>
      <c r="C11" s="270" t="s">
        <v>4385</v>
      </c>
      <c r="D11" s="271">
        <v>11.0</v>
      </c>
      <c r="E11" s="271" t="s">
        <v>7287</v>
      </c>
      <c r="F11" s="272" t="s">
        <v>7274</v>
      </c>
      <c r="G11" s="59" t="str">
        <f t="array" ref="G11">INDEX('New Listing E-Commerce'!$D$1:$D$179,MATCH(I11,'New Listing E-Commerce'!$C$1:$C$179,0))</f>
        <v>WP</v>
      </c>
      <c r="H11" s="273">
        <v>1.0</v>
      </c>
      <c r="I11" s="279" t="s">
        <v>15</v>
      </c>
      <c r="J11" s="275">
        <f t="array" ref="J11">INDEX('Margen (PowerBI)'!$D$1:$D$179,MATCH($I11,'Margen (PowerBI)'!$B$1:$B$179,0))</f>
        <v>85</v>
      </c>
      <c r="K11" s="275">
        <f t="array" ref="K11">INDEX('Margen (PowerBI)'!$E$1:$E$179,MATCH($I11,'Margen (PowerBI)'!$B$1:$B$179,0))</f>
        <v>49.51</v>
      </c>
      <c r="L11" s="275">
        <f t="array" ref="L11">INDEX('Margen (PowerBI)'!$F$1:$F$179,MATCH($I11,'Margen (PowerBI)'!$B$1:$B$179,0))</f>
        <v>35.49</v>
      </c>
      <c r="M11" s="270" t="s">
        <v>4383</v>
      </c>
      <c r="N11" s="272">
        <v>2.0</v>
      </c>
      <c r="O11" s="276">
        <v>2.0E-4</v>
      </c>
      <c r="P11" s="272">
        <v>2.0</v>
      </c>
      <c r="Q11" s="276">
        <v>2.0E-4</v>
      </c>
      <c r="R11" s="276">
        <v>0.0</v>
      </c>
      <c r="S11" s="272">
        <v>0.0</v>
      </c>
      <c r="T11" s="276">
        <v>0.5</v>
      </c>
      <c r="U11" s="276">
        <v>0.0</v>
      </c>
      <c r="V11" s="277">
        <v>177.0</v>
      </c>
      <c r="W11" s="277">
        <v>0.0</v>
      </c>
      <c r="X11" s="272">
        <v>1.0</v>
      </c>
      <c r="Y11" s="272">
        <v>0.0</v>
      </c>
    </row>
    <row r="12">
      <c r="A12" s="262" t="s">
        <v>3670</v>
      </c>
      <c r="B12" s="262" t="s">
        <v>4364</v>
      </c>
      <c r="C12" s="262" t="s">
        <v>4365</v>
      </c>
      <c r="D12" s="263">
        <v>6.0</v>
      </c>
      <c r="E12" s="263" t="s">
        <v>7287</v>
      </c>
      <c r="F12" s="264" t="s">
        <v>7274</v>
      </c>
      <c r="G12" s="55" t="str">
        <f t="array" ref="G12">INDEX('New Listing E-Commerce'!$D$1:$D$179,MATCH(I12,'New Listing E-Commerce'!$C$1:$C$179,0))</f>
        <v>WP</v>
      </c>
      <c r="H12" s="265">
        <v>1.0</v>
      </c>
      <c r="I12" s="278" t="s">
        <v>15</v>
      </c>
      <c r="J12" s="267">
        <f t="array" ref="J12">INDEX('Margen (PowerBI)'!$D$1:$D$179,MATCH($I12,'Margen (PowerBI)'!$B$1:$B$179,0))</f>
        <v>85</v>
      </c>
      <c r="K12" s="267">
        <f t="array" ref="K12">INDEX('Margen (PowerBI)'!$E$1:$E$179,MATCH($I12,'Margen (PowerBI)'!$B$1:$B$179,0))</f>
        <v>49.51</v>
      </c>
      <c r="L12" s="267">
        <f t="array" ref="L12">INDEX('Margen (PowerBI)'!$F$1:$F$179,MATCH($I12,'Margen (PowerBI)'!$B$1:$B$179,0))</f>
        <v>35.49</v>
      </c>
      <c r="M12" s="262" t="s">
        <v>4363</v>
      </c>
      <c r="N12" s="264">
        <v>9.0</v>
      </c>
      <c r="O12" s="268">
        <v>9.0E-4</v>
      </c>
      <c r="P12" s="264">
        <v>11.0</v>
      </c>
      <c r="Q12" s="268">
        <v>8.0E-4</v>
      </c>
      <c r="R12" s="268">
        <v>0.2727</v>
      </c>
      <c r="S12" s="264">
        <v>0.0</v>
      </c>
      <c r="T12" s="268">
        <v>0.1111</v>
      </c>
      <c r="U12" s="268">
        <v>0.0</v>
      </c>
      <c r="V12" s="269">
        <v>177.0</v>
      </c>
      <c r="W12" s="269">
        <v>0.0</v>
      </c>
      <c r="X12" s="264">
        <v>1.0</v>
      </c>
      <c r="Y12" s="264">
        <v>0.0</v>
      </c>
    </row>
    <row r="13">
      <c r="A13" s="270" t="s">
        <v>3670</v>
      </c>
      <c r="B13" s="270" t="s">
        <v>4368</v>
      </c>
      <c r="C13" s="270" t="s">
        <v>4369</v>
      </c>
      <c r="D13" s="271">
        <v>7.0</v>
      </c>
      <c r="E13" s="271" t="s">
        <v>7287</v>
      </c>
      <c r="F13" s="272" t="s">
        <v>7274</v>
      </c>
      <c r="G13" s="59" t="str">
        <f t="array" ref="G13">INDEX('New Listing E-Commerce'!$D$1:$D$179,MATCH(I13,'New Listing E-Commerce'!$C$1:$C$179,0))</f>
        <v>WP</v>
      </c>
      <c r="H13" s="273">
        <v>1.0</v>
      </c>
      <c r="I13" s="279" t="s">
        <v>15</v>
      </c>
      <c r="J13" s="275">
        <f t="array" ref="J13">INDEX('Margen (PowerBI)'!$D$1:$D$179,MATCH($I13,'Margen (PowerBI)'!$B$1:$B$179,0))</f>
        <v>85</v>
      </c>
      <c r="K13" s="275">
        <f t="array" ref="K13">INDEX('Margen (PowerBI)'!$E$1:$E$179,MATCH($I13,'Margen (PowerBI)'!$B$1:$B$179,0))</f>
        <v>49.51</v>
      </c>
      <c r="L13" s="275">
        <f t="array" ref="L13">INDEX('Margen (PowerBI)'!$F$1:$F$179,MATCH($I13,'Margen (PowerBI)'!$B$1:$B$179,0))</f>
        <v>35.49</v>
      </c>
      <c r="M13" s="270" t="s">
        <v>4367</v>
      </c>
      <c r="N13" s="272">
        <v>94.0</v>
      </c>
      <c r="O13" s="276">
        <v>0.0089</v>
      </c>
      <c r="P13" s="272">
        <v>114.0</v>
      </c>
      <c r="Q13" s="276">
        <v>0.0086</v>
      </c>
      <c r="R13" s="276">
        <v>0.9737</v>
      </c>
      <c r="S13" s="272">
        <v>0.0</v>
      </c>
      <c r="T13" s="276">
        <v>0.0106</v>
      </c>
      <c r="U13" s="276">
        <v>0.0</v>
      </c>
      <c r="V13" s="277">
        <v>177.0</v>
      </c>
      <c r="W13" s="277">
        <v>0.0</v>
      </c>
      <c r="X13" s="272">
        <v>1.0</v>
      </c>
      <c r="Y13" s="272">
        <v>0.0</v>
      </c>
    </row>
    <row r="14">
      <c r="A14" s="262" t="s">
        <v>3670</v>
      </c>
      <c r="B14" s="262" t="s">
        <v>4372</v>
      </c>
      <c r="C14" s="262" t="s">
        <v>4373</v>
      </c>
      <c r="D14" s="263">
        <v>8.0</v>
      </c>
      <c r="E14" s="263" t="s">
        <v>7287</v>
      </c>
      <c r="F14" s="264" t="s">
        <v>7274</v>
      </c>
      <c r="G14" s="55" t="str">
        <f t="array" ref="G14">INDEX('New Listing E-Commerce'!$D$1:$D$179,MATCH(I14,'New Listing E-Commerce'!$C$1:$C$179,0))</f>
        <v>WP</v>
      </c>
      <c r="H14" s="265">
        <v>3.0</v>
      </c>
      <c r="I14" s="278" t="s">
        <v>15</v>
      </c>
      <c r="J14" s="267">
        <f t="array" ref="J14">INDEX('Margen (PowerBI)'!$D$1:$D$179,MATCH($I14,'Margen (PowerBI)'!$B$1:$B$179,0))</f>
        <v>85</v>
      </c>
      <c r="K14" s="267">
        <f t="array" ref="K14">INDEX('Margen (PowerBI)'!$E$1:$E$179,MATCH($I14,'Margen (PowerBI)'!$B$1:$B$179,0))</f>
        <v>49.51</v>
      </c>
      <c r="L14" s="267">
        <f t="array" ref="L14">INDEX('Margen (PowerBI)'!$F$1:$F$179,MATCH($I14,'Margen (PowerBI)'!$B$1:$B$179,0))</f>
        <v>35.49</v>
      </c>
      <c r="M14" s="262" t="s">
        <v>7007</v>
      </c>
      <c r="N14" s="264">
        <v>4.0</v>
      </c>
      <c r="O14" s="268">
        <v>4.0E-4</v>
      </c>
      <c r="P14" s="264">
        <v>4.0</v>
      </c>
      <c r="Q14" s="268">
        <v>3.0E-4</v>
      </c>
      <c r="R14" s="268">
        <v>1.0</v>
      </c>
      <c r="S14" s="264">
        <v>0.0</v>
      </c>
      <c r="T14" s="268">
        <v>0.75</v>
      </c>
      <c r="U14" s="268">
        <v>0.0</v>
      </c>
      <c r="V14" s="269">
        <v>516.0</v>
      </c>
      <c r="W14" s="269">
        <v>0.0</v>
      </c>
      <c r="X14" s="264">
        <v>3.0</v>
      </c>
      <c r="Y14" s="264">
        <v>0.0</v>
      </c>
    </row>
    <row r="15">
      <c r="A15" s="270" t="s">
        <v>755</v>
      </c>
      <c r="B15" s="270" t="s">
        <v>1302</v>
      </c>
      <c r="C15" s="270" t="s">
        <v>7295</v>
      </c>
      <c r="D15" s="271">
        <v>10.0</v>
      </c>
      <c r="E15" s="271" t="s">
        <v>186</v>
      </c>
      <c r="F15" s="272" t="s">
        <v>7274</v>
      </c>
      <c r="G15" s="59" t="str">
        <f t="array" ref="G15">INDEX('New Listing E-Commerce'!$D$1:$D$179,MATCH(I15,'New Listing E-Commerce'!$C$1:$C$179,0))</f>
        <v>PR Track Chocolate</v>
      </c>
      <c r="H15" s="273">
        <v>1.0</v>
      </c>
      <c r="I15" s="279" t="s">
        <v>170</v>
      </c>
      <c r="J15" s="275">
        <f t="array" ref="J15">INDEX('Margen (PowerBI)'!$D$1:$D$179,MATCH($I15,'Margen (PowerBI)'!$B$1:$B$179,0))</f>
        <v>56</v>
      </c>
      <c r="K15" s="275">
        <f t="array" ref="K15">INDEX('Margen (PowerBI)'!$E$1:$E$179,MATCH($I15,'Margen (PowerBI)'!$B$1:$B$179,0))</f>
        <v>31.5</v>
      </c>
      <c r="L15" s="275">
        <f t="array" ref="L15">INDEX('Margen (PowerBI)'!$F$1:$F$179,MATCH($I15,'Margen (PowerBI)'!$B$1:$B$179,0))</f>
        <v>24.5</v>
      </c>
      <c r="M15" s="270" t="s">
        <v>3473</v>
      </c>
      <c r="N15" s="272">
        <v>3.0</v>
      </c>
      <c r="O15" s="276">
        <v>3.0E-4</v>
      </c>
      <c r="P15" s="272">
        <v>4.0</v>
      </c>
      <c r="Q15" s="276">
        <v>3.0E-4</v>
      </c>
      <c r="R15" s="276">
        <v>1.0</v>
      </c>
      <c r="S15" s="272">
        <v>1.0</v>
      </c>
      <c r="T15" s="276">
        <v>0.3333</v>
      </c>
      <c r="U15" s="276">
        <v>0.3333</v>
      </c>
      <c r="V15" s="277">
        <v>102.0</v>
      </c>
      <c r="W15" s="277">
        <v>102.0</v>
      </c>
      <c r="X15" s="272">
        <v>1.0</v>
      </c>
      <c r="Y15" s="272">
        <v>1.0</v>
      </c>
    </row>
    <row r="16">
      <c r="A16" s="262" t="s">
        <v>755</v>
      </c>
      <c r="B16" s="262" t="s">
        <v>1304</v>
      </c>
      <c r="C16" s="262" t="s">
        <v>7296</v>
      </c>
      <c r="D16" s="263">
        <v>10.5</v>
      </c>
      <c r="E16" s="263" t="s">
        <v>186</v>
      </c>
      <c r="F16" s="264" t="s">
        <v>7274</v>
      </c>
      <c r="G16" s="55" t="str">
        <f t="array" ref="G16">INDEX('New Listing E-Commerce'!$D$1:$D$179,MATCH(I16,'New Listing E-Commerce'!$C$1:$C$179,0))</f>
        <v>PR Track Chocolate</v>
      </c>
      <c r="H16" s="265">
        <v>3.0</v>
      </c>
      <c r="I16" s="278" t="s">
        <v>170</v>
      </c>
      <c r="J16" s="267">
        <f t="array" ref="J16">INDEX('Margen (PowerBI)'!$D$1:$D$179,MATCH($I16,'Margen (PowerBI)'!$B$1:$B$179,0))</f>
        <v>56</v>
      </c>
      <c r="K16" s="267">
        <f t="array" ref="K16">INDEX('Margen (PowerBI)'!$E$1:$E$179,MATCH($I16,'Margen (PowerBI)'!$B$1:$B$179,0))</f>
        <v>31.5</v>
      </c>
      <c r="L16" s="267">
        <f t="array" ref="L16">INDEX('Margen (PowerBI)'!$F$1:$F$179,MATCH($I16,'Margen (PowerBI)'!$B$1:$B$179,0))</f>
        <v>24.5</v>
      </c>
      <c r="M16" s="262" t="s">
        <v>3475</v>
      </c>
      <c r="N16" s="264">
        <v>12.0</v>
      </c>
      <c r="O16" s="268">
        <v>0.0011</v>
      </c>
      <c r="P16" s="264">
        <v>15.0</v>
      </c>
      <c r="Q16" s="268">
        <v>0.0011</v>
      </c>
      <c r="R16" s="268">
        <v>1.0</v>
      </c>
      <c r="S16" s="264">
        <v>0.0</v>
      </c>
      <c r="T16" s="268">
        <v>0.25</v>
      </c>
      <c r="U16" s="268">
        <v>0.0</v>
      </c>
      <c r="V16" s="269">
        <v>306.0</v>
      </c>
      <c r="W16" s="269">
        <v>0.0</v>
      </c>
      <c r="X16" s="264">
        <v>3.0</v>
      </c>
      <c r="Y16" s="264">
        <v>0.0</v>
      </c>
    </row>
    <row r="17">
      <c r="A17" s="270" t="s">
        <v>755</v>
      </c>
      <c r="B17" s="270" t="s">
        <v>3478</v>
      </c>
      <c r="C17" s="270" t="s">
        <v>7297</v>
      </c>
      <c r="D17" s="271">
        <v>11.0</v>
      </c>
      <c r="E17" s="271" t="s">
        <v>186</v>
      </c>
      <c r="F17" s="272" t="s">
        <v>7274</v>
      </c>
      <c r="G17" s="59" t="str">
        <f t="array" ref="G17">INDEX('New Listing E-Commerce'!$D$1:$D$179,MATCH(I17,'New Listing E-Commerce'!$C$1:$C$179,0))</f>
        <v>PR Track Chocolate</v>
      </c>
      <c r="H17" s="273">
        <v>3.0</v>
      </c>
      <c r="I17" s="279" t="s">
        <v>170</v>
      </c>
      <c r="J17" s="275">
        <f t="array" ref="J17">INDEX('Margen (PowerBI)'!$D$1:$D$179,MATCH($I17,'Margen (PowerBI)'!$B$1:$B$179,0))</f>
        <v>56</v>
      </c>
      <c r="K17" s="275">
        <f t="array" ref="K17">INDEX('Margen (PowerBI)'!$E$1:$E$179,MATCH($I17,'Margen (PowerBI)'!$B$1:$B$179,0))</f>
        <v>31.5</v>
      </c>
      <c r="L17" s="275">
        <f t="array" ref="L17">INDEX('Margen (PowerBI)'!$F$1:$F$179,MATCH($I17,'Margen (PowerBI)'!$B$1:$B$179,0))</f>
        <v>24.5</v>
      </c>
      <c r="M17" s="270" t="s">
        <v>3477</v>
      </c>
      <c r="N17" s="272">
        <v>3.0</v>
      </c>
      <c r="O17" s="276">
        <v>3.0E-4</v>
      </c>
      <c r="P17" s="272">
        <v>5.0</v>
      </c>
      <c r="Q17" s="276">
        <v>4.0E-4</v>
      </c>
      <c r="R17" s="276">
        <v>0.8</v>
      </c>
      <c r="S17" s="272">
        <v>0.0</v>
      </c>
      <c r="T17" s="276">
        <v>1.0</v>
      </c>
      <c r="U17" s="276">
        <v>0.0</v>
      </c>
      <c r="V17" s="277">
        <v>306.0</v>
      </c>
      <c r="W17" s="277">
        <v>0.0</v>
      </c>
      <c r="X17" s="272">
        <v>3.0</v>
      </c>
      <c r="Y17" s="272">
        <v>0.0</v>
      </c>
    </row>
    <row r="18">
      <c r="A18" s="262" t="s">
        <v>1316</v>
      </c>
      <c r="B18" s="262" t="s">
        <v>6902</v>
      </c>
      <c r="C18" s="262" t="s">
        <v>7298</v>
      </c>
      <c r="D18" s="263">
        <v>6.0</v>
      </c>
      <c r="E18" s="263" t="s">
        <v>188</v>
      </c>
      <c r="F18" s="264" t="s">
        <v>7274</v>
      </c>
      <c r="G18" s="55" t="str">
        <f t="array" ref="G18">INDEX('New Listing E-Commerce'!$D$1:$D$179,MATCH(I18,'New Listing E-Commerce'!$C$1:$C$179,0))</f>
        <v>PR Track Chocolate</v>
      </c>
      <c r="H18" s="265">
        <v>1.0</v>
      </c>
      <c r="I18" s="278" t="s">
        <v>170</v>
      </c>
      <c r="J18" s="267">
        <f t="array" ref="J18">INDEX('Margen (PowerBI)'!$D$1:$D$179,MATCH($I18,'Margen (PowerBI)'!$B$1:$B$179,0))</f>
        <v>56</v>
      </c>
      <c r="K18" s="267">
        <f t="array" ref="K18">INDEX('Margen (PowerBI)'!$E$1:$E$179,MATCH($I18,'Margen (PowerBI)'!$B$1:$B$179,0))</f>
        <v>31.5</v>
      </c>
      <c r="L18" s="267">
        <f t="array" ref="L18">INDEX('Margen (PowerBI)'!$F$1:$F$179,MATCH($I18,'Margen (PowerBI)'!$B$1:$B$179,0))</f>
        <v>24.5</v>
      </c>
      <c r="M18" s="262" t="s">
        <v>6901</v>
      </c>
      <c r="N18" s="264">
        <v>0.0</v>
      </c>
      <c r="O18" s="268">
        <v>0.0</v>
      </c>
      <c r="P18" s="264">
        <v>0.0</v>
      </c>
      <c r="Q18" s="268">
        <v>0.0</v>
      </c>
      <c r="R18" s="268">
        <v>0.0</v>
      </c>
      <c r="S18" s="264">
        <v>0.0</v>
      </c>
      <c r="T18" s="268">
        <v>0.0</v>
      </c>
      <c r="U18" s="268">
        <v>0.0</v>
      </c>
      <c r="V18" s="269">
        <v>102.0</v>
      </c>
      <c r="W18" s="269">
        <v>0.0</v>
      </c>
      <c r="X18" s="264">
        <v>1.0</v>
      </c>
      <c r="Y18" s="264">
        <v>0.0</v>
      </c>
    </row>
    <row r="19">
      <c r="A19" s="270" t="s">
        <v>1316</v>
      </c>
      <c r="B19" s="270" t="s">
        <v>6918</v>
      </c>
      <c r="C19" s="270" t="s">
        <v>7299</v>
      </c>
      <c r="D19" s="271">
        <v>8.0</v>
      </c>
      <c r="E19" s="271" t="s">
        <v>188</v>
      </c>
      <c r="F19" s="272" t="s">
        <v>7274</v>
      </c>
      <c r="G19" s="59" t="str">
        <f t="array" ref="G19">INDEX('New Listing E-Commerce'!$D$1:$D$179,MATCH(I19,'New Listing E-Commerce'!$C$1:$C$179,0))</f>
        <v>PR Track Chocolate</v>
      </c>
      <c r="H19" s="273">
        <v>1.0</v>
      </c>
      <c r="I19" s="279" t="s">
        <v>170</v>
      </c>
      <c r="J19" s="275">
        <f t="array" ref="J19">INDEX('Margen (PowerBI)'!$D$1:$D$179,MATCH($I19,'Margen (PowerBI)'!$B$1:$B$179,0))</f>
        <v>56</v>
      </c>
      <c r="K19" s="275">
        <f t="array" ref="K19">INDEX('Margen (PowerBI)'!$E$1:$E$179,MATCH($I19,'Margen (PowerBI)'!$B$1:$B$179,0))</f>
        <v>31.5</v>
      </c>
      <c r="L19" s="275">
        <f t="array" ref="L19">INDEX('Margen (PowerBI)'!$F$1:$F$179,MATCH($I19,'Margen (PowerBI)'!$B$1:$B$179,0))</f>
        <v>24.5</v>
      </c>
      <c r="M19" s="270" t="s">
        <v>6917</v>
      </c>
      <c r="N19" s="272">
        <v>0.0</v>
      </c>
      <c r="O19" s="276">
        <v>0.0</v>
      </c>
      <c r="P19" s="272">
        <v>0.0</v>
      </c>
      <c r="Q19" s="276">
        <v>0.0</v>
      </c>
      <c r="R19" s="276">
        <v>0.0</v>
      </c>
      <c r="S19" s="272">
        <v>0.0</v>
      </c>
      <c r="T19" s="276">
        <v>0.0</v>
      </c>
      <c r="U19" s="276">
        <v>0.0</v>
      </c>
      <c r="V19" s="277">
        <v>102.0</v>
      </c>
      <c r="W19" s="277">
        <v>0.0</v>
      </c>
      <c r="X19" s="272">
        <v>1.0</v>
      </c>
      <c r="Y19" s="272">
        <v>0.0</v>
      </c>
    </row>
    <row r="20">
      <c r="A20" s="262" t="s">
        <v>755</v>
      </c>
      <c r="B20" s="262" t="s">
        <v>1319</v>
      </c>
      <c r="C20" s="262" t="s">
        <v>7300</v>
      </c>
      <c r="D20" s="263">
        <v>9.0</v>
      </c>
      <c r="E20" s="263" t="s">
        <v>188</v>
      </c>
      <c r="F20" s="264" t="s">
        <v>7274</v>
      </c>
      <c r="G20" s="55" t="str">
        <f t="array" ref="G20">INDEX('New Listing E-Commerce'!$D$1:$D$179,MATCH(I20,'New Listing E-Commerce'!$C$1:$C$179,0))</f>
        <v>PR Track Chocolate</v>
      </c>
      <c r="H20" s="265">
        <v>1.0</v>
      </c>
      <c r="I20" s="278" t="s">
        <v>170</v>
      </c>
      <c r="J20" s="267">
        <f t="array" ref="J20">INDEX('Margen (PowerBI)'!$D$1:$D$179,MATCH($I20,'Margen (PowerBI)'!$B$1:$B$179,0))</f>
        <v>56</v>
      </c>
      <c r="K20" s="267">
        <f t="array" ref="K20">INDEX('Margen (PowerBI)'!$E$1:$E$179,MATCH($I20,'Margen (PowerBI)'!$B$1:$B$179,0))</f>
        <v>31.5</v>
      </c>
      <c r="L20" s="267">
        <f t="array" ref="L20">INDEX('Margen (PowerBI)'!$F$1:$F$179,MATCH($I20,'Margen (PowerBI)'!$B$1:$B$179,0))</f>
        <v>24.5</v>
      </c>
      <c r="M20" s="262" t="s">
        <v>6923</v>
      </c>
      <c r="N20" s="264">
        <v>3.0</v>
      </c>
      <c r="O20" s="268">
        <v>3.0E-4</v>
      </c>
      <c r="P20" s="264">
        <v>3.0</v>
      </c>
      <c r="Q20" s="268">
        <v>2.0E-4</v>
      </c>
      <c r="R20" s="268">
        <v>1.0</v>
      </c>
      <c r="S20" s="264">
        <v>0.0</v>
      </c>
      <c r="T20" s="268">
        <v>0.3333</v>
      </c>
      <c r="U20" s="268">
        <v>0.0</v>
      </c>
      <c r="V20" s="269">
        <v>102.0</v>
      </c>
      <c r="W20" s="269">
        <v>0.0</v>
      </c>
      <c r="X20" s="264">
        <v>1.0</v>
      </c>
      <c r="Y20" s="264">
        <v>0.0</v>
      </c>
    </row>
    <row r="21">
      <c r="A21" s="270" t="s">
        <v>463</v>
      </c>
      <c r="B21" s="270" t="s">
        <v>478</v>
      </c>
      <c r="C21" s="270" t="s">
        <v>479</v>
      </c>
      <c r="D21" s="272">
        <v>10.0</v>
      </c>
      <c r="E21" s="272" t="s">
        <v>188</v>
      </c>
      <c r="F21" s="272" t="s">
        <v>7274</v>
      </c>
      <c r="G21" s="59" t="str">
        <f t="array" ref="G21">INDEX('New Listing E-Commerce'!$D$1:$D$179,MATCH(I21,'New Listing E-Commerce'!$C$1:$C$179,0))</f>
        <v>Rodeo Cafe</v>
      </c>
      <c r="H21" s="273">
        <v>5.0</v>
      </c>
      <c r="I21" s="273" t="s">
        <v>35</v>
      </c>
      <c r="J21" s="275">
        <f t="array" ref="J21">INDEX('Margen (PowerBI)'!$D$1:$D$179,MATCH($I21,'Margen (PowerBI)'!$B$1:$B$179,0))</f>
        <v>75.5</v>
      </c>
      <c r="K21" s="275">
        <f t="array" ref="K21">INDEX('Margen (PowerBI)'!$E$1:$E$179,MATCH($I21,'Margen (PowerBI)'!$B$1:$B$179,0))</f>
        <v>43.5</v>
      </c>
      <c r="L21" s="275">
        <f t="array" ref="L21">INDEX('Margen (PowerBI)'!$F$1:$F$179,MATCH($I21,'Margen (PowerBI)'!$B$1:$B$179,0))</f>
        <v>32</v>
      </c>
      <c r="M21" s="272">
        <v>3.610010129E10</v>
      </c>
      <c r="N21" s="272">
        <v>17.0</v>
      </c>
      <c r="O21" s="276">
        <v>0.0016</v>
      </c>
      <c r="P21" s="272">
        <v>29.0</v>
      </c>
      <c r="Q21" s="276">
        <v>0.0022</v>
      </c>
      <c r="R21" s="276">
        <v>0.931</v>
      </c>
      <c r="S21" s="272">
        <v>0.0</v>
      </c>
      <c r="T21" s="276">
        <v>0.2941</v>
      </c>
      <c r="U21" s="276">
        <v>0.0</v>
      </c>
      <c r="V21" s="277">
        <v>725.0</v>
      </c>
      <c r="W21" s="277">
        <v>0.0</v>
      </c>
      <c r="X21" s="272">
        <v>5.0</v>
      </c>
      <c r="Y21" s="272">
        <v>0.0</v>
      </c>
    </row>
    <row r="22">
      <c r="A22" s="262" t="s">
        <v>463</v>
      </c>
      <c r="B22" s="262" t="s">
        <v>480</v>
      </c>
      <c r="C22" s="262" t="s">
        <v>481</v>
      </c>
      <c r="D22" s="264">
        <v>10.5</v>
      </c>
      <c r="E22" s="264" t="s">
        <v>188</v>
      </c>
      <c r="F22" s="264" t="s">
        <v>7274</v>
      </c>
      <c r="G22" s="55" t="str">
        <f t="array" ref="G22">INDEX('New Listing E-Commerce'!$D$1:$D$179,MATCH(I22,'New Listing E-Commerce'!$C$1:$C$179,0))</f>
        <v>Rodeo Cafe</v>
      </c>
      <c r="H22" s="265">
        <v>5.0</v>
      </c>
      <c r="I22" s="265" t="s">
        <v>35</v>
      </c>
      <c r="J22" s="267">
        <f t="array" ref="J22">INDEX('Margen (PowerBI)'!$D$1:$D$179,MATCH($I22,'Margen (PowerBI)'!$B$1:$B$179,0))</f>
        <v>75.5</v>
      </c>
      <c r="K22" s="267">
        <f t="array" ref="K22">INDEX('Margen (PowerBI)'!$E$1:$E$179,MATCH($I22,'Margen (PowerBI)'!$B$1:$B$179,0))</f>
        <v>43.5</v>
      </c>
      <c r="L22" s="267">
        <f t="array" ref="L22">INDEX('Margen (PowerBI)'!$F$1:$F$179,MATCH($I22,'Margen (PowerBI)'!$B$1:$B$179,0))</f>
        <v>32</v>
      </c>
      <c r="M22" s="264">
        <v>3.6100101295E10</v>
      </c>
      <c r="N22" s="264">
        <v>7.0</v>
      </c>
      <c r="O22" s="268">
        <v>7.0E-4</v>
      </c>
      <c r="P22" s="264">
        <v>7.0</v>
      </c>
      <c r="Q22" s="268">
        <v>5.0E-4</v>
      </c>
      <c r="R22" s="268">
        <v>1.0</v>
      </c>
      <c r="S22" s="264">
        <v>0.0</v>
      </c>
      <c r="T22" s="268">
        <v>0.7143</v>
      </c>
      <c r="U22" s="268">
        <v>0.0</v>
      </c>
      <c r="V22" s="269">
        <v>725.0</v>
      </c>
      <c r="W22" s="269">
        <v>0.0</v>
      </c>
      <c r="X22" s="264">
        <v>5.0</v>
      </c>
      <c r="Y22" s="264">
        <v>0.0</v>
      </c>
    </row>
    <row r="23">
      <c r="A23" s="270" t="s">
        <v>463</v>
      </c>
      <c r="B23" s="270" t="s">
        <v>1449</v>
      </c>
      <c r="C23" s="270" t="s">
        <v>1450</v>
      </c>
      <c r="D23" s="272">
        <v>13.0</v>
      </c>
      <c r="E23" s="272" t="s">
        <v>188</v>
      </c>
      <c r="F23" s="272" t="s">
        <v>7274</v>
      </c>
      <c r="G23" s="59" t="str">
        <f t="array" ref="G23">INDEX('New Listing E-Commerce'!$D$1:$D$179,MATCH(I23,'New Listing E-Commerce'!$C$1:$C$179,0))</f>
        <v>Rodeo Cafe</v>
      </c>
      <c r="H23" s="273">
        <v>2.0</v>
      </c>
      <c r="I23" s="273" t="s">
        <v>35</v>
      </c>
      <c r="J23" s="275">
        <f t="array" ref="J23">INDEX('Margen (PowerBI)'!$D$1:$D$179,MATCH($I23,'Margen (PowerBI)'!$B$1:$B$179,0))</f>
        <v>75.5</v>
      </c>
      <c r="K23" s="275">
        <f t="array" ref="K23">INDEX('Margen (PowerBI)'!$E$1:$E$179,MATCH($I23,'Margen (PowerBI)'!$B$1:$B$179,0))</f>
        <v>43.5</v>
      </c>
      <c r="L23" s="275">
        <f t="array" ref="L23">INDEX('Margen (PowerBI)'!$F$1:$F$179,MATCH($I23,'Margen (PowerBI)'!$B$1:$B$179,0))</f>
        <v>32</v>
      </c>
      <c r="M23" s="272">
        <v>3.610010132E10</v>
      </c>
      <c r="N23" s="272">
        <v>15.0</v>
      </c>
      <c r="O23" s="276">
        <v>0.0014</v>
      </c>
      <c r="P23" s="272">
        <v>18.0</v>
      </c>
      <c r="Q23" s="276">
        <v>0.0014</v>
      </c>
      <c r="R23" s="276">
        <v>0.9444</v>
      </c>
      <c r="S23" s="272">
        <v>0.0</v>
      </c>
      <c r="T23" s="276">
        <v>0.1333</v>
      </c>
      <c r="U23" s="276">
        <v>0.0</v>
      </c>
      <c r="V23" s="277">
        <v>290.0</v>
      </c>
      <c r="W23" s="277">
        <v>0.0</v>
      </c>
      <c r="X23" s="272">
        <v>2.0</v>
      </c>
      <c r="Y23" s="272">
        <v>0.0</v>
      </c>
    </row>
    <row r="24">
      <c r="A24" s="262" t="s">
        <v>463</v>
      </c>
      <c r="B24" s="262" t="s">
        <v>937</v>
      </c>
      <c r="C24" s="262" t="s">
        <v>938</v>
      </c>
      <c r="D24" s="264">
        <v>8.5</v>
      </c>
      <c r="E24" s="264" t="s">
        <v>188</v>
      </c>
      <c r="F24" s="264" t="s">
        <v>7274</v>
      </c>
      <c r="G24" s="55" t="str">
        <f t="array" ref="G24">INDEX('New Listing E-Commerce'!$D$1:$D$179,MATCH(I24,'New Listing E-Commerce'!$C$1:$C$179,0))</f>
        <v>Rodeo Cafe</v>
      </c>
      <c r="H24" s="265">
        <v>1.0</v>
      </c>
      <c r="I24" s="265" t="s">
        <v>35</v>
      </c>
      <c r="J24" s="267">
        <f t="array" ref="J24">INDEX('Margen (PowerBI)'!$D$1:$D$179,MATCH($I24,'Margen (PowerBI)'!$B$1:$B$179,0))</f>
        <v>75.5</v>
      </c>
      <c r="K24" s="267">
        <f t="array" ref="K24">INDEX('Margen (PowerBI)'!$E$1:$E$179,MATCH($I24,'Margen (PowerBI)'!$B$1:$B$179,0))</f>
        <v>43.5</v>
      </c>
      <c r="L24" s="267">
        <f t="array" ref="L24">INDEX('Margen (PowerBI)'!$F$1:$F$179,MATCH($I24,'Margen (PowerBI)'!$B$1:$B$179,0))</f>
        <v>32</v>
      </c>
      <c r="M24" s="264">
        <v>3.6100101275E10</v>
      </c>
      <c r="N24" s="264">
        <v>9.0</v>
      </c>
      <c r="O24" s="268">
        <v>9.0E-4</v>
      </c>
      <c r="P24" s="264">
        <v>19.0</v>
      </c>
      <c r="Q24" s="268">
        <v>0.0014</v>
      </c>
      <c r="R24" s="268">
        <v>0.8947</v>
      </c>
      <c r="S24" s="264">
        <v>0.0</v>
      </c>
      <c r="T24" s="268">
        <v>0.1111</v>
      </c>
      <c r="U24" s="268">
        <v>0.0</v>
      </c>
      <c r="V24" s="269">
        <v>145.0</v>
      </c>
      <c r="W24" s="269">
        <v>0.0</v>
      </c>
      <c r="X24" s="264">
        <v>1.0</v>
      </c>
      <c r="Y24" s="264">
        <v>0.0</v>
      </c>
    </row>
    <row r="25">
      <c r="A25" s="270" t="s">
        <v>463</v>
      </c>
      <c r="B25" s="270" t="s">
        <v>490</v>
      </c>
      <c r="C25" s="270" t="s">
        <v>491</v>
      </c>
      <c r="D25" s="272">
        <v>9.0</v>
      </c>
      <c r="E25" s="272" t="s">
        <v>188</v>
      </c>
      <c r="F25" s="272" t="s">
        <v>7274</v>
      </c>
      <c r="G25" s="59" t="str">
        <f t="array" ref="G25">INDEX('New Listing E-Commerce'!$D$1:$D$179,MATCH(I25,'New Listing E-Commerce'!$C$1:$C$179,0))</f>
        <v>Rodeo Cafe</v>
      </c>
      <c r="H25" s="273">
        <v>4.0</v>
      </c>
      <c r="I25" s="273" t="s">
        <v>35</v>
      </c>
      <c r="J25" s="275">
        <f t="array" ref="J25">INDEX('Margen (PowerBI)'!$D$1:$D$179,MATCH($I25,'Margen (PowerBI)'!$B$1:$B$179,0))</f>
        <v>75.5</v>
      </c>
      <c r="K25" s="275">
        <f t="array" ref="K25">INDEX('Margen (PowerBI)'!$E$1:$E$179,MATCH($I25,'Margen (PowerBI)'!$B$1:$B$179,0))</f>
        <v>43.5</v>
      </c>
      <c r="L25" s="275">
        <f t="array" ref="L25">INDEX('Margen (PowerBI)'!$F$1:$F$179,MATCH($I25,'Margen (PowerBI)'!$B$1:$B$179,0))</f>
        <v>32</v>
      </c>
      <c r="M25" s="272">
        <v>3.610010128E10</v>
      </c>
      <c r="N25" s="272">
        <v>26.0</v>
      </c>
      <c r="O25" s="276">
        <v>0.0025</v>
      </c>
      <c r="P25" s="272">
        <v>41.0</v>
      </c>
      <c r="Q25" s="276">
        <v>0.0031</v>
      </c>
      <c r="R25" s="276">
        <v>0.9512</v>
      </c>
      <c r="S25" s="272">
        <v>0.0</v>
      </c>
      <c r="T25" s="276">
        <v>0.1538</v>
      </c>
      <c r="U25" s="276">
        <v>0.0</v>
      </c>
      <c r="V25" s="277">
        <v>580.0</v>
      </c>
      <c r="W25" s="277">
        <v>0.0</v>
      </c>
      <c r="X25" s="272">
        <v>4.0</v>
      </c>
      <c r="Y25" s="272">
        <v>0.0</v>
      </c>
    </row>
    <row r="26">
      <c r="A26" s="262" t="s">
        <v>463</v>
      </c>
      <c r="B26" s="262" t="s">
        <v>492</v>
      </c>
      <c r="C26" s="262" t="s">
        <v>493</v>
      </c>
      <c r="D26" s="264">
        <v>9.5</v>
      </c>
      <c r="E26" s="264" t="s">
        <v>188</v>
      </c>
      <c r="F26" s="264" t="s">
        <v>7274</v>
      </c>
      <c r="G26" s="55" t="str">
        <f t="array" ref="G26">INDEX('New Listing E-Commerce'!$D$1:$D$179,MATCH(I26,'New Listing E-Commerce'!$C$1:$C$179,0))</f>
        <v>Rodeo Cafe</v>
      </c>
      <c r="H26" s="265">
        <v>4.0</v>
      </c>
      <c r="I26" s="265" t="s">
        <v>35</v>
      </c>
      <c r="J26" s="267">
        <f t="array" ref="J26">INDEX('Margen (PowerBI)'!$D$1:$D$179,MATCH($I26,'Margen (PowerBI)'!$B$1:$B$179,0))</f>
        <v>75.5</v>
      </c>
      <c r="K26" s="267">
        <f t="array" ref="K26">INDEX('Margen (PowerBI)'!$E$1:$E$179,MATCH($I26,'Margen (PowerBI)'!$B$1:$B$179,0))</f>
        <v>43.5</v>
      </c>
      <c r="L26" s="267">
        <f t="array" ref="L26">INDEX('Margen (PowerBI)'!$F$1:$F$179,MATCH($I26,'Margen (PowerBI)'!$B$1:$B$179,0))</f>
        <v>32</v>
      </c>
      <c r="M26" s="264">
        <v>3.6100101285E10</v>
      </c>
      <c r="N26" s="264">
        <v>8.0</v>
      </c>
      <c r="O26" s="268">
        <v>8.0E-4</v>
      </c>
      <c r="P26" s="264">
        <v>10.0</v>
      </c>
      <c r="Q26" s="268">
        <v>8.0E-4</v>
      </c>
      <c r="R26" s="268">
        <v>1.0</v>
      </c>
      <c r="S26" s="264">
        <v>0.0</v>
      </c>
      <c r="T26" s="268">
        <v>0.5</v>
      </c>
      <c r="U26" s="268">
        <v>0.0</v>
      </c>
      <c r="V26" s="269">
        <v>580.0</v>
      </c>
      <c r="W26" s="269">
        <v>0.0</v>
      </c>
      <c r="X26" s="264">
        <v>4.0</v>
      </c>
      <c r="Y26" s="264">
        <v>0.0</v>
      </c>
    </row>
    <row r="27">
      <c r="A27" s="270" t="s">
        <v>463</v>
      </c>
      <c r="B27" s="270" t="s">
        <v>935</v>
      </c>
      <c r="C27" s="270"/>
      <c r="D27" s="272">
        <v>7.0</v>
      </c>
      <c r="E27" s="272" t="s">
        <v>188</v>
      </c>
      <c r="F27" s="272" t="s">
        <v>7274</v>
      </c>
      <c r="G27" s="59" t="str">
        <f t="array" ref="G27">INDEX('New Listing E-Commerce'!$D$1:$D$179,MATCH(I27,'New Listing E-Commerce'!$C$1:$C$179,0))</f>
        <v>Rodeo Cafe</v>
      </c>
      <c r="H27" s="273">
        <v>1.0</v>
      </c>
      <c r="I27" s="273" t="s">
        <v>35</v>
      </c>
      <c r="J27" s="275">
        <f t="array" ref="J27">INDEX('Margen (PowerBI)'!$D$1:$D$179,MATCH($I27,'Margen (PowerBI)'!$B$1:$B$179,0))</f>
        <v>75.5</v>
      </c>
      <c r="K27" s="275">
        <f t="array" ref="K27">INDEX('Margen (PowerBI)'!$E$1:$E$179,MATCH($I27,'Margen (PowerBI)'!$B$1:$B$179,0))</f>
        <v>43.5</v>
      </c>
      <c r="L27" s="275">
        <f t="array" ref="L27">INDEX('Margen (PowerBI)'!$F$1:$F$179,MATCH($I27,'Margen (PowerBI)'!$B$1:$B$179,0))</f>
        <v>32</v>
      </c>
      <c r="M27" s="272">
        <v>3.610010126E10</v>
      </c>
      <c r="N27" s="272">
        <v>0.0</v>
      </c>
      <c r="O27" s="276">
        <v>0.0</v>
      </c>
      <c r="P27" s="272">
        <v>0.0</v>
      </c>
      <c r="Q27" s="276">
        <v>0.0</v>
      </c>
      <c r="R27" s="276">
        <v>0.0</v>
      </c>
      <c r="S27" s="272">
        <v>0.0</v>
      </c>
      <c r="T27" s="276">
        <v>0.0</v>
      </c>
      <c r="U27" s="276">
        <v>0.0</v>
      </c>
      <c r="V27" s="277">
        <v>145.0</v>
      </c>
      <c r="W27" s="277">
        <v>0.0</v>
      </c>
      <c r="X27" s="272">
        <v>1.0</v>
      </c>
      <c r="Y27" s="272">
        <v>0.0</v>
      </c>
    </row>
    <row r="28">
      <c r="A28" s="262" t="s">
        <v>742</v>
      </c>
      <c r="B28" s="262" t="s">
        <v>1528</v>
      </c>
      <c r="C28" s="262" t="s">
        <v>1529</v>
      </c>
      <c r="D28" s="264">
        <v>10.5</v>
      </c>
      <c r="E28" s="264" t="s">
        <v>186</v>
      </c>
      <c r="F28" s="264" t="s">
        <v>7274</v>
      </c>
      <c r="G28" s="55" t="str">
        <f t="array" ref="G28">INDEX('New Listing E-Commerce'!$D$1:$D$179,MATCH(I28,'New Listing E-Commerce'!$C$1:$C$179,0))</f>
        <v>PR Track Chocolate</v>
      </c>
      <c r="H28" s="265">
        <v>3.0</v>
      </c>
      <c r="I28" s="280" t="s">
        <v>170</v>
      </c>
      <c r="J28" s="267">
        <f t="array" ref="J28">INDEX('Margen (PowerBI)'!$D$1:$D$179,MATCH($I28,'Margen (PowerBI)'!$B$1:$B$179,0))</f>
        <v>56</v>
      </c>
      <c r="K28" s="267">
        <f t="array" ref="K28">INDEX('Margen (PowerBI)'!$E$1:$E$179,MATCH($I28,'Margen (PowerBI)'!$B$1:$B$179,0))</f>
        <v>31.5</v>
      </c>
      <c r="L28" s="267">
        <f t="array" ref="L28">INDEX('Margen (PowerBI)'!$F$1:$F$179,MATCH($I28,'Margen (PowerBI)'!$B$1:$B$179,0))</f>
        <v>24.5</v>
      </c>
      <c r="M28" s="262" t="s">
        <v>7301</v>
      </c>
      <c r="N28" s="264">
        <v>11.0</v>
      </c>
      <c r="O28" s="268">
        <v>0.001</v>
      </c>
      <c r="P28" s="264">
        <v>23.0</v>
      </c>
      <c r="Q28" s="268">
        <v>0.0017</v>
      </c>
      <c r="R28" s="268">
        <v>0.6087</v>
      </c>
      <c r="S28" s="264">
        <v>0.0</v>
      </c>
      <c r="T28" s="268">
        <v>0.2727</v>
      </c>
      <c r="U28" s="268">
        <v>0.0</v>
      </c>
      <c r="V28" s="269">
        <v>318.0</v>
      </c>
      <c r="W28" s="269">
        <v>0.0</v>
      </c>
      <c r="X28" s="264">
        <v>3.0</v>
      </c>
      <c r="Y28" s="264">
        <v>0.0</v>
      </c>
    </row>
    <row r="29">
      <c r="A29" s="270" t="s">
        <v>742</v>
      </c>
      <c r="B29" s="270" t="s">
        <v>1528</v>
      </c>
      <c r="C29" s="270" t="s">
        <v>1529</v>
      </c>
      <c r="D29" s="272">
        <v>10.5</v>
      </c>
      <c r="E29" s="272" t="s">
        <v>186</v>
      </c>
      <c r="F29" s="272" t="s">
        <v>7274</v>
      </c>
      <c r="G29" s="59" t="str">
        <f t="array" ref="G29">INDEX('New Listing E-Commerce'!$D$1:$D$179,MATCH(I29,'New Listing E-Commerce'!$C$1:$C$179,0))</f>
        <v>PR Track Chocolate</v>
      </c>
      <c r="H29" s="273">
        <v>1.0</v>
      </c>
      <c r="I29" s="281" t="s">
        <v>170</v>
      </c>
      <c r="J29" s="275">
        <f t="array" ref="J29">INDEX('Margen (PowerBI)'!$D$1:$D$179,MATCH($I29,'Margen (PowerBI)'!$B$1:$B$179,0))</f>
        <v>56</v>
      </c>
      <c r="K29" s="275">
        <f t="array" ref="K29">INDEX('Margen (PowerBI)'!$E$1:$E$179,MATCH($I29,'Margen (PowerBI)'!$B$1:$B$179,0))</f>
        <v>31.5</v>
      </c>
      <c r="L29" s="275">
        <f t="array" ref="L29">INDEX('Margen (PowerBI)'!$F$1:$F$179,MATCH($I29,'Margen (PowerBI)'!$B$1:$B$179,0))</f>
        <v>24.5</v>
      </c>
      <c r="M29" s="270" t="s">
        <v>3494</v>
      </c>
      <c r="N29" s="272">
        <v>11.0</v>
      </c>
      <c r="O29" s="276">
        <v>0.001</v>
      </c>
      <c r="P29" s="272">
        <v>23.0</v>
      </c>
      <c r="Q29" s="276">
        <v>0.0017</v>
      </c>
      <c r="R29" s="276">
        <v>0.6087</v>
      </c>
      <c r="S29" s="272">
        <v>0.0</v>
      </c>
      <c r="T29" s="276">
        <v>0.0909</v>
      </c>
      <c r="U29" s="276">
        <v>0.0</v>
      </c>
      <c r="V29" s="277">
        <v>106.0</v>
      </c>
      <c r="W29" s="277">
        <v>0.0</v>
      </c>
      <c r="X29" s="272">
        <v>1.0</v>
      </c>
      <c r="Y29" s="272">
        <v>0.0</v>
      </c>
    </row>
    <row r="30">
      <c r="A30" s="262" t="s">
        <v>742</v>
      </c>
      <c r="B30" s="262" t="s">
        <v>745</v>
      </c>
      <c r="C30" s="262" t="s">
        <v>746</v>
      </c>
      <c r="D30" s="264">
        <v>11.0</v>
      </c>
      <c r="E30" s="264" t="s">
        <v>186</v>
      </c>
      <c r="F30" s="264" t="s">
        <v>7274</v>
      </c>
      <c r="G30" s="55" t="str">
        <f t="array" ref="G30">INDEX('New Listing E-Commerce'!$D$1:$D$179,MATCH(I30,'New Listing E-Commerce'!$C$1:$C$179,0))</f>
        <v>PR Track Chocolate</v>
      </c>
      <c r="H30" s="265">
        <v>1.0</v>
      </c>
      <c r="I30" s="280" t="s">
        <v>170</v>
      </c>
      <c r="J30" s="267">
        <f t="array" ref="J30">INDEX('Margen (PowerBI)'!$D$1:$D$179,MATCH($I30,'Margen (PowerBI)'!$B$1:$B$179,0))</f>
        <v>56</v>
      </c>
      <c r="K30" s="267">
        <f t="array" ref="K30">INDEX('Margen (PowerBI)'!$E$1:$E$179,MATCH($I30,'Margen (PowerBI)'!$B$1:$B$179,0))</f>
        <v>31.5</v>
      </c>
      <c r="L30" s="267">
        <f t="array" ref="L30">INDEX('Margen (PowerBI)'!$F$1:$F$179,MATCH($I30,'Margen (PowerBI)'!$B$1:$B$179,0))</f>
        <v>24.5</v>
      </c>
      <c r="M30" s="262" t="s">
        <v>7302</v>
      </c>
      <c r="N30" s="264">
        <v>11.0</v>
      </c>
      <c r="O30" s="268">
        <v>0.001</v>
      </c>
      <c r="P30" s="264">
        <v>23.0</v>
      </c>
      <c r="Q30" s="268">
        <v>0.0017</v>
      </c>
      <c r="R30" s="268">
        <v>0.087</v>
      </c>
      <c r="S30" s="264">
        <v>0.0</v>
      </c>
      <c r="T30" s="268">
        <v>0.0909</v>
      </c>
      <c r="U30" s="268">
        <v>0.0</v>
      </c>
      <c r="V30" s="269">
        <v>106.0</v>
      </c>
      <c r="W30" s="269">
        <v>0.0</v>
      </c>
      <c r="X30" s="264">
        <v>1.0</v>
      </c>
      <c r="Y30" s="264">
        <v>0.0</v>
      </c>
    </row>
    <row r="31">
      <c r="A31" s="270" t="s">
        <v>742</v>
      </c>
      <c r="B31" s="270" t="s">
        <v>747</v>
      </c>
      <c r="C31" s="270" t="s">
        <v>748</v>
      </c>
      <c r="D31" s="272">
        <v>6.0</v>
      </c>
      <c r="E31" s="272" t="s">
        <v>186</v>
      </c>
      <c r="F31" s="272" t="s">
        <v>7274</v>
      </c>
      <c r="G31" s="59" t="str">
        <f t="array" ref="G31">INDEX('New Listing E-Commerce'!$D$1:$D$179,MATCH(I31,'New Listing E-Commerce'!$C$1:$C$179,0))</f>
        <v>PR Track Chocolate</v>
      </c>
      <c r="H31" s="273">
        <v>1.0</v>
      </c>
      <c r="I31" s="281" t="s">
        <v>170</v>
      </c>
      <c r="J31" s="275">
        <f t="array" ref="J31">INDEX('Margen (PowerBI)'!$D$1:$D$179,MATCH($I31,'Margen (PowerBI)'!$B$1:$B$179,0))</f>
        <v>56</v>
      </c>
      <c r="K31" s="275">
        <f t="array" ref="K31">INDEX('Margen (PowerBI)'!$E$1:$E$179,MATCH($I31,'Margen (PowerBI)'!$B$1:$B$179,0))</f>
        <v>31.5</v>
      </c>
      <c r="L31" s="275">
        <f t="array" ref="L31">INDEX('Margen (PowerBI)'!$F$1:$F$179,MATCH($I31,'Margen (PowerBI)'!$B$1:$B$179,0))</f>
        <v>24.5</v>
      </c>
      <c r="M31" s="270" t="s">
        <v>7303</v>
      </c>
      <c r="N31" s="272">
        <v>34.0</v>
      </c>
      <c r="O31" s="276">
        <v>0.0032</v>
      </c>
      <c r="P31" s="272">
        <v>37.0</v>
      </c>
      <c r="Q31" s="276">
        <v>0.0028</v>
      </c>
      <c r="R31" s="276">
        <v>0.1892</v>
      </c>
      <c r="S31" s="272">
        <v>0.0</v>
      </c>
      <c r="T31" s="276">
        <v>0.0294</v>
      </c>
      <c r="U31" s="276">
        <v>0.0</v>
      </c>
      <c r="V31" s="277">
        <v>106.0</v>
      </c>
      <c r="W31" s="277">
        <v>0.0</v>
      </c>
      <c r="X31" s="272">
        <v>1.0</v>
      </c>
      <c r="Y31" s="272">
        <v>0.0</v>
      </c>
    </row>
    <row r="32">
      <c r="A32" s="262" t="s">
        <v>742</v>
      </c>
      <c r="B32" s="262" t="s">
        <v>1044</v>
      </c>
      <c r="C32" s="262" t="s">
        <v>1045</v>
      </c>
      <c r="D32" s="264">
        <v>6.5</v>
      </c>
      <c r="E32" s="264" t="s">
        <v>186</v>
      </c>
      <c r="F32" s="264" t="s">
        <v>7274</v>
      </c>
      <c r="G32" s="55" t="str">
        <f t="array" ref="G32">INDEX('New Listing E-Commerce'!$D$1:$D$179,MATCH(I32,'New Listing E-Commerce'!$C$1:$C$179,0))</f>
        <v>PR Track Chocolate</v>
      </c>
      <c r="H32" s="265">
        <v>2.0</v>
      </c>
      <c r="I32" s="280" t="s">
        <v>170</v>
      </c>
      <c r="J32" s="267">
        <f t="array" ref="J32">INDEX('Margen (PowerBI)'!$D$1:$D$179,MATCH($I32,'Margen (PowerBI)'!$B$1:$B$179,0))</f>
        <v>56</v>
      </c>
      <c r="K32" s="267">
        <f t="array" ref="K32">INDEX('Margen (PowerBI)'!$E$1:$E$179,MATCH($I32,'Margen (PowerBI)'!$B$1:$B$179,0))</f>
        <v>31.5</v>
      </c>
      <c r="L32" s="267">
        <f t="array" ref="L32">INDEX('Margen (PowerBI)'!$F$1:$F$179,MATCH($I32,'Margen (PowerBI)'!$B$1:$B$179,0))</f>
        <v>24.5</v>
      </c>
      <c r="M32" s="262" t="s">
        <v>6895</v>
      </c>
      <c r="N32" s="264">
        <v>45.0</v>
      </c>
      <c r="O32" s="268">
        <v>0.0043</v>
      </c>
      <c r="P32" s="264">
        <v>56.0</v>
      </c>
      <c r="Q32" s="268">
        <v>0.0042</v>
      </c>
      <c r="R32" s="268">
        <v>0.9107</v>
      </c>
      <c r="S32" s="264">
        <v>0.0</v>
      </c>
      <c r="T32" s="268">
        <v>0.0444</v>
      </c>
      <c r="U32" s="268">
        <v>0.0</v>
      </c>
      <c r="V32" s="269">
        <v>212.0</v>
      </c>
      <c r="W32" s="269">
        <v>0.0</v>
      </c>
      <c r="X32" s="264">
        <v>2.0</v>
      </c>
      <c r="Y32" s="264">
        <v>0.0</v>
      </c>
    </row>
    <row r="33">
      <c r="A33" s="270" t="s">
        <v>742</v>
      </c>
      <c r="B33" s="270" t="s">
        <v>1046</v>
      </c>
      <c r="C33" s="270" t="s">
        <v>1047</v>
      </c>
      <c r="D33" s="272">
        <v>7.0</v>
      </c>
      <c r="E33" s="272" t="s">
        <v>186</v>
      </c>
      <c r="F33" s="272" t="s">
        <v>7274</v>
      </c>
      <c r="G33" s="59" t="str">
        <f t="array" ref="G33">INDEX('New Listing E-Commerce'!$D$1:$D$179,MATCH(I33,'New Listing E-Commerce'!$C$1:$C$179,0))</f>
        <v>PR Track Chocolate</v>
      </c>
      <c r="H33" s="273">
        <v>1.0</v>
      </c>
      <c r="I33" s="281" t="s">
        <v>170</v>
      </c>
      <c r="J33" s="275">
        <f t="array" ref="J33">INDEX('Margen (PowerBI)'!$D$1:$D$179,MATCH($I33,'Margen (PowerBI)'!$B$1:$B$179,0))</f>
        <v>56</v>
      </c>
      <c r="K33" s="275">
        <f t="array" ref="K33">INDEX('Margen (PowerBI)'!$E$1:$E$179,MATCH($I33,'Margen (PowerBI)'!$B$1:$B$179,0))</f>
        <v>31.5</v>
      </c>
      <c r="L33" s="275">
        <f t="array" ref="L33">INDEX('Margen (PowerBI)'!$F$1:$F$179,MATCH($I33,'Margen (PowerBI)'!$B$1:$B$179,0))</f>
        <v>24.5</v>
      </c>
      <c r="M33" s="270" t="s">
        <v>6897</v>
      </c>
      <c r="N33" s="272">
        <v>9.0</v>
      </c>
      <c r="O33" s="276">
        <v>9.0E-4</v>
      </c>
      <c r="P33" s="272">
        <v>11.0</v>
      </c>
      <c r="Q33" s="276">
        <v>8.0E-4</v>
      </c>
      <c r="R33" s="276">
        <v>0.6364</v>
      </c>
      <c r="S33" s="272">
        <v>0.0</v>
      </c>
      <c r="T33" s="276">
        <v>0.1111</v>
      </c>
      <c r="U33" s="276">
        <v>0.0</v>
      </c>
      <c r="V33" s="277">
        <v>106.0</v>
      </c>
      <c r="W33" s="277">
        <v>0.0</v>
      </c>
      <c r="X33" s="272">
        <v>1.0</v>
      </c>
      <c r="Y33" s="272">
        <v>0.0</v>
      </c>
    </row>
    <row r="34">
      <c r="A34" s="262" t="s">
        <v>742</v>
      </c>
      <c r="B34" s="262" t="s">
        <v>749</v>
      </c>
      <c r="C34" s="262" t="s">
        <v>750</v>
      </c>
      <c r="D34" s="264">
        <v>7.5</v>
      </c>
      <c r="E34" s="264" t="s">
        <v>186</v>
      </c>
      <c r="F34" s="264" t="s">
        <v>7274</v>
      </c>
      <c r="G34" s="55" t="str">
        <f t="array" ref="G34">INDEX('New Listing E-Commerce'!$D$1:$D$179,MATCH(I34,'New Listing E-Commerce'!$C$1:$C$179,0))</f>
        <v>PR Track Chocolate</v>
      </c>
      <c r="H34" s="265">
        <v>3.0</v>
      </c>
      <c r="I34" s="280" t="s">
        <v>170</v>
      </c>
      <c r="J34" s="267">
        <f t="array" ref="J34">INDEX('Margen (PowerBI)'!$D$1:$D$179,MATCH($I34,'Margen (PowerBI)'!$B$1:$B$179,0))</f>
        <v>56</v>
      </c>
      <c r="K34" s="267">
        <f t="array" ref="K34">INDEX('Margen (PowerBI)'!$E$1:$E$179,MATCH($I34,'Margen (PowerBI)'!$B$1:$B$179,0))</f>
        <v>31.5</v>
      </c>
      <c r="L34" s="267">
        <f t="array" ref="L34">INDEX('Margen (PowerBI)'!$F$1:$F$179,MATCH($I34,'Margen (PowerBI)'!$B$1:$B$179,0))</f>
        <v>24.5</v>
      </c>
      <c r="M34" s="262" t="s">
        <v>3484</v>
      </c>
      <c r="N34" s="264">
        <v>30.0</v>
      </c>
      <c r="O34" s="268">
        <v>0.0028</v>
      </c>
      <c r="P34" s="264">
        <v>32.0</v>
      </c>
      <c r="Q34" s="268">
        <v>0.0024</v>
      </c>
      <c r="R34" s="268">
        <v>0.0938</v>
      </c>
      <c r="S34" s="264">
        <v>0.0</v>
      </c>
      <c r="T34" s="268">
        <v>0.1</v>
      </c>
      <c r="U34" s="268">
        <v>0.0</v>
      </c>
      <c r="V34" s="269">
        <v>318.0</v>
      </c>
      <c r="W34" s="269">
        <v>0.0</v>
      </c>
      <c r="X34" s="264">
        <v>3.0</v>
      </c>
      <c r="Y34" s="264">
        <v>0.0</v>
      </c>
    </row>
    <row r="35">
      <c r="A35" s="270" t="s">
        <v>742</v>
      </c>
      <c r="B35" s="270" t="s">
        <v>749</v>
      </c>
      <c r="C35" s="270" t="s">
        <v>750</v>
      </c>
      <c r="D35" s="272">
        <v>7.5</v>
      </c>
      <c r="E35" s="272" t="s">
        <v>186</v>
      </c>
      <c r="F35" s="272" t="s">
        <v>7274</v>
      </c>
      <c r="G35" s="59" t="str">
        <f t="array" ref="G35">INDEX('New Listing E-Commerce'!$D$1:$D$179,MATCH(I35,'New Listing E-Commerce'!$C$1:$C$179,0))</f>
        <v>PR Track Chocolate</v>
      </c>
      <c r="H35" s="273">
        <v>1.0</v>
      </c>
      <c r="I35" s="281" t="s">
        <v>170</v>
      </c>
      <c r="J35" s="275">
        <f t="array" ref="J35">INDEX('Margen (PowerBI)'!$D$1:$D$179,MATCH($I35,'Margen (PowerBI)'!$B$1:$B$179,0))</f>
        <v>56</v>
      </c>
      <c r="K35" s="275">
        <f t="array" ref="K35">INDEX('Margen (PowerBI)'!$E$1:$E$179,MATCH($I35,'Margen (PowerBI)'!$B$1:$B$179,0))</f>
        <v>31.5</v>
      </c>
      <c r="L35" s="275">
        <f t="array" ref="L35">INDEX('Margen (PowerBI)'!$F$1:$F$179,MATCH($I35,'Margen (PowerBI)'!$B$1:$B$179,0))</f>
        <v>24.5</v>
      </c>
      <c r="M35" s="270" t="s">
        <v>7304</v>
      </c>
      <c r="N35" s="272">
        <v>30.0</v>
      </c>
      <c r="O35" s="276">
        <v>0.0028</v>
      </c>
      <c r="P35" s="272">
        <v>32.0</v>
      </c>
      <c r="Q35" s="276">
        <v>0.0024</v>
      </c>
      <c r="R35" s="276">
        <v>0.0938</v>
      </c>
      <c r="S35" s="272">
        <v>0.0</v>
      </c>
      <c r="T35" s="276">
        <v>0.0333</v>
      </c>
      <c r="U35" s="276">
        <v>0.0</v>
      </c>
      <c r="V35" s="277">
        <v>106.0</v>
      </c>
      <c r="W35" s="277">
        <v>0.0</v>
      </c>
      <c r="X35" s="272">
        <v>1.0</v>
      </c>
      <c r="Y35" s="272">
        <v>0.0</v>
      </c>
    </row>
    <row r="36">
      <c r="A36" s="262" t="s">
        <v>742</v>
      </c>
      <c r="B36" s="262" t="s">
        <v>751</v>
      </c>
      <c r="C36" s="262" t="s">
        <v>752</v>
      </c>
      <c r="D36" s="264">
        <v>8.0</v>
      </c>
      <c r="E36" s="264" t="s">
        <v>186</v>
      </c>
      <c r="F36" s="264" t="s">
        <v>7274</v>
      </c>
      <c r="G36" s="55" t="str">
        <f t="array" ref="G36">INDEX('New Listing E-Commerce'!$D$1:$D$179,MATCH(I36,'New Listing E-Commerce'!$C$1:$C$179,0))</f>
        <v>PR Track Chocolate</v>
      </c>
      <c r="H36" s="265">
        <v>3.0</v>
      </c>
      <c r="I36" s="280" t="s">
        <v>170</v>
      </c>
      <c r="J36" s="267">
        <f t="array" ref="J36">INDEX('Margen (PowerBI)'!$D$1:$D$179,MATCH($I36,'Margen (PowerBI)'!$B$1:$B$179,0))</f>
        <v>56</v>
      </c>
      <c r="K36" s="267">
        <f t="array" ref="K36">INDEX('Margen (PowerBI)'!$E$1:$E$179,MATCH($I36,'Margen (PowerBI)'!$B$1:$B$179,0))</f>
        <v>31.5</v>
      </c>
      <c r="L36" s="267">
        <f t="array" ref="L36">INDEX('Margen (PowerBI)'!$F$1:$F$179,MATCH($I36,'Margen (PowerBI)'!$B$1:$B$179,0))</f>
        <v>24.5</v>
      </c>
      <c r="M36" s="262" t="s">
        <v>6899</v>
      </c>
      <c r="N36" s="264">
        <v>43.0</v>
      </c>
      <c r="O36" s="268">
        <v>0.0041</v>
      </c>
      <c r="P36" s="264">
        <v>55.0</v>
      </c>
      <c r="Q36" s="268">
        <v>0.0042</v>
      </c>
      <c r="R36" s="268">
        <v>1.0</v>
      </c>
      <c r="S36" s="264">
        <v>0.0</v>
      </c>
      <c r="T36" s="268">
        <v>0.0698</v>
      </c>
      <c r="U36" s="268">
        <v>0.0</v>
      </c>
      <c r="V36" s="269">
        <v>318.0</v>
      </c>
      <c r="W36" s="269">
        <v>0.0</v>
      </c>
      <c r="X36" s="264">
        <v>3.0</v>
      </c>
      <c r="Y36" s="264">
        <v>0.0</v>
      </c>
    </row>
    <row r="37">
      <c r="A37" s="270" t="s">
        <v>742</v>
      </c>
      <c r="B37" s="270" t="s">
        <v>751</v>
      </c>
      <c r="C37" s="270" t="s">
        <v>752</v>
      </c>
      <c r="D37" s="272">
        <v>8.0</v>
      </c>
      <c r="E37" s="272" t="s">
        <v>186</v>
      </c>
      <c r="F37" s="272" t="s">
        <v>7274</v>
      </c>
      <c r="G37" s="59" t="str">
        <f t="array" ref="G37">INDEX('New Listing E-Commerce'!$D$1:$D$179,MATCH(I37,'New Listing E-Commerce'!$C$1:$C$179,0))</f>
        <v>PR Track Chocolate</v>
      </c>
      <c r="H37" s="273">
        <v>1.0</v>
      </c>
      <c r="I37" s="281" t="s">
        <v>170</v>
      </c>
      <c r="J37" s="275">
        <f t="array" ref="J37">INDEX('Margen (PowerBI)'!$D$1:$D$179,MATCH($I37,'Margen (PowerBI)'!$B$1:$B$179,0))</f>
        <v>56</v>
      </c>
      <c r="K37" s="275">
        <f t="array" ref="K37">INDEX('Margen (PowerBI)'!$E$1:$E$179,MATCH($I37,'Margen (PowerBI)'!$B$1:$B$179,0))</f>
        <v>31.5</v>
      </c>
      <c r="L37" s="275">
        <f t="array" ref="L37">INDEX('Margen (PowerBI)'!$F$1:$F$179,MATCH($I37,'Margen (PowerBI)'!$B$1:$B$179,0))</f>
        <v>24.5</v>
      </c>
      <c r="M37" s="270" t="s">
        <v>7305</v>
      </c>
      <c r="N37" s="272">
        <v>43.0</v>
      </c>
      <c r="O37" s="276">
        <v>0.0041</v>
      </c>
      <c r="P37" s="272">
        <v>55.0</v>
      </c>
      <c r="Q37" s="276">
        <v>0.0042</v>
      </c>
      <c r="R37" s="276">
        <v>1.0</v>
      </c>
      <c r="S37" s="272">
        <v>0.0</v>
      </c>
      <c r="T37" s="276">
        <v>0.0233</v>
      </c>
      <c r="U37" s="276">
        <v>0.0</v>
      </c>
      <c r="V37" s="277">
        <v>106.0</v>
      </c>
      <c r="W37" s="277">
        <v>0.0</v>
      </c>
      <c r="X37" s="272">
        <v>1.0</v>
      </c>
      <c r="Y37" s="272">
        <v>0.0</v>
      </c>
    </row>
    <row r="38">
      <c r="A38" s="262" t="s">
        <v>742</v>
      </c>
      <c r="B38" s="262" t="s">
        <v>753</v>
      </c>
      <c r="C38" s="262" t="s">
        <v>754</v>
      </c>
      <c r="D38" s="264">
        <v>8.5</v>
      </c>
      <c r="E38" s="264" t="s">
        <v>186</v>
      </c>
      <c r="F38" s="264" t="s">
        <v>7274</v>
      </c>
      <c r="G38" s="55" t="str">
        <f t="array" ref="G38">INDEX('New Listing E-Commerce'!$D$1:$D$179,MATCH(I38,'New Listing E-Commerce'!$C$1:$C$179,0))</f>
        <v>PR Track Chocolate</v>
      </c>
      <c r="H38" s="265">
        <v>1.0</v>
      </c>
      <c r="I38" s="280" t="s">
        <v>170</v>
      </c>
      <c r="J38" s="267">
        <f t="array" ref="J38">INDEX('Margen (PowerBI)'!$D$1:$D$179,MATCH($I38,'Margen (PowerBI)'!$B$1:$B$179,0))</f>
        <v>56</v>
      </c>
      <c r="K38" s="267">
        <f t="array" ref="K38">INDEX('Margen (PowerBI)'!$E$1:$E$179,MATCH($I38,'Margen (PowerBI)'!$B$1:$B$179,0))</f>
        <v>31.5</v>
      </c>
      <c r="L38" s="267">
        <f t="array" ref="L38">INDEX('Margen (PowerBI)'!$F$1:$F$179,MATCH($I38,'Margen (PowerBI)'!$B$1:$B$179,0))</f>
        <v>24.5</v>
      </c>
      <c r="M38" s="262" t="s">
        <v>7306</v>
      </c>
      <c r="N38" s="264">
        <v>129.0</v>
      </c>
      <c r="O38" s="268">
        <v>0.0122</v>
      </c>
      <c r="P38" s="264">
        <v>146.0</v>
      </c>
      <c r="Q38" s="268">
        <v>0.011</v>
      </c>
      <c r="R38" s="268">
        <v>0.3904</v>
      </c>
      <c r="S38" s="264">
        <v>0.0</v>
      </c>
      <c r="T38" s="268">
        <v>0.0078</v>
      </c>
      <c r="U38" s="268">
        <v>0.0</v>
      </c>
      <c r="V38" s="269">
        <v>106.0</v>
      </c>
      <c r="W38" s="269">
        <v>0.0</v>
      </c>
      <c r="X38" s="264">
        <v>1.0</v>
      </c>
      <c r="Y38" s="264">
        <v>0.0</v>
      </c>
    </row>
    <row r="39">
      <c r="A39" s="270" t="s">
        <v>742</v>
      </c>
      <c r="B39" s="270" t="s">
        <v>1048</v>
      </c>
      <c r="C39" s="270" t="s">
        <v>1049</v>
      </c>
      <c r="D39" s="272">
        <v>9.5</v>
      </c>
      <c r="E39" s="272" t="s">
        <v>186</v>
      </c>
      <c r="F39" s="272" t="s">
        <v>7274</v>
      </c>
      <c r="G39" s="59" t="str">
        <f t="array" ref="G39">INDEX('New Listing E-Commerce'!$D$1:$D$179,MATCH(I39,'New Listing E-Commerce'!$C$1:$C$179,0))</f>
        <v>PR Track Chocolate</v>
      </c>
      <c r="H39" s="273">
        <v>1.0</v>
      </c>
      <c r="I39" s="281" t="s">
        <v>170</v>
      </c>
      <c r="J39" s="275">
        <f t="array" ref="J39">INDEX('Margen (PowerBI)'!$D$1:$D$179,MATCH($I39,'Margen (PowerBI)'!$B$1:$B$179,0))</f>
        <v>56</v>
      </c>
      <c r="K39" s="275">
        <f t="array" ref="K39">INDEX('Margen (PowerBI)'!$E$1:$E$179,MATCH($I39,'Margen (PowerBI)'!$B$1:$B$179,0))</f>
        <v>31.5</v>
      </c>
      <c r="L39" s="275">
        <f t="array" ref="L39">INDEX('Margen (PowerBI)'!$F$1:$F$179,MATCH($I39,'Margen (PowerBI)'!$B$1:$B$179,0))</f>
        <v>24.5</v>
      </c>
      <c r="M39" s="270" t="s">
        <v>3490</v>
      </c>
      <c r="N39" s="272">
        <v>6.0</v>
      </c>
      <c r="O39" s="276">
        <v>6.0E-4</v>
      </c>
      <c r="P39" s="272">
        <v>6.0</v>
      </c>
      <c r="Q39" s="276">
        <v>5.0E-4</v>
      </c>
      <c r="R39" s="276">
        <v>0.0</v>
      </c>
      <c r="S39" s="272">
        <v>0.0</v>
      </c>
      <c r="T39" s="276">
        <v>0.1667</v>
      </c>
      <c r="U39" s="276">
        <v>0.0</v>
      </c>
      <c r="V39" s="277">
        <v>106.0</v>
      </c>
      <c r="W39" s="277">
        <v>0.0</v>
      </c>
      <c r="X39" s="272">
        <v>1.0</v>
      </c>
      <c r="Y39" s="272">
        <v>0.0</v>
      </c>
    </row>
    <row r="40">
      <c r="A40" s="262" t="s">
        <v>755</v>
      </c>
      <c r="B40" s="262" t="s">
        <v>1306</v>
      </c>
      <c r="C40" s="262" t="s">
        <v>7307</v>
      </c>
      <c r="D40" s="264">
        <v>6.5</v>
      </c>
      <c r="E40" s="264" t="s">
        <v>186</v>
      </c>
      <c r="F40" s="264" t="s">
        <v>7274</v>
      </c>
      <c r="G40" s="55" t="str">
        <f t="array" ref="G40">INDEX('New Listing E-Commerce'!$D$1:$D$179,MATCH(I40,'New Listing E-Commerce'!$C$1:$C$179,0))</f>
        <v>PR Track Chocolate</v>
      </c>
      <c r="H40" s="265">
        <v>5.0</v>
      </c>
      <c r="I40" s="280" t="s">
        <v>170</v>
      </c>
      <c r="J40" s="267">
        <f t="array" ref="J40">INDEX('Margen (PowerBI)'!$D$1:$D$179,MATCH($I40,'Margen (PowerBI)'!$B$1:$B$179,0))</f>
        <v>56</v>
      </c>
      <c r="K40" s="267">
        <f t="array" ref="K40">INDEX('Margen (PowerBI)'!$E$1:$E$179,MATCH($I40,'Margen (PowerBI)'!$B$1:$B$179,0))</f>
        <v>31.5</v>
      </c>
      <c r="L40" s="267">
        <f t="array" ref="L40">INDEX('Margen (PowerBI)'!$F$1:$F$179,MATCH($I40,'Margen (PowerBI)'!$B$1:$B$179,0))</f>
        <v>24.5</v>
      </c>
      <c r="M40" s="262" t="s">
        <v>3465</v>
      </c>
      <c r="N40" s="264">
        <v>292.0</v>
      </c>
      <c r="O40" s="268">
        <v>0.0276</v>
      </c>
      <c r="P40" s="264">
        <v>358.0</v>
      </c>
      <c r="Q40" s="268">
        <v>0.0271</v>
      </c>
      <c r="R40" s="268">
        <v>0.9581</v>
      </c>
      <c r="S40" s="264">
        <v>0.0</v>
      </c>
      <c r="T40" s="268">
        <v>0.0171</v>
      </c>
      <c r="U40" s="268">
        <v>0.0</v>
      </c>
      <c r="V40" s="269">
        <v>510.0</v>
      </c>
      <c r="W40" s="269">
        <v>0.0</v>
      </c>
      <c r="X40" s="264">
        <v>5.0</v>
      </c>
      <c r="Y40" s="264">
        <v>0.0</v>
      </c>
    </row>
    <row r="41">
      <c r="A41" s="270" t="s">
        <v>755</v>
      </c>
      <c r="B41" s="270" t="s">
        <v>1308</v>
      </c>
      <c r="C41" s="270" t="s">
        <v>7308</v>
      </c>
      <c r="D41" s="272">
        <v>7.0</v>
      </c>
      <c r="E41" s="272" t="s">
        <v>186</v>
      </c>
      <c r="F41" s="272" t="s">
        <v>7274</v>
      </c>
      <c r="G41" s="59" t="str">
        <f t="array" ref="G41">INDEX('New Listing E-Commerce'!$D$1:$D$179,MATCH(I41,'New Listing E-Commerce'!$C$1:$C$179,0))</f>
        <v>PR Track Chocolate</v>
      </c>
      <c r="H41" s="273">
        <v>3.0</v>
      </c>
      <c r="I41" s="281" t="s">
        <v>170</v>
      </c>
      <c r="J41" s="275">
        <f t="array" ref="J41">INDEX('Margen (PowerBI)'!$D$1:$D$179,MATCH($I41,'Margen (PowerBI)'!$B$1:$B$179,0))</f>
        <v>56</v>
      </c>
      <c r="K41" s="275">
        <f t="array" ref="K41">INDEX('Margen (PowerBI)'!$E$1:$E$179,MATCH($I41,'Margen (PowerBI)'!$B$1:$B$179,0))</f>
        <v>31.5</v>
      </c>
      <c r="L41" s="275">
        <f t="array" ref="L41">INDEX('Margen (PowerBI)'!$F$1:$F$179,MATCH($I41,'Margen (PowerBI)'!$B$1:$B$179,0))</f>
        <v>24.5</v>
      </c>
      <c r="M41" s="270" t="s">
        <v>3467</v>
      </c>
      <c r="N41" s="272">
        <v>92.0</v>
      </c>
      <c r="O41" s="276">
        <v>0.0087</v>
      </c>
      <c r="P41" s="272">
        <v>108.0</v>
      </c>
      <c r="Q41" s="276">
        <v>0.0082</v>
      </c>
      <c r="R41" s="276">
        <v>0.9907</v>
      </c>
      <c r="S41" s="272">
        <v>0.0</v>
      </c>
      <c r="T41" s="276">
        <v>0.0326</v>
      </c>
      <c r="U41" s="276">
        <v>0.0</v>
      </c>
      <c r="V41" s="277">
        <v>306.0</v>
      </c>
      <c r="W41" s="277">
        <v>0.0</v>
      </c>
      <c r="X41" s="272">
        <v>3.0</v>
      </c>
      <c r="Y41" s="272">
        <v>0.0</v>
      </c>
    </row>
    <row r="42">
      <c r="A42" s="262" t="s">
        <v>755</v>
      </c>
      <c r="B42" s="262" t="s">
        <v>1310</v>
      </c>
      <c r="C42" s="262" t="s">
        <v>7309</v>
      </c>
      <c r="D42" s="264">
        <v>7.5</v>
      </c>
      <c r="E42" s="264" t="s">
        <v>186</v>
      </c>
      <c r="F42" s="264" t="s">
        <v>7274</v>
      </c>
      <c r="G42" s="55" t="str">
        <f t="array" ref="G42">INDEX('New Listing E-Commerce'!$D$1:$D$179,MATCH(I42,'New Listing E-Commerce'!$C$1:$C$179,0))</f>
        <v>PR Track Chocolate</v>
      </c>
      <c r="H42" s="265">
        <v>5.0</v>
      </c>
      <c r="I42" s="280" t="s">
        <v>170</v>
      </c>
      <c r="J42" s="267">
        <f t="array" ref="J42">INDEX('Margen (PowerBI)'!$D$1:$D$179,MATCH($I42,'Margen (PowerBI)'!$B$1:$B$179,0))</f>
        <v>56</v>
      </c>
      <c r="K42" s="267">
        <f t="array" ref="K42">INDEX('Margen (PowerBI)'!$E$1:$E$179,MATCH($I42,'Margen (PowerBI)'!$B$1:$B$179,0))</f>
        <v>31.5</v>
      </c>
      <c r="L42" s="267">
        <f t="array" ref="L42">INDEX('Margen (PowerBI)'!$F$1:$F$179,MATCH($I42,'Margen (PowerBI)'!$B$1:$B$179,0))</f>
        <v>24.5</v>
      </c>
      <c r="M42" s="262" t="s">
        <v>6881</v>
      </c>
      <c r="N42" s="264">
        <v>55.0</v>
      </c>
      <c r="O42" s="268">
        <v>0.0052</v>
      </c>
      <c r="P42" s="264">
        <v>60.0</v>
      </c>
      <c r="Q42" s="268">
        <v>0.0045</v>
      </c>
      <c r="R42" s="268">
        <v>0.9667</v>
      </c>
      <c r="S42" s="264">
        <v>0.0</v>
      </c>
      <c r="T42" s="268">
        <v>0.0909</v>
      </c>
      <c r="U42" s="268">
        <v>0.0</v>
      </c>
      <c r="V42" s="269">
        <v>510.0</v>
      </c>
      <c r="W42" s="269">
        <v>0.0</v>
      </c>
      <c r="X42" s="264">
        <v>5.0</v>
      </c>
      <c r="Y42" s="264">
        <v>0.0</v>
      </c>
    </row>
    <row r="43">
      <c r="A43" s="270" t="s">
        <v>755</v>
      </c>
      <c r="B43" s="270" t="s">
        <v>1312</v>
      </c>
      <c r="C43" s="270" t="s">
        <v>7310</v>
      </c>
      <c r="D43" s="272">
        <v>8.0</v>
      </c>
      <c r="E43" s="272" t="s">
        <v>186</v>
      </c>
      <c r="F43" s="272" t="s">
        <v>7274</v>
      </c>
      <c r="G43" s="59" t="str">
        <f t="array" ref="G43">INDEX('New Listing E-Commerce'!$D$1:$D$179,MATCH(I43,'New Listing E-Commerce'!$C$1:$C$179,0))</f>
        <v>PR Track Chocolate</v>
      </c>
      <c r="H43" s="273">
        <v>6.0</v>
      </c>
      <c r="I43" s="281" t="s">
        <v>170</v>
      </c>
      <c r="J43" s="275">
        <f t="array" ref="J43">INDEX('Margen (PowerBI)'!$D$1:$D$179,MATCH($I43,'Margen (PowerBI)'!$B$1:$B$179,0))</f>
        <v>56</v>
      </c>
      <c r="K43" s="275">
        <f t="array" ref="K43">INDEX('Margen (PowerBI)'!$E$1:$E$179,MATCH($I43,'Margen (PowerBI)'!$B$1:$B$179,0))</f>
        <v>31.5</v>
      </c>
      <c r="L43" s="275">
        <f t="array" ref="L43">INDEX('Margen (PowerBI)'!$F$1:$F$179,MATCH($I43,'Margen (PowerBI)'!$B$1:$B$179,0))</f>
        <v>24.5</v>
      </c>
      <c r="M43" s="270" t="s">
        <v>3469</v>
      </c>
      <c r="N43" s="272">
        <v>8.0</v>
      </c>
      <c r="O43" s="276">
        <v>8.0E-4</v>
      </c>
      <c r="P43" s="272">
        <v>11.0</v>
      </c>
      <c r="Q43" s="276">
        <v>8.0E-4</v>
      </c>
      <c r="R43" s="276">
        <v>0.5455</v>
      </c>
      <c r="S43" s="272">
        <v>0.0</v>
      </c>
      <c r="T43" s="276">
        <v>0.75</v>
      </c>
      <c r="U43" s="276">
        <v>0.0</v>
      </c>
      <c r="V43" s="277">
        <v>612.0</v>
      </c>
      <c r="W43" s="277">
        <v>0.0</v>
      </c>
      <c r="X43" s="272">
        <v>4.0</v>
      </c>
      <c r="Y43" s="272">
        <v>0.0</v>
      </c>
    </row>
    <row r="44">
      <c r="A44" s="262" t="s">
        <v>755</v>
      </c>
      <c r="B44" s="262" t="s">
        <v>756</v>
      </c>
      <c r="C44" s="262" t="s">
        <v>7310</v>
      </c>
      <c r="D44" s="264">
        <v>8.5</v>
      </c>
      <c r="E44" s="264" t="s">
        <v>186</v>
      </c>
      <c r="F44" s="264" t="s">
        <v>7274</v>
      </c>
      <c r="G44" s="55" t="str">
        <f t="array" ref="G44">INDEX('New Listing E-Commerce'!$D$1:$D$179,MATCH(I44,'New Listing E-Commerce'!$C$1:$C$179,0))</f>
        <v>PR Track Chocolate</v>
      </c>
      <c r="H44" s="265">
        <v>4.0</v>
      </c>
      <c r="I44" s="280" t="s">
        <v>170</v>
      </c>
      <c r="J44" s="267">
        <f t="array" ref="J44">INDEX('Margen (PowerBI)'!$D$1:$D$179,MATCH($I44,'Margen (PowerBI)'!$B$1:$B$179,0))</f>
        <v>56</v>
      </c>
      <c r="K44" s="267">
        <f t="array" ref="K44">INDEX('Margen (PowerBI)'!$E$1:$E$179,MATCH($I44,'Margen (PowerBI)'!$B$1:$B$179,0))</f>
        <v>31.5</v>
      </c>
      <c r="L44" s="267">
        <f t="array" ref="L44">INDEX('Margen (PowerBI)'!$F$1:$F$179,MATCH($I44,'Margen (PowerBI)'!$B$1:$B$179,0))</f>
        <v>24.5</v>
      </c>
      <c r="M44" s="262" t="s">
        <v>6883</v>
      </c>
      <c r="N44" s="264">
        <v>21.0</v>
      </c>
      <c r="O44" s="268">
        <v>0.002</v>
      </c>
      <c r="P44" s="264">
        <v>27.0</v>
      </c>
      <c r="Q44" s="268">
        <v>0.002</v>
      </c>
      <c r="R44" s="268">
        <v>0.9259</v>
      </c>
      <c r="S44" s="264">
        <v>0.0</v>
      </c>
      <c r="T44" s="268">
        <v>0.1905</v>
      </c>
      <c r="U44" s="268">
        <v>0.0</v>
      </c>
      <c r="V44" s="269">
        <v>408.0</v>
      </c>
      <c r="W44" s="269">
        <v>0.0</v>
      </c>
      <c r="X44" s="264">
        <v>4.0</v>
      </c>
      <c r="Y44" s="264">
        <v>0.0</v>
      </c>
    </row>
    <row r="45">
      <c r="A45" s="270" t="s">
        <v>755</v>
      </c>
      <c r="B45" s="270" t="s">
        <v>1314</v>
      </c>
      <c r="C45" s="270" t="s">
        <v>7311</v>
      </c>
      <c r="D45" s="272">
        <v>9.0</v>
      </c>
      <c r="E45" s="272" t="s">
        <v>186</v>
      </c>
      <c r="F45" s="272" t="s">
        <v>7274</v>
      </c>
      <c r="G45" s="59" t="str">
        <f t="array" ref="G45">INDEX('New Listing E-Commerce'!$D$1:$D$179,MATCH(I45,'New Listing E-Commerce'!$C$1:$C$179,0))</f>
        <v>PR Track Chocolate</v>
      </c>
      <c r="H45" s="273">
        <v>8.0</v>
      </c>
      <c r="I45" s="281" t="s">
        <v>170</v>
      </c>
      <c r="J45" s="275">
        <f t="array" ref="J45">INDEX('Margen (PowerBI)'!$D$1:$D$179,MATCH($I45,'Margen (PowerBI)'!$B$1:$B$179,0))</f>
        <v>56</v>
      </c>
      <c r="K45" s="275">
        <f t="array" ref="K45">INDEX('Margen (PowerBI)'!$E$1:$E$179,MATCH($I45,'Margen (PowerBI)'!$B$1:$B$179,0))</f>
        <v>31.5</v>
      </c>
      <c r="L45" s="275">
        <f t="array" ref="L45">INDEX('Margen (PowerBI)'!$F$1:$F$179,MATCH($I45,'Margen (PowerBI)'!$B$1:$B$179,0))</f>
        <v>24.5</v>
      </c>
      <c r="M45" s="270" t="s">
        <v>3471</v>
      </c>
      <c r="N45" s="272">
        <v>14.0</v>
      </c>
      <c r="O45" s="276">
        <v>0.0013</v>
      </c>
      <c r="P45" s="272">
        <v>23.0</v>
      </c>
      <c r="Q45" s="276">
        <v>0.0017</v>
      </c>
      <c r="R45" s="276">
        <v>0.8696</v>
      </c>
      <c r="S45" s="272">
        <v>0.0</v>
      </c>
      <c r="T45" s="276">
        <v>0.5714</v>
      </c>
      <c r="U45" s="276">
        <v>0.0</v>
      </c>
      <c r="V45" s="277">
        <v>816.0</v>
      </c>
      <c r="W45" s="277">
        <v>0.0</v>
      </c>
      <c r="X45" s="272">
        <v>8.0</v>
      </c>
      <c r="Y45" s="272">
        <v>0.0</v>
      </c>
    </row>
    <row r="46">
      <c r="A46" s="262" t="s">
        <v>755</v>
      </c>
      <c r="B46" s="262" t="s">
        <v>758</v>
      </c>
      <c r="C46" s="262" t="s">
        <v>7312</v>
      </c>
      <c r="D46" s="264">
        <v>9.5</v>
      </c>
      <c r="E46" s="264" t="s">
        <v>186</v>
      </c>
      <c r="F46" s="264" t="s">
        <v>7274</v>
      </c>
      <c r="G46" s="55" t="str">
        <f t="array" ref="G46">INDEX('New Listing E-Commerce'!$D$1:$D$179,MATCH(I46,'New Listing E-Commerce'!$C$1:$C$179,0))</f>
        <v>PR Track Chocolate</v>
      </c>
      <c r="H46" s="265">
        <v>4.0</v>
      </c>
      <c r="I46" s="280" t="s">
        <v>170</v>
      </c>
      <c r="J46" s="267">
        <f t="array" ref="J46">INDEX('Margen (PowerBI)'!$D$1:$D$179,MATCH($I46,'Margen (PowerBI)'!$B$1:$B$179,0))</f>
        <v>56</v>
      </c>
      <c r="K46" s="267">
        <f t="array" ref="K46">INDEX('Margen (PowerBI)'!$E$1:$E$179,MATCH($I46,'Margen (PowerBI)'!$B$1:$B$179,0))</f>
        <v>31.5</v>
      </c>
      <c r="L46" s="267">
        <f t="array" ref="L46">INDEX('Margen (PowerBI)'!$F$1:$F$179,MATCH($I46,'Margen (PowerBI)'!$B$1:$B$179,0))</f>
        <v>24.5</v>
      </c>
      <c r="M46" s="262" t="s">
        <v>6885</v>
      </c>
      <c r="N46" s="264">
        <v>12.0</v>
      </c>
      <c r="O46" s="268">
        <v>0.0011</v>
      </c>
      <c r="P46" s="264">
        <v>14.0</v>
      </c>
      <c r="Q46" s="268">
        <v>0.0011</v>
      </c>
      <c r="R46" s="268">
        <v>1.0</v>
      </c>
      <c r="S46" s="264">
        <v>0.0</v>
      </c>
      <c r="T46" s="268">
        <v>0.3333</v>
      </c>
      <c r="U46" s="268">
        <v>0.0</v>
      </c>
      <c r="V46" s="269">
        <v>408.0</v>
      </c>
      <c r="W46" s="269">
        <v>0.0</v>
      </c>
      <c r="X46" s="264">
        <v>4.0</v>
      </c>
      <c r="Y46" s="264">
        <v>0.0</v>
      </c>
    </row>
    <row r="47">
      <c r="A47" s="270" t="s">
        <v>463</v>
      </c>
      <c r="B47" s="270" t="s">
        <v>472</v>
      </c>
      <c r="C47" s="270" t="s">
        <v>473</v>
      </c>
      <c r="D47" s="272">
        <v>8.0</v>
      </c>
      <c r="E47" s="272" t="s">
        <v>7287</v>
      </c>
      <c r="F47" s="272" t="s">
        <v>7274</v>
      </c>
      <c r="G47" s="59" t="str">
        <f t="array" ref="G47">INDEX('New Listing E-Commerce'!$D$1:$D$179,MATCH(I47,'New Listing E-Commerce'!$C$1:$C$179,0))</f>
        <v>Rodeo Cafe</v>
      </c>
      <c r="H47" s="273">
        <v>2.0</v>
      </c>
      <c r="I47" s="273" t="s">
        <v>35</v>
      </c>
      <c r="J47" s="275">
        <f t="array" ref="J47">INDEX('Margen (PowerBI)'!$D$1:$D$179,MATCH($I47,'Margen (PowerBI)'!$B$1:$B$179,0))</f>
        <v>75.5</v>
      </c>
      <c r="K47" s="275">
        <f t="array" ref="K47">INDEX('Margen (PowerBI)'!$E$1:$E$179,MATCH($I47,'Margen (PowerBI)'!$B$1:$B$179,0))</f>
        <v>43.5</v>
      </c>
      <c r="L47" s="275">
        <f t="array" ref="L47">INDEX('Margen (PowerBI)'!$F$1:$F$179,MATCH($I47,'Margen (PowerBI)'!$B$1:$B$179,0))</f>
        <v>32</v>
      </c>
      <c r="M47" s="272">
        <v>3.600010127E10</v>
      </c>
      <c r="N47" s="272">
        <v>422.0</v>
      </c>
      <c r="O47" s="276">
        <v>0.0399</v>
      </c>
      <c r="P47" s="272">
        <v>527.0</v>
      </c>
      <c r="Q47" s="276">
        <v>0.0399</v>
      </c>
      <c r="R47" s="276">
        <v>0.9564</v>
      </c>
      <c r="S47" s="272">
        <v>0.0</v>
      </c>
      <c r="T47" s="276">
        <v>0.0047</v>
      </c>
      <c r="U47" s="276">
        <v>0.0</v>
      </c>
      <c r="V47" s="277">
        <v>280.0</v>
      </c>
      <c r="W47" s="277">
        <v>0.0</v>
      </c>
      <c r="X47" s="272">
        <v>2.0</v>
      </c>
      <c r="Y47" s="272">
        <v>0.0</v>
      </c>
    </row>
    <row r="48">
      <c r="A48" s="262" t="s">
        <v>463</v>
      </c>
      <c r="B48" s="262" t="s">
        <v>474</v>
      </c>
      <c r="C48" s="262" t="s">
        <v>475</v>
      </c>
      <c r="D48" s="264">
        <v>8.5</v>
      </c>
      <c r="E48" s="264" t="s">
        <v>7287</v>
      </c>
      <c r="F48" s="264" t="s">
        <v>7274</v>
      </c>
      <c r="G48" s="55" t="str">
        <f t="array" ref="G48">INDEX('New Listing E-Commerce'!$D$1:$D$179,MATCH(I48,'New Listing E-Commerce'!$C$1:$C$179,0))</f>
        <v>Rodeo Cafe</v>
      </c>
      <c r="H48" s="265">
        <v>2.0</v>
      </c>
      <c r="I48" s="265" t="s">
        <v>35</v>
      </c>
      <c r="J48" s="267">
        <f t="array" ref="J48">INDEX('Margen (PowerBI)'!$D$1:$D$179,MATCH($I48,'Margen (PowerBI)'!$B$1:$B$179,0))</f>
        <v>75.5</v>
      </c>
      <c r="K48" s="267">
        <f t="array" ref="K48">INDEX('Margen (PowerBI)'!$E$1:$E$179,MATCH($I48,'Margen (PowerBI)'!$B$1:$B$179,0))</f>
        <v>43.5</v>
      </c>
      <c r="L48" s="267">
        <f t="array" ref="L48">INDEX('Margen (PowerBI)'!$F$1:$F$179,MATCH($I48,'Margen (PowerBI)'!$B$1:$B$179,0))</f>
        <v>32</v>
      </c>
      <c r="M48" s="264">
        <v>3.6000101275E10</v>
      </c>
      <c r="N48" s="264">
        <v>12.0</v>
      </c>
      <c r="O48" s="268">
        <v>0.0011</v>
      </c>
      <c r="P48" s="264">
        <v>15.0</v>
      </c>
      <c r="Q48" s="268">
        <v>0.0011</v>
      </c>
      <c r="R48" s="268">
        <v>0.8667</v>
      </c>
      <c r="S48" s="264">
        <v>0.0</v>
      </c>
      <c r="T48" s="268">
        <v>0.1667</v>
      </c>
      <c r="U48" s="268">
        <v>0.0</v>
      </c>
      <c r="V48" s="269">
        <v>280.0</v>
      </c>
      <c r="W48" s="269">
        <v>0.0</v>
      </c>
      <c r="X48" s="264">
        <v>2.0</v>
      </c>
      <c r="Y48" s="264">
        <v>0.0</v>
      </c>
    </row>
    <row r="49">
      <c r="A49" s="270" t="s">
        <v>463</v>
      </c>
      <c r="B49" s="270" t="s">
        <v>1447</v>
      </c>
      <c r="C49" s="270" t="s">
        <v>1448</v>
      </c>
      <c r="D49" s="272">
        <v>9.0</v>
      </c>
      <c r="E49" s="272" t="s">
        <v>7287</v>
      </c>
      <c r="F49" s="272" t="s">
        <v>7274</v>
      </c>
      <c r="G49" s="59" t="str">
        <f t="array" ref="G49">INDEX('New Listing E-Commerce'!$D$1:$D$179,MATCH(I49,'New Listing E-Commerce'!$C$1:$C$179,0))</f>
        <v>Rodeo Cafe</v>
      </c>
      <c r="H49" s="273">
        <v>4.0</v>
      </c>
      <c r="I49" s="273" t="s">
        <v>35</v>
      </c>
      <c r="J49" s="275">
        <f t="array" ref="J49">INDEX('Margen (PowerBI)'!$D$1:$D$179,MATCH($I49,'Margen (PowerBI)'!$B$1:$B$179,0))</f>
        <v>75.5</v>
      </c>
      <c r="K49" s="275">
        <f t="array" ref="K49">INDEX('Margen (PowerBI)'!$E$1:$E$179,MATCH($I49,'Margen (PowerBI)'!$B$1:$B$179,0))</f>
        <v>43.5</v>
      </c>
      <c r="L49" s="275">
        <f t="array" ref="L49">INDEX('Margen (PowerBI)'!$F$1:$F$179,MATCH($I49,'Margen (PowerBI)'!$B$1:$B$179,0))</f>
        <v>32</v>
      </c>
      <c r="M49" s="272">
        <v>3.600010128E10</v>
      </c>
      <c r="N49" s="272">
        <v>22.0</v>
      </c>
      <c r="O49" s="276">
        <v>0.0021</v>
      </c>
      <c r="P49" s="272">
        <v>27.0</v>
      </c>
      <c r="Q49" s="276">
        <v>0.002</v>
      </c>
      <c r="R49" s="276">
        <v>0.8148</v>
      </c>
      <c r="S49" s="272">
        <v>0.0</v>
      </c>
      <c r="T49" s="276">
        <v>0.1818</v>
      </c>
      <c r="U49" s="276">
        <v>0.0</v>
      </c>
      <c r="V49" s="277">
        <v>560.0</v>
      </c>
      <c r="W49" s="277">
        <v>0.0</v>
      </c>
      <c r="X49" s="272">
        <v>4.0</v>
      </c>
      <c r="Y49" s="272">
        <v>0.0</v>
      </c>
    </row>
    <row r="50">
      <c r="A50" s="262" t="s">
        <v>463</v>
      </c>
      <c r="B50" s="262" t="s">
        <v>476</v>
      </c>
      <c r="C50" s="262" t="s">
        <v>477</v>
      </c>
      <c r="D50" s="264">
        <v>9.5</v>
      </c>
      <c r="E50" s="264" t="s">
        <v>7287</v>
      </c>
      <c r="F50" s="264" t="s">
        <v>7274</v>
      </c>
      <c r="G50" s="55" t="str">
        <f t="array" ref="G50">INDEX('New Listing E-Commerce'!$D$1:$D$179,MATCH(I50,'New Listing E-Commerce'!$C$1:$C$179,0))</f>
        <v>Rodeo Cafe</v>
      </c>
      <c r="H50" s="265">
        <v>1.0</v>
      </c>
      <c r="I50" s="265" t="s">
        <v>35</v>
      </c>
      <c r="J50" s="267">
        <f t="array" ref="J50">INDEX('Margen (PowerBI)'!$D$1:$D$179,MATCH($I50,'Margen (PowerBI)'!$B$1:$B$179,0))</f>
        <v>75.5</v>
      </c>
      <c r="K50" s="267">
        <f t="array" ref="K50">INDEX('Margen (PowerBI)'!$E$1:$E$179,MATCH($I50,'Margen (PowerBI)'!$B$1:$B$179,0))</f>
        <v>43.5</v>
      </c>
      <c r="L50" s="267">
        <f t="array" ref="L50">INDEX('Margen (PowerBI)'!$F$1:$F$179,MATCH($I50,'Margen (PowerBI)'!$B$1:$B$179,0))</f>
        <v>32</v>
      </c>
      <c r="M50" s="264">
        <v>3.6000101285E10</v>
      </c>
      <c r="N50" s="264">
        <v>13.0</v>
      </c>
      <c r="O50" s="268">
        <v>0.0012</v>
      </c>
      <c r="P50" s="264">
        <v>15.0</v>
      </c>
      <c r="Q50" s="268">
        <v>0.0011</v>
      </c>
      <c r="R50" s="268">
        <v>1.0</v>
      </c>
      <c r="S50" s="264">
        <v>0.0</v>
      </c>
      <c r="T50" s="268">
        <v>0.0769</v>
      </c>
      <c r="U50" s="268">
        <v>0.0</v>
      </c>
      <c r="V50" s="269">
        <v>140.0</v>
      </c>
      <c r="W50" s="269">
        <v>0.0</v>
      </c>
      <c r="X50" s="264">
        <v>1.0</v>
      </c>
      <c r="Y50" s="264">
        <v>0.0</v>
      </c>
    </row>
    <row r="51">
      <c r="A51" s="270" t="s">
        <v>345</v>
      </c>
      <c r="B51" s="270" t="s">
        <v>6342</v>
      </c>
      <c r="C51" s="270" t="s">
        <v>6343</v>
      </c>
      <c r="D51" s="271">
        <v>10.0</v>
      </c>
      <c r="E51" s="271" t="s">
        <v>7287</v>
      </c>
      <c r="F51" s="272" t="s">
        <v>7270</v>
      </c>
      <c r="G51" s="59" t="str">
        <f t="array" ref="G51">INDEX('New Listing E-Commerce'!$D$1:$D$179,MATCH(I51,'New Listing E-Commerce'!$C$1:$C$179,0))</f>
        <v>BorceShark</v>
      </c>
      <c r="H51" s="273">
        <v>2.0</v>
      </c>
      <c r="I51" s="279" t="s">
        <v>140</v>
      </c>
      <c r="J51" s="275">
        <f t="array" ref="J51">INDEX('Margen (PowerBI)'!$D$1:$D$179,MATCH($I51,'Margen (PowerBI)'!$B$1:$B$179,0))</f>
        <v>57.5</v>
      </c>
      <c r="K51" s="275">
        <f t="array" ref="K51">INDEX('Margen (PowerBI)'!$E$1:$E$179,MATCH($I51,'Margen (PowerBI)'!$B$1:$B$179,0))</f>
        <v>32.5</v>
      </c>
      <c r="L51" s="275">
        <f t="array" ref="L51">INDEX('Margen (PowerBI)'!$F$1:$F$179,MATCH($I51,'Margen (PowerBI)'!$B$1:$B$179,0))</f>
        <v>25</v>
      </c>
      <c r="M51" s="270" t="s">
        <v>6341</v>
      </c>
      <c r="N51" s="272">
        <v>3.0</v>
      </c>
      <c r="O51" s="276">
        <v>3.0E-4</v>
      </c>
      <c r="P51" s="272">
        <v>3.0</v>
      </c>
      <c r="Q51" s="276">
        <v>2.0E-4</v>
      </c>
      <c r="R51" s="276">
        <v>1.0</v>
      </c>
      <c r="S51" s="272">
        <v>0.0</v>
      </c>
      <c r="T51" s="276">
        <v>0.6667</v>
      </c>
      <c r="U51" s="276">
        <v>0.0</v>
      </c>
      <c r="V51" s="277">
        <v>236.0</v>
      </c>
      <c r="W51" s="277">
        <v>0.0</v>
      </c>
      <c r="X51" s="272">
        <v>2.0</v>
      </c>
      <c r="Y51" s="272">
        <v>0.0</v>
      </c>
    </row>
    <row r="52">
      <c r="A52" s="262" t="s">
        <v>345</v>
      </c>
      <c r="B52" s="262" t="s">
        <v>6328</v>
      </c>
      <c r="C52" s="262" t="s">
        <v>6329</v>
      </c>
      <c r="D52" s="263">
        <v>7.5</v>
      </c>
      <c r="E52" s="263" t="s">
        <v>7287</v>
      </c>
      <c r="F52" s="264" t="s">
        <v>7270</v>
      </c>
      <c r="G52" s="55" t="str">
        <f t="array" ref="G52">INDEX('New Listing E-Commerce'!$D$1:$D$179,MATCH(I52,'New Listing E-Commerce'!$C$1:$C$179,0))</f>
        <v>BorceShark</v>
      </c>
      <c r="H52" s="265">
        <v>1.0</v>
      </c>
      <c r="I52" s="278" t="s">
        <v>140</v>
      </c>
      <c r="J52" s="267">
        <f t="array" ref="J52">INDEX('Margen (PowerBI)'!$D$1:$D$179,MATCH($I52,'Margen (PowerBI)'!$B$1:$B$179,0))</f>
        <v>57.5</v>
      </c>
      <c r="K52" s="267">
        <f t="array" ref="K52">INDEX('Margen (PowerBI)'!$E$1:$E$179,MATCH($I52,'Margen (PowerBI)'!$B$1:$B$179,0))</f>
        <v>32.5</v>
      </c>
      <c r="L52" s="267">
        <f t="array" ref="L52">INDEX('Margen (PowerBI)'!$F$1:$F$179,MATCH($I52,'Margen (PowerBI)'!$B$1:$B$179,0))</f>
        <v>25</v>
      </c>
      <c r="M52" s="262" t="s">
        <v>6327</v>
      </c>
      <c r="N52" s="264">
        <v>2.0</v>
      </c>
      <c r="O52" s="268">
        <v>2.0E-4</v>
      </c>
      <c r="P52" s="264">
        <v>2.0</v>
      </c>
      <c r="Q52" s="268">
        <v>2.0E-4</v>
      </c>
      <c r="R52" s="268">
        <v>1.0</v>
      </c>
      <c r="S52" s="264">
        <v>0.0</v>
      </c>
      <c r="T52" s="268">
        <v>0.5</v>
      </c>
      <c r="U52" s="268">
        <v>0.0</v>
      </c>
      <c r="V52" s="269">
        <v>118.0</v>
      </c>
      <c r="W52" s="269">
        <v>0.0</v>
      </c>
      <c r="X52" s="264">
        <v>1.0</v>
      </c>
      <c r="Y52" s="264">
        <v>0.0</v>
      </c>
    </row>
    <row r="53">
      <c r="A53" s="270" t="s">
        <v>1104</v>
      </c>
      <c r="B53" s="270" t="s">
        <v>6699</v>
      </c>
      <c r="C53" s="270" t="s">
        <v>6700</v>
      </c>
      <c r="D53" s="271">
        <v>8.5</v>
      </c>
      <c r="E53" s="271" t="s">
        <v>7287</v>
      </c>
      <c r="F53" s="272" t="s">
        <v>7270</v>
      </c>
      <c r="G53" s="59" t="str">
        <f t="array" ref="G53">INDEX('New Listing E-Commerce'!$D$1:$D$179,MATCH(I53,'New Listing E-Commerce'!$C$1:$C$179,0))</f>
        <v>BorceShark</v>
      </c>
      <c r="H53" s="273">
        <v>1.0</v>
      </c>
      <c r="I53" s="279" t="s">
        <v>140</v>
      </c>
      <c r="J53" s="275">
        <f t="array" ref="J53">INDEX('Margen (PowerBI)'!$D$1:$D$179,MATCH($I53,'Margen (PowerBI)'!$B$1:$B$179,0))</f>
        <v>57.5</v>
      </c>
      <c r="K53" s="275">
        <f t="array" ref="K53">INDEX('Margen (PowerBI)'!$E$1:$E$179,MATCH($I53,'Margen (PowerBI)'!$B$1:$B$179,0))</f>
        <v>32.5</v>
      </c>
      <c r="L53" s="275">
        <f t="array" ref="L53">INDEX('Margen (PowerBI)'!$F$1:$F$179,MATCH($I53,'Margen (PowerBI)'!$B$1:$B$179,0))</f>
        <v>25</v>
      </c>
      <c r="M53" s="270" t="s">
        <v>6698</v>
      </c>
      <c r="N53" s="272">
        <v>3.0</v>
      </c>
      <c r="O53" s="276">
        <v>3.0E-4</v>
      </c>
      <c r="P53" s="272">
        <v>5.0</v>
      </c>
      <c r="Q53" s="276">
        <v>4.0E-4</v>
      </c>
      <c r="R53" s="276">
        <v>1.0</v>
      </c>
      <c r="S53" s="272">
        <v>0.0</v>
      </c>
      <c r="T53" s="276">
        <v>0.3333</v>
      </c>
      <c r="U53" s="276">
        <v>0.0</v>
      </c>
      <c r="V53" s="277">
        <v>124.0</v>
      </c>
      <c r="W53" s="277">
        <v>0.0</v>
      </c>
      <c r="X53" s="272">
        <v>1.0</v>
      </c>
      <c r="Y53" s="272">
        <v>0.0</v>
      </c>
    </row>
    <row r="54">
      <c r="A54" s="262" t="s">
        <v>1104</v>
      </c>
      <c r="B54" s="262" t="s">
        <v>6703</v>
      </c>
      <c r="C54" s="262" t="s">
        <v>6704</v>
      </c>
      <c r="D54" s="263">
        <v>9.0</v>
      </c>
      <c r="E54" s="263" t="s">
        <v>7287</v>
      </c>
      <c r="F54" s="264" t="s">
        <v>7270</v>
      </c>
      <c r="G54" s="55" t="str">
        <f t="array" ref="G54">INDEX('New Listing E-Commerce'!$D$1:$D$179,MATCH(I54,'New Listing E-Commerce'!$C$1:$C$179,0))</f>
        <v>BorceShark</v>
      </c>
      <c r="H54" s="265">
        <v>1.0</v>
      </c>
      <c r="I54" s="278" t="s">
        <v>140</v>
      </c>
      <c r="J54" s="267">
        <f t="array" ref="J54">INDEX('Margen (PowerBI)'!$D$1:$D$179,MATCH($I54,'Margen (PowerBI)'!$B$1:$B$179,0))</f>
        <v>57.5</v>
      </c>
      <c r="K54" s="267">
        <f t="array" ref="K54">INDEX('Margen (PowerBI)'!$E$1:$E$179,MATCH($I54,'Margen (PowerBI)'!$B$1:$B$179,0))</f>
        <v>32.5</v>
      </c>
      <c r="L54" s="267">
        <f t="array" ref="L54">INDEX('Margen (PowerBI)'!$F$1:$F$179,MATCH($I54,'Margen (PowerBI)'!$B$1:$B$179,0))</f>
        <v>25</v>
      </c>
      <c r="M54" s="262" t="s">
        <v>6702</v>
      </c>
      <c r="N54" s="264">
        <v>54.0</v>
      </c>
      <c r="O54" s="268">
        <v>0.0051</v>
      </c>
      <c r="P54" s="264">
        <v>65.0</v>
      </c>
      <c r="Q54" s="268">
        <v>0.0049</v>
      </c>
      <c r="R54" s="268">
        <v>0.9538</v>
      </c>
      <c r="S54" s="264">
        <v>0.0</v>
      </c>
      <c r="T54" s="268">
        <v>0.0185</v>
      </c>
      <c r="U54" s="268">
        <v>0.0</v>
      </c>
      <c r="V54" s="269">
        <v>124.0</v>
      </c>
      <c r="W54" s="269">
        <v>0.0</v>
      </c>
      <c r="X54" s="264">
        <v>1.0</v>
      </c>
      <c r="Y54" s="264">
        <v>0.0</v>
      </c>
    </row>
    <row r="55">
      <c r="A55" s="270" t="s">
        <v>1384</v>
      </c>
      <c r="B55" s="270" t="s">
        <v>3516</v>
      </c>
      <c r="C55" s="270" t="s">
        <v>3517</v>
      </c>
      <c r="D55" s="271">
        <v>10.5</v>
      </c>
      <c r="E55" s="271" t="s">
        <v>7286</v>
      </c>
      <c r="F55" s="272" t="s">
        <v>7270</v>
      </c>
      <c r="G55" s="59" t="str">
        <f t="array" ref="G55">INDEX('New Listing E-Commerce'!$D$1:$D$179,MATCH(I55,'New Listing E-Commerce'!$C$1:$C$179,0))</f>
        <v>Botin Grip Negro</v>
      </c>
      <c r="H55" s="273">
        <v>1.0</v>
      </c>
      <c r="I55" s="279" t="s">
        <v>156</v>
      </c>
      <c r="J55" s="275">
        <f t="array" ref="J55">INDEX('Margen (PowerBI)'!$D$1:$D$179,MATCH($I55,'Margen (PowerBI)'!$B$1:$B$179,0))</f>
        <v>49.5</v>
      </c>
      <c r="K55" s="275">
        <f t="array" ref="K55">INDEX('Margen (PowerBI)'!$E$1:$E$179,MATCH($I55,'Margen (PowerBI)'!$B$1:$B$179,0))</f>
        <v>32.5</v>
      </c>
      <c r="L55" s="275">
        <f t="array" ref="L55">INDEX('Margen (PowerBI)'!$F$1:$F$179,MATCH($I55,'Margen (PowerBI)'!$B$1:$B$179,0))</f>
        <v>17</v>
      </c>
      <c r="M55" s="270" t="s">
        <v>3515</v>
      </c>
      <c r="N55" s="272">
        <v>0.0</v>
      </c>
      <c r="O55" s="276">
        <v>0.0</v>
      </c>
      <c r="P55" s="272">
        <v>0.0</v>
      </c>
      <c r="Q55" s="276">
        <v>0.0</v>
      </c>
      <c r="R55" s="276">
        <v>0.0</v>
      </c>
      <c r="S55" s="272">
        <v>0.0</v>
      </c>
      <c r="T55" s="276">
        <v>0.0</v>
      </c>
      <c r="U55" s="276">
        <v>0.0</v>
      </c>
      <c r="V55" s="277">
        <v>106.0</v>
      </c>
      <c r="W55" s="277">
        <v>0.0</v>
      </c>
      <c r="X55" s="272">
        <v>1.0</v>
      </c>
      <c r="Y55" s="272">
        <v>0.0</v>
      </c>
    </row>
    <row r="56">
      <c r="A56" s="262" t="s">
        <v>1384</v>
      </c>
      <c r="B56" s="262" t="s">
        <v>6964</v>
      </c>
      <c r="C56" s="262" t="s">
        <v>6965</v>
      </c>
      <c r="D56" s="263">
        <v>13.0</v>
      </c>
      <c r="E56" s="263" t="s">
        <v>7286</v>
      </c>
      <c r="F56" s="264" t="s">
        <v>7270</v>
      </c>
      <c r="G56" s="55" t="str">
        <f t="array" ref="G56">INDEX('New Listing E-Commerce'!$D$1:$D$179,MATCH(I56,'New Listing E-Commerce'!$C$1:$C$179,0))</f>
        <v>Botin Grip Negro</v>
      </c>
      <c r="H56" s="265">
        <v>2.0</v>
      </c>
      <c r="I56" s="278" t="s">
        <v>156</v>
      </c>
      <c r="J56" s="267">
        <f t="array" ref="J56">INDEX('Margen (PowerBI)'!$D$1:$D$179,MATCH($I56,'Margen (PowerBI)'!$B$1:$B$179,0))</f>
        <v>49.5</v>
      </c>
      <c r="K56" s="267">
        <f t="array" ref="K56">INDEX('Margen (PowerBI)'!$E$1:$E$179,MATCH($I56,'Margen (PowerBI)'!$B$1:$B$179,0))</f>
        <v>32.5</v>
      </c>
      <c r="L56" s="267">
        <f t="array" ref="L56">INDEX('Margen (PowerBI)'!$F$1:$F$179,MATCH($I56,'Margen (PowerBI)'!$B$1:$B$179,0))</f>
        <v>17</v>
      </c>
      <c r="M56" s="262" t="s">
        <v>6963</v>
      </c>
      <c r="N56" s="264">
        <v>4.0</v>
      </c>
      <c r="O56" s="268">
        <v>4.0E-4</v>
      </c>
      <c r="P56" s="264">
        <v>12.0</v>
      </c>
      <c r="Q56" s="268">
        <v>9.0E-4</v>
      </c>
      <c r="R56" s="268">
        <v>0.9167</v>
      </c>
      <c r="S56" s="264">
        <v>0.0</v>
      </c>
      <c r="T56" s="268">
        <v>0.5</v>
      </c>
      <c r="U56" s="268">
        <v>0.0</v>
      </c>
      <c r="V56" s="269">
        <v>212.0</v>
      </c>
      <c r="W56" s="269">
        <v>0.0</v>
      </c>
      <c r="X56" s="264">
        <v>1.0</v>
      </c>
      <c r="Y56" s="264">
        <v>0.0</v>
      </c>
    </row>
    <row r="57">
      <c r="A57" s="270" t="s">
        <v>351</v>
      </c>
      <c r="B57" s="270" t="s">
        <v>356</v>
      </c>
      <c r="C57" s="270" t="s">
        <v>357</v>
      </c>
      <c r="D57" s="271">
        <v>11.0</v>
      </c>
      <c r="E57" s="271" t="s">
        <v>7287</v>
      </c>
      <c r="F57" s="272" t="s">
        <v>7270</v>
      </c>
      <c r="G57" s="59" t="str">
        <f t="array" ref="G57">INDEX('New Listing E-Commerce'!$D$1:$D$179,MATCH(I57,'New Listing E-Commerce'!$C$1:$C$179,0))</f>
        <v>Botin Cafe</v>
      </c>
      <c r="H57" s="273">
        <v>1.0</v>
      </c>
      <c r="I57" s="279" t="s">
        <v>200</v>
      </c>
      <c r="J57" s="275">
        <f t="array" ref="J57">INDEX('Margen (PowerBI)'!$D$1:$D$179,MATCH($I57,'Margen (PowerBI)'!$B$1:$B$179,0))</f>
        <v>48.5</v>
      </c>
      <c r="K57" s="275">
        <f t="array" ref="K57">INDEX('Margen (PowerBI)'!$E$1:$E$179,MATCH($I57,'Margen (PowerBI)'!$B$1:$B$179,0))</f>
        <v>29.5</v>
      </c>
      <c r="L57" s="275">
        <f t="array" ref="L57">INDEX('Margen (PowerBI)'!$F$1:$F$179,MATCH($I57,'Margen (PowerBI)'!$B$1:$B$179,0))</f>
        <v>19</v>
      </c>
      <c r="M57" s="270" t="s">
        <v>6177</v>
      </c>
      <c r="N57" s="272">
        <v>1.0</v>
      </c>
      <c r="O57" s="276">
        <v>1.0E-4</v>
      </c>
      <c r="P57" s="272">
        <v>1.0</v>
      </c>
      <c r="Q57" s="276">
        <v>1.0E-4</v>
      </c>
      <c r="R57" s="276">
        <v>1.0</v>
      </c>
      <c r="S57" s="272">
        <v>0.0</v>
      </c>
      <c r="T57" s="276">
        <v>1.0</v>
      </c>
      <c r="U57" s="276">
        <v>0.0</v>
      </c>
      <c r="V57" s="277">
        <v>102.0</v>
      </c>
      <c r="W57" s="277">
        <v>0.0</v>
      </c>
      <c r="X57" s="272">
        <v>1.0</v>
      </c>
      <c r="Y57" s="272">
        <v>0.0</v>
      </c>
    </row>
    <row r="58">
      <c r="A58" s="262" t="s">
        <v>351</v>
      </c>
      <c r="B58" s="262" t="s">
        <v>6180</v>
      </c>
      <c r="C58" s="262" t="s">
        <v>6181</v>
      </c>
      <c r="D58" s="263">
        <v>13.0</v>
      </c>
      <c r="E58" s="263" t="s">
        <v>7287</v>
      </c>
      <c r="F58" s="264" t="s">
        <v>7270</v>
      </c>
      <c r="G58" s="55" t="str">
        <f t="array" ref="G58">INDEX('New Listing E-Commerce'!$D$1:$D$179,MATCH(I58,'New Listing E-Commerce'!$C$1:$C$179,0))</f>
        <v>Botin Cafe</v>
      </c>
      <c r="H58" s="265">
        <v>1.0</v>
      </c>
      <c r="I58" s="278" t="s">
        <v>200</v>
      </c>
      <c r="J58" s="267">
        <f t="array" ref="J58">INDEX('Margen (PowerBI)'!$D$1:$D$179,MATCH($I58,'Margen (PowerBI)'!$B$1:$B$179,0))</f>
        <v>48.5</v>
      </c>
      <c r="K58" s="267">
        <f t="array" ref="K58">INDEX('Margen (PowerBI)'!$E$1:$E$179,MATCH($I58,'Margen (PowerBI)'!$B$1:$B$179,0))</f>
        <v>29.5</v>
      </c>
      <c r="L58" s="267">
        <f t="array" ref="L58">INDEX('Margen (PowerBI)'!$F$1:$F$179,MATCH($I58,'Margen (PowerBI)'!$B$1:$B$179,0))</f>
        <v>19</v>
      </c>
      <c r="M58" s="262" t="s">
        <v>6179</v>
      </c>
      <c r="N58" s="264">
        <v>5.0</v>
      </c>
      <c r="O58" s="268">
        <v>5.0E-4</v>
      </c>
      <c r="P58" s="264">
        <v>5.0</v>
      </c>
      <c r="Q58" s="268">
        <v>4.0E-4</v>
      </c>
      <c r="R58" s="268">
        <v>0.8</v>
      </c>
      <c r="S58" s="264">
        <v>0.0</v>
      </c>
      <c r="T58" s="268">
        <v>0.2</v>
      </c>
      <c r="U58" s="268">
        <v>0.0</v>
      </c>
      <c r="V58" s="269">
        <v>102.0</v>
      </c>
      <c r="W58" s="269">
        <v>0.0</v>
      </c>
      <c r="X58" s="264">
        <v>1.0</v>
      </c>
      <c r="Y58" s="264">
        <v>0.0</v>
      </c>
    </row>
    <row r="59">
      <c r="A59" s="270" t="s">
        <v>351</v>
      </c>
      <c r="B59" s="270" t="s">
        <v>858</v>
      </c>
      <c r="C59" s="270" t="s">
        <v>859</v>
      </c>
      <c r="D59" s="271">
        <v>9.5</v>
      </c>
      <c r="E59" s="271" t="s">
        <v>7287</v>
      </c>
      <c r="F59" s="272" t="s">
        <v>7270</v>
      </c>
      <c r="G59" s="59" t="str">
        <f t="array" ref="G59">INDEX('New Listing E-Commerce'!$D$1:$D$179,MATCH(I59,'New Listing E-Commerce'!$C$1:$C$179,0))</f>
        <v>Botin Cafe</v>
      </c>
      <c r="H59" s="273">
        <v>2.0</v>
      </c>
      <c r="I59" s="279" t="s">
        <v>200</v>
      </c>
      <c r="J59" s="275">
        <f t="array" ref="J59">INDEX('Margen (PowerBI)'!$D$1:$D$179,MATCH($I59,'Margen (PowerBI)'!$B$1:$B$179,0))</f>
        <v>48.5</v>
      </c>
      <c r="K59" s="275">
        <f t="array" ref="K59">INDEX('Margen (PowerBI)'!$E$1:$E$179,MATCH($I59,'Margen (PowerBI)'!$B$1:$B$179,0))</f>
        <v>29.5</v>
      </c>
      <c r="L59" s="275">
        <f t="array" ref="L59">INDEX('Margen (PowerBI)'!$F$1:$F$179,MATCH($I59,'Margen (PowerBI)'!$B$1:$B$179,0))</f>
        <v>19</v>
      </c>
      <c r="M59" s="270" t="s">
        <v>6171</v>
      </c>
      <c r="N59" s="272">
        <v>5.0</v>
      </c>
      <c r="O59" s="276">
        <v>5.0E-4</v>
      </c>
      <c r="P59" s="272">
        <v>6.0</v>
      </c>
      <c r="Q59" s="276">
        <v>5.0E-4</v>
      </c>
      <c r="R59" s="276">
        <v>0.5</v>
      </c>
      <c r="S59" s="272">
        <v>0.0</v>
      </c>
      <c r="T59" s="276">
        <v>0.4</v>
      </c>
      <c r="U59" s="276">
        <v>0.0</v>
      </c>
      <c r="V59" s="277">
        <v>204.0</v>
      </c>
      <c r="W59" s="277">
        <v>0.0</v>
      </c>
      <c r="X59" s="272">
        <v>2.0</v>
      </c>
      <c r="Y59" s="272">
        <v>0.0</v>
      </c>
    </row>
    <row r="60">
      <c r="A60" s="262" t="s">
        <v>362</v>
      </c>
      <c r="B60" s="262" t="s">
        <v>860</v>
      </c>
      <c r="C60" s="262" t="s">
        <v>861</v>
      </c>
      <c r="D60" s="263">
        <v>10.0</v>
      </c>
      <c r="E60" s="263" t="s">
        <v>7287</v>
      </c>
      <c r="F60" s="264" t="s">
        <v>7270</v>
      </c>
      <c r="G60" s="55" t="str">
        <f t="array" ref="G60">INDEX('New Listing E-Commerce'!$D$1:$D$179,MATCH(I60,'New Listing E-Commerce'!$C$1:$C$179,0))</f>
        <v>BrdShark</v>
      </c>
      <c r="H60" s="265">
        <v>1.0</v>
      </c>
      <c r="I60" s="266" t="s">
        <v>136</v>
      </c>
      <c r="J60" s="267">
        <f t="array" ref="J60">INDEX('Margen (PowerBI)'!$D$1:$D$179,MATCH($I60,'Margen (PowerBI)'!$B$1:$B$179,0))</f>
        <v>59.5</v>
      </c>
      <c r="K60" s="267">
        <f t="array" ref="K60">INDEX('Margen (PowerBI)'!$E$1:$E$179,MATCH($I60,'Margen (PowerBI)'!$B$1:$B$179,0))</f>
        <v>32.5</v>
      </c>
      <c r="L60" s="267">
        <f t="array" ref="L60">INDEX('Margen (PowerBI)'!$F$1:$F$179,MATCH($I60,'Margen (PowerBI)'!$B$1:$B$179,0))</f>
        <v>27</v>
      </c>
      <c r="M60" s="264">
        <v>3.950010129E10</v>
      </c>
      <c r="N60" s="264">
        <v>1.0</v>
      </c>
      <c r="O60" s="268">
        <v>1.0E-4</v>
      </c>
      <c r="P60" s="264">
        <v>4.0</v>
      </c>
      <c r="Q60" s="268">
        <v>3.0E-4</v>
      </c>
      <c r="R60" s="268">
        <v>1.0</v>
      </c>
      <c r="S60" s="264">
        <v>0.0</v>
      </c>
      <c r="T60" s="268">
        <v>1.0</v>
      </c>
      <c r="U60" s="268">
        <v>0.0</v>
      </c>
      <c r="V60" s="269">
        <v>129.0</v>
      </c>
      <c r="W60" s="269">
        <v>0.0</v>
      </c>
      <c r="X60" s="264">
        <v>1.0</v>
      </c>
      <c r="Y60" s="264">
        <v>0.0</v>
      </c>
    </row>
    <row r="61">
      <c r="A61" s="270" t="s">
        <v>362</v>
      </c>
      <c r="B61" s="270" t="s">
        <v>4101</v>
      </c>
      <c r="C61" s="270" t="s">
        <v>4102</v>
      </c>
      <c r="D61" s="271">
        <v>7.0</v>
      </c>
      <c r="E61" s="271" t="s">
        <v>7287</v>
      </c>
      <c r="F61" s="272" t="s">
        <v>7270</v>
      </c>
      <c r="G61" s="59" t="str">
        <f t="array" ref="G61">INDEX('New Listing E-Commerce'!$D$1:$D$179,MATCH(I61,'New Listing E-Commerce'!$C$1:$C$179,0))</f>
        <v>BrdShark</v>
      </c>
      <c r="H61" s="273">
        <v>1.0</v>
      </c>
      <c r="I61" s="274" t="s">
        <v>136</v>
      </c>
      <c r="J61" s="275">
        <f t="array" ref="J61">INDEX('Margen (PowerBI)'!$D$1:$D$179,MATCH($I61,'Margen (PowerBI)'!$B$1:$B$179,0))</f>
        <v>59.5</v>
      </c>
      <c r="K61" s="275">
        <f t="array" ref="K61">INDEX('Margen (PowerBI)'!$E$1:$E$179,MATCH($I61,'Margen (PowerBI)'!$B$1:$B$179,0))</f>
        <v>32.5</v>
      </c>
      <c r="L61" s="275">
        <f t="array" ref="L61">INDEX('Margen (PowerBI)'!$F$1:$F$179,MATCH($I61,'Margen (PowerBI)'!$B$1:$B$179,0))</f>
        <v>27</v>
      </c>
      <c r="M61" s="272">
        <v>3.950010126E10</v>
      </c>
      <c r="N61" s="272">
        <v>0.0</v>
      </c>
      <c r="O61" s="276">
        <v>0.0</v>
      </c>
      <c r="P61" s="272">
        <v>0.0</v>
      </c>
      <c r="Q61" s="276">
        <v>0.0</v>
      </c>
      <c r="R61" s="276">
        <v>0.0</v>
      </c>
      <c r="S61" s="272">
        <v>0.0</v>
      </c>
      <c r="T61" s="276">
        <v>0.0</v>
      </c>
      <c r="U61" s="276">
        <v>0.0</v>
      </c>
      <c r="V61" s="277">
        <v>129.0</v>
      </c>
      <c r="W61" s="277">
        <v>0.0</v>
      </c>
      <c r="X61" s="272">
        <v>1.0</v>
      </c>
      <c r="Y61" s="272">
        <v>0.0</v>
      </c>
    </row>
    <row r="62">
      <c r="A62" s="262" t="s">
        <v>362</v>
      </c>
      <c r="B62" s="262" t="s">
        <v>4107</v>
      </c>
      <c r="C62" s="262" t="s">
        <v>4108</v>
      </c>
      <c r="D62" s="263">
        <v>8.5</v>
      </c>
      <c r="E62" s="263" t="s">
        <v>7287</v>
      </c>
      <c r="F62" s="264" t="s">
        <v>7270</v>
      </c>
      <c r="G62" s="55" t="str">
        <f t="array" ref="G62">INDEX('New Listing E-Commerce'!$D$1:$D$179,MATCH(I62,'New Listing E-Commerce'!$C$1:$C$179,0))</f>
        <v>BrdShark</v>
      </c>
      <c r="H62" s="265">
        <v>1.0</v>
      </c>
      <c r="I62" s="266" t="s">
        <v>136</v>
      </c>
      <c r="J62" s="267">
        <f t="array" ref="J62">INDEX('Margen (PowerBI)'!$D$1:$D$179,MATCH($I62,'Margen (PowerBI)'!$B$1:$B$179,0))</f>
        <v>59.5</v>
      </c>
      <c r="K62" s="267">
        <f t="array" ref="K62">INDEX('Margen (PowerBI)'!$E$1:$E$179,MATCH($I62,'Margen (PowerBI)'!$B$1:$B$179,0))</f>
        <v>32.5</v>
      </c>
      <c r="L62" s="267">
        <f t="array" ref="L62">INDEX('Margen (PowerBI)'!$F$1:$F$179,MATCH($I62,'Margen (PowerBI)'!$B$1:$B$179,0))</f>
        <v>27</v>
      </c>
      <c r="M62" s="264">
        <v>3.9500101275E10</v>
      </c>
      <c r="N62" s="264">
        <v>2.0</v>
      </c>
      <c r="O62" s="268">
        <v>2.0E-4</v>
      </c>
      <c r="P62" s="264">
        <v>4.0</v>
      </c>
      <c r="Q62" s="268">
        <v>3.0E-4</v>
      </c>
      <c r="R62" s="268">
        <v>1.0</v>
      </c>
      <c r="S62" s="264">
        <v>0.0</v>
      </c>
      <c r="T62" s="268">
        <v>0.5</v>
      </c>
      <c r="U62" s="268">
        <v>0.0</v>
      </c>
      <c r="V62" s="269">
        <v>129.0</v>
      </c>
      <c r="W62" s="269">
        <v>0.0</v>
      </c>
      <c r="X62" s="264">
        <v>1.0</v>
      </c>
      <c r="Y62" s="264">
        <v>0.0</v>
      </c>
    </row>
    <row r="63">
      <c r="A63" s="270" t="s">
        <v>362</v>
      </c>
      <c r="B63" s="270" t="s">
        <v>365</v>
      </c>
      <c r="C63" s="270" t="s">
        <v>366</v>
      </c>
      <c r="D63" s="271">
        <v>9.5</v>
      </c>
      <c r="E63" s="271" t="s">
        <v>7287</v>
      </c>
      <c r="F63" s="272" t="s">
        <v>7270</v>
      </c>
      <c r="G63" s="59" t="str">
        <f t="array" ref="G63">INDEX('New Listing E-Commerce'!$D$1:$D$179,MATCH(I63,'New Listing E-Commerce'!$C$1:$C$179,0))</f>
        <v>BrdShark</v>
      </c>
      <c r="H63" s="273">
        <v>1.0</v>
      </c>
      <c r="I63" s="274" t="s">
        <v>136</v>
      </c>
      <c r="J63" s="275">
        <f t="array" ref="J63">INDEX('Margen (PowerBI)'!$D$1:$D$179,MATCH($I63,'Margen (PowerBI)'!$B$1:$B$179,0))</f>
        <v>59.5</v>
      </c>
      <c r="K63" s="275">
        <f t="array" ref="K63">INDEX('Margen (PowerBI)'!$E$1:$E$179,MATCH($I63,'Margen (PowerBI)'!$B$1:$B$179,0))</f>
        <v>32.5</v>
      </c>
      <c r="L63" s="275">
        <f t="array" ref="L63">INDEX('Margen (PowerBI)'!$F$1:$F$179,MATCH($I63,'Margen (PowerBI)'!$B$1:$B$179,0))</f>
        <v>27</v>
      </c>
      <c r="M63" s="272">
        <v>3.9500101285E10</v>
      </c>
      <c r="N63" s="272">
        <v>5.0</v>
      </c>
      <c r="O63" s="276">
        <v>5.0E-4</v>
      </c>
      <c r="P63" s="272">
        <v>11.0</v>
      </c>
      <c r="Q63" s="276">
        <v>8.0E-4</v>
      </c>
      <c r="R63" s="276">
        <v>0.9091</v>
      </c>
      <c r="S63" s="272">
        <v>0.0</v>
      </c>
      <c r="T63" s="276">
        <v>0.2</v>
      </c>
      <c r="U63" s="276">
        <v>0.0</v>
      </c>
      <c r="V63" s="277">
        <v>129.0</v>
      </c>
      <c r="W63" s="277">
        <v>0.0</v>
      </c>
      <c r="X63" s="272">
        <v>1.0</v>
      </c>
      <c r="Y63" s="272">
        <v>0.0</v>
      </c>
    </row>
    <row r="64">
      <c r="A64" s="262" t="s">
        <v>877</v>
      </c>
      <c r="B64" s="262" t="s">
        <v>5195</v>
      </c>
      <c r="C64" s="262" t="s">
        <v>5196</v>
      </c>
      <c r="D64" s="263">
        <v>8.0</v>
      </c>
      <c r="E64" s="263" t="s">
        <v>7287</v>
      </c>
      <c r="F64" s="264" t="s">
        <v>7270</v>
      </c>
      <c r="G64" s="55" t="str">
        <f t="array" ref="G64">INDEX('New Listing E-Commerce'!$D$1:$D$179,MATCH(I64,'New Listing E-Commerce'!$C$1:$C$179,0))</f>
        <v>BUL 250</v>
      </c>
      <c r="H64" s="265">
        <v>1.0</v>
      </c>
      <c r="I64" s="278" t="s">
        <v>100</v>
      </c>
      <c r="J64" s="267">
        <f t="array" ref="J64">INDEX('Margen (PowerBI)'!$D$1:$D$179,MATCH($I64,'Margen (PowerBI)'!$B$1:$B$179,0))</f>
        <v>55</v>
      </c>
      <c r="K64" s="267">
        <f t="array" ref="K64">INDEX('Margen (PowerBI)'!$E$1:$E$179,MATCH($I64,'Margen (PowerBI)'!$B$1:$B$179,0))</f>
        <v>34.5</v>
      </c>
      <c r="L64" s="267">
        <f t="array" ref="L64">INDEX('Margen (PowerBI)'!$F$1:$F$179,MATCH($I64,'Margen (PowerBI)'!$B$1:$B$179,0))</f>
        <v>20.5</v>
      </c>
      <c r="M64" s="262" t="s">
        <v>5194</v>
      </c>
      <c r="N64" s="264">
        <v>0.0</v>
      </c>
      <c r="O64" s="268">
        <v>0.0</v>
      </c>
      <c r="P64" s="264">
        <v>0.0</v>
      </c>
      <c r="Q64" s="268">
        <v>0.0</v>
      </c>
      <c r="R64" s="268">
        <v>0.0</v>
      </c>
      <c r="S64" s="264">
        <v>0.0</v>
      </c>
      <c r="T64" s="268">
        <v>0.0</v>
      </c>
      <c r="U64" s="268">
        <v>0.0</v>
      </c>
      <c r="V64" s="269">
        <v>113.0</v>
      </c>
      <c r="W64" s="269">
        <v>0.0</v>
      </c>
      <c r="X64" s="264">
        <v>1.0</v>
      </c>
      <c r="Y64" s="264">
        <v>0.0</v>
      </c>
    </row>
    <row r="65">
      <c r="A65" s="270" t="s">
        <v>877</v>
      </c>
      <c r="B65" s="270" t="s">
        <v>5113</v>
      </c>
      <c r="C65" s="270" t="s">
        <v>5114</v>
      </c>
      <c r="D65" s="271">
        <v>10.5</v>
      </c>
      <c r="E65" s="271" t="s">
        <v>188</v>
      </c>
      <c r="F65" s="272" t="s">
        <v>7270</v>
      </c>
      <c r="G65" s="59" t="str">
        <f t="array" ref="G65">INDEX('New Listing E-Commerce'!$D$1:$D$179,MATCH(I65,'New Listing E-Commerce'!$C$1:$C$179,0))</f>
        <v>BUL 250</v>
      </c>
      <c r="H65" s="273">
        <v>1.0</v>
      </c>
      <c r="I65" s="279" t="s">
        <v>100</v>
      </c>
      <c r="J65" s="275">
        <f t="array" ref="J65">INDEX('Margen (PowerBI)'!$D$1:$D$179,MATCH($I65,'Margen (PowerBI)'!$B$1:$B$179,0))</f>
        <v>55</v>
      </c>
      <c r="K65" s="275">
        <f t="array" ref="K65">INDEX('Margen (PowerBI)'!$E$1:$E$179,MATCH($I65,'Margen (PowerBI)'!$B$1:$B$179,0))</f>
        <v>34.5</v>
      </c>
      <c r="L65" s="275">
        <f t="array" ref="L65">INDEX('Margen (PowerBI)'!$F$1:$F$179,MATCH($I65,'Margen (PowerBI)'!$B$1:$B$179,0))</f>
        <v>20.5</v>
      </c>
      <c r="M65" s="270" t="s">
        <v>5112</v>
      </c>
      <c r="N65" s="272">
        <v>1.0</v>
      </c>
      <c r="O65" s="276">
        <v>1.0E-4</v>
      </c>
      <c r="P65" s="272">
        <v>1.0</v>
      </c>
      <c r="Q65" s="276">
        <v>1.0E-4</v>
      </c>
      <c r="R65" s="276">
        <v>1.0</v>
      </c>
      <c r="S65" s="272">
        <v>0.0</v>
      </c>
      <c r="T65" s="276">
        <v>1.0</v>
      </c>
      <c r="U65" s="276">
        <v>0.0</v>
      </c>
      <c r="V65" s="277">
        <v>113.0</v>
      </c>
      <c r="W65" s="277">
        <v>0.0</v>
      </c>
      <c r="X65" s="272">
        <v>1.0</v>
      </c>
      <c r="Y65" s="272">
        <v>0.0</v>
      </c>
    </row>
    <row r="66">
      <c r="A66" s="262" t="s">
        <v>375</v>
      </c>
      <c r="B66" s="262" t="s">
        <v>2030</v>
      </c>
      <c r="C66" s="262" t="s">
        <v>2031</v>
      </c>
      <c r="D66" s="263">
        <v>12.0</v>
      </c>
      <c r="E66" s="263" t="s">
        <v>7287</v>
      </c>
      <c r="F66" s="264" t="s">
        <v>7270</v>
      </c>
      <c r="G66" s="55" t="str">
        <f t="array" ref="G66">INDEX('New Listing E-Commerce'!$D$1:$D$179,MATCH(I66,'New Listing E-Commerce'!$C$1:$C$179,0))</f>
        <v>Comfort</v>
      </c>
      <c r="H66" s="265">
        <v>2.0</v>
      </c>
      <c r="I66" s="266" t="s">
        <v>231</v>
      </c>
      <c r="J66" s="267">
        <f t="array" ref="J66">INDEX('Margen (PowerBI)'!$D$1:$D$179,MATCH($I66,'Margen (PowerBI)'!$B$1:$B$179,0))</f>
        <v>47.5</v>
      </c>
      <c r="K66" s="267">
        <f t="array" ref="K66">INDEX('Margen (PowerBI)'!$E$1:$E$179,MATCH($I66,'Margen (PowerBI)'!$B$1:$B$179,0))</f>
        <v>27.5</v>
      </c>
      <c r="L66" s="267">
        <f t="array" ref="L66">INDEX('Margen (PowerBI)'!$F$1:$F$179,MATCH($I66,'Margen (PowerBI)'!$B$1:$B$179,0))</f>
        <v>20</v>
      </c>
      <c r="M66" s="264">
        <v>4.50010131E9</v>
      </c>
      <c r="N66" s="264">
        <v>2.0</v>
      </c>
      <c r="O66" s="268">
        <v>2.0E-4</v>
      </c>
      <c r="P66" s="264">
        <v>3.0</v>
      </c>
      <c r="Q66" s="268">
        <v>2.0E-4</v>
      </c>
      <c r="R66" s="268">
        <v>1.0</v>
      </c>
      <c r="S66" s="264">
        <v>0.0</v>
      </c>
      <c r="T66" s="268">
        <v>1.0</v>
      </c>
      <c r="U66" s="268">
        <v>0.0</v>
      </c>
      <c r="V66" s="269">
        <v>204.0</v>
      </c>
      <c r="W66" s="269">
        <v>0.0</v>
      </c>
      <c r="X66" s="264">
        <v>2.0</v>
      </c>
      <c r="Y66" s="264">
        <v>0.0</v>
      </c>
    </row>
    <row r="67">
      <c r="A67" s="270" t="s">
        <v>375</v>
      </c>
      <c r="B67" s="270" t="s">
        <v>880</v>
      </c>
      <c r="C67" s="270" t="s">
        <v>881</v>
      </c>
      <c r="D67" s="271">
        <v>8.0</v>
      </c>
      <c r="E67" s="271" t="s">
        <v>7287</v>
      </c>
      <c r="F67" s="272" t="s">
        <v>7270</v>
      </c>
      <c r="G67" s="59" t="str">
        <f t="array" ref="G67">INDEX('New Listing E-Commerce'!$D$1:$D$179,MATCH(I67,'New Listing E-Commerce'!$C$1:$C$179,0))</f>
        <v>Comfort</v>
      </c>
      <c r="H67" s="273">
        <v>1.0</v>
      </c>
      <c r="I67" s="274" t="s">
        <v>231</v>
      </c>
      <c r="J67" s="275">
        <f t="array" ref="J67">INDEX('Margen (PowerBI)'!$D$1:$D$179,MATCH($I67,'Margen (PowerBI)'!$B$1:$B$179,0))</f>
        <v>47.5</v>
      </c>
      <c r="K67" s="275">
        <f t="array" ref="K67">INDEX('Margen (PowerBI)'!$E$1:$E$179,MATCH($I67,'Margen (PowerBI)'!$B$1:$B$179,0))</f>
        <v>27.5</v>
      </c>
      <c r="L67" s="275">
        <f t="array" ref="L67">INDEX('Margen (PowerBI)'!$F$1:$F$179,MATCH($I67,'Margen (PowerBI)'!$B$1:$B$179,0))</f>
        <v>20</v>
      </c>
      <c r="M67" s="272">
        <v>4.50010127E9</v>
      </c>
      <c r="N67" s="272">
        <v>16.0</v>
      </c>
      <c r="O67" s="276">
        <v>0.0015</v>
      </c>
      <c r="P67" s="272">
        <v>23.0</v>
      </c>
      <c r="Q67" s="276">
        <v>0.0017</v>
      </c>
      <c r="R67" s="276">
        <v>1.0</v>
      </c>
      <c r="S67" s="272">
        <v>0.0</v>
      </c>
      <c r="T67" s="276">
        <v>0.0625</v>
      </c>
      <c r="U67" s="276">
        <v>0.0</v>
      </c>
      <c r="V67" s="277">
        <v>102.0</v>
      </c>
      <c r="W67" s="277">
        <v>0.0</v>
      </c>
      <c r="X67" s="272">
        <v>1.0</v>
      </c>
      <c r="Y67" s="272">
        <v>0.0</v>
      </c>
    </row>
    <row r="68">
      <c r="A68" s="262" t="s">
        <v>375</v>
      </c>
      <c r="B68" s="262" t="s">
        <v>4184</v>
      </c>
      <c r="C68" s="262" t="s">
        <v>4185</v>
      </c>
      <c r="D68" s="263">
        <v>13.0</v>
      </c>
      <c r="E68" s="263" t="s">
        <v>7289</v>
      </c>
      <c r="F68" s="264" t="s">
        <v>7270</v>
      </c>
      <c r="G68" s="55" t="str">
        <f t="array" ref="G68">INDEX('New Listing E-Commerce'!$D$1:$D$179,MATCH(I68,'New Listing E-Commerce'!$C$1:$C$179,0))</f>
        <v>Comfort</v>
      </c>
      <c r="H68" s="265">
        <v>1.0</v>
      </c>
      <c r="I68" s="266" t="s">
        <v>231</v>
      </c>
      <c r="J68" s="267">
        <f t="array" ref="J68">INDEX('Margen (PowerBI)'!$D$1:$D$179,MATCH($I68,'Margen (PowerBI)'!$B$1:$B$179,0))</f>
        <v>47.5</v>
      </c>
      <c r="K68" s="267">
        <f t="array" ref="K68">INDEX('Margen (PowerBI)'!$E$1:$E$179,MATCH($I68,'Margen (PowerBI)'!$B$1:$B$179,0))</f>
        <v>27.5</v>
      </c>
      <c r="L68" s="267">
        <f t="array" ref="L68">INDEX('Margen (PowerBI)'!$F$1:$F$179,MATCH($I68,'Margen (PowerBI)'!$B$1:$B$179,0))</f>
        <v>20</v>
      </c>
      <c r="M68" s="264">
        <v>4.50020132E9</v>
      </c>
      <c r="N68" s="264">
        <v>8.0</v>
      </c>
      <c r="O68" s="268">
        <v>8.0E-4</v>
      </c>
      <c r="P68" s="264">
        <v>9.0</v>
      </c>
      <c r="Q68" s="268">
        <v>7.0E-4</v>
      </c>
      <c r="R68" s="268">
        <v>0.7778</v>
      </c>
      <c r="S68" s="264">
        <v>0.0</v>
      </c>
      <c r="T68" s="268">
        <v>0.125</v>
      </c>
      <c r="U68" s="268">
        <v>0.0</v>
      </c>
      <c r="V68" s="269">
        <v>102.0</v>
      </c>
      <c r="W68" s="269">
        <v>0.0</v>
      </c>
      <c r="X68" s="264">
        <v>1.0</v>
      </c>
      <c r="Y68" s="264">
        <v>0.0</v>
      </c>
    </row>
    <row r="69">
      <c r="A69" s="270" t="s">
        <v>375</v>
      </c>
      <c r="B69" s="270" t="s">
        <v>394</v>
      </c>
      <c r="C69" s="270" t="s">
        <v>395</v>
      </c>
      <c r="D69" s="271">
        <v>6.0</v>
      </c>
      <c r="E69" s="271" t="s">
        <v>7289</v>
      </c>
      <c r="F69" s="272" t="s">
        <v>7270</v>
      </c>
      <c r="G69" s="59" t="str">
        <f t="array" ref="G69">INDEX('New Listing E-Commerce'!$D$1:$D$179,MATCH(I69,'New Listing E-Commerce'!$C$1:$C$179,0))</f>
        <v>Comfort</v>
      </c>
      <c r="H69" s="273">
        <v>1.0</v>
      </c>
      <c r="I69" s="274" t="s">
        <v>231</v>
      </c>
      <c r="J69" s="275">
        <f t="array" ref="J69">INDEX('Margen (PowerBI)'!$D$1:$D$179,MATCH($I69,'Margen (PowerBI)'!$B$1:$B$179,0))</f>
        <v>47.5</v>
      </c>
      <c r="K69" s="275">
        <f t="array" ref="K69">INDEX('Margen (PowerBI)'!$E$1:$E$179,MATCH($I69,'Margen (PowerBI)'!$B$1:$B$179,0))</f>
        <v>27.5</v>
      </c>
      <c r="L69" s="275">
        <f t="array" ref="L69">INDEX('Margen (PowerBI)'!$F$1:$F$179,MATCH($I69,'Margen (PowerBI)'!$B$1:$B$179,0))</f>
        <v>20</v>
      </c>
      <c r="M69" s="272">
        <v>4.50020125E9</v>
      </c>
      <c r="N69" s="272">
        <v>32.0</v>
      </c>
      <c r="O69" s="276">
        <v>0.003</v>
      </c>
      <c r="P69" s="272">
        <v>35.0</v>
      </c>
      <c r="Q69" s="276">
        <v>0.0026</v>
      </c>
      <c r="R69" s="276">
        <v>0.8857</v>
      </c>
      <c r="S69" s="272">
        <v>0.0</v>
      </c>
      <c r="T69" s="276">
        <v>0.0313</v>
      </c>
      <c r="U69" s="276">
        <v>0.0</v>
      </c>
      <c r="V69" s="277">
        <v>102.0</v>
      </c>
      <c r="W69" s="277">
        <v>0.0</v>
      </c>
      <c r="X69" s="272">
        <v>1.0</v>
      </c>
      <c r="Y69" s="272">
        <v>0.0</v>
      </c>
    </row>
    <row r="70">
      <c r="A70" s="262" t="s">
        <v>400</v>
      </c>
      <c r="B70" s="262" t="s">
        <v>1980</v>
      </c>
      <c r="C70" s="262" t="s">
        <v>1981</v>
      </c>
      <c r="D70" s="263">
        <v>12.0</v>
      </c>
      <c r="E70" s="263" t="s">
        <v>7287</v>
      </c>
      <c r="F70" s="264" t="s">
        <v>7270</v>
      </c>
      <c r="G70" s="55" t="str">
        <f t="array" ref="G70">INDEX('New Listing E-Commerce'!$D$1:$D$179,MATCH(I70,'New Listing E-Commerce'!$C$1:$C$179,0))</f>
        <v>Farmer </v>
      </c>
      <c r="H70" s="265">
        <v>1.0</v>
      </c>
      <c r="I70" s="266" t="s">
        <v>132</v>
      </c>
      <c r="J70" s="267">
        <f t="array" ref="J70">INDEX('Margen (PowerBI)'!$D$1:$D$179,MATCH($I70,'Margen (PowerBI)'!$B$1:$B$179,0))</f>
        <v>59.5</v>
      </c>
      <c r="K70" s="267">
        <f t="array" ref="K70">INDEX('Margen (PowerBI)'!$E$1:$E$179,MATCH($I70,'Margen (PowerBI)'!$B$1:$B$179,0))</f>
        <v>32.5</v>
      </c>
      <c r="L70" s="267">
        <f t="array" ref="L70">INDEX('Margen (PowerBI)'!$F$1:$F$179,MATCH($I70,'Margen (PowerBI)'!$B$1:$B$179,0))</f>
        <v>27</v>
      </c>
      <c r="M70" s="264">
        <v>3.710010131E10</v>
      </c>
      <c r="N70" s="264">
        <v>7.0</v>
      </c>
      <c r="O70" s="268">
        <v>7.0E-4</v>
      </c>
      <c r="P70" s="264">
        <v>7.0</v>
      </c>
      <c r="Q70" s="268">
        <v>5.0E-4</v>
      </c>
      <c r="R70" s="268">
        <v>1.0</v>
      </c>
      <c r="S70" s="264">
        <v>0.0</v>
      </c>
      <c r="T70" s="268">
        <v>0.1429</v>
      </c>
      <c r="U70" s="268">
        <v>0.0</v>
      </c>
      <c r="V70" s="269">
        <v>129.0</v>
      </c>
      <c r="W70" s="269">
        <v>0.0</v>
      </c>
      <c r="X70" s="264">
        <v>1.0</v>
      </c>
      <c r="Y70" s="264">
        <v>0.0</v>
      </c>
    </row>
    <row r="71">
      <c r="A71" s="270" t="s">
        <v>400</v>
      </c>
      <c r="B71" s="270" t="s">
        <v>405</v>
      </c>
      <c r="C71" s="270" t="s">
        <v>406</v>
      </c>
      <c r="D71" s="271">
        <v>6.5</v>
      </c>
      <c r="E71" s="271" t="s">
        <v>7287</v>
      </c>
      <c r="F71" s="272" t="s">
        <v>7270</v>
      </c>
      <c r="G71" s="59" t="str">
        <f t="array" ref="G71">INDEX('New Listing E-Commerce'!$D$1:$D$179,MATCH(I71,'New Listing E-Commerce'!$C$1:$C$179,0))</f>
        <v>Farmer </v>
      </c>
      <c r="H71" s="273">
        <v>2.0</v>
      </c>
      <c r="I71" s="274" t="s">
        <v>132</v>
      </c>
      <c r="J71" s="275">
        <f t="array" ref="J71">INDEX('Margen (PowerBI)'!$D$1:$D$179,MATCH($I71,'Margen (PowerBI)'!$B$1:$B$179,0))</f>
        <v>59.5</v>
      </c>
      <c r="K71" s="275">
        <f t="array" ref="K71">INDEX('Margen (PowerBI)'!$E$1:$E$179,MATCH($I71,'Margen (PowerBI)'!$B$1:$B$179,0))</f>
        <v>32.5</v>
      </c>
      <c r="L71" s="275">
        <f t="array" ref="L71">INDEX('Margen (PowerBI)'!$F$1:$F$179,MATCH($I71,'Margen (PowerBI)'!$B$1:$B$179,0))</f>
        <v>27</v>
      </c>
      <c r="M71" s="272">
        <v>3.7100101255E10</v>
      </c>
      <c r="N71" s="272">
        <v>24.0</v>
      </c>
      <c r="O71" s="276">
        <v>0.0023</v>
      </c>
      <c r="P71" s="272">
        <v>32.0</v>
      </c>
      <c r="Q71" s="276">
        <v>0.0024</v>
      </c>
      <c r="R71" s="276">
        <v>0.5</v>
      </c>
      <c r="S71" s="272">
        <v>0.0</v>
      </c>
      <c r="T71" s="276">
        <v>0.0833</v>
      </c>
      <c r="U71" s="276">
        <v>0.0</v>
      </c>
      <c r="V71" s="277">
        <v>258.0</v>
      </c>
      <c r="W71" s="277">
        <v>0.0</v>
      </c>
      <c r="X71" s="272">
        <v>2.0</v>
      </c>
      <c r="Y71" s="272">
        <v>0.0</v>
      </c>
    </row>
    <row r="72">
      <c r="A72" s="262" t="s">
        <v>400</v>
      </c>
      <c r="B72" s="262" t="s">
        <v>890</v>
      </c>
      <c r="C72" s="262" t="s">
        <v>891</v>
      </c>
      <c r="D72" s="263">
        <v>7.0</v>
      </c>
      <c r="E72" s="263" t="s">
        <v>7287</v>
      </c>
      <c r="F72" s="264" t="s">
        <v>7270</v>
      </c>
      <c r="G72" s="55" t="str">
        <f t="array" ref="G72">INDEX('New Listing E-Commerce'!$D$1:$D$179,MATCH(I72,'New Listing E-Commerce'!$C$1:$C$179,0))</f>
        <v>Farmer </v>
      </c>
      <c r="H72" s="265">
        <v>2.0</v>
      </c>
      <c r="I72" s="266" t="s">
        <v>132</v>
      </c>
      <c r="J72" s="267">
        <f t="array" ref="J72">INDEX('Margen (PowerBI)'!$D$1:$D$179,MATCH($I72,'Margen (PowerBI)'!$B$1:$B$179,0))</f>
        <v>59.5</v>
      </c>
      <c r="K72" s="267">
        <f t="array" ref="K72">INDEX('Margen (PowerBI)'!$E$1:$E$179,MATCH($I72,'Margen (PowerBI)'!$B$1:$B$179,0))</f>
        <v>32.5</v>
      </c>
      <c r="L72" s="267">
        <f t="array" ref="L72">INDEX('Margen (PowerBI)'!$F$1:$F$179,MATCH($I72,'Margen (PowerBI)'!$B$1:$B$179,0))</f>
        <v>27</v>
      </c>
      <c r="M72" s="264">
        <v>3.710010126E10</v>
      </c>
      <c r="N72" s="264">
        <v>56.0</v>
      </c>
      <c r="O72" s="268">
        <v>0.0053</v>
      </c>
      <c r="P72" s="264">
        <v>64.0</v>
      </c>
      <c r="Q72" s="268">
        <v>0.0048</v>
      </c>
      <c r="R72" s="268">
        <v>0.2813</v>
      </c>
      <c r="S72" s="264">
        <v>0.0</v>
      </c>
      <c r="T72" s="268">
        <v>0.0357</v>
      </c>
      <c r="U72" s="268">
        <v>0.0</v>
      </c>
      <c r="V72" s="269">
        <v>258.0</v>
      </c>
      <c r="W72" s="269">
        <v>0.0</v>
      </c>
      <c r="X72" s="264">
        <v>2.0</v>
      </c>
      <c r="Y72" s="264">
        <v>0.0</v>
      </c>
    </row>
    <row r="73">
      <c r="A73" s="270" t="s">
        <v>400</v>
      </c>
      <c r="B73" s="270" t="s">
        <v>407</v>
      </c>
      <c r="C73" s="270" t="s">
        <v>408</v>
      </c>
      <c r="D73" s="271">
        <v>7.5</v>
      </c>
      <c r="E73" s="271" t="s">
        <v>7287</v>
      </c>
      <c r="F73" s="272" t="s">
        <v>7270</v>
      </c>
      <c r="G73" s="59" t="str">
        <f t="array" ref="G73">INDEX('New Listing E-Commerce'!$D$1:$D$179,MATCH(I73,'New Listing E-Commerce'!$C$1:$C$179,0))</f>
        <v>Farmer </v>
      </c>
      <c r="H73" s="273">
        <v>6.0</v>
      </c>
      <c r="I73" s="274" t="s">
        <v>132</v>
      </c>
      <c r="J73" s="275">
        <f t="array" ref="J73">INDEX('Margen (PowerBI)'!$D$1:$D$179,MATCH($I73,'Margen (PowerBI)'!$B$1:$B$179,0))</f>
        <v>59.5</v>
      </c>
      <c r="K73" s="275">
        <f t="array" ref="K73">INDEX('Margen (PowerBI)'!$E$1:$E$179,MATCH($I73,'Margen (PowerBI)'!$B$1:$B$179,0))</f>
        <v>32.5</v>
      </c>
      <c r="L73" s="275">
        <f t="array" ref="L73">INDEX('Margen (PowerBI)'!$F$1:$F$179,MATCH($I73,'Margen (PowerBI)'!$B$1:$B$179,0))</f>
        <v>27</v>
      </c>
      <c r="M73" s="272">
        <v>3.7100101265E10</v>
      </c>
      <c r="N73" s="272">
        <v>26.0</v>
      </c>
      <c r="O73" s="276">
        <v>0.0025</v>
      </c>
      <c r="P73" s="272">
        <v>35.0</v>
      </c>
      <c r="Q73" s="276">
        <v>0.0026</v>
      </c>
      <c r="R73" s="276">
        <v>0.6857</v>
      </c>
      <c r="S73" s="272">
        <v>0.0</v>
      </c>
      <c r="T73" s="276">
        <v>0.2308</v>
      </c>
      <c r="U73" s="276">
        <v>0.0</v>
      </c>
      <c r="V73" s="277">
        <v>774.0</v>
      </c>
      <c r="W73" s="277">
        <v>0.0</v>
      </c>
      <c r="X73" s="272">
        <v>6.0</v>
      </c>
      <c r="Y73" s="272">
        <v>0.0</v>
      </c>
    </row>
    <row r="74">
      <c r="A74" s="262" t="s">
        <v>426</v>
      </c>
      <c r="B74" s="262" t="s">
        <v>5021</v>
      </c>
      <c r="C74" s="262" t="s">
        <v>5022</v>
      </c>
      <c r="D74" s="263">
        <v>7.0</v>
      </c>
      <c r="E74" s="263" t="s">
        <v>7287</v>
      </c>
      <c r="F74" s="264" t="s">
        <v>7270</v>
      </c>
      <c r="G74" s="55" t="str">
        <f t="array" ref="G74">INDEX('New Listing E-Commerce'!$D$1:$D$179,MATCH(I74,'New Listing E-Commerce'!$C$1:$C$179,0))</f>
        <v>HL200</v>
      </c>
      <c r="H74" s="265">
        <v>1.0</v>
      </c>
      <c r="I74" s="278" t="s">
        <v>107</v>
      </c>
      <c r="J74" s="267">
        <f t="array" ref="J74">INDEX('Margen (PowerBI)'!$D$1:$D$179,MATCH($I74,'Margen (PowerBI)'!$B$1:$B$179,0))</f>
        <v>57</v>
      </c>
      <c r="K74" s="267">
        <f t="array" ref="K74">INDEX('Margen (PowerBI)'!$E$1:$E$179,MATCH($I74,'Margen (PowerBI)'!$B$1:$B$179,0))</f>
        <v>34</v>
      </c>
      <c r="L74" s="267">
        <f t="array" ref="L74">INDEX('Margen (PowerBI)'!$F$1:$F$179,MATCH($I74,'Margen (PowerBI)'!$B$1:$B$179,0))</f>
        <v>23</v>
      </c>
      <c r="M74" s="262" t="s">
        <v>5020</v>
      </c>
      <c r="N74" s="264">
        <v>2.0</v>
      </c>
      <c r="O74" s="268">
        <v>2.0E-4</v>
      </c>
      <c r="P74" s="264">
        <v>2.0</v>
      </c>
      <c r="Q74" s="268">
        <v>2.0E-4</v>
      </c>
      <c r="R74" s="268">
        <v>0.5</v>
      </c>
      <c r="S74" s="264">
        <v>0.0</v>
      </c>
      <c r="T74" s="268">
        <v>0.5</v>
      </c>
      <c r="U74" s="268">
        <v>0.0</v>
      </c>
      <c r="V74" s="269">
        <v>129.0</v>
      </c>
      <c r="W74" s="269">
        <v>0.0</v>
      </c>
      <c r="X74" s="264">
        <v>1.0</v>
      </c>
      <c r="Y74" s="264">
        <v>0.0</v>
      </c>
    </row>
    <row r="75">
      <c r="A75" s="270" t="s">
        <v>432</v>
      </c>
      <c r="B75" s="270" t="s">
        <v>435</v>
      </c>
      <c r="C75" s="270" t="s">
        <v>436</v>
      </c>
      <c r="D75" s="271">
        <v>13.0</v>
      </c>
      <c r="E75" s="271" t="s">
        <v>7286</v>
      </c>
      <c r="F75" s="272" t="s">
        <v>7270</v>
      </c>
      <c r="G75" s="59" t="str">
        <f t="array" ref="G75">INDEX('New Listing E-Commerce'!$D$1:$D$179,MATCH(I75,'New Listing E-Commerce'!$C$1:$C$179,0))</f>
        <v>Max Grip Negro</v>
      </c>
      <c r="H75" s="273">
        <v>2.0</v>
      </c>
      <c r="I75" s="279" t="s">
        <v>176</v>
      </c>
      <c r="J75" s="275">
        <f t="array" ref="J75">INDEX('Margen (PowerBI)'!$D$1:$D$179,MATCH($I75,'Margen (PowerBI)'!$B$1:$B$179,0))</f>
        <v>49.5</v>
      </c>
      <c r="K75" s="275">
        <f t="array" ref="K75">INDEX('Margen (PowerBI)'!$E$1:$E$179,MATCH($I75,'Margen (PowerBI)'!$B$1:$B$179,0))</f>
        <v>31.5</v>
      </c>
      <c r="L75" s="275">
        <f t="array" ref="L75">INDEX('Margen (PowerBI)'!$F$1:$F$179,MATCH($I75,'Margen (PowerBI)'!$B$1:$B$179,0))</f>
        <v>18</v>
      </c>
      <c r="M75" s="270" t="s">
        <v>3457</v>
      </c>
      <c r="N75" s="272">
        <v>5.0</v>
      </c>
      <c r="O75" s="276">
        <v>5.0E-4</v>
      </c>
      <c r="P75" s="272">
        <v>12.0</v>
      </c>
      <c r="Q75" s="276">
        <v>9.0E-4</v>
      </c>
      <c r="R75" s="276">
        <v>0.8333</v>
      </c>
      <c r="S75" s="272">
        <v>0.0</v>
      </c>
      <c r="T75" s="276">
        <v>0.4</v>
      </c>
      <c r="U75" s="276">
        <v>0.0</v>
      </c>
      <c r="V75" s="277">
        <v>220.0</v>
      </c>
      <c r="W75" s="277">
        <v>0.0</v>
      </c>
      <c r="X75" s="272">
        <v>2.0</v>
      </c>
      <c r="Y75" s="272">
        <v>0.0</v>
      </c>
    </row>
    <row r="76">
      <c r="A76" s="262" t="s">
        <v>432</v>
      </c>
      <c r="B76" s="262" t="s">
        <v>439</v>
      </c>
      <c r="C76" s="262" t="s">
        <v>440</v>
      </c>
      <c r="D76" s="263">
        <v>9.5</v>
      </c>
      <c r="E76" s="263" t="s">
        <v>7286</v>
      </c>
      <c r="F76" s="264" t="s">
        <v>7270</v>
      </c>
      <c r="G76" s="55" t="str">
        <f t="array" ref="G76">INDEX('New Listing E-Commerce'!$D$1:$D$179,MATCH(I76,'New Listing E-Commerce'!$C$1:$C$179,0))</f>
        <v>Max Grip Negro</v>
      </c>
      <c r="H76" s="265">
        <v>1.0</v>
      </c>
      <c r="I76" s="278" t="s">
        <v>176</v>
      </c>
      <c r="J76" s="267">
        <f t="array" ref="J76">INDEX('Margen (PowerBI)'!$D$1:$D$179,MATCH($I76,'Margen (PowerBI)'!$B$1:$B$179,0))</f>
        <v>49.5</v>
      </c>
      <c r="K76" s="267">
        <f t="array" ref="K76">INDEX('Margen (PowerBI)'!$E$1:$E$179,MATCH($I76,'Margen (PowerBI)'!$B$1:$B$179,0))</f>
        <v>31.5</v>
      </c>
      <c r="L76" s="267">
        <f t="array" ref="L76">INDEX('Margen (PowerBI)'!$F$1:$F$179,MATCH($I76,'Margen (PowerBI)'!$B$1:$B$179,0))</f>
        <v>18</v>
      </c>
      <c r="M76" s="262" t="s">
        <v>6879</v>
      </c>
      <c r="N76" s="264">
        <v>5.0</v>
      </c>
      <c r="O76" s="268">
        <v>5.0E-4</v>
      </c>
      <c r="P76" s="264">
        <v>7.0</v>
      </c>
      <c r="Q76" s="268">
        <v>5.0E-4</v>
      </c>
      <c r="R76" s="268">
        <v>0.8571</v>
      </c>
      <c r="S76" s="264">
        <v>0.0</v>
      </c>
      <c r="T76" s="268">
        <v>0.2</v>
      </c>
      <c r="U76" s="268">
        <v>0.0</v>
      </c>
      <c r="V76" s="269">
        <v>110.0</v>
      </c>
      <c r="W76" s="269">
        <v>0.0</v>
      </c>
      <c r="X76" s="264">
        <v>1.0</v>
      </c>
      <c r="Y76" s="264">
        <v>0.0</v>
      </c>
    </row>
    <row r="77">
      <c r="A77" s="270" t="s">
        <v>441</v>
      </c>
      <c r="B77" s="270" t="s">
        <v>442</v>
      </c>
      <c r="C77" s="270" t="s">
        <v>443</v>
      </c>
      <c r="D77" s="271">
        <v>10.0</v>
      </c>
      <c r="E77" s="271" t="s">
        <v>7287</v>
      </c>
      <c r="F77" s="272" t="s">
        <v>7270</v>
      </c>
      <c r="G77" s="59" t="str">
        <f t="array" ref="G77">INDEX('New Listing E-Commerce'!$D$1:$D$179,MATCH(I77,'New Listing E-Commerce'!$C$1:$C$179,0))</f>
        <v>Max</v>
      </c>
      <c r="H77" s="273">
        <v>1.0</v>
      </c>
      <c r="I77" s="279" t="s">
        <v>216</v>
      </c>
      <c r="J77" s="275">
        <f t="array" ref="J77">INDEX('Margen (PowerBI)'!$D$1:$D$179,MATCH($I77,'Margen (PowerBI)'!$B$1:$B$179,0))</f>
        <v>47.5</v>
      </c>
      <c r="K77" s="275">
        <f t="array" ref="K77">INDEX('Margen (PowerBI)'!$E$1:$E$179,MATCH($I77,'Margen (PowerBI)'!$B$1:$B$179,0))</f>
        <v>28.5</v>
      </c>
      <c r="L77" s="275">
        <f t="array" ref="L77">INDEX('Margen (PowerBI)'!$F$1:$F$179,MATCH($I77,'Margen (PowerBI)'!$B$1:$B$179,0))</f>
        <v>19</v>
      </c>
      <c r="M77" s="270" t="s">
        <v>2967</v>
      </c>
      <c r="N77" s="272">
        <v>3.0</v>
      </c>
      <c r="O77" s="276">
        <v>3.0E-4</v>
      </c>
      <c r="P77" s="272">
        <v>4.0</v>
      </c>
      <c r="Q77" s="276">
        <v>3.0E-4</v>
      </c>
      <c r="R77" s="276">
        <v>1.0</v>
      </c>
      <c r="S77" s="272">
        <v>0.0</v>
      </c>
      <c r="T77" s="276">
        <v>0.3333</v>
      </c>
      <c r="U77" s="276">
        <v>0.0</v>
      </c>
      <c r="V77" s="277">
        <v>102.0</v>
      </c>
      <c r="W77" s="277">
        <v>0.0</v>
      </c>
      <c r="X77" s="272">
        <v>1.0</v>
      </c>
      <c r="Y77" s="272">
        <v>0.0</v>
      </c>
    </row>
    <row r="78">
      <c r="A78" s="262" t="s">
        <v>6104</v>
      </c>
      <c r="B78" s="262" t="s">
        <v>6104</v>
      </c>
      <c r="C78" s="262" t="s">
        <v>6105</v>
      </c>
      <c r="D78" s="263">
        <v>8.0</v>
      </c>
      <c r="E78" s="263" t="s">
        <v>7287</v>
      </c>
      <c r="F78" s="264" t="s">
        <v>7270</v>
      </c>
      <c r="G78" s="55" t="str">
        <f t="array" ref="G78">INDEX('New Listing E-Commerce'!$D$1:$D$179,MATCH(I78,'New Listing E-Commerce'!$C$1:$C$179,0))</f>
        <v>Max</v>
      </c>
      <c r="H78" s="265">
        <v>1.0</v>
      </c>
      <c r="I78" s="278" t="s">
        <v>216</v>
      </c>
      <c r="J78" s="267">
        <f t="array" ref="J78">INDEX('Margen (PowerBI)'!$D$1:$D$179,MATCH($I78,'Margen (PowerBI)'!$B$1:$B$179,0))</f>
        <v>47.5</v>
      </c>
      <c r="K78" s="267">
        <f t="array" ref="K78">INDEX('Margen (PowerBI)'!$E$1:$E$179,MATCH($I78,'Margen (PowerBI)'!$B$1:$B$179,0))</f>
        <v>28.5</v>
      </c>
      <c r="L78" s="267">
        <f t="array" ref="L78">INDEX('Margen (PowerBI)'!$F$1:$F$179,MATCH($I78,'Margen (PowerBI)'!$B$1:$B$179,0))</f>
        <v>19</v>
      </c>
      <c r="M78" s="262" t="s">
        <v>6103</v>
      </c>
      <c r="N78" s="264">
        <v>12.0</v>
      </c>
      <c r="O78" s="268">
        <v>0.0011</v>
      </c>
      <c r="P78" s="264">
        <v>19.0</v>
      </c>
      <c r="Q78" s="268">
        <v>0.0014</v>
      </c>
      <c r="R78" s="268">
        <v>1.0</v>
      </c>
      <c r="S78" s="264">
        <v>0.0</v>
      </c>
      <c r="T78" s="268">
        <v>0.0833</v>
      </c>
      <c r="U78" s="268">
        <v>0.0</v>
      </c>
      <c r="V78" s="269">
        <v>102.0</v>
      </c>
      <c r="W78" s="269">
        <v>0.0</v>
      </c>
      <c r="X78" s="264">
        <v>1.0</v>
      </c>
      <c r="Y78" s="264">
        <v>0.0</v>
      </c>
    </row>
    <row r="79">
      <c r="A79" s="270" t="s">
        <v>448</v>
      </c>
      <c r="B79" s="270" t="s">
        <v>453</v>
      </c>
      <c r="C79" s="270" t="s">
        <v>454</v>
      </c>
      <c r="D79" s="271">
        <v>13.0</v>
      </c>
      <c r="E79" s="271" t="s">
        <v>7287</v>
      </c>
      <c r="F79" s="272" t="s">
        <v>7270</v>
      </c>
      <c r="G79" s="59" t="str">
        <f t="array" ref="G79">INDEX('New Listing E-Commerce'!$D$1:$D$179,MATCH(I79,'New Listing E-Commerce'!$C$1:$C$179,0))</f>
        <v>Max</v>
      </c>
      <c r="H79" s="273">
        <v>5.0</v>
      </c>
      <c r="I79" s="274" t="s">
        <v>216</v>
      </c>
      <c r="J79" s="275">
        <f t="array" ref="J79">INDEX('Margen (PowerBI)'!$D$1:$D$179,MATCH($I79,'Margen (PowerBI)'!$B$1:$B$179,0))</f>
        <v>47.5</v>
      </c>
      <c r="K79" s="275">
        <f t="array" ref="K79">INDEX('Margen (PowerBI)'!$E$1:$E$179,MATCH($I79,'Margen (PowerBI)'!$B$1:$B$179,0))</f>
        <v>28.5</v>
      </c>
      <c r="L79" s="275">
        <f t="array" ref="L79">INDEX('Margen (PowerBI)'!$F$1:$F$179,MATCH($I79,'Margen (PowerBI)'!$B$1:$B$179,0))</f>
        <v>19</v>
      </c>
      <c r="M79" s="272">
        <v>7.80010132E9</v>
      </c>
      <c r="N79" s="272">
        <v>39.0</v>
      </c>
      <c r="O79" s="276">
        <v>0.0037</v>
      </c>
      <c r="P79" s="272">
        <v>45.0</v>
      </c>
      <c r="Q79" s="276">
        <v>0.0034</v>
      </c>
      <c r="R79" s="276">
        <v>0.9556</v>
      </c>
      <c r="S79" s="272">
        <v>0.0</v>
      </c>
      <c r="T79" s="276">
        <v>0.1282</v>
      </c>
      <c r="U79" s="276">
        <v>0.0</v>
      </c>
      <c r="V79" s="277">
        <v>530.0</v>
      </c>
      <c r="W79" s="277">
        <v>0.0</v>
      </c>
      <c r="X79" s="272">
        <v>5.0</v>
      </c>
      <c r="Y79" s="272">
        <v>0.0</v>
      </c>
    </row>
    <row r="80">
      <c r="A80" s="262" t="s">
        <v>448</v>
      </c>
      <c r="B80" s="262" t="s">
        <v>929</v>
      </c>
      <c r="C80" s="262" t="s">
        <v>930</v>
      </c>
      <c r="D80" s="263">
        <v>7.0</v>
      </c>
      <c r="E80" s="263" t="s">
        <v>7287</v>
      </c>
      <c r="F80" s="264" t="s">
        <v>7270</v>
      </c>
      <c r="G80" s="55" t="str">
        <f t="array" ref="G80">INDEX('New Listing E-Commerce'!$D$1:$D$179,MATCH(I80,'New Listing E-Commerce'!$C$1:$C$179,0))</f>
        <v>Max</v>
      </c>
      <c r="H80" s="265">
        <v>2.0</v>
      </c>
      <c r="I80" s="278" t="s">
        <v>216</v>
      </c>
      <c r="J80" s="267">
        <f t="array" ref="J80">INDEX('Margen (PowerBI)'!$D$1:$D$179,MATCH($I80,'Margen (PowerBI)'!$B$1:$B$179,0))</f>
        <v>47.5</v>
      </c>
      <c r="K80" s="267">
        <f t="array" ref="K80">INDEX('Margen (PowerBI)'!$E$1:$E$179,MATCH($I80,'Margen (PowerBI)'!$B$1:$B$179,0))</f>
        <v>28.5</v>
      </c>
      <c r="L80" s="267">
        <f t="array" ref="L80">INDEX('Margen (PowerBI)'!$F$1:$F$179,MATCH($I80,'Margen (PowerBI)'!$B$1:$B$179,0))</f>
        <v>19</v>
      </c>
      <c r="M80" s="264">
        <v>7.80010126E9</v>
      </c>
      <c r="N80" s="264">
        <v>279.0</v>
      </c>
      <c r="O80" s="268">
        <v>0.0264</v>
      </c>
      <c r="P80" s="264">
        <v>325.0</v>
      </c>
      <c r="Q80" s="268">
        <v>0.0246</v>
      </c>
      <c r="R80" s="268">
        <v>0.9846</v>
      </c>
      <c r="S80" s="264">
        <v>0.0</v>
      </c>
      <c r="T80" s="268">
        <v>0.0072</v>
      </c>
      <c r="U80" s="268">
        <v>0.0</v>
      </c>
      <c r="V80" s="269">
        <v>212.0</v>
      </c>
      <c r="W80" s="269">
        <v>0.0</v>
      </c>
      <c r="X80" s="264">
        <v>2.0</v>
      </c>
      <c r="Y80" s="264">
        <v>0.0</v>
      </c>
    </row>
    <row r="81">
      <c r="A81" s="270" t="s">
        <v>448</v>
      </c>
      <c r="B81" s="270" t="s">
        <v>1136</v>
      </c>
      <c r="C81" s="270" t="s">
        <v>1137</v>
      </c>
      <c r="D81" s="271">
        <v>7.5</v>
      </c>
      <c r="E81" s="271" t="s">
        <v>7287</v>
      </c>
      <c r="F81" s="272" t="s">
        <v>7270</v>
      </c>
      <c r="G81" s="59" t="str">
        <f t="array" ref="G81">INDEX('New Listing E-Commerce'!$D$1:$D$179,MATCH(I81,'New Listing E-Commerce'!$C$1:$C$179,0))</f>
        <v>Max</v>
      </c>
      <c r="H81" s="273">
        <v>1.0</v>
      </c>
      <c r="I81" s="279" t="s">
        <v>216</v>
      </c>
      <c r="J81" s="275">
        <f t="array" ref="J81">INDEX('Margen (PowerBI)'!$D$1:$D$179,MATCH($I81,'Margen (PowerBI)'!$B$1:$B$179,0))</f>
        <v>47.5</v>
      </c>
      <c r="K81" s="275">
        <f t="array" ref="K81">INDEX('Margen (PowerBI)'!$E$1:$E$179,MATCH($I81,'Margen (PowerBI)'!$B$1:$B$179,0))</f>
        <v>28.5</v>
      </c>
      <c r="L81" s="275">
        <f t="array" ref="L81">INDEX('Margen (PowerBI)'!$F$1:$F$179,MATCH($I81,'Margen (PowerBI)'!$B$1:$B$179,0))</f>
        <v>19</v>
      </c>
      <c r="M81" s="272">
        <v>7.800101265E9</v>
      </c>
      <c r="N81" s="272">
        <v>4.0</v>
      </c>
      <c r="O81" s="276">
        <v>4.0E-4</v>
      </c>
      <c r="P81" s="272">
        <v>5.0</v>
      </c>
      <c r="Q81" s="276">
        <v>4.0E-4</v>
      </c>
      <c r="R81" s="276">
        <v>0.8</v>
      </c>
      <c r="S81" s="272">
        <v>0.0</v>
      </c>
      <c r="T81" s="276">
        <v>0.25</v>
      </c>
      <c r="U81" s="276">
        <v>0.0</v>
      </c>
      <c r="V81" s="277">
        <v>106.0</v>
      </c>
      <c r="W81" s="277">
        <v>0.0</v>
      </c>
      <c r="X81" s="272">
        <v>1.0</v>
      </c>
      <c r="Y81" s="272">
        <v>0.0</v>
      </c>
    </row>
    <row r="82">
      <c r="A82" s="262" t="s">
        <v>494</v>
      </c>
      <c r="B82" s="262" t="s">
        <v>941</v>
      </c>
      <c r="C82" s="262" t="s">
        <v>942</v>
      </c>
      <c r="D82" s="263">
        <v>6.5</v>
      </c>
      <c r="E82" s="263" t="s">
        <v>7286</v>
      </c>
      <c r="F82" s="264" t="s">
        <v>7270</v>
      </c>
      <c r="G82" s="55" t="str">
        <f t="array" ref="G82">INDEX('New Listing E-Commerce'!$D$1:$D$179,MATCH(I82,'New Listing E-Commerce'!$C$1:$C$179,0))</f>
        <v>Rul 500</v>
      </c>
      <c r="H82" s="265">
        <v>1.0</v>
      </c>
      <c r="I82" s="278" t="s">
        <v>127</v>
      </c>
      <c r="J82" s="267">
        <f t="array" ref="J82">INDEX('Margen (PowerBI)'!$D$1:$D$179,MATCH($I82,'Margen (PowerBI)'!$B$1:$B$179,0))</f>
        <v>55</v>
      </c>
      <c r="K82" s="267">
        <f t="array" ref="K82">INDEX('Margen (PowerBI)'!$E$1:$E$179,MATCH($I82,'Margen (PowerBI)'!$B$1:$B$179,0))</f>
        <v>33</v>
      </c>
      <c r="L82" s="267">
        <f t="array" ref="L82">INDEX('Margen (PowerBI)'!$F$1:$F$179,MATCH($I82,'Margen (PowerBI)'!$B$1:$B$179,0))</f>
        <v>22</v>
      </c>
      <c r="M82" s="262" t="s">
        <v>5160</v>
      </c>
      <c r="N82" s="264">
        <v>12.0</v>
      </c>
      <c r="O82" s="268">
        <v>0.0011</v>
      </c>
      <c r="P82" s="264">
        <v>14.0</v>
      </c>
      <c r="Q82" s="268">
        <v>0.0011</v>
      </c>
      <c r="R82" s="268">
        <v>0.8571</v>
      </c>
      <c r="S82" s="264">
        <v>0.0</v>
      </c>
      <c r="T82" s="268">
        <v>0.0833</v>
      </c>
      <c r="U82" s="268">
        <v>0.0</v>
      </c>
      <c r="V82" s="269">
        <v>113.0</v>
      </c>
      <c r="W82" s="269">
        <v>0.0</v>
      </c>
      <c r="X82" s="264">
        <v>1.0</v>
      </c>
      <c r="Y82" s="264">
        <v>0.0</v>
      </c>
    </row>
    <row r="83">
      <c r="A83" s="270" t="s">
        <v>494</v>
      </c>
      <c r="B83" s="270" t="s">
        <v>503</v>
      </c>
      <c r="C83" s="270" t="s">
        <v>504</v>
      </c>
      <c r="D83" s="271">
        <v>9.0</v>
      </c>
      <c r="E83" s="271" t="s">
        <v>7286</v>
      </c>
      <c r="F83" s="272" t="s">
        <v>7270</v>
      </c>
      <c r="G83" s="59" t="str">
        <f t="array" ref="G83">INDEX('New Listing E-Commerce'!$D$1:$D$179,MATCH(I83,'New Listing E-Commerce'!$C$1:$C$179,0))</f>
        <v>Rul 500</v>
      </c>
      <c r="H83" s="273">
        <v>4.0</v>
      </c>
      <c r="I83" s="279" t="s">
        <v>127</v>
      </c>
      <c r="J83" s="275">
        <f t="array" ref="J83">INDEX('Margen (PowerBI)'!$D$1:$D$179,MATCH($I83,'Margen (PowerBI)'!$B$1:$B$179,0))</f>
        <v>55</v>
      </c>
      <c r="K83" s="275">
        <f t="array" ref="K83">INDEX('Margen (PowerBI)'!$E$1:$E$179,MATCH($I83,'Margen (PowerBI)'!$B$1:$B$179,0))</f>
        <v>33</v>
      </c>
      <c r="L83" s="275">
        <f t="array" ref="L83">INDEX('Margen (PowerBI)'!$F$1:$F$179,MATCH($I83,'Margen (PowerBI)'!$B$1:$B$179,0))</f>
        <v>22</v>
      </c>
      <c r="M83" s="270" t="s">
        <v>5172</v>
      </c>
      <c r="N83" s="272">
        <v>228.0</v>
      </c>
      <c r="O83" s="276">
        <v>0.0215</v>
      </c>
      <c r="P83" s="272">
        <v>291.0</v>
      </c>
      <c r="Q83" s="276">
        <v>0.022</v>
      </c>
      <c r="R83" s="276">
        <v>0.9828</v>
      </c>
      <c r="S83" s="272">
        <v>1.0</v>
      </c>
      <c r="T83" s="276">
        <v>0.0175</v>
      </c>
      <c r="U83" s="276">
        <v>0.0044</v>
      </c>
      <c r="V83" s="277">
        <v>452.0</v>
      </c>
      <c r="W83" s="277">
        <v>113.0</v>
      </c>
      <c r="X83" s="272">
        <v>4.0</v>
      </c>
      <c r="Y83" s="272">
        <v>1.0</v>
      </c>
    </row>
    <row r="84">
      <c r="A84" s="262" t="s">
        <v>494</v>
      </c>
      <c r="B84" s="262" t="s">
        <v>5063</v>
      </c>
      <c r="C84" s="262" t="s">
        <v>5064</v>
      </c>
      <c r="D84" s="263">
        <v>8.0</v>
      </c>
      <c r="E84" s="263" t="s">
        <v>7287</v>
      </c>
      <c r="F84" s="264" t="s">
        <v>7270</v>
      </c>
      <c r="G84" s="55" t="str">
        <f t="array" ref="G84">INDEX('New Listing E-Commerce'!$D$1:$D$179,MATCH(I84,'New Listing E-Commerce'!$C$1:$C$179,0))</f>
        <v>Rul 500</v>
      </c>
      <c r="H84" s="265">
        <v>1.0</v>
      </c>
      <c r="I84" s="278" t="s">
        <v>127</v>
      </c>
      <c r="J84" s="267">
        <f t="array" ref="J84">INDEX('Margen (PowerBI)'!$D$1:$D$179,MATCH($I84,'Margen (PowerBI)'!$B$1:$B$179,0))</f>
        <v>55</v>
      </c>
      <c r="K84" s="267">
        <f t="array" ref="K84">INDEX('Margen (PowerBI)'!$E$1:$E$179,MATCH($I84,'Margen (PowerBI)'!$B$1:$B$179,0))</f>
        <v>33</v>
      </c>
      <c r="L84" s="267">
        <f t="array" ref="L84">INDEX('Margen (PowerBI)'!$F$1:$F$179,MATCH($I84,'Margen (PowerBI)'!$B$1:$B$179,0))</f>
        <v>22</v>
      </c>
      <c r="M84" s="262" t="s">
        <v>5062</v>
      </c>
      <c r="N84" s="264">
        <v>8.0</v>
      </c>
      <c r="O84" s="268">
        <v>8.0E-4</v>
      </c>
      <c r="P84" s="264">
        <v>12.0</v>
      </c>
      <c r="Q84" s="268">
        <v>9.0E-4</v>
      </c>
      <c r="R84" s="268">
        <v>1.0</v>
      </c>
      <c r="S84" s="264">
        <v>0.0</v>
      </c>
      <c r="T84" s="268">
        <v>0.125</v>
      </c>
      <c r="U84" s="268">
        <v>0.0</v>
      </c>
      <c r="V84" s="269">
        <v>113.0</v>
      </c>
      <c r="W84" s="269">
        <v>0.0</v>
      </c>
      <c r="X84" s="264">
        <v>1.0</v>
      </c>
      <c r="Y84" s="264">
        <v>0.0</v>
      </c>
    </row>
    <row r="85">
      <c r="A85" s="270" t="s">
        <v>494</v>
      </c>
      <c r="B85" s="270" t="s">
        <v>525</v>
      </c>
      <c r="C85" s="270" t="s">
        <v>526</v>
      </c>
      <c r="D85" s="271">
        <v>7.5</v>
      </c>
      <c r="E85" s="271" t="s">
        <v>188</v>
      </c>
      <c r="F85" s="272" t="s">
        <v>7270</v>
      </c>
      <c r="G85" s="59" t="str">
        <f t="array" ref="G85">INDEX('New Listing E-Commerce'!$D$1:$D$179,MATCH(I85,'New Listing E-Commerce'!$C$1:$C$179,0))</f>
        <v>Rul 500</v>
      </c>
      <c r="H85" s="273">
        <v>2.0</v>
      </c>
      <c r="I85" s="279" t="s">
        <v>127</v>
      </c>
      <c r="J85" s="275">
        <f t="array" ref="J85">INDEX('Margen (PowerBI)'!$D$1:$D$179,MATCH($I85,'Margen (PowerBI)'!$B$1:$B$179,0))</f>
        <v>55</v>
      </c>
      <c r="K85" s="275">
        <f t="array" ref="K85">INDEX('Margen (PowerBI)'!$E$1:$E$179,MATCH($I85,'Margen (PowerBI)'!$B$1:$B$179,0))</f>
        <v>33</v>
      </c>
      <c r="L85" s="275">
        <f t="array" ref="L85">INDEX('Margen (PowerBI)'!$F$1:$F$179,MATCH($I85,'Margen (PowerBI)'!$B$1:$B$179,0))</f>
        <v>22</v>
      </c>
      <c r="M85" s="270" t="s">
        <v>5046</v>
      </c>
      <c r="N85" s="272">
        <v>9.0</v>
      </c>
      <c r="O85" s="276">
        <v>9.0E-4</v>
      </c>
      <c r="P85" s="272">
        <v>12.0</v>
      </c>
      <c r="Q85" s="276">
        <v>9.0E-4</v>
      </c>
      <c r="R85" s="276">
        <v>0.8333</v>
      </c>
      <c r="S85" s="272">
        <v>0.0</v>
      </c>
      <c r="T85" s="276">
        <v>0.2222</v>
      </c>
      <c r="U85" s="276">
        <v>0.0</v>
      </c>
      <c r="V85" s="277">
        <v>226.0</v>
      </c>
      <c r="W85" s="277">
        <v>0.0</v>
      </c>
      <c r="X85" s="272">
        <v>2.0</v>
      </c>
      <c r="Y85" s="272">
        <v>0.0</v>
      </c>
    </row>
    <row r="86">
      <c r="A86" s="262" t="s">
        <v>494</v>
      </c>
      <c r="B86" s="262" t="s">
        <v>527</v>
      </c>
      <c r="C86" s="262" t="s">
        <v>528</v>
      </c>
      <c r="D86" s="263">
        <v>8.0</v>
      </c>
      <c r="E86" s="263" t="s">
        <v>188</v>
      </c>
      <c r="F86" s="264" t="s">
        <v>7270</v>
      </c>
      <c r="G86" s="55" t="str">
        <f t="array" ref="G86">INDEX('New Listing E-Commerce'!$D$1:$D$179,MATCH(I86,'New Listing E-Commerce'!$C$1:$C$179,0))</f>
        <v>Rul 500</v>
      </c>
      <c r="H86" s="265">
        <v>3.0</v>
      </c>
      <c r="I86" s="278" t="s">
        <v>127</v>
      </c>
      <c r="J86" s="267">
        <f t="array" ref="J86">INDEX('Margen (PowerBI)'!$D$1:$D$179,MATCH($I86,'Margen (PowerBI)'!$B$1:$B$179,0))</f>
        <v>55</v>
      </c>
      <c r="K86" s="267">
        <f t="array" ref="K86">INDEX('Margen (PowerBI)'!$E$1:$E$179,MATCH($I86,'Margen (PowerBI)'!$B$1:$B$179,0))</f>
        <v>33</v>
      </c>
      <c r="L86" s="267">
        <f t="array" ref="L86">INDEX('Margen (PowerBI)'!$F$1:$F$179,MATCH($I86,'Margen (PowerBI)'!$B$1:$B$179,0))</f>
        <v>22</v>
      </c>
      <c r="M86" s="262" t="s">
        <v>5048</v>
      </c>
      <c r="N86" s="264">
        <v>10.0</v>
      </c>
      <c r="O86" s="268">
        <v>9.0E-4</v>
      </c>
      <c r="P86" s="264">
        <v>13.0</v>
      </c>
      <c r="Q86" s="268">
        <v>0.001</v>
      </c>
      <c r="R86" s="268">
        <v>0.8462</v>
      </c>
      <c r="S86" s="264">
        <v>0.0</v>
      </c>
      <c r="T86" s="268">
        <v>0.3</v>
      </c>
      <c r="U86" s="268">
        <v>0.0</v>
      </c>
      <c r="V86" s="269">
        <v>226.0</v>
      </c>
      <c r="W86" s="269">
        <v>0.0</v>
      </c>
      <c r="X86" s="264">
        <v>3.0</v>
      </c>
      <c r="Y86" s="264">
        <v>0.0</v>
      </c>
    </row>
    <row r="87">
      <c r="A87" s="270" t="s">
        <v>494</v>
      </c>
      <c r="B87" s="270" t="s">
        <v>531</v>
      </c>
      <c r="C87" s="270" t="s">
        <v>532</v>
      </c>
      <c r="D87" s="271">
        <v>9.0</v>
      </c>
      <c r="E87" s="271" t="s">
        <v>188</v>
      </c>
      <c r="F87" s="272" t="s">
        <v>7270</v>
      </c>
      <c r="G87" s="59" t="str">
        <f t="array" ref="G87">INDEX('New Listing E-Commerce'!$D$1:$D$179,MATCH(I87,'New Listing E-Commerce'!$C$1:$C$179,0))</f>
        <v>Rul 500</v>
      </c>
      <c r="H87" s="273">
        <v>3.0</v>
      </c>
      <c r="I87" s="279" t="s">
        <v>127</v>
      </c>
      <c r="J87" s="275">
        <f t="array" ref="J87">INDEX('Margen (PowerBI)'!$D$1:$D$179,MATCH($I87,'Margen (PowerBI)'!$B$1:$B$179,0))</f>
        <v>55</v>
      </c>
      <c r="K87" s="275">
        <f t="array" ref="K87">INDEX('Margen (PowerBI)'!$E$1:$E$179,MATCH($I87,'Margen (PowerBI)'!$B$1:$B$179,0))</f>
        <v>33</v>
      </c>
      <c r="L87" s="275">
        <f t="array" ref="L87">INDEX('Margen (PowerBI)'!$F$1:$F$179,MATCH($I87,'Margen (PowerBI)'!$B$1:$B$179,0))</f>
        <v>22</v>
      </c>
      <c r="M87" s="270" t="s">
        <v>5052</v>
      </c>
      <c r="N87" s="272">
        <v>48.0</v>
      </c>
      <c r="O87" s="276">
        <v>0.0045</v>
      </c>
      <c r="P87" s="272">
        <v>56.0</v>
      </c>
      <c r="Q87" s="276">
        <v>0.0042</v>
      </c>
      <c r="R87" s="276">
        <v>0.9643</v>
      </c>
      <c r="S87" s="272">
        <v>0.0</v>
      </c>
      <c r="T87" s="276">
        <v>0.0625</v>
      </c>
      <c r="U87" s="276">
        <v>0.0</v>
      </c>
      <c r="V87" s="277">
        <v>339.0</v>
      </c>
      <c r="W87" s="277">
        <v>0.0</v>
      </c>
      <c r="X87" s="272">
        <v>3.0</v>
      </c>
      <c r="Y87" s="272">
        <v>0.0</v>
      </c>
    </row>
    <row r="88">
      <c r="A88" s="262" t="s">
        <v>494</v>
      </c>
      <c r="B88" s="262" t="s">
        <v>953</v>
      </c>
      <c r="C88" s="262" t="s">
        <v>954</v>
      </c>
      <c r="D88" s="263">
        <v>10.5</v>
      </c>
      <c r="E88" s="263" t="s">
        <v>7290</v>
      </c>
      <c r="F88" s="264" t="s">
        <v>7270</v>
      </c>
      <c r="G88" s="55" t="str">
        <f t="array" ref="G88">INDEX('New Listing E-Commerce'!$D$1:$D$179,MATCH(I88,'New Listing E-Commerce'!$C$1:$C$179,0))</f>
        <v>Rul 500</v>
      </c>
      <c r="H88" s="265">
        <v>2.0</v>
      </c>
      <c r="I88" s="278" t="s">
        <v>127</v>
      </c>
      <c r="J88" s="267">
        <f t="array" ref="J88">INDEX('Margen (PowerBI)'!$D$1:$D$179,MATCH($I88,'Margen (PowerBI)'!$B$1:$B$179,0))</f>
        <v>55</v>
      </c>
      <c r="K88" s="267">
        <f t="array" ref="K88">INDEX('Margen (PowerBI)'!$E$1:$E$179,MATCH($I88,'Margen (PowerBI)'!$B$1:$B$179,0))</f>
        <v>33</v>
      </c>
      <c r="L88" s="267">
        <f t="array" ref="L88">INDEX('Margen (PowerBI)'!$F$1:$F$179,MATCH($I88,'Margen (PowerBI)'!$B$1:$B$179,0))</f>
        <v>22</v>
      </c>
      <c r="M88" s="262" t="s">
        <v>2374</v>
      </c>
      <c r="N88" s="264">
        <v>99.0</v>
      </c>
      <c r="O88" s="268">
        <v>0.0094</v>
      </c>
      <c r="P88" s="264">
        <v>126.0</v>
      </c>
      <c r="Q88" s="268">
        <v>0.0095</v>
      </c>
      <c r="R88" s="268">
        <v>0.9524</v>
      </c>
      <c r="S88" s="264">
        <v>0.0</v>
      </c>
      <c r="T88" s="268">
        <v>0.0202</v>
      </c>
      <c r="U88" s="268">
        <v>0.0</v>
      </c>
      <c r="V88" s="269">
        <v>226.0</v>
      </c>
      <c r="W88" s="269">
        <v>0.0</v>
      </c>
      <c r="X88" s="264">
        <v>2.0</v>
      </c>
      <c r="Y88" s="264">
        <v>0.0</v>
      </c>
    </row>
    <row r="89">
      <c r="A89" s="270" t="s">
        <v>494</v>
      </c>
      <c r="B89" s="270" t="s">
        <v>955</v>
      </c>
      <c r="C89" s="270" t="s">
        <v>956</v>
      </c>
      <c r="D89" s="271">
        <v>11.0</v>
      </c>
      <c r="E89" s="271" t="s">
        <v>7290</v>
      </c>
      <c r="F89" s="272" t="s">
        <v>7270</v>
      </c>
      <c r="G89" s="59" t="str">
        <f t="array" ref="G89">INDEX('New Listing E-Commerce'!$D$1:$D$179,MATCH(I89,'New Listing E-Commerce'!$C$1:$C$179,0))</f>
        <v>Rul 500</v>
      </c>
      <c r="H89" s="273">
        <v>1.0</v>
      </c>
      <c r="I89" s="279" t="s">
        <v>127</v>
      </c>
      <c r="J89" s="275">
        <f t="array" ref="J89">INDEX('Margen (PowerBI)'!$D$1:$D$179,MATCH($I89,'Margen (PowerBI)'!$B$1:$B$179,0))</f>
        <v>55</v>
      </c>
      <c r="K89" s="275">
        <f t="array" ref="K89">INDEX('Margen (PowerBI)'!$E$1:$E$179,MATCH($I89,'Margen (PowerBI)'!$B$1:$B$179,0))</f>
        <v>33</v>
      </c>
      <c r="L89" s="275">
        <f t="array" ref="L89">INDEX('Margen (PowerBI)'!$F$1:$F$179,MATCH($I89,'Margen (PowerBI)'!$B$1:$B$179,0))</f>
        <v>22</v>
      </c>
      <c r="M89" s="270" t="s">
        <v>2376</v>
      </c>
      <c r="N89" s="272">
        <v>23.0</v>
      </c>
      <c r="O89" s="276">
        <v>0.0022</v>
      </c>
      <c r="P89" s="272">
        <v>32.0</v>
      </c>
      <c r="Q89" s="276">
        <v>0.0024</v>
      </c>
      <c r="R89" s="276">
        <v>0.875</v>
      </c>
      <c r="S89" s="272">
        <v>0.0</v>
      </c>
      <c r="T89" s="276">
        <v>0.0435</v>
      </c>
      <c r="U89" s="276">
        <v>0.0</v>
      </c>
      <c r="V89" s="277">
        <v>113.0</v>
      </c>
      <c r="W89" s="277">
        <v>0.0</v>
      </c>
      <c r="X89" s="272">
        <v>1.0</v>
      </c>
      <c r="Y89" s="272">
        <v>0.0</v>
      </c>
    </row>
    <row r="90">
      <c r="A90" s="262" t="s">
        <v>494</v>
      </c>
      <c r="B90" s="262" t="s">
        <v>545</v>
      </c>
      <c r="C90" s="262" t="s">
        <v>546</v>
      </c>
      <c r="D90" s="263">
        <v>9.0</v>
      </c>
      <c r="E90" s="263" t="s">
        <v>7290</v>
      </c>
      <c r="F90" s="264" t="s">
        <v>7270</v>
      </c>
      <c r="G90" s="55" t="str">
        <f t="array" ref="G90">INDEX('New Listing E-Commerce'!$D$1:$D$179,MATCH(I90,'New Listing E-Commerce'!$C$1:$C$179,0))</f>
        <v>Rul 500</v>
      </c>
      <c r="H90" s="265">
        <v>1.0</v>
      </c>
      <c r="I90" s="278" t="s">
        <v>127</v>
      </c>
      <c r="J90" s="267">
        <f t="array" ref="J90">INDEX('Margen (PowerBI)'!$D$1:$D$179,MATCH($I90,'Margen (PowerBI)'!$B$1:$B$179,0))</f>
        <v>55</v>
      </c>
      <c r="K90" s="267">
        <f t="array" ref="K90">INDEX('Margen (PowerBI)'!$E$1:$E$179,MATCH($I90,'Margen (PowerBI)'!$B$1:$B$179,0))</f>
        <v>33</v>
      </c>
      <c r="L90" s="267">
        <f t="array" ref="L90">INDEX('Margen (PowerBI)'!$F$1:$F$179,MATCH($I90,'Margen (PowerBI)'!$B$1:$B$179,0))</f>
        <v>22</v>
      </c>
      <c r="M90" s="262" t="s">
        <v>2366</v>
      </c>
      <c r="N90" s="264">
        <v>20.0</v>
      </c>
      <c r="O90" s="268">
        <v>0.0019</v>
      </c>
      <c r="P90" s="264">
        <v>27.0</v>
      </c>
      <c r="Q90" s="268">
        <v>0.002</v>
      </c>
      <c r="R90" s="268">
        <v>0.7407</v>
      </c>
      <c r="S90" s="264">
        <v>0.0</v>
      </c>
      <c r="T90" s="268">
        <v>0.05</v>
      </c>
      <c r="U90" s="268">
        <v>0.0</v>
      </c>
      <c r="V90" s="269">
        <v>113.0</v>
      </c>
      <c r="W90" s="269">
        <v>0.0</v>
      </c>
      <c r="X90" s="264">
        <v>1.0</v>
      </c>
      <c r="Y90" s="264">
        <v>0.0</v>
      </c>
    </row>
    <row r="91">
      <c r="A91" s="270" t="s">
        <v>3726</v>
      </c>
      <c r="B91" s="270" t="s">
        <v>5568</v>
      </c>
      <c r="C91" s="270" t="s">
        <v>7313</v>
      </c>
      <c r="D91" s="271">
        <v>11.0</v>
      </c>
      <c r="E91" s="271" t="s">
        <v>7287</v>
      </c>
      <c r="F91" s="272" t="s">
        <v>7270</v>
      </c>
      <c r="G91" s="59" t="str">
        <f t="array" ref="G91">INDEX('New Listing E-Commerce'!$D$1:$D$179,MATCH(I91,'New Listing E-Commerce'!$C$1:$C$179,0))</f>
        <v>Ultra 300</v>
      </c>
      <c r="H91" s="273">
        <v>1.0</v>
      </c>
      <c r="I91" s="279" t="s">
        <v>67</v>
      </c>
      <c r="J91" s="275">
        <f t="array" ref="J91">INDEX('Margen (PowerBI)'!$D$1:$D$179,MATCH($I91,'Margen (PowerBI)'!$B$1:$B$179,0))</f>
        <v>64</v>
      </c>
      <c r="K91" s="275">
        <f t="array" ref="K91">INDEX('Margen (PowerBI)'!$E$1:$E$179,MATCH($I91,'Margen (PowerBI)'!$B$1:$B$179,0))</f>
        <v>38.5</v>
      </c>
      <c r="L91" s="275">
        <f t="array" ref="L91">INDEX('Margen (PowerBI)'!$F$1:$F$179,MATCH($I91,'Margen (PowerBI)'!$B$1:$B$179,0))</f>
        <v>25.5</v>
      </c>
      <c r="M91" s="270" t="s">
        <v>5567</v>
      </c>
      <c r="N91" s="272">
        <v>2.0</v>
      </c>
      <c r="O91" s="276">
        <v>2.0E-4</v>
      </c>
      <c r="P91" s="272">
        <v>2.0</v>
      </c>
      <c r="Q91" s="276">
        <v>2.0E-4</v>
      </c>
      <c r="R91" s="276">
        <v>0.0</v>
      </c>
      <c r="S91" s="272">
        <v>0.0</v>
      </c>
      <c r="T91" s="276">
        <v>0.5</v>
      </c>
      <c r="U91" s="276">
        <v>0.0</v>
      </c>
      <c r="V91" s="277">
        <v>128.0</v>
      </c>
      <c r="W91" s="277">
        <v>0.0</v>
      </c>
      <c r="X91" s="272">
        <v>1.0</v>
      </c>
      <c r="Y91" s="272">
        <v>0.0</v>
      </c>
    </row>
    <row r="92">
      <c r="A92" s="262" t="s">
        <v>587</v>
      </c>
      <c r="B92" s="262" t="s">
        <v>3863</v>
      </c>
      <c r="C92" s="262" t="s">
        <v>7314</v>
      </c>
      <c r="D92" s="263">
        <v>7.0</v>
      </c>
      <c r="E92" s="263" t="s">
        <v>7287</v>
      </c>
      <c r="F92" s="264" t="s">
        <v>7270</v>
      </c>
      <c r="G92" s="55" t="str">
        <f t="array" ref="G92">INDEX('New Listing E-Commerce'!$D$1:$D$179,MATCH(I92,'New Listing E-Commerce'!$C$1:$C$179,0))</f>
        <v>Tk Farmer</v>
      </c>
      <c r="H92" s="265">
        <v>1.0</v>
      </c>
      <c r="I92" s="266" t="s">
        <v>138</v>
      </c>
      <c r="J92" s="267">
        <f t="array" ref="J92">INDEX('Margen (PowerBI)'!$D$1:$D$179,MATCH($I92,'Margen (PowerBI)'!$B$1:$B$179,0))</f>
        <v>59.5</v>
      </c>
      <c r="K92" s="267">
        <f t="array" ref="K92">INDEX('Margen (PowerBI)'!$E$1:$E$179,MATCH($I92,'Margen (PowerBI)'!$B$1:$B$179,0))</f>
        <v>32.5</v>
      </c>
      <c r="L92" s="267">
        <f t="array" ref="L92">INDEX('Margen (PowerBI)'!$F$1:$F$179,MATCH($I92,'Margen (PowerBI)'!$B$1:$B$179,0))</f>
        <v>27</v>
      </c>
      <c r="M92" s="264">
        <v>1.7670010126E11</v>
      </c>
      <c r="N92" s="264">
        <v>10.0</v>
      </c>
      <c r="O92" s="268">
        <v>9.0E-4</v>
      </c>
      <c r="P92" s="264">
        <v>12.0</v>
      </c>
      <c r="Q92" s="268">
        <v>9.0E-4</v>
      </c>
      <c r="R92" s="268">
        <v>1.0</v>
      </c>
      <c r="S92" s="264">
        <v>0.0</v>
      </c>
      <c r="T92" s="268">
        <v>0.1</v>
      </c>
      <c r="U92" s="268">
        <v>0.0</v>
      </c>
      <c r="V92" s="269">
        <v>134.0</v>
      </c>
      <c r="W92" s="269">
        <v>0.0</v>
      </c>
      <c r="X92" s="264">
        <v>1.0</v>
      </c>
      <c r="Y92" s="264">
        <v>0.0</v>
      </c>
    </row>
    <row r="93">
      <c r="A93" s="270" t="s">
        <v>620</v>
      </c>
      <c r="B93" s="270" t="s">
        <v>623</v>
      </c>
      <c r="C93" s="270" t="s">
        <v>7315</v>
      </c>
      <c r="D93" s="271">
        <v>10.5</v>
      </c>
      <c r="E93" s="271" t="s">
        <v>7286</v>
      </c>
      <c r="F93" s="272" t="s">
        <v>7270</v>
      </c>
      <c r="G93" s="59" t="str">
        <f t="array" ref="G93">INDEX('New Listing E-Commerce'!$D$1:$D$179,MATCH(I93,'New Listing E-Commerce'!$C$1:$C$179,0))</f>
        <v>Tractor</v>
      </c>
      <c r="H93" s="273">
        <v>1.0</v>
      </c>
      <c r="I93" s="279" t="s">
        <v>226</v>
      </c>
      <c r="J93" s="275">
        <f t="array" ref="J93">INDEX('Margen (PowerBI)'!$D$1:$D$179,MATCH($I93,'Margen (PowerBI)'!$B$1:$B$179,0))</f>
        <v>47.5</v>
      </c>
      <c r="K93" s="275">
        <f t="array" ref="K93">INDEX('Margen (PowerBI)'!$E$1:$E$179,MATCH($I93,'Margen (PowerBI)'!$B$1:$B$179,0))</f>
        <v>27.5</v>
      </c>
      <c r="L93" s="275">
        <f t="array" ref="L93">INDEX('Margen (PowerBI)'!$F$1:$F$179,MATCH($I93,'Margen (PowerBI)'!$B$1:$B$179,0))</f>
        <v>20</v>
      </c>
      <c r="M93" s="270" t="s">
        <v>7316</v>
      </c>
      <c r="N93" s="272">
        <v>7.0</v>
      </c>
      <c r="O93" s="276">
        <v>7.0E-4</v>
      </c>
      <c r="P93" s="272">
        <v>14.0</v>
      </c>
      <c r="Q93" s="276">
        <v>0.0011</v>
      </c>
      <c r="R93" s="276">
        <v>0.9286</v>
      </c>
      <c r="S93" s="272">
        <v>0.0</v>
      </c>
      <c r="T93" s="276">
        <v>0.1429</v>
      </c>
      <c r="U93" s="276">
        <v>0.0</v>
      </c>
      <c r="V93" s="277">
        <v>102.0</v>
      </c>
      <c r="W93" s="277">
        <v>0.0</v>
      </c>
      <c r="X93" s="272">
        <v>1.0</v>
      </c>
      <c r="Y93" s="272">
        <v>0.0</v>
      </c>
    </row>
    <row r="94">
      <c r="A94" s="262" t="s">
        <v>620</v>
      </c>
      <c r="B94" s="262" t="s">
        <v>3968</v>
      </c>
      <c r="C94" s="262" t="s">
        <v>7317</v>
      </c>
      <c r="D94" s="263">
        <v>6.0</v>
      </c>
      <c r="E94" s="263" t="s">
        <v>7286</v>
      </c>
      <c r="F94" s="264" t="s">
        <v>7270</v>
      </c>
      <c r="G94" s="55" t="str">
        <f t="array" ref="G94">INDEX('New Listing E-Commerce'!$D$1:$D$179,MATCH(I94,'New Listing E-Commerce'!$C$1:$C$179,0))</f>
        <v>Tractor</v>
      </c>
      <c r="H94" s="265">
        <v>1.0</v>
      </c>
      <c r="I94" s="278" t="s">
        <v>226</v>
      </c>
      <c r="J94" s="267">
        <f t="array" ref="J94">INDEX('Margen (PowerBI)'!$D$1:$D$179,MATCH($I94,'Margen (PowerBI)'!$B$1:$B$179,0))</f>
        <v>47.5</v>
      </c>
      <c r="K94" s="267">
        <f t="array" ref="K94">INDEX('Margen (PowerBI)'!$E$1:$E$179,MATCH($I94,'Margen (PowerBI)'!$B$1:$B$179,0))</f>
        <v>27.5</v>
      </c>
      <c r="L94" s="267">
        <f t="array" ref="L94">INDEX('Margen (PowerBI)'!$F$1:$F$179,MATCH($I94,'Margen (PowerBI)'!$B$1:$B$179,0))</f>
        <v>20</v>
      </c>
      <c r="M94" s="262" t="s">
        <v>7318</v>
      </c>
      <c r="N94" s="264">
        <v>16.0</v>
      </c>
      <c r="O94" s="268">
        <v>0.0015</v>
      </c>
      <c r="P94" s="264">
        <v>19.0</v>
      </c>
      <c r="Q94" s="268">
        <v>0.0014</v>
      </c>
      <c r="R94" s="268">
        <v>0.8947</v>
      </c>
      <c r="S94" s="264">
        <v>0.0</v>
      </c>
      <c r="T94" s="268">
        <v>0.0625</v>
      </c>
      <c r="U94" s="268">
        <v>0.0</v>
      </c>
      <c r="V94" s="269">
        <v>102.0</v>
      </c>
      <c r="W94" s="269">
        <v>0.0</v>
      </c>
      <c r="X94" s="264">
        <v>1.0</v>
      </c>
      <c r="Y94" s="264">
        <v>0.0</v>
      </c>
    </row>
    <row r="95">
      <c r="A95" s="270" t="s">
        <v>620</v>
      </c>
      <c r="B95" s="270" t="s">
        <v>3974</v>
      </c>
      <c r="C95" s="270" t="s">
        <v>7319</v>
      </c>
      <c r="D95" s="271">
        <v>7.5</v>
      </c>
      <c r="E95" s="271" t="s">
        <v>7286</v>
      </c>
      <c r="F95" s="272" t="s">
        <v>7270</v>
      </c>
      <c r="G95" s="59" t="str">
        <f t="array" ref="G95">INDEX('New Listing E-Commerce'!$D$1:$D$179,MATCH(I95,'New Listing E-Commerce'!$C$1:$C$179,0))</f>
        <v>Tractor</v>
      </c>
      <c r="H95" s="273">
        <v>1.0</v>
      </c>
      <c r="I95" s="279" t="s">
        <v>226</v>
      </c>
      <c r="J95" s="275">
        <f t="array" ref="J95">INDEX('Margen (PowerBI)'!$D$1:$D$179,MATCH($I95,'Margen (PowerBI)'!$B$1:$B$179,0))</f>
        <v>47.5</v>
      </c>
      <c r="K95" s="275">
        <f t="array" ref="K95">INDEX('Margen (PowerBI)'!$E$1:$E$179,MATCH($I95,'Margen (PowerBI)'!$B$1:$B$179,0))</f>
        <v>27.5</v>
      </c>
      <c r="L95" s="275">
        <f t="array" ref="L95">INDEX('Margen (PowerBI)'!$F$1:$F$179,MATCH($I95,'Margen (PowerBI)'!$B$1:$B$179,0))</f>
        <v>20</v>
      </c>
      <c r="M95" s="270" t="s">
        <v>7320</v>
      </c>
      <c r="N95" s="272">
        <v>3.0</v>
      </c>
      <c r="O95" s="276">
        <v>3.0E-4</v>
      </c>
      <c r="P95" s="272">
        <v>3.0</v>
      </c>
      <c r="Q95" s="276">
        <v>2.0E-4</v>
      </c>
      <c r="R95" s="276">
        <v>1.0</v>
      </c>
      <c r="S95" s="272">
        <v>0.0</v>
      </c>
      <c r="T95" s="276">
        <v>0.3333</v>
      </c>
      <c r="U95" s="276">
        <v>0.0</v>
      </c>
      <c r="V95" s="277">
        <v>102.0</v>
      </c>
      <c r="W95" s="277">
        <v>0.0</v>
      </c>
      <c r="X95" s="272">
        <v>1.0</v>
      </c>
      <c r="Y95" s="272">
        <v>0.0</v>
      </c>
    </row>
    <row r="96">
      <c r="A96" s="262" t="s">
        <v>620</v>
      </c>
      <c r="B96" s="262" t="s">
        <v>633</v>
      </c>
      <c r="C96" s="262" t="s">
        <v>7321</v>
      </c>
      <c r="D96" s="263">
        <v>10.5</v>
      </c>
      <c r="E96" s="263" t="s">
        <v>7287</v>
      </c>
      <c r="F96" s="264" t="s">
        <v>7270</v>
      </c>
      <c r="G96" s="55" t="str">
        <f t="array" ref="G96">INDEX('New Listing E-Commerce'!$D$1:$D$179,MATCH(I96,'New Listing E-Commerce'!$C$1:$C$179,0))</f>
        <v>Tractor</v>
      </c>
      <c r="H96" s="265">
        <v>1.0</v>
      </c>
      <c r="I96" s="278" t="s">
        <v>226</v>
      </c>
      <c r="J96" s="267">
        <f t="array" ref="J96">INDEX('Margen (PowerBI)'!$D$1:$D$179,MATCH($I96,'Margen (PowerBI)'!$B$1:$B$179,0))</f>
        <v>47.5</v>
      </c>
      <c r="K96" s="267">
        <f t="array" ref="K96">INDEX('Margen (PowerBI)'!$E$1:$E$179,MATCH($I96,'Margen (PowerBI)'!$B$1:$B$179,0))</f>
        <v>27.5</v>
      </c>
      <c r="L96" s="267">
        <f t="array" ref="L96">INDEX('Margen (PowerBI)'!$F$1:$F$179,MATCH($I96,'Margen (PowerBI)'!$B$1:$B$179,0))</f>
        <v>20</v>
      </c>
      <c r="M96" s="264">
        <v>3.000101295E9</v>
      </c>
      <c r="N96" s="264">
        <v>64.0</v>
      </c>
      <c r="O96" s="268">
        <v>0.006</v>
      </c>
      <c r="P96" s="264">
        <v>98.0</v>
      </c>
      <c r="Q96" s="268">
        <v>0.0074</v>
      </c>
      <c r="R96" s="268">
        <v>0.9694</v>
      </c>
      <c r="S96" s="264">
        <v>0.0</v>
      </c>
      <c r="T96" s="268">
        <v>0.0156</v>
      </c>
      <c r="U96" s="268">
        <v>0.0</v>
      </c>
      <c r="V96" s="269">
        <v>102.0</v>
      </c>
      <c r="W96" s="269">
        <v>0.0</v>
      </c>
      <c r="X96" s="264">
        <v>1.0</v>
      </c>
      <c r="Y96" s="264">
        <v>0.0</v>
      </c>
    </row>
    <row r="97">
      <c r="A97" s="270" t="s">
        <v>620</v>
      </c>
      <c r="B97" s="270" t="s">
        <v>3876</v>
      </c>
      <c r="C97" s="270" t="s">
        <v>7322</v>
      </c>
      <c r="D97" s="271">
        <v>10.0</v>
      </c>
      <c r="E97" s="271" t="s">
        <v>7287</v>
      </c>
      <c r="F97" s="272" t="s">
        <v>7270</v>
      </c>
      <c r="G97" s="59" t="str">
        <f t="array" ref="G97">INDEX('New Listing E-Commerce'!$D$1:$D$179,MATCH(I97,'New Listing E-Commerce'!$C$1:$C$179,0))</f>
        <v>Tractor</v>
      </c>
      <c r="H97" s="273">
        <v>1.0</v>
      </c>
      <c r="I97" s="279" t="s">
        <v>226</v>
      </c>
      <c r="J97" s="275">
        <f t="array" ref="J97">INDEX('Margen (PowerBI)'!$D$1:$D$179,MATCH($I97,'Margen (PowerBI)'!$B$1:$B$179,0))</f>
        <v>47.5</v>
      </c>
      <c r="K97" s="275">
        <f t="array" ref="K97">INDEX('Margen (PowerBI)'!$E$1:$E$179,MATCH($I97,'Margen (PowerBI)'!$B$1:$B$179,0))</f>
        <v>27.5</v>
      </c>
      <c r="L97" s="275">
        <f t="array" ref="L97">INDEX('Margen (PowerBI)'!$F$1:$F$179,MATCH($I97,'Margen (PowerBI)'!$B$1:$B$179,0))</f>
        <v>20</v>
      </c>
      <c r="M97" s="270" t="s">
        <v>7323</v>
      </c>
      <c r="N97" s="272">
        <v>9.0</v>
      </c>
      <c r="O97" s="276">
        <v>9.0E-4</v>
      </c>
      <c r="P97" s="272">
        <v>12.0</v>
      </c>
      <c r="Q97" s="276">
        <v>9.0E-4</v>
      </c>
      <c r="R97" s="276">
        <v>0.6667</v>
      </c>
      <c r="S97" s="272">
        <v>0.0</v>
      </c>
      <c r="T97" s="276">
        <v>0.1111</v>
      </c>
      <c r="U97" s="276">
        <v>0.0</v>
      </c>
      <c r="V97" s="277">
        <v>102.0</v>
      </c>
      <c r="W97" s="277">
        <v>0.0</v>
      </c>
      <c r="X97" s="272">
        <v>1.0</v>
      </c>
      <c r="Y97" s="272">
        <v>0.0</v>
      </c>
    </row>
    <row r="98">
      <c r="A98" s="262" t="s">
        <v>620</v>
      </c>
      <c r="B98" s="262" t="s">
        <v>637</v>
      </c>
      <c r="C98" s="262" t="s">
        <v>7324</v>
      </c>
      <c r="D98" s="263">
        <v>12.0</v>
      </c>
      <c r="E98" s="263" t="s">
        <v>7287</v>
      </c>
      <c r="F98" s="264" t="s">
        <v>7270</v>
      </c>
      <c r="G98" s="55" t="str">
        <f t="array" ref="G98">INDEX('New Listing E-Commerce'!$D$1:$D$179,MATCH(I98,'New Listing E-Commerce'!$C$1:$C$179,0))</f>
        <v>Tractor</v>
      </c>
      <c r="H98" s="265">
        <v>1.0</v>
      </c>
      <c r="I98" s="278" t="s">
        <v>226</v>
      </c>
      <c r="J98" s="267">
        <f t="array" ref="J98">INDEX('Margen (PowerBI)'!$D$1:$D$179,MATCH($I98,'Margen (PowerBI)'!$B$1:$B$179,0))</f>
        <v>47.5</v>
      </c>
      <c r="K98" s="267">
        <f t="array" ref="K98">INDEX('Margen (PowerBI)'!$E$1:$E$179,MATCH($I98,'Margen (PowerBI)'!$B$1:$B$179,0))</f>
        <v>27.5</v>
      </c>
      <c r="L98" s="267">
        <f t="array" ref="L98">INDEX('Margen (PowerBI)'!$F$1:$F$179,MATCH($I98,'Margen (PowerBI)'!$B$1:$B$179,0))</f>
        <v>20</v>
      </c>
      <c r="M98" s="262" t="s">
        <v>7325</v>
      </c>
      <c r="N98" s="264">
        <v>14.0</v>
      </c>
      <c r="O98" s="268">
        <v>0.0013</v>
      </c>
      <c r="P98" s="264">
        <v>27.0</v>
      </c>
      <c r="Q98" s="268">
        <v>0.002</v>
      </c>
      <c r="R98" s="268">
        <v>0.5926</v>
      </c>
      <c r="S98" s="264">
        <v>0.0</v>
      </c>
      <c r="T98" s="268">
        <v>0.0714</v>
      </c>
      <c r="U98" s="268">
        <v>0.0</v>
      </c>
      <c r="V98" s="269">
        <v>102.0</v>
      </c>
      <c r="W98" s="269">
        <v>0.0</v>
      </c>
      <c r="X98" s="264">
        <v>1.0</v>
      </c>
      <c r="Y98" s="264">
        <v>0.0</v>
      </c>
    </row>
    <row r="99">
      <c r="A99" s="270" t="s">
        <v>620</v>
      </c>
      <c r="B99" s="270" t="s">
        <v>639</v>
      </c>
      <c r="C99" s="270" t="s">
        <v>7326</v>
      </c>
      <c r="D99" s="271">
        <v>8.0</v>
      </c>
      <c r="E99" s="271" t="s">
        <v>7287</v>
      </c>
      <c r="F99" s="272" t="s">
        <v>7270</v>
      </c>
      <c r="G99" s="59" t="str">
        <f t="array" ref="G99">INDEX('New Listing E-Commerce'!$D$1:$D$179,MATCH(I99,'New Listing E-Commerce'!$C$1:$C$179,0))</f>
        <v>Tractor</v>
      </c>
      <c r="H99" s="273">
        <v>4.0</v>
      </c>
      <c r="I99" s="279" t="s">
        <v>226</v>
      </c>
      <c r="J99" s="275">
        <f t="array" ref="J99">INDEX('Margen (PowerBI)'!$D$1:$D$179,MATCH($I99,'Margen (PowerBI)'!$B$1:$B$179,0))</f>
        <v>47.5</v>
      </c>
      <c r="K99" s="275">
        <f t="array" ref="K99">INDEX('Margen (PowerBI)'!$E$1:$E$179,MATCH($I99,'Margen (PowerBI)'!$B$1:$B$179,0))</f>
        <v>27.5</v>
      </c>
      <c r="L99" s="275">
        <f t="array" ref="L99">INDEX('Margen (PowerBI)'!$F$1:$F$179,MATCH($I99,'Margen (PowerBI)'!$B$1:$B$179,0))</f>
        <v>20</v>
      </c>
      <c r="M99" s="272">
        <v>3.00010127E9</v>
      </c>
      <c r="N99" s="272">
        <v>39.0</v>
      </c>
      <c r="O99" s="276">
        <v>0.0037</v>
      </c>
      <c r="P99" s="272">
        <v>46.0</v>
      </c>
      <c r="Q99" s="276">
        <v>0.0035</v>
      </c>
      <c r="R99" s="276">
        <v>0.8913</v>
      </c>
      <c r="S99" s="272">
        <v>0.0</v>
      </c>
      <c r="T99" s="276">
        <v>0.1026</v>
      </c>
      <c r="U99" s="276">
        <v>0.0</v>
      </c>
      <c r="V99" s="277">
        <v>408.0</v>
      </c>
      <c r="W99" s="277">
        <v>0.0</v>
      </c>
      <c r="X99" s="272">
        <v>4.0</v>
      </c>
      <c r="Y99" s="272">
        <v>0.0</v>
      </c>
    </row>
    <row r="100">
      <c r="A100" s="262" t="s">
        <v>620</v>
      </c>
      <c r="B100" s="262" t="s">
        <v>653</v>
      </c>
      <c r="C100" s="262" t="s">
        <v>7327</v>
      </c>
      <c r="D100" s="263">
        <v>13.0</v>
      </c>
      <c r="E100" s="263" t="s">
        <v>188</v>
      </c>
      <c r="F100" s="264" t="s">
        <v>7270</v>
      </c>
      <c r="G100" s="55" t="str">
        <f t="array" ref="G100">INDEX('New Listing E-Commerce'!$D$1:$D$179,MATCH(I100,'New Listing E-Commerce'!$C$1:$C$179,0))</f>
        <v>Tractor</v>
      </c>
      <c r="H100" s="265">
        <v>3.0</v>
      </c>
      <c r="I100" s="278" t="s">
        <v>226</v>
      </c>
      <c r="J100" s="267">
        <f t="array" ref="J100">INDEX('Margen (PowerBI)'!$D$1:$D$179,MATCH($I100,'Margen (PowerBI)'!$B$1:$B$179,0))</f>
        <v>47.5</v>
      </c>
      <c r="K100" s="267">
        <f t="array" ref="K100">INDEX('Margen (PowerBI)'!$E$1:$E$179,MATCH($I100,'Margen (PowerBI)'!$B$1:$B$179,0))</f>
        <v>27.5</v>
      </c>
      <c r="L100" s="267">
        <f t="array" ref="L100">INDEX('Margen (PowerBI)'!$F$1:$F$179,MATCH($I100,'Margen (PowerBI)'!$B$1:$B$179,0))</f>
        <v>20</v>
      </c>
      <c r="M100" s="264">
        <v>3.00020132E9</v>
      </c>
      <c r="N100" s="264">
        <v>17.0</v>
      </c>
      <c r="O100" s="268">
        <v>0.0016</v>
      </c>
      <c r="P100" s="264">
        <v>23.0</v>
      </c>
      <c r="Q100" s="268">
        <v>0.0017</v>
      </c>
      <c r="R100" s="268">
        <v>0.9565</v>
      </c>
      <c r="S100" s="264">
        <v>0.0</v>
      </c>
      <c r="T100" s="268">
        <v>0.1765</v>
      </c>
      <c r="U100" s="268">
        <v>0.0</v>
      </c>
      <c r="V100" s="269">
        <v>306.0</v>
      </c>
      <c r="W100" s="269">
        <v>0.0</v>
      </c>
      <c r="X100" s="264">
        <v>3.0</v>
      </c>
      <c r="Y100" s="264">
        <v>0.0</v>
      </c>
    </row>
    <row r="101">
      <c r="A101" s="270" t="s">
        <v>620</v>
      </c>
      <c r="B101" s="270" t="s">
        <v>653</v>
      </c>
      <c r="C101" s="270" t="s">
        <v>7327</v>
      </c>
      <c r="D101" s="271">
        <v>13.0</v>
      </c>
      <c r="E101" s="271" t="s">
        <v>188</v>
      </c>
      <c r="F101" s="272" t="s">
        <v>7270</v>
      </c>
      <c r="G101" s="59" t="str">
        <f t="array" ref="G101">INDEX('New Listing E-Commerce'!$D$1:$D$179,MATCH(I101,'New Listing E-Commerce'!$C$1:$C$179,0))</f>
        <v>Tractor</v>
      </c>
      <c r="H101" s="273">
        <v>1.0</v>
      </c>
      <c r="I101" s="279" t="s">
        <v>226</v>
      </c>
      <c r="J101" s="275">
        <f t="array" ref="J101">INDEX('Margen (PowerBI)'!$D$1:$D$179,MATCH($I101,'Margen (PowerBI)'!$B$1:$B$179,0))</f>
        <v>47.5</v>
      </c>
      <c r="K101" s="275">
        <f t="array" ref="K101">INDEX('Margen (PowerBI)'!$E$1:$E$179,MATCH($I101,'Margen (PowerBI)'!$B$1:$B$179,0))</f>
        <v>27.5</v>
      </c>
      <c r="L101" s="275">
        <f t="array" ref="L101">INDEX('Margen (PowerBI)'!$F$1:$F$179,MATCH($I101,'Margen (PowerBI)'!$B$1:$B$179,0))</f>
        <v>20</v>
      </c>
      <c r="M101" s="270" t="s">
        <v>7328</v>
      </c>
      <c r="N101" s="272">
        <v>17.0</v>
      </c>
      <c r="O101" s="276">
        <v>0.0016</v>
      </c>
      <c r="P101" s="272">
        <v>23.0</v>
      </c>
      <c r="Q101" s="276">
        <v>0.0017</v>
      </c>
      <c r="R101" s="276">
        <v>0.9565</v>
      </c>
      <c r="S101" s="272">
        <v>0.0</v>
      </c>
      <c r="T101" s="276">
        <v>0.0588</v>
      </c>
      <c r="U101" s="276">
        <v>0.0</v>
      </c>
      <c r="V101" s="277">
        <v>102.0</v>
      </c>
      <c r="W101" s="277">
        <v>0.0</v>
      </c>
      <c r="X101" s="272">
        <v>1.0</v>
      </c>
      <c r="Y101" s="272">
        <v>0.0</v>
      </c>
    </row>
    <row r="102">
      <c r="A102" s="262" t="s">
        <v>663</v>
      </c>
      <c r="B102" s="262" t="s">
        <v>686</v>
      </c>
      <c r="C102" s="262" t="s">
        <v>7329</v>
      </c>
      <c r="D102" s="263">
        <v>6.0</v>
      </c>
      <c r="E102" s="263" t="s">
        <v>188</v>
      </c>
      <c r="F102" s="264" t="s">
        <v>7270</v>
      </c>
      <c r="G102" s="55" t="str">
        <f t="array" ref="G102">INDEX('New Listing E-Commerce'!$D$1:$D$179,MATCH(I102,'New Listing E-Commerce'!$C$1:$C$179,0))</f>
        <v>Tractor</v>
      </c>
      <c r="H102" s="265">
        <v>1.0</v>
      </c>
      <c r="I102" s="266" t="s">
        <v>226</v>
      </c>
      <c r="J102" s="267">
        <f t="array" ref="J102">INDEX('Margen (PowerBI)'!$D$1:$D$179,MATCH($I102,'Margen (PowerBI)'!$B$1:$B$179,0))</f>
        <v>47.5</v>
      </c>
      <c r="K102" s="267">
        <f t="array" ref="K102">INDEX('Margen (PowerBI)'!$E$1:$E$179,MATCH($I102,'Margen (PowerBI)'!$B$1:$B$179,0))</f>
        <v>27.5</v>
      </c>
      <c r="L102" s="267">
        <f t="array" ref="L102">INDEX('Margen (PowerBI)'!$F$1:$F$179,MATCH($I102,'Margen (PowerBI)'!$B$1:$B$179,0))</f>
        <v>20</v>
      </c>
      <c r="M102" s="264">
        <v>3.10010125E9</v>
      </c>
      <c r="N102" s="264">
        <v>26.0</v>
      </c>
      <c r="O102" s="268">
        <v>0.0025</v>
      </c>
      <c r="P102" s="264">
        <v>33.0</v>
      </c>
      <c r="Q102" s="268">
        <v>0.0025</v>
      </c>
      <c r="R102" s="268">
        <v>1.0</v>
      </c>
      <c r="S102" s="264">
        <v>0.0</v>
      </c>
      <c r="T102" s="268">
        <v>0.0385</v>
      </c>
      <c r="U102" s="268">
        <v>0.0</v>
      </c>
      <c r="V102" s="269">
        <v>106.0</v>
      </c>
      <c r="W102" s="269">
        <v>0.0</v>
      </c>
      <c r="X102" s="264">
        <v>1.0</v>
      </c>
      <c r="Y102" s="264">
        <v>0.0</v>
      </c>
    </row>
    <row r="103">
      <c r="A103" s="270" t="s">
        <v>7330</v>
      </c>
      <c r="B103" s="270" t="s">
        <v>706</v>
      </c>
      <c r="C103" s="270" t="s">
        <v>7331</v>
      </c>
      <c r="D103" s="271">
        <v>9.5</v>
      </c>
      <c r="E103" s="271" t="s">
        <v>188</v>
      </c>
      <c r="F103" s="272" t="s">
        <v>7270</v>
      </c>
      <c r="G103" s="59" t="str">
        <f t="array" ref="G103">INDEX('New Listing E-Commerce'!$D$1:$D$179,MATCH(I103,'New Listing E-Commerce'!$C$1:$C$179,0))</f>
        <v>Tractor</v>
      </c>
      <c r="H103" s="273">
        <v>1.0</v>
      </c>
      <c r="I103" s="279" t="s">
        <v>226</v>
      </c>
      <c r="J103" s="275">
        <f t="array" ref="J103">INDEX('Margen (PowerBI)'!$D$1:$D$179,MATCH($I103,'Margen (PowerBI)'!$B$1:$B$179,0))</f>
        <v>47.5</v>
      </c>
      <c r="K103" s="275">
        <f t="array" ref="K103">INDEX('Margen (PowerBI)'!$E$1:$E$179,MATCH($I103,'Margen (PowerBI)'!$B$1:$B$179,0))</f>
        <v>27.5</v>
      </c>
      <c r="L103" s="275">
        <f t="array" ref="L103">INDEX('Margen (PowerBI)'!$F$1:$F$179,MATCH($I103,'Margen (PowerBI)'!$B$1:$B$179,0))</f>
        <v>20</v>
      </c>
      <c r="M103" s="270" t="s">
        <v>7332</v>
      </c>
      <c r="N103" s="272">
        <v>18.0</v>
      </c>
      <c r="O103" s="276">
        <v>0.0017</v>
      </c>
      <c r="P103" s="272">
        <v>19.0</v>
      </c>
      <c r="Q103" s="276">
        <v>0.0014</v>
      </c>
      <c r="R103" s="276">
        <v>0.6842</v>
      </c>
      <c r="S103" s="272">
        <v>0.0</v>
      </c>
      <c r="T103" s="276">
        <v>0.0556</v>
      </c>
      <c r="U103" s="276">
        <v>0.0</v>
      </c>
      <c r="V103" s="277">
        <v>106.0</v>
      </c>
      <c r="W103" s="277">
        <v>0.0</v>
      </c>
      <c r="X103" s="272">
        <v>1.0</v>
      </c>
      <c r="Y103" s="272">
        <v>0.0</v>
      </c>
    </row>
    <row r="104">
      <c r="A104" s="262" t="s">
        <v>3745</v>
      </c>
      <c r="B104" s="262" t="s">
        <v>5676</v>
      </c>
      <c r="C104" s="262" t="s">
        <v>5677</v>
      </c>
      <c r="D104" s="263">
        <v>10.5</v>
      </c>
      <c r="E104" s="263" t="s">
        <v>7287</v>
      </c>
      <c r="F104" s="264" t="s">
        <v>7270</v>
      </c>
      <c r="G104" s="55" t="str">
        <f t="array" ref="G104">INDEX('New Listing E-Commerce'!$D$1:$D$179,MATCH(I104,'New Listing E-Commerce'!$C$1:$C$179,0))</f>
        <v>Thunder 300</v>
      </c>
      <c r="H104" s="265">
        <v>1.0</v>
      </c>
      <c r="I104" s="278" t="s">
        <v>52</v>
      </c>
      <c r="J104" s="267">
        <f t="array" ref="J104">INDEX('Margen (PowerBI)'!$D$1:$D$179,MATCH($I104,'Margen (PowerBI)'!$B$1:$B$179,0))</f>
        <v>76</v>
      </c>
      <c r="K104" s="267">
        <f t="array" ref="K104">INDEX('Margen (PowerBI)'!$E$1:$E$179,MATCH($I104,'Margen (PowerBI)'!$B$1:$B$179,0))</f>
        <v>41</v>
      </c>
      <c r="L104" s="267">
        <f t="array" ref="L104">INDEX('Margen (PowerBI)'!$F$1:$F$179,MATCH($I104,'Margen (PowerBI)'!$B$1:$B$179,0))</f>
        <v>35</v>
      </c>
      <c r="M104" s="262" t="s">
        <v>5675</v>
      </c>
      <c r="N104" s="264">
        <v>3.0</v>
      </c>
      <c r="O104" s="268">
        <v>3.0E-4</v>
      </c>
      <c r="P104" s="264">
        <v>3.0</v>
      </c>
      <c r="Q104" s="268">
        <v>2.0E-4</v>
      </c>
      <c r="R104" s="268">
        <v>1.0</v>
      </c>
      <c r="S104" s="264">
        <v>0.0</v>
      </c>
      <c r="T104" s="268">
        <v>0.3333</v>
      </c>
      <c r="U104" s="268">
        <v>0.0</v>
      </c>
      <c r="V104" s="269">
        <v>161.0</v>
      </c>
      <c r="W104" s="269">
        <v>0.0</v>
      </c>
      <c r="X104" s="264">
        <v>1.0</v>
      </c>
      <c r="Y104" s="264">
        <v>0.0</v>
      </c>
    </row>
    <row r="105">
      <c r="A105" s="270" t="s">
        <v>1463</v>
      </c>
      <c r="B105" s="270" t="s">
        <v>3367</v>
      </c>
      <c r="C105" s="270" t="s">
        <v>7333</v>
      </c>
      <c r="D105" s="271">
        <v>13.0</v>
      </c>
      <c r="E105" s="271" t="s">
        <v>7287</v>
      </c>
      <c r="F105" s="272" t="s">
        <v>7270</v>
      </c>
      <c r="G105" s="59" t="str">
        <f t="array" ref="G105">INDEX('New Listing E-Commerce'!$D$1:$D$179,MATCH(I105,'New Listing E-Commerce'!$C$1:$C$179,0))</f>
        <v>Tk Farmer</v>
      </c>
      <c r="H105" s="273">
        <v>1.0</v>
      </c>
      <c r="I105" s="279" t="s">
        <v>138</v>
      </c>
      <c r="J105" s="275">
        <f t="array" ref="J105">INDEX('Margen (PowerBI)'!$D$1:$D$179,MATCH($I105,'Margen (PowerBI)'!$B$1:$B$179,0))</f>
        <v>59.5</v>
      </c>
      <c r="K105" s="275">
        <f t="array" ref="K105">INDEX('Margen (PowerBI)'!$E$1:$E$179,MATCH($I105,'Margen (PowerBI)'!$B$1:$B$179,0))</f>
        <v>32.5</v>
      </c>
      <c r="L105" s="275">
        <f t="array" ref="L105">INDEX('Margen (PowerBI)'!$F$1:$F$179,MATCH($I105,'Margen (PowerBI)'!$B$1:$B$179,0))</f>
        <v>27</v>
      </c>
      <c r="M105" s="270" t="s">
        <v>3366</v>
      </c>
      <c r="N105" s="272">
        <v>3.0</v>
      </c>
      <c r="O105" s="276">
        <v>3.0E-4</v>
      </c>
      <c r="P105" s="272">
        <v>3.0</v>
      </c>
      <c r="Q105" s="276">
        <v>2.0E-4</v>
      </c>
      <c r="R105" s="276">
        <v>0.3333</v>
      </c>
      <c r="S105" s="272">
        <v>0.0</v>
      </c>
      <c r="T105" s="276">
        <v>0.3333</v>
      </c>
      <c r="U105" s="276">
        <v>0.0</v>
      </c>
      <c r="V105" s="277">
        <v>129.0</v>
      </c>
      <c r="W105" s="277">
        <v>0.0</v>
      </c>
      <c r="X105" s="272">
        <v>1.0</v>
      </c>
      <c r="Y105" s="272">
        <v>0.0</v>
      </c>
    </row>
    <row r="106">
      <c r="A106" s="262" t="s">
        <v>1463</v>
      </c>
      <c r="B106" s="262" t="s">
        <v>6735</v>
      </c>
      <c r="C106" s="262" t="s">
        <v>7334</v>
      </c>
      <c r="D106" s="263">
        <v>9.5</v>
      </c>
      <c r="E106" s="263" t="s">
        <v>7287</v>
      </c>
      <c r="F106" s="264" t="s">
        <v>7270</v>
      </c>
      <c r="G106" s="55" t="str">
        <f t="array" ref="G106">INDEX('New Listing E-Commerce'!$D$1:$D$179,MATCH(I106,'New Listing E-Commerce'!$C$1:$C$179,0))</f>
        <v>Tk Farmer</v>
      </c>
      <c r="H106" s="265">
        <v>1.0</v>
      </c>
      <c r="I106" s="278" t="s">
        <v>138</v>
      </c>
      <c r="J106" s="267">
        <f t="array" ref="J106">INDEX('Margen (PowerBI)'!$D$1:$D$179,MATCH($I106,'Margen (PowerBI)'!$B$1:$B$179,0))</f>
        <v>59.5</v>
      </c>
      <c r="K106" s="267">
        <f t="array" ref="K106">INDEX('Margen (PowerBI)'!$E$1:$E$179,MATCH($I106,'Margen (PowerBI)'!$B$1:$B$179,0))</f>
        <v>32.5</v>
      </c>
      <c r="L106" s="267">
        <f t="array" ref="L106">INDEX('Margen (PowerBI)'!$F$1:$F$179,MATCH($I106,'Margen (PowerBI)'!$B$1:$B$179,0))</f>
        <v>27</v>
      </c>
      <c r="M106" s="262" t="s">
        <v>6734</v>
      </c>
      <c r="N106" s="264">
        <v>9.0</v>
      </c>
      <c r="O106" s="268">
        <v>9.0E-4</v>
      </c>
      <c r="P106" s="264">
        <v>9.0</v>
      </c>
      <c r="Q106" s="268">
        <v>7.0E-4</v>
      </c>
      <c r="R106" s="268">
        <v>1.0</v>
      </c>
      <c r="S106" s="264">
        <v>0.0</v>
      </c>
      <c r="T106" s="268">
        <v>0.1111</v>
      </c>
      <c r="U106" s="268">
        <v>0.0</v>
      </c>
      <c r="V106" s="269">
        <v>129.0</v>
      </c>
      <c r="W106" s="269">
        <v>0.0</v>
      </c>
      <c r="X106" s="264">
        <v>1.0</v>
      </c>
      <c r="Y106" s="264">
        <v>0.0</v>
      </c>
    </row>
    <row r="107">
      <c r="A107" s="270" t="s">
        <v>612</v>
      </c>
      <c r="B107" s="270" t="s">
        <v>5992</v>
      </c>
      <c r="C107" s="270" t="s">
        <v>5993</v>
      </c>
      <c r="D107" s="271">
        <v>9.0</v>
      </c>
      <c r="E107" s="271" t="s">
        <v>7288</v>
      </c>
      <c r="F107" s="272" t="s">
        <v>7270</v>
      </c>
      <c r="G107" s="59" t="str">
        <f t="array" ref="G107">INDEX('New Listing E-Commerce'!$D$1:$D$179,MATCH(I107,'New Listing E-Commerce'!$C$1:$C$179,0))</f>
        <v>Tk Lacer</v>
      </c>
      <c r="H107" s="273">
        <v>1.0</v>
      </c>
      <c r="I107" s="279" t="s">
        <v>204</v>
      </c>
      <c r="J107" s="275">
        <f t="array" ref="J107">INDEX('Margen (PowerBI)'!$D$1:$D$179,MATCH($I107,'Margen (PowerBI)'!$B$1:$B$179,0))</f>
        <v>49.5</v>
      </c>
      <c r="K107" s="275">
        <f t="array" ref="K107">INDEX('Margen (PowerBI)'!$E$1:$E$179,MATCH($I107,'Margen (PowerBI)'!$B$1:$B$179,0))</f>
        <v>29</v>
      </c>
      <c r="L107" s="275">
        <f t="array" ref="L107">INDEX('Margen (PowerBI)'!$F$1:$F$179,MATCH($I107,'Margen (PowerBI)'!$B$1:$B$179,0))</f>
        <v>20.5</v>
      </c>
      <c r="M107" s="270" t="s">
        <v>5991</v>
      </c>
      <c r="N107" s="272">
        <v>1.0</v>
      </c>
      <c r="O107" s="276">
        <v>1.0E-4</v>
      </c>
      <c r="P107" s="272">
        <v>1.0</v>
      </c>
      <c r="Q107" s="276">
        <v>1.0E-4</v>
      </c>
      <c r="R107" s="276">
        <v>1.0</v>
      </c>
      <c r="S107" s="272">
        <v>0.0</v>
      </c>
      <c r="T107" s="276">
        <v>1.0</v>
      </c>
      <c r="U107" s="276">
        <v>0.0</v>
      </c>
      <c r="V107" s="277">
        <v>105.0</v>
      </c>
      <c r="W107" s="277">
        <v>0.0</v>
      </c>
      <c r="X107" s="272">
        <v>1.0</v>
      </c>
      <c r="Y107" s="272">
        <v>0.0</v>
      </c>
    </row>
    <row r="108">
      <c r="A108" s="262" t="s">
        <v>612</v>
      </c>
      <c r="B108" s="262" t="s">
        <v>6036</v>
      </c>
      <c r="C108" s="262" t="s">
        <v>6037</v>
      </c>
      <c r="D108" s="263">
        <v>11.0</v>
      </c>
      <c r="E108" s="263" t="s">
        <v>188</v>
      </c>
      <c r="F108" s="264" t="s">
        <v>7270</v>
      </c>
      <c r="G108" s="55" t="str">
        <f t="array" ref="G108">INDEX('New Listing E-Commerce'!$D$1:$D$179,MATCH(I108,'New Listing E-Commerce'!$C$1:$C$179,0))</f>
        <v>Tk Lacer</v>
      </c>
      <c r="H108" s="265">
        <v>1.0</v>
      </c>
      <c r="I108" s="278" t="s">
        <v>204</v>
      </c>
      <c r="J108" s="267">
        <f t="array" ref="J108">INDEX('Margen (PowerBI)'!$D$1:$D$179,MATCH($I108,'Margen (PowerBI)'!$B$1:$B$179,0))</f>
        <v>49.5</v>
      </c>
      <c r="K108" s="267">
        <f t="array" ref="K108">INDEX('Margen (PowerBI)'!$E$1:$E$179,MATCH($I108,'Margen (PowerBI)'!$B$1:$B$179,0))</f>
        <v>29</v>
      </c>
      <c r="L108" s="267">
        <f t="array" ref="L108">INDEX('Margen (PowerBI)'!$F$1:$F$179,MATCH($I108,'Margen (PowerBI)'!$B$1:$B$179,0))</f>
        <v>20.5</v>
      </c>
      <c r="M108" s="262" t="s">
        <v>6035</v>
      </c>
      <c r="N108" s="264">
        <v>4.0</v>
      </c>
      <c r="O108" s="268">
        <v>4.0E-4</v>
      </c>
      <c r="P108" s="264">
        <v>5.0</v>
      </c>
      <c r="Q108" s="268">
        <v>4.0E-4</v>
      </c>
      <c r="R108" s="268">
        <v>1.0</v>
      </c>
      <c r="S108" s="264">
        <v>0.0</v>
      </c>
      <c r="T108" s="268">
        <v>0.25</v>
      </c>
      <c r="U108" s="268">
        <v>0.0</v>
      </c>
      <c r="V108" s="269">
        <v>105.0</v>
      </c>
      <c r="W108" s="269">
        <v>0.0</v>
      </c>
      <c r="X108" s="264">
        <v>1.0</v>
      </c>
      <c r="Y108" s="264">
        <v>0.0</v>
      </c>
    </row>
    <row r="109">
      <c r="A109" s="270" t="s">
        <v>3665</v>
      </c>
      <c r="B109" s="270" t="s">
        <v>4356</v>
      </c>
      <c r="C109" s="270" t="s">
        <v>4357</v>
      </c>
      <c r="D109" s="271">
        <v>10.0</v>
      </c>
      <c r="E109" s="271" t="s">
        <v>7287</v>
      </c>
      <c r="F109" s="272" t="s">
        <v>7270</v>
      </c>
      <c r="G109" s="59" t="str">
        <f t="array" ref="G109">INDEX('New Listing E-Commerce'!$D$1:$D$179,MATCH(I109,'New Listing E-Commerce'!$C$1:$C$179,0))</f>
        <v>WP</v>
      </c>
      <c r="H109" s="273">
        <v>1.0</v>
      </c>
      <c r="I109" s="279" t="s">
        <v>17</v>
      </c>
      <c r="J109" s="275">
        <f t="array" ref="J109">INDEX('Margen (PowerBI)'!$D$1:$D$179,MATCH($I109,'Margen (PowerBI)'!$B$1:$B$179,0))</f>
        <v>82</v>
      </c>
      <c r="K109" s="275">
        <f t="array" ref="K109">INDEX('Margen (PowerBI)'!$E$1:$E$179,MATCH($I109,'Margen (PowerBI)'!$B$1:$B$179,0))</f>
        <v>48.32</v>
      </c>
      <c r="L109" s="275">
        <f t="array" ref="L109">INDEX('Margen (PowerBI)'!$F$1:$F$179,MATCH($I109,'Margen (PowerBI)'!$B$1:$B$179,0))</f>
        <v>33.68</v>
      </c>
      <c r="M109" s="270" t="s">
        <v>4355</v>
      </c>
      <c r="N109" s="272">
        <v>4.0</v>
      </c>
      <c r="O109" s="276">
        <v>4.0E-4</v>
      </c>
      <c r="P109" s="272">
        <v>5.0</v>
      </c>
      <c r="Q109" s="276">
        <v>4.0E-4</v>
      </c>
      <c r="R109" s="276">
        <v>0.8</v>
      </c>
      <c r="S109" s="272">
        <v>0.0</v>
      </c>
      <c r="T109" s="276">
        <v>0.25</v>
      </c>
      <c r="U109" s="276">
        <v>0.0</v>
      </c>
      <c r="V109" s="277">
        <v>172.0</v>
      </c>
      <c r="W109" s="277">
        <v>0.0</v>
      </c>
      <c r="X109" s="272">
        <v>1.0</v>
      </c>
      <c r="Y109" s="272">
        <v>0.0</v>
      </c>
    </row>
    <row r="110">
      <c r="A110" s="262" t="s">
        <v>3665</v>
      </c>
      <c r="B110" s="262" t="s">
        <v>2118</v>
      </c>
      <c r="C110" s="262" t="s">
        <v>2119</v>
      </c>
      <c r="D110" s="263">
        <v>13.0</v>
      </c>
      <c r="E110" s="263" t="s">
        <v>7287</v>
      </c>
      <c r="F110" s="264" t="s">
        <v>7270</v>
      </c>
      <c r="G110" s="55" t="str">
        <f t="array" ref="G110">INDEX('New Listing E-Commerce'!$D$1:$D$179,MATCH(I110,'New Listing E-Commerce'!$C$1:$C$179,0))</f>
        <v>WP</v>
      </c>
      <c r="H110" s="265">
        <v>1.0</v>
      </c>
      <c r="I110" s="278" t="s">
        <v>17</v>
      </c>
      <c r="J110" s="267">
        <f t="array" ref="J110">INDEX('Margen (PowerBI)'!$D$1:$D$179,MATCH($I110,'Margen (PowerBI)'!$B$1:$B$179,0))</f>
        <v>82</v>
      </c>
      <c r="K110" s="267">
        <f t="array" ref="K110">INDEX('Margen (PowerBI)'!$E$1:$E$179,MATCH($I110,'Margen (PowerBI)'!$B$1:$B$179,0))</f>
        <v>48.32</v>
      </c>
      <c r="L110" s="267">
        <f t="array" ref="L110">INDEX('Margen (PowerBI)'!$F$1:$F$179,MATCH($I110,'Margen (PowerBI)'!$B$1:$B$179,0))</f>
        <v>33.68</v>
      </c>
      <c r="M110" s="262" t="s">
        <v>2117</v>
      </c>
      <c r="N110" s="264">
        <v>1.0</v>
      </c>
      <c r="O110" s="268">
        <v>1.0E-4</v>
      </c>
      <c r="P110" s="264">
        <v>1.0</v>
      </c>
      <c r="Q110" s="268">
        <v>1.0E-4</v>
      </c>
      <c r="R110" s="268">
        <v>1.0</v>
      </c>
      <c r="S110" s="264">
        <v>0.0</v>
      </c>
      <c r="T110" s="268">
        <v>1.0</v>
      </c>
      <c r="U110" s="268">
        <v>0.0</v>
      </c>
      <c r="V110" s="269">
        <v>172.0</v>
      </c>
      <c r="W110" s="269">
        <v>0.0</v>
      </c>
      <c r="X110" s="264">
        <v>1.0</v>
      </c>
      <c r="Y110" s="264">
        <v>0.0</v>
      </c>
    </row>
    <row r="111">
      <c r="A111" s="270" t="s">
        <v>711</v>
      </c>
      <c r="B111" s="270" t="s">
        <v>712</v>
      </c>
      <c r="C111" s="270" t="s">
        <v>713</v>
      </c>
      <c r="D111" s="271">
        <v>8.0</v>
      </c>
      <c r="E111" s="271" t="s">
        <v>7286</v>
      </c>
      <c r="F111" s="272" t="s">
        <v>7270</v>
      </c>
      <c r="G111" s="59" t="str">
        <f t="array" ref="G111">INDEX('New Listing E-Commerce'!$D$1:$D$179,MATCH(I111,'New Listing E-Commerce'!$C$1:$C$179,0))</f>
        <v>FBS1</v>
      </c>
      <c r="H111" s="273">
        <v>1.0</v>
      </c>
      <c r="I111" s="279" t="s">
        <v>255</v>
      </c>
      <c r="J111" s="275">
        <f t="array" ref="J111">INDEX('Margen (PowerBI)'!$D$1:$D$179,MATCH($I111,'Margen (PowerBI)'!$B$1:$B$179,0))</f>
        <v>38</v>
      </c>
      <c r="K111" s="275">
        <f t="array" ref="K111">INDEX('Margen (PowerBI)'!$E$1:$E$179,MATCH($I111,'Margen (PowerBI)'!$B$1:$B$179,0))</f>
        <v>23</v>
      </c>
      <c r="L111" s="275">
        <f t="array" ref="L111">INDEX('Margen (PowerBI)'!$F$1:$F$179,MATCH($I111,'Margen (PowerBI)'!$B$1:$B$179,0))</f>
        <v>15</v>
      </c>
      <c r="M111" s="270" t="s">
        <v>2226</v>
      </c>
      <c r="N111" s="272">
        <v>2.0</v>
      </c>
      <c r="O111" s="276">
        <v>2.0E-4</v>
      </c>
      <c r="P111" s="272">
        <v>2.0</v>
      </c>
      <c r="Q111" s="276">
        <v>2.0E-4</v>
      </c>
      <c r="R111" s="276">
        <v>1.0</v>
      </c>
      <c r="S111" s="272">
        <v>0.0</v>
      </c>
      <c r="T111" s="276">
        <v>0.5</v>
      </c>
      <c r="U111" s="276">
        <v>0.0</v>
      </c>
      <c r="V111" s="277">
        <v>67.0</v>
      </c>
      <c r="W111" s="277">
        <v>0.0</v>
      </c>
      <c r="X111" s="272">
        <v>1.0</v>
      </c>
      <c r="Y111" s="272">
        <v>0.0</v>
      </c>
    </row>
    <row r="112">
      <c r="A112" s="262" t="s">
        <v>711</v>
      </c>
      <c r="B112" s="262" t="s">
        <v>4535</v>
      </c>
      <c r="C112" s="262" t="s">
        <v>4536</v>
      </c>
      <c r="D112" s="263">
        <v>9.0</v>
      </c>
      <c r="E112" s="263" t="s">
        <v>7286</v>
      </c>
      <c r="F112" s="264" t="s">
        <v>7270</v>
      </c>
      <c r="G112" s="55" t="str">
        <f t="array" ref="G112">INDEX('New Listing E-Commerce'!$D$1:$D$179,MATCH(I112,'New Listing E-Commerce'!$C$1:$C$179,0))</f>
        <v>FBS1</v>
      </c>
      <c r="H112" s="265">
        <v>1.0</v>
      </c>
      <c r="I112" s="278" t="s">
        <v>255</v>
      </c>
      <c r="J112" s="267">
        <f t="array" ref="J112">INDEX('Margen (PowerBI)'!$D$1:$D$179,MATCH($I112,'Margen (PowerBI)'!$B$1:$B$179,0))</f>
        <v>38</v>
      </c>
      <c r="K112" s="267">
        <f t="array" ref="K112">INDEX('Margen (PowerBI)'!$E$1:$E$179,MATCH($I112,'Margen (PowerBI)'!$B$1:$B$179,0))</f>
        <v>23</v>
      </c>
      <c r="L112" s="267">
        <f t="array" ref="L112">INDEX('Margen (PowerBI)'!$F$1:$F$179,MATCH($I112,'Margen (PowerBI)'!$B$1:$B$179,0))</f>
        <v>15</v>
      </c>
      <c r="M112" s="262" t="s">
        <v>4534</v>
      </c>
      <c r="N112" s="264">
        <v>0.0</v>
      </c>
      <c r="O112" s="268">
        <v>0.0</v>
      </c>
      <c r="P112" s="264">
        <v>0.0</v>
      </c>
      <c r="Q112" s="268">
        <v>0.0</v>
      </c>
      <c r="R112" s="268">
        <v>0.0</v>
      </c>
      <c r="S112" s="264">
        <v>0.0</v>
      </c>
      <c r="T112" s="268">
        <v>0.0</v>
      </c>
      <c r="U112" s="268">
        <v>0.0</v>
      </c>
      <c r="V112" s="269">
        <v>67.0</v>
      </c>
      <c r="W112" s="269">
        <v>0.0</v>
      </c>
      <c r="X112" s="264">
        <v>1.0</v>
      </c>
      <c r="Y112" s="264">
        <v>0.0</v>
      </c>
    </row>
    <row r="113">
      <c r="A113" s="270" t="s">
        <v>1260</v>
      </c>
      <c r="B113" s="270" t="s">
        <v>4601</v>
      </c>
      <c r="C113" s="270" t="s">
        <v>4602</v>
      </c>
      <c r="D113" s="271">
        <v>10.0</v>
      </c>
      <c r="E113" s="271" t="s">
        <v>7292</v>
      </c>
      <c r="F113" s="272" t="s">
        <v>7270</v>
      </c>
      <c r="G113" s="59" t="str">
        <f t="array" ref="G113">INDEX('New Listing E-Commerce'!$D$1:$D$179,MATCH(I113,'New Listing E-Commerce'!$C$1:$C$179,0))</f>
        <v>BDT Miel/Cobre</v>
      </c>
      <c r="H113" s="273">
        <v>1.0</v>
      </c>
      <c r="I113" s="279" t="s">
        <v>303</v>
      </c>
      <c r="J113" s="275">
        <f t="array" ref="J113">INDEX('Margen (PowerBI)'!$D$1:$D$179,MATCH($I113,'Margen (PowerBI)'!$B$1:$B$179,0))</f>
        <v>29.5</v>
      </c>
      <c r="K113" s="275">
        <f t="array" ref="K113">INDEX('Margen (PowerBI)'!$E$1:$E$179,MATCH($I113,'Margen (PowerBI)'!$B$1:$B$179,0))</f>
        <v>15.0543</v>
      </c>
      <c r="L113" s="275">
        <f t="array" ref="L113">INDEX('Margen (PowerBI)'!$F$1:$F$179,MATCH($I113,'Margen (PowerBI)'!$B$1:$B$179,0))</f>
        <v>14.4457</v>
      </c>
      <c r="M113" s="270" t="s">
        <v>4600</v>
      </c>
      <c r="N113" s="272">
        <v>1.0</v>
      </c>
      <c r="O113" s="276">
        <v>1.0E-4</v>
      </c>
      <c r="P113" s="272">
        <v>2.0</v>
      </c>
      <c r="Q113" s="276">
        <v>2.0E-4</v>
      </c>
      <c r="R113" s="276">
        <v>1.0</v>
      </c>
      <c r="S113" s="272">
        <v>0.0</v>
      </c>
      <c r="T113" s="276">
        <v>1.0</v>
      </c>
      <c r="U113" s="276">
        <v>0.0</v>
      </c>
      <c r="V113" s="277">
        <v>59.0</v>
      </c>
      <c r="W113" s="277">
        <v>0.0</v>
      </c>
      <c r="X113" s="272">
        <v>1.0</v>
      </c>
      <c r="Y113" s="272">
        <v>0.0</v>
      </c>
    </row>
    <row r="114">
      <c r="A114" s="262" t="s">
        <v>1260</v>
      </c>
      <c r="B114" s="262" t="s">
        <v>4585</v>
      </c>
      <c r="C114" s="262" t="s">
        <v>4586</v>
      </c>
      <c r="D114" s="263">
        <v>8.0</v>
      </c>
      <c r="E114" s="263" t="s">
        <v>7292</v>
      </c>
      <c r="F114" s="264" t="s">
        <v>7270</v>
      </c>
      <c r="G114" s="55" t="str">
        <f t="array" ref="G114">INDEX('New Listing E-Commerce'!$D$1:$D$179,MATCH(I114,'New Listing E-Commerce'!$C$1:$C$179,0))</f>
        <v>BDT Miel/Cobre</v>
      </c>
      <c r="H114" s="265">
        <v>1.0</v>
      </c>
      <c r="I114" s="278" t="s">
        <v>303</v>
      </c>
      <c r="J114" s="267">
        <f t="array" ref="J114">INDEX('Margen (PowerBI)'!$D$1:$D$179,MATCH($I114,'Margen (PowerBI)'!$B$1:$B$179,0))</f>
        <v>29.5</v>
      </c>
      <c r="K114" s="267">
        <f t="array" ref="K114">INDEX('Margen (PowerBI)'!$E$1:$E$179,MATCH($I114,'Margen (PowerBI)'!$B$1:$B$179,0))</f>
        <v>15.0543</v>
      </c>
      <c r="L114" s="267">
        <f t="array" ref="L114">INDEX('Margen (PowerBI)'!$F$1:$F$179,MATCH($I114,'Margen (PowerBI)'!$B$1:$B$179,0))</f>
        <v>14.4457</v>
      </c>
      <c r="M114" s="262" t="s">
        <v>4584</v>
      </c>
      <c r="N114" s="264">
        <v>2.0</v>
      </c>
      <c r="O114" s="268">
        <v>2.0E-4</v>
      </c>
      <c r="P114" s="264">
        <v>2.0</v>
      </c>
      <c r="Q114" s="268">
        <v>2.0E-4</v>
      </c>
      <c r="R114" s="268">
        <v>1.0</v>
      </c>
      <c r="S114" s="264">
        <v>0.0</v>
      </c>
      <c r="T114" s="268">
        <v>0.5</v>
      </c>
      <c r="U114" s="268">
        <v>0.0</v>
      </c>
      <c r="V114" s="269">
        <v>59.0</v>
      </c>
      <c r="W114" s="269">
        <v>0.0</v>
      </c>
      <c r="X114" s="264">
        <v>1.0</v>
      </c>
      <c r="Y114" s="264">
        <v>0.0</v>
      </c>
    </row>
    <row r="115">
      <c r="A115" s="270" t="s">
        <v>1260</v>
      </c>
      <c r="B115" s="270" t="s">
        <v>4597</v>
      </c>
      <c r="C115" s="270" t="s">
        <v>4598</v>
      </c>
      <c r="D115" s="271">
        <v>9.5</v>
      </c>
      <c r="E115" s="271" t="s">
        <v>7292</v>
      </c>
      <c r="F115" s="272" t="s">
        <v>7270</v>
      </c>
      <c r="G115" s="59" t="str">
        <f t="array" ref="G115">INDEX('New Listing E-Commerce'!$D$1:$D$179,MATCH(I115,'New Listing E-Commerce'!$C$1:$C$179,0))</f>
        <v>BDT Miel/Cobre</v>
      </c>
      <c r="H115" s="273">
        <v>1.0</v>
      </c>
      <c r="I115" s="279" t="s">
        <v>303</v>
      </c>
      <c r="J115" s="275">
        <f t="array" ref="J115">INDEX('Margen (PowerBI)'!$D$1:$D$179,MATCH($I115,'Margen (PowerBI)'!$B$1:$B$179,0))</f>
        <v>29.5</v>
      </c>
      <c r="K115" s="275">
        <f t="array" ref="K115">INDEX('Margen (PowerBI)'!$E$1:$E$179,MATCH($I115,'Margen (PowerBI)'!$B$1:$B$179,0))</f>
        <v>15.0543</v>
      </c>
      <c r="L115" s="275">
        <f t="array" ref="L115">INDEX('Margen (PowerBI)'!$F$1:$F$179,MATCH($I115,'Margen (PowerBI)'!$B$1:$B$179,0))</f>
        <v>14.4457</v>
      </c>
      <c r="M115" s="270" t="s">
        <v>4596</v>
      </c>
      <c r="N115" s="272">
        <v>1.0</v>
      </c>
      <c r="O115" s="276">
        <v>1.0E-4</v>
      </c>
      <c r="P115" s="272">
        <v>3.0</v>
      </c>
      <c r="Q115" s="276">
        <v>2.0E-4</v>
      </c>
      <c r="R115" s="276">
        <v>0.0</v>
      </c>
      <c r="S115" s="272">
        <v>0.0</v>
      </c>
      <c r="T115" s="276">
        <v>1.0</v>
      </c>
      <c r="U115" s="276">
        <v>0.0</v>
      </c>
      <c r="V115" s="277">
        <v>59.0</v>
      </c>
      <c r="W115" s="277">
        <v>0.0</v>
      </c>
      <c r="X115" s="272">
        <v>1.0</v>
      </c>
      <c r="Y115" s="272">
        <v>0.0</v>
      </c>
    </row>
    <row r="116">
      <c r="A116" s="262" t="s">
        <v>1260</v>
      </c>
      <c r="B116" s="262" t="s">
        <v>1267</v>
      </c>
      <c r="C116" s="262" t="s">
        <v>1268</v>
      </c>
      <c r="D116" s="263">
        <v>8.0</v>
      </c>
      <c r="E116" s="263" t="s">
        <v>7288</v>
      </c>
      <c r="F116" s="264" t="s">
        <v>7270</v>
      </c>
      <c r="G116" s="55" t="str">
        <f t="array" ref="G116">INDEX('New Listing E-Commerce'!$D$1:$D$179,MATCH(I116,'New Listing E-Commerce'!$C$1:$C$179,0))</f>
        <v>BDT Miel/Cobre</v>
      </c>
      <c r="H116" s="265">
        <v>1.0</v>
      </c>
      <c r="I116" s="278" t="s">
        <v>303</v>
      </c>
      <c r="J116" s="267">
        <f t="array" ref="J116">INDEX('Margen (PowerBI)'!$D$1:$D$179,MATCH($I116,'Margen (PowerBI)'!$B$1:$B$179,0))</f>
        <v>29.5</v>
      </c>
      <c r="K116" s="267">
        <f t="array" ref="K116">INDEX('Margen (PowerBI)'!$E$1:$E$179,MATCH($I116,'Margen (PowerBI)'!$B$1:$B$179,0))</f>
        <v>15.0543</v>
      </c>
      <c r="L116" s="267">
        <f t="array" ref="L116">INDEX('Margen (PowerBI)'!$F$1:$F$179,MATCH($I116,'Margen (PowerBI)'!$B$1:$B$179,0))</f>
        <v>14.4457</v>
      </c>
      <c r="M116" s="262" t="s">
        <v>4620</v>
      </c>
      <c r="N116" s="264">
        <v>1.0</v>
      </c>
      <c r="O116" s="268">
        <v>1.0E-4</v>
      </c>
      <c r="P116" s="264">
        <v>2.0</v>
      </c>
      <c r="Q116" s="268">
        <v>2.0E-4</v>
      </c>
      <c r="R116" s="268">
        <v>1.0</v>
      </c>
      <c r="S116" s="264">
        <v>0.0</v>
      </c>
      <c r="T116" s="268">
        <v>1.0</v>
      </c>
      <c r="U116" s="268">
        <v>0.0</v>
      </c>
      <c r="V116" s="269">
        <v>59.0</v>
      </c>
      <c r="W116" s="269">
        <v>0.0</v>
      </c>
      <c r="X116" s="264">
        <v>1.0</v>
      </c>
      <c r="Y116" s="264">
        <v>0.0</v>
      </c>
    </row>
    <row r="117">
      <c r="A117" s="270" t="s">
        <v>737</v>
      </c>
      <c r="B117" s="270" t="s">
        <v>738</v>
      </c>
      <c r="C117" s="270" t="s">
        <v>739</v>
      </c>
      <c r="D117" s="271">
        <v>10.0</v>
      </c>
      <c r="E117" s="271" t="s">
        <v>7287</v>
      </c>
      <c r="F117" s="272" t="s">
        <v>7270</v>
      </c>
      <c r="G117" s="59" t="str">
        <f t="array" ref="G117">INDEX('New Listing E-Commerce'!$D$1:$D$179,MATCH(I117,'New Listing E-Commerce'!$C$1:$C$179,0))</f>
        <v>PR Rayas</v>
      </c>
      <c r="H117" s="273">
        <v>1.0</v>
      </c>
      <c r="I117" s="279" t="s">
        <v>202</v>
      </c>
      <c r="J117" s="275">
        <f t="array" ref="J117">INDEX('Margen (PowerBI)'!$D$1:$D$179,MATCH($I117,'Margen (PowerBI)'!$B$1:$B$179,0))</f>
        <v>54</v>
      </c>
      <c r="K117" s="275">
        <f t="array" ref="K117">INDEX('Margen (PowerBI)'!$E$1:$E$179,MATCH($I117,'Margen (PowerBI)'!$B$1:$B$179,0))</f>
        <v>29</v>
      </c>
      <c r="L117" s="275">
        <f t="array" ref="L117">INDEX('Margen (PowerBI)'!$F$1:$F$179,MATCH($I117,'Margen (PowerBI)'!$B$1:$B$179,0))</f>
        <v>25</v>
      </c>
      <c r="M117" s="270" t="s">
        <v>3395</v>
      </c>
      <c r="N117" s="272">
        <v>3.0</v>
      </c>
      <c r="O117" s="276">
        <v>3.0E-4</v>
      </c>
      <c r="P117" s="272">
        <v>5.0</v>
      </c>
      <c r="Q117" s="276">
        <v>4.0E-4</v>
      </c>
      <c r="R117" s="276">
        <v>1.0</v>
      </c>
      <c r="S117" s="272">
        <v>0.0</v>
      </c>
      <c r="T117" s="276">
        <v>0.3333</v>
      </c>
      <c r="U117" s="276">
        <v>0.0</v>
      </c>
      <c r="V117" s="277">
        <v>102.0</v>
      </c>
      <c r="W117" s="277">
        <v>0.0</v>
      </c>
      <c r="X117" s="272">
        <v>1.0</v>
      </c>
      <c r="Y117" s="272">
        <v>0.0</v>
      </c>
    </row>
    <row r="118">
      <c r="A118" s="262" t="s">
        <v>737</v>
      </c>
      <c r="B118" s="262" t="s">
        <v>6766</v>
      </c>
      <c r="C118" s="262" t="s">
        <v>6767</v>
      </c>
      <c r="D118" s="263">
        <v>7.0</v>
      </c>
      <c r="E118" s="263" t="s">
        <v>7287</v>
      </c>
      <c r="F118" s="264" t="s">
        <v>7270</v>
      </c>
      <c r="G118" s="55" t="str">
        <f t="array" ref="G118">INDEX('New Listing E-Commerce'!$D$1:$D$179,MATCH(I118,'New Listing E-Commerce'!$C$1:$C$179,0))</f>
        <v>PR Rayas</v>
      </c>
      <c r="H118" s="265">
        <v>1.0</v>
      </c>
      <c r="I118" s="278" t="s">
        <v>202</v>
      </c>
      <c r="J118" s="267">
        <f t="array" ref="J118">INDEX('Margen (PowerBI)'!$D$1:$D$179,MATCH($I118,'Margen (PowerBI)'!$B$1:$B$179,0))</f>
        <v>54</v>
      </c>
      <c r="K118" s="267">
        <f t="array" ref="K118">INDEX('Margen (PowerBI)'!$E$1:$E$179,MATCH($I118,'Margen (PowerBI)'!$B$1:$B$179,0))</f>
        <v>29</v>
      </c>
      <c r="L118" s="267">
        <f t="array" ref="L118">INDEX('Margen (PowerBI)'!$F$1:$F$179,MATCH($I118,'Margen (PowerBI)'!$B$1:$B$179,0))</f>
        <v>25</v>
      </c>
      <c r="M118" s="262" t="s">
        <v>6765</v>
      </c>
      <c r="N118" s="264">
        <v>1.0</v>
      </c>
      <c r="O118" s="268">
        <v>1.0E-4</v>
      </c>
      <c r="P118" s="264">
        <v>1.0</v>
      </c>
      <c r="Q118" s="268">
        <v>1.0E-4</v>
      </c>
      <c r="R118" s="268">
        <v>1.0</v>
      </c>
      <c r="S118" s="264">
        <v>0.0</v>
      </c>
      <c r="T118" s="268">
        <v>1.0</v>
      </c>
      <c r="U118" s="268">
        <v>0.0</v>
      </c>
      <c r="V118" s="269">
        <v>102.0</v>
      </c>
      <c r="W118" s="269">
        <v>0.0</v>
      </c>
      <c r="X118" s="264">
        <v>1.0</v>
      </c>
      <c r="Y118" s="264">
        <v>0.0</v>
      </c>
    </row>
    <row r="119">
      <c r="A119" s="270" t="s">
        <v>1285</v>
      </c>
      <c r="B119" s="270" t="s">
        <v>1288</v>
      </c>
      <c r="C119" s="270" t="s">
        <v>1289</v>
      </c>
      <c r="D119" s="271">
        <v>10.5</v>
      </c>
      <c r="E119" s="271" t="s">
        <v>7287</v>
      </c>
      <c r="F119" s="272" t="s">
        <v>7270</v>
      </c>
      <c r="G119" s="59" t="str">
        <f t="array" ref="G119">INDEX('New Listing E-Commerce'!$D$1:$D$179,MATCH(I119,'New Listing E-Commerce'!$C$1:$C$179,0))</f>
        <v>PR Rayas</v>
      </c>
      <c r="H119" s="273">
        <v>1.0</v>
      </c>
      <c r="I119" s="279" t="s">
        <v>202</v>
      </c>
      <c r="J119" s="275">
        <f t="array" ref="J119">INDEX('Margen (PowerBI)'!$D$1:$D$179,MATCH($I119,'Margen (PowerBI)'!$B$1:$B$179,0))</f>
        <v>54</v>
      </c>
      <c r="K119" s="275">
        <f t="array" ref="K119">INDEX('Margen (PowerBI)'!$E$1:$E$179,MATCH($I119,'Margen (PowerBI)'!$B$1:$B$179,0))</f>
        <v>29</v>
      </c>
      <c r="L119" s="275">
        <f t="array" ref="L119">INDEX('Margen (PowerBI)'!$F$1:$F$179,MATCH($I119,'Margen (PowerBI)'!$B$1:$B$179,0))</f>
        <v>25</v>
      </c>
      <c r="M119" s="270" t="s">
        <v>3406</v>
      </c>
      <c r="N119" s="272">
        <v>1.0</v>
      </c>
      <c r="O119" s="276">
        <v>1.0E-4</v>
      </c>
      <c r="P119" s="272">
        <v>2.0</v>
      </c>
      <c r="Q119" s="276">
        <v>2.0E-4</v>
      </c>
      <c r="R119" s="276">
        <v>1.0</v>
      </c>
      <c r="S119" s="272">
        <v>0.0</v>
      </c>
      <c r="T119" s="276">
        <v>1.0</v>
      </c>
      <c r="U119" s="276">
        <v>0.0</v>
      </c>
      <c r="V119" s="277">
        <v>106.0</v>
      </c>
      <c r="W119" s="277">
        <v>0.0</v>
      </c>
      <c r="X119" s="272">
        <v>1.0</v>
      </c>
      <c r="Y119" s="272">
        <v>0.0</v>
      </c>
    </row>
    <row r="120">
      <c r="A120" s="262" t="s">
        <v>755</v>
      </c>
      <c r="B120" s="262" t="s">
        <v>6888</v>
      </c>
      <c r="C120" s="262" t="s">
        <v>6889</v>
      </c>
      <c r="D120" s="263">
        <v>12.0</v>
      </c>
      <c r="E120" s="263" t="s">
        <v>186</v>
      </c>
      <c r="F120" s="264" t="s">
        <v>7270</v>
      </c>
      <c r="G120" s="55" t="str">
        <f t="array" ref="G120">INDEX('New Listing E-Commerce'!$D$1:$D$179,MATCH(I120,'New Listing E-Commerce'!$C$1:$C$179,0))</f>
        <v>PR Rayas</v>
      </c>
      <c r="H120" s="265">
        <v>1.0</v>
      </c>
      <c r="I120" s="278" t="s">
        <v>202</v>
      </c>
      <c r="J120" s="267">
        <f t="array" ref="J120">INDEX('Margen (PowerBI)'!$D$1:$D$179,MATCH($I120,'Margen (PowerBI)'!$B$1:$B$179,0))</f>
        <v>54</v>
      </c>
      <c r="K120" s="267">
        <f t="array" ref="K120">INDEX('Margen (PowerBI)'!$E$1:$E$179,MATCH($I120,'Margen (PowerBI)'!$B$1:$B$179,0))</f>
        <v>29</v>
      </c>
      <c r="L120" s="267">
        <f t="array" ref="L120">INDEX('Margen (PowerBI)'!$F$1:$F$179,MATCH($I120,'Margen (PowerBI)'!$B$1:$B$179,0))</f>
        <v>25</v>
      </c>
      <c r="M120" s="262" t="s">
        <v>6887</v>
      </c>
      <c r="N120" s="264">
        <v>2.0</v>
      </c>
      <c r="O120" s="268">
        <v>2.0E-4</v>
      </c>
      <c r="P120" s="264">
        <v>5.0</v>
      </c>
      <c r="Q120" s="268">
        <v>4.0E-4</v>
      </c>
      <c r="R120" s="268">
        <v>1.0</v>
      </c>
      <c r="S120" s="264">
        <v>0.0</v>
      </c>
      <c r="T120" s="268">
        <v>0.5</v>
      </c>
      <c r="U120" s="268">
        <v>0.0</v>
      </c>
      <c r="V120" s="269">
        <v>102.0</v>
      </c>
      <c r="W120" s="269">
        <v>0.0</v>
      </c>
      <c r="X120" s="264">
        <v>1.0</v>
      </c>
      <c r="Y120" s="264">
        <v>0.0</v>
      </c>
    </row>
    <row r="121">
      <c r="A121" s="270" t="s">
        <v>7335</v>
      </c>
      <c r="B121" s="270" t="s">
        <v>4464</v>
      </c>
      <c r="C121" s="270" t="s">
        <v>4465</v>
      </c>
      <c r="D121" s="271">
        <v>10.5</v>
      </c>
      <c r="E121" s="271" t="s">
        <v>7336</v>
      </c>
      <c r="F121" s="272" t="s">
        <v>7270</v>
      </c>
      <c r="G121" s="59" t="str">
        <f t="array" ref="G121">INDEX('New Listing E-Commerce'!$D$1:$D$179,MATCH(I121,'New Listing E-Commerce'!$C$1:$C$179,0))</f>
        <v>PR Rayas</v>
      </c>
      <c r="H121" s="273">
        <v>1.0</v>
      </c>
      <c r="I121" s="279" t="s">
        <v>202</v>
      </c>
      <c r="J121" s="275">
        <f t="array" ref="J121">INDEX('Margen (PowerBI)'!$D$1:$D$179,MATCH($I121,'Margen (PowerBI)'!$B$1:$B$179,0))</f>
        <v>54</v>
      </c>
      <c r="K121" s="275">
        <f t="array" ref="K121">INDEX('Margen (PowerBI)'!$E$1:$E$179,MATCH($I121,'Margen (PowerBI)'!$B$1:$B$179,0))</f>
        <v>29</v>
      </c>
      <c r="L121" s="275">
        <f t="array" ref="L121">INDEX('Margen (PowerBI)'!$F$1:$F$179,MATCH($I121,'Margen (PowerBI)'!$B$1:$B$179,0))</f>
        <v>25</v>
      </c>
      <c r="M121" s="270" t="s">
        <v>4463</v>
      </c>
      <c r="N121" s="272">
        <v>1.0</v>
      </c>
      <c r="O121" s="276">
        <v>1.0E-4</v>
      </c>
      <c r="P121" s="272">
        <v>1.0</v>
      </c>
      <c r="Q121" s="276">
        <v>1.0E-4</v>
      </c>
      <c r="R121" s="276">
        <v>1.0</v>
      </c>
      <c r="S121" s="272">
        <v>0.0</v>
      </c>
      <c r="T121" s="276">
        <v>1.0</v>
      </c>
      <c r="U121" s="276">
        <v>0.0</v>
      </c>
      <c r="V121" s="277">
        <v>118.0</v>
      </c>
      <c r="W121" s="277">
        <v>0.0</v>
      </c>
      <c r="X121" s="272">
        <v>1.0</v>
      </c>
      <c r="Y121" s="272">
        <v>0.0</v>
      </c>
    </row>
    <row r="122">
      <c r="A122" s="262" t="s">
        <v>7335</v>
      </c>
      <c r="B122" s="262" t="s">
        <v>4448</v>
      </c>
      <c r="C122" s="262" t="s">
        <v>4449</v>
      </c>
      <c r="D122" s="263">
        <v>6.5</v>
      </c>
      <c r="E122" s="263" t="s">
        <v>7336</v>
      </c>
      <c r="F122" s="264" t="s">
        <v>7270</v>
      </c>
      <c r="G122" s="55" t="str">
        <f t="array" ref="G122">INDEX('New Listing E-Commerce'!$D$1:$D$179,MATCH(I122,'New Listing E-Commerce'!$C$1:$C$179,0))</f>
        <v>PR Rayas</v>
      </c>
      <c r="H122" s="265">
        <v>2.0</v>
      </c>
      <c r="I122" s="278" t="s">
        <v>202</v>
      </c>
      <c r="J122" s="267">
        <f t="array" ref="J122">INDEX('Margen (PowerBI)'!$D$1:$D$179,MATCH($I122,'Margen (PowerBI)'!$B$1:$B$179,0))</f>
        <v>54</v>
      </c>
      <c r="K122" s="267">
        <f t="array" ref="K122">INDEX('Margen (PowerBI)'!$E$1:$E$179,MATCH($I122,'Margen (PowerBI)'!$B$1:$B$179,0))</f>
        <v>29</v>
      </c>
      <c r="L122" s="267">
        <f t="array" ref="L122">INDEX('Margen (PowerBI)'!$F$1:$F$179,MATCH($I122,'Margen (PowerBI)'!$B$1:$B$179,0))</f>
        <v>25</v>
      </c>
      <c r="M122" s="262" t="s">
        <v>4447</v>
      </c>
      <c r="N122" s="264">
        <v>1.0</v>
      </c>
      <c r="O122" s="268">
        <v>1.0E-4</v>
      </c>
      <c r="P122" s="264">
        <v>1.0</v>
      </c>
      <c r="Q122" s="268">
        <v>1.0E-4</v>
      </c>
      <c r="R122" s="268">
        <v>1.0</v>
      </c>
      <c r="S122" s="264">
        <v>0.0</v>
      </c>
      <c r="T122" s="268">
        <v>2.0</v>
      </c>
      <c r="U122" s="268">
        <v>0.0</v>
      </c>
      <c r="V122" s="269">
        <v>236.0</v>
      </c>
      <c r="W122" s="269">
        <v>0.0</v>
      </c>
      <c r="X122" s="264">
        <v>2.0</v>
      </c>
      <c r="Y122" s="264">
        <v>0.0</v>
      </c>
    </row>
    <row r="123">
      <c r="A123" s="270" t="s">
        <v>7335</v>
      </c>
      <c r="B123" s="270" t="s">
        <v>4452</v>
      </c>
      <c r="C123" s="270" t="s">
        <v>4453</v>
      </c>
      <c r="D123" s="271">
        <v>7.5</v>
      </c>
      <c r="E123" s="271" t="s">
        <v>7336</v>
      </c>
      <c r="F123" s="272" t="s">
        <v>7270</v>
      </c>
      <c r="G123" s="59" t="str">
        <f t="array" ref="G123">INDEX('New Listing E-Commerce'!$D$1:$D$179,MATCH(I123,'New Listing E-Commerce'!$C$1:$C$179,0))</f>
        <v>PR Rayas</v>
      </c>
      <c r="H123" s="273">
        <v>1.0</v>
      </c>
      <c r="I123" s="279" t="s">
        <v>202</v>
      </c>
      <c r="J123" s="275">
        <f t="array" ref="J123">INDEX('Margen (PowerBI)'!$D$1:$D$179,MATCH($I123,'Margen (PowerBI)'!$B$1:$B$179,0))</f>
        <v>54</v>
      </c>
      <c r="K123" s="275">
        <f t="array" ref="K123">INDEX('Margen (PowerBI)'!$E$1:$E$179,MATCH($I123,'Margen (PowerBI)'!$B$1:$B$179,0))</f>
        <v>29</v>
      </c>
      <c r="L123" s="275">
        <f t="array" ref="L123">INDEX('Margen (PowerBI)'!$F$1:$F$179,MATCH($I123,'Margen (PowerBI)'!$B$1:$B$179,0))</f>
        <v>25</v>
      </c>
      <c r="M123" s="270" t="s">
        <v>4451</v>
      </c>
      <c r="N123" s="272">
        <v>0.0</v>
      </c>
      <c r="O123" s="276">
        <v>0.0</v>
      </c>
      <c r="P123" s="272">
        <v>0.0</v>
      </c>
      <c r="Q123" s="276">
        <v>0.0</v>
      </c>
      <c r="R123" s="276">
        <v>0.0</v>
      </c>
      <c r="S123" s="272">
        <v>0.0</v>
      </c>
      <c r="T123" s="276">
        <v>0.0</v>
      </c>
      <c r="U123" s="276">
        <v>0.0</v>
      </c>
      <c r="V123" s="277">
        <v>118.0</v>
      </c>
      <c r="W123" s="277">
        <v>0.0</v>
      </c>
      <c r="X123" s="272">
        <v>1.0</v>
      </c>
      <c r="Y123" s="272">
        <v>0.0</v>
      </c>
    </row>
    <row r="124">
      <c r="A124" s="262" t="s">
        <v>763</v>
      </c>
      <c r="B124" s="262" t="s">
        <v>766</v>
      </c>
      <c r="C124" s="262" t="s">
        <v>767</v>
      </c>
      <c r="D124" s="263">
        <v>8.5</v>
      </c>
      <c r="E124" s="263" t="s">
        <v>7290</v>
      </c>
      <c r="F124" s="264" t="s">
        <v>7270</v>
      </c>
      <c r="G124" s="55" t="str">
        <f t="array" ref="G124">INDEX('New Listing E-Commerce'!$D$1:$D$179,MATCH(I124,'New Listing E-Commerce'!$C$1:$C$179,0))</f>
        <v>TLC1</v>
      </c>
      <c r="H124" s="265">
        <v>1.0</v>
      </c>
      <c r="I124" s="278" t="s">
        <v>59</v>
      </c>
      <c r="J124" s="267">
        <f t="array" ref="J124">INDEX('Margen (PowerBI)'!$D$1:$D$179,MATCH($I124,'Margen (PowerBI)'!$B$1:$B$179,0))</f>
        <v>67</v>
      </c>
      <c r="K124" s="267">
        <f t="array" ref="K124">INDEX('Margen (PowerBI)'!$E$1:$E$179,MATCH($I124,'Margen (PowerBI)'!$B$1:$B$179,0))</f>
        <v>40</v>
      </c>
      <c r="L124" s="267">
        <f t="array" ref="L124">INDEX('Margen (PowerBI)'!$F$1:$F$179,MATCH($I124,'Margen (PowerBI)'!$B$1:$B$179,0))</f>
        <v>27</v>
      </c>
      <c r="M124" s="262" t="s">
        <v>6642</v>
      </c>
      <c r="N124" s="264">
        <v>1.0</v>
      </c>
      <c r="O124" s="268">
        <v>1.0E-4</v>
      </c>
      <c r="P124" s="264">
        <v>1.0</v>
      </c>
      <c r="Q124" s="268">
        <v>1.0E-4</v>
      </c>
      <c r="R124" s="268">
        <v>1.0</v>
      </c>
      <c r="S124" s="264">
        <v>0.0</v>
      </c>
      <c r="T124" s="268">
        <v>1.0</v>
      </c>
      <c r="U124" s="268">
        <v>0.0</v>
      </c>
      <c r="V124" s="269">
        <v>129.0</v>
      </c>
      <c r="W124" s="269">
        <v>0.0</v>
      </c>
      <c r="X124" s="264">
        <v>1.0</v>
      </c>
      <c r="Y124" s="264">
        <v>0.0</v>
      </c>
    </row>
    <row r="125">
      <c r="A125" s="270" t="s">
        <v>763</v>
      </c>
      <c r="B125" s="270" t="s">
        <v>6649</v>
      </c>
      <c r="C125" s="270" t="s">
        <v>6650</v>
      </c>
      <c r="D125" s="271">
        <v>9.5</v>
      </c>
      <c r="E125" s="271" t="s">
        <v>7290</v>
      </c>
      <c r="F125" s="272" t="s">
        <v>7270</v>
      </c>
      <c r="G125" s="59" t="str">
        <f t="array" ref="G125">INDEX('New Listing E-Commerce'!$D$1:$D$179,MATCH(I125,'New Listing E-Commerce'!$C$1:$C$179,0))</f>
        <v>TLC1</v>
      </c>
      <c r="H125" s="273">
        <v>1.0</v>
      </c>
      <c r="I125" s="279" t="s">
        <v>59</v>
      </c>
      <c r="J125" s="275">
        <f t="array" ref="J125">INDEX('Margen (PowerBI)'!$D$1:$D$179,MATCH($I125,'Margen (PowerBI)'!$B$1:$B$179,0))</f>
        <v>67</v>
      </c>
      <c r="K125" s="275">
        <f t="array" ref="K125">INDEX('Margen (PowerBI)'!$E$1:$E$179,MATCH($I125,'Margen (PowerBI)'!$B$1:$B$179,0))</f>
        <v>40</v>
      </c>
      <c r="L125" s="275">
        <f t="array" ref="L125">INDEX('Margen (PowerBI)'!$F$1:$F$179,MATCH($I125,'Margen (PowerBI)'!$B$1:$B$179,0))</f>
        <v>27</v>
      </c>
      <c r="M125" s="270" t="s">
        <v>6648</v>
      </c>
      <c r="N125" s="272">
        <v>6.0</v>
      </c>
      <c r="O125" s="276">
        <v>6.0E-4</v>
      </c>
      <c r="P125" s="272">
        <v>6.0</v>
      </c>
      <c r="Q125" s="276">
        <v>5.0E-4</v>
      </c>
      <c r="R125" s="276">
        <v>1.0</v>
      </c>
      <c r="S125" s="272">
        <v>0.0</v>
      </c>
      <c r="T125" s="276">
        <v>0.1667</v>
      </c>
      <c r="U125" s="276">
        <v>0.0</v>
      </c>
      <c r="V125" s="277">
        <v>129.0</v>
      </c>
      <c r="W125" s="277">
        <v>0.0</v>
      </c>
      <c r="X125" s="272">
        <v>1.0</v>
      </c>
      <c r="Y125" s="272">
        <v>0.0</v>
      </c>
    </row>
    <row r="126">
      <c r="A126" s="262" t="s">
        <v>768</v>
      </c>
      <c r="B126" s="262" t="s">
        <v>6455</v>
      </c>
      <c r="C126" s="262" t="s">
        <v>6456</v>
      </c>
      <c r="D126" s="263">
        <v>13.0</v>
      </c>
      <c r="E126" s="263" t="s">
        <v>7287</v>
      </c>
      <c r="F126" s="264" t="s">
        <v>7270</v>
      </c>
      <c r="G126" s="55" t="str">
        <f t="array" ref="G126">INDEX('New Listing E-Commerce'!$D$1:$D$179,MATCH(I126,'New Listing E-Commerce'!$C$1:$C$179,0))</f>
        <v>TRC1</v>
      </c>
      <c r="H126" s="265">
        <v>2.0</v>
      </c>
      <c r="I126" s="278" t="s">
        <v>54</v>
      </c>
      <c r="J126" s="267">
        <f t="array" ref="J126">INDEX('Margen (PowerBI)'!$D$1:$D$179,MATCH($I126,'Margen (PowerBI)'!$B$1:$B$179,0))</f>
        <v>74</v>
      </c>
      <c r="K126" s="267">
        <f t="array" ref="K126">INDEX('Margen (PowerBI)'!$E$1:$E$179,MATCH($I126,'Margen (PowerBI)'!$B$1:$B$179,0))</f>
        <v>41</v>
      </c>
      <c r="L126" s="267">
        <f t="array" ref="L126">INDEX('Margen (PowerBI)'!$F$1:$F$179,MATCH($I126,'Margen (PowerBI)'!$B$1:$B$179,0))</f>
        <v>33</v>
      </c>
      <c r="M126" s="262" t="s">
        <v>6454</v>
      </c>
      <c r="N126" s="264">
        <v>12.0</v>
      </c>
      <c r="O126" s="268">
        <v>0.0011</v>
      </c>
      <c r="P126" s="264">
        <v>18.0</v>
      </c>
      <c r="Q126" s="268">
        <v>0.0014</v>
      </c>
      <c r="R126" s="268">
        <v>1.0</v>
      </c>
      <c r="S126" s="264">
        <v>0.0</v>
      </c>
      <c r="T126" s="268">
        <v>0.1667</v>
      </c>
      <c r="U126" s="268">
        <v>0.0</v>
      </c>
      <c r="V126" s="269">
        <v>300.0</v>
      </c>
      <c r="W126" s="269">
        <v>0.0</v>
      </c>
      <c r="X126" s="264">
        <v>2.0</v>
      </c>
      <c r="Y126" s="264">
        <v>0.0</v>
      </c>
    </row>
    <row r="127">
      <c r="A127" s="270" t="s">
        <v>768</v>
      </c>
      <c r="B127" s="270" t="s">
        <v>6429</v>
      </c>
      <c r="C127" s="270" t="s">
        <v>6430</v>
      </c>
      <c r="D127" s="271">
        <v>6.5</v>
      </c>
      <c r="E127" s="271" t="s">
        <v>7287</v>
      </c>
      <c r="F127" s="272" t="s">
        <v>7270</v>
      </c>
      <c r="G127" s="59" t="str">
        <f t="array" ref="G127">INDEX('New Listing E-Commerce'!$D$1:$D$179,MATCH(I127,'New Listing E-Commerce'!$C$1:$C$179,0))</f>
        <v>TRC1</v>
      </c>
      <c r="H127" s="273">
        <v>1.0</v>
      </c>
      <c r="I127" s="279" t="s">
        <v>54</v>
      </c>
      <c r="J127" s="275">
        <f t="array" ref="J127">INDEX('Margen (PowerBI)'!$D$1:$D$179,MATCH($I127,'Margen (PowerBI)'!$B$1:$B$179,0))</f>
        <v>74</v>
      </c>
      <c r="K127" s="275">
        <f t="array" ref="K127">INDEX('Margen (PowerBI)'!$E$1:$E$179,MATCH($I127,'Margen (PowerBI)'!$B$1:$B$179,0))</f>
        <v>41</v>
      </c>
      <c r="L127" s="275">
        <f t="array" ref="L127">INDEX('Margen (PowerBI)'!$F$1:$F$179,MATCH($I127,'Margen (PowerBI)'!$B$1:$B$179,0))</f>
        <v>33</v>
      </c>
      <c r="M127" s="270" t="s">
        <v>6428</v>
      </c>
      <c r="N127" s="272">
        <v>0.0</v>
      </c>
      <c r="O127" s="276">
        <v>0.0</v>
      </c>
      <c r="P127" s="272">
        <v>0.0</v>
      </c>
      <c r="Q127" s="276">
        <v>0.0</v>
      </c>
      <c r="R127" s="276">
        <v>0.0</v>
      </c>
      <c r="S127" s="272">
        <v>0.0</v>
      </c>
      <c r="T127" s="276">
        <v>0.0</v>
      </c>
      <c r="U127" s="276">
        <v>0.0</v>
      </c>
      <c r="V127" s="277">
        <v>150.0</v>
      </c>
      <c r="W127" s="277">
        <v>0.0</v>
      </c>
      <c r="X127" s="272">
        <v>1.0</v>
      </c>
      <c r="Y127" s="272">
        <v>0.0</v>
      </c>
    </row>
    <row r="128">
      <c r="A128" s="262" t="s">
        <v>768</v>
      </c>
      <c r="B128" s="262" t="s">
        <v>6433</v>
      </c>
      <c r="C128" s="262" t="s">
        <v>6434</v>
      </c>
      <c r="D128" s="263">
        <v>7.0</v>
      </c>
      <c r="E128" s="263" t="s">
        <v>7287</v>
      </c>
      <c r="F128" s="264" t="s">
        <v>7270</v>
      </c>
      <c r="G128" s="55" t="str">
        <f t="array" ref="G128">INDEX('New Listing E-Commerce'!$D$1:$D$179,MATCH(I128,'New Listing E-Commerce'!$C$1:$C$179,0))</f>
        <v>TRC1</v>
      </c>
      <c r="H128" s="265">
        <v>1.0</v>
      </c>
      <c r="I128" s="278" t="s">
        <v>54</v>
      </c>
      <c r="J128" s="267">
        <f t="array" ref="J128">INDEX('Margen (PowerBI)'!$D$1:$D$179,MATCH($I128,'Margen (PowerBI)'!$B$1:$B$179,0))</f>
        <v>74</v>
      </c>
      <c r="K128" s="267">
        <f t="array" ref="K128">INDEX('Margen (PowerBI)'!$E$1:$E$179,MATCH($I128,'Margen (PowerBI)'!$B$1:$B$179,0))</f>
        <v>41</v>
      </c>
      <c r="L128" s="267">
        <f t="array" ref="L128">INDEX('Margen (PowerBI)'!$F$1:$F$179,MATCH($I128,'Margen (PowerBI)'!$B$1:$B$179,0))</f>
        <v>33</v>
      </c>
      <c r="M128" s="262" t="s">
        <v>6432</v>
      </c>
      <c r="N128" s="264">
        <v>2.0</v>
      </c>
      <c r="O128" s="268">
        <v>2.0E-4</v>
      </c>
      <c r="P128" s="264">
        <v>2.0</v>
      </c>
      <c r="Q128" s="268">
        <v>2.0E-4</v>
      </c>
      <c r="R128" s="268">
        <v>1.0</v>
      </c>
      <c r="S128" s="264">
        <v>0.0</v>
      </c>
      <c r="T128" s="268">
        <v>0.5</v>
      </c>
      <c r="U128" s="268">
        <v>0.0</v>
      </c>
      <c r="V128" s="269">
        <v>150.0</v>
      </c>
      <c r="W128" s="269">
        <v>0.0</v>
      </c>
      <c r="X128" s="264">
        <v>1.0</v>
      </c>
      <c r="Y128" s="264">
        <v>0.0</v>
      </c>
    </row>
    <row r="129">
      <c r="A129" s="270" t="s">
        <v>768</v>
      </c>
      <c r="B129" s="270" t="s">
        <v>771</v>
      </c>
      <c r="C129" s="270" t="s">
        <v>772</v>
      </c>
      <c r="D129" s="271">
        <v>8.0</v>
      </c>
      <c r="E129" s="271" t="s">
        <v>7287</v>
      </c>
      <c r="F129" s="272" t="s">
        <v>7270</v>
      </c>
      <c r="G129" s="59" t="str">
        <f t="array" ref="G129">INDEX('New Listing E-Commerce'!$D$1:$D$179,MATCH(I129,'New Listing E-Commerce'!$C$1:$C$179,0))</f>
        <v>TRC1</v>
      </c>
      <c r="H129" s="273">
        <v>1.0</v>
      </c>
      <c r="I129" s="279" t="s">
        <v>54</v>
      </c>
      <c r="J129" s="275">
        <f t="array" ref="J129">INDEX('Margen (PowerBI)'!$D$1:$D$179,MATCH($I129,'Margen (PowerBI)'!$B$1:$B$179,0))</f>
        <v>74</v>
      </c>
      <c r="K129" s="275">
        <f t="array" ref="K129">INDEX('Margen (PowerBI)'!$E$1:$E$179,MATCH($I129,'Margen (PowerBI)'!$B$1:$B$179,0))</f>
        <v>41</v>
      </c>
      <c r="L129" s="275">
        <f t="array" ref="L129">INDEX('Margen (PowerBI)'!$F$1:$F$179,MATCH($I129,'Margen (PowerBI)'!$B$1:$B$179,0))</f>
        <v>33</v>
      </c>
      <c r="M129" s="270" t="s">
        <v>6440</v>
      </c>
      <c r="N129" s="272">
        <v>11.0</v>
      </c>
      <c r="O129" s="276">
        <v>0.001</v>
      </c>
      <c r="P129" s="272">
        <v>22.0</v>
      </c>
      <c r="Q129" s="276">
        <v>0.0017</v>
      </c>
      <c r="R129" s="276">
        <v>0.8182</v>
      </c>
      <c r="S129" s="272">
        <v>0.0</v>
      </c>
      <c r="T129" s="276">
        <v>0.0909</v>
      </c>
      <c r="U129" s="276">
        <v>0.0</v>
      </c>
      <c r="V129" s="277">
        <v>150.0</v>
      </c>
      <c r="W129" s="277">
        <v>0.0</v>
      </c>
      <c r="X129" s="272">
        <v>1.0</v>
      </c>
      <c r="Y129" s="272">
        <v>0.0</v>
      </c>
    </row>
    <row r="130">
      <c r="A130" s="262" t="s">
        <v>768</v>
      </c>
      <c r="B130" s="262" t="s">
        <v>773</v>
      </c>
      <c r="C130" s="262" t="s">
        <v>774</v>
      </c>
      <c r="D130" s="263">
        <v>9.5</v>
      </c>
      <c r="E130" s="263" t="s">
        <v>7287</v>
      </c>
      <c r="F130" s="264" t="s">
        <v>7270</v>
      </c>
      <c r="G130" s="55" t="str">
        <f t="array" ref="G130">INDEX('New Listing E-Commerce'!$D$1:$D$179,MATCH(I130,'New Listing E-Commerce'!$C$1:$C$179,0))</f>
        <v>TRC1</v>
      </c>
      <c r="H130" s="265">
        <v>2.0</v>
      </c>
      <c r="I130" s="278" t="s">
        <v>54</v>
      </c>
      <c r="J130" s="267">
        <f t="array" ref="J130">INDEX('Margen (PowerBI)'!$D$1:$D$179,MATCH($I130,'Margen (PowerBI)'!$B$1:$B$179,0))</f>
        <v>74</v>
      </c>
      <c r="K130" s="267">
        <f t="array" ref="K130">INDEX('Margen (PowerBI)'!$E$1:$E$179,MATCH($I130,'Margen (PowerBI)'!$B$1:$B$179,0))</f>
        <v>41</v>
      </c>
      <c r="L130" s="267">
        <f t="array" ref="L130">INDEX('Margen (PowerBI)'!$F$1:$F$179,MATCH($I130,'Margen (PowerBI)'!$B$1:$B$179,0))</f>
        <v>33</v>
      </c>
      <c r="M130" s="262" t="s">
        <v>6446</v>
      </c>
      <c r="N130" s="264">
        <v>10.0</v>
      </c>
      <c r="O130" s="268">
        <v>9.0E-4</v>
      </c>
      <c r="P130" s="264">
        <v>20.0</v>
      </c>
      <c r="Q130" s="268">
        <v>0.0015</v>
      </c>
      <c r="R130" s="268">
        <v>0.85</v>
      </c>
      <c r="S130" s="264">
        <v>0.0</v>
      </c>
      <c r="T130" s="268">
        <v>0.2</v>
      </c>
      <c r="U130" s="268">
        <v>0.0</v>
      </c>
      <c r="V130" s="269">
        <v>300.0</v>
      </c>
      <c r="W130" s="269">
        <v>0.0</v>
      </c>
      <c r="X130" s="264">
        <v>2.0</v>
      </c>
      <c r="Y130" s="264">
        <v>0.0</v>
      </c>
    </row>
    <row r="131">
      <c r="A131" s="270" t="s">
        <v>768</v>
      </c>
      <c r="B131" s="270" t="s">
        <v>1072</v>
      </c>
      <c r="C131" s="270" t="s">
        <v>1073</v>
      </c>
      <c r="D131" s="271">
        <v>7.5</v>
      </c>
      <c r="E131" s="271" t="s">
        <v>7290</v>
      </c>
      <c r="F131" s="272" t="s">
        <v>7270</v>
      </c>
      <c r="G131" s="59" t="str">
        <f t="array" ref="G131">INDEX('New Listing E-Commerce'!$D$1:$D$179,MATCH(I131,'New Listing E-Commerce'!$C$1:$C$179,0))</f>
        <v>TRC1</v>
      </c>
      <c r="H131" s="273">
        <v>1.0</v>
      </c>
      <c r="I131" s="279" t="s">
        <v>54</v>
      </c>
      <c r="J131" s="275">
        <f t="array" ref="J131">INDEX('Margen (PowerBI)'!$D$1:$D$179,MATCH($I131,'Margen (PowerBI)'!$B$1:$B$179,0))</f>
        <v>74</v>
      </c>
      <c r="K131" s="275">
        <f t="array" ref="K131">INDEX('Margen (PowerBI)'!$E$1:$E$179,MATCH($I131,'Margen (PowerBI)'!$B$1:$B$179,0))</f>
        <v>41</v>
      </c>
      <c r="L131" s="275">
        <f t="array" ref="L131">INDEX('Margen (PowerBI)'!$F$1:$F$179,MATCH($I131,'Margen (PowerBI)'!$B$1:$B$179,0))</f>
        <v>33</v>
      </c>
      <c r="M131" s="270" t="s">
        <v>6602</v>
      </c>
      <c r="N131" s="272">
        <v>5.0</v>
      </c>
      <c r="O131" s="276">
        <v>5.0E-4</v>
      </c>
      <c r="P131" s="272">
        <v>7.0</v>
      </c>
      <c r="Q131" s="276">
        <v>5.0E-4</v>
      </c>
      <c r="R131" s="276">
        <v>1.0</v>
      </c>
      <c r="S131" s="272">
        <v>0.0</v>
      </c>
      <c r="T131" s="276">
        <v>0.2</v>
      </c>
      <c r="U131" s="276">
        <v>0.0</v>
      </c>
      <c r="V131" s="277">
        <v>150.0</v>
      </c>
      <c r="W131" s="277">
        <v>0.0</v>
      </c>
      <c r="X131" s="272">
        <v>1.0</v>
      </c>
      <c r="Y131" s="272">
        <v>0.0</v>
      </c>
    </row>
    <row r="132">
      <c r="A132" s="262" t="s">
        <v>768</v>
      </c>
      <c r="B132" s="262" t="s">
        <v>6605</v>
      </c>
      <c r="C132" s="262" t="s">
        <v>6606</v>
      </c>
      <c r="D132" s="263">
        <v>8.0</v>
      </c>
      <c r="E132" s="263" t="s">
        <v>7290</v>
      </c>
      <c r="F132" s="264" t="s">
        <v>7270</v>
      </c>
      <c r="G132" s="55" t="str">
        <f t="array" ref="G132">INDEX('New Listing E-Commerce'!$D$1:$D$179,MATCH(I132,'New Listing E-Commerce'!$C$1:$C$179,0))</f>
        <v>TRC1</v>
      </c>
      <c r="H132" s="265">
        <v>1.0</v>
      </c>
      <c r="I132" s="278" t="s">
        <v>54</v>
      </c>
      <c r="J132" s="267">
        <f t="array" ref="J132">INDEX('Margen (PowerBI)'!$D$1:$D$179,MATCH($I132,'Margen (PowerBI)'!$B$1:$B$179,0))</f>
        <v>74</v>
      </c>
      <c r="K132" s="267">
        <f t="array" ref="K132">INDEX('Margen (PowerBI)'!$E$1:$E$179,MATCH($I132,'Margen (PowerBI)'!$B$1:$B$179,0))</f>
        <v>41</v>
      </c>
      <c r="L132" s="267">
        <f t="array" ref="L132">INDEX('Margen (PowerBI)'!$F$1:$F$179,MATCH($I132,'Margen (PowerBI)'!$B$1:$B$179,0))</f>
        <v>33</v>
      </c>
      <c r="M132" s="262" t="s">
        <v>6604</v>
      </c>
      <c r="N132" s="264">
        <v>6.0</v>
      </c>
      <c r="O132" s="268">
        <v>6.0E-4</v>
      </c>
      <c r="P132" s="264">
        <v>8.0</v>
      </c>
      <c r="Q132" s="268">
        <v>6.0E-4</v>
      </c>
      <c r="R132" s="268">
        <v>1.0</v>
      </c>
      <c r="S132" s="264">
        <v>0.0</v>
      </c>
      <c r="T132" s="268">
        <v>0.1667</v>
      </c>
      <c r="U132" s="268">
        <v>0.0</v>
      </c>
      <c r="V132" s="269">
        <v>150.0</v>
      </c>
      <c r="W132" s="269">
        <v>0.0</v>
      </c>
      <c r="X132" s="264">
        <v>1.0</v>
      </c>
      <c r="Y132" s="264">
        <v>0.0</v>
      </c>
    </row>
    <row r="133">
      <c r="A133" s="270" t="s">
        <v>806</v>
      </c>
      <c r="B133" s="270" t="s">
        <v>6481</v>
      </c>
      <c r="C133" s="270" t="s">
        <v>6482</v>
      </c>
      <c r="D133" s="271">
        <v>7.0</v>
      </c>
      <c r="E133" s="271" t="s">
        <v>7287</v>
      </c>
      <c r="F133" s="272" t="s">
        <v>7270</v>
      </c>
      <c r="G133" s="59" t="str">
        <f t="array" ref="G133">INDEX('New Listing E-Commerce'!$D$1:$D$179,MATCH(I133,'New Listing E-Commerce'!$C$1:$C$179,0))</f>
        <v>TRC3P</v>
      </c>
      <c r="H133" s="273">
        <v>1.0</v>
      </c>
      <c r="I133" s="279" t="s">
        <v>31</v>
      </c>
      <c r="J133" s="275">
        <f t="array" ref="J133">INDEX('Margen (PowerBI)'!$D$1:$D$179,MATCH($I133,'Margen (PowerBI)'!$B$1:$B$179,0))</f>
        <v>76</v>
      </c>
      <c r="K133" s="275">
        <f t="array" ref="K133">INDEX('Margen (PowerBI)'!$E$1:$E$179,MATCH($I133,'Margen (PowerBI)'!$B$1:$B$179,0))</f>
        <v>44</v>
      </c>
      <c r="L133" s="275">
        <f t="array" ref="L133">INDEX('Margen (PowerBI)'!$F$1:$F$179,MATCH($I133,'Margen (PowerBI)'!$B$1:$B$179,0))</f>
        <v>32</v>
      </c>
      <c r="M133" s="270" t="s">
        <v>6480</v>
      </c>
      <c r="N133" s="272">
        <v>6.0</v>
      </c>
      <c r="O133" s="276">
        <v>6.0E-4</v>
      </c>
      <c r="P133" s="272">
        <v>6.0</v>
      </c>
      <c r="Q133" s="276">
        <v>5.0E-4</v>
      </c>
      <c r="R133" s="276">
        <v>0.3333</v>
      </c>
      <c r="S133" s="272">
        <v>0.0</v>
      </c>
      <c r="T133" s="276">
        <v>0.1667</v>
      </c>
      <c r="U133" s="276">
        <v>0.0</v>
      </c>
      <c r="V133" s="277">
        <v>156.0</v>
      </c>
      <c r="W133" s="277">
        <v>0.0</v>
      </c>
      <c r="X133" s="272">
        <v>1.0</v>
      </c>
      <c r="Y133" s="272">
        <v>0.0</v>
      </c>
    </row>
    <row r="134">
      <c r="A134" s="262" t="s">
        <v>1362</v>
      </c>
      <c r="B134" s="262" t="s">
        <v>1363</v>
      </c>
      <c r="C134" s="262" t="s">
        <v>1364</v>
      </c>
      <c r="D134" s="263">
        <v>6.5</v>
      </c>
      <c r="E134" s="263" t="s">
        <v>7287</v>
      </c>
      <c r="F134" s="264" t="s">
        <v>7270</v>
      </c>
      <c r="G134" s="55" t="str">
        <f t="array" ref="G134">INDEX('New Listing E-Commerce'!$D$1:$D$179,MATCH(I134,'New Listing E-Commerce'!$C$1:$C$179,0))</f>
        <v>TLC1WN</v>
      </c>
      <c r="H134" s="265">
        <v>1.0</v>
      </c>
      <c r="I134" s="278" t="s">
        <v>63</v>
      </c>
      <c r="J134" s="267">
        <f t="array" ref="J134">INDEX('Margen (PowerBI)'!$D$1:$D$179,MATCH($I134,'Margen (PowerBI)'!$B$1:$B$179,0))</f>
        <v>65</v>
      </c>
      <c r="K134" s="267">
        <f t="array" ref="K134">INDEX('Margen (PowerBI)'!$E$1:$E$179,MATCH($I134,'Margen (PowerBI)'!$B$1:$B$179,0))</f>
        <v>39</v>
      </c>
      <c r="L134" s="267">
        <f t="array" ref="L134">INDEX('Margen (PowerBI)'!$F$1:$F$179,MATCH($I134,'Margen (PowerBI)'!$B$1:$B$179,0))</f>
        <v>26</v>
      </c>
      <c r="M134" s="262" t="s">
        <v>4436</v>
      </c>
      <c r="N134" s="264">
        <v>2.0</v>
      </c>
      <c r="O134" s="268">
        <v>2.0E-4</v>
      </c>
      <c r="P134" s="264">
        <v>2.0</v>
      </c>
      <c r="Q134" s="268">
        <v>2.0E-4</v>
      </c>
      <c r="R134" s="268">
        <v>1.0</v>
      </c>
      <c r="S134" s="264">
        <v>0.0</v>
      </c>
      <c r="T134" s="268">
        <v>0.5</v>
      </c>
      <c r="U134" s="268">
        <v>0.0</v>
      </c>
      <c r="V134" s="269">
        <v>129.0</v>
      </c>
      <c r="W134" s="269">
        <v>0.0</v>
      </c>
      <c r="X134" s="264">
        <v>1.0</v>
      </c>
      <c r="Y134" s="264">
        <v>0.0</v>
      </c>
    </row>
    <row r="135">
      <c r="A135" s="270" t="s">
        <v>839</v>
      </c>
      <c r="B135" s="270" t="s">
        <v>3794</v>
      </c>
      <c r="C135" s="270" t="s">
        <v>3795</v>
      </c>
      <c r="D135" s="271">
        <v>13.0</v>
      </c>
      <c r="E135" s="271" t="s">
        <v>7287</v>
      </c>
      <c r="F135" s="272" t="s">
        <v>7270</v>
      </c>
      <c r="G135" s="59" t="str">
        <f t="array" ref="G135">INDEX('New Listing E-Commerce'!$D$1:$D$179,MATCH(I135,'New Listing E-Commerce'!$C$1:$C$179,0))</f>
        <v>TRC1</v>
      </c>
      <c r="H135" s="273">
        <v>1.0</v>
      </c>
      <c r="I135" s="274" t="s">
        <v>54</v>
      </c>
      <c r="J135" s="275">
        <f t="array" ref="J135">INDEX('Margen (PowerBI)'!$D$1:$D$179,MATCH($I135,'Margen (PowerBI)'!$B$1:$B$179,0))</f>
        <v>74</v>
      </c>
      <c r="K135" s="275">
        <f t="array" ref="K135">INDEX('Margen (PowerBI)'!$E$1:$E$179,MATCH($I135,'Margen (PowerBI)'!$B$1:$B$179,0))</f>
        <v>41</v>
      </c>
      <c r="L135" s="275">
        <f t="array" ref="L135">INDEX('Margen (PowerBI)'!$F$1:$F$179,MATCH($I135,'Margen (PowerBI)'!$B$1:$B$179,0))</f>
        <v>33</v>
      </c>
      <c r="M135" s="272">
        <v>3.540000160132E13</v>
      </c>
      <c r="N135" s="272">
        <v>4.0</v>
      </c>
      <c r="O135" s="276">
        <v>4.0E-4</v>
      </c>
      <c r="P135" s="272">
        <v>4.0</v>
      </c>
      <c r="Q135" s="276">
        <v>3.0E-4</v>
      </c>
      <c r="R135" s="276">
        <v>1.0</v>
      </c>
      <c r="S135" s="272">
        <v>0.0</v>
      </c>
      <c r="T135" s="276">
        <v>0.25</v>
      </c>
      <c r="U135" s="276">
        <v>0.0</v>
      </c>
      <c r="V135" s="277">
        <v>150.0</v>
      </c>
      <c r="W135" s="277">
        <v>0.0</v>
      </c>
      <c r="X135" s="272">
        <v>1.0</v>
      </c>
      <c r="Y135" s="272">
        <v>0.0</v>
      </c>
    </row>
    <row r="136">
      <c r="A136" s="262" t="s">
        <v>839</v>
      </c>
      <c r="B136" s="262" t="s">
        <v>3768</v>
      </c>
      <c r="C136" s="262" t="s">
        <v>3769</v>
      </c>
      <c r="D136" s="263">
        <v>6.5</v>
      </c>
      <c r="E136" s="263" t="s">
        <v>7287</v>
      </c>
      <c r="F136" s="264" t="s">
        <v>7270</v>
      </c>
      <c r="G136" s="55" t="str">
        <f t="array" ref="G136">INDEX('New Listing E-Commerce'!$D$1:$D$179,MATCH(I136,'New Listing E-Commerce'!$C$1:$C$179,0))</f>
        <v>TRC1</v>
      </c>
      <c r="H136" s="265">
        <v>1.0</v>
      </c>
      <c r="I136" s="266" t="s">
        <v>54</v>
      </c>
      <c r="J136" s="267">
        <f t="array" ref="J136">INDEX('Margen (PowerBI)'!$D$1:$D$179,MATCH($I136,'Margen (PowerBI)'!$B$1:$B$179,0))</f>
        <v>74</v>
      </c>
      <c r="K136" s="267">
        <f t="array" ref="K136">INDEX('Margen (PowerBI)'!$E$1:$E$179,MATCH($I136,'Margen (PowerBI)'!$B$1:$B$179,0))</f>
        <v>41</v>
      </c>
      <c r="L136" s="267">
        <f t="array" ref="L136">INDEX('Margen (PowerBI)'!$F$1:$F$179,MATCH($I136,'Margen (PowerBI)'!$B$1:$B$179,0))</f>
        <v>33</v>
      </c>
      <c r="M136" s="264">
        <v>3.5400001601255E13</v>
      </c>
      <c r="N136" s="264">
        <v>0.0</v>
      </c>
      <c r="O136" s="268">
        <v>0.0</v>
      </c>
      <c r="P136" s="264">
        <v>0.0</v>
      </c>
      <c r="Q136" s="268">
        <v>0.0</v>
      </c>
      <c r="R136" s="268">
        <v>0.0</v>
      </c>
      <c r="S136" s="264">
        <v>0.0</v>
      </c>
      <c r="T136" s="268">
        <v>0.0</v>
      </c>
      <c r="U136" s="268">
        <v>0.0</v>
      </c>
      <c r="V136" s="269">
        <v>150.0</v>
      </c>
      <c r="W136" s="269">
        <v>0.0</v>
      </c>
      <c r="X136" s="264">
        <v>1.0</v>
      </c>
      <c r="Y136" s="264">
        <v>0.0</v>
      </c>
    </row>
    <row r="137">
      <c r="A137" s="270" t="s">
        <v>839</v>
      </c>
      <c r="B137" s="270" t="s">
        <v>1100</v>
      </c>
      <c r="C137" s="270" t="s">
        <v>1101</v>
      </c>
      <c r="D137" s="271">
        <v>8.0</v>
      </c>
      <c r="E137" s="271" t="s">
        <v>7287</v>
      </c>
      <c r="F137" s="272" t="s">
        <v>7270</v>
      </c>
      <c r="G137" s="59" t="str">
        <f t="array" ref="G137">INDEX('New Listing E-Commerce'!$D$1:$D$179,MATCH(I137,'New Listing E-Commerce'!$C$1:$C$179,0))</f>
        <v>TRC1</v>
      </c>
      <c r="H137" s="273">
        <v>1.0</v>
      </c>
      <c r="I137" s="274" t="s">
        <v>54</v>
      </c>
      <c r="J137" s="275">
        <f t="array" ref="J137">INDEX('Margen (PowerBI)'!$D$1:$D$179,MATCH($I137,'Margen (PowerBI)'!$B$1:$B$179,0))</f>
        <v>74</v>
      </c>
      <c r="K137" s="275">
        <f t="array" ref="K137">INDEX('Margen (PowerBI)'!$E$1:$E$179,MATCH($I137,'Margen (PowerBI)'!$B$1:$B$179,0))</f>
        <v>41</v>
      </c>
      <c r="L137" s="275">
        <f t="array" ref="L137">INDEX('Margen (PowerBI)'!$F$1:$F$179,MATCH($I137,'Margen (PowerBI)'!$B$1:$B$179,0))</f>
        <v>33</v>
      </c>
      <c r="M137" s="272">
        <v>3.540000160127E13</v>
      </c>
      <c r="N137" s="272">
        <v>1.0</v>
      </c>
      <c r="O137" s="276">
        <v>1.0E-4</v>
      </c>
      <c r="P137" s="272">
        <v>1.0</v>
      </c>
      <c r="Q137" s="276">
        <v>1.0E-4</v>
      </c>
      <c r="R137" s="276">
        <v>1.0</v>
      </c>
      <c r="S137" s="272">
        <v>0.0</v>
      </c>
      <c r="T137" s="276">
        <v>1.0</v>
      </c>
      <c r="U137" s="276">
        <v>0.0</v>
      </c>
      <c r="V137" s="277">
        <v>150.0</v>
      </c>
      <c r="W137" s="277">
        <v>0.0</v>
      </c>
      <c r="X137" s="272">
        <v>1.0</v>
      </c>
      <c r="Y137" s="272">
        <v>0.0</v>
      </c>
    </row>
    <row r="138">
      <c r="A138" s="262" t="s">
        <v>3818</v>
      </c>
      <c r="B138" s="262" t="s">
        <v>3818</v>
      </c>
      <c r="C138" s="262" t="s">
        <v>3819</v>
      </c>
      <c r="D138" s="263">
        <v>9.0</v>
      </c>
      <c r="E138" s="263" t="s">
        <v>7290</v>
      </c>
      <c r="F138" s="264" t="s">
        <v>7270</v>
      </c>
      <c r="G138" s="55" t="str">
        <f t="array" ref="G138">INDEX('New Listing E-Commerce'!$D$1:$D$179,MATCH(I138,'New Listing E-Commerce'!$C$1:$C$179,0))</f>
        <v>TRC1</v>
      </c>
      <c r="H138" s="265">
        <v>1.0</v>
      </c>
      <c r="I138" s="266" t="s">
        <v>54</v>
      </c>
      <c r="J138" s="267">
        <f t="array" ref="J138">INDEX('Margen (PowerBI)'!$D$1:$D$179,MATCH($I138,'Margen (PowerBI)'!$B$1:$B$179,0))</f>
        <v>74</v>
      </c>
      <c r="K138" s="267">
        <f t="array" ref="K138">INDEX('Margen (PowerBI)'!$E$1:$E$179,MATCH($I138,'Margen (PowerBI)'!$B$1:$B$179,0))</f>
        <v>41</v>
      </c>
      <c r="L138" s="267">
        <f t="array" ref="L138">INDEX('Margen (PowerBI)'!$F$1:$F$179,MATCH($I138,'Margen (PowerBI)'!$B$1:$B$179,0))</f>
        <v>33</v>
      </c>
      <c r="M138" s="264">
        <v>3.540000180128E13</v>
      </c>
      <c r="N138" s="264">
        <v>2.0</v>
      </c>
      <c r="O138" s="268">
        <v>2.0E-4</v>
      </c>
      <c r="P138" s="264">
        <v>2.0</v>
      </c>
      <c r="Q138" s="268">
        <v>2.0E-4</v>
      </c>
      <c r="R138" s="268">
        <v>1.0</v>
      </c>
      <c r="S138" s="264">
        <v>0.0</v>
      </c>
      <c r="T138" s="268">
        <v>0.5</v>
      </c>
      <c r="U138" s="268">
        <v>0.0</v>
      </c>
      <c r="V138" s="269">
        <v>150.0</v>
      </c>
      <c r="W138" s="269">
        <v>0.0</v>
      </c>
      <c r="X138" s="264">
        <v>1.0</v>
      </c>
      <c r="Y138" s="264">
        <v>0.0</v>
      </c>
    </row>
    <row r="139">
      <c r="A139" s="270" t="s">
        <v>494</v>
      </c>
      <c r="B139" s="270" t="s">
        <v>539</v>
      </c>
      <c r="C139" s="270" t="s">
        <v>540</v>
      </c>
      <c r="D139" s="272">
        <v>7.5</v>
      </c>
      <c r="E139" s="272" t="s">
        <v>7290</v>
      </c>
      <c r="F139" s="272" t="s">
        <v>7270</v>
      </c>
      <c r="G139" s="59" t="str">
        <f t="array" ref="G139">INDEX('New Listing E-Commerce'!$D$1:$D$179,MATCH(I139,'New Listing E-Commerce'!$C$1:$C$179,0))</f>
        <v>Rul 500</v>
      </c>
      <c r="H139" s="273">
        <v>1.0</v>
      </c>
      <c r="I139" s="281" t="s">
        <v>127</v>
      </c>
      <c r="J139" s="275">
        <f t="array" ref="J139">INDEX('Margen (PowerBI)'!$D$1:$D$179,MATCH($I139,'Margen (PowerBI)'!$B$1:$B$179,0))</f>
        <v>55</v>
      </c>
      <c r="K139" s="275">
        <f t="array" ref="K139">INDEX('Margen (PowerBI)'!$E$1:$E$179,MATCH($I139,'Margen (PowerBI)'!$B$1:$B$179,0))</f>
        <v>33</v>
      </c>
      <c r="L139" s="275">
        <f t="array" ref="L139">INDEX('Margen (PowerBI)'!$F$1:$F$179,MATCH($I139,'Margen (PowerBI)'!$B$1:$B$179,0))</f>
        <v>22</v>
      </c>
      <c r="M139" s="270" t="s">
        <v>5074</v>
      </c>
      <c r="N139" s="272">
        <v>26.0</v>
      </c>
      <c r="O139" s="276">
        <v>0.0025</v>
      </c>
      <c r="P139" s="272">
        <v>36.0</v>
      </c>
      <c r="Q139" s="276">
        <v>0.0027</v>
      </c>
      <c r="R139" s="276">
        <v>1.0</v>
      </c>
      <c r="S139" s="272">
        <v>0.0</v>
      </c>
      <c r="T139" s="276">
        <v>0.0385</v>
      </c>
      <c r="U139" s="276">
        <v>0.0</v>
      </c>
      <c r="V139" s="277">
        <v>113.0</v>
      </c>
      <c r="W139" s="277">
        <v>0.0</v>
      </c>
      <c r="X139" s="272">
        <v>1.0</v>
      </c>
      <c r="Y139" s="272">
        <v>0.0</v>
      </c>
    </row>
    <row r="140">
      <c r="A140" s="262" t="s">
        <v>494</v>
      </c>
      <c r="B140" s="262" t="s">
        <v>541</v>
      </c>
      <c r="C140" s="262" t="s">
        <v>542</v>
      </c>
      <c r="D140" s="264">
        <v>8.0</v>
      </c>
      <c r="E140" s="264" t="s">
        <v>7290</v>
      </c>
      <c r="F140" s="264" t="s">
        <v>7270</v>
      </c>
      <c r="G140" s="55" t="str">
        <f t="array" ref="G140">INDEX('New Listing E-Commerce'!$D$1:$D$179,MATCH(I140,'New Listing E-Commerce'!$C$1:$C$179,0))</f>
        <v>Rul 500</v>
      </c>
      <c r="H140" s="265">
        <v>1.0</v>
      </c>
      <c r="I140" s="280" t="s">
        <v>127</v>
      </c>
      <c r="J140" s="267">
        <f t="array" ref="J140">INDEX('Margen (PowerBI)'!$D$1:$D$179,MATCH($I140,'Margen (PowerBI)'!$B$1:$B$179,0))</f>
        <v>55</v>
      </c>
      <c r="K140" s="267">
        <f t="array" ref="K140">INDEX('Margen (PowerBI)'!$E$1:$E$179,MATCH($I140,'Margen (PowerBI)'!$B$1:$B$179,0))</f>
        <v>33</v>
      </c>
      <c r="L140" s="267">
        <f t="array" ref="L140">INDEX('Margen (PowerBI)'!$F$1:$F$179,MATCH($I140,'Margen (PowerBI)'!$B$1:$B$179,0))</f>
        <v>22</v>
      </c>
      <c r="M140" s="262" t="s">
        <v>5076</v>
      </c>
      <c r="N140" s="264">
        <v>10.0</v>
      </c>
      <c r="O140" s="268">
        <v>9.0E-4</v>
      </c>
      <c r="P140" s="264">
        <v>14.0</v>
      </c>
      <c r="Q140" s="268">
        <v>0.0011</v>
      </c>
      <c r="R140" s="268">
        <v>0.9286</v>
      </c>
      <c r="S140" s="264">
        <v>0.0</v>
      </c>
      <c r="T140" s="268">
        <v>0.1</v>
      </c>
      <c r="U140" s="268">
        <v>0.0</v>
      </c>
      <c r="V140" s="269">
        <v>113.0</v>
      </c>
      <c r="W140" s="269">
        <v>0.0</v>
      </c>
      <c r="X140" s="264">
        <v>1.0</v>
      </c>
      <c r="Y140" s="264">
        <v>0.0</v>
      </c>
    </row>
    <row r="141">
      <c r="A141" s="270" t="s">
        <v>494</v>
      </c>
      <c r="B141" s="270" t="s">
        <v>543</v>
      </c>
      <c r="C141" s="270" t="s">
        <v>544</v>
      </c>
      <c r="D141" s="272">
        <v>8.5</v>
      </c>
      <c r="E141" s="272" t="s">
        <v>7290</v>
      </c>
      <c r="F141" s="272" t="s">
        <v>7270</v>
      </c>
      <c r="G141" s="59" t="str">
        <f t="array" ref="G141">INDEX('New Listing E-Commerce'!$D$1:$D$179,MATCH(I141,'New Listing E-Commerce'!$C$1:$C$179,0))</f>
        <v>Rul 500</v>
      </c>
      <c r="H141" s="273">
        <v>1.0</v>
      </c>
      <c r="I141" s="281" t="s">
        <v>127</v>
      </c>
      <c r="J141" s="275">
        <f t="array" ref="J141">INDEX('Margen (PowerBI)'!$D$1:$D$179,MATCH($I141,'Margen (PowerBI)'!$B$1:$B$179,0))</f>
        <v>55</v>
      </c>
      <c r="K141" s="275">
        <f t="array" ref="K141">INDEX('Margen (PowerBI)'!$E$1:$E$179,MATCH($I141,'Margen (PowerBI)'!$B$1:$B$179,0))</f>
        <v>33</v>
      </c>
      <c r="L141" s="275">
        <f t="array" ref="L141">INDEX('Margen (PowerBI)'!$F$1:$F$179,MATCH($I141,'Margen (PowerBI)'!$B$1:$B$179,0))</f>
        <v>22</v>
      </c>
      <c r="M141" s="270" t="s">
        <v>5078</v>
      </c>
      <c r="N141" s="272">
        <v>85.0</v>
      </c>
      <c r="O141" s="276">
        <v>0.008</v>
      </c>
      <c r="P141" s="272">
        <v>106.0</v>
      </c>
      <c r="Q141" s="276">
        <v>0.008</v>
      </c>
      <c r="R141" s="276">
        <v>0.9906</v>
      </c>
      <c r="S141" s="272">
        <v>0.0</v>
      </c>
      <c r="T141" s="276">
        <v>0.0118</v>
      </c>
      <c r="U141" s="276">
        <v>0.0</v>
      </c>
      <c r="V141" s="277">
        <v>113.0</v>
      </c>
      <c r="W141" s="277">
        <v>0.0</v>
      </c>
      <c r="X141" s="272">
        <v>1.0</v>
      </c>
      <c r="Y141" s="272">
        <v>0.0</v>
      </c>
    </row>
    <row r="142">
      <c r="A142" s="262" t="s">
        <v>494</v>
      </c>
      <c r="B142" s="262" t="s">
        <v>547</v>
      </c>
      <c r="C142" s="262" t="s">
        <v>548</v>
      </c>
      <c r="D142" s="264">
        <v>9.5</v>
      </c>
      <c r="E142" s="264" t="s">
        <v>7290</v>
      </c>
      <c r="F142" s="264" t="s">
        <v>7270</v>
      </c>
      <c r="G142" s="55" t="str">
        <f t="array" ref="G142">INDEX('New Listing E-Commerce'!$D$1:$D$179,MATCH(I142,'New Listing E-Commerce'!$C$1:$C$179,0))</f>
        <v>Rul 500</v>
      </c>
      <c r="H142" s="265">
        <v>5.0</v>
      </c>
      <c r="I142" s="280" t="s">
        <v>127</v>
      </c>
      <c r="J142" s="267">
        <f t="array" ref="J142">INDEX('Margen (PowerBI)'!$D$1:$D$179,MATCH($I142,'Margen (PowerBI)'!$B$1:$B$179,0))</f>
        <v>55</v>
      </c>
      <c r="K142" s="267">
        <f t="array" ref="K142">INDEX('Margen (PowerBI)'!$E$1:$E$179,MATCH($I142,'Margen (PowerBI)'!$B$1:$B$179,0))</f>
        <v>33</v>
      </c>
      <c r="L142" s="267">
        <f t="array" ref="L142">INDEX('Margen (PowerBI)'!$F$1:$F$179,MATCH($I142,'Margen (PowerBI)'!$B$1:$B$179,0))</f>
        <v>22</v>
      </c>
      <c r="M142" s="262" t="s">
        <v>2368</v>
      </c>
      <c r="N142" s="264">
        <v>24.0</v>
      </c>
      <c r="O142" s="268">
        <v>0.0023</v>
      </c>
      <c r="P142" s="264">
        <v>34.0</v>
      </c>
      <c r="Q142" s="268">
        <v>0.0026</v>
      </c>
      <c r="R142" s="268">
        <v>0.9118</v>
      </c>
      <c r="S142" s="264">
        <v>0.0</v>
      </c>
      <c r="T142" s="268">
        <v>0.2083</v>
      </c>
      <c r="U142" s="268">
        <v>0.0</v>
      </c>
      <c r="V142" s="269">
        <v>565.0</v>
      </c>
      <c r="W142" s="269">
        <v>0.0</v>
      </c>
      <c r="X142" s="264">
        <v>5.0</v>
      </c>
      <c r="Y142" s="264">
        <v>0.0</v>
      </c>
    </row>
    <row r="143">
      <c r="A143" s="270" t="s">
        <v>494</v>
      </c>
      <c r="B143" s="270" t="s">
        <v>519</v>
      </c>
      <c r="C143" s="270" t="s">
        <v>520</v>
      </c>
      <c r="D143" s="272">
        <v>10.0</v>
      </c>
      <c r="E143" s="272" t="s">
        <v>188</v>
      </c>
      <c r="F143" s="272" t="s">
        <v>7270</v>
      </c>
      <c r="G143" s="59" t="str">
        <f t="array" ref="G143">INDEX('New Listing E-Commerce'!$D$1:$D$179,MATCH(I143,'New Listing E-Commerce'!$C$1:$C$179,0))</f>
        <v>Rul 500</v>
      </c>
      <c r="H143" s="273">
        <v>4.0</v>
      </c>
      <c r="I143" s="281" t="s">
        <v>127</v>
      </c>
      <c r="J143" s="275">
        <f t="array" ref="J143">INDEX('Margen (PowerBI)'!$D$1:$D$179,MATCH($I143,'Margen (PowerBI)'!$B$1:$B$179,0))</f>
        <v>55</v>
      </c>
      <c r="K143" s="275">
        <f t="array" ref="K143">INDEX('Margen (PowerBI)'!$E$1:$E$179,MATCH($I143,'Margen (PowerBI)'!$B$1:$B$179,0))</f>
        <v>33</v>
      </c>
      <c r="L143" s="275">
        <f t="array" ref="L143">INDEX('Margen (PowerBI)'!$F$1:$F$179,MATCH($I143,'Margen (PowerBI)'!$B$1:$B$179,0))</f>
        <v>22</v>
      </c>
      <c r="M143" s="270" t="s">
        <v>2330</v>
      </c>
      <c r="N143" s="272">
        <v>16.0</v>
      </c>
      <c r="O143" s="276">
        <v>0.0015</v>
      </c>
      <c r="P143" s="272">
        <v>21.0</v>
      </c>
      <c r="Q143" s="276">
        <v>0.0016</v>
      </c>
      <c r="R143" s="276">
        <v>1.0</v>
      </c>
      <c r="S143" s="272">
        <v>0.0</v>
      </c>
      <c r="T143" s="276">
        <v>0.25</v>
      </c>
      <c r="U143" s="276">
        <v>0.0</v>
      </c>
      <c r="V143" s="277">
        <v>452.0</v>
      </c>
      <c r="W143" s="277">
        <v>0.0</v>
      </c>
      <c r="X143" s="272">
        <v>4.0</v>
      </c>
      <c r="Y143" s="272">
        <v>0.0</v>
      </c>
    </row>
    <row r="144">
      <c r="A144" s="262" t="s">
        <v>494</v>
      </c>
      <c r="B144" s="262" t="s">
        <v>521</v>
      </c>
      <c r="C144" s="262" t="s">
        <v>522</v>
      </c>
      <c r="D144" s="264">
        <v>10.5</v>
      </c>
      <c r="E144" s="264" t="s">
        <v>188</v>
      </c>
      <c r="F144" s="264" t="s">
        <v>7270</v>
      </c>
      <c r="G144" s="55" t="str">
        <f t="array" ref="G144">INDEX('New Listing E-Commerce'!$D$1:$D$179,MATCH(I144,'New Listing E-Commerce'!$C$1:$C$179,0))</f>
        <v>Rul 500</v>
      </c>
      <c r="H144" s="265">
        <v>5.0</v>
      </c>
      <c r="I144" s="280" t="s">
        <v>127</v>
      </c>
      <c r="J144" s="267">
        <f t="array" ref="J144">INDEX('Margen (PowerBI)'!$D$1:$D$179,MATCH($I144,'Margen (PowerBI)'!$B$1:$B$179,0))</f>
        <v>55</v>
      </c>
      <c r="K144" s="267">
        <f t="array" ref="K144">INDEX('Margen (PowerBI)'!$E$1:$E$179,MATCH($I144,'Margen (PowerBI)'!$B$1:$B$179,0))</f>
        <v>33</v>
      </c>
      <c r="L144" s="267">
        <f t="array" ref="L144">INDEX('Margen (PowerBI)'!$F$1:$F$179,MATCH($I144,'Margen (PowerBI)'!$B$1:$B$179,0))</f>
        <v>22</v>
      </c>
      <c r="M144" s="262" t="s">
        <v>2332</v>
      </c>
      <c r="N144" s="264">
        <v>10.0</v>
      </c>
      <c r="O144" s="268">
        <v>9.0E-4</v>
      </c>
      <c r="P144" s="264">
        <v>12.0</v>
      </c>
      <c r="Q144" s="268">
        <v>9.0E-4</v>
      </c>
      <c r="R144" s="268">
        <v>1.0</v>
      </c>
      <c r="S144" s="264">
        <v>0.0</v>
      </c>
      <c r="T144" s="268">
        <v>0.5</v>
      </c>
      <c r="U144" s="268">
        <v>0.0</v>
      </c>
      <c r="V144" s="269">
        <v>565.0</v>
      </c>
      <c r="W144" s="269">
        <v>0.0</v>
      </c>
      <c r="X144" s="264">
        <v>5.0</v>
      </c>
      <c r="Y144" s="264">
        <v>0.0</v>
      </c>
    </row>
    <row r="145">
      <c r="A145" s="270" t="s">
        <v>494</v>
      </c>
      <c r="B145" s="270" t="s">
        <v>1455</v>
      </c>
      <c r="C145" s="270" t="s">
        <v>1456</v>
      </c>
      <c r="D145" s="272">
        <v>6.5</v>
      </c>
      <c r="E145" s="272" t="s">
        <v>188</v>
      </c>
      <c r="F145" s="272" t="s">
        <v>7270</v>
      </c>
      <c r="G145" s="59" t="str">
        <f t="array" ref="G145">INDEX('New Listing E-Commerce'!$D$1:$D$179,MATCH(I145,'New Listing E-Commerce'!$C$1:$C$179,0))</f>
        <v>Rul 500</v>
      </c>
      <c r="H145" s="273">
        <v>1.0</v>
      </c>
      <c r="I145" s="281" t="s">
        <v>127</v>
      </c>
      <c r="J145" s="275">
        <f t="array" ref="J145">INDEX('Margen (PowerBI)'!$D$1:$D$179,MATCH($I145,'Margen (PowerBI)'!$B$1:$B$179,0))</f>
        <v>55</v>
      </c>
      <c r="K145" s="275">
        <f t="array" ref="K145">INDEX('Margen (PowerBI)'!$E$1:$E$179,MATCH($I145,'Margen (PowerBI)'!$B$1:$B$179,0))</f>
        <v>33</v>
      </c>
      <c r="L145" s="275">
        <f t="array" ref="L145">INDEX('Margen (PowerBI)'!$F$1:$F$179,MATCH($I145,'Margen (PowerBI)'!$B$1:$B$179,0))</f>
        <v>22</v>
      </c>
      <c r="M145" s="270" t="s">
        <v>5042</v>
      </c>
      <c r="N145" s="272">
        <v>46.0</v>
      </c>
      <c r="O145" s="276">
        <v>0.0043</v>
      </c>
      <c r="P145" s="272">
        <v>53.0</v>
      </c>
      <c r="Q145" s="276">
        <v>0.004</v>
      </c>
      <c r="R145" s="276">
        <v>1.0</v>
      </c>
      <c r="S145" s="272">
        <v>0.0</v>
      </c>
      <c r="T145" s="276">
        <v>0.0217</v>
      </c>
      <c r="U145" s="276">
        <v>0.0</v>
      </c>
      <c r="V145" s="277">
        <v>113.0</v>
      </c>
      <c r="W145" s="277">
        <v>0.0</v>
      </c>
      <c r="X145" s="272">
        <v>1.0</v>
      </c>
      <c r="Y145" s="272">
        <v>0.0</v>
      </c>
    </row>
    <row r="146">
      <c r="A146" s="262" t="s">
        <v>494</v>
      </c>
      <c r="B146" s="262" t="s">
        <v>1457</v>
      </c>
      <c r="C146" s="262" t="s">
        <v>1458</v>
      </c>
      <c r="D146" s="264">
        <v>7.0</v>
      </c>
      <c r="E146" s="264" t="s">
        <v>188</v>
      </c>
      <c r="F146" s="264" t="s">
        <v>7270</v>
      </c>
      <c r="G146" s="55" t="str">
        <f t="array" ref="G146">INDEX('New Listing E-Commerce'!$D$1:$D$179,MATCH(I146,'New Listing E-Commerce'!$C$1:$C$179,0))</f>
        <v>Rul 500</v>
      </c>
      <c r="H146" s="265">
        <v>3.0</v>
      </c>
      <c r="I146" s="280" t="s">
        <v>127</v>
      </c>
      <c r="J146" s="267">
        <f t="array" ref="J146">INDEX('Margen (PowerBI)'!$D$1:$D$179,MATCH($I146,'Margen (PowerBI)'!$B$1:$B$179,0))</f>
        <v>55</v>
      </c>
      <c r="K146" s="267">
        <f t="array" ref="K146">INDEX('Margen (PowerBI)'!$E$1:$E$179,MATCH($I146,'Margen (PowerBI)'!$B$1:$B$179,0))</f>
        <v>33</v>
      </c>
      <c r="L146" s="267">
        <f t="array" ref="L146">INDEX('Margen (PowerBI)'!$F$1:$F$179,MATCH($I146,'Margen (PowerBI)'!$B$1:$B$179,0))</f>
        <v>22</v>
      </c>
      <c r="M146" s="262" t="s">
        <v>5044</v>
      </c>
      <c r="N146" s="264">
        <v>243.0</v>
      </c>
      <c r="O146" s="268">
        <v>0.023</v>
      </c>
      <c r="P146" s="264">
        <v>308.0</v>
      </c>
      <c r="Q146" s="268">
        <v>0.0233</v>
      </c>
      <c r="R146" s="268">
        <v>0.9903</v>
      </c>
      <c r="S146" s="264">
        <v>0.0</v>
      </c>
      <c r="T146" s="268">
        <v>0.0123</v>
      </c>
      <c r="U146" s="268">
        <v>0.0</v>
      </c>
      <c r="V146" s="269">
        <v>339.0</v>
      </c>
      <c r="W146" s="269">
        <v>0.0</v>
      </c>
      <c r="X146" s="264">
        <v>3.0</v>
      </c>
      <c r="Y146" s="264">
        <v>0.0</v>
      </c>
    </row>
    <row r="147">
      <c r="A147" s="270" t="s">
        <v>494</v>
      </c>
      <c r="B147" s="270" t="s">
        <v>529</v>
      </c>
      <c r="C147" s="270" t="s">
        <v>530</v>
      </c>
      <c r="D147" s="272">
        <v>8.5</v>
      </c>
      <c r="E147" s="272" t="s">
        <v>188</v>
      </c>
      <c r="F147" s="272" t="s">
        <v>7270</v>
      </c>
      <c r="G147" s="59" t="str">
        <f t="array" ref="G147">INDEX('New Listing E-Commerce'!$D$1:$D$179,MATCH(I147,'New Listing E-Commerce'!$C$1:$C$179,0))</f>
        <v>Rul 500</v>
      </c>
      <c r="H147" s="273">
        <v>1.0</v>
      </c>
      <c r="I147" s="281" t="s">
        <v>127</v>
      </c>
      <c r="J147" s="275">
        <f t="array" ref="J147">INDEX('Margen (PowerBI)'!$D$1:$D$179,MATCH($I147,'Margen (PowerBI)'!$B$1:$B$179,0))</f>
        <v>55</v>
      </c>
      <c r="K147" s="275">
        <f t="array" ref="K147">INDEX('Margen (PowerBI)'!$E$1:$E$179,MATCH($I147,'Margen (PowerBI)'!$B$1:$B$179,0))</f>
        <v>33</v>
      </c>
      <c r="L147" s="275">
        <f t="array" ref="L147">INDEX('Margen (PowerBI)'!$F$1:$F$179,MATCH($I147,'Margen (PowerBI)'!$B$1:$B$179,0))</f>
        <v>22</v>
      </c>
      <c r="M147" s="270" t="s">
        <v>5050</v>
      </c>
      <c r="N147" s="272">
        <v>34.0</v>
      </c>
      <c r="O147" s="276">
        <v>0.0032</v>
      </c>
      <c r="P147" s="272">
        <v>37.0</v>
      </c>
      <c r="Q147" s="276">
        <v>0.0028</v>
      </c>
      <c r="R147" s="276">
        <v>0.973</v>
      </c>
      <c r="S147" s="272">
        <v>0.0</v>
      </c>
      <c r="T147" s="276">
        <v>0.0294</v>
      </c>
      <c r="U147" s="276">
        <v>0.0</v>
      </c>
      <c r="V147" s="277">
        <v>113.0</v>
      </c>
      <c r="W147" s="277">
        <v>0.0</v>
      </c>
      <c r="X147" s="272">
        <v>1.0</v>
      </c>
      <c r="Y147" s="272">
        <v>0.0</v>
      </c>
    </row>
    <row r="148">
      <c r="A148" s="262" t="s">
        <v>494</v>
      </c>
      <c r="B148" s="262" t="s">
        <v>951</v>
      </c>
      <c r="C148" s="262" t="s">
        <v>952</v>
      </c>
      <c r="D148" s="264">
        <v>9.5</v>
      </c>
      <c r="E148" s="264" t="s">
        <v>188</v>
      </c>
      <c r="F148" s="264" t="s">
        <v>7270</v>
      </c>
      <c r="G148" s="55" t="str">
        <f t="array" ref="G148">INDEX('New Listing E-Commerce'!$D$1:$D$179,MATCH(I148,'New Listing E-Commerce'!$C$1:$C$179,0))</f>
        <v>Rul 500</v>
      </c>
      <c r="H148" s="265">
        <v>3.0</v>
      </c>
      <c r="I148" s="280" t="s">
        <v>127</v>
      </c>
      <c r="J148" s="267">
        <f t="array" ref="J148">INDEX('Margen (PowerBI)'!$D$1:$D$179,MATCH($I148,'Margen (PowerBI)'!$B$1:$B$179,0))</f>
        <v>55</v>
      </c>
      <c r="K148" s="267">
        <f t="array" ref="K148">INDEX('Margen (PowerBI)'!$E$1:$E$179,MATCH($I148,'Margen (PowerBI)'!$B$1:$B$179,0))</f>
        <v>33</v>
      </c>
      <c r="L148" s="267">
        <f t="array" ref="L148">INDEX('Margen (PowerBI)'!$F$1:$F$179,MATCH($I148,'Margen (PowerBI)'!$B$1:$B$179,0))</f>
        <v>22</v>
      </c>
      <c r="M148" s="262" t="s">
        <v>5054</v>
      </c>
      <c r="N148" s="264">
        <v>31.0</v>
      </c>
      <c r="O148" s="268">
        <v>0.0029</v>
      </c>
      <c r="P148" s="264">
        <v>43.0</v>
      </c>
      <c r="Q148" s="268">
        <v>0.0033</v>
      </c>
      <c r="R148" s="268">
        <v>0.9302</v>
      </c>
      <c r="S148" s="264">
        <v>0.0</v>
      </c>
      <c r="T148" s="268">
        <v>0.0968</v>
      </c>
      <c r="U148" s="268">
        <v>0.0</v>
      </c>
      <c r="V148" s="269">
        <v>339.0</v>
      </c>
      <c r="W148" s="269">
        <v>0.0</v>
      </c>
      <c r="X148" s="264">
        <v>3.0</v>
      </c>
      <c r="Y148" s="264">
        <v>0.0</v>
      </c>
    </row>
    <row r="149">
      <c r="A149" s="270" t="s">
        <v>620</v>
      </c>
      <c r="B149" s="270" t="s">
        <v>647</v>
      </c>
      <c r="C149" s="270" t="s">
        <v>7337</v>
      </c>
      <c r="D149" s="272">
        <v>10.0</v>
      </c>
      <c r="E149" s="272" t="s">
        <v>188</v>
      </c>
      <c r="F149" s="272" t="s">
        <v>7270</v>
      </c>
      <c r="G149" s="59" t="str">
        <f t="array" ref="G149">INDEX('New Listing E-Commerce'!$D$1:$D$179,MATCH(I149,'New Listing E-Commerce'!$C$1:$C$179,0))</f>
        <v>Tractor</v>
      </c>
      <c r="H149" s="273">
        <v>1.0</v>
      </c>
      <c r="I149" s="281" t="s">
        <v>226</v>
      </c>
      <c r="J149" s="275">
        <f t="array" ref="J149">INDEX('Margen (PowerBI)'!$D$1:$D$179,MATCH($I149,'Margen (PowerBI)'!$B$1:$B$179,0))</f>
        <v>47.5</v>
      </c>
      <c r="K149" s="275">
        <f t="array" ref="K149">INDEX('Margen (PowerBI)'!$E$1:$E$179,MATCH($I149,'Margen (PowerBI)'!$B$1:$B$179,0))</f>
        <v>27.5</v>
      </c>
      <c r="L149" s="275">
        <f t="array" ref="L149">INDEX('Margen (PowerBI)'!$F$1:$F$179,MATCH($I149,'Margen (PowerBI)'!$B$1:$B$179,0))</f>
        <v>20</v>
      </c>
      <c r="M149" s="270" t="s">
        <v>7338</v>
      </c>
      <c r="N149" s="272">
        <v>24.0</v>
      </c>
      <c r="O149" s="276">
        <v>0.0023</v>
      </c>
      <c r="P149" s="272">
        <v>29.0</v>
      </c>
      <c r="Q149" s="276">
        <v>0.0022</v>
      </c>
      <c r="R149" s="276">
        <v>1.0</v>
      </c>
      <c r="S149" s="272">
        <v>0.0</v>
      </c>
      <c r="T149" s="276">
        <v>0.0417</v>
      </c>
      <c r="U149" s="276">
        <v>0.0</v>
      </c>
      <c r="V149" s="277">
        <v>102.0</v>
      </c>
      <c r="W149" s="277">
        <v>0.0</v>
      </c>
      <c r="X149" s="272">
        <v>1.0</v>
      </c>
      <c r="Y149" s="272">
        <v>0.0</v>
      </c>
    </row>
    <row r="150">
      <c r="A150" s="262" t="s">
        <v>620</v>
      </c>
      <c r="B150" s="262" t="s">
        <v>647</v>
      </c>
      <c r="C150" s="262" t="s">
        <v>7337</v>
      </c>
      <c r="D150" s="264">
        <v>10.0</v>
      </c>
      <c r="E150" s="264" t="s">
        <v>188</v>
      </c>
      <c r="F150" s="264" t="s">
        <v>7270</v>
      </c>
      <c r="G150" s="55" t="str">
        <f t="array" ref="G150">INDEX('New Listing E-Commerce'!$D$1:$D$179,MATCH(I150,'New Listing E-Commerce'!$C$1:$C$179,0))</f>
        <v>Tractor</v>
      </c>
      <c r="H150" s="265">
        <v>1.0</v>
      </c>
      <c r="I150" s="265" t="s">
        <v>226</v>
      </c>
      <c r="J150" s="267">
        <f t="array" ref="J150">INDEX('Margen (PowerBI)'!$D$1:$D$179,MATCH($I150,'Margen (PowerBI)'!$B$1:$B$179,0))</f>
        <v>47.5</v>
      </c>
      <c r="K150" s="267">
        <f t="array" ref="K150">INDEX('Margen (PowerBI)'!$E$1:$E$179,MATCH($I150,'Margen (PowerBI)'!$B$1:$B$179,0))</f>
        <v>27.5</v>
      </c>
      <c r="L150" s="267">
        <f t="array" ref="L150">INDEX('Margen (PowerBI)'!$F$1:$F$179,MATCH($I150,'Margen (PowerBI)'!$B$1:$B$179,0))</f>
        <v>20</v>
      </c>
      <c r="M150" s="264">
        <v>3.00020129E9</v>
      </c>
      <c r="N150" s="264">
        <v>24.0</v>
      </c>
      <c r="O150" s="268">
        <v>0.0023</v>
      </c>
      <c r="P150" s="264">
        <v>29.0</v>
      </c>
      <c r="Q150" s="268">
        <v>0.0022</v>
      </c>
      <c r="R150" s="268">
        <v>1.0</v>
      </c>
      <c r="S150" s="264">
        <v>0.0</v>
      </c>
      <c r="T150" s="268">
        <v>0.0417</v>
      </c>
      <c r="U150" s="268">
        <v>0.0</v>
      </c>
      <c r="V150" s="269">
        <v>102.0</v>
      </c>
      <c r="W150" s="269">
        <v>0.0</v>
      </c>
      <c r="X150" s="264">
        <v>1.0</v>
      </c>
      <c r="Y150" s="264">
        <v>0.0</v>
      </c>
    </row>
    <row r="151">
      <c r="A151" s="270" t="s">
        <v>620</v>
      </c>
      <c r="B151" s="270" t="s">
        <v>651</v>
      </c>
      <c r="C151" s="270" t="s">
        <v>7339</v>
      </c>
      <c r="D151" s="272">
        <v>11.0</v>
      </c>
      <c r="E151" s="272" t="s">
        <v>188</v>
      </c>
      <c r="F151" s="272" t="s">
        <v>7270</v>
      </c>
      <c r="G151" s="59" t="str">
        <f t="array" ref="G151">INDEX('New Listing E-Commerce'!$D$1:$D$179,MATCH(I151,'New Listing E-Commerce'!$C$1:$C$179,0))</f>
        <v>Tractor</v>
      </c>
      <c r="H151" s="273">
        <v>1.0</v>
      </c>
      <c r="I151" s="273" t="s">
        <v>226</v>
      </c>
      <c r="J151" s="275">
        <f t="array" ref="J151">INDEX('Margen (PowerBI)'!$D$1:$D$179,MATCH($I151,'Margen (PowerBI)'!$B$1:$B$179,0))</f>
        <v>47.5</v>
      </c>
      <c r="K151" s="275">
        <f t="array" ref="K151">INDEX('Margen (PowerBI)'!$E$1:$E$179,MATCH($I151,'Margen (PowerBI)'!$B$1:$B$179,0))</f>
        <v>27.5</v>
      </c>
      <c r="L151" s="275">
        <f t="array" ref="L151">INDEX('Margen (PowerBI)'!$F$1:$F$179,MATCH($I151,'Margen (PowerBI)'!$B$1:$B$179,0))</f>
        <v>20</v>
      </c>
      <c r="M151" s="272">
        <v>3.0002013E9</v>
      </c>
      <c r="N151" s="272">
        <v>24.0</v>
      </c>
      <c r="O151" s="276">
        <v>0.0023</v>
      </c>
      <c r="P151" s="272">
        <v>27.0</v>
      </c>
      <c r="Q151" s="276">
        <v>0.002</v>
      </c>
      <c r="R151" s="276">
        <v>0.8889</v>
      </c>
      <c r="S151" s="272">
        <v>0.0</v>
      </c>
      <c r="T151" s="276">
        <v>0.0417</v>
      </c>
      <c r="U151" s="276">
        <v>0.0</v>
      </c>
      <c r="V151" s="277">
        <v>102.0</v>
      </c>
      <c r="W151" s="277">
        <v>0.0</v>
      </c>
      <c r="X151" s="272">
        <v>1.0</v>
      </c>
      <c r="Y151" s="272">
        <v>0.0</v>
      </c>
    </row>
    <row r="152">
      <c r="A152" s="262" t="s">
        <v>620</v>
      </c>
      <c r="B152" s="262" t="s">
        <v>986</v>
      </c>
      <c r="C152" s="262" t="s">
        <v>7340</v>
      </c>
      <c r="D152" s="264">
        <v>12.0</v>
      </c>
      <c r="E152" s="264" t="s">
        <v>188</v>
      </c>
      <c r="F152" s="264" t="s">
        <v>7270</v>
      </c>
      <c r="G152" s="55" t="str">
        <f t="array" ref="G152">INDEX('New Listing E-Commerce'!$D$1:$D$179,MATCH(I152,'New Listing E-Commerce'!$C$1:$C$179,0))</f>
        <v>Tractor</v>
      </c>
      <c r="H152" s="265">
        <v>2.0</v>
      </c>
      <c r="I152" s="265" t="s">
        <v>226</v>
      </c>
      <c r="J152" s="267">
        <f t="array" ref="J152">INDEX('Margen (PowerBI)'!$D$1:$D$179,MATCH($I152,'Margen (PowerBI)'!$B$1:$B$179,0))</f>
        <v>47.5</v>
      </c>
      <c r="K152" s="267">
        <f t="array" ref="K152">INDEX('Margen (PowerBI)'!$E$1:$E$179,MATCH($I152,'Margen (PowerBI)'!$B$1:$B$179,0))</f>
        <v>27.5</v>
      </c>
      <c r="L152" s="267">
        <f t="array" ref="L152">INDEX('Margen (PowerBI)'!$F$1:$F$179,MATCH($I152,'Margen (PowerBI)'!$B$1:$B$179,0))</f>
        <v>20</v>
      </c>
      <c r="M152" s="264">
        <v>3.00020131E9</v>
      </c>
      <c r="N152" s="264">
        <v>7.0</v>
      </c>
      <c r="O152" s="268">
        <v>7.0E-4</v>
      </c>
      <c r="P152" s="264">
        <v>10.0</v>
      </c>
      <c r="Q152" s="268">
        <v>8.0E-4</v>
      </c>
      <c r="R152" s="268">
        <v>1.0</v>
      </c>
      <c r="S152" s="264">
        <v>0.0</v>
      </c>
      <c r="T152" s="268">
        <v>0.2857</v>
      </c>
      <c r="U152" s="268">
        <v>0.0</v>
      </c>
      <c r="V152" s="269">
        <v>204.0</v>
      </c>
      <c r="W152" s="269">
        <v>0.0</v>
      </c>
      <c r="X152" s="264">
        <v>2.0</v>
      </c>
      <c r="Y152" s="264">
        <v>0.0</v>
      </c>
    </row>
    <row r="153">
      <c r="A153" s="270" t="s">
        <v>620</v>
      </c>
      <c r="B153" s="270" t="s">
        <v>657</v>
      </c>
      <c r="C153" s="270" t="s">
        <v>7341</v>
      </c>
      <c r="D153" s="272">
        <v>7.5</v>
      </c>
      <c r="E153" s="272" t="s">
        <v>188</v>
      </c>
      <c r="F153" s="272" t="s">
        <v>7270</v>
      </c>
      <c r="G153" s="59" t="str">
        <f t="array" ref="G153">INDEX('New Listing E-Commerce'!$D$1:$D$179,MATCH(I153,'New Listing E-Commerce'!$C$1:$C$179,0))</f>
        <v>Tractor</v>
      </c>
      <c r="H153" s="273">
        <v>2.0</v>
      </c>
      <c r="I153" s="273" t="s">
        <v>226</v>
      </c>
      <c r="J153" s="275">
        <f t="array" ref="J153">INDEX('Margen (PowerBI)'!$D$1:$D$179,MATCH($I153,'Margen (PowerBI)'!$B$1:$B$179,0))</f>
        <v>47.5</v>
      </c>
      <c r="K153" s="275">
        <f t="array" ref="K153">INDEX('Margen (PowerBI)'!$E$1:$E$179,MATCH($I153,'Margen (PowerBI)'!$B$1:$B$179,0))</f>
        <v>27.5</v>
      </c>
      <c r="L153" s="275">
        <f t="array" ref="L153">INDEX('Margen (PowerBI)'!$F$1:$F$179,MATCH($I153,'Margen (PowerBI)'!$B$1:$B$179,0))</f>
        <v>20</v>
      </c>
      <c r="M153" s="272">
        <v>3.000201265E9</v>
      </c>
      <c r="N153" s="272">
        <v>7.0</v>
      </c>
      <c r="O153" s="276">
        <v>7.0E-4</v>
      </c>
      <c r="P153" s="272">
        <v>13.0</v>
      </c>
      <c r="Q153" s="276">
        <v>0.001</v>
      </c>
      <c r="R153" s="276">
        <v>0.8462</v>
      </c>
      <c r="S153" s="272">
        <v>0.0</v>
      </c>
      <c r="T153" s="276">
        <v>0.2857</v>
      </c>
      <c r="U153" s="276">
        <v>0.0</v>
      </c>
      <c r="V153" s="277">
        <v>204.0</v>
      </c>
      <c r="W153" s="277">
        <v>0.0</v>
      </c>
      <c r="X153" s="272">
        <v>2.0</v>
      </c>
      <c r="Y153" s="272">
        <v>0.0</v>
      </c>
    </row>
    <row r="154">
      <c r="A154" s="262" t="s">
        <v>620</v>
      </c>
      <c r="B154" s="262" t="s">
        <v>661</v>
      </c>
      <c r="C154" s="262" t="s">
        <v>7342</v>
      </c>
      <c r="D154" s="264">
        <v>8.5</v>
      </c>
      <c r="E154" s="264" t="s">
        <v>188</v>
      </c>
      <c r="F154" s="264" t="s">
        <v>7270</v>
      </c>
      <c r="G154" s="55" t="str">
        <f t="array" ref="G154">INDEX('New Listing E-Commerce'!$D$1:$D$179,MATCH(I154,'New Listing E-Commerce'!$C$1:$C$179,0))</f>
        <v>Tractor</v>
      </c>
      <c r="H154" s="265">
        <v>1.0</v>
      </c>
      <c r="I154" s="265" t="s">
        <v>226</v>
      </c>
      <c r="J154" s="267">
        <f t="array" ref="J154">INDEX('Margen (PowerBI)'!$D$1:$D$179,MATCH($I154,'Margen (PowerBI)'!$B$1:$B$179,0))</f>
        <v>47.5</v>
      </c>
      <c r="K154" s="267">
        <f t="array" ref="K154">INDEX('Margen (PowerBI)'!$E$1:$E$179,MATCH($I154,'Margen (PowerBI)'!$B$1:$B$179,0))</f>
        <v>27.5</v>
      </c>
      <c r="L154" s="267">
        <f t="array" ref="L154">INDEX('Margen (PowerBI)'!$F$1:$F$179,MATCH($I154,'Margen (PowerBI)'!$B$1:$B$179,0))</f>
        <v>20</v>
      </c>
      <c r="M154" s="264">
        <v>3.000201275E9</v>
      </c>
      <c r="N154" s="264">
        <v>9.0</v>
      </c>
      <c r="O154" s="268">
        <v>9.0E-4</v>
      </c>
      <c r="P154" s="264">
        <v>13.0</v>
      </c>
      <c r="Q154" s="268">
        <v>0.001</v>
      </c>
      <c r="R154" s="268">
        <v>0.9231</v>
      </c>
      <c r="S154" s="264">
        <v>0.0</v>
      </c>
      <c r="T154" s="268">
        <v>0.1111</v>
      </c>
      <c r="U154" s="268">
        <v>0.0</v>
      </c>
      <c r="V154" s="269">
        <v>102.0</v>
      </c>
      <c r="W154" s="269">
        <v>0.0</v>
      </c>
      <c r="X154" s="264">
        <v>1.0</v>
      </c>
      <c r="Y154" s="264">
        <v>0.0</v>
      </c>
    </row>
    <row r="155">
      <c r="A155" s="270" t="s">
        <v>620</v>
      </c>
      <c r="B155" s="270" t="s">
        <v>659</v>
      </c>
      <c r="C155" s="270" t="s">
        <v>7343</v>
      </c>
      <c r="D155" s="272">
        <v>8.0</v>
      </c>
      <c r="E155" s="272" t="s">
        <v>188</v>
      </c>
      <c r="F155" s="272" t="s">
        <v>7270</v>
      </c>
      <c r="G155" s="59" t="str">
        <f t="array" ref="G155">INDEX('New Listing E-Commerce'!$D$1:$D$179,MATCH(I155,'New Listing E-Commerce'!$C$1:$C$179,0))</f>
        <v>Tractor</v>
      </c>
      <c r="H155" s="273">
        <v>3.0</v>
      </c>
      <c r="I155" s="273" t="s">
        <v>226</v>
      </c>
      <c r="J155" s="275">
        <f t="array" ref="J155">INDEX('Margen (PowerBI)'!$D$1:$D$179,MATCH($I155,'Margen (PowerBI)'!$B$1:$B$179,0))</f>
        <v>47.5</v>
      </c>
      <c r="K155" s="275">
        <f t="array" ref="K155">INDEX('Margen (PowerBI)'!$E$1:$E$179,MATCH($I155,'Margen (PowerBI)'!$B$1:$B$179,0))</f>
        <v>27.5</v>
      </c>
      <c r="L155" s="275">
        <f t="array" ref="L155">INDEX('Margen (PowerBI)'!$F$1:$F$179,MATCH($I155,'Margen (PowerBI)'!$B$1:$B$179,0))</f>
        <v>20</v>
      </c>
      <c r="M155" s="272">
        <v>3.00020127E9</v>
      </c>
      <c r="N155" s="272">
        <v>92.0</v>
      </c>
      <c r="O155" s="276">
        <v>0.0087</v>
      </c>
      <c r="P155" s="272">
        <v>108.0</v>
      </c>
      <c r="Q155" s="276">
        <v>0.0082</v>
      </c>
      <c r="R155" s="276">
        <v>0.963</v>
      </c>
      <c r="S155" s="272">
        <v>0.0</v>
      </c>
      <c r="T155" s="276">
        <v>0.0326</v>
      </c>
      <c r="U155" s="276">
        <v>0.0</v>
      </c>
      <c r="V155" s="277">
        <v>306.0</v>
      </c>
      <c r="W155" s="277">
        <v>0.0</v>
      </c>
      <c r="X155" s="272">
        <v>3.0</v>
      </c>
      <c r="Y155" s="272">
        <v>0.0</v>
      </c>
    </row>
    <row r="156">
      <c r="A156" s="262" t="s">
        <v>620</v>
      </c>
      <c r="B156" s="262" t="s">
        <v>990</v>
      </c>
      <c r="C156" s="262" t="s">
        <v>7344</v>
      </c>
      <c r="D156" s="264">
        <v>9.5</v>
      </c>
      <c r="E156" s="264" t="s">
        <v>188</v>
      </c>
      <c r="F156" s="264" t="s">
        <v>7270</v>
      </c>
      <c r="G156" s="55" t="str">
        <f t="array" ref="G156">INDEX('New Listing E-Commerce'!$D$1:$D$179,MATCH(I156,'New Listing E-Commerce'!$C$1:$C$179,0))</f>
        <v>Tractor</v>
      </c>
      <c r="H156" s="265">
        <v>3.0</v>
      </c>
      <c r="I156" s="265" t="s">
        <v>226</v>
      </c>
      <c r="J156" s="267">
        <f t="array" ref="J156">INDEX('Margen (PowerBI)'!$D$1:$D$179,MATCH($I156,'Margen (PowerBI)'!$B$1:$B$179,0))</f>
        <v>47.5</v>
      </c>
      <c r="K156" s="267">
        <f t="array" ref="K156">INDEX('Margen (PowerBI)'!$E$1:$E$179,MATCH($I156,'Margen (PowerBI)'!$B$1:$B$179,0))</f>
        <v>27.5</v>
      </c>
      <c r="L156" s="267">
        <f t="array" ref="L156">INDEX('Margen (PowerBI)'!$F$1:$F$179,MATCH($I156,'Margen (PowerBI)'!$B$1:$B$179,0))</f>
        <v>20</v>
      </c>
      <c r="M156" s="264">
        <v>3.000201285E9</v>
      </c>
      <c r="N156" s="264">
        <v>204.0</v>
      </c>
      <c r="O156" s="268">
        <v>0.0193</v>
      </c>
      <c r="P156" s="264">
        <v>247.0</v>
      </c>
      <c r="Q156" s="268">
        <v>0.0187</v>
      </c>
      <c r="R156" s="268">
        <v>0.9757</v>
      </c>
      <c r="S156" s="264">
        <v>0.0</v>
      </c>
      <c r="T156" s="268">
        <v>0.0147</v>
      </c>
      <c r="U156" s="268">
        <v>0.0</v>
      </c>
      <c r="V156" s="269">
        <v>306.0</v>
      </c>
      <c r="W156" s="269">
        <v>0.0</v>
      </c>
      <c r="X156" s="264">
        <v>3.0</v>
      </c>
      <c r="Y156" s="264">
        <v>0.0</v>
      </c>
    </row>
    <row r="157">
      <c r="A157" s="270" t="s">
        <v>620</v>
      </c>
      <c r="B157" s="270" t="s">
        <v>990</v>
      </c>
      <c r="C157" s="270" t="s">
        <v>7344</v>
      </c>
      <c r="D157" s="272">
        <v>9.5</v>
      </c>
      <c r="E157" s="272" t="s">
        <v>188</v>
      </c>
      <c r="F157" s="272" t="s">
        <v>7270</v>
      </c>
      <c r="G157" s="59" t="str">
        <f t="array" ref="G157">INDEX('New Listing E-Commerce'!$D$1:$D$179,MATCH(I157,'New Listing E-Commerce'!$C$1:$C$179,0))</f>
        <v>Tractor</v>
      </c>
      <c r="H157" s="273">
        <v>1.0</v>
      </c>
      <c r="I157" s="281" t="s">
        <v>226</v>
      </c>
      <c r="J157" s="275">
        <f t="array" ref="J157">INDEX('Margen (PowerBI)'!$D$1:$D$179,MATCH($I157,'Margen (PowerBI)'!$B$1:$B$179,0))</f>
        <v>47.5</v>
      </c>
      <c r="K157" s="275">
        <f t="array" ref="K157">INDEX('Margen (PowerBI)'!$E$1:$E$179,MATCH($I157,'Margen (PowerBI)'!$B$1:$B$179,0))</f>
        <v>27.5</v>
      </c>
      <c r="L157" s="275">
        <f t="array" ref="L157">INDEX('Margen (PowerBI)'!$F$1:$F$179,MATCH($I157,'Margen (PowerBI)'!$B$1:$B$179,0))</f>
        <v>20</v>
      </c>
      <c r="M157" s="270" t="s">
        <v>7345</v>
      </c>
      <c r="N157" s="272">
        <v>204.0</v>
      </c>
      <c r="O157" s="276">
        <v>0.0193</v>
      </c>
      <c r="P157" s="272">
        <v>247.0</v>
      </c>
      <c r="Q157" s="276">
        <v>0.0187</v>
      </c>
      <c r="R157" s="276">
        <v>0.9757</v>
      </c>
      <c r="S157" s="272">
        <v>0.0</v>
      </c>
      <c r="T157" s="276">
        <v>0.0049</v>
      </c>
      <c r="U157" s="276">
        <v>0.0</v>
      </c>
      <c r="V157" s="277">
        <v>102.0</v>
      </c>
      <c r="W157" s="277">
        <v>0.0</v>
      </c>
      <c r="X157" s="272">
        <v>1.0</v>
      </c>
      <c r="Y157" s="272">
        <v>0.0</v>
      </c>
    </row>
    <row r="158">
      <c r="A158" s="262" t="s">
        <v>562</v>
      </c>
      <c r="B158" s="262" t="s">
        <v>1148</v>
      </c>
      <c r="C158" s="262" t="s">
        <v>1149</v>
      </c>
      <c r="D158" s="264">
        <v>9.5</v>
      </c>
      <c r="E158" s="264" t="s">
        <v>188</v>
      </c>
      <c r="F158" s="264" t="s">
        <v>7270</v>
      </c>
      <c r="G158" s="55" t="str">
        <f t="array" ref="G158">INDEX('New Listing E-Commerce'!$D$1:$D$179,MATCH(I158,'New Listing E-Commerce'!$C$1:$C$179,0))</f>
        <v>Tk Borcegui Miel</v>
      </c>
      <c r="H158" s="265">
        <v>1.0</v>
      </c>
      <c r="I158" s="265" t="s">
        <v>235</v>
      </c>
      <c r="J158" s="267">
        <f t="array" ref="J158">INDEX('Margen (PowerBI)'!$D$1:$D$179,MATCH($I158,'Margen (PowerBI)'!$B$1:$B$179,0))</f>
        <v>47.5</v>
      </c>
      <c r="K158" s="267">
        <f t="array" ref="K158">INDEX('Margen (PowerBI)'!$E$1:$E$179,MATCH($I158,'Margen (PowerBI)'!$B$1:$B$179,0))</f>
        <v>26.5</v>
      </c>
      <c r="L158" s="267">
        <f t="array" ref="L158">INDEX('Margen (PowerBI)'!$F$1:$F$179,MATCH($I158,'Margen (PowerBI)'!$B$1:$B$179,0))</f>
        <v>21</v>
      </c>
      <c r="M158" s="264">
        <v>3.0001402285E10</v>
      </c>
      <c r="N158" s="264">
        <v>0.0</v>
      </c>
      <c r="O158" s="268">
        <v>0.0</v>
      </c>
      <c r="P158" s="264">
        <v>0.0</v>
      </c>
      <c r="Q158" s="268">
        <v>0.0</v>
      </c>
      <c r="R158" s="268">
        <v>0.0</v>
      </c>
      <c r="S158" s="264">
        <v>0.0</v>
      </c>
      <c r="T158" s="268">
        <v>0.0</v>
      </c>
      <c r="U158" s="268">
        <v>0.0</v>
      </c>
      <c r="V158" s="269">
        <v>102.0</v>
      </c>
      <c r="W158" s="269">
        <v>0.0</v>
      </c>
      <c r="X158" s="264">
        <v>1.0</v>
      </c>
      <c r="Y158" s="264">
        <v>0.0</v>
      </c>
    </row>
    <row r="159">
      <c r="A159" s="270" t="s">
        <v>375</v>
      </c>
      <c r="B159" s="270" t="s">
        <v>1412</v>
      </c>
      <c r="C159" s="270" t="s">
        <v>1413</v>
      </c>
      <c r="D159" s="272">
        <v>10.0</v>
      </c>
      <c r="E159" s="272" t="s">
        <v>7289</v>
      </c>
      <c r="F159" s="272" t="s">
        <v>7270</v>
      </c>
      <c r="G159" s="59" t="str">
        <f t="array" ref="G159">INDEX('New Listing E-Commerce'!$D$1:$D$179,MATCH(I159,'New Listing E-Commerce'!$C$1:$C$179,0))</f>
        <v>Comfort</v>
      </c>
      <c r="H159" s="273">
        <v>1.0</v>
      </c>
      <c r="I159" s="273" t="s">
        <v>231</v>
      </c>
      <c r="J159" s="275">
        <f t="array" ref="J159">INDEX('Margen (PowerBI)'!$D$1:$D$179,MATCH($I159,'Margen (PowerBI)'!$B$1:$B$179,0))</f>
        <v>47.5</v>
      </c>
      <c r="K159" s="275">
        <f t="array" ref="K159">INDEX('Margen (PowerBI)'!$E$1:$E$179,MATCH($I159,'Margen (PowerBI)'!$B$1:$B$179,0))</f>
        <v>27.5</v>
      </c>
      <c r="L159" s="275">
        <f t="array" ref="L159">INDEX('Margen (PowerBI)'!$F$1:$F$179,MATCH($I159,'Margen (PowerBI)'!$B$1:$B$179,0))</f>
        <v>20</v>
      </c>
      <c r="M159" s="272">
        <v>4.50020129E9</v>
      </c>
      <c r="N159" s="272">
        <v>34.0</v>
      </c>
      <c r="O159" s="276">
        <v>0.0032</v>
      </c>
      <c r="P159" s="272">
        <v>42.0</v>
      </c>
      <c r="Q159" s="276">
        <v>0.0032</v>
      </c>
      <c r="R159" s="276">
        <v>0.9048</v>
      </c>
      <c r="S159" s="272">
        <v>0.0</v>
      </c>
      <c r="T159" s="276">
        <v>0.0294</v>
      </c>
      <c r="U159" s="276">
        <v>0.0</v>
      </c>
      <c r="V159" s="277">
        <v>102.0</v>
      </c>
      <c r="W159" s="277">
        <v>0.0</v>
      </c>
      <c r="X159" s="272">
        <v>1.0</v>
      </c>
      <c r="Y159" s="272">
        <v>0.0</v>
      </c>
    </row>
    <row r="160">
      <c r="A160" s="262" t="s">
        <v>375</v>
      </c>
      <c r="B160" s="262" t="s">
        <v>882</v>
      </c>
      <c r="C160" s="262" t="s">
        <v>883</v>
      </c>
      <c r="D160" s="264">
        <v>10.5</v>
      </c>
      <c r="E160" s="264" t="s">
        <v>7289</v>
      </c>
      <c r="F160" s="264" t="s">
        <v>7270</v>
      </c>
      <c r="G160" s="55" t="str">
        <f t="array" ref="G160">INDEX('New Listing E-Commerce'!$D$1:$D$179,MATCH(I160,'New Listing E-Commerce'!$C$1:$C$179,0))</f>
        <v>Comfort</v>
      </c>
      <c r="H160" s="265">
        <v>3.0</v>
      </c>
      <c r="I160" s="265" t="s">
        <v>231</v>
      </c>
      <c r="J160" s="267">
        <f t="array" ref="J160">INDEX('Margen (PowerBI)'!$D$1:$D$179,MATCH($I160,'Margen (PowerBI)'!$B$1:$B$179,0))</f>
        <v>47.5</v>
      </c>
      <c r="K160" s="267">
        <f t="array" ref="K160">INDEX('Margen (PowerBI)'!$E$1:$E$179,MATCH($I160,'Margen (PowerBI)'!$B$1:$B$179,0))</f>
        <v>27.5</v>
      </c>
      <c r="L160" s="267">
        <f t="array" ref="L160">INDEX('Margen (PowerBI)'!$F$1:$F$179,MATCH($I160,'Margen (PowerBI)'!$B$1:$B$179,0))</f>
        <v>20</v>
      </c>
      <c r="M160" s="264">
        <v>4.500201295E9</v>
      </c>
      <c r="N160" s="264">
        <v>20.0</v>
      </c>
      <c r="O160" s="268">
        <v>0.0019</v>
      </c>
      <c r="P160" s="264">
        <v>25.0</v>
      </c>
      <c r="Q160" s="268">
        <v>0.0019</v>
      </c>
      <c r="R160" s="268">
        <v>1.0</v>
      </c>
      <c r="S160" s="264">
        <v>0.0</v>
      </c>
      <c r="T160" s="268">
        <v>0.15</v>
      </c>
      <c r="U160" s="268">
        <v>0.0</v>
      </c>
      <c r="V160" s="269">
        <v>306.0</v>
      </c>
      <c r="W160" s="269">
        <v>0.0</v>
      </c>
      <c r="X160" s="264">
        <v>3.0</v>
      </c>
      <c r="Y160" s="264">
        <v>0.0</v>
      </c>
    </row>
    <row r="161">
      <c r="A161" s="270" t="s">
        <v>375</v>
      </c>
      <c r="B161" s="270" t="s">
        <v>884</v>
      </c>
      <c r="C161" s="270" t="s">
        <v>885</v>
      </c>
      <c r="D161" s="272">
        <v>11.0</v>
      </c>
      <c r="E161" s="272" t="s">
        <v>7289</v>
      </c>
      <c r="F161" s="272" t="s">
        <v>7270</v>
      </c>
      <c r="G161" s="59" t="str">
        <f t="array" ref="G161">INDEX('New Listing E-Commerce'!$D$1:$D$179,MATCH(I161,'New Listing E-Commerce'!$C$1:$C$179,0))</f>
        <v>Comfort</v>
      </c>
      <c r="H161" s="273">
        <v>3.0</v>
      </c>
      <c r="I161" s="273" t="s">
        <v>231</v>
      </c>
      <c r="J161" s="275">
        <f t="array" ref="J161">INDEX('Margen (PowerBI)'!$D$1:$D$179,MATCH($I161,'Margen (PowerBI)'!$B$1:$B$179,0))</f>
        <v>47.5</v>
      </c>
      <c r="K161" s="275">
        <f t="array" ref="K161">INDEX('Margen (PowerBI)'!$E$1:$E$179,MATCH($I161,'Margen (PowerBI)'!$B$1:$B$179,0))</f>
        <v>27.5</v>
      </c>
      <c r="L161" s="275">
        <f t="array" ref="L161">INDEX('Margen (PowerBI)'!$F$1:$F$179,MATCH($I161,'Margen (PowerBI)'!$B$1:$B$179,0))</f>
        <v>20</v>
      </c>
      <c r="M161" s="272">
        <v>4.5002013E9</v>
      </c>
      <c r="N161" s="272">
        <v>22.0</v>
      </c>
      <c r="O161" s="276">
        <v>0.0021</v>
      </c>
      <c r="P161" s="272">
        <v>28.0</v>
      </c>
      <c r="Q161" s="276">
        <v>0.0021</v>
      </c>
      <c r="R161" s="276">
        <v>1.0</v>
      </c>
      <c r="S161" s="272">
        <v>0.0</v>
      </c>
      <c r="T161" s="276">
        <v>0.1364</v>
      </c>
      <c r="U161" s="276">
        <v>0.0</v>
      </c>
      <c r="V161" s="277">
        <v>306.0</v>
      </c>
      <c r="W161" s="277">
        <v>0.0</v>
      </c>
      <c r="X161" s="272">
        <v>3.0</v>
      </c>
      <c r="Y161" s="272">
        <v>0.0</v>
      </c>
    </row>
    <row r="162">
      <c r="A162" s="262" t="s">
        <v>375</v>
      </c>
      <c r="B162" s="262" t="s">
        <v>1418</v>
      </c>
      <c r="C162" s="262" t="s">
        <v>1419</v>
      </c>
      <c r="D162" s="264">
        <v>8.5</v>
      </c>
      <c r="E162" s="264" t="s">
        <v>7289</v>
      </c>
      <c r="F162" s="264" t="s">
        <v>7270</v>
      </c>
      <c r="G162" s="55" t="str">
        <f t="array" ref="G162">INDEX('New Listing E-Commerce'!$D$1:$D$179,MATCH(I162,'New Listing E-Commerce'!$C$1:$C$179,0))</f>
        <v>Comfort</v>
      </c>
      <c r="H162" s="265">
        <v>2.0</v>
      </c>
      <c r="I162" s="265" t="s">
        <v>231</v>
      </c>
      <c r="J162" s="267">
        <f t="array" ref="J162">INDEX('Margen (PowerBI)'!$D$1:$D$179,MATCH($I162,'Margen (PowerBI)'!$B$1:$B$179,0))</f>
        <v>47.5</v>
      </c>
      <c r="K162" s="267">
        <f t="array" ref="K162">INDEX('Margen (PowerBI)'!$E$1:$E$179,MATCH($I162,'Margen (PowerBI)'!$B$1:$B$179,0))</f>
        <v>27.5</v>
      </c>
      <c r="L162" s="267">
        <f t="array" ref="L162">INDEX('Margen (PowerBI)'!$F$1:$F$179,MATCH($I162,'Margen (PowerBI)'!$B$1:$B$179,0))</f>
        <v>20</v>
      </c>
      <c r="M162" s="264">
        <v>4.500201275E9</v>
      </c>
      <c r="N162" s="264">
        <v>23.0</v>
      </c>
      <c r="O162" s="268">
        <v>0.0022</v>
      </c>
      <c r="P162" s="264">
        <v>26.0</v>
      </c>
      <c r="Q162" s="268">
        <v>0.002</v>
      </c>
      <c r="R162" s="268">
        <v>0.8462</v>
      </c>
      <c r="S162" s="264">
        <v>0.0</v>
      </c>
      <c r="T162" s="268">
        <v>0.087</v>
      </c>
      <c r="U162" s="268">
        <v>0.0</v>
      </c>
      <c r="V162" s="269">
        <v>204.0</v>
      </c>
      <c r="W162" s="269">
        <v>0.0</v>
      </c>
      <c r="X162" s="264">
        <v>2.0</v>
      </c>
      <c r="Y162" s="264">
        <v>0.0</v>
      </c>
    </row>
    <row r="163">
      <c r="A163" s="270" t="s">
        <v>375</v>
      </c>
      <c r="B163" s="270" t="s">
        <v>398</v>
      </c>
      <c r="C163" s="270" t="s">
        <v>399</v>
      </c>
      <c r="D163" s="272">
        <v>9.5</v>
      </c>
      <c r="E163" s="272" t="s">
        <v>7289</v>
      </c>
      <c r="F163" s="272" t="s">
        <v>7270</v>
      </c>
      <c r="G163" s="59" t="str">
        <f t="array" ref="G163">INDEX('New Listing E-Commerce'!$D$1:$D$179,MATCH(I163,'New Listing E-Commerce'!$C$1:$C$179,0))</f>
        <v>Comfort</v>
      </c>
      <c r="H163" s="273">
        <v>1.0</v>
      </c>
      <c r="I163" s="273" t="s">
        <v>231</v>
      </c>
      <c r="J163" s="275">
        <f t="array" ref="J163">INDEX('Margen (PowerBI)'!$D$1:$D$179,MATCH($I163,'Margen (PowerBI)'!$B$1:$B$179,0))</f>
        <v>47.5</v>
      </c>
      <c r="K163" s="275">
        <f t="array" ref="K163">INDEX('Margen (PowerBI)'!$E$1:$E$179,MATCH($I163,'Margen (PowerBI)'!$B$1:$B$179,0))</f>
        <v>27.5</v>
      </c>
      <c r="L163" s="275">
        <f t="array" ref="L163">INDEX('Margen (PowerBI)'!$F$1:$F$179,MATCH($I163,'Margen (PowerBI)'!$B$1:$B$179,0))</f>
        <v>20</v>
      </c>
      <c r="M163" s="272">
        <v>4.500201285E9</v>
      </c>
      <c r="N163" s="272">
        <v>21.0</v>
      </c>
      <c r="O163" s="276">
        <v>0.002</v>
      </c>
      <c r="P163" s="272">
        <v>26.0</v>
      </c>
      <c r="Q163" s="276">
        <v>0.002</v>
      </c>
      <c r="R163" s="276">
        <v>0.8462</v>
      </c>
      <c r="S163" s="272">
        <v>0.0</v>
      </c>
      <c r="T163" s="276">
        <v>0.0476</v>
      </c>
      <c r="U163" s="276">
        <v>0.0</v>
      </c>
      <c r="V163" s="277">
        <v>102.0</v>
      </c>
      <c r="W163" s="277">
        <v>0.0</v>
      </c>
      <c r="X163" s="272">
        <v>1.0</v>
      </c>
      <c r="Y163" s="272">
        <v>0.0</v>
      </c>
    </row>
    <row r="164">
      <c r="A164" s="262" t="s">
        <v>375</v>
      </c>
      <c r="B164" s="262" t="s">
        <v>1414</v>
      </c>
      <c r="C164" s="262"/>
      <c r="D164" s="264">
        <v>12.0</v>
      </c>
      <c r="E164" s="264" t="s">
        <v>7289</v>
      </c>
      <c r="F164" s="264" t="s">
        <v>7270</v>
      </c>
      <c r="G164" s="55" t="str">
        <f t="array" ref="G164">INDEX('New Listing E-Commerce'!$D$1:$D$179,MATCH(I164,'New Listing E-Commerce'!$C$1:$C$179,0))</f>
        <v>Comfort</v>
      </c>
      <c r="H164" s="265">
        <v>1.0</v>
      </c>
      <c r="I164" s="265" t="s">
        <v>231</v>
      </c>
      <c r="J164" s="267">
        <f t="array" ref="J164">INDEX('Margen (PowerBI)'!$D$1:$D$179,MATCH($I164,'Margen (PowerBI)'!$B$1:$B$179,0))</f>
        <v>47.5</v>
      </c>
      <c r="K164" s="267">
        <f t="array" ref="K164">INDEX('Margen (PowerBI)'!$E$1:$E$179,MATCH($I164,'Margen (PowerBI)'!$B$1:$B$179,0))</f>
        <v>27.5</v>
      </c>
      <c r="L164" s="267">
        <f t="array" ref="L164">INDEX('Margen (PowerBI)'!$F$1:$F$179,MATCH($I164,'Margen (PowerBI)'!$B$1:$B$179,0))</f>
        <v>20</v>
      </c>
      <c r="M164" s="264">
        <v>4.50020131E9</v>
      </c>
      <c r="N164" s="264">
        <v>30.0</v>
      </c>
      <c r="O164" s="268">
        <v>0.0028</v>
      </c>
      <c r="P164" s="264">
        <v>37.0</v>
      </c>
      <c r="Q164" s="268">
        <v>0.0028</v>
      </c>
      <c r="R164" s="268">
        <v>0.973</v>
      </c>
      <c r="S164" s="264">
        <v>0.0</v>
      </c>
      <c r="T164" s="268">
        <v>0.0333</v>
      </c>
      <c r="U164" s="268">
        <v>0.0</v>
      </c>
      <c r="V164" s="269">
        <v>102.0</v>
      </c>
      <c r="W164" s="269">
        <v>0.0</v>
      </c>
      <c r="X164" s="264">
        <v>1.0</v>
      </c>
      <c r="Y164" s="264">
        <v>0.0</v>
      </c>
    </row>
    <row r="165">
      <c r="A165" s="270" t="s">
        <v>441</v>
      </c>
      <c r="B165" s="270" t="s">
        <v>1438</v>
      </c>
      <c r="C165" s="270" t="s">
        <v>1439</v>
      </c>
      <c r="D165" s="272">
        <v>13.0</v>
      </c>
      <c r="E165" s="272" t="s">
        <v>7288</v>
      </c>
      <c r="F165" s="272" t="s">
        <v>7270</v>
      </c>
      <c r="G165" s="59" t="str">
        <f t="array" ref="G165">INDEX('New Listing E-Commerce'!$D$1:$D$179,MATCH(I165,'New Listing E-Commerce'!$C$1:$C$179,0))</f>
        <v>Max</v>
      </c>
      <c r="H165" s="273">
        <v>1.0</v>
      </c>
      <c r="I165" s="281" t="s">
        <v>216</v>
      </c>
      <c r="J165" s="275">
        <f t="array" ref="J165">INDEX('Margen (PowerBI)'!$D$1:$D$179,MATCH($I165,'Margen (PowerBI)'!$B$1:$B$179,0))</f>
        <v>47.5</v>
      </c>
      <c r="K165" s="275">
        <f t="array" ref="K165">INDEX('Margen (PowerBI)'!$E$1:$E$179,MATCH($I165,'Margen (PowerBI)'!$B$1:$B$179,0))</f>
        <v>28.5</v>
      </c>
      <c r="L165" s="275">
        <f t="array" ref="L165">INDEX('Margen (PowerBI)'!$F$1:$F$179,MATCH($I165,'Margen (PowerBI)'!$B$1:$B$179,0))</f>
        <v>19</v>
      </c>
      <c r="M165" s="270" t="s">
        <v>6087</v>
      </c>
      <c r="N165" s="272">
        <v>3.0</v>
      </c>
      <c r="O165" s="276">
        <v>3.0E-4</v>
      </c>
      <c r="P165" s="272">
        <v>5.0</v>
      </c>
      <c r="Q165" s="276">
        <v>4.0E-4</v>
      </c>
      <c r="R165" s="276">
        <v>0.8</v>
      </c>
      <c r="S165" s="272">
        <v>0.0</v>
      </c>
      <c r="T165" s="276">
        <v>0.3333</v>
      </c>
      <c r="U165" s="276">
        <v>0.0</v>
      </c>
      <c r="V165" s="277">
        <v>79.0</v>
      </c>
      <c r="W165" s="277">
        <v>0.0</v>
      </c>
      <c r="X165" s="272">
        <v>1.0</v>
      </c>
      <c r="Y165" s="272">
        <v>0.0</v>
      </c>
    </row>
    <row r="166">
      <c r="A166" s="262" t="s">
        <v>441</v>
      </c>
      <c r="B166" s="262" t="s">
        <v>1440</v>
      </c>
      <c r="C166" s="262" t="s">
        <v>1441</v>
      </c>
      <c r="D166" s="264">
        <v>7.5</v>
      </c>
      <c r="E166" s="264" t="s">
        <v>7288</v>
      </c>
      <c r="F166" s="264" t="s">
        <v>7270</v>
      </c>
      <c r="G166" s="55" t="str">
        <f t="array" ref="G166">INDEX('New Listing E-Commerce'!$D$1:$D$179,MATCH(I166,'New Listing E-Commerce'!$C$1:$C$179,0))</f>
        <v>Max</v>
      </c>
      <c r="H166" s="265">
        <v>1.0</v>
      </c>
      <c r="I166" s="280" t="s">
        <v>216</v>
      </c>
      <c r="J166" s="267">
        <f t="array" ref="J166">INDEX('Margen (PowerBI)'!$D$1:$D$179,MATCH($I166,'Margen (PowerBI)'!$B$1:$B$179,0))</f>
        <v>47.5</v>
      </c>
      <c r="K166" s="267">
        <f t="array" ref="K166">INDEX('Margen (PowerBI)'!$E$1:$E$179,MATCH($I166,'Margen (PowerBI)'!$B$1:$B$179,0))</f>
        <v>28.5</v>
      </c>
      <c r="L166" s="267">
        <f t="array" ref="L166">INDEX('Margen (PowerBI)'!$F$1:$F$179,MATCH($I166,'Margen (PowerBI)'!$B$1:$B$179,0))</f>
        <v>19</v>
      </c>
      <c r="M166" s="262" t="s">
        <v>6083</v>
      </c>
      <c r="N166" s="264">
        <v>6.0</v>
      </c>
      <c r="O166" s="268">
        <v>6.0E-4</v>
      </c>
      <c r="P166" s="264">
        <v>7.0</v>
      </c>
      <c r="Q166" s="268">
        <v>5.0E-4</v>
      </c>
      <c r="R166" s="268">
        <v>1.0</v>
      </c>
      <c r="S166" s="264">
        <v>0.0</v>
      </c>
      <c r="T166" s="268">
        <v>0.1667</v>
      </c>
      <c r="U166" s="268">
        <v>0.0</v>
      </c>
      <c r="V166" s="269">
        <v>79.0</v>
      </c>
      <c r="W166" s="269">
        <v>0.0</v>
      </c>
      <c r="X166" s="264">
        <v>1.0</v>
      </c>
      <c r="Y166" s="264">
        <v>0.0</v>
      </c>
    </row>
    <row r="167">
      <c r="A167" s="270" t="s">
        <v>441</v>
      </c>
      <c r="B167" s="270" t="s">
        <v>913</v>
      </c>
      <c r="C167" s="270" t="s">
        <v>914</v>
      </c>
      <c r="D167" s="272">
        <v>8.5</v>
      </c>
      <c r="E167" s="272" t="s">
        <v>7288</v>
      </c>
      <c r="F167" s="272" t="s">
        <v>7270</v>
      </c>
      <c r="G167" s="59" t="str">
        <f t="array" ref="G167">INDEX('New Listing E-Commerce'!$D$1:$D$179,MATCH(I167,'New Listing E-Commerce'!$C$1:$C$179,0))</f>
        <v>Max</v>
      </c>
      <c r="H167" s="273">
        <v>1.0</v>
      </c>
      <c r="I167" s="281" t="s">
        <v>216</v>
      </c>
      <c r="J167" s="275">
        <f t="array" ref="J167">INDEX('Margen (PowerBI)'!$D$1:$D$179,MATCH($I167,'Margen (PowerBI)'!$B$1:$B$179,0))</f>
        <v>47.5</v>
      </c>
      <c r="K167" s="275">
        <f t="array" ref="K167">INDEX('Margen (PowerBI)'!$E$1:$E$179,MATCH($I167,'Margen (PowerBI)'!$B$1:$B$179,0))</f>
        <v>28.5</v>
      </c>
      <c r="L167" s="275">
        <f t="array" ref="L167">INDEX('Margen (PowerBI)'!$F$1:$F$179,MATCH($I167,'Margen (PowerBI)'!$B$1:$B$179,0))</f>
        <v>19</v>
      </c>
      <c r="M167" s="270" t="s">
        <v>6085</v>
      </c>
      <c r="N167" s="272">
        <v>2.0</v>
      </c>
      <c r="O167" s="276">
        <v>2.0E-4</v>
      </c>
      <c r="P167" s="272">
        <v>3.0</v>
      </c>
      <c r="Q167" s="276">
        <v>2.0E-4</v>
      </c>
      <c r="R167" s="276">
        <v>1.0</v>
      </c>
      <c r="S167" s="272">
        <v>0.0</v>
      </c>
      <c r="T167" s="276">
        <v>0.5</v>
      </c>
      <c r="U167" s="276">
        <v>0.0</v>
      </c>
      <c r="V167" s="277">
        <v>79.0</v>
      </c>
      <c r="W167" s="277">
        <v>0.0</v>
      </c>
      <c r="X167" s="272">
        <v>1.0</v>
      </c>
      <c r="Y167" s="272">
        <v>0.0</v>
      </c>
    </row>
    <row r="168">
      <c r="A168" s="262" t="s">
        <v>1037</v>
      </c>
      <c r="B168" s="262" t="s">
        <v>1506</v>
      </c>
      <c r="C168" s="262" t="s">
        <v>1507</v>
      </c>
      <c r="D168" s="264">
        <v>9.0</v>
      </c>
      <c r="E168" s="264" t="s">
        <v>7291</v>
      </c>
      <c r="F168" s="264" t="s">
        <v>7270</v>
      </c>
      <c r="G168" s="55" t="str">
        <f t="array" ref="G168">INDEX('New Listing E-Commerce'!$D$1:$D$179,MATCH(I168,'New Listing E-Commerce'!$C$1:$C$179,0))</f>
        <v>LA Track</v>
      </c>
      <c r="H168" s="265">
        <v>1.0</v>
      </c>
      <c r="I168" s="280" t="s">
        <v>246</v>
      </c>
      <c r="J168" s="267">
        <f t="array" ref="J168">INDEX('Margen (PowerBI)'!$D$1:$D$179,MATCH($I168,'Margen (PowerBI)'!$B$1:$B$179,0))</f>
        <v>35</v>
      </c>
      <c r="K168" s="267">
        <f t="array" ref="K168">INDEX('Margen (PowerBI)'!$E$1:$E$179,MATCH($I168,'Margen (PowerBI)'!$B$1:$B$179,0))</f>
        <v>24.5</v>
      </c>
      <c r="L168" s="267">
        <f t="array" ref="L168">INDEX('Margen (PowerBI)'!$F$1:$F$179,MATCH($I168,'Margen (PowerBI)'!$B$1:$B$179,0))</f>
        <v>10.5</v>
      </c>
      <c r="M168" s="262" t="s">
        <v>5935</v>
      </c>
      <c r="N168" s="264">
        <v>2.0</v>
      </c>
      <c r="O168" s="268">
        <v>2.0E-4</v>
      </c>
      <c r="P168" s="264">
        <v>3.0</v>
      </c>
      <c r="Q168" s="268">
        <v>2.0E-4</v>
      </c>
      <c r="R168" s="268">
        <v>1.0</v>
      </c>
      <c r="S168" s="264">
        <v>0.0</v>
      </c>
      <c r="T168" s="268">
        <v>0.5</v>
      </c>
      <c r="U168" s="268">
        <v>0.0</v>
      </c>
      <c r="V168" s="269">
        <v>65.0</v>
      </c>
      <c r="W168" s="269">
        <v>0.0</v>
      </c>
      <c r="X168" s="264">
        <v>1.0</v>
      </c>
      <c r="Y168" s="264">
        <v>0.0</v>
      </c>
    </row>
    <row r="169">
      <c r="A169" s="270" t="s">
        <v>1260</v>
      </c>
      <c r="B169" s="270" t="s">
        <v>1514</v>
      </c>
      <c r="C169" s="270" t="s">
        <v>1515</v>
      </c>
      <c r="D169" s="272">
        <v>7.5</v>
      </c>
      <c r="E169" s="272" t="s">
        <v>7292</v>
      </c>
      <c r="F169" s="272" t="s">
        <v>7270</v>
      </c>
      <c r="G169" s="59" t="str">
        <f t="array" ref="G169">INDEX('New Listing E-Commerce'!$D$1:$D$179,MATCH(I169,'New Listing E-Commerce'!$C$1:$C$179,0))</f>
        <v>BDT Miel/Cobre</v>
      </c>
      <c r="H169" s="273">
        <v>1.0</v>
      </c>
      <c r="I169" s="281" t="s">
        <v>303</v>
      </c>
      <c r="J169" s="275">
        <f t="array" ref="J169">INDEX('Margen (PowerBI)'!$D$1:$D$179,MATCH($I169,'Margen (PowerBI)'!$B$1:$B$179,0))</f>
        <v>29.5</v>
      </c>
      <c r="K169" s="275">
        <f t="array" ref="K169">INDEX('Margen (PowerBI)'!$E$1:$E$179,MATCH($I169,'Margen (PowerBI)'!$B$1:$B$179,0))</f>
        <v>15.0543</v>
      </c>
      <c r="L169" s="275">
        <f t="array" ref="L169">INDEX('Margen (PowerBI)'!$F$1:$F$179,MATCH($I169,'Margen (PowerBI)'!$B$1:$B$179,0))</f>
        <v>14.4457</v>
      </c>
      <c r="M169" s="270" t="s">
        <v>4582</v>
      </c>
      <c r="N169" s="272">
        <v>2.0</v>
      </c>
      <c r="O169" s="276">
        <v>2.0E-4</v>
      </c>
      <c r="P169" s="272">
        <v>2.0</v>
      </c>
      <c r="Q169" s="276">
        <v>2.0E-4</v>
      </c>
      <c r="R169" s="276">
        <v>1.0</v>
      </c>
      <c r="S169" s="272">
        <v>0.0</v>
      </c>
      <c r="T169" s="276">
        <v>0.5</v>
      </c>
      <c r="U169" s="276">
        <v>0.0</v>
      </c>
      <c r="V169" s="277">
        <v>59.0</v>
      </c>
      <c r="W169" s="277">
        <v>0.0</v>
      </c>
      <c r="X169" s="272">
        <v>1.0</v>
      </c>
      <c r="Y169" s="272">
        <v>0.0</v>
      </c>
    </row>
    <row r="170">
      <c r="A170" s="262" t="s">
        <v>345</v>
      </c>
      <c r="B170" s="262" t="s">
        <v>1378</v>
      </c>
      <c r="C170" s="262" t="s">
        <v>1379</v>
      </c>
      <c r="D170" s="264">
        <v>11.0</v>
      </c>
      <c r="E170" s="264" t="s">
        <v>7287</v>
      </c>
      <c r="F170" s="264" t="s">
        <v>7270</v>
      </c>
      <c r="G170" s="55" t="str">
        <f t="array" ref="G170">INDEX('New Listing E-Commerce'!$D$1:$D$179,MATCH(I170,'New Listing E-Commerce'!$C$1:$C$179,0))</f>
        <v>BorceShark</v>
      </c>
      <c r="H170" s="265">
        <v>1.0</v>
      </c>
      <c r="I170" s="280" t="s">
        <v>140</v>
      </c>
      <c r="J170" s="267">
        <f t="array" ref="J170">INDEX('Margen (PowerBI)'!$D$1:$D$179,MATCH($I170,'Margen (PowerBI)'!$B$1:$B$179,0))</f>
        <v>57.5</v>
      </c>
      <c r="K170" s="267">
        <f t="array" ref="K170">INDEX('Margen (PowerBI)'!$E$1:$E$179,MATCH($I170,'Margen (PowerBI)'!$B$1:$B$179,0))</f>
        <v>32.5</v>
      </c>
      <c r="L170" s="267">
        <f t="array" ref="L170">INDEX('Margen (PowerBI)'!$F$1:$F$179,MATCH($I170,'Margen (PowerBI)'!$B$1:$B$179,0))</f>
        <v>25</v>
      </c>
      <c r="M170" s="262" t="s">
        <v>6347</v>
      </c>
      <c r="N170" s="264">
        <v>4.0</v>
      </c>
      <c r="O170" s="268">
        <v>4.0E-4</v>
      </c>
      <c r="P170" s="264">
        <v>9.0</v>
      </c>
      <c r="Q170" s="268">
        <v>7.0E-4</v>
      </c>
      <c r="R170" s="268">
        <v>0.3333</v>
      </c>
      <c r="S170" s="264">
        <v>0.0</v>
      </c>
      <c r="T170" s="268">
        <v>0.25</v>
      </c>
      <c r="U170" s="268">
        <v>0.0</v>
      </c>
      <c r="V170" s="269">
        <v>118.0</v>
      </c>
      <c r="W170" s="269">
        <v>0.0</v>
      </c>
      <c r="X170" s="264">
        <v>1.0</v>
      </c>
      <c r="Y170" s="264">
        <v>0.0</v>
      </c>
    </row>
    <row r="171">
      <c r="A171" s="270" t="s">
        <v>345</v>
      </c>
      <c r="B171" s="270" t="s">
        <v>1382</v>
      </c>
      <c r="C171" s="270" t="s">
        <v>1383</v>
      </c>
      <c r="D171" s="272">
        <v>9.5</v>
      </c>
      <c r="E171" s="272" t="s">
        <v>7287</v>
      </c>
      <c r="F171" s="272" t="s">
        <v>7270</v>
      </c>
      <c r="G171" s="59" t="str">
        <f t="array" ref="G171">INDEX('New Listing E-Commerce'!$D$1:$D$179,MATCH(I171,'New Listing E-Commerce'!$C$1:$C$179,0))</f>
        <v>BorceShark</v>
      </c>
      <c r="H171" s="273">
        <v>1.0</v>
      </c>
      <c r="I171" s="281" t="s">
        <v>140</v>
      </c>
      <c r="J171" s="275">
        <f t="array" ref="J171">INDEX('Margen (PowerBI)'!$D$1:$D$179,MATCH($I171,'Margen (PowerBI)'!$B$1:$B$179,0))</f>
        <v>57.5</v>
      </c>
      <c r="K171" s="275">
        <f t="array" ref="K171">INDEX('Margen (PowerBI)'!$E$1:$E$179,MATCH($I171,'Margen (PowerBI)'!$B$1:$B$179,0))</f>
        <v>32.5</v>
      </c>
      <c r="L171" s="275">
        <f t="array" ref="L171">INDEX('Margen (PowerBI)'!$F$1:$F$179,MATCH($I171,'Margen (PowerBI)'!$B$1:$B$179,0))</f>
        <v>25</v>
      </c>
      <c r="M171" s="270" t="s">
        <v>6339</v>
      </c>
      <c r="N171" s="272">
        <v>2.0</v>
      </c>
      <c r="O171" s="276">
        <v>2.0E-4</v>
      </c>
      <c r="P171" s="272">
        <v>2.0</v>
      </c>
      <c r="Q171" s="276">
        <v>2.0E-4</v>
      </c>
      <c r="R171" s="276">
        <v>1.0</v>
      </c>
      <c r="S171" s="272">
        <v>0.0</v>
      </c>
      <c r="T171" s="276">
        <v>0.5</v>
      </c>
      <c r="U171" s="276">
        <v>0.0</v>
      </c>
      <c r="V171" s="277">
        <v>118.0</v>
      </c>
      <c r="W171" s="277">
        <v>0.0</v>
      </c>
      <c r="X171" s="272">
        <v>1.0</v>
      </c>
      <c r="Y171" s="272">
        <v>0.0</v>
      </c>
    </row>
    <row r="172">
      <c r="A172" s="262" t="s">
        <v>375</v>
      </c>
      <c r="B172" s="262" t="s">
        <v>376</v>
      </c>
      <c r="C172" s="262" t="s">
        <v>377</v>
      </c>
      <c r="D172" s="264">
        <v>10.0</v>
      </c>
      <c r="E172" s="264" t="s">
        <v>7287</v>
      </c>
      <c r="F172" s="264" t="s">
        <v>7270</v>
      </c>
      <c r="G172" s="55" t="str">
        <f t="array" ref="G172">INDEX('New Listing E-Commerce'!$D$1:$D$179,MATCH(I172,'New Listing E-Commerce'!$C$1:$C$179,0))</f>
        <v>Comfort</v>
      </c>
      <c r="H172" s="265">
        <v>4.0</v>
      </c>
      <c r="I172" s="265" t="s">
        <v>231</v>
      </c>
      <c r="J172" s="267">
        <f t="array" ref="J172">INDEX('Margen (PowerBI)'!$D$1:$D$179,MATCH($I172,'Margen (PowerBI)'!$B$1:$B$179,0))</f>
        <v>47.5</v>
      </c>
      <c r="K172" s="267">
        <f t="array" ref="K172">INDEX('Margen (PowerBI)'!$E$1:$E$179,MATCH($I172,'Margen (PowerBI)'!$B$1:$B$179,0))</f>
        <v>27.5</v>
      </c>
      <c r="L172" s="267">
        <f t="array" ref="L172">INDEX('Margen (PowerBI)'!$F$1:$F$179,MATCH($I172,'Margen (PowerBI)'!$B$1:$B$179,0))</f>
        <v>20</v>
      </c>
      <c r="M172" s="264">
        <v>4.50010129E9</v>
      </c>
      <c r="N172" s="264">
        <v>285.0</v>
      </c>
      <c r="O172" s="268">
        <v>0.0269</v>
      </c>
      <c r="P172" s="264">
        <v>341.0</v>
      </c>
      <c r="Q172" s="268">
        <v>0.0258</v>
      </c>
      <c r="R172" s="268">
        <v>0.9971</v>
      </c>
      <c r="S172" s="264">
        <v>0.0</v>
      </c>
      <c r="T172" s="268">
        <v>0.014</v>
      </c>
      <c r="U172" s="268">
        <v>0.0</v>
      </c>
      <c r="V172" s="269">
        <v>408.0</v>
      </c>
      <c r="W172" s="269">
        <v>0.0</v>
      </c>
      <c r="X172" s="264">
        <v>4.0</v>
      </c>
      <c r="Y172" s="264">
        <v>0.0</v>
      </c>
    </row>
    <row r="173">
      <c r="A173" s="270" t="s">
        <v>375</v>
      </c>
      <c r="B173" s="270" t="s">
        <v>378</v>
      </c>
      <c r="C173" s="270" t="s">
        <v>379</v>
      </c>
      <c r="D173" s="272">
        <v>10.5</v>
      </c>
      <c r="E173" s="272" t="s">
        <v>7287</v>
      </c>
      <c r="F173" s="272" t="s">
        <v>7270</v>
      </c>
      <c r="G173" s="59" t="str">
        <f t="array" ref="G173">INDEX('New Listing E-Commerce'!$D$1:$D$179,MATCH(I173,'New Listing E-Commerce'!$C$1:$C$179,0))</f>
        <v>Comfort</v>
      </c>
      <c r="H173" s="273">
        <v>3.0</v>
      </c>
      <c r="I173" s="273" t="s">
        <v>231</v>
      </c>
      <c r="J173" s="275">
        <f t="array" ref="J173">INDEX('Margen (PowerBI)'!$D$1:$D$179,MATCH($I173,'Margen (PowerBI)'!$B$1:$B$179,0))</f>
        <v>47.5</v>
      </c>
      <c r="K173" s="275">
        <f t="array" ref="K173">INDEX('Margen (PowerBI)'!$E$1:$E$179,MATCH($I173,'Margen (PowerBI)'!$B$1:$B$179,0))</f>
        <v>27.5</v>
      </c>
      <c r="L173" s="275">
        <f t="array" ref="L173">INDEX('Margen (PowerBI)'!$F$1:$F$179,MATCH($I173,'Margen (PowerBI)'!$B$1:$B$179,0))</f>
        <v>20</v>
      </c>
      <c r="M173" s="272">
        <v>4.500101295E9</v>
      </c>
      <c r="N173" s="272">
        <v>33.0</v>
      </c>
      <c r="O173" s="276">
        <v>0.0031</v>
      </c>
      <c r="P173" s="272">
        <v>47.0</v>
      </c>
      <c r="Q173" s="276">
        <v>0.0036</v>
      </c>
      <c r="R173" s="276">
        <v>0.9787</v>
      </c>
      <c r="S173" s="272">
        <v>0.0</v>
      </c>
      <c r="T173" s="276">
        <v>0.0909</v>
      </c>
      <c r="U173" s="276">
        <v>0.0</v>
      </c>
      <c r="V173" s="277">
        <v>306.0</v>
      </c>
      <c r="W173" s="277">
        <v>0.0</v>
      </c>
      <c r="X173" s="272">
        <v>3.0</v>
      </c>
      <c r="Y173" s="272">
        <v>0.0</v>
      </c>
    </row>
    <row r="174">
      <c r="A174" s="262" t="s">
        <v>375</v>
      </c>
      <c r="B174" s="262" t="s">
        <v>380</v>
      </c>
      <c r="C174" s="262" t="s">
        <v>381</v>
      </c>
      <c r="D174" s="264">
        <v>11.0</v>
      </c>
      <c r="E174" s="264" t="s">
        <v>7287</v>
      </c>
      <c r="F174" s="264" t="s">
        <v>7270</v>
      </c>
      <c r="G174" s="55" t="str">
        <f t="array" ref="G174">INDEX('New Listing E-Commerce'!$D$1:$D$179,MATCH(I174,'New Listing E-Commerce'!$C$1:$C$179,0))</f>
        <v>Comfort</v>
      </c>
      <c r="H174" s="265">
        <v>2.0</v>
      </c>
      <c r="I174" s="265" t="s">
        <v>231</v>
      </c>
      <c r="J174" s="267">
        <f t="array" ref="J174">INDEX('Margen (PowerBI)'!$D$1:$D$179,MATCH($I174,'Margen (PowerBI)'!$B$1:$B$179,0))</f>
        <v>47.5</v>
      </c>
      <c r="K174" s="267">
        <f t="array" ref="K174">INDEX('Margen (PowerBI)'!$E$1:$E$179,MATCH($I174,'Margen (PowerBI)'!$B$1:$B$179,0))</f>
        <v>27.5</v>
      </c>
      <c r="L174" s="267">
        <f t="array" ref="L174">INDEX('Margen (PowerBI)'!$F$1:$F$179,MATCH($I174,'Margen (PowerBI)'!$B$1:$B$179,0))</f>
        <v>20</v>
      </c>
      <c r="M174" s="264">
        <v>4.5001013E9</v>
      </c>
      <c r="N174" s="264">
        <v>1.0</v>
      </c>
      <c r="O174" s="268">
        <v>1.0E-4</v>
      </c>
      <c r="P174" s="264">
        <v>10.0</v>
      </c>
      <c r="Q174" s="268">
        <v>8.0E-4</v>
      </c>
      <c r="R174" s="268">
        <v>1.0</v>
      </c>
      <c r="S174" s="264">
        <v>0.0</v>
      </c>
      <c r="T174" s="268">
        <v>2.0</v>
      </c>
      <c r="U174" s="268">
        <v>0.0</v>
      </c>
      <c r="V174" s="269">
        <v>204.0</v>
      </c>
      <c r="W174" s="269">
        <v>0.0</v>
      </c>
      <c r="X174" s="264">
        <v>2.0</v>
      </c>
      <c r="Y174" s="264">
        <v>0.0</v>
      </c>
    </row>
    <row r="175">
      <c r="A175" s="270" t="s">
        <v>375</v>
      </c>
      <c r="B175" s="270" t="s">
        <v>382</v>
      </c>
      <c r="C175" s="270" t="s">
        <v>383</v>
      </c>
      <c r="D175" s="272">
        <v>6.0</v>
      </c>
      <c r="E175" s="272" t="s">
        <v>7287</v>
      </c>
      <c r="F175" s="272" t="s">
        <v>7270</v>
      </c>
      <c r="G175" s="59" t="str">
        <f t="array" ref="G175">INDEX('New Listing E-Commerce'!$D$1:$D$179,MATCH(I175,'New Listing E-Commerce'!$C$1:$C$179,0))</f>
        <v>Comfort</v>
      </c>
      <c r="H175" s="273">
        <v>1.0</v>
      </c>
      <c r="I175" s="273" t="s">
        <v>231</v>
      </c>
      <c r="J175" s="275">
        <f t="array" ref="J175">INDEX('Margen (PowerBI)'!$D$1:$D$179,MATCH($I175,'Margen (PowerBI)'!$B$1:$B$179,0))</f>
        <v>47.5</v>
      </c>
      <c r="K175" s="275">
        <f t="array" ref="K175">INDEX('Margen (PowerBI)'!$E$1:$E$179,MATCH($I175,'Margen (PowerBI)'!$B$1:$B$179,0))</f>
        <v>27.5</v>
      </c>
      <c r="L175" s="275">
        <f t="array" ref="L175">INDEX('Margen (PowerBI)'!$F$1:$F$179,MATCH($I175,'Margen (PowerBI)'!$B$1:$B$179,0))</f>
        <v>20</v>
      </c>
      <c r="M175" s="272">
        <v>4.50010125E9</v>
      </c>
      <c r="N175" s="272">
        <v>7.0</v>
      </c>
      <c r="O175" s="276">
        <v>7.0E-4</v>
      </c>
      <c r="P175" s="272">
        <v>9.0</v>
      </c>
      <c r="Q175" s="276">
        <v>7.0E-4</v>
      </c>
      <c r="R175" s="276">
        <v>0.7778</v>
      </c>
      <c r="S175" s="272">
        <v>0.0</v>
      </c>
      <c r="T175" s="276">
        <v>0.1429</v>
      </c>
      <c r="U175" s="276">
        <v>0.0</v>
      </c>
      <c r="V175" s="277">
        <v>102.0</v>
      </c>
      <c r="W175" s="277">
        <v>0.0</v>
      </c>
      <c r="X175" s="272">
        <v>1.0</v>
      </c>
      <c r="Y175" s="272">
        <v>0.0</v>
      </c>
    </row>
    <row r="176">
      <c r="A176" s="262" t="s">
        <v>375</v>
      </c>
      <c r="B176" s="262" t="s">
        <v>384</v>
      </c>
      <c r="C176" s="262" t="s">
        <v>385</v>
      </c>
      <c r="D176" s="264">
        <v>6.5</v>
      </c>
      <c r="E176" s="264" t="s">
        <v>7287</v>
      </c>
      <c r="F176" s="264" t="s">
        <v>7270</v>
      </c>
      <c r="G176" s="55" t="str">
        <f t="array" ref="G176">INDEX('New Listing E-Commerce'!$D$1:$D$179,MATCH(I176,'New Listing E-Commerce'!$C$1:$C$179,0))</f>
        <v>Comfort</v>
      </c>
      <c r="H176" s="265">
        <v>2.0</v>
      </c>
      <c r="I176" s="265" t="s">
        <v>231</v>
      </c>
      <c r="J176" s="267">
        <f t="array" ref="J176">INDEX('Margen (PowerBI)'!$D$1:$D$179,MATCH($I176,'Margen (PowerBI)'!$B$1:$B$179,0))</f>
        <v>47.5</v>
      </c>
      <c r="K176" s="267">
        <f t="array" ref="K176">INDEX('Margen (PowerBI)'!$E$1:$E$179,MATCH($I176,'Margen (PowerBI)'!$B$1:$B$179,0))</f>
        <v>27.5</v>
      </c>
      <c r="L176" s="267">
        <f t="array" ref="L176">INDEX('Margen (PowerBI)'!$F$1:$F$179,MATCH($I176,'Margen (PowerBI)'!$B$1:$B$179,0))</f>
        <v>20</v>
      </c>
      <c r="M176" s="264">
        <v>4.500101255E9</v>
      </c>
      <c r="N176" s="264">
        <v>13.0</v>
      </c>
      <c r="O176" s="268">
        <v>0.0012</v>
      </c>
      <c r="P176" s="264">
        <v>13.0</v>
      </c>
      <c r="Q176" s="268">
        <v>0.001</v>
      </c>
      <c r="R176" s="268">
        <v>0.9231</v>
      </c>
      <c r="S176" s="264">
        <v>0.0</v>
      </c>
      <c r="T176" s="268">
        <v>0.1538</v>
      </c>
      <c r="U176" s="268">
        <v>0.0</v>
      </c>
      <c r="V176" s="269">
        <v>204.0</v>
      </c>
      <c r="W176" s="269">
        <v>0.0</v>
      </c>
      <c r="X176" s="264">
        <v>2.0</v>
      </c>
      <c r="Y176" s="264">
        <v>0.0</v>
      </c>
    </row>
    <row r="177">
      <c r="A177" s="270" t="s">
        <v>375</v>
      </c>
      <c r="B177" s="270" t="s">
        <v>386</v>
      </c>
      <c r="C177" s="270" t="s">
        <v>387</v>
      </c>
      <c r="D177" s="272">
        <v>7.5</v>
      </c>
      <c r="E177" s="272" t="s">
        <v>7287</v>
      </c>
      <c r="F177" s="272" t="s">
        <v>7270</v>
      </c>
      <c r="G177" s="59" t="str">
        <f t="array" ref="G177">INDEX('New Listing E-Commerce'!$D$1:$D$179,MATCH(I177,'New Listing E-Commerce'!$C$1:$C$179,0))</f>
        <v>Comfort</v>
      </c>
      <c r="H177" s="273">
        <v>1.0</v>
      </c>
      <c r="I177" s="273" t="s">
        <v>231</v>
      </c>
      <c r="J177" s="275">
        <f t="array" ref="J177">INDEX('Margen (PowerBI)'!$D$1:$D$179,MATCH($I177,'Margen (PowerBI)'!$B$1:$B$179,0))</f>
        <v>47.5</v>
      </c>
      <c r="K177" s="275">
        <f t="array" ref="K177">INDEX('Margen (PowerBI)'!$E$1:$E$179,MATCH($I177,'Margen (PowerBI)'!$B$1:$B$179,0))</f>
        <v>27.5</v>
      </c>
      <c r="L177" s="275">
        <f t="array" ref="L177">INDEX('Margen (PowerBI)'!$F$1:$F$179,MATCH($I177,'Margen (PowerBI)'!$B$1:$B$179,0))</f>
        <v>20</v>
      </c>
      <c r="M177" s="272">
        <v>4.500101265E9</v>
      </c>
      <c r="N177" s="272">
        <v>7.0</v>
      </c>
      <c r="O177" s="276">
        <v>7.0E-4</v>
      </c>
      <c r="P177" s="272">
        <v>9.0</v>
      </c>
      <c r="Q177" s="276">
        <v>7.0E-4</v>
      </c>
      <c r="R177" s="276">
        <v>1.0</v>
      </c>
      <c r="S177" s="272">
        <v>0.0</v>
      </c>
      <c r="T177" s="276">
        <v>0.1429</v>
      </c>
      <c r="U177" s="276">
        <v>0.0</v>
      </c>
      <c r="V177" s="277">
        <v>102.0</v>
      </c>
      <c r="W177" s="277">
        <v>0.0</v>
      </c>
      <c r="X177" s="272">
        <v>1.0</v>
      </c>
      <c r="Y177" s="272">
        <v>0.0</v>
      </c>
    </row>
    <row r="178">
      <c r="A178" s="262" t="s">
        <v>375</v>
      </c>
      <c r="B178" s="262" t="s">
        <v>388</v>
      </c>
      <c r="C178" s="262" t="s">
        <v>389</v>
      </c>
      <c r="D178" s="264">
        <v>8.5</v>
      </c>
      <c r="E178" s="264" t="s">
        <v>7287</v>
      </c>
      <c r="F178" s="264" t="s">
        <v>7270</v>
      </c>
      <c r="G178" s="55" t="str">
        <f t="array" ref="G178">INDEX('New Listing E-Commerce'!$D$1:$D$179,MATCH(I178,'New Listing E-Commerce'!$C$1:$C$179,0))</f>
        <v>Comfort</v>
      </c>
      <c r="H178" s="265">
        <v>4.0</v>
      </c>
      <c r="I178" s="265" t="s">
        <v>231</v>
      </c>
      <c r="J178" s="267">
        <f t="array" ref="J178">INDEX('Margen (PowerBI)'!$D$1:$D$179,MATCH($I178,'Margen (PowerBI)'!$B$1:$B$179,0))</f>
        <v>47.5</v>
      </c>
      <c r="K178" s="267">
        <f t="array" ref="K178">INDEX('Margen (PowerBI)'!$E$1:$E$179,MATCH($I178,'Margen (PowerBI)'!$B$1:$B$179,0))</f>
        <v>27.5</v>
      </c>
      <c r="L178" s="267">
        <f t="array" ref="L178">INDEX('Margen (PowerBI)'!$F$1:$F$179,MATCH($I178,'Margen (PowerBI)'!$B$1:$B$179,0))</f>
        <v>20</v>
      </c>
      <c r="M178" s="264">
        <v>4.500101275E9</v>
      </c>
      <c r="N178" s="264">
        <v>94.0</v>
      </c>
      <c r="O178" s="268">
        <v>0.0089</v>
      </c>
      <c r="P178" s="264">
        <v>122.0</v>
      </c>
      <c r="Q178" s="268">
        <v>0.0092</v>
      </c>
      <c r="R178" s="268">
        <v>0.9918</v>
      </c>
      <c r="S178" s="264">
        <v>0.0</v>
      </c>
      <c r="T178" s="268">
        <v>0.0426</v>
      </c>
      <c r="U178" s="268">
        <v>0.0</v>
      </c>
      <c r="V178" s="269">
        <v>408.0</v>
      </c>
      <c r="W178" s="269">
        <v>0.0</v>
      </c>
      <c r="X178" s="264">
        <v>4.0</v>
      </c>
      <c r="Y178" s="264">
        <v>0.0</v>
      </c>
    </row>
    <row r="179">
      <c r="A179" s="270" t="s">
        <v>375</v>
      </c>
      <c r="B179" s="270" t="s">
        <v>390</v>
      </c>
      <c r="C179" s="270" t="s">
        <v>391</v>
      </c>
      <c r="D179" s="272">
        <v>9.0</v>
      </c>
      <c r="E179" s="272" t="s">
        <v>7287</v>
      </c>
      <c r="F179" s="272" t="s">
        <v>7270</v>
      </c>
      <c r="G179" s="59" t="str">
        <f t="array" ref="G179">INDEX('New Listing E-Commerce'!$D$1:$D$179,MATCH(I179,'New Listing E-Commerce'!$C$1:$C$179,0))</f>
        <v>Comfort</v>
      </c>
      <c r="H179" s="273">
        <v>5.0</v>
      </c>
      <c r="I179" s="273" t="s">
        <v>231</v>
      </c>
      <c r="J179" s="275">
        <f t="array" ref="J179">INDEX('Margen (PowerBI)'!$D$1:$D$179,MATCH($I179,'Margen (PowerBI)'!$B$1:$B$179,0))</f>
        <v>47.5</v>
      </c>
      <c r="K179" s="275">
        <f t="array" ref="K179">INDEX('Margen (PowerBI)'!$E$1:$E$179,MATCH($I179,'Margen (PowerBI)'!$B$1:$B$179,0))</f>
        <v>27.5</v>
      </c>
      <c r="L179" s="275">
        <f t="array" ref="L179">INDEX('Margen (PowerBI)'!$F$1:$F$179,MATCH($I179,'Margen (PowerBI)'!$B$1:$B$179,0))</f>
        <v>20</v>
      </c>
      <c r="M179" s="272">
        <v>4.50010128E9</v>
      </c>
      <c r="N179" s="272">
        <v>116.0</v>
      </c>
      <c r="O179" s="276">
        <v>0.011</v>
      </c>
      <c r="P179" s="272">
        <v>149.0</v>
      </c>
      <c r="Q179" s="276">
        <v>0.0113</v>
      </c>
      <c r="R179" s="276">
        <v>0.9933</v>
      </c>
      <c r="S179" s="272">
        <v>0.0</v>
      </c>
      <c r="T179" s="276">
        <v>0.0431</v>
      </c>
      <c r="U179" s="276">
        <v>0.0</v>
      </c>
      <c r="V179" s="277">
        <v>510.0</v>
      </c>
      <c r="W179" s="277">
        <v>0.0</v>
      </c>
      <c r="X179" s="272">
        <v>5.0</v>
      </c>
      <c r="Y179" s="272">
        <v>0.0</v>
      </c>
    </row>
    <row r="180">
      <c r="A180" s="262" t="s">
        <v>375</v>
      </c>
      <c r="B180" s="262" t="s">
        <v>392</v>
      </c>
      <c r="C180" s="262" t="s">
        <v>393</v>
      </c>
      <c r="D180" s="264">
        <v>9.5</v>
      </c>
      <c r="E180" s="264" t="s">
        <v>7287</v>
      </c>
      <c r="F180" s="264" t="s">
        <v>7270</v>
      </c>
      <c r="G180" s="55" t="str">
        <f t="array" ref="G180">INDEX('New Listing E-Commerce'!$D$1:$D$179,MATCH(I180,'New Listing E-Commerce'!$C$1:$C$179,0))</f>
        <v>Comfort</v>
      </c>
      <c r="H180" s="265">
        <v>2.0</v>
      </c>
      <c r="I180" s="265" t="s">
        <v>231</v>
      </c>
      <c r="J180" s="267">
        <f t="array" ref="J180">INDEX('Margen (PowerBI)'!$D$1:$D$179,MATCH($I180,'Margen (PowerBI)'!$B$1:$B$179,0))</f>
        <v>47.5</v>
      </c>
      <c r="K180" s="267">
        <f t="array" ref="K180">INDEX('Margen (PowerBI)'!$E$1:$E$179,MATCH($I180,'Margen (PowerBI)'!$B$1:$B$179,0))</f>
        <v>27.5</v>
      </c>
      <c r="L180" s="267">
        <f t="array" ref="L180">INDEX('Margen (PowerBI)'!$F$1:$F$179,MATCH($I180,'Margen (PowerBI)'!$B$1:$B$179,0))</f>
        <v>20</v>
      </c>
      <c r="M180" s="264">
        <v>4.500101285E9</v>
      </c>
      <c r="N180" s="264">
        <v>109.0</v>
      </c>
      <c r="O180" s="268">
        <v>0.0103</v>
      </c>
      <c r="P180" s="264">
        <v>128.0</v>
      </c>
      <c r="Q180" s="268">
        <v>0.0097</v>
      </c>
      <c r="R180" s="268">
        <v>0.9375</v>
      </c>
      <c r="S180" s="264">
        <v>0.0</v>
      </c>
      <c r="T180" s="268">
        <v>0.0183</v>
      </c>
      <c r="U180" s="268">
        <v>0.0</v>
      </c>
      <c r="V180" s="269">
        <v>204.0</v>
      </c>
      <c r="W180" s="269">
        <v>0.0</v>
      </c>
      <c r="X180" s="264">
        <v>2.0</v>
      </c>
      <c r="Y180" s="264">
        <v>0.0</v>
      </c>
    </row>
    <row r="181">
      <c r="A181" s="270" t="s">
        <v>400</v>
      </c>
      <c r="B181" s="270" t="s">
        <v>401</v>
      </c>
      <c r="C181" s="270" t="s">
        <v>402</v>
      </c>
      <c r="D181" s="272">
        <v>10.0</v>
      </c>
      <c r="E181" s="272" t="s">
        <v>7287</v>
      </c>
      <c r="F181" s="272" t="s">
        <v>7270</v>
      </c>
      <c r="G181" s="59" t="str">
        <f t="array" ref="G181">INDEX('New Listing E-Commerce'!$D$1:$D$179,MATCH(I181,'New Listing E-Commerce'!$C$1:$C$179,0))</f>
        <v>Farmer </v>
      </c>
      <c r="H181" s="273">
        <v>7.0</v>
      </c>
      <c r="I181" s="273" t="s">
        <v>132</v>
      </c>
      <c r="J181" s="275">
        <f t="array" ref="J181">INDEX('Margen (PowerBI)'!$D$1:$D$179,MATCH($I181,'Margen (PowerBI)'!$B$1:$B$179,0))</f>
        <v>59.5</v>
      </c>
      <c r="K181" s="275">
        <f t="array" ref="K181">INDEX('Margen (PowerBI)'!$E$1:$E$179,MATCH($I181,'Margen (PowerBI)'!$B$1:$B$179,0))</f>
        <v>32.5</v>
      </c>
      <c r="L181" s="275">
        <f t="array" ref="L181">INDEX('Margen (PowerBI)'!$F$1:$F$179,MATCH($I181,'Margen (PowerBI)'!$B$1:$B$179,0))</f>
        <v>27</v>
      </c>
      <c r="M181" s="272">
        <v>3.710010129E10</v>
      </c>
      <c r="N181" s="272">
        <v>473.0</v>
      </c>
      <c r="O181" s="276">
        <v>0.0447</v>
      </c>
      <c r="P181" s="272">
        <v>562.0</v>
      </c>
      <c r="Q181" s="276">
        <v>0.0425</v>
      </c>
      <c r="R181" s="276">
        <v>0.9893</v>
      </c>
      <c r="S181" s="272">
        <v>0.0</v>
      </c>
      <c r="T181" s="276">
        <v>0.0148</v>
      </c>
      <c r="U181" s="276">
        <v>0.0</v>
      </c>
      <c r="V181" s="277">
        <v>903.0</v>
      </c>
      <c r="W181" s="277">
        <v>0.0</v>
      </c>
      <c r="X181" s="272">
        <v>7.0</v>
      </c>
      <c r="Y181" s="272">
        <v>0.0</v>
      </c>
    </row>
    <row r="182">
      <c r="A182" s="262" t="s">
        <v>400</v>
      </c>
      <c r="B182" s="280" t="s">
        <v>403</v>
      </c>
      <c r="C182" s="262" t="s">
        <v>404</v>
      </c>
      <c r="D182" s="264">
        <v>10.5</v>
      </c>
      <c r="E182" s="264" t="s">
        <v>7287</v>
      </c>
      <c r="F182" s="264" t="s">
        <v>7270</v>
      </c>
      <c r="G182" s="55" t="str">
        <f t="array" ref="G182">INDEX('New Listing E-Commerce'!$D$1:$D$179,MATCH(I182,'New Listing E-Commerce'!$C$1:$C$179,0))</f>
        <v>Farmer </v>
      </c>
      <c r="H182" s="265">
        <v>9.0</v>
      </c>
      <c r="I182" s="265" t="s">
        <v>132</v>
      </c>
      <c r="J182" s="267">
        <f t="array" ref="J182">INDEX('Margen (PowerBI)'!$D$1:$D$179,MATCH($I182,'Margen (PowerBI)'!$B$1:$B$179,0))</f>
        <v>59.5</v>
      </c>
      <c r="K182" s="267">
        <f t="array" ref="K182">INDEX('Margen (PowerBI)'!$E$1:$E$179,MATCH($I182,'Margen (PowerBI)'!$B$1:$B$179,0))</f>
        <v>32.5</v>
      </c>
      <c r="L182" s="267">
        <f t="array" ref="L182">INDEX('Margen (PowerBI)'!$F$1:$F$179,MATCH($I182,'Margen (PowerBI)'!$B$1:$B$179,0))</f>
        <v>27</v>
      </c>
      <c r="M182" s="264">
        <v>3.7100101295E10</v>
      </c>
      <c r="N182" s="264">
        <v>41.0</v>
      </c>
      <c r="O182" s="268">
        <v>0.0039</v>
      </c>
      <c r="P182" s="264">
        <v>61.0</v>
      </c>
      <c r="Q182" s="268">
        <v>0.0046</v>
      </c>
      <c r="R182" s="268">
        <v>0.9508</v>
      </c>
      <c r="S182" s="264">
        <v>0.0</v>
      </c>
      <c r="T182" s="268">
        <v>0.2195</v>
      </c>
      <c r="U182" s="268">
        <v>0.0</v>
      </c>
      <c r="V182" s="269">
        <v>1161.0</v>
      </c>
      <c r="W182" s="269">
        <v>0.0</v>
      </c>
      <c r="X182" s="264">
        <v>9.0</v>
      </c>
      <c r="Y182" s="264">
        <v>0.0</v>
      </c>
    </row>
    <row r="183">
      <c r="A183" s="270" t="s">
        <v>400</v>
      </c>
      <c r="B183" s="270" t="s">
        <v>886</v>
      </c>
      <c r="C183" s="270" t="s">
        <v>887</v>
      </c>
      <c r="D183" s="272">
        <v>11.0</v>
      </c>
      <c r="E183" s="272" t="s">
        <v>7287</v>
      </c>
      <c r="F183" s="272" t="s">
        <v>7270</v>
      </c>
      <c r="G183" s="59" t="str">
        <f t="array" ref="G183">INDEX('New Listing E-Commerce'!$D$1:$D$179,MATCH(I183,'New Listing E-Commerce'!$C$1:$C$179,0))</f>
        <v>Farmer </v>
      </c>
      <c r="H183" s="273">
        <v>8.0</v>
      </c>
      <c r="I183" s="273" t="s">
        <v>132</v>
      </c>
      <c r="J183" s="275">
        <f t="array" ref="J183">INDEX('Margen (PowerBI)'!$D$1:$D$179,MATCH($I183,'Margen (PowerBI)'!$B$1:$B$179,0))</f>
        <v>59.5</v>
      </c>
      <c r="K183" s="275">
        <f t="array" ref="K183">INDEX('Margen (PowerBI)'!$E$1:$E$179,MATCH($I183,'Margen (PowerBI)'!$B$1:$B$179,0))</f>
        <v>32.5</v>
      </c>
      <c r="L183" s="275">
        <f t="array" ref="L183">INDEX('Margen (PowerBI)'!$F$1:$F$179,MATCH($I183,'Margen (PowerBI)'!$B$1:$B$179,0))</f>
        <v>27</v>
      </c>
      <c r="M183" s="272">
        <v>3.71001013E10</v>
      </c>
      <c r="N183" s="272">
        <v>48.0</v>
      </c>
      <c r="O183" s="276">
        <v>0.0045</v>
      </c>
      <c r="P183" s="272">
        <v>78.0</v>
      </c>
      <c r="Q183" s="276">
        <v>0.0059</v>
      </c>
      <c r="R183" s="276">
        <v>1.0</v>
      </c>
      <c r="S183" s="272">
        <v>0.0</v>
      </c>
      <c r="T183" s="276">
        <v>0.1667</v>
      </c>
      <c r="U183" s="276">
        <v>0.0</v>
      </c>
      <c r="V183" s="277">
        <v>1032.0</v>
      </c>
      <c r="W183" s="277">
        <v>0.0</v>
      </c>
      <c r="X183" s="272">
        <v>8.0</v>
      </c>
      <c r="Y183" s="272">
        <v>0.0</v>
      </c>
    </row>
    <row r="184">
      <c r="A184" s="262" t="s">
        <v>400</v>
      </c>
      <c r="B184" s="262" t="s">
        <v>409</v>
      </c>
      <c r="C184" s="262" t="s">
        <v>410</v>
      </c>
      <c r="D184" s="264">
        <v>8.5</v>
      </c>
      <c r="E184" s="264" t="s">
        <v>7287</v>
      </c>
      <c r="F184" s="264" t="s">
        <v>7270</v>
      </c>
      <c r="G184" s="55" t="str">
        <f t="array" ref="G184">INDEX('New Listing E-Commerce'!$D$1:$D$179,MATCH(I184,'New Listing E-Commerce'!$C$1:$C$179,0))</f>
        <v>Farmer </v>
      </c>
      <c r="H184" s="265">
        <v>5.0</v>
      </c>
      <c r="I184" s="265" t="s">
        <v>132</v>
      </c>
      <c r="J184" s="267">
        <f t="array" ref="J184">INDEX('Margen (PowerBI)'!$D$1:$D$179,MATCH($I184,'Margen (PowerBI)'!$B$1:$B$179,0))</f>
        <v>59.5</v>
      </c>
      <c r="K184" s="267">
        <f t="array" ref="K184">INDEX('Margen (PowerBI)'!$E$1:$E$179,MATCH($I184,'Margen (PowerBI)'!$B$1:$B$179,0))</f>
        <v>32.5</v>
      </c>
      <c r="L184" s="267">
        <f t="array" ref="L184">INDEX('Margen (PowerBI)'!$F$1:$F$179,MATCH($I184,'Margen (PowerBI)'!$B$1:$B$179,0))</f>
        <v>27</v>
      </c>
      <c r="M184" s="264">
        <v>3.7100101275E10</v>
      </c>
      <c r="N184" s="264">
        <v>342.0</v>
      </c>
      <c r="O184" s="268">
        <v>0.0323</v>
      </c>
      <c r="P184" s="264">
        <v>423.0</v>
      </c>
      <c r="Q184" s="268">
        <v>0.032</v>
      </c>
      <c r="R184" s="268">
        <v>0.9882</v>
      </c>
      <c r="S184" s="264">
        <v>0.0</v>
      </c>
      <c r="T184" s="268">
        <v>0.0146</v>
      </c>
      <c r="U184" s="268">
        <v>0.0</v>
      </c>
      <c r="V184" s="269">
        <v>645.0</v>
      </c>
      <c r="W184" s="269">
        <v>0.0</v>
      </c>
      <c r="X184" s="264">
        <v>5.0</v>
      </c>
      <c r="Y184" s="264">
        <v>0.0</v>
      </c>
    </row>
    <row r="185">
      <c r="A185" s="270" t="s">
        <v>400</v>
      </c>
      <c r="B185" s="270" t="s">
        <v>411</v>
      </c>
      <c r="C185" s="270" t="s">
        <v>412</v>
      </c>
      <c r="D185" s="272">
        <v>9.0</v>
      </c>
      <c r="E185" s="272" t="s">
        <v>7287</v>
      </c>
      <c r="F185" s="272" t="s">
        <v>7270</v>
      </c>
      <c r="G185" s="59" t="str">
        <f t="array" ref="G185">INDEX('New Listing E-Commerce'!$D$1:$D$179,MATCH(I185,'New Listing E-Commerce'!$C$1:$C$179,0))</f>
        <v>Farmer </v>
      </c>
      <c r="H185" s="273">
        <v>5.0</v>
      </c>
      <c r="I185" s="273" t="s">
        <v>132</v>
      </c>
      <c r="J185" s="275">
        <f t="array" ref="J185">INDEX('Margen (PowerBI)'!$D$1:$D$179,MATCH($I185,'Margen (PowerBI)'!$B$1:$B$179,0))</f>
        <v>59.5</v>
      </c>
      <c r="K185" s="275">
        <f t="array" ref="K185">INDEX('Margen (PowerBI)'!$E$1:$E$179,MATCH($I185,'Margen (PowerBI)'!$B$1:$B$179,0))</f>
        <v>32.5</v>
      </c>
      <c r="L185" s="275">
        <f t="array" ref="L185">INDEX('Margen (PowerBI)'!$F$1:$F$179,MATCH($I185,'Margen (PowerBI)'!$B$1:$B$179,0))</f>
        <v>27</v>
      </c>
      <c r="M185" s="272">
        <v>3.710010128E10</v>
      </c>
      <c r="N185" s="272">
        <v>36.0</v>
      </c>
      <c r="O185" s="276">
        <v>0.0034</v>
      </c>
      <c r="P185" s="272">
        <v>42.0</v>
      </c>
      <c r="Q185" s="276">
        <v>0.0032</v>
      </c>
      <c r="R185" s="276">
        <v>1.0</v>
      </c>
      <c r="S185" s="272">
        <v>1.0</v>
      </c>
      <c r="T185" s="276">
        <v>0.1389</v>
      </c>
      <c r="U185" s="276">
        <v>0.0278</v>
      </c>
      <c r="V185" s="277">
        <v>645.0</v>
      </c>
      <c r="W185" s="277">
        <v>129.0</v>
      </c>
      <c r="X185" s="272">
        <v>5.0</v>
      </c>
      <c r="Y185" s="272">
        <v>1.0</v>
      </c>
    </row>
    <row r="186">
      <c r="A186" s="262" t="s">
        <v>400</v>
      </c>
      <c r="B186" s="262" t="s">
        <v>413</v>
      </c>
      <c r="C186" s="262" t="s">
        <v>414</v>
      </c>
      <c r="D186" s="264">
        <v>9.5</v>
      </c>
      <c r="E186" s="264" t="s">
        <v>7287</v>
      </c>
      <c r="F186" s="264" t="s">
        <v>7270</v>
      </c>
      <c r="G186" s="55" t="str">
        <f t="array" ref="G186">INDEX('New Listing E-Commerce'!$D$1:$D$179,MATCH(I186,'New Listing E-Commerce'!$C$1:$C$179,0))</f>
        <v>Farmer </v>
      </c>
      <c r="H186" s="265">
        <v>9.0</v>
      </c>
      <c r="I186" s="265" t="s">
        <v>132</v>
      </c>
      <c r="J186" s="267">
        <f t="array" ref="J186">INDEX('Margen (PowerBI)'!$D$1:$D$179,MATCH($I186,'Margen (PowerBI)'!$B$1:$B$179,0))</f>
        <v>59.5</v>
      </c>
      <c r="K186" s="267">
        <f t="array" ref="K186">INDEX('Margen (PowerBI)'!$E$1:$E$179,MATCH($I186,'Margen (PowerBI)'!$B$1:$B$179,0))</f>
        <v>32.5</v>
      </c>
      <c r="L186" s="267">
        <f t="array" ref="L186">INDEX('Margen (PowerBI)'!$F$1:$F$179,MATCH($I186,'Margen (PowerBI)'!$B$1:$B$179,0))</f>
        <v>27</v>
      </c>
      <c r="M186" s="264">
        <v>3.7100101285E10</v>
      </c>
      <c r="N186" s="264">
        <v>190.0</v>
      </c>
      <c r="O186" s="268">
        <v>0.0179</v>
      </c>
      <c r="P186" s="264">
        <v>241.0</v>
      </c>
      <c r="Q186" s="268">
        <v>0.0182</v>
      </c>
      <c r="R186" s="268">
        <v>0.9876</v>
      </c>
      <c r="S186" s="264">
        <v>0.0</v>
      </c>
      <c r="T186" s="268">
        <v>0.0474</v>
      </c>
      <c r="U186" s="268">
        <v>0.0</v>
      </c>
      <c r="V186" s="269">
        <v>1161.0</v>
      </c>
      <c r="W186" s="269">
        <v>0.0</v>
      </c>
      <c r="X186" s="264">
        <v>9.0</v>
      </c>
      <c r="Y186" s="264">
        <v>0.0</v>
      </c>
    </row>
    <row r="187">
      <c r="A187" s="270" t="s">
        <v>426</v>
      </c>
      <c r="B187" s="270" t="s">
        <v>1430</v>
      </c>
      <c r="C187" s="270" t="s">
        <v>1431</v>
      </c>
      <c r="D187" s="272">
        <v>9.5</v>
      </c>
      <c r="E187" s="272" t="s">
        <v>7287</v>
      </c>
      <c r="F187" s="272" t="s">
        <v>7270</v>
      </c>
      <c r="G187" s="59" t="str">
        <f t="array" ref="G187">INDEX('New Listing E-Commerce'!$D$1:$D$179,MATCH(I187,'New Listing E-Commerce'!$C$1:$C$179,0))</f>
        <v>HL200</v>
      </c>
      <c r="H187" s="273">
        <v>1.0</v>
      </c>
      <c r="I187" s="281" t="s">
        <v>107</v>
      </c>
      <c r="J187" s="275">
        <f t="array" ref="J187">INDEX('Margen (PowerBI)'!$D$1:$D$179,MATCH($I187,'Margen (PowerBI)'!$B$1:$B$179,0))</f>
        <v>57</v>
      </c>
      <c r="K187" s="275">
        <f t="array" ref="K187">INDEX('Margen (PowerBI)'!$E$1:$E$179,MATCH($I187,'Margen (PowerBI)'!$B$1:$B$179,0))</f>
        <v>34</v>
      </c>
      <c r="L187" s="275">
        <f t="array" ref="L187">INDEX('Margen (PowerBI)'!$F$1:$F$179,MATCH($I187,'Margen (PowerBI)'!$B$1:$B$179,0))</f>
        <v>23</v>
      </c>
      <c r="M187" s="270" t="s">
        <v>5036</v>
      </c>
      <c r="N187" s="272">
        <v>3.0</v>
      </c>
      <c r="O187" s="276">
        <v>3.0E-4</v>
      </c>
      <c r="P187" s="272">
        <v>5.0</v>
      </c>
      <c r="Q187" s="276">
        <v>4.0E-4</v>
      </c>
      <c r="R187" s="276">
        <v>1.0</v>
      </c>
      <c r="S187" s="272">
        <v>0.0</v>
      </c>
      <c r="T187" s="276">
        <v>0.3333</v>
      </c>
      <c r="U187" s="276">
        <v>0.0</v>
      </c>
      <c r="V187" s="277">
        <v>129.0</v>
      </c>
      <c r="W187" s="277">
        <v>0.0</v>
      </c>
      <c r="X187" s="272">
        <v>1.0</v>
      </c>
      <c r="Y187" s="272">
        <v>0.0</v>
      </c>
    </row>
    <row r="188">
      <c r="A188" s="262" t="s">
        <v>441</v>
      </c>
      <c r="B188" s="262" t="s">
        <v>911</v>
      </c>
      <c r="C188" s="262" t="s">
        <v>912</v>
      </c>
      <c r="D188" s="264">
        <v>9.0</v>
      </c>
      <c r="E188" s="264" t="s">
        <v>7287</v>
      </c>
      <c r="F188" s="264" t="s">
        <v>7270</v>
      </c>
      <c r="G188" s="55" t="str">
        <f t="array" ref="G188">INDEX('New Listing E-Commerce'!$D$1:$D$179,MATCH(I188,'New Listing E-Commerce'!$C$1:$C$179,0))</f>
        <v>Max</v>
      </c>
      <c r="H188" s="265">
        <v>1.0</v>
      </c>
      <c r="I188" s="280" t="s">
        <v>216</v>
      </c>
      <c r="J188" s="267">
        <f t="array" ref="J188">INDEX('Margen (PowerBI)'!$D$1:$D$179,MATCH($I188,'Margen (PowerBI)'!$B$1:$B$179,0))</f>
        <v>47.5</v>
      </c>
      <c r="K188" s="267">
        <f t="array" ref="K188">INDEX('Margen (PowerBI)'!$E$1:$E$179,MATCH($I188,'Margen (PowerBI)'!$B$1:$B$179,0))</f>
        <v>28.5</v>
      </c>
      <c r="L188" s="267">
        <f t="array" ref="L188">INDEX('Margen (PowerBI)'!$F$1:$F$179,MATCH($I188,'Margen (PowerBI)'!$B$1:$B$179,0))</f>
        <v>19</v>
      </c>
      <c r="M188" s="262" t="s">
        <v>6111</v>
      </c>
      <c r="N188" s="264">
        <v>5.0</v>
      </c>
      <c r="O188" s="268">
        <v>5.0E-4</v>
      </c>
      <c r="P188" s="264">
        <v>7.0</v>
      </c>
      <c r="Q188" s="268">
        <v>5.0E-4</v>
      </c>
      <c r="R188" s="268">
        <v>1.0</v>
      </c>
      <c r="S188" s="264">
        <v>0.0</v>
      </c>
      <c r="T188" s="268">
        <v>0.2</v>
      </c>
      <c r="U188" s="268">
        <v>0.0</v>
      </c>
      <c r="V188" s="269">
        <v>102.0</v>
      </c>
      <c r="W188" s="269">
        <v>0.0</v>
      </c>
      <c r="X188" s="264">
        <v>1.0</v>
      </c>
      <c r="Y188" s="264">
        <v>0.0</v>
      </c>
    </row>
    <row r="189">
      <c r="A189" s="270" t="s">
        <v>494</v>
      </c>
      <c r="B189" s="270" t="s">
        <v>509</v>
      </c>
      <c r="C189" s="270" t="s">
        <v>510</v>
      </c>
      <c r="D189" s="272">
        <v>10.5</v>
      </c>
      <c r="E189" s="272" t="s">
        <v>7287</v>
      </c>
      <c r="F189" s="272" t="s">
        <v>7270</v>
      </c>
      <c r="G189" s="59" t="str">
        <f t="array" ref="G189">INDEX('New Listing E-Commerce'!$D$1:$D$179,MATCH(I189,'New Listing E-Commerce'!$C$1:$C$179,0))</f>
        <v>Rul 500</v>
      </c>
      <c r="H189" s="273">
        <v>2.0</v>
      </c>
      <c r="I189" s="281" t="s">
        <v>127</v>
      </c>
      <c r="J189" s="275">
        <f t="array" ref="J189">INDEX('Margen (PowerBI)'!$D$1:$D$179,MATCH($I189,'Margen (PowerBI)'!$B$1:$B$179,0))</f>
        <v>55</v>
      </c>
      <c r="K189" s="275">
        <f t="array" ref="K189">INDEX('Margen (PowerBI)'!$E$1:$E$179,MATCH($I189,'Margen (PowerBI)'!$B$1:$B$179,0))</f>
        <v>33</v>
      </c>
      <c r="L189" s="275">
        <f t="array" ref="L189">INDEX('Margen (PowerBI)'!$F$1:$F$179,MATCH($I189,'Margen (PowerBI)'!$B$1:$B$179,0))</f>
        <v>22</v>
      </c>
      <c r="M189" s="270" t="s">
        <v>2348</v>
      </c>
      <c r="N189" s="272">
        <v>39.0</v>
      </c>
      <c r="O189" s="276">
        <v>0.0037</v>
      </c>
      <c r="P189" s="272">
        <v>48.0</v>
      </c>
      <c r="Q189" s="276">
        <v>0.0036</v>
      </c>
      <c r="R189" s="276">
        <v>1.0</v>
      </c>
      <c r="S189" s="272">
        <v>0.0</v>
      </c>
      <c r="T189" s="276">
        <v>0.0513</v>
      </c>
      <c r="U189" s="276">
        <v>0.0</v>
      </c>
      <c r="V189" s="277">
        <v>226.0</v>
      </c>
      <c r="W189" s="277">
        <v>0.0</v>
      </c>
      <c r="X189" s="272">
        <v>2.0</v>
      </c>
      <c r="Y189" s="272">
        <v>0.0</v>
      </c>
    </row>
    <row r="190">
      <c r="A190" s="262" t="s">
        <v>494</v>
      </c>
      <c r="B190" s="262" t="s">
        <v>515</v>
      </c>
      <c r="C190" s="262" t="s">
        <v>516</v>
      </c>
      <c r="D190" s="264">
        <v>8.5</v>
      </c>
      <c r="E190" s="264" t="s">
        <v>7287</v>
      </c>
      <c r="F190" s="264" t="s">
        <v>7270</v>
      </c>
      <c r="G190" s="55" t="str">
        <f t="array" ref="G190">INDEX('New Listing E-Commerce'!$D$1:$D$179,MATCH(I190,'New Listing E-Commerce'!$C$1:$C$179,0))</f>
        <v>Rul 500</v>
      </c>
      <c r="H190" s="265">
        <v>1.0</v>
      </c>
      <c r="I190" s="280" t="s">
        <v>127</v>
      </c>
      <c r="J190" s="267">
        <f t="array" ref="J190">INDEX('Margen (PowerBI)'!$D$1:$D$179,MATCH($I190,'Margen (PowerBI)'!$B$1:$B$179,0))</f>
        <v>55</v>
      </c>
      <c r="K190" s="267">
        <f t="array" ref="K190">INDEX('Margen (PowerBI)'!$E$1:$E$179,MATCH($I190,'Margen (PowerBI)'!$B$1:$B$179,0))</f>
        <v>33</v>
      </c>
      <c r="L190" s="267">
        <f t="array" ref="L190">INDEX('Margen (PowerBI)'!$F$1:$F$179,MATCH($I190,'Margen (PowerBI)'!$B$1:$B$179,0))</f>
        <v>22</v>
      </c>
      <c r="M190" s="262" t="s">
        <v>5066</v>
      </c>
      <c r="N190" s="264">
        <v>32.0</v>
      </c>
      <c r="O190" s="268">
        <v>0.003</v>
      </c>
      <c r="P190" s="264">
        <v>36.0</v>
      </c>
      <c r="Q190" s="268">
        <v>0.0027</v>
      </c>
      <c r="R190" s="268">
        <v>1.0</v>
      </c>
      <c r="S190" s="264">
        <v>0.0</v>
      </c>
      <c r="T190" s="268">
        <v>0.0313</v>
      </c>
      <c r="U190" s="268">
        <v>0.0</v>
      </c>
      <c r="V190" s="269">
        <v>113.0</v>
      </c>
      <c r="W190" s="269">
        <v>0.0</v>
      </c>
      <c r="X190" s="264">
        <v>1.0</v>
      </c>
      <c r="Y190" s="264">
        <v>0.0</v>
      </c>
    </row>
    <row r="191">
      <c r="A191" s="270" t="s">
        <v>494</v>
      </c>
      <c r="B191" s="270" t="s">
        <v>517</v>
      </c>
      <c r="C191" s="270" t="s">
        <v>518</v>
      </c>
      <c r="D191" s="272">
        <v>9.0</v>
      </c>
      <c r="E191" s="272" t="s">
        <v>7287</v>
      </c>
      <c r="F191" s="272" t="s">
        <v>7270</v>
      </c>
      <c r="G191" s="59" t="str">
        <f t="array" ref="G191">INDEX('New Listing E-Commerce'!$D$1:$D$179,MATCH(I191,'New Listing E-Commerce'!$C$1:$C$179,0))</f>
        <v>Rul 500</v>
      </c>
      <c r="H191" s="273">
        <v>1.0</v>
      </c>
      <c r="I191" s="281" t="s">
        <v>127</v>
      </c>
      <c r="J191" s="275">
        <f t="array" ref="J191">INDEX('Margen (PowerBI)'!$D$1:$D$179,MATCH($I191,'Margen (PowerBI)'!$B$1:$B$179,0))</f>
        <v>55</v>
      </c>
      <c r="K191" s="275">
        <f t="array" ref="K191">INDEX('Margen (PowerBI)'!$E$1:$E$179,MATCH($I191,'Margen (PowerBI)'!$B$1:$B$179,0))</f>
        <v>33</v>
      </c>
      <c r="L191" s="275">
        <f t="array" ref="L191">INDEX('Margen (PowerBI)'!$F$1:$F$179,MATCH($I191,'Margen (PowerBI)'!$B$1:$B$179,0))</f>
        <v>22</v>
      </c>
      <c r="M191" s="270" t="s">
        <v>5068</v>
      </c>
      <c r="N191" s="272">
        <v>44.0</v>
      </c>
      <c r="O191" s="276">
        <v>0.0042</v>
      </c>
      <c r="P191" s="272">
        <v>52.0</v>
      </c>
      <c r="Q191" s="276">
        <v>0.0039</v>
      </c>
      <c r="R191" s="276">
        <v>0.9808</v>
      </c>
      <c r="S191" s="272">
        <v>0.0</v>
      </c>
      <c r="T191" s="276">
        <v>0.0227</v>
      </c>
      <c r="U191" s="276">
        <v>0.0</v>
      </c>
      <c r="V191" s="277">
        <v>113.0</v>
      </c>
      <c r="W191" s="277">
        <v>0.0</v>
      </c>
      <c r="X191" s="272">
        <v>1.0</v>
      </c>
      <c r="Y191" s="272">
        <v>0.0</v>
      </c>
    </row>
    <row r="192">
      <c r="A192" s="262" t="s">
        <v>494</v>
      </c>
      <c r="B192" s="262" t="s">
        <v>949</v>
      </c>
      <c r="C192" s="262" t="s">
        <v>950</v>
      </c>
      <c r="D192" s="264">
        <v>9.5</v>
      </c>
      <c r="E192" s="264" t="s">
        <v>7287</v>
      </c>
      <c r="F192" s="264" t="s">
        <v>7270</v>
      </c>
      <c r="G192" s="55" t="str">
        <f t="array" ref="G192">INDEX('New Listing E-Commerce'!$D$1:$D$179,MATCH(I192,'New Listing E-Commerce'!$C$1:$C$179,0))</f>
        <v>Rul 500</v>
      </c>
      <c r="H192" s="265">
        <v>3.0</v>
      </c>
      <c r="I192" s="280" t="s">
        <v>127</v>
      </c>
      <c r="J192" s="267">
        <f t="array" ref="J192">INDEX('Margen (PowerBI)'!$D$1:$D$179,MATCH($I192,'Margen (PowerBI)'!$B$1:$B$179,0))</f>
        <v>55</v>
      </c>
      <c r="K192" s="267">
        <f t="array" ref="K192">INDEX('Margen (PowerBI)'!$E$1:$E$179,MATCH($I192,'Margen (PowerBI)'!$B$1:$B$179,0))</f>
        <v>33</v>
      </c>
      <c r="L192" s="267">
        <f t="array" ref="L192">INDEX('Margen (PowerBI)'!$F$1:$F$179,MATCH($I192,'Margen (PowerBI)'!$B$1:$B$179,0))</f>
        <v>22</v>
      </c>
      <c r="M192" s="262" t="s">
        <v>5070</v>
      </c>
      <c r="N192" s="264">
        <v>39.0</v>
      </c>
      <c r="O192" s="268">
        <v>0.0037</v>
      </c>
      <c r="P192" s="264">
        <v>58.0</v>
      </c>
      <c r="Q192" s="268">
        <v>0.0044</v>
      </c>
      <c r="R192" s="268">
        <v>0.931</v>
      </c>
      <c r="S192" s="264">
        <v>0.0</v>
      </c>
      <c r="T192" s="268">
        <v>0.0769</v>
      </c>
      <c r="U192" s="268">
        <v>0.0</v>
      </c>
      <c r="V192" s="269">
        <v>339.0</v>
      </c>
      <c r="W192" s="269">
        <v>0.0</v>
      </c>
      <c r="X192" s="264">
        <v>3.0</v>
      </c>
      <c r="Y192" s="264">
        <v>0.0</v>
      </c>
    </row>
    <row r="193">
      <c r="A193" s="270" t="s">
        <v>620</v>
      </c>
      <c r="B193" s="270" t="s">
        <v>635</v>
      </c>
      <c r="C193" s="270" t="s">
        <v>7346</v>
      </c>
      <c r="D193" s="272">
        <v>11.0</v>
      </c>
      <c r="E193" s="272" t="s">
        <v>7287</v>
      </c>
      <c r="F193" s="272" t="s">
        <v>7270</v>
      </c>
      <c r="G193" s="59" t="str">
        <f t="array" ref="G193">INDEX('New Listing E-Commerce'!$D$1:$D$179,MATCH(I193,'New Listing E-Commerce'!$C$1:$C$179,0))</f>
        <v>Tractor</v>
      </c>
      <c r="H193" s="273">
        <v>2.0</v>
      </c>
      <c r="I193" s="273" t="s">
        <v>226</v>
      </c>
      <c r="J193" s="275">
        <f t="array" ref="J193">INDEX('Margen (PowerBI)'!$D$1:$D$179,MATCH($I193,'Margen (PowerBI)'!$B$1:$B$179,0))</f>
        <v>47.5</v>
      </c>
      <c r="K193" s="275">
        <f t="array" ref="K193">INDEX('Margen (PowerBI)'!$E$1:$E$179,MATCH($I193,'Margen (PowerBI)'!$B$1:$B$179,0))</f>
        <v>27.5</v>
      </c>
      <c r="L193" s="275">
        <f t="array" ref="L193">INDEX('Margen (PowerBI)'!$F$1:$F$179,MATCH($I193,'Margen (PowerBI)'!$B$1:$B$179,0))</f>
        <v>20</v>
      </c>
      <c r="M193" s="272">
        <v>3.0001013E9</v>
      </c>
      <c r="N193" s="272">
        <v>56.0</v>
      </c>
      <c r="O193" s="276">
        <v>0.0053</v>
      </c>
      <c r="P193" s="272">
        <v>67.0</v>
      </c>
      <c r="Q193" s="276">
        <v>0.0051</v>
      </c>
      <c r="R193" s="276">
        <v>0.9403</v>
      </c>
      <c r="S193" s="272">
        <v>0.0</v>
      </c>
      <c r="T193" s="276">
        <v>0.0357</v>
      </c>
      <c r="U193" s="276">
        <v>0.0</v>
      </c>
      <c r="V193" s="277">
        <v>204.0</v>
      </c>
      <c r="W193" s="277">
        <v>0.0</v>
      </c>
      <c r="X193" s="272">
        <v>2.0</v>
      </c>
      <c r="Y193" s="272">
        <v>0.0</v>
      </c>
    </row>
    <row r="194">
      <c r="A194" s="262" t="s">
        <v>620</v>
      </c>
      <c r="B194" s="262" t="s">
        <v>645</v>
      </c>
      <c r="C194" s="262" t="s">
        <v>7347</v>
      </c>
      <c r="D194" s="264">
        <v>9.5</v>
      </c>
      <c r="E194" s="264" t="s">
        <v>7287</v>
      </c>
      <c r="F194" s="264" t="s">
        <v>7270</v>
      </c>
      <c r="G194" s="55" t="str">
        <f t="array" ref="G194">INDEX('New Listing E-Commerce'!$D$1:$D$179,MATCH(I194,'New Listing E-Commerce'!$C$1:$C$179,0))</f>
        <v>Tractor</v>
      </c>
      <c r="H194" s="265">
        <v>1.0</v>
      </c>
      <c r="I194" s="265" t="s">
        <v>226</v>
      </c>
      <c r="J194" s="267">
        <f t="array" ref="J194">INDEX('Margen (PowerBI)'!$D$1:$D$179,MATCH($I194,'Margen (PowerBI)'!$B$1:$B$179,0))</f>
        <v>47.5</v>
      </c>
      <c r="K194" s="267">
        <f t="array" ref="K194">INDEX('Margen (PowerBI)'!$E$1:$E$179,MATCH($I194,'Margen (PowerBI)'!$B$1:$B$179,0))</f>
        <v>27.5</v>
      </c>
      <c r="L194" s="267">
        <f t="array" ref="L194">INDEX('Margen (PowerBI)'!$F$1:$F$179,MATCH($I194,'Margen (PowerBI)'!$B$1:$B$179,0))</f>
        <v>20</v>
      </c>
      <c r="M194" s="264">
        <v>3.000101285E9</v>
      </c>
      <c r="N194" s="264">
        <v>30.0</v>
      </c>
      <c r="O194" s="268">
        <v>0.0028</v>
      </c>
      <c r="P194" s="264">
        <v>45.0</v>
      </c>
      <c r="Q194" s="268">
        <v>0.0034</v>
      </c>
      <c r="R194" s="268">
        <v>0.8</v>
      </c>
      <c r="S194" s="264">
        <v>1.0</v>
      </c>
      <c r="T194" s="268">
        <v>0.0333</v>
      </c>
      <c r="U194" s="268">
        <v>0.0333</v>
      </c>
      <c r="V194" s="269">
        <v>102.0</v>
      </c>
      <c r="W194" s="269">
        <v>102.0</v>
      </c>
      <c r="X194" s="264">
        <v>1.0</v>
      </c>
      <c r="Y194" s="264">
        <v>1.0</v>
      </c>
    </row>
    <row r="195">
      <c r="A195" s="270" t="s">
        <v>620</v>
      </c>
      <c r="B195" s="270" t="s">
        <v>643</v>
      </c>
      <c r="C195" s="270" t="s">
        <v>7348</v>
      </c>
      <c r="D195" s="272">
        <v>9.0</v>
      </c>
      <c r="E195" s="272" t="s">
        <v>7287</v>
      </c>
      <c r="F195" s="272" t="s">
        <v>7270</v>
      </c>
      <c r="G195" s="59" t="str">
        <f t="array" ref="G195">INDEX('New Listing E-Commerce'!$D$1:$D$179,MATCH(I195,'New Listing E-Commerce'!$C$1:$C$179,0))</f>
        <v>Tractor</v>
      </c>
      <c r="H195" s="273">
        <v>1.0</v>
      </c>
      <c r="I195" s="273" t="s">
        <v>226</v>
      </c>
      <c r="J195" s="275">
        <f t="array" ref="J195">INDEX('Margen (PowerBI)'!$D$1:$D$179,MATCH($I195,'Margen (PowerBI)'!$B$1:$B$179,0))</f>
        <v>47.5</v>
      </c>
      <c r="K195" s="275">
        <f t="array" ref="K195">INDEX('Margen (PowerBI)'!$E$1:$E$179,MATCH($I195,'Margen (PowerBI)'!$B$1:$B$179,0))</f>
        <v>27.5</v>
      </c>
      <c r="L195" s="275">
        <f t="array" ref="L195">INDEX('Margen (PowerBI)'!$F$1:$F$179,MATCH($I195,'Margen (PowerBI)'!$B$1:$B$179,0))</f>
        <v>20</v>
      </c>
      <c r="M195" s="272">
        <v>3.00010128E9</v>
      </c>
      <c r="N195" s="272">
        <v>116.0</v>
      </c>
      <c r="O195" s="276">
        <v>0.011</v>
      </c>
      <c r="P195" s="272">
        <v>133.0</v>
      </c>
      <c r="Q195" s="276">
        <v>0.0101</v>
      </c>
      <c r="R195" s="276">
        <v>0.9774</v>
      </c>
      <c r="S195" s="272">
        <v>0.0</v>
      </c>
      <c r="T195" s="276">
        <v>0.0086</v>
      </c>
      <c r="U195" s="276">
        <v>0.0</v>
      </c>
      <c r="V195" s="277">
        <v>102.0</v>
      </c>
      <c r="W195" s="277">
        <v>0.0</v>
      </c>
      <c r="X195" s="272">
        <v>1.0</v>
      </c>
      <c r="Y195" s="272">
        <v>0.0</v>
      </c>
    </row>
    <row r="196">
      <c r="A196" s="262" t="s">
        <v>620</v>
      </c>
      <c r="B196" s="262" t="s">
        <v>643</v>
      </c>
      <c r="C196" s="262" t="s">
        <v>7348</v>
      </c>
      <c r="D196" s="264">
        <v>9.0</v>
      </c>
      <c r="E196" s="264" t="s">
        <v>7287</v>
      </c>
      <c r="F196" s="264" t="s">
        <v>7270</v>
      </c>
      <c r="G196" s="55" t="str">
        <f t="array" ref="G196">INDEX('New Listing E-Commerce'!$D$1:$D$179,MATCH(I196,'New Listing E-Commerce'!$C$1:$C$179,0))</f>
        <v>Tractor</v>
      </c>
      <c r="H196" s="265">
        <v>1.0</v>
      </c>
      <c r="I196" s="280" t="s">
        <v>226</v>
      </c>
      <c r="J196" s="267">
        <f t="array" ref="J196">INDEX('Margen (PowerBI)'!$D$1:$D$179,MATCH($I196,'Margen (PowerBI)'!$B$1:$B$179,0))</f>
        <v>47.5</v>
      </c>
      <c r="K196" s="267">
        <f t="array" ref="K196">INDEX('Margen (PowerBI)'!$E$1:$E$179,MATCH($I196,'Margen (PowerBI)'!$B$1:$B$179,0))</f>
        <v>27.5</v>
      </c>
      <c r="L196" s="267">
        <f t="array" ref="L196">INDEX('Margen (PowerBI)'!$F$1:$F$179,MATCH($I196,'Margen (PowerBI)'!$B$1:$B$179,0))</f>
        <v>20</v>
      </c>
      <c r="M196" s="262" t="s">
        <v>7349</v>
      </c>
      <c r="N196" s="264">
        <v>116.0</v>
      </c>
      <c r="O196" s="268">
        <v>0.011</v>
      </c>
      <c r="P196" s="264">
        <v>133.0</v>
      </c>
      <c r="Q196" s="268">
        <v>0.0101</v>
      </c>
      <c r="R196" s="268">
        <v>0.9774</v>
      </c>
      <c r="S196" s="264">
        <v>0.0</v>
      </c>
      <c r="T196" s="268">
        <v>0.0086</v>
      </c>
      <c r="U196" s="268">
        <v>0.0</v>
      </c>
      <c r="V196" s="269">
        <v>102.0</v>
      </c>
      <c r="W196" s="269">
        <v>0.0</v>
      </c>
      <c r="X196" s="264">
        <v>1.0</v>
      </c>
      <c r="Y196" s="264">
        <v>0.0</v>
      </c>
    </row>
    <row r="197">
      <c r="A197" s="270" t="s">
        <v>711</v>
      </c>
      <c r="B197" s="270" t="s">
        <v>1184</v>
      </c>
      <c r="C197" s="270" t="s">
        <v>1185</v>
      </c>
      <c r="D197" s="272">
        <v>10.5</v>
      </c>
      <c r="E197" s="272" t="s">
        <v>7287</v>
      </c>
      <c r="F197" s="272" t="s">
        <v>7270</v>
      </c>
      <c r="G197" s="59" t="str">
        <f t="array" ref="G197">INDEX('New Listing E-Commerce'!$D$1:$D$179,MATCH(I197,'New Listing E-Commerce'!$C$1:$C$179,0))</f>
        <v>FBS1</v>
      </c>
      <c r="H197" s="273">
        <v>1.0</v>
      </c>
      <c r="I197" s="281" t="s">
        <v>255</v>
      </c>
      <c r="J197" s="275">
        <f t="array" ref="J197">INDEX('Margen (PowerBI)'!$D$1:$D$179,MATCH($I197,'Margen (PowerBI)'!$B$1:$B$179,0))</f>
        <v>38</v>
      </c>
      <c r="K197" s="275">
        <f t="array" ref="K197">INDEX('Margen (PowerBI)'!$E$1:$E$179,MATCH($I197,'Margen (PowerBI)'!$B$1:$B$179,0))</f>
        <v>23</v>
      </c>
      <c r="L197" s="275">
        <f t="array" ref="L197">INDEX('Margen (PowerBI)'!$F$1:$F$179,MATCH($I197,'Margen (PowerBI)'!$B$1:$B$179,0))</f>
        <v>15</v>
      </c>
      <c r="M197" s="270" t="s">
        <v>4795</v>
      </c>
      <c r="N197" s="272">
        <v>11.0</v>
      </c>
      <c r="O197" s="276">
        <v>0.001</v>
      </c>
      <c r="P197" s="272">
        <v>11.0</v>
      </c>
      <c r="Q197" s="276">
        <v>8.0E-4</v>
      </c>
      <c r="R197" s="276">
        <v>0.9091</v>
      </c>
      <c r="S197" s="272">
        <v>0.0</v>
      </c>
      <c r="T197" s="276">
        <v>0.0909</v>
      </c>
      <c r="U197" s="276">
        <v>0.0</v>
      </c>
      <c r="V197" s="277">
        <v>59.0</v>
      </c>
      <c r="W197" s="277">
        <v>0.0</v>
      </c>
      <c r="X197" s="272">
        <v>1.0</v>
      </c>
      <c r="Y197" s="272">
        <v>0.0</v>
      </c>
    </row>
    <row r="198">
      <c r="A198" s="262" t="s">
        <v>711</v>
      </c>
      <c r="B198" s="262" t="s">
        <v>1186</v>
      </c>
      <c r="C198" s="262" t="s">
        <v>1187</v>
      </c>
      <c r="D198" s="264">
        <v>11.0</v>
      </c>
      <c r="E198" s="264" t="s">
        <v>7287</v>
      </c>
      <c r="F198" s="264" t="s">
        <v>7270</v>
      </c>
      <c r="G198" s="55" t="str">
        <f t="array" ref="G198">INDEX('New Listing E-Commerce'!$D$1:$D$179,MATCH(I198,'New Listing E-Commerce'!$C$1:$C$179,0))</f>
        <v>FBS1</v>
      </c>
      <c r="H198" s="265">
        <v>2.0</v>
      </c>
      <c r="I198" s="280" t="s">
        <v>255</v>
      </c>
      <c r="J198" s="267">
        <f t="array" ref="J198">INDEX('Margen (PowerBI)'!$D$1:$D$179,MATCH($I198,'Margen (PowerBI)'!$B$1:$B$179,0))</f>
        <v>38</v>
      </c>
      <c r="K198" s="267">
        <f t="array" ref="K198">INDEX('Margen (PowerBI)'!$E$1:$E$179,MATCH($I198,'Margen (PowerBI)'!$B$1:$B$179,0))</f>
        <v>23</v>
      </c>
      <c r="L198" s="267">
        <f t="array" ref="L198">INDEX('Margen (PowerBI)'!$F$1:$F$179,MATCH($I198,'Margen (PowerBI)'!$B$1:$B$179,0))</f>
        <v>15</v>
      </c>
      <c r="M198" s="262" t="s">
        <v>4797</v>
      </c>
      <c r="N198" s="264">
        <v>28.0</v>
      </c>
      <c r="O198" s="268">
        <v>0.0026</v>
      </c>
      <c r="P198" s="264">
        <v>29.0</v>
      </c>
      <c r="Q198" s="268">
        <v>0.0022</v>
      </c>
      <c r="R198" s="268">
        <v>0.9655</v>
      </c>
      <c r="S198" s="264">
        <v>0.0</v>
      </c>
      <c r="T198" s="268">
        <v>0.0714</v>
      </c>
      <c r="U198" s="268">
        <v>0.0</v>
      </c>
      <c r="V198" s="269">
        <v>118.0</v>
      </c>
      <c r="W198" s="269">
        <v>0.0</v>
      </c>
      <c r="X198" s="264">
        <v>2.0</v>
      </c>
      <c r="Y198" s="264">
        <v>0.0</v>
      </c>
    </row>
    <row r="199">
      <c r="A199" s="270" t="s">
        <v>711</v>
      </c>
      <c r="B199" s="270" t="s">
        <v>1015</v>
      </c>
      <c r="C199" s="270" t="s">
        <v>1016</v>
      </c>
      <c r="D199" s="272">
        <v>6.5</v>
      </c>
      <c r="E199" s="272" t="s">
        <v>7287</v>
      </c>
      <c r="F199" s="272" t="s">
        <v>7270</v>
      </c>
      <c r="G199" s="59" t="str">
        <f t="array" ref="G199">INDEX('New Listing E-Commerce'!$D$1:$D$179,MATCH(I199,'New Listing E-Commerce'!$C$1:$C$179,0))</f>
        <v>FBS1</v>
      </c>
      <c r="H199" s="273">
        <v>2.0</v>
      </c>
      <c r="I199" s="281" t="s">
        <v>255</v>
      </c>
      <c r="J199" s="275">
        <f t="array" ref="J199">INDEX('Margen (PowerBI)'!$D$1:$D$179,MATCH($I199,'Margen (PowerBI)'!$B$1:$B$179,0))</f>
        <v>38</v>
      </c>
      <c r="K199" s="275">
        <f t="array" ref="K199">INDEX('Margen (PowerBI)'!$E$1:$E$179,MATCH($I199,'Margen (PowerBI)'!$B$1:$B$179,0))</f>
        <v>23</v>
      </c>
      <c r="L199" s="275">
        <f t="array" ref="L199">INDEX('Margen (PowerBI)'!$F$1:$F$179,MATCH($I199,'Margen (PowerBI)'!$B$1:$B$179,0))</f>
        <v>15</v>
      </c>
      <c r="M199" s="270" t="s">
        <v>4781</v>
      </c>
      <c r="N199" s="272">
        <v>0.0</v>
      </c>
      <c r="O199" s="276">
        <v>0.0</v>
      </c>
      <c r="P199" s="272">
        <v>0.0</v>
      </c>
      <c r="Q199" s="276">
        <v>0.0</v>
      </c>
      <c r="R199" s="276">
        <v>0.0</v>
      </c>
      <c r="S199" s="272">
        <v>0.0</v>
      </c>
      <c r="T199" s="276">
        <v>0.0</v>
      </c>
      <c r="U199" s="276">
        <v>0.0</v>
      </c>
      <c r="V199" s="277">
        <v>118.0</v>
      </c>
      <c r="W199" s="277">
        <v>0.0</v>
      </c>
      <c r="X199" s="272">
        <v>2.0</v>
      </c>
      <c r="Y199" s="272">
        <v>0.0</v>
      </c>
    </row>
    <row r="200">
      <c r="A200" s="262" t="s">
        <v>711</v>
      </c>
      <c r="B200" s="262" t="s">
        <v>714</v>
      </c>
      <c r="C200" s="262" t="s">
        <v>715</v>
      </c>
      <c r="D200" s="264">
        <v>8.5</v>
      </c>
      <c r="E200" s="264" t="s">
        <v>7287</v>
      </c>
      <c r="F200" s="264" t="s">
        <v>7270</v>
      </c>
      <c r="G200" s="55" t="str">
        <f t="array" ref="G200">INDEX('New Listing E-Commerce'!$D$1:$D$179,MATCH(I200,'New Listing E-Commerce'!$C$1:$C$179,0))</f>
        <v>FBS1</v>
      </c>
      <c r="H200" s="265">
        <v>2.0</v>
      </c>
      <c r="I200" s="280" t="s">
        <v>255</v>
      </c>
      <c r="J200" s="267">
        <f t="array" ref="J200">INDEX('Margen (PowerBI)'!$D$1:$D$179,MATCH($I200,'Margen (PowerBI)'!$B$1:$B$179,0))</f>
        <v>38</v>
      </c>
      <c r="K200" s="267">
        <f t="array" ref="K200">INDEX('Margen (PowerBI)'!$E$1:$E$179,MATCH($I200,'Margen (PowerBI)'!$B$1:$B$179,0))</f>
        <v>23</v>
      </c>
      <c r="L200" s="267">
        <f t="array" ref="L200">INDEX('Margen (PowerBI)'!$F$1:$F$179,MATCH($I200,'Margen (PowerBI)'!$B$1:$B$179,0))</f>
        <v>15</v>
      </c>
      <c r="M200" s="262" t="s">
        <v>4789</v>
      </c>
      <c r="N200" s="264">
        <v>2.0</v>
      </c>
      <c r="O200" s="268">
        <v>2.0E-4</v>
      </c>
      <c r="P200" s="264">
        <v>3.0</v>
      </c>
      <c r="Q200" s="268">
        <v>2.0E-4</v>
      </c>
      <c r="R200" s="268">
        <v>1.0</v>
      </c>
      <c r="S200" s="264">
        <v>0.0</v>
      </c>
      <c r="T200" s="268">
        <v>1.0</v>
      </c>
      <c r="U200" s="268">
        <v>0.0</v>
      </c>
      <c r="V200" s="269">
        <v>118.0</v>
      </c>
      <c r="W200" s="269">
        <v>0.0</v>
      </c>
      <c r="X200" s="264">
        <v>2.0</v>
      </c>
      <c r="Y200" s="264">
        <v>0.0</v>
      </c>
    </row>
    <row r="201">
      <c r="A201" s="270" t="s">
        <v>711</v>
      </c>
      <c r="B201" s="270" t="s">
        <v>716</v>
      </c>
      <c r="C201" s="270" t="s">
        <v>717</v>
      </c>
      <c r="D201" s="272">
        <v>9.0</v>
      </c>
      <c r="E201" s="272" t="s">
        <v>7287</v>
      </c>
      <c r="F201" s="272" t="s">
        <v>7270</v>
      </c>
      <c r="G201" s="59" t="str">
        <f t="array" ref="G201">INDEX('New Listing E-Commerce'!$D$1:$D$179,MATCH(I201,'New Listing E-Commerce'!$C$1:$C$179,0))</f>
        <v>FBS1</v>
      </c>
      <c r="H201" s="273">
        <v>2.0</v>
      </c>
      <c r="I201" s="281" t="s">
        <v>255</v>
      </c>
      <c r="J201" s="275">
        <f t="array" ref="J201">INDEX('Margen (PowerBI)'!$D$1:$D$179,MATCH($I201,'Margen (PowerBI)'!$B$1:$B$179,0))</f>
        <v>38</v>
      </c>
      <c r="K201" s="275">
        <f t="array" ref="K201">INDEX('Margen (PowerBI)'!$E$1:$E$179,MATCH($I201,'Margen (PowerBI)'!$B$1:$B$179,0))</f>
        <v>23</v>
      </c>
      <c r="L201" s="275">
        <f t="array" ref="L201">INDEX('Margen (PowerBI)'!$F$1:$F$179,MATCH($I201,'Margen (PowerBI)'!$B$1:$B$179,0))</f>
        <v>15</v>
      </c>
      <c r="M201" s="270" t="s">
        <v>4791</v>
      </c>
      <c r="N201" s="272">
        <v>5.0</v>
      </c>
      <c r="O201" s="276">
        <v>5.0E-4</v>
      </c>
      <c r="P201" s="272">
        <v>5.0</v>
      </c>
      <c r="Q201" s="276">
        <v>4.0E-4</v>
      </c>
      <c r="R201" s="276">
        <v>0.8</v>
      </c>
      <c r="S201" s="272">
        <v>0.0</v>
      </c>
      <c r="T201" s="276">
        <v>0.4</v>
      </c>
      <c r="U201" s="276">
        <v>0.0</v>
      </c>
      <c r="V201" s="277">
        <v>118.0</v>
      </c>
      <c r="W201" s="277">
        <v>0.0</v>
      </c>
      <c r="X201" s="272">
        <v>2.0</v>
      </c>
      <c r="Y201" s="272">
        <v>0.0</v>
      </c>
    </row>
    <row r="202">
      <c r="A202" s="262" t="s">
        <v>711</v>
      </c>
      <c r="B202" s="262" t="s">
        <v>1192</v>
      </c>
      <c r="C202" s="262" t="s">
        <v>1193</v>
      </c>
      <c r="D202" s="264">
        <v>9.5</v>
      </c>
      <c r="E202" s="264" t="s">
        <v>7287</v>
      </c>
      <c r="F202" s="264" t="s">
        <v>7270</v>
      </c>
      <c r="G202" s="55" t="str">
        <f t="array" ref="G202">INDEX('New Listing E-Commerce'!$D$1:$D$179,MATCH(I202,'New Listing E-Commerce'!$C$1:$C$179,0))</f>
        <v>FBS1</v>
      </c>
      <c r="H202" s="265">
        <v>2.0</v>
      </c>
      <c r="I202" s="280" t="s">
        <v>255</v>
      </c>
      <c r="J202" s="267">
        <f t="array" ref="J202">INDEX('Margen (PowerBI)'!$D$1:$D$179,MATCH($I202,'Margen (PowerBI)'!$B$1:$B$179,0))</f>
        <v>38</v>
      </c>
      <c r="K202" s="267">
        <f t="array" ref="K202">INDEX('Margen (PowerBI)'!$E$1:$E$179,MATCH($I202,'Margen (PowerBI)'!$B$1:$B$179,0))</f>
        <v>23</v>
      </c>
      <c r="L202" s="267">
        <f t="array" ref="L202">INDEX('Margen (PowerBI)'!$F$1:$F$179,MATCH($I202,'Margen (PowerBI)'!$B$1:$B$179,0))</f>
        <v>15</v>
      </c>
      <c r="M202" s="262" t="s">
        <v>4793</v>
      </c>
      <c r="N202" s="264">
        <v>5.0</v>
      </c>
      <c r="O202" s="268">
        <v>5.0E-4</v>
      </c>
      <c r="P202" s="264">
        <v>6.0</v>
      </c>
      <c r="Q202" s="268">
        <v>5.0E-4</v>
      </c>
      <c r="R202" s="268">
        <v>1.0</v>
      </c>
      <c r="S202" s="264">
        <v>0.0</v>
      </c>
      <c r="T202" s="268">
        <v>0.4</v>
      </c>
      <c r="U202" s="268">
        <v>0.0</v>
      </c>
      <c r="V202" s="269">
        <v>118.0</v>
      </c>
      <c r="W202" s="269">
        <v>0.0</v>
      </c>
      <c r="X202" s="264">
        <v>2.0</v>
      </c>
      <c r="Y202" s="264">
        <v>0.0</v>
      </c>
    </row>
    <row r="203">
      <c r="A203" s="270" t="s">
        <v>737</v>
      </c>
      <c r="B203" s="270" t="s">
        <v>1283</v>
      </c>
      <c r="C203" s="270" t="s">
        <v>1284</v>
      </c>
      <c r="D203" s="272">
        <v>9.0</v>
      </c>
      <c r="E203" s="272" t="s">
        <v>7287</v>
      </c>
      <c r="F203" s="272" t="s">
        <v>7270</v>
      </c>
      <c r="G203" s="59" t="str">
        <f t="array" ref="G203">INDEX('New Listing E-Commerce'!$D$1:$D$179,MATCH(I203,'New Listing E-Commerce'!$C$1:$C$179,0))</f>
        <v>PR Rayas</v>
      </c>
      <c r="H203" s="273">
        <v>1.0</v>
      </c>
      <c r="I203" s="281" t="s">
        <v>202</v>
      </c>
      <c r="J203" s="275">
        <f t="array" ref="J203">INDEX('Margen (PowerBI)'!$D$1:$D$179,MATCH($I203,'Margen (PowerBI)'!$B$1:$B$179,0))</f>
        <v>54</v>
      </c>
      <c r="K203" s="275">
        <f t="array" ref="K203">INDEX('Margen (PowerBI)'!$E$1:$E$179,MATCH($I203,'Margen (PowerBI)'!$B$1:$B$179,0))</f>
        <v>29</v>
      </c>
      <c r="L203" s="275">
        <f t="array" ref="L203">INDEX('Margen (PowerBI)'!$F$1:$F$179,MATCH($I203,'Margen (PowerBI)'!$B$1:$B$179,0))</f>
        <v>25</v>
      </c>
      <c r="M203" s="270" t="s">
        <v>6775</v>
      </c>
      <c r="N203" s="272">
        <v>72.0</v>
      </c>
      <c r="O203" s="276">
        <v>0.0068</v>
      </c>
      <c r="P203" s="272">
        <v>87.0</v>
      </c>
      <c r="Q203" s="276">
        <v>0.0066</v>
      </c>
      <c r="R203" s="276">
        <v>1.0</v>
      </c>
      <c r="S203" s="272">
        <v>0.0</v>
      </c>
      <c r="T203" s="276">
        <v>0.0139</v>
      </c>
      <c r="U203" s="276">
        <v>0.0</v>
      </c>
      <c r="V203" s="277">
        <v>102.0</v>
      </c>
      <c r="W203" s="277">
        <v>0.0</v>
      </c>
      <c r="X203" s="272">
        <v>1.0</v>
      </c>
      <c r="Y203" s="272">
        <v>0.0</v>
      </c>
    </row>
    <row r="204">
      <c r="A204" s="262" t="s">
        <v>768</v>
      </c>
      <c r="B204" s="262" t="s">
        <v>1331</v>
      </c>
      <c r="C204" s="262" t="s">
        <v>1332</v>
      </c>
      <c r="D204" s="264">
        <v>9.0</v>
      </c>
      <c r="E204" s="264" t="s">
        <v>7287</v>
      </c>
      <c r="F204" s="264" t="s">
        <v>7270</v>
      </c>
      <c r="G204" s="55" t="str">
        <f t="array" ref="G204">INDEX('New Listing E-Commerce'!$D$1:$D$179,MATCH(I204,'New Listing E-Commerce'!$C$1:$C$179,0))</f>
        <v>TRC1</v>
      </c>
      <c r="H204" s="265">
        <v>1.0</v>
      </c>
      <c r="I204" s="280" t="s">
        <v>54</v>
      </c>
      <c r="J204" s="267">
        <f t="array" ref="J204">INDEX('Margen (PowerBI)'!$D$1:$D$179,MATCH($I204,'Margen (PowerBI)'!$B$1:$B$179,0))</f>
        <v>74</v>
      </c>
      <c r="K204" s="267">
        <f t="array" ref="K204">INDEX('Margen (PowerBI)'!$E$1:$E$179,MATCH($I204,'Margen (PowerBI)'!$B$1:$B$179,0))</f>
        <v>41</v>
      </c>
      <c r="L204" s="267">
        <f t="array" ref="L204">INDEX('Margen (PowerBI)'!$F$1:$F$179,MATCH($I204,'Margen (PowerBI)'!$B$1:$B$179,0))</f>
        <v>33</v>
      </c>
      <c r="M204" s="262" t="s">
        <v>6444</v>
      </c>
      <c r="N204" s="264">
        <v>19.0</v>
      </c>
      <c r="O204" s="268">
        <v>0.0018</v>
      </c>
      <c r="P204" s="264">
        <v>22.0</v>
      </c>
      <c r="Q204" s="268">
        <v>0.0017</v>
      </c>
      <c r="R204" s="268">
        <v>0.6818</v>
      </c>
      <c r="S204" s="264">
        <v>0.0</v>
      </c>
      <c r="T204" s="268">
        <v>0.0526</v>
      </c>
      <c r="U204" s="268">
        <v>0.0</v>
      </c>
      <c r="V204" s="269">
        <v>150.0</v>
      </c>
      <c r="W204" s="269">
        <v>0.0</v>
      </c>
      <c r="X204" s="264">
        <v>1.0</v>
      </c>
      <c r="Y204" s="264">
        <v>0.0</v>
      </c>
    </row>
    <row r="205">
      <c r="A205" s="270" t="s">
        <v>839</v>
      </c>
      <c r="B205" s="270" t="s">
        <v>1550</v>
      </c>
      <c r="C205" s="270" t="s">
        <v>1551</v>
      </c>
      <c r="D205" s="272">
        <v>12.0</v>
      </c>
      <c r="E205" s="272" t="s">
        <v>7287</v>
      </c>
      <c r="F205" s="272" t="s">
        <v>7270</v>
      </c>
      <c r="G205" s="59" t="str">
        <f t="array" ref="G205">INDEX('New Listing E-Commerce'!$D$1:$D$179,MATCH(I205,'New Listing E-Commerce'!$C$1:$C$179,0))</f>
        <v>TRC1</v>
      </c>
      <c r="H205" s="273">
        <v>2.0</v>
      </c>
      <c r="I205" s="273" t="s">
        <v>54</v>
      </c>
      <c r="J205" s="275">
        <f t="array" ref="J205">INDEX('Margen (PowerBI)'!$D$1:$D$179,MATCH($I205,'Margen (PowerBI)'!$B$1:$B$179,0))</f>
        <v>74</v>
      </c>
      <c r="K205" s="275">
        <f t="array" ref="K205">INDEX('Margen (PowerBI)'!$E$1:$E$179,MATCH($I205,'Margen (PowerBI)'!$B$1:$B$179,0))</f>
        <v>41</v>
      </c>
      <c r="L205" s="275">
        <f t="array" ref="L205">INDEX('Margen (PowerBI)'!$F$1:$F$179,MATCH($I205,'Margen (PowerBI)'!$B$1:$B$179,0))</f>
        <v>33</v>
      </c>
      <c r="M205" s="272">
        <v>3.540000160131E13</v>
      </c>
      <c r="N205" s="272">
        <v>3.0</v>
      </c>
      <c r="O205" s="276">
        <v>3.0E-4</v>
      </c>
      <c r="P205" s="272">
        <v>5.0</v>
      </c>
      <c r="Q205" s="276">
        <v>4.0E-4</v>
      </c>
      <c r="R205" s="276">
        <v>1.0</v>
      </c>
      <c r="S205" s="272">
        <v>0.0</v>
      </c>
      <c r="T205" s="276">
        <v>0.6667</v>
      </c>
      <c r="U205" s="276">
        <v>0.0</v>
      </c>
      <c r="V205" s="277">
        <v>300.0</v>
      </c>
      <c r="W205" s="277">
        <v>0.0</v>
      </c>
      <c r="X205" s="272">
        <v>2.0</v>
      </c>
      <c r="Y205" s="272">
        <v>0.0</v>
      </c>
    </row>
    <row r="206">
      <c r="A206" s="262" t="s">
        <v>839</v>
      </c>
      <c r="B206" s="262" t="s">
        <v>848</v>
      </c>
      <c r="C206" s="262" t="s">
        <v>849</v>
      </c>
      <c r="D206" s="264">
        <v>9.5</v>
      </c>
      <c r="E206" s="264" t="s">
        <v>7287</v>
      </c>
      <c r="F206" s="264" t="s">
        <v>7270</v>
      </c>
      <c r="G206" s="55" t="str">
        <f t="array" ref="G206">INDEX('New Listing E-Commerce'!$D$1:$D$179,MATCH(I206,'New Listing E-Commerce'!$C$1:$C$179,0))</f>
        <v>TRC1</v>
      </c>
      <c r="H206" s="265">
        <v>1.0</v>
      </c>
      <c r="I206" s="265" t="s">
        <v>54</v>
      </c>
      <c r="J206" s="267">
        <f t="array" ref="J206">INDEX('Margen (PowerBI)'!$D$1:$D$179,MATCH($I206,'Margen (PowerBI)'!$B$1:$B$179,0))</f>
        <v>74</v>
      </c>
      <c r="K206" s="267">
        <f t="array" ref="K206">INDEX('Margen (PowerBI)'!$E$1:$E$179,MATCH($I206,'Margen (PowerBI)'!$B$1:$B$179,0))</f>
        <v>41</v>
      </c>
      <c r="L206" s="267">
        <f t="array" ref="L206">INDEX('Margen (PowerBI)'!$F$1:$F$179,MATCH($I206,'Margen (PowerBI)'!$B$1:$B$179,0))</f>
        <v>33</v>
      </c>
      <c r="M206" s="264">
        <v>3.5400001601285E13</v>
      </c>
      <c r="N206" s="264">
        <v>31.0</v>
      </c>
      <c r="O206" s="268">
        <v>0.0029</v>
      </c>
      <c r="P206" s="264">
        <v>32.0</v>
      </c>
      <c r="Q206" s="268">
        <v>0.0024</v>
      </c>
      <c r="R206" s="268">
        <v>1.0</v>
      </c>
      <c r="S206" s="264">
        <v>0.0</v>
      </c>
      <c r="T206" s="268">
        <v>0.0323</v>
      </c>
      <c r="U206" s="268">
        <v>0.0</v>
      </c>
      <c r="V206" s="269">
        <v>150.0</v>
      </c>
      <c r="W206" s="269">
        <v>0.0</v>
      </c>
      <c r="X206" s="264">
        <v>1.0</v>
      </c>
      <c r="Y206" s="264">
        <v>0.0</v>
      </c>
    </row>
    <row r="207">
      <c r="A207" s="270" t="s">
        <v>723</v>
      </c>
      <c r="B207" s="270" t="s">
        <v>1213</v>
      </c>
      <c r="C207" s="270"/>
      <c r="D207" s="272">
        <v>7.0</v>
      </c>
      <c r="E207" s="272" t="s">
        <v>7287</v>
      </c>
      <c r="F207" s="272" t="s">
        <v>7270</v>
      </c>
      <c r="G207" s="59" t="str">
        <f t="array" ref="G207">INDEX('New Listing E-Commerce'!$D$1:$D$179,MATCH(I207,'New Listing E-Commerce'!$C$1:$C$179,0))</f>
        <v>#N/A</v>
      </c>
      <c r="H207" s="273">
        <v>1.0</v>
      </c>
      <c r="I207" s="281" t="s">
        <v>257</v>
      </c>
      <c r="J207" s="275">
        <f t="array" ref="J207">INDEX('Margen (PowerBI)'!$D$1:$D$179,MATCH($I207,'Margen (PowerBI)'!$B$1:$B$179,0))</f>
        <v>38</v>
      </c>
      <c r="K207" s="275">
        <f t="array" ref="K207">INDEX('Margen (PowerBI)'!$E$1:$E$179,MATCH($I207,'Margen (PowerBI)'!$B$1:$B$179,0))</f>
        <v>22</v>
      </c>
      <c r="L207" s="275">
        <f t="array" ref="L207">INDEX('Margen (PowerBI)'!$F$1:$F$179,MATCH($I207,'Margen (PowerBI)'!$B$1:$B$179,0))</f>
        <v>16</v>
      </c>
      <c r="M207" s="270" t="s">
        <v>4548</v>
      </c>
      <c r="N207" s="272">
        <v>1.0</v>
      </c>
      <c r="O207" s="276">
        <v>1.0E-4</v>
      </c>
      <c r="P207" s="272">
        <v>1.0</v>
      </c>
      <c r="Q207" s="276">
        <v>1.0E-4</v>
      </c>
      <c r="R207" s="276">
        <v>1.0</v>
      </c>
      <c r="S207" s="272">
        <v>0.0</v>
      </c>
      <c r="T207" s="276">
        <v>1.0</v>
      </c>
      <c r="U207" s="276">
        <v>0.0</v>
      </c>
      <c r="V207" s="277">
        <v>67.0</v>
      </c>
      <c r="W207" s="277">
        <v>0.0</v>
      </c>
      <c r="X207" s="272">
        <v>1.0</v>
      </c>
      <c r="Y207" s="272">
        <v>0.0</v>
      </c>
    </row>
    <row r="208">
      <c r="A208" s="262" t="s">
        <v>432</v>
      </c>
      <c r="B208" s="262" t="s">
        <v>909</v>
      </c>
      <c r="C208" s="262" t="s">
        <v>910</v>
      </c>
      <c r="D208" s="264">
        <v>9.0</v>
      </c>
      <c r="E208" s="264" t="s">
        <v>7286</v>
      </c>
      <c r="F208" s="264" t="s">
        <v>7270</v>
      </c>
      <c r="G208" s="55" t="str">
        <f t="array" ref="G208">INDEX('New Listing E-Commerce'!$D$1:$D$179,MATCH(I208,'New Listing E-Commerce'!$C$1:$C$179,0))</f>
        <v>Max Grip Negro</v>
      </c>
      <c r="H208" s="265">
        <v>1.0</v>
      </c>
      <c r="I208" s="280" t="s">
        <v>176</v>
      </c>
      <c r="J208" s="267">
        <f t="array" ref="J208">INDEX('Margen (PowerBI)'!$D$1:$D$179,MATCH($I208,'Margen (PowerBI)'!$B$1:$B$179,0))</f>
        <v>49.5</v>
      </c>
      <c r="K208" s="267">
        <f t="array" ref="K208">INDEX('Margen (PowerBI)'!$E$1:$E$179,MATCH($I208,'Margen (PowerBI)'!$B$1:$B$179,0))</f>
        <v>31.5</v>
      </c>
      <c r="L208" s="267">
        <f t="array" ref="L208">INDEX('Margen (PowerBI)'!$F$1:$F$179,MATCH($I208,'Margen (PowerBI)'!$B$1:$B$179,0))</f>
        <v>18</v>
      </c>
      <c r="M208" s="262" t="s">
        <v>6877</v>
      </c>
      <c r="N208" s="264">
        <v>2.0</v>
      </c>
      <c r="O208" s="268">
        <v>2.0E-4</v>
      </c>
      <c r="P208" s="264">
        <v>5.0</v>
      </c>
      <c r="Q208" s="268">
        <v>4.0E-4</v>
      </c>
      <c r="R208" s="268">
        <v>1.0</v>
      </c>
      <c r="S208" s="264">
        <v>0.0</v>
      </c>
      <c r="T208" s="268">
        <v>0.5</v>
      </c>
      <c r="U208" s="268">
        <v>0.0</v>
      </c>
      <c r="V208" s="269">
        <v>110.0</v>
      </c>
      <c r="W208" s="269">
        <v>0.0</v>
      </c>
      <c r="X208" s="264">
        <v>1.0</v>
      </c>
      <c r="Y208" s="264">
        <v>0.0</v>
      </c>
    </row>
    <row r="209">
      <c r="A209" s="270" t="s">
        <v>494</v>
      </c>
      <c r="B209" s="270" t="s">
        <v>495</v>
      </c>
      <c r="C209" s="270" t="s">
        <v>496</v>
      </c>
      <c r="D209" s="272">
        <v>10.0</v>
      </c>
      <c r="E209" s="272" t="s">
        <v>7286</v>
      </c>
      <c r="F209" s="272" t="s">
        <v>7270</v>
      </c>
      <c r="G209" s="59" t="str">
        <f t="array" ref="G209">INDEX('New Listing E-Commerce'!$D$1:$D$179,MATCH(I209,'New Listing E-Commerce'!$C$1:$C$179,0))</f>
        <v>Rul 500</v>
      </c>
      <c r="H209" s="273">
        <v>1.0</v>
      </c>
      <c r="I209" s="281" t="s">
        <v>127</v>
      </c>
      <c r="J209" s="275">
        <f t="array" ref="J209">INDEX('Margen (PowerBI)'!$D$1:$D$179,MATCH($I209,'Margen (PowerBI)'!$B$1:$B$179,0))</f>
        <v>55</v>
      </c>
      <c r="K209" s="275">
        <f t="array" ref="K209">INDEX('Margen (PowerBI)'!$E$1:$E$179,MATCH($I209,'Margen (PowerBI)'!$B$1:$B$179,0))</f>
        <v>33</v>
      </c>
      <c r="L209" s="275">
        <f t="array" ref="L209">INDEX('Margen (PowerBI)'!$F$1:$F$179,MATCH($I209,'Margen (PowerBI)'!$B$1:$B$179,0))</f>
        <v>22</v>
      </c>
      <c r="M209" s="270" t="s">
        <v>5176</v>
      </c>
      <c r="N209" s="272">
        <v>54.0</v>
      </c>
      <c r="O209" s="276">
        <v>0.0051</v>
      </c>
      <c r="P209" s="272">
        <v>75.0</v>
      </c>
      <c r="Q209" s="276">
        <v>0.0057</v>
      </c>
      <c r="R209" s="276">
        <v>1.0</v>
      </c>
      <c r="S209" s="272">
        <v>0.0</v>
      </c>
      <c r="T209" s="276">
        <v>0.0185</v>
      </c>
      <c r="U209" s="276">
        <v>0.0</v>
      </c>
      <c r="V209" s="277">
        <v>113.0</v>
      </c>
      <c r="W209" s="277">
        <v>0.0</v>
      </c>
      <c r="X209" s="272">
        <v>1.0</v>
      </c>
      <c r="Y209" s="272">
        <v>0.0</v>
      </c>
    </row>
    <row r="210">
      <c r="A210" s="262" t="s">
        <v>494</v>
      </c>
      <c r="B210" s="262" t="s">
        <v>499</v>
      </c>
      <c r="C210" s="262" t="s">
        <v>500</v>
      </c>
      <c r="D210" s="264">
        <v>6.0</v>
      </c>
      <c r="E210" s="264" t="s">
        <v>7286</v>
      </c>
      <c r="F210" s="264" t="s">
        <v>7270</v>
      </c>
      <c r="G210" s="55" t="str">
        <f t="array" ref="G210">INDEX('New Listing E-Commerce'!$D$1:$D$179,MATCH(I210,'New Listing E-Commerce'!$C$1:$C$179,0))</f>
        <v>Rul 500</v>
      </c>
      <c r="H210" s="265">
        <v>1.0</v>
      </c>
      <c r="I210" s="280" t="s">
        <v>127</v>
      </c>
      <c r="J210" s="267">
        <f t="array" ref="J210">INDEX('Margen (PowerBI)'!$D$1:$D$179,MATCH($I210,'Margen (PowerBI)'!$B$1:$B$179,0))</f>
        <v>55</v>
      </c>
      <c r="K210" s="267">
        <f t="array" ref="K210">INDEX('Margen (PowerBI)'!$E$1:$E$179,MATCH($I210,'Margen (PowerBI)'!$B$1:$B$179,0))</f>
        <v>33</v>
      </c>
      <c r="L210" s="267">
        <f t="array" ref="L210">INDEX('Margen (PowerBI)'!$F$1:$F$179,MATCH($I210,'Margen (PowerBI)'!$B$1:$B$179,0))</f>
        <v>22</v>
      </c>
      <c r="M210" s="262" t="s">
        <v>5158</v>
      </c>
      <c r="N210" s="264">
        <v>89.0</v>
      </c>
      <c r="O210" s="268">
        <v>0.0084</v>
      </c>
      <c r="P210" s="264">
        <v>99.0</v>
      </c>
      <c r="Q210" s="268">
        <v>0.0075</v>
      </c>
      <c r="R210" s="268">
        <v>0.9899</v>
      </c>
      <c r="S210" s="264">
        <v>0.0</v>
      </c>
      <c r="T210" s="268">
        <v>0.0112</v>
      </c>
      <c r="U210" s="268">
        <v>0.0</v>
      </c>
      <c r="V210" s="269">
        <v>113.0</v>
      </c>
      <c r="W210" s="269">
        <v>0.0</v>
      </c>
      <c r="X210" s="264">
        <v>1.0</v>
      </c>
      <c r="Y210" s="264">
        <v>0.0</v>
      </c>
    </row>
    <row r="211">
      <c r="A211" s="270" t="s">
        <v>494</v>
      </c>
      <c r="B211" s="270" t="s">
        <v>501</v>
      </c>
      <c r="C211" s="270" t="s">
        <v>502</v>
      </c>
      <c r="D211" s="272">
        <v>8.5</v>
      </c>
      <c r="E211" s="272" t="s">
        <v>7286</v>
      </c>
      <c r="F211" s="272" t="s">
        <v>7270</v>
      </c>
      <c r="G211" s="59" t="str">
        <f t="array" ref="G211">INDEX('New Listing E-Commerce'!$D$1:$D$179,MATCH(I211,'New Listing E-Commerce'!$C$1:$C$179,0))</f>
        <v>Rul 500</v>
      </c>
      <c r="H211" s="273">
        <v>4.0</v>
      </c>
      <c r="I211" s="281" t="s">
        <v>127</v>
      </c>
      <c r="J211" s="275">
        <f t="array" ref="J211">INDEX('Margen (PowerBI)'!$D$1:$D$179,MATCH($I211,'Margen (PowerBI)'!$B$1:$B$179,0))</f>
        <v>55</v>
      </c>
      <c r="K211" s="275">
        <f t="array" ref="K211">INDEX('Margen (PowerBI)'!$E$1:$E$179,MATCH($I211,'Margen (PowerBI)'!$B$1:$B$179,0))</f>
        <v>33</v>
      </c>
      <c r="L211" s="275">
        <f t="array" ref="L211">INDEX('Margen (PowerBI)'!$F$1:$F$179,MATCH($I211,'Margen (PowerBI)'!$B$1:$B$179,0))</f>
        <v>22</v>
      </c>
      <c r="M211" s="270" t="s">
        <v>5170</v>
      </c>
      <c r="N211" s="272">
        <v>30.0</v>
      </c>
      <c r="O211" s="276">
        <v>0.0028</v>
      </c>
      <c r="P211" s="272">
        <v>44.0</v>
      </c>
      <c r="Q211" s="276">
        <v>0.0033</v>
      </c>
      <c r="R211" s="276">
        <v>0.9773</v>
      </c>
      <c r="S211" s="272">
        <v>0.0</v>
      </c>
      <c r="T211" s="276">
        <v>0.1333</v>
      </c>
      <c r="U211" s="276">
        <v>0.0</v>
      </c>
      <c r="V211" s="277">
        <v>452.0</v>
      </c>
      <c r="W211" s="277">
        <v>0.0</v>
      </c>
      <c r="X211" s="272">
        <v>4.0</v>
      </c>
      <c r="Y211" s="272">
        <v>0.0</v>
      </c>
    </row>
    <row r="212">
      <c r="A212" s="262" t="s">
        <v>494</v>
      </c>
      <c r="B212" s="262" t="s">
        <v>505</v>
      </c>
      <c r="C212" s="262" t="s">
        <v>506</v>
      </c>
      <c r="D212" s="264">
        <v>9.5</v>
      </c>
      <c r="E212" s="264" t="s">
        <v>7286</v>
      </c>
      <c r="F212" s="264" t="s">
        <v>7270</v>
      </c>
      <c r="G212" s="55" t="str">
        <f t="array" ref="G212">INDEX('New Listing E-Commerce'!$D$1:$D$179,MATCH(I212,'New Listing E-Commerce'!$C$1:$C$179,0))</f>
        <v>Rul 500</v>
      </c>
      <c r="H212" s="265">
        <v>3.0</v>
      </c>
      <c r="I212" s="280" t="s">
        <v>127</v>
      </c>
      <c r="J212" s="267">
        <f t="array" ref="J212">INDEX('Margen (PowerBI)'!$D$1:$D$179,MATCH($I212,'Margen (PowerBI)'!$B$1:$B$179,0))</f>
        <v>55</v>
      </c>
      <c r="K212" s="267">
        <f t="array" ref="K212">INDEX('Margen (PowerBI)'!$E$1:$E$179,MATCH($I212,'Margen (PowerBI)'!$B$1:$B$179,0))</f>
        <v>33</v>
      </c>
      <c r="L212" s="267">
        <f t="array" ref="L212">INDEX('Margen (PowerBI)'!$F$1:$F$179,MATCH($I212,'Margen (PowerBI)'!$B$1:$B$179,0))</f>
        <v>22</v>
      </c>
      <c r="M212" s="262" t="s">
        <v>5174</v>
      </c>
      <c r="N212" s="264">
        <v>101.0</v>
      </c>
      <c r="O212" s="268">
        <v>0.0095</v>
      </c>
      <c r="P212" s="264">
        <v>119.0</v>
      </c>
      <c r="Q212" s="268">
        <v>0.009</v>
      </c>
      <c r="R212" s="268">
        <v>0.9412</v>
      </c>
      <c r="S212" s="264">
        <v>0.0</v>
      </c>
      <c r="T212" s="268">
        <v>0.0297</v>
      </c>
      <c r="U212" s="268">
        <v>0.0</v>
      </c>
      <c r="V212" s="269">
        <v>339.0</v>
      </c>
      <c r="W212" s="269">
        <v>0.0</v>
      </c>
      <c r="X212" s="264">
        <v>3.0</v>
      </c>
      <c r="Y212" s="264">
        <v>0.0</v>
      </c>
    </row>
    <row r="213">
      <c r="A213" s="270" t="s">
        <v>620</v>
      </c>
      <c r="B213" s="270" t="s">
        <v>629</v>
      </c>
      <c r="C213" s="270" t="s">
        <v>7350</v>
      </c>
      <c r="D213" s="272">
        <v>8.5</v>
      </c>
      <c r="E213" s="272" t="s">
        <v>7286</v>
      </c>
      <c r="F213" s="272" t="s">
        <v>7270</v>
      </c>
      <c r="G213" s="59" t="str">
        <f t="array" ref="G213">INDEX('New Listing E-Commerce'!$D$1:$D$179,MATCH(I213,'New Listing E-Commerce'!$C$1:$C$179,0))</f>
        <v>Tractor</v>
      </c>
      <c r="H213" s="273">
        <v>1.0</v>
      </c>
      <c r="I213" s="281" t="s">
        <v>226</v>
      </c>
      <c r="J213" s="275">
        <f t="array" ref="J213">INDEX('Margen (PowerBI)'!$D$1:$D$179,MATCH($I213,'Margen (PowerBI)'!$B$1:$B$179,0))</f>
        <v>47.5</v>
      </c>
      <c r="K213" s="275">
        <f t="array" ref="K213">INDEX('Margen (PowerBI)'!$E$1:$E$179,MATCH($I213,'Margen (PowerBI)'!$B$1:$B$179,0))</f>
        <v>27.5</v>
      </c>
      <c r="L213" s="275">
        <f t="array" ref="L213">INDEX('Margen (PowerBI)'!$F$1:$F$179,MATCH($I213,'Margen (PowerBI)'!$B$1:$B$179,0))</f>
        <v>20</v>
      </c>
      <c r="M213" s="270" t="s">
        <v>7351</v>
      </c>
      <c r="N213" s="272">
        <v>17.0</v>
      </c>
      <c r="O213" s="276">
        <v>0.0016</v>
      </c>
      <c r="P213" s="272">
        <v>23.0</v>
      </c>
      <c r="Q213" s="276">
        <v>0.0017</v>
      </c>
      <c r="R213" s="276">
        <v>1.0</v>
      </c>
      <c r="S213" s="272">
        <v>0.0</v>
      </c>
      <c r="T213" s="276">
        <v>0.0588</v>
      </c>
      <c r="U213" s="276">
        <v>0.0</v>
      </c>
      <c r="V213" s="277">
        <v>102.0</v>
      </c>
      <c r="W213" s="277">
        <v>0.0</v>
      </c>
      <c r="X213" s="272">
        <v>1.0</v>
      </c>
      <c r="Y213" s="272">
        <v>0.0</v>
      </c>
    </row>
    <row r="214">
      <c r="A214" s="262" t="s">
        <v>620</v>
      </c>
      <c r="B214" s="262" t="s">
        <v>631</v>
      </c>
      <c r="C214" s="262" t="s">
        <v>7352</v>
      </c>
      <c r="D214" s="264">
        <v>0.5</v>
      </c>
      <c r="E214" s="264" t="s">
        <v>7286</v>
      </c>
      <c r="F214" s="264" t="s">
        <v>7270</v>
      </c>
      <c r="G214" s="55" t="str">
        <f t="array" ref="G214">INDEX('New Listing E-Commerce'!$D$1:$D$179,MATCH(I214,'New Listing E-Commerce'!$C$1:$C$179,0))</f>
        <v>Tractor</v>
      </c>
      <c r="H214" s="265">
        <v>1.0</v>
      </c>
      <c r="I214" s="280" t="s">
        <v>226</v>
      </c>
      <c r="J214" s="267">
        <f t="array" ref="J214">INDEX('Margen (PowerBI)'!$D$1:$D$179,MATCH($I214,'Margen (PowerBI)'!$B$1:$B$179,0))</f>
        <v>47.5</v>
      </c>
      <c r="K214" s="267">
        <f t="array" ref="K214">INDEX('Margen (PowerBI)'!$E$1:$E$179,MATCH($I214,'Margen (PowerBI)'!$B$1:$B$179,0))</f>
        <v>27.5</v>
      </c>
      <c r="L214" s="267">
        <f t="array" ref="L214">INDEX('Margen (PowerBI)'!$F$1:$F$179,MATCH($I214,'Margen (PowerBI)'!$B$1:$B$179,0))</f>
        <v>20</v>
      </c>
      <c r="M214" s="262" t="s">
        <v>7353</v>
      </c>
      <c r="N214" s="264">
        <v>105.0</v>
      </c>
      <c r="O214" s="268">
        <v>0.0099</v>
      </c>
      <c r="P214" s="264">
        <v>132.0</v>
      </c>
      <c r="Q214" s="268">
        <v>0.01</v>
      </c>
      <c r="R214" s="268">
        <v>0.9697</v>
      </c>
      <c r="S214" s="264">
        <v>0.0</v>
      </c>
      <c r="T214" s="268">
        <v>0.0095</v>
      </c>
      <c r="U214" s="268">
        <v>0.0</v>
      </c>
      <c r="V214" s="269">
        <v>102.0</v>
      </c>
      <c r="W214" s="269">
        <v>0.0</v>
      </c>
      <c r="X214" s="264">
        <v>1.0</v>
      </c>
      <c r="Y214" s="264">
        <v>0.0</v>
      </c>
    </row>
    <row r="215">
      <c r="A215" s="270" t="s">
        <v>620</v>
      </c>
      <c r="B215" s="270" t="s">
        <v>631</v>
      </c>
      <c r="C215" s="270" t="s">
        <v>7352</v>
      </c>
      <c r="D215" s="272">
        <v>0.5</v>
      </c>
      <c r="E215" s="272" t="s">
        <v>7286</v>
      </c>
      <c r="F215" s="272" t="s">
        <v>7270</v>
      </c>
      <c r="G215" s="59" t="str">
        <f t="array" ref="G215">INDEX('New Listing E-Commerce'!$D$1:$D$179,MATCH(I215,'New Listing E-Commerce'!$C$1:$C$179,0))</f>
        <v>Tractor</v>
      </c>
      <c r="H215" s="273">
        <v>1.0</v>
      </c>
      <c r="I215" s="273" t="s">
        <v>226</v>
      </c>
      <c r="J215" s="275">
        <f t="array" ref="J215">INDEX('Margen (PowerBI)'!$D$1:$D$179,MATCH($I215,'Margen (PowerBI)'!$B$1:$B$179,0))</f>
        <v>47.5</v>
      </c>
      <c r="K215" s="275">
        <f t="array" ref="K215">INDEX('Margen (PowerBI)'!$E$1:$E$179,MATCH($I215,'Margen (PowerBI)'!$B$1:$B$179,0))</f>
        <v>27.5</v>
      </c>
      <c r="L215" s="275">
        <f t="array" ref="L215">INDEX('Margen (PowerBI)'!$F$1:$F$179,MATCH($I215,'Margen (PowerBI)'!$B$1:$B$179,0))</f>
        <v>20</v>
      </c>
      <c r="M215" s="272">
        <v>3.000401285E9</v>
      </c>
      <c r="N215" s="272">
        <v>105.0</v>
      </c>
      <c r="O215" s="276">
        <v>0.0099</v>
      </c>
      <c r="P215" s="272">
        <v>132.0</v>
      </c>
      <c r="Q215" s="276">
        <v>0.01</v>
      </c>
      <c r="R215" s="276">
        <v>0.9697</v>
      </c>
      <c r="S215" s="272">
        <v>0.0</v>
      </c>
      <c r="T215" s="276">
        <v>0.0095</v>
      </c>
      <c r="U215" s="276">
        <v>0.0</v>
      </c>
      <c r="V215" s="277">
        <v>102.0</v>
      </c>
      <c r="W215" s="277">
        <v>0.0</v>
      </c>
      <c r="X215" s="272">
        <v>1.0</v>
      </c>
      <c r="Y215" s="272">
        <v>0.0</v>
      </c>
    </row>
    <row r="216">
      <c r="A216" s="262" t="s">
        <v>620</v>
      </c>
      <c r="B216" s="262" t="s">
        <v>1468</v>
      </c>
      <c r="C216" s="262" t="s">
        <v>1469</v>
      </c>
      <c r="D216" s="264">
        <v>11.0</v>
      </c>
      <c r="E216" s="264" t="s">
        <v>7286</v>
      </c>
      <c r="F216" s="264" t="s">
        <v>7270</v>
      </c>
      <c r="G216" s="55" t="str">
        <f t="array" ref="G216">INDEX('New Listing E-Commerce'!$D$1:$D$179,MATCH(I216,'New Listing E-Commerce'!$C$1:$C$179,0))</f>
        <v>Tractor</v>
      </c>
      <c r="H216" s="265">
        <v>1.0</v>
      </c>
      <c r="I216" s="280" t="s">
        <v>226</v>
      </c>
      <c r="J216" s="267">
        <f t="array" ref="J216">INDEX('Margen (PowerBI)'!$D$1:$D$179,MATCH($I216,'Margen (PowerBI)'!$B$1:$B$179,0))</f>
        <v>47.5</v>
      </c>
      <c r="K216" s="267">
        <f t="array" ref="K216">INDEX('Margen (PowerBI)'!$E$1:$E$179,MATCH($I216,'Margen (PowerBI)'!$B$1:$B$179,0))</f>
        <v>27.5</v>
      </c>
      <c r="L216" s="267">
        <f t="array" ref="L216">INDEX('Margen (PowerBI)'!$F$1:$F$179,MATCH($I216,'Margen (PowerBI)'!$B$1:$B$179,0))</f>
        <v>20</v>
      </c>
      <c r="M216" s="262" t="s">
        <v>7354</v>
      </c>
      <c r="N216" s="264">
        <v>11.0</v>
      </c>
      <c r="O216" s="268">
        <v>0.001</v>
      </c>
      <c r="P216" s="264">
        <v>12.0</v>
      </c>
      <c r="Q216" s="268">
        <v>9.0E-4</v>
      </c>
      <c r="R216" s="268">
        <v>0.8333</v>
      </c>
      <c r="S216" s="264">
        <v>0.0</v>
      </c>
      <c r="T216" s="268">
        <v>0.0909</v>
      </c>
      <c r="U216" s="268">
        <v>0.0</v>
      </c>
      <c r="V216" s="269">
        <v>102.0</v>
      </c>
      <c r="W216" s="269">
        <v>0.0</v>
      </c>
      <c r="X216" s="264">
        <v>1.0</v>
      </c>
      <c r="Y216" s="264">
        <v>0.0</v>
      </c>
    </row>
    <row r="217">
      <c r="A217" s="270" t="s">
        <v>620</v>
      </c>
      <c r="B217" s="270" t="s">
        <v>1468</v>
      </c>
      <c r="C217" s="270" t="s">
        <v>1469</v>
      </c>
      <c r="D217" s="272">
        <v>11.0</v>
      </c>
      <c r="E217" s="272" t="s">
        <v>7286</v>
      </c>
      <c r="F217" s="272" t="s">
        <v>7270</v>
      </c>
      <c r="G217" s="59" t="str">
        <f t="array" ref="G217">INDEX('New Listing E-Commerce'!$D$1:$D$179,MATCH(I217,'New Listing E-Commerce'!$C$1:$C$179,0))</f>
        <v>Tractor</v>
      </c>
      <c r="H217" s="273">
        <v>1.0</v>
      </c>
      <c r="I217" s="273" t="s">
        <v>226</v>
      </c>
      <c r="J217" s="275">
        <f t="array" ref="J217">INDEX('Margen (PowerBI)'!$D$1:$D$179,MATCH($I217,'Margen (PowerBI)'!$B$1:$B$179,0))</f>
        <v>47.5</v>
      </c>
      <c r="K217" s="275">
        <f t="array" ref="K217">INDEX('Margen (PowerBI)'!$E$1:$E$179,MATCH($I217,'Margen (PowerBI)'!$B$1:$B$179,0))</f>
        <v>27.5</v>
      </c>
      <c r="L217" s="275">
        <f t="array" ref="L217">INDEX('Margen (PowerBI)'!$F$1:$F$179,MATCH($I217,'Margen (PowerBI)'!$B$1:$B$179,0))</f>
        <v>20</v>
      </c>
      <c r="M217" s="272">
        <v>3.0004013E9</v>
      </c>
      <c r="N217" s="272">
        <v>11.0</v>
      </c>
      <c r="O217" s="276">
        <v>0.001</v>
      </c>
      <c r="P217" s="272">
        <v>12.0</v>
      </c>
      <c r="Q217" s="276">
        <v>9.0E-4</v>
      </c>
      <c r="R217" s="276">
        <v>0.8333</v>
      </c>
      <c r="S217" s="272">
        <v>0.0</v>
      </c>
      <c r="T217" s="276">
        <v>0.0909</v>
      </c>
      <c r="U217" s="276">
        <v>0.0</v>
      </c>
      <c r="V217" s="277">
        <v>102.0</v>
      </c>
      <c r="W217" s="277">
        <v>0.0</v>
      </c>
      <c r="X217" s="272">
        <v>1.0</v>
      </c>
      <c r="Y217" s="272">
        <v>0.0</v>
      </c>
    </row>
    <row r="218">
      <c r="A218" s="262" t="s">
        <v>620</v>
      </c>
      <c r="B218" s="262" t="s">
        <v>1470</v>
      </c>
      <c r="C218" s="262" t="s">
        <v>1471</v>
      </c>
      <c r="D218" s="264">
        <v>12.0</v>
      </c>
      <c r="E218" s="264" t="s">
        <v>7286</v>
      </c>
      <c r="F218" s="264" t="s">
        <v>7270</v>
      </c>
      <c r="G218" s="55" t="str">
        <f t="array" ref="G218">INDEX('New Listing E-Commerce'!$D$1:$D$179,MATCH(I218,'New Listing E-Commerce'!$C$1:$C$179,0))</f>
        <v>Tractor</v>
      </c>
      <c r="H218" s="265">
        <v>1.0</v>
      </c>
      <c r="I218" s="265" t="s">
        <v>226</v>
      </c>
      <c r="J218" s="267">
        <f t="array" ref="J218">INDEX('Margen (PowerBI)'!$D$1:$D$179,MATCH($I218,'Margen (PowerBI)'!$B$1:$B$179,0))</f>
        <v>47.5</v>
      </c>
      <c r="K218" s="267">
        <f t="array" ref="K218">INDEX('Margen (PowerBI)'!$E$1:$E$179,MATCH($I218,'Margen (PowerBI)'!$B$1:$B$179,0))</f>
        <v>27.5</v>
      </c>
      <c r="L218" s="267">
        <f t="array" ref="L218">INDEX('Margen (PowerBI)'!$F$1:$F$179,MATCH($I218,'Margen (PowerBI)'!$B$1:$B$179,0))</f>
        <v>20</v>
      </c>
      <c r="M218" s="264">
        <v>3.00040131E9</v>
      </c>
      <c r="N218" s="264">
        <v>6.0</v>
      </c>
      <c r="O218" s="268">
        <v>6.0E-4</v>
      </c>
      <c r="P218" s="264">
        <v>7.0</v>
      </c>
      <c r="Q218" s="268">
        <v>5.0E-4</v>
      </c>
      <c r="R218" s="268">
        <v>1.0</v>
      </c>
      <c r="S218" s="264">
        <v>0.0</v>
      </c>
      <c r="T218" s="268">
        <v>0.1667</v>
      </c>
      <c r="U218" s="268">
        <v>0.0</v>
      </c>
      <c r="V218" s="269">
        <v>102.0</v>
      </c>
      <c r="W218" s="269">
        <v>0.0</v>
      </c>
      <c r="X218" s="264">
        <v>1.0</v>
      </c>
      <c r="Y218" s="264">
        <v>0.0</v>
      </c>
    </row>
    <row r="219">
      <c r="A219" s="270" t="s">
        <v>711</v>
      </c>
      <c r="B219" s="270" t="s">
        <v>1482</v>
      </c>
      <c r="C219" s="270" t="s">
        <v>1483</v>
      </c>
      <c r="D219" s="272">
        <v>7.5</v>
      </c>
      <c r="E219" s="272" t="s">
        <v>7286</v>
      </c>
      <c r="F219" s="272" t="s">
        <v>7270</v>
      </c>
      <c r="G219" s="59" t="str">
        <f t="array" ref="G219">INDEX('New Listing E-Commerce'!$D$1:$D$179,MATCH(I219,'New Listing E-Commerce'!$C$1:$C$179,0))</f>
        <v>FBS1</v>
      </c>
      <c r="H219" s="273">
        <v>1.0</v>
      </c>
      <c r="I219" s="281" t="s">
        <v>255</v>
      </c>
      <c r="J219" s="275">
        <f t="array" ref="J219">INDEX('Margen (PowerBI)'!$D$1:$D$179,MATCH($I219,'Margen (PowerBI)'!$B$1:$B$179,0))</f>
        <v>38</v>
      </c>
      <c r="K219" s="275">
        <f t="array" ref="K219">INDEX('Margen (PowerBI)'!$E$1:$E$179,MATCH($I219,'Margen (PowerBI)'!$B$1:$B$179,0))</f>
        <v>23</v>
      </c>
      <c r="L219" s="275">
        <f t="array" ref="L219">INDEX('Margen (PowerBI)'!$F$1:$F$179,MATCH($I219,'Margen (PowerBI)'!$B$1:$B$179,0))</f>
        <v>15</v>
      </c>
      <c r="M219" s="270" t="s">
        <v>2224</v>
      </c>
      <c r="N219" s="272">
        <v>0.0</v>
      </c>
      <c r="O219" s="276">
        <v>0.0</v>
      </c>
      <c r="P219" s="272">
        <v>0.0</v>
      </c>
      <c r="Q219" s="276">
        <v>0.0</v>
      </c>
      <c r="R219" s="276">
        <v>0.0</v>
      </c>
      <c r="S219" s="272">
        <v>0.0</v>
      </c>
      <c r="T219" s="276">
        <v>0.0</v>
      </c>
      <c r="U219" s="276">
        <v>0.0</v>
      </c>
      <c r="V219" s="277">
        <v>67.0</v>
      </c>
      <c r="W219" s="277">
        <v>0.0</v>
      </c>
      <c r="X219" s="272">
        <v>1.0</v>
      </c>
      <c r="Y219" s="272">
        <v>0.0</v>
      </c>
    </row>
    <row r="220">
      <c r="A220" s="262" t="s">
        <v>723</v>
      </c>
      <c r="B220" s="262" t="s">
        <v>1019</v>
      </c>
      <c r="C220" s="262"/>
      <c r="D220" s="264">
        <v>7.5</v>
      </c>
      <c r="E220" s="264" t="s">
        <v>7286</v>
      </c>
      <c r="F220" s="264" t="s">
        <v>7270</v>
      </c>
      <c r="G220" s="55" t="str">
        <f t="array" ref="G220">INDEX('New Listing E-Commerce'!$D$1:$D$179,MATCH(I220,'New Listing E-Commerce'!$C$1:$C$179,0))</f>
        <v>#N/A</v>
      </c>
      <c r="H220" s="265">
        <v>1.0</v>
      </c>
      <c r="I220" s="280" t="s">
        <v>257</v>
      </c>
      <c r="J220" s="267">
        <f t="array" ref="J220">INDEX('Margen (PowerBI)'!$D$1:$D$179,MATCH($I220,'Margen (PowerBI)'!$B$1:$B$179,0))</f>
        <v>38</v>
      </c>
      <c r="K220" s="267">
        <f t="array" ref="K220">INDEX('Margen (PowerBI)'!$E$1:$E$179,MATCH($I220,'Margen (PowerBI)'!$B$1:$B$179,0))</f>
        <v>22</v>
      </c>
      <c r="L220" s="267">
        <f t="array" ref="L220">INDEX('Margen (PowerBI)'!$F$1:$F$179,MATCH($I220,'Margen (PowerBI)'!$B$1:$B$179,0))</f>
        <v>16</v>
      </c>
      <c r="M220" s="262" t="s">
        <v>4402</v>
      </c>
      <c r="N220" s="264">
        <v>2.0</v>
      </c>
      <c r="O220" s="268">
        <v>2.0E-4</v>
      </c>
      <c r="P220" s="264">
        <v>2.0</v>
      </c>
      <c r="Q220" s="268">
        <v>2.0E-4</v>
      </c>
      <c r="R220" s="268">
        <v>0.5</v>
      </c>
      <c r="S220" s="264">
        <v>0.0</v>
      </c>
      <c r="T220" s="268">
        <v>0.5</v>
      </c>
      <c r="U220" s="268">
        <v>0.0</v>
      </c>
      <c r="V220" s="269">
        <v>67.0</v>
      </c>
      <c r="W220" s="269">
        <v>0.0</v>
      </c>
      <c r="X220" s="264">
        <v>1.0</v>
      </c>
      <c r="Y220" s="264">
        <v>0.0</v>
      </c>
    </row>
    <row r="221">
      <c r="A221" s="270" t="s">
        <v>726</v>
      </c>
      <c r="B221" s="270" t="s">
        <v>726</v>
      </c>
      <c r="C221" s="270"/>
      <c r="D221" s="272">
        <v>8.0</v>
      </c>
      <c r="E221" s="272" t="s">
        <v>7286</v>
      </c>
      <c r="F221" s="272" t="s">
        <v>7270</v>
      </c>
      <c r="G221" s="59" t="str">
        <f t="array" ref="G221">INDEX('New Listing E-Commerce'!$D$1:$D$179,MATCH(I221,'New Listing E-Commerce'!$C$1:$C$179,0))</f>
        <v>#N/A</v>
      </c>
      <c r="H221" s="273">
        <v>1.0</v>
      </c>
      <c r="I221" s="281" t="s">
        <v>257</v>
      </c>
      <c r="J221" s="275">
        <f t="array" ref="J221">INDEX('Margen (PowerBI)'!$D$1:$D$179,MATCH($I221,'Margen (PowerBI)'!$B$1:$B$179,0))</f>
        <v>38</v>
      </c>
      <c r="K221" s="275">
        <f t="array" ref="K221">INDEX('Margen (PowerBI)'!$E$1:$E$179,MATCH($I221,'Margen (PowerBI)'!$B$1:$B$179,0))</f>
        <v>22</v>
      </c>
      <c r="L221" s="275">
        <f t="array" ref="L221">INDEX('Margen (PowerBI)'!$F$1:$F$179,MATCH($I221,'Margen (PowerBI)'!$B$1:$B$179,0))</f>
        <v>16</v>
      </c>
      <c r="M221" s="270" t="s">
        <v>4404</v>
      </c>
      <c r="N221" s="272">
        <v>8.0</v>
      </c>
      <c r="O221" s="276">
        <v>8.0E-4</v>
      </c>
      <c r="P221" s="272">
        <v>10.0</v>
      </c>
      <c r="Q221" s="276">
        <v>8.0E-4</v>
      </c>
      <c r="R221" s="276">
        <v>1.0</v>
      </c>
      <c r="S221" s="272">
        <v>0.0</v>
      </c>
      <c r="T221" s="276">
        <v>0.125</v>
      </c>
      <c r="U221" s="276">
        <v>0.0</v>
      </c>
      <c r="V221" s="277">
        <v>67.0</v>
      </c>
      <c r="W221" s="277">
        <v>0.0</v>
      </c>
      <c r="X221" s="272">
        <v>1.0</v>
      </c>
      <c r="Y221" s="272">
        <v>0.0</v>
      </c>
    </row>
    <row r="222">
      <c r="A222" s="262" t="s">
        <v>723</v>
      </c>
      <c r="B222" s="262" t="s">
        <v>724</v>
      </c>
      <c r="C222" s="262"/>
      <c r="D222" s="264">
        <v>7.0</v>
      </c>
      <c r="E222" s="264" t="s">
        <v>7286</v>
      </c>
      <c r="F222" s="264" t="s">
        <v>7270</v>
      </c>
      <c r="G222" s="55" t="str">
        <f t="array" ref="G222">INDEX('New Listing E-Commerce'!$D$1:$D$179,MATCH(I222,'New Listing E-Commerce'!$C$1:$C$179,0))</f>
        <v>#N/A</v>
      </c>
      <c r="H222" s="265">
        <v>1.0</v>
      </c>
      <c r="I222" s="280" t="s">
        <v>257</v>
      </c>
      <c r="J222" s="267">
        <f t="array" ref="J222">INDEX('Margen (PowerBI)'!$D$1:$D$179,MATCH($I222,'Margen (PowerBI)'!$B$1:$B$179,0))</f>
        <v>38</v>
      </c>
      <c r="K222" s="267">
        <f t="array" ref="K222">INDEX('Margen (PowerBI)'!$E$1:$E$179,MATCH($I222,'Margen (PowerBI)'!$B$1:$B$179,0))</f>
        <v>22</v>
      </c>
      <c r="L222" s="267">
        <f t="array" ref="L222">INDEX('Margen (PowerBI)'!$F$1:$F$179,MATCH($I222,'Margen (PowerBI)'!$B$1:$B$179,0))</f>
        <v>16</v>
      </c>
      <c r="M222" s="262" t="s">
        <v>4400</v>
      </c>
      <c r="N222" s="264">
        <v>2.0</v>
      </c>
      <c r="O222" s="268">
        <v>2.0E-4</v>
      </c>
      <c r="P222" s="264">
        <v>2.0</v>
      </c>
      <c r="Q222" s="268">
        <v>2.0E-4</v>
      </c>
      <c r="R222" s="268">
        <v>1.0</v>
      </c>
      <c r="S222" s="264">
        <v>0.0</v>
      </c>
      <c r="T222" s="268">
        <v>0.5</v>
      </c>
      <c r="U222" s="268">
        <v>0.0</v>
      </c>
      <c r="V222" s="269">
        <v>67.0</v>
      </c>
      <c r="W222" s="269">
        <v>0.0</v>
      </c>
      <c r="X222" s="264">
        <v>1.0</v>
      </c>
      <c r="Y222" s="264">
        <v>0.0</v>
      </c>
    </row>
    <row r="223">
      <c r="A223" s="270" t="s">
        <v>866</v>
      </c>
      <c r="B223" s="270" t="s">
        <v>4144</v>
      </c>
      <c r="C223" s="270" t="s">
        <v>4145</v>
      </c>
      <c r="D223" s="271">
        <v>13.0</v>
      </c>
      <c r="E223" s="271" t="s">
        <v>7287</v>
      </c>
      <c r="F223" s="272" t="s">
        <v>7271</v>
      </c>
      <c r="G223" s="59" t="str">
        <f t="array" ref="G223">INDEX('New Listing E-Commerce'!$D$1:$D$179,MATCH(I223,'New Listing E-Commerce'!$C$1:$C$179,0))</f>
        <v>BrdShark</v>
      </c>
      <c r="H223" s="273">
        <v>1.0</v>
      </c>
      <c r="I223" s="274" t="s">
        <v>117</v>
      </c>
      <c r="J223" s="275">
        <f t="array" ref="J223">INDEX('Margen (PowerBI)'!$D$1:$D$179,MATCH($I223,'Margen (PowerBI)'!$B$1:$B$179,0))</f>
        <v>60.5</v>
      </c>
      <c r="K223" s="275">
        <f t="array" ref="K223">INDEX('Margen (PowerBI)'!$E$1:$E$179,MATCH($I223,'Margen (PowerBI)'!$B$1:$B$179,0))</f>
        <v>33.5</v>
      </c>
      <c r="L223" s="275">
        <f t="array" ref="L223">INDEX('Margen (PowerBI)'!$F$1:$F$179,MATCH($I223,'Margen (PowerBI)'!$B$1:$B$179,0))</f>
        <v>27</v>
      </c>
      <c r="M223" s="272">
        <v>3.990010132E10</v>
      </c>
      <c r="N223" s="272">
        <v>0.0</v>
      </c>
      <c r="O223" s="276">
        <v>0.0</v>
      </c>
      <c r="P223" s="272">
        <v>0.0</v>
      </c>
      <c r="Q223" s="276">
        <v>0.0</v>
      </c>
      <c r="R223" s="276">
        <v>0.0</v>
      </c>
      <c r="S223" s="272">
        <v>0.0</v>
      </c>
      <c r="T223" s="276">
        <v>0.0</v>
      </c>
      <c r="U223" s="276">
        <v>0.0</v>
      </c>
      <c r="V223" s="277">
        <v>134.0</v>
      </c>
      <c r="W223" s="277">
        <v>0.0</v>
      </c>
      <c r="X223" s="272">
        <v>1.0</v>
      </c>
      <c r="Y223" s="272">
        <v>0.0</v>
      </c>
    </row>
    <row r="224">
      <c r="A224" s="262" t="s">
        <v>3741</v>
      </c>
      <c r="B224" s="262" t="s">
        <v>5636</v>
      </c>
      <c r="C224" s="262" t="s">
        <v>5637</v>
      </c>
      <c r="D224" s="263">
        <v>10.0</v>
      </c>
      <c r="E224" s="263" t="s">
        <v>7287</v>
      </c>
      <c r="F224" s="264" t="s">
        <v>7271</v>
      </c>
      <c r="G224" s="55" t="str">
        <f t="array" ref="G224">INDEX('New Listing E-Commerce'!$D$1:$D$179,MATCH(I224,'New Listing E-Commerce'!$C$1:$C$179,0))</f>
        <v>BT Flex Shrk</v>
      </c>
      <c r="H224" s="265">
        <v>1.0</v>
      </c>
      <c r="I224" s="278" t="s">
        <v>109</v>
      </c>
      <c r="J224" s="267">
        <f t="array" ref="J224">INDEX('Margen (PowerBI)'!$D$1:$D$179,MATCH($I224,'Margen (PowerBI)'!$B$1:$B$179,0))</f>
        <v>54</v>
      </c>
      <c r="K224" s="267">
        <f t="array" ref="K224">INDEX('Margen (PowerBI)'!$E$1:$E$179,MATCH($I224,'Margen (PowerBI)'!$B$1:$B$179,0))</f>
        <v>34</v>
      </c>
      <c r="L224" s="267">
        <f t="array" ref="L224">INDEX('Margen (PowerBI)'!$F$1:$F$179,MATCH($I224,'Margen (PowerBI)'!$B$1:$B$179,0))</f>
        <v>20</v>
      </c>
      <c r="M224" s="262" t="s">
        <v>5635</v>
      </c>
      <c r="N224" s="264">
        <v>3.0</v>
      </c>
      <c r="O224" s="268">
        <v>3.0E-4</v>
      </c>
      <c r="P224" s="264">
        <v>3.0</v>
      </c>
      <c r="Q224" s="268">
        <v>2.0E-4</v>
      </c>
      <c r="R224" s="268">
        <v>1.0</v>
      </c>
      <c r="S224" s="264">
        <v>0.0</v>
      </c>
      <c r="T224" s="268">
        <v>0.3333</v>
      </c>
      <c r="U224" s="268">
        <v>0.0</v>
      </c>
      <c r="V224" s="269">
        <v>117.0</v>
      </c>
      <c r="W224" s="269">
        <v>0.0</v>
      </c>
      <c r="X224" s="264">
        <v>1.0</v>
      </c>
      <c r="Y224" s="264">
        <v>0.0</v>
      </c>
    </row>
    <row r="225">
      <c r="A225" s="270" t="s">
        <v>3741</v>
      </c>
      <c r="B225" s="270" t="s">
        <v>5632</v>
      </c>
      <c r="C225" s="270" t="s">
        <v>5633</v>
      </c>
      <c r="D225" s="271">
        <v>9.0</v>
      </c>
      <c r="E225" s="271" t="s">
        <v>7287</v>
      </c>
      <c r="F225" s="272" t="s">
        <v>7271</v>
      </c>
      <c r="G225" s="59" t="str">
        <f t="array" ref="G225">INDEX('New Listing E-Commerce'!$D$1:$D$179,MATCH(I225,'New Listing E-Commerce'!$C$1:$C$179,0))</f>
        <v>BT Flex Shrk</v>
      </c>
      <c r="H225" s="273">
        <v>1.0</v>
      </c>
      <c r="I225" s="279" t="s">
        <v>109</v>
      </c>
      <c r="J225" s="275">
        <f t="array" ref="J225">INDEX('Margen (PowerBI)'!$D$1:$D$179,MATCH($I225,'Margen (PowerBI)'!$B$1:$B$179,0))</f>
        <v>54</v>
      </c>
      <c r="K225" s="275">
        <f t="array" ref="K225">INDEX('Margen (PowerBI)'!$E$1:$E$179,MATCH($I225,'Margen (PowerBI)'!$B$1:$B$179,0))</f>
        <v>34</v>
      </c>
      <c r="L225" s="275">
        <f t="array" ref="L225">INDEX('Margen (PowerBI)'!$F$1:$F$179,MATCH($I225,'Margen (PowerBI)'!$B$1:$B$179,0))</f>
        <v>20</v>
      </c>
      <c r="M225" s="270" t="s">
        <v>5631</v>
      </c>
      <c r="N225" s="272">
        <v>2.0</v>
      </c>
      <c r="O225" s="276">
        <v>2.0E-4</v>
      </c>
      <c r="P225" s="272">
        <v>2.0</v>
      </c>
      <c r="Q225" s="276">
        <v>2.0E-4</v>
      </c>
      <c r="R225" s="276">
        <v>1.0</v>
      </c>
      <c r="S225" s="272">
        <v>0.0</v>
      </c>
      <c r="T225" s="276">
        <v>0.5</v>
      </c>
      <c r="U225" s="276">
        <v>0.0</v>
      </c>
      <c r="V225" s="277">
        <v>117.0</v>
      </c>
      <c r="W225" s="277">
        <v>0.0</v>
      </c>
      <c r="X225" s="272">
        <v>1.0</v>
      </c>
      <c r="Y225" s="272">
        <v>0.0</v>
      </c>
    </row>
    <row r="226">
      <c r="A226" s="262" t="s">
        <v>7355</v>
      </c>
      <c r="B226" s="262" t="s">
        <v>373</v>
      </c>
      <c r="C226" s="262" t="s">
        <v>7356</v>
      </c>
      <c r="D226" s="263">
        <v>10.5</v>
      </c>
      <c r="E226" s="263" t="s">
        <v>7287</v>
      </c>
      <c r="F226" s="264" t="s">
        <v>7271</v>
      </c>
      <c r="G226" s="55" t="str">
        <f t="array" ref="G226">INDEX('New Listing E-Commerce'!$D$1:$D$179,MATCH(I226,'New Listing E-Commerce'!$C$1:$C$179,0))</f>
        <v>Comfort</v>
      </c>
      <c r="H226" s="265">
        <v>3.0</v>
      </c>
      <c r="I226" s="278" t="s">
        <v>213</v>
      </c>
      <c r="J226" s="267">
        <f t="array" ref="J226">INDEX('Margen (PowerBI)'!$D$1:$D$179,MATCH($I226,'Margen (PowerBI)'!$B$1:$B$179,0))</f>
        <v>49.5</v>
      </c>
      <c r="K226" s="267">
        <f t="array" ref="K226">INDEX('Margen (PowerBI)'!$E$1:$E$179,MATCH($I226,'Margen (PowerBI)'!$B$1:$B$179,0))</f>
        <v>28.5</v>
      </c>
      <c r="L226" s="267">
        <f t="array" ref="L226">INDEX('Margen (PowerBI)'!$F$1:$F$179,MATCH($I226,'Margen (PowerBI)'!$B$1:$B$179,0))</f>
        <v>21</v>
      </c>
      <c r="M226" s="262" t="s">
        <v>7357</v>
      </c>
      <c r="N226" s="264">
        <v>2.0</v>
      </c>
      <c r="O226" s="268">
        <v>2.0E-4</v>
      </c>
      <c r="P226" s="264">
        <v>2.0</v>
      </c>
      <c r="Q226" s="268">
        <v>2.0E-4</v>
      </c>
      <c r="R226" s="268">
        <v>1.0</v>
      </c>
      <c r="S226" s="264">
        <v>0.0</v>
      </c>
      <c r="T226" s="268">
        <v>1.5</v>
      </c>
      <c r="U226" s="268">
        <v>0.0</v>
      </c>
      <c r="V226" s="269">
        <v>318.0</v>
      </c>
      <c r="W226" s="269">
        <v>0.0</v>
      </c>
      <c r="X226" s="264">
        <v>3.0</v>
      </c>
      <c r="Y226" s="264">
        <v>0.0</v>
      </c>
    </row>
    <row r="227">
      <c r="A227" s="270" t="s">
        <v>372</v>
      </c>
      <c r="B227" s="270" t="s">
        <v>373</v>
      </c>
      <c r="C227" s="270" t="s">
        <v>7356</v>
      </c>
      <c r="D227" s="271">
        <v>10.5</v>
      </c>
      <c r="E227" s="271" t="s">
        <v>7287</v>
      </c>
      <c r="F227" s="272" t="s">
        <v>7271</v>
      </c>
      <c r="G227" s="59" t="str">
        <f t="array" ref="G227">INDEX('New Listing E-Commerce'!$D$1:$D$179,MATCH(I227,'New Listing E-Commerce'!$C$1:$C$179,0))</f>
        <v>Comfort</v>
      </c>
      <c r="H227" s="273">
        <v>1.0</v>
      </c>
      <c r="I227" s="279" t="s">
        <v>213</v>
      </c>
      <c r="J227" s="275">
        <f t="array" ref="J227">INDEX('Margen (PowerBI)'!$D$1:$D$179,MATCH($I227,'Margen (PowerBI)'!$B$1:$B$179,0))</f>
        <v>49.5</v>
      </c>
      <c r="K227" s="275">
        <f t="array" ref="K227">INDEX('Margen (PowerBI)'!$E$1:$E$179,MATCH($I227,'Margen (PowerBI)'!$B$1:$B$179,0))</f>
        <v>28.5</v>
      </c>
      <c r="L227" s="275">
        <f t="array" ref="L227">INDEX('Margen (PowerBI)'!$F$1:$F$179,MATCH($I227,'Margen (PowerBI)'!$B$1:$B$179,0))</f>
        <v>21</v>
      </c>
      <c r="M227" s="272">
        <v>4.600101295E9</v>
      </c>
      <c r="N227" s="272">
        <v>0.0</v>
      </c>
      <c r="O227" s="276">
        <v>0.0</v>
      </c>
      <c r="P227" s="272">
        <v>0.0</v>
      </c>
      <c r="Q227" s="276">
        <v>0.0</v>
      </c>
      <c r="R227" s="276">
        <v>0.0</v>
      </c>
      <c r="S227" s="272">
        <v>0.0</v>
      </c>
      <c r="T227" s="276">
        <v>0.0</v>
      </c>
      <c r="U227" s="276">
        <v>0.0</v>
      </c>
      <c r="V227" s="277">
        <v>106.0</v>
      </c>
      <c r="W227" s="277">
        <v>0.0</v>
      </c>
      <c r="X227" s="272">
        <v>1.0</v>
      </c>
      <c r="Y227" s="272">
        <v>0.0</v>
      </c>
    </row>
    <row r="228">
      <c r="A228" s="262" t="s">
        <v>372</v>
      </c>
      <c r="B228" s="262" t="s">
        <v>4245</v>
      </c>
      <c r="C228" s="262" t="s">
        <v>4246</v>
      </c>
      <c r="D228" s="263">
        <v>8.0</v>
      </c>
      <c r="E228" s="263" t="s">
        <v>7287</v>
      </c>
      <c r="F228" s="264" t="s">
        <v>7271</v>
      </c>
      <c r="G228" s="55" t="str">
        <f t="array" ref="G228">INDEX('New Listing E-Commerce'!$D$1:$D$179,MATCH(I228,'New Listing E-Commerce'!$C$1:$C$179,0))</f>
        <v>Comfort</v>
      </c>
      <c r="H228" s="265">
        <v>1.0</v>
      </c>
      <c r="I228" s="278" t="s">
        <v>213</v>
      </c>
      <c r="J228" s="267">
        <f t="array" ref="J228">INDEX('Margen (PowerBI)'!$D$1:$D$179,MATCH($I228,'Margen (PowerBI)'!$B$1:$B$179,0))</f>
        <v>49.5</v>
      </c>
      <c r="K228" s="267">
        <f t="array" ref="K228">INDEX('Margen (PowerBI)'!$E$1:$E$179,MATCH($I228,'Margen (PowerBI)'!$B$1:$B$179,0))</f>
        <v>28.5</v>
      </c>
      <c r="L228" s="267">
        <f t="array" ref="L228">INDEX('Margen (PowerBI)'!$F$1:$F$179,MATCH($I228,'Margen (PowerBI)'!$B$1:$B$179,0))</f>
        <v>21</v>
      </c>
      <c r="M228" s="264">
        <v>4.60010127E9</v>
      </c>
      <c r="N228" s="264">
        <v>2.0</v>
      </c>
      <c r="O228" s="268">
        <v>2.0E-4</v>
      </c>
      <c r="P228" s="264">
        <v>4.0</v>
      </c>
      <c r="Q228" s="268">
        <v>3.0E-4</v>
      </c>
      <c r="R228" s="268">
        <v>1.0</v>
      </c>
      <c r="S228" s="264">
        <v>0.0</v>
      </c>
      <c r="T228" s="268">
        <v>0.5</v>
      </c>
      <c r="U228" s="268">
        <v>0.0</v>
      </c>
      <c r="V228" s="269">
        <v>106.0</v>
      </c>
      <c r="W228" s="269">
        <v>0.0</v>
      </c>
      <c r="X228" s="264">
        <v>1.0</v>
      </c>
      <c r="Y228" s="264">
        <v>0.0</v>
      </c>
    </row>
    <row r="229">
      <c r="A229" s="270" t="s">
        <v>7355</v>
      </c>
      <c r="B229" s="270" t="s">
        <v>4251</v>
      </c>
      <c r="C229" s="270" t="s">
        <v>4252</v>
      </c>
      <c r="D229" s="271">
        <v>9.0</v>
      </c>
      <c r="E229" s="271" t="s">
        <v>7287</v>
      </c>
      <c r="F229" s="272" t="s">
        <v>7271</v>
      </c>
      <c r="G229" s="59" t="str">
        <f t="array" ref="G229">INDEX('New Listing E-Commerce'!$D$1:$D$179,MATCH(I229,'New Listing E-Commerce'!$C$1:$C$179,0))</f>
        <v>Comfort</v>
      </c>
      <c r="H229" s="273">
        <v>1.0</v>
      </c>
      <c r="I229" s="279" t="s">
        <v>213</v>
      </c>
      <c r="J229" s="275">
        <f t="array" ref="J229">INDEX('Margen (PowerBI)'!$D$1:$D$179,MATCH($I229,'Margen (PowerBI)'!$B$1:$B$179,0))</f>
        <v>49.5</v>
      </c>
      <c r="K229" s="275">
        <f t="array" ref="K229">INDEX('Margen (PowerBI)'!$E$1:$E$179,MATCH($I229,'Margen (PowerBI)'!$B$1:$B$179,0))</f>
        <v>28.5</v>
      </c>
      <c r="L229" s="275">
        <f t="array" ref="L229">INDEX('Margen (PowerBI)'!$F$1:$F$179,MATCH($I229,'Margen (PowerBI)'!$B$1:$B$179,0))</f>
        <v>21</v>
      </c>
      <c r="M229" s="270" t="s">
        <v>7358</v>
      </c>
      <c r="N229" s="272">
        <v>10.0</v>
      </c>
      <c r="O229" s="276">
        <v>9.0E-4</v>
      </c>
      <c r="P229" s="272">
        <v>11.0</v>
      </c>
      <c r="Q229" s="276">
        <v>8.0E-4</v>
      </c>
      <c r="R229" s="276">
        <v>0.9091</v>
      </c>
      <c r="S229" s="272">
        <v>0.0</v>
      </c>
      <c r="T229" s="276">
        <v>0.1</v>
      </c>
      <c r="U229" s="276">
        <v>0.0</v>
      </c>
      <c r="V229" s="277">
        <v>106.0</v>
      </c>
      <c r="W229" s="277">
        <v>0.0</v>
      </c>
      <c r="X229" s="272">
        <v>1.0</v>
      </c>
      <c r="Y229" s="272">
        <v>0.0</v>
      </c>
    </row>
    <row r="230">
      <c r="A230" s="262" t="s">
        <v>415</v>
      </c>
      <c r="B230" s="262" t="s">
        <v>892</v>
      </c>
      <c r="C230" s="262" t="s">
        <v>893</v>
      </c>
      <c r="D230" s="263">
        <v>10.5</v>
      </c>
      <c r="E230" s="263" t="s">
        <v>7287</v>
      </c>
      <c r="F230" s="264" t="s">
        <v>7271</v>
      </c>
      <c r="G230" s="55" t="str">
        <f t="array" ref="G230">INDEX('New Listing E-Commerce'!$D$1:$D$179,MATCH(I230,'New Listing E-Commerce'!$C$1:$C$179,0))</f>
        <v>Farmer</v>
      </c>
      <c r="H230" s="265">
        <v>1.0</v>
      </c>
      <c r="I230" s="278" t="s">
        <v>113</v>
      </c>
      <c r="J230" s="267">
        <f t="array" ref="J230">INDEX('Margen (PowerBI)'!$D$1:$D$179,MATCH($I230,'Margen (PowerBI)'!$B$1:$B$179,0))</f>
        <v>60.5</v>
      </c>
      <c r="K230" s="267">
        <f t="array" ref="K230">INDEX('Margen (PowerBI)'!$E$1:$E$179,MATCH($I230,'Margen (PowerBI)'!$B$1:$B$179,0))</f>
        <v>33.5</v>
      </c>
      <c r="L230" s="267">
        <f t="array" ref="L230">INDEX('Margen (PowerBI)'!$F$1:$F$179,MATCH($I230,'Margen (PowerBI)'!$B$1:$B$179,0))</f>
        <v>27</v>
      </c>
      <c r="M230" s="262" t="s">
        <v>3083</v>
      </c>
      <c r="N230" s="264">
        <v>4.0</v>
      </c>
      <c r="O230" s="268">
        <v>4.0E-4</v>
      </c>
      <c r="P230" s="264">
        <v>6.0</v>
      </c>
      <c r="Q230" s="268">
        <v>5.0E-4</v>
      </c>
      <c r="R230" s="268">
        <v>1.0</v>
      </c>
      <c r="S230" s="264">
        <v>0.0</v>
      </c>
      <c r="T230" s="268">
        <v>0.25</v>
      </c>
      <c r="U230" s="268">
        <v>0.0</v>
      </c>
      <c r="V230" s="269">
        <v>134.0</v>
      </c>
      <c r="W230" s="269">
        <v>0.0</v>
      </c>
      <c r="X230" s="264">
        <v>1.0</v>
      </c>
      <c r="Y230" s="264">
        <v>0.0</v>
      </c>
    </row>
    <row r="231">
      <c r="A231" s="270" t="s">
        <v>415</v>
      </c>
      <c r="B231" s="270" t="s">
        <v>3086</v>
      </c>
      <c r="C231" s="270" t="s">
        <v>3087</v>
      </c>
      <c r="D231" s="271">
        <v>12.0</v>
      </c>
      <c r="E231" s="271" t="s">
        <v>7287</v>
      </c>
      <c r="F231" s="272" t="s">
        <v>7271</v>
      </c>
      <c r="G231" s="59" t="str">
        <f t="array" ref="G231">INDEX('New Listing E-Commerce'!$D$1:$D$179,MATCH(I231,'New Listing E-Commerce'!$C$1:$C$179,0))</f>
        <v>Farmer</v>
      </c>
      <c r="H231" s="273">
        <v>2.0</v>
      </c>
      <c r="I231" s="279" t="s">
        <v>113</v>
      </c>
      <c r="J231" s="275">
        <f t="array" ref="J231">INDEX('Margen (PowerBI)'!$D$1:$D$179,MATCH($I231,'Margen (PowerBI)'!$B$1:$B$179,0))</f>
        <v>60.5</v>
      </c>
      <c r="K231" s="275">
        <f t="array" ref="K231">INDEX('Margen (PowerBI)'!$E$1:$E$179,MATCH($I231,'Margen (PowerBI)'!$B$1:$B$179,0))</f>
        <v>33.5</v>
      </c>
      <c r="L231" s="275">
        <f t="array" ref="L231">INDEX('Margen (PowerBI)'!$F$1:$F$179,MATCH($I231,'Margen (PowerBI)'!$B$1:$B$179,0))</f>
        <v>27</v>
      </c>
      <c r="M231" s="270" t="s">
        <v>3085</v>
      </c>
      <c r="N231" s="272">
        <v>2.0</v>
      </c>
      <c r="O231" s="276">
        <v>2.0E-4</v>
      </c>
      <c r="P231" s="272">
        <v>2.0</v>
      </c>
      <c r="Q231" s="276">
        <v>2.0E-4</v>
      </c>
      <c r="R231" s="276">
        <v>1.0</v>
      </c>
      <c r="S231" s="272">
        <v>0.0</v>
      </c>
      <c r="T231" s="276">
        <v>1.0</v>
      </c>
      <c r="U231" s="276">
        <v>0.0</v>
      </c>
      <c r="V231" s="277">
        <v>268.0</v>
      </c>
      <c r="W231" s="277">
        <v>0.0</v>
      </c>
      <c r="X231" s="272">
        <v>2.0</v>
      </c>
      <c r="Y231" s="272">
        <v>0.0</v>
      </c>
    </row>
    <row r="232">
      <c r="A232" s="262" t="s">
        <v>415</v>
      </c>
      <c r="B232" s="262" t="s">
        <v>418</v>
      </c>
      <c r="C232" s="262" t="s">
        <v>419</v>
      </c>
      <c r="D232" s="263">
        <v>6.5</v>
      </c>
      <c r="E232" s="263" t="s">
        <v>7287</v>
      </c>
      <c r="F232" s="264" t="s">
        <v>7271</v>
      </c>
      <c r="G232" s="55" t="str">
        <f t="array" ref="G232">INDEX('New Listing E-Commerce'!$D$1:$D$179,MATCH(I232,'New Listing E-Commerce'!$C$1:$C$179,0))</f>
        <v>Farmer</v>
      </c>
      <c r="H232" s="265">
        <v>2.0</v>
      </c>
      <c r="I232" s="278" t="s">
        <v>113</v>
      </c>
      <c r="J232" s="267">
        <f t="array" ref="J232">INDEX('Margen (PowerBI)'!$D$1:$D$179,MATCH($I232,'Margen (PowerBI)'!$B$1:$B$179,0))</f>
        <v>60.5</v>
      </c>
      <c r="K232" s="267">
        <f t="array" ref="K232">INDEX('Margen (PowerBI)'!$E$1:$E$179,MATCH($I232,'Margen (PowerBI)'!$B$1:$B$179,0))</f>
        <v>33.5</v>
      </c>
      <c r="L232" s="267">
        <f t="array" ref="L232">INDEX('Margen (PowerBI)'!$F$1:$F$179,MATCH($I232,'Margen (PowerBI)'!$B$1:$B$179,0))</f>
        <v>27</v>
      </c>
      <c r="M232" s="262" t="s">
        <v>6406</v>
      </c>
      <c r="N232" s="264">
        <v>8.0</v>
      </c>
      <c r="O232" s="268">
        <v>8.0E-4</v>
      </c>
      <c r="P232" s="264">
        <v>9.0</v>
      </c>
      <c r="Q232" s="268">
        <v>7.0E-4</v>
      </c>
      <c r="R232" s="268">
        <v>1.0</v>
      </c>
      <c r="S232" s="264">
        <v>0.0</v>
      </c>
      <c r="T232" s="268">
        <v>0.25</v>
      </c>
      <c r="U232" s="268">
        <v>0.0</v>
      </c>
      <c r="V232" s="269">
        <v>268.0</v>
      </c>
      <c r="W232" s="269">
        <v>0.0</v>
      </c>
      <c r="X232" s="264">
        <v>2.0</v>
      </c>
      <c r="Y232" s="264">
        <v>0.0</v>
      </c>
    </row>
    <row r="233">
      <c r="A233" s="270" t="s">
        <v>415</v>
      </c>
      <c r="B233" s="270" t="s">
        <v>896</v>
      </c>
      <c r="C233" s="270" t="s">
        <v>897</v>
      </c>
      <c r="D233" s="271">
        <v>8.5</v>
      </c>
      <c r="E233" s="271" t="s">
        <v>7287</v>
      </c>
      <c r="F233" s="272" t="s">
        <v>7271</v>
      </c>
      <c r="G233" s="59" t="str">
        <f t="array" ref="G233">INDEX('New Listing E-Commerce'!$D$1:$D$179,MATCH(I233,'New Listing E-Commerce'!$C$1:$C$179,0))</f>
        <v>Farmer</v>
      </c>
      <c r="H233" s="273">
        <v>1.0</v>
      </c>
      <c r="I233" s="279" t="s">
        <v>113</v>
      </c>
      <c r="J233" s="275">
        <f t="array" ref="J233">INDEX('Margen (PowerBI)'!$D$1:$D$179,MATCH($I233,'Margen (PowerBI)'!$B$1:$B$179,0))</f>
        <v>60.5</v>
      </c>
      <c r="K233" s="275">
        <f t="array" ref="K233">INDEX('Margen (PowerBI)'!$E$1:$E$179,MATCH($I233,'Margen (PowerBI)'!$B$1:$B$179,0))</f>
        <v>33.5</v>
      </c>
      <c r="L233" s="275">
        <f t="array" ref="L233">INDEX('Margen (PowerBI)'!$F$1:$F$179,MATCH($I233,'Margen (PowerBI)'!$B$1:$B$179,0))</f>
        <v>27</v>
      </c>
      <c r="M233" s="270" t="s">
        <v>6414</v>
      </c>
      <c r="N233" s="272">
        <v>4.0</v>
      </c>
      <c r="O233" s="276">
        <v>4.0E-4</v>
      </c>
      <c r="P233" s="272">
        <v>5.0</v>
      </c>
      <c r="Q233" s="276">
        <v>4.0E-4</v>
      </c>
      <c r="R233" s="276">
        <v>0.6</v>
      </c>
      <c r="S233" s="272">
        <v>0.0</v>
      </c>
      <c r="T233" s="276">
        <v>0.25</v>
      </c>
      <c r="U233" s="276">
        <v>0.0</v>
      </c>
      <c r="V233" s="277">
        <v>134.0</v>
      </c>
      <c r="W233" s="277">
        <v>0.0</v>
      </c>
      <c r="X233" s="272">
        <v>1.0</v>
      </c>
      <c r="Y233" s="272">
        <v>0.0</v>
      </c>
    </row>
    <row r="234">
      <c r="A234" s="262" t="s">
        <v>898</v>
      </c>
      <c r="B234" s="262" t="s">
        <v>1128</v>
      </c>
      <c r="C234" s="262" t="s">
        <v>1129</v>
      </c>
      <c r="D234" s="263">
        <v>10.5</v>
      </c>
      <c r="E234" s="263" t="s">
        <v>7287</v>
      </c>
      <c r="F234" s="264" t="s">
        <v>7271</v>
      </c>
      <c r="G234" s="55" t="str">
        <f t="array" ref="G234">INDEX('New Listing E-Commerce'!$D$1:$D$179,MATCH(I234,'New Listing E-Commerce'!$C$1:$C$179,0))</f>
        <v>HL200</v>
      </c>
      <c r="H234" s="265">
        <v>1.0</v>
      </c>
      <c r="I234" s="278" t="s">
        <v>88</v>
      </c>
      <c r="J234" s="267">
        <f t="array" ref="J234">INDEX('Margen (PowerBI)'!$D$1:$D$179,MATCH($I234,'Margen (PowerBI)'!$B$1:$B$179,0))</f>
        <v>59</v>
      </c>
      <c r="K234" s="267">
        <f t="array" ref="K234">INDEX('Margen (PowerBI)'!$E$1:$E$179,MATCH($I234,'Margen (PowerBI)'!$B$1:$B$179,0))</f>
        <v>35</v>
      </c>
      <c r="L234" s="267">
        <f t="array" ref="L234">INDEX('Margen (PowerBI)'!$F$1:$F$179,MATCH($I234,'Margen (PowerBI)'!$B$1:$B$179,0))</f>
        <v>24</v>
      </c>
      <c r="M234" s="262" t="s">
        <v>5152</v>
      </c>
      <c r="N234" s="264">
        <v>2.0</v>
      </c>
      <c r="O234" s="268">
        <v>2.0E-4</v>
      </c>
      <c r="P234" s="264">
        <v>10.0</v>
      </c>
      <c r="Q234" s="268">
        <v>8.0E-4</v>
      </c>
      <c r="R234" s="268">
        <v>1.0</v>
      </c>
      <c r="S234" s="264">
        <v>0.0</v>
      </c>
      <c r="T234" s="268">
        <v>0.5</v>
      </c>
      <c r="U234" s="268">
        <v>0.0</v>
      </c>
      <c r="V234" s="269">
        <v>134.0</v>
      </c>
      <c r="W234" s="269">
        <v>0.0</v>
      </c>
      <c r="X234" s="264">
        <v>1.0</v>
      </c>
      <c r="Y234" s="264">
        <v>0.0</v>
      </c>
    </row>
    <row r="235">
      <c r="A235" s="270" t="s">
        <v>898</v>
      </c>
      <c r="B235" s="270" t="s">
        <v>5129</v>
      </c>
      <c r="C235" s="270" t="s">
        <v>5130</v>
      </c>
      <c r="D235" s="271">
        <v>7.0</v>
      </c>
      <c r="E235" s="271" t="s">
        <v>7287</v>
      </c>
      <c r="F235" s="272" t="s">
        <v>7271</v>
      </c>
      <c r="G235" s="59" t="str">
        <f t="array" ref="G235">INDEX('New Listing E-Commerce'!$D$1:$D$179,MATCH(I235,'New Listing E-Commerce'!$C$1:$C$179,0))</f>
        <v>HL200</v>
      </c>
      <c r="H235" s="273">
        <v>1.0</v>
      </c>
      <c r="I235" s="279" t="s">
        <v>88</v>
      </c>
      <c r="J235" s="275">
        <f t="array" ref="J235">INDEX('Margen (PowerBI)'!$D$1:$D$179,MATCH($I235,'Margen (PowerBI)'!$B$1:$B$179,0))</f>
        <v>59</v>
      </c>
      <c r="K235" s="275">
        <f t="array" ref="K235">INDEX('Margen (PowerBI)'!$E$1:$E$179,MATCH($I235,'Margen (PowerBI)'!$B$1:$B$179,0))</f>
        <v>35</v>
      </c>
      <c r="L235" s="275">
        <f t="array" ref="L235">INDEX('Margen (PowerBI)'!$F$1:$F$179,MATCH($I235,'Margen (PowerBI)'!$B$1:$B$179,0))</f>
        <v>24</v>
      </c>
      <c r="M235" s="270" t="s">
        <v>5128</v>
      </c>
      <c r="N235" s="272">
        <v>7.0</v>
      </c>
      <c r="O235" s="276">
        <v>7.0E-4</v>
      </c>
      <c r="P235" s="272">
        <v>8.0</v>
      </c>
      <c r="Q235" s="276">
        <v>6.0E-4</v>
      </c>
      <c r="R235" s="276">
        <v>0.125</v>
      </c>
      <c r="S235" s="272">
        <v>0.0</v>
      </c>
      <c r="T235" s="276">
        <v>0.1429</v>
      </c>
      <c r="U235" s="276">
        <v>0.0</v>
      </c>
      <c r="V235" s="277">
        <v>134.0</v>
      </c>
      <c r="W235" s="277">
        <v>0.0</v>
      </c>
      <c r="X235" s="272">
        <v>1.0</v>
      </c>
      <c r="Y235" s="272">
        <v>0.0</v>
      </c>
    </row>
    <row r="236">
      <c r="A236" s="262" t="s">
        <v>898</v>
      </c>
      <c r="B236" s="262" t="s">
        <v>5145</v>
      </c>
      <c r="C236" s="262" t="s">
        <v>5146</v>
      </c>
      <c r="D236" s="263">
        <v>9.5</v>
      </c>
      <c r="E236" s="263" t="s">
        <v>7287</v>
      </c>
      <c r="F236" s="264" t="s">
        <v>7271</v>
      </c>
      <c r="G236" s="55" t="str">
        <f t="array" ref="G236">INDEX('New Listing E-Commerce'!$D$1:$D$179,MATCH(I236,'New Listing E-Commerce'!$C$1:$C$179,0))</f>
        <v>HL200</v>
      </c>
      <c r="H236" s="265">
        <v>1.0</v>
      </c>
      <c r="I236" s="278" t="s">
        <v>88</v>
      </c>
      <c r="J236" s="267">
        <f t="array" ref="J236">INDEX('Margen (PowerBI)'!$D$1:$D$179,MATCH($I236,'Margen (PowerBI)'!$B$1:$B$179,0))</f>
        <v>59</v>
      </c>
      <c r="K236" s="267">
        <f t="array" ref="K236">INDEX('Margen (PowerBI)'!$E$1:$E$179,MATCH($I236,'Margen (PowerBI)'!$B$1:$B$179,0))</f>
        <v>35</v>
      </c>
      <c r="L236" s="267">
        <f t="array" ref="L236">INDEX('Margen (PowerBI)'!$F$1:$F$179,MATCH($I236,'Margen (PowerBI)'!$B$1:$B$179,0))</f>
        <v>24</v>
      </c>
      <c r="M236" s="262" t="s">
        <v>5144</v>
      </c>
      <c r="N236" s="264">
        <v>42.0</v>
      </c>
      <c r="O236" s="268">
        <v>0.004</v>
      </c>
      <c r="P236" s="264">
        <v>51.0</v>
      </c>
      <c r="Q236" s="268">
        <v>0.0039</v>
      </c>
      <c r="R236" s="268">
        <v>1.0</v>
      </c>
      <c r="S236" s="264">
        <v>0.0</v>
      </c>
      <c r="T236" s="268">
        <v>0.0238</v>
      </c>
      <c r="U236" s="268">
        <v>0.0</v>
      </c>
      <c r="V236" s="269">
        <v>134.0</v>
      </c>
      <c r="W236" s="269">
        <v>0.0</v>
      </c>
      <c r="X236" s="264">
        <v>1.0</v>
      </c>
      <c r="Y236" s="264">
        <v>0.0</v>
      </c>
    </row>
    <row r="237">
      <c r="A237" s="270" t="s">
        <v>549</v>
      </c>
      <c r="B237" s="270" t="s">
        <v>550</v>
      </c>
      <c r="C237" s="270" t="s">
        <v>551</v>
      </c>
      <c r="D237" s="271">
        <v>7.5</v>
      </c>
      <c r="E237" s="271" t="s">
        <v>7287</v>
      </c>
      <c r="F237" s="272" t="s">
        <v>7271</v>
      </c>
      <c r="G237" s="59" t="str">
        <f t="array" ref="G237">INDEX('New Listing E-Commerce'!$D$1:$D$179,MATCH(I237,'New Listing E-Commerce'!$C$1:$C$179,0))</f>
        <v>Rul 500</v>
      </c>
      <c r="H237" s="273">
        <v>1.0</v>
      </c>
      <c r="I237" s="279" t="s">
        <v>97</v>
      </c>
      <c r="J237" s="275">
        <f t="array" ref="J237">INDEX('Margen (PowerBI)'!$D$1:$D$179,MATCH($I237,'Margen (PowerBI)'!$B$1:$B$179,0))</f>
        <v>57</v>
      </c>
      <c r="K237" s="275">
        <f t="array" ref="K237">INDEX('Margen (PowerBI)'!$E$1:$E$179,MATCH($I237,'Margen (PowerBI)'!$B$1:$B$179,0))</f>
        <v>34.5</v>
      </c>
      <c r="L237" s="275">
        <f t="array" ref="L237">INDEX('Margen (PowerBI)'!$F$1:$F$179,MATCH($I237,'Margen (PowerBI)'!$B$1:$B$179,0))</f>
        <v>22.5</v>
      </c>
      <c r="M237" s="270" t="s">
        <v>5354</v>
      </c>
      <c r="N237" s="272">
        <v>6.0</v>
      </c>
      <c r="O237" s="276">
        <v>6.0E-4</v>
      </c>
      <c r="P237" s="272">
        <v>10.0</v>
      </c>
      <c r="Q237" s="276">
        <v>8.0E-4</v>
      </c>
      <c r="R237" s="276">
        <v>1.0</v>
      </c>
      <c r="S237" s="272">
        <v>0.0</v>
      </c>
      <c r="T237" s="276">
        <v>0.1667</v>
      </c>
      <c r="U237" s="276">
        <v>0.0</v>
      </c>
      <c r="V237" s="277">
        <v>124.0</v>
      </c>
      <c r="W237" s="277">
        <v>0.0</v>
      </c>
      <c r="X237" s="272">
        <v>1.0</v>
      </c>
      <c r="Y237" s="272">
        <v>0.0</v>
      </c>
    </row>
    <row r="238">
      <c r="A238" s="262" t="s">
        <v>549</v>
      </c>
      <c r="B238" s="262" t="s">
        <v>959</v>
      </c>
      <c r="C238" s="262" t="s">
        <v>960</v>
      </c>
      <c r="D238" s="263">
        <v>8.5</v>
      </c>
      <c r="E238" s="263" t="s">
        <v>7287</v>
      </c>
      <c r="F238" s="264" t="s">
        <v>7271</v>
      </c>
      <c r="G238" s="55" t="str">
        <f t="array" ref="G238">INDEX('New Listing E-Commerce'!$D$1:$D$179,MATCH(I238,'New Listing E-Commerce'!$C$1:$C$179,0))</f>
        <v>Rul 500</v>
      </c>
      <c r="H238" s="265">
        <v>1.0</v>
      </c>
      <c r="I238" s="278" t="s">
        <v>97</v>
      </c>
      <c r="J238" s="267">
        <f t="array" ref="J238">INDEX('Margen (PowerBI)'!$D$1:$D$179,MATCH($I238,'Margen (PowerBI)'!$B$1:$B$179,0))</f>
        <v>57</v>
      </c>
      <c r="K238" s="267">
        <f t="array" ref="K238">INDEX('Margen (PowerBI)'!$E$1:$E$179,MATCH($I238,'Margen (PowerBI)'!$B$1:$B$179,0))</f>
        <v>34.5</v>
      </c>
      <c r="L238" s="267">
        <f t="array" ref="L238">INDEX('Margen (PowerBI)'!$F$1:$F$179,MATCH($I238,'Margen (PowerBI)'!$B$1:$B$179,0))</f>
        <v>22.5</v>
      </c>
      <c r="M238" s="262" t="s">
        <v>5358</v>
      </c>
      <c r="N238" s="264">
        <v>7.0</v>
      </c>
      <c r="O238" s="268">
        <v>7.0E-4</v>
      </c>
      <c r="P238" s="264">
        <v>8.0</v>
      </c>
      <c r="Q238" s="268">
        <v>6.0E-4</v>
      </c>
      <c r="R238" s="268">
        <v>0.625</v>
      </c>
      <c r="S238" s="264">
        <v>0.0</v>
      </c>
      <c r="T238" s="268">
        <v>0.1429</v>
      </c>
      <c r="U238" s="268">
        <v>0.0</v>
      </c>
      <c r="V238" s="269">
        <v>124.0</v>
      </c>
      <c r="W238" s="269">
        <v>0.0</v>
      </c>
      <c r="X238" s="264">
        <v>1.0</v>
      </c>
      <c r="Y238" s="264">
        <v>0.0</v>
      </c>
    </row>
    <row r="239">
      <c r="A239" s="270" t="s">
        <v>549</v>
      </c>
      <c r="B239" s="270" t="s">
        <v>558</v>
      </c>
      <c r="C239" s="270" t="s">
        <v>559</v>
      </c>
      <c r="D239" s="271">
        <v>6.5</v>
      </c>
      <c r="E239" s="271" t="s">
        <v>188</v>
      </c>
      <c r="F239" s="272" t="s">
        <v>7271</v>
      </c>
      <c r="G239" s="59" t="str">
        <f t="array" ref="G239">INDEX('New Listing E-Commerce'!$D$1:$D$179,MATCH(I239,'New Listing E-Commerce'!$C$1:$C$179,0))</f>
        <v>Rul 500</v>
      </c>
      <c r="H239" s="273">
        <v>1.0</v>
      </c>
      <c r="I239" s="279" t="s">
        <v>97</v>
      </c>
      <c r="J239" s="275">
        <f t="array" ref="J239">INDEX('Margen (PowerBI)'!$D$1:$D$179,MATCH($I239,'Margen (PowerBI)'!$B$1:$B$179,0))</f>
        <v>57</v>
      </c>
      <c r="K239" s="275">
        <f t="array" ref="K239">INDEX('Margen (PowerBI)'!$E$1:$E$179,MATCH($I239,'Margen (PowerBI)'!$B$1:$B$179,0))</f>
        <v>34.5</v>
      </c>
      <c r="L239" s="275">
        <f t="array" ref="L239">INDEX('Margen (PowerBI)'!$F$1:$F$179,MATCH($I239,'Margen (PowerBI)'!$B$1:$B$179,0))</f>
        <v>22.5</v>
      </c>
      <c r="M239" s="270" t="s">
        <v>5362</v>
      </c>
      <c r="N239" s="272">
        <v>4.0</v>
      </c>
      <c r="O239" s="276">
        <v>4.0E-4</v>
      </c>
      <c r="P239" s="272">
        <v>6.0</v>
      </c>
      <c r="Q239" s="276">
        <v>5.0E-4</v>
      </c>
      <c r="R239" s="276">
        <v>1.0</v>
      </c>
      <c r="S239" s="272">
        <v>0.0</v>
      </c>
      <c r="T239" s="276">
        <v>0.25</v>
      </c>
      <c r="U239" s="276">
        <v>0.0</v>
      </c>
      <c r="V239" s="277">
        <v>124.0</v>
      </c>
      <c r="W239" s="277">
        <v>0.0</v>
      </c>
      <c r="X239" s="272">
        <v>1.0</v>
      </c>
      <c r="Y239" s="272">
        <v>0.0</v>
      </c>
    </row>
    <row r="240">
      <c r="A240" s="262" t="s">
        <v>7330</v>
      </c>
      <c r="B240" s="262" t="s">
        <v>686</v>
      </c>
      <c r="C240" s="262" t="s">
        <v>7329</v>
      </c>
      <c r="D240" s="263">
        <v>6.0</v>
      </c>
      <c r="E240" s="263" t="s">
        <v>188</v>
      </c>
      <c r="F240" s="264" t="s">
        <v>7271</v>
      </c>
      <c r="G240" s="55" t="str">
        <f t="array" ref="G240">INDEX('New Listing E-Commerce'!$D$1:$D$179,MATCH(I240,'New Listing E-Commerce'!$C$1:$C$179,0))</f>
        <v>Tractor</v>
      </c>
      <c r="H240" s="265">
        <v>1.0</v>
      </c>
      <c r="I240" s="278" t="s">
        <v>207</v>
      </c>
      <c r="J240" s="267">
        <f t="array" ref="J240">INDEX('Margen (PowerBI)'!$D$1:$D$179,MATCH($I240,'Margen (PowerBI)'!$B$1:$B$179,0))</f>
        <v>49.5</v>
      </c>
      <c r="K240" s="267">
        <f t="array" ref="K240">INDEX('Margen (PowerBI)'!$E$1:$E$179,MATCH($I240,'Margen (PowerBI)'!$B$1:$B$179,0))</f>
        <v>28.5</v>
      </c>
      <c r="L240" s="267">
        <f t="array" ref="L240">INDEX('Margen (PowerBI)'!$F$1:$F$179,MATCH($I240,'Margen (PowerBI)'!$B$1:$B$179,0))</f>
        <v>21</v>
      </c>
      <c r="M240" s="262" t="s">
        <v>7359</v>
      </c>
      <c r="N240" s="264">
        <v>9.0</v>
      </c>
      <c r="O240" s="268">
        <v>9.0E-4</v>
      </c>
      <c r="P240" s="264">
        <v>10.0</v>
      </c>
      <c r="Q240" s="268">
        <v>8.0E-4</v>
      </c>
      <c r="R240" s="268">
        <v>0.8</v>
      </c>
      <c r="S240" s="264">
        <v>0.0</v>
      </c>
      <c r="T240" s="268">
        <v>0.1111</v>
      </c>
      <c r="U240" s="268">
        <v>0.0</v>
      </c>
      <c r="V240" s="269">
        <v>106.0</v>
      </c>
      <c r="W240" s="269">
        <v>0.0</v>
      </c>
      <c r="X240" s="264">
        <v>1.0</v>
      </c>
      <c r="Y240" s="264">
        <v>0.0</v>
      </c>
    </row>
    <row r="241">
      <c r="A241" s="270" t="s">
        <v>3761</v>
      </c>
      <c r="B241" s="270" t="s">
        <v>5800</v>
      </c>
      <c r="C241" s="270" t="s">
        <v>5801</v>
      </c>
      <c r="D241" s="271">
        <v>10.0</v>
      </c>
      <c r="E241" s="271" t="s">
        <v>7287</v>
      </c>
      <c r="F241" s="272" t="s">
        <v>7271</v>
      </c>
      <c r="G241" s="59" t="str">
        <f t="array" ref="G241">INDEX('New Listing E-Commerce'!$D$1:$D$179,MATCH(I241,'New Listing E-Commerce'!$C$1:$C$179,0))</f>
        <v>Thunder 300</v>
      </c>
      <c r="H241" s="273">
        <v>1.0</v>
      </c>
      <c r="I241" s="279" t="s">
        <v>38</v>
      </c>
      <c r="J241" s="275">
        <f t="array" ref="J241">INDEX('Margen (PowerBI)'!$D$1:$D$179,MATCH($I241,'Margen (PowerBI)'!$B$1:$B$179,0))</f>
        <v>78</v>
      </c>
      <c r="K241" s="275">
        <f t="array" ref="K241">INDEX('Margen (PowerBI)'!$E$1:$E$179,MATCH($I241,'Margen (PowerBI)'!$B$1:$B$179,0))</f>
        <v>43</v>
      </c>
      <c r="L241" s="275">
        <f t="array" ref="L241">INDEX('Margen (PowerBI)'!$F$1:$F$179,MATCH($I241,'Margen (PowerBI)'!$B$1:$B$179,0))</f>
        <v>35</v>
      </c>
      <c r="M241" s="270" t="s">
        <v>5799</v>
      </c>
      <c r="N241" s="272">
        <v>7.0</v>
      </c>
      <c r="O241" s="276">
        <v>7.0E-4</v>
      </c>
      <c r="P241" s="272">
        <v>8.0</v>
      </c>
      <c r="Q241" s="276">
        <v>6.0E-4</v>
      </c>
      <c r="R241" s="276">
        <v>1.0</v>
      </c>
      <c r="S241" s="272">
        <v>0.0</v>
      </c>
      <c r="T241" s="276">
        <v>0.1429</v>
      </c>
      <c r="U241" s="276">
        <v>0.0</v>
      </c>
      <c r="V241" s="277">
        <v>166.0</v>
      </c>
      <c r="W241" s="277">
        <v>0.0</v>
      </c>
      <c r="X241" s="272">
        <v>1.0</v>
      </c>
      <c r="Y241" s="272">
        <v>0.0</v>
      </c>
    </row>
    <row r="242">
      <c r="A242" s="262" t="s">
        <v>3761</v>
      </c>
      <c r="B242" s="262" t="s">
        <v>5804</v>
      </c>
      <c r="C242" s="262" t="s">
        <v>5805</v>
      </c>
      <c r="D242" s="263">
        <v>11.0</v>
      </c>
      <c r="E242" s="263" t="s">
        <v>7287</v>
      </c>
      <c r="F242" s="264" t="s">
        <v>7271</v>
      </c>
      <c r="G242" s="55" t="str">
        <f t="array" ref="G242">INDEX('New Listing E-Commerce'!$D$1:$D$179,MATCH(I242,'New Listing E-Commerce'!$C$1:$C$179,0))</f>
        <v>Thunder 300</v>
      </c>
      <c r="H242" s="265">
        <v>1.0</v>
      </c>
      <c r="I242" s="278" t="s">
        <v>38</v>
      </c>
      <c r="J242" s="267">
        <f t="array" ref="J242">INDEX('Margen (PowerBI)'!$D$1:$D$179,MATCH($I242,'Margen (PowerBI)'!$B$1:$B$179,0))</f>
        <v>78</v>
      </c>
      <c r="K242" s="267">
        <f t="array" ref="K242">INDEX('Margen (PowerBI)'!$E$1:$E$179,MATCH($I242,'Margen (PowerBI)'!$B$1:$B$179,0))</f>
        <v>43</v>
      </c>
      <c r="L242" s="267">
        <f t="array" ref="L242">INDEX('Margen (PowerBI)'!$F$1:$F$179,MATCH($I242,'Margen (PowerBI)'!$B$1:$B$179,0))</f>
        <v>35</v>
      </c>
      <c r="M242" s="262" t="s">
        <v>5803</v>
      </c>
      <c r="N242" s="264">
        <v>3.0</v>
      </c>
      <c r="O242" s="268">
        <v>3.0E-4</v>
      </c>
      <c r="P242" s="264">
        <v>4.0</v>
      </c>
      <c r="Q242" s="268">
        <v>3.0E-4</v>
      </c>
      <c r="R242" s="268">
        <v>1.0</v>
      </c>
      <c r="S242" s="264">
        <v>0.0</v>
      </c>
      <c r="T242" s="268">
        <v>0.3333</v>
      </c>
      <c r="U242" s="268">
        <v>0.0</v>
      </c>
      <c r="V242" s="269">
        <v>166.0</v>
      </c>
      <c r="W242" s="269">
        <v>0.0</v>
      </c>
      <c r="X242" s="264">
        <v>1.0</v>
      </c>
      <c r="Y242" s="264">
        <v>0.0</v>
      </c>
    </row>
    <row r="243">
      <c r="A243" s="270" t="s">
        <v>3761</v>
      </c>
      <c r="B243" s="270" t="s">
        <v>5784</v>
      </c>
      <c r="C243" s="270" t="s">
        <v>5785</v>
      </c>
      <c r="D243" s="271">
        <v>8.5</v>
      </c>
      <c r="E243" s="271" t="s">
        <v>7287</v>
      </c>
      <c r="F243" s="272" t="s">
        <v>7271</v>
      </c>
      <c r="G243" s="59" t="str">
        <f t="array" ref="G243">INDEX('New Listing E-Commerce'!$D$1:$D$179,MATCH(I243,'New Listing E-Commerce'!$C$1:$C$179,0))</f>
        <v>Thunder 300</v>
      </c>
      <c r="H243" s="273">
        <v>1.0</v>
      </c>
      <c r="I243" s="279" t="s">
        <v>38</v>
      </c>
      <c r="J243" s="275">
        <f t="array" ref="J243">INDEX('Margen (PowerBI)'!$D$1:$D$179,MATCH($I243,'Margen (PowerBI)'!$B$1:$B$179,0))</f>
        <v>78</v>
      </c>
      <c r="K243" s="275">
        <f t="array" ref="K243">INDEX('Margen (PowerBI)'!$E$1:$E$179,MATCH($I243,'Margen (PowerBI)'!$B$1:$B$179,0))</f>
        <v>43</v>
      </c>
      <c r="L243" s="275">
        <f t="array" ref="L243">INDEX('Margen (PowerBI)'!$F$1:$F$179,MATCH($I243,'Margen (PowerBI)'!$B$1:$B$179,0))</f>
        <v>35</v>
      </c>
      <c r="M243" s="270" t="s">
        <v>5783</v>
      </c>
      <c r="N243" s="272">
        <v>4.0</v>
      </c>
      <c r="O243" s="276">
        <v>4.0E-4</v>
      </c>
      <c r="P243" s="272">
        <v>5.0</v>
      </c>
      <c r="Q243" s="276">
        <v>4.0E-4</v>
      </c>
      <c r="R243" s="276">
        <v>1.0</v>
      </c>
      <c r="S243" s="272">
        <v>0.0</v>
      </c>
      <c r="T243" s="276">
        <v>0.25</v>
      </c>
      <c r="U243" s="276">
        <v>0.0</v>
      </c>
      <c r="V243" s="277">
        <v>166.0</v>
      </c>
      <c r="W243" s="277">
        <v>0.0</v>
      </c>
      <c r="X243" s="272">
        <v>1.0</v>
      </c>
      <c r="Y243" s="272">
        <v>0.0</v>
      </c>
    </row>
    <row r="244">
      <c r="A244" s="262" t="s">
        <v>663</v>
      </c>
      <c r="B244" s="262" t="s">
        <v>704</v>
      </c>
      <c r="C244" s="262" t="s">
        <v>7360</v>
      </c>
      <c r="D244" s="263">
        <v>7.5</v>
      </c>
      <c r="E244" s="263" t="s">
        <v>188</v>
      </c>
      <c r="F244" s="264" t="s">
        <v>7271</v>
      </c>
      <c r="G244" s="55" t="str">
        <f t="array" ref="G244">INDEX('New Listing E-Commerce'!$D$1:$D$179,MATCH(I244,'New Listing E-Commerce'!$C$1:$C$179,0))</f>
        <v>Tractor</v>
      </c>
      <c r="H244" s="265">
        <v>1.0</v>
      </c>
      <c r="I244" s="266" t="s">
        <v>207</v>
      </c>
      <c r="J244" s="267">
        <f t="array" ref="J244">INDEX('Margen (PowerBI)'!$D$1:$D$179,MATCH($I244,'Margen (PowerBI)'!$B$1:$B$179,0))</f>
        <v>49.5</v>
      </c>
      <c r="K244" s="267">
        <f t="array" ref="K244">INDEX('Margen (PowerBI)'!$E$1:$E$179,MATCH($I244,'Margen (PowerBI)'!$B$1:$B$179,0))</f>
        <v>28.5</v>
      </c>
      <c r="L244" s="267">
        <f t="array" ref="L244">INDEX('Margen (PowerBI)'!$F$1:$F$179,MATCH($I244,'Margen (PowerBI)'!$B$1:$B$179,0))</f>
        <v>21</v>
      </c>
      <c r="M244" s="264">
        <v>3.100201265E9</v>
      </c>
      <c r="N244" s="264">
        <v>11.0</v>
      </c>
      <c r="O244" s="268">
        <v>0.001</v>
      </c>
      <c r="P244" s="264">
        <v>11.0</v>
      </c>
      <c r="Q244" s="268">
        <v>8.0E-4</v>
      </c>
      <c r="R244" s="268">
        <v>1.0</v>
      </c>
      <c r="S244" s="264">
        <v>0.0</v>
      </c>
      <c r="T244" s="268">
        <v>0.0909</v>
      </c>
      <c r="U244" s="268">
        <v>0.0</v>
      </c>
      <c r="V244" s="269">
        <v>106.0</v>
      </c>
      <c r="W244" s="269">
        <v>0.0</v>
      </c>
      <c r="X244" s="264">
        <v>1.0</v>
      </c>
      <c r="Y244" s="264">
        <v>0.0</v>
      </c>
    </row>
    <row r="245">
      <c r="A245" s="270" t="s">
        <v>708</v>
      </c>
      <c r="B245" s="270" t="s">
        <v>709</v>
      </c>
      <c r="C245" s="270" t="s">
        <v>710</v>
      </c>
      <c r="D245" s="271">
        <v>9.5</v>
      </c>
      <c r="E245" s="271" t="s">
        <v>7287</v>
      </c>
      <c r="F245" s="272" t="s">
        <v>7271</v>
      </c>
      <c r="G245" s="59" t="str">
        <f t="array" ref="G245">INDEX('New Listing E-Commerce'!$D$1:$D$179,MATCH(I245,'New Listing E-Commerce'!$C$1:$C$179,0))</f>
        <v>Bmx </v>
      </c>
      <c r="H245" s="273">
        <v>1.0</v>
      </c>
      <c r="I245" s="279" t="s">
        <v>211</v>
      </c>
      <c r="J245" s="275">
        <f t="array" ref="J245">INDEX('Margen (PowerBI)'!$D$1:$D$179,MATCH($I245,'Margen (PowerBI)'!$B$1:$B$179,0))</f>
        <v>49.5</v>
      </c>
      <c r="K245" s="275">
        <f t="array" ref="K245">INDEX('Margen (PowerBI)'!$E$1:$E$179,MATCH($I245,'Margen (PowerBI)'!$B$1:$B$179,0))</f>
        <v>28.5</v>
      </c>
      <c r="L245" s="275">
        <f t="array" ref="L245">INDEX('Margen (PowerBI)'!$F$1:$F$179,MATCH($I245,'Margen (PowerBI)'!$B$1:$B$179,0))</f>
        <v>21</v>
      </c>
      <c r="M245" s="270" t="s">
        <v>6209</v>
      </c>
      <c r="N245" s="272">
        <v>1.0</v>
      </c>
      <c r="O245" s="276">
        <v>1.0E-4</v>
      </c>
      <c r="P245" s="272">
        <v>1.0</v>
      </c>
      <c r="Q245" s="276">
        <v>1.0E-4</v>
      </c>
      <c r="R245" s="276">
        <v>1.0</v>
      </c>
      <c r="S245" s="272">
        <v>0.0</v>
      </c>
      <c r="T245" s="276">
        <v>1.0</v>
      </c>
      <c r="U245" s="276">
        <v>0.0</v>
      </c>
      <c r="V245" s="277">
        <v>102.0</v>
      </c>
      <c r="W245" s="277">
        <v>0.0</v>
      </c>
      <c r="X245" s="272">
        <v>1.0</v>
      </c>
      <c r="Y245" s="272">
        <v>0.0</v>
      </c>
    </row>
    <row r="246">
      <c r="A246" s="262" t="s">
        <v>708</v>
      </c>
      <c r="B246" s="262" t="s">
        <v>6256</v>
      </c>
      <c r="C246" s="262" t="s">
        <v>6257</v>
      </c>
      <c r="D246" s="263">
        <v>10.0</v>
      </c>
      <c r="E246" s="263" t="s">
        <v>188</v>
      </c>
      <c r="F246" s="264" t="s">
        <v>7271</v>
      </c>
      <c r="G246" s="55" t="str">
        <f t="array" ref="G246">INDEX('New Listing E-Commerce'!$D$1:$D$179,MATCH(I246,'New Listing E-Commerce'!$C$1:$C$179,0))</f>
        <v>Bmx </v>
      </c>
      <c r="H246" s="265">
        <v>1.0</v>
      </c>
      <c r="I246" s="278" t="s">
        <v>211</v>
      </c>
      <c r="J246" s="267">
        <f t="array" ref="J246">INDEX('Margen (PowerBI)'!$D$1:$D$179,MATCH($I246,'Margen (PowerBI)'!$B$1:$B$179,0))</f>
        <v>49.5</v>
      </c>
      <c r="K246" s="267">
        <f t="array" ref="K246">INDEX('Margen (PowerBI)'!$E$1:$E$179,MATCH($I246,'Margen (PowerBI)'!$B$1:$B$179,0))</f>
        <v>28.5</v>
      </c>
      <c r="L246" s="267">
        <f t="array" ref="L246">INDEX('Margen (PowerBI)'!$F$1:$F$179,MATCH($I246,'Margen (PowerBI)'!$B$1:$B$179,0))</f>
        <v>21</v>
      </c>
      <c r="M246" s="262" t="s">
        <v>6255</v>
      </c>
      <c r="N246" s="264">
        <v>1.0</v>
      </c>
      <c r="O246" s="268">
        <v>1.0E-4</v>
      </c>
      <c r="P246" s="264">
        <v>1.0</v>
      </c>
      <c r="Q246" s="268">
        <v>1.0E-4</v>
      </c>
      <c r="R246" s="268">
        <v>1.0</v>
      </c>
      <c r="S246" s="264">
        <v>0.0</v>
      </c>
      <c r="T246" s="268">
        <v>1.0</v>
      </c>
      <c r="U246" s="268">
        <v>0.0</v>
      </c>
      <c r="V246" s="269">
        <v>106.0</v>
      </c>
      <c r="W246" s="269">
        <v>0.0</v>
      </c>
      <c r="X246" s="264">
        <v>1.0</v>
      </c>
      <c r="Y246" s="264">
        <v>0.0</v>
      </c>
    </row>
    <row r="247">
      <c r="A247" s="270" t="s">
        <v>732</v>
      </c>
      <c r="B247" s="270" t="s">
        <v>735</v>
      </c>
      <c r="C247" s="270" t="s">
        <v>736</v>
      </c>
      <c r="D247" s="271">
        <v>8.5</v>
      </c>
      <c r="E247" s="271" t="s">
        <v>186</v>
      </c>
      <c r="F247" s="272" t="s">
        <v>7271</v>
      </c>
      <c r="G247" s="59" t="str">
        <f t="array" ref="G247">INDEX('New Listing E-Commerce'!$D$1:$D$179,MATCH(I247,'New Listing E-Commerce'!$C$1:$C$179,0))</f>
        <v>LA Track</v>
      </c>
      <c r="H247" s="273">
        <v>2.0</v>
      </c>
      <c r="I247" s="279" t="s">
        <v>243</v>
      </c>
      <c r="J247" s="275">
        <f t="array" ref="J247">INDEX('Margen (PowerBI)'!$D$1:$D$179,MATCH($I247,'Margen (PowerBI)'!$B$1:$B$179,0))</f>
        <v>37</v>
      </c>
      <c r="K247" s="275">
        <f t="array" ref="K247">INDEX('Margen (PowerBI)'!$E$1:$E$179,MATCH($I247,'Margen (PowerBI)'!$B$1:$B$179,0))</f>
        <v>25.5</v>
      </c>
      <c r="L247" s="275">
        <f t="array" ref="L247">INDEX('Margen (PowerBI)'!$F$1:$F$179,MATCH($I247,'Margen (PowerBI)'!$B$1:$B$179,0))</f>
        <v>11.5</v>
      </c>
      <c r="M247" s="270" t="s">
        <v>5909</v>
      </c>
      <c r="N247" s="272">
        <v>3.0</v>
      </c>
      <c r="O247" s="276">
        <v>3.0E-4</v>
      </c>
      <c r="P247" s="272">
        <v>3.0</v>
      </c>
      <c r="Q247" s="276">
        <v>2.0E-4</v>
      </c>
      <c r="R247" s="276">
        <v>1.0</v>
      </c>
      <c r="S247" s="272">
        <v>0.0</v>
      </c>
      <c r="T247" s="276">
        <v>0.6667</v>
      </c>
      <c r="U247" s="276">
        <v>0.0</v>
      </c>
      <c r="V247" s="277">
        <v>130.0</v>
      </c>
      <c r="W247" s="277">
        <v>0.0</v>
      </c>
      <c r="X247" s="272">
        <v>1.0</v>
      </c>
      <c r="Y247" s="272">
        <v>0.0</v>
      </c>
    </row>
    <row r="248">
      <c r="A248" s="262" t="s">
        <v>1037</v>
      </c>
      <c r="B248" s="262" t="s">
        <v>5948</v>
      </c>
      <c r="C248" s="262" t="s">
        <v>5949</v>
      </c>
      <c r="D248" s="263">
        <v>11.0</v>
      </c>
      <c r="E248" s="263" t="s">
        <v>7291</v>
      </c>
      <c r="F248" s="264" t="s">
        <v>7271</v>
      </c>
      <c r="G248" s="55" t="str">
        <f t="array" ref="G248">INDEX('New Listing E-Commerce'!$D$1:$D$179,MATCH(I248,'New Listing E-Commerce'!$C$1:$C$179,0))</f>
        <v>LA Track</v>
      </c>
      <c r="H248" s="265">
        <v>1.0</v>
      </c>
      <c r="I248" s="278" t="s">
        <v>243</v>
      </c>
      <c r="J248" s="267">
        <f t="array" ref="J248">INDEX('Margen (PowerBI)'!$D$1:$D$179,MATCH($I248,'Margen (PowerBI)'!$B$1:$B$179,0))</f>
        <v>37</v>
      </c>
      <c r="K248" s="267">
        <f t="array" ref="K248">INDEX('Margen (PowerBI)'!$E$1:$E$179,MATCH($I248,'Margen (PowerBI)'!$B$1:$B$179,0))</f>
        <v>25.5</v>
      </c>
      <c r="L248" s="267">
        <f t="array" ref="L248">INDEX('Margen (PowerBI)'!$F$1:$F$179,MATCH($I248,'Margen (PowerBI)'!$B$1:$B$179,0))</f>
        <v>11.5</v>
      </c>
      <c r="M248" s="262" t="s">
        <v>5947</v>
      </c>
      <c r="N248" s="264">
        <v>1.0</v>
      </c>
      <c r="O248" s="268">
        <v>1.0E-4</v>
      </c>
      <c r="P248" s="264">
        <v>2.0</v>
      </c>
      <c r="Q248" s="268">
        <v>2.0E-4</v>
      </c>
      <c r="R248" s="268">
        <v>1.0</v>
      </c>
      <c r="S248" s="264">
        <v>0.0</v>
      </c>
      <c r="T248" s="268">
        <v>1.0</v>
      </c>
      <c r="U248" s="268">
        <v>0.0</v>
      </c>
      <c r="V248" s="269">
        <v>65.0</v>
      </c>
      <c r="W248" s="269">
        <v>0.0</v>
      </c>
      <c r="X248" s="264">
        <v>1.0</v>
      </c>
      <c r="Y248" s="264">
        <v>0.0</v>
      </c>
    </row>
    <row r="249">
      <c r="A249" s="270" t="s">
        <v>732</v>
      </c>
      <c r="B249" s="270" t="s">
        <v>7361</v>
      </c>
      <c r="C249" s="270" t="s">
        <v>7362</v>
      </c>
      <c r="D249" s="271">
        <v>7.0</v>
      </c>
      <c r="E249" s="271" t="s">
        <v>186</v>
      </c>
      <c r="F249" s="272" t="s">
        <v>7271</v>
      </c>
      <c r="G249" s="59" t="str">
        <f t="array" ref="G249">INDEX('New Listing E-Commerce'!$D$1:$D$179,MATCH(I249,'New Listing E-Commerce'!$C$1:$C$179,0))</f>
        <v>LA Track</v>
      </c>
      <c r="H249" s="273">
        <v>1.0</v>
      </c>
      <c r="I249" s="279" t="s">
        <v>243</v>
      </c>
      <c r="J249" s="275">
        <f t="array" ref="J249">INDEX('Margen (PowerBI)'!$D$1:$D$179,MATCH($I249,'Margen (PowerBI)'!$B$1:$B$179,0))</f>
        <v>37</v>
      </c>
      <c r="K249" s="275">
        <f t="array" ref="K249">INDEX('Margen (PowerBI)'!$E$1:$E$179,MATCH($I249,'Margen (PowerBI)'!$B$1:$B$179,0))</f>
        <v>25.5</v>
      </c>
      <c r="L249" s="275">
        <f t="array" ref="L249">INDEX('Margen (PowerBI)'!$F$1:$F$179,MATCH($I249,'Margen (PowerBI)'!$B$1:$B$179,0))</f>
        <v>11.5</v>
      </c>
      <c r="M249" s="270" t="s">
        <v>7363</v>
      </c>
      <c r="N249" s="272">
        <v>0.0</v>
      </c>
      <c r="O249" s="276">
        <v>0.0</v>
      </c>
      <c r="P249" s="272">
        <v>0.0</v>
      </c>
      <c r="Q249" s="276">
        <v>0.0</v>
      </c>
      <c r="R249" s="276">
        <v>0.0</v>
      </c>
      <c r="S249" s="272">
        <v>0.0</v>
      </c>
      <c r="T249" s="276">
        <v>0.0</v>
      </c>
      <c r="U249" s="276">
        <v>0.0</v>
      </c>
      <c r="V249" s="277">
        <v>70.0</v>
      </c>
      <c r="W249" s="277">
        <v>0.0</v>
      </c>
      <c r="X249" s="272">
        <v>1.0</v>
      </c>
      <c r="Y249" s="272">
        <v>0.0</v>
      </c>
    </row>
    <row r="250">
      <c r="A250" s="262" t="s">
        <v>760</v>
      </c>
      <c r="B250" s="262" t="s">
        <v>6944</v>
      </c>
      <c r="C250" s="262" t="s">
        <v>6945</v>
      </c>
      <c r="D250" s="263">
        <v>6.5</v>
      </c>
      <c r="E250" s="263" t="s">
        <v>188</v>
      </c>
      <c r="F250" s="264" t="s">
        <v>7271</v>
      </c>
      <c r="G250" s="55" t="str">
        <f t="array" ref="G250">INDEX('New Listing E-Commerce'!$D$1:$D$179,MATCH(I250,'New Listing E-Commerce'!$C$1:$C$179,0))</f>
        <v>PR Rayas</v>
      </c>
      <c r="H250" s="265">
        <v>1.0</v>
      </c>
      <c r="I250" s="278" t="s">
        <v>196</v>
      </c>
      <c r="J250" s="267">
        <f t="array" ref="J250">INDEX('Margen (PowerBI)'!$D$1:$D$179,MATCH($I250,'Margen (PowerBI)'!$B$1:$B$179,0))</f>
        <v>56</v>
      </c>
      <c r="K250" s="267">
        <f t="array" ref="K250">INDEX('Margen (PowerBI)'!$E$1:$E$179,MATCH($I250,'Margen (PowerBI)'!$B$1:$B$179,0))</f>
        <v>29.5</v>
      </c>
      <c r="L250" s="267">
        <f t="array" ref="L250">INDEX('Margen (PowerBI)'!$F$1:$F$179,MATCH($I250,'Margen (PowerBI)'!$B$1:$B$179,0))</f>
        <v>26.5</v>
      </c>
      <c r="M250" s="262" t="s">
        <v>6943</v>
      </c>
      <c r="N250" s="264">
        <v>1.0</v>
      </c>
      <c r="O250" s="268">
        <v>1.0E-4</v>
      </c>
      <c r="P250" s="264">
        <v>1.0</v>
      </c>
      <c r="Q250" s="268">
        <v>1.0E-4</v>
      </c>
      <c r="R250" s="268">
        <v>1.0</v>
      </c>
      <c r="S250" s="264">
        <v>0.0</v>
      </c>
      <c r="T250" s="268">
        <v>1.0</v>
      </c>
      <c r="U250" s="268">
        <v>0.0</v>
      </c>
      <c r="V250" s="269">
        <v>106.0</v>
      </c>
      <c r="W250" s="269">
        <v>0.0</v>
      </c>
      <c r="X250" s="264">
        <v>1.0</v>
      </c>
      <c r="Y250" s="264">
        <v>0.0</v>
      </c>
    </row>
    <row r="251">
      <c r="A251" s="270" t="s">
        <v>777</v>
      </c>
      <c r="B251" s="270" t="s">
        <v>3185</v>
      </c>
      <c r="C251" s="270" t="s">
        <v>3186</v>
      </c>
      <c r="D251" s="271">
        <v>13.0</v>
      </c>
      <c r="E251" s="271" t="s">
        <v>7290</v>
      </c>
      <c r="F251" s="272" t="s">
        <v>7271</v>
      </c>
      <c r="G251" s="59" t="str">
        <f t="array" ref="G251">INDEX('New Listing E-Commerce'!$D$1:$D$179,MATCH(I251,'New Listing E-Commerce'!$C$1:$C$179,0))</f>
        <v>TRC1</v>
      </c>
      <c r="H251" s="273">
        <v>1.0</v>
      </c>
      <c r="I251" s="279" t="s">
        <v>44</v>
      </c>
      <c r="J251" s="275">
        <f t="array" ref="J251">INDEX('Margen (PowerBI)'!$D$1:$D$179,MATCH($I251,'Margen (PowerBI)'!$B$1:$B$179,0))</f>
        <v>76</v>
      </c>
      <c r="K251" s="275">
        <f t="array" ref="K251">INDEX('Margen (PowerBI)'!$E$1:$E$179,MATCH($I251,'Margen (PowerBI)'!$B$1:$B$179,0))</f>
        <v>42.5</v>
      </c>
      <c r="L251" s="275">
        <f t="array" ref="L251">INDEX('Margen (PowerBI)'!$F$1:$F$179,MATCH($I251,'Margen (PowerBI)'!$B$1:$B$179,0))</f>
        <v>33.5</v>
      </c>
      <c r="M251" s="270" t="s">
        <v>3184</v>
      </c>
      <c r="N251" s="272">
        <v>9.0</v>
      </c>
      <c r="O251" s="276">
        <v>9.0E-4</v>
      </c>
      <c r="P251" s="272">
        <v>13.0</v>
      </c>
      <c r="Q251" s="276">
        <v>0.001</v>
      </c>
      <c r="R251" s="276">
        <v>0.7692</v>
      </c>
      <c r="S251" s="272">
        <v>0.0</v>
      </c>
      <c r="T251" s="276">
        <v>0.1111</v>
      </c>
      <c r="U251" s="276">
        <v>0.0</v>
      </c>
      <c r="V251" s="277">
        <v>156.0</v>
      </c>
      <c r="W251" s="277">
        <v>0.0</v>
      </c>
      <c r="X251" s="272">
        <v>1.0</v>
      </c>
      <c r="Y251" s="272">
        <v>0.0</v>
      </c>
    </row>
    <row r="252">
      <c r="A252" s="262" t="s">
        <v>777</v>
      </c>
      <c r="B252" s="262" t="s">
        <v>3165</v>
      </c>
      <c r="C252" s="262" t="s">
        <v>3166</v>
      </c>
      <c r="D252" s="263">
        <v>7.5</v>
      </c>
      <c r="E252" s="263" t="s">
        <v>7290</v>
      </c>
      <c r="F252" s="264" t="s">
        <v>7271</v>
      </c>
      <c r="G252" s="55" t="str">
        <f t="array" ref="G252">INDEX('New Listing E-Commerce'!$D$1:$D$179,MATCH(I252,'New Listing E-Commerce'!$C$1:$C$179,0))</f>
        <v>TRC1</v>
      </c>
      <c r="H252" s="265">
        <v>2.0</v>
      </c>
      <c r="I252" s="278" t="s">
        <v>44</v>
      </c>
      <c r="J252" s="267">
        <f t="array" ref="J252">INDEX('Margen (PowerBI)'!$D$1:$D$179,MATCH($I252,'Margen (PowerBI)'!$B$1:$B$179,0))</f>
        <v>76</v>
      </c>
      <c r="K252" s="267">
        <f t="array" ref="K252">INDEX('Margen (PowerBI)'!$E$1:$E$179,MATCH($I252,'Margen (PowerBI)'!$B$1:$B$179,0))</f>
        <v>42.5</v>
      </c>
      <c r="L252" s="267">
        <f t="array" ref="L252">INDEX('Margen (PowerBI)'!$F$1:$F$179,MATCH($I252,'Margen (PowerBI)'!$B$1:$B$179,0))</f>
        <v>33.5</v>
      </c>
      <c r="M252" s="262" t="s">
        <v>3164</v>
      </c>
      <c r="N252" s="264">
        <v>27.0</v>
      </c>
      <c r="O252" s="268">
        <v>0.0026</v>
      </c>
      <c r="P252" s="264">
        <v>34.0</v>
      </c>
      <c r="Q252" s="268">
        <v>0.0026</v>
      </c>
      <c r="R252" s="268">
        <v>0.9118</v>
      </c>
      <c r="S252" s="264">
        <v>0.0</v>
      </c>
      <c r="T252" s="268">
        <v>0.0741</v>
      </c>
      <c r="U252" s="268">
        <v>0.0</v>
      </c>
      <c r="V252" s="269">
        <v>312.0</v>
      </c>
      <c r="W252" s="269">
        <v>0.0</v>
      </c>
      <c r="X252" s="264">
        <v>2.0</v>
      </c>
      <c r="Y252" s="264">
        <v>0.0</v>
      </c>
    </row>
    <row r="253">
      <c r="A253" s="270" t="s">
        <v>809</v>
      </c>
      <c r="B253" s="270" t="s">
        <v>816</v>
      </c>
      <c r="C253" s="270" t="s">
        <v>817</v>
      </c>
      <c r="D253" s="271">
        <v>12.0</v>
      </c>
      <c r="E253" s="271" t="s">
        <v>7287</v>
      </c>
      <c r="F253" s="272" t="s">
        <v>7271</v>
      </c>
      <c r="G253" s="59" t="str">
        <f t="array" ref="G253">INDEX('New Listing E-Commerce'!$D$1:$D$179,MATCH(I253,'New Listing E-Commerce'!$C$1:$C$179,0))</f>
        <v>TRC3P</v>
      </c>
      <c r="H253" s="273">
        <v>5.0</v>
      </c>
      <c r="I253" s="279" t="s">
        <v>23</v>
      </c>
      <c r="J253" s="275">
        <f t="array" ref="J253">INDEX('Margen (PowerBI)'!$D$1:$D$179,MATCH($I253,'Margen (PowerBI)'!$B$1:$B$179,0))</f>
        <v>78</v>
      </c>
      <c r="K253" s="275">
        <f t="array" ref="K253">INDEX('Margen (PowerBI)'!$E$1:$E$179,MATCH($I253,'Margen (PowerBI)'!$B$1:$B$179,0))</f>
        <v>45.5</v>
      </c>
      <c r="L253" s="275">
        <f t="array" ref="L253">INDEX('Margen (PowerBI)'!$F$1:$F$179,MATCH($I253,'Margen (PowerBI)'!$B$1:$B$179,0))</f>
        <v>32.5</v>
      </c>
      <c r="M253" s="270" t="s">
        <v>6524</v>
      </c>
      <c r="N253" s="272">
        <v>27.0</v>
      </c>
      <c r="O253" s="276">
        <v>0.0026</v>
      </c>
      <c r="P253" s="272">
        <v>42.0</v>
      </c>
      <c r="Q253" s="276">
        <v>0.0032</v>
      </c>
      <c r="R253" s="276">
        <v>0.9762</v>
      </c>
      <c r="S253" s="272">
        <v>0.0</v>
      </c>
      <c r="T253" s="276">
        <v>0.1852</v>
      </c>
      <c r="U253" s="276">
        <v>0.0</v>
      </c>
      <c r="V253" s="277">
        <v>805.0</v>
      </c>
      <c r="W253" s="277">
        <v>0.0</v>
      </c>
      <c r="X253" s="272">
        <v>5.0</v>
      </c>
      <c r="Y253" s="272">
        <v>0.0</v>
      </c>
    </row>
    <row r="254">
      <c r="A254" s="262" t="s">
        <v>809</v>
      </c>
      <c r="B254" s="262" t="s">
        <v>6507</v>
      </c>
      <c r="C254" s="262" t="s">
        <v>6508</v>
      </c>
      <c r="D254" s="263">
        <v>6.0</v>
      </c>
      <c r="E254" s="263" t="s">
        <v>7287</v>
      </c>
      <c r="F254" s="264" t="s">
        <v>7271</v>
      </c>
      <c r="G254" s="55" t="str">
        <f t="array" ref="G254">INDEX('New Listing E-Commerce'!$D$1:$D$179,MATCH(I254,'New Listing E-Commerce'!$C$1:$C$179,0))</f>
        <v>TRC3P</v>
      </c>
      <c r="H254" s="265">
        <v>2.0</v>
      </c>
      <c r="I254" s="278" t="s">
        <v>23</v>
      </c>
      <c r="J254" s="267">
        <f t="array" ref="J254">INDEX('Margen (PowerBI)'!$D$1:$D$179,MATCH($I254,'Margen (PowerBI)'!$B$1:$B$179,0))</f>
        <v>78</v>
      </c>
      <c r="K254" s="267">
        <f t="array" ref="K254">INDEX('Margen (PowerBI)'!$E$1:$E$179,MATCH($I254,'Margen (PowerBI)'!$B$1:$B$179,0))</f>
        <v>45.5</v>
      </c>
      <c r="L254" s="267">
        <f t="array" ref="L254">INDEX('Margen (PowerBI)'!$F$1:$F$179,MATCH($I254,'Margen (PowerBI)'!$B$1:$B$179,0))</f>
        <v>32.5</v>
      </c>
      <c r="M254" s="262" t="s">
        <v>6506</v>
      </c>
      <c r="N254" s="264">
        <v>52.0</v>
      </c>
      <c r="O254" s="268">
        <v>0.0049</v>
      </c>
      <c r="P254" s="264">
        <v>61.0</v>
      </c>
      <c r="Q254" s="268">
        <v>0.0046</v>
      </c>
      <c r="R254" s="268">
        <v>0.5082</v>
      </c>
      <c r="S254" s="264">
        <v>0.0</v>
      </c>
      <c r="T254" s="268">
        <v>0.0385</v>
      </c>
      <c r="U254" s="268">
        <v>0.0</v>
      </c>
      <c r="V254" s="269">
        <v>322.0</v>
      </c>
      <c r="W254" s="269">
        <v>0.0</v>
      </c>
      <c r="X254" s="264">
        <v>2.0</v>
      </c>
      <c r="Y254" s="264">
        <v>0.0</v>
      </c>
    </row>
    <row r="255">
      <c r="A255" s="270" t="s">
        <v>824</v>
      </c>
      <c r="B255" s="270" t="s">
        <v>1096</v>
      </c>
      <c r="C255" s="270" t="s">
        <v>1097</v>
      </c>
      <c r="D255" s="271">
        <v>7.5</v>
      </c>
      <c r="E255" s="271" t="s">
        <v>7287</v>
      </c>
      <c r="F255" s="272" t="s">
        <v>7271</v>
      </c>
      <c r="G255" s="59" t="str">
        <f t="array" ref="G255">INDEX('New Listing E-Commerce'!$D$1:$D$179,MATCH(I255,'New Listing E-Commerce'!$C$1:$C$179,0))</f>
        <v>TRC1</v>
      </c>
      <c r="H255" s="273">
        <v>1.0</v>
      </c>
      <c r="I255" s="274" t="s">
        <v>44</v>
      </c>
      <c r="J255" s="275">
        <f t="array" ref="J255">INDEX('Margen (PowerBI)'!$D$1:$D$179,MATCH($I255,'Margen (PowerBI)'!$B$1:$B$179,0))</f>
        <v>76</v>
      </c>
      <c r="K255" s="275">
        <f t="array" ref="K255">INDEX('Margen (PowerBI)'!$E$1:$E$179,MATCH($I255,'Margen (PowerBI)'!$B$1:$B$179,0))</f>
        <v>42.5</v>
      </c>
      <c r="L255" s="275">
        <f t="array" ref="L255">INDEX('Margen (PowerBI)'!$F$1:$F$179,MATCH($I255,'Margen (PowerBI)'!$B$1:$B$179,0))</f>
        <v>33.5</v>
      </c>
      <c r="M255" s="272">
        <v>3.5600001601265E13</v>
      </c>
      <c r="N255" s="272">
        <v>7.0</v>
      </c>
      <c r="O255" s="276">
        <v>7.0E-4</v>
      </c>
      <c r="P255" s="272">
        <v>9.0</v>
      </c>
      <c r="Q255" s="276">
        <v>7.0E-4</v>
      </c>
      <c r="R255" s="276">
        <v>1.0</v>
      </c>
      <c r="S255" s="272">
        <v>0.0</v>
      </c>
      <c r="T255" s="276">
        <v>0.1429</v>
      </c>
      <c r="U255" s="276">
        <v>0.0</v>
      </c>
      <c r="V255" s="277">
        <v>156.0</v>
      </c>
      <c r="W255" s="277">
        <v>0.0</v>
      </c>
      <c r="X255" s="272">
        <v>1.0</v>
      </c>
      <c r="Y255" s="272">
        <v>0.0</v>
      </c>
    </row>
    <row r="256">
      <c r="A256" s="262" t="s">
        <v>824</v>
      </c>
      <c r="B256" s="262" t="s">
        <v>825</v>
      </c>
      <c r="C256" s="262" t="s">
        <v>826</v>
      </c>
      <c r="D256" s="263">
        <v>8.0</v>
      </c>
      <c r="E256" s="263" t="s">
        <v>7287</v>
      </c>
      <c r="F256" s="264" t="s">
        <v>7271</v>
      </c>
      <c r="G256" s="55" t="str">
        <f t="array" ref="G256">INDEX('New Listing E-Commerce'!$D$1:$D$179,MATCH(I256,'New Listing E-Commerce'!$C$1:$C$179,0))</f>
        <v>TRC1</v>
      </c>
      <c r="H256" s="265">
        <v>1.0</v>
      </c>
      <c r="I256" s="266" t="s">
        <v>44</v>
      </c>
      <c r="J256" s="267">
        <f t="array" ref="J256">INDEX('Margen (PowerBI)'!$D$1:$D$179,MATCH($I256,'Margen (PowerBI)'!$B$1:$B$179,0))</f>
        <v>76</v>
      </c>
      <c r="K256" s="267">
        <f t="array" ref="K256">INDEX('Margen (PowerBI)'!$E$1:$E$179,MATCH($I256,'Margen (PowerBI)'!$B$1:$B$179,0))</f>
        <v>42.5</v>
      </c>
      <c r="L256" s="267">
        <f t="array" ref="L256">INDEX('Margen (PowerBI)'!$F$1:$F$179,MATCH($I256,'Margen (PowerBI)'!$B$1:$B$179,0))</f>
        <v>33.5</v>
      </c>
      <c r="M256" s="264">
        <v>3.560000160127E13</v>
      </c>
      <c r="N256" s="264">
        <v>4.0</v>
      </c>
      <c r="O256" s="268">
        <v>4.0E-4</v>
      </c>
      <c r="P256" s="264">
        <v>5.0</v>
      </c>
      <c r="Q256" s="268">
        <v>4.0E-4</v>
      </c>
      <c r="R256" s="268">
        <v>1.0</v>
      </c>
      <c r="S256" s="264">
        <v>0.0</v>
      </c>
      <c r="T256" s="268">
        <v>0.25</v>
      </c>
      <c r="U256" s="268">
        <v>0.0</v>
      </c>
      <c r="V256" s="269">
        <v>156.0</v>
      </c>
      <c r="W256" s="269">
        <v>0.0</v>
      </c>
      <c r="X256" s="264">
        <v>1.0</v>
      </c>
      <c r="Y256" s="264">
        <v>0.0</v>
      </c>
    </row>
    <row r="257">
      <c r="A257" s="270" t="s">
        <v>824</v>
      </c>
      <c r="B257" s="270" t="s">
        <v>1098</v>
      </c>
      <c r="C257" s="270" t="s">
        <v>1099</v>
      </c>
      <c r="D257" s="271">
        <v>9.5</v>
      </c>
      <c r="E257" s="271" t="s">
        <v>7287</v>
      </c>
      <c r="F257" s="272" t="s">
        <v>7271</v>
      </c>
      <c r="G257" s="59" t="str">
        <f t="array" ref="G257">INDEX('New Listing E-Commerce'!$D$1:$D$179,MATCH(I257,'New Listing E-Commerce'!$C$1:$C$179,0))</f>
        <v>TRC1</v>
      </c>
      <c r="H257" s="273">
        <v>1.0</v>
      </c>
      <c r="I257" s="274" t="s">
        <v>44</v>
      </c>
      <c r="J257" s="275">
        <f t="array" ref="J257">INDEX('Margen (PowerBI)'!$D$1:$D$179,MATCH($I257,'Margen (PowerBI)'!$B$1:$B$179,0))</f>
        <v>76</v>
      </c>
      <c r="K257" s="275">
        <f t="array" ref="K257">INDEX('Margen (PowerBI)'!$E$1:$E$179,MATCH($I257,'Margen (PowerBI)'!$B$1:$B$179,0))</f>
        <v>42.5</v>
      </c>
      <c r="L257" s="275">
        <f t="array" ref="L257">INDEX('Margen (PowerBI)'!$F$1:$F$179,MATCH($I257,'Margen (PowerBI)'!$B$1:$B$179,0))</f>
        <v>33.5</v>
      </c>
      <c r="M257" s="272">
        <v>3.5600001601285E13</v>
      </c>
      <c r="N257" s="272">
        <v>0.0</v>
      </c>
      <c r="O257" s="276">
        <v>0.0</v>
      </c>
      <c r="P257" s="272">
        <v>0.0</v>
      </c>
      <c r="Q257" s="276">
        <v>0.0</v>
      </c>
      <c r="R257" s="276">
        <v>0.0</v>
      </c>
      <c r="S257" s="272">
        <v>0.0</v>
      </c>
      <c r="T257" s="276">
        <v>0.0</v>
      </c>
      <c r="U257" s="276">
        <v>0.0</v>
      </c>
      <c r="V257" s="277">
        <v>156.0</v>
      </c>
      <c r="W257" s="277">
        <v>0.0</v>
      </c>
      <c r="X257" s="272">
        <v>1.0</v>
      </c>
      <c r="Y257" s="272">
        <v>0.0</v>
      </c>
    </row>
    <row r="258">
      <c r="A258" s="262" t="s">
        <v>1789</v>
      </c>
      <c r="B258" s="262" t="s">
        <v>1789</v>
      </c>
      <c r="C258" s="262" t="s">
        <v>1790</v>
      </c>
      <c r="D258" s="263">
        <v>13.0</v>
      </c>
      <c r="E258" s="263" t="s">
        <v>7290</v>
      </c>
      <c r="F258" s="264" t="s">
        <v>7271</v>
      </c>
      <c r="G258" s="55" t="str">
        <f t="array" ref="G258">INDEX('New Listing E-Commerce'!$D$1:$D$179,MATCH(I258,'New Listing E-Commerce'!$C$1:$C$179,0))</f>
        <v>TRC1</v>
      </c>
      <c r="H258" s="265">
        <v>1.0</v>
      </c>
      <c r="I258" s="266" t="s">
        <v>44</v>
      </c>
      <c r="J258" s="267">
        <f t="array" ref="J258">INDEX('Margen (PowerBI)'!$D$1:$D$179,MATCH($I258,'Margen (PowerBI)'!$B$1:$B$179,0))</f>
        <v>76</v>
      </c>
      <c r="K258" s="267">
        <f t="array" ref="K258">INDEX('Margen (PowerBI)'!$E$1:$E$179,MATCH($I258,'Margen (PowerBI)'!$B$1:$B$179,0))</f>
        <v>42.5</v>
      </c>
      <c r="L258" s="267">
        <f t="array" ref="L258">INDEX('Margen (PowerBI)'!$F$1:$F$179,MATCH($I258,'Margen (PowerBI)'!$B$1:$B$179,0))</f>
        <v>33.5</v>
      </c>
      <c r="M258" s="264">
        <v>3.560000170132E13</v>
      </c>
      <c r="N258" s="264">
        <v>1.0</v>
      </c>
      <c r="O258" s="268">
        <v>1.0E-4</v>
      </c>
      <c r="P258" s="264">
        <v>1.0</v>
      </c>
      <c r="Q258" s="268">
        <v>1.0E-4</v>
      </c>
      <c r="R258" s="268">
        <v>0.0</v>
      </c>
      <c r="S258" s="264">
        <v>1.0</v>
      </c>
      <c r="T258" s="268">
        <v>1.0</v>
      </c>
      <c r="U258" s="268">
        <v>1.0</v>
      </c>
      <c r="V258" s="269">
        <v>156.0</v>
      </c>
      <c r="W258" s="269">
        <v>156.0</v>
      </c>
      <c r="X258" s="264">
        <v>1.0</v>
      </c>
      <c r="Y258" s="264">
        <v>1.0</v>
      </c>
    </row>
    <row r="259">
      <c r="A259" s="270" t="s">
        <v>824</v>
      </c>
      <c r="B259" s="270" t="s">
        <v>835</v>
      </c>
      <c r="C259" s="270" t="s">
        <v>836</v>
      </c>
      <c r="D259" s="271">
        <v>8.0</v>
      </c>
      <c r="E259" s="271" t="s">
        <v>7290</v>
      </c>
      <c r="F259" s="272" t="s">
        <v>7271</v>
      </c>
      <c r="G259" s="59" t="str">
        <f t="array" ref="G259">INDEX('New Listing E-Commerce'!$D$1:$D$179,MATCH(I259,'New Listing E-Commerce'!$C$1:$C$179,0))</f>
        <v>TRC1</v>
      </c>
      <c r="H259" s="273">
        <v>1.0</v>
      </c>
      <c r="I259" s="274" t="s">
        <v>44</v>
      </c>
      <c r="J259" s="275">
        <f t="array" ref="J259">INDEX('Margen (PowerBI)'!$D$1:$D$179,MATCH($I259,'Margen (PowerBI)'!$B$1:$B$179,0))</f>
        <v>76</v>
      </c>
      <c r="K259" s="275">
        <f t="array" ref="K259">INDEX('Margen (PowerBI)'!$E$1:$E$179,MATCH($I259,'Margen (PowerBI)'!$B$1:$B$179,0))</f>
        <v>42.5</v>
      </c>
      <c r="L259" s="275">
        <f t="array" ref="L259">INDEX('Margen (PowerBI)'!$F$1:$F$179,MATCH($I259,'Margen (PowerBI)'!$B$1:$B$179,0))</f>
        <v>33.5</v>
      </c>
      <c r="M259" s="272">
        <v>3.560000170127E13</v>
      </c>
      <c r="N259" s="272">
        <v>1.0</v>
      </c>
      <c r="O259" s="276">
        <v>1.0E-4</v>
      </c>
      <c r="P259" s="272">
        <v>2.0</v>
      </c>
      <c r="Q259" s="276">
        <v>2.0E-4</v>
      </c>
      <c r="R259" s="276">
        <v>1.0</v>
      </c>
      <c r="S259" s="272">
        <v>0.0</v>
      </c>
      <c r="T259" s="276">
        <v>1.0</v>
      </c>
      <c r="U259" s="276">
        <v>0.0</v>
      </c>
      <c r="V259" s="277">
        <v>156.0</v>
      </c>
      <c r="W259" s="277">
        <v>0.0</v>
      </c>
      <c r="X259" s="272">
        <v>1.0</v>
      </c>
      <c r="Y259" s="272">
        <v>0.0</v>
      </c>
    </row>
    <row r="260">
      <c r="A260" s="262" t="s">
        <v>824</v>
      </c>
      <c r="B260" s="262" t="s">
        <v>1775</v>
      </c>
      <c r="C260" s="262" t="s">
        <v>1776</v>
      </c>
      <c r="D260" s="263">
        <v>9.0</v>
      </c>
      <c r="E260" s="263" t="s">
        <v>7290</v>
      </c>
      <c r="F260" s="264" t="s">
        <v>7271</v>
      </c>
      <c r="G260" s="55" t="str">
        <f t="array" ref="G260">INDEX('New Listing E-Commerce'!$D$1:$D$179,MATCH(I260,'New Listing E-Commerce'!$C$1:$C$179,0))</f>
        <v>TRC1</v>
      </c>
      <c r="H260" s="265">
        <v>1.0</v>
      </c>
      <c r="I260" s="266" t="s">
        <v>44</v>
      </c>
      <c r="J260" s="267">
        <f t="array" ref="J260">INDEX('Margen (PowerBI)'!$D$1:$D$179,MATCH($I260,'Margen (PowerBI)'!$B$1:$B$179,0))</f>
        <v>76</v>
      </c>
      <c r="K260" s="267">
        <f t="array" ref="K260">INDEX('Margen (PowerBI)'!$E$1:$E$179,MATCH($I260,'Margen (PowerBI)'!$B$1:$B$179,0))</f>
        <v>42.5</v>
      </c>
      <c r="L260" s="267">
        <f t="array" ref="L260">INDEX('Margen (PowerBI)'!$F$1:$F$179,MATCH($I260,'Margen (PowerBI)'!$B$1:$B$179,0))</f>
        <v>33.5</v>
      </c>
      <c r="M260" s="264">
        <v>3.560000170128E13</v>
      </c>
      <c r="N260" s="264">
        <v>2.0</v>
      </c>
      <c r="O260" s="268">
        <v>2.0E-4</v>
      </c>
      <c r="P260" s="264">
        <v>6.0</v>
      </c>
      <c r="Q260" s="268">
        <v>5.0E-4</v>
      </c>
      <c r="R260" s="268">
        <v>1.0</v>
      </c>
      <c r="S260" s="264">
        <v>0.0</v>
      </c>
      <c r="T260" s="268">
        <v>0.5</v>
      </c>
      <c r="U260" s="268">
        <v>0.0</v>
      </c>
      <c r="V260" s="269">
        <v>156.0</v>
      </c>
      <c r="W260" s="269">
        <v>0.0</v>
      </c>
      <c r="X260" s="264">
        <v>1.0</v>
      </c>
      <c r="Y260" s="264">
        <v>0.0</v>
      </c>
    </row>
    <row r="261">
      <c r="A261" s="270" t="s">
        <v>777</v>
      </c>
      <c r="B261" s="270" t="s">
        <v>798</v>
      </c>
      <c r="C261" s="270" t="s">
        <v>799</v>
      </c>
      <c r="D261" s="272">
        <v>7.0</v>
      </c>
      <c r="E261" s="272" t="s">
        <v>7290</v>
      </c>
      <c r="F261" s="272" t="s">
        <v>7271</v>
      </c>
      <c r="G261" s="59" t="str">
        <f t="array" ref="G261">INDEX('New Listing E-Commerce'!$D$1:$D$179,MATCH(I261,'New Listing E-Commerce'!$C$1:$C$179,0))</f>
        <v>TRC1</v>
      </c>
      <c r="H261" s="273">
        <v>1.0</v>
      </c>
      <c r="I261" s="281" t="s">
        <v>44</v>
      </c>
      <c r="J261" s="275">
        <f t="array" ref="J261">INDEX('Margen (PowerBI)'!$D$1:$D$179,MATCH($I261,'Margen (PowerBI)'!$B$1:$B$179,0))</f>
        <v>76</v>
      </c>
      <c r="K261" s="275">
        <f t="array" ref="K261">INDEX('Margen (PowerBI)'!$E$1:$E$179,MATCH($I261,'Margen (PowerBI)'!$B$1:$B$179,0))</f>
        <v>42.5</v>
      </c>
      <c r="L261" s="275">
        <f t="array" ref="L261">INDEX('Margen (PowerBI)'!$F$1:$F$179,MATCH($I261,'Margen (PowerBI)'!$B$1:$B$179,0))</f>
        <v>33.5</v>
      </c>
      <c r="M261" s="270" t="s">
        <v>6622</v>
      </c>
      <c r="N261" s="272">
        <v>145.0</v>
      </c>
      <c r="O261" s="276">
        <v>0.0137</v>
      </c>
      <c r="P261" s="272">
        <v>188.0</v>
      </c>
      <c r="Q261" s="276">
        <v>0.0142</v>
      </c>
      <c r="R261" s="276">
        <v>1.0</v>
      </c>
      <c r="S261" s="272">
        <v>0.0</v>
      </c>
      <c r="T261" s="276">
        <v>0.0069</v>
      </c>
      <c r="U261" s="276">
        <v>0.0</v>
      </c>
      <c r="V261" s="277">
        <v>156.0</v>
      </c>
      <c r="W261" s="277">
        <v>0.0</v>
      </c>
      <c r="X261" s="272">
        <v>1.0</v>
      </c>
      <c r="Y261" s="272">
        <v>0.0</v>
      </c>
    </row>
    <row r="262">
      <c r="A262" s="262" t="s">
        <v>777</v>
      </c>
      <c r="B262" s="262" t="s">
        <v>800</v>
      </c>
      <c r="C262" s="262" t="s">
        <v>801</v>
      </c>
      <c r="D262" s="264">
        <v>8.0</v>
      </c>
      <c r="E262" s="264" t="s">
        <v>7290</v>
      </c>
      <c r="F262" s="264" t="s">
        <v>7271</v>
      </c>
      <c r="G262" s="55" t="str">
        <f t="array" ref="G262">INDEX('New Listing E-Commerce'!$D$1:$D$179,MATCH(I262,'New Listing E-Commerce'!$C$1:$C$179,0))</f>
        <v>TRC1</v>
      </c>
      <c r="H262" s="265">
        <v>3.0</v>
      </c>
      <c r="I262" s="280" t="s">
        <v>44</v>
      </c>
      <c r="J262" s="267">
        <f t="array" ref="J262">INDEX('Margen (PowerBI)'!$D$1:$D$179,MATCH($I262,'Margen (PowerBI)'!$B$1:$B$179,0))</f>
        <v>76</v>
      </c>
      <c r="K262" s="267">
        <f t="array" ref="K262">INDEX('Margen (PowerBI)'!$E$1:$E$179,MATCH($I262,'Margen (PowerBI)'!$B$1:$B$179,0))</f>
        <v>42.5</v>
      </c>
      <c r="L262" s="267">
        <f t="array" ref="L262">INDEX('Margen (PowerBI)'!$F$1:$F$179,MATCH($I262,'Margen (PowerBI)'!$B$1:$B$179,0))</f>
        <v>33.5</v>
      </c>
      <c r="M262" s="262" t="s">
        <v>3168</v>
      </c>
      <c r="N262" s="264">
        <v>22.0</v>
      </c>
      <c r="O262" s="268">
        <v>0.0021</v>
      </c>
      <c r="P262" s="264">
        <v>24.0</v>
      </c>
      <c r="Q262" s="268">
        <v>0.0018</v>
      </c>
      <c r="R262" s="268">
        <v>0.9167</v>
      </c>
      <c r="S262" s="264">
        <v>0.0</v>
      </c>
      <c r="T262" s="268">
        <v>0.1364</v>
      </c>
      <c r="U262" s="268">
        <v>0.0</v>
      </c>
      <c r="V262" s="269">
        <v>468.0</v>
      </c>
      <c r="W262" s="269">
        <v>0.0</v>
      </c>
      <c r="X262" s="264">
        <v>3.0</v>
      </c>
      <c r="Y262" s="264">
        <v>0.0</v>
      </c>
    </row>
    <row r="263">
      <c r="A263" s="270" t="s">
        <v>777</v>
      </c>
      <c r="B263" s="270" t="s">
        <v>802</v>
      </c>
      <c r="C263" s="270" t="s">
        <v>803</v>
      </c>
      <c r="D263" s="272">
        <v>8.5</v>
      </c>
      <c r="E263" s="272" t="s">
        <v>7290</v>
      </c>
      <c r="F263" s="272" t="s">
        <v>7271</v>
      </c>
      <c r="G263" s="59" t="str">
        <f t="array" ref="G263">INDEX('New Listing E-Commerce'!$D$1:$D$179,MATCH(I263,'New Listing E-Commerce'!$C$1:$C$179,0))</f>
        <v>TRC1</v>
      </c>
      <c r="H263" s="273">
        <v>1.0</v>
      </c>
      <c r="I263" s="281" t="s">
        <v>44</v>
      </c>
      <c r="J263" s="275">
        <f t="array" ref="J263">INDEX('Margen (PowerBI)'!$D$1:$D$179,MATCH($I263,'Margen (PowerBI)'!$B$1:$B$179,0))</f>
        <v>76</v>
      </c>
      <c r="K263" s="275">
        <f t="array" ref="K263">INDEX('Margen (PowerBI)'!$E$1:$E$179,MATCH($I263,'Margen (PowerBI)'!$B$1:$B$179,0))</f>
        <v>42.5</v>
      </c>
      <c r="L263" s="275">
        <f t="array" ref="L263">INDEX('Margen (PowerBI)'!$F$1:$F$179,MATCH($I263,'Margen (PowerBI)'!$B$1:$B$179,0))</f>
        <v>33.5</v>
      </c>
      <c r="M263" s="270" t="s">
        <v>6624</v>
      </c>
      <c r="N263" s="272">
        <v>25.0</v>
      </c>
      <c r="O263" s="276">
        <v>0.0024</v>
      </c>
      <c r="P263" s="272">
        <v>30.0</v>
      </c>
      <c r="Q263" s="276">
        <v>0.0023</v>
      </c>
      <c r="R263" s="276">
        <v>1.0</v>
      </c>
      <c r="S263" s="272">
        <v>0.0</v>
      </c>
      <c r="T263" s="276">
        <v>0.04</v>
      </c>
      <c r="U263" s="276">
        <v>0.0</v>
      </c>
      <c r="V263" s="277">
        <v>156.0</v>
      </c>
      <c r="W263" s="277">
        <v>0.0</v>
      </c>
      <c r="X263" s="272">
        <v>1.0</v>
      </c>
      <c r="Y263" s="272">
        <v>0.0</v>
      </c>
    </row>
    <row r="264">
      <c r="A264" s="262" t="s">
        <v>777</v>
      </c>
      <c r="B264" s="262" t="s">
        <v>804</v>
      </c>
      <c r="C264" s="262" t="s">
        <v>805</v>
      </c>
      <c r="D264" s="264">
        <v>9.5</v>
      </c>
      <c r="E264" s="264" t="s">
        <v>7290</v>
      </c>
      <c r="F264" s="264" t="s">
        <v>7271</v>
      </c>
      <c r="G264" s="55" t="str">
        <f t="array" ref="G264">INDEX('New Listing E-Commerce'!$D$1:$D$179,MATCH(I264,'New Listing E-Commerce'!$C$1:$C$179,0))</f>
        <v>TRC1</v>
      </c>
      <c r="H264" s="265">
        <v>1.0</v>
      </c>
      <c r="I264" s="280" t="s">
        <v>44</v>
      </c>
      <c r="J264" s="267">
        <f t="array" ref="J264">INDEX('Margen (PowerBI)'!$D$1:$D$179,MATCH($I264,'Margen (PowerBI)'!$B$1:$B$179,0))</f>
        <v>76</v>
      </c>
      <c r="K264" s="267">
        <f t="array" ref="K264">INDEX('Margen (PowerBI)'!$E$1:$E$179,MATCH($I264,'Margen (PowerBI)'!$B$1:$B$179,0))</f>
        <v>42.5</v>
      </c>
      <c r="L264" s="267">
        <f t="array" ref="L264">INDEX('Margen (PowerBI)'!$F$1:$F$179,MATCH($I264,'Margen (PowerBI)'!$B$1:$B$179,0))</f>
        <v>33.5</v>
      </c>
      <c r="M264" s="262" t="s">
        <v>3172</v>
      </c>
      <c r="N264" s="264">
        <v>24.0</v>
      </c>
      <c r="O264" s="268">
        <v>0.0023</v>
      </c>
      <c r="P264" s="264">
        <v>34.0</v>
      </c>
      <c r="Q264" s="268">
        <v>0.0026</v>
      </c>
      <c r="R264" s="268">
        <v>0.8824</v>
      </c>
      <c r="S264" s="264">
        <v>0.0</v>
      </c>
      <c r="T264" s="268">
        <v>0.0417</v>
      </c>
      <c r="U264" s="268">
        <v>0.0</v>
      </c>
      <c r="V264" s="269">
        <v>156.0</v>
      </c>
      <c r="W264" s="269">
        <v>0.0</v>
      </c>
      <c r="X264" s="264">
        <v>1.0</v>
      </c>
      <c r="Y264" s="264">
        <v>0.0</v>
      </c>
    </row>
    <row r="265">
      <c r="A265" s="270" t="s">
        <v>824</v>
      </c>
      <c r="B265" s="270" t="s">
        <v>1546</v>
      </c>
      <c r="C265" s="270" t="s">
        <v>1547</v>
      </c>
      <c r="D265" s="272">
        <v>6.5</v>
      </c>
      <c r="E265" s="272" t="s">
        <v>7290</v>
      </c>
      <c r="F265" s="272" t="s">
        <v>7271</v>
      </c>
      <c r="G265" s="59" t="str">
        <f t="array" ref="G265">INDEX('New Listing E-Commerce'!$D$1:$D$179,MATCH(I265,'New Listing E-Commerce'!$C$1:$C$179,0))</f>
        <v>TRC1</v>
      </c>
      <c r="H265" s="273">
        <v>1.0</v>
      </c>
      <c r="I265" s="273" t="s">
        <v>44</v>
      </c>
      <c r="J265" s="275">
        <f t="array" ref="J265">INDEX('Margen (PowerBI)'!$D$1:$D$179,MATCH($I265,'Margen (PowerBI)'!$B$1:$B$179,0))</f>
        <v>76</v>
      </c>
      <c r="K265" s="275">
        <f t="array" ref="K265">INDEX('Margen (PowerBI)'!$E$1:$E$179,MATCH($I265,'Margen (PowerBI)'!$B$1:$B$179,0))</f>
        <v>42.5</v>
      </c>
      <c r="L265" s="275">
        <f t="array" ref="L265">INDEX('Margen (PowerBI)'!$F$1:$F$179,MATCH($I265,'Margen (PowerBI)'!$B$1:$B$179,0))</f>
        <v>33.5</v>
      </c>
      <c r="M265" s="272">
        <v>3.5600001701255E13</v>
      </c>
      <c r="N265" s="272">
        <v>2.0</v>
      </c>
      <c r="O265" s="276">
        <v>2.0E-4</v>
      </c>
      <c r="P265" s="272">
        <v>3.0</v>
      </c>
      <c r="Q265" s="276">
        <v>2.0E-4</v>
      </c>
      <c r="R265" s="276">
        <v>1.0</v>
      </c>
      <c r="S265" s="272">
        <v>0.0</v>
      </c>
      <c r="T265" s="276">
        <v>0.5</v>
      </c>
      <c r="U265" s="276">
        <v>0.0</v>
      </c>
      <c r="V265" s="277">
        <v>156.0</v>
      </c>
      <c r="W265" s="277">
        <v>0.0</v>
      </c>
      <c r="X265" s="272">
        <v>1.0</v>
      </c>
      <c r="Y265" s="272">
        <v>0.0</v>
      </c>
    </row>
    <row r="266">
      <c r="A266" s="262" t="s">
        <v>663</v>
      </c>
      <c r="B266" s="262" t="s">
        <v>696</v>
      </c>
      <c r="C266" s="262" t="s">
        <v>7364</v>
      </c>
      <c r="D266" s="264">
        <v>10.0</v>
      </c>
      <c r="E266" s="264" t="s">
        <v>188</v>
      </c>
      <c r="F266" s="264" t="s">
        <v>7271</v>
      </c>
      <c r="G266" s="55" t="str">
        <f t="array" ref="G266">INDEX('New Listing E-Commerce'!$D$1:$D$179,MATCH(I266,'New Listing E-Commerce'!$C$1:$C$179,0))</f>
        <v>Tractor</v>
      </c>
      <c r="H266" s="265">
        <v>1.0</v>
      </c>
      <c r="I266" s="265" t="s">
        <v>207</v>
      </c>
      <c r="J266" s="267">
        <f t="array" ref="J266">INDEX('Margen (PowerBI)'!$D$1:$D$179,MATCH($I266,'Margen (PowerBI)'!$B$1:$B$179,0))</f>
        <v>49.5</v>
      </c>
      <c r="K266" s="267">
        <f t="array" ref="K266">INDEX('Margen (PowerBI)'!$E$1:$E$179,MATCH($I266,'Margen (PowerBI)'!$B$1:$B$179,0))</f>
        <v>28.5</v>
      </c>
      <c r="L266" s="267">
        <f t="array" ref="L266">INDEX('Margen (PowerBI)'!$F$1:$F$179,MATCH($I266,'Margen (PowerBI)'!$B$1:$B$179,0))</f>
        <v>21</v>
      </c>
      <c r="M266" s="264">
        <v>3.10020129E9</v>
      </c>
      <c r="N266" s="264">
        <v>18.0</v>
      </c>
      <c r="O266" s="268">
        <v>0.0017</v>
      </c>
      <c r="P266" s="264">
        <v>18.0</v>
      </c>
      <c r="Q266" s="268">
        <v>0.0014</v>
      </c>
      <c r="R266" s="268">
        <v>1.0</v>
      </c>
      <c r="S266" s="264">
        <v>0.0</v>
      </c>
      <c r="T266" s="268">
        <v>0.0556</v>
      </c>
      <c r="U266" s="268">
        <v>0.0</v>
      </c>
      <c r="V266" s="269">
        <v>106.0</v>
      </c>
      <c r="W266" s="269">
        <v>0.0</v>
      </c>
      <c r="X266" s="264">
        <v>1.0</v>
      </c>
      <c r="Y266" s="264">
        <v>0.0</v>
      </c>
    </row>
    <row r="267">
      <c r="A267" s="270" t="s">
        <v>1174</v>
      </c>
      <c r="B267" s="270" t="s">
        <v>1174</v>
      </c>
      <c r="C267" s="270" t="s">
        <v>7365</v>
      </c>
      <c r="D267" s="272">
        <v>8.5</v>
      </c>
      <c r="E267" s="272" t="s">
        <v>188</v>
      </c>
      <c r="F267" s="272" t="s">
        <v>7271</v>
      </c>
      <c r="G267" s="59" t="str">
        <f t="array" ref="G267">INDEX('New Listing E-Commerce'!$D$1:$D$179,MATCH(I267,'New Listing E-Commerce'!$C$1:$C$179,0))</f>
        <v>Tractor</v>
      </c>
      <c r="H267" s="273">
        <v>1.0</v>
      </c>
      <c r="I267" s="273" t="s">
        <v>207</v>
      </c>
      <c r="J267" s="275">
        <f t="array" ref="J267">INDEX('Margen (PowerBI)'!$D$1:$D$179,MATCH($I267,'Margen (PowerBI)'!$B$1:$B$179,0))</f>
        <v>49.5</v>
      </c>
      <c r="K267" s="275">
        <f t="array" ref="K267">INDEX('Margen (PowerBI)'!$E$1:$E$179,MATCH($I267,'Margen (PowerBI)'!$B$1:$B$179,0))</f>
        <v>28.5</v>
      </c>
      <c r="L267" s="275">
        <f t="array" ref="L267">INDEX('Margen (PowerBI)'!$F$1:$F$179,MATCH($I267,'Margen (PowerBI)'!$B$1:$B$179,0))</f>
        <v>21</v>
      </c>
      <c r="M267" s="272">
        <v>3.100201275E9</v>
      </c>
      <c r="N267" s="272">
        <v>13.0</v>
      </c>
      <c r="O267" s="276">
        <v>0.0012</v>
      </c>
      <c r="P267" s="272">
        <v>16.0</v>
      </c>
      <c r="Q267" s="276">
        <v>0.0012</v>
      </c>
      <c r="R267" s="276">
        <v>1.0</v>
      </c>
      <c r="S267" s="272">
        <v>0.0</v>
      </c>
      <c r="T267" s="276">
        <v>0.0769</v>
      </c>
      <c r="U267" s="276">
        <v>0.0</v>
      </c>
      <c r="V267" s="277">
        <v>106.0</v>
      </c>
      <c r="W267" s="277">
        <v>0.0</v>
      </c>
      <c r="X267" s="272">
        <v>1.0</v>
      </c>
      <c r="Y267" s="272">
        <v>0.0</v>
      </c>
    </row>
    <row r="268">
      <c r="A268" s="262" t="s">
        <v>7330</v>
      </c>
      <c r="B268" s="262" t="s">
        <v>1008</v>
      </c>
      <c r="C268" s="262" t="s">
        <v>7366</v>
      </c>
      <c r="D268" s="264">
        <v>9.0</v>
      </c>
      <c r="E268" s="264" t="s">
        <v>188</v>
      </c>
      <c r="F268" s="264" t="s">
        <v>7271</v>
      </c>
      <c r="G268" s="55" t="str">
        <f t="array" ref="G268">INDEX('New Listing E-Commerce'!$D$1:$D$179,MATCH(I268,'New Listing E-Commerce'!$C$1:$C$179,0))</f>
        <v>Tractor</v>
      </c>
      <c r="H268" s="265">
        <v>1.0</v>
      </c>
      <c r="I268" s="265" t="s">
        <v>207</v>
      </c>
      <c r="J268" s="267">
        <f t="array" ref="J268">INDEX('Margen (PowerBI)'!$D$1:$D$179,MATCH($I268,'Margen (PowerBI)'!$B$1:$B$179,0))</f>
        <v>49.5</v>
      </c>
      <c r="K268" s="267">
        <f t="array" ref="K268">INDEX('Margen (PowerBI)'!$E$1:$E$179,MATCH($I268,'Margen (PowerBI)'!$B$1:$B$179,0))</f>
        <v>28.5</v>
      </c>
      <c r="L268" s="267">
        <f t="array" ref="L268">INDEX('Margen (PowerBI)'!$F$1:$F$179,MATCH($I268,'Margen (PowerBI)'!$B$1:$B$179,0))</f>
        <v>21</v>
      </c>
      <c r="M268" s="264">
        <v>3.10020128E9</v>
      </c>
      <c r="N268" s="264">
        <v>31.0</v>
      </c>
      <c r="O268" s="268">
        <v>0.0029</v>
      </c>
      <c r="P268" s="264">
        <v>37.0</v>
      </c>
      <c r="Q268" s="268">
        <v>0.0028</v>
      </c>
      <c r="R268" s="268">
        <v>0.8378</v>
      </c>
      <c r="S268" s="264">
        <v>0.0</v>
      </c>
      <c r="T268" s="268">
        <v>0.0323</v>
      </c>
      <c r="U268" s="268">
        <v>0.0</v>
      </c>
      <c r="V268" s="269">
        <v>106.0</v>
      </c>
      <c r="W268" s="269">
        <v>0.0</v>
      </c>
      <c r="X268" s="264">
        <v>1.0</v>
      </c>
      <c r="Y268" s="264">
        <v>0.0</v>
      </c>
    </row>
    <row r="269">
      <c r="A269" s="270" t="s">
        <v>7330</v>
      </c>
      <c r="B269" s="270" t="s">
        <v>700</v>
      </c>
      <c r="C269" s="270" t="s">
        <v>7367</v>
      </c>
      <c r="D269" s="272">
        <v>11.0</v>
      </c>
      <c r="E269" s="272" t="s">
        <v>188</v>
      </c>
      <c r="F269" s="272" t="s">
        <v>7271</v>
      </c>
      <c r="G269" s="59" t="str">
        <f t="array" ref="G269">INDEX('New Listing E-Commerce'!$D$1:$D$179,MATCH(I269,'New Listing E-Commerce'!$C$1:$C$179,0))</f>
        <v>Tractor</v>
      </c>
      <c r="H269" s="273">
        <v>1.0</v>
      </c>
      <c r="I269" s="281" t="s">
        <v>207</v>
      </c>
      <c r="J269" s="275">
        <f t="array" ref="J269">INDEX('Margen (PowerBI)'!$D$1:$D$179,MATCH($I269,'Margen (PowerBI)'!$B$1:$B$179,0))</f>
        <v>49.5</v>
      </c>
      <c r="K269" s="275">
        <f t="array" ref="K269">INDEX('Margen (PowerBI)'!$E$1:$E$179,MATCH($I269,'Margen (PowerBI)'!$B$1:$B$179,0))</f>
        <v>28.5</v>
      </c>
      <c r="L269" s="275">
        <f t="array" ref="L269">INDEX('Margen (PowerBI)'!$F$1:$F$179,MATCH($I269,'Margen (PowerBI)'!$B$1:$B$179,0))</f>
        <v>21</v>
      </c>
      <c r="M269" s="270" t="s">
        <v>7368</v>
      </c>
      <c r="N269" s="272">
        <v>29.0</v>
      </c>
      <c r="O269" s="276">
        <v>0.0027</v>
      </c>
      <c r="P269" s="272">
        <v>35.0</v>
      </c>
      <c r="Q269" s="276">
        <v>0.0026</v>
      </c>
      <c r="R269" s="276">
        <v>0.8857</v>
      </c>
      <c r="S269" s="272">
        <v>0.0</v>
      </c>
      <c r="T269" s="276">
        <v>0.0345</v>
      </c>
      <c r="U269" s="276">
        <v>0.0</v>
      </c>
      <c r="V269" s="277">
        <v>106.0</v>
      </c>
      <c r="W269" s="277">
        <v>0.0</v>
      </c>
      <c r="X269" s="272">
        <v>1.0</v>
      </c>
      <c r="Y269" s="272">
        <v>0.0</v>
      </c>
    </row>
    <row r="270">
      <c r="A270" s="262" t="s">
        <v>372</v>
      </c>
      <c r="B270" s="262" t="s">
        <v>1408</v>
      </c>
      <c r="C270" s="262" t="s">
        <v>1409</v>
      </c>
      <c r="D270" s="264">
        <v>8.5</v>
      </c>
      <c r="E270" s="264" t="s">
        <v>7287</v>
      </c>
      <c r="F270" s="264" t="s">
        <v>7271</v>
      </c>
      <c r="G270" s="55" t="str">
        <f t="array" ref="G270">INDEX('New Listing E-Commerce'!$D$1:$D$179,MATCH(I270,'New Listing E-Commerce'!$C$1:$C$179,0))</f>
        <v>Comfort</v>
      </c>
      <c r="H270" s="265">
        <v>1.0</v>
      </c>
      <c r="I270" s="265" t="s">
        <v>213</v>
      </c>
      <c r="J270" s="267">
        <f t="array" ref="J270">INDEX('Margen (PowerBI)'!$D$1:$D$179,MATCH($I270,'Margen (PowerBI)'!$B$1:$B$179,0))</f>
        <v>49.5</v>
      </c>
      <c r="K270" s="267">
        <f t="array" ref="K270">INDEX('Margen (PowerBI)'!$E$1:$E$179,MATCH($I270,'Margen (PowerBI)'!$B$1:$B$179,0))</f>
        <v>28.5</v>
      </c>
      <c r="L270" s="267">
        <f t="array" ref="L270">INDEX('Margen (PowerBI)'!$F$1:$F$179,MATCH($I270,'Margen (PowerBI)'!$B$1:$B$179,0))</f>
        <v>21</v>
      </c>
      <c r="M270" s="264">
        <v>4.600101275E9</v>
      </c>
      <c r="N270" s="264">
        <v>4.0</v>
      </c>
      <c r="O270" s="268">
        <v>4.0E-4</v>
      </c>
      <c r="P270" s="264">
        <v>7.0</v>
      </c>
      <c r="Q270" s="268">
        <v>5.0E-4</v>
      </c>
      <c r="R270" s="268">
        <v>1.0</v>
      </c>
      <c r="S270" s="264">
        <v>0.0</v>
      </c>
      <c r="T270" s="268">
        <v>0.25</v>
      </c>
      <c r="U270" s="268">
        <v>0.0</v>
      </c>
      <c r="V270" s="269">
        <v>106.0</v>
      </c>
      <c r="W270" s="269">
        <v>0.0</v>
      </c>
      <c r="X270" s="264">
        <v>1.0</v>
      </c>
      <c r="Y270" s="264">
        <v>0.0</v>
      </c>
    </row>
    <row r="271">
      <c r="A271" s="270" t="s">
        <v>415</v>
      </c>
      <c r="B271" s="270" t="s">
        <v>416</v>
      </c>
      <c r="C271" s="270" t="s">
        <v>417</v>
      </c>
      <c r="D271" s="272">
        <v>11.0</v>
      </c>
      <c r="E271" s="272" t="s">
        <v>7287</v>
      </c>
      <c r="F271" s="272" t="s">
        <v>7271</v>
      </c>
      <c r="G271" s="59" t="str">
        <f t="array" ref="G271">INDEX('New Listing E-Commerce'!$D$1:$D$179,MATCH(I271,'New Listing E-Commerce'!$C$1:$C$179,0))</f>
        <v>Farmer</v>
      </c>
      <c r="H271" s="273">
        <v>1.0</v>
      </c>
      <c r="I271" s="281" t="s">
        <v>113</v>
      </c>
      <c r="J271" s="275">
        <f t="array" ref="J271">INDEX('Margen (PowerBI)'!$D$1:$D$179,MATCH($I271,'Margen (PowerBI)'!$B$1:$B$179,0))</f>
        <v>60.5</v>
      </c>
      <c r="K271" s="275">
        <f t="array" ref="K271">INDEX('Margen (PowerBI)'!$E$1:$E$179,MATCH($I271,'Margen (PowerBI)'!$B$1:$B$179,0))</f>
        <v>33.5</v>
      </c>
      <c r="L271" s="275">
        <f t="array" ref="L271">INDEX('Margen (PowerBI)'!$F$1:$F$179,MATCH($I271,'Margen (PowerBI)'!$B$1:$B$179,0))</f>
        <v>27</v>
      </c>
      <c r="M271" s="270" t="s">
        <v>6424</v>
      </c>
      <c r="N271" s="272">
        <v>7.0</v>
      </c>
      <c r="O271" s="276">
        <v>7.0E-4</v>
      </c>
      <c r="P271" s="272">
        <v>11.0</v>
      </c>
      <c r="Q271" s="276">
        <v>8.0E-4</v>
      </c>
      <c r="R271" s="276">
        <v>1.0</v>
      </c>
      <c r="S271" s="272">
        <v>0.0</v>
      </c>
      <c r="T271" s="276">
        <v>0.1429</v>
      </c>
      <c r="U271" s="276">
        <v>0.0</v>
      </c>
      <c r="V271" s="277">
        <v>134.0</v>
      </c>
      <c r="W271" s="277">
        <v>0.0</v>
      </c>
      <c r="X271" s="272">
        <v>1.0</v>
      </c>
      <c r="Y271" s="272">
        <v>0.0</v>
      </c>
    </row>
    <row r="272">
      <c r="A272" s="262" t="s">
        <v>415</v>
      </c>
      <c r="B272" s="262" t="s">
        <v>1420</v>
      </c>
      <c r="C272" s="262" t="s">
        <v>1421</v>
      </c>
      <c r="D272" s="264">
        <v>13.0</v>
      </c>
      <c r="E272" s="264" t="s">
        <v>7287</v>
      </c>
      <c r="F272" s="264" t="s">
        <v>7271</v>
      </c>
      <c r="G272" s="55" t="str">
        <f t="array" ref="G272">INDEX('New Listing E-Commerce'!$D$1:$D$179,MATCH(I272,'New Listing E-Commerce'!$C$1:$C$179,0))</f>
        <v>Farmer</v>
      </c>
      <c r="H272" s="265">
        <v>1.0</v>
      </c>
      <c r="I272" s="280" t="s">
        <v>113</v>
      </c>
      <c r="J272" s="267">
        <f t="array" ref="J272">INDEX('Margen (PowerBI)'!$D$1:$D$179,MATCH($I272,'Margen (PowerBI)'!$B$1:$B$179,0))</f>
        <v>60.5</v>
      </c>
      <c r="K272" s="267">
        <f t="array" ref="K272">INDEX('Margen (PowerBI)'!$E$1:$E$179,MATCH($I272,'Margen (PowerBI)'!$B$1:$B$179,0))</f>
        <v>33.5</v>
      </c>
      <c r="L272" s="267">
        <f t="array" ref="L272">INDEX('Margen (PowerBI)'!$F$1:$F$179,MATCH($I272,'Margen (PowerBI)'!$B$1:$B$179,0))</f>
        <v>27</v>
      </c>
      <c r="M272" s="262" t="s">
        <v>3089</v>
      </c>
      <c r="N272" s="264">
        <v>13.0</v>
      </c>
      <c r="O272" s="268">
        <v>0.0012</v>
      </c>
      <c r="P272" s="264">
        <v>18.0</v>
      </c>
      <c r="Q272" s="268">
        <v>0.0014</v>
      </c>
      <c r="R272" s="268">
        <v>1.0</v>
      </c>
      <c r="S272" s="264">
        <v>0.0</v>
      </c>
      <c r="T272" s="268">
        <v>0.0769</v>
      </c>
      <c r="U272" s="268">
        <v>0.0</v>
      </c>
      <c r="V272" s="269">
        <v>134.0</v>
      </c>
      <c r="W272" s="269">
        <v>0.0</v>
      </c>
      <c r="X272" s="264">
        <v>1.0</v>
      </c>
      <c r="Y272" s="264">
        <v>0.0</v>
      </c>
    </row>
    <row r="273">
      <c r="A273" s="270" t="s">
        <v>415</v>
      </c>
      <c r="B273" s="270" t="s">
        <v>422</v>
      </c>
      <c r="C273" s="270" t="s">
        <v>423</v>
      </c>
      <c r="D273" s="272">
        <v>9.0</v>
      </c>
      <c r="E273" s="272" t="s">
        <v>7287</v>
      </c>
      <c r="F273" s="272" t="s">
        <v>7271</v>
      </c>
      <c r="G273" s="59" t="str">
        <f t="array" ref="G273">INDEX('New Listing E-Commerce'!$D$1:$D$179,MATCH(I273,'New Listing E-Commerce'!$C$1:$C$179,0))</f>
        <v>Farmer</v>
      </c>
      <c r="H273" s="273">
        <v>1.0</v>
      </c>
      <c r="I273" s="281" t="s">
        <v>113</v>
      </c>
      <c r="J273" s="275">
        <f t="array" ref="J273">INDEX('Margen (PowerBI)'!$D$1:$D$179,MATCH($I273,'Margen (PowerBI)'!$B$1:$B$179,0))</f>
        <v>60.5</v>
      </c>
      <c r="K273" s="275">
        <f t="array" ref="K273">INDEX('Margen (PowerBI)'!$E$1:$E$179,MATCH($I273,'Margen (PowerBI)'!$B$1:$B$179,0))</f>
        <v>33.5</v>
      </c>
      <c r="L273" s="275">
        <f t="array" ref="L273">INDEX('Margen (PowerBI)'!$F$1:$F$179,MATCH($I273,'Margen (PowerBI)'!$B$1:$B$179,0))</f>
        <v>27</v>
      </c>
      <c r="M273" s="270" t="s">
        <v>6416</v>
      </c>
      <c r="N273" s="272">
        <v>5.0</v>
      </c>
      <c r="O273" s="276">
        <v>5.0E-4</v>
      </c>
      <c r="P273" s="272">
        <v>6.0</v>
      </c>
      <c r="Q273" s="276">
        <v>5.0E-4</v>
      </c>
      <c r="R273" s="276">
        <v>0.6667</v>
      </c>
      <c r="S273" s="272">
        <v>0.0</v>
      </c>
      <c r="T273" s="276">
        <v>0.2</v>
      </c>
      <c r="U273" s="276">
        <v>0.0</v>
      </c>
      <c r="V273" s="277">
        <v>134.0</v>
      </c>
      <c r="W273" s="277">
        <v>0.0</v>
      </c>
      <c r="X273" s="272">
        <v>1.0</v>
      </c>
      <c r="Y273" s="272">
        <v>0.0</v>
      </c>
    </row>
    <row r="274">
      <c r="A274" s="262" t="s">
        <v>448</v>
      </c>
      <c r="B274" s="262" t="s">
        <v>921</v>
      </c>
      <c r="C274" s="262" t="s">
        <v>922</v>
      </c>
      <c r="D274" s="264">
        <v>10.0</v>
      </c>
      <c r="E274" s="264" t="s">
        <v>7287</v>
      </c>
      <c r="F274" s="264" t="s">
        <v>7271</v>
      </c>
      <c r="G274" s="55" t="str">
        <f t="array" ref="G274">INDEX('New Listing E-Commerce'!$D$1:$D$179,MATCH(I274,'New Listing E-Commerce'!$C$1:$C$179,0))</f>
        <v>Max</v>
      </c>
      <c r="H274" s="265">
        <v>3.0</v>
      </c>
      <c r="I274" s="265" t="s">
        <v>198</v>
      </c>
      <c r="J274" s="267">
        <f t="array" ref="J274">INDEX('Margen (PowerBI)'!$D$1:$D$179,MATCH($I274,'Margen (PowerBI)'!$B$1:$B$179,0))</f>
        <v>49.5</v>
      </c>
      <c r="K274" s="267">
        <f t="array" ref="K274">INDEX('Margen (PowerBI)'!$E$1:$E$179,MATCH($I274,'Margen (PowerBI)'!$B$1:$B$179,0))</f>
        <v>29.5</v>
      </c>
      <c r="L274" s="267">
        <f t="array" ref="L274">INDEX('Margen (PowerBI)'!$F$1:$F$179,MATCH($I274,'Margen (PowerBI)'!$B$1:$B$179,0))</f>
        <v>20</v>
      </c>
      <c r="M274" s="264">
        <v>7.80010129E9</v>
      </c>
      <c r="N274" s="264">
        <v>12.0</v>
      </c>
      <c r="O274" s="268">
        <v>0.0011</v>
      </c>
      <c r="P274" s="264">
        <v>15.0</v>
      </c>
      <c r="Q274" s="268">
        <v>0.0011</v>
      </c>
      <c r="R274" s="268">
        <v>1.0</v>
      </c>
      <c r="S274" s="264">
        <v>0.0</v>
      </c>
      <c r="T274" s="268">
        <v>0.25</v>
      </c>
      <c r="U274" s="268">
        <v>0.0</v>
      </c>
      <c r="V274" s="269">
        <v>318.0</v>
      </c>
      <c r="W274" s="269">
        <v>0.0</v>
      </c>
      <c r="X274" s="264">
        <v>3.0</v>
      </c>
      <c r="Y274" s="264">
        <v>0.0</v>
      </c>
    </row>
    <row r="275">
      <c r="A275" s="270" t="s">
        <v>448</v>
      </c>
      <c r="B275" s="270" t="s">
        <v>449</v>
      </c>
      <c r="C275" s="270" t="s">
        <v>450</v>
      </c>
      <c r="D275" s="272">
        <v>10.5</v>
      </c>
      <c r="E275" s="272" t="s">
        <v>7287</v>
      </c>
      <c r="F275" s="272" t="s">
        <v>7271</v>
      </c>
      <c r="G275" s="59" t="str">
        <f t="array" ref="G275">INDEX('New Listing E-Commerce'!$D$1:$D$179,MATCH(I275,'New Listing E-Commerce'!$C$1:$C$179,0))</f>
        <v>Max</v>
      </c>
      <c r="H275" s="273">
        <v>1.0</v>
      </c>
      <c r="I275" s="273" t="s">
        <v>198</v>
      </c>
      <c r="J275" s="275">
        <f t="array" ref="J275">INDEX('Margen (PowerBI)'!$D$1:$D$179,MATCH($I275,'Margen (PowerBI)'!$B$1:$B$179,0))</f>
        <v>49.5</v>
      </c>
      <c r="K275" s="275">
        <f t="array" ref="K275">INDEX('Margen (PowerBI)'!$E$1:$E$179,MATCH($I275,'Margen (PowerBI)'!$B$1:$B$179,0))</f>
        <v>29.5</v>
      </c>
      <c r="L275" s="275">
        <f t="array" ref="L275">INDEX('Margen (PowerBI)'!$F$1:$F$179,MATCH($I275,'Margen (PowerBI)'!$B$1:$B$179,0))</f>
        <v>20</v>
      </c>
      <c r="M275" s="272">
        <v>7.800101295E9</v>
      </c>
      <c r="N275" s="272">
        <v>51.0</v>
      </c>
      <c r="O275" s="276">
        <v>0.0048</v>
      </c>
      <c r="P275" s="272">
        <v>61.0</v>
      </c>
      <c r="Q275" s="276">
        <v>0.0046</v>
      </c>
      <c r="R275" s="276">
        <v>1.0</v>
      </c>
      <c r="S275" s="272">
        <v>0.0</v>
      </c>
      <c r="T275" s="276">
        <v>0.0196</v>
      </c>
      <c r="U275" s="276">
        <v>0.0</v>
      </c>
      <c r="V275" s="277">
        <v>106.0</v>
      </c>
      <c r="W275" s="277">
        <v>0.0</v>
      </c>
      <c r="X275" s="272">
        <v>1.0</v>
      </c>
      <c r="Y275" s="272">
        <v>0.0</v>
      </c>
    </row>
    <row r="276">
      <c r="A276" s="262" t="s">
        <v>448</v>
      </c>
      <c r="B276" s="262" t="s">
        <v>451</v>
      </c>
      <c r="C276" s="262" t="s">
        <v>452</v>
      </c>
      <c r="D276" s="264">
        <v>11.0</v>
      </c>
      <c r="E276" s="264" t="s">
        <v>7287</v>
      </c>
      <c r="F276" s="264" t="s">
        <v>7271</v>
      </c>
      <c r="G276" s="55" t="str">
        <f t="array" ref="G276">INDEX('New Listing E-Commerce'!$D$1:$D$179,MATCH(I276,'New Listing E-Commerce'!$C$1:$C$179,0))</f>
        <v>Max</v>
      </c>
      <c r="H276" s="265">
        <v>2.0</v>
      </c>
      <c r="I276" s="265" t="s">
        <v>198</v>
      </c>
      <c r="J276" s="267">
        <f t="array" ref="J276">INDEX('Margen (PowerBI)'!$D$1:$D$179,MATCH($I276,'Margen (PowerBI)'!$B$1:$B$179,0))</f>
        <v>49.5</v>
      </c>
      <c r="K276" s="267">
        <f t="array" ref="K276">INDEX('Margen (PowerBI)'!$E$1:$E$179,MATCH($I276,'Margen (PowerBI)'!$B$1:$B$179,0))</f>
        <v>29.5</v>
      </c>
      <c r="L276" s="267">
        <f t="array" ref="L276">INDEX('Margen (PowerBI)'!$F$1:$F$179,MATCH($I276,'Margen (PowerBI)'!$B$1:$B$179,0))</f>
        <v>20</v>
      </c>
      <c r="M276" s="264">
        <v>7.8001013E9</v>
      </c>
      <c r="N276" s="264">
        <v>18.0</v>
      </c>
      <c r="O276" s="268">
        <v>0.0017</v>
      </c>
      <c r="P276" s="264">
        <v>23.0</v>
      </c>
      <c r="Q276" s="268">
        <v>0.0017</v>
      </c>
      <c r="R276" s="268">
        <v>0.913</v>
      </c>
      <c r="S276" s="264">
        <v>0.0</v>
      </c>
      <c r="T276" s="268">
        <v>0.1111</v>
      </c>
      <c r="U276" s="268">
        <v>0.0</v>
      </c>
      <c r="V276" s="269">
        <v>212.0</v>
      </c>
      <c r="W276" s="269">
        <v>0.0</v>
      </c>
      <c r="X276" s="264">
        <v>2.0</v>
      </c>
      <c r="Y276" s="264">
        <v>0.0</v>
      </c>
    </row>
    <row r="277">
      <c r="A277" s="270" t="s">
        <v>448</v>
      </c>
      <c r="B277" s="270" t="s">
        <v>455</v>
      </c>
      <c r="C277" s="270" t="s">
        <v>456</v>
      </c>
      <c r="D277" s="272">
        <v>8.0</v>
      </c>
      <c r="E277" s="272" t="s">
        <v>7287</v>
      </c>
      <c r="F277" s="272" t="s">
        <v>7271</v>
      </c>
      <c r="G277" s="59" t="str">
        <f t="array" ref="G277">INDEX('New Listing E-Commerce'!$D$1:$D$179,MATCH(I277,'New Listing E-Commerce'!$C$1:$C$179,0))</f>
        <v>Max</v>
      </c>
      <c r="H277" s="273">
        <v>2.0</v>
      </c>
      <c r="I277" s="273" t="s">
        <v>198</v>
      </c>
      <c r="J277" s="275">
        <f t="array" ref="J277">INDEX('Margen (PowerBI)'!$D$1:$D$179,MATCH($I277,'Margen (PowerBI)'!$B$1:$B$179,0))</f>
        <v>49.5</v>
      </c>
      <c r="K277" s="275">
        <f t="array" ref="K277">INDEX('Margen (PowerBI)'!$E$1:$E$179,MATCH($I277,'Margen (PowerBI)'!$B$1:$B$179,0))</f>
        <v>29.5</v>
      </c>
      <c r="L277" s="275">
        <f t="array" ref="L277">INDEX('Margen (PowerBI)'!$F$1:$F$179,MATCH($I277,'Margen (PowerBI)'!$B$1:$B$179,0))</f>
        <v>20</v>
      </c>
      <c r="M277" s="272">
        <v>7.80010127E9</v>
      </c>
      <c r="N277" s="272">
        <v>46.0</v>
      </c>
      <c r="O277" s="276">
        <v>0.0043</v>
      </c>
      <c r="P277" s="272">
        <v>54.0</v>
      </c>
      <c r="Q277" s="276">
        <v>0.0041</v>
      </c>
      <c r="R277" s="276">
        <v>0.8333</v>
      </c>
      <c r="S277" s="272">
        <v>0.0</v>
      </c>
      <c r="T277" s="276">
        <v>0.0435</v>
      </c>
      <c r="U277" s="276">
        <v>0.0</v>
      </c>
      <c r="V277" s="277">
        <v>212.0</v>
      </c>
      <c r="W277" s="277">
        <v>0.0</v>
      </c>
      <c r="X277" s="272">
        <v>2.0</v>
      </c>
      <c r="Y277" s="272">
        <v>0.0</v>
      </c>
    </row>
    <row r="278">
      <c r="A278" s="262" t="s">
        <v>448</v>
      </c>
      <c r="B278" s="262" t="s">
        <v>457</v>
      </c>
      <c r="C278" s="262" t="s">
        <v>458</v>
      </c>
      <c r="D278" s="264">
        <v>8.5</v>
      </c>
      <c r="E278" s="264" t="s">
        <v>7287</v>
      </c>
      <c r="F278" s="264" t="s">
        <v>7271</v>
      </c>
      <c r="G278" s="55" t="str">
        <f t="array" ref="G278">INDEX('New Listing E-Commerce'!$D$1:$D$179,MATCH(I278,'New Listing E-Commerce'!$C$1:$C$179,0))</f>
        <v>Max</v>
      </c>
      <c r="H278" s="265">
        <v>2.0</v>
      </c>
      <c r="I278" s="265" t="s">
        <v>198</v>
      </c>
      <c r="J278" s="267">
        <f t="array" ref="J278">INDEX('Margen (PowerBI)'!$D$1:$D$179,MATCH($I278,'Margen (PowerBI)'!$B$1:$B$179,0))</f>
        <v>49.5</v>
      </c>
      <c r="K278" s="267">
        <f t="array" ref="K278">INDEX('Margen (PowerBI)'!$E$1:$E$179,MATCH($I278,'Margen (PowerBI)'!$B$1:$B$179,0))</f>
        <v>29.5</v>
      </c>
      <c r="L278" s="267">
        <f t="array" ref="L278">INDEX('Margen (PowerBI)'!$F$1:$F$179,MATCH($I278,'Margen (PowerBI)'!$B$1:$B$179,0))</f>
        <v>20</v>
      </c>
      <c r="M278" s="264">
        <v>7.800101275E9</v>
      </c>
      <c r="N278" s="264">
        <v>10.0</v>
      </c>
      <c r="O278" s="268">
        <v>9.0E-4</v>
      </c>
      <c r="P278" s="264">
        <v>15.0</v>
      </c>
      <c r="Q278" s="268">
        <v>0.0011</v>
      </c>
      <c r="R278" s="268">
        <v>1.0</v>
      </c>
      <c r="S278" s="264">
        <v>0.0</v>
      </c>
      <c r="T278" s="268">
        <v>0.2</v>
      </c>
      <c r="U278" s="268">
        <v>0.0</v>
      </c>
      <c r="V278" s="269">
        <v>212.0</v>
      </c>
      <c r="W278" s="269">
        <v>0.0</v>
      </c>
      <c r="X278" s="264">
        <v>2.0</v>
      </c>
      <c r="Y278" s="264">
        <v>0.0</v>
      </c>
    </row>
    <row r="279">
      <c r="A279" s="270" t="s">
        <v>448</v>
      </c>
      <c r="B279" s="270" t="s">
        <v>459</v>
      </c>
      <c r="C279" s="270" t="s">
        <v>460</v>
      </c>
      <c r="D279" s="272">
        <v>9.0</v>
      </c>
      <c r="E279" s="272" t="s">
        <v>7287</v>
      </c>
      <c r="F279" s="272" t="s">
        <v>7271</v>
      </c>
      <c r="G279" s="59" t="str">
        <f t="array" ref="G279">INDEX('New Listing E-Commerce'!$D$1:$D$179,MATCH(I279,'New Listing E-Commerce'!$C$1:$C$179,0))</f>
        <v>Max</v>
      </c>
      <c r="H279" s="273">
        <v>1.0</v>
      </c>
      <c r="I279" s="273" t="s">
        <v>198</v>
      </c>
      <c r="J279" s="275">
        <f t="array" ref="J279">INDEX('Margen (PowerBI)'!$D$1:$D$179,MATCH($I279,'Margen (PowerBI)'!$B$1:$B$179,0))</f>
        <v>49.5</v>
      </c>
      <c r="K279" s="275">
        <f t="array" ref="K279">INDEX('Margen (PowerBI)'!$E$1:$E$179,MATCH($I279,'Margen (PowerBI)'!$B$1:$B$179,0))</f>
        <v>29.5</v>
      </c>
      <c r="L279" s="275">
        <f t="array" ref="L279">INDEX('Margen (PowerBI)'!$F$1:$F$179,MATCH($I279,'Margen (PowerBI)'!$B$1:$B$179,0))</f>
        <v>20</v>
      </c>
      <c r="M279" s="272">
        <v>7.80010128E9</v>
      </c>
      <c r="N279" s="272">
        <v>10.0</v>
      </c>
      <c r="O279" s="276">
        <v>9.0E-4</v>
      </c>
      <c r="P279" s="272">
        <v>11.0</v>
      </c>
      <c r="Q279" s="276">
        <v>8.0E-4</v>
      </c>
      <c r="R279" s="276">
        <v>0.9091</v>
      </c>
      <c r="S279" s="272">
        <v>0.0</v>
      </c>
      <c r="T279" s="276">
        <v>0.1</v>
      </c>
      <c r="U279" s="276">
        <v>0.0</v>
      </c>
      <c r="V279" s="277">
        <v>106.0</v>
      </c>
      <c r="W279" s="277">
        <v>0.0</v>
      </c>
      <c r="X279" s="272">
        <v>1.0</v>
      </c>
      <c r="Y279" s="272">
        <v>0.0</v>
      </c>
    </row>
    <row r="280">
      <c r="A280" s="262" t="s">
        <v>448</v>
      </c>
      <c r="B280" s="262" t="s">
        <v>461</v>
      </c>
      <c r="C280" s="262" t="s">
        <v>462</v>
      </c>
      <c r="D280" s="264">
        <v>9.5</v>
      </c>
      <c r="E280" s="264" t="s">
        <v>7287</v>
      </c>
      <c r="F280" s="264" t="s">
        <v>7271</v>
      </c>
      <c r="G280" s="55" t="str">
        <f t="array" ref="G280">INDEX('New Listing E-Commerce'!$D$1:$D$179,MATCH(I280,'New Listing E-Commerce'!$C$1:$C$179,0))</f>
        <v>Max</v>
      </c>
      <c r="H280" s="265">
        <v>6.0</v>
      </c>
      <c r="I280" s="265" t="s">
        <v>198</v>
      </c>
      <c r="J280" s="267">
        <f t="array" ref="J280">INDEX('Margen (PowerBI)'!$D$1:$D$179,MATCH($I280,'Margen (PowerBI)'!$B$1:$B$179,0))</f>
        <v>49.5</v>
      </c>
      <c r="K280" s="267">
        <f t="array" ref="K280">INDEX('Margen (PowerBI)'!$E$1:$E$179,MATCH($I280,'Margen (PowerBI)'!$B$1:$B$179,0))</f>
        <v>29.5</v>
      </c>
      <c r="L280" s="267">
        <f t="array" ref="L280">INDEX('Margen (PowerBI)'!$F$1:$F$179,MATCH($I280,'Margen (PowerBI)'!$B$1:$B$179,0))</f>
        <v>20</v>
      </c>
      <c r="M280" s="264">
        <v>7.800101285E9</v>
      </c>
      <c r="N280" s="264">
        <v>70.0</v>
      </c>
      <c r="O280" s="268">
        <v>0.0066</v>
      </c>
      <c r="P280" s="264">
        <v>82.0</v>
      </c>
      <c r="Q280" s="268">
        <v>0.0062</v>
      </c>
      <c r="R280" s="268">
        <v>0.9756</v>
      </c>
      <c r="S280" s="264">
        <v>0.0</v>
      </c>
      <c r="T280" s="268">
        <v>0.0857</v>
      </c>
      <c r="U280" s="268">
        <v>0.0</v>
      </c>
      <c r="V280" s="269">
        <v>636.0</v>
      </c>
      <c r="W280" s="269">
        <v>0.0</v>
      </c>
      <c r="X280" s="264">
        <v>6.0</v>
      </c>
      <c r="Y280" s="264">
        <v>0.0</v>
      </c>
    </row>
    <row r="281">
      <c r="A281" s="270" t="s">
        <v>587</v>
      </c>
      <c r="B281" s="270" t="s">
        <v>590</v>
      </c>
      <c r="C281" s="270" t="s">
        <v>7369</v>
      </c>
      <c r="D281" s="272">
        <v>10.5</v>
      </c>
      <c r="E281" s="272" t="s">
        <v>7287</v>
      </c>
      <c r="F281" s="272" t="s">
        <v>7271</v>
      </c>
      <c r="G281" s="59" t="str">
        <f t="array" ref="G281">INDEX('New Listing E-Commerce'!$D$1:$D$179,MATCH(I281,'New Listing E-Commerce'!$C$1:$C$179,0))</f>
        <v>Tk Farmer</v>
      </c>
      <c r="H281" s="273">
        <v>4.0</v>
      </c>
      <c r="I281" s="273" t="s">
        <v>115</v>
      </c>
      <c r="J281" s="275">
        <f t="array" ref="J281">INDEX('Margen (PowerBI)'!$D$1:$D$179,MATCH($I281,'Margen (PowerBI)'!$B$1:$B$179,0))</f>
        <v>60.5</v>
      </c>
      <c r="K281" s="275">
        <f t="array" ref="K281">INDEX('Margen (PowerBI)'!$E$1:$E$179,MATCH($I281,'Margen (PowerBI)'!$B$1:$B$179,0))</f>
        <v>33.5</v>
      </c>
      <c r="L281" s="275">
        <f t="array" ref="L281">INDEX('Margen (PowerBI)'!$F$1:$F$179,MATCH($I281,'Margen (PowerBI)'!$B$1:$B$179,0))</f>
        <v>27</v>
      </c>
      <c r="M281" s="272">
        <v>1.76700101295E11</v>
      </c>
      <c r="N281" s="272">
        <v>21.0</v>
      </c>
      <c r="O281" s="276">
        <v>0.002</v>
      </c>
      <c r="P281" s="272">
        <v>30.0</v>
      </c>
      <c r="Q281" s="276">
        <v>0.0023</v>
      </c>
      <c r="R281" s="276">
        <v>0.9333</v>
      </c>
      <c r="S281" s="272">
        <v>0.0</v>
      </c>
      <c r="T281" s="276">
        <v>0.1905</v>
      </c>
      <c r="U281" s="276">
        <v>0.0</v>
      </c>
      <c r="V281" s="277">
        <v>536.0</v>
      </c>
      <c r="W281" s="277">
        <v>0.0</v>
      </c>
      <c r="X281" s="272">
        <v>4.0</v>
      </c>
      <c r="Y281" s="272">
        <v>0.0</v>
      </c>
    </row>
    <row r="282">
      <c r="A282" s="262" t="s">
        <v>7370</v>
      </c>
      <c r="B282" s="262" t="s">
        <v>588</v>
      </c>
      <c r="C282" s="262" t="s">
        <v>7371</v>
      </c>
      <c r="D282" s="264">
        <v>10.0</v>
      </c>
      <c r="E282" s="264" t="s">
        <v>7287</v>
      </c>
      <c r="F282" s="264" t="s">
        <v>7271</v>
      </c>
      <c r="G282" s="55" t="str">
        <f t="array" ref="G282">INDEX('New Listing E-Commerce'!$D$1:$D$179,MATCH(I282,'New Listing E-Commerce'!$C$1:$C$179,0))</f>
        <v>Tk Farmer</v>
      </c>
      <c r="H282" s="265">
        <v>1.0</v>
      </c>
      <c r="I282" s="265" t="s">
        <v>115</v>
      </c>
      <c r="J282" s="267">
        <f t="array" ref="J282">INDEX('Margen (PowerBI)'!$D$1:$D$179,MATCH($I282,'Margen (PowerBI)'!$B$1:$B$179,0))</f>
        <v>60.5</v>
      </c>
      <c r="K282" s="267">
        <f t="array" ref="K282">INDEX('Margen (PowerBI)'!$E$1:$E$179,MATCH($I282,'Margen (PowerBI)'!$B$1:$B$179,0))</f>
        <v>33.5</v>
      </c>
      <c r="L282" s="267">
        <f t="array" ref="L282">INDEX('Margen (PowerBI)'!$F$1:$F$179,MATCH($I282,'Margen (PowerBI)'!$B$1:$B$179,0))</f>
        <v>27</v>
      </c>
      <c r="M282" s="264">
        <v>1.7670010129E11</v>
      </c>
      <c r="N282" s="264">
        <v>44.0</v>
      </c>
      <c r="O282" s="268">
        <v>0.0042</v>
      </c>
      <c r="P282" s="264">
        <v>55.0</v>
      </c>
      <c r="Q282" s="268">
        <v>0.0042</v>
      </c>
      <c r="R282" s="268">
        <v>0.9818</v>
      </c>
      <c r="S282" s="264">
        <v>0.0</v>
      </c>
      <c r="T282" s="268">
        <v>0.0227</v>
      </c>
      <c r="U282" s="268">
        <v>0.0</v>
      </c>
      <c r="V282" s="269">
        <v>129.0</v>
      </c>
      <c r="W282" s="269">
        <v>0.0</v>
      </c>
      <c r="X282" s="264">
        <v>1.0</v>
      </c>
      <c r="Y282" s="264">
        <v>0.0</v>
      </c>
    </row>
    <row r="283">
      <c r="A283" s="270" t="s">
        <v>587</v>
      </c>
      <c r="B283" s="270" t="s">
        <v>588</v>
      </c>
      <c r="C283" s="270" t="s">
        <v>7371</v>
      </c>
      <c r="D283" s="272">
        <v>10.0</v>
      </c>
      <c r="E283" s="272" t="s">
        <v>7287</v>
      </c>
      <c r="F283" s="272" t="s">
        <v>7271</v>
      </c>
      <c r="G283" s="59" t="str">
        <f t="array" ref="G283">INDEX('New Listing E-Commerce'!$D$1:$D$179,MATCH(I283,'New Listing E-Commerce'!$C$1:$C$179,0))</f>
        <v>Tk Farmer</v>
      </c>
      <c r="H283" s="273">
        <v>1.0</v>
      </c>
      <c r="I283" s="273" t="s">
        <v>115</v>
      </c>
      <c r="J283" s="275">
        <f t="array" ref="J283">INDEX('Margen (PowerBI)'!$D$1:$D$179,MATCH($I283,'Margen (PowerBI)'!$B$1:$B$179,0))</f>
        <v>60.5</v>
      </c>
      <c r="K283" s="275">
        <f t="array" ref="K283">INDEX('Margen (PowerBI)'!$E$1:$E$179,MATCH($I283,'Margen (PowerBI)'!$B$1:$B$179,0))</f>
        <v>33.5</v>
      </c>
      <c r="L283" s="275">
        <f t="array" ref="L283">INDEX('Margen (PowerBI)'!$F$1:$F$179,MATCH($I283,'Margen (PowerBI)'!$B$1:$B$179,0))</f>
        <v>27</v>
      </c>
      <c r="M283" s="272">
        <v>1.7670010129E11</v>
      </c>
      <c r="N283" s="272">
        <v>72.0</v>
      </c>
      <c r="O283" s="276">
        <v>0.0068</v>
      </c>
      <c r="P283" s="272">
        <v>84.0</v>
      </c>
      <c r="Q283" s="276">
        <v>0.0064</v>
      </c>
      <c r="R283" s="276">
        <v>0.9881</v>
      </c>
      <c r="S283" s="272">
        <v>0.0</v>
      </c>
      <c r="T283" s="276">
        <v>0.0139</v>
      </c>
      <c r="U283" s="276">
        <v>0.0</v>
      </c>
      <c r="V283" s="277">
        <v>134.0</v>
      </c>
      <c r="W283" s="277">
        <v>0.0</v>
      </c>
      <c r="X283" s="272">
        <v>1.0</v>
      </c>
      <c r="Y283" s="272">
        <v>0.0</v>
      </c>
    </row>
    <row r="284">
      <c r="A284" s="262" t="s">
        <v>7330</v>
      </c>
      <c r="B284" s="262" t="s">
        <v>680</v>
      </c>
      <c r="C284" s="262" t="s">
        <v>7372</v>
      </c>
      <c r="D284" s="264">
        <v>10.5</v>
      </c>
      <c r="E284" s="264" t="s">
        <v>7287</v>
      </c>
      <c r="F284" s="264" t="s">
        <v>7271</v>
      </c>
      <c r="G284" s="55" t="str">
        <f t="array" ref="G284">INDEX('New Listing E-Commerce'!$D$1:$D$179,MATCH(I284,'New Listing E-Commerce'!$C$1:$C$179,0))</f>
        <v>Tractor</v>
      </c>
      <c r="H284" s="265">
        <v>2.0</v>
      </c>
      <c r="I284" s="280" t="s">
        <v>207</v>
      </c>
      <c r="J284" s="267">
        <f t="array" ref="J284">INDEX('Margen (PowerBI)'!$D$1:$D$179,MATCH($I284,'Margen (PowerBI)'!$B$1:$B$179,0))</f>
        <v>49.5</v>
      </c>
      <c r="K284" s="267">
        <f t="array" ref="K284">INDEX('Margen (PowerBI)'!$E$1:$E$179,MATCH($I284,'Margen (PowerBI)'!$B$1:$B$179,0))</f>
        <v>28.5</v>
      </c>
      <c r="L284" s="267">
        <f t="array" ref="L284">INDEX('Margen (PowerBI)'!$F$1:$F$179,MATCH($I284,'Margen (PowerBI)'!$B$1:$B$179,0))</f>
        <v>21</v>
      </c>
      <c r="M284" s="262" t="s">
        <v>7373</v>
      </c>
      <c r="N284" s="264">
        <v>20.0</v>
      </c>
      <c r="O284" s="268">
        <v>0.0019</v>
      </c>
      <c r="P284" s="264">
        <v>30.0</v>
      </c>
      <c r="Q284" s="268">
        <v>0.0023</v>
      </c>
      <c r="R284" s="268">
        <v>0.9</v>
      </c>
      <c r="S284" s="264">
        <v>0.0</v>
      </c>
      <c r="T284" s="268">
        <v>0.1</v>
      </c>
      <c r="U284" s="268">
        <v>0.0</v>
      </c>
      <c r="V284" s="269">
        <v>212.0</v>
      </c>
      <c r="W284" s="269">
        <v>0.0</v>
      </c>
      <c r="X284" s="264">
        <v>2.0</v>
      </c>
      <c r="Y284" s="264">
        <v>0.0</v>
      </c>
    </row>
    <row r="285">
      <c r="A285" s="270" t="s">
        <v>663</v>
      </c>
      <c r="B285" s="270" t="s">
        <v>678</v>
      </c>
      <c r="C285" s="270" t="s">
        <v>7374</v>
      </c>
      <c r="D285" s="272">
        <v>10.0</v>
      </c>
      <c r="E285" s="272" t="s">
        <v>7287</v>
      </c>
      <c r="F285" s="272" t="s">
        <v>7271</v>
      </c>
      <c r="G285" s="59" t="str">
        <f t="array" ref="G285">INDEX('New Listing E-Commerce'!$D$1:$D$179,MATCH(I285,'New Listing E-Commerce'!$C$1:$C$179,0))</f>
        <v>Tractor</v>
      </c>
      <c r="H285" s="273">
        <v>1.0</v>
      </c>
      <c r="I285" s="273" t="s">
        <v>207</v>
      </c>
      <c r="J285" s="275">
        <f t="array" ref="J285">INDEX('Margen (PowerBI)'!$D$1:$D$179,MATCH($I285,'Margen (PowerBI)'!$B$1:$B$179,0))</f>
        <v>49.5</v>
      </c>
      <c r="K285" s="275">
        <f t="array" ref="K285">INDEX('Margen (PowerBI)'!$E$1:$E$179,MATCH($I285,'Margen (PowerBI)'!$B$1:$B$179,0))</f>
        <v>28.5</v>
      </c>
      <c r="L285" s="275">
        <f t="array" ref="L285">INDEX('Margen (PowerBI)'!$F$1:$F$179,MATCH($I285,'Margen (PowerBI)'!$B$1:$B$179,0))</f>
        <v>21</v>
      </c>
      <c r="M285" s="272">
        <v>3.10010129E9</v>
      </c>
      <c r="N285" s="272">
        <v>48.0</v>
      </c>
      <c r="O285" s="276">
        <v>0.0045</v>
      </c>
      <c r="P285" s="272">
        <v>59.0</v>
      </c>
      <c r="Q285" s="276">
        <v>0.0045</v>
      </c>
      <c r="R285" s="276">
        <v>1.0</v>
      </c>
      <c r="S285" s="272">
        <v>0.0</v>
      </c>
      <c r="T285" s="276">
        <v>0.0208</v>
      </c>
      <c r="U285" s="276">
        <v>0.0</v>
      </c>
      <c r="V285" s="277">
        <v>106.0</v>
      </c>
      <c r="W285" s="277">
        <v>0.0</v>
      </c>
      <c r="X285" s="272">
        <v>1.0</v>
      </c>
      <c r="Y285" s="272">
        <v>0.0</v>
      </c>
    </row>
    <row r="286">
      <c r="A286" s="262" t="s">
        <v>663</v>
      </c>
      <c r="B286" s="262" t="s">
        <v>682</v>
      </c>
      <c r="C286" s="262" t="s">
        <v>7375</v>
      </c>
      <c r="D286" s="264">
        <v>11.0</v>
      </c>
      <c r="E286" s="264" t="s">
        <v>7287</v>
      </c>
      <c r="F286" s="264" t="s">
        <v>7271</v>
      </c>
      <c r="G286" s="55" t="str">
        <f t="array" ref="G286">INDEX('New Listing E-Commerce'!$D$1:$D$179,MATCH(I286,'New Listing E-Commerce'!$C$1:$C$179,0))</f>
        <v>Tractor</v>
      </c>
      <c r="H286" s="265">
        <v>3.0</v>
      </c>
      <c r="I286" s="265" t="s">
        <v>207</v>
      </c>
      <c r="J286" s="267">
        <f t="array" ref="J286">INDEX('Margen (PowerBI)'!$D$1:$D$179,MATCH($I286,'Margen (PowerBI)'!$B$1:$B$179,0))</f>
        <v>49.5</v>
      </c>
      <c r="K286" s="267">
        <f t="array" ref="K286">INDEX('Margen (PowerBI)'!$E$1:$E$179,MATCH($I286,'Margen (PowerBI)'!$B$1:$B$179,0))</f>
        <v>28.5</v>
      </c>
      <c r="L286" s="267">
        <f t="array" ref="L286">INDEX('Margen (PowerBI)'!$F$1:$F$179,MATCH($I286,'Margen (PowerBI)'!$B$1:$B$179,0))</f>
        <v>21</v>
      </c>
      <c r="M286" s="264">
        <v>3.1001013E9</v>
      </c>
      <c r="N286" s="264">
        <v>33.0</v>
      </c>
      <c r="O286" s="268">
        <v>0.0031</v>
      </c>
      <c r="P286" s="264">
        <v>36.0</v>
      </c>
      <c r="Q286" s="268">
        <v>0.0027</v>
      </c>
      <c r="R286" s="268">
        <v>1.0</v>
      </c>
      <c r="S286" s="264">
        <v>0.0</v>
      </c>
      <c r="T286" s="268">
        <v>0.0909</v>
      </c>
      <c r="U286" s="268">
        <v>0.0</v>
      </c>
      <c r="V286" s="269">
        <v>318.0</v>
      </c>
      <c r="W286" s="269">
        <v>0.0</v>
      </c>
      <c r="X286" s="264">
        <v>3.0</v>
      </c>
      <c r="Y286" s="264">
        <v>0.0</v>
      </c>
    </row>
    <row r="287">
      <c r="A287" s="270" t="s">
        <v>684</v>
      </c>
      <c r="B287" s="270" t="s">
        <v>684</v>
      </c>
      <c r="C287" s="270" t="s">
        <v>7376</v>
      </c>
      <c r="D287" s="272">
        <v>12.0</v>
      </c>
      <c r="E287" s="272" t="s">
        <v>7287</v>
      </c>
      <c r="F287" s="272" t="s">
        <v>7271</v>
      </c>
      <c r="G287" s="59" t="str">
        <f t="array" ref="G287">INDEX('New Listing E-Commerce'!$D$1:$D$179,MATCH(I287,'New Listing E-Commerce'!$C$1:$C$179,0))</f>
        <v>Tractor</v>
      </c>
      <c r="H287" s="273">
        <v>1.0</v>
      </c>
      <c r="I287" s="273" t="s">
        <v>207</v>
      </c>
      <c r="J287" s="275">
        <f t="array" ref="J287">INDEX('Margen (PowerBI)'!$D$1:$D$179,MATCH($I287,'Margen (PowerBI)'!$B$1:$B$179,0))</f>
        <v>49.5</v>
      </c>
      <c r="K287" s="275">
        <f t="array" ref="K287">INDEX('Margen (PowerBI)'!$E$1:$E$179,MATCH($I287,'Margen (PowerBI)'!$B$1:$B$179,0))</f>
        <v>28.5</v>
      </c>
      <c r="L287" s="275">
        <f t="array" ref="L287">INDEX('Margen (PowerBI)'!$F$1:$F$179,MATCH($I287,'Margen (PowerBI)'!$B$1:$B$179,0))</f>
        <v>21</v>
      </c>
      <c r="M287" s="272">
        <v>3.10010131E9</v>
      </c>
      <c r="N287" s="272">
        <v>1.0</v>
      </c>
      <c r="O287" s="276">
        <v>1.0E-4</v>
      </c>
      <c r="P287" s="272">
        <v>1.0</v>
      </c>
      <c r="Q287" s="276">
        <v>1.0E-4</v>
      </c>
      <c r="R287" s="276">
        <v>1.0</v>
      </c>
      <c r="S287" s="272">
        <v>0.0</v>
      </c>
      <c r="T287" s="276">
        <v>1.0</v>
      </c>
      <c r="U287" s="276">
        <v>0.0</v>
      </c>
      <c r="V287" s="277">
        <v>106.0</v>
      </c>
      <c r="W287" s="277">
        <v>0.0</v>
      </c>
      <c r="X287" s="272">
        <v>1.0</v>
      </c>
      <c r="Y287" s="272">
        <v>0.0</v>
      </c>
    </row>
    <row r="288">
      <c r="A288" s="262" t="s">
        <v>663</v>
      </c>
      <c r="B288" s="262" t="s">
        <v>690</v>
      </c>
      <c r="C288" s="262" t="s">
        <v>7377</v>
      </c>
      <c r="D288" s="264">
        <v>8.5</v>
      </c>
      <c r="E288" s="264" t="s">
        <v>7287</v>
      </c>
      <c r="F288" s="264" t="s">
        <v>7271</v>
      </c>
      <c r="G288" s="55" t="str">
        <f t="array" ref="G288">INDEX('New Listing E-Commerce'!$D$1:$D$179,MATCH(I288,'New Listing E-Commerce'!$C$1:$C$179,0))</f>
        <v>Tractor</v>
      </c>
      <c r="H288" s="265">
        <v>1.0</v>
      </c>
      <c r="I288" s="265" t="s">
        <v>207</v>
      </c>
      <c r="J288" s="267">
        <f t="array" ref="J288">INDEX('Margen (PowerBI)'!$D$1:$D$179,MATCH($I288,'Margen (PowerBI)'!$B$1:$B$179,0))</f>
        <v>49.5</v>
      </c>
      <c r="K288" s="267">
        <f t="array" ref="K288">INDEX('Margen (PowerBI)'!$E$1:$E$179,MATCH($I288,'Margen (PowerBI)'!$B$1:$B$179,0))</f>
        <v>28.5</v>
      </c>
      <c r="L288" s="267">
        <f t="array" ref="L288">INDEX('Margen (PowerBI)'!$F$1:$F$179,MATCH($I288,'Margen (PowerBI)'!$B$1:$B$179,0))</f>
        <v>21</v>
      </c>
      <c r="M288" s="264">
        <v>3.100101275E9</v>
      </c>
      <c r="N288" s="264">
        <v>1.0</v>
      </c>
      <c r="O288" s="268">
        <v>1.0E-4</v>
      </c>
      <c r="P288" s="264">
        <v>2.0</v>
      </c>
      <c r="Q288" s="268">
        <v>2.0E-4</v>
      </c>
      <c r="R288" s="268">
        <v>1.0</v>
      </c>
      <c r="S288" s="264">
        <v>0.0</v>
      </c>
      <c r="T288" s="268">
        <v>1.0</v>
      </c>
      <c r="U288" s="268">
        <v>0.0</v>
      </c>
      <c r="V288" s="269">
        <v>106.0</v>
      </c>
      <c r="W288" s="269">
        <v>0.0</v>
      </c>
      <c r="X288" s="264">
        <v>1.0</v>
      </c>
      <c r="Y288" s="264">
        <v>0.0</v>
      </c>
    </row>
    <row r="289">
      <c r="A289" s="270" t="s">
        <v>7330</v>
      </c>
      <c r="B289" s="270" t="s">
        <v>694</v>
      </c>
      <c r="C289" s="270" t="s">
        <v>7378</v>
      </c>
      <c r="D289" s="272">
        <v>9.5</v>
      </c>
      <c r="E289" s="272" t="s">
        <v>7287</v>
      </c>
      <c r="F289" s="272" t="s">
        <v>7271</v>
      </c>
      <c r="G289" s="59" t="str">
        <f t="array" ref="G289">INDEX('New Listing E-Commerce'!$D$1:$D$179,MATCH(I289,'New Listing E-Commerce'!$C$1:$C$179,0))</f>
        <v>Tractor</v>
      </c>
      <c r="H289" s="273">
        <v>1.0</v>
      </c>
      <c r="I289" s="273" t="s">
        <v>207</v>
      </c>
      <c r="J289" s="275">
        <f t="array" ref="J289">INDEX('Margen (PowerBI)'!$D$1:$D$179,MATCH($I289,'Margen (PowerBI)'!$B$1:$B$179,0))</f>
        <v>49.5</v>
      </c>
      <c r="K289" s="275">
        <f t="array" ref="K289">INDEX('Margen (PowerBI)'!$E$1:$E$179,MATCH($I289,'Margen (PowerBI)'!$B$1:$B$179,0))</f>
        <v>28.5</v>
      </c>
      <c r="L289" s="275">
        <f t="array" ref="L289">INDEX('Margen (PowerBI)'!$F$1:$F$179,MATCH($I289,'Margen (PowerBI)'!$B$1:$B$179,0))</f>
        <v>21</v>
      </c>
      <c r="M289" s="272">
        <v>3.100101285E9</v>
      </c>
      <c r="N289" s="272">
        <v>17.0</v>
      </c>
      <c r="O289" s="276">
        <v>0.0016</v>
      </c>
      <c r="P289" s="272">
        <v>21.0</v>
      </c>
      <c r="Q289" s="276">
        <v>0.0016</v>
      </c>
      <c r="R289" s="276">
        <v>0.6667</v>
      </c>
      <c r="S289" s="272">
        <v>0.0</v>
      </c>
      <c r="T289" s="276">
        <v>0.0588</v>
      </c>
      <c r="U289" s="276">
        <v>0.0</v>
      </c>
      <c r="V289" s="277">
        <v>106.0</v>
      </c>
      <c r="W289" s="277">
        <v>0.0</v>
      </c>
      <c r="X289" s="272">
        <v>1.0</v>
      </c>
      <c r="Y289" s="272">
        <v>0.0</v>
      </c>
    </row>
    <row r="290">
      <c r="A290" s="262" t="s">
        <v>663</v>
      </c>
      <c r="B290" s="262" t="s">
        <v>694</v>
      </c>
      <c r="C290" s="262" t="s">
        <v>7378</v>
      </c>
      <c r="D290" s="264">
        <v>9.5</v>
      </c>
      <c r="E290" s="264" t="s">
        <v>7287</v>
      </c>
      <c r="F290" s="264" t="s">
        <v>7271</v>
      </c>
      <c r="G290" s="55" t="str">
        <f t="array" ref="G290">INDEX('New Listing E-Commerce'!$D$1:$D$179,MATCH(I290,'New Listing E-Commerce'!$C$1:$C$179,0))</f>
        <v>Tractor</v>
      </c>
      <c r="H290" s="265">
        <v>1.0</v>
      </c>
      <c r="I290" s="265" t="s">
        <v>207</v>
      </c>
      <c r="J290" s="267">
        <f t="array" ref="J290">INDEX('Margen (PowerBI)'!$D$1:$D$179,MATCH($I290,'Margen (PowerBI)'!$B$1:$B$179,0))</f>
        <v>49.5</v>
      </c>
      <c r="K290" s="267">
        <f t="array" ref="K290">INDEX('Margen (PowerBI)'!$E$1:$E$179,MATCH($I290,'Margen (PowerBI)'!$B$1:$B$179,0))</f>
        <v>28.5</v>
      </c>
      <c r="L290" s="267">
        <f t="array" ref="L290">INDEX('Margen (PowerBI)'!$F$1:$F$179,MATCH($I290,'Margen (PowerBI)'!$B$1:$B$179,0))</f>
        <v>21</v>
      </c>
      <c r="M290" s="264">
        <v>3.100101285E9</v>
      </c>
      <c r="N290" s="264">
        <v>11.0</v>
      </c>
      <c r="O290" s="268">
        <v>0.001</v>
      </c>
      <c r="P290" s="264">
        <v>12.0</v>
      </c>
      <c r="Q290" s="268">
        <v>9.0E-4</v>
      </c>
      <c r="R290" s="268">
        <v>1.0</v>
      </c>
      <c r="S290" s="264">
        <v>0.0</v>
      </c>
      <c r="T290" s="268">
        <v>0.0909</v>
      </c>
      <c r="U290" s="268">
        <v>0.0</v>
      </c>
      <c r="V290" s="269">
        <v>106.0</v>
      </c>
      <c r="W290" s="269">
        <v>0.0</v>
      </c>
      <c r="X290" s="264">
        <v>1.0</v>
      </c>
      <c r="Y290" s="264">
        <v>0.0</v>
      </c>
    </row>
    <row r="291">
      <c r="A291" s="270" t="s">
        <v>7330</v>
      </c>
      <c r="B291" s="270" t="s">
        <v>692</v>
      </c>
      <c r="C291" s="270" t="s">
        <v>7379</v>
      </c>
      <c r="D291" s="272">
        <v>9.0</v>
      </c>
      <c r="E291" s="272" t="s">
        <v>7287</v>
      </c>
      <c r="F291" s="272" t="s">
        <v>7271</v>
      </c>
      <c r="G291" s="59" t="str">
        <f t="array" ref="G291">INDEX('New Listing E-Commerce'!$D$1:$D$179,MATCH(I291,'New Listing E-Commerce'!$C$1:$C$179,0))</f>
        <v>Tractor</v>
      </c>
      <c r="H291" s="273">
        <v>1.0</v>
      </c>
      <c r="I291" s="281" t="s">
        <v>207</v>
      </c>
      <c r="J291" s="275">
        <f t="array" ref="J291">INDEX('Margen (PowerBI)'!$D$1:$D$179,MATCH($I291,'Margen (PowerBI)'!$B$1:$B$179,0))</f>
        <v>49.5</v>
      </c>
      <c r="K291" s="275">
        <f t="array" ref="K291">INDEX('Margen (PowerBI)'!$E$1:$E$179,MATCH($I291,'Margen (PowerBI)'!$B$1:$B$179,0))</f>
        <v>28.5</v>
      </c>
      <c r="L291" s="275">
        <f t="array" ref="L291">INDEX('Margen (PowerBI)'!$F$1:$F$179,MATCH($I291,'Margen (PowerBI)'!$B$1:$B$179,0))</f>
        <v>21</v>
      </c>
      <c r="M291" s="270" t="s">
        <v>7380</v>
      </c>
      <c r="N291" s="272">
        <v>46.0</v>
      </c>
      <c r="O291" s="276">
        <v>0.0043</v>
      </c>
      <c r="P291" s="272">
        <v>57.0</v>
      </c>
      <c r="Q291" s="276">
        <v>0.0043</v>
      </c>
      <c r="R291" s="276">
        <v>0.8947</v>
      </c>
      <c r="S291" s="272">
        <v>0.0</v>
      </c>
      <c r="T291" s="276">
        <v>0.0217</v>
      </c>
      <c r="U291" s="276">
        <v>0.0</v>
      </c>
      <c r="V291" s="277">
        <v>106.0</v>
      </c>
      <c r="W291" s="277">
        <v>0.0</v>
      </c>
      <c r="X291" s="272">
        <v>1.0</v>
      </c>
      <c r="Y291" s="272">
        <v>0.0</v>
      </c>
    </row>
    <row r="292">
      <c r="A292" s="262" t="s">
        <v>663</v>
      </c>
      <c r="B292" s="262" t="s">
        <v>692</v>
      </c>
      <c r="C292" s="262" t="s">
        <v>7379</v>
      </c>
      <c r="D292" s="264">
        <v>9.0</v>
      </c>
      <c r="E292" s="264" t="s">
        <v>7287</v>
      </c>
      <c r="F292" s="264" t="s">
        <v>7271</v>
      </c>
      <c r="G292" s="55" t="str">
        <f t="array" ref="G292">INDEX('New Listing E-Commerce'!$D$1:$D$179,MATCH(I292,'New Listing E-Commerce'!$C$1:$C$179,0))</f>
        <v>Tractor</v>
      </c>
      <c r="H292" s="265">
        <v>1.0</v>
      </c>
      <c r="I292" s="265" t="s">
        <v>207</v>
      </c>
      <c r="J292" s="267">
        <f t="array" ref="J292">INDEX('Margen (PowerBI)'!$D$1:$D$179,MATCH($I292,'Margen (PowerBI)'!$B$1:$B$179,0))</f>
        <v>49.5</v>
      </c>
      <c r="K292" s="267">
        <f t="array" ref="K292">INDEX('Margen (PowerBI)'!$E$1:$E$179,MATCH($I292,'Margen (PowerBI)'!$B$1:$B$179,0))</f>
        <v>28.5</v>
      </c>
      <c r="L292" s="267">
        <f t="array" ref="L292">INDEX('Margen (PowerBI)'!$F$1:$F$179,MATCH($I292,'Margen (PowerBI)'!$B$1:$B$179,0))</f>
        <v>21</v>
      </c>
      <c r="M292" s="264">
        <v>3.10010128E9</v>
      </c>
      <c r="N292" s="264">
        <v>16.0</v>
      </c>
      <c r="O292" s="268">
        <v>0.0015</v>
      </c>
      <c r="P292" s="264">
        <v>16.0</v>
      </c>
      <c r="Q292" s="268">
        <v>0.0012</v>
      </c>
      <c r="R292" s="268">
        <v>0.9375</v>
      </c>
      <c r="S292" s="264">
        <v>0.0</v>
      </c>
      <c r="T292" s="268">
        <v>0.0625</v>
      </c>
      <c r="U292" s="268">
        <v>0.0</v>
      </c>
      <c r="V292" s="269">
        <v>106.0</v>
      </c>
      <c r="W292" s="269">
        <v>0.0</v>
      </c>
      <c r="X292" s="264">
        <v>1.0</v>
      </c>
      <c r="Y292" s="264">
        <v>0.0</v>
      </c>
    </row>
    <row r="293">
      <c r="A293" s="270" t="s">
        <v>587</v>
      </c>
      <c r="B293" s="270" t="s">
        <v>598</v>
      </c>
      <c r="C293" s="270" t="s">
        <v>4057</v>
      </c>
      <c r="D293" s="272">
        <v>8.0</v>
      </c>
      <c r="E293" s="272" t="s">
        <v>7287</v>
      </c>
      <c r="F293" s="272" t="s">
        <v>7271</v>
      </c>
      <c r="G293" s="59" t="str">
        <f t="array" ref="G293">INDEX('New Listing E-Commerce'!$D$1:$D$179,MATCH(I293,'New Listing E-Commerce'!$C$1:$C$179,0))</f>
        <v>Tk Farmer</v>
      </c>
      <c r="H293" s="273">
        <v>1.0</v>
      </c>
      <c r="I293" s="273" t="s">
        <v>115</v>
      </c>
      <c r="J293" s="275">
        <f t="array" ref="J293">INDEX('Margen (PowerBI)'!$D$1:$D$179,MATCH($I293,'Margen (PowerBI)'!$B$1:$B$179,0))</f>
        <v>60.5</v>
      </c>
      <c r="K293" s="275">
        <f t="array" ref="K293">INDEX('Margen (PowerBI)'!$E$1:$E$179,MATCH($I293,'Margen (PowerBI)'!$B$1:$B$179,0))</f>
        <v>33.5</v>
      </c>
      <c r="L293" s="275">
        <f t="array" ref="L293">INDEX('Margen (PowerBI)'!$F$1:$F$179,MATCH($I293,'Margen (PowerBI)'!$B$1:$B$179,0))</f>
        <v>27</v>
      </c>
      <c r="M293" s="272">
        <v>1.7670010127E11</v>
      </c>
      <c r="N293" s="272">
        <v>7.0</v>
      </c>
      <c r="O293" s="276">
        <v>7.0E-4</v>
      </c>
      <c r="P293" s="272">
        <v>7.0</v>
      </c>
      <c r="Q293" s="276">
        <v>5.0E-4</v>
      </c>
      <c r="R293" s="276">
        <v>1.0</v>
      </c>
      <c r="S293" s="272">
        <v>0.0</v>
      </c>
      <c r="T293" s="276">
        <v>0.1429</v>
      </c>
      <c r="U293" s="276">
        <v>0.0</v>
      </c>
      <c r="V293" s="277">
        <v>134.0</v>
      </c>
      <c r="W293" s="277">
        <v>0.0</v>
      </c>
      <c r="X293" s="272">
        <v>1.0</v>
      </c>
      <c r="Y293" s="272">
        <v>0.0</v>
      </c>
    </row>
    <row r="294">
      <c r="A294" s="262" t="s">
        <v>7370</v>
      </c>
      <c r="B294" s="262" t="s">
        <v>598</v>
      </c>
      <c r="C294" s="262" t="s">
        <v>4057</v>
      </c>
      <c r="D294" s="264">
        <v>8.0</v>
      </c>
      <c r="E294" s="264" t="s">
        <v>7287</v>
      </c>
      <c r="F294" s="264" t="s">
        <v>7271</v>
      </c>
      <c r="G294" s="55" t="str">
        <f t="array" ref="G294">INDEX('New Listing E-Commerce'!$D$1:$D$179,MATCH(I294,'New Listing E-Commerce'!$C$1:$C$179,0))</f>
        <v>Tk Farmer</v>
      </c>
      <c r="H294" s="265">
        <v>1.0</v>
      </c>
      <c r="I294" s="265" t="s">
        <v>115</v>
      </c>
      <c r="J294" s="267">
        <f t="array" ref="J294">INDEX('Margen (PowerBI)'!$D$1:$D$179,MATCH($I294,'Margen (PowerBI)'!$B$1:$B$179,0))</f>
        <v>60.5</v>
      </c>
      <c r="K294" s="267">
        <f t="array" ref="K294">INDEX('Margen (PowerBI)'!$E$1:$E$179,MATCH($I294,'Margen (PowerBI)'!$B$1:$B$179,0))</f>
        <v>33.5</v>
      </c>
      <c r="L294" s="267">
        <f t="array" ref="L294">INDEX('Margen (PowerBI)'!$F$1:$F$179,MATCH($I294,'Margen (PowerBI)'!$B$1:$B$179,0))</f>
        <v>27</v>
      </c>
      <c r="M294" s="264">
        <v>1.7670010127E11</v>
      </c>
      <c r="N294" s="264">
        <v>6.0</v>
      </c>
      <c r="O294" s="268">
        <v>6.0E-4</v>
      </c>
      <c r="P294" s="264">
        <v>6.0</v>
      </c>
      <c r="Q294" s="268">
        <v>5.0E-4</v>
      </c>
      <c r="R294" s="268">
        <v>0.1667</v>
      </c>
      <c r="S294" s="264">
        <v>0.0</v>
      </c>
      <c r="T294" s="268">
        <v>0.1667</v>
      </c>
      <c r="U294" s="268">
        <v>0.0</v>
      </c>
      <c r="V294" s="269">
        <v>134.0</v>
      </c>
      <c r="W294" s="269">
        <v>0.0</v>
      </c>
      <c r="X294" s="264">
        <v>1.0</v>
      </c>
      <c r="Y294" s="264">
        <v>0.0</v>
      </c>
    </row>
    <row r="295">
      <c r="A295" s="270" t="s">
        <v>587</v>
      </c>
      <c r="B295" s="270" t="s">
        <v>602</v>
      </c>
      <c r="C295" s="270" t="s">
        <v>4061</v>
      </c>
      <c r="D295" s="272">
        <v>9.5</v>
      </c>
      <c r="E295" s="272" t="s">
        <v>7287</v>
      </c>
      <c r="F295" s="272" t="s">
        <v>7271</v>
      </c>
      <c r="G295" s="59" t="str">
        <f t="array" ref="G295">INDEX('New Listing E-Commerce'!$D$1:$D$179,MATCH(I295,'New Listing E-Commerce'!$C$1:$C$179,0))</f>
        <v>Tk Farmer</v>
      </c>
      <c r="H295" s="273">
        <v>2.0</v>
      </c>
      <c r="I295" s="273" t="s">
        <v>115</v>
      </c>
      <c r="J295" s="275">
        <f t="array" ref="J295">INDEX('Margen (PowerBI)'!$D$1:$D$179,MATCH($I295,'Margen (PowerBI)'!$B$1:$B$179,0))</f>
        <v>60.5</v>
      </c>
      <c r="K295" s="275">
        <f t="array" ref="K295">INDEX('Margen (PowerBI)'!$E$1:$E$179,MATCH($I295,'Margen (PowerBI)'!$B$1:$B$179,0))</f>
        <v>33.5</v>
      </c>
      <c r="L295" s="275">
        <f t="array" ref="L295">INDEX('Margen (PowerBI)'!$F$1:$F$179,MATCH($I295,'Margen (PowerBI)'!$B$1:$B$179,0))</f>
        <v>27</v>
      </c>
      <c r="M295" s="272">
        <v>1.76700101285E11</v>
      </c>
      <c r="N295" s="272">
        <v>136.0</v>
      </c>
      <c r="O295" s="276">
        <v>0.0128</v>
      </c>
      <c r="P295" s="272">
        <v>162.0</v>
      </c>
      <c r="Q295" s="276">
        <v>0.0123</v>
      </c>
      <c r="R295" s="276">
        <v>1.0</v>
      </c>
      <c r="S295" s="272">
        <v>0.0</v>
      </c>
      <c r="T295" s="276">
        <v>0.0147</v>
      </c>
      <c r="U295" s="276">
        <v>0.0</v>
      </c>
      <c r="V295" s="277">
        <v>268.0</v>
      </c>
      <c r="W295" s="277">
        <v>0.0</v>
      </c>
      <c r="X295" s="272">
        <v>2.0</v>
      </c>
      <c r="Y295" s="272">
        <v>0.0</v>
      </c>
    </row>
    <row r="296">
      <c r="A296" s="262" t="s">
        <v>7381</v>
      </c>
      <c r="B296" s="262" t="s">
        <v>602</v>
      </c>
      <c r="C296" s="262" t="s">
        <v>4061</v>
      </c>
      <c r="D296" s="264">
        <v>9.5</v>
      </c>
      <c r="E296" s="264" t="s">
        <v>7287</v>
      </c>
      <c r="F296" s="264" t="s">
        <v>7271</v>
      </c>
      <c r="G296" s="55" t="str">
        <f t="array" ref="G296">INDEX('New Listing E-Commerce'!$D$1:$D$179,MATCH(I296,'New Listing E-Commerce'!$C$1:$C$179,0))</f>
        <v>Tk Farmer</v>
      </c>
      <c r="H296" s="265">
        <v>1.0</v>
      </c>
      <c r="I296" s="265" t="s">
        <v>115</v>
      </c>
      <c r="J296" s="267">
        <f t="array" ref="J296">INDEX('Margen (PowerBI)'!$D$1:$D$179,MATCH($I296,'Margen (PowerBI)'!$B$1:$B$179,0))</f>
        <v>60.5</v>
      </c>
      <c r="K296" s="267">
        <f t="array" ref="K296">INDEX('Margen (PowerBI)'!$E$1:$E$179,MATCH($I296,'Margen (PowerBI)'!$B$1:$B$179,0))</f>
        <v>33.5</v>
      </c>
      <c r="L296" s="267">
        <f t="array" ref="L296">INDEX('Margen (PowerBI)'!$F$1:$F$179,MATCH($I296,'Margen (PowerBI)'!$B$1:$B$179,0))</f>
        <v>27</v>
      </c>
      <c r="M296" s="264">
        <v>1.76700101285E11</v>
      </c>
      <c r="N296" s="264">
        <v>84.0</v>
      </c>
      <c r="O296" s="268">
        <v>0.0079</v>
      </c>
      <c r="P296" s="264">
        <v>104.0</v>
      </c>
      <c r="Q296" s="268">
        <v>0.0079</v>
      </c>
      <c r="R296" s="268">
        <v>0.9904</v>
      </c>
      <c r="S296" s="264">
        <v>0.0</v>
      </c>
      <c r="T296" s="268">
        <v>0.0119</v>
      </c>
      <c r="U296" s="268">
        <v>0.0</v>
      </c>
      <c r="V296" s="269">
        <v>129.0</v>
      </c>
      <c r="W296" s="269">
        <v>0.0</v>
      </c>
      <c r="X296" s="264">
        <v>1.0</v>
      </c>
      <c r="Y296" s="264">
        <v>0.0</v>
      </c>
    </row>
    <row r="297">
      <c r="A297" s="270" t="s">
        <v>587</v>
      </c>
      <c r="B297" s="270" t="s">
        <v>592</v>
      </c>
      <c r="C297" s="270" t="s">
        <v>7382</v>
      </c>
      <c r="D297" s="272">
        <v>11.0</v>
      </c>
      <c r="E297" s="272" t="s">
        <v>7287</v>
      </c>
      <c r="F297" s="272" t="s">
        <v>7271</v>
      </c>
      <c r="G297" s="59" t="str">
        <f t="array" ref="G297">INDEX('New Listing E-Commerce'!$D$1:$D$179,MATCH(I297,'New Listing E-Commerce'!$C$1:$C$179,0))</f>
        <v>Tk Farmer</v>
      </c>
      <c r="H297" s="273">
        <v>2.0</v>
      </c>
      <c r="I297" s="273" t="s">
        <v>115</v>
      </c>
      <c r="J297" s="275">
        <f t="array" ref="J297">INDEX('Margen (PowerBI)'!$D$1:$D$179,MATCH($I297,'Margen (PowerBI)'!$B$1:$B$179,0))</f>
        <v>60.5</v>
      </c>
      <c r="K297" s="275">
        <f t="array" ref="K297">INDEX('Margen (PowerBI)'!$E$1:$E$179,MATCH($I297,'Margen (PowerBI)'!$B$1:$B$179,0))</f>
        <v>33.5</v>
      </c>
      <c r="L297" s="275">
        <f t="array" ref="L297">INDEX('Margen (PowerBI)'!$F$1:$F$179,MATCH($I297,'Margen (PowerBI)'!$B$1:$B$179,0))</f>
        <v>27</v>
      </c>
      <c r="M297" s="272">
        <v>1.767001013E11</v>
      </c>
      <c r="N297" s="272">
        <v>2.0</v>
      </c>
      <c r="O297" s="276">
        <v>2.0E-4</v>
      </c>
      <c r="P297" s="272">
        <v>5.0</v>
      </c>
      <c r="Q297" s="276">
        <v>4.0E-4</v>
      </c>
      <c r="R297" s="276">
        <v>1.0</v>
      </c>
      <c r="S297" s="272">
        <v>0.0</v>
      </c>
      <c r="T297" s="276">
        <v>1.0</v>
      </c>
      <c r="U297" s="276">
        <v>0.0</v>
      </c>
      <c r="V297" s="277">
        <v>268.0</v>
      </c>
      <c r="W297" s="277">
        <v>0.0</v>
      </c>
      <c r="X297" s="272">
        <v>2.0</v>
      </c>
      <c r="Y297" s="272">
        <v>0.0</v>
      </c>
    </row>
    <row r="298">
      <c r="A298" s="262" t="s">
        <v>1285</v>
      </c>
      <c r="B298" s="262" t="s">
        <v>1290</v>
      </c>
      <c r="C298" s="262" t="s">
        <v>1291</v>
      </c>
      <c r="D298" s="264">
        <v>6.5</v>
      </c>
      <c r="E298" s="264" t="s">
        <v>7287</v>
      </c>
      <c r="F298" s="264" t="s">
        <v>7271</v>
      </c>
      <c r="G298" s="55" t="str">
        <f t="array" ref="G298">INDEX('New Listing E-Commerce'!$D$1:$D$179,MATCH(I298,'New Listing E-Commerce'!$C$1:$C$179,0))</f>
        <v>PR Rayas</v>
      </c>
      <c r="H298" s="265">
        <v>2.0</v>
      </c>
      <c r="I298" s="280" t="s">
        <v>196</v>
      </c>
      <c r="J298" s="267">
        <f t="array" ref="J298">INDEX('Margen (PowerBI)'!$D$1:$D$179,MATCH($I298,'Margen (PowerBI)'!$B$1:$B$179,0))</f>
        <v>56</v>
      </c>
      <c r="K298" s="267">
        <f t="array" ref="K298">INDEX('Margen (PowerBI)'!$E$1:$E$179,MATCH($I298,'Margen (PowerBI)'!$B$1:$B$179,0))</f>
        <v>29.5</v>
      </c>
      <c r="L298" s="267">
        <f t="array" ref="L298">INDEX('Margen (PowerBI)'!$F$1:$F$179,MATCH($I298,'Margen (PowerBI)'!$B$1:$B$179,0))</f>
        <v>26.5</v>
      </c>
      <c r="M298" s="262" t="s">
        <v>6793</v>
      </c>
      <c r="N298" s="264">
        <v>8.0</v>
      </c>
      <c r="O298" s="268">
        <v>8.0E-4</v>
      </c>
      <c r="P298" s="264">
        <v>10.0</v>
      </c>
      <c r="Q298" s="268">
        <v>8.0E-4</v>
      </c>
      <c r="R298" s="268">
        <v>1.0</v>
      </c>
      <c r="S298" s="264">
        <v>0.0</v>
      </c>
      <c r="T298" s="268">
        <v>0.25</v>
      </c>
      <c r="U298" s="268">
        <v>0.0</v>
      </c>
      <c r="V298" s="269">
        <v>212.0</v>
      </c>
      <c r="W298" s="269">
        <v>0.0</v>
      </c>
      <c r="X298" s="264">
        <v>2.0</v>
      </c>
      <c r="Y298" s="264">
        <v>0.0</v>
      </c>
    </row>
    <row r="299">
      <c r="A299" s="270" t="s">
        <v>1285</v>
      </c>
      <c r="B299" s="270" t="s">
        <v>1298</v>
      </c>
      <c r="C299" s="270" t="s">
        <v>1299</v>
      </c>
      <c r="D299" s="272">
        <v>8.5</v>
      </c>
      <c r="E299" s="272" t="s">
        <v>7287</v>
      </c>
      <c r="F299" s="272" t="s">
        <v>7271</v>
      </c>
      <c r="G299" s="59" t="str">
        <f t="array" ref="G299">INDEX('New Listing E-Commerce'!$D$1:$D$179,MATCH(I299,'New Listing E-Commerce'!$C$1:$C$179,0))</f>
        <v>PR Rayas</v>
      </c>
      <c r="H299" s="273">
        <v>1.0</v>
      </c>
      <c r="I299" s="281" t="s">
        <v>196</v>
      </c>
      <c r="J299" s="275">
        <f t="array" ref="J299">INDEX('Margen (PowerBI)'!$D$1:$D$179,MATCH($I299,'Margen (PowerBI)'!$B$1:$B$179,0))</f>
        <v>56</v>
      </c>
      <c r="K299" s="275">
        <f t="array" ref="K299">INDEX('Margen (PowerBI)'!$E$1:$E$179,MATCH($I299,'Margen (PowerBI)'!$B$1:$B$179,0))</f>
        <v>29.5</v>
      </c>
      <c r="L299" s="275">
        <f t="array" ref="L299">INDEX('Margen (PowerBI)'!$F$1:$F$179,MATCH($I299,'Margen (PowerBI)'!$B$1:$B$179,0))</f>
        <v>26.5</v>
      </c>
      <c r="M299" s="270" t="s">
        <v>6801</v>
      </c>
      <c r="N299" s="272">
        <v>4.0</v>
      </c>
      <c r="O299" s="276">
        <v>4.0E-4</v>
      </c>
      <c r="P299" s="272">
        <v>5.0</v>
      </c>
      <c r="Q299" s="276">
        <v>4.0E-4</v>
      </c>
      <c r="R299" s="276">
        <v>1.0</v>
      </c>
      <c r="S299" s="272">
        <v>0.0</v>
      </c>
      <c r="T299" s="276">
        <v>0.25</v>
      </c>
      <c r="U299" s="276">
        <v>0.0</v>
      </c>
      <c r="V299" s="277">
        <v>106.0</v>
      </c>
      <c r="W299" s="277">
        <v>0.0</v>
      </c>
      <c r="X299" s="272">
        <v>1.0</v>
      </c>
      <c r="Y299" s="272">
        <v>0.0</v>
      </c>
    </row>
    <row r="300">
      <c r="A300" s="262" t="s">
        <v>777</v>
      </c>
      <c r="B300" s="262" t="s">
        <v>778</v>
      </c>
      <c r="C300" s="262" t="s">
        <v>779</v>
      </c>
      <c r="D300" s="264">
        <v>10.0</v>
      </c>
      <c r="E300" s="264" t="s">
        <v>7287</v>
      </c>
      <c r="F300" s="264" t="s">
        <v>7271</v>
      </c>
      <c r="G300" s="55" t="str">
        <f t="array" ref="G300">INDEX('New Listing E-Commerce'!$D$1:$D$179,MATCH(I300,'New Listing E-Commerce'!$C$1:$C$179,0))</f>
        <v>TRC1</v>
      </c>
      <c r="H300" s="265">
        <v>4.0</v>
      </c>
      <c r="I300" s="280" t="s">
        <v>44</v>
      </c>
      <c r="J300" s="267">
        <f t="array" ref="J300">INDEX('Margen (PowerBI)'!$D$1:$D$179,MATCH($I300,'Margen (PowerBI)'!$B$1:$B$179,0))</f>
        <v>76</v>
      </c>
      <c r="K300" s="267">
        <f t="array" ref="K300">INDEX('Margen (PowerBI)'!$E$1:$E$179,MATCH($I300,'Margen (PowerBI)'!$B$1:$B$179,0))</f>
        <v>42.5</v>
      </c>
      <c r="L300" s="267">
        <f t="array" ref="L300">INDEX('Margen (PowerBI)'!$F$1:$F$179,MATCH($I300,'Margen (PowerBI)'!$B$1:$B$179,0))</f>
        <v>33.5</v>
      </c>
      <c r="M300" s="262" t="s">
        <v>3095</v>
      </c>
      <c r="N300" s="264">
        <v>140.0</v>
      </c>
      <c r="O300" s="268">
        <v>0.0132</v>
      </c>
      <c r="P300" s="264">
        <v>172.0</v>
      </c>
      <c r="Q300" s="268">
        <v>0.013</v>
      </c>
      <c r="R300" s="268">
        <v>0.9709</v>
      </c>
      <c r="S300" s="264">
        <v>0.0</v>
      </c>
      <c r="T300" s="268">
        <v>0.0286</v>
      </c>
      <c r="U300" s="268">
        <v>0.0</v>
      </c>
      <c r="V300" s="269">
        <v>624.0</v>
      </c>
      <c r="W300" s="269">
        <v>0.0</v>
      </c>
      <c r="X300" s="264">
        <v>4.0</v>
      </c>
      <c r="Y300" s="264">
        <v>0.0</v>
      </c>
    </row>
    <row r="301">
      <c r="A301" s="270" t="s">
        <v>777</v>
      </c>
      <c r="B301" s="270" t="s">
        <v>780</v>
      </c>
      <c r="C301" s="270" t="s">
        <v>781</v>
      </c>
      <c r="D301" s="272">
        <v>10.5</v>
      </c>
      <c r="E301" s="272" t="s">
        <v>7287</v>
      </c>
      <c r="F301" s="272" t="s">
        <v>7271</v>
      </c>
      <c r="G301" s="59" t="str">
        <f t="array" ref="G301">INDEX('New Listing E-Commerce'!$D$1:$D$179,MATCH(I301,'New Listing E-Commerce'!$C$1:$C$179,0))</f>
        <v>TRC1</v>
      </c>
      <c r="H301" s="273">
        <v>1.0</v>
      </c>
      <c r="I301" s="281" t="s">
        <v>44</v>
      </c>
      <c r="J301" s="275">
        <f t="array" ref="J301">INDEX('Margen (PowerBI)'!$D$1:$D$179,MATCH($I301,'Margen (PowerBI)'!$B$1:$B$179,0))</f>
        <v>76</v>
      </c>
      <c r="K301" s="275">
        <f t="array" ref="K301">INDEX('Margen (PowerBI)'!$E$1:$E$179,MATCH($I301,'Margen (PowerBI)'!$B$1:$B$179,0))</f>
        <v>42.5</v>
      </c>
      <c r="L301" s="275">
        <f t="array" ref="L301">INDEX('Margen (PowerBI)'!$F$1:$F$179,MATCH($I301,'Margen (PowerBI)'!$B$1:$B$179,0))</f>
        <v>33.5</v>
      </c>
      <c r="M301" s="270" t="s">
        <v>3097</v>
      </c>
      <c r="N301" s="272">
        <v>3.0</v>
      </c>
      <c r="O301" s="276">
        <v>3.0E-4</v>
      </c>
      <c r="P301" s="272">
        <v>6.0</v>
      </c>
      <c r="Q301" s="276">
        <v>5.0E-4</v>
      </c>
      <c r="R301" s="276">
        <v>1.0</v>
      </c>
      <c r="S301" s="272">
        <v>0.0</v>
      </c>
      <c r="T301" s="276">
        <v>0.3333</v>
      </c>
      <c r="U301" s="276">
        <v>0.0</v>
      </c>
      <c r="V301" s="277">
        <v>156.0</v>
      </c>
      <c r="W301" s="277">
        <v>0.0</v>
      </c>
      <c r="X301" s="272">
        <v>1.0</v>
      </c>
      <c r="Y301" s="272">
        <v>0.0</v>
      </c>
    </row>
    <row r="302">
      <c r="A302" s="262" t="s">
        <v>777</v>
      </c>
      <c r="B302" s="262" t="s">
        <v>782</v>
      </c>
      <c r="C302" s="262" t="s">
        <v>783</v>
      </c>
      <c r="D302" s="264">
        <v>11.0</v>
      </c>
      <c r="E302" s="264" t="s">
        <v>7287</v>
      </c>
      <c r="F302" s="264" t="s">
        <v>7271</v>
      </c>
      <c r="G302" s="55" t="str">
        <f t="array" ref="G302">INDEX('New Listing E-Commerce'!$D$1:$D$179,MATCH(I302,'New Listing E-Commerce'!$C$1:$C$179,0))</f>
        <v>TRC1</v>
      </c>
      <c r="H302" s="265">
        <v>2.0</v>
      </c>
      <c r="I302" s="280" t="s">
        <v>44</v>
      </c>
      <c r="J302" s="267">
        <f t="array" ref="J302">INDEX('Margen (PowerBI)'!$D$1:$D$179,MATCH($I302,'Margen (PowerBI)'!$B$1:$B$179,0))</f>
        <v>76</v>
      </c>
      <c r="K302" s="267">
        <f t="array" ref="K302">INDEX('Margen (PowerBI)'!$E$1:$E$179,MATCH($I302,'Margen (PowerBI)'!$B$1:$B$179,0))</f>
        <v>42.5</v>
      </c>
      <c r="L302" s="267">
        <f t="array" ref="L302">INDEX('Margen (PowerBI)'!$F$1:$F$179,MATCH($I302,'Margen (PowerBI)'!$B$1:$B$179,0))</f>
        <v>33.5</v>
      </c>
      <c r="M302" s="262" t="s">
        <v>3099</v>
      </c>
      <c r="N302" s="264">
        <v>18.0</v>
      </c>
      <c r="O302" s="268">
        <v>0.0017</v>
      </c>
      <c r="P302" s="264">
        <v>25.0</v>
      </c>
      <c r="Q302" s="268">
        <v>0.0019</v>
      </c>
      <c r="R302" s="268">
        <v>0.88</v>
      </c>
      <c r="S302" s="264">
        <v>0.0</v>
      </c>
      <c r="T302" s="268">
        <v>0.1111</v>
      </c>
      <c r="U302" s="268">
        <v>0.0</v>
      </c>
      <c r="V302" s="269">
        <v>312.0</v>
      </c>
      <c r="W302" s="269">
        <v>0.0</v>
      </c>
      <c r="X302" s="264">
        <v>2.0</v>
      </c>
      <c r="Y302" s="264">
        <v>0.0</v>
      </c>
    </row>
    <row r="303">
      <c r="A303" s="270" t="s">
        <v>777</v>
      </c>
      <c r="B303" s="270" t="s">
        <v>784</v>
      </c>
      <c r="C303" s="270" t="s">
        <v>785</v>
      </c>
      <c r="D303" s="272">
        <v>6.0</v>
      </c>
      <c r="E303" s="272" t="s">
        <v>7287</v>
      </c>
      <c r="F303" s="272" t="s">
        <v>7271</v>
      </c>
      <c r="G303" s="59" t="str">
        <f t="array" ref="G303">INDEX('New Listing E-Commerce'!$D$1:$D$179,MATCH(I303,'New Listing E-Commerce'!$C$1:$C$179,0))</f>
        <v>TRC1</v>
      </c>
      <c r="H303" s="273">
        <v>1.0</v>
      </c>
      <c r="I303" s="281" t="s">
        <v>44</v>
      </c>
      <c r="J303" s="275">
        <f t="array" ref="J303">INDEX('Margen (PowerBI)'!$D$1:$D$179,MATCH($I303,'Margen (PowerBI)'!$B$1:$B$179,0))</f>
        <v>76</v>
      </c>
      <c r="K303" s="275">
        <f t="array" ref="K303">INDEX('Margen (PowerBI)'!$E$1:$E$179,MATCH($I303,'Margen (PowerBI)'!$B$1:$B$179,0))</f>
        <v>42.5</v>
      </c>
      <c r="L303" s="275">
        <f t="array" ref="L303">INDEX('Margen (PowerBI)'!$F$1:$F$179,MATCH($I303,'Margen (PowerBI)'!$B$1:$B$179,0))</f>
        <v>33.5</v>
      </c>
      <c r="M303" s="270" t="s">
        <v>6458</v>
      </c>
      <c r="N303" s="272">
        <v>48.0</v>
      </c>
      <c r="O303" s="276">
        <v>0.0045</v>
      </c>
      <c r="P303" s="272">
        <v>64.0</v>
      </c>
      <c r="Q303" s="276">
        <v>0.0048</v>
      </c>
      <c r="R303" s="276">
        <v>0.9531</v>
      </c>
      <c r="S303" s="272">
        <v>0.0</v>
      </c>
      <c r="T303" s="276">
        <v>0.0208</v>
      </c>
      <c r="U303" s="276">
        <v>0.0</v>
      </c>
      <c r="V303" s="277">
        <v>156.0</v>
      </c>
      <c r="W303" s="277">
        <v>0.0</v>
      </c>
      <c r="X303" s="272">
        <v>1.0</v>
      </c>
      <c r="Y303" s="272">
        <v>0.0</v>
      </c>
    </row>
    <row r="304">
      <c r="A304" s="262" t="s">
        <v>777</v>
      </c>
      <c r="B304" s="262" t="s">
        <v>786</v>
      </c>
      <c r="C304" s="262" t="s">
        <v>787</v>
      </c>
      <c r="D304" s="264">
        <v>6.5</v>
      </c>
      <c r="E304" s="264" t="s">
        <v>7287</v>
      </c>
      <c r="F304" s="264" t="s">
        <v>7271</v>
      </c>
      <c r="G304" s="55" t="str">
        <f t="array" ref="G304">INDEX('New Listing E-Commerce'!$D$1:$D$179,MATCH(I304,'New Listing E-Commerce'!$C$1:$C$179,0))</f>
        <v>TRC1</v>
      </c>
      <c r="H304" s="265">
        <v>1.0</v>
      </c>
      <c r="I304" s="280" t="s">
        <v>44</v>
      </c>
      <c r="J304" s="267">
        <f t="array" ref="J304">INDEX('Margen (PowerBI)'!$D$1:$D$179,MATCH($I304,'Margen (PowerBI)'!$B$1:$B$179,0))</f>
        <v>76</v>
      </c>
      <c r="K304" s="267">
        <f t="array" ref="K304">INDEX('Margen (PowerBI)'!$E$1:$E$179,MATCH($I304,'Margen (PowerBI)'!$B$1:$B$179,0))</f>
        <v>42.5</v>
      </c>
      <c r="L304" s="267">
        <f t="array" ref="L304">INDEX('Margen (PowerBI)'!$F$1:$F$179,MATCH($I304,'Margen (PowerBI)'!$B$1:$B$179,0))</f>
        <v>33.5</v>
      </c>
      <c r="M304" s="262" t="s">
        <v>6460</v>
      </c>
      <c r="N304" s="264">
        <v>97.0</v>
      </c>
      <c r="O304" s="268">
        <v>0.0092</v>
      </c>
      <c r="P304" s="264">
        <v>124.0</v>
      </c>
      <c r="Q304" s="268">
        <v>0.0094</v>
      </c>
      <c r="R304" s="268">
        <v>0.8871</v>
      </c>
      <c r="S304" s="264">
        <v>0.0</v>
      </c>
      <c r="T304" s="268">
        <v>0.0103</v>
      </c>
      <c r="U304" s="268">
        <v>0.0</v>
      </c>
      <c r="V304" s="269">
        <v>156.0</v>
      </c>
      <c r="W304" s="269">
        <v>0.0</v>
      </c>
      <c r="X304" s="264">
        <v>1.0</v>
      </c>
      <c r="Y304" s="264">
        <v>0.0</v>
      </c>
    </row>
    <row r="305">
      <c r="A305" s="270" t="s">
        <v>777</v>
      </c>
      <c r="B305" s="270" t="s">
        <v>1080</v>
      </c>
      <c r="C305" s="270" t="s">
        <v>1081</v>
      </c>
      <c r="D305" s="272">
        <v>7.0</v>
      </c>
      <c r="E305" s="272" t="s">
        <v>7287</v>
      </c>
      <c r="F305" s="272" t="s">
        <v>7271</v>
      </c>
      <c r="G305" s="59" t="str">
        <f t="array" ref="G305">INDEX('New Listing E-Commerce'!$D$1:$D$179,MATCH(I305,'New Listing E-Commerce'!$C$1:$C$179,0))</f>
        <v>TRC1</v>
      </c>
      <c r="H305" s="273">
        <v>2.0</v>
      </c>
      <c r="I305" s="281" t="s">
        <v>44</v>
      </c>
      <c r="J305" s="275">
        <f t="array" ref="J305">INDEX('Margen (PowerBI)'!$D$1:$D$179,MATCH($I305,'Margen (PowerBI)'!$B$1:$B$179,0))</f>
        <v>76</v>
      </c>
      <c r="K305" s="275">
        <f t="array" ref="K305">INDEX('Margen (PowerBI)'!$E$1:$E$179,MATCH($I305,'Margen (PowerBI)'!$B$1:$B$179,0))</f>
        <v>42.5</v>
      </c>
      <c r="L305" s="275">
        <f t="array" ref="L305">INDEX('Margen (PowerBI)'!$F$1:$F$179,MATCH($I305,'Margen (PowerBI)'!$B$1:$B$179,0))</f>
        <v>33.5</v>
      </c>
      <c r="M305" s="270" t="s">
        <v>6462</v>
      </c>
      <c r="N305" s="272">
        <v>24.0</v>
      </c>
      <c r="O305" s="276">
        <v>0.0023</v>
      </c>
      <c r="P305" s="272">
        <v>31.0</v>
      </c>
      <c r="Q305" s="276">
        <v>0.0023</v>
      </c>
      <c r="R305" s="276">
        <v>0.8387</v>
      </c>
      <c r="S305" s="272">
        <v>0.0</v>
      </c>
      <c r="T305" s="276">
        <v>0.0833</v>
      </c>
      <c r="U305" s="276">
        <v>0.0</v>
      </c>
      <c r="V305" s="277">
        <v>312.0</v>
      </c>
      <c r="W305" s="277">
        <v>0.0</v>
      </c>
      <c r="X305" s="272">
        <v>2.0</v>
      </c>
      <c r="Y305" s="272">
        <v>0.0</v>
      </c>
    </row>
    <row r="306">
      <c r="A306" s="262" t="s">
        <v>777</v>
      </c>
      <c r="B306" s="262" t="s">
        <v>788</v>
      </c>
      <c r="C306" s="262" t="s">
        <v>789</v>
      </c>
      <c r="D306" s="264">
        <v>7.5</v>
      </c>
      <c r="E306" s="264" t="s">
        <v>7287</v>
      </c>
      <c r="F306" s="264" t="s">
        <v>7271</v>
      </c>
      <c r="G306" s="55" t="str">
        <f t="array" ref="G306">INDEX('New Listing E-Commerce'!$D$1:$D$179,MATCH(I306,'New Listing E-Commerce'!$C$1:$C$179,0))</f>
        <v>TRC1</v>
      </c>
      <c r="H306" s="265">
        <v>4.0</v>
      </c>
      <c r="I306" s="280" t="s">
        <v>44</v>
      </c>
      <c r="J306" s="267">
        <f t="array" ref="J306">INDEX('Margen (PowerBI)'!$D$1:$D$179,MATCH($I306,'Margen (PowerBI)'!$B$1:$B$179,0))</f>
        <v>76</v>
      </c>
      <c r="K306" s="267">
        <f t="array" ref="K306">INDEX('Margen (PowerBI)'!$E$1:$E$179,MATCH($I306,'Margen (PowerBI)'!$B$1:$B$179,0))</f>
        <v>42.5</v>
      </c>
      <c r="L306" s="267">
        <f t="array" ref="L306">INDEX('Margen (PowerBI)'!$F$1:$F$179,MATCH($I306,'Margen (PowerBI)'!$B$1:$B$179,0))</f>
        <v>33.5</v>
      </c>
      <c r="M306" s="262" t="s">
        <v>6464</v>
      </c>
      <c r="N306" s="264">
        <v>144.0</v>
      </c>
      <c r="O306" s="268">
        <v>0.0136</v>
      </c>
      <c r="P306" s="264">
        <v>175.0</v>
      </c>
      <c r="Q306" s="268">
        <v>0.0132</v>
      </c>
      <c r="R306" s="268">
        <v>0.9371</v>
      </c>
      <c r="S306" s="264">
        <v>0.0</v>
      </c>
      <c r="T306" s="268">
        <v>0.0278</v>
      </c>
      <c r="U306" s="268">
        <v>0.0</v>
      </c>
      <c r="V306" s="269">
        <v>624.0</v>
      </c>
      <c r="W306" s="269">
        <v>0.0</v>
      </c>
      <c r="X306" s="264">
        <v>4.0</v>
      </c>
      <c r="Y306" s="264">
        <v>0.0</v>
      </c>
    </row>
    <row r="307">
      <c r="A307" s="270" t="s">
        <v>777</v>
      </c>
      <c r="B307" s="270" t="s">
        <v>790</v>
      </c>
      <c r="C307" s="270" t="s">
        <v>791</v>
      </c>
      <c r="D307" s="272">
        <v>8.5</v>
      </c>
      <c r="E307" s="272" t="s">
        <v>7287</v>
      </c>
      <c r="F307" s="272" t="s">
        <v>7271</v>
      </c>
      <c r="G307" s="59" t="str">
        <f t="array" ref="G307">INDEX('New Listing E-Commerce'!$D$1:$D$179,MATCH(I307,'New Listing E-Commerce'!$C$1:$C$179,0))</f>
        <v>TRC1</v>
      </c>
      <c r="H307" s="273">
        <v>1.0</v>
      </c>
      <c r="I307" s="281" t="s">
        <v>44</v>
      </c>
      <c r="J307" s="275">
        <f t="array" ref="J307">INDEX('Margen (PowerBI)'!$D$1:$D$179,MATCH($I307,'Margen (PowerBI)'!$B$1:$B$179,0))</f>
        <v>76</v>
      </c>
      <c r="K307" s="275">
        <f t="array" ref="K307">INDEX('Margen (PowerBI)'!$E$1:$E$179,MATCH($I307,'Margen (PowerBI)'!$B$1:$B$179,0))</f>
        <v>42.5</v>
      </c>
      <c r="L307" s="275">
        <f t="array" ref="L307">INDEX('Margen (PowerBI)'!$F$1:$F$179,MATCH($I307,'Margen (PowerBI)'!$B$1:$B$179,0))</f>
        <v>33.5</v>
      </c>
      <c r="M307" s="270" t="s">
        <v>6468</v>
      </c>
      <c r="N307" s="272">
        <v>23.0</v>
      </c>
      <c r="O307" s="276">
        <v>0.0022</v>
      </c>
      <c r="P307" s="272">
        <v>29.0</v>
      </c>
      <c r="Q307" s="276">
        <v>0.0022</v>
      </c>
      <c r="R307" s="276">
        <v>0.8621</v>
      </c>
      <c r="S307" s="272">
        <v>0.0</v>
      </c>
      <c r="T307" s="276">
        <v>0.0435</v>
      </c>
      <c r="U307" s="276">
        <v>0.0</v>
      </c>
      <c r="V307" s="277">
        <v>156.0</v>
      </c>
      <c r="W307" s="277">
        <v>0.0</v>
      </c>
      <c r="X307" s="272">
        <v>1.0</v>
      </c>
      <c r="Y307" s="272">
        <v>0.0</v>
      </c>
    </row>
    <row r="308">
      <c r="A308" s="262" t="s">
        <v>777</v>
      </c>
      <c r="B308" s="262" t="s">
        <v>792</v>
      </c>
      <c r="C308" s="262" t="s">
        <v>793</v>
      </c>
      <c r="D308" s="264">
        <v>9.0</v>
      </c>
      <c r="E308" s="264" t="s">
        <v>7287</v>
      </c>
      <c r="F308" s="264" t="s">
        <v>7271</v>
      </c>
      <c r="G308" s="55" t="str">
        <f t="array" ref="G308">INDEX('New Listing E-Commerce'!$D$1:$D$179,MATCH(I308,'New Listing E-Commerce'!$C$1:$C$179,0))</f>
        <v>TRC1</v>
      </c>
      <c r="H308" s="265">
        <v>2.0</v>
      </c>
      <c r="I308" s="280" t="s">
        <v>44</v>
      </c>
      <c r="J308" s="267">
        <f t="array" ref="J308">INDEX('Margen (PowerBI)'!$D$1:$D$179,MATCH($I308,'Margen (PowerBI)'!$B$1:$B$179,0))</f>
        <v>76</v>
      </c>
      <c r="K308" s="267">
        <f t="array" ref="K308">INDEX('Margen (PowerBI)'!$E$1:$E$179,MATCH($I308,'Margen (PowerBI)'!$B$1:$B$179,0))</f>
        <v>42.5</v>
      </c>
      <c r="L308" s="267">
        <f t="array" ref="L308">INDEX('Margen (PowerBI)'!$F$1:$F$179,MATCH($I308,'Margen (PowerBI)'!$B$1:$B$179,0))</f>
        <v>33.5</v>
      </c>
      <c r="M308" s="262" t="s">
        <v>6470</v>
      </c>
      <c r="N308" s="264">
        <v>37.0</v>
      </c>
      <c r="O308" s="268">
        <v>0.0035</v>
      </c>
      <c r="P308" s="264">
        <v>50.0</v>
      </c>
      <c r="Q308" s="268">
        <v>0.0038</v>
      </c>
      <c r="R308" s="268">
        <v>1.0</v>
      </c>
      <c r="S308" s="264">
        <v>0.0</v>
      </c>
      <c r="T308" s="268">
        <v>0.0541</v>
      </c>
      <c r="U308" s="268">
        <v>0.0</v>
      </c>
      <c r="V308" s="269">
        <v>312.0</v>
      </c>
      <c r="W308" s="269">
        <v>0.0</v>
      </c>
      <c r="X308" s="264">
        <v>2.0</v>
      </c>
      <c r="Y308" s="264">
        <v>0.0</v>
      </c>
    </row>
    <row r="309">
      <c r="A309" s="270" t="s">
        <v>777</v>
      </c>
      <c r="B309" s="270" t="s">
        <v>794</v>
      </c>
      <c r="C309" s="270" t="s">
        <v>795</v>
      </c>
      <c r="D309" s="272">
        <v>9.5</v>
      </c>
      <c r="E309" s="272" t="s">
        <v>7287</v>
      </c>
      <c r="F309" s="272" t="s">
        <v>7271</v>
      </c>
      <c r="G309" s="59" t="str">
        <f t="array" ref="G309">INDEX('New Listing E-Commerce'!$D$1:$D$179,MATCH(I309,'New Listing E-Commerce'!$C$1:$C$179,0))</f>
        <v>TRC1</v>
      </c>
      <c r="H309" s="273">
        <v>3.0</v>
      </c>
      <c r="I309" s="281" t="s">
        <v>44</v>
      </c>
      <c r="J309" s="275">
        <f t="array" ref="J309">INDEX('Margen (PowerBI)'!$D$1:$D$179,MATCH($I309,'Margen (PowerBI)'!$B$1:$B$179,0))</f>
        <v>76</v>
      </c>
      <c r="K309" s="275">
        <f t="array" ref="K309">INDEX('Margen (PowerBI)'!$E$1:$E$179,MATCH($I309,'Margen (PowerBI)'!$B$1:$B$179,0))</f>
        <v>42.5</v>
      </c>
      <c r="L309" s="275">
        <f t="array" ref="L309">INDEX('Margen (PowerBI)'!$F$1:$F$179,MATCH($I309,'Margen (PowerBI)'!$B$1:$B$179,0))</f>
        <v>33.5</v>
      </c>
      <c r="M309" s="270" t="s">
        <v>6472</v>
      </c>
      <c r="N309" s="272">
        <v>78.0</v>
      </c>
      <c r="O309" s="276">
        <v>0.0074</v>
      </c>
      <c r="P309" s="272">
        <v>107.0</v>
      </c>
      <c r="Q309" s="276">
        <v>0.0081</v>
      </c>
      <c r="R309" s="276">
        <v>0.9439</v>
      </c>
      <c r="S309" s="272">
        <v>0.0</v>
      </c>
      <c r="T309" s="276">
        <v>0.0385</v>
      </c>
      <c r="U309" s="276">
        <v>0.0</v>
      </c>
      <c r="V309" s="277">
        <v>468.0</v>
      </c>
      <c r="W309" s="277">
        <v>0.0</v>
      </c>
      <c r="X309" s="272">
        <v>3.0</v>
      </c>
      <c r="Y309" s="272">
        <v>0.0</v>
      </c>
    </row>
    <row r="310">
      <c r="A310" s="262" t="s">
        <v>809</v>
      </c>
      <c r="B310" s="262" t="s">
        <v>810</v>
      </c>
      <c r="C310" s="262" t="s">
        <v>811</v>
      </c>
      <c r="D310" s="264">
        <v>10.0</v>
      </c>
      <c r="E310" s="264" t="s">
        <v>7287</v>
      </c>
      <c r="F310" s="264" t="s">
        <v>7271</v>
      </c>
      <c r="G310" s="55" t="str">
        <f t="array" ref="G310">INDEX('New Listing E-Commerce'!$D$1:$D$179,MATCH(I310,'New Listing E-Commerce'!$C$1:$C$179,0))</f>
        <v>TRC3P</v>
      </c>
      <c r="H310" s="265">
        <v>2.0</v>
      </c>
      <c r="I310" s="280" t="s">
        <v>23</v>
      </c>
      <c r="J310" s="267">
        <f t="array" ref="J310">INDEX('Margen (PowerBI)'!$D$1:$D$179,MATCH($I310,'Margen (PowerBI)'!$B$1:$B$179,0))</f>
        <v>78</v>
      </c>
      <c r="K310" s="267">
        <f t="array" ref="K310">INDEX('Margen (PowerBI)'!$E$1:$E$179,MATCH($I310,'Margen (PowerBI)'!$B$1:$B$179,0))</f>
        <v>45.5</v>
      </c>
      <c r="L310" s="267">
        <f t="array" ref="L310">INDEX('Margen (PowerBI)'!$F$1:$F$179,MATCH($I310,'Margen (PowerBI)'!$B$1:$B$179,0))</f>
        <v>32.5</v>
      </c>
      <c r="M310" s="262" t="s">
        <v>3110</v>
      </c>
      <c r="N310" s="264">
        <v>4.0</v>
      </c>
      <c r="O310" s="268">
        <v>4.0E-4</v>
      </c>
      <c r="P310" s="264">
        <v>5.0</v>
      </c>
      <c r="Q310" s="268">
        <v>4.0E-4</v>
      </c>
      <c r="R310" s="268">
        <v>1.0</v>
      </c>
      <c r="S310" s="264">
        <v>0.0</v>
      </c>
      <c r="T310" s="268">
        <v>0.5</v>
      </c>
      <c r="U310" s="268">
        <v>0.0</v>
      </c>
      <c r="V310" s="269">
        <v>322.0</v>
      </c>
      <c r="W310" s="269">
        <v>0.0</v>
      </c>
      <c r="X310" s="264">
        <v>2.0</v>
      </c>
      <c r="Y310" s="264">
        <v>0.0</v>
      </c>
    </row>
    <row r="311">
      <c r="A311" s="270" t="s">
        <v>809</v>
      </c>
      <c r="B311" s="270" t="s">
        <v>812</v>
      </c>
      <c r="C311" s="270" t="s">
        <v>813</v>
      </c>
      <c r="D311" s="272">
        <v>10.5</v>
      </c>
      <c r="E311" s="272" t="s">
        <v>7287</v>
      </c>
      <c r="F311" s="272" t="s">
        <v>7271</v>
      </c>
      <c r="G311" s="59" t="str">
        <f t="array" ref="G311">INDEX('New Listing E-Commerce'!$D$1:$D$179,MATCH(I311,'New Listing E-Commerce'!$C$1:$C$179,0))</f>
        <v>TRC3P</v>
      </c>
      <c r="H311" s="273">
        <v>3.0</v>
      </c>
      <c r="I311" s="281" t="s">
        <v>23</v>
      </c>
      <c r="J311" s="275">
        <f t="array" ref="J311">INDEX('Margen (PowerBI)'!$D$1:$D$179,MATCH($I311,'Margen (PowerBI)'!$B$1:$B$179,0))</f>
        <v>78</v>
      </c>
      <c r="K311" s="275">
        <f t="array" ref="K311">INDEX('Margen (PowerBI)'!$E$1:$E$179,MATCH($I311,'Margen (PowerBI)'!$B$1:$B$179,0))</f>
        <v>45.5</v>
      </c>
      <c r="L311" s="275">
        <f t="array" ref="L311">INDEX('Margen (PowerBI)'!$F$1:$F$179,MATCH($I311,'Margen (PowerBI)'!$B$1:$B$179,0))</f>
        <v>32.5</v>
      </c>
      <c r="M311" s="270" t="s">
        <v>3113</v>
      </c>
      <c r="N311" s="272">
        <v>14.0</v>
      </c>
      <c r="O311" s="276">
        <v>0.0013</v>
      </c>
      <c r="P311" s="272">
        <v>18.0</v>
      </c>
      <c r="Q311" s="276">
        <v>0.0014</v>
      </c>
      <c r="R311" s="276">
        <v>1.0</v>
      </c>
      <c r="S311" s="272">
        <v>0.0</v>
      </c>
      <c r="T311" s="276">
        <v>0.2143</v>
      </c>
      <c r="U311" s="276">
        <v>0.0</v>
      </c>
      <c r="V311" s="277">
        <v>483.0</v>
      </c>
      <c r="W311" s="277">
        <v>0.0</v>
      </c>
      <c r="X311" s="272">
        <v>3.0</v>
      </c>
      <c r="Y311" s="272">
        <v>0.0</v>
      </c>
    </row>
    <row r="312">
      <c r="A312" s="262" t="s">
        <v>809</v>
      </c>
      <c r="B312" s="262" t="s">
        <v>814</v>
      </c>
      <c r="C312" s="262" t="s">
        <v>815</v>
      </c>
      <c r="D312" s="264">
        <v>11.0</v>
      </c>
      <c r="E312" s="264" t="s">
        <v>7287</v>
      </c>
      <c r="F312" s="264" t="s">
        <v>7271</v>
      </c>
      <c r="G312" s="55" t="str">
        <f t="array" ref="G312">INDEX('New Listing E-Commerce'!$D$1:$D$179,MATCH(I312,'New Listing E-Commerce'!$C$1:$C$179,0))</f>
        <v>TRC3P</v>
      </c>
      <c r="H312" s="265">
        <v>1.0</v>
      </c>
      <c r="I312" s="280" t="s">
        <v>23</v>
      </c>
      <c r="J312" s="267">
        <f t="array" ref="J312">INDEX('Margen (PowerBI)'!$D$1:$D$179,MATCH($I312,'Margen (PowerBI)'!$B$1:$B$179,0))</f>
        <v>78</v>
      </c>
      <c r="K312" s="267">
        <f t="array" ref="K312">INDEX('Margen (PowerBI)'!$E$1:$E$179,MATCH($I312,'Margen (PowerBI)'!$B$1:$B$179,0))</f>
        <v>45.5</v>
      </c>
      <c r="L312" s="267">
        <f t="array" ref="L312">INDEX('Margen (PowerBI)'!$F$1:$F$179,MATCH($I312,'Margen (PowerBI)'!$B$1:$B$179,0))</f>
        <v>32.5</v>
      </c>
      <c r="M312" s="262" t="s">
        <v>3115</v>
      </c>
      <c r="N312" s="264">
        <v>12.0</v>
      </c>
      <c r="O312" s="268">
        <v>0.0011</v>
      </c>
      <c r="P312" s="264">
        <v>14.0</v>
      </c>
      <c r="Q312" s="268">
        <v>0.0011</v>
      </c>
      <c r="R312" s="268">
        <v>1.0</v>
      </c>
      <c r="S312" s="264">
        <v>0.0</v>
      </c>
      <c r="T312" s="268">
        <v>0.0833</v>
      </c>
      <c r="U312" s="268">
        <v>0.0</v>
      </c>
      <c r="V312" s="269">
        <v>161.0</v>
      </c>
      <c r="W312" s="269">
        <v>0.0</v>
      </c>
      <c r="X312" s="264">
        <v>1.0</v>
      </c>
      <c r="Y312" s="264">
        <v>0.0</v>
      </c>
    </row>
    <row r="313">
      <c r="A313" s="270" t="s">
        <v>809</v>
      </c>
      <c r="B313" s="270" t="s">
        <v>818</v>
      </c>
      <c r="C313" s="270" t="s">
        <v>819</v>
      </c>
      <c r="D313" s="272">
        <v>7.5</v>
      </c>
      <c r="E313" s="272" t="s">
        <v>7287</v>
      </c>
      <c r="F313" s="272" t="s">
        <v>7271</v>
      </c>
      <c r="G313" s="59" t="str">
        <f t="array" ref="G313">INDEX('New Listing E-Commerce'!$D$1:$D$179,MATCH(I313,'New Listing E-Commerce'!$C$1:$C$179,0))</f>
        <v>TRC3P</v>
      </c>
      <c r="H313" s="273">
        <v>2.0</v>
      </c>
      <c r="I313" s="281" t="s">
        <v>23</v>
      </c>
      <c r="J313" s="275">
        <f t="array" ref="J313">INDEX('Margen (PowerBI)'!$D$1:$D$179,MATCH($I313,'Margen (PowerBI)'!$B$1:$B$179,0))</f>
        <v>78</v>
      </c>
      <c r="K313" s="275">
        <f t="array" ref="K313">INDEX('Margen (PowerBI)'!$E$1:$E$179,MATCH($I313,'Margen (PowerBI)'!$B$1:$B$179,0))</f>
        <v>45.5</v>
      </c>
      <c r="L313" s="275">
        <f t="array" ref="L313">INDEX('Margen (PowerBI)'!$F$1:$F$179,MATCH($I313,'Margen (PowerBI)'!$B$1:$B$179,0))</f>
        <v>32.5</v>
      </c>
      <c r="M313" s="270" t="s">
        <v>6514</v>
      </c>
      <c r="N313" s="272">
        <v>25.0</v>
      </c>
      <c r="O313" s="276">
        <v>0.0024</v>
      </c>
      <c r="P313" s="272">
        <v>34.0</v>
      </c>
      <c r="Q313" s="276">
        <v>0.0026</v>
      </c>
      <c r="R313" s="276">
        <v>0.5</v>
      </c>
      <c r="S313" s="272">
        <v>0.0</v>
      </c>
      <c r="T313" s="276">
        <v>0.08</v>
      </c>
      <c r="U313" s="276">
        <v>0.0</v>
      </c>
      <c r="V313" s="277">
        <v>322.0</v>
      </c>
      <c r="W313" s="277">
        <v>0.0</v>
      </c>
      <c r="X313" s="272">
        <v>2.0</v>
      </c>
      <c r="Y313" s="272">
        <v>0.0</v>
      </c>
    </row>
    <row r="314">
      <c r="A314" s="262" t="s">
        <v>809</v>
      </c>
      <c r="B314" s="262" t="s">
        <v>1090</v>
      </c>
      <c r="C314" s="262" t="s">
        <v>1091</v>
      </c>
      <c r="D314" s="264">
        <v>8.0</v>
      </c>
      <c r="E314" s="264" t="s">
        <v>7287</v>
      </c>
      <c r="F314" s="264" t="s">
        <v>7271</v>
      </c>
      <c r="G314" s="55" t="str">
        <f t="array" ref="G314">INDEX('New Listing E-Commerce'!$D$1:$D$179,MATCH(I314,'New Listing E-Commerce'!$C$1:$C$179,0))</f>
        <v>TRC3P</v>
      </c>
      <c r="H314" s="265">
        <v>1.0</v>
      </c>
      <c r="I314" s="280" t="s">
        <v>23</v>
      </c>
      <c r="J314" s="267">
        <f t="array" ref="J314">INDEX('Margen (PowerBI)'!$D$1:$D$179,MATCH($I314,'Margen (PowerBI)'!$B$1:$B$179,0))</f>
        <v>78</v>
      </c>
      <c r="K314" s="267">
        <f t="array" ref="K314">INDEX('Margen (PowerBI)'!$E$1:$E$179,MATCH($I314,'Margen (PowerBI)'!$B$1:$B$179,0))</f>
        <v>45.5</v>
      </c>
      <c r="L314" s="267">
        <f t="array" ref="L314">INDEX('Margen (PowerBI)'!$F$1:$F$179,MATCH($I314,'Margen (PowerBI)'!$B$1:$B$179,0))</f>
        <v>32.5</v>
      </c>
      <c r="M314" s="262" t="s">
        <v>6516</v>
      </c>
      <c r="N314" s="264">
        <v>176.0</v>
      </c>
      <c r="O314" s="268">
        <v>0.0166</v>
      </c>
      <c r="P314" s="264">
        <v>209.0</v>
      </c>
      <c r="Q314" s="268">
        <v>0.0158</v>
      </c>
      <c r="R314" s="268">
        <v>0.9665</v>
      </c>
      <c r="S314" s="264">
        <v>0.0</v>
      </c>
      <c r="T314" s="268">
        <v>0.0057</v>
      </c>
      <c r="U314" s="268">
        <v>0.0</v>
      </c>
      <c r="V314" s="269">
        <v>161.0</v>
      </c>
      <c r="W314" s="269">
        <v>0.0</v>
      </c>
      <c r="X314" s="264">
        <v>1.0</v>
      </c>
      <c r="Y314" s="264">
        <v>0.0</v>
      </c>
    </row>
    <row r="315">
      <c r="A315" s="270" t="s">
        <v>809</v>
      </c>
      <c r="B315" s="270" t="s">
        <v>820</v>
      </c>
      <c r="C315" s="270" t="s">
        <v>821</v>
      </c>
      <c r="D315" s="272">
        <v>8.5</v>
      </c>
      <c r="E315" s="272" t="s">
        <v>7287</v>
      </c>
      <c r="F315" s="272" t="s">
        <v>7271</v>
      </c>
      <c r="G315" s="59" t="str">
        <f t="array" ref="G315">INDEX('New Listing E-Commerce'!$D$1:$D$179,MATCH(I315,'New Listing E-Commerce'!$C$1:$C$179,0))</f>
        <v>TRC3P</v>
      </c>
      <c r="H315" s="273">
        <v>1.0</v>
      </c>
      <c r="I315" s="281" t="s">
        <v>23</v>
      </c>
      <c r="J315" s="275">
        <f t="array" ref="J315">INDEX('Margen (PowerBI)'!$D$1:$D$179,MATCH($I315,'Margen (PowerBI)'!$B$1:$B$179,0))</f>
        <v>78</v>
      </c>
      <c r="K315" s="275">
        <f t="array" ref="K315">INDEX('Margen (PowerBI)'!$E$1:$E$179,MATCH($I315,'Margen (PowerBI)'!$B$1:$B$179,0))</f>
        <v>45.5</v>
      </c>
      <c r="L315" s="275">
        <f t="array" ref="L315">INDEX('Margen (PowerBI)'!$F$1:$F$179,MATCH($I315,'Margen (PowerBI)'!$B$1:$B$179,0))</f>
        <v>32.5</v>
      </c>
      <c r="M315" s="270" t="s">
        <v>6518</v>
      </c>
      <c r="N315" s="272">
        <v>117.0</v>
      </c>
      <c r="O315" s="276">
        <v>0.0111</v>
      </c>
      <c r="P315" s="272">
        <v>140.0</v>
      </c>
      <c r="Q315" s="276">
        <v>0.0106</v>
      </c>
      <c r="R315" s="276">
        <v>0.9786</v>
      </c>
      <c r="S315" s="272">
        <v>0.0</v>
      </c>
      <c r="T315" s="276">
        <v>0.0085</v>
      </c>
      <c r="U315" s="276">
        <v>0.0</v>
      </c>
      <c r="V315" s="277">
        <v>161.0</v>
      </c>
      <c r="W315" s="277">
        <v>0.0</v>
      </c>
      <c r="X315" s="272">
        <v>1.0</v>
      </c>
      <c r="Y315" s="272">
        <v>0.0</v>
      </c>
    </row>
    <row r="316">
      <c r="A316" s="262" t="s">
        <v>809</v>
      </c>
      <c r="B316" s="262" t="s">
        <v>822</v>
      </c>
      <c r="C316" s="262" t="s">
        <v>823</v>
      </c>
      <c r="D316" s="264">
        <v>9.0</v>
      </c>
      <c r="E316" s="264" t="s">
        <v>7287</v>
      </c>
      <c r="F316" s="264" t="s">
        <v>7271</v>
      </c>
      <c r="G316" s="55" t="str">
        <f t="array" ref="G316">INDEX('New Listing E-Commerce'!$D$1:$D$179,MATCH(I316,'New Listing E-Commerce'!$C$1:$C$179,0))</f>
        <v>TRC3P</v>
      </c>
      <c r="H316" s="265">
        <v>5.0</v>
      </c>
      <c r="I316" s="280" t="s">
        <v>23</v>
      </c>
      <c r="J316" s="267">
        <f t="array" ref="J316">INDEX('Margen (PowerBI)'!$D$1:$D$179,MATCH($I316,'Margen (PowerBI)'!$B$1:$B$179,0))</f>
        <v>78</v>
      </c>
      <c r="K316" s="267">
        <f t="array" ref="K316">INDEX('Margen (PowerBI)'!$E$1:$E$179,MATCH($I316,'Margen (PowerBI)'!$B$1:$B$179,0))</f>
        <v>45.5</v>
      </c>
      <c r="L316" s="267">
        <f t="array" ref="L316">INDEX('Margen (PowerBI)'!$F$1:$F$179,MATCH($I316,'Margen (PowerBI)'!$B$1:$B$179,0))</f>
        <v>32.5</v>
      </c>
      <c r="M316" s="262" t="s">
        <v>6520</v>
      </c>
      <c r="N316" s="264">
        <v>28.0</v>
      </c>
      <c r="O316" s="268">
        <v>0.0026</v>
      </c>
      <c r="P316" s="264">
        <v>38.0</v>
      </c>
      <c r="Q316" s="268">
        <v>0.0029</v>
      </c>
      <c r="R316" s="268">
        <v>1.0</v>
      </c>
      <c r="S316" s="264">
        <v>0.0</v>
      </c>
      <c r="T316" s="268">
        <v>0.1786</v>
      </c>
      <c r="U316" s="268">
        <v>0.0</v>
      </c>
      <c r="V316" s="269">
        <v>805.0</v>
      </c>
      <c r="W316" s="269">
        <v>0.0</v>
      </c>
      <c r="X316" s="264">
        <v>5.0</v>
      </c>
      <c r="Y316" s="264">
        <v>0.0</v>
      </c>
    </row>
    <row r="317">
      <c r="A317" s="270" t="s">
        <v>809</v>
      </c>
      <c r="B317" s="270" t="s">
        <v>1092</v>
      </c>
      <c r="C317" s="270" t="s">
        <v>1093</v>
      </c>
      <c r="D317" s="272">
        <v>9.5</v>
      </c>
      <c r="E317" s="272" t="s">
        <v>7287</v>
      </c>
      <c r="F317" s="272" t="s">
        <v>7271</v>
      </c>
      <c r="G317" s="59" t="str">
        <f t="array" ref="G317">INDEX('New Listing E-Commerce'!$D$1:$D$179,MATCH(I317,'New Listing E-Commerce'!$C$1:$C$179,0))</f>
        <v>TRC3P</v>
      </c>
      <c r="H317" s="273">
        <v>6.0</v>
      </c>
      <c r="I317" s="281" t="s">
        <v>23</v>
      </c>
      <c r="J317" s="275">
        <f t="array" ref="J317">INDEX('Margen (PowerBI)'!$D$1:$D$179,MATCH($I317,'Margen (PowerBI)'!$B$1:$B$179,0))</f>
        <v>78</v>
      </c>
      <c r="K317" s="275">
        <f t="array" ref="K317">INDEX('Margen (PowerBI)'!$E$1:$E$179,MATCH($I317,'Margen (PowerBI)'!$B$1:$B$179,0))</f>
        <v>45.5</v>
      </c>
      <c r="L317" s="275">
        <f t="array" ref="L317">INDEX('Margen (PowerBI)'!$F$1:$F$179,MATCH($I317,'Margen (PowerBI)'!$B$1:$B$179,0))</f>
        <v>32.5</v>
      </c>
      <c r="M317" s="270" t="s">
        <v>6522</v>
      </c>
      <c r="N317" s="272">
        <v>41.0</v>
      </c>
      <c r="O317" s="276">
        <v>0.0039</v>
      </c>
      <c r="P317" s="272">
        <v>49.0</v>
      </c>
      <c r="Q317" s="276">
        <v>0.0037</v>
      </c>
      <c r="R317" s="276">
        <v>0.9796</v>
      </c>
      <c r="S317" s="272">
        <v>0.0</v>
      </c>
      <c r="T317" s="276">
        <v>0.1463</v>
      </c>
      <c r="U317" s="276">
        <v>0.0</v>
      </c>
      <c r="V317" s="277">
        <v>966.0</v>
      </c>
      <c r="W317" s="277">
        <v>0.0</v>
      </c>
      <c r="X317" s="272">
        <v>6.0</v>
      </c>
      <c r="Y317" s="272">
        <v>0.0</v>
      </c>
    </row>
    <row r="318">
      <c r="A318" s="262" t="s">
        <v>824</v>
      </c>
      <c r="B318" s="262" t="s">
        <v>827</v>
      </c>
      <c r="C318" s="262" t="s">
        <v>828</v>
      </c>
      <c r="D318" s="264">
        <v>8.5</v>
      </c>
      <c r="E318" s="264" t="s">
        <v>7287</v>
      </c>
      <c r="F318" s="264" t="s">
        <v>7271</v>
      </c>
      <c r="G318" s="55" t="str">
        <f t="array" ref="G318">INDEX('New Listing E-Commerce'!$D$1:$D$179,MATCH(I318,'New Listing E-Commerce'!$C$1:$C$179,0))</f>
        <v>TRC1</v>
      </c>
      <c r="H318" s="265">
        <v>1.0</v>
      </c>
      <c r="I318" s="265" t="s">
        <v>44</v>
      </c>
      <c r="J318" s="267">
        <f t="array" ref="J318">INDEX('Margen (PowerBI)'!$D$1:$D$179,MATCH($I318,'Margen (PowerBI)'!$B$1:$B$179,0))</f>
        <v>76</v>
      </c>
      <c r="K318" s="267">
        <f t="array" ref="K318">INDEX('Margen (PowerBI)'!$E$1:$E$179,MATCH($I318,'Margen (PowerBI)'!$B$1:$B$179,0))</f>
        <v>42.5</v>
      </c>
      <c r="L318" s="267">
        <f t="array" ref="L318">INDEX('Margen (PowerBI)'!$F$1:$F$179,MATCH($I318,'Margen (PowerBI)'!$B$1:$B$179,0))</f>
        <v>33.5</v>
      </c>
      <c r="M318" s="264">
        <v>3.5600001601275E13</v>
      </c>
      <c r="N318" s="264">
        <v>2.0</v>
      </c>
      <c r="O318" s="268">
        <v>2.0E-4</v>
      </c>
      <c r="P318" s="264">
        <v>5.0</v>
      </c>
      <c r="Q318" s="268">
        <v>4.0E-4</v>
      </c>
      <c r="R318" s="268">
        <v>1.0</v>
      </c>
      <c r="S318" s="264">
        <v>0.0</v>
      </c>
      <c r="T318" s="268">
        <v>0.5</v>
      </c>
      <c r="U318" s="268">
        <v>0.0</v>
      </c>
      <c r="V318" s="269">
        <v>156.0</v>
      </c>
      <c r="W318" s="269">
        <v>0.0</v>
      </c>
      <c r="X318" s="264">
        <v>1.0</v>
      </c>
      <c r="Y318" s="264">
        <v>0.0</v>
      </c>
    </row>
    <row r="319">
      <c r="A319" s="270" t="s">
        <v>824</v>
      </c>
      <c r="B319" s="270" t="s">
        <v>829</v>
      </c>
      <c r="C319" s="270" t="s">
        <v>830</v>
      </c>
      <c r="D319" s="272">
        <v>9.0</v>
      </c>
      <c r="E319" s="272" t="s">
        <v>7287</v>
      </c>
      <c r="F319" s="272" t="s">
        <v>7271</v>
      </c>
      <c r="G319" s="59" t="str">
        <f t="array" ref="G319">INDEX('New Listing E-Commerce'!$D$1:$D$179,MATCH(I319,'New Listing E-Commerce'!$C$1:$C$179,0))</f>
        <v>TRC1</v>
      </c>
      <c r="H319" s="273">
        <v>1.0</v>
      </c>
      <c r="I319" s="273" t="s">
        <v>44</v>
      </c>
      <c r="J319" s="275">
        <f t="array" ref="J319">INDEX('Margen (PowerBI)'!$D$1:$D$179,MATCH($I319,'Margen (PowerBI)'!$B$1:$B$179,0))</f>
        <v>76</v>
      </c>
      <c r="K319" s="275">
        <f t="array" ref="K319">INDEX('Margen (PowerBI)'!$E$1:$E$179,MATCH($I319,'Margen (PowerBI)'!$B$1:$B$179,0))</f>
        <v>42.5</v>
      </c>
      <c r="L319" s="275">
        <f t="array" ref="L319">INDEX('Margen (PowerBI)'!$F$1:$F$179,MATCH($I319,'Margen (PowerBI)'!$B$1:$B$179,0))</f>
        <v>33.5</v>
      </c>
      <c r="M319" s="272">
        <v>3.560000160128E13</v>
      </c>
      <c r="N319" s="272">
        <v>1.0</v>
      </c>
      <c r="O319" s="276">
        <v>1.0E-4</v>
      </c>
      <c r="P319" s="272">
        <v>1.0</v>
      </c>
      <c r="Q319" s="276">
        <v>1.0E-4</v>
      </c>
      <c r="R319" s="276">
        <v>0.0</v>
      </c>
      <c r="S319" s="272">
        <v>0.0</v>
      </c>
      <c r="T319" s="276">
        <v>1.0</v>
      </c>
      <c r="U319" s="276">
        <v>0.0</v>
      </c>
      <c r="V319" s="277">
        <v>156.0</v>
      </c>
      <c r="W319" s="277">
        <v>0.0</v>
      </c>
      <c r="X319" s="272">
        <v>1.0</v>
      </c>
      <c r="Y319" s="272">
        <v>0.0</v>
      </c>
    </row>
    <row r="320">
      <c r="A320" s="262" t="s">
        <v>7330</v>
      </c>
      <c r="B320" s="262" t="s">
        <v>992</v>
      </c>
      <c r="C320" s="262" t="s">
        <v>7383</v>
      </c>
      <c r="D320" s="264">
        <v>10.0</v>
      </c>
      <c r="E320" s="264" t="s">
        <v>7286</v>
      </c>
      <c r="F320" s="264" t="s">
        <v>7271</v>
      </c>
      <c r="G320" s="55" t="str">
        <f t="array" ref="G320">INDEX('New Listing E-Commerce'!$D$1:$D$179,MATCH(I320,'New Listing E-Commerce'!$C$1:$C$179,0))</f>
        <v>Tractor</v>
      </c>
      <c r="H320" s="265">
        <v>1.0</v>
      </c>
      <c r="I320" s="265" t="s">
        <v>207</v>
      </c>
      <c r="J320" s="267">
        <f t="array" ref="J320">INDEX('Margen (PowerBI)'!$D$1:$D$179,MATCH($I320,'Margen (PowerBI)'!$B$1:$B$179,0))</f>
        <v>49.5</v>
      </c>
      <c r="K320" s="267">
        <f t="array" ref="K320">INDEX('Margen (PowerBI)'!$E$1:$E$179,MATCH($I320,'Margen (PowerBI)'!$B$1:$B$179,0))</f>
        <v>28.5</v>
      </c>
      <c r="L320" s="267">
        <f t="array" ref="L320">INDEX('Margen (PowerBI)'!$F$1:$F$179,MATCH($I320,'Margen (PowerBI)'!$B$1:$B$179,0))</f>
        <v>21</v>
      </c>
      <c r="M320" s="264">
        <v>3.10040129E9</v>
      </c>
      <c r="N320" s="264">
        <v>14.0</v>
      </c>
      <c r="O320" s="268">
        <v>0.0013</v>
      </c>
      <c r="P320" s="264">
        <v>15.0</v>
      </c>
      <c r="Q320" s="268">
        <v>0.0011</v>
      </c>
      <c r="R320" s="268">
        <v>0.9333</v>
      </c>
      <c r="S320" s="264">
        <v>0.0</v>
      </c>
      <c r="T320" s="268">
        <v>0.0714</v>
      </c>
      <c r="U320" s="268">
        <v>0.0</v>
      </c>
      <c r="V320" s="269">
        <v>106.0</v>
      </c>
      <c r="W320" s="269">
        <v>0.0</v>
      </c>
      <c r="X320" s="264">
        <v>1.0</v>
      </c>
      <c r="Y320" s="264">
        <v>0.0</v>
      </c>
    </row>
    <row r="321">
      <c r="A321" s="270" t="s">
        <v>7330</v>
      </c>
      <c r="B321" s="270" t="s">
        <v>992</v>
      </c>
      <c r="C321" s="270" t="s">
        <v>7383</v>
      </c>
      <c r="D321" s="272">
        <v>10.0</v>
      </c>
      <c r="E321" s="272" t="s">
        <v>7286</v>
      </c>
      <c r="F321" s="272" t="s">
        <v>7271</v>
      </c>
      <c r="G321" s="59" t="str">
        <f t="array" ref="G321">INDEX('New Listing E-Commerce'!$D$1:$D$179,MATCH(I321,'New Listing E-Commerce'!$C$1:$C$179,0))</f>
        <v>Tractor</v>
      </c>
      <c r="H321" s="273">
        <v>1.0</v>
      </c>
      <c r="I321" s="281" t="s">
        <v>207</v>
      </c>
      <c r="J321" s="275">
        <f t="array" ref="J321">INDEX('Margen (PowerBI)'!$D$1:$D$179,MATCH($I321,'Margen (PowerBI)'!$B$1:$B$179,0))</f>
        <v>49.5</v>
      </c>
      <c r="K321" s="275">
        <f t="array" ref="K321">INDEX('Margen (PowerBI)'!$E$1:$E$179,MATCH($I321,'Margen (PowerBI)'!$B$1:$B$179,0))</f>
        <v>28.5</v>
      </c>
      <c r="L321" s="275">
        <f t="array" ref="L321">INDEX('Margen (PowerBI)'!$F$1:$F$179,MATCH($I321,'Margen (PowerBI)'!$B$1:$B$179,0))</f>
        <v>21</v>
      </c>
      <c r="M321" s="270" t="s">
        <v>7384</v>
      </c>
      <c r="N321" s="272">
        <v>14.0</v>
      </c>
      <c r="O321" s="276">
        <v>0.0013</v>
      </c>
      <c r="P321" s="272">
        <v>15.0</v>
      </c>
      <c r="Q321" s="276">
        <v>0.0011</v>
      </c>
      <c r="R321" s="276">
        <v>0.9333</v>
      </c>
      <c r="S321" s="272">
        <v>0.0</v>
      </c>
      <c r="T321" s="276">
        <v>0.0714</v>
      </c>
      <c r="U321" s="276">
        <v>0.0</v>
      </c>
      <c r="V321" s="277">
        <v>106.0</v>
      </c>
      <c r="W321" s="277">
        <v>0.0</v>
      </c>
      <c r="X321" s="272">
        <v>1.0</v>
      </c>
      <c r="Y321" s="272">
        <v>0.0</v>
      </c>
    </row>
    <row r="322">
      <c r="A322" s="262" t="s">
        <v>7330</v>
      </c>
      <c r="B322" s="262" t="s">
        <v>996</v>
      </c>
      <c r="C322" s="262" t="s">
        <v>7385</v>
      </c>
      <c r="D322" s="264">
        <v>11.0</v>
      </c>
      <c r="E322" s="264" t="s">
        <v>7286</v>
      </c>
      <c r="F322" s="264" t="s">
        <v>7271</v>
      </c>
      <c r="G322" s="55" t="str">
        <f t="array" ref="G322">INDEX('New Listing E-Commerce'!$D$1:$D$179,MATCH(I322,'New Listing E-Commerce'!$C$1:$C$179,0))</f>
        <v>Tractor</v>
      </c>
      <c r="H322" s="265">
        <v>1.0</v>
      </c>
      <c r="I322" s="280" t="s">
        <v>207</v>
      </c>
      <c r="J322" s="267">
        <f t="array" ref="J322">INDEX('Margen (PowerBI)'!$D$1:$D$179,MATCH($I322,'Margen (PowerBI)'!$B$1:$B$179,0))</f>
        <v>49.5</v>
      </c>
      <c r="K322" s="267">
        <f t="array" ref="K322">INDEX('Margen (PowerBI)'!$E$1:$E$179,MATCH($I322,'Margen (PowerBI)'!$B$1:$B$179,0))</f>
        <v>28.5</v>
      </c>
      <c r="L322" s="267">
        <f t="array" ref="L322">INDEX('Margen (PowerBI)'!$F$1:$F$179,MATCH($I322,'Margen (PowerBI)'!$B$1:$B$179,0))</f>
        <v>21</v>
      </c>
      <c r="M322" s="262" t="s">
        <v>7386</v>
      </c>
      <c r="N322" s="264">
        <v>26.0</v>
      </c>
      <c r="O322" s="268">
        <v>0.0025</v>
      </c>
      <c r="P322" s="264">
        <v>32.0</v>
      </c>
      <c r="Q322" s="268">
        <v>0.0024</v>
      </c>
      <c r="R322" s="268">
        <v>1.0</v>
      </c>
      <c r="S322" s="264">
        <v>0.0</v>
      </c>
      <c r="T322" s="268">
        <v>0.0385</v>
      </c>
      <c r="U322" s="268">
        <v>0.0</v>
      </c>
      <c r="V322" s="269">
        <v>106.0</v>
      </c>
      <c r="W322" s="269">
        <v>0.0</v>
      </c>
      <c r="X322" s="264">
        <v>1.0</v>
      </c>
      <c r="Y322" s="264">
        <v>0.0</v>
      </c>
    </row>
    <row r="323">
      <c r="A323" s="270" t="s">
        <v>7330</v>
      </c>
      <c r="B323" s="270" t="s">
        <v>664</v>
      </c>
      <c r="C323" s="270" t="s">
        <v>7387</v>
      </c>
      <c r="D323" s="272">
        <v>6.0</v>
      </c>
      <c r="E323" s="272" t="s">
        <v>7286</v>
      </c>
      <c r="F323" s="272" t="s">
        <v>7271</v>
      </c>
      <c r="G323" s="59" t="str">
        <f t="array" ref="G323">INDEX('New Listing E-Commerce'!$D$1:$D$179,MATCH(I323,'New Listing E-Commerce'!$C$1:$C$179,0))</f>
        <v>Tractor</v>
      </c>
      <c r="H323" s="273">
        <v>1.0</v>
      </c>
      <c r="I323" s="281" t="s">
        <v>207</v>
      </c>
      <c r="J323" s="275">
        <f t="array" ref="J323">INDEX('Margen (PowerBI)'!$D$1:$D$179,MATCH($I323,'Margen (PowerBI)'!$B$1:$B$179,0))</f>
        <v>49.5</v>
      </c>
      <c r="K323" s="275">
        <f t="array" ref="K323">INDEX('Margen (PowerBI)'!$E$1:$E$179,MATCH($I323,'Margen (PowerBI)'!$B$1:$B$179,0))</f>
        <v>28.5</v>
      </c>
      <c r="L323" s="275">
        <f t="array" ref="L323">INDEX('Margen (PowerBI)'!$F$1:$F$179,MATCH($I323,'Margen (PowerBI)'!$B$1:$B$179,0))</f>
        <v>21</v>
      </c>
      <c r="M323" s="270" t="s">
        <v>7388</v>
      </c>
      <c r="N323" s="272">
        <v>44.0</v>
      </c>
      <c r="O323" s="276">
        <v>0.0042</v>
      </c>
      <c r="P323" s="272">
        <v>55.0</v>
      </c>
      <c r="Q323" s="276">
        <v>0.0042</v>
      </c>
      <c r="R323" s="276">
        <v>0.9455</v>
      </c>
      <c r="S323" s="272">
        <v>0.0</v>
      </c>
      <c r="T323" s="276">
        <v>0.0227</v>
      </c>
      <c r="U323" s="276">
        <v>0.0</v>
      </c>
      <c r="V323" s="277">
        <v>106.0</v>
      </c>
      <c r="W323" s="277">
        <v>0.0</v>
      </c>
      <c r="X323" s="272">
        <v>1.0</v>
      </c>
      <c r="Y323" s="272">
        <v>0.0</v>
      </c>
    </row>
    <row r="324">
      <c r="A324" s="262" t="s">
        <v>7330</v>
      </c>
      <c r="B324" s="262" t="s">
        <v>672</v>
      </c>
      <c r="C324" s="262" t="s">
        <v>7389</v>
      </c>
      <c r="D324" s="264">
        <v>8.5</v>
      </c>
      <c r="E324" s="264" t="s">
        <v>7286</v>
      </c>
      <c r="F324" s="264" t="s">
        <v>7271</v>
      </c>
      <c r="G324" s="55" t="str">
        <f t="array" ref="G324">INDEX('New Listing E-Commerce'!$D$1:$D$179,MATCH(I324,'New Listing E-Commerce'!$C$1:$C$179,0))</f>
        <v>Tractor</v>
      </c>
      <c r="H324" s="265">
        <v>1.0</v>
      </c>
      <c r="I324" s="280" t="s">
        <v>207</v>
      </c>
      <c r="J324" s="267">
        <f t="array" ref="J324">INDEX('Margen (PowerBI)'!$D$1:$D$179,MATCH($I324,'Margen (PowerBI)'!$B$1:$B$179,0))</f>
        <v>49.5</v>
      </c>
      <c r="K324" s="267">
        <f t="array" ref="K324">INDEX('Margen (PowerBI)'!$E$1:$E$179,MATCH($I324,'Margen (PowerBI)'!$B$1:$B$179,0))</f>
        <v>28.5</v>
      </c>
      <c r="L324" s="267">
        <f t="array" ref="L324">INDEX('Margen (PowerBI)'!$F$1:$F$179,MATCH($I324,'Margen (PowerBI)'!$B$1:$B$179,0))</f>
        <v>21</v>
      </c>
      <c r="M324" s="262" t="s">
        <v>7390</v>
      </c>
      <c r="N324" s="264">
        <v>11.0</v>
      </c>
      <c r="O324" s="268">
        <v>0.001</v>
      </c>
      <c r="P324" s="264">
        <v>13.0</v>
      </c>
      <c r="Q324" s="268">
        <v>0.001</v>
      </c>
      <c r="R324" s="268">
        <v>0.8462</v>
      </c>
      <c r="S324" s="264">
        <v>0.0</v>
      </c>
      <c r="T324" s="268">
        <v>0.0909</v>
      </c>
      <c r="U324" s="268">
        <v>0.0</v>
      </c>
      <c r="V324" s="269">
        <v>106.0</v>
      </c>
      <c r="W324" s="269">
        <v>0.0</v>
      </c>
      <c r="X324" s="264">
        <v>1.0</v>
      </c>
      <c r="Y324" s="264">
        <v>0.0</v>
      </c>
    </row>
    <row r="325">
      <c r="A325" s="270" t="s">
        <v>7330</v>
      </c>
      <c r="B325" s="270" t="s">
        <v>674</v>
      </c>
      <c r="C325" s="270" t="s">
        <v>7391</v>
      </c>
      <c r="D325" s="272">
        <v>9.0</v>
      </c>
      <c r="E325" s="272" t="s">
        <v>7286</v>
      </c>
      <c r="F325" s="272" t="s">
        <v>7271</v>
      </c>
      <c r="G325" s="59" t="str">
        <f t="array" ref="G325">INDEX('New Listing E-Commerce'!$D$1:$D$179,MATCH(I325,'New Listing E-Commerce'!$C$1:$C$179,0))</f>
        <v>Tractor</v>
      </c>
      <c r="H325" s="273">
        <v>1.0</v>
      </c>
      <c r="I325" s="281" t="s">
        <v>207</v>
      </c>
      <c r="J325" s="275">
        <f t="array" ref="J325">INDEX('Margen (PowerBI)'!$D$1:$D$179,MATCH($I325,'Margen (PowerBI)'!$B$1:$B$179,0))</f>
        <v>49.5</v>
      </c>
      <c r="K325" s="275">
        <f t="array" ref="K325">INDEX('Margen (PowerBI)'!$E$1:$E$179,MATCH($I325,'Margen (PowerBI)'!$B$1:$B$179,0))</f>
        <v>28.5</v>
      </c>
      <c r="L325" s="275">
        <f t="array" ref="L325">INDEX('Margen (PowerBI)'!$F$1:$F$179,MATCH($I325,'Margen (PowerBI)'!$B$1:$B$179,0))</f>
        <v>21</v>
      </c>
      <c r="M325" s="270" t="s">
        <v>7392</v>
      </c>
      <c r="N325" s="272">
        <v>161.0</v>
      </c>
      <c r="O325" s="276">
        <v>0.0152</v>
      </c>
      <c r="P325" s="272">
        <v>192.0</v>
      </c>
      <c r="Q325" s="276">
        <v>0.0145</v>
      </c>
      <c r="R325" s="276">
        <v>0.9896</v>
      </c>
      <c r="S325" s="272">
        <v>0.0</v>
      </c>
      <c r="T325" s="276">
        <v>0.0062</v>
      </c>
      <c r="U325" s="276">
        <v>0.0</v>
      </c>
      <c r="V325" s="277">
        <v>106.0</v>
      </c>
      <c r="W325" s="277">
        <v>0.0</v>
      </c>
      <c r="X325" s="272">
        <v>1.0</v>
      </c>
      <c r="Y325" s="272">
        <v>0.0</v>
      </c>
    </row>
    <row r="326">
      <c r="A326" s="262" t="s">
        <v>7330</v>
      </c>
      <c r="B326" s="262" t="s">
        <v>676</v>
      </c>
      <c r="C326" s="262" t="s">
        <v>7393</v>
      </c>
      <c r="D326" s="264">
        <v>9.5</v>
      </c>
      <c r="E326" s="264" t="s">
        <v>7286</v>
      </c>
      <c r="F326" s="264" t="s">
        <v>7271</v>
      </c>
      <c r="G326" s="55" t="str">
        <f t="array" ref="G326">INDEX('New Listing E-Commerce'!$D$1:$D$179,MATCH(I326,'New Listing E-Commerce'!$C$1:$C$179,0))</f>
        <v>Tractor</v>
      </c>
      <c r="H326" s="265">
        <v>2.0</v>
      </c>
      <c r="I326" s="280" t="s">
        <v>207</v>
      </c>
      <c r="J326" s="267">
        <f t="array" ref="J326">INDEX('Margen (PowerBI)'!$D$1:$D$179,MATCH($I326,'Margen (PowerBI)'!$B$1:$B$179,0))</f>
        <v>49.5</v>
      </c>
      <c r="K326" s="267">
        <f t="array" ref="K326">INDEX('Margen (PowerBI)'!$E$1:$E$179,MATCH($I326,'Margen (PowerBI)'!$B$1:$B$179,0))</f>
        <v>28.5</v>
      </c>
      <c r="L326" s="267">
        <f t="array" ref="L326">INDEX('Margen (PowerBI)'!$F$1:$F$179,MATCH($I326,'Margen (PowerBI)'!$B$1:$B$179,0))</f>
        <v>21</v>
      </c>
      <c r="M326" s="262" t="s">
        <v>7394</v>
      </c>
      <c r="N326" s="264">
        <v>111.0</v>
      </c>
      <c r="O326" s="268">
        <v>0.0105</v>
      </c>
      <c r="P326" s="264">
        <v>134.0</v>
      </c>
      <c r="Q326" s="268">
        <v>0.0101</v>
      </c>
      <c r="R326" s="268">
        <v>1.0</v>
      </c>
      <c r="S326" s="264">
        <v>0.0</v>
      </c>
      <c r="T326" s="268">
        <v>0.018</v>
      </c>
      <c r="U326" s="268">
        <v>0.0</v>
      </c>
      <c r="V326" s="269">
        <v>212.0</v>
      </c>
      <c r="W326" s="269">
        <v>0.0</v>
      </c>
      <c r="X326" s="264">
        <v>2.0</v>
      </c>
      <c r="Y326" s="264">
        <v>0.0</v>
      </c>
    </row>
    <row r="327">
      <c r="A327" s="270" t="s">
        <v>426</v>
      </c>
      <c r="B327" s="270" t="s">
        <v>1126</v>
      </c>
      <c r="C327" s="270" t="s">
        <v>1127</v>
      </c>
      <c r="D327" s="271">
        <v>7.5</v>
      </c>
      <c r="E327" s="271" t="s">
        <v>7287</v>
      </c>
      <c r="F327" s="271" t="s">
        <v>7270</v>
      </c>
      <c r="G327" s="59" t="str">
        <f t="array" ref="G327">INDEX('New Listing E-Commerce'!$D$1:$D$179,MATCH(I327,'New Listing E-Commerce'!$C$1:$C$179,0))</f>
        <v>HL200</v>
      </c>
      <c r="H327" s="273">
        <v>1.0</v>
      </c>
      <c r="I327" s="279" t="s">
        <v>107</v>
      </c>
      <c r="J327" s="275">
        <f t="array" ref="J327">INDEX('Margen (PowerBI)'!$D$1:$D$179,MATCH($I327,'Margen (PowerBI)'!$B$1:$B$179,0))</f>
        <v>57</v>
      </c>
      <c r="K327" s="275">
        <f t="array" ref="K327">INDEX('Margen (PowerBI)'!$E$1:$E$179,MATCH($I327,'Margen (PowerBI)'!$B$1:$B$179,0))</f>
        <v>34</v>
      </c>
      <c r="L327" s="275">
        <f t="array" ref="L327">INDEX('Margen (PowerBI)'!$F$1:$F$179,MATCH($I327,'Margen (PowerBI)'!$B$1:$B$179,0))</f>
        <v>23</v>
      </c>
      <c r="M327" s="270" t="s">
        <v>5024</v>
      </c>
      <c r="N327" s="272">
        <v>0.0</v>
      </c>
      <c r="O327" s="276">
        <v>0.0</v>
      </c>
      <c r="P327" s="272">
        <v>0.0</v>
      </c>
      <c r="Q327" s="276">
        <v>0.0</v>
      </c>
      <c r="R327" s="276">
        <v>0.0</v>
      </c>
      <c r="S327" s="272">
        <v>0.0</v>
      </c>
      <c r="T327" s="276">
        <v>0.0</v>
      </c>
      <c r="U327" s="276">
        <v>0.0</v>
      </c>
      <c r="V327" s="277">
        <v>129.0</v>
      </c>
      <c r="W327" s="277">
        <v>0.0</v>
      </c>
      <c r="X327" s="272">
        <v>1.0</v>
      </c>
      <c r="Y327" s="272">
        <v>0.0</v>
      </c>
    </row>
    <row r="328">
      <c r="A328" s="262" t="s">
        <v>7395</v>
      </c>
      <c r="B328" s="262" t="s">
        <v>4419</v>
      </c>
      <c r="C328" s="262" t="s">
        <v>4420</v>
      </c>
      <c r="D328" s="263">
        <v>8.0</v>
      </c>
      <c r="E328" s="263" t="s">
        <v>188</v>
      </c>
      <c r="F328" s="263" t="s">
        <v>7270</v>
      </c>
      <c r="G328" s="55" t="str">
        <f t="array" ref="G328">INDEX('New Listing E-Commerce'!$D$1:$D$179,MATCH(I328,'New Listing E-Commerce'!$C$1:$C$179,0))</f>
        <v>#N/A</v>
      </c>
      <c r="H328" s="265">
        <v>2.0</v>
      </c>
      <c r="I328" s="278" t="s">
        <v>93</v>
      </c>
      <c r="J328" s="267">
        <f t="array" ref="J328">INDEX('Margen (PowerBI)'!$D$1:$D$179,MATCH($I328,'Margen (PowerBI)'!$B$1:$B$179,0))</f>
        <v>48.5</v>
      </c>
      <c r="K328" s="267">
        <f t="array" ref="K328">INDEX('Margen (PowerBI)'!$E$1:$E$179,MATCH($I328,'Margen (PowerBI)'!$B$1:$B$179,0))</f>
        <v>35</v>
      </c>
      <c r="L328" s="267">
        <f t="array" ref="L328">INDEX('Margen (PowerBI)'!$F$1:$F$179,MATCH($I328,'Margen (PowerBI)'!$B$1:$B$179,0))</f>
        <v>13.5</v>
      </c>
      <c r="M328" s="262" t="s">
        <v>4418</v>
      </c>
      <c r="N328" s="264">
        <v>15.0</v>
      </c>
      <c r="O328" s="268">
        <v>0.0014</v>
      </c>
      <c r="P328" s="264">
        <v>20.0</v>
      </c>
      <c r="Q328" s="268">
        <v>0.0015</v>
      </c>
      <c r="R328" s="268">
        <v>1.0</v>
      </c>
      <c r="S328" s="264">
        <v>0.0</v>
      </c>
      <c r="T328" s="268">
        <v>0.1333</v>
      </c>
      <c r="U328" s="268">
        <v>0.0</v>
      </c>
      <c r="V328" s="269">
        <v>210.0</v>
      </c>
      <c r="W328" s="269">
        <v>0.0</v>
      </c>
      <c r="X328" s="264">
        <v>2.0</v>
      </c>
      <c r="Y328" s="264">
        <v>0.0</v>
      </c>
    </row>
    <row r="329">
      <c r="A329" s="270" t="s">
        <v>7396</v>
      </c>
      <c r="B329" s="270" t="s">
        <v>4425</v>
      </c>
      <c r="C329" s="270" t="s">
        <v>4426</v>
      </c>
      <c r="D329" s="271">
        <v>8.5</v>
      </c>
      <c r="E329" s="271" t="s">
        <v>188</v>
      </c>
      <c r="F329" s="271" t="s">
        <v>7270</v>
      </c>
      <c r="G329" s="59" t="str">
        <f t="array" ref="G329">INDEX('New Listing E-Commerce'!$D$1:$D$179,MATCH(I329,'New Listing E-Commerce'!$C$1:$C$179,0))</f>
        <v>#N/A</v>
      </c>
      <c r="H329" s="273">
        <v>1.0</v>
      </c>
      <c r="I329" s="279" t="s">
        <v>93</v>
      </c>
      <c r="J329" s="275">
        <f t="array" ref="J329">INDEX('Margen (PowerBI)'!$D$1:$D$179,MATCH($I329,'Margen (PowerBI)'!$B$1:$B$179,0))</f>
        <v>48.5</v>
      </c>
      <c r="K329" s="275">
        <f t="array" ref="K329">INDEX('Margen (PowerBI)'!$E$1:$E$179,MATCH($I329,'Margen (PowerBI)'!$B$1:$B$179,0))</f>
        <v>35</v>
      </c>
      <c r="L329" s="275">
        <f t="array" ref="L329">INDEX('Margen (PowerBI)'!$F$1:$F$179,MATCH($I329,'Margen (PowerBI)'!$B$1:$B$179,0))</f>
        <v>13.5</v>
      </c>
      <c r="M329" s="270" t="s">
        <v>4424</v>
      </c>
      <c r="N329" s="272">
        <v>46.0</v>
      </c>
      <c r="O329" s="276">
        <v>0.0043</v>
      </c>
      <c r="P329" s="272">
        <v>57.0</v>
      </c>
      <c r="Q329" s="276">
        <v>0.0043</v>
      </c>
      <c r="R329" s="276">
        <v>1.0</v>
      </c>
      <c r="S329" s="272">
        <v>0.0</v>
      </c>
      <c r="T329" s="276">
        <v>0.0217</v>
      </c>
      <c r="U329" s="276">
        <v>0.0</v>
      </c>
      <c r="V329" s="277">
        <v>105.0</v>
      </c>
      <c r="W329" s="277">
        <v>0.0</v>
      </c>
      <c r="X329" s="272">
        <v>1.0</v>
      </c>
      <c r="Y329" s="272">
        <v>0.0</v>
      </c>
    </row>
    <row r="330">
      <c r="A330" s="262" t="s">
        <v>7395</v>
      </c>
      <c r="B330" s="262" t="s">
        <v>4425</v>
      </c>
      <c r="C330" s="262" t="s">
        <v>4426</v>
      </c>
      <c r="D330" s="263">
        <v>8.5</v>
      </c>
      <c r="E330" s="263" t="s">
        <v>188</v>
      </c>
      <c r="F330" s="263" t="s">
        <v>7270</v>
      </c>
      <c r="G330" s="55" t="str">
        <f t="array" ref="G330">INDEX('New Listing E-Commerce'!$D$1:$D$179,MATCH(I330,'New Listing E-Commerce'!$C$1:$C$179,0))</f>
        <v>#N/A</v>
      </c>
      <c r="H330" s="265">
        <v>1.0</v>
      </c>
      <c r="I330" s="278" t="s">
        <v>93</v>
      </c>
      <c r="J330" s="267">
        <f t="array" ref="J330">INDEX('Margen (PowerBI)'!$D$1:$D$179,MATCH($I330,'Margen (PowerBI)'!$B$1:$B$179,0))</f>
        <v>48.5</v>
      </c>
      <c r="K330" s="267">
        <f t="array" ref="K330">INDEX('Margen (PowerBI)'!$E$1:$E$179,MATCH($I330,'Margen (PowerBI)'!$B$1:$B$179,0))</f>
        <v>35</v>
      </c>
      <c r="L330" s="267">
        <f t="array" ref="L330">INDEX('Margen (PowerBI)'!$F$1:$F$179,MATCH($I330,'Margen (PowerBI)'!$B$1:$B$179,0))</f>
        <v>13.5</v>
      </c>
      <c r="M330" s="262" t="s">
        <v>4424</v>
      </c>
      <c r="N330" s="264">
        <v>29.0</v>
      </c>
      <c r="O330" s="268">
        <v>0.0027</v>
      </c>
      <c r="P330" s="264">
        <v>37.0</v>
      </c>
      <c r="Q330" s="268">
        <v>0.0028</v>
      </c>
      <c r="R330" s="268">
        <v>1.0</v>
      </c>
      <c r="S330" s="264">
        <v>0.0</v>
      </c>
      <c r="T330" s="268">
        <v>0.0345</v>
      </c>
      <c r="U330" s="268">
        <v>0.0</v>
      </c>
      <c r="V330" s="269">
        <v>105.0</v>
      </c>
      <c r="W330" s="269">
        <v>0.0</v>
      </c>
      <c r="X330" s="264">
        <v>1.0</v>
      </c>
      <c r="Y330" s="264">
        <v>0.0</v>
      </c>
    </row>
    <row r="331">
      <c r="A331" s="270" t="s">
        <v>562</v>
      </c>
      <c r="B331" s="270" t="s">
        <v>3880</v>
      </c>
      <c r="C331" s="270" t="s">
        <v>3881</v>
      </c>
      <c r="D331" s="271">
        <v>7.0</v>
      </c>
      <c r="E331" s="271" t="s">
        <v>7288</v>
      </c>
      <c r="F331" s="271" t="s">
        <v>7270</v>
      </c>
      <c r="G331" s="59" t="str">
        <f t="array" ref="G331">INDEX('New Listing E-Commerce'!$D$1:$D$179,MATCH(I331,'New Listing E-Commerce'!$C$1:$C$179,0))</f>
        <v>#N/A</v>
      </c>
      <c r="H331" s="273">
        <v>1.0</v>
      </c>
      <c r="I331" s="274" t="s">
        <v>184</v>
      </c>
      <c r="J331" s="275">
        <f t="array" ref="J331">INDEX('Margen (PowerBI)'!$D$1:$D$179,MATCH($I331,'Margen (PowerBI)'!$B$1:$B$179,0))</f>
        <v>49.5</v>
      </c>
      <c r="K331" s="275">
        <f t="array" ref="K331">INDEX('Margen (PowerBI)'!$E$1:$E$179,MATCH($I331,'Margen (PowerBI)'!$B$1:$B$179,0))</f>
        <v>31</v>
      </c>
      <c r="L331" s="275">
        <f t="array" ref="L331">INDEX('Margen (PowerBI)'!$F$1:$F$179,MATCH($I331,'Margen (PowerBI)'!$B$1:$B$179,0))</f>
        <v>18.5</v>
      </c>
      <c r="M331" s="272">
        <v>3.000140126E10</v>
      </c>
      <c r="N331" s="272">
        <v>3.0</v>
      </c>
      <c r="O331" s="276">
        <v>3.0E-4</v>
      </c>
      <c r="P331" s="272">
        <v>4.0</v>
      </c>
      <c r="Q331" s="276">
        <v>3.0E-4</v>
      </c>
      <c r="R331" s="276">
        <v>1.0</v>
      </c>
      <c r="S331" s="272">
        <v>0.0</v>
      </c>
      <c r="T331" s="276">
        <v>0.3333</v>
      </c>
      <c r="U331" s="276">
        <v>0.0</v>
      </c>
      <c r="V331" s="277">
        <v>102.0</v>
      </c>
      <c r="W331" s="277">
        <v>0.0</v>
      </c>
      <c r="X331" s="272">
        <v>1.0</v>
      </c>
      <c r="Y331" s="272">
        <v>0.0</v>
      </c>
    </row>
    <row r="332">
      <c r="A332" s="262" t="s">
        <v>562</v>
      </c>
      <c r="B332" s="262" t="s">
        <v>567</v>
      </c>
      <c r="C332" s="262" t="s">
        <v>568</v>
      </c>
      <c r="D332" s="263">
        <v>11.0</v>
      </c>
      <c r="E332" s="263" t="s">
        <v>188</v>
      </c>
      <c r="F332" s="263" t="s">
        <v>7270</v>
      </c>
      <c r="G332" s="55" t="str">
        <f t="array" ref="G332">INDEX('New Listing E-Commerce'!$D$1:$D$179,MATCH(I332,'New Listing E-Commerce'!$C$1:$C$179,0))</f>
        <v>#N/A</v>
      </c>
      <c r="H332" s="265">
        <v>1.0</v>
      </c>
      <c r="I332" s="266" t="s">
        <v>184</v>
      </c>
      <c r="J332" s="267">
        <f t="array" ref="J332">INDEX('Margen (PowerBI)'!$D$1:$D$179,MATCH($I332,'Margen (PowerBI)'!$B$1:$B$179,0))</f>
        <v>49.5</v>
      </c>
      <c r="K332" s="267">
        <f t="array" ref="K332">INDEX('Margen (PowerBI)'!$E$1:$E$179,MATCH($I332,'Margen (PowerBI)'!$B$1:$B$179,0))</f>
        <v>31</v>
      </c>
      <c r="L332" s="267">
        <f t="array" ref="L332">INDEX('Margen (PowerBI)'!$F$1:$F$179,MATCH($I332,'Margen (PowerBI)'!$B$1:$B$179,0))</f>
        <v>18.5</v>
      </c>
      <c r="M332" s="264">
        <v>3.00014023E10</v>
      </c>
      <c r="N332" s="264">
        <v>0.0</v>
      </c>
      <c r="O332" s="268">
        <v>0.0</v>
      </c>
      <c r="P332" s="264">
        <v>0.0</v>
      </c>
      <c r="Q332" s="268">
        <v>0.0</v>
      </c>
      <c r="R332" s="268">
        <v>0.0</v>
      </c>
      <c r="S332" s="264">
        <v>0.0</v>
      </c>
      <c r="T332" s="268">
        <v>0.0</v>
      </c>
      <c r="U332" s="268">
        <v>0.0</v>
      </c>
      <c r="V332" s="269">
        <v>102.0</v>
      </c>
      <c r="W332" s="269">
        <v>0.0</v>
      </c>
      <c r="X332" s="264">
        <v>1.0</v>
      </c>
      <c r="Y332" s="264">
        <v>0.0</v>
      </c>
    </row>
    <row r="333">
      <c r="A333" s="270" t="s">
        <v>562</v>
      </c>
      <c r="B333" s="270" t="s">
        <v>963</v>
      </c>
      <c r="C333" s="270" t="s">
        <v>964</v>
      </c>
      <c r="D333" s="271">
        <v>12.0</v>
      </c>
      <c r="E333" s="271" t="s">
        <v>188</v>
      </c>
      <c r="F333" s="271" t="s">
        <v>7270</v>
      </c>
      <c r="G333" s="59" t="str">
        <f t="array" ref="G333">INDEX('New Listing E-Commerce'!$D$1:$D$179,MATCH(I333,'New Listing E-Commerce'!$C$1:$C$179,0))</f>
        <v>#N/A</v>
      </c>
      <c r="H333" s="273">
        <v>1.0</v>
      </c>
      <c r="I333" s="274" t="s">
        <v>184</v>
      </c>
      <c r="J333" s="275">
        <f t="array" ref="J333">INDEX('Margen (PowerBI)'!$D$1:$D$179,MATCH($I333,'Margen (PowerBI)'!$B$1:$B$179,0))</f>
        <v>49.5</v>
      </c>
      <c r="K333" s="275">
        <f t="array" ref="K333">INDEX('Margen (PowerBI)'!$E$1:$E$179,MATCH($I333,'Margen (PowerBI)'!$B$1:$B$179,0))</f>
        <v>31</v>
      </c>
      <c r="L333" s="275">
        <f t="array" ref="L333">INDEX('Margen (PowerBI)'!$F$1:$F$179,MATCH($I333,'Margen (PowerBI)'!$B$1:$B$179,0))</f>
        <v>18.5</v>
      </c>
      <c r="M333" s="270" t="s">
        <v>7397</v>
      </c>
      <c r="N333" s="272">
        <v>0.0</v>
      </c>
      <c r="O333" s="276">
        <v>0.0</v>
      </c>
      <c r="P333" s="272">
        <v>0.0</v>
      </c>
      <c r="Q333" s="276">
        <v>0.0</v>
      </c>
      <c r="R333" s="276">
        <v>0.0</v>
      </c>
      <c r="S333" s="272">
        <v>0.0</v>
      </c>
      <c r="T333" s="276">
        <v>0.0</v>
      </c>
      <c r="U333" s="276">
        <v>0.0</v>
      </c>
      <c r="V333" s="277">
        <v>106.0</v>
      </c>
      <c r="W333" s="277">
        <v>0.0</v>
      </c>
      <c r="X333" s="272">
        <v>1.0</v>
      </c>
      <c r="Y333" s="272">
        <v>0.0</v>
      </c>
    </row>
    <row r="334">
      <c r="A334" s="262" t="s">
        <v>562</v>
      </c>
      <c r="B334" s="262" t="s">
        <v>3907</v>
      </c>
      <c r="C334" s="262" t="s">
        <v>3908</v>
      </c>
      <c r="D334" s="263">
        <v>6.5</v>
      </c>
      <c r="E334" s="263" t="s">
        <v>188</v>
      </c>
      <c r="F334" s="263" t="s">
        <v>7270</v>
      </c>
      <c r="G334" s="55" t="str">
        <f t="array" ref="G334">INDEX('New Listing E-Commerce'!$D$1:$D$179,MATCH(I334,'New Listing E-Commerce'!$C$1:$C$179,0))</f>
        <v>#N/A</v>
      </c>
      <c r="H334" s="265">
        <v>1.0</v>
      </c>
      <c r="I334" s="266" t="s">
        <v>184</v>
      </c>
      <c r="J334" s="267">
        <f t="array" ref="J334">INDEX('Margen (PowerBI)'!$D$1:$D$179,MATCH($I334,'Margen (PowerBI)'!$B$1:$B$179,0))</f>
        <v>49.5</v>
      </c>
      <c r="K334" s="267">
        <f t="array" ref="K334">INDEX('Margen (PowerBI)'!$E$1:$E$179,MATCH($I334,'Margen (PowerBI)'!$B$1:$B$179,0))</f>
        <v>31</v>
      </c>
      <c r="L334" s="267">
        <f t="array" ref="L334">INDEX('Margen (PowerBI)'!$F$1:$F$179,MATCH($I334,'Margen (PowerBI)'!$B$1:$B$179,0))</f>
        <v>18.5</v>
      </c>
      <c r="M334" s="264">
        <v>3.0001402255E10</v>
      </c>
      <c r="N334" s="264">
        <v>1.0</v>
      </c>
      <c r="O334" s="268">
        <v>1.0E-4</v>
      </c>
      <c r="P334" s="264">
        <v>1.0</v>
      </c>
      <c r="Q334" s="268">
        <v>1.0E-4</v>
      </c>
      <c r="R334" s="268">
        <v>1.0</v>
      </c>
      <c r="S334" s="264">
        <v>0.0</v>
      </c>
      <c r="T334" s="268">
        <v>1.0</v>
      </c>
      <c r="U334" s="268">
        <v>0.0</v>
      </c>
      <c r="V334" s="269">
        <v>102.0</v>
      </c>
      <c r="W334" s="269">
        <v>0.0</v>
      </c>
      <c r="X334" s="264">
        <v>1.0</v>
      </c>
      <c r="Y334" s="264">
        <v>0.0</v>
      </c>
    </row>
    <row r="335">
      <c r="A335" s="270" t="s">
        <v>1463</v>
      </c>
      <c r="B335" s="270" t="s">
        <v>6738</v>
      </c>
      <c r="C335" s="270" t="s">
        <v>7398</v>
      </c>
      <c r="D335" s="271">
        <v>10.5</v>
      </c>
      <c r="E335" s="271" t="s">
        <v>7287</v>
      </c>
      <c r="F335" s="271" t="s">
        <v>7271</v>
      </c>
      <c r="G335" s="59" t="str">
        <f t="array" ref="G335">INDEX('New Listing E-Commerce'!$D$1:$D$179,MATCH(I335,'New Listing E-Commerce'!$C$1:$C$179,0))</f>
        <v>Tk Farmer</v>
      </c>
      <c r="H335" s="273">
        <v>3.0</v>
      </c>
      <c r="I335" s="279" t="s">
        <v>138</v>
      </c>
      <c r="J335" s="275">
        <f t="array" ref="J335">INDEX('Margen (PowerBI)'!$D$1:$D$179,MATCH($I335,'Margen (PowerBI)'!$B$1:$B$179,0))</f>
        <v>59.5</v>
      </c>
      <c r="K335" s="275">
        <f t="array" ref="K335">INDEX('Margen (PowerBI)'!$E$1:$E$179,MATCH($I335,'Margen (PowerBI)'!$B$1:$B$179,0))</f>
        <v>32.5</v>
      </c>
      <c r="L335" s="275">
        <f t="array" ref="L335">INDEX('Margen (PowerBI)'!$F$1:$F$179,MATCH($I335,'Margen (PowerBI)'!$B$1:$B$179,0))</f>
        <v>27</v>
      </c>
      <c r="M335" s="270" t="s">
        <v>6737</v>
      </c>
      <c r="N335" s="272">
        <v>11.0</v>
      </c>
      <c r="O335" s="276">
        <v>0.001</v>
      </c>
      <c r="P335" s="272">
        <v>21.0</v>
      </c>
      <c r="Q335" s="276">
        <v>0.0016</v>
      </c>
      <c r="R335" s="276">
        <v>1.0</v>
      </c>
      <c r="S335" s="272">
        <v>0.0</v>
      </c>
      <c r="T335" s="276">
        <v>0.2727</v>
      </c>
      <c r="U335" s="276">
        <v>0.0</v>
      </c>
      <c r="V335" s="277">
        <v>387.0</v>
      </c>
      <c r="W335" s="277">
        <v>0.0</v>
      </c>
      <c r="X335" s="272">
        <v>3.0</v>
      </c>
      <c r="Y335" s="272">
        <v>0.0</v>
      </c>
    </row>
    <row r="336">
      <c r="A336" s="262" t="s">
        <v>708</v>
      </c>
      <c r="B336" s="262" t="s">
        <v>6204</v>
      </c>
      <c r="C336" s="262" t="s">
        <v>6205</v>
      </c>
      <c r="D336" s="263">
        <v>8.5</v>
      </c>
      <c r="E336" s="263" t="s">
        <v>7287</v>
      </c>
      <c r="F336" s="263" t="s">
        <v>7270</v>
      </c>
      <c r="G336" s="55" t="str">
        <f t="array" ref="G336">INDEX('New Listing E-Commerce'!$D$1:$D$179,MATCH(I336,'New Listing E-Commerce'!$C$1:$C$179,0))</f>
        <v>Bmx </v>
      </c>
      <c r="H336" s="265">
        <v>3.0</v>
      </c>
      <c r="I336" s="278" t="s">
        <v>211</v>
      </c>
      <c r="J336" s="267">
        <f t="array" ref="J336">INDEX('Margen (PowerBI)'!$D$1:$D$179,MATCH($I336,'Margen (PowerBI)'!$B$1:$B$179,0))</f>
        <v>49.5</v>
      </c>
      <c r="K336" s="267">
        <f t="array" ref="K336">INDEX('Margen (PowerBI)'!$E$1:$E$179,MATCH($I336,'Margen (PowerBI)'!$B$1:$B$179,0))</f>
        <v>28.5</v>
      </c>
      <c r="L336" s="267">
        <f t="array" ref="L336">INDEX('Margen (PowerBI)'!$F$1:$F$179,MATCH($I336,'Margen (PowerBI)'!$B$1:$B$179,0))</f>
        <v>21</v>
      </c>
      <c r="M336" s="262" t="s">
        <v>6203</v>
      </c>
      <c r="N336" s="264">
        <v>4.0</v>
      </c>
      <c r="O336" s="268">
        <v>4.0E-4</v>
      </c>
      <c r="P336" s="264">
        <v>5.0</v>
      </c>
      <c r="Q336" s="268">
        <v>4.0E-4</v>
      </c>
      <c r="R336" s="268">
        <v>0.6</v>
      </c>
      <c r="S336" s="264">
        <v>0.0</v>
      </c>
      <c r="T336" s="268">
        <v>0.75</v>
      </c>
      <c r="U336" s="268">
        <v>0.0</v>
      </c>
      <c r="V336" s="269">
        <v>306.0</v>
      </c>
      <c r="W336" s="269">
        <v>0.0</v>
      </c>
      <c r="X336" s="264">
        <v>3.0</v>
      </c>
      <c r="Y336" s="264">
        <v>0.0</v>
      </c>
    </row>
    <row r="337">
      <c r="A337" s="270" t="s">
        <v>1010</v>
      </c>
      <c r="B337" s="270" t="s">
        <v>6543</v>
      </c>
      <c r="C337" s="270" t="s">
        <v>6544</v>
      </c>
      <c r="D337" s="271">
        <v>10.0</v>
      </c>
      <c r="E337" s="271" t="s">
        <v>7286</v>
      </c>
      <c r="F337" s="271" t="s">
        <v>7270</v>
      </c>
      <c r="G337" s="59" t="str">
        <f t="array" ref="G337">INDEX('New Listing E-Commerce'!$D$1:$D$179,MATCH(I337,'New Listing E-Commerce'!$C$1:$C$179,0))</f>
        <v>#N/A</v>
      </c>
      <c r="H337" s="273">
        <v>1.0</v>
      </c>
      <c r="I337" s="279" t="s">
        <v>252</v>
      </c>
      <c r="J337" s="275">
        <f t="array" ref="J337">INDEX('Margen (PowerBI)'!$D$1:$D$179,MATCH($I337,'Margen (PowerBI)'!$B$1:$B$179,0))</f>
        <v>39</v>
      </c>
      <c r="K337" s="275">
        <f t="array" ref="K337">INDEX('Margen (PowerBI)'!$E$1:$E$179,MATCH($I337,'Margen (PowerBI)'!$B$1:$B$179,0))</f>
        <v>24</v>
      </c>
      <c r="L337" s="275">
        <f t="array" ref="L337">INDEX('Margen (PowerBI)'!$F$1:$F$179,MATCH($I337,'Margen (PowerBI)'!$B$1:$B$179,0))</f>
        <v>15</v>
      </c>
      <c r="M337" s="270" t="s">
        <v>6542</v>
      </c>
      <c r="N337" s="272">
        <v>0.0</v>
      </c>
      <c r="O337" s="276">
        <v>0.0</v>
      </c>
      <c r="P337" s="272">
        <v>0.0</v>
      </c>
      <c r="Q337" s="276">
        <v>0.0</v>
      </c>
      <c r="R337" s="276">
        <v>0.0</v>
      </c>
      <c r="S337" s="272">
        <v>0.0</v>
      </c>
      <c r="T337" s="276">
        <v>0.0</v>
      </c>
      <c r="U337" s="276">
        <v>0.0</v>
      </c>
      <c r="V337" s="277">
        <v>70.0</v>
      </c>
      <c r="W337" s="277">
        <v>0.0</v>
      </c>
      <c r="X337" s="272">
        <v>1.0</v>
      </c>
      <c r="Y337" s="272">
        <v>0.0</v>
      </c>
    </row>
    <row r="338">
      <c r="A338" s="262" t="s">
        <v>1010</v>
      </c>
      <c r="B338" s="262" t="s">
        <v>6547</v>
      </c>
      <c r="C338" s="262" t="s">
        <v>6548</v>
      </c>
      <c r="D338" s="263">
        <v>10.5</v>
      </c>
      <c r="E338" s="263" t="s">
        <v>7286</v>
      </c>
      <c r="F338" s="263" t="s">
        <v>7270</v>
      </c>
      <c r="G338" s="55" t="str">
        <f t="array" ref="G338">INDEX('New Listing E-Commerce'!$D$1:$D$179,MATCH(I338,'New Listing E-Commerce'!$C$1:$C$179,0))</f>
        <v>#N/A</v>
      </c>
      <c r="H338" s="265">
        <v>1.0</v>
      </c>
      <c r="I338" s="278" t="s">
        <v>252</v>
      </c>
      <c r="J338" s="267">
        <f t="array" ref="J338">INDEX('Margen (PowerBI)'!$D$1:$D$179,MATCH($I338,'Margen (PowerBI)'!$B$1:$B$179,0))</f>
        <v>39</v>
      </c>
      <c r="K338" s="267">
        <f t="array" ref="K338">INDEX('Margen (PowerBI)'!$E$1:$E$179,MATCH($I338,'Margen (PowerBI)'!$B$1:$B$179,0))</f>
        <v>24</v>
      </c>
      <c r="L338" s="267">
        <f t="array" ref="L338">INDEX('Margen (PowerBI)'!$F$1:$F$179,MATCH($I338,'Margen (PowerBI)'!$B$1:$B$179,0))</f>
        <v>15</v>
      </c>
      <c r="M338" s="262" t="s">
        <v>6546</v>
      </c>
      <c r="N338" s="264">
        <v>2.0</v>
      </c>
      <c r="O338" s="268">
        <v>2.0E-4</v>
      </c>
      <c r="P338" s="264">
        <v>2.0</v>
      </c>
      <c r="Q338" s="268">
        <v>2.0E-4</v>
      </c>
      <c r="R338" s="268">
        <v>1.0</v>
      </c>
      <c r="S338" s="264">
        <v>0.0</v>
      </c>
      <c r="T338" s="268">
        <v>0.5</v>
      </c>
      <c r="U338" s="268">
        <v>0.0</v>
      </c>
      <c r="V338" s="269">
        <v>70.0</v>
      </c>
      <c r="W338" s="269">
        <v>0.0</v>
      </c>
      <c r="X338" s="264">
        <v>1.0</v>
      </c>
      <c r="Y338" s="264">
        <v>0.0</v>
      </c>
    </row>
    <row r="339">
      <c r="A339" s="270" t="s">
        <v>1010</v>
      </c>
      <c r="B339" s="270" t="s">
        <v>1176</v>
      </c>
      <c r="C339" s="270" t="s">
        <v>1177</v>
      </c>
      <c r="D339" s="271">
        <v>7.5</v>
      </c>
      <c r="E339" s="271" t="s">
        <v>7286</v>
      </c>
      <c r="F339" s="271" t="s">
        <v>7270</v>
      </c>
      <c r="G339" s="59" t="str">
        <f t="array" ref="G339">INDEX('New Listing E-Commerce'!$D$1:$D$179,MATCH(I339,'New Listing E-Commerce'!$C$1:$C$179,0))</f>
        <v>#N/A</v>
      </c>
      <c r="H339" s="273">
        <v>1.0</v>
      </c>
      <c r="I339" s="279" t="s">
        <v>252</v>
      </c>
      <c r="J339" s="275">
        <f t="array" ref="J339">INDEX('Margen (PowerBI)'!$D$1:$D$179,MATCH($I339,'Margen (PowerBI)'!$B$1:$B$179,0))</f>
        <v>39</v>
      </c>
      <c r="K339" s="275">
        <f t="array" ref="K339">INDEX('Margen (PowerBI)'!$E$1:$E$179,MATCH($I339,'Margen (PowerBI)'!$B$1:$B$179,0))</f>
        <v>24</v>
      </c>
      <c r="L339" s="275">
        <f t="array" ref="L339">INDEX('Margen (PowerBI)'!$F$1:$F$179,MATCH($I339,'Margen (PowerBI)'!$B$1:$B$179,0))</f>
        <v>15</v>
      </c>
      <c r="M339" s="270" t="s">
        <v>3124</v>
      </c>
      <c r="N339" s="272">
        <v>0.0</v>
      </c>
      <c r="O339" s="276">
        <v>0.0</v>
      </c>
      <c r="P339" s="272">
        <v>0.0</v>
      </c>
      <c r="Q339" s="276">
        <v>0.0</v>
      </c>
      <c r="R339" s="276">
        <v>0.0</v>
      </c>
      <c r="S339" s="272">
        <v>0.0</v>
      </c>
      <c r="T339" s="276">
        <v>0.0</v>
      </c>
      <c r="U339" s="276">
        <v>0.0</v>
      </c>
      <c r="V339" s="277">
        <v>70.0</v>
      </c>
      <c r="W339" s="277">
        <v>0.0</v>
      </c>
      <c r="X339" s="272">
        <v>1.0</v>
      </c>
      <c r="Y339" s="272">
        <v>0.0</v>
      </c>
    </row>
    <row r="340">
      <c r="A340" s="262" t="s">
        <v>711</v>
      </c>
      <c r="B340" s="262" t="s">
        <v>2221</v>
      </c>
      <c r="C340" s="262" t="s">
        <v>2222</v>
      </c>
      <c r="D340" s="263">
        <v>6.5</v>
      </c>
      <c r="E340" s="263" t="s">
        <v>7286</v>
      </c>
      <c r="F340" s="263" t="s">
        <v>7270</v>
      </c>
      <c r="G340" s="55" t="str">
        <f t="array" ref="G340">INDEX('New Listing E-Commerce'!$D$1:$D$179,MATCH(I340,'New Listing E-Commerce'!$C$1:$C$179,0))</f>
        <v>#N/A</v>
      </c>
      <c r="H340" s="265">
        <v>1.0</v>
      </c>
      <c r="I340" s="278" t="s">
        <v>252</v>
      </c>
      <c r="J340" s="267">
        <f t="array" ref="J340">INDEX('Margen (PowerBI)'!$D$1:$D$179,MATCH($I340,'Margen (PowerBI)'!$B$1:$B$179,0))</f>
        <v>39</v>
      </c>
      <c r="K340" s="267">
        <f t="array" ref="K340">INDEX('Margen (PowerBI)'!$E$1:$E$179,MATCH($I340,'Margen (PowerBI)'!$B$1:$B$179,0))</f>
        <v>24</v>
      </c>
      <c r="L340" s="267">
        <f t="array" ref="L340">INDEX('Margen (PowerBI)'!$F$1:$F$179,MATCH($I340,'Margen (PowerBI)'!$B$1:$B$179,0))</f>
        <v>15</v>
      </c>
      <c r="M340" s="262" t="s">
        <v>2220</v>
      </c>
      <c r="N340" s="264">
        <v>0.0</v>
      </c>
      <c r="O340" s="268">
        <v>0.0</v>
      </c>
      <c r="P340" s="264">
        <v>0.0</v>
      </c>
      <c r="Q340" s="268">
        <v>0.0</v>
      </c>
      <c r="R340" s="268">
        <v>0.0</v>
      </c>
      <c r="S340" s="264">
        <v>0.0</v>
      </c>
      <c r="T340" s="268">
        <v>0.0</v>
      </c>
      <c r="U340" s="268">
        <v>0.0</v>
      </c>
      <c r="V340" s="269">
        <v>67.0</v>
      </c>
      <c r="W340" s="269">
        <v>0.0</v>
      </c>
      <c r="X340" s="264">
        <v>1.0</v>
      </c>
      <c r="Y340" s="264">
        <v>0.0</v>
      </c>
    </row>
    <row r="341">
      <c r="A341" s="270" t="s">
        <v>1231</v>
      </c>
      <c r="B341" s="270" t="s">
        <v>4758</v>
      </c>
      <c r="C341" s="270" t="s">
        <v>4759</v>
      </c>
      <c r="D341" s="271">
        <v>8.5</v>
      </c>
      <c r="E341" s="271" t="s">
        <v>7288</v>
      </c>
      <c r="F341" s="271" t="s">
        <v>7270</v>
      </c>
      <c r="G341" s="59" t="str">
        <f t="array" ref="G341">INDEX('New Listing E-Commerce'!$D$1:$D$179,MATCH(I341,'New Listing E-Commerce'!$C$1:$C$179,0))</f>
        <v>#N/A</v>
      </c>
      <c r="H341" s="273">
        <v>1.0</v>
      </c>
      <c r="I341" s="279" t="s">
        <v>314</v>
      </c>
      <c r="J341" s="275">
        <f t="array" ref="J341">INDEX('Margen (PowerBI)'!$D$1:$D$179,MATCH($I341,'Margen (PowerBI)'!$B$1:$B$179,0))</f>
        <v>33</v>
      </c>
      <c r="K341" s="275">
        <f t="array" ref="K341">INDEX('Margen (PowerBI)'!$E$1:$E$179,MATCH($I341,'Margen (PowerBI)'!$B$1:$B$179,0))</f>
        <v>0</v>
      </c>
      <c r="L341" s="275">
        <f t="array" ref="L341">INDEX('Margen (PowerBI)'!$F$1:$F$179,MATCH($I341,'Margen (PowerBI)'!$B$1:$B$179,0))</f>
        <v>16</v>
      </c>
      <c r="M341" s="270" t="s">
        <v>4757</v>
      </c>
      <c r="N341" s="272">
        <v>2.0</v>
      </c>
      <c r="O341" s="276">
        <v>2.0E-4</v>
      </c>
      <c r="P341" s="272">
        <v>2.0</v>
      </c>
      <c r="Q341" s="276">
        <v>2.0E-4</v>
      </c>
      <c r="R341" s="276">
        <v>1.0</v>
      </c>
      <c r="S341" s="272">
        <v>0.0</v>
      </c>
      <c r="T341" s="276">
        <v>0.5</v>
      </c>
      <c r="U341" s="276">
        <v>0.0</v>
      </c>
      <c r="V341" s="277">
        <v>70.0</v>
      </c>
      <c r="W341" s="277">
        <v>0.0</v>
      </c>
      <c r="X341" s="272">
        <v>1.0</v>
      </c>
      <c r="Y341" s="272">
        <v>0.0</v>
      </c>
    </row>
    <row r="342">
      <c r="A342" s="262" t="s">
        <v>732</v>
      </c>
      <c r="B342" s="262" t="s">
        <v>733</v>
      </c>
      <c r="C342" s="262" t="s">
        <v>734</v>
      </c>
      <c r="D342" s="263">
        <v>6.5</v>
      </c>
      <c r="E342" s="263" t="s">
        <v>186</v>
      </c>
      <c r="F342" s="263" t="s">
        <v>7270</v>
      </c>
      <c r="G342" s="55" t="str">
        <f t="array" ref="G342">INDEX('New Listing E-Commerce'!$D$1:$D$179,MATCH(I342,'New Listing E-Commerce'!$C$1:$C$179,0))</f>
        <v>LA Track</v>
      </c>
      <c r="H342" s="265">
        <v>1.0</v>
      </c>
      <c r="I342" s="278" t="s">
        <v>243</v>
      </c>
      <c r="J342" s="267">
        <f t="array" ref="J342">INDEX('Margen (PowerBI)'!$D$1:$D$179,MATCH($I342,'Margen (PowerBI)'!$B$1:$B$179,0))</f>
        <v>37</v>
      </c>
      <c r="K342" s="267">
        <f t="array" ref="K342">INDEX('Margen (PowerBI)'!$E$1:$E$179,MATCH($I342,'Margen (PowerBI)'!$B$1:$B$179,0))</f>
        <v>25.5</v>
      </c>
      <c r="L342" s="267">
        <f t="array" ref="L342">INDEX('Margen (PowerBI)'!$F$1:$F$179,MATCH($I342,'Margen (PowerBI)'!$B$1:$B$179,0))</f>
        <v>11.5</v>
      </c>
      <c r="M342" s="262" t="s">
        <v>5895</v>
      </c>
      <c r="N342" s="264">
        <v>3.0</v>
      </c>
      <c r="O342" s="268">
        <v>3.0E-4</v>
      </c>
      <c r="P342" s="264">
        <v>5.0</v>
      </c>
      <c r="Q342" s="268">
        <v>4.0E-4</v>
      </c>
      <c r="R342" s="268">
        <v>1.0</v>
      </c>
      <c r="S342" s="264">
        <v>0.0</v>
      </c>
      <c r="T342" s="268">
        <v>0.3333</v>
      </c>
      <c r="U342" s="268">
        <v>0.0</v>
      </c>
      <c r="V342" s="269">
        <v>65.0</v>
      </c>
      <c r="W342" s="269">
        <v>0.0</v>
      </c>
      <c r="X342" s="264">
        <v>1.0</v>
      </c>
      <c r="Y342" s="264">
        <v>0.0</v>
      </c>
    </row>
    <row r="343">
      <c r="A343" s="270" t="s">
        <v>578</v>
      </c>
      <c r="B343" s="270" t="s">
        <v>579</v>
      </c>
      <c r="C343" s="270"/>
      <c r="D343" s="272">
        <v>10.0</v>
      </c>
      <c r="E343" s="272" t="s">
        <v>7288</v>
      </c>
      <c r="F343" s="271" t="s">
        <v>7271</v>
      </c>
      <c r="G343" s="59" t="str">
        <f t="array" ref="G343">INDEX('New Listing E-Commerce'!$D$1:$D$179,MATCH(I343,'New Listing E-Commerce'!$C$1:$C$179,0))</f>
        <v>#N/A</v>
      </c>
      <c r="H343" s="273">
        <v>1.0</v>
      </c>
      <c r="I343" s="273" t="s">
        <v>134</v>
      </c>
      <c r="J343" s="275">
        <f t="array" ref="J343">INDEX('Margen (PowerBI)'!$D$1:$D$179,MATCH($I343,'Margen (PowerBI)'!$B$1:$B$179,0))</f>
        <v>59.5</v>
      </c>
      <c r="K343" s="275">
        <f t="array" ref="K343">INDEX('Margen (PowerBI)'!$E$1:$E$179,MATCH($I343,'Margen (PowerBI)'!$B$1:$B$179,0))</f>
        <v>32.5</v>
      </c>
      <c r="L343" s="275">
        <f t="array" ref="L343">INDEX('Margen (PowerBI)'!$F$1:$F$179,MATCH($I343,'Margen (PowerBI)'!$B$1:$B$179,0))</f>
        <v>27</v>
      </c>
      <c r="M343" s="272">
        <v>9.30020129E9</v>
      </c>
      <c r="N343" s="272">
        <v>2.0</v>
      </c>
      <c r="O343" s="276">
        <v>2.0E-4</v>
      </c>
      <c r="P343" s="272">
        <v>2.0</v>
      </c>
      <c r="Q343" s="276">
        <v>2.0E-4</v>
      </c>
      <c r="R343" s="276">
        <v>1.0</v>
      </c>
      <c r="S343" s="272">
        <v>0.0</v>
      </c>
      <c r="T343" s="276">
        <v>0.5</v>
      </c>
      <c r="U343" s="276">
        <v>0.0</v>
      </c>
      <c r="V343" s="277">
        <v>134.0</v>
      </c>
      <c r="W343" s="277">
        <v>0.0</v>
      </c>
      <c r="X343" s="272">
        <v>1.0</v>
      </c>
      <c r="Y343" s="272">
        <v>0.0</v>
      </c>
    </row>
    <row r="344">
      <c r="A344" s="3"/>
      <c r="B344" s="3"/>
      <c r="C344" s="3"/>
      <c r="D344" s="3"/>
      <c r="E344" s="3"/>
      <c r="F344" s="3"/>
      <c r="G344" s="251"/>
      <c r="H344" s="3"/>
      <c r="I344" s="3"/>
      <c r="J344" s="257">
        <f t="shared" ref="J344:L344" si="1">MEDIAN(J2:J343)</f>
        <v>55</v>
      </c>
      <c r="K344" s="257">
        <f t="shared" si="1"/>
        <v>31.5</v>
      </c>
      <c r="L344" s="257">
        <f t="shared" si="1"/>
        <v>22</v>
      </c>
      <c r="M344" s="3"/>
      <c r="N344" s="3"/>
      <c r="O344" s="3"/>
      <c r="P344" s="3"/>
      <c r="Q344" s="3"/>
      <c r="R344" s="3"/>
      <c r="S344" s="3"/>
      <c r="T344" s="3"/>
      <c r="U344" s="3"/>
      <c r="V344" s="3"/>
      <c r="W344" s="3"/>
      <c r="X344" s="3"/>
      <c r="Y344" s="3"/>
    </row>
    <row r="345">
      <c r="A345" s="255"/>
      <c r="B345" s="255"/>
      <c r="C345" s="255"/>
      <c r="D345" s="255"/>
      <c r="E345" s="255"/>
      <c r="F345" s="255"/>
      <c r="G345" s="252"/>
      <c r="H345" s="63"/>
      <c r="I345" s="255"/>
      <c r="J345" s="282"/>
      <c r="K345" s="282"/>
      <c r="L345" s="282"/>
      <c r="M345" s="255"/>
      <c r="N345" s="255"/>
      <c r="O345" s="255"/>
      <c r="P345" s="255"/>
      <c r="Q345" s="255"/>
      <c r="R345" s="255"/>
      <c r="S345" s="255"/>
      <c r="T345" s="255"/>
      <c r="U345" s="255"/>
      <c r="V345" s="255"/>
      <c r="W345" s="255"/>
      <c r="X345" s="255"/>
      <c r="Y345" s="255"/>
    </row>
    <row r="346">
      <c r="A346" s="254"/>
      <c r="B346" s="254"/>
      <c r="C346" s="254"/>
      <c r="D346" s="254"/>
      <c r="E346" s="254"/>
      <c r="F346" s="254"/>
      <c r="G346" s="251"/>
      <c r="H346" s="3"/>
      <c r="I346" s="254"/>
      <c r="J346" s="283"/>
      <c r="K346" s="283"/>
      <c r="L346" s="283"/>
      <c r="M346" s="254"/>
      <c r="N346" s="254"/>
      <c r="O346" s="254"/>
      <c r="P346" s="254"/>
      <c r="Q346" s="254"/>
      <c r="R346" s="254"/>
      <c r="S346" s="254"/>
      <c r="T346" s="254"/>
      <c r="U346" s="254"/>
      <c r="V346" s="254"/>
      <c r="W346" s="254"/>
      <c r="X346" s="254"/>
      <c r="Y346" s="254"/>
    </row>
    <row r="347">
      <c r="A347" s="255"/>
      <c r="B347" s="255"/>
      <c r="C347" s="255"/>
      <c r="D347" s="255"/>
      <c r="E347" s="255"/>
      <c r="F347" s="255"/>
      <c r="G347" s="252"/>
      <c r="H347" s="63"/>
      <c r="I347" s="255"/>
      <c r="J347" s="282"/>
      <c r="K347" s="282"/>
      <c r="L347" s="282"/>
      <c r="M347" s="255"/>
      <c r="N347" s="255"/>
      <c r="O347" s="255"/>
      <c r="P347" s="255"/>
      <c r="Q347" s="255"/>
      <c r="R347" s="255"/>
      <c r="S347" s="255"/>
      <c r="T347" s="255"/>
      <c r="U347" s="255"/>
      <c r="V347" s="255"/>
      <c r="W347" s="255"/>
      <c r="X347" s="255"/>
      <c r="Y347" s="255"/>
    </row>
    <row r="348">
      <c r="A348" s="254"/>
      <c r="B348" s="254"/>
      <c r="C348" s="254"/>
      <c r="D348" s="254"/>
      <c r="E348" s="254"/>
      <c r="F348" s="254"/>
      <c r="G348" s="251"/>
      <c r="H348" s="3"/>
      <c r="I348" s="254"/>
      <c r="J348" s="283"/>
      <c r="K348" s="283"/>
      <c r="L348" s="283"/>
      <c r="M348" s="254"/>
      <c r="N348" s="254"/>
      <c r="O348" s="254"/>
      <c r="P348" s="254"/>
      <c r="Q348" s="254"/>
      <c r="R348" s="254"/>
      <c r="S348" s="254"/>
      <c r="T348" s="254"/>
      <c r="U348" s="254"/>
      <c r="V348" s="254"/>
      <c r="W348" s="254"/>
      <c r="X348" s="254"/>
      <c r="Y348" s="254"/>
    </row>
    <row r="349">
      <c r="A349" s="255"/>
      <c r="B349" s="255"/>
      <c r="C349" s="255"/>
      <c r="D349" s="255"/>
      <c r="E349" s="255"/>
      <c r="F349" s="255"/>
      <c r="G349" s="252"/>
      <c r="H349" s="63"/>
      <c r="I349" s="255"/>
      <c r="J349" s="282"/>
      <c r="K349" s="282"/>
      <c r="L349" s="282"/>
      <c r="M349" s="255"/>
      <c r="N349" s="255"/>
      <c r="O349" s="255"/>
      <c r="P349" s="255"/>
      <c r="Q349" s="255"/>
      <c r="R349" s="255"/>
      <c r="S349" s="255"/>
      <c r="T349" s="255"/>
      <c r="U349" s="255"/>
      <c r="V349" s="255"/>
      <c r="W349" s="255"/>
      <c r="X349" s="255"/>
      <c r="Y349" s="255"/>
    </row>
    <row r="350">
      <c r="A350" s="254"/>
      <c r="B350" s="254"/>
      <c r="C350" s="254"/>
      <c r="D350" s="254"/>
      <c r="E350" s="254"/>
      <c r="F350" s="254"/>
      <c r="G350" s="251"/>
      <c r="H350" s="3"/>
      <c r="I350" s="254"/>
      <c r="J350" s="283"/>
      <c r="K350" s="283"/>
      <c r="L350" s="283"/>
      <c r="M350" s="254"/>
      <c r="N350" s="254"/>
      <c r="O350" s="254"/>
      <c r="P350" s="254"/>
      <c r="Q350" s="254"/>
      <c r="R350" s="254"/>
      <c r="S350" s="254"/>
      <c r="T350" s="254"/>
      <c r="U350" s="254"/>
      <c r="V350" s="254"/>
      <c r="W350" s="254"/>
      <c r="X350" s="254"/>
      <c r="Y350" s="254"/>
    </row>
    <row r="351">
      <c r="A351" s="255"/>
      <c r="B351" s="255"/>
      <c r="C351" s="255"/>
      <c r="D351" s="255"/>
      <c r="E351" s="255"/>
      <c r="F351" s="255"/>
      <c r="G351" s="252"/>
      <c r="H351" s="63"/>
      <c r="I351" s="255"/>
      <c r="J351" s="282"/>
      <c r="K351" s="282"/>
      <c r="L351" s="282"/>
      <c r="M351" s="255"/>
      <c r="N351" s="255"/>
      <c r="O351" s="255"/>
      <c r="P351" s="255"/>
      <c r="Q351" s="255"/>
      <c r="R351" s="255"/>
      <c r="S351" s="255"/>
      <c r="T351" s="255"/>
      <c r="U351" s="255"/>
      <c r="V351" s="255"/>
      <c r="W351" s="255"/>
      <c r="X351" s="255"/>
      <c r="Y351" s="255"/>
    </row>
    <row r="352">
      <c r="A352" s="254"/>
      <c r="B352" s="254"/>
      <c r="C352" s="254"/>
      <c r="D352" s="254"/>
      <c r="E352" s="254"/>
      <c r="F352" s="254"/>
      <c r="G352" s="251"/>
      <c r="H352" s="3"/>
      <c r="I352" s="254"/>
      <c r="J352" s="283"/>
      <c r="K352" s="283"/>
      <c r="L352" s="283"/>
      <c r="M352" s="254"/>
      <c r="N352" s="254"/>
      <c r="O352" s="254"/>
      <c r="P352" s="254"/>
      <c r="Q352" s="254"/>
      <c r="R352" s="254"/>
      <c r="S352" s="254"/>
      <c r="T352" s="254"/>
      <c r="U352" s="254"/>
      <c r="V352" s="254"/>
      <c r="W352" s="254"/>
      <c r="X352" s="254"/>
      <c r="Y352" s="254"/>
    </row>
    <row r="353">
      <c r="A353" s="255"/>
      <c r="B353" s="255"/>
      <c r="C353" s="255"/>
      <c r="D353" s="255"/>
      <c r="E353" s="255"/>
      <c r="F353" s="255"/>
      <c r="G353" s="252"/>
      <c r="H353" s="63"/>
      <c r="I353" s="255"/>
      <c r="J353" s="282"/>
      <c r="K353" s="282"/>
      <c r="L353" s="282"/>
      <c r="M353" s="255"/>
      <c r="N353" s="255"/>
      <c r="O353" s="255"/>
      <c r="P353" s="255"/>
      <c r="Q353" s="255"/>
      <c r="R353" s="255"/>
      <c r="S353" s="255"/>
      <c r="T353" s="255"/>
      <c r="U353" s="255"/>
      <c r="V353" s="255"/>
      <c r="W353" s="255"/>
      <c r="X353" s="255"/>
      <c r="Y353" s="255"/>
    </row>
    <row r="354">
      <c r="A354" s="254"/>
      <c r="B354" s="254"/>
      <c r="C354" s="254"/>
      <c r="D354" s="254"/>
      <c r="E354" s="254"/>
      <c r="F354" s="254"/>
      <c r="G354" s="251"/>
      <c r="H354" s="3"/>
      <c r="I354" s="254"/>
      <c r="J354" s="283"/>
      <c r="K354" s="283"/>
      <c r="L354" s="283"/>
      <c r="M354" s="254"/>
      <c r="N354" s="254"/>
      <c r="O354" s="254"/>
      <c r="P354" s="254"/>
      <c r="Q354" s="254"/>
      <c r="R354" s="254"/>
      <c r="S354" s="254"/>
      <c r="T354" s="254"/>
      <c r="U354" s="254"/>
      <c r="V354" s="254"/>
      <c r="W354" s="254"/>
      <c r="X354" s="254"/>
      <c r="Y354" s="254"/>
    </row>
    <row r="355">
      <c r="A355" s="255"/>
      <c r="B355" s="255"/>
      <c r="C355" s="255"/>
      <c r="D355" s="255"/>
      <c r="E355" s="255"/>
      <c r="F355" s="255"/>
      <c r="G355" s="252"/>
      <c r="H355" s="63"/>
      <c r="I355" s="255"/>
      <c r="J355" s="282"/>
      <c r="K355" s="282"/>
      <c r="L355" s="282"/>
      <c r="M355" s="255"/>
      <c r="N355" s="255"/>
      <c r="O355" s="255"/>
      <c r="P355" s="255"/>
      <c r="Q355" s="255"/>
      <c r="R355" s="255"/>
      <c r="S355" s="255"/>
      <c r="T355" s="255"/>
      <c r="U355" s="255"/>
      <c r="V355" s="255"/>
      <c r="W355" s="255"/>
      <c r="X355" s="255"/>
      <c r="Y355" s="255"/>
    </row>
    <row r="356">
      <c r="A356" s="254"/>
      <c r="B356" s="254"/>
      <c r="C356" s="254"/>
      <c r="D356" s="254"/>
      <c r="E356" s="254"/>
      <c r="F356" s="254"/>
      <c r="G356" s="251"/>
      <c r="H356" s="3"/>
      <c r="I356" s="254"/>
      <c r="J356" s="283"/>
      <c r="K356" s="283"/>
      <c r="L356" s="283"/>
      <c r="M356" s="254"/>
      <c r="N356" s="254"/>
      <c r="O356" s="254"/>
      <c r="P356" s="254"/>
      <c r="Q356" s="254"/>
      <c r="R356" s="254"/>
      <c r="S356" s="254"/>
      <c r="T356" s="254"/>
      <c r="U356" s="254"/>
      <c r="V356" s="254"/>
      <c r="W356" s="254"/>
      <c r="X356" s="254"/>
      <c r="Y356" s="254"/>
    </row>
    <row r="357">
      <c r="A357" s="255"/>
      <c r="B357" s="255"/>
      <c r="C357" s="255"/>
      <c r="D357" s="255"/>
      <c r="E357" s="255"/>
      <c r="F357" s="255"/>
      <c r="G357" s="252"/>
      <c r="H357" s="63"/>
      <c r="I357" s="255"/>
      <c r="J357" s="282"/>
      <c r="K357" s="282"/>
      <c r="L357" s="282"/>
      <c r="M357" s="255"/>
      <c r="N357" s="255"/>
      <c r="O357" s="255"/>
      <c r="P357" s="255"/>
      <c r="Q357" s="255"/>
      <c r="R357" s="255"/>
      <c r="S357" s="255"/>
      <c r="T357" s="255"/>
      <c r="U357" s="255"/>
      <c r="V357" s="255"/>
      <c r="W357" s="255"/>
      <c r="X357" s="255"/>
      <c r="Y357" s="255"/>
    </row>
    <row r="358">
      <c r="A358" s="254"/>
      <c r="B358" s="254"/>
      <c r="C358" s="254"/>
      <c r="D358" s="254"/>
      <c r="E358" s="254"/>
      <c r="F358" s="254"/>
      <c r="G358" s="251"/>
      <c r="H358" s="3"/>
      <c r="I358" s="254"/>
      <c r="J358" s="283"/>
      <c r="K358" s="283"/>
      <c r="L358" s="283"/>
      <c r="M358" s="254"/>
      <c r="N358" s="254"/>
      <c r="O358" s="254"/>
      <c r="P358" s="254"/>
      <c r="Q358" s="254"/>
      <c r="R358" s="254"/>
      <c r="S358" s="254"/>
      <c r="T358" s="254"/>
      <c r="U358" s="254"/>
      <c r="V358" s="254"/>
      <c r="W358" s="254"/>
      <c r="X358" s="254"/>
      <c r="Y358" s="254"/>
    </row>
    <row r="359">
      <c r="A359" s="255"/>
      <c r="B359" s="255"/>
      <c r="C359" s="255"/>
      <c r="D359" s="255"/>
      <c r="E359" s="255"/>
      <c r="F359" s="255"/>
      <c r="G359" s="252"/>
      <c r="H359" s="63"/>
      <c r="I359" s="255"/>
      <c r="J359" s="282"/>
      <c r="K359" s="282"/>
      <c r="L359" s="282"/>
      <c r="M359" s="255"/>
      <c r="N359" s="255"/>
      <c r="O359" s="255"/>
      <c r="P359" s="255"/>
      <c r="Q359" s="255"/>
      <c r="R359" s="255"/>
      <c r="S359" s="255"/>
      <c r="T359" s="255"/>
      <c r="U359" s="255"/>
      <c r="V359" s="255"/>
      <c r="W359" s="255"/>
      <c r="X359" s="255"/>
      <c r="Y359" s="255"/>
    </row>
    <row r="360">
      <c r="A360" s="254"/>
      <c r="B360" s="254"/>
      <c r="C360" s="254"/>
      <c r="D360" s="254"/>
      <c r="E360" s="254"/>
      <c r="F360" s="254"/>
      <c r="G360" s="251"/>
      <c r="H360" s="3"/>
      <c r="I360" s="254"/>
      <c r="J360" s="283"/>
      <c r="K360" s="283"/>
      <c r="L360" s="283"/>
      <c r="M360" s="254"/>
      <c r="N360" s="254"/>
      <c r="O360" s="254"/>
      <c r="P360" s="254"/>
      <c r="Q360" s="254"/>
      <c r="R360" s="254"/>
      <c r="S360" s="254"/>
      <c r="T360" s="254"/>
      <c r="U360" s="254"/>
      <c r="V360" s="254"/>
      <c r="W360" s="254"/>
      <c r="X360" s="254"/>
      <c r="Y360" s="254"/>
    </row>
    <row r="361">
      <c r="A361" s="255"/>
      <c r="B361" s="255"/>
      <c r="C361" s="255"/>
      <c r="D361" s="255"/>
      <c r="E361" s="255"/>
      <c r="F361" s="255"/>
      <c r="G361" s="252"/>
      <c r="H361" s="63"/>
      <c r="I361" s="255"/>
      <c r="J361" s="282"/>
      <c r="K361" s="282"/>
      <c r="L361" s="282"/>
      <c r="M361" s="255"/>
      <c r="N361" s="255"/>
      <c r="O361" s="255"/>
      <c r="P361" s="255"/>
      <c r="Q361" s="255"/>
      <c r="R361" s="255"/>
      <c r="S361" s="255"/>
      <c r="T361" s="255"/>
      <c r="U361" s="255"/>
      <c r="V361" s="255"/>
      <c r="W361" s="255"/>
      <c r="X361" s="255"/>
      <c r="Y361" s="255"/>
    </row>
    <row r="362">
      <c r="A362" s="254"/>
      <c r="B362" s="254"/>
      <c r="C362" s="254"/>
      <c r="D362" s="254"/>
      <c r="E362" s="254"/>
      <c r="F362" s="254"/>
      <c r="G362" s="254"/>
      <c r="H362" s="3"/>
      <c r="I362" s="254"/>
      <c r="J362" s="283"/>
      <c r="K362" s="283"/>
      <c r="L362" s="283"/>
      <c r="M362" s="254"/>
      <c r="N362" s="254"/>
      <c r="O362" s="254"/>
      <c r="P362" s="254"/>
      <c r="Q362" s="254"/>
      <c r="R362" s="254"/>
      <c r="S362" s="254"/>
      <c r="T362" s="254"/>
      <c r="U362" s="254"/>
      <c r="V362" s="254"/>
      <c r="W362" s="254"/>
      <c r="X362" s="254"/>
      <c r="Y362" s="254"/>
    </row>
    <row r="363">
      <c r="A363" s="255"/>
      <c r="B363" s="255"/>
      <c r="C363" s="255"/>
      <c r="D363" s="255"/>
      <c r="E363" s="255"/>
      <c r="F363" s="255"/>
      <c r="G363" s="255"/>
      <c r="H363" s="63"/>
      <c r="I363" s="255"/>
      <c r="J363" s="282"/>
      <c r="K363" s="282"/>
      <c r="L363" s="282"/>
      <c r="M363" s="255"/>
      <c r="N363" s="255"/>
      <c r="O363" s="255"/>
      <c r="P363" s="255"/>
      <c r="Q363" s="255"/>
      <c r="R363" s="255"/>
      <c r="S363" s="255"/>
      <c r="T363" s="255"/>
      <c r="U363" s="255"/>
      <c r="V363" s="255"/>
      <c r="W363" s="255"/>
      <c r="X363" s="255"/>
      <c r="Y363" s="255"/>
    </row>
    <row r="364">
      <c r="A364" s="254"/>
      <c r="B364" s="254"/>
      <c r="C364" s="254"/>
      <c r="D364" s="254"/>
      <c r="E364" s="254"/>
      <c r="F364" s="254"/>
      <c r="G364" s="254"/>
      <c r="H364" s="3"/>
      <c r="I364" s="254"/>
      <c r="J364" s="283"/>
      <c r="K364" s="283"/>
      <c r="L364" s="283"/>
      <c r="M364" s="254"/>
      <c r="N364" s="254"/>
      <c r="O364" s="254"/>
      <c r="P364" s="254"/>
      <c r="Q364" s="254"/>
      <c r="R364" s="254"/>
      <c r="S364" s="254"/>
      <c r="T364" s="254"/>
      <c r="U364" s="254"/>
      <c r="V364" s="254"/>
      <c r="W364" s="254"/>
      <c r="X364" s="254"/>
      <c r="Y364" s="254"/>
    </row>
    <row r="365">
      <c r="A365" s="255"/>
      <c r="B365" s="255"/>
      <c r="C365" s="255"/>
      <c r="D365" s="255"/>
      <c r="E365" s="255"/>
      <c r="F365" s="255"/>
      <c r="G365" s="255"/>
      <c r="H365" s="63"/>
      <c r="I365" s="255"/>
      <c r="J365" s="282"/>
      <c r="K365" s="282"/>
      <c r="L365" s="282"/>
      <c r="M365" s="255"/>
      <c r="N365" s="255"/>
      <c r="O365" s="255"/>
      <c r="P365" s="255"/>
      <c r="Q365" s="255"/>
      <c r="R365" s="255"/>
      <c r="S365" s="255"/>
      <c r="T365" s="255"/>
      <c r="U365" s="255"/>
      <c r="V365" s="255"/>
      <c r="W365" s="255"/>
      <c r="X365" s="255"/>
      <c r="Y365" s="255"/>
    </row>
    <row r="366">
      <c r="A366" s="254"/>
      <c r="B366" s="254"/>
      <c r="C366" s="254"/>
      <c r="D366" s="254"/>
      <c r="E366" s="254"/>
      <c r="F366" s="254"/>
      <c r="G366" s="254"/>
      <c r="H366" s="3"/>
      <c r="I366" s="254"/>
      <c r="J366" s="283"/>
      <c r="K366" s="283"/>
      <c r="L366" s="283"/>
      <c r="M366" s="254"/>
      <c r="N366" s="254"/>
      <c r="O366" s="254"/>
      <c r="P366" s="254"/>
      <c r="Q366" s="254"/>
      <c r="R366" s="254"/>
      <c r="S366" s="254"/>
      <c r="T366" s="254"/>
      <c r="U366" s="254"/>
      <c r="V366" s="254"/>
      <c r="W366" s="254"/>
      <c r="X366" s="254"/>
      <c r="Y366" s="254"/>
    </row>
    <row r="367">
      <c r="A367" s="255"/>
      <c r="B367" s="255"/>
      <c r="C367" s="255"/>
      <c r="D367" s="255"/>
      <c r="E367" s="255"/>
      <c r="F367" s="255"/>
      <c r="G367" s="255"/>
      <c r="H367" s="63"/>
      <c r="I367" s="255"/>
      <c r="J367" s="282"/>
      <c r="K367" s="282"/>
      <c r="L367" s="282"/>
      <c r="M367" s="255"/>
      <c r="N367" s="255"/>
      <c r="O367" s="255"/>
      <c r="P367" s="255"/>
      <c r="Q367" s="255"/>
      <c r="R367" s="255"/>
      <c r="S367" s="255"/>
      <c r="T367" s="255"/>
      <c r="U367" s="255"/>
      <c r="V367" s="255"/>
      <c r="W367" s="255"/>
      <c r="X367" s="255"/>
      <c r="Y367" s="255"/>
    </row>
    <row r="368">
      <c r="A368" s="254"/>
      <c r="B368" s="254"/>
      <c r="C368" s="254"/>
      <c r="D368" s="254"/>
      <c r="E368" s="254"/>
      <c r="F368" s="254"/>
      <c r="G368" s="254"/>
      <c r="H368" s="3"/>
      <c r="I368" s="254"/>
      <c r="J368" s="283"/>
      <c r="K368" s="283"/>
      <c r="L368" s="283"/>
      <c r="M368" s="254"/>
      <c r="N368" s="254"/>
      <c r="O368" s="254"/>
      <c r="P368" s="254"/>
      <c r="Q368" s="254"/>
      <c r="R368" s="254"/>
      <c r="S368" s="254"/>
      <c r="T368" s="254"/>
      <c r="U368" s="254"/>
      <c r="V368" s="254"/>
      <c r="W368" s="254"/>
      <c r="X368" s="254"/>
      <c r="Y368" s="254"/>
    </row>
    <row r="369">
      <c r="A369" s="255"/>
      <c r="B369" s="255"/>
      <c r="C369" s="255"/>
      <c r="D369" s="255"/>
      <c r="E369" s="255"/>
      <c r="F369" s="255"/>
      <c r="G369" s="255"/>
      <c r="H369" s="63"/>
      <c r="I369" s="255"/>
      <c r="J369" s="282"/>
      <c r="K369" s="282"/>
      <c r="L369" s="282"/>
      <c r="M369" s="255"/>
      <c r="N369" s="255"/>
      <c r="O369" s="255"/>
      <c r="P369" s="255"/>
      <c r="Q369" s="255"/>
      <c r="R369" s="255"/>
      <c r="S369" s="255"/>
      <c r="T369" s="255"/>
      <c r="U369" s="255"/>
      <c r="V369" s="255"/>
      <c r="W369" s="255"/>
      <c r="X369" s="255"/>
      <c r="Y369" s="255"/>
    </row>
    <row r="370">
      <c r="A370" s="254"/>
      <c r="B370" s="254"/>
      <c r="C370" s="254"/>
      <c r="D370" s="254"/>
      <c r="E370" s="254"/>
      <c r="F370" s="254"/>
      <c r="G370" s="254"/>
      <c r="H370" s="3"/>
      <c r="I370" s="254"/>
      <c r="J370" s="283"/>
      <c r="K370" s="283"/>
      <c r="L370" s="283"/>
      <c r="M370" s="254"/>
      <c r="N370" s="254"/>
      <c r="O370" s="254"/>
      <c r="P370" s="254"/>
      <c r="Q370" s="254"/>
      <c r="R370" s="254"/>
      <c r="S370" s="254"/>
      <c r="T370" s="254"/>
      <c r="U370" s="254"/>
      <c r="V370" s="254"/>
      <c r="W370" s="254"/>
      <c r="X370" s="254"/>
      <c r="Y370" s="254"/>
    </row>
    <row r="371">
      <c r="A371" s="255"/>
      <c r="B371" s="255"/>
      <c r="C371" s="255"/>
      <c r="D371" s="255"/>
      <c r="E371" s="255"/>
      <c r="F371" s="255"/>
      <c r="G371" s="255"/>
      <c r="H371" s="63"/>
      <c r="I371" s="255"/>
      <c r="J371" s="282"/>
      <c r="K371" s="282"/>
      <c r="L371" s="282"/>
      <c r="M371" s="255"/>
      <c r="N371" s="255"/>
      <c r="O371" s="255"/>
      <c r="P371" s="255"/>
      <c r="Q371" s="255"/>
      <c r="R371" s="255"/>
      <c r="S371" s="255"/>
      <c r="T371" s="255"/>
      <c r="U371" s="255"/>
      <c r="V371" s="255"/>
      <c r="W371" s="255"/>
      <c r="X371" s="255"/>
      <c r="Y371" s="255"/>
    </row>
    <row r="372">
      <c r="A372" s="254"/>
      <c r="B372" s="254"/>
      <c r="C372" s="254"/>
      <c r="D372" s="254"/>
      <c r="E372" s="254"/>
      <c r="F372" s="254"/>
      <c r="G372" s="254"/>
      <c r="H372" s="3"/>
      <c r="I372" s="254"/>
      <c r="J372" s="283"/>
      <c r="K372" s="283"/>
      <c r="L372" s="283"/>
      <c r="M372" s="254"/>
      <c r="N372" s="254"/>
      <c r="O372" s="254"/>
      <c r="P372" s="254"/>
      <c r="Q372" s="254"/>
      <c r="R372" s="254"/>
      <c r="S372" s="254"/>
      <c r="T372" s="254"/>
      <c r="U372" s="254"/>
      <c r="V372" s="254"/>
      <c r="W372" s="254"/>
      <c r="X372" s="254"/>
      <c r="Y372" s="254"/>
    </row>
    <row r="373">
      <c r="A373" s="255"/>
      <c r="B373" s="255"/>
      <c r="C373" s="255"/>
      <c r="D373" s="255"/>
      <c r="E373" s="255"/>
      <c r="F373" s="255"/>
      <c r="G373" s="255"/>
      <c r="H373" s="63"/>
      <c r="I373" s="255"/>
      <c r="J373" s="282"/>
      <c r="K373" s="282"/>
      <c r="L373" s="282"/>
      <c r="M373" s="255"/>
      <c r="N373" s="255"/>
      <c r="O373" s="255"/>
      <c r="P373" s="255"/>
      <c r="Q373" s="255"/>
      <c r="R373" s="255"/>
      <c r="S373" s="255"/>
      <c r="T373" s="255"/>
      <c r="U373" s="255"/>
      <c r="V373" s="255"/>
      <c r="W373" s="255"/>
      <c r="X373" s="255"/>
      <c r="Y373" s="255"/>
    </row>
    <row r="374">
      <c r="A374" s="254"/>
      <c r="B374" s="254"/>
      <c r="C374" s="254"/>
      <c r="D374" s="254"/>
      <c r="E374" s="254"/>
      <c r="F374" s="254"/>
      <c r="G374" s="254"/>
      <c r="H374" s="3"/>
      <c r="I374" s="254"/>
      <c r="J374" s="283"/>
      <c r="K374" s="283"/>
      <c r="L374" s="283"/>
      <c r="M374" s="254"/>
      <c r="N374" s="254"/>
      <c r="O374" s="254"/>
      <c r="P374" s="254"/>
      <c r="Q374" s="254"/>
      <c r="R374" s="254"/>
      <c r="S374" s="254"/>
      <c r="T374" s="254"/>
      <c r="U374" s="254"/>
      <c r="V374" s="254"/>
      <c r="W374" s="254"/>
      <c r="X374" s="254"/>
      <c r="Y374" s="254"/>
    </row>
    <row r="375">
      <c r="A375" s="255"/>
      <c r="B375" s="255"/>
      <c r="C375" s="255"/>
      <c r="D375" s="255"/>
      <c r="E375" s="255"/>
      <c r="F375" s="255"/>
      <c r="G375" s="255"/>
      <c r="H375" s="63"/>
      <c r="I375" s="255"/>
      <c r="J375" s="282"/>
      <c r="K375" s="282"/>
      <c r="L375" s="282"/>
      <c r="M375" s="255"/>
      <c r="N375" s="255"/>
      <c r="O375" s="255"/>
      <c r="P375" s="255"/>
      <c r="Q375" s="255"/>
      <c r="R375" s="255"/>
      <c r="S375" s="255"/>
      <c r="T375" s="255"/>
      <c r="U375" s="255"/>
      <c r="V375" s="255"/>
      <c r="W375" s="255"/>
      <c r="X375" s="255"/>
      <c r="Y375" s="255"/>
    </row>
    <row r="376">
      <c r="A376" s="254"/>
      <c r="B376" s="254"/>
      <c r="C376" s="254"/>
      <c r="D376" s="254"/>
      <c r="E376" s="254"/>
      <c r="F376" s="254"/>
      <c r="G376" s="254"/>
      <c r="H376" s="3"/>
      <c r="I376" s="254"/>
      <c r="J376" s="283"/>
      <c r="K376" s="283"/>
      <c r="L376" s="283"/>
      <c r="M376" s="254"/>
      <c r="N376" s="254"/>
      <c r="O376" s="254"/>
      <c r="P376" s="254"/>
      <c r="Q376" s="254"/>
      <c r="R376" s="254"/>
      <c r="S376" s="254"/>
      <c r="T376" s="254"/>
      <c r="U376" s="254"/>
      <c r="V376" s="254"/>
      <c r="W376" s="254"/>
      <c r="X376" s="254"/>
      <c r="Y376" s="254"/>
    </row>
    <row r="377">
      <c r="A377" s="255"/>
      <c r="B377" s="255"/>
      <c r="C377" s="255"/>
      <c r="D377" s="255"/>
      <c r="E377" s="255"/>
      <c r="F377" s="255"/>
      <c r="G377" s="255"/>
      <c r="H377" s="63"/>
      <c r="I377" s="255"/>
      <c r="J377" s="282"/>
      <c r="K377" s="282"/>
      <c r="L377" s="282"/>
      <c r="M377" s="255"/>
      <c r="N377" s="255"/>
      <c r="O377" s="255"/>
      <c r="P377" s="255"/>
      <c r="Q377" s="255"/>
      <c r="R377" s="255"/>
      <c r="S377" s="255"/>
      <c r="T377" s="255"/>
      <c r="U377" s="255"/>
      <c r="V377" s="255"/>
      <c r="W377" s="255"/>
      <c r="X377" s="255"/>
      <c r="Y377" s="255"/>
    </row>
    <row r="378">
      <c r="A378" s="254"/>
      <c r="B378" s="254"/>
      <c r="C378" s="254"/>
      <c r="D378" s="254"/>
      <c r="E378" s="254"/>
      <c r="F378" s="254"/>
      <c r="G378" s="254"/>
      <c r="H378" s="3"/>
      <c r="I378" s="254"/>
      <c r="J378" s="283"/>
      <c r="K378" s="283"/>
      <c r="L378" s="283"/>
      <c r="M378" s="254"/>
      <c r="N378" s="254"/>
      <c r="O378" s="254"/>
      <c r="P378" s="254"/>
      <c r="Q378" s="254"/>
      <c r="R378" s="254"/>
      <c r="S378" s="254"/>
      <c r="T378" s="254"/>
      <c r="U378" s="254"/>
      <c r="V378" s="254"/>
      <c r="W378" s="254"/>
      <c r="X378" s="254"/>
      <c r="Y378" s="254"/>
    </row>
    <row r="379">
      <c r="A379" s="255"/>
      <c r="B379" s="255"/>
      <c r="C379" s="255"/>
      <c r="D379" s="255"/>
      <c r="E379" s="255"/>
      <c r="F379" s="255"/>
      <c r="G379" s="255"/>
      <c r="H379" s="63"/>
      <c r="I379" s="255"/>
      <c r="J379" s="282"/>
      <c r="K379" s="282"/>
      <c r="L379" s="282"/>
      <c r="M379" s="255"/>
      <c r="N379" s="255"/>
      <c r="O379" s="255"/>
      <c r="P379" s="255"/>
      <c r="Q379" s="255"/>
      <c r="R379" s="255"/>
      <c r="S379" s="255"/>
      <c r="T379" s="255"/>
      <c r="U379" s="255"/>
      <c r="V379" s="255"/>
      <c r="W379" s="255"/>
      <c r="X379" s="255"/>
      <c r="Y379" s="255"/>
    </row>
    <row r="380">
      <c r="A380" s="254"/>
      <c r="B380" s="254"/>
      <c r="C380" s="254"/>
      <c r="D380" s="254"/>
      <c r="E380" s="254"/>
      <c r="F380" s="254"/>
      <c r="G380" s="254"/>
      <c r="H380" s="3"/>
      <c r="I380" s="254"/>
      <c r="J380" s="283"/>
      <c r="K380" s="283"/>
      <c r="L380" s="283"/>
      <c r="M380" s="254"/>
      <c r="N380" s="254"/>
      <c r="O380" s="254"/>
      <c r="P380" s="254"/>
      <c r="Q380" s="254"/>
      <c r="R380" s="254"/>
      <c r="S380" s="254"/>
      <c r="T380" s="254"/>
      <c r="U380" s="254"/>
      <c r="V380" s="254"/>
      <c r="W380" s="254"/>
      <c r="X380" s="254"/>
      <c r="Y380" s="254"/>
    </row>
    <row r="381">
      <c r="A381" s="255"/>
      <c r="B381" s="255"/>
      <c r="C381" s="255"/>
      <c r="D381" s="255"/>
      <c r="E381" s="255"/>
      <c r="F381" s="255"/>
      <c r="G381" s="255"/>
      <c r="H381" s="63"/>
      <c r="I381" s="255"/>
      <c r="J381" s="282"/>
      <c r="K381" s="282"/>
      <c r="L381" s="282"/>
      <c r="M381" s="255"/>
      <c r="N381" s="255"/>
      <c r="O381" s="255"/>
      <c r="P381" s="255"/>
      <c r="Q381" s="255"/>
      <c r="R381" s="255"/>
      <c r="S381" s="255"/>
      <c r="T381" s="255"/>
      <c r="U381" s="255"/>
      <c r="V381" s="255"/>
      <c r="W381" s="255"/>
      <c r="X381" s="255"/>
      <c r="Y381" s="255"/>
    </row>
    <row r="382">
      <c r="A382" s="254"/>
      <c r="B382" s="254"/>
      <c r="C382" s="254"/>
      <c r="D382" s="254"/>
      <c r="E382" s="254"/>
      <c r="F382" s="254"/>
      <c r="G382" s="254"/>
      <c r="H382" s="3"/>
      <c r="I382" s="254"/>
      <c r="J382" s="283"/>
      <c r="K382" s="283"/>
      <c r="L382" s="283"/>
      <c r="M382" s="254"/>
      <c r="N382" s="254"/>
      <c r="O382" s="254"/>
      <c r="P382" s="254"/>
      <c r="Q382" s="254"/>
      <c r="R382" s="254"/>
      <c r="S382" s="254"/>
      <c r="T382" s="254"/>
      <c r="U382" s="254"/>
      <c r="V382" s="254"/>
      <c r="W382" s="254"/>
      <c r="X382" s="254"/>
      <c r="Y382" s="254"/>
    </row>
    <row r="383">
      <c r="A383" s="255"/>
      <c r="B383" s="255"/>
      <c r="C383" s="255"/>
      <c r="D383" s="255"/>
      <c r="E383" s="255"/>
      <c r="F383" s="255"/>
      <c r="G383" s="255"/>
      <c r="H383" s="63"/>
      <c r="I383" s="255"/>
      <c r="J383" s="282"/>
      <c r="K383" s="282"/>
      <c r="L383" s="282"/>
      <c r="M383" s="255"/>
      <c r="N383" s="255"/>
      <c r="O383" s="255"/>
      <c r="P383" s="255"/>
      <c r="Q383" s="255"/>
      <c r="R383" s="255"/>
      <c r="S383" s="255"/>
      <c r="T383" s="255"/>
      <c r="U383" s="255"/>
      <c r="V383" s="255"/>
      <c r="W383" s="255"/>
      <c r="X383" s="255"/>
      <c r="Y383" s="255"/>
    </row>
    <row r="384">
      <c r="A384" s="254"/>
      <c r="B384" s="254"/>
      <c r="C384" s="254"/>
      <c r="D384" s="254"/>
      <c r="E384" s="254"/>
      <c r="F384" s="254"/>
      <c r="G384" s="254"/>
      <c r="H384" s="3"/>
      <c r="I384" s="254"/>
      <c r="J384" s="283"/>
      <c r="K384" s="283"/>
      <c r="L384" s="283"/>
      <c r="M384" s="254"/>
      <c r="N384" s="254"/>
      <c r="O384" s="254"/>
      <c r="P384" s="254"/>
      <c r="Q384" s="254"/>
      <c r="R384" s="254"/>
      <c r="S384" s="254"/>
      <c r="T384" s="254"/>
      <c r="U384" s="254"/>
      <c r="V384" s="254"/>
      <c r="W384" s="254"/>
      <c r="X384" s="254"/>
      <c r="Y384" s="254"/>
    </row>
    <row r="385">
      <c r="A385" s="255"/>
      <c r="B385" s="255"/>
      <c r="C385" s="255"/>
      <c r="D385" s="255"/>
      <c r="E385" s="255"/>
      <c r="F385" s="255"/>
      <c r="G385" s="255"/>
      <c r="H385" s="63"/>
      <c r="I385" s="255"/>
      <c r="J385" s="282"/>
      <c r="K385" s="282"/>
      <c r="L385" s="282"/>
      <c r="M385" s="255"/>
      <c r="N385" s="255"/>
      <c r="O385" s="255"/>
      <c r="P385" s="255"/>
      <c r="Q385" s="255"/>
      <c r="R385" s="255"/>
      <c r="S385" s="255"/>
      <c r="T385" s="255"/>
      <c r="U385" s="255"/>
      <c r="V385" s="255"/>
      <c r="W385" s="255"/>
      <c r="X385" s="255"/>
      <c r="Y385" s="255"/>
    </row>
    <row r="386">
      <c r="A386" s="254"/>
      <c r="B386" s="254"/>
      <c r="C386" s="254"/>
      <c r="D386" s="254"/>
      <c r="E386" s="254"/>
      <c r="F386" s="254"/>
      <c r="G386" s="254"/>
      <c r="H386" s="3"/>
      <c r="I386" s="254"/>
      <c r="J386" s="283"/>
      <c r="K386" s="283"/>
      <c r="L386" s="283"/>
      <c r="M386" s="254"/>
      <c r="N386" s="254"/>
      <c r="O386" s="254"/>
      <c r="P386" s="254"/>
      <c r="Q386" s="254"/>
      <c r="R386" s="254"/>
      <c r="S386" s="254"/>
      <c r="T386" s="254"/>
      <c r="U386" s="254"/>
      <c r="V386" s="254"/>
      <c r="W386" s="254"/>
      <c r="X386" s="254"/>
      <c r="Y386" s="254"/>
    </row>
    <row r="387">
      <c r="A387" s="255"/>
      <c r="B387" s="255"/>
      <c r="C387" s="255"/>
      <c r="D387" s="255"/>
      <c r="E387" s="255"/>
      <c r="F387" s="255"/>
      <c r="G387" s="255"/>
      <c r="H387" s="63"/>
      <c r="I387" s="255"/>
      <c r="J387" s="282"/>
      <c r="K387" s="282"/>
      <c r="L387" s="282"/>
      <c r="M387" s="255"/>
      <c r="N387" s="255"/>
      <c r="O387" s="255"/>
      <c r="P387" s="255"/>
      <c r="Q387" s="255"/>
      <c r="R387" s="255"/>
      <c r="S387" s="255"/>
      <c r="T387" s="255"/>
      <c r="U387" s="255"/>
      <c r="V387" s="255"/>
      <c r="W387" s="255"/>
      <c r="X387" s="255"/>
      <c r="Y387" s="255"/>
    </row>
    <row r="388">
      <c r="A388" s="254"/>
      <c r="B388" s="254"/>
      <c r="C388" s="254"/>
      <c r="D388" s="254"/>
      <c r="E388" s="254"/>
      <c r="F388" s="254"/>
      <c r="G388" s="254"/>
      <c r="H388" s="3"/>
      <c r="I388" s="254"/>
      <c r="J388" s="283"/>
      <c r="K388" s="283"/>
      <c r="L388" s="283"/>
      <c r="M388" s="254"/>
      <c r="N388" s="254"/>
      <c r="O388" s="254"/>
      <c r="P388" s="254"/>
      <c r="Q388" s="254"/>
      <c r="R388" s="254"/>
      <c r="S388" s="254"/>
      <c r="T388" s="254"/>
      <c r="U388" s="254"/>
      <c r="V388" s="254"/>
      <c r="W388" s="254"/>
      <c r="X388" s="254"/>
      <c r="Y388" s="254"/>
    </row>
    <row r="389">
      <c r="A389" s="255"/>
      <c r="B389" s="255"/>
      <c r="C389" s="255"/>
      <c r="D389" s="255"/>
      <c r="E389" s="255"/>
      <c r="F389" s="255"/>
      <c r="G389" s="255"/>
      <c r="H389" s="63"/>
      <c r="I389" s="255"/>
      <c r="J389" s="282"/>
      <c r="K389" s="282"/>
      <c r="L389" s="282"/>
      <c r="M389" s="255"/>
      <c r="N389" s="255"/>
      <c r="O389" s="255"/>
      <c r="P389" s="255"/>
      <c r="Q389" s="255"/>
      <c r="R389" s="255"/>
      <c r="S389" s="255"/>
      <c r="T389" s="255"/>
      <c r="U389" s="255"/>
      <c r="V389" s="255"/>
      <c r="W389" s="255"/>
      <c r="X389" s="255"/>
      <c r="Y389" s="255"/>
    </row>
    <row r="390">
      <c r="A390" s="254"/>
      <c r="B390" s="254"/>
      <c r="C390" s="254"/>
      <c r="D390" s="254"/>
      <c r="E390" s="254"/>
      <c r="F390" s="254"/>
      <c r="G390" s="254"/>
      <c r="H390" s="3"/>
      <c r="I390" s="254"/>
      <c r="J390" s="283"/>
      <c r="K390" s="283"/>
      <c r="L390" s="283"/>
      <c r="M390" s="254"/>
      <c r="N390" s="254"/>
      <c r="O390" s="254"/>
      <c r="P390" s="254"/>
      <c r="Q390" s="254"/>
      <c r="R390" s="254"/>
      <c r="S390" s="254"/>
      <c r="T390" s="254"/>
      <c r="U390" s="254"/>
      <c r="V390" s="254"/>
      <c r="W390" s="254"/>
      <c r="X390" s="254"/>
      <c r="Y390" s="254"/>
    </row>
    <row r="391">
      <c r="A391" s="255"/>
      <c r="B391" s="255"/>
      <c r="C391" s="255"/>
      <c r="D391" s="255"/>
      <c r="E391" s="255"/>
      <c r="F391" s="255"/>
      <c r="G391" s="255"/>
      <c r="H391" s="63"/>
      <c r="I391" s="255"/>
      <c r="J391" s="282"/>
      <c r="K391" s="282"/>
      <c r="L391" s="282"/>
      <c r="M391" s="255"/>
      <c r="N391" s="255"/>
      <c r="O391" s="255"/>
      <c r="P391" s="255"/>
      <c r="Q391" s="255"/>
      <c r="R391" s="255"/>
      <c r="S391" s="255"/>
      <c r="T391" s="255"/>
      <c r="U391" s="255"/>
      <c r="V391" s="255"/>
      <c r="W391" s="255"/>
      <c r="X391" s="255"/>
      <c r="Y391" s="255"/>
    </row>
    <row r="392">
      <c r="A392" s="254"/>
      <c r="B392" s="254"/>
      <c r="C392" s="254"/>
      <c r="D392" s="254"/>
      <c r="E392" s="254"/>
      <c r="F392" s="254"/>
      <c r="G392" s="254"/>
      <c r="H392" s="3"/>
      <c r="I392" s="254"/>
      <c r="J392" s="283"/>
      <c r="K392" s="283"/>
      <c r="L392" s="283"/>
      <c r="M392" s="254"/>
      <c r="N392" s="254"/>
      <c r="O392" s="254"/>
      <c r="P392" s="254"/>
      <c r="Q392" s="254"/>
      <c r="R392" s="254"/>
      <c r="S392" s="254"/>
      <c r="T392" s="254"/>
      <c r="U392" s="254"/>
      <c r="V392" s="254"/>
      <c r="W392" s="254"/>
      <c r="X392" s="254"/>
      <c r="Y392" s="254"/>
    </row>
    <row r="393">
      <c r="A393" s="255"/>
      <c r="B393" s="255"/>
      <c r="C393" s="255"/>
      <c r="D393" s="255"/>
      <c r="E393" s="255"/>
      <c r="F393" s="255"/>
      <c r="G393" s="255"/>
      <c r="H393" s="63"/>
      <c r="I393" s="255"/>
      <c r="J393" s="282"/>
      <c r="K393" s="282"/>
      <c r="L393" s="282"/>
      <c r="M393" s="255"/>
      <c r="N393" s="255"/>
      <c r="O393" s="255"/>
      <c r="P393" s="255"/>
      <c r="Q393" s="255"/>
      <c r="R393" s="255"/>
      <c r="S393" s="255"/>
      <c r="T393" s="255"/>
      <c r="U393" s="255"/>
      <c r="V393" s="255"/>
      <c r="W393" s="255"/>
      <c r="X393" s="255"/>
      <c r="Y393" s="255"/>
    </row>
    <row r="394">
      <c r="A394" s="254"/>
      <c r="B394" s="254"/>
      <c r="C394" s="254"/>
      <c r="D394" s="254"/>
      <c r="E394" s="254"/>
      <c r="F394" s="254"/>
      <c r="G394" s="254"/>
      <c r="H394" s="3"/>
      <c r="I394" s="254"/>
      <c r="J394" s="283"/>
      <c r="K394" s="283"/>
      <c r="L394" s="283"/>
      <c r="M394" s="254"/>
      <c r="N394" s="254"/>
      <c r="O394" s="254"/>
      <c r="P394" s="254"/>
      <c r="Q394" s="254"/>
      <c r="R394" s="254"/>
      <c r="S394" s="254"/>
      <c r="T394" s="254"/>
      <c r="U394" s="254"/>
      <c r="V394" s="254"/>
      <c r="W394" s="254"/>
      <c r="X394" s="254"/>
      <c r="Y394" s="254"/>
    </row>
    <row r="395">
      <c r="A395" s="255"/>
      <c r="B395" s="255"/>
      <c r="C395" s="255"/>
      <c r="D395" s="255"/>
      <c r="E395" s="255"/>
      <c r="F395" s="255"/>
      <c r="G395" s="255"/>
      <c r="H395" s="63"/>
      <c r="I395" s="255"/>
      <c r="J395" s="282"/>
      <c r="K395" s="282"/>
      <c r="L395" s="282"/>
      <c r="M395" s="255"/>
      <c r="N395" s="255"/>
      <c r="O395" s="255"/>
      <c r="P395" s="255"/>
      <c r="Q395" s="255"/>
      <c r="R395" s="255"/>
      <c r="S395" s="255"/>
      <c r="T395" s="255"/>
      <c r="U395" s="255"/>
      <c r="V395" s="255"/>
      <c r="W395" s="255"/>
      <c r="X395" s="255"/>
      <c r="Y395" s="255"/>
    </row>
    <row r="396">
      <c r="A396" s="254"/>
      <c r="B396" s="254"/>
      <c r="C396" s="254"/>
      <c r="D396" s="254"/>
      <c r="E396" s="254"/>
      <c r="F396" s="254"/>
      <c r="G396" s="254"/>
      <c r="H396" s="3"/>
      <c r="I396" s="254"/>
      <c r="J396" s="283"/>
      <c r="K396" s="283"/>
      <c r="L396" s="283"/>
      <c r="M396" s="254"/>
      <c r="N396" s="254"/>
      <c r="O396" s="254"/>
      <c r="P396" s="254"/>
      <c r="Q396" s="254"/>
      <c r="R396" s="254"/>
      <c r="S396" s="254"/>
      <c r="T396" s="254"/>
      <c r="U396" s="254"/>
      <c r="V396" s="254"/>
      <c r="W396" s="254"/>
      <c r="X396" s="254"/>
      <c r="Y396" s="254"/>
    </row>
    <row r="397">
      <c r="A397" s="255"/>
      <c r="B397" s="255"/>
      <c r="C397" s="255"/>
      <c r="D397" s="255"/>
      <c r="E397" s="255"/>
      <c r="F397" s="255"/>
      <c r="G397" s="255"/>
      <c r="H397" s="63"/>
      <c r="I397" s="255"/>
      <c r="J397" s="282"/>
      <c r="K397" s="282"/>
      <c r="L397" s="282"/>
      <c r="M397" s="255"/>
      <c r="N397" s="255"/>
      <c r="O397" s="255"/>
      <c r="P397" s="255"/>
      <c r="Q397" s="255"/>
      <c r="R397" s="255"/>
      <c r="S397" s="255"/>
      <c r="T397" s="255"/>
      <c r="U397" s="255"/>
      <c r="V397" s="255"/>
      <c r="W397" s="255"/>
      <c r="X397" s="255"/>
      <c r="Y397" s="255"/>
    </row>
    <row r="398">
      <c r="A398" s="254"/>
      <c r="B398" s="254"/>
      <c r="C398" s="254"/>
      <c r="D398" s="254"/>
      <c r="E398" s="254"/>
      <c r="F398" s="254"/>
      <c r="G398" s="254"/>
      <c r="H398" s="3"/>
      <c r="I398" s="254"/>
      <c r="J398" s="283"/>
      <c r="K398" s="283"/>
      <c r="L398" s="283"/>
      <c r="M398" s="254"/>
      <c r="N398" s="254"/>
      <c r="O398" s="254"/>
      <c r="P398" s="254"/>
      <c r="Q398" s="254"/>
      <c r="R398" s="254"/>
      <c r="S398" s="254"/>
      <c r="T398" s="254"/>
      <c r="U398" s="254"/>
      <c r="V398" s="254"/>
      <c r="W398" s="254"/>
      <c r="X398" s="254"/>
      <c r="Y398" s="254"/>
    </row>
    <row r="399">
      <c r="A399" s="255"/>
      <c r="B399" s="255"/>
      <c r="C399" s="255"/>
      <c r="D399" s="255"/>
      <c r="E399" s="255"/>
      <c r="F399" s="255"/>
      <c r="G399" s="255"/>
      <c r="H399" s="63"/>
      <c r="I399" s="255"/>
      <c r="J399" s="282"/>
      <c r="K399" s="282"/>
      <c r="L399" s="282"/>
      <c r="M399" s="255"/>
      <c r="N399" s="255"/>
      <c r="O399" s="255"/>
      <c r="P399" s="255"/>
      <c r="Q399" s="255"/>
      <c r="R399" s="255"/>
      <c r="S399" s="255"/>
      <c r="T399" s="255"/>
      <c r="U399" s="255"/>
      <c r="V399" s="255"/>
      <c r="W399" s="255"/>
      <c r="X399" s="255"/>
      <c r="Y399" s="255"/>
    </row>
    <row r="400">
      <c r="A400" s="254"/>
      <c r="B400" s="254"/>
      <c r="C400" s="254"/>
      <c r="D400" s="254"/>
      <c r="E400" s="254"/>
      <c r="F400" s="254"/>
      <c r="G400" s="254"/>
      <c r="H400" s="3"/>
      <c r="I400" s="254"/>
      <c r="J400" s="283"/>
      <c r="K400" s="283"/>
      <c r="L400" s="283"/>
      <c r="M400" s="254"/>
      <c r="N400" s="254"/>
      <c r="O400" s="254"/>
      <c r="P400" s="254"/>
      <c r="Q400" s="254"/>
      <c r="R400" s="254"/>
      <c r="S400" s="254"/>
      <c r="T400" s="254"/>
      <c r="U400" s="254"/>
      <c r="V400" s="254"/>
      <c r="W400" s="254"/>
      <c r="X400" s="254"/>
      <c r="Y400" s="254"/>
    </row>
    <row r="401">
      <c r="A401" s="255"/>
      <c r="B401" s="255"/>
      <c r="C401" s="255"/>
      <c r="D401" s="255"/>
      <c r="E401" s="255"/>
      <c r="F401" s="255"/>
      <c r="G401" s="255"/>
      <c r="H401" s="63"/>
      <c r="I401" s="255"/>
      <c r="J401" s="282"/>
      <c r="K401" s="282"/>
      <c r="L401" s="282"/>
      <c r="M401" s="255"/>
      <c r="N401" s="255"/>
      <c r="O401" s="255"/>
      <c r="P401" s="255"/>
      <c r="Q401" s="255"/>
      <c r="R401" s="255"/>
      <c r="S401" s="255"/>
      <c r="T401" s="255"/>
      <c r="U401" s="255"/>
      <c r="V401" s="255"/>
      <c r="W401" s="255"/>
      <c r="X401" s="255"/>
      <c r="Y401" s="255"/>
    </row>
    <row r="402">
      <c r="A402" s="254"/>
      <c r="B402" s="254"/>
      <c r="C402" s="254"/>
      <c r="D402" s="254"/>
      <c r="E402" s="254"/>
      <c r="F402" s="254"/>
      <c r="G402" s="254"/>
      <c r="H402" s="3"/>
      <c r="I402" s="254"/>
      <c r="J402" s="283"/>
      <c r="K402" s="283"/>
      <c r="L402" s="283"/>
      <c r="M402" s="254"/>
      <c r="N402" s="254"/>
      <c r="O402" s="254"/>
      <c r="P402" s="254"/>
      <c r="Q402" s="254"/>
      <c r="R402" s="254"/>
      <c r="S402" s="254"/>
      <c r="T402" s="254"/>
      <c r="U402" s="254"/>
      <c r="V402" s="254"/>
      <c r="W402" s="254"/>
      <c r="X402" s="254"/>
      <c r="Y402" s="254"/>
    </row>
    <row r="403">
      <c r="A403" s="255"/>
      <c r="B403" s="255"/>
      <c r="C403" s="255"/>
      <c r="D403" s="255"/>
      <c r="E403" s="255"/>
      <c r="F403" s="255"/>
      <c r="G403" s="255"/>
      <c r="H403" s="63"/>
      <c r="I403" s="255"/>
      <c r="J403" s="282"/>
      <c r="K403" s="282"/>
      <c r="L403" s="282"/>
      <c r="M403" s="255"/>
      <c r="N403" s="255"/>
      <c r="O403" s="255"/>
      <c r="P403" s="255"/>
      <c r="Q403" s="255"/>
      <c r="R403" s="255"/>
      <c r="S403" s="255"/>
      <c r="T403" s="255"/>
      <c r="U403" s="255"/>
      <c r="V403" s="255"/>
      <c r="W403" s="255"/>
      <c r="X403" s="255"/>
      <c r="Y403" s="255"/>
    </row>
    <row r="404">
      <c r="A404" s="254"/>
      <c r="B404" s="254"/>
      <c r="C404" s="254"/>
      <c r="D404" s="254"/>
      <c r="E404" s="254"/>
      <c r="F404" s="254"/>
      <c r="G404" s="254"/>
      <c r="H404" s="3"/>
      <c r="I404" s="254"/>
      <c r="J404" s="283"/>
      <c r="K404" s="283"/>
      <c r="L404" s="283"/>
      <c r="M404" s="254"/>
      <c r="N404" s="254"/>
      <c r="O404" s="254"/>
      <c r="P404" s="254"/>
      <c r="Q404" s="254"/>
      <c r="R404" s="254"/>
      <c r="S404" s="254"/>
      <c r="T404" s="254"/>
      <c r="U404" s="254"/>
      <c r="V404" s="254"/>
      <c r="W404" s="254"/>
      <c r="X404" s="254"/>
      <c r="Y404" s="254"/>
    </row>
    <row r="405">
      <c r="A405" s="255"/>
      <c r="B405" s="255"/>
      <c r="C405" s="255"/>
      <c r="D405" s="255"/>
      <c r="E405" s="255"/>
      <c r="F405" s="255"/>
      <c r="G405" s="255"/>
      <c r="H405" s="63"/>
      <c r="I405" s="255"/>
      <c r="J405" s="282"/>
      <c r="K405" s="282"/>
      <c r="L405" s="282"/>
      <c r="M405" s="255"/>
      <c r="N405" s="255"/>
      <c r="O405" s="255"/>
      <c r="P405" s="255"/>
      <c r="Q405" s="255"/>
      <c r="R405" s="255"/>
      <c r="S405" s="255"/>
      <c r="T405" s="255"/>
      <c r="U405" s="255"/>
      <c r="V405" s="255"/>
      <c r="W405" s="255"/>
      <c r="X405" s="255"/>
      <c r="Y405" s="255"/>
    </row>
    <row r="406">
      <c r="A406" s="254"/>
      <c r="B406" s="254"/>
      <c r="C406" s="254"/>
      <c r="D406" s="254"/>
      <c r="E406" s="254"/>
      <c r="F406" s="254"/>
      <c r="G406" s="254"/>
      <c r="H406" s="3"/>
      <c r="I406" s="254"/>
      <c r="J406" s="283"/>
      <c r="K406" s="283"/>
      <c r="L406" s="283"/>
      <c r="M406" s="254"/>
      <c r="N406" s="254"/>
      <c r="O406" s="254"/>
      <c r="P406" s="254"/>
      <c r="Q406" s="254"/>
      <c r="R406" s="254"/>
      <c r="S406" s="254"/>
      <c r="T406" s="254"/>
      <c r="U406" s="254"/>
      <c r="V406" s="254"/>
      <c r="W406" s="254"/>
      <c r="X406" s="254"/>
      <c r="Y406" s="254"/>
    </row>
    <row r="407">
      <c r="A407" s="255"/>
      <c r="B407" s="255"/>
      <c r="C407" s="255"/>
      <c r="D407" s="255"/>
      <c r="E407" s="255"/>
      <c r="F407" s="255"/>
      <c r="G407" s="255"/>
      <c r="H407" s="63"/>
      <c r="I407" s="255"/>
      <c r="J407" s="282"/>
      <c r="K407" s="282"/>
      <c r="L407" s="282"/>
      <c r="M407" s="255"/>
      <c r="N407" s="255"/>
      <c r="O407" s="255"/>
      <c r="P407" s="255"/>
      <c r="Q407" s="255"/>
      <c r="R407" s="255"/>
      <c r="S407" s="255"/>
      <c r="T407" s="255"/>
      <c r="U407" s="255"/>
      <c r="V407" s="255"/>
      <c r="W407" s="255"/>
      <c r="X407" s="255"/>
      <c r="Y407" s="255"/>
    </row>
    <row r="408">
      <c r="A408" s="254"/>
      <c r="B408" s="254"/>
      <c r="C408" s="254"/>
      <c r="D408" s="254"/>
      <c r="E408" s="254"/>
      <c r="F408" s="254"/>
      <c r="G408" s="254"/>
      <c r="H408" s="3"/>
      <c r="I408" s="254"/>
      <c r="J408" s="283"/>
      <c r="K408" s="283"/>
      <c r="L408" s="283"/>
      <c r="M408" s="254"/>
      <c r="N408" s="254"/>
      <c r="O408" s="254"/>
      <c r="P408" s="254"/>
      <c r="Q408" s="254"/>
      <c r="R408" s="254"/>
      <c r="S408" s="254"/>
      <c r="T408" s="254"/>
      <c r="U408" s="254"/>
      <c r="V408" s="254"/>
      <c r="W408" s="254"/>
      <c r="X408" s="254"/>
      <c r="Y408" s="254"/>
    </row>
    <row r="409">
      <c r="A409" s="255"/>
      <c r="B409" s="255"/>
      <c r="C409" s="255"/>
      <c r="D409" s="255"/>
      <c r="E409" s="255"/>
      <c r="F409" s="255"/>
      <c r="G409" s="255"/>
      <c r="H409" s="63"/>
      <c r="I409" s="255"/>
      <c r="J409" s="282"/>
      <c r="K409" s="282"/>
      <c r="L409" s="282"/>
      <c r="M409" s="255"/>
      <c r="N409" s="255"/>
      <c r="O409" s="255"/>
      <c r="P409" s="255"/>
      <c r="Q409" s="255"/>
      <c r="R409" s="255"/>
      <c r="S409" s="255"/>
      <c r="T409" s="255"/>
      <c r="U409" s="255"/>
      <c r="V409" s="255"/>
      <c r="W409" s="255"/>
      <c r="X409" s="255"/>
      <c r="Y409" s="255"/>
    </row>
    <row r="410">
      <c r="A410" s="254"/>
      <c r="B410" s="254"/>
      <c r="C410" s="254"/>
      <c r="D410" s="254"/>
      <c r="E410" s="254"/>
      <c r="F410" s="254"/>
      <c r="G410" s="254"/>
      <c r="H410" s="3"/>
      <c r="I410" s="254"/>
      <c r="J410" s="283"/>
      <c r="K410" s="283"/>
      <c r="L410" s="283"/>
      <c r="M410" s="254"/>
      <c r="N410" s="254"/>
      <c r="O410" s="254"/>
      <c r="P410" s="254"/>
      <c r="Q410" s="254"/>
      <c r="R410" s="254"/>
      <c r="S410" s="254"/>
      <c r="T410" s="254"/>
      <c r="U410" s="254"/>
      <c r="V410" s="254"/>
      <c r="W410" s="254"/>
      <c r="X410" s="254"/>
      <c r="Y410" s="254"/>
    </row>
    <row r="411">
      <c r="A411" s="255"/>
      <c r="B411" s="255"/>
      <c r="C411" s="255"/>
      <c r="D411" s="255"/>
      <c r="E411" s="255"/>
      <c r="F411" s="255"/>
      <c r="G411" s="255"/>
      <c r="H411" s="63"/>
      <c r="I411" s="255"/>
      <c r="J411" s="282"/>
      <c r="K411" s="282"/>
      <c r="L411" s="282"/>
      <c r="M411" s="255"/>
      <c r="N411" s="255"/>
      <c r="O411" s="255"/>
      <c r="P411" s="255"/>
      <c r="Q411" s="255"/>
      <c r="R411" s="255"/>
      <c r="S411" s="255"/>
      <c r="T411" s="255"/>
      <c r="U411" s="255"/>
      <c r="V411" s="255"/>
      <c r="W411" s="255"/>
      <c r="X411" s="255"/>
      <c r="Y411" s="255"/>
    </row>
    <row r="412">
      <c r="A412" s="254"/>
      <c r="B412" s="254"/>
      <c r="C412" s="254"/>
      <c r="D412" s="254"/>
      <c r="E412" s="254"/>
      <c r="F412" s="254"/>
      <c r="G412" s="254"/>
      <c r="H412" s="3"/>
      <c r="I412" s="254"/>
      <c r="J412" s="283"/>
      <c r="K412" s="283"/>
      <c r="L412" s="283"/>
      <c r="M412" s="254"/>
      <c r="N412" s="254"/>
      <c r="O412" s="254"/>
      <c r="P412" s="254"/>
      <c r="Q412" s="254"/>
      <c r="R412" s="254"/>
      <c r="S412" s="254"/>
      <c r="T412" s="254"/>
      <c r="U412" s="254"/>
      <c r="V412" s="254"/>
      <c r="W412" s="254"/>
      <c r="X412" s="254"/>
      <c r="Y412" s="254"/>
    </row>
    <row r="413">
      <c r="A413" s="255"/>
      <c r="B413" s="255"/>
      <c r="C413" s="255"/>
      <c r="D413" s="255"/>
      <c r="E413" s="255"/>
      <c r="F413" s="255"/>
      <c r="G413" s="255"/>
      <c r="H413" s="63"/>
      <c r="I413" s="255"/>
      <c r="J413" s="282"/>
      <c r="K413" s="282"/>
      <c r="L413" s="282"/>
      <c r="M413" s="255"/>
      <c r="N413" s="255"/>
      <c r="O413" s="255"/>
      <c r="P413" s="255"/>
      <c r="Q413" s="255"/>
      <c r="R413" s="255"/>
      <c r="S413" s="255"/>
      <c r="T413" s="255"/>
      <c r="U413" s="255"/>
      <c r="V413" s="255"/>
      <c r="W413" s="255"/>
      <c r="X413" s="255"/>
      <c r="Y413" s="255"/>
    </row>
    <row r="414">
      <c r="A414" s="254"/>
      <c r="B414" s="254"/>
      <c r="C414" s="254"/>
      <c r="D414" s="254"/>
      <c r="E414" s="254"/>
      <c r="F414" s="254"/>
      <c r="G414" s="254"/>
      <c r="H414" s="3"/>
      <c r="I414" s="254"/>
      <c r="J414" s="283"/>
      <c r="K414" s="283"/>
      <c r="L414" s="283"/>
      <c r="M414" s="254"/>
      <c r="N414" s="254"/>
      <c r="O414" s="254"/>
      <c r="P414" s="254"/>
      <c r="Q414" s="254"/>
      <c r="R414" s="254"/>
      <c r="S414" s="254"/>
      <c r="T414" s="254"/>
      <c r="U414" s="254"/>
      <c r="V414" s="254"/>
      <c r="W414" s="254"/>
      <c r="X414" s="254"/>
      <c r="Y414" s="254"/>
    </row>
    <row r="415">
      <c r="A415" s="255"/>
      <c r="B415" s="255"/>
      <c r="C415" s="255"/>
      <c r="D415" s="255"/>
      <c r="E415" s="255"/>
      <c r="F415" s="255"/>
      <c r="G415" s="255"/>
      <c r="H415" s="63"/>
      <c r="I415" s="255"/>
      <c r="J415" s="282"/>
      <c r="K415" s="282"/>
      <c r="L415" s="282"/>
      <c r="M415" s="255"/>
      <c r="N415" s="255"/>
      <c r="O415" s="255"/>
      <c r="P415" s="255"/>
      <c r="Q415" s="255"/>
      <c r="R415" s="255"/>
      <c r="S415" s="255"/>
      <c r="T415" s="255"/>
      <c r="U415" s="255"/>
      <c r="V415" s="255"/>
      <c r="W415" s="255"/>
      <c r="X415" s="255"/>
      <c r="Y415" s="255"/>
    </row>
    <row r="416">
      <c r="A416" s="254"/>
      <c r="B416" s="254"/>
      <c r="C416" s="254"/>
      <c r="D416" s="254"/>
      <c r="E416" s="254"/>
      <c r="F416" s="254"/>
      <c r="G416" s="254"/>
      <c r="H416" s="3"/>
      <c r="I416" s="254"/>
      <c r="J416" s="283"/>
      <c r="K416" s="283"/>
      <c r="L416" s="283"/>
      <c r="M416" s="254"/>
      <c r="N416" s="254"/>
      <c r="O416" s="254"/>
      <c r="P416" s="254"/>
      <c r="Q416" s="254"/>
      <c r="R416" s="254"/>
      <c r="S416" s="254"/>
      <c r="T416" s="254"/>
      <c r="U416" s="254"/>
      <c r="V416" s="254"/>
      <c r="W416" s="254"/>
      <c r="X416" s="254"/>
      <c r="Y416" s="254"/>
    </row>
    <row r="417">
      <c r="A417" s="255"/>
      <c r="B417" s="255"/>
      <c r="C417" s="255"/>
      <c r="D417" s="255"/>
      <c r="E417" s="255"/>
      <c r="F417" s="255"/>
      <c r="G417" s="255"/>
      <c r="H417" s="63"/>
      <c r="I417" s="255"/>
      <c r="J417" s="282"/>
      <c r="K417" s="282"/>
      <c r="L417" s="282"/>
      <c r="M417" s="255"/>
      <c r="N417" s="255"/>
      <c r="O417" s="255"/>
      <c r="P417" s="255"/>
      <c r="Q417" s="255"/>
      <c r="R417" s="255"/>
      <c r="S417" s="255"/>
      <c r="T417" s="255"/>
      <c r="U417" s="255"/>
      <c r="V417" s="255"/>
      <c r="W417" s="255"/>
      <c r="X417" s="255"/>
      <c r="Y417" s="255"/>
    </row>
    <row r="418">
      <c r="A418" s="254"/>
      <c r="B418" s="254"/>
      <c r="C418" s="254"/>
      <c r="D418" s="254"/>
      <c r="E418" s="254"/>
      <c r="F418" s="254"/>
      <c r="G418" s="254"/>
      <c r="H418" s="3"/>
      <c r="I418" s="254"/>
      <c r="J418" s="283"/>
      <c r="K418" s="283"/>
      <c r="L418" s="283"/>
      <c r="M418" s="254"/>
      <c r="N418" s="254"/>
      <c r="O418" s="254"/>
      <c r="P418" s="254"/>
      <c r="Q418" s="254"/>
      <c r="R418" s="254"/>
      <c r="S418" s="254"/>
      <c r="T418" s="254"/>
      <c r="U418" s="254"/>
      <c r="V418" s="254"/>
      <c r="W418" s="254"/>
      <c r="X418" s="254"/>
      <c r="Y418" s="254"/>
    </row>
    <row r="419">
      <c r="A419" s="255"/>
      <c r="B419" s="255"/>
      <c r="C419" s="255"/>
      <c r="D419" s="255"/>
      <c r="E419" s="255"/>
      <c r="F419" s="255"/>
      <c r="G419" s="255"/>
      <c r="H419" s="63"/>
      <c r="I419" s="255"/>
      <c r="J419" s="282"/>
      <c r="K419" s="282"/>
      <c r="L419" s="282"/>
      <c r="M419" s="255"/>
      <c r="N419" s="255"/>
      <c r="O419" s="255"/>
      <c r="P419" s="255"/>
      <c r="Q419" s="255"/>
      <c r="R419" s="255"/>
      <c r="S419" s="255"/>
      <c r="T419" s="255"/>
      <c r="U419" s="255"/>
      <c r="V419" s="255"/>
      <c r="W419" s="255"/>
      <c r="X419" s="255"/>
      <c r="Y419" s="255"/>
    </row>
    <row r="420">
      <c r="A420" s="254"/>
      <c r="B420" s="254"/>
      <c r="C420" s="254"/>
      <c r="D420" s="254"/>
      <c r="E420" s="254"/>
      <c r="F420" s="254"/>
      <c r="G420" s="254"/>
      <c r="H420" s="3"/>
      <c r="I420" s="254"/>
      <c r="J420" s="283"/>
      <c r="K420" s="283"/>
      <c r="L420" s="283"/>
      <c r="M420" s="254"/>
      <c r="N420" s="254"/>
      <c r="O420" s="254"/>
      <c r="P420" s="254"/>
      <c r="Q420" s="254"/>
      <c r="R420" s="254"/>
      <c r="S420" s="254"/>
      <c r="T420" s="254"/>
      <c r="U420" s="254"/>
      <c r="V420" s="254"/>
      <c r="W420" s="254"/>
      <c r="X420" s="254"/>
      <c r="Y420" s="254"/>
    </row>
    <row r="421">
      <c r="A421" s="255"/>
      <c r="B421" s="255"/>
      <c r="C421" s="255"/>
      <c r="D421" s="255"/>
      <c r="E421" s="255"/>
      <c r="F421" s="255"/>
      <c r="G421" s="255"/>
      <c r="H421" s="63"/>
      <c r="I421" s="255"/>
      <c r="J421" s="282"/>
      <c r="K421" s="282"/>
      <c r="L421" s="282"/>
      <c r="M421" s="255"/>
      <c r="N421" s="255"/>
      <c r="O421" s="255"/>
      <c r="P421" s="255"/>
      <c r="Q421" s="255"/>
      <c r="R421" s="255"/>
      <c r="S421" s="255"/>
      <c r="T421" s="255"/>
      <c r="U421" s="255"/>
      <c r="V421" s="255"/>
      <c r="W421" s="255"/>
      <c r="X421" s="255"/>
      <c r="Y421" s="255"/>
    </row>
    <row r="422">
      <c r="A422" s="254"/>
      <c r="B422" s="254"/>
      <c r="C422" s="254"/>
      <c r="D422" s="254"/>
      <c r="E422" s="254"/>
      <c r="F422" s="254"/>
      <c r="G422" s="254"/>
      <c r="H422" s="3"/>
      <c r="I422" s="254"/>
      <c r="J422" s="283"/>
      <c r="K422" s="283"/>
      <c r="L422" s="283"/>
      <c r="M422" s="254"/>
      <c r="N422" s="254"/>
      <c r="O422" s="254"/>
      <c r="P422" s="254"/>
      <c r="Q422" s="254"/>
      <c r="R422" s="254"/>
      <c r="S422" s="254"/>
      <c r="T422" s="254"/>
      <c r="U422" s="254"/>
      <c r="V422" s="254"/>
      <c r="W422" s="254"/>
      <c r="X422" s="254"/>
      <c r="Y422" s="254"/>
    </row>
    <row r="423">
      <c r="A423" s="255"/>
      <c r="B423" s="255"/>
      <c r="C423" s="255"/>
      <c r="D423" s="255"/>
      <c r="E423" s="255"/>
      <c r="F423" s="255"/>
      <c r="G423" s="255"/>
      <c r="H423" s="63"/>
      <c r="I423" s="255"/>
      <c r="J423" s="282"/>
      <c r="K423" s="282"/>
      <c r="L423" s="282"/>
      <c r="M423" s="255"/>
      <c r="N423" s="255"/>
      <c r="O423" s="255"/>
      <c r="P423" s="255"/>
      <c r="Q423" s="255"/>
      <c r="R423" s="255"/>
      <c r="S423" s="255"/>
      <c r="T423" s="255"/>
      <c r="U423" s="255"/>
      <c r="V423" s="255"/>
      <c r="W423" s="255"/>
      <c r="X423" s="255"/>
      <c r="Y423" s="255"/>
    </row>
    <row r="424">
      <c r="A424" s="254"/>
      <c r="B424" s="254"/>
      <c r="C424" s="254"/>
      <c r="D424" s="254"/>
      <c r="E424" s="254"/>
      <c r="F424" s="254"/>
      <c r="G424" s="254"/>
      <c r="H424" s="3"/>
      <c r="I424" s="254"/>
      <c r="J424" s="283"/>
      <c r="K424" s="283"/>
      <c r="L424" s="283"/>
      <c r="M424" s="254"/>
      <c r="N424" s="254"/>
      <c r="O424" s="254"/>
      <c r="P424" s="254"/>
      <c r="Q424" s="254"/>
      <c r="R424" s="254"/>
      <c r="S424" s="254"/>
      <c r="T424" s="254"/>
      <c r="U424" s="254"/>
      <c r="V424" s="254"/>
      <c r="W424" s="254"/>
      <c r="X424" s="254"/>
      <c r="Y424" s="254"/>
    </row>
    <row r="425">
      <c r="A425" s="255"/>
      <c r="B425" s="255"/>
      <c r="C425" s="255"/>
      <c r="D425" s="255"/>
      <c r="E425" s="255"/>
      <c r="F425" s="255"/>
      <c r="G425" s="255"/>
      <c r="H425" s="63"/>
      <c r="I425" s="255"/>
      <c r="J425" s="282"/>
      <c r="K425" s="282"/>
      <c r="L425" s="282"/>
      <c r="M425" s="255"/>
      <c r="N425" s="255"/>
      <c r="O425" s="255"/>
      <c r="P425" s="255"/>
      <c r="Q425" s="255"/>
      <c r="R425" s="255"/>
      <c r="S425" s="255"/>
      <c r="T425" s="255"/>
      <c r="U425" s="255"/>
      <c r="V425" s="255"/>
      <c r="W425" s="255"/>
      <c r="X425" s="255"/>
      <c r="Y425" s="255"/>
    </row>
    <row r="426">
      <c r="A426" s="254"/>
      <c r="B426" s="254"/>
      <c r="C426" s="254"/>
      <c r="D426" s="254"/>
      <c r="E426" s="254"/>
      <c r="F426" s="254"/>
      <c r="G426" s="254"/>
      <c r="H426" s="3"/>
      <c r="I426" s="254"/>
      <c r="J426" s="283"/>
      <c r="K426" s="283"/>
      <c r="L426" s="283"/>
      <c r="M426" s="254"/>
      <c r="N426" s="254"/>
      <c r="O426" s="254"/>
      <c r="P426" s="254"/>
      <c r="Q426" s="254"/>
      <c r="R426" s="254"/>
      <c r="S426" s="254"/>
      <c r="T426" s="254"/>
      <c r="U426" s="254"/>
      <c r="V426" s="254"/>
      <c r="W426" s="254"/>
      <c r="X426" s="254"/>
      <c r="Y426" s="254"/>
    </row>
    <row r="427">
      <c r="A427" s="255"/>
      <c r="B427" s="255"/>
      <c r="C427" s="255"/>
      <c r="D427" s="255"/>
      <c r="E427" s="255"/>
      <c r="F427" s="255"/>
      <c r="G427" s="255"/>
      <c r="H427" s="63"/>
      <c r="I427" s="255"/>
      <c r="J427" s="282"/>
      <c r="K427" s="282"/>
      <c r="L427" s="282"/>
      <c r="M427" s="255"/>
      <c r="N427" s="255"/>
      <c r="O427" s="255"/>
      <c r="P427" s="255"/>
      <c r="Q427" s="255"/>
      <c r="R427" s="255"/>
      <c r="S427" s="255"/>
      <c r="T427" s="255"/>
      <c r="U427" s="255"/>
      <c r="V427" s="255"/>
      <c r="W427" s="255"/>
      <c r="X427" s="255"/>
      <c r="Y427" s="255"/>
    </row>
    <row r="428">
      <c r="A428" s="254"/>
      <c r="B428" s="254"/>
      <c r="C428" s="254"/>
      <c r="D428" s="254"/>
      <c r="E428" s="254"/>
      <c r="F428" s="254"/>
      <c r="G428" s="254"/>
      <c r="H428" s="3"/>
      <c r="I428" s="254"/>
      <c r="J428" s="283"/>
      <c r="K428" s="283"/>
      <c r="L428" s="283"/>
      <c r="M428" s="254"/>
      <c r="N428" s="254"/>
      <c r="O428" s="254"/>
      <c r="P428" s="254"/>
      <c r="Q428" s="254"/>
      <c r="R428" s="254"/>
      <c r="S428" s="254"/>
      <c r="T428" s="254"/>
      <c r="U428" s="254"/>
      <c r="V428" s="254"/>
      <c r="W428" s="254"/>
      <c r="X428" s="254"/>
      <c r="Y428" s="254"/>
    </row>
    <row r="429">
      <c r="A429" s="255"/>
      <c r="B429" s="255"/>
      <c r="C429" s="255"/>
      <c r="D429" s="255"/>
      <c r="E429" s="255"/>
      <c r="F429" s="255"/>
      <c r="G429" s="255"/>
      <c r="H429" s="63"/>
      <c r="I429" s="255"/>
      <c r="J429" s="282"/>
      <c r="K429" s="282"/>
      <c r="L429" s="282"/>
      <c r="M429" s="255"/>
      <c r="N429" s="255"/>
      <c r="O429" s="255"/>
      <c r="P429" s="255"/>
      <c r="Q429" s="255"/>
      <c r="R429" s="255"/>
      <c r="S429" s="255"/>
      <c r="T429" s="255"/>
      <c r="U429" s="255"/>
      <c r="V429" s="255"/>
      <c r="W429" s="255"/>
      <c r="X429" s="255"/>
      <c r="Y429" s="255"/>
    </row>
    <row r="430">
      <c r="A430" s="254"/>
      <c r="B430" s="254"/>
      <c r="C430" s="254"/>
      <c r="D430" s="254"/>
      <c r="E430" s="254"/>
      <c r="F430" s="254"/>
      <c r="G430" s="254"/>
      <c r="H430" s="3"/>
      <c r="I430" s="254"/>
      <c r="J430" s="283"/>
      <c r="K430" s="283"/>
      <c r="L430" s="283"/>
      <c r="M430" s="254"/>
      <c r="N430" s="254"/>
      <c r="O430" s="254"/>
      <c r="P430" s="254"/>
      <c r="Q430" s="254"/>
      <c r="R430" s="254"/>
      <c r="S430" s="254"/>
      <c r="T430" s="254"/>
      <c r="U430" s="254"/>
      <c r="V430" s="254"/>
      <c r="W430" s="254"/>
      <c r="X430" s="254"/>
      <c r="Y430" s="254"/>
    </row>
    <row r="431">
      <c r="A431" s="255"/>
      <c r="B431" s="255"/>
      <c r="C431" s="255"/>
      <c r="D431" s="255"/>
      <c r="E431" s="255"/>
      <c r="F431" s="255"/>
      <c r="G431" s="255"/>
      <c r="H431" s="63"/>
      <c r="I431" s="255"/>
      <c r="J431" s="282"/>
      <c r="K431" s="282"/>
      <c r="L431" s="282"/>
      <c r="M431" s="255"/>
      <c r="N431" s="255"/>
      <c r="O431" s="255"/>
      <c r="P431" s="255"/>
      <c r="Q431" s="255"/>
      <c r="R431" s="255"/>
      <c r="S431" s="255"/>
      <c r="T431" s="255"/>
      <c r="U431" s="255"/>
      <c r="V431" s="255"/>
      <c r="W431" s="255"/>
      <c r="X431" s="255"/>
      <c r="Y431" s="255"/>
    </row>
    <row r="432">
      <c r="A432" s="254"/>
      <c r="B432" s="254"/>
      <c r="C432" s="254"/>
      <c r="D432" s="254"/>
      <c r="E432" s="254"/>
      <c r="F432" s="254"/>
      <c r="G432" s="254"/>
      <c r="H432" s="3"/>
      <c r="I432" s="254"/>
      <c r="J432" s="283"/>
      <c r="K432" s="283"/>
      <c r="L432" s="283"/>
      <c r="M432" s="254"/>
      <c r="N432" s="254"/>
      <c r="O432" s="254"/>
      <c r="P432" s="254"/>
      <c r="Q432" s="254"/>
      <c r="R432" s="254"/>
      <c r="S432" s="254"/>
      <c r="T432" s="254"/>
      <c r="U432" s="254"/>
      <c r="V432" s="254"/>
      <c r="W432" s="254"/>
      <c r="X432" s="254"/>
      <c r="Y432" s="254"/>
    </row>
    <row r="433">
      <c r="A433" s="255"/>
      <c r="B433" s="255"/>
      <c r="C433" s="255"/>
      <c r="D433" s="255"/>
      <c r="E433" s="255"/>
      <c r="F433" s="255"/>
      <c r="G433" s="255"/>
      <c r="H433" s="63"/>
      <c r="I433" s="255"/>
      <c r="J433" s="282"/>
      <c r="K433" s="282"/>
      <c r="L433" s="282"/>
      <c r="M433" s="255"/>
      <c r="N433" s="255"/>
      <c r="O433" s="255"/>
      <c r="P433" s="255"/>
      <c r="Q433" s="255"/>
      <c r="R433" s="255"/>
      <c r="S433" s="255"/>
      <c r="T433" s="255"/>
      <c r="U433" s="255"/>
      <c r="V433" s="255"/>
      <c r="W433" s="255"/>
      <c r="X433" s="255"/>
      <c r="Y433" s="255"/>
    </row>
    <row r="434">
      <c r="A434" s="254"/>
      <c r="B434" s="254"/>
      <c r="C434" s="254"/>
      <c r="D434" s="254"/>
      <c r="E434" s="254"/>
      <c r="F434" s="254"/>
      <c r="G434" s="254"/>
      <c r="H434" s="3"/>
      <c r="I434" s="254"/>
      <c r="J434" s="283"/>
      <c r="K434" s="283"/>
      <c r="L434" s="283"/>
      <c r="M434" s="254"/>
      <c r="N434" s="254"/>
      <c r="O434" s="254"/>
      <c r="P434" s="254"/>
      <c r="Q434" s="254"/>
      <c r="R434" s="254"/>
      <c r="S434" s="254"/>
      <c r="T434" s="254"/>
      <c r="U434" s="254"/>
      <c r="V434" s="254"/>
      <c r="W434" s="254"/>
      <c r="X434" s="254"/>
      <c r="Y434" s="254"/>
    </row>
    <row r="435">
      <c r="A435" s="255"/>
      <c r="B435" s="255"/>
      <c r="C435" s="255"/>
      <c r="D435" s="255"/>
      <c r="E435" s="255"/>
      <c r="F435" s="255"/>
      <c r="G435" s="255"/>
      <c r="H435" s="63"/>
      <c r="I435" s="255"/>
      <c r="J435" s="282"/>
      <c r="K435" s="282"/>
      <c r="L435" s="282"/>
      <c r="M435" s="255"/>
      <c r="N435" s="255"/>
      <c r="O435" s="255"/>
      <c r="P435" s="255"/>
      <c r="Q435" s="255"/>
      <c r="R435" s="255"/>
      <c r="S435" s="255"/>
      <c r="T435" s="255"/>
      <c r="U435" s="255"/>
      <c r="V435" s="255"/>
      <c r="W435" s="255"/>
      <c r="X435" s="255"/>
      <c r="Y435" s="255"/>
    </row>
    <row r="436">
      <c r="A436" s="254"/>
      <c r="B436" s="254"/>
      <c r="C436" s="254"/>
      <c r="D436" s="254"/>
      <c r="E436" s="254"/>
      <c r="F436" s="254"/>
      <c r="G436" s="254"/>
      <c r="H436" s="3"/>
      <c r="I436" s="254"/>
      <c r="J436" s="283"/>
      <c r="K436" s="283"/>
      <c r="L436" s="283"/>
      <c r="M436" s="254"/>
      <c r="N436" s="254"/>
      <c r="O436" s="254"/>
      <c r="P436" s="254"/>
      <c r="Q436" s="254"/>
      <c r="R436" s="254"/>
      <c r="S436" s="254"/>
      <c r="T436" s="254"/>
      <c r="U436" s="254"/>
      <c r="V436" s="254"/>
      <c r="W436" s="254"/>
      <c r="X436" s="254"/>
      <c r="Y436" s="254"/>
    </row>
    <row r="437">
      <c r="A437" s="255"/>
      <c r="B437" s="255"/>
      <c r="C437" s="255"/>
      <c r="D437" s="255"/>
      <c r="E437" s="255"/>
      <c r="F437" s="255"/>
      <c r="G437" s="255"/>
      <c r="H437" s="63"/>
      <c r="I437" s="255"/>
      <c r="J437" s="282"/>
      <c r="K437" s="282"/>
      <c r="L437" s="282"/>
      <c r="M437" s="255"/>
      <c r="N437" s="255"/>
      <c r="O437" s="255"/>
      <c r="P437" s="255"/>
      <c r="Q437" s="255"/>
      <c r="R437" s="255"/>
      <c r="S437" s="255"/>
      <c r="T437" s="255"/>
      <c r="U437" s="255"/>
      <c r="V437" s="255"/>
      <c r="W437" s="255"/>
      <c r="X437" s="255"/>
      <c r="Y437" s="255"/>
    </row>
    <row r="438">
      <c r="A438" s="254"/>
      <c r="B438" s="254"/>
      <c r="C438" s="254"/>
      <c r="D438" s="254"/>
      <c r="E438" s="254"/>
      <c r="F438" s="254"/>
      <c r="G438" s="254"/>
      <c r="H438" s="3"/>
      <c r="I438" s="254"/>
      <c r="J438" s="283"/>
      <c r="K438" s="283"/>
      <c r="L438" s="283"/>
      <c r="M438" s="254"/>
      <c r="N438" s="254"/>
      <c r="O438" s="254"/>
      <c r="P438" s="254"/>
      <c r="Q438" s="254"/>
      <c r="R438" s="254"/>
      <c r="S438" s="254"/>
      <c r="T438" s="254"/>
      <c r="U438" s="254"/>
      <c r="V438" s="254"/>
      <c r="W438" s="254"/>
      <c r="X438" s="254"/>
      <c r="Y438" s="254"/>
    </row>
    <row r="439">
      <c r="A439" s="255"/>
      <c r="B439" s="255"/>
      <c r="C439" s="255"/>
      <c r="D439" s="255"/>
      <c r="E439" s="255"/>
      <c r="F439" s="255"/>
      <c r="G439" s="255"/>
      <c r="H439" s="63"/>
      <c r="I439" s="255"/>
      <c r="J439" s="282"/>
      <c r="K439" s="282"/>
      <c r="L439" s="282"/>
      <c r="M439" s="255"/>
      <c r="N439" s="255"/>
      <c r="O439" s="255"/>
      <c r="P439" s="255"/>
      <c r="Q439" s="255"/>
      <c r="R439" s="255"/>
      <c r="S439" s="255"/>
      <c r="T439" s="255"/>
      <c r="U439" s="255"/>
      <c r="V439" s="255"/>
      <c r="W439" s="255"/>
      <c r="X439" s="255"/>
      <c r="Y439" s="255"/>
    </row>
    <row r="440">
      <c r="A440" s="254"/>
      <c r="B440" s="254"/>
      <c r="C440" s="254"/>
      <c r="D440" s="254"/>
      <c r="E440" s="254"/>
      <c r="F440" s="254"/>
      <c r="G440" s="254"/>
      <c r="H440" s="3"/>
      <c r="I440" s="254"/>
      <c r="J440" s="283"/>
      <c r="K440" s="283"/>
      <c r="L440" s="283"/>
      <c r="M440" s="254"/>
      <c r="N440" s="254"/>
      <c r="O440" s="254"/>
      <c r="P440" s="254"/>
      <c r="Q440" s="254"/>
      <c r="R440" s="254"/>
      <c r="S440" s="254"/>
      <c r="T440" s="254"/>
      <c r="U440" s="254"/>
      <c r="V440" s="254"/>
      <c r="W440" s="254"/>
      <c r="X440" s="254"/>
      <c r="Y440" s="254"/>
    </row>
    <row r="441">
      <c r="A441" s="255"/>
      <c r="B441" s="255"/>
      <c r="C441" s="255"/>
      <c r="D441" s="255"/>
      <c r="E441" s="255"/>
      <c r="F441" s="255"/>
      <c r="G441" s="255"/>
      <c r="H441" s="63"/>
      <c r="I441" s="255"/>
      <c r="J441" s="282"/>
      <c r="K441" s="282"/>
      <c r="L441" s="282"/>
      <c r="M441" s="255"/>
      <c r="N441" s="255"/>
      <c r="O441" s="255"/>
      <c r="P441" s="255"/>
      <c r="Q441" s="255"/>
      <c r="R441" s="255"/>
      <c r="S441" s="255"/>
      <c r="T441" s="255"/>
      <c r="U441" s="255"/>
      <c r="V441" s="255"/>
      <c r="W441" s="255"/>
      <c r="X441" s="255"/>
      <c r="Y441" s="255"/>
    </row>
    <row r="442">
      <c r="A442" s="254"/>
      <c r="B442" s="254"/>
      <c r="C442" s="254"/>
      <c r="D442" s="254"/>
      <c r="E442" s="254"/>
      <c r="F442" s="254"/>
      <c r="G442" s="254"/>
      <c r="H442" s="3"/>
      <c r="I442" s="254"/>
      <c r="J442" s="283"/>
      <c r="K442" s="283"/>
      <c r="L442" s="283"/>
      <c r="M442" s="254"/>
      <c r="N442" s="254"/>
      <c r="O442" s="254"/>
      <c r="P442" s="254"/>
      <c r="Q442" s="254"/>
      <c r="R442" s="254"/>
      <c r="S442" s="254"/>
      <c r="T442" s="254"/>
      <c r="U442" s="254"/>
      <c r="V442" s="254"/>
      <c r="W442" s="254"/>
      <c r="X442" s="254"/>
      <c r="Y442" s="254"/>
    </row>
    <row r="443">
      <c r="A443" s="255"/>
      <c r="B443" s="255"/>
      <c r="C443" s="255"/>
      <c r="D443" s="255"/>
      <c r="E443" s="255"/>
      <c r="F443" s="255"/>
      <c r="G443" s="255"/>
      <c r="H443" s="63"/>
      <c r="I443" s="255"/>
      <c r="J443" s="282"/>
      <c r="K443" s="282"/>
      <c r="L443" s="282"/>
      <c r="M443" s="255"/>
      <c r="N443" s="255"/>
      <c r="O443" s="255"/>
      <c r="P443" s="255"/>
      <c r="Q443" s="255"/>
      <c r="R443" s="255"/>
      <c r="S443" s="255"/>
      <c r="T443" s="255"/>
      <c r="U443" s="255"/>
      <c r="V443" s="255"/>
      <c r="W443" s="255"/>
      <c r="X443" s="255"/>
      <c r="Y443" s="255"/>
    </row>
    <row r="444">
      <c r="A444" s="254"/>
      <c r="B444" s="254"/>
      <c r="C444" s="254"/>
      <c r="D444" s="254"/>
      <c r="E444" s="254"/>
      <c r="F444" s="254"/>
      <c r="G444" s="254"/>
      <c r="H444" s="3"/>
      <c r="I444" s="254"/>
      <c r="J444" s="283"/>
      <c r="K444" s="283"/>
      <c r="L444" s="283"/>
      <c r="M444" s="254"/>
      <c r="N444" s="254"/>
      <c r="O444" s="254"/>
      <c r="P444" s="254"/>
      <c r="Q444" s="254"/>
      <c r="R444" s="254"/>
      <c r="S444" s="254"/>
      <c r="T444" s="254"/>
      <c r="U444" s="254"/>
      <c r="V444" s="254"/>
      <c r="W444" s="254"/>
      <c r="X444" s="254"/>
      <c r="Y444" s="254"/>
    </row>
    <row r="445">
      <c r="A445" s="255"/>
      <c r="B445" s="255"/>
      <c r="C445" s="255"/>
      <c r="D445" s="255"/>
      <c r="E445" s="255"/>
      <c r="F445" s="255"/>
      <c r="G445" s="255"/>
      <c r="H445" s="63"/>
      <c r="I445" s="255"/>
      <c r="J445" s="282"/>
      <c r="K445" s="282"/>
      <c r="L445" s="282"/>
      <c r="M445" s="255"/>
      <c r="N445" s="255"/>
      <c r="O445" s="255"/>
      <c r="P445" s="255"/>
      <c r="Q445" s="255"/>
      <c r="R445" s="255"/>
      <c r="S445" s="255"/>
      <c r="T445" s="255"/>
      <c r="U445" s="255"/>
      <c r="V445" s="255"/>
      <c r="W445" s="255"/>
      <c r="X445" s="255"/>
      <c r="Y445" s="255"/>
    </row>
    <row r="446">
      <c r="A446" s="254"/>
      <c r="B446" s="254"/>
      <c r="C446" s="254"/>
      <c r="D446" s="254"/>
      <c r="E446" s="254"/>
      <c r="F446" s="254"/>
      <c r="G446" s="254"/>
      <c r="H446" s="3"/>
      <c r="I446" s="254"/>
      <c r="J446" s="283"/>
      <c r="K446" s="283"/>
      <c r="L446" s="283"/>
      <c r="M446" s="254"/>
      <c r="N446" s="254"/>
      <c r="O446" s="254"/>
      <c r="P446" s="254"/>
      <c r="Q446" s="254"/>
      <c r="R446" s="254"/>
      <c r="S446" s="254"/>
      <c r="T446" s="254"/>
      <c r="U446" s="254"/>
      <c r="V446" s="254"/>
      <c r="W446" s="254"/>
      <c r="X446" s="254"/>
      <c r="Y446" s="254"/>
    </row>
    <row r="447">
      <c r="A447" s="255"/>
      <c r="B447" s="255"/>
      <c r="C447" s="255"/>
      <c r="D447" s="255"/>
      <c r="E447" s="255"/>
      <c r="F447" s="255"/>
      <c r="G447" s="255"/>
      <c r="H447" s="63"/>
      <c r="I447" s="255"/>
      <c r="J447" s="282"/>
      <c r="K447" s="282"/>
      <c r="L447" s="282"/>
      <c r="M447" s="255"/>
      <c r="N447" s="255"/>
      <c r="O447" s="255"/>
      <c r="P447" s="255"/>
      <c r="Q447" s="255"/>
      <c r="R447" s="255"/>
      <c r="S447" s="255"/>
      <c r="T447" s="255"/>
      <c r="U447" s="255"/>
      <c r="V447" s="255"/>
      <c r="W447" s="255"/>
      <c r="X447" s="255"/>
      <c r="Y447" s="255"/>
    </row>
    <row r="448">
      <c r="A448" s="254"/>
      <c r="B448" s="254"/>
      <c r="C448" s="254"/>
      <c r="D448" s="254"/>
      <c r="E448" s="254"/>
      <c r="F448" s="254"/>
      <c r="G448" s="254"/>
      <c r="H448" s="3"/>
      <c r="I448" s="254"/>
      <c r="J448" s="283"/>
      <c r="K448" s="283"/>
      <c r="L448" s="283"/>
      <c r="M448" s="254"/>
      <c r="N448" s="254"/>
      <c r="O448" s="254"/>
      <c r="P448" s="254"/>
      <c r="Q448" s="254"/>
      <c r="R448" s="254"/>
      <c r="S448" s="254"/>
      <c r="T448" s="254"/>
      <c r="U448" s="254"/>
      <c r="V448" s="254"/>
      <c r="W448" s="254"/>
      <c r="X448" s="254"/>
      <c r="Y448" s="254"/>
    </row>
    <row r="449">
      <c r="A449" s="255"/>
      <c r="B449" s="255"/>
      <c r="C449" s="255"/>
      <c r="D449" s="255"/>
      <c r="E449" s="255"/>
      <c r="F449" s="255"/>
      <c r="G449" s="255"/>
      <c r="H449" s="63"/>
      <c r="I449" s="255"/>
      <c r="J449" s="282"/>
      <c r="K449" s="282"/>
      <c r="L449" s="282"/>
      <c r="M449" s="255"/>
      <c r="N449" s="255"/>
      <c r="O449" s="255"/>
      <c r="P449" s="255"/>
      <c r="Q449" s="255"/>
      <c r="R449" s="255"/>
      <c r="S449" s="255"/>
      <c r="T449" s="255"/>
      <c r="U449" s="255"/>
      <c r="V449" s="255"/>
      <c r="W449" s="255"/>
      <c r="X449" s="255"/>
      <c r="Y449" s="255"/>
    </row>
    <row r="450">
      <c r="A450" s="254"/>
      <c r="B450" s="254"/>
      <c r="C450" s="254"/>
      <c r="D450" s="254"/>
      <c r="E450" s="254"/>
      <c r="F450" s="254"/>
      <c r="G450" s="254"/>
      <c r="H450" s="3"/>
      <c r="I450" s="254"/>
      <c r="J450" s="283"/>
      <c r="K450" s="283"/>
      <c r="L450" s="283"/>
      <c r="M450" s="254"/>
      <c r="N450" s="254"/>
      <c r="O450" s="254"/>
      <c r="P450" s="254"/>
      <c r="Q450" s="254"/>
      <c r="R450" s="254"/>
      <c r="S450" s="254"/>
      <c r="T450" s="254"/>
      <c r="U450" s="254"/>
      <c r="V450" s="254"/>
      <c r="W450" s="254"/>
      <c r="X450" s="254"/>
      <c r="Y450" s="254"/>
    </row>
    <row r="451">
      <c r="A451" s="255"/>
      <c r="B451" s="255"/>
      <c r="C451" s="255"/>
      <c r="D451" s="255"/>
      <c r="E451" s="255"/>
      <c r="F451" s="255"/>
      <c r="G451" s="255"/>
      <c r="H451" s="63"/>
      <c r="I451" s="255"/>
      <c r="J451" s="282"/>
      <c r="K451" s="282"/>
      <c r="L451" s="282"/>
      <c r="M451" s="255"/>
      <c r="N451" s="255"/>
      <c r="O451" s="255"/>
      <c r="P451" s="255"/>
      <c r="Q451" s="255"/>
      <c r="R451" s="255"/>
      <c r="S451" s="255"/>
      <c r="T451" s="255"/>
      <c r="U451" s="255"/>
      <c r="V451" s="255"/>
      <c r="W451" s="255"/>
      <c r="X451" s="255"/>
      <c r="Y451" s="255"/>
    </row>
    <row r="452">
      <c r="A452" s="254"/>
      <c r="B452" s="254"/>
      <c r="C452" s="254"/>
      <c r="D452" s="254"/>
      <c r="E452" s="254"/>
      <c r="F452" s="254"/>
      <c r="G452" s="254"/>
      <c r="H452" s="3"/>
      <c r="I452" s="254"/>
      <c r="J452" s="283"/>
      <c r="K452" s="283"/>
      <c r="L452" s="283"/>
      <c r="M452" s="254"/>
      <c r="N452" s="254"/>
      <c r="O452" s="254"/>
      <c r="P452" s="254"/>
      <c r="Q452" s="254"/>
      <c r="R452" s="254"/>
      <c r="S452" s="254"/>
      <c r="T452" s="254"/>
      <c r="U452" s="254"/>
      <c r="V452" s="254"/>
      <c r="W452" s="254"/>
      <c r="X452" s="254"/>
      <c r="Y452" s="254"/>
    </row>
    <row r="453">
      <c r="A453" s="255"/>
      <c r="B453" s="255"/>
      <c r="C453" s="255"/>
      <c r="D453" s="255"/>
      <c r="E453" s="255"/>
      <c r="F453" s="255"/>
      <c r="G453" s="255"/>
      <c r="H453" s="63"/>
      <c r="I453" s="255"/>
      <c r="J453" s="282"/>
      <c r="K453" s="282"/>
      <c r="L453" s="282"/>
      <c r="M453" s="255"/>
      <c r="N453" s="255"/>
      <c r="O453" s="255"/>
      <c r="P453" s="255"/>
      <c r="Q453" s="255"/>
      <c r="R453" s="255"/>
      <c r="S453" s="255"/>
      <c r="T453" s="255"/>
      <c r="U453" s="255"/>
      <c r="V453" s="255"/>
      <c r="W453" s="255"/>
      <c r="X453" s="255"/>
      <c r="Y453" s="255"/>
    </row>
    <row r="454">
      <c r="A454" s="254"/>
      <c r="B454" s="254"/>
      <c r="C454" s="254"/>
      <c r="D454" s="254"/>
      <c r="E454" s="254"/>
      <c r="F454" s="254"/>
      <c r="G454" s="254"/>
      <c r="H454" s="3"/>
      <c r="I454" s="254"/>
      <c r="J454" s="283"/>
      <c r="K454" s="283"/>
      <c r="L454" s="283"/>
      <c r="M454" s="254"/>
      <c r="N454" s="254"/>
      <c r="O454" s="254"/>
      <c r="P454" s="254"/>
      <c r="Q454" s="254"/>
      <c r="R454" s="254"/>
      <c r="S454" s="254"/>
      <c r="T454" s="254"/>
      <c r="U454" s="254"/>
      <c r="V454" s="254"/>
      <c r="W454" s="254"/>
      <c r="X454" s="254"/>
      <c r="Y454" s="254"/>
    </row>
    <row r="455">
      <c r="A455" s="255"/>
      <c r="B455" s="255"/>
      <c r="C455" s="255"/>
      <c r="D455" s="255"/>
      <c r="E455" s="255"/>
      <c r="F455" s="255"/>
      <c r="G455" s="255"/>
      <c r="H455" s="63"/>
      <c r="I455" s="255"/>
      <c r="J455" s="282"/>
      <c r="K455" s="282"/>
      <c r="L455" s="282"/>
      <c r="M455" s="255"/>
      <c r="N455" s="255"/>
      <c r="O455" s="255"/>
      <c r="P455" s="255"/>
      <c r="Q455" s="255"/>
      <c r="R455" s="255"/>
      <c r="S455" s="255"/>
      <c r="T455" s="255"/>
      <c r="U455" s="255"/>
      <c r="V455" s="255"/>
      <c r="W455" s="255"/>
      <c r="X455" s="255"/>
      <c r="Y455" s="255"/>
    </row>
    <row r="456">
      <c r="A456" s="254"/>
      <c r="B456" s="254"/>
      <c r="C456" s="254"/>
      <c r="D456" s="254"/>
      <c r="E456" s="254"/>
      <c r="F456" s="254"/>
      <c r="G456" s="254"/>
      <c r="H456" s="3"/>
      <c r="I456" s="254"/>
      <c r="J456" s="283"/>
      <c r="K456" s="283"/>
      <c r="L456" s="283"/>
      <c r="M456" s="254"/>
      <c r="N456" s="254"/>
      <c r="O456" s="254"/>
      <c r="P456" s="254"/>
      <c r="Q456" s="254"/>
      <c r="R456" s="254"/>
      <c r="S456" s="254"/>
      <c r="T456" s="254"/>
      <c r="U456" s="254"/>
      <c r="V456" s="254"/>
      <c r="W456" s="254"/>
      <c r="X456" s="254"/>
      <c r="Y456" s="254"/>
    </row>
    <row r="457">
      <c r="A457" s="255"/>
      <c r="B457" s="255"/>
      <c r="C457" s="255"/>
      <c r="D457" s="255"/>
      <c r="E457" s="255"/>
      <c r="F457" s="255"/>
      <c r="G457" s="255"/>
      <c r="H457" s="63"/>
      <c r="I457" s="255"/>
      <c r="J457" s="282"/>
      <c r="K457" s="282"/>
      <c r="L457" s="282"/>
      <c r="M457" s="255"/>
      <c r="N457" s="255"/>
      <c r="O457" s="255"/>
      <c r="P457" s="255"/>
      <c r="Q457" s="255"/>
      <c r="R457" s="255"/>
      <c r="S457" s="255"/>
      <c r="T457" s="255"/>
      <c r="U457" s="255"/>
      <c r="V457" s="255"/>
      <c r="W457" s="255"/>
      <c r="X457" s="255"/>
      <c r="Y457" s="255"/>
    </row>
    <row r="458">
      <c r="A458" s="254"/>
      <c r="B458" s="254"/>
      <c r="C458" s="254"/>
      <c r="D458" s="254"/>
      <c r="E458" s="254"/>
      <c r="F458" s="254"/>
      <c r="G458" s="254"/>
      <c r="H458" s="3"/>
      <c r="I458" s="254"/>
      <c r="J458" s="283"/>
      <c r="K458" s="283"/>
      <c r="L458" s="283"/>
      <c r="M458" s="254"/>
      <c r="N458" s="254"/>
      <c r="O458" s="254"/>
      <c r="P458" s="254"/>
      <c r="Q458" s="254"/>
      <c r="R458" s="254"/>
      <c r="S458" s="254"/>
      <c r="T458" s="254"/>
      <c r="U458" s="254"/>
      <c r="V458" s="254"/>
      <c r="W458" s="254"/>
      <c r="X458" s="254"/>
      <c r="Y458" s="254"/>
    </row>
    <row r="459">
      <c r="A459" s="255"/>
      <c r="B459" s="255"/>
      <c r="C459" s="255"/>
      <c r="D459" s="255"/>
      <c r="E459" s="255"/>
      <c r="F459" s="255"/>
      <c r="G459" s="255"/>
      <c r="H459" s="63"/>
      <c r="I459" s="255"/>
      <c r="J459" s="282"/>
      <c r="K459" s="282"/>
      <c r="L459" s="282"/>
      <c r="M459" s="255"/>
      <c r="N459" s="255"/>
      <c r="O459" s="255"/>
      <c r="P459" s="255"/>
      <c r="Q459" s="255"/>
      <c r="R459" s="255"/>
      <c r="S459" s="255"/>
      <c r="T459" s="255"/>
      <c r="U459" s="255"/>
      <c r="V459" s="255"/>
      <c r="W459" s="255"/>
      <c r="X459" s="255"/>
      <c r="Y459" s="255"/>
    </row>
    <row r="460">
      <c r="A460" s="254"/>
      <c r="B460" s="254"/>
      <c r="C460" s="254"/>
      <c r="D460" s="254"/>
      <c r="E460" s="254"/>
      <c r="F460" s="254"/>
      <c r="G460" s="254"/>
      <c r="H460" s="3"/>
      <c r="I460" s="254"/>
      <c r="J460" s="283"/>
      <c r="K460" s="283"/>
      <c r="L460" s="283"/>
      <c r="M460" s="254"/>
      <c r="N460" s="254"/>
      <c r="O460" s="254"/>
      <c r="P460" s="254"/>
      <c r="Q460" s="254"/>
      <c r="R460" s="254"/>
      <c r="S460" s="254"/>
      <c r="T460" s="254"/>
      <c r="U460" s="254"/>
      <c r="V460" s="254"/>
      <c r="W460" s="254"/>
      <c r="X460" s="254"/>
      <c r="Y460" s="254"/>
    </row>
    <row r="461">
      <c r="A461" s="255"/>
      <c r="B461" s="255"/>
      <c r="C461" s="255"/>
      <c r="D461" s="255"/>
      <c r="E461" s="255"/>
      <c r="F461" s="255"/>
      <c r="G461" s="255"/>
      <c r="H461" s="63"/>
      <c r="I461" s="255"/>
      <c r="J461" s="282"/>
      <c r="K461" s="282"/>
      <c r="L461" s="282"/>
      <c r="M461" s="255"/>
      <c r="N461" s="255"/>
      <c r="O461" s="255"/>
      <c r="P461" s="255"/>
      <c r="Q461" s="255"/>
      <c r="R461" s="255"/>
      <c r="S461" s="255"/>
      <c r="T461" s="255"/>
      <c r="U461" s="255"/>
      <c r="V461" s="255"/>
      <c r="W461" s="255"/>
      <c r="X461" s="255"/>
      <c r="Y461" s="255"/>
    </row>
    <row r="462">
      <c r="A462" s="254"/>
      <c r="B462" s="254"/>
      <c r="C462" s="254"/>
      <c r="D462" s="254"/>
      <c r="E462" s="254"/>
      <c r="F462" s="254"/>
      <c r="G462" s="254"/>
      <c r="H462" s="3"/>
      <c r="I462" s="254"/>
      <c r="J462" s="283"/>
      <c r="K462" s="283"/>
      <c r="L462" s="283"/>
      <c r="M462" s="254"/>
      <c r="N462" s="254"/>
      <c r="O462" s="254"/>
      <c r="P462" s="254"/>
      <c r="Q462" s="254"/>
      <c r="R462" s="254"/>
      <c r="S462" s="254"/>
      <c r="T462" s="254"/>
      <c r="U462" s="254"/>
      <c r="V462" s="254"/>
      <c r="W462" s="254"/>
      <c r="X462" s="254"/>
      <c r="Y462" s="254"/>
    </row>
    <row r="463">
      <c r="A463" s="255"/>
      <c r="B463" s="255"/>
      <c r="C463" s="255"/>
      <c r="D463" s="255"/>
      <c r="E463" s="255"/>
      <c r="F463" s="255"/>
      <c r="G463" s="255"/>
      <c r="H463" s="63"/>
      <c r="I463" s="255"/>
      <c r="J463" s="282"/>
      <c r="K463" s="282"/>
      <c r="L463" s="282"/>
      <c r="M463" s="255"/>
      <c r="N463" s="255"/>
      <c r="O463" s="255"/>
      <c r="P463" s="255"/>
      <c r="Q463" s="255"/>
      <c r="R463" s="255"/>
      <c r="S463" s="255"/>
      <c r="T463" s="255"/>
      <c r="U463" s="255"/>
      <c r="V463" s="255"/>
      <c r="W463" s="255"/>
      <c r="X463" s="255"/>
      <c r="Y463" s="255"/>
    </row>
    <row r="464">
      <c r="A464" s="254"/>
      <c r="B464" s="254"/>
      <c r="C464" s="254"/>
      <c r="D464" s="254"/>
      <c r="E464" s="254"/>
      <c r="F464" s="254"/>
      <c r="G464" s="254"/>
      <c r="H464" s="3"/>
      <c r="I464" s="254"/>
      <c r="J464" s="283"/>
      <c r="K464" s="283"/>
      <c r="L464" s="283"/>
      <c r="M464" s="254"/>
      <c r="N464" s="254"/>
      <c r="O464" s="254"/>
      <c r="P464" s="254"/>
      <c r="Q464" s="254"/>
      <c r="R464" s="254"/>
      <c r="S464" s="254"/>
      <c r="T464" s="254"/>
      <c r="U464" s="254"/>
      <c r="V464" s="254"/>
      <c r="W464" s="254"/>
      <c r="X464" s="254"/>
      <c r="Y464" s="254"/>
    </row>
    <row r="465">
      <c r="A465" s="255"/>
      <c r="B465" s="255"/>
      <c r="C465" s="255"/>
      <c r="D465" s="255"/>
      <c r="E465" s="255"/>
      <c r="F465" s="255"/>
      <c r="G465" s="255"/>
      <c r="H465" s="63"/>
      <c r="I465" s="255"/>
      <c r="J465" s="282"/>
      <c r="K465" s="282"/>
      <c r="L465" s="282"/>
      <c r="M465" s="255"/>
      <c r="N465" s="255"/>
      <c r="O465" s="255"/>
      <c r="P465" s="255"/>
      <c r="Q465" s="255"/>
      <c r="R465" s="255"/>
      <c r="S465" s="255"/>
      <c r="T465" s="255"/>
      <c r="U465" s="255"/>
      <c r="V465" s="255"/>
      <c r="W465" s="255"/>
      <c r="X465" s="255"/>
      <c r="Y465" s="255"/>
    </row>
    <row r="466">
      <c r="A466" s="254"/>
      <c r="B466" s="254"/>
      <c r="C466" s="254"/>
      <c r="D466" s="254"/>
      <c r="E466" s="254"/>
      <c r="F466" s="254"/>
      <c r="G466" s="254"/>
      <c r="H466" s="3"/>
      <c r="I466" s="254"/>
      <c r="J466" s="283"/>
      <c r="K466" s="283"/>
      <c r="L466" s="283"/>
      <c r="M466" s="254"/>
      <c r="N466" s="254"/>
      <c r="O466" s="254"/>
      <c r="P466" s="254"/>
      <c r="Q466" s="254"/>
      <c r="R466" s="254"/>
      <c r="S466" s="254"/>
      <c r="T466" s="254"/>
      <c r="U466" s="254"/>
      <c r="V466" s="254"/>
      <c r="W466" s="254"/>
      <c r="X466" s="254"/>
      <c r="Y466" s="254"/>
    </row>
    <row r="467">
      <c r="A467" s="255"/>
      <c r="B467" s="255"/>
      <c r="C467" s="255"/>
      <c r="D467" s="255"/>
      <c r="E467" s="255"/>
      <c r="F467" s="255"/>
      <c r="G467" s="255"/>
      <c r="H467" s="63"/>
      <c r="I467" s="255"/>
      <c r="J467" s="282"/>
      <c r="K467" s="282"/>
      <c r="L467" s="282"/>
      <c r="M467" s="255"/>
      <c r="N467" s="255"/>
      <c r="O467" s="255"/>
      <c r="P467" s="255"/>
      <c r="Q467" s="255"/>
      <c r="R467" s="255"/>
      <c r="S467" s="255"/>
      <c r="T467" s="255"/>
      <c r="U467" s="255"/>
      <c r="V467" s="255"/>
      <c r="W467" s="255"/>
      <c r="X467" s="255"/>
      <c r="Y467" s="255"/>
    </row>
    <row r="468">
      <c r="A468" s="254"/>
      <c r="B468" s="254"/>
      <c r="C468" s="254"/>
      <c r="D468" s="254"/>
      <c r="E468" s="254"/>
      <c r="F468" s="254"/>
      <c r="G468" s="254"/>
      <c r="H468" s="3"/>
      <c r="I468" s="254"/>
      <c r="J468" s="283"/>
      <c r="K468" s="283"/>
      <c r="L468" s="283"/>
      <c r="M468" s="254"/>
      <c r="N468" s="254"/>
      <c r="O468" s="254"/>
      <c r="P468" s="254"/>
      <c r="Q468" s="254"/>
      <c r="R468" s="254"/>
      <c r="S468" s="254"/>
      <c r="T468" s="254"/>
      <c r="U468" s="254"/>
      <c r="V468" s="254"/>
      <c r="W468" s="254"/>
      <c r="X468" s="254"/>
      <c r="Y468" s="254"/>
    </row>
    <row r="469">
      <c r="A469" s="255"/>
      <c r="B469" s="255"/>
      <c r="C469" s="255"/>
      <c r="D469" s="255"/>
      <c r="E469" s="255"/>
      <c r="F469" s="255"/>
      <c r="G469" s="255"/>
      <c r="H469" s="63"/>
      <c r="I469" s="255"/>
      <c r="J469" s="282"/>
      <c r="K469" s="282"/>
      <c r="L469" s="282"/>
      <c r="M469" s="255"/>
      <c r="N469" s="255"/>
      <c r="O469" s="255"/>
      <c r="P469" s="255"/>
      <c r="Q469" s="255"/>
      <c r="R469" s="255"/>
      <c r="S469" s="255"/>
      <c r="T469" s="255"/>
      <c r="U469" s="255"/>
      <c r="V469" s="255"/>
      <c r="W469" s="255"/>
      <c r="X469" s="255"/>
      <c r="Y469" s="255"/>
    </row>
    <row r="470">
      <c r="A470" s="254"/>
      <c r="B470" s="254"/>
      <c r="C470" s="254"/>
      <c r="D470" s="254"/>
      <c r="E470" s="254"/>
      <c r="F470" s="254"/>
      <c r="G470" s="254"/>
      <c r="H470" s="3"/>
      <c r="I470" s="254"/>
      <c r="J470" s="283"/>
      <c r="K470" s="283"/>
      <c r="L470" s="283"/>
      <c r="M470" s="254"/>
      <c r="N470" s="254"/>
      <c r="O470" s="254"/>
      <c r="P470" s="254"/>
      <c r="Q470" s="254"/>
      <c r="R470" s="254"/>
      <c r="S470" s="254"/>
      <c r="T470" s="254"/>
      <c r="U470" s="254"/>
      <c r="V470" s="254"/>
      <c r="W470" s="254"/>
      <c r="X470" s="254"/>
      <c r="Y470" s="254"/>
    </row>
    <row r="471">
      <c r="A471" s="255"/>
      <c r="B471" s="255"/>
      <c r="C471" s="255"/>
      <c r="D471" s="255"/>
      <c r="E471" s="255"/>
      <c r="F471" s="255"/>
      <c r="G471" s="255"/>
      <c r="H471" s="63"/>
      <c r="I471" s="255"/>
      <c r="J471" s="282"/>
      <c r="K471" s="282"/>
      <c r="L471" s="282"/>
      <c r="M471" s="255"/>
      <c r="N471" s="255"/>
      <c r="O471" s="255"/>
      <c r="P471" s="255"/>
      <c r="Q471" s="255"/>
      <c r="R471" s="255"/>
      <c r="S471" s="255"/>
      <c r="T471" s="255"/>
      <c r="U471" s="255"/>
      <c r="V471" s="255"/>
      <c r="W471" s="255"/>
      <c r="X471" s="255"/>
      <c r="Y471" s="255"/>
    </row>
    <row r="472">
      <c r="A472" s="254"/>
      <c r="B472" s="254"/>
      <c r="C472" s="254"/>
      <c r="D472" s="254"/>
      <c r="E472" s="254"/>
      <c r="F472" s="254"/>
      <c r="G472" s="254"/>
      <c r="H472" s="3"/>
      <c r="I472" s="254"/>
      <c r="J472" s="283"/>
      <c r="K472" s="283"/>
      <c r="L472" s="283"/>
      <c r="M472" s="254"/>
      <c r="N472" s="254"/>
      <c r="O472" s="254"/>
      <c r="P472" s="254"/>
      <c r="Q472" s="254"/>
      <c r="R472" s="254"/>
      <c r="S472" s="254"/>
      <c r="T472" s="254"/>
      <c r="U472" s="254"/>
      <c r="V472" s="254"/>
      <c r="W472" s="254"/>
      <c r="X472" s="254"/>
      <c r="Y472" s="254"/>
    </row>
    <row r="473">
      <c r="A473" s="255"/>
      <c r="B473" s="255"/>
      <c r="C473" s="255"/>
      <c r="D473" s="255"/>
      <c r="E473" s="255"/>
      <c r="F473" s="255"/>
      <c r="G473" s="255"/>
      <c r="H473" s="63"/>
      <c r="I473" s="255"/>
      <c r="J473" s="282"/>
      <c r="K473" s="282"/>
      <c r="L473" s="282"/>
      <c r="M473" s="255"/>
      <c r="N473" s="255"/>
      <c r="O473" s="255"/>
      <c r="P473" s="255"/>
      <c r="Q473" s="255"/>
      <c r="R473" s="255"/>
      <c r="S473" s="255"/>
      <c r="T473" s="255"/>
      <c r="U473" s="255"/>
      <c r="V473" s="255"/>
      <c r="W473" s="255"/>
      <c r="X473" s="255"/>
      <c r="Y473" s="255"/>
    </row>
    <row r="474">
      <c r="A474" s="254"/>
      <c r="B474" s="254"/>
      <c r="C474" s="254"/>
      <c r="D474" s="254"/>
      <c r="E474" s="254"/>
      <c r="F474" s="254"/>
      <c r="G474" s="254"/>
      <c r="H474" s="3"/>
      <c r="I474" s="254"/>
      <c r="J474" s="283"/>
      <c r="K474" s="283"/>
      <c r="L474" s="283"/>
      <c r="M474" s="254"/>
      <c r="N474" s="254"/>
      <c r="O474" s="254"/>
      <c r="P474" s="254"/>
      <c r="Q474" s="254"/>
      <c r="R474" s="254"/>
      <c r="S474" s="254"/>
      <c r="T474" s="254"/>
      <c r="U474" s="254"/>
      <c r="V474" s="254"/>
      <c r="W474" s="254"/>
      <c r="X474" s="254"/>
      <c r="Y474" s="254"/>
    </row>
    <row r="475">
      <c r="A475" s="255"/>
      <c r="B475" s="255"/>
      <c r="C475" s="255"/>
      <c r="D475" s="255"/>
      <c r="E475" s="255"/>
      <c r="F475" s="255"/>
      <c r="G475" s="255"/>
      <c r="H475" s="63"/>
      <c r="I475" s="255"/>
      <c r="J475" s="282"/>
      <c r="K475" s="282"/>
      <c r="L475" s="282"/>
      <c r="M475" s="255"/>
      <c r="N475" s="255"/>
      <c r="O475" s="255"/>
      <c r="P475" s="255"/>
      <c r="Q475" s="255"/>
      <c r="R475" s="255"/>
      <c r="S475" s="255"/>
      <c r="T475" s="255"/>
      <c r="U475" s="255"/>
      <c r="V475" s="255"/>
      <c r="W475" s="255"/>
      <c r="X475" s="255"/>
      <c r="Y475" s="255"/>
    </row>
    <row r="476">
      <c r="A476" s="254"/>
      <c r="B476" s="254"/>
      <c r="C476" s="254"/>
      <c r="D476" s="254"/>
      <c r="E476" s="254"/>
      <c r="F476" s="254"/>
      <c r="G476" s="254"/>
      <c r="H476" s="3"/>
      <c r="I476" s="254"/>
      <c r="J476" s="283"/>
      <c r="K476" s="283"/>
      <c r="L476" s="283"/>
      <c r="M476" s="254"/>
      <c r="N476" s="254"/>
      <c r="O476" s="254"/>
      <c r="P476" s="254"/>
      <c r="Q476" s="254"/>
      <c r="R476" s="254"/>
      <c r="S476" s="254"/>
      <c r="T476" s="254"/>
      <c r="U476" s="254"/>
      <c r="V476" s="254"/>
      <c r="W476" s="254"/>
      <c r="X476" s="254"/>
      <c r="Y476" s="254"/>
    </row>
    <row r="477">
      <c r="A477" s="255"/>
      <c r="B477" s="255"/>
      <c r="C477" s="255"/>
      <c r="D477" s="255"/>
      <c r="E477" s="255"/>
      <c r="F477" s="255"/>
      <c r="G477" s="255"/>
      <c r="H477" s="63"/>
      <c r="I477" s="255"/>
      <c r="J477" s="282"/>
      <c r="K477" s="282"/>
      <c r="L477" s="282"/>
      <c r="M477" s="255"/>
      <c r="N477" s="255"/>
      <c r="O477" s="255"/>
      <c r="P477" s="255"/>
      <c r="Q477" s="255"/>
      <c r="R477" s="255"/>
      <c r="S477" s="255"/>
      <c r="T477" s="255"/>
      <c r="U477" s="255"/>
      <c r="V477" s="255"/>
      <c r="W477" s="255"/>
      <c r="X477" s="255"/>
      <c r="Y477" s="255"/>
    </row>
    <row r="478">
      <c r="A478" s="254"/>
      <c r="B478" s="254"/>
      <c r="C478" s="254"/>
      <c r="D478" s="254"/>
      <c r="E478" s="254"/>
      <c r="F478" s="254"/>
      <c r="G478" s="254"/>
      <c r="H478" s="3"/>
      <c r="I478" s="254"/>
      <c r="J478" s="283"/>
      <c r="K478" s="283"/>
      <c r="L478" s="283"/>
      <c r="M478" s="254"/>
      <c r="N478" s="254"/>
      <c r="O478" s="254"/>
      <c r="P478" s="254"/>
      <c r="Q478" s="254"/>
      <c r="R478" s="254"/>
      <c r="S478" s="254"/>
      <c r="T478" s="254"/>
      <c r="U478" s="254"/>
      <c r="V478" s="254"/>
      <c r="W478" s="254"/>
      <c r="X478" s="254"/>
      <c r="Y478" s="254"/>
    </row>
    <row r="479">
      <c r="A479" s="255"/>
      <c r="B479" s="255"/>
      <c r="C479" s="255"/>
      <c r="D479" s="255"/>
      <c r="E479" s="255"/>
      <c r="F479" s="255"/>
      <c r="G479" s="255"/>
      <c r="H479" s="63"/>
      <c r="I479" s="255"/>
      <c r="J479" s="282"/>
      <c r="K479" s="282"/>
      <c r="L479" s="282"/>
      <c r="M479" s="255"/>
      <c r="N479" s="255"/>
      <c r="O479" s="255"/>
      <c r="P479" s="255"/>
      <c r="Q479" s="255"/>
      <c r="R479" s="255"/>
      <c r="S479" s="255"/>
      <c r="T479" s="255"/>
      <c r="U479" s="255"/>
      <c r="V479" s="255"/>
      <c r="W479" s="255"/>
      <c r="X479" s="255"/>
      <c r="Y479" s="255"/>
    </row>
    <row r="480">
      <c r="A480" s="254"/>
      <c r="B480" s="254"/>
      <c r="C480" s="254"/>
      <c r="D480" s="254"/>
      <c r="E480" s="254"/>
      <c r="F480" s="254"/>
      <c r="G480" s="254"/>
      <c r="H480" s="3"/>
      <c r="I480" s="254"/>
      <c r="J480" s="283"/>
      <c r="K480" s="283"/>
      <c r="L480" s="283"/>
      <c r="M480" s="254"/>
      <c r="N480" s="254"/>
      <c r="O480" s="254"/>
      <c r="P480" s="254"/>
      <c r="Q480" s="254"/>
      <c r="R480" s="254"/>
      <c r="S480" s="254"/>
      <c r="T480" s="254"/>
      <c r="U480" s="254"/>
      <c r="V480" s="254"/>
      <c r="W480" s="254"/>
      <c r="X480" s="254"/>
      <c r="Y480" s="254"/>
    </row>
    <row r="481">
      <c r="A481" s="255"/>
      <c r="B481" s="255"/>
      <c r="C481" s="255"/>
      <c r="D481" s="255"/>
      <c r="E481" s="255"/>
      <c r="F481" s="255"/>
      <c r="G481" s="255"/>
      <c r="H481" s="63"/>
      <c r="I481" s="255"/>
      <c r="J481" s="282"/>
      <c r="K481" s="282"/>
      <c r="L481" s="282"/>
      <c r="M481" s="255"/>
      <c r="N481" s="255"/>
      <c r="O481" s="255"/>
      <c r="P481" s="255"/>
      <c r="Q481" s="255"/>
      <c r="R481" s="255"/>
      <c r="S481" s="255"/>
      <c r="T481" s="255"/>
      <c r="U481" s="255"/>
      <c r="V481" s="255"/>
      <c r="W481" s="255"/>
      <c r="X481" s="255"/>
      <c r="Y481" s="255"/>
    </row>
    <row r="482">
      <c r="A482" s="254"/>
      <c r="B482" s="254"/>
      <c r="C482" s="254"/>
      <c r="D482" s="254"/>
      <c r="E482" s="254"/>
      <c r="F482" s="254"/>
      <c r="G482" s="254"/>
      <c r="H482" s="3"/>
      <c r="I482" s="254"/>
      <c r="J482" s="283"/>
      <c r="K482" s="283"/>
      <c r="L482" s="283"/>
      <c r="M482" s="254"/>
      <c r="N482" s="254"/>
      <c r="O482" s="254"/>
      <c r="P482" s="254"/>
      <c r="Q482" s="254"/>
      <c r="R482" s="254"/>
      <c r="S482" s="254"/>
      <c r="T482" s="254"/>
      <c r="U482" s="254"/>
      <c r="V482" s="254"/>
      <c r="W482" s="254"/>
      <c r="X482" s="254"/>
      <c r="Y482" s="254"/>
    </row>
    <row r="483">
      <c r="A483" s="255"/>
      <c r="B483" s="255"/>
      <c r="C483" s="255"/>
      <c r="D483" s="255"/>
      <c r="E483" s="255"/>
      <c r="F483" s="255"/>
      <c r="G483" s="255"/>
      <c r="H483" s="63"/>
      <c r="I483" s="255"/>
      <c r="J483" s="282"/>
      <c r="K483" s="282"/>
      <c r="L483" s="282"/>
      <c r="M483" s="255"/>
      <c r="N483" s="255"/>
      <c r="O483" s="255"/>
      <c r="P483" s="255"/>
      <c r="Q483" s="255"/>
      <c r="R483" s="255"/>
      <c r="S483" s="255"/>
      <c r="T483" s="255"/>
      <c r="U483" s="255"/>
      <c r="V483" s="255"/>
      <c r="W483" s="255"/>
      <c r="X483" s="255"/>
      <c r="Y483" s="255"/>
    </row>
    <row r="484">
      <c r="A484" s="254"/>
      <c r="B484" s="254"/>
      <c r="C484" s="254"/>
      <c r="D484" s="254"/>
      <c r="E484" s="254"/>
      <c r="F484" s="254"/>
      <c r="G484" s="254"/>
      <c r="H484" s="3"/>
      <c r="I484" s="254"/>
      <c r="J484" s="283"/>
      <c r="K484" s="283"/>
      <c r="L484" s="283"/>
      <c r="M484" s="254"/>
      <c r="N484" s="254"/>
      <c r="O484" s="254"/>
      <c r="P484" s="254"/>
      <c r="Q484" s="254"/>
      <c r="R484" s="254"/>
      <c r="S484" s="254"/>
      <c r="T484" s="254"/>
      <c r="U484" s="254"/>
      <c r="V484" s="254"/>
      <c r="W484" s="254"/>
      <c r="X484" s="254"/>
      <c r="Y484" s="254"/>
    </row>
    <row r="485">
      <c r="A485" s="255"/>
      <c r="B485" s="255"/>
      <c r="C485" s="255"/>
      <c r="D485" s="255"/>
      <c r="E485" s="255"/>
      <c r="F485" s="255"/>
      <c r="G485" s="255"/>
      <c r="H485" s="63"/>
      <c r="I485" s="255"/>
      <c r="J485" s="282"/>
      <c r="K485" s="282"/>
      <c r="L485" s="282"/>
      <c r="M485" s="255"/>
      <c r="N485" s="255"/>
      <c r="O485" s="255"/>
      <c r="P485" s="255"/>
      <c r="Q485" s="255"/>
      <c r="R485" s="255"/>
      <c r="S485" s="255"/>
      <c r="T485" s="255"/>
      <c r="U485" s="255"/>
      <c r="V485" s="255"/>
      <c r="W485" s="255"/>
      <c r="X485" s="255"/>
      <c r="Y485" s="255"/>
    </row>
    <row r="486">
      <c r="A486" s="254"/>
      <c r="B486" s="254"/>
      <c r="C486" s="254"/>
      <c r="D486" s="254"/>
      <c r="E486" s="254"/>
      <c r="F486" s="254"/>
      <c r="G486" s="254"/>
      <c r="H486" s="3"/>
      <c r="I486" s="254"/>
      <c r="J486" s="283"/>
      <c r="K486" s="283"/>
      <c r="L486" s="283"/>
      <c r="M486" s="254"/>
      <c r="N486" s="254"/>
      <c r="O486" s="254"/>
      <c r="P486" s="254"/>
      <c r="Q486" s="254"/>
      <c r="R486" s="254"/>
      <c r="S486" s="254"/>
      <c r="T486" s="254"/>
      <c r="U486" s="254"/>
      <c r="V486" s="254"/>
      <c r="W486" s="254"/>
      <c r="X486" s="254"/>
      <c r="Y486" s="254"/>
    </row>
    <row r="487">
      <c r="A487" s="255"/>
      <c r="B487" s="255"/>
      <c r="C487" s="255"/>
      <c r="D487" s="255"/>
      <c r="E487" s="255"/>
      <c r="F487" s="255"/>
      <c r="G487" s="255"/>
      <c r="H487" s="63"/>
      <c r="I487" s="255"/>
      <c r="J487" s="282"/>
      <c r="K487" s="282"/>
      <c r="L487" s="282"/>
      <c r="M487" s="255"/>
      <c r="N487" s="255"/>
      <c r="O487" s="255"/>
      <c r="P487" s="255"/>
      <c r="Q487" s="255"/>
      <c r="R487" s="255"/>
      <c r="S487" s="255"/>
      <c r="T487" s="255"/>
      <c r="U487" s="255"/>
      <c r="V487" s="255"/>
      <c r="W487" s="255"/>
      <c r="X487" s="255"/>
      <c r="Y487" s="255"/>
    </row>
    <row r="488">
      <c r="A488" s="254"/>
      <c r="B488" s="254"/>
      <c r="C488" s="254"/>
      <c r="D488" s="254"/>
      <c r="E488" s="254"/>
      <c r="F488" s="254"/>
      <c r="G488" s="254"/>
      <c r="H488" s="3"/>
      <c r="I488" s="254"/>
      <c r="J488" s="283"/>
      <c r="K488" s="283"/>
      <c r="L488" s="283"/>
      <c r="M488" s="254"/>
      <c r="N488" s="254"/>
      <c r="O488" s="254"/>
      <c r="P488" s="254"/>
      <c r="Q488" s="254"/>
      <c r="R488" s="254"/>
      <c r="S488" s="254"/>
      <c r="T488" s="254"/>
      <c r="U488" s="254"/>
      <c r="V488" s="254"/>
      <c r="W488" s="254"/>
      <c r="X488" s="254"/>
      <c r="Y488" s="254"/>
    </row>
    <row r="489">
      <c r="A489" s="255"/>
      <c r="B489" s="255"/>
      <c r="C489" s="255"/>
      <c r="D489" s="255"/>
      <c r="E489" s="255"/>
      <c r="F489" s="255"/>
      <c r="G489" s="255"/>
      <c r="H489" s="63"/>
      <c r="I489" s="255"/>
      <c r="J489" s="282"/>
      <c r="K489" s="282"/>
      <c r="L489" s="282"/>
      <c r="M489" s="255"/>
      <c r="N489" s="255"/>
      <c r="O489" s="255"/>
      <c r="P489" s="255"/>
      <c r="Q489" s="255"/>
      <c r="R489" s="255"/>
      <c r="S489" s="255"/>
      <c r="T489" s="255"/>
      <c r="U489" s="255"/>
      <c r="V489" s="255"/>
      <c r="W489" s="255"/>
      <c r="X489" s="255"/>
      <c r="Y489" s="255"/>
    </row>
    <row r="490">
      <c r="A490" s="254"/>
      <c r="B490" s="254"/>
      <c r="C490" s="254"/>
      <c r="D490" s="254"/>
      <c r="E490" s="254"/>
      <c r="F490" s="254"/>
      <c r="G490" s="254"/>
      <c r="H490" s="3"/>
      <c r="I490" s="254"/>
      <c r="J490" s="283"/>
      <c r="K490" s="283"/>
      <c r="L490" s="283"/>
      <c r="M490" s="254"/>
      <c r="N490" s="254"/>
      <c r="O490" s="254"/>
      <c r="P490" s="254"/>
      <c r="Q490" s="254"/>
      <c r="R490" s="254"/>
      <c r="S490" s="254"/>
      <c r="T490" s="254"/>
      <c r="U490" s="254"/>
      <c r="V490" s="254"/>
      <c r="W490" s="254"/>
      <c r="X490" s="254"/>
      <c r="Y490" s="254"/>
    </row>
    <row r="491">
      <c r="A491" s="255"/>
      <c r="B491" s="255"/>
      <c r="C491" s="255"/>
      <c r="D491" s="255"/>
      <c r="E491" s="255"/>
      <c r="F491" s="255"/>
      <c r="G491" s="255"/>
      <c r="H491" s="63"/>
      <c r="I491" s="255"/>
      <c r="J491" s="282"/>
      <c r="K491" s="282"/>
      <c r="L491" s="282"/>
      <c r="M491" s="255"/>
      <c r="N491" s="255"/>
      <c r="O491" s="255"/>
      <c r="P491" s="255"/>
      <c r="Q491" s="255"/>
      <c r="R491" s="255"/>
      <c r="S491" s="255"/>
      <c r="T491" s="255"/>
      <c r="U491" s="255"/>
      <c r="V491" s="255"/>
      <c r="W491" s="255"/>
      <c r="X491" s="255"/>
      <c r="Y491" s="255"/>
    </row>
    <row r="492">
      <c r="A492" s="254"/>
      <c r="B492" s="254"/>
      <c r="C492" s="254"/>
      <c r="D492" s="254"/>
      <c r="E492" s="254"/>
      <c r="F492" s="254"/>
      <c r="G492" s="254"/>
      <c r="H492" s="3"/>
      <c r="I492" s="254"/>
      <c r="J492" s="283"/>
      <c r="K492" s="283"/>
      <c r="L492" s="283"/>
      <c r="M492" s="254"/>
      <c r="N492" s="254"/>
      <c r="O492" s="254"/>
      <c r="P492" s="254"/>
      <c r="Q492" s="254"/>
      <c r="R492" s="254"/>
      <c r="S492" s="254"/>
      <c r="T492" s="254"/>
      <c r="U492" s="254"/>
      <c r="V492" s="254"/>
      <c r="W492" s="254"/>
      <c r="X492" s="254"/>
      <c r="Y492" s="254"/>
    </row>
    <row r="493">
      <c r="A493" s="255"/>
      <c r="B493" s="255"/>
      <c r="C493" s="255"/>
      <c r="D493" s="255"/>
      <c r="E493" s="255"/>
      <c r="F493" s="255"/>
      <c r="G493" s="255"/>
      <c r="H493" s="63"/>
      <c r="I493" s="255"/>
      <c r="J493" s="282"/>
      <c r="K493" s="282"/>
      <c r="L493" s="282"/>
      <c r="M493" s="255"/>
      <c r="N493" s="255"/>
      <c r="O493" s="255"/>
      <c r="P493" s="255"/>
      <c r="Q493" s="255"/>
      <c r="R493" s="255"/>
      <c r="S493" s="255"/>
      <c r="T493" s="255"/>
      <c r="U493" s="255"/>
      <c r="V493" s="255"/>
      <c r="W493" s="255"/>
      <c r="X493" s="255"/>
      <c r="Y493" s="255"/>
    </row>
    <row r="494">
      <c r="A494" s="254"/>
      <c r="B494" s="254"/>
      <c r="C494" s="254"/>
      <c r="D494" s="254"/>
      <c r="E494" s="254"/>
      <c r="F494" s="254"/>
      <c r="G494" s="254"/>
      <c r="H494" s="3"/>
      <c r="I494" s="254"/>
      <c r="J494" s="283"/>
      <c r="K494" s="283"/>
      <c r="L494" s="283"/>
      <c r="M494" s="254"/>
      <c r="N494" s="254"/>
      <c r="O494" s="254"/>
      <c r="P494" s="254"/>
      <c r="Q494" s="254"/>
      <c r="R494" s="254"/>
      <c r="S494" s="254"/>
      <c r="T494" s="254"/>
      <c r="U494" s="254"/>
      <c r="V494" s="254"/>
      <c r="W494" s="254"/>
      <c r="X494" s="254"/>
      <c r="Y494" s="254"/>
    </row>
    <row r="495">
      <c r="A495" s="255"/>
      <c r="B495" s="255"/>
      <c r="C495" s="255"/>
      <c r="D495" s="255"/>
      <c r="E495" s="255"/>
      <c r="F495" s="255"/>
      <c r="G495" s="255"/>
      <c r="H495" s="63"/>
      <c r="I495" s="255"/>
      <c r="J495" s="282"/>
      <c r="K495" s="282"/>
      <c r="L495" s="282"/>
      <c r="M495" s="255"/>
      <c r="N495" s="255"/>
      <c r="O495" s="255"/>
      <c r="P495" s="255"/>
      <c r="Q495" s="255"/>
      <c r="R495" s="255"/>
      <c r="S495" s="255"/>
      <c r="T495" s="255"/>
      <c r="U495" s="255"/>
      <c r="V495" s="255"/>
      <c r="W495" s="255"/>
      <c r="X495" s="255"/>
      <c r="Y495" s="255"/>
    </row>
    <row r="496">
      <c r="A496" s="254"/>
      <c r="B496" s="254"/>
      <c r="C496" s="254"/>
      <c r="D496" s="254"/>
      <c r="E496" s="254"/>
      <c r="F496" s="254"/>
      <c r="G496" s="254"/>
      <c r="H496" s="3"/>
      <c r="I496" s="254"/>
      <c r="J496" s="283"/>
      <c r="K496" s="283"/>
      <c r="L496" s="283"/>
      <c r="M496" s="254"/>
      <c r="N496" s="254"/>
      <c r="O496" s="254"/>
      <c r="P496" s="254"/>
      <c r="Q496" s="254"/>
      <c r="R496" s="254"/>
      <c r="S496" s="254"/>
      <c r="T496" s="254"/>
      <c r="U496" s="254"/>
      <c r="V496" s="254"/>
      <c r="W496" s="254"/>
      <c r="X496" s="254"/>
      <c r="Y496" s="254"/>
    </row>
    <row r="497">
      <c r="A497" s="255"/>
      <c r="B497" s="255"/>
      <c r="C497" s="255"/>
      <c r="D497" s="255"/>
      <c r="E497" s="255"/>
      <c r="F497" s="255"/>
      <c r="G497" s="255"/>
      <c r="H497" s="63"/>
      <c r="I497" s="255"/>
      <c r="J497" s="282"/>
      <c r="K497" s="282"/>
      <c r="L497" s="282"/>
      <c r="M497" s="255"/>
      <c r="N497" s="255"/>
      <c r="O497" s="255"/>
      <c r="P497" s="255"/>
      <c r="Q497" s="255"/>
      <c r="R497" s="255"/>
      <c r="S497" s="255"/>
      <c r="T497" s="255"/>
      <c r="U497" s="255"/>
      <c r="V497" s="255"/>
      <c r="W497" s="255"/>
      <c r="X497" s="255"/>
      <c r="Y497" s="255"/>
    </row>
    <row r="498">
      <c r="A498" s="254"/>
      <c r="B498" s="254"/>
      <c r="C498" s="254"/>
      <c r="D498" s="254"/>
      <c r="E498" s="254"/>
      <c r="F498" s="254"/>
      <c r="G498" s="254"/>
      <c r="H498" s="3"/>
      <c r="I498" s="254"/>
      <c r="J498" s="283"/>
      <c r="K498" s="283"/>
      <c r="L498" s="283"/>
      <c r="M498" s="254"/>
      <c r="N498" s="254"/>
      <c r="O498" s="254"/>
      <c r="P498" s="254"/>
      <c r="Q498" s="254"/>
      <c r="R498" s="254"/>
      <c r="S498" s="254"/>
      <c r="T498" s="254"/>
      <c r="U498" s="254"/>
      <c r="V498" s="254"/>
      <c r="W498" s="254"/>
      <c r="X498" s="254"/>
      <c r="Y498" s="254"/>
    </row>
    <row r="499">
      <c r="A499" s="255"/>
      <c r="B499" s="255"/>
      <c r="C499" s="255"/>
      <c r="D499" s="255"/>
      <c r="E499" s="255"/>
      <c r="F499" s="255"/>
      <c r="G499" s="255"/>
      <c r="H499" s="63"/>
      <c r="I499" s="255"/>
      <c r="J499" s="282"/>
      <c r="K499" s="282"/>
      <c r="L499" s="282"/>
      <c r="M499" s="255"/>
      <c r="N499" s="255"/>
      <c r="O499" s="255"/>
      <c r="P499" s="255"/>
      <c r="Q499" s="255"/>
      <c r="R499" s="255"/>
      <c r="S499" s="255"/>
      <c r="T499" s="255"/>
      <c r="U499" s="255"/>
      <c r="V499" s="255"/>
      <c r="W499" s="255"/>
      <c r="X499" s="255"/>
      <c r="Y499" s="255"/>
    </row>
    <row r="500">
      <c r="A500" s="254"/>
      <c r="B500" s="254"/>
      <c r="C500" s="254"/>
      <c r="D500" s="254"/>
      <c r="E500" s="254"/>
      <c r="F500" s="254"/>
      <c r="G500" s="254"/>
      <c r="H500" s="3"/>
      <c r="I500" s="254"/>
      <c r="J500" s="283"/>
      <c r="K500" s="283"/>
      <c r="L500" s="283"/>
      <c r="M500" s="254"/>
      <c r="N500" s="254"/>
      <c r="O500" s="254"/>
      <c r="P500" s="254"/>
      <c r="Q500" s="254"/>
      <c r="R500" s="254"/>
      <c r="S500" s="254"/>
      <c r="T500" s="254"/>
      <c r="U500" s="254"/>
      <c r="V500" s="254"/>
      <c r="W500" s="254"/>
      <c r="X500" s="254"/>
      <c r="Y500" s="254"/>
    </row>
    <row r="501">
      <c r="A501" s="255"/>
      <c r="B501" s="255"/>
      <c r="C501" s="255"/>
      <c r="D501" s="255"/>
      <c r="E501" s="255"/>
      <c r="F501" s="255"/>
      <c r="G501" s="255"/>
      <c r="H501" s="63"/>
      <c r="I501" s="255"/>
      <c r="J501" s="282"/>
      <c r="K501" s="282"/>
      <c r="L501" s="282"/>
      <c r="M501" s="255"/>
      <c r="N501" s="255"/>
      <c r="O501" s="255"/>
      <c r="P501" s="255"/>
      <c r="Q501" s="255"/>
      <c r="R501" s="255"/>
      <c r="S501" s="255"/>
      <c r="T501" s="255"/>
      <c r="U501" s="255"/>
      <c r="V501" s="255"/>
      <c r="W501" s="255"/>
      <c r="X501" s="255"/>
      <c r="Y501" s="255"/>
    </row>
    <row r="502">
      <c r="A502" s="254"/>
      <c r="B502" s="254"/>
      <c r="C502" s="254"/>
      <c r="D502" s="254"/>
      <c r="E502" s="254"/>
      <c r="F502" s="254"/>
      <c r="G502" s="254"/>
      <c r="H502" s="3"/>
      <c r="I502" s="254"/>
      <c r="J502" s="283"/>
      <c r="K502" s="283"/>
      <c r="L502" s="283"/>
      <c r="M502" s="254"/>
      <c r="N502" s="254"/>
      <c r="O502" s="254"/>
      <c r="P502" s="254"/>
      <c r="Q502" s="254"/>
      <c r="R502" s="254"/>
      <c r="S502" s="254"/>
      <c r="T502" s="254"/>
      <c r="U502" s="254"/>
      <c r="V502" s="254"/>
      <c r="W502" s="254"/>
      <c r="X502" s="254"/>
      <c r="Y502" s="254"/>
    </row>
    <row r="503">
      <c r="A503" s="255"/>
      <c r="B503" s="255"/>
      <c r="C503" s="255"/>
      <c r="D503" s="255"/>
      <c r="E503" s="255"/>
      <c r="F503" s="255"/>
      <c r="G503" s="255"/>
      <c r="H503" s="63"/>
      <c r="I503" s="255"/>
      <c r="J503" s="282"/>
      <c r="K503" s="282"/>
      <c r="L503" s="282"/>
      <c r="M503" s="255"/>
      <c r="N503" s="255"/>
      <c r="O503" s="255"/>
      <c r="P503" s="255"/>
      <c r="Q503" s="255"/>
      <c r="R503" s="255"/>
      <c r="S503" s="255"/>
      <c r="T503" s="255"/>
      <c r="U503" s="255"/>
      <c r="V503" s="255"/>
      <c r="W503" s="255"/>
      <c r="X503" s="255"/>
      <c r="Y503" s="255"/>
    </row>
    <row r="504">
      <c r="A504" s="254"/>
      <c r="B504" s="254"/>
      <c r="C504" s="254"/>
      <c r="D504" s="254"/>
      <c r="E504" s="254"/>
      <c r="F504" s="254"/>
      <c r="G504" s="254"/>
      <c r="H504" s="3"/>
      <c r="I504" s="254"/>
      <c r="J504" s="283"/>
      <c r="K504" s="283"/>
      <c r="L504" s="283"/>
      <c r="M504" s="254"/>
      <c r="N504" s="254"/>
      <c r="O504" s="254"/>
      <c r="P504" s="254"/>
      <c r="Q504" s="254"/>
      <c r="R504" s="254"/>
      <c r="S504" s="254"/>
      <c r="T504" s="254"/>
      <c r="U504" s="254"/>
      <c r="V504" s="254"/>
      <c r="W504" s="254"/>
      <c r="X504" s="254"/>
      <c r="Y504" s="254"/>
    </row>
    <row r="505">
      <c r="A505" s="255"/>
      <c r="B505" s="255"/>
      <c r="C505" s="255"/>
      <c r="D505" s="255"/>
      <c r="E505" s="255"/>
      <c r="F505" s="255"/>
      <c r="G505" s="255"/>
      <c r="H505" s="63"/>
      <c r="I505" s="255"/>
      <c r="J505" s="282"/>
      <c r="K505" s="282"/>
      <c r="L505" s="282"/>
      <c r="M505" s="255"/>
      <c r="N505" s="255"/>
      <c r="O505" s="255"/>
      <c r="P505" s="255"/>
      <c r="Q505" s="255"/>
      <c r="R505" s="255"/>
      <c r="S505" s="255"/>
      <c r="T505" s="255"/>
      <c r="U505" s="255"/>
      <c r="V505" s="255"/>
      <c r="W505" s="255"/>
      <c r="X505" s="255"/>
      <c r="Y505" s="255"/>
    </row>
    <row r="506">
      <c r="A506" s="254"/>
      <c r="B506" s="254"/>
      <c r="C506" s="254"/>
      <c r="D506" s="254"/>
      <c r="E506" s="254"/>
      <c r="F506" s="254"/>
      <c r="G506" s="254"/>
      <c r="H506" s="3"/>
      <c r="I506" s="254"/>
      <c r="J506" s="283"/>
      <c r="K506" s="283"/>
      <c r="L506" s="283"/>
      <c r="M506" s="254"/>
      <c r="N506" s="254"/>
      <c r="O506" s="254"/>
      <c r="P506" s="254"/>
      <c r="Q506" s="254"/>
      <c r="R506" s="254"/>
      <c r="S506" s="254"/>
      <c r="T506" s="254"/>
      <c r="U506" s="254"/>
      <c r="V506" s="254"/>
      <c r="W506" s="254"/>
      <c r="X506" s="254"/>
      <c r="Y506" s="254"/>
    </row>
    <row r="507">
      <c r="A507" s="255"/>
      <c r="B507" s="255"/>
      <c r="C507" s="255"/>
      <c r="D507" s="255"/>
      <c r="E507" s="255"/>
      <c r="F507" s="255"/>
      <c r="G507" s="255"/>
      <c r="H507" s="63"/>
      <c r="I507" s="255"/>
      <c r="J507" s="282"/>
      <c r="K507" s="282"/>
      <c r="L507" s="282"/>
      <c r="M507" s="255"/>
      <c r="N507" s="255"/>
      <c r="O507" s="255"/>
      <c r="P507" s="255"/>
      <c r="Q507" s="255"/>
      <c r="R507" s="255"/>
      <c r="S507" s="255"/>
      <c r="T507" s="255"/>
      <c r="U507" s="255"/>
      <c r="V507" s="255"/>
      <c r="W507" s="255"/>
      <c r="X507" s="255"/>
      <c r="Y507" s="255"/>
    </row>
    <row r="508">
      <c r="A508" s="254"/>
      <c r="B508" s="254"/>
      <c r="C508" s="254"/>
      <c r="D508" s="254"/>
      <c r="E508" s="254"/>
      <c r="F508" s="254"/>
      <c r="G508" s="254"/>
      <c r="H508" s="3"/>
      <c r="I508" s="254"/>
      <c r="J508" s="283"/>
      <c r="K508" s="283"/>
      <c r="L508" s="283"/>
      <c r="M508" s="254"/>
      <c r="N508" s="254"/>
      <c r="O508" s="254"/>
      <c r="P508" s="254"/>
      <c r="Q508" s="254"/>
      <c r="R508" s="254"/>
      <c r="S508" s="254"/>
      <c r="T508" s="254"/>
      <c r="U508" s="254"/>
      <c r="V508" s="254"/>
      <c r="W508" s="254"/>
      <c r="X508" s="254"/>
      <c r="Y508" s="254"/>
    </row>
    <row r="509">
      <c r="A509" s="255"/>
      <c r="B509" s="255"/>
      <c r="C509" s="255"/>
      <c r="D509" s="255"/>
      <c r="E509" s="255"/>
      <c r="F509" s="255"/>
      <c r="G509" s="255"/>
      <c r="H509" s="63"/>
      <c r="I509" s="255"/>
      <c r="J509" s="282"/>
      <c r="K509" s="282"/>
      <c r="L509" s="282"/>
      <c r="M509" s="255"/>
      <c r="N509" s="255"/>
      <c r="O509" s="255"/>
      <c r="P509" s="255"/>
      <c r="Q509" s="255"/>
      <c r="R509" s="255"/>
      <c r="S509" s="255"/>
      <c r="T509" s="255"/>
      <c r="U509" s="255"/>
      <c r="V509" s="255"/>
      <c r="W509" s="255"/>
      <c r="X509" s="255"/>
      <c r="Y509" s="255"/>
    </row>
    <row r="510">
      <c r="A510" s="254"/>
      <c r="B510" s="254"/>
      <c r="C510" s="254"/>
      <c r="D510" s="254"/>
      <c r="E510" s="254"/>
      <c r="F510" s="254"/>
      <c r="G510" s="254"/>
      <c r="H510" s="3"/>
      <c r="I510" s="254"/>
      <c r="J510" s="283"/>
      <c r="K510" s="283"/>
      <c r="L510" s="283"/>
      <c r="M510" s="254"/>
      <c r="N510" s="254"/>
      <c r="O510" s="254"/>
      <c r="P510" s="254"/>
      <c r="Q510" s="254"/>
      <c r="R510" s="254"/>
      <c r="S510" s="254"/>
      <c r="T510" s="254"/>
      <c r="U510" s="254"/>
      <c r="V510" s="254"/>
      <c r="W510" s="254"/>
      <c r="X510" s="254"/>
      <c r="Y510" s="254"/>
    </row>
    <row r="511">
      <c r="A511" s="255"/>
      <c r="B511" s="255"/>
      <c r="C511" s="255"/>
      <c r="D511" s="255"/>
      <c r="E511" s="255"/>
      <c r="F511" s="255"/>
      <c r="G511" s="255"/>
      <c r="H511" s="63"/>
      <c r="I511" s="255"/>
      <c r="J511" s="282"/>
      <c r="K511" s="282"/>
      <c r="L511" s="282"/>
      <c r="M511" s="255"/>
      <c r="N511" s="255"/>
      <c r="O511" s="255"/>
      <c r="P511" s="255"/>
      <c r="Q511" s="255"/>
      <c r="R511" s="255"/>
      <c r="S511" s="255"/>
      <c r="T511" s="255"/>
      <c r="U511" s="255"/>
      <c r="V511" s="255"/>
      <c r="W511" s="255"/>
      <c r="X511" s="255"/>
      <c r="Y511" s="255"/>
    </row>
    <row r="512">
      <c r="A512" s="254"/>
      <c r="B512" s="254"/>
      <c r="C512" s="254"/>
      <c r="D512" s="254"/>
      <c r="E512" s="254"/>
      <c r="F512" s="254"/>
      <c r="G512" s="254"/>
      <c r="H512" s="3"/>
      <c r="I512" s="254"/>
      <c r="J512" s="283"/>
      <c r="K512" s="283"/>
      <c r="L512" s="283"/>
      <c r="M512" s="254"/>
      <c r="N512" s="254"/>
      <c r="O512" s="254"/>
      <c r="P512" s="254"/>
      <c r="Q512" s="254"/>
      <c r="R512" s="254"/>
      <c r="S512" s="254"/>
      <c r="T512" s="254"/>
      <c r="U512" s="254"/>
      <c r="V512" s="254"/>
      <c r="W512" s="254"/>
      <c r="X512" s="254"/>
      <c r="Y512" s="254"/>
    </row>
    <row r="513">
      <c r="A513" s="255"/>
      <c r="B513" s="255"/>
      <c r="C513" s="255"/>
      <c r="D513" s="255"/>
      <c r="E513" s="255"/>
      <c r="F513" s="255"/>
      <c r="G513" s="255"/>
      <c r="H513" s="63"/>
      <c r="I513" s="255"/>
      <c r="J513" s="282"/>
      <c r="K513" s="282"/>
      <c r="L513" s="282"/>
      <c r="M513" s="255"/>
      <c r="N513" s="255"/>
      <c r="O513" s="255"/>
      <c r="P513" s="255"/>
      <c r="Q513" s="255"/>
      <c r="R513" s="255"/>
      <c r="S513" s="255"/>
      <c r="T513" s="255"/>
      <c r="U513" s="255"/>
      <c r="V513" s="255"/>
      <c r="W513" s="255"/>
      <c r="X513" s="255"/>
      <c r="Y513" s="255"/>
    </row>
    <row r="514">
      <c r="A514" s="254"/>
      <c r="B514" s="254"/>
      <c r="C514" s="254"/>
      <c r="D514" s="254"/>
      <c r="E514" s="254"/>
      <c r="F514" s="254"/>
      <c r="G514" s="254"/>
      <c r="H514" s="3"/>
      <c r="I514" s="254"/>
      <c r="J514" s="283"/>
      <c r="K514" s="283"/>
      <c r="L514" s="283"/>
      <c r="M514" s="254"/>
      <c r="N514" s="254"/>
      <c r="O514" s="254"/>
      <c r="P514" s="254"/>
      <c r="Q514" s="254"/>
      <c r="R514" s="254"/>
      <c r="S514" s="254"/>
      <c r="T514" s="254"/>
      <c r="U514" s="254"/>
      <c r="V514" s="254"/>
      <c r="W514" s="254"/>
      <c r="X514" s="254"/>
      <c r="Y514" s="254"/>
    </row>
    <row r="515">
      <c r="A515" s="255"/>
      <c r="B515" s="255"/>
      <c r="C515" s="255"/>
      <c r="D515" s="255"/>
      <c r="E515" s="255"/>
      <c r="F515" s="255"/>
      <c r="G515" s="255"/>
      <c r="H515" s="63"/>
      <c r="I515" s="255"/>
      <c r="J515" s="282"/>
      <c r="K515" s="282"/>
      <c r="L515" s="282"/>
      <c r="M515" s="255"/>
      <c r="N515" s="255"/>
      <c r="O515" s="255"/>
      <c r="P515" s="255"/>
      <c r="Q515" s="255"/>
      <c r="R515" s="255"/>
      <c r="S515" s="255"/>
      <c r="T515" s="255"/>
      <c r="U515" s="255"/>
      <c r="V515" s="255"/>
      <c r="W515" s="255"/>
      <c r="X515" s="255"/>
      <c r="Y515" s="255"/>
    </row>
    <row r="516">
      <c r="A516" s="254"/>
      <c r="B516" s="254"/>
      <c r="C516" s="254"/>
      <c r="D516" s="254"/>
      <c r="E516" s="254"/>
      <c r="F516" s="254"/>
      <c r="G516" s="254"/>
      <c r="H516" s="3"/>
      <c r="I516" s="254"/>
      <c r="J516" s="283"/>
      <c r="K516" s="283"/>
      <c r="L516" s="283"/>
      <c r="M516" s="254"/>
      <c r="N516" s="254"/>
      <c r="O516" s="254"/>
      <c r="P516" s="254"/>
      <c r="Q516" s="254"/>
      <c r="R516" s="254"/>
      <c r="S516" s="254"/>
      <c r="T516" s="254"/>
      <c r="U516" s="254"/>
      <c r="V516" s="254"/>
      <c r="W516" s="254"/>
      <c r="X516" s="254"/>
      <c r="Y516" s="254"/>
    </row>
    <row r="517">
      <c r="A517" s="255"/>
      <c r="B517" s="255"/>
      <c r="C517" s="255"/>
      <c r="D517" s="255"/>
      <c r="E517" s="255"/>
      <c r="F517" s="255"/>
      <c r="G517" s="255"/>
      <c r="H517" s="63"/>
      <c r="I517" s="255"/>
      <c r="J517" s="282"/>
      <c r="K517" s="282"/>
      <c r="L517" s="282"/>
      <c r="M517" s="255"/>
      <c r="N517" s="255"/>
      <c r="O517" s="255"/>
      <c r="P517" s="255"/>
      <c r="Q517" s="255"/>
      <c r="R517" s="255"/>
      <c r="S517" s="255"/>
      <c r="T517" s="255"/>
      <c r="U517" s="255"/>
      <c r="V517" s="255"/>
      <c r="W517" s="255"/>
      <c r="X517" s="255"/>
      <c r="Y517" s="255"/>
    </row>
    <row r="518">
      <c r="A518" s="254"/>
      <c r="B518" s="254"/>
      <c r="C518" s="254"/>
      <c r="D518" s="254"/>
      <c r="E518" s="254"/>
      <c r="F518" s="254"/>
      <c r="G518" s="254"/>
      <c r="H518" s="3"/>
      <c r="I518" s="254"/>
      <c r="J518" s="283"/>
      <c r="K518" s="283"/>
      <c r="L518" s="283"/>
      <c r="M518" s="254"/>
      <c r="N518" s="254"/>
      <c r="O518" s="254"/>
      <c r="P518" s="254"/>
      <c r="Q518" s="254"/>
      <c r="R518" s="254"/>
      <c r="S518" s="254"/>
      <c r="T518" s="254"/>
      <c r="U518" s="254"/>
      <c r="V518" s="254"/>
      <c r="W518" s="254"/>
      <c r="X518" s="254"/>
      <c r="Y518" s="254"/>
    </row>
    <row r="519">
      <c r="A519" s="255"/>
      <c r="B519" s="255"/>
      <c r="C519" s="255"/>
      <c r="D519" s="255"/>
      <c r="E519" s="255"/>
      <c r="F519" s="255"/>
      <c r="G519" s="255"/>
      <c r="H519" s="63"/>
      <c r="I519" s="255"/>
      <c r="J519" s="282"/>
      <c r="K519" s="282"/>
      <c r="L519" s="282"/>
      <c r="M519" s="255"/>
      <c r="N519" s="255"/>
      <c r="O519" s="255"/>
      <c r="P519" s="255"/>
      <c r="Q519" s="255"/>
      <c r="R519" s="255"/>
      <c r="S519" s="255"/>
      <c r="T519" s="255"/>
      <c r="U519" s="255"/>
      <c r="V519" s="255"/>
      <c r="W519" s="255"/>
      <c r="X519" s="255"/>
      <c r="Y519" s="255"/>
    </row>
    <row r="520">
      <c r="A520" s="254"/>
      <c r="B520" s="254"/>
      <c r="C520" s="254"/>
      <c r="D520" s="254"/>
      <c r="E520" s="254"/>
      <c r="F520" s="254"/>
      <c r="G520" s="254"/>
      <c r="H520" s="3"/>
      <c r="I520" s="254"/>
      <c r="J520" s="283"/>
      <c r="K520" s="283"/>
      <c r="L520" s="283"/>
      <c r="M520" s="254"/>
      <c r="N520" s="254"/>
      <c r="O520" s="254"/>
      <c r="P520" s="254"/>
      <c r="Q520" s="254"/>
      <c r="R520" s="254"/>
      <c r="S520" s="254"/>
      <c r="T520" s="254"/>
      <c r="U520" s="254"/>
      <c r="V520" s="254"/>
      <c r="W520" s="254"/>
      <c r="X520" s="254"/>
      <c r="Y520" s="254"/>
    </row>
    <row r="521">
      <c r="A521" s="255"/>
      <c r="B521" s="255"/>
      <c r="C521" s="255"/>
      <c r="D521" s="255"/>
      <c r="E521" s="255"/>
      <c r="F521" s="255"/>
      <c r="G521" s="255"/>
      <c r="H521" s="63"/>
      <c r="I521" s="255"/>
      <c r="J521" s="282"/>
      <c r="K521" s="282"/>
      <c r="L521" s="282"/>
      <c r="M521" s="255"/>
      <c r="N521" s="255"/>
      <c r="O521" s="255"/>
      <c r="P521" s="255"/>
      <c r="Q521" s="255"/>
      <c r="R521" s="255"/>
      <c r="S521" s="255"/>
      <c r="T521" s="255"/>
      <c r="U521" s="255"/>
      <c r="V521" s="255"/>
      <c r="W521" s="255"/>
      <c r="X521" s="255"/>
      <c r="Y521" s="255"/>
    </row>
    <row r="522">
      <c r="A522" s="254"/>
      <c r="B522" s="254"/>
      <c r="C522" s="254"/>
      <c r="D522" s="254"/>
      <c r="E522" s="254"/>
      <c r="F522" s="254"/>
      <c r="G522" s="254"/>
      <c r="H522" s="3"/>
      <c r="I522" s="254"/>
      <c r="J522" s="283"/>
      <c r="K522" s="283"/>
      <c r="L522" s="283"/>
      <c r="M522" s="254"/>
      <c r="N522" s="254"/>
      <c r="O522" s="254"/>
      <c r="P522" s="254"/>
      <c r="Q522" s="254"/>
      <c r="R522" s="254"/>
      <c r="S522" s="254"/>
      <c r="T522" s="254"/>
      <c r="U522" s="254"/>
      <c r="V522" s="254"/>
      <c r="W522" s="254"/>
      <c r="X522" s="254"/>
      <c r="Y522" s="254"/>
    </row>
    <row r="523">
      <c r="A523" s="255"/>
      <c r="B523" s="255"/>
      <c r="C523" s="255"/>
      <c r="D523" s="255"/>
      <c r="E523" s="255"/>
      <c r="F523" s="255"/>
      <c r="G523" s="255"/>
      <c r="H523" s="63"/>
      <c r="I523" s="255"/>
      <c r="J523" s="282"/>
      <c r="K523" s="282"/>
      <c r="L523" s="282"/>
      <c r="M523" s="255"/>
      <c r="N523" s="255"/>
      <c r="O523" s="255"/>
      <c r="P523" s="255"/>
      <c r="Q523" s="255"/>
      <c r="R523" s="255"/>
      <c r="S523" s="255"/>
      <c r="T523" s="255"/>
      <c r="U523" s="255"/>
      <c r="V523" s="255"/>
      <c r="W523" s="255"/>
      <c r="X523" s="255"/>
      <c r="Y523" s="255"/>
    </row>
    <row r="524">
      <c r="A524" s="254"/>
      <c r="B524" s="254"/>
      <c r="C524" s="254"/>
      <c r="D524" s="254"/>
      <c r="E524" s="254"/>
      <c r="F524" s="254"/>
      <c r="G524" s="254"/>
      <c r="H524" s="3"/>
      <c r="I524" s="254"/>
      <c r="J524" s="283"/>
      <c r="K524" s="283"/>
      <c r="L524" s="283"/>
      <c r="M524" s="254"/>
      <c r="N524" s="254"/>
      <c r="O524" s="254"/>
      <c r="P524" s="254"/>
      <c r="Q524" s="254"/>
      <c r="R524" s="254"/>
      <c r="S524" s="254"/>
      <c r="T524" s="254"/>
      <c r="U524" s="254"/>
      <c r="V524" s="254"/>
      <c r="W524" s="254"/>
      <c r="X524" s="254"/>
      <c r="Y524" s="254"/>
    </row>
    <row r="525">
      <c r="A525" s="255"/>
      <c r="B525" s="255"/>
      <c r="C525" s="255"/>
      <c r="D525" s="255"/>
      <c r="E525" s="255"/>
      <c r="F525" s="255"/>
      <c r="G525" s="255"/>
      <c r="H525" s="63"/>
      <c r="I525" s="255"/>
      <c r="J525" s="282"/>
      <c r="K525" s="282"/>
      <c r="L525" s="282"/>
      <c r="M525" s="255"/>
      <c r="N525" s="255"/>
      <c r="O525" s="255"/>
      <c r="P525" s="255"/>
      <c r="Q525" s="255"/>
      <c r="R525" s="255"/>
      <c r="S525" s="255"/>
      <c r="T525" s="255"/>
      <c r="U525" s="255"/>
      <c r="V525" s="255"/>
      <c r="W525" s="255"/>
      <c r="X525" s="255"/>
      <c r="Y525" s="255"/>
    </row>
    <row r="526">
      <c r="A526" s="254"/>
      <c r="B526" s="254"/>
      <c r="C526" s="254"/>
      <c r="D526" s="254"/>
      <c r="E526" s="254"/>
      <c r="F526" s="254"/>
      <c r="G526" s="254"/>
      <c r="H526" s="3"/>
      <c r="I526" s="254"/>
      <c r="J526" s="283"/>
      <c r="K526" s="283"/>
      <c r="L526" s="283"/>
      <c r="M526" s="254"/>
      <c r="N526" s="254"/>
      <c r="O526" s="254"/>
      <c r="P526" s="254"/>
      <c r="Q526" s="254"/>
      <c r="R526" s="254"/>
      <c r="S526" s="254"/>
      <c r="T526" s="254"/>
      <c r="U526" s="254"/>
      <c r="V526" s="254"/>
      <c r="W526" s="254"/>
      <c r="X526" s="254"/>
      <c r="Y526" s="254"/>
    </row>
    <row r="527">
      <c r="A527" s="255"/>
      <c r="B527" s="255"/>
      <c r="C527" s="255"/>
      <c r="D527" s="255"/>
      <c r="E527" s="255"/>
      <c r="F527" s="255"/>
      <c r="G527" s="255"/>
      <c r="H527" s="63"/>
      <c r="I527" s="255"/>
      <c r="J527" s="282"/>
      <c r="K527" s="282"/>
      <c r="L527" s="282"/>
      <c r="M527" s="255"/>
      <c r="N527" s="255"/>
      <c r="O527" s="255"/>
      <c r="P527" s="255"/>
      <c r="Q527" s="255"/>
      <c r="R527" s="255"/>
      <c r="S527" s="255"/>
      <c r="T527" s="255"/>
      <c r="U527" s="255"/>
      <c r="V527" s="255"/>
      <c r="W527" s="255"/>
      <c r="X527" s="255"/>
      <c r="Y527" s="255"/>
    </row>
    <row r="528">
      <c r="A528" s="254"/>
      <c r="B528" s="254"/>
      <c r="C528" s="254"/>
      <c r="D528" s="254"/>
      <c r="E528" s="254"/>
      <c r="F528" s="254"/>
      <c r="G528" s="254"/>
      <c r="H528" s="3"/>
      <c r="I528" s="254"/>
      <c r="J528" s="283"/>
      <c r="K528" s="283"/>
      <c r="L528" s="283"/>
      <c r="M528" s="254"/>
      <c r="N528" s="254"/>
      <c r="O528" s="254"/>
      <c r="P528" s="254"/>
      <c r="Q528" s="254"/>
      <c r="R528" s="254"/>
      <c r="S528" s="254"/>
      <c r="T528" s="254"/>
      <c r="U528" s="254"/>
      <c r="V528" s="254"/>
      <c r="W528" s="254"/>
      <c r="X528" s="254"/>
      <c r="Y528" s="254"/>
    </row>
    <row r="529">
      <c r="A529" s="255"/>
      <c r="B529" s="255"/>
      <c r="C529" s="255"/>
      <c r="D529" s="255"/>
      <c r="E529" s="255"/>
      <c r="F529" s="255"/>
      <c r="G529" s="255"/>
      <c r="H529" s="63"/>
      <c r="I529" s="255"/>
      <c r="J529" s="282"/>
      <c r="K529" s="282"/>
      <c r="L529" s="282"/>
      <c r="M529" s="255"/>
      <c r="N529" s="255"/>
      <c r="O529" s="255"/>
      <c r="P529" s="255"/>
      <c r="Q529" s="255"/>
      <c r="R529" s="255"/>
      <c r="S529" s="255"/>
      <c r="T529" s="255"/>
      <c r="U529" s="255"/>
      <c r="V529" s="255"/>
      <c r="W529" s="255"/>
      <c r="X529" s="255"/>
      <c r="Y529" s="255"/>
    </row>
    <row r="530">
      <c r="A530" s="254"/>
      <c r="B530" s="254"/>
      <c r="C530" s="254"/>
      <c r="D530" s="254"/>
      <c r="E530" s="254"/>
      <c r="F530" s="254"/>
      <c r="G530" s="254"/>
      <c r="H530" s="3"/>
      <c r="I530" s="254"/>
      <c r="J530" s="283"/>
      <c r="K530" s="283"/>
      <c r="L530" s="283"/>
      <c r="M530" s="254"/>
      <c r="N530" s="254"/>
      <c r="O530" s="254"/>
      <c r="P530" s="254"/>
      <c r="Q530" s="254"/>
      <c r="R530" s="254"/>
      <c r="S530" s="254"/>
      <c r="T530" s="254"/>
      <c r="U530" s="254"/>
      <c r="V530" s="254"/>
      <c r="W530" s="254"/>
      <c r="X530" s="254"/>
      <c r="Y530" s="254"/>
    </row>
    <row r="531">
      <c r="A531" s="255"/>
      <c r="B531" s="255"/>
      <c r="C531" s="255"/>
      <c r="D531" s="255"/>
      <c r="E531" s="255"/>
      <c r="F531" s="255"/>
      <c r="G531" s="255"/>
      <c r="H531" s="63"/>
      <c r="I531" s="255"/>
      <c r="J531" s="282"/>
      <c r="K531" s="282"/>
      <c r="L531" s="282"/>
      <c r="M531" s="255"/>
      <c r="N531" s="255"/>
      <c r="O531" s="255"/>
      <c r="P531" s="255"/>
      <c r="Q531" s="255"/>
      <c r="R531" s="255"/>
      <c r="S531" s="255"/>
      <c r="T531" s="255"/>
      <c r="U531" s="255"/>
      <c r="V531" s="255"/>
      <c r="W531" s="255"/>
      <c r="X531" s="255"/>
      <c r="Y531" s="255"/>
    </row>
    <row r="532">
      <c r="A532" s="254"/>
      <c r="B532" s="254"/>
      <c r="C532" s="254"/>
      <c r="D532" s="254"/>
      <c r="E532" s="254"/>
      <c r="F532" s="254"/>
      <c r="G532" s="254"/>
      <c r="H532" s="3"/>
      <c r="I532" s="254"/>
      <c r="J532" s="283"/>
      <c r="K532" s="283"/>
      <c r="L532" s="283"/>
      <c r="M532" s="254"/>
      <c r="N532" s="254"/>
      <c r="O532" s="254"/>
      <c r="P532" s="254"/>
      <c r="Q532" s="254"/>
      <c r="R532" s="254"/>
      <c r="S532" s="254"/>
      <c r="T532" s="254"/>
      <c r="U532" s="254"/>
      <c r="V532" s="254"/>
      <c r="W532" s="254"/>
      <c r="X532" s="254"/>
      <c r="Y532" s="254"/>
    </row>
    <row r="533">
      <c r="A533" s="255"/>
      <c r="B533" s="255"/>
      <c r="C533" s="255"/>
      <c r="D533" s="255"/>
      <c r="E533" s="255"/>
      <c r="F533" s="255"/>
      <c r="G533" s="255"/>
      <c r="H533" s="63"/>
      <c r="I533" s="255"/>
      <c r="J533" s="282"/>
      <c r="K533" s="282"/>
      <c r="L533" s="282"/>
      <c r="M533" s="255"/>
      <c r="N533" s="255"/>
      <c r="O533" s="255"/>
      <c r="P533" s="255"/>
      <c r="Q533" s="255"/>
      <c r="R533" s="255"/>
      <c r="S533" s="255"/>
      <c r="T533" s="255"/>
      <c r="U533" s="255"/>
      <c r="V533" s="255"/>
      <c r="W533" s="255"/>
      <c r="X533" s="255"/>
      <c r="Y533" s="255"/>
    </row>
    <row r="534">
      <c r="A534" s="254"/>
      <c r="B534" s="254"/>
      <c r="C534" s="254"/>
      <c r="D534" s="254"/>
      <c r="E534" s="254"/>
      <c r="F534" s="254"/>
      <c r="G534" s="254"/>
      <c r="H534" s="3"/>
      <c r="I534" s="254"/>
      <c r="J534" s="283"/>
      <c r="K534" s="283"/>
      <c r="L534" s="283"/>
      <c r="M534" s="254"/>
      <c r="N534" s="254"/>
      <c r="O534" s="254"/>
      <c r="P534" s="254"/>
      <c r="Q534" s="254"/>
      <c r="R534" s="254"/>
      <c r="S534" s="254"/>
      <c r="T534" s="254"/>
      <c r="U534" s="254"/>
      <c r="V534" s="254"/>
      <c r="W534" s="254"/>
      <c r="X534" s="254"/>
      <c r="Y534" s="254"/>
    </row>
    <row r="535">
      <c r="A535" s="255"/>
      <c r="B535" s="255"/>
      <c r="C535" s="255"/>
      <c r="D535" s="255"/>
      <c r="E535" s="255"/>
      <c r="F535" s="255"/>
      <c r="G535" s="255"/>
      <c r="H535" s="63"/>
      <c r="I535" s="255"/>
      <c r="J535" s="282"/>
      <c r="K535" s="282"/>
      <c r="L535" s="282"/>
      <c r="M535" s="255"/>
      <c r="N535" s="255"/>
      <c r="O535" s="255"/>
      <c r="P535" s="255"/>
      <c r="Q535" s="255"/>
      <c r="R535" s="255"/>
      <c r="S535" s="255"/>
      <c r="T535" s="255"/>
      <c r="U535" s="255"/>
      <c r="V535" s="255"/>
      <c r="W535" s="255"/>
      <c r="X535" s="255"/>
      <c r="Y535" s="255"/>
    </row>
    <row r="536">
      <c r="A536" s="254"/>
      <c r="B536" s="254"/>
      <c r="C536" s="254"/>
      <c r="D536" s="254"/>
      <c r="E536" s="254"/>
      <c r="F536" s="254"/>
      <c r="G536" s="254"/>
      <c r="H536" s="3"/>
      <c r="I536" s="254"/>
      <c r="J536" s="283"/>
      <c r="K536" s="283"/>
      <c r="L536" s="283"/>
      <c r="M536" s="254"/>
      <c r="N536" s="254"/>
      <c r="O536" s="254"/>
      <c r="P536" s="254"/>
      <c r="Q536" s="254"/>
      <c r="R536" s="254"/>
      <c r="S536" s="254"/>
      <c r="T536" s="254"/>
      <c r="U536" s="254"/>
      <c r="V536" s="254"/>
      <c r="W536" s="254"/>
      <c r="X536" s="254"/>
      <c r="Y536" s="254"/>
    </row>
    <row r="537">
      <c r="A537" s="255"/>
      <c r="B537" s="255"/>
      <c r="C537" s="255"/>
      <c r="D537" s="255"/>
      <c r="E537" s="255"/>
      <c r="F537" s="255"/>
      <c r="G537" s="255"/>
      <c r="H537" s="63"/>
      <c r="I537" s="255"/>
      <c r="J537" s="282"/>
      <c r="K537" s="282"/>
      <c r="L537" s="282"/>
      <c r="M537" s="255"/>
      <c r="N537" s="255"/>
      <c r="O537" s="255"/>
      <c r="P537" s="255"/>
      <c r="Q537" s="255"/>
      <c r="R537" s="255"/>
      <c r="S537" s="255"/>
      <c r="T537" s="255"/>
      <c r="U537" s="255"/>
      <c r="V537" s="255"/>
      <c r="W537" s="255"/>
      <c r="X537" s="255"/>
      <c r="Y537" s="255"/>
    </row>
    <row r="538">
      <c r="A538" s="254"/>
      <c r="B538" s="254"/>
      <c r="C538" s="254"/>
      <c r="D538" s="254"/>
      <c r="E538" s="254"/>
      <c r="F538" s="254"/>
      <c r="G538" s="254"/>
      <c r="H538" s="3"/>
      <c r="I538" s="254"/>
      <c r="J538" s="283"/>
      <c r="K538" s="283"/>
      <c r="L538" s="283"/>
      <c r="M538" s="254"/>
      <c r="N538" s="254"/>
      <c r="O538" s="254"/>
      <c r="P538" s="254"/>
      <c r="Q538" s="254"/>
      <c r="R538" s="254"/>
      <c r="S538" s="254"/>
      <c r="T538" s="254"/>
      <c r="U538" s="254"/>
      <c r="V538" s="254"/>
      <c r="W538" s="254"/>
      <c r="X538" s="254"/>
      <c r="Y538" s="254"/>
    </row>
    <row r="539">
      <c r="A539" s="255"/>
      <c r="B539" s="255"/>
      <c r="C539" s="255"/>
      <c r="D539" s="255"/>
      <c r="E539" s="255"/>
      <c r="F539" s="255"/>
      <c r="G539" s="255"/>
      <c r="H539" s="63"/>
      <c r="I539" s="255"/>
      <c r="J539" s="282"/>
      <c r="K539" s="282"/>
      <c r="L539" s="282"/>
      <c r="M539" s="255"/>
      <c r="N539" s="255"/>
      <c r="O539" s="255"/>
      <c r="P539" s="255"/>
      <c r="Q539" s="255"/>
      <c r="R539" s="255"/>
      <c r="S539" s="255"/>
      <c r="T539" s="255"/>
      <c r="U539" s="255"/>
      <c r="V539" s="255"/>
      <c r="W539" s="255"/>
      <c r="X539" s="255"/>
      <c r="Y539" s="255"/>
    </row>
    <row r="540">
      <c r="A540" s="254"/>
      <c r="B540" s="254"/>
      <c r="C540" s="254"/>
      <c r="D540" s="254"/>
      <c r="E540" s="254"/>
      <c r="F540" s="254"/>
      <c r="G540" s="254"/>
      <c r="H540" s="3"/>
      <c r="I540" s="254"/>
      <c r="J540" s="283"/>
      <c r="K540" s="283"/>
      <c r="L540" s="283"/>
      <c r="M540" s="254"/>
      <c r="N540" s="254"/>
      <c r="O540" s="254"/>
      <c r="P540" s="254"/>
      <c r="Q540" s="254"/>
      <c r="R540" s="254"/>
      <c r="S540" s="254"/>
      <c r="T540" s="254"/>
      <c r="U540" s="254"/>
      <c r="V540" s="254"/>
      <c r="W540" s="254"/>
      <c r="X540" s="254"/>
      <c r="Y540" s="254"/>
    </row>
    <row r="541">
      <c r="A541" s="255"/>
      <c r="B541" s="255"/>
      <c r="C541" s="255"/>
      <c r="D541" s="255"/>
      <c r="E541" s="255"/>
      <c r="F541" s="255"/>
      <c r="G541" s="255"/>
      <c r="H541" s="63"/>
      <c r="I541" s="255"/>
      <c r="J541" s="282"/>
      <c r="K541" s="282"/>
      <c r="L541" s="282"/>
      <c r="M541" s="255"/>
      <c r="N541" s="255"/>
      <c r="O541" s="255"/>
      <c r="P541" s="255"/>
      <c r="Q541" s="255"/>
      <c r="R541" s="255"/>
      <c r="S541" s="255"/>
      <c r="T541" s="255"/>
      <c r="U541" s="255"/>
      <c r="V541" s="255"/>
      <c r="W541" s="255"/>
      <c r="X541" s="255"/>
      <c r="Y541" s="255"/>
    </row>
    <row r="542">
      <c r="A542" s="254"/>
      <c r="B542" s="254"/>
      <c r="C542" s="254"/>
      <c r="D542" s="254"/>
      <c r="E542" s="254"/>
      <c r="F542" s="254"/>
      <c r="G542" s="254"/>
      <c r="H542" s="3"/>
      <c r="I542" s="254"/>
      <c r="J542" s="283"/>
      <c r="K542" s="283"/>
      <c r="L542" s="283"/>
      <c r="M542" s="254"/>
      <c r="N542" s="254"/>
      <c r="O542" s="254"/>
      <c r="P542" s="254"/>
      <c r="Q542" s="254"/>
      <c r="R542" s="254"/>
      <c r="S542" s="254"/>
      <c r="T542" s="254"/>
      <c r="U542" s="254"/>
      <c r="V542" s="254"/>
      <c r="W542" s="254"/>
      <c r="X542" s="254"/>
      <c r="Y542" s="254"/>
    </row>
    <row r="543">
      <c r="A543" s="255"/>
      <c r="B543" s="255"/>
      <c r="C543" s="255"/>
      <c r="D543" s="255"/>
      <c r="E543" s="255"/>
      <c r="F543" s="255"/>
      <c r="G543" s="255"/>
      <c r="H543" s="63"/>
      <c r="I543" s="255"/>
      <c r="J543" s="282"/>
      <c r="K543" s="282"/>
      <c r="L543" s="282"/>
      <c r="M543" s="255"/>
      <c r="N543" s="255"/>
      <c r="O543" s="255"/>
      <c r="P543" s="255"/>
      <c r="Q543" s="255"/>
      <c r="R543" s="255"/>
      <c r="S543" s="255"/>
      <c r="T543" s="255"/>
      <c r="U543" s="255"/>
      <c r="V543" s="255"/>
      <c r="W543" s="255"/>
      <c r="X543" s="255"/>
      <c r="Y543" s="255"/>
    </row>
    <row r="544">
      <c r="A544" s="254"/>
      <c r="B544" s="254"/>
      <c r="C544" s="254"/>
      <c r="D544" s="254"/>
      <c r="E544" s="254"/>
      <c r="F544" s="254"/>
      <c r="G544" s="254"/>
      <c r="H544" s="3"/>
      <c r="I544" s="254"/>
      <c r="J544" s="283"/>
      <c r="K544" s="283"/>
      <c r="L544" s="283"/>
      <c r="M544" s="254"/>
      <c r="N544" s="254"/>
      <c r="O544" s="254"/>
      <c r="P544" s="254"/>
      <c r="Q544" s="254"/>
      <c r="R544" s="254"/>
      <c r="S544" s="254"/>
      <c r="T544" s="254"/>
      <c r="U544" s="254"/>
      <c r="V544" s="254"/>
      <c r="W544" s="254"/>
      <c r="X544" s="254"/>
      <c r="Y544" s="254"/>
    </row>
    <row r="545">
      <c r="A545" s="255"/>
      <c r="B545" s="255"/>
      <c r="C545" s="255"/>
      <c r="D545" s="255"/>
      <c r="E545" s="255"/>
      <c r="F545" s="255"/>
      <c r="G545" s="255"/>
      <c r="H545" s="63"/>
      <c r="I545" s="255"/>
      <c r="J545" s="282"/>
      <c r="K545" s="282"/>
      <c r="L545" s="282"/>
      <c r="M545" s="255"/>
      <c r="N545" s="255"/>
      <c r="O545" s="255"/>
      <c r="P545" s="255"/>
      <c r="Q545" s="255"/>
      <c r="R545" s="255"/>
      <c r="S545" s="255"/>
      <c r="T545" s="255"/>
      <c r="U545" s="255"/>
      <c r="V545" s="255"/>
      <c r="W545" s="255"/>
      <c r="X545" s="255"/>
      <c r="Y545" s="255"/>
    </row>
    <row r="546">
      <c r="A546" s="254"/>
      <c r="B546" s="254"/>
      <c r="C546" s="254"/>
      <c r="D546" s="254"/>
      <c r="E546" s="254"/>
      <c r="F546" s="254"/>
      <c r="G546" s="254"/>
      <c r="H546" s="3"/>
      <c r="I546" s="254"/>
      <c r="J546" s="283"/>
      <c r="K546" s="283"/>
      <c r="L546" s="283"/>
      <c r="M546" s="254"/>
      <c r="N546" s="254"/>
      <c r="O546" s="254"/>
      <c r="P546" s="254"/>
      <c r="Q546" s="254"/>
      <c r="R546" s="254"/>
      <c r="S546" s="254"/>
      <c r="T546" s="254"/>
      <c r="U546" s="254"/>
      <c r="V546" s="254"/>
      <c r="W546" s="254"/>
      <c r="X546" s="254"/>
      <c r="Y546" s="254"/>
    </row>
    <row r="547">
      <c r="A547" s="255"/>
      <c r="B547" s="255"/>
      <c r="C547" s="255"/>
      <c r="D547" s="255"/>
      <c r="E547" s="255"/>
      <c r="F547" s="255"/>
      <c r="G547" s="255"/>
      <c r="H547" s="63"/>
      <c r="I547" s="255"/>
      <c r="J547" s="282"/>
      <c r="K547" s="282"/>
      <c r="L547" s="282"/>
      <c r="M547" s="255"/>
      <c r="N547" s="255"/>
      <c r="O547" s="255"/>
      <c r="P547" s="255"/>
      <c r="Q547" s="255"/>
      <c r="R547" s="255"/>
      <c r="S547" s="255"/>
      <c r="T547" s="255"/>
      <c r="U547" s="255"/>
      <c r="V547" s="255"/>
      <c r="W547" s="255"/>
      <c r="X547" s="255"/>
      <c r="Y547" s="255"/>
    </row>
    <row r="548">
      <c r="A548" s="254"/>
      <c r="B548" s="254"/>
      <c r="C548" s="254"/>
      <c r="D548" s="254"/>
      <c r="E548" s="254"/>
      <c r="F548" s="254"/>
      <c r="G548" s="254"/>
      <c r="H548" s="3"/>
      <c r="I548" s="254"/>
      <c r="J548" s="283"/>
      <c r="K548" s="283"/>
      <c r="L548" s="283"/>
      <c r="M548" s="254"/>
      <c r="N548" s="254"/>
      <c r="O548" s="254"/>
      <c r="P548" s="254"/>
      <c r="Q548" s="254"/>
      <c r="R548" s="254"/>
      <c r="S548" s="254"/>
      <c r="T548" s="254"/>
      <c r="U548" s="254"/>
      <c r="V548" s="254"/>
      <c r="W548" s="254"/>
      <c r="X548" s="254"/>
      <c r="Y548" s="254"/>
    </row>
    <row r="549">
      <c r="A549" s="255"/>
      <c r="B549" s="255"/>
      <c r="C549" s="255"/>
      <c r="D549" s="255"/>
      <c r="E549" s="255"/>
      <c r="F549" s="255"/>
      <c r="G549" s="255"/>
      <c r="H549" s="63"/>
      <c r="I549" s="255"/>
      <c r="J549" s="282"/>
      <c r="K549" s="282"/>
      <c r="L549" s="282"/>
      <c r="M549" s="255"/>
      <c r="N549" s="255"/>
      <c r="O549" s="255"/>
      <c r="P549" s="255"/>
      <c r="Q549" s="255"/>
      <c r="R549" s="255"/>
      <c r="S549" s="255"/>
      <c r="T549" s="255"/>
      <c r="U549" s="255"/>
      <c r="V549" s="255"/>
      <c r="W549" s="255"/>
      <c r="X549" s="255"/>
      <c r="Y549" s="255"/>
    </row>
    <row r="550">
      <c r="A550" s="254"/>
      <c r="B550" s="254"/>
      <c r="C550" s="254"/>
      <c r="D550" s="254"/>
      <c r="E550" s="254"/>
      <c r="F550" s="254"/>
      <c r="G550" s="254"/>
      <c r="H550" s="3"/>
      <c r="I550" s="254"/>
      <c r="J550" s="283"/>
      <c r="K550" s="283"/>
      <c r="L550" s="283"/>
      <c r="M550" s="254"/>
      <c r="N550" s="254"/>
      <c r="O550" s="254"/>
      <c r="P550" s="254"/>
      <c r="Q550" s="254"/>
      <c r="R550" s="254"/>
      <c r="S550" s="254"/>
      <c r="T550" s="254"/>
      <c r="U550" s="254"/>
      <c r="V550" s="254"/>
      <c r="W550" s="254"/>
      <c r="X550" s="254"/>
      <c r="Y550" s="254"/>
    </row>
    <row r="551">
      <c r="A551" s="255"/>
      <c r="B551" s="255"/>
      <c r="C551" s="255"/>
      <c r="D551" s="255"/>
      <c r="E551" s="255"/>
      <c r="F551" s="255"/>
      <c r="G551" s="255"/>
      <c r="H551" s="63"/>
      <c r="I551" s="255"/>
      <c r="J551" s="282"/>
      <c r="K551" s="282"/>
      <c r="L551" s="282"/>
      <c r="M551" s="255"/>
      <c r="N551" s="255"/>
      <c r="O551" s="255"/>
      <c r="P551" s="255"/>
      <c r="Q551" s="255"/>
      <c r="R551" s="255"/>
      <c r="S551" s="255"/>
      <c r="T551" s="255"/>
      <c r="U551" s="255"/>
      <c r="V551" s="255"/>
      <c r="W551" s="255"/>
      <c r="X551" s="255"/>
      <c r="Y551" s="255"/>
    </row>
    <row r="552">
      <c r="A552" s="254"/>
      <c r="B552" s="254"/>
      <c r="C552" s="254"/>
      <c r="D552" s="254"/>
      <c r="E552" s="254"/>
      <c r="F552" s="254"/>
      <c r="G552" s="254"/>
      <c r="H552" s="3"/>
      <c r="I552" s="254"/>
      <c r="J552" s="283"/>
      <c r="K552" s="283"/>
      <c r="L552" s="283"/>
      <c r="M552" s="254"/>
      <c r="N552" s="254"/>
      <c r="O552" s="254"/>
      <c r="P552" s="254"/>
      <c r="Q552" s="254"/>
      <c r="R552" s="254"/>
      <c r="S552" s="254"/>
      <c r="T552" s="254"/>
      <c r="U552" s="254"/>
      <c r="V552" s="254"/>
      <c r="W552" s="254"/>
      <c r="X552" s="254"/>
      <c r="Y552" s="254"/>
    </row>
    <row r="553">
      <c r="A553" s="255"/>
      <c r="B553" s="255"/>
      <c r="C553" s="255"/>
      <c r="D553" s="255"/>
      <c r="E553" s="255"/>
      <c r="F553" s="255"/>
      <c r="G553" s="255"/>
      <c r="H553" s="63"/>
      <c r="I553" s="255"/>
      <c r="J553" s="282"/>
      <c r="K553" s="282"/>
      <c r="L553" s="282"/>
      <c r="M553" s="255"/>
      <c r="N553" s="255"/>
      <c r="O553" s="255"/>
      <c r="P553" s="255"/>
      <c r="Q553" s="255"/>
      <c r="R553" s="255"/>
      <c r="S553" s="255"/>
      <c r="T553" s="255"/>
      <c r="U553" s="255"/>
      <c r="V553" s="255"/>
      <c r="W553" s="255"/>
      <c r="X553" s="255"/>
      <c r="Y553" s="255"/>
    </row>
    <row r="554">
      <c r="A554" s="254"/>
      <c r="B554" s="254"/>
      <c r="C554" s="254"/>
      <c r="D554" s="254"/>
      <c r="E554" s="254"/>
      <c r="F554" s="254"/>
      <c r="G554" s="254"/>
      <c r="H554" s="3"/>
      <c r="I554" s="254"/>
      <c r="J554" s="283"/>
      <c r="K554" s="283"/>
      <c r="L554" s="283"/>
      <c r="M554" s="254"/>
      <c r="N554" s="254"/>
      <c r="O554" s="254"/>
      <c r="P554" s="254"/>
      <c r="Q554" s="254"/>
      <c r="R554" s="254"/>
      <c r="S554" s="254"/>
      <c r="T554" s="254"/>
      <c r="U554" s="254"/>
      <c r="V554" s="254"/>
      <c r="W554" s="254"/>
      <c r="X554" s="254"/>
      <c r="Y554" s="254"/>
    </row>
    <row r="555">
      <c r="A555" s="255"/>
      <c r="B555" s="255"/>
      <c r="C555" s="255"/>
      <c r="D555" s="255"/>
      <c r="E555" s="255"/>
      <c r="F555" s="255"/>
      <c r="G555" s="255"/>
      <c r="H555" s="63"/>
      <c r="I555" s="255"/>
      <c r="J555" s="282"/>
      <c r="K555" s="282"/>
      <c r="L555" s="282"/>
      <c r="M555" s="255"/>
      <c r="N555" s="255"/>
      <c r="O555" s="255"/>
      <c r="P555" s="255"/>
      <c r="Q555" s="255"/>
      <c r="R555" s="255"/>
      <c r="S555" s="255"/>
      <c r="T555" s="255"/>
      <c r="U555" s="255"/>
      <c r="V555" s="255"/>
      <c r="W555" s="255"/>
      <c r="X555" s="255"/>
      <c r="Y555" s="255"/>
    </row>
  </sheetData>
  <autoFilter ref="$A$1:$AH$987">
    <sortState ref="A1:AH987">
      <sortCondition ref="F1:F987"/>
      <sortCondition descending="1" ref="E1:E987"/>
    </sortState>
  </autoFilter>
  <dataValidations>
    <dataValidation type="list" allowBlank="1" sqref="I2:I343">
      <formula1>'Margen (PowerBI)'!$B$2:$B$179</formula1>
    </dataValidation>
    <dataValidation type="list" allowBlank="1" sqref="B182">
      <formula1>'Margen - Activas (PowerBI)'!$B$2:$B$127</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71"/>
    <col customWidth="1" min="11" max="11" width="20.29"/>
    <col customWidth="1" min="12" max="12" width="19.14"/>
  </cols>
  <sheetData>
    <row r="1">
      <c r="A1" s="250" t="s">
        <v>7399</v>
      </c>
      <c r="B1" s="53" t="s">
        <v>324</v>
      </c>
      <c r="C1" s="53" t="s">
        <v>325</v>
      </c>
      <c r="D1" s="53" t="s">
        <v>326</v>
      </c>
      <c r="E1" s="53" t="s">
        <v>7284</v>
      </c>
      <c r="F1" s="53" t="s">
        <v>7285</v>
      </c>
      <c r="G1" s="53" t="s">
        <v>7269</v>
      </c>
      <c r="H1" s="53" t="s">
        <v>7268</v>
      </c>
      <c r="I1" s="53" t="s">
        <v>327</v>
      </c>
      <c r="J1" s="53" t="s">
        <v>328</v>
      </c>
      <c r="K1" s="53" t="s">
        <v>329</v>
      </c>
      <c r="L1" s="53" t="s">
        <v>330</v>
      </c>
      <c r="M1" s="53" t="s">
        <v>331</v>
      </c>
      <c r="N1" s="53" t="s">
        <v>332</v>
      </c>
      <c r="O1" s="53" t="s">
        <v>333</v>
      </c>
      <c r="P1" s="53" t="s">
        <v>334</v>
      </c>
      <c r="Q1" s="53" t="s">
        <v>335</v>
      </c>
      <c r="R1" s="53" t="s">
        <v>336</v>
      </c>
      <c r="S1" s="53" t="s">
        <v>337</v>
      </c>
      <c r="T1" s="53" t="s">
        <v>338</v>
      </c>
      <c r="U1" s="53" t="s">
        <v>339</v>
      </c>
      <c r="V1" s="53" t="s">
        <v>340</v>
      </c>
      <c r="W1" s="53" t="s">
        <v>341</v>
      </c>
      <c r="X1" s="53" t="s">
        <v>342</v>
      </c>
      <c r="Y1" s="53" t="s">
        <v>343</v>
      </c>
      <c r="Z1" s="53" t="s">
        <v>344</v>
      </c>
      <c r="AA1" s="54"/>
      <c r="AB1" s="54"/>
      <c r="AC1" s="54"/>
      <c r="AD1" s="54"/>
      <c r="AE1" s="54"/>
      <c r="AF1" s="54"/>
      <c r="AG1" s="54"/>
      <c r="AH1" s="54"/>
      <c r="AI1" s="54"/>
      <c r="AJ1" s="54"/>
    </row>
    <row r="2">
      <c r="A2" s="251" t="s">
        <v>1633</v>
      </c>
      <c r="B2" s="55" t="s">
        <v>345</v>
      </c>
      <c r="C2" s="55" t="s">
        <v>346</v>
      </c>
      <c r="D2" s="55" t="s">
        <v>347</v>
      </c>
      <c r="E2" s="55">
        <v>10.5</v>
      </c>
      <c r="F2" s="55" t="s">
        <v>7286</v>
      </c>
      <c r="G2" s="55" t="str">
        <f t="array" ref="G2">IFNA(INDEX('New Listing E-Commerce'!$E$2:$E$69,MATCH($J2,'New Listing E-Commerce'!$C$2:$C$69,0)),"N/A")</f>
        <v>Soft</v>
      </c>
      <c r="H2" s="55" t="str">
        <f t="array" ref="H2">INDEX('New Listing E-Commerce'!$D$1:$D$179,MATCH(J2,'New Listing E-Commerce'!$C$1:$C$179,0))</f>
        <v>BorceShark</v>
      </c>
      <c r="I2" s="55">
        <f t="shared" ref="I2:I232" si="1">SUM(S2,T2)</f>
        <v>1</v>
      </c>
      <c r="J2" s="55" t="s">
        <v>140</v>
      </c>
      <c r="K2" s="56">
        <f>VLOOKUP($J2,'Margen (PowerBI)'!$B$2:$F$179,3)</f>
        <v>58.5</v>
      </c>
      <c r="L2" s="56">
        <f t="array" ref="L2">INDEX('Margen (PowerBI)'!$E$1:$E$179,MATCH($J2,'Margen (PowerBI)'!$B$1:$B$179,0))</f>
        <v>32.5</v>
      </c>
      <c r="M2" s="56">
        <f>VLOOKUP($J2,'Margen (PowerBI)'!$B$2:$F$179,5)</f>
        <v>25</v>
      </c>
      <c r="N2" s="55">
        <v>2.0</v>
      </c>
      <c r="O2" s="57">
        <v>1.0E-4</v>
      </c>
      <c r="P2" s="55">
        <v>2.0</v>
      </c>
      <c r="Q2" s="57">
        <v>1.0E-4</v>
      </c>
      <c r="R2" s="57">
        <v>0.0</v>
      </c>
      <c r="S2" s="55">
        <v>1.0</v>
      </c>
      <c r="T2" s="55">
        <v>0.0</v>
      </c>
      <c r="U2" s="57">
        <v>0.5</v>
      </c>
      <c r="V2" s="57">
        <v>0.0</v>
      </c>
      <c r="W2" s="58">
        <v>118.0</v>
      </c>
      <c r="X2" s="58">
        <v>0.0</v>
      </c>
      <c r="Y2" s="55">
        <v>1.0</v>
      </c>
      <c r="Z2" s="55">
        <v>0.0</v>
      </c>
      <c r="AA2" s="3"/>
      <c r="AB2" s="3"/>
      <c r="AC2" s="3"/>
      <c r="AD2" s="3"/>
      <c r="AE2" s="3"/>
      <c r="AF2" s="3"/>
      <c r="AG2" s="3"/>
      <c r="AH2" s="3"/>
      <c r="AI2" s="3"/>
      <c r="AJ2" s="3"/>
    </row>
    <row r="3">
      <c r="A3" s="252" t="s">
        <v>1633</v>
      </c>
      <c r="B3" s="59" t="s">
        <v>348</v>
      </c>
      <c r="C3" s="59" t="s">
        <v>349</v>
      </c>
      <c r="D3" s="59" t="s">
        <v>350</v>
      </c>
      <c r="E3" s="59">
        <v>7.0</v>
      </c>
      <c r="F3" s="59" t="s">
        <v>7287</v>
      </c>
      <c r="G3" s="59" t="str">
        <f t="array" ref="G3">IFNA(INDEX('New Listing E-Commerce'!$E$2:$E$69,MATCH($J3,'New Listing E-Commerce'!$C$2:$C$69,0)),"N/A")</f>
        <v>Soft</v>
      </c>
      <c r="H3" s="59" t="str">
        <f t="array" ref="H3">INDEX('New Listing E-Commerce'!$D$1:$D$179,MATCH(J3,'New Listing E-Commerce'!$C$1:$C$179,0))</f>
        <v>Botin Cafe</v>
      </c>
      <c r="I3" s="59">
        <f t="shared" si="1"/>
        <v>1</v>
      </c>
      <c r="J3" s="59" t="s">
        <v>200</v>
      </c>
      <c r="K3" s="60">
        <f>VLOOKUP($J3,'Margen (PowerBI)'!$B$2:$F$179,3)</f>
        <v>58.5</v>
      </c>
      <c r="L3" s="60">
        <f t="array" ref="L3">INDEX('Margen (PowerBI)'!$E$1:$E$179,MATCH($J3,'Margen (PowerBI)'!$B$1:$B$179,0))</f>
        <v>29.5</v>
      </c>
      <c r="M3" s="60">
        <f>VLOOKUP($J3,'Margen (PowerBI)'!$B$2:$F$179,5)</f>
        <v>25</v>
      </c>
      <c r="N3" s="59">
        <v>0.0</v>
      </c>
      <c r="O3" s="61">
        <v>0.0</v>
      </c>
      <c r="P3" s="59">
        <v>0.0</v>
      </c>
      <c r="Q3" s="61">
        <v>0.0</v>
      </c>
      <c r="R3" s="61">
        <v>0.0</v>
      </c>
      <c r="S3" s="59">
        <v>1.0</v>
      </c>
      <c r="T3" s="59">
        <v>0.0</v>
      </c>
      <c r="U3" s="61">
        <v>0.0</v>
      </c>
      <c r="V3" s="61">
        <v>0.0</v>
      </c>
      <c r="W3" s="62">
        <v>112.0</v>
      </c>
      <c r="X3" s="62">
        <v>0.0</v>
      </c>
      <c r="Y3" s="59">
        <v>1.0</v>
      </c>
      <c r="Z3" s="59">
        <v>0.0</v>
      </c>
      <c r="AA3" s="63"/>
      <c r="AB3" s="63"/>
      <c r="AC3" s="63"/>
      <c r="AD3" s="63"/>
      <c r="AE3" s="63"/>
      <c r="AF3" s="63"/>
      <c r="AG3" s="63"/>
      <c r="AH3" s="63"/>
      <c r="AI3" s="63"/>
      <c r="AJ3" s="63"/>
    </row>
    <row r="4">
      <c r="A4" s="251" t="s">
        <v>1633</v>
      </c>
      <c r="B4" s="55" t="s">
        <v>351</v>
      </c>
      <c r="C4" s="55" t="s">
        <v>352</v>
      </c>
      <c r="D4" s="55" t="s">
        <v>353</v>
      </c>
      <c r="E4" s="55">
        <v>10.0</v>
      </c>
      <c r="F4" s="55" t="s">
        <v>7287</v>
      </c>
      <c r="G4" s="55" t="str">
        <f t="array" ref="G4">IFNA(INDEX('New Listing E-Commerce'!$E$2:$E$69,MATCH($J4,'New Listing E-Commerce'!$C$2:$C$69,0)),"N/A")</f>
        <v>Soft</v>
      </c>
      <c r="H4" s="55" t="str">
        <f t="array" ref="H4">INDEX('New Listing E-Commerce'!$D$1:$D$179,MATCH(J4,'New Listing E-Commerce'!$C$1:$C$179,0))</f>
        <v>Botin Cafe</v>
      </c>
      <c r="I4" s="55">
        <f t="shared" si="1"/>
        <v>1</v>
      </c>
      <c r="J4" s="55" t="s">
        <v>200</v>
      </c>
      <c r="K4" s="56">
        <f>VLOOKUP($J4,'Margen (PowerBI)'!$B$2:$F$179,3)</f>
        <v>58.5</v>
      </c>
      <c r="L4" s="56">
        <f t="array" ref="L4">INDEX('Margen (PowerBI)'!$E$1:$E$179,MATCH($J4,'Margen (PowerBI)'!$B$1:$B$179,0))</f>
        <v>29.5</v>
      </c>
      <c r="M4" s="56">
        <f>VLOOKUP($J4,'Margen (PowerBI)'!$B$2:$F$179,5)</f>
        <v>25</v>
      </c>
      <c r="N4" s="55">
        <v>1.0</v>
      </c>
      <c r="O4" s="57">
        <v>1.0E-4</v>
      </c>
      <c r="P4" s="55">
        <v>1.0</v>
      </c>
      <c r="Q4" s="57">
        <v>1.0E-4</v>
      </c>
      <c r="R4" s="57">
        <v>1.0</v>
      </c>
      <c r="S4" s="55">
        <v>1.0</v>
      </c>
      <c r="T4" s="55">
        <v>0.0</v>
      </c>
      <c r="U4" s="57">
        <v>1.0</v>
      </c>
      <c r="V4" s="57">
        <v>0.0</v>
      </c>
      <c r="W4" s="58">
        <v>102.0</v>
      </c>
      <c r="X4" s="58">
        <v>0.0</v>
      </c>
      <c r="Y4" s="55">
        <v>1.0</v>
      </c>
      <c r="Z4" s="55">
        <v>0.0</v>
      </c>
      <c r="AA4" s="3"/>
      <c r="AB4" s="3"/>
      <c r="AC4" s="3"/>
      <c r="AD4" s="3"/>
      <c r="AE4" s="3"/>
      <c r="AF4" s="3"/>
      <c r="AG4" s="3"/>
      <c r="AH4" s="3"/>
      <c r="AI4" s="3"/>
      <c r="AJ4" s="3"/>
    </row>
    <row r="5">
      <c r="A5" s="252" t="s">
        <v>1633</v>
      </c>
      <c r="B5" s="59" t="s">
        <v>351</v>
      </c>
      <c r="C5" s="59" t="s">
        <v>354</v>
      </c>
      <c r="D5" s="59" t="s">
        <v>355</v>
      </c>
      <c r="E5" s="59">
        <v>10.5</v>
      </c>
      <c r="F5" s="59" t="s">
        <v>7286</v>
      </c>
      <c r="G5" s="59" t="str">
        <f t="array" ref="G5">IFNA(INDEX('New Listing E-Commerce'!$E$2:$E$69,MATCH($J5,'New Listing E-Commerce'!$C$2:$C$69,0)),"N/A")</f>
        <v>Soft</v>
      </c>
      <c r="H5" s="59" t="str">
        <f t="array" ref="H5">INDEX('New Listing E-Commerce'!$D$1:$D$179,MATCH(J5,'New Listing E-Commerce'!$C$1:$C$179,0))</f>
        <v>Botin Cafe</v>
      </c>
      <c r="I5" s="59">
        <f t="shared" si="1"/>
        <v>1</v>
      </c>
      <c r="J5" s="59" t="s">
        <v>200</v>
      </c>
      <c r="K5" s="60">
        <f>VLOOKUP($J5,'Margen (PowerBI)'!$B$2:$F$179,3)</f>
        <v>58.5</v>
      </c>
      <c r="L5" s="60">
        <f t="array" ref="L5">INDEX('Margen (PowerBI)'!$E$1:$E$179,MATCH($J5,'Margen (PowerBI)'!$B$1:$B$179,0))</f>
        <v>29.5</v>
      </c>
      <c r="M5" s="60">
        <f>VLOOKUP($J5,'Margen (PowerBI)'!$B$2:$F$179,5)</f>
        <v>25</v>
      </c>
      <c r="N5" s="59">
        <v>5.0</v>
      </c>
      <c r="O5" s="61">
        <v>4.0E-4</v>
      </c>
      <c r="P5" s="59">
        <v>6.0</v>
      </c>
      <c r="Q5" s="61">
        <v>4.0E-4</v>
      </c>
      <c r="R5" s="61">
        <v>0.8333</v>
      </c>
      <c r="S5" s="59">
        <v>1.0</v>
      </c>
      <c r="T5" s="59">
        <v>0.0</v>
      </c>
      <c r="U5" s="61">
        <v>0.2</v>
      </c>
      <c r="V5" s="61">
        <v>0.0</v>
      </c>
      <c r="W5" s="62">
        <v>110.16</v>
      </c>
      <c r="X5" s="62">
        <v>0.0</v>
      </c>
      <c r="Y5" s="59">
        <v>1.0</v>
      </c>
      <c r="Z5" s="59">
        <v>0.0</v>
      </c>
      <c r="AA5" s="63"/>
      <c r="AB5" s="63"/>
      <c r="AC5" s="63"/>
      <c r="AD5" s="63"/>
      <c r="AE5" s="63"/>
      <c r="AF5" s="63"/>
      <c r="AG5" s="63"/>
      <c r="AH5" s="63"/>
      <c r="AI5" s="63"/>
      <c r="AJ5" s="63"/>
    </row>
    <row r="6">
      <c r="A6" s="251" t="s">
        <v>1633</v>
      </c>
      <c r="B6" s="55" t="s">
        <v>351</v>
      </c>
      <c r="C6" s="55" t="s">
        <v>356</v>
      </c>
      <c r="D6" s="55" t="s">
        <v>357</v>
      </c>
      <c r="E6" s="55">
        <v>11.0</v>
      </c>
      <c r="F6" s="55" t="s">
        <v>7287</v>
      </c>
      <c r="G6" s="55" t="str">
        <f t="array" ref="G6">IFNA(INDEX('New Listing E-Commerce'!$E$2:$E$69,MATCH($J6,'New Listing E-Commerce'!$C$2:$C$69,0)),"N/A")</f>
        <v>Soft</v>
      </c>
      <c r="H6" s="55" t="str">
        <f t="array" ref="H6">INDEX('New Listing E-Commerce'!$D$1:$D$179,MATCH(J6,'New Listing E-Commerce'!$C$1:$C$179,0))</f>
        <v>Botin Cafe</v>
      </c>
      <c r="I6" s="55">
        <f t="shared" si="1"/>
        <v>1</v>
      </c>
      <c r="J6" s="55" t="s">
        <v>200</v>
      </c>
      <c r="K6" s="56">
        <f>VLOOKUP($J6,'Margen (PowerBI)'!$B$2:$F$179,3)</f>
        <v>58.5</v>
      </c>
      <c r="L6" s="56">
        <f t="array" ref="L6">INDEX('Margen (PowerBI)'!$E$1:$E$179,MATCH($J6,'Margen (PowerBI)'!$B$1:$B$179,0))</f>
        <v>29.5</v>
      </c>
      <c r="M6" s="56">
        <f>VLOOKUP($J6,'Margen (PowerBI)'!$B$2:$F$179,5)</f>
        <v>25</v>
      </c>
      <c r="N6" s="55">
        <v>0.0</v>
      </c>
      <c r="O6" s="57">
        <v>0.0</v>
      </c>
      <c r="P6" s="55">
        <v>0.0</v>
      </c>
      <c r="Q6" s="57">
        <v>0.0</v>
      </c>
      <c r="R6" s="57">
        <v>0.0</v>
      </c>
      <c r="S6" s="55">
        <v>1.0</v>
      </c>
      <c r="T6" s="55">
        <v>0.0</v>
      </c>
      <c r="U6" s="57">
        <v>0.0</v>
      </c>
      <c r="V6" s="57">
        <v>0.0</v>
      </c>
      <c r="W6" s="58">
        <v>102.0</v>
      </c>
      <c r="X6" s="58">
        <v>0.0</v>
      </c>
      <c r="Y6" s="55">
        <v>1.0</v>
      </c>
      <c r="Z6" s="55">
        <v>0.0</v>
      </c>
      <c r="AA6" s="3"/>
      <c r="AB6" s="3"/>
      <c r="AC6" s="3"/>
      <c r="AD6" s="3"/>
      <c r="AE6" s="3"/>
      <c r="AF6" s="3"/>
      <c r="AG6" s="3"/>
      <c r="AH6" s="3"/>
      <c r="AI6" s="3"/>
      <c r="AJ6" s="3"/>
    </row>
    <row r="7">
      <c r="A7" s="252" t="s">
        <v>1633</v>
      </c>
      <c r="B7" s="59" t="s">
        <v>351</v>
      </c>
      <c r="C7" s="59" t="s">
        <v>358</v>
      </c>
      <c r="D7" s="59" t="s">
        <v>359</v>
      </c>
      <c r="E7" s="59">
        <v>7.5</v>
      </c>
      <c r="F7" s="59" t="s">
        <v>7287</v>
      </c>
      <c r="G7" s="59" t="str">
        <f t="array" ref="G7">IFNA(INDEX('New Listing E-Commerce'!$E$2:$E$69,MATCH($J7,'New Listing E-Commerce'!$C$2:$C$69,0)),"N/A")</f>
        <v>Soft</v>
      </c>
      <c r="H7" s="59" t="str">
        <f t="array" ref="H7">INDEX('New Listing E-Commerce'!$D$1:$D$179,MATCH(J7,'New Listing E-Commerce'!$C$1:$C$179,0))</f>
        <v>Botin Cafe</v>
      </c>
      <c r="I7" s="59">
        <f t="shared" si="1"/>
        <v>2</v>
      </c>
      <c r="J7" s="59" t="s">
        <v>200</v>
      </c>
      <c r="K7" s="60">
        <f>VLOOKUP($J7,'Margen (PowerBI)'!$B$2:$F$179,3)</f>
        <v>58.5</v>
      </c>
      <c r="L7" s="60">
        <f t="array" ref="L7">INDEX('Margen (PowerBI)'!$E$1:$E$179,MATCH($J7,'Margen (PowerBI)'!$B$1:$B$179,0))</f>
        <v>29.5</v>
      </c>
      <c r="M7" s="60">
        <f>VLOOKUP($J7,'Margen (PowerBI)'!$B$2:$F$179,5)</f>
        <v>25</v>
      </c>
      <c r="N7" s="59">
        <v>0.0</v>
      </c>
      <c r="O7" s="61">
        <v>0.0</v>
      </c>
      <c r="P7" s="59">
        <v>0.0</v>
      </c>
      <c r="Q7" s="61">
        <v>0.0</v>
      </c>
      <c r="R7" s="61">
        <v>0.0</v>
      </c>
      <c r="S7" s="59">
        <v>2.0</v>
      </c>
      <c r="T7" s="59">
        <v>0.0</v>
      </c>
      <c r="U7" s="61">
        <v>0.0</v>
      </c>
      <c r="V7" s="61">
        <v>0.0</v>
      </c>
      <c r="W7" s="62">
        <v>211.91</v>
      </c>
      <c r="X7" s="62">
        <v>0.0</v>
      </c>
      <c r="Y7" s="59">
        <v>2.0</v>
      </c>
      <c r="Z7" s="59">
        <v>0.0</v>
      </c>
      <c r="AA7" s="63"/>
      <c r="AB7" s="63"/>
      <c r="AC7" s="63"/>
      <c r="AD7" s="63"/>
      <c r="AE7" s="63"/>
      <c r="AF7" s="63"/>
      <c r="AG7" s="63"/>
      <c r="AH7" s="63"/>
      <c r="AI7" s="63"/>
      <c r="AJ7" s="63"/>
    </row>
    <row r="8">
      <c r="A8" s="251" t="s">
        <v>1633</v>
      </c>
      <c r="B8" s="55" t="s">
        <v>351</v>
      </c>
      <c r="C8" s="55" t="s">
        <v>360</v>
      </c>
      <c r="D8" s="55" t="s">
        <v>361</v>
      </c>
      <c r="E8" s="55">
        <v>8.5</v>
      </c>
      <c r="F8" s="55" t="s">
        <v>7287</v>
      </c>
      <c r="G8" s="55" t="str">
        <f t="array" ref="G8">IFNA(INDEX('New Listing E-Commerce'!$E$2:$E$69,MATCH($J8,'New Listing E-Commerce'!$C$2:$C$69,0)),"N/A")</f>
        <v>Soft</v>
      </c>
      <c r="H8" s="55" t="str">
        <f t="array" ref="H8">INDEX('New Listing E-Commerce'!$D$1:$D$179,MATCH(J8,'New Listing E-Commerce'!$C$1:$C$179,0))</f>
        <v>Botin Cafe</v>
      </c>
      <c r="I8" s="55">
        <f t="shared" si="1"/>
        <v>1</v>
      </c>
      <c r="J8" s="55" t="s">
        <v>200</v>
      </c>
      <c r="K8" s="56">
        <f>VLOOKUP($J8,'Margen (PowerBI)'!$B$2:$F$179,3)</f>
        <v>58.5</v>
      </c>
      <c r="L8" s="56">
        <f t="array" ref="L8">INDEX('Margen (PowerBI)'!$E$1:$E$179,MATCH($J8,'Margen (PowerBI)'!$B$1:$B$179,0))</f>
        <v>29.5</v>
      </c>
      <c r="M8" s="56">
        <f>VLOOKUP($J8,'Margen (PowerBI)'!$B$2:$F$179,5)</f>
        <v>25</v>
      </c>
      <c r="N8" s="55">
        <v>2.0</v>
      </c>
      <c r="O8" s="57">
        <v>1.0E-4</v>
      </c>
      <c r="P8" s="55">
        <v>2.0</v>
      </c>
      <c r="Q8" s="57">
        <v>1.0E-4</v>
      </c>
      <c r="R8" s="57">
        <v>1.0</v>
      </c>
      <c r="S8" s="55">
        <v>1.0</v>
      </c>
      <c r="T8" s="55">
        <v>0.0</v>
      </c>
      <c r="U8" s="57">
        <v>0.5</v>
      </c>
      <c r="V8" s="57">
        <v>0.0</v>
      </c>
      <c r="W8" s="58">
        <v>109.91</v>
      </c>
      <c r="X8" s="58">
        <v>0.0</v>
      </c>
      <c r="Y8" s="55">
        <v>1.0</v>
      </c>
      <c r="Z8" s="55">
        <v>0.0</v>
      </c>
      <c r="AA8" s="3"/>
      <c r="AB8" s="3"/>
      <c r="AC8" s="3"/>
      <c r="AD8" s="3"/>
      <c r="AE8" s="3"/>
      <c r="AF8" s="3"/>
      <c r="AG8" s="3"/>
      <c r="AH8" s="3"/>
      <c r="AI8" s="3"/>
      <c r="AJ8" s="3"/>
    </row>
    <row r="9">
      <c r="A9" s="252" t="s">
        <v>1633</v>
      </c>
      <c r="B9" s="59" t="s">
        <v>362</v>
      </c>
      <c r="C9" s="59" t="s">
        <v>363</v>
      </c>
      <c r="D9" s="59" t="s">
        <v>364</v>
      </c>
      <c r="E9" s="59">
        <v>11.0</v>
      </c>
      <c r="F9" s="59" t="s">
        <v>7287</v>
      </c>
      <c r="G9" s="59" t="str">
        <f t="array" ref="G9">IFNA(INDEX('New Listing E-Commerce'!$E$2:$E$69,MATCH($J9,'New Listing E-Commerce'!$C$2:$C$69,0)),"N/A")</f>
        <v>Soft</v>
      </c>
      <c r="H9" s="59" t="str">
        <f t="array" ref="H9">INDEX('New Listing E-Commerce'!$D$1:$D$179,MATCH(J9,'New Listing E-Commerce'!$C$1:$C$179,0))</f>
        <v>BrdShark</v>
      </c>
      <c r="I9" s="59">
        <f t="shared" si="1"/>
        <v>1</v>
      </c>
      <c r="J9" s="59" t="s">
        <v>136</v>
      </c>
      <c r="K9" s="60">
        <f>VLOOKUP($J9,'Margen (PowerBI)'!$B$2:$F$179,3)</f>
        <v>58.5</v>
      </c>
      <c r="L9" s="60">
        <f t="array" ref="L9">INDEX('Margen (PowerBI)'!$E$1:$E$179,MATCH($J9,'Margen (PowerBI)'!$B$1:$B$179,0))</f>
        <v>32.5</v>
      </c>
      <c r="M9" s="60">
        <f>VLOOKUP($J9,'Margen (PowerBI)'!$B$2:$F$179,5)</f>
        <v>25</v>
      </c>
      <c r="N9" s="59">
        <v>0.0</v>
      </c>
      <c r="O9" s="61">
        <v>0.0</v>
      </c>
      <c r="P9" s="59">
        <v>0.0</v>
      </c>
      <c r="Q9" s="61">
        <v>0.0</v>
      </c>
      <c r="R9" s="61">
        <v>0.0</v>
      </c>
      <c r="S9" s="59">
        <v>1.0</v>
      </c>
      <c r="T9" s="59">
        <v>0.0</v>
      </c>
      <c r="U9" s="61">
        <v>0.0</v>
      </c>
      <c r="V9" s="61">
        <v>0.0</v>
      </c>
      <c r="W9" s="62">
        <v>139.32</v>
      </c>
      <c r="X9" s="62">
        <v>0.0</v>
      </c>
      <c r="Y9" s="59">
        <v>1.0</v>
      </c>
      <c r="Z9" s="59">
        <v>0.0</v>
      </c>
      <c r="AA9" s="63"/>
      <c r="AB9" s="63"/>
      <c r="AC9" s="63"/>
      <c r="AD9" s="63"/>
      <c r="AE9" s="63"/>
      <c r="AF9" s="63"/>
      <c r="AG9" s="63"/>
      <c r="AH9" s="63"/>
      <c r="AI9" s="63"/>
      <c r="AJ9" s="63"/>
    </row>
    <row r="10">
      <c r="A10" s="251" t="s">
        <v>1633</v>
      </c>
      <c r="B10" s="55" t="s">
        <v>362</v>
      </c>
      <c r="C10" s="55" t="s">
        <v>365</v>
      </c>
      <c r="D10" s="55" t="s">
        <v>366</v>
      </c>
      <c r="E10" s="55">
        <v>9.5</v>
      </c>
      <c r="F10" s="55" t="s">
        <v>7287</v>
      </c>
      <c r="G10" s="55" t="str">
        <f t="array" ref="G10">IFNA(INDEX('New Listing E-Commerce'!$E$2:$E$69,MATCH($J10,'New Listing E-Commerce'!$C$2:$C$69,0)),"N/A")</f>
        <v>Soft</v>
      </c>
      <c r="H10" s="55" t="str">
        <f t="array" ref="H10">INDEX('New Listing E-Commerce'!$D$1:$D$179,MATCH(J10,'New Listing E-Commerce'!$C$1:$C$179,0))</f>
        <v>BrdShark</v>
      </c>
      <c r="I10" s="55">
        <f t="shared" si="1"/>
        <v>1</v>
      </c>
      <c r="J10" s="55" t="s">
        <v>136</v>
      </c>
      <c r="K10" s="56">
        <f>VLOOKUP($J10,'Margen (PowerBI)'!$B$2:$F$179,3)</f>
        <v>58.5</v>
      </c>
      <c r="L10" s="56">
        <f t="array" ref="L10">INDEX('Margen (PowerBI)'!$E$1:$E$179,MATCH($J10,'Margen (PowerBI)'!$B$1:$B$179,0))</f>
        <v>32.5</v>
      </c>
      <c r="M10" s="56">
        <f>VLOOKUP($J10,'Margen (PowerBI)'!$B$2:$F$179,5)</f>
        <v>25</v>
      </c>
      <c r="N10" s="55">
        <v>2.0</v>
      </c>
      <c r="O10" s="57">
        <v>1.0E-4</v>
      </c>
      <c r="P10" s="55">
        <v>3.0</v>
      </c>
      <c r="Q10" s="57">
        <v>2.0E-4</v>
      </c>
      <c r="R10" s="57">
        <v>1.0</v>
      </c>
      <c r="S10" s="55">
        <v>1.0</v>
      </c>
      <c r="T10" s="55">
        <v>0.0</v>
      </c>
      <c r="U10" s="57">
        <v>0.5</v>
      </c>
      <c r="V10" s="57">
        <v>0.0</v>
      </c>
      <c r="W10" s="58">
        <v>138.35</v>
      </c>
      <c r="X10" s="58">
        <v>0.0</v>
      </c>
      <c r="Y10" s="55">
        <v>1.0</v>
      </c>
      <c r="Z10" s="55">
        <v>0.0</v>
      </c>
      <c r="AA10" s="3"/>
      <c r="AB10" s="3"/>
      <c r="AC10" s="3"/>
      <c r="AD10" s="3"/>
      <c r="AE10" s="3"/>
      <c r="AF10" s="3"/>
      <c r="AG10" s="3"/>
      <c r="AH10" s="3"/>
      <c r="AI10" s="3"/>
      <c r="AJ10" s="3"/>
    </row>
    <row r="11">
      <c r="A11" s="252" t="s">
        <v>1633</v>
      </c>
      <c r="B11" s="59" t="s">
        <v>362</v>
      </c>
      <c r="C11" s="59" t="s">
        <v>367</v>
      </c>
      <c r="D11" s="59" t="s">
        <v>368</v>
      </c>
      <c r="E11" s="59">
        <v>9.5</v>
      </c>
      <c r="F11" s="59" t="s">
        <v>7288</v>
      </c>
      <c r="G11" s="59" t="str">
        <f t="array" ref="G11">IFNA(INDEX('New Listing E-Commerce'!$E$2:$E$69,MATCH($J11,'New Listing E-Commerce'!$C$2:$C$69,0)),"N/A")</f>
        <v>Soft</v>
      </c>
      <c r="H11" s="59" t="str">
        <f t="array" ref="H11">INDEX('New Listing E-Commerce'!$D$1:$D$179,MATCH(J11,'New Listing E-Commerce'!$C$1:$C$179,0))</f>
        <v>BrdShark</v>
      </c>
      <c r="I11" s="59">
        <f t="shared" si="1"/>
        <v>1</v>
      </c>
      <c r="J11" s="59" t="s">
        <v>136</v>
      </c>
      <c r="K11" s="60">
        <f>VLOOKUP($J11,'Margen (PowerBI)'!$B$2:$F$179,3)</f>
        <v>58.5</v>
      </c>
      <c r="L11" s="60">
        <f t="array" ref="L11">INDEX('Margen (PowerBI)'!$E$1:$E$179,MATCH($J11,'Margen (PowerBI)'!$B$1:$B$179,0))</f>
        <v>32.5</v>
      </c>
      <c r="M11" s="60">
        <f>VLOOKUP($J11,'Margen (PowerBI)'!$B$2:$F$179,5)</f>
        <v>25</v>
      </c>
      <c r="N11" s="59">
        <v>3.0</v>
      </c>
      <c r="O11" s="61">
        <v>2.0E-4</v>
      </c>
      <c r="P11" s="59">
        <v>3.0</v>
      </c>
      <c r="Q11" s="61">
        <v>2.0E-4</v>
      </c>
      <c r="R11" s="61">
        <v>1.0</v>
      </c>
      <c r="S11" s="59">
        <v>1.0</v>
      </c>
      <c r="T11" s="59">
        <v>0.0</v>
      </c>
      <c r="U11" s="61">
        <v>0.3333</v>
      </c>
      <c r="V11" s="61">
        <v>0.0</v>
      </c>
      <c r="W11" s="62">
        <v>139.64</v>
      </c>
      <c r="X11" s="62">
        <v>0.0</v>
      </c>
      <c r="Y11" s="59">
        <v>1.0</v>
      </c>
      <c r="Z11" s="59">
        <v>0.0</v>
      </c>
      <c r="AA11" s="63"/>
      <c r="AB11" s="63"/>
      <c r="AC11" s="63"/>
      <c r="AD11" s="63"/>
      <c r="AE11" s="63"/>
      <c r="AF11" s="63"/>
      <c r="AG11" s="63"/>
      <c r="AH11" s="63"/>
      <c r="AI11" s="63"/>
      <c r="AJ11" s="63"/>
    </row>
    <row r="12">
      <c r="A12" s="251" t="s">
        <v>1633</v>
      </c>
      <c r="B12" s="55" t="s">
        <v>369</v>
      </c>
      <c r="C12" s="55" t="s">
        <v>370</v>
      </c>
      <c r="D12" s="55" t="s">
        <v>371</v>
      </c>
      <c r="E12" s="55">
        <v>11.0</v>
      </c>
      <c r="F12" s="55" t="s">
        <v>7287</v>
      </c>
      <c r="G12" s="55" t="str">
        <f t="array" ref="G12">IFNA(INDEX('New Listing E-Commerce'!$E$2:$E$69,MATCH($J12,'New Listing E-Commerce'!$C$2:$C$69,0)),"N/A")</f>
        <v>Soft</v>
      </c>
      <c r="H12" s="55" t="str">
        <f t="array" ref="H12">INDEX('New Listing E-Commerce'!$D$1:$D$179,MATCH(J12,'New Listing E-Commerce'!$C$1:$C$179,0))</f>
        <v>BT Flex</v>
      </c>
      <c r="I12" s="55">
        <f t="shared" si="1"/>
        <v>1</v>
      </c>
      <c r="J12" s="55" t="s">
        <v>190</v>
      </c>
      <c r="K12" s="56">
        <f>VLOOKUP($J12,'Margen (PowerBI)'!$B$2:$F$179,3)</f>
        <v>58.5</v>
      </c>
      <c r="L12" s="56">
        <f t="array" ref="L12">INDEX('Margen (PowerBI)'!$E$1:$E$179,MATCH($J12,'Margen (PowerBI)'!$B$1:$B$179,0))</f>
        <v>30.5</v>
      </c>
      <c r="M12" s="56">
        <f>VLOOKUP($J12,'Margen (PowerBI)'!$B$2:$F$179,5)</f>
        <v>25</v>
      </c>
      <c r="N12" s="55">
        <v>3.0</v>
      </c>
      <c r="O12" s="57">
        <v>2.0E-4</v>
      </c>
      <c r="P12" s="55">
        <v>4.0</v>
      </c>
      <c r="Q12" s="57">
        <v>2.0E-4</v>
      </c>
      <c r="R12" s="57">
        <v>1.0</v>
      </c>
      <c r="S12" s="55">
        <v>1.0</v>
      </c>
      <c r="T12" s="55">
        <v>0.0</v>
      </c>
      <c r="U12" s="57">
        <v>0.3333</v>
      </c>
      <c r="V12" s="57">
        <v>0.0</v>
      </c>
      <c r="W12" s="58">
        <v>105.0</v>
      </c>
      <c r="X12" s="58">
        <v>0.0</v>
      </c>
      <c r="Y12" s="55">
        <v>1.0</v>
      </c>
      <c r="Z12" s="55">
        <v>0.0</v>
      </c>
      <c r="AA12" s="3"/>
      <c r="AB12" s="3"/>
      <c r="AC12" s="3"/>
      <c r="AD12" s="3"/>
      <c r="AE12" s="3"/>
      <c r="AF12" s="3"/>
      <c r="AG12" s="3"/>
      <c r="AH12" s="3"/>
      <c r="AI12" s="3"/>
      <c r="AJ12" s="3"/>
    </row>
    <row r="13">
      <c r="A13" s="252" t="s">
        <v>1633</v>
      </c>
      <c r="B13" s="59" t="s">
        <v>372</v>
      </c>
      <c r="C13" s="59" t="s">
        <v>373</v>
      </c>
      <c r="D13" s="59" t="s">
        <v>374</v>
      </c>
      <c r="E13" s="59">
        <v>10.5</v>
      </c>
      <c r="F13" s="59" t="s">
        <v>7287</v>
      </c>
      <c r="G13" s="59" t="str">
        <f t="array" ref="G13">IFNA(INDEX('New Listing E-Commerce'!$E$2:$E$69,MATCH($J13,'New Listing E-Commerce'!$C$2:$C$69,0)),"N/A")</f>
        <v>Steel</v>
      </c>
      <c r="H13" s="59" t="str">
        <f t="array" ref="H13">INDEX('New Listing E-Commerce'!$D$1:$D$179,MATCH(J13,'New Listing E-Commerce'!$C$1:$C$179,0))</f>
        <v>Comfort</v>
      </c>
      <c r="I13" s="59">
        <f t="shared" si="1"/>
        <v>1</v>
      </c>
      <c r="J13" s="59" t="s">
        <v>213</v>
      </c>
      <c r="K13" s="60">
        <f t="array" ref="K13">INDEX('Margen (PowerBI)'!$D$1:$D$179,MATCH($J13,'Margen (PowerBI)'!$B$1:$B$179,0))</f>
        <v>49.5</v>
      </c>
      <c r="L13" s="60">
        <f t="array" ref="L13">INDEX('Margen (PowerBI)'!$E$1:$E$179,MATCH($J13,'Margen (PowerBI)'!$B$1:$B$179,0))</f>
        <v>28.5</v>
      </c>
      <c r="M13" s="60">
        <f t="array" ref="M13">INDEX('Margen (PowerBI)'!$F$1:$F$179,MATCH($J13,'Margen (PowerBI)'!$B$1:$B$179,0))</f>
        <v>21</v>
      </c>
      <c r="N13" s="59">
        <v>0.0</v>
      </c>
      <c r="O13" s="61">
        <v>0.0</v>
      </c>
      <c r="P13" s="59">
        <v>0.0</v>
      </c>
      <c r="Q13" s="61">
        <v>0.0</v>
      </c>
      <c r="R13" s="61">
        <v>0.0</v>
      </c>
      <c r="S13" s="59">
        <v>1.0</v>
      </c>
      <c r="T13" s="59">
        <v>0.0</v>
      </c>
      <c r="U13" s="61">
        <v>0.0</v>
      </c>
      <c r="V13" s="61">
        <v>0.0</v>
      </c>
      <c r="W13" s="62">
        <v>114.75</v>
      </c>
      <c r="X13" s="62">
        <v>0.0</v>
      </c>
      <c r="Y13" s="59">
        <v>1.0</v>
      </c>
      <c r="Z13" s="59">
        <v>0.0</v>
      </c>
      <c r="AA13" s="63"/>
      <c r="AB13" s="63"/>
      <c r="AC13" s="63"/>
      <c r="AD13" s="63"/>
      <c r="AE13" s="63"/>
      <c r="AF13" s="63"/>
      <c r="AG13" s="63"/>
      <c r="AH13" s="63"/>
      <c r="AI13" s="63"/>
      <c r="AJ13" s="63"/>
    </row>
    <row r="14">
      <c r="A14" s="251" t="s">
        <v>1633</v>
      </c>
      <c r="B14" s="55" t="s">
        <v>375</v>
      </c>
      <c r="C14" s="55" t="s">
        <v>376</v>
      </c>
      <c r="D14" s="55" t="s">
        <v>377</v>
      </c>
      <c r="E14" s="55">
        <v>10.0</v>
      </c>
      <c r="F14" s="55" t="s">
        <v>7287</v>
      </c>
      <c r="G14" s="55" t="str">
        <f t="array" ref="G14">IFNA(INDEX('New Listing E-Commerce'!$E$2:$E$69,MATCH($J14,'New Listing E-Commerce'!$C$2:$C$69,0)),"N/A")</f>
        <v>Soft</v>
      </c>
      <c r="H14" s="55" t="str">
        <f t="array" ref="H14">INDEX('New Listing E-Commerce'!$D$1:$D$179,MATCH(J14,'New Listing E-Commerce'!$C$1:$C$179,0))</f>
        <v>Comfort</v>
      </c>
      <c r="I14" s="55">
        <f t="shared" si="1"/>
        <v>3</v>
      </c>
      <c r="J14" s="55" t="s">
        <v>231</v>
      </c>
      <c r="K14" s="56">
        <f>VLOOKUP($J14,'Margen (PowerBI)'!$B$2:$F$179,3)</f>
        <v>35</v>
      </c>
      <c r="L14" s="56">
        <f t="array" ref="L14">INDEX('Margen (PowerBI)'!$E$1:$E$179,MATCH($J14,'Margen (PowerBI)'!$B$1:$B$179,0))</f>
        <v>27.5</v>
      </c>
      <c r="M14" s="56">
        <f>VLOOKUP($J14,'Margen (PowerBI)'!$B$2:$F$179,5)</f>
        <v>16.5</v>
      </c>
      <c r="N14" s="55">
        <v>45.0</v>
      </c>
      <c r="O14" s="57">
        <v>0.0032</v>
      </c>
      <c r="P14" s="55">
        <v>58.0</v>
      </c>
      <c r="Q14" s="57">
        <v>0.0034</v>
      </c>
      <c r="R14" s="57">
        <v>0.9828</v>
      </c>
      <c r="S14" s="55">
        <v>3.0</v>
      </c>
      <c r="T14" s="55">
        <v>0.0</v>
      </c>
      <c r="U14" s="57">
        <v>0.0667</v>
      </c>
      <c r="V14" s="57">
        <v>0.0</v>
      </c>
      <c r="W14" s="58">
        <v>314.42</v>
      </c>
      <c r="X14" s="58">
        <v>0.0</v>
      </c>
      <c r="Y14" s="55">
        <v>3.0</v>
      </c>
      <c r="Z14" s="55">
        <v>0.0</v>
      </c>
      <c r="AA14" s="3"/>
      <c r="AB14" s="3"/>
      <c r="AC14" s="3"/>
      <c r="AD14" s="3"/>
      <c r="AE14" s="3"/>
      <c r="AF14" s="3"/>
      <c r="AG14" s="3"/>
      <c r="AH14" s="3"/>
      <c r="AI14" s="3"/>
      <c r="AJ14" s="3"/>
    </row>
    <row r="15">
      <c r="A15" s="252" t="s">
        <v>1633</v>
      </c>
      <c r="B15" s="59" t="s">
        <v>375</v>
      </c>
      <c r="C15" s="59" t="s">
        <v>378</v>
      </c>
      <c r="D15" s="59" t="s">
        <v>379</v>
      </c>
      <c r="E15" s="59">
        <v>10.5</v>
      </c>
      <c r="F15" s="59" t="s">
        <v>7287</v>
      </c>
      <c r="G15" s="59" t="str">
        <f t="array" ref="G15">IFNA(INDEX('New Listing E-Commerce'!$E$2:$E$69,MATCH($J15,'New Listing E-Commerce'!$C$2:$C$69,0)),"N/A")</f>
        <v>Soft</v>
      </c>
      <c r="H15" s="59" t="str">
        <f t="array" ref="H15">INDEX('New Listing E-Commerce'!$D$1:$D$179,MATCH(J15,'New Listing E-Commerce'!$C$1:$C$179,0))</f>
        <v>Comfort</v>
      </c>
      <c r="I15" s="59">
        <f t="shared" si="1"/>
        <v>4</v>
      </c>
      <c r="J15" s="59" t="s">
        <v>231</v>
      </c>
      <c r="K15" s="60">
        <f>VLOOKUP($J15,'Margen (PowerBI)'!$B$2:$F$179,3)</f>
        <v>35</v>
      </c>
      <c r="L15" s="60">
        <f t="array" ref="L15">INDEX('Margen (PowerBI)'!$E$1:$E$179,MATCH($J15,'Margen (PowerBI)'!$B$1:$B$179,0))</f>
        <v>27.5</v>
      </c>
      <c r="M15" s="60">
        <f>VLOOKUP($J15,'Margen (PowerBI)'!$B$2:$F$179,5)</f>
        <v>16.5</v>
      </c>
      <c r="N15" s="59">
        <v>12.0</v>
      </c>
      <c r="O15" s="61">
        <v>9.0E-4</v>
      </c>
      <c r="P15" s="59">
        <v>15.0</v>
      </c>
      <c r="Q15" s="61">
        <v>9.0E-4</v>
      </c>
      <c r="R15" s="61">
        <v>0.8667</v>
      </c>
      <c r="S15" s="59">
        <v>4.0</v>
      </c>
      <c r="T15" s="59">
        <v>0.0</v>
      </c>
      <c r="U15" s="61">
        <v>0.3333</v>
      </c>
      <c r="V15" s="61">
        <v>0.0</v>
      </c>
      <c r="W15" s="62">
        <v>441.89</v>
      </c>
      <c r="X15" s="62">
        <v>0.0</v>
      </c>
      <c r="Y15" s="59">
        <v>4.0</v>
      </c>
      <c r="Z15" s="59">
        <v>0.0</v>
      </c>
      <c r="AA15" s="63"/>
      <c r="AB15" s="63"/>
      <c r="AC15" s="63"/>
      <c r="AD15" s="63"/>
      <c r="AE15" s="63"/>
      <c r="AF15" s="63"/>
      <c r="AG15" s="63"/>
      <c r="AH15" s="63"/>
      <c r="AI15" s="63"/>
      <c r="AJ15" s="63"/>
    </row>
    <row r="16">
      <c r="A16" s="251" t="s">
        <v>1633</v>
      </c>
      <c r="B16" s="55" t="s">
        <v>375</v>
      </c>
      <c r="C16" s="55" t="s">
        <v>380</v>
      </c>
      <c r="D16" s="55" t="s">
        <v>381</v>
      </c>
      <c r="E16" s="55">
        <v>11.0</v>
      </c>
      <c r="F16" s="55" t="s">
        <v>7287</v>
      </c>
      <c r="G16" s="55" t="str">
        <f t="array" ref="G16">IFNA(INDEX('New Listing E-Commerce'!$E$2:$E$69,MATCH($J16,'New Listing E-Commerce'!$C$2:$C$69,0)),"N/A")</f>
        <v>Soft</v>
      </c>
      <c r="H16" s="55" t="str">
        <f t="array" ref="H16">INDEX('New Listing E-Commerce'!$D$1:$D$179,MATCH(J16,'New Listing E-Commerce'!$C$1:$C$179,0))</f>
        <v>Comfort</v>
      </c>
      <c r="I16" s="55">
        <f t="shared" si="1"/>
        <v>2</v>
      </c>
      <c r="J16" s="55" t="s">
        <v>231</v>
      </c>
      <c r="K16" s="56">
        <f>VLOOKUP($J16,'Margen (PowerBI)'!$B$2:$F$179,3)</f>
        <v>35</v>
      </c>
      <c r="L16" s="56">
        <f t="array" ref="L16">INDEX('Margen (PowerBI)'!$E$1:$E$179,MATCH($J16,'Margen (PowerBI)'!$B$1:$B$179,0))</f>
        <v>27.5</v>
      </c>
      <c r="M16" s="56">
        <f>VLOOKUP($J16,'Margen (PowerBI)'!$B$2:$F$179,5)</f>
        <v>16.5</v>
      </c>
      <c r="N16" s="55">
        <v>4.0</v>
      </c>
      <c r="O16" s="57">
        <v>3.0E-4</v>
      </c>
      <c r="P16" s="55">
        <v>4.0</v>
      </c>
      <c r="Q16" s="57">
        <v>2.0E-4</v>
      </c>
      <c r="R16" s="57">
        <v>1.0</v>
      </c>
      <c r="S16" s="55">
        <v>2.0</v>
      </c>
      <c r="T16" s="55">
        <v>0.0</v>
      </c>
      <c r="U16" s="57">
        <v>0.5</v>
      </c>
      <c r="V16" s="57">
        <v>0.0</v>
      </c>
      <c r="W16" s="58">
        <v>212.16</v>
      </c>
      <c r="X16" s="58">
        <v>0.0</v>
      </c>
      <c r="Y16" s="55">
        <v>2.0</v>
      </c>
      <c r="Z16" s="55">
        <v>0.0</v>
      </c>
      <c r="AA16" s="3"/>
      <c r="AB16" s="3"/>
      <c r="AC16" s="3"/>
      <c r="AD16" s="3"/>
      <c r="AE16" s="3"/>
      <c r="AF16" s="3"/>
      <c r="AG16" s="3"/>
      <c r="AH16" s="3"/>
      <c r="AI16" s="3"/>
      <c r="AJ16" s="3"/>
    </row>
    <row r="17">
      <c r="A17" s="252" t="s">
        <v>1633</v>
      </c>
      <c r="B17" s="59" t="s">
        <v>375</v>
      </c>
      <c r="C17" s="59" t="s">
        <v>382</v>
      </c>
      <c r="D17" s="59" t="s">
        <v>383</v>
      </c>
      <c r="E17" s="59">
        <v>6.0</v>
      </c>
      <c r="F17" s="59" t="s">
        <v>7287</v>
      </c>
      <c r="G17" s="59" t="str">
        <f t="array" ref="G17">IFNA(INDEX('New Listing E-Commerce'!$E$2:$E$69,MATCH($J17,'New Listing E-Commerce'!$C$2:$C$69,0)),"N/A")</f>
        <v>Soft</v>
      </c>
      <c r="H17" s="59" t="str">
        <f t="array" ref="H17">INDEX('New Listing E-Commerce'!$D$1:$D$179,MATCH(J17,'New Listing E-Commerce'!$C$1:$C$179,0))</f>
        <v>Comfort</v>
      </c>
      <c r="I17" s="59">
        <f t="shared" si="1"/>
        <v>1</v>
      </c>
      <c r="J17" s="59" t="s">
        <v>231</v>
      </c>
      <c r="K17" s="60">
        <f>VLOOKUP($J17,'Margen (PowerBI)'!$B$2:$F$179,3)</f>
        <v>35</v>
      </c>
      <c r="L17" s="60">
        <f t="array" ref="L17">INDEX('Margen (PowerBI)'!$E$1:$E$179,MATCH($J17,'Margen (PowerBI)'!$B$1:$B$179,0))</f>
        <v>27.5</v>
      </c>
      <c r="M17" s="60">
        <f>VLOOKUP($J17,'Margen (PowerBI)'!$B$2:$F$179,5)</f>
        <v>16.5</v>
      </c>
      <c r="N17" s="59">
        <v>23.0</v>
      </c>
      <c r="O17" s="61">
        <v>0.0016</v>
      </c>
      <c r="P17" s="59">
        <v>28.0</v>
      </c>
      <c r="Q17" s="61">
        <v>0.0016</v>
      </c>
      <c r="R17" s="61">
        <v>0.6429</v>
      </c>
      <c r="S17" s="59">
        <v>1.0</v>
      </c>
      <c r="T17" s="59">
        <v>0.0</v>
      </c>
      <c r="U17" s="61">
        <v>0.0435</v>
      </c>
      <c r="V17" s="61">
        <v>0.0</v>
      </c>
      <c r="W17" s="62">
        <v>110.65</v>
      </c>
      <c r="X17" s="62">
        <v>0.0</v>
      </c>
      <c r="Y17" s="59">
        <v>1.0</v>
      </c>
      <c r="Z17" s="59">
        <v>0.0</v>
      </c>
      <c r="AA17" s="63"/>
      <c r="AB17" s="63"/>
      <c r="AC17" s="63"/>
      <c r="AD17" s="63"/>
      <c r="AE17" s="63"/>
      <c r="AF17" s="63"/>
      <c r="AG17" s="63"/>
      <c r="AH17" s="63"/>
      <c r="AI17" s="63"/>
      <c r="AJ17" s="63"/>
    </row>
    <row r="18">
      <c r="A18" s="251" t="s">
        <v>1633</v>
      </c>
      <c r="B18" s="55" t="s">
        <v>375</v>
      </c>
      <c r="C18" s="55" t="s">
        <v>384</v>
      </c>
      <c r="D18" s="55" t="s">
        <v>385</v>
      </c>
      <c r="E18" s="55">
        <v>6.5</v>
      </c>
      <c r="F18" s="55" t="s">
        <v>7287</v>
      </c>
      <c r="G18" s="55" t="str">
        <f t="array" ref="G18">IFNA(INDEX('New Listing E-Commerce'!$E$2:$E$69,MATCH($J18,'New Listing E-Commerce'!$C$2:$C$69,0)),"N/A")</f>
        <v>Soft</v>
      </c>
      <c r="H18" s="55" t="str">
        <f t="array" ref="H18">INDEX('New Listing E-Commerce'!$D$1:$D$179,MATCH(J18,'New Listing E-Commerce'!$C$1:$C$179,0))</f>
        <v>Comfort</v>
      </c>
      <c r="I18" s="55">
        <f t="shared" si="1"/>
        <v>2</v>
      </c>
      <c r="J18" s="55" t="s">
        <v>231</v>
      </c>
      <c r="K18" s="56">
        <f>VLOOKUP($J18,'Margen (PowerBI)'!$B$2:$F$179,3)</f>
        <v>35</v>
      </c>
      <c r="L18" s="56">
        <f t="array" ref="L18">INDEX('Margen (PowerBI)'!$E$1:$E$179,MATCH($J18,'Margen (PowerBI)'!$B$1:$B$179,0))</f>
        <v>27.5</v>
      </c>
      <c r="M18" s="56">
        <f>VLOOKUP($J18,'Margen (PowerBI)'!$B$2:$F$179,5)</f>
        <v>16.5</v>
      </c>
      <c r="N18" s="55">
        <v>22.0</v>
      </c>
      <c r="O18" s="57">
        <v>0.0016</v>
      </c>
      <c r="P18" s="55">
        <v>28.0</v>
      </c>
      <c r="Q18" s="57">
        <v>0.0016</v>
      </c>
      <c r="R18" s="57">
        <v>0.7857</v>
      </c>
      <c r="S18" s="55">
        <v>2.0</v>
      </c>
      <c r="T18" s="55">
        <v>0.0</v>
      </c>
      <c r="U18" s="57">
        <v>0.0909</v>
      </c>
      <c r="V18" s="57">
        <v>0.0</v>
      </c>
      <c r="W18" s="58">
        <v>204.0</v>
      </c>
      <c r="X18" s="58">
        <v>0.0</v>
      </c>
      <c r="Y18" s="55">
        <v>2.0</v>
      </c>
      <c r="Z18" s="55">
        <v>0.0</v>
      </c>
      <c r="AA18" s="3"/>
      <c r="AB18" s="3"/>
      <c r="AC18" s="3"/>
      <c r="AD18" s="3"/>
      <c r="AE18" s="3"/>
      <c r="AF18" s="3"/>
      <c r="AG18" s="3"/>
      <c r="AH18" s="3"/>
      <c r="AI18" s="3"/>
      <c r="AJ18" s="3"/>
    </row>
    <row r="19">
      <c r="A19" s="252" t="s">
        <v>1633</v>
      </c>
      <c r="B19" s="59" t="s">
        <v>375</v>
      </c>
      <c r="C19" s="59" t="s">
        <v>386</v>
      </c>
      <c r="D19" s="59" t="s">
        <v>387</v>
      </c>
      <c r="E19" s="59">
        <v>7.5</v>
      </c>
      <c r="F19" s="59" t="s">
        <v>7287</v>
      </c>
      <c r="G19" s="59" t="str">
        <f t="array" ref="G19">IFNA(INDEX('New Listing E-Commerce'!$E$2:$E$69,MATCH($J19,'New Listing E-Commerce'!$C$2:$C$69,0)),"N/A")</f>
        <v>Soft</v>
      </c>
      <c r="H19" s="59" t="str">
        <f t="array" ref="H19">INDEX('New Listing E-Commerce'!$D$1:$D$179,MATCH(J19,'New Listing E-Commerce'!$C$1:$C$179,0))</f>
        <v>Comfort</v>
      </c>
      <c r="I19" s="59">
        <f t="shared" si="1"/>
        <v>2</v>
      </c>
      <c r="J19" s="59" t="s">
        <v>231</v>
      </c>
      <c r="K19" s="60">
        <f>VLOOKUP($J19,'Margen (PowerBI)'!$B$2:$F$179,3)</f>
        <v>35</v>
      </c>
      <c r="L19" s="60">
        <f t="array" ref="L19">INDEX('Margen (PowerBI)'!$E$1:$E$179,MATCH($J19,'Margen (PowerBI)'!$B$1:$B$179,0))</f>
        <v>27.5</v>
      </c>
      <c r="M19" s="60">
        <f>VLOOKUP($J19,'Margen (PowerBI)'!$B$2:$F$179,5)</f>
        <v>16.5</v>
      </c>
      <c r="N19" s="59">
        <v>6.0</v>
      </c>
      <c r="O19" s="61">
        <v>4.0E-4</v>
      </c>
      <c r="P19" s="59">
        <v>13.0</v>
      </c>
      <c r="Q19" s="61">
        <v>8.0E-4</v>
      </c>
      <c r="R19" s="61">
        <v>1.0</v>
      </c>
      <c r="S19" s="59">
        <v>2.0</v>
      </c>
      <c r="T19" s="59">
        <v>0.0</v>
      </c>
      <c r="U19" s="61">
        <v>0.3333</v>
      </c>
      <c r="V19" s="61">
        <v>0.0</v>
      </c>
      <c r="W19" s="62">
        <v>211.91</v>
      </c>
      <c r="X19" s="62">
        <v>0.0</v>
      </c>
      <c r="Y19" s="59">
        <v>2.0</v>
      </c>
      <c r="Z19" s="59">
        <v>0.0</v>
      </c>
      <c r="AA19" s="63"/>
      <c r="AB19" s="63"/>
      <c r="AC19" s="63"/>
      <c r="AD19" s="63"/>
      <c r="AE19" s="63"/>
      <c r="AF19" s="63"/>
      <c r="AG19" s="63"/>
      <c r="AH19" s="63"/>
      <c r="AI19" s="63"/>
      <c r="AJ19" s="63"/>
    </row>
    <row r="20">
      <c r="A20" s="251" t="s">
        <v>1633</v>
      </c>
      <c r="B20" s="55" t="s">
        <v>375</v>
      </c>
      <c r="C20" s="55" t="s">
        <v>388</v>
      </c>
      <c r="D20" s="55" t="s">
        <v>389</v>
      </c>
      <c r="E20" s="55">
        <v>8.5</v>
      </c>
      <c r="F20" s="55" t="s">
        <v>7287</v>
      </c>
      <c r="G20" s="55" t="str">
        <f t="array" ref="G20">IFNA(INDEX('New Listing E-Commerce'!$E$2:$E$69,MATCH($J20,'New Listing E-Commerce'!$C$2:$C$69,0)),"N/A")</f>
        <v>Soft</v>
      </c>
      <c r="H20" s="55" t="str">
        <f t="array" ref="H20">INDEX('New Listing E-Commerce'!$D$1:$D$179,MATCH(J20,'New Listing E-Commerce'!$C$1:$C$179,0))</f>
        <v>Comfort</v>
      </c>
      <c r="I20" s="55">
        <f t="shared" si="1"/>
        <v>5</v>
      </c>
      <c r="J20" s="55" t="s">
        <v>231</v>
      </c>
      <c r="K20" s="56">
        <f>VLOOKUP($J20,'Margen (PowerBI)'!$B$2:$F$179,3)</f>
        <v>35</v>
      </c>
      <c r="L20" s="56">
        <f t="array" ref="L20">INDEX('Margen (PowerBI)'!$E$1:$E$179,MATCH($J20,'Margen (PowerBI)'!$B$1:$B$179,0))</f>
        <v>27.5</v>
      </c>
      <c r="M20" s="56">
        <f>VLOOKUP($J20,'Margen (PowerBI)'!$B$2:$F$179,5)</f>
        <v>16.5</v>
      </c>
      <c r="N20" s="55">
        <v>60.0</v>
      </c>
      <c r="O20" s="57">
        <v>0.0043</v>
      </c>
      <c r="P20" s="55">
        <v>77.0</v>
      </c>
      <c r="Q20" s="57">
        <v>0.0045</v>
      </c>
      <c r="R20" s="57">
        <v>1.0</v>
      </c>
      <c r="S20" s="55">
        <v>5.0</v>
      </c>
      <c r="T20" s="55">
        <v>0.0</v>
      </c>
      <c r="U20" s="57">
        <v>0.0833</v>
      </c>
      <c r="V20" s="57">
        <v>0.0</v>
      </c>
      <c r="W20" s="58">
        <v>515.23</v>
      </c>
      <c r="X20" s="58">
        <v>0.0</v>
      </c>
      <c r="Y20" s="55">
        <v>5.0</v>
      </c>
      <c r="Z20" s="55">
        <v>0.0</v>
      </c>
      <c r="AA20" s="3"/>
      <c r="AB20" s="3"/>
      <c r="AC20" s="3"/>
      <c r="AD20" s="3"/>
      <c r="AE20" s="3"/>
      <c r="AF20" s="3"/>
      <c r="AG20" s="3"/>
      <c r="AH20" s="3"/>
      <c r="AI20" s="3"/>
      <c r="AJ20" s="3"/>
    </row>
    <row r="21">
      <c r="A21" s="252" t="s">
        <v>1633</v>
      </c>
      <c r="B21" s="59" t="s">
        <v>375</v>
      </c>
      <c r="C21" s="59" t="s">
        <v>390</v>
      </c>
      <c r="D21" s="59" t="s">
        <v>391</v>
      </c>
      <c r="E21" s="59">
        <v>9.0</v>
      </c>
      <c r="F21" s="59" t="s">
        <v>7287</v>
      </c>
      <c r="G21" s="59" t="str">
        <f t="array" ref="G21">IFNA(INDEX('New Listing E-Commerce'!$E$2:$E$69,MATCH($J21,'New Listing E-Commerce'!$C$2:$C$69,0)),"N/A")</f>
        <v>Soft</v>
      </c>
      <c r="H21" s="59" t="str">
        <f t="array" ref="H21">INDEX('New Listing E-Commerce'!$D$1:$D$179,MATCH(J21,'New Listing E-Commerce'!$C$1:$C$179,0))</f>
        <v>Comfort</v>
      </c>
      <c r="I21" s="59">
        <f t="shared" si="1"/>
        <v>4</v>
      </c>
      <c r="J21" s="59" t="s">
        <v>231</v>
      </c>
      <c r="K21" s="60">
        <f>VLOOKUP($J21,'Margen (PowerBI)'!$B$2:$F$179,3)</f>
        <v>35</v>
      </c>
      <c r="L21" s="60">
        <f t="array" ref="L21">INDEX('Margen (PowerBI)'!$E$1:$E$179,MATCH($J21,'Margen (PowerBI)'!$B$1:$B$179,0))</f>
        <v>27.5</v>
      </c>
      <c r="M21" s="60">
        <f>VLOOKUP($J21,'Margen (PowerBI)'!$B$2:$F$179,5)</f>
        <v>16.5</v>
      </c>
      <c r="N21" s="59">
        <v>241.0</v>
      </c>
      <c r="O21" s="61">
        <v>0.0173</v>
      </c>
      <c r="P21" s="59">
        <v>298.0</v>
      </c>
      <c r="Q21" s="61">
        <v>0.0176</v>
      </c>
      <c r="R21" s="61">
        <v>0.9832</v>
      </c>
      <c r="S21" s="59">
        <v>4.0</v>
      </c>
      <c r="T21" s="59">
        <v>0.0</v>
      </c>
      <c r="U21" s="61">
        <v>0.0166</v>
      </c>
      <c r="V21" s="61">
        <v>0.0</v>
      </c>
      <c r="W21" s="62">
        <v>430.45</v>
      </c>
      <c r="X21" s="62">
        <v>0.0</v>
      </c>
      <c r="Y21" s="59">
        <v>4.0</v>
      </c>
      <c r="Z21" s="59">
        <v>0.0</v>
      </c>
      <c r="AA21" s="63"/>
      <c r="AB21" s="63"/>
      <c r="AC21" s="63"/>
      <c r="AD21" s="63"/>
      <c r="AE21" s="63"/>
      <c r="AF21" s="63"/>
      <c r="AG21" s="63"/>
      <c r="AH21" s="63"/>
      <c r="AI21" s="63"/>
      <c r="AJ21" s="63"/>
    </row>
    <row r="22">
      <c r="A22" s="251" t="s">
        <v>1633</v>
      </c>
      <c r="B22" s="55" t="s">
        <v>375</v>
      </c>
      <c r="C22" s="55" t="s">
        <v>392</v>
      </c>
      <c r="D22" s="55" t="s">
        <v>393</v>
      </c>
      <c r="E22" s="55">
        <v>9.5</v>
      </c>
      <c r="F22" s="55" t="s">
        <v>7287</v>
      </c>
      <c r="G22" s="55" t="str">
        <f t="array" ref="G22">IFNA(INDEX('New Listing E-Commerce'!$E$2:$E$69,MATCH($J22,'New Listing E-Commerce'!$C$2:$C$69,0)),"N/A")</f>
        <v>Soft</v>
      </c>
      <c r="H22" s="55" t="str">
        <f t="array" ref="H22">INDEX('New Listing E-Commerce'!$D$1:$D$179,MATCH(J22,'New Listing E-Commerce'!$C$1:$C$179,0))</f>
        <v>Comfort</v>
      </c>
      <c r="I22" s="55">
        <f t="shared" si="1"/>
        <v>6</v>
      </c>
      <c r="J22" s="55" t="s">
        <v>231</v>
      </c>
      <c r="K22" s="56">
        <f>VLOOKUP($J22,'Margen (PowerBI)'!$B$2:$F$179,3)</f>
        <v>35</v>
      </c>
      <c r="L22" s="56">
        <f t="array" ref="L22">INDEX('Margen (PowerBI)'!$E$1:$E$179,MATCH($J22,'Margen (PowerBI)'!$B$1:$B$179,0))</f>
        <v>27.5</v>
      </c>
      <c r="M22" s="56">
        <f>VLOOKUP($J22,'Margen (PowerBI)'!$B$2:$F$179,5)</f>
        <v>16.5</v>
      </c>
      <c r="N22" s="55">
        <v>19.0</v>
      </c>
      <c r="O22" s="57">
        <v>0.0014</v>
      </c>
      <c r="P22" s="55">
        <v>26.0</v>
      </c>
      <c r="Q22" s="57">
        <v>0.0015</v>
      </c>
      <c r="R22" s="57">
        <v>0.9615</v>
      </c>
      <c r="S22" s="55">
        <v>6.0</v>
      </c>
      <c r="T22" s="55">
        <v>0.0</v>
      </c>
      <c r="U22" s="57">
        <v>0.3158</v>
      </c>
      <c r="V22" s="57">
        <v>0.0</v>
      </c>
      <c r="W22" s="58">
        <v>640.95</v>
      </c>
      <c r="X22" s="58">
        <v>0.0</v>
      </c>
      <c r="Y22" s="55">
        <v>6.0</v>
      </c>
      <c r="Z22" s="55">
        <v>0.0</v>
      </c>
      <c r="AA22" s="3"/>
      <c r="AB22" s="3"/>
      <c r="AC22" s="3"/>
      <c r="AD22" s="3"/>
      <c r="AE22" s="3"/>
      <c r="AF22" s="3"/>
      <c r="AG22" s="3"/>
      <c r="AH22" s="3"/>
      <c r="AI22" s="3"/>
      <c r="AJ22" s="3"/>
    </row>
    <row r="23">
      <c r="A23" s="252" t="s">
        <v>1633</v>
      </c>
      <c r="B23" s="59" t="s">
        <v>375</v>
      </c>
      <c r="C23" s="59" t="s">
        <v>394</v>
      </c>
      <c r="D23" s="59" t="s">
        <v>395</v>
      </c>
      <c r="E23" s="59">
        <v>6.0</v>
      </c>
      <c r="F23" s="59" t="s">
        <v>7289</v>
      </c>
      <c r="G23" s="59" t="str">
        <f t="array" ref="G23">IFNA(INDEX('New Listing E-Commerce'!$E$2:$E$69,MATCH($J23,'New Listing E-Commerce'!$C$2:$C$69,0)),"N/A")</f>
        <v>Soft</v>
      </c>
      <c r="H23" s="59" t="str">
        <f t="array" ref="H23">INDEX('New Listing E-Commerce'!$D$1:$D$179,MATCH(J23,'New Listing E-Commerce'!$C$1:$C$179,0))</f>
        <v>Comfort</v>
      </c>
      <c r="I23" s="59">
        <f t="shared" si="1"/>
        <v>2</v>
      </c>
      <c r="J23" s="59" t="s">
        <v>231</v>
      </c>
      <c r="K23" s="60">
        <f>VLOOKUP($J23,'Margen (PowerBI)'!$B$2:$F$179,3)</f>
        <v>35</v>
      </c>
      <c r="L23" s="60">
        <f t="array" ref="L23">INDEX('Margen (PowerBI)'!$E$1:$E$179,MATCH($J23,'Margen (PowerBI)'!$B$1:$B$179,0))</f>
        <v>27.5</v>
      </c>
      <c r="M23" s="60">
        <f>VLOOKUP($J23,'Margen (PowerBI)'!$B$2:$F$179,5)</f>
        <v>16.5</v>
      </c>
      <c r="N23" s="59">
        <v>70.0</v>
      </c>
      <c r="O23" s="61">
        <v>0.005</v>
      </c>
      <c r="P23" s="59">
        <v>85.0</v>
      </c>
      <c r="Q23" s="61">
        <v>0.005</v>
      </c>
      <c r="R23" s="61">
        <v>0.8</v>
      </c>
      <c r="S23" s="59">
        <v>2.0</v>
      </c>
      <c r="T23" s="59">
        <v>0.0</v>
      </c>
      <c r="U23" s="61">
        <v>0.0286</v>
      </c>
      <c r="V23" s="61">
        <v>0.0</v>
      </c>
      <c r="W23" s="62">
        <v>204.0</v>
      </c>
      <c r="X23" s="62">
        <v>0.0</v>
      </c>
      <c r="Y23" s="59">
        <v>2.0</v>
      </c>
      <c r="Z23" s="59">
        <v>0.0</v>
      </c>
      <c r="AA23" s="63"/>
      <c r="AB23" s="63"/>
      <c r="AC23" s="63"/>
      <c r="AD23" s="63"/>
      <c r="AE23" s="63"/>
      <c r="AF23" s="63"/>
      <c r="AG23" s="63"/>
      <c r="AH23" s="63"/>
      <c r="AI23" s="63"/>
      <c r="AJ23" s="63"/>
    </row>
    <row r="24">
      <c r="A24" s="251" t="s">
        <v>1633</v>
      </c>
      <c r="B24" s="55" t="s">
        <v>375</v>
      </c>
      <c r="C24" s="55" t="s">
        <v>396</v>
      </c>
      <c r="D24" s="55" t="s">
        <v>397</v>
      </c>
      <c r="E24" s="55">
        <v>8.0</v>
      </c>
      <c r="F24" s="55" t="s">
        <v>7289</v>
      </c>
      <c r="G24" s="55" t="str">
        <f t="array" ref="G24">IFNA(INDEX('New Listing E-Commerce'!$E$2:$E$69,MATCH($J24,'New Listing E-Commerce'!$C$2:$C$69,0)),"N/A")</f>
        <v>Soft</v>
      </c>
      <c r="H24" s="55" t="str">
        <f t="array" ref="H24">INDEX('New Listing E-Commerce'!$D$1:$D$179,MATCH(J24,'New Listing E-Commerce'!$C$1:$C$179,0))</f>
        <v>Comfort</v>
      </c>
      <c r="I24" s="55">
        <f t="shared" si="1"/>
        <v>2</v>
      </c>
      <c r="J24" s="55" t="s">
        <v>231</v>
      </c>
      <c r="K24" s="56">
        <f>VLOOKUP($J24,'Margen (PowerBI)'!$B$2:$F$179,3)</f>
        <v>35</v>
      </c>
      <c r="L24" s="56">
        <f t="array" ref="L24">INDEX('Margen (PowerBI)'!$E$1:$E$179,MATCH($J24,'Margen (PowerBI)'!$B$1:$B$179,0))</f>
        <v>27.5</v>
      </c>
      <c r="M24" s="56">
        <f>VLOOKUP($J24,'Margen (PowerBI)'!$B$2:$F$179,5)</f>
        <v>16.5</v>
      </c>
      <c r="N24" s="55">
        <v>1.0</v>
      </c>
      <c r="O24" s="57">
        <v>1.0E-4</v>
      </c>
      <c r="P24" s="55">
        <v>1.0</v>
      </c>
      <c r="Q24" s="57">
        <v>1.0E-4</v>
      </c>
      <c r="R24" s="57">
        <v>1.0</v>
      </c>
      <c r="S24" s="55">
        <v>2.0</v>
      </c>
      <c r="T24" s="55">
        <v>0.0</v>
      </c>
      <c r="U24" s="57">
        <v>2.0</v>
      </c>
      <c r="V24" s="57">
        <v>0.0</v>
      </c>
      <c r="W24" s="58">
        <v>210.12</v>
      </c>
      <c r="X24" s="58">
        <v>0.0</v>
      </c>
      <c r="Y24" s="55">
        <v>2.0</v>
      </c>
      <c r="Z24" s="55">
        <v>0.0</v>
      </c>
      <c r="AA24" s="3"/>
      <c r="AB24" s="3"/>
      <c r="AC24" s="3"/>
      <c r="AD24" s="3"/>
      <c r="AE24" s="3"/>
      <c r="AF24" s="3"/>
      <c r="AG24" s="3"/>
      <c r="AH24" s="3"/>
      <c r="AI24" s="3"/>
      <c r="AJ24" s="3"/>
    </row>
    <row r="25">
      <c r="A25" s="252" t="s">
        <v>1633</v>
      </c>
      <c r="B25" s="59" t="s">
        <v>375</v>
      </c>
      <c r="C25" s="59" t="s">
        <v>398</v>
      </c>
      <c r="D25" s="59" t="s">
        <v>399</v>
      </c>
      <c r="E25" s="59">
        <v>9.5</v>
      </c>
      <c r="F25" s="59" t="s">
        <v>7289</v>
      </c>
      <c r="G25" s="59" t="str">
        <f t="array" ref="G25">IFNA(INDEX('New Listing E-Commerce'!$E$2:$E$69,MATCH($J25,'New Listing E-Commerce'!$C$2:$C$69,0)),"N/A")</f>
        <v>Soft</v>
      </c>
      <c r="H25" s="59" t="str">
        <f t="array" ref="H25">INDEX('New Listing E-Commerce'!$D$1:$D$179,MATCH(J25,'New Listing E-Commerce'!$C$1:$C$179,0))</f>
        <v>Comfort</v>
      </c>
      <c r="I25" s="59">
        <f t="shared" si="1"/>
        <v>1</v>
      </c>
      <c r="J25" s="59" t="s">
        <v>231</v>
      </c>
      <c r="K25" s="60">
        <f>VLOOKUP($J25,'Margen (PowerBI)'!$B$2:$F$179,3)</f>
        <v>35</v>
      </c>
      <c r="L25" s="60">
        <f t="array" ref="L25">INDEX('Margen (PowerBI)'!$E$1:$E$179,MATCH($J25,'Margen (PowerBI)'!$B$1:$B$179,0))</f>
        <v>27.5</v>
      </c>
      <c r="M25" s="60">
        <f>VLOOKUP($J25,'Margen (PowerBI)'!$B$2:$F$179,5)</f>
        <v>16.5</v>
      </c>
      <c r="N25" s="59">
        <v>4.0</v>
      </c>
      <c r="O25" s="61">
        <v>3.0E-4</v>
      </c>
      <c r="P25" s="59">
        <v>5.0</v>
      </c>
      <c r="Q25" s="61">
        <v>3.0E-4</v>
      </c>
      <c r="R25" s="61">
        <v>1.0</v>
      </c>
      <c r="S25" s="59">
        <v>1.0</v>
      </c>
      <c r="T25" s="59">
        <v>0.0</v>
      </c>
      <c r="U25" s="61">
        <v>0.25</v>
      </c>
      <c r="V25" s="61">
        <v>0.0</v>
      </c>
      <c r="W25" s="62">
        <v>109.91</v>
      </c>
      <c r="X25" s="62">
        <v>0.0</v>
      </c>
      <c r="Y25" s="59">
        <v>1.0</v>
      </c>
      <c r="Z25" s="59">
        <v>0.0</v>
      </c>
      <c r="AA25" s="63"/>
      <c r="AB25" s="63"/>
      <c r="AC25" s="63"/>
      <c r="AD25" s="63"/>
      <c r="AE25" s="63"/>
      <c r="AF25" s="63"/>
      <c r="AG25" s="63"/>
      <c r="AH25" s="63"/>
      <c r="AI25" s="63"/>
      <c r="AJ25" s="63"/>
    </row>
    <row r="26">
      <c r="A26" s="251" t="s">
        <v>1633</v>
      </c>
      <c r="B26" s="55" t="s">
        <v>400</v>
      </c>
      <c r="C26" s="55" t="s">
        <v>401</v>
      </c>
      <c r="D26" s="55" t="s">
        <v>402</v>
      </c>
      <c r="E26" s="55">
        <v>10.0</v>
      </c>
      <c r="F26" s="55" t="s">
        <v>7287</v>
      </c>
      <c r="G26" s="55" t="str">
        <f t="array" ref="G26">IFNA(INDEX('New Listing E-Commerce'!$E$2:$E$69,MATCH($J26,'New Listing E-Commerce'!$C$2:$C$69,0)),"N/A")</f>
        <v>Soft</v>
      </c>
      <c r="H26" s="55" t="str">
        <f t="array" ref="H26">INDEX('New Listing E-Commerce'!$D$1:$D$179,MATCH(J26,'New Listing E-Commerce'!$C$1:$C$179,0))</f>
        <v>Farmer </v>
      </c>
      <c r="I26" s="55">
        <f t="shared" si="1"/>
        <v>2</v>
      </c>
      <c r="J26" s="55" t="s">
        <v>132</v>
      </c>
      <c r="K26" s="56">
        <f>VLOOKUP($J26,'Margen (PowerBI)'!$B$2:$F$179,3)</f>
        <v>37</v>
      </c>
      <c r="L26" s="56">
        <f t="array" ref="L26">INDEX('Margen (PowerBI)'!$E$1:$E$179,MATCH($J26,'Margen (PowerBI)'!$B$1:$B$179,0))</f>
        <v>32.5</v>
      </c>
      <c r="M26" s="56">
        <f>VLOOKUP($J26,'Margen (PowerBI)'!$B$2:$F$179,5)</f>
        <v>11.5</v>
      </c>
      <c r="N26" s="55">
        <v>549.0</v>
      </c>
      <c r="O26" s="57">
        <v>0.0393</v>
      </c>
      <c r="P26" s="55">
        <v>632.0</v>
      </c>
      <c r="Q26" s="57">
        <v>0.0372</v>
      </c>
      <c r="R26" s="57">
        <v>0.9937</v>
      </c>
      <c r="S26" s="55">
        <v>2.0</v>
      </c>
      <c r="T26" s="55">
        <v>0.0</v>
      </c>
      <c r="U26" s="57">
        <v>0.0036</v>
      </c>
      <c r="V26" s="57">
        <v>0.0</v>
      </c>
      <c r="W26" s="58">
        <v>268.0</v>
      </c>
      <c r="X26" s="58">
        <v>0.0</v>
      </c>
      <c r="Y26" s="55">
        <v>2.0</v>
      </c>
      <c r="Z26" s="55">
        <v>0.0</v>
      </c>
      <c r="AA26" s="3"/>
      <c r="AB26" s="3"/>
      <c r="AC26" s="3"/>
      <c r="AD26" s="3"/>
      <c r="AE26" s="3"/>
      <c r="AF26" s="3"/>
      <c r="AG26" s="3"/>
      <c r="AH26" s="3"/>
      <c r="AI26" s="3"/>
      <c r="AJ26" s="3"/>
    </row>
    <row r="27">
      <c r="A27" s="252" t="s">
        <v>1633</v>
      </c>
      <c r="B27" s="59" t="s">
        <v>400</v>
      </c>
      <c r="C27" s="59" t="s">
        <v>403</v>
      </c>
      <c r="D27" s="59" t="s">
        <v>404</v>
      </c>
      <c r="E27" s="59">
        <v>10.5</v>
      </c>
      <c r="F27" s="59" t="s">
        <v>7287</v>
      </c>
      <c r="G27" s="59" t="str">
        <f t="array" ref="G27">IFNA(INDEX('New Listing E-Commerce'!$E$2:$E$69,MATCH($J27,'New Listing E-Commerce'!$C$2:$C$69,0)),"N/A")</f>
        <v>Soft</v>
      </c>
      <c r="H27" s="59" t="str">
        <f t="array" ref="H27">INDEX('New Listing E-Commerce'!$D$1:$D$179,MATCH(J27,'New Listing E-Commerce'!$C$1:$C$179,0))</f>
        <v>Farmer </v>
      </c>
      <c r="I27" s="59">
        <f t="shared" si="1"/>
        <v>1</v>
      </c>
      <c r="J27" s="59" t="s">
        <v>132</v>
      </c>
      <c r="K27" s="60">
        <f>VLOOKUP($J27,'Margen (PowerBI)'!$B$2:$F$179,3)</f>
        <v>37</v>
      </c>
      <c r="L27" s="60">
        <f t="array" ref="L27">INDEX('Margen (PowerBI)'!$E$1:$E$179,MATCH($J27,'Margen (PowerBI)'!$B$1:$B$179,0))</f>
        <v>32.5</v>
      </c>
      <c r="M27" s="60">
        <f>VLOOKUP($J27,'Margen (PowerBI)'!$B$2:$F$179,5)</f>
        <v>11.5</v>
      </c>
      <c r="N27" s="59">
        <v>18.0</v>
      </c>
      <c r="O27" s="61">
        <v>0.0013</v>
      </c>
      <c r="P27" s="59">
        <v>23.0</v>
      </c>
      <c r="Q27" s="61">
        <v>0.0014</v>
      </c>
      <c r="R27" s="61">
        <v>0.9565</v>
      </c>
      <c r="S27" s="59">
        <v>1.0</v>
      </c>
      <c r="T27" s="59">
        <v>0.0</v>
      </c>
      <c r="U27" s="61">
        <v>0.0556</v>
      </c>
      <c r="V27" s="61">
        <v>0.0</v>
      </c>
      <c r="W27" s="62">
        <v>140.09</v>
      </c>
      <c r="X27" s="62">
        <v>0.0</v>
      </c>
      <c r="Y27" s="59">
        <v>1.0</v>
      </c>
      <c r="Z27" s="59">
        <v>0.0</v>
      </c>
      <c r="AA27" s="63"/>
      <c r="AB27" s="63"/>
      <c r="AC27" s="63"/>
      <c r="AD27" s="63"/>
      <c r="AE27" s="63"/>
      <c r="AF27" s="63"/>
      <c r="AG27" s="63"/>
      <c r="AH27" s="63"/>
      <c r="AI27" s="63"/>
      <c r="AJ27" s="63"/>
    </row>
    <row r="28">
      <c r="A28" s="251" t="s">
        <v>1633</v>
      </c>
      <c r="B28" s="55" t="s">
        <v>400</v>
      </c>
      <c r="C28" s="55" t="s">
        <v>405</v>
      </c>
      <c r="D28" s="55" t="s">
        <v>406</v>
      </c>
      <c r="E28" s="55">
        <v>6.5</v>
      </c>
      <c r="F28" s="55" t="s">
        <v>7287</v>
      </c>
      <c r="G28" s="55" t="str">
        <f t="array" ref="G28">IFNA(INDEX('New Listing E-Commerce'!$E$2:$E$69,MATCH($J28,'New Listing E-Commerce'!$C$2:$C$69,0)),"N/A")</f>
        <v>Soft</v>
      </c>
      <c r="H28" s="55" t="str">
        <f t="array" ref="H28">INDEX('New Listing E-Commerce'!$D$1:$D$179,MATCH(J28,'New Listing E-Commerce'!$C$1:$C$179,0))</f>
        <v>Farmer </v>
      </c>
      <c r="I28" s="55">
        <f t="shared" si="1"/>
        <v>3</v>
      </c>
      <c r="J28" s="55" t="s">
        <v>132</v>
      </c>
      <c r="K28" s="56">
        <f>VLOOKUP($J28,'Margen (PowerBI)'!$B$2:$F$179,3)</f>
        <v>37</v>
      </c>
      <c r="L28" s="56">
        <f t="array" ref="L28">INDEX('Margen (PowerBI)'!$E$1:$E$179,MATCH($J28,'Margen (PowerBI)'!$B$1:$B$179,0))</f>
        <v>32.5</v>
      </c>
      <c r="M28" s="56">
        <f>VLOOKUP($J28,'Margen (PowerBI)'!$B$2:$F$179,5)</f>
        <v>11.5</v>
      </c>
      <c r="N28" s="55">
        <v>22.0</v>
      </c>
      <c r="O28" s="57">
        <v>0.0016</v>
      </c>
      <c r="P28" s="55">
        <v>25.0</v>
      </c>
      <c r="Q28" s="57">
        <v>0.0015</v>
      </c>
      <c r="R28" s="57">
        <v>0.92</v>
      </c>
      <c r="S28" s="55">
        <v>3.0</v>
      </c>
      <c r="T28" s="55">
        <v>0.0</v>
      </c>
      <c r="U28" s="57">
        <v>0.1364</v>
      </c>
      <c r="V28" s="57">
        <v>0.0</v>
      </c>
      <c r="W28" s="58">
        <v>411.96</v>
      </c>
      <c r="X28" s="58">
        <v>0.0</v>
      </c>
      <c r="Y28" s="55">
        <v>3.0</v>
      </c>
      <c r="Z28" s="55">
        <v>0.0</v>
      </c>
      <c r="AA28" s="3"/>
      <c r="AB28" s="3"/>
      <c r="AC28" s="3"/>
      <c r="AD28" s="3"/>
      <c r="AE28" s="3"/>
      <c r="AF28" s="3"/>
      <c r="AG28" s="3"/>
      <c r="AH28" s="3"/>
      <c r="AI28" s="3"/>
      <c r="AJ28" s="3"/>
    </row>
    <row r="29">
      <c r="A29" s="252" t="s">
        <v>1633</v>
      </c>
      <c r="B29" s="59" t="s">
        <v>400</v>
      </c>
      <c r="C29" s="59" t="s">
        <v>407</v>
      </c>
      <c r="D29" s="59" t="s">
        <v>408</v>
      </c>
      <c r="E29" s="59">
        <v>7.5</v>
      </c>
      <c r="F29" s="59" t="s">
        <v>7287</v>
      </c>
      <c r="G29" s="59" t="str">
        <f t="array" ref="G29">IFNA(INDEX('New Listing E-Commerce'!$E$2:$E$69,MATCH($J29,'New Listing E-Commerce'!$C$2:$C$69,0)),"N/A")</f>
        <v>Soft</v>
      </c>
      <c r="H29" s="59" t="str">
        <f t="array" ref="H29">INDEX('New Listing E-Commerce'!$D$1:$D$179,MATCH(J29,'New Listing E-Commerce'!$C$1:$C$179,0))</f>
        <v>Farmer </v>
      </c>
      <c r="I29" s="59">
        <f t="shared" si="1"/>
        <v>3</v>
      </c>
      <c r="J29" s="59" t="s">
        <v>132</v>
      </c>
      <c r="K29" s="60">
        <f>VLOOKUP($J29,'Margen (PowerBI)'!$B$2:$F$179,3)</f>
        <v>37</v>
      </c>
      <c r="L29" s="60">
        <f t="array" ref="L29">INDEX('Margen (PowerBI)'!$E$1:$E$179,MATCH($J29,'Margen (PowerBI)'!$B$1:$B$179,0))</f>
        <v>32.5</v>
      </c>
      <c r="M29" s="60">
        <f>VLOOKUP($J29,'Margen (PowerBI)'!$B$2:$F$179,5)</f>
        <v>11.5</v>
      </c>
      <c r="N29" s="59">
        <v>21.0</v>
      </c>
      <c r="O29" s="61">
        <v>0.0015</v>
      </c>
      <c r="P29" s="59">
        <v>33.0</v>
      </c>
      <c r="Q29" s="61">
        <v>0.0019</v>
      </c>
      <c r="R29" s="61">
        <v>0.9697</v>
      </c>
      <c r="S29" s="59">
        <v>3.0</v>
      </c>
      <c r="T29" s="59">
        <v>0.0</v>
      </c>
      <c r="U29" s="61">
        <v>0.1429</v>
      </c>
      <c r="V29" s="61">
        <v>0.0</v>
      </c>
      <c r="W29" s="62">
        <v>398.13</v>
      </c>
      <c r="X29" s="62">
        <v>0.0</v>
      </c>
      <c r="Y29" s="59">
        <v>3.0</v>
      </c>
      <c r="Z29" s="59">
        <v>0.0</v>
      </c>
      <c r="AA29" s="63"/>
      <c r="AB29" s="63"/>
      <c r="AC29" s="63"/>
      <c r="AD29" s="63"/>
      <c r="AE29" s="63"/>
      <c r="AF29" s="63"/>
      <c r="AG29" s="63"/>
      <c r="AH29" s="63"/>
      <c r="AI29" s="63"/>
      <c r="AJ29" s="63"/>
    </row>
    <row r="30">
      <c r="A30" s="251" t="s">
        <v>1633</v>
      </c>
      <c r="B30" s="55" t="s">
        <v>400</v>
      </c>
      <c r="C30" s="55" t="s">
        <v>409</v>
      </c>
      <c r="D30" s="55" t="s">
        <v>410</v>
      </c>
      <c r="E30" s="55">
        <v>8.5</v>
      </c>
      <c r="F30" s="55" t="s">
        <v>7287</v>
      </c>
      <c r="G30" s="55" t="str">
        <f t="array" ref="G30">IFNA(INDEX('New Listing E-Commerce'!$E$2:$E$69,MATCH($J30,'New Listing E-Commerce'!$C$2:$C$69,0)),"N/A")</f>
        <v>Soft</v>
      </c>
      <c r="H30" s="55" t="str">
        <f t="array" ref="H30">INDEX('New Listing E-Commerce'!$D$1:$D$179,MATCH(J30,'New Listing E-Commerce'!$C$1:$C$179,0))</f>
        <v>Farmer </v>
      </c>
      <c r="I30" s="55">
        <f t="shared" si="1"/>
        <v>3</v>
      </c>
      <c r="J30" s="55" t="s">
        <v>132</v>
      </c>
      <c r="K30" s="56">
        <f>VLOOKUP($J30,'Margen (PowerBI)'!$B$2:$F$179,3)</f>
        <v>37</v>
      </c>
      <c r="L30" s="56">
        <f t="array" ref="L30">INDEX('Margen (PowerBI)'!$E$1:$E$179,MATCH($J30,'Margen (PowerBI)'!$B$1:$B$179,0))</f>
        <v>32.5</v>
      </c>
      <c r="M30" s="56">
        <f>VLOOKUP($J30,'Margen (PowerBI)'!$B$2:$F$179,5)</f>
        <v>11.5</v>
      </c>
      <c r="N30" s="55">
        <v>19.0</v>
      </c>
      <c r="O30" s="57">
        <v>0.0014</v>
      </c>
      <c r="P30" s="55">
        <v>27.0</v>
      </c>
      <c r="Q30" s="57">
        <v>0.0016</v>
      </c>
      <c r="R30" s="57">
        <v>1.0</v>
      </c>
      <c r="S30" s="55">
        <v>3.0</v>
      </c>
      <c r="T30" s="55">
        <v>0.0</v>
      </c>
      <c r="U30" s="57">
        <v>0.1579</v>
      </c>
      <c r="V30" s="57">
        <v>0.0</v>
      </c>
      <c r="W30" s="58">
        <v>403.13</v>
      </c>
      <c r="X30" s="58">
        <v>0.0</v>
      </c>
      <c r="Y30" s="55">
        <v>3.0</v>
      </c>
      <c r="Z30" s="55">
        <v>0.0</v>
      </c>
      <c r="AA30" s="3"/>
      <c r="AB30" s="3"/>
      <c r="AC30" s="3"/>
      <c r="AD30" s="3"/>
      <c r="AE30" s="3"/>
      <c r="AF30" s="3"/>
      <c r="AG30" s="3"/>
      <c r="AH30" s="3"/>
      <c r="AI30" s="3"/>
      <c r="AJ30" s="3"/>
    </row>
    <row r="31">
      <c r="A31" s="252" t="s">
        <v>1633</v>
      </c>
      <c r="B31" s="59" t="s">
        <v>400</v>
      </c>
      <c r="C31" s="59" t="s">
        <v>411</v>
      </c>
      <c r="D31" s="59" t="s">
        <v>412</v>
      </c>
      <c r="E31" s="59">
        <v>9.0</v>
      </c>
      <c r="F31" s="59" t="s">
        <v>7287</v>
      </c>
      <c r="G31" s="59" t="str">
        <f t="array" ref="G31">IFNA(INDEX('New Listing E-Commerce'!$E$2:$E$69,MATCH($J31,'New Listing E-Commerce'!$C$2:$C$69,0)),"N/A")</f>
        <v>Soft</v>
      </c>
      <c r="H31" s="59" t="str">
        <f t="array" ref="H31">INDEX('New Listing E-Commerce'!$D$1:$D$179,MATCH(J31,'New Listing E-Commerce'!$C$1:$C$179,0))</f>
        <v>Farmer </v>
      </c>
      <c r="I31" s="59">
        <f t="shared" si="1"/>
        <v>1</v>
      </c>
      <c r="J31" s="59" t="s">
        <v>132</v>
      </c>
      <c r="K31" s="60">
        <f>VLOOKUP($J31,'Margen (PowerBI)'!$B$2:$F$179,3)</f>
        <v>37</v>
      </c>
      <c r="L31" s="60">
        <f t="array" ref="L31">INDEX('Margen (PowerBI)'!$E$1:$E$179,MATCH($J31,'Margen (PowerBI)'!$B$1:$B$179,0))</f>
        <v>32.5</v>
      </c>
      <c r="M31" s="60">
        <f>VLOOKUP($J31,'Margen (PowerBI)'!$B$2:$F$179,5)</f>
        <v>11.5</v>
      </c>
      <c r="N31" s="59">
        <v>28.0</v>
      </c>
      <c r="O31" s="61">
        <v>0.002</v>
      </c>
      <c r="P31" s="59">
        <v>41.0</v>
      </c>
      <c r="Q31" s="61">
        <v>0.0024</v>
      </c>
      <c r="R31" s="61">
        <v>0.8293</v>
      </c>
      <c r="S31" s="59">
        <v>1.0</v>
      </c>
      <c r="T31" s="59">
        <v>0.0</v>
      </c>
      <c r="U31" s="61">
        <v>0.0357</v>
      </c>
      <c r="V31" s="61">
        <v>0.0</v>
      </c>
      <c r="W31" s="62">
        <v>138.03</v>
      </c>
      <c r="X31" s="62">
        <v>0.0</v>
      </c>
      <c r="Y31" s="59">
        <v>1.0</v>
      </c>
      <c r="Z31" s="59">
        <v>0.0</v>
      </c>
      <c r="AA31" s="63"/>
      <c r="AB31" s="63"/>
      <c r="AC31" s="63"/>
      <c r="AD31" s="63"/>
      <c r="AE31" s="63"/>
      <c r="AF31" s="63"/>
      <c r="AG31" s="63"/>
      <c r="AH31" s="63"/>
      <c r="AI31" s="63"/>
      <c r="AJ31" s="63"/>
    </row>
    <row r="32">
      <c r="A32" s="251" t="s">
        <v>1633</v>
      </c>
      <c r="B32" s="55" t="s">
        <v>400</v>
      </c>
      <c r="C32" s="55" t="s">
        <v>413</v>
      </c>
      <c r="D32" s="55" t="s">
        <v>414</v>
      </c>
      <c r="E32" s="55">
        <v>9.5</v>
      </c>
      <c r="F32" s="55" t="s">
        <v>7287</v>
      </c>
      <c r="G32" s="55" t="str">
        <f t="array" ref="G32">IFNA(INDEX('New Listing E-Commerce'!$E$2:$E$69,MATCH($J32,'New Listing E-Commerce'!$C$2:$C$69,0)),"N/A")</f>
        <v>Soft</v>
      </c>
      <c r="H32" s="55" t="str">
        <f t="array" ref="H32">INDEX('New Listing E-Commerce'!$D$1:$D$179,MATCH(J32,'New Listing E-Commerce'!$C$1:$C$179,0))</f>
        <v>Farmer </v>
      </c>
      <c r="I32" s="55">
        <f t="shared" si="1"/>
        <v>2</v>
      </c>
      <c r="J32" s="55" t="s">
        <v>132</v>
      </c>
      <c r="K32" s="56">
        <f>VLOOKUP($J32,'Margen (PowerBI)'!$B$2:$F$179,3)</f>
        <v>37</v>
      </c>
      <c r="L32" s="56">
        <f t="array" ref="L32">INDEX('Margen (PowerBI)'!$E$1:$E$179,MATCH($J32,'Margen (PowerBI)'!$B$1:$B$179,0))</f>
        <v>32.5</v>
      </c>
      <c r="M32" s="56">
        <f>VLOOKUP($J32,'Margen (PowerBI)'!$B$2:$F$179,5)</f>
        <v>11.5</v>
      </c>
      <c r="N32" s="55">
        <v>29.0</v>
      </c>
      <c r="O32" s="57">
        <v>0.0021</v>
      </c>
      <c r="P32" s="55">
        <v>36.0</v>
      </c>
      <c r="Q32" s="57">
        <v>0.0021</v>
      </c>
      <c r="R32" s="57">
        <v>0.9722</v>
      </c>
      <c r="S32" s="55">
        <v>2.0</v>
      </c>
      <c r="T32" s="55">
        <v>0.0</v>
      </c>
      <c r="U32" s="57">
        <v>0.069</v>
      </c>
      <c r="V32" s="57">
        <v>0.0</v>
      </c>
      <c r="W32" s="58">
        <v>277.36</v>
      </c>
      <c r="X32" s="58">
        <v>0.0</v>
      </c>
      <c r="Y32" s="55">
        <v>2.0</v>
      </c>
      <c r="Z32" s="55">
        <v>0.0</v>
      </c>
      <c r="AA32" s="3"/>
      <c r="AB32" s="3"/>
      <c r="AC32" s="3"/>
      <c r="AD32" s="3"/>
      <c r="AE32" s="3"/>
      <c r="AF32" s="3"/>
      <c r="AG32" s="3"/>
      <c r="AH32" s="3"/>
      <c r="AI32" s="3"/>
      <c r="AJ32" s="3"/>
    </row>
    <row r="33">
      <c r="A33" s="252" t="s">
        <v>1633</v>
      </c>
      <c r="B33" s="59" t="s">
        <v>415</v>
      </c>
      <c r="C33" s="59" t="s">
        <v>416</v>
      </c>
      <c r="D33" s="59" t="s">
        <v>417</v>
      </c>
      <c r="E33" s="59">
        <v>11.0</v>
      </c>
      <c r="F33" s="59" t="s">
        <v>7287</v>
      </c>
      <c r="G33" s="59" t="str">
        <f t="array" ref="G33">IFNA(INDEX('New Listing E-Commerce'!$E$2:$E$69,MATCH($J33,'New Listing E-Commerce'!$C$2:$C$69,0)),"N/A")</f>
        <v>Steel</v>
      </c>
      <c r="H33" s="59" t="str">
        <f t="array" ref="H33">INDEX('New Listing E-Commerce'!$D$1:$D$179,MATCH(J33,'New Listing E-Commerce'!$C$1:$C$179,0))</f>
        <v>Farmer</v>
      </c>
      <c r="I33" s="59">
        <f t="shared" si="1"/>
        <v>1</v>
      </c>
      <c r="J33" s="59" t="s">
        <v>113</v>
      </c>
      <c r="K33" s="60">
        <f t="array" ref="K33">INDEX('Margen (PowerBI)'!$D$1:$D$179,MATCH($J33,'Margen (PowerBI)'!$B$1:$B$179,0))</f>
        <v>60.5</v>
      </c>
      <c r="L33" s="60">
        <f t="array" ref="L33">INDEX('Margen (PowerBI)'!$E$1:$E$179,MATCH($J33,'Margen (PowerBI)'!$B$1:$B$179,0))</f>
        <v>33.5</v>
      </c>
      <c r="M33" s="60">
        <f t="array" ref="M33">INDEX('Margen (PowerBI)'!$F$1:$F$179,MATCH($J33,'Margen (PowerBI)'!$B$1:$B$179,0))</f>
        <v>27</v>
      </c>
      <c r="N33" s="59">
        <v>1.0</v>
      </c>
      <c r="O33" s="61">
        <v>1.0E-4</v>
      </c>
      <c r="P33" s="59">
        <v>1.0</v>
      </c>
      <c r="Q33" s="61">
        <v>1.0E-4</v>
      </c>
      <c r="R33" s="61">
        <v>1.0</v>
      </c>
      <c r="S33" s="59">
        <v>1.0</v>
      </c>
      <c r="T33" s="59">
        <v>0.0</v>
      </c>
      <c r="U33" s="61">
        <v>1.0</v>
      </c>
      <c r="V33" s="61">
        <v>0.0</v>
      </c>
      <c r="W33" s="62">
        <v>134.0</v>
      </c>
      <c r="X33" s="62">
        <v>0.0</v>
      </c>
      <c r="Y33" s="59">
        <v>1.0</v>
      </c>
      <c r="Z33" s="59">
        <v>0.0</v>
      </c>
      <c r="AA33" s="63"/>
      <c r="AB33" s="63"/>
      <c r="AC33" s="63"/>
      <c r="AD33" s="63"/>
      <c r="AE33" s="63"/>
      <c r="AF33" s="63"/>
      <c r="AG33" s="63"/>
      <c r="AH33" s="63"/>
      <c r="AI33" s="63"/>
      <c r="AJ33" s="63"/>
    </row>
    <row r="34">
      <c r="A34" s="251" t="s">
        <v>1633</v>
      </c>
      <c r="B34" s="55" t="s">
        <v>415</v>
      </c>
      <c r="C34" s="55" t="s">
        <v>418</v>
      </c>
      <c r="D34" s="55" t="s">
        <v>419</v>
      </c>
      <c r="E34" s="55">
        <v>6.5</v>
      </c>
      <c r="F34" s="55" t="s">
        <v>7287</v>
      </c>
      <c r="G34" s="55" t="str">
        <f t="array" ref="G34">IFNA(INDEX('New Listing E-Commerce'!$E$2:$E$69,MATCH($J34,'New Listing E-Commerce'!$C$2:$C$69,0)),"N/A")</f>
        <v>Steel</v>
      </c>
      <c r="H34" s="55" t="str">
        <f t="array" ref="H34">INDEX('New Listing E-Commerce'!$D$1:$D$179,MATCH(J34,'New Listing E-Commerce'!$C$1:$C$179,0))</f>
        <v>Farmer</v>
      </c>
      <c r="I34" s="55">
        <f t="shared" si="1"/>
        <v>1</v>
      </c>
      <c r="J34" s="55" t="s">
        <v>113</v>
      </c>
      <c r="K34" s="56">
        <f t="array" ref="K34">INDEX('Margen (PowerBI)'!$D$1:$D$179,MATCH($J34,'Margen (PowerBI)'!$B$1:$B$179,0))</f>
        <v>60.5</v>
      </c>
      <c r="L34" s="56">
        <f t="array" ref="L34">INDEX('Margen (PowerBI)'!$E$1:$E$179,MATCH($J34,'Margen (PowerBI)'!$B$1:$B$179,0))</f>
        <v>33.5</v>
      </c>
      <c r="M34" s="56">
        <f t="array" ref="M34">INDEX('Margen (PowerBI)'!$F$1:$F$179,MATCH($J34,'Margen (PowerBI)'!$B$1:$B$179,0))</f>
        <v>27</v>
      </c>
      <c r="N34" s="55">
        <v>2.0</v>
      </c>
      <c r="O34" s="57">
        <v>1.0E-4</v>
      </c>
      <c r="P34" s="55">
        <v>2.0</v>
      </c>
      <c r="Q34" s="57">
        <v>1.0E-4</v>
      </c>
      <c r="R34" s="57">
        <v>1.0</v>
      </c>
      <c r="S34" s="55">
        <v>1.0</v>
      </c>
      <c r="T34" s="55">
        <v>0.0</v>
      </c>
      <c r="U34" s="57">
        <v>0.5</v>
      </c>
      <c r="V34" s="57">
        <v>0.0</v>
      </c>
      <c r="W34" s="58">
        <v>145.89</v>
      </c>
      <c r="X34" s="58">
        <v>0.0</v>
      </c>
      <c r="Y34" s="55">
        <v>1.0</v>
      </c>
      <c r="Z34" s="55">
        <v>0.0</v>
      </c>
      <c r="AA34" s="3"/>
      <c r="AB34" s="3"/>
      <c r="AC34" s="3"/>
      <c r="AD34" s="3"/>
      <c r="AE34" s="3"/>
      <c r="AF34" s="3"/>
      <c r="AG34" s="3"/>
      <c r="AH34" s="3"/>
      <c r="AI34" s="3"/>
      <c r="AJ34" s="3"/>
    </row>
    <row r="35">
      <c r="A35" s="252" t="s">
        <v>1633</v>
      </c>
      <c r="B35" s="59" t="s">
        <v>415</v>
      </c>
      <c r="C35" s="59" t="s">
        <v>420</v>
      </c>
      <c r="D35" s="59" t="s">
        <v>421</v>
      </c>
      <c r="E35" s="59">
        <v>7.0</v>
      </c>
      <c r="F35" s="59" t="s">
        <v>7287</v>
      </c>
      <c r="G35" s="59" t="str">
        <f t="array" ref="G35">IFNA(INDEX('New Listing E-Commerce'!$E$2:$E$69,MATCH($J35,'New Listing E-Commerce'!$C$2:$C$69,0)),"N/A")</f>
        <v>Steel</v>
      </c>
      <c r="H35" s="59" t="str">
        <f t="array" ref="H35">INDEX('New Listing E-Commerce'!$D$1:$D$179,MATCH(J35,'New Listing E-Commerce'!$C$1:$C$179,0))</f>
        <v>Farmer</v>
      </c>
      <c r="I35" s="59">
        <f t="shared" si="1"/>
        <v>1</v>
      </c>
      <c r="J35" s="59" t="s">
        <v>113</v>
      </c>
      <c r="K35" s="60">
        <f t="array" ref="K35">INDEX('Margen (PowerBI)'!$D$1:$D$179,MATCH($J35,'Margen (PowerBI)'!$B$1:$B$179,0))</f>
        <v>60.5</v>
      </c>
      <c r="L35" s="60">
        <f t="array" ref="L35">INDEX('Margen (PowerBI)'!$E$1:$E$179,MATCH($J35,'Margen (PowerBI)'!$B$1:$B$179,0))</f>
        <v>33.5</v>
      </c>
      <c r="M35" s="60">
        <f t="array" ref="M35">INDEX('Margen (PowerBI)'!$F$1:$F$179,MATCH($J35,'Margen (PowerBI)'!$B$1:$B$179,0))</f>
        <v>27</v>
      </c>
      <c r="N35" s="59">
        <v>3.0</v>
      </c>
      <c r="O35" s="61">
        <v>2.0E-4</v>
      </c>
      <c r="P35" s="59">
        <v>4.0</v>
      </c>
      <c r="Q35" s="61">
        <v>2.0E-4</v>
      </c>
      <c r="R35" s="61">
        <v>1.0</v>
      </c>
      <c r="S35" s="59">
        <v>1.0</v>
      </c>
      <c r="T35" s="59">
        <v>0.0</v>
      </c>
      <c r="U35" s="61">
        <v>0.3333</v>
      </c>
      <c r="V35" s="61">
        <v>0.0</v>
      </c>
      <c r="W35" s="62">
        <v>142.04</v>
      </c>
      <c r="X35" s="62">
        <v>0.0</v>
      </c>
      <c r="Y35" s="59">
        <v>1.0</v>
      </c>
      <c r="Z35" s="59">
        <v>0.0</v>
      </c>
      <c r="AA35" s="63"/>
      <c r="AB35" s="63"/>
      <c r="AC35" s="63"/>
      <c r="AD35" s="63"/>
      <c r="AE35" s="63"/>
      <c r="AF35" s="63"/>
      <c r="AG35" s="63"/>
      <c r="AH35" s="63"/>
      <c r="AI35" s="63"/>
      <c r="AJ35" s="63"/>
    </row>
    <row r="36">
      <c r="A36" s="251" t="s">
        <v>1633</v>
      </c>
      <c r="B36" s="55" t="s">
        <v>415</v>
      </c>
      <c r="C36" s="55" t="s">
        <v>422</v>
      </c>
      <c r="D36" s="55" t="s">
        <v>423</v>
      </c>
      <c r="E36" s="55">
        <v>9.0</v>
      </c>
      <c r="F36" s="55" t="s">
        <v>7287</v>
      </c>
      <c r="G36" s="55" t="str">
        <f t="array" ref="G36">IFNA(INDEX('New Listing E-Commerce'!$E$2:$E$69,MATCH($J36,'New Listing E-Commerce'!$C$2:$C$69,0)),"N/A")</f>
        <v>Steel</v>
      </c>
      <c r="H36" s="55" t="str">
        <f t="array" ref="H36">INDEX('New Listing E-Commerce'!$D$1:$D$179,MATCH(J36,'New Listing E-Commerce'!$C$1:$C$179,0))</f>
        <v>Farmer</v>
      </c>
      <c r="I36" s="55">
        <f t="shared" si="1"/>
        <v>1</v>
      </c>
      <c r="J36" s="55" t="s">
        <v>113</v>
      </c>
      <c r="K36" s="56">
        <f t="array" ref="K36">INDEX('Margen (PowerBI)'!$D$1:$D$179,MATCH($J36,'Margen (PowerBI)'!$B$1:$B$179,0))</f>
        <v>60.5</v>
      </c>
      <c r="L36" s="56">
        <f t="array" ref="L36">INDEX('Margen (PowerBI)'!$E$1:$E$179,MATCH($J36,'Margen (PowerBI)'!$B$1:$B$179,0))</f>
        <v>33.5</v>
      </c>
      <c r="M36" s="56">
        <f t="array" ref="M36">INDEX('Margen (PowerBI)'!$F$1:$F$179,MATCH($J36,'Margen (PowerBI)'!$B$1:$B$179,0))</f>
        <v>27</v>
      </c>
      <c r="N36" s="55">
        <v>0.0</v>
      </c>
      <c r="O36" s="57">
        <v>0.0</v>
      </c>
      <c r="P36" s="55">
        <v>0.0</v>
      </c>
      <c r="Q36" s="57">
        <v>0.0</v>
      </c>
      <c r="R36" s="57">
        <v>0.0</v>
      </c>
      <c r="S36" s="55">
        <v>1.0</v>
      </c>
      <c r="T36" s="55">
        <v>0.0</v>
      </c>
      <c r="U36" s="57">
        <v>0.0</v>
      </c>
      <c r="V36" s="57">
        <v>0.0</v>
      </c>
      <c r="W36" s="58">
        <v>145.06</v>
      </c>
      <c r="X36" s="58">
        <v>0.0</v>
      </c>
      <c r="Y36" s="55">
        <v>1.0</v>
      </c>
      <c r="Z36" s="55">
        <v>0.0</v>
      </c>
      <c r="AA36" s="3"/>
      <c r="AB36" s="3"/>
      <c r="AC36" s="3"/>
      <c r="AD36" s="3"/>
      <c r="AE36" s="3"/>
      <c r="AF36" s="3"/>
      <c r="AG36" s="3"/>
      <c r="AH36" s="3"/>
      <c r="AI36" s="3"/>
      <c r="AJ36" s="3"/>
    </row>
    <row r="37">
      <c r="A37" s="252" t="s">
        <v>1633</v>
      </c>
      <c r="B37" s="59" t="s">
        <v>415</v>
      </c>
      <c r="C37" s="59" t="s">
        <v>424</v>
      </c>
      <c r="D37" s="59" t="s">
        <v>425</v>
      </c>
      <c r="E37" s="59">
        <v>9.5</v>
      </c>
      <c r="F37" s="59" t="s">
        <v>7287</v>
      </c>
      <c r="G37" s="59" t="str">
        <f t="array" ref="G37">IFNA(INDEX('New Listing E-Commerce'!$E$2:$E$69,MATCH($J37,'New Listing E-Commerce'!$C$2:$C$69,0)),"N/A")</f>
        <v>Steel</v>
      </c>
      <c r="H37" s="59" t="str">
        <f t="array" ref="H37">INDEX('New Listing E-Commerce'!$D$1:$D$179,MATCH(J37,'New Listing E-Commerce'!$C$1:$C$179,0))</f>
        <v>Farmer</v>
      </c>
      <c r="I37" s="59">
        <f t="shared" si="1"/>
        <v>1</v>
      </c>
      <c r="J37" s="59" t="s">
        <v>113</v>
      </c>
      <c r="K37" s="60">
        <f t="array" ref="K37">INDEX('Margen (PowerBI)'!$D$1:$D$179,MATCH($J37,'Margen (PowerBI)'!$B$1:$B$179,0))</f>
        <v>60.5</v>
      </c>
      <c r="L37" s="60">
        <f t="array" ref="L37">INDEX('Margen (PowerBI)'!$E$1:$E$179,MATCH($J37,'Margen (PowerBI)'!$B$1:$B$179,0))</f>
        <v>33.5</v>
      </c>
      <c r="M37" s="60">
        <f t="array" ref="M37">INDEX('Margen (PowerBI)'!$F$1:$F$179,MATCH($J37,'Margen (PowerBI)'!$B$1:$B$179,0))</f>
        <v>27</v>
      </c>
      <c r="N37" s="59">
        <v>0.0</v>
      </c>
      <c r="O37" s="61">
        <v>0.0</v>
      </c>
      <c r="P37" s="59">
        <v>0.0</v>
      </c>
      <c r="Q37" s="61">
        <v>0.0</v>
      </c>
      <c r="R37" s="61">
        <v>0.0</v>
      </c>
      <c r="S37" s="59">
        <v>1.0</v>
      </c>
      <c r="T37" s="59">
        <v>0.0</v>
      </c>
      <c r="U37" s="61">
        <v>0.0</v>
      </c>
      <c r="V37" s="61">
        <v>0.0</v>
      </c>
      <c r="W37" s="62">
        <v>145.73</v>
      </c>
      <c r="X37" s="62">
        <v>0.0</v>
      </c>
      <c r="Y37" s="59">
        <v>1.0</v>
      </c>
      <c r="Z37" s="59">
        <v>0.0</v>
      </c>
      <c r="AA37" s="63"/>
      <c r="AB37" s="63"/>
      <c r="AC37" s="63"/>
      <c r="AD37" s="63"/>
      <c r="AE37" s="63"/>
      <c r="AF37" s="63"/>
      <c r="AG37" s="63"/>
      <c r="AH37" s="63"/>
      <c r="AI37" s="63"/>
      <c r="AJ37" s="63"/>
    </row>
    <row r="38">
      <c r="A38" s="251" t="s">
        <v>1633</v>
      </c>
      <c r="B38" s="55" t="s">
        <v>426</v>
      </c>
      <c r="C38" s="55" t="s">
        <v>427</v>
      </c>
      <c r="D38" s="55" t="s">
        <v>428</v>
      </c>
      <c r="E38" s="55">
        <v>8.5</v>
      </c>
      <c r="F38" s="55" t="s">
        <v>7287</v>
      </c>
      <c r="G38" s="55" t="str">
        <f t="array" ref="G38">IFNA(INDEX('New Listing E-Commerce'!$E$2:$E$69,MATCH($J38,'New Listing E-Commerce'!$C$2:$C$69,0)),"N/A")</f>
        <v>Soft</v>
      </c>
      <c r="H38" s="55" t="str">
        <f t="array" ref="H38">INDEX('New Listing E-Commerce'!$D$1:$D$179,MATCH(J38,'New Listing E-Commerce'!$C$1:$C$179,0))</f>
        <v>HL200</v>
      </c>
      <c r="I38" s="55">
        <f t="shared" si="1"/>
        <v>1</v>
      </c>
      <c r="J38" s="55" t="s">
        <v>107</v>
      </c>
      <c r="K38" s="56">
        <f>VLOOKUP($J38,'Margen (PowerBI)'!$B$2:$F$179,3)</f>
        <v>35</v>
      </c>
      <c r="L38" s="56">
        <f t="array" ref="L38">INDEX('Margen (PowerBI)'!$E$1:$E$179,MATCH($J38,'Margen (PowerBI)'!$B$1:$B$179,0))</f>
        <v>34</v>
      </c>
      <c r="M38" s="56">
        <f>VLOOKUP($J38,'Margen (PowerBI)'!$B$2:$F$179,5)</f>
        <v>16.5</v>
      </c>
      <c r="N38" s="55">
        <v>2.0</v>
      </c>
      <c r="O38" s="57">
        <v>1.0E-4</v>
      </c>
      <c r="P38" s="55">
        <v>5.0</v>
      </c>
      <c r="Q38" s="57">
        <v>3.0E-4</v>
      </c>
      <c r="R38" s="57">
        <v>1.0</v>
      </c>
      <c r="S38" s="55">
        <v>1.0</v>
      </c>
      <c r="T38" s="55">
        <v>0.0</v>
      </c>
      <c r="U38" s="57">
        <v>0.5</v>
      </c>
      <c r="V38" s="57">
        <v>0.0</v>
      </c>
      <c r="W38" s="58">
        <v>139.64</v>
      </c>
      <c r="X38" s="58">
        <v>0.0</v>
      </c>
      <c r="Y38" s="55">
        <v>1.0</v>
      </c>
      <c r="Z38" s="55">
        <v>0.0</v>
      </c>
      <c r="AA38" s="3"/>
      <c r="AB38" s="3"/>
      <c r="AC38" s="3"/>
      <c r="AD38" s="3"/>
      <c r="AE38" s="3"/>
      <c r="AF38" s="3"/>
      <c r="AG38" s="3"/>
      <c r="AH38" s="3"/>
      <c r="AI38" s="3"/>
      <c r="AJ38" s="3"/>
    </row>
    <row r="39">
      <c r="A39" s="252" t="s">
        <v>1633</v>
      </c>
      <c r="B39" s="59" t="s">
        <v>429</v>
      </c>
      <c r="C39" s="59" t="s">
        <v>430</v>
      </c>
      <c r="D39" s="59" t="s">
        <v>431</v>
      </c>
      <c r="E39" s="59">
        <v>8.0</v>
      </c>
      <c r="F39" s="59" t="s">
        <v>7290</v>
      </c>
      <c r="G39" s="59" t="str">
        <f t="array" ref="G39">IFNA(INDEX('New Listing E-Commerce'!$E$2:$E$69,MATCH($J39,'New Listing E-Commerce'!$C$2:$C$69,0)),"N/A")</f>
        <v>Soft</v>
      </c>
      <c r="H39" s="59" t="str">
        <f t="array" ref="H39">INDEX('New Listing E-Commerce'!$D$1:$D$179,MATCH(J39,'New Listing E-Commerce'!$C$1:$C$179,0))</f>
        <v>Lacer 300</v>
      </c>
      <c r="I39" s="59">
        <f t="shared" si="1"/>
        <v>1</v>
      </c>
      <c r="J39" s="59" t="s">
        <v>84</v>
      </c>
      <c r="K39" s="60">
        <f>VLOOKUP($J39,'Margen (PowerBI)'!$B$2:$F$179,3)</f>
        <v>35</v>
      </c>
      <c r="L39" s="60">
        <f t="array" ref="L39">INDEX('Margen (PowerBI)'!$E$1:$E$179,MATCH($J39,'Margen (PowerBI)'!$B$1:$B$179,0))</f>
        <v>36</v>
      </c>
      <c r="M39" s="60">
        <f>VLOOKUP($J39,'Margen (PowerBI)'!$B$2:$F$179,5)</f>
        <v>16.5</v>
      </c>
      <c r="N39" s="59">
        <v>1.0</v>
      </c>
      <c r="O39" s="61">
        <v>1.0E-4</v>
      </c>
      <c r="P39" s="59">
        <v>1.0</v>
      </c>
      <c r="Q39" s="61">
        <v>1.0E-4</v>
      </c>
      <c r="R39" s="61">
        <v>1.0</v>
      </c>
      <c r="S39" s="59">
        <v>1.0</v>
      </c>
      <c r="T39" s="59">
        <v>0.0</v>
      </c>
      <c r="U39" s="61">
        <v>1.0</v>
      </c>
      <c r="V39" s="61">
        <v>0.0</v>
      </c>
      <c r="W39" s="62">
        <v>133.61</v>
      </c>
      <c r="X39" s="62">
        <v>0.0</v>
      </c>
      <c r="Y39" s="59">
        <v>1.0</v>
      </c>
      <c r="Z39" s="59">
        <v>0.0</v>
      </c>
      <c r="AA39" s="63"/>
      <c r="AB39" s="63"/>
      <c r="AC39" s="63"/>
      <c r="AD39" s="63"/>
      <c r="AE39" s="63"/>
      <c r="AF39" s="63"/>
      <c r="AG39" s="63"/>
      <c r="AH39" s="63"/>
      <c r="AI39" s="63"/>
      <c r="AJ39" s="63"/>
    </row>
    <row r="40">
      <c r="A40" s="251" t="s">
        <v>1633</v>
      </c>
      <c r="B40" s="55" t="s">
        <v>432</v>
      </c>
      <c r="C40" s="55" t="s">
        <v>433</v>
      </c>
      <c r="D40" s="55" t="s">
        <v>434</v>
      </c>
      <c r="E40" s="55">
        <v>10.0</v>
      </c>
      <c r="F40" s="55" t="s">
        <v>7286</v>
      </c>
      <c r="G40" s="55" t="str">
        <f t="array" ref="G40">IFNA(INDEX('New Listing E-Commerce'!$E$2:$E$69,MATCH($J40,'New Listing E-Commerce'!$C$2:$C$69,0)),"N/A")</f>
        <v>Soft</v>
      </c>
      <c r="H40" s="55" t="str">
        <f t="array" ref="H40">INDEX('New Listing E-Commerce'!$D$1:$D$179,MATCH(J40,'New Listing E-Commerce'!$C$1:$C$179,0))</f>
        <v>Max Grip Negro</v>
      </c>
      <c r="I40" s="55">
        <f t="shared" si="1"/>
        <v>2</v>
      </c>
      <c r="J40" s="55" t="s">
        <v>176</v>
      </c>
      <c r="K40" s="56">
        <f>VLOOKUP($J40,'Margen (PowerBI)'!$B$2:$F$179,3)</f>
        <v>35</v>
      </c>
      <c r="L40" s="56">
        <f t="array" ref="L40">INDEX('Margen (PowerBI)'!$E$1:$E$179,MATCH($J40,'Margen (PowerBI)'!$B$1:$B$179,0))</f>
        <v>31.5</v>
      </c>
      <c r="M40" s="56">
        <f>VLOOKUP($J40,'Margen (PowerBI)'!$B$2:$F$179,5)</f>
        <v>16.5</v>
      </c>
      <c r="N40" s="55">
        <v>5.0</v>
      </c>
      <c r="O40" s="57">
        <v>4.0E-4</v>
      </c>
      <c r="P40" s="55">
        <v>8.0</v>
      </c>
      <c r="Q40" s="57">
        <v>5.0E-4</v>
      </c>
      <c r="R40" s="57">
        <v>1.0</v>
      </c>
      <c r="S40" s="55">
        <v>2.0</v>
      </c>
      <c r="T40" s="55">
        <v>0.0</v>
      </c>
      <c r="U40" s="57">
        <v>0.4</v>
      </c>
      <c r="V40" s="57">
        <v>0.0</v>
      </c>
      <c r="W40" s="58">
        <v>229.35</v>
      </c>
      <c r="X40" s="58">
        <v>0.0</v>
      </c>
      <c r="Y40" s="55">
        <v>2.0</v>
      </c>
      <c r="Z40" s="55">
        <v>0.0</v>
      </c>
      <c r="AA40" s="3"/>
      <c r="AB40" s="3"/>
      <c r="AC40" s="3"/>
      <c r="AD40" s="3"/>
      <c r="AE40" s="3"/>
      <c r="AF40" s="3"/>
      <c r="AG40" s="3"/>
      <c r="AH40" s="3"/>
      <c r="AI40" s="3"/>
      <c r="AJ40" s="3"/>
    </row>
    <row r="41">
      <c r="A41" s="252" t="s">
        <v>1633</v>
      </c>
      <c r="B41" s="59" t="s">
        <v>432</v>
      </c>
      <c r="C41" s="59" t="s">
        <v>435</v>
      </c>
      <c r="D41" s="59" t="s">
        <v>436</v>
      </c>
      <c r="E41" s="59">
        <v>13.0</v>
      </c>
      <c r="F41" s="59" t="s">
        <v>7286</v>
      </c>
      <c r="G41" s="59" t="str">
        <f t="array" ref="G41">IFNA(INDEX('New Listing E-Commerce'!$E$2:$E$69,MATCH($J41,'New Listing E-Commerce'!$C$2:$C$69,0)),"N/A")</f>
        <v>Soft</v>
      </c>
      <c r="H41" s="59" t="str">
        <f t="array" ref="H41">INDEX('New Listing E-Commerce'!$D$1:$D$179,MATCH(J41,'New Listing E-Commerce'!$C$1:$C$179,0))</f>
        <v>Max Grip Negro</v>
      </c>
      <c r="I41" s="59">
        <f t="shared" si="1"/>
        <v>1</v>
      </c>
      <c r="J41" s="59" t="s">
        <v>176</v>
      </c>
      <c r="K41" s="60">
        <f>VLOOKUP($J41,'Margen (PowerBI)'!$B$2:$F$179,3)</f>
        <v>35</v>
      </c>
      <c r="L41" s="60">
        <f t="array" ref="L41">INDEX('Margen (PowerBI)'!$E$1:$E$179,MATCH($J41,'Margen (PowerBI)'!$B$1:$B$179,0))</f>
        <v>31.5</v>
      </c>
      <c r="M41" s="60">
        <f>VLOOKUP($J41,'Margen (PowerBI)'!$B$2:$F$179,5)</f>
        <v>16.5</v>
      </c>
      <c r="N41" s="59">
        <v>0.0</v>
      </c>
      <c r="O41" s="61">
        <v>0.0</v>
      </c>
      <c r="P41" s="59">
        <v>0.0</v>
      </c>
      <c r="Q41" s="61">
        <v>0.0</v>
      </c>
      <c r="R41" s="61">
        <v>0.0</v>
      </c>
      <c r="S41" s="59">
        <v>1.0</v>
      </c>
      <c r="T41" s="59">
        <v>0.0</v>
      </c>
      <c r="U41" s="61">
        <v>0.0</v>
      </c>
      <c r="V41" s="61">
        <v>0.0</v>
      </c>
      <c r="W41" s="62">
        <v>118.8</v>
      </c>
      <c r="X41" s="62">
        <v>0.0</v>
      </c>
      <c r="Y41" s="59">
        <v>1.0</v>
      </c>
      <c r="Z41" s="59">
        <v>0.0</v>
      </c>
      <c r="AA41" s="63"/>
      <c r="AB41" s="63"/>
      <c r="AC41" s="63"/>
      <c r="AD41" s="63"/>
      <c r="AE41" s="63"/>
      <c r="AF41" s="63"/>
      <c r="AG41" s="63"/>
      <c r="AH41" s="63"/>
      <c r="AI41" s="63"/>
      <c r="AJ41" s="63"/>
    </row>
    <row r="42">
      <c r="A42" s="251" t="s">
        <v>1633</v>
      </c>
      <c r="B42" s="55" t="s">
        <v>432</v>
      </c>
      <c r="C42" s="55" t="s">
        <v>437</v>
      </c>
      <c r="D42" s="55" t="s">
        <v>438</v>
      </c>
      <c r="E42" s="55">
        <v>7.5</v>
      </c>
      <c r="F42" s="55" t="s">
        <v>7286</v>
      </c>
      <c r="G42" s="55" t="str">
        <f t="array" ref="G42">IFNA(INDEX('New Listing E-Commerce'!$E$2:$E$69,MATCH($J42,'New Listing E-Commerce'!$C$2:$C$69,0)),"N/A")</f>
        <v>Soft</v>
      </c>
      <c r="H42" s="55" t="str">
        <f t="array" ref="H42">INDEX('New Listing E-Commerce'!$D$1:$D$179,MATCH(J42,'New Listing E-Commerce'!$C$1:$C$179,0))</f>
        <v>Max Grip Negro</v>
      </c>
      <c r="I42" s="55">
        <f t="shared" si="1"/>
        <v>1</v>
      </c>
      <c r="J42" s="55" t="s">
        <v>176</v>
      </c>
      <c r="K42" s="56">
        <f>VLOOKUP($J42,'Margen (PowerBI)'!$B$2:$F$179,3)</f>
        <v>35</v>
      </c>
      <c r="L42" s="56">
        <f t="array" ref="L42">INDEX('Margen (PowerBI)'!$E$1:$E$179,MATCH($J42,'Margen (PowerBI)'!$B$1:$B$179,0))</f>
        <v>31.5</v>
      </c>
      <c r="M42" s="56">
        <f>VLOOKUP($J42,'Margen (PowerBI)'!$B$2:$F$179,5)</f>
        <v>16.5</v>
      </c>
      <c r="N42" s="55">
        <v>1.0</v>
      </c>
      <c r="O42" s="57">
        <v>1.0E-4</v>
      </c>
      <c r="P42" s="55">
        <v>1.0</v>
      </c>
      <c r="Q42" s="57">
        <v>1.0E-4</v>
      </c>
      <c r="R42" s="57">
        <v>1.0</v>
      </c>
      <c r="S42" s="55">
        <v>1.0</v>
      </c>
      <c r="T42" s="55">
        <v>0.0</v>
      </c>
      <c r="U42" s="57">
        <v>1.0</v>
      </c>
      <c r="V42" s="57">
        <v>0.0</v>
      </c>
      <c r="W42" s="58">
        <v>110.0</v>
      </c>
      <c r="X42" s="58">
        <v>0.0</v>
      </c>
      <c r="Y42" s="55">
        <v>1.0</v>
      </c>
      <c r="Z42" s="55">
        <v>0.0</v>
      </c>
      <c r="AA42" s="3"/>
      <c r="AB42" s="3"/>
      <c r="AC42" s="3"/>
      <c r="AD42" s="3"/>
      <c r="AE42" s="3"/>
      <c r="AF42" s="3"/>
      <c r="AG42" s="3"/>
      <c r="AH42" s="3"/>
      <c r="AI42" s="3"/>
      <c r="AJ42" s="3"/>
    </row>
    <row r="43">
      <c r="A43" s="252" t="s">
        <v>1633</v>
      </c>
      <c r="B43" s="59" t="s">
        <v>432</v>
      </c>
      <c r="C43" s="59" t="s">
        <v>439</v>
      </c>
      <c r="D43" s="59" t="s">
        <v>440</v>
      </c>
      <c r="E43" s="59">
        <v>9.5</v>
      </c>
      <c r="F43" s="59" t="s">
        <v>7286</v>
      </c>
      <c r="G43" s="59" t="str">
        <f t="array" ref="G43">IFNA(INDEX('New Listing E-Commerce'!$E$2:$E$69,MATCH($J43,'New Listing E-Commerce'!$C$2:$C$69,0)),"N/A")</f>
        <v>Soft</v>
      </c>
      <c r="H43" s="59" t="str">
        <f t="array" ref="H43">INDEX('New Listing E-Commerce'!$D$1:$D$179,MATCH(J43,'New Listing E-Commerce'!$C$1:$C$179,0))</f>
        <v>Max Grip Negro</v>
      </c>
      <c r="I43" s="59">
        <f t="shared" si="1"/>
        <v>1</v>
      </c>
      <c r="J43" s="59" t="s">
        <v>176</v>
      </c>
      <c r="K43" s="60">
        <f>VLOOKUP($J43,'Margen (PowerBI)'!$B$2:$F$179,3)</f>
        <v>35</v>
      </c>
      <c r="L43" s="60">
        <f t="array" ref="L43">INDEX('Margen (PowerBI)'!$E$1:$E$179,MATCH($J43,'Margen (PowerBI)'!$B$1:$B$179,0))</f>
        <v>31.5</v>
      </c>
      <c r="M43" s="60">
        <f>VLOOKUP($J43,'Margen (PowerBI)'!$B$2:$F$179,5)</f>
        <v>16.5</v>
      </c>
      <c r="N43" s="59">
        <v>1.0</v>
      </c>
      <c r="O43" s="61">
        <v>1.0E-4</v>
      </c>
      <c r="P43" s="59">
        <v>2.0</v>
      </c>
      <c r="Q43" s="61">
        <v>1.0E-4</v>
      </c>
      <c r="R43" s="61">
        <v>1.0</v>
      </c>
      <c r="S43" s="59">
        <v>1.0</v>
      </c>
      <c r="T43" s="59">
        <v>0.0</v>
      </c>
      <c r="U43" s="61">
        <v>1.0</v>
      </c>
      <c r="V43" s="61">
        <v>0.0</v>
      </c>
      <c r="W43" s="62">
        <v>116.6</v>
      </c>
      <c r="X43" s="62">
        <v>0.0</v>
      </c>
      <c r="Y43" s="59">
        <v>1.0</v>
      </c>
      <c r="Z43" s="59">
        <v>0.0</v>
      </c>
      <c r="AA43" s="63"/>
      <c r="AB43" s="63"/>
      <c r="AC43" s="63"/>
      <c r="AD43" s="63"/>
      <c r="AE43" s="63"/>
      <c r="AF43" s="63"/>
      <c r="AG43" s="63"/>
      <c r="AH43" s="63"/>
      <c r="AI43" s="63"/>
      <c r="AJ43" s="63"/>
    </row>
    <row r="44">
      <c r="A44" s="251" t="s">
        <v>1633</v>
      </c>
      <c r="B44" s="55" t="s">
        <v>441</v>
      </c>
      <c r="C44" s="55" t="s">
        <v>442</v>
      </c>
      <c r="D44" s="55" t="s">
        <v>443</v>
      </c>
      <c r="E44" s="55">
        <v>10.0</v>
      </c>
      <c r="F44" s="55" t="s">
        <v>7287</v>
      </c>
      <c r="G44" s="55" t="str">
        <f t="array" ref="G44">IFNA(INDEX('New Listing E-Commerce'!$E$2:$E$69,MATCH($J44,'New Listing E-Commerce'!$C$2:$C$69,0)),"N/A")</f>
        <v>Soft</v>
      </c>
      <c r="H44" s="55" t="str">
        <f t="array" ref="H44">INDEX('New Listing E-Commerce'!$D$1:$D$179,MATCH(J44,'New Listing E-Commerce'!$C$1:$C$179,0))</f>
        <v>Max</v>
      </c>
      <c r="I44" s="55">
        <f t="shared" si="1"/>
        <v>1</v>
      </c>
      <c r="J44" s="55" t="s">
        <v>216</v>
      </c>
      <c r="K44" s="56">
        <f>VLOOKUP($J44,'Margen (PowerBI)'!$B$2:$F$179,3)</f>
        <v>35</v>
      </c>
      <c r="L44" s="56">
        <f t="array" ref="L44">INDEX('Margen (PowerBI)'!$E$1:$E$179,MATCH($J44,'Margen (PowerBI)'!$B$1:$B$179,0))</f>
        <v>28.5</v>
      </c>
      <c r="M44" s="56">
        <f>VLOOKUP($J44,'Margen (PowerBI)'!$B$2:$F$179,5)</f>
        <v>16.5</v>
      </c>
      <c r="N44" s="55">
        <v>7.0</v>
      </c>
      <c r="O44" s="57">
        <v>5.0E-4</v>
      </c>
      <c r="P44" s="55">
        <v>8.0</v>
      </c>
      <c r="Q44" s="57">
        <v>5.0E-4</v>
      </c>
      <c r="R44" s="57">
        <v>1.0</v>
      </c>
      <c r="S44" s="55">
        <v>1.0</v>
      </c>
      <c r="T44" s="55">
        <v>0.0</v>
      </c>
      <c r="U44" s="57">
        <v>0.1429</v>
      </c>
      <c r="V44" s="57">
        <v>0.0</v>
      </c>
      <c r="W44" s="58">
        <v>110.67</v>
      </c>
      <c r="X44" s="58">
        <v>0.0</v>
      </c>
      <c r="Y44" s="55">
        <v>1.0</v>
      </c>
      <c r="Z44" s="55">
        <v>0.0</v>
      </c>
      <c r="AA44" s="3"/>
      <c r="AB44" s="3"/>
      <c r="AC44" s="3"/>
      <c r="AD44" s="3"/>
      <c r="AE44" s="3"/>
      <c r="AF44" s="3"/>
      <c r="AG44" s="3"/>
      <c r="AH44" s="3"/>
      <c r="AI44" s="3"/>
      <c r="AJ44" s="3"/>
    </row>
    <row r="45">
      <c r="A45" s="252" t="s">
        <v>1633</v>
      </c>
      <c r="B45" s="59" t="s">
        <v>441</v>
      </c>
      <c r="C45" s="59" t="s">
        <v>444</v>
      </c>
      <c r="D45" s="59" t="s">
        <v>445</v>
      </c>
      <c r="E45" s="59">
        <v>10.5</v>
      </c>
      <c r="F45" s="59" t="s">
        <v>7287</v>
      </c>
      <c r="G45" s="59" t="str">
        <f t="array" ref="G45">IFNA(INDEX('New Listing E-Commerce'!$E$2:$E$69,MATCH($J45,'New Listing E-Commerce'!$C$2:$C$69,0)),"N/A")</f>
        <v>Soft</v>
      </c>
      <c r="H45" s="59" t="str">
        <f t="array" ref="H45">INDEX('New Listing E-Commerce'!$D$1:$D$179,MATCH(J45,'New Listing E-Commerce'!$C$1:$C$179,0))</f>
        <v>Max</v>
      </c>
      <c r="I45" s="59">
        <f t="shared" si="1"/>
        <v>1</v>
      </c>
      <c r="J45" s="59" t="s">
        <v>216</v>
      </c>
      <c r="K45" s="60">
        <f>VLOOKUP($J45,'Margen (PowerBI)'!$B$2:$F$179,3)</f>
        <v>35</v>
      </c>
      <c r="L45" s="60">
        <f t="array" ref="L45">INDEX('Margen (PowerBI)'!$E$1:$E$179,MATCH($J45,'Margen (PowerBI)'!$B$1:$B$179,0))</f>
        <v>28.5</v>
      </c>
      <c r="M45" s="60">
        <f>VLOOKUP($J45,'Margen (PowerBI)'!$B$2:$F$179,5)</f>
        <v>16.5</v>
      </c>
      <c r="N45" s="59">
        <v>2.0</v>
      </c>
      <c r="O45" s="61">
        <v>1.0E-4</v>
      </c>
      <c r="P45" s="59">
        <v>2.0</v>
      </c>
      <c r="Q45" s="61">
        <v>1.0E-4</v>
      </c>
      <c r="R45" s="61">
        <v>1.0</v>
      </c>
      <c r="S45" s="59">
        <v>1.0</v>
      </c>
      <c r="T45" s="59">
        <v>0.0</v>
      </c>
      <c r="U45" s="61">
        <v>0.5</v>
      </c>
      <c r="V45" s="61">
        <v>0.0</v>
      </c>
      <c r="W45" s="62">
        <v>102.0</v>
      </c>
      <c r="X45" s="62">
        <v>0.0</v>
      </c>
      <c r="Y45" s="59">
        <v>1.0</v>
      </c>
      <c r="Z45" s="59">
        <v>0.0</v>
      </c>
      <c r="AA45" s="63"/>
      <c r="AB45" s="63"/>
      <c r="AC45" s="63"/>
      <c r="AD45" s="63"/>
      <c r="AE45" s="63"/>
      <c r="AF45" s="63"/>
      <c r="AG45" s="63"/>
      <c r="AH45" s="63"/>
      <c r="AI45" s="63"/>
      <c r="AJ45" s="63"/>
    </row>
    <row r="46">
      <c r="A46" s="251" t="s">
        <v>1633</v>
      </c>
      <c r="B46" s="55" t="s">
        <v>441</v>
      </c>
      <c r="C46" s="55" t="s">
        <v>446</v>
      </c>
      <c r="D46" s="55" t="s">
        <v>447</v>
      </c>
      <c r="E46" s="55">
        <v>10.5</v>
      </c>
      <c r="F46" s="55" t="s">
        <v>188</v>
      </c>
      <c r="G46" s="55" t="str">
        <f t="array" ref="G46">IFNA(INDEX('New Listing E-Commerce'!$E$2:$E$69,MATCH($J46,'New Listing E-Commerce'!$C$2:$C$69,0)),"N/A")</f>
        <v>Soft</v>
      </c>
      <c r="H46" s="55" t="str">
        <f t="array" ref="H46">INDEX('New Listing E-Commerce'!$D$1:$D$179,MATCH(J46,'New Listing E-Commerce'!$C$1:$C$179,0))</f>
        <v>Max</v>
      </c>
      <c r="I46" s="55">
        <f t="shared" si="1"/>
        <v>1</v>
      </c>
      <c r="J46" s="55" t="s">
        <v>216</v>
      </c>
      <c r="K46" s="56">
        <f>VLOOKUP($J46,'Margen (PowerBI)'!$B$2:$F$179,3)</f>
        <v>35</v>
      </c>
      <c r="L46" s="56">
        <f t="array" ref="L46">INDEX('Margen (PowerBI)'!$E$1:$E$179,MATCH($J46,'Margen (PowerBI)'!$B$1:$B$179,0))</f>
        <v>28.5</v>
      </c>
      <c r="M46" s="56">
        <f>VLOOKUP($J46,'Margen (PowerBI)'!$B$2:$F$179,5)</f>
        <v>16.5</v>
      </c>
      <c r="N46" s="55">
        <v>0.0</v>
      </c>
      <c r="O46" s="57">
        <v>0.0</v>
      </c>
      <c r="P46" s="55">
        <v>0.0</v>
      </c>
      <c r="Q46" s="57">
        <v>0.0</v>
      </c>
      <c r="R46" s="57">
        <v>0.0</v>
      </c>
      <c r="S46" s="55">
        <v>1.0</v>
      </c>
      <c r="T46" s="55">
        <v>0.0</v>
      </c>
      <c r="U46" s="57">
        <v>0.0</v>
      </c>
      <c r="V46" s="57">
        <v>0.0</v>
      </c>
      <c r="W46" s="58">
        <v>112.36</v>
      </c>
      <c r="X46" s="58">
        <v>0.0</v>
      </c>
      <c r="Y46" s="55">
        <v>1.0</v>
      </c>
      <c r="Z46" s="55">
        <v>0.0</v>
      </c>
      <c r="AA46" s="3"/>
      <c r="AB46" s="3"/>
      <c r="AC46" s="3"/>
      <c r="AD46" s="3"/>
      <c r="AE46" s="3"/>
      <c r="AF46" s="3"/>
      <c r="AG46" s="3"/>
      <c r="AH46" s="3"/>
      <c r="AI46" s="3"/>
      <c r="AJ46" s="3"/>
    </row>
    <row r="47">
      <c r="A47" s="252" t="s">
        <v>1633</v>
      </c>
      <c r="B47" s="59" t="s">
        <v>448</v>
      </c>
      <c r="C47" s="59" t="s">
        <v>449</v>
      </c>
      <c r="D47" s="59" t="s">
        <v>450</v>
      </c>
      <c r="E47" s="59">
        <v>10.5</v>
      </c>
      <c r="F47" s="59" t="s">
        <v>7287</v>
      </c>
      <c r="G47" s="59" t="str">
        <f t="array" ref="G47">IFNA(INDEX('New Listing E-Commerce'!$E$2:$E$69,MATCH($J47,'New Listing E-Commerce'!$C$2:$C$69,0)),"N/A")</f>
        <v>Steel</v>
      </c>
      <c r="H47" s="59" t="str">
        <f t="array" ref="H47">INDEX('New Listing E-Commerce'!$D$1:$D$179,MATCH(J47,'New Listing E-Commerce'!$C$1:$C$179,0))</f>
        <v>Max</v>
      </c>
      <c r="I47" s="59">
        <f t="shared" si="1"/>
        <v>2</v>
      </c>
      <c r="J47" s="59" t="s">
        <v>198</v>
      </c>
      <c r="K47" s="60">
        <f t="array" ref="K47">INDEX('Margen (PowerBI)'!$D$1:$D$179,MATCH($J47,'Margen (PowerBI)'!$B$1:$B$179,0))</f>
        <v>49.5</v>
      </c>
      <c r="L47" s="60">
        <f t="array" ref="L47">INDEX('Margen (PowerBI)'!$E$1:$E$179,MATCH($J47,'Margen (PowerBI)'!$B$1:$B$179,0))</f>
        <v>29.5</v>
      </c>
      <c r="M47" s="60">
        <f t="array" ref="M47">INDEX('Margen (PowerBI)'!$F$1:$F$179,MATCH($J47,'Margen (PowerBI)'!$B$1:$B$179,0))</f>
        <v>20</v>
      </c>
      <c r="N47" s="59">
        <v>3.0</v>
      </c>
      <c r="O47" s="61">
        <v>2.0E-4</v>
      </c>
      <c r="P47" s="59">
        <v>4.0</v>
      </c>
      <c r="Q47" s="61">
        <v>2.0E-4</v>
      </c>
      <c r="R47" s="61">
        <v>1.0</v>
      </c>
      <c r="S47" s="59">
        <v>2.0</v>
      </c>
      <c r="T47" s="59">
        <v>0.0</v>
      </c>
      <c r="U47" s="61">
        <v>0.6667</v>
      </c>
      <c r="V47" s="61">
        <v>0.0</v>
      </c>
      <c r="W47" s="62">
        <v>218.36</v>
      </c>
      <c r="X47" s="62">
        <v>0.0</v>
      </c>
      <c r="Y47" s="59">
        <v>2.0</v>
      </c>
      <c r="Z47" s="59">
        <v>0.0</v>
      </c>
      <c r="AA47" s="63"/>
      <c r="AB47" s="63"/>
      <c r="AC47" s="63"/>
      <c r="AD47" s="63"/>
      <c r="AE47" s="63"/>
      <c r="AF47" s="63"/>
      <c r="AG47" s="63"/>
      <c r="AH47" s="63"/>
      <c r="AI47" s="63"/>
      <c r="AJ47" s="63"/>
    </row>
    <row r="48">
      <c r="A48" s="251" t="s">
        <v>1633</v>
      </c>
      <c r="B48" s="55" t="s">
        <v>448</v>
      </c>
      <c r="C48" s="55" t="s">
        <v>451</v>
      </c>
      <c r="D48" s="55" t="s">
        <v>452</v>
      </c>
      <c r="E48" s="55">
        <v>11.0</v>
      </c>
      <c r="F48" s="55" t="s">
        <v>7287</v>
      </c>
      <c r="G48" s="55" t="str">
        <f t="array" ref="G48">IFNA(INDEX('New Listing E-Commerce'!$E$2:$E$69,MATCH($J48,'New Listing E-Commerce'!$C$2:$C$69,0)),"N/A")</f>
        <v>Steel</v>
      </c>
      <c r="H48" s="55" t="str">
        <f t="array" ref="H48">INDEX('New Listing E-Commerce'!$D$1:$D$179,MATCH(J48,'New Listing E-Commerce'!$C$1:$C$179,0))</f>
        <v>Max</v>
      </c>
      <c r="I48" s="55">
        <f t="shared" si="1"/>
        <v>3</v>
      </c>
      <c r="J48" s="55" t="s">
        <v>198</v>
      </c>
      <c r="K48" s="56">
        <f t="array" ref="K48">INDEX('Margen (PowerBI)'!$D$1:$D$179,MATCH($J48,'Margen (PowerBI)'!$B$1:$B$179,0))</f>
        <v>49.5</v>
      </c>
      <c r="L48" s="56">
        <f t="array" ref="L48">INDEX('Margen (PowerBI)'!$E$1:$E$179,MATCH($J48,'Margen (PowerBI)'!$B$1:$B$179,0))</f>
        <v>29.5</v>
      </c>
      <c r="M48" s="56">
        <f t="array" ref="M48">INDEX('Margen (PowerBI)'!$F$1:$F$179,MATCH($J48,'Margen (PowerBI)'!$B$1:$B$179,0))</f>
        <v>20</v>
      </c>
      <c r="N48" s="55">
        <v>7.0</v>
      </c>
      <c r="O48" s="57">
        <v>5.0E-4</v>
      </c>
      <c r="P48" s="55">
        <v>12.0</v>
      </c>
      <c r="Q48" s="57">
        <v>7.0E-4</v>
      </c>
      <c r="R48" s="57">
        <v>0.5</v>
      </c>
      <c r="S48" s="55">
        <v>2.0</v>
      </c>
      <c r="T48" s="55">
        <v>1.0</v>
      </c>
      <c r="U48" s="57">
        <v>0.2857</v>
      </c>
      <c r="V48" s="57">
        <v>0.1429</v>
      </c>
      <c r="W48" s="58">
        <v>212.0</v>
      </c>
      <c r="X48" s="58">
        <v>106.0</v>
      </c>
      <c r="Y48" s="55">
        <v>2.0</v>
      </c>
      <c r="Z48" s="55">
        <v>1.0</v>
      </c>
      <c r="AA48" s="3"/>
      <c r="AB48" s="3"/>
      <c r="AC48" s="3"/>
      <c r="AD48" s="3"/>
      <c r="AE48" s="3"/>
      <c r="AF48" s="3"/>
      <c r="AG48" s="3"/>
      <c r="AH48" s="3"/>
      <c r="AI48" s="3"/>
      <c r="AJ48" s="3"/>
    </row>
    <row r="49">
      <c r="A49" s="252" t="s">
        <v>1633</v>
      </c>
      <c r="B49" s="59" t="s">
        <v>448</v>
      </c>
      <c r="C49" s="59" t="s">
        <v>453</v>
      </c>
      <c r="D49" s="59" t="s">
        <v>454</v>
      </c>
      <c r="E49" s="59">
        <v>13.0</v>
      </c>
      <c r="F49" s="59" t="s">
        <v>7287</v>
      </c>
      <c r="G49" s="59" t="str">
        <f t="array" ref="G49">IFNA(INDEX('New Listing E-Commerce'!$E$2:$E$69,MATCH($J49,'New Listing E-Commerce'!$C$2:$C$69,0)),"N/A")</f>
        <v>Steel</v>
      </c>
      <c r="H49" s="59" t="str">
        <f t="array" ref="H49">INDEX('New Listing E-Commerce'!$D$1:$D$179,MATCH(J49,'New Listing E-Commerce'!$C$1:$C$179,0))</f>
        <v>Max</v>
      </c>
      <c r="I49" s="59">
        <f t="shared" si="1"/>
        <v>3</v>
      </c>
      <c r="J49" s="59" t="s">
        <v>198</v>
      </c>
      <c r="K49" s="60">
        <f t="array" ref="K49">INDEX('Margen (PowerBI)'!$D$1:$D$179,MATCH($J49,'Margen (PowerBI)'!$B$1:$B$179,0))</f>
        <v>49.5</v>
      </c>
      <c r="L49" s="60">
        <f t="array" ref="L49">INDEX('Margen (PowerBI)'!$E$1:$E$179,MATCH($J49,'Margen (PowerBI)'!$B$1:$B$179,0))</f>
        <v>29.5</v>
      </c>
      <c r="M49" s="60">
        <f t="array" ref="M49">INDEX('Margen (PowerBI)'!$F$1:$F$179,MATCH($J49,'Margen (PowerBI)'!$B$1:$B$179,0))</f>
        <v>20</v>
      </c>
      <c r="N49" s="59">
        <v>4.0</v>
      </c>
      <c r="O49" s="61">
        <v>3.0E-4</v>
      </c>
      <c r="P49" s="59">
        <v>16.0</v>
      </c>
      <c r="Q49" s="61">
        <v>9.0E-4</v>
      </c>
      <c r="R49" s="61">
        <v>1.0</v>
      </c>
      <c r="S49" s="59">
        <v>3.0</v>
      </c>
      <c r="T49" s="59">
        <v>0.0</v>
      </c>
      <c r="U49" s="61">
        <v>0.75</v>
      </c>
      <c r="V49" s="61">
        <v>0.0</v>
      </c>
      <c r="W49" s="62">
        <v>327.28</v>
      </c>
      <c r="X49" s="62">
        <v>0.0</v>
      </c>
      <c r="Y49" s="59">
        <v>3.0</v>
      </c>
      <c r="Z49" s="59">
        <v>0.0</v>
      </c>
      <c r="AA49" s="63"/>
      <c r="AB49" s="63"/>
      <c r="AC49" s="63"/>
      <c r="AD49" s="63"/>
      <c r="AE49" s="63"/>
      <c r="AF49" s="63"/>
      <c r="AG49" s="63"/>
      <c r="AH49" s="63"/>
      <c r="AI49" s="63"/>
      <c r="AJ49" s="63"/>
    </row>
    <row r="50">
      <c r="A50" s="251" t="s">
        <v>1633</v>
      </c>
      <c r="B50" s="55" t="s">
        <v>448</v>
      </c>
      <c r="C50" s="55" t="s">
        <v>455</v>
      </c>
      <c r="D50" s="55" t="s">
        <v>456</v>
      </c>
      <c r="E50" s="55">
        <v>8.0</v>
      </c>
      <c r="F50" s="55" t="s">
        <v>7287</v>
      </c>
      <c r="G50" s="55" t="str">
        <f t="array" ref="G50">IFNA(INDEX('New Listing E-Commerce'!$E$2:$E$69,MATCH($J50,'New Listing E-Commerce'!$C$2:$C$69,0)),"N/A")</f>
        <v>Steel</v>
      </c>
      <c r="H50" s="55" t="str">
        <f t="array" ref="H50">INDEX('New Listing E-Commerce'!$D$1:$D$179,MATCH(J50,'New Listing E-Commerce'!$C$1:$C$179,0))</f>
        <v>Max</v>
      </c>
      <c r="I50" s="55">
        <f t="shared" si="1"/>
        <v>2</v>
      </c>
      <c r="J50" s="55" t="s">
        <v>198</v>
      </c>
      <c r="K50" s="56">
        <f t="array" ref="K50">INDEX('Margen (PowerBI)'!$D$1:$D$179,MATCH($J50,'Margen (PowerBI)'!$B$1:$B$179,0))</f>
        <v>49.5</v>
      </c>
      <c r="L50" s="56">
        <f t="array" ref="L50">INDEX('Margen (PowerBI)'!$E$1:$E$179,MATCH($J50,'Margen (PowerBI)'!$B$1:$B$179,0))</f>
        <v>29.5</v>
      </c>
      <c r="M50" s="56">
        <f t="array" ref="M50">INDEX('Margen (PowerBI)'!$F$1:$F$179,MATCH($J50,'Margen (PowerBI)'!$B$1:$B$179,0))</f>
        <v>20</v>
      </c>
      <c r="N50" s="55">
        <v>51.0</v>
      </c>
      <c r="O50" s="57">
        <v>0.0037</v>
      </c>
      <c r="P50" s="55">
        <v>56.0</v>
      </c>
      <c r="Q50" s="57">
        <v>0.0033</v>
      </c>
      <c r="R50" s="57">
        <v>1.0</v>
      </c>
      <c r="S50" s="55">
        <v>2.0</v>
      </c>
      <c r="T50" s="55">
        <v>0.0</v>
      </c>
      <c r="U50" s="57">
        <v>0.0392</v>
      </c>
      <c r="V50" s="57">
        <v>0.0</v>
      </c>
      <c r="W50" s="58">
        <v>228.97</v>
      </c>
      <c r="X50" s="58">
        <v>0.0</v>
      </c>
      <c r="Y50" s="55">
        <v>2.0</v>
      </c>
      <c r="Z50" s="55">
        <v>0.0</v>
      </c>
      <c r="AA50" s="3"/>
      <c r="AB50" s="3"/>
      <c r="AC50" s="3"/>
      <c r="AD50" s="3"/>
      <c r="AE50" s="3"/>
      <c r="AF50" s="3"/>
      <c r="AG50" s="3"/>
      <c r="AH50" s="3"/>
      <c r="AI50" s="3"/>
      <c r="AJ50" s="3"/>
    </row>
    <row r="51">
      <c r="A51" s="252" t="s">
        <v>1633</v>
      </c>
      <c r="B51" s="59" t="s">
        <v>448</v>
      </c>
      <c r="C51" s="59" t="s">
        <v>457</v>
      </c>
      <c r="D51" s="59" t="s">
        <v>458</v>
      </c>
      <c r="E51" s="59">
        <v>8.5</v>
      </c>
      <c r="F51" s="59" t="s">
        <v>7287</v>
      </c>
      <c r="G51" s="59" t="str">
        <f t="array" ref="G51">IFNA(INDEX('New Listing E-Commerce'!$E$2:$E$69,MATCH($J51,'New Listing E-Commerce'!$C$2:$C$69,0)),"N/A")</f>
        <v>Steel</v>
      </c>
      <c r="H51" s="59" t="str">
        <f t="array" ref="H51">INDEX('New Listing E-Commerce'!$D$1:$D$179,MATCH(J51,'New Listing E-Commerce'!$C$1:$C$179,0))</f>
        <v>Max</v>
      </c>
      <c r="I51" s="59">
        <f t="shared" si="1"/>
        <v>3</v>
      </c>
      <c r="J51" s="59" t="s">
        <v>198</v>
      </c>
      <c r="K51" s="60">
        <f t="array" ref="K51">INDEX('Margen (PowerBI)'!$D$1:$D$179,MATCH($J51,'Margen (PowerBI)'!$B$1:$B$179,0))</f>
        <v>49.5</v>
      </c>
      <c r="L51" s="60">
        <f t="array" ref="L51">INDEX('Margen (PowerBI)'!$E$1:$E$179,MATCH($J51,'Margen (PowerBI)'!$B$1:$B$179,0))</f>
        <v>29.5</v>
      </c>
      <c r="M51" s="60">
        <f t="array" ref="M51">INDEX('Margen (PowerBI)'!$F$1:$F$179,MATCH($J51,'Margen (PowerBI)'!$B$1:$B$179,0))</f>
        <v>20</v>
      </c>
      <c r="N51" s="59">
        <v>5.0</v>
      </c>
      <c r="O51" s="61">
        <v>4.0E-4</v>
      </c>
      <c r="P51" s="59">
        <v>6.0</v>
      </c>
      <c r="Q51" s="61">
        <v>4.0E-4</v>
      </c>
      <c r="R51" s="61">
        <v>1.0</v>
      </c>
      <c r="S51" s="59">
        <v>3.0</v>
      </c>
      <c r="T51" s="59">
        <v>0.0</v>
      </c>
      <c r="U51" s="61">
        <v>0.6</v>
      </c>
      <c r="V51" s="61">
        <v>0.0</v>
      </c>
      <c r="W51" s="62">
        <v>318.0</v>
      </c>
      <c r="X51" s="62">
        <v>0.0</v>
      </c>
      <c r="Y51" s="59">
        <v>2.0</v>
      </c>
      <c r="Z51" s="59">
        <v>0.0</v>
      </c>
      <c r="AA51" s="63"/>
      <c r="AB51" s="63"/>
      <c r="AC51" s="63"/>
      <c r="AD51" s="63"/>
      <c r="AE51" s="63"/>
      <c r="AF51" s="63"/>
      <c r="AG51" s="63"/>
      <c r="AH51" s="63"/>
      <c r="AI51" s="63"/>
      <c r="AJ51" s="63"/>
    </row>
    <row r="52">
      <c r="A52" s="251" t="s">
        <v>1633</v>
      </c>
      <c r="B52" s="55" t="s">
        <v>448</v>
      </c>
      <c r="C52" s="55" t="s">
        <v>459</v>
      </c>
      <c r="D52" s="55" t="s">
        <v>460</v>
      </c>
      <c r="E52" s="55">
        <v>9.0</v>
      </c>
      <c r="F52" s="55" t="s">
        <v>7287</v>
      </c>
      <c r="G52" s="55" t="str">
        <f t="array" ref="G52">IFNA(INDEX('New Listing E-Commerce'!$E$2:$E$69,MATCH($J52,'New Listing E-Commerce'!$C$2:$C$69,0)),"N/A")</f>
        <v>Steel</v>
      </c>
      <c r="H52" s="55" t="str">
        <f t="array" ref="H52">INDEX('New Listing E-Commerce'!$D$1:$D$179,MATCH(J52,'New Listing E-Commerce'!$C$1:$C$179,0))</f>
        <v>Max</v>
      </c>
      <c r="I52" s="55">
        <f t="shared" si="1"/>
        <v>3</v>
      </c>
      <c r="J52" s="55" t="s">
        <v>198</v>
      </c>
      <c r="K52" s="56">
        <f t="array" ref="K52">INDEX('Margen (PowerBI)'!$D$1:$D$179,MATCH($J52,'Margen (PowerBI)'!$B$1:$B$179,0))</f>
        <v>49.5</v>
      </c>
      <c r="L52" s="56">
        <f t="array" ref="L52">INDEX('Margen (PowerBI)'!$E$1:$E$179,MATCH($J52,'Margen (PowerBI)'!$B$1:$B$179,0))</f>
        <v>29.5</v>
      </c>
      <c r="M52" s="56">
        <f t="array" ref="M52">INDEX('Margen (PowerBI)'!$F$1:$F$179,MATCH($J52,'Margen (PowerBI)'!$B$1:$B$179,0))</f>
        <v>20</v>
      </c>
      <c r="N52" s="55">
        <v>5.0</v>
      </c>
      <c r="O52" s="57">
        <v>4.0E-4</v>
      </c>
      <c r="P52" s="55">
        <v>6.0</v>
      </c>
      <c r="Q52" s="57">
        <v>4.0E-4</v>
      </c>
      <c r="R52" s="57">
        <v>1.0</v>
      </c>
      <c r="S52" s="55">
        <v>3.0</v>
      </c>
      <c r="T52" s="55">
        <v>0.0</v>
      </c>
      <c r="U52" s="57">
        <v>0.6</v>
      </c>
      <c r="V52" s="57">
        <v>0.0</v>
      </c>
      <c r="W52" s="58">
        <v>344.21</v>
      </c>
      <c r="X52" s="58">
        <v>0.0</v>
      </c>
      <c r="Y52" s="55">
        <v>3.0</v>
      </c>
      <c r="Z52" s="55">
        <v>0.0</v>
      </c>
      <c r="AA52" s="3"/>
      <c r="AB52" s="3"/>
      <c r="AC52" s="3"/>
      <c r="AD52" s="3"/>
      <c r="AE52" s="3"/>
      <c r="AF52" s="3"/>
      <c r="AG52" s="3"/>
      <c r="AH52" s="3"/>
      <c r="AI52" s="3"/>
      <c r="AJ52" s="3"/>
    </row>
    <row r="53">
      <c r="A53" s="252" t="s">
        <v>1633</v>
      </c>
      <c r="B53" s="59" t="s">
        <v>448</v>
      </c>
      <c r="C53" s="59" t="s">
        <v>461</v>
      </c>
      <c r="D53" s="59" t="s">
        <v>462</v>
      </c>
      <c r="E53" s="59">
        <v>9.5</v>
      </c>
      <c r="F53" s="59" t="s">
        <v>7287</v>
      </c>
      <c r="G53" s="59" t="str">
        <f t="array" ref="G53">IFNA(INDEX('New Listing E-Commerce'!$E$2:$E$69,MATCH($J53,'New Listing E-Commerce'!$C$2:$C$69,0)),"N/A")</f>
        <v>Steel</v>
      </c>
      <c r="H53" s="59" t="str">
        <f t="array" ref="H53">INDEX('New Listing E-Commerce'!$D$1:$D$179,MATCH(J53,'New Listing E-Commerce'!$C$1:$C$179,0))</f>
        <v>Max</v>
      </c>
      <c r="I53" s="59">
        <f t="shared" si="1"/>
        <v>2</v>
      </c>
      <c r="J53" s="59" t="s">
        <v>198</v>
      </c>
      <c r="K53" s="60">
        <f t="array" ref="K53">INDEX('Margen (PowerBI)'!$D$1:$D$179,MATCH($J53,'Margen (PowerBI)'!$B$1:$B$179,0))</f>
        <v>49.5</v>
      </c>
      <c r="L53" s="60">
        <f t="array" ref="L53">INDEX('Margen (PowerBI)'!$E$1:$E$179,MATCH($J53,'Margen (PowerBI)'!$B$1:$B$179,0))</f>
        <v>29.5</v>
      </c>
      <c r="M53" s="60">
        <f t="array" ref="M53">INDEX('Margen (PowerBI)'!$F$1:$F$179,MATCH($J53,'Margen (PowerBI)'!$B$1:$B$179,0))</f>
        <v>20</v>
      </c>
      <c r="N53" s="59">
        <v>7.0</v>
      </c>
      <c r="O53" s="61">
        <v>5.0E-4</v>
      </c>
      <c r="P53" s="59">
        <v>8.0</v>
      </c>
      <c r="Q53" s="61">
        <v>5.0E-4</v>
      </c>
      <c r="R53" s="61">
        <v>0.875</v>
      </c>
      <c r="S53" s="59">
        <v>2.0</v>
      </c>
      <c r="T53" s="59">
        <v>0.0</v>
      </c>
      <c r="U53" s="61">
        <v>0.2857</v>
      </c>
      <c r="V53" s="61">
        <v>0.0</v>
      </c>
      <c r="W53" s="62">
        <v>212.0</v>
      </c>
      <c r="X53" s="62">
        <v>0.0</v>
      </c>
      <c r="Y53" s="59">
        <v>2.0</v>
      </c>
      <c r="Z53" s="59">
        <v>0.0</v>
      </c>
      <c r="AA53" s="63"/>
      <c r="AB53" s="63"/>
      <c r="AC53" s="63"/>
      <c r="AD53" s="63"/>
      <c r="AE53" s="63"/>
      <c r="AF53" s="63"/>
      <c r="AG53" s="63"/>
      <c r="AH53" s="63"/>
      <c r="AI53" s="63"/>
      <c r="AJ53" s="63"/>
    </row>
    <row r="54">
      <c r="A54" s="251" t="s">
        <v>1633</v>
      </c>
      <c r="B54" s="55" t="s">
        <v>463</v>
      </c>
      <c r="C54" s="55" t="s">
        <v>464</v>
      </c>
      <c r="D54" s="55" t="s">
        <v>465</v>
      </c>
      <c r="E54" s="55">
        <v>11.0</v>
      </c>
      <c r="F54" s="55" t="s">
        <v>7287</v>
      </c>
      <c r="G54" s="55" t="str">
        <f t="array" ref="G54">IFNA(INDEX('New Listing E-Commerce'!$E$2:$E$69,MATCH($J54,'New Listing E-Commerce'!$C$2:$C$69,0)),"N/A")</f>
        <v>Composite</v>
      </c>
      <c r="H54" s="55" t="str">
        <f t="array" ref="H54">INDEX('New Listing E-Commerce'!$D$1:$D$179,MATCH(J54,'New Listing E-Commerce'!$C$1:$C$179,0))</f>
        <v>Rodeo Cafe</v>
      </c>
      <c r="I54" s="55">
        <f t="shared" si="1"/>
        <v>1</v>
      </c>
      <c r="J54" s="55" t="s">
        <v>35</v>
      </c>
      <c r="K54" s="56">
        <f>VLOOKUP($J54,'Margen (PowerBI)'!$B$2:$F$179,3)</f>
        <v>35</v>
      </c>
      <c r="L54" s="56">
        <f t="array" ref="L54">INDEX('Margen (PowerBI)'!$E$1:$E$179,MATCH($J54,'Margen (PowerBI)'!$B$1:$B$179,0))</f>
        <v>43.5</v>
      </c>
      <c r="M54" s="56">
        <f>VLOOKUP($J54,'Margen (PowerBI)'!$B$2:$F$179,5)</f>
        <v>16.5</v>
      </c>
      <c r="N54" s="55">
        <v>10.0</v>
      </c>
      <c r="O54" s="57">
        <v>7.0E-4</v>
      </c>
      <c r="P54" s="55">
        <v>11.0</v>
      </c>
      <c r="Q54" s="57">
        <v>6.0E-4</v>
      </c>
      <c r="R54" s="57">
        <v>1.0</v>
      </c>
      <c r="S54" s="55">
        <v>1.0</v>
      </c>
      <c r="T54" s="55">
        <v>0.0</v>
      </c>
      <c r="U54" s="57">
        <v>0.1</v>
      </c>
      <c r="V54" s="57">
        <v>0.0</v>
      </c>
      <c r="W54" s="58">
        <v>140.0</v>
      </c>
      <c r="X54" s="58">
        <v>0.0</v>
      </c>
      <c r="Y54" s="55">
        <v>1.0</v>
      </c>
      <c r="Z54" s="55">
        <v>0.0</v>
      </c>
      <c r="AA54" s="3"/>
      <c r="AB54" s="3"/>
      <c r="AC54" s="3"/>
      <c r="AD54" s="3"/>
      <c r="AE54" s="3"/>
      <c r="AF54" s="3"/>
      <c r="AG54" s="3"/>
      <c r="AH54" s="3"/>
      <c r="AI54" s="3"/>
      <c r="AJ54" s="3"/>
    </row>
    <row r="55">
      <c r="A55" s="252" t="s">
        <v>1633</v>
      </c>
      <c r="B55" s="59" t="s">
        <v>463</v>
      </c>
      <c r="C55" s="59" t="s">
        <v>466</v>
      </c>
      <c r="D55" s="59" t="s">
        <v>467</v>
      </c>
      <c r="E55" s="59">
        <v>12.0</v>
      </c>
      <c r="F55" s="59" t="s">
        <v>7287</v>
      </c>
      <c r="G55" s="59" t="str">
        <f t="array" ref="G55">IFNA(INDEX('New Listing E-Commerce'!$E$2:$E$69,MATCH($J55,'New Listing E-Commerce'!$C$2:$C$69,0)),"N/A")</f>
        <v>Composite</v>
      </c>
      <c r="H55" s="59" t="str">
        <f t="array" ref="H55">INDEX('New Listing E-Commerce'!$D$1:$D$179,MATCH(J55,'New Listing E-Commerce'!$C$1:$C$179,0))</f>
        <v>Rodeo Cafe</v>
      </c>
      <c r="I55" s="59">
        <f t="shared" si="1"/>
        <v>1</v>
      </c>
      <c r="J55" s="59" t="s">
        <v>35</v>
      </c>
      <c r="K55" s="60">
        <f>VLOOKUP($J55,'Margen (PowerBI)'!$B$2:$F$179,3)</f>
        <v>35</v>
      </c>
      <c r="L55" s="60">
        <f t="array" ref="L55">INDEX('Margen (PowerBI)'!$E$1:$E$179,MATCH($J55,'Margen (PowerBI)'!$B$1:$B$179,0))</f>
        <v>43.5</v>
      </c>
      <c r="M55" s="60">
        <f>VLOOKUP($J55,'Margen (PowerBI)'!$B$2:$F$179,5)</f>
        <v>16.5</v>
      </c>
      <c r="N55" s="59">
        <v>2.0</v>
      </c>
      <c r="O55" s="61">
        <v>1.0E-4</v>
      </c>
      <c r="P55" s="59">
        <v>3.0</v>
      </c>
      <c r="Q55" s="61">
        <v>2.0E-4</v>
      </c>
      <c r="R55" s="61">
        <v>0.6667</v>
      </c>
      <c r="S55" s="59">
        <v>1.0</v>
      </c>
      <c r="T55" s="59">
        <v>0.0</v>
      </c>
      <c r="U55" s="61">
        <v>0.5</v>
      </c>
      <c r="V55" s="61">
        <v>0.0</v>
      </c>
      <c r="W55" s="62">
        <v>150.85</v>
      </c>
      <c r="X55" s="62">
        <v>0.0</v>
      </c>
      <c r="Y55" s="59">
        <v>1.0</v>
      </c>
      <c r="Z55" s="59">
        <v>0.0</v>
      </c>
      <c r="AA55" s="63"/>
      <c r="AB55" s="63"/>
      <c r="AC55" s="63"/>
      <c r="AD55" s="63"/>
      <c r="AE55" s="63"/>
      <c r="AF55" s="63"/>
      <c r="AG55" s="63"/>
      <c r="AH55" s="63"/>
      <c r="AI55" s="63"/>
      <c r="AJ55" s="63"/>
    </row>
    <row r="56">
      <c r="A56" s="251" t="s">
        <v>1633</v>
      </c>
      <c r="B56" s="55" t="s">
        <v>463</v>
      </c>
      <c r="C56" s="55" t="s">
        <v>468</v>
      </c>
      <c r="D56" s="55" t="s">
        <v>469</v>
      </c>
      <c r="E56" s="55">
        <v>6.5</v>
      </c>
      <c r="F56" s="55" t="s">
        <v>7287</v>
      </c>
      <c r="G56" s="55" t="str">
        <f t="array" ref="G56">IFNA(INDEX('New Listing E-Commerce'!$E$2:$E$69,MATCH($J56,'New Listing E-Commerce'!$C$2:$C$69,0)),"N/A")</f>
        <v>Composite</v>
      </c>
      <c r="H56" s="55" t="str">
        <f t="array" ref="H56">INDEX('New Listing E-Commerce'!$D$1:$D$179,MATCH(J56,'New Listing E-Commerce'!$C$1:$C$179,0))</f>
        <v>Rodeo Cafe</v>
      </c>
      <c r="I56" s="55">
        <f t="shared" si="1"/>
        <v>1</v>
      </c>
      <c r="J56" s="55" t="s">
        <v>35</v>
      </c>
      <c r="K56" s="56">
        <f>VLOOKUP($J56,'Margen (PowerBI)'!$B$2:$F$179,3)</f>
        <v>35</v>
      </c>
      <c r="L56" s="56">
        <f t="array" ref="L56">INDEX('Margen (PowerBI)'!$E$1:$E$179,MATCH($J56,'Margen (PowerBI)'!$B$1:$B$179,0))</f>
        <v>43.5</v>
      </c>
      <c r="M56" s="56">
        <f>VLOOKUP($J56,'Margen (PowerBI)'!$B$2:$F$179,5)</f>
        <v>16.5</v>
      </c>
      <c r="N56" s="55">
        <v>22.0</v>
      </c>
      <c r="O56" s="57">
        <v>0.0016</v>
      </c>
      <c r="P56" s="55">
        <v>23.0</v>
      </c>
      <c r="Q56" s="57">
        <v>0.0014</v>
      </c>
      <c r="R56" s="57">
        <v>0.6957</v>
      </c>
      <c r="S56" s="55">
        <v>1.0</v>
      </c>
      <c r="T56" s="55">
        <v>0.0</v>
      </c>
      <c r="U56" s="57">
        <v>0.0455</v>
      </c>
      <c r="V56" s="57">
        <v>0.0</v>
      </c>
      <c r="W56" s="58">
        <v>151.9</v>
      </c>
      <c r="X56" s="58">
        <v>0.0</v>
      </c>
      <c r="Y56" s="55">
        <v>1.0</v>
      </c>
      <c r="Z56" s="55">
        <v>0.0</v>
      </c>
      <c r="AA56" s="3"/>
      <c r="AB56" s="3"/>
      <c r="AC56" s="3"/>
      <c r="AD56" s="3"/>
      <c r="AE56" s="3"/>
      <c r="AF56" s="3"/>
      <c r="AG56" s="3"/>
      <c r="AH56" s="3"/>
      <c r="AI56" s="3"/>
      <c r="AJ56" s="3"/>
    </row>
    <row r="57">
      <c r="A57" s="252" t="s">
        <v>1633</v>
      </c>
      <c r="B57" s="59" t="s">
        <v>463</v>
      </c>
      <c r="C57" s="59" t="s">
        <v>470</v>
      </c>
      <c r="D57" s="59" t="s">
        <v>471</v>
      </c>
      <c r="E57" s="59">
        <v>7.5</v>
      </c>
      <c r="F57" s="59" t="s">
        <v>7287</v>
      </c>
      <c r="G57" s="59" t="str">
        <f t="array" ref="G57">IFNA(INDEX('New Listing E-Commerce'!$E$2:$E$69,MATCH($J57,'New Listing E-Commerce'!$C$2:$C$69,0)),"N/A")</f>
        <v>Composite</v>
      </c>
      <c r="H57" s="59" t="str">
        <f t="array" ref="H57">INDEX('New Listing E-Commerce'!$D$1:$D$179,MATCH(J57,'New Listing E-Commerce'!$C$1:$C$179,0))</f>
        <v>Rodeo Cafe</v>
      </c>
      <c r="I57" s="59">
        <f t="shared" si="1"/>
        <v>1</v>
      </c>
      <c r="J57" s="59" t="s">
        <v>35</v>
      </c>
      <c r="K57" s="60">
        <f>VLOOKUP($J57,'Margen (PowerBI)'!$B$2:$F$179,3)</f>
        <v>35</v>
      </c>
      <c r="L57" s="60">
        <f t="array" ref="L57">INDEX('Margen (PowerBI)'!$E$1:$E$179,MATCH($J57,'Margen (PowerBI)'!$B$1:$B$179,0))</f>
        <v>43.5</v>
      </c>
      <c r="M57" s="60">
        <f>VLOOKUP($J57,'Margen (PowerBI)'!$B$2:$F$179,5)</f>
        <v>16.5</v>
      </c>
      <c r="N57" s="59">
        <v>1.0</v>
      </c>
      <c r="O57" s="61">
        <v>1.0E-4</v>
      </c>
      <c r="P57" s="59">
        <v>2.0</v>
      </c>
      <c r="Q57" s="61">
        <v>1.0E-4</v>
      </c>
      <c r="R57" s="61">
        <v>1.0</v>
      </c>
      <c r="S57" s="59">
        <v>1.0</v>
      </c>
      <c r="T57" s="59">
        <v>0.0</v>
      </c>
      <c r="U57" s="61">
        <v>1.0</v>
      </c>
      <c r="V57" s="61">
        <v>0.0</v>
      </c>
      <c r="W57" s="62">
        <v>140.0</v>
      </c>
      <c r="X57" s="62">
        <v>0.0</v>
      </c>
      <c r="Y57" s="59">
        <v>1.0</v>
      </c>
      <c r="Z57" s="59">
        <v>0.0</v>
      </c>
      <c r="AA57" s="63"/>
      <c r="AB57" s="63"/>
      <c r="AC57" s="63"/>
      <c r="AD57" s="63"/>
      <c r="AE57" s="63"/>
      <c r="AF57" s="63"/>
      <c r="AG57" s="63"/>
      <c r="AH57" s="63"/>
      <c r="AI57" s="63"/>
      <c r="AJ57" s="63"/>
    </row>
    <row r="58">
      <c r="A58" s="251" t="s">
        <v>1633</v>
      </c>
      <c r="B58" s="55" t="s">
        <v>463</v>
      </c>
      <c r="C58" s="55" t="s">
        <v>472</v>
      </c>
      <c r="D58" s="55" t="s">
        <v>473</v>
      </c>
      <c r="E58" s="55">
        <v>8.0</v>
      </c>
      <c r="F58" s="55" t="s">
        <v>7287</v>
      </c>
      <c r="G58" s="55" t="str">
        <f t="array" ref="G58">IFNA(INDEX('New Listing E-Commerce'!$E$2:$E$69,MATCH($J58,'New Listing E-Commerce'!$C$2:$C$69,0)),"N/A")</f>
        <v>Composite</v>
      </c>
      <c r="H58" s="55" t="str">
        <f t="array" ref="H58">INDEX('New Listing E-Commerce'!$D$1:$D$179,MATCH(J58,'New Listing E-Commerce'!$C$1:$C$179,0))</f>
        <v>Rodeo Cafe</v>
      </c>
      <c r="I58" s="55">
        <f t="shared" si="1"/>
        <v>3</v>
      </c>
      <c r="J58" s="55" t="s">
        <v>35</v>
      </c>
      <c r="K58" s="56">
        <f>VLOOKUP($J58,'Margen (PowerBI)'!$B$2:$F$179,3)</f>
        <v>35</v>
      </c>
      <c r="L58" s="56">
        <f t="array" ref="L58">INDEX('Margen (PowerBI)'!$E$1:$E$179,MATCH($J58,'Margen (PowerBI)'!$B$1:$B$179,0))</f>
        <v>43.5</v>
      </c>
      <c r="M58" s="56">
        <f>VLOOKUP($J58,'Margen (PowerBI)'!$B$2:$F$179,5)</f>
        <v>16.5</v>
      </c>
      <c r="N58" s="55">
        <v>436.0</v>
      </c>
      <c r="O58" s="57">
        <v>0.0312</v>
      </c>
      <c r="P58" s="55">
        <v>520.0</v>
      </c>
      <c r="Q58" s="57">
        <v>0.0306</v>
      </c>
      <c r="R58" s="57">
        <v>0.9923</v>
      </c>
      <c r="S58" s="55">
        <v>3.0</v>
      </c>
      <c r="T58" s="55">
        <v>0.0</v>
      </c>
      <c r="U58" s="57">
        <v>0.0069</v>
      </c>
      <c r="V58" s="57">
        <v>0.0</v>
      </c>
      <c r="W58" s="58">
        <v>420.0</v>
      </c>
      <c r="X58" s="58">
        <v>0.0</v>
      </c>
      <c r="Y58" s="55">
        <v>3.0</v>
      </c>
      <c r="Z58" s="55">
        <v>0.0</v>
      </c>
      <c r="AA58" s="3"/>
      <c r="AB58" s="3"/>
      <c r="AC58" s="3"/>
      <c r="AD58" s="3"/>
      <c r="AE58" s="3"/>
      <c r="AF58" s="3"/>
      <c r="AG58" s="3"/>
      <c r="AH58" s="3"/>
      <c r="AI58" s="3"/>
      <c r="AJ58" s="3"/>
    </row>
    <row r="59">
      <c r="A59" s="252" t="s">
        <v>1633</v>
      </c>
      <c r="B59" s="59" t="s">
        <v>463</v>
      </c>
      <c r="C59" s="59" t="s">
        <v>474</v>
      </c>
      <c r="D59" s="59" t="s">
        <v>475</v>
      </c>
      <c r="E59" s="59">
        <v>8.5</v>
      </c>
      <c r="F59" s="59" t="s">
        <v>7287</v>
      </c>
      <c r="G59" s="59" t="str">
        <f t="array" ref="G59">IFNA(INDEX('New Listing E-Commerce'!$E$2:$E$69,MATCH($J59,'New Listing E-Commerce'!$C$2:$C$69,0)),"N/A")</f>
        <v>Composite</v>
      </c>
      <c r="H59" s="59" t="str">
        <f t="array" ref="H59">INDEX('New Listing E-Commerce'!$D$1:$D$179,MATCH(J59,'New Listing E-Commerce'!$C$1:$C$179,0))</f>
        <v>Rodeo Cafe</v>
      </c>
      <c r="I59" s="59">
        <f t="shared" si="1"/>
        <v>3</v>
      </c>
      <c r="J59" s="59" t="s">
        <v>35</v>
      </c>
      <c r="K59" s="60">
        <f>VLOOKUP($J59,'Margen (PowerBI)'!$B$2:$F$179,3)</f>
        <v>35</v>
      </c>
      <c r="L59" s="60">
        <f t="array" ref="L59">INDEX('Margen (PowerBI)'!$E$1:$E$179,MATCH($J59,'Margen (PowerBI)'!$B$1:$B$179,0))</f>
        <v>43.5</v>
      </c>
      <c r="M59" s="60">
        <f>VLOOKUP($J59,'Margen (PowerBI)'!$B$2:$F$179,5)</f>
        <v>16.5</v>
      </c>
      <c r="N59" s="59">
        <v>11.0</v>
      </c>
      <c r="O59" s="61">
        <v>8.0E-4</v>
      </c>
      <c r="P59" s="59">
        <v>14.0</v>
      </c>
      <c r="Q59" s="61">
        <v>8.0E-4</v>
      </c>
      <c r="R59" s="61">
        <v>0.8571</v>
      </c>
      <c r="S59" s="59">
        <v>3.0</v>
      </c>
      <c r="T59" s="59">
        <v>0.0</v>
      </c>
      <c r="U59" s="61">
        <v>0.2727</v>
      </c>
      <c r="V59" s="61">
        <v>0.0</v>
      </c>
      <c r="W59" s="62">
        <v>429.1</v>
      </c>
      <c r="X59" s="62">
        <v>0.0</v>
      </c>
      <c r="Y59" s="59">
        <v>3.0</v>
      </c>
      <c r="Z59" s="59">
        <v>0.0</v>
      </c>
      <c r="AA59" s="63"/>
      <c r="AB59" s="63"/>
      <c r="AC59" s="63"/>
      <c r="AD59" s="63"/>
      <c r="AE59" s="63"/>
      <c r="AF59" s="63"/>
      <c r="AG59" s="63"/>
      <c r="AH59" s="63"/>
      <c r="AI59" s="63"/>
      <c r="AJ59" s="63"/>
    </row>
    <row r="60">
      <c r="A60" s="251" t="s">
        <v>1633</v>
      </c>
      <c r="B60" s="55" t="s">
        <v>463</v>
      </c>
      <c r="C60" s="55" t="s">
        <v>476</v>
      </c>
      <c r="D60" s="55" t="s">
        <v>477</v>
      </c>
      <c r="E60" s="55">
        <v>9.5</v>
      </c>
      <c r="F60" s="55" t="s">
        <v>7287</v>
      </c>
      <c r="G60" s="55" t="str">
        <f t="array" ref="G60">IFNA(INDEX('New Listing E-Commerce'!$E$2:$E$69,MATCH($J60,'New Listing E-Commerce'!$C$2:$C$69,0)),"N/A")</f>
        <v>Composite</v>
      </c>
      <c r="H60" s="55" t="str">
        <f t="array" ref="H60">INDEX('New Listing E-Commerce'!$D$1:$D$179,MATCH(J60,'New Listing E-Commerce'!$C$1:$C$179,0))</f>
        <v>Rodeo Cafe</v>
      </c>
      <c r="I60" s="55">
        <f t="shared" si="1"/>
        <v>2</v>
      </c>
      <c r="J60" s="55" t="s">
        <v>35</v>
      </c>
      <c r="K60" s="56">
        <f>VLOOKUP($J60,'Margen (PowerBI)'!$B$2:$F$179,3)</f>
        <v>35</v>
      </c>
      <c r="L60" s="56">
        <f t="array" ref="L60">INDEX('Margen (PowerBI)'!$E$1:$E$179,MATCH($J60,'Margen (PowerBI)'!$B$1:$B$179,0))</f>
        <v>43.5</v>
      </c>
      <c r="M60" s="56">
        <f>VLOOKUP($J60,'Margen (PowerBI)'!$B$2:$F$179,5)</f>
        <v>16.5</v>
      </c>
      <c r="N60" s="55">
        <v>24.0</v>
      </c>
      <c r="O60" s="57">
        <v>0.0017</v>
      </c>
      <c r="P60" s="55">
        <v>29.0</v>
      </c>
      <c r="Q60" s="57">
        <v>0.0017</v>
      </c>
      <c r="R60" s="57">
        <v>1.0</v>
      </c>
      <c r="S60" s="55">
        <v>2.0</v>
      </c>
      <c r="T60" s="55">
        <v>0.0</v>
      </c>
      <c r="U60" s="57">
        <v>0.0833</v>
      </c>
      <c r="V60" s="57">
        <v>0.0</v>
      </c>
      <c r="W60" s="58">
        <v>302.4</v>
      </c>
      <c r="X60" s="58">
        <v>0.0</v>
      </c>
      <c r="Y60" s="55">
        <v>2.0</v>
      </c>
      <c r="Z60" s="55">
        <v>0.0</v>
      </c>
      <c r="AA60" s="3"/>
      <c r="AB60" s="3"/>
      <c r="AC60" s="3"/>
      <c r="AD60" s="3"/>
      <c r="AE60" s="3"/>
      <c r="AF60" s="3"/>
      <c r="AG60" s="3"/>
      <c r="AH60" s="3"/>
      <c r="AI60" s="3"/>
      <c r="AJ60" s="3"/>
    </row>
    <row r="61">
      <c r="A61" s="252" t="s">
        <v>1633</v>
      </c>
      <c r="B61" s="59" t="s">
        <v>463</v>
      </c>
      <c r="C61" s="59" t="s">
        <v>478</v>
      </c>
      <c r="D61" s="59" t="s">
        <v>479</v>
      </c>
      <c r="E61" s="59">
        <v>10.0</v>
      </c>
      <c r="F61" s="59" t="s">
        <v>188</v>
      </c>
      <c r="G61" s="59" t="str">
        <f t="array" ref="G61">IFNA(INDEX('New Listing E-Commerce'!$E$2:$E$69,MATCH($J61,'New Listing E-Commerce'!$C$2:$C$69,0)),"N/A")</f>
        <v>Composite</v>
      </c>
      <c r="H61" s="59" t="str">
        <f t="array" ref="H61">INDEX('New Listing E-Commerce'!$D$1:$D$179,MATCH(J61,'New Listing E-Commerce'!$C$1:$C$179,0))</f>
        <v>Rodeo Cafe</v>
      </c>
      <c r="I61" s="59">
        <f t="shared" si="1"/>
        <v>4</v>
      </c>
      <c r="J61" s="59" t="s">
        <v>35</v>
      </c>
      <c r="K61" s="60">
        <f>VLOOKUP($J61,'Margen (PowerBI)'!$B$2:$F$179,3)</f>
        <v>35</v>
      </c>
      <c r="L61" s="60">
        <f t="array" ref="L61">INDEX('Margen (PowerBI)'!$E$1:$E$179,MATCH($J61,'Margen (PowerBI)'!$B$1:$B$179,0))</f>
        <v>43.5</v>
      </c>
      <c r="M61" s="60">
        <f>VLOOKUP($J61,'Margen (PowerBI)'!$B$2:$F$179,5)</f>
        <v>16.5</v>
      </c>
      <c r="N61" s="59">
        <v>13.0</v>
      </c>
      <c r="O61" s="61">
        <v>9.0E-4</v>
      </c>
      <c r="P61" s="59">
        <v>15.0</v>
      </c>
      <c r="Q61" s="61">
        <v>9.0E-4</v>
      </c>
      <c r="R61" s="61">
        <v>1.0</v>
      </c>
      <c r="S61" s="59">
        <v>4.0</v>
      </c>
      <c r="T61" s="59">
        <v>0.0</v>
      </c>
      <c r="U61" s="61">
        <v>0.3077</v>
      </c>
      <c r="V61" s="61">
        <v>0.0</v>
      </c>
      <c r="W61" s="62">
        <v>621.14</v>
      </c>
      <c r="X61" s="62">
        <v>0.0</v>
      </c>
      <c r="Y61" s="59">
        <v>3.0</v>
      </c>
      <c r="Z61" s="59">
        <v>0.0</v>
      </c>
      <c r="AA61" s="63"/>
      <c r="AB61" s="63"/>
      <c r="AC61" s="63"/>
      <c r="AD61" s="63"/>
      <c r="AE61" s="63"/>
      <c r="AF61" s="63"/>
      <c r="AG61" s="63"/>
      <c r="AH61" s="63"/>
      <c r="AI61" s="63"/>
      <c r="AJ61" s="63"/>
    </row>
    <row r="62">
      <c r="A62" s="251" t="s">
        <v>1633</v>
      </c>
      <c r="B62" s="55" t="s">
        <v>463</v>
      </c>
      <c r="C62" s="55" t="s">
        <v>480</v>
      </c>
      <c r="D62" s="55" t="s">
        <v>481</v>
      </c>
      <c r="E62" s="55">
        <v>10.5</v>
      </c>
      <c r="F62" s="55" t="s">
        <v>188</v>
      </c>
      <c r="G62" s="55" t="str">
        <f t="array" ref="G62">IFNA(INDEX('New Listing E-Commerce'!$E$2:$E$69,MATCH($J62,'New Listing E-Commerce'!$C$2:$C$69,0)),"N/A")</f>
        <v>Composite</v>
      </c>
      <c r="H62" s="55" t="str">
        <f t="array" ref="H62">INDEX('New Listing E-Commerce'!$D$1:$D$179,MATCH(J62,'New Listing E-Commerce'!$C$1:$C$179,0))</f>
        <v>Rodeo Cafe</v>
      </c>
      <c r="I62" s="55">
        <f t="shared" si="1"/>
        <v>1</v>
      </c>
      <c r="J62" s="55" t="s">
        <v>35</v>
      </c>
      <c r="K62" s="56">
        <f>VLOOKUP($J62,'Margen (PowerBI)'!$B$2:$F$179,3)</f>
        <v>35</v>
      </c>
      <c r="L62" s="56">
        <f t="array" ref="L62">INDEX('Margen (PowerBI)'!$E$1:$E$179,MATCH($J62,'Margen (PowerBI)'!$B$1:$B$179,0))</f>
        <v>43.5</v>
      </c>
      <c r="M62" s="56">
        <f>VLOOKUP($J62,'Margen (PowerBI)'!$B$2:$F$179,5)</f>
        <v>16.5</v>
      </c>
      <c r="N62" s="55">
        <v>1.0</v>
      </c>
      <c r="O62" s="57">
        <v>1.0E-4</v>
      </c>
      <c r="P62" s="55">
        <v>1.0</v>
      </c>
      <c r="Q62" s="57">
        <v>1.0E-4</v>
      </c>
      <c r="R62" s="57">
        <v>1.0</v>
      </c>
      <c r="S62" s="55">
        <v>1.0</v>
      </c>
      <c r="T62" s="55">
        <v>0.0</v>
      </c>
      <c r="U62" s="57">
        <v>1.0</v>
      </c>
      <c r="V62" s="57">
        <v>0.0</v>
      </c>
      <c r="W62" s="58">
        <v>145.0</v>
      </c>
      <c r="X62" s="58">
        <v>0.0</v>
      </c>
      <c r="Y62" s="55">
        <v>1.0</v>
      </c>
      <c r="Z62" s="55">
        <v>0.0</v>
      </c>
      <c r="AA62" s="3"/>
      <c r="AB62" s="3"/>
      <c r="AC62" s="3"/>
      <c r="AD62" s="3"/>
      <c r="AE62" s="3"/>
      <c r="AF62" s="3"/>
      <c r="AG62" s="3"/>
      <c r="AH62" s="3"/>
      <c r="AI62" s="3"/>
      <c r="AJ62" s="3"/>
    </row>
    <row r="63">
      <c r="A63" s="252" t="s">
        <v>1633</v>
      </c>
      <c r="B63" s="59" t="s">
        <v>463</v>
      </c>
      <c r="C63" s="59" t="s">
        <v>482</v>
      </c>
      <c r="D63" s="59" t="s">
        <v>483</v>
      </c>
      <c r="E63" s="59">
        <v>6.0</v>
      </c>
      <c r="F63" s="59" t="s">
        <v>188</v>
      </c>
      <c r="G63" s="59" t="str">
        <f t="array" ref="G63">IFNA(INDEX('New Listing E-Commerce'!$E$2:$E$69,MATCH($J63,'New Listing E-Commerce'!$C$2:$C$69,0)),"N/A")</f>
        <v>Composite</v>
      </c>
      <c r="H63" s="59" t="str">
        <f t="array" ref="H63">INDEX('New Listing E-Commerce'!$D$1:$D$179,MATCH(J63,'New Listing E-Commerce'!$C$1:$C$179,0))</f>
        <v>Rodeo Cafe</v>
      </c>
      <c r="I63" s="59">
        <f t="shared" si="1"/>
        <v>2</v>
      </c>
      <c r="J63" s="59" t="s">
        <v>35</v>
      </c>
      <c r="K63" s="60">
        <f>VLOOKUP($J63,'Margen (PowerBI)'!$B$2:$F$179,3)</f>
        <v>35</v>
      </c>
      <c r="L63" s="60">
        <f t="array" ref="L63">INDEX('Margen (PowerBI)'!$E$1:$E$179,MATCH($J63,'Margen (PowerBI)'!$B$1:$B$179,0))</f>
        <v>43.5</v>
      </c>
      <c r="M63" s="60">
        <f>VLOOKUP($J63,'Margen (PowerBI)'!$B$2:$F$179,5)</f>
        <v>16.5</v>
      </c>
      <c r="N63" s="59">
        <v>9.0</v>
      </c>
      <c r="O63" s="61">
        <v>6.0E-4</v>
      </c>
      <c r="P63" s="59">
        <v>14.0</v>
      </c>
      <c r="Q63" s="61">
        <v>8.0E-4</v>
      </c>
      <c r="R63" s="61">
        <v>0.7857</v>
      </c>
      <c r="S63" s="59">
        <v>2.0</v>
      </c>
      <c r="T63" s="59">
        <v>0.0</v>
      </c>
      <c r="U63" s="61">
        <v>0.2222</v>
      </c>
      <c r="V63" s="61">
        <v>0.0</v>
      </c>
      <c r="W63" s="62">
        <v>309.21</v>
      </c>
      <c r="X63" s="62">
        <v>0.0</v>
      </c>
      <c r="Y63" s="59">
        <v>2.0</v>
      </c>
      <c r="Z63" s="59">
        <v>0.0</v>
      </c>
      <c r="AA63" s="63"/>
      <c r="AB63" s="63"/>
      <c r="AC63" s="63"/>
      <c r="AD63" s="63"/>
      <c r="AE63" s="63"/>
      <c r="AF63" s="63"/>
      <c r="AG63" s="63"/>
      <c r="AH63" s="63"/>
      <c r="AI63" s="63"/>
      <c r="AJ63" s="63"/>
    </row>
    <row r="64">
      <c r="A64" s="251" t="s">
        <v>1633</v>
      </c>
      <c r="B64" s="55" t="s">
        <v>463</v>
      </c>
      <c r="C64" s="55" t="s">
        <v>484</v>
      </c>
      <c r="D64" s="55" t="s">
        <v>485</v>
      </c>
      <c r="E64" s="55">
        <v>6.5</v>
      </c>
      <c r="F64" s="55" t="s">
        <v>188</v>
      </c>
      <c r="G64" s="55" t="str">
        <f t="array" ref="G64">IFNA(INDEX('New Listing E-Commerce'!$E$2:$E$69,MATCH($J64,'New Listing E-Commerce'!$C$2:$C$69,0)),"N/A")</f>
        <v>Composite</v>
      </c>
      <c r="H64" s="55" t="str">
        <f t="array" ref="H64">INDEX('New Listing E-Commerce'!$D$1:$D$179,MATCH(J64,'New Listing E-Commerce'!$C$1:$C$179,0))</f>
        <v>Rodeo Cafe</v>
      </c>
      <c r="I64" s="55">
        <f t="shared" si="1"/>
        <v>1</v>
      </c>
      <c r="J64" s="55" t="s">
        <v>35</v>
      </c>
      <c r="K64" s="56">
        <f>VLOOKUP($J64,'Margen (PowerBI)'!$B$2:$F$179,3)</f>
        <v>35</v>
      </c>
      <c r="L64" s="56">
        <f t="array" ref="L64">INDEX('Margen (PowerBI)'!$E$1:$E$179,MATCH($J64,'Margen (PowerBI)'!$B$1:$B$179,0))</f>
        <v>43.5</v>
      </c>
      <c r="M64" s="56">
        <f>VLOOKUP($J64,'Margen (PowerBI)'!$B$2:$F$179,5)</f>
        <v>16.5</v>
      </c>
      <c r="N64" s="55">
        <v>16.0</v>
      </c>
      <c r="O64" s="57">
        <v>0.0011</v>
      </c>
      <c r="P64" s="55">
        <v>16.0</v>
      </c>
      <c r="Q64" s="57">
        <v>9.0E-4</v>
      </c>
      <c r="R64" s="57">
        <v>0.75</v>
      </c>
      <c r="S64" s="55">
        <v>1.0</v>
      </c>
      <c r="T64" s="55">
        <v>0.0</v>
      </c>
      <c r="U64" s="57">
        <v>0.0625</v>
      </c>
      <c r="V64" s="57">
        <v>0.0</v>
      </c>
      <c r="W64" s="58">
        <v>145.0</v>
      </c>
      <c r="X64" s="58">
        <v>0.0</v>
      </c>
      <c r="Y64" s="55">
        <v>1.0</v>
      </c>
      <c r="Z64" s="55">
        <v>0.0</v>
      </c>
      <c r="AA64" s="3"/>
      <c r="AB64" s="3"/>
      <c r="AC64" s="3"/>
      <c r="AD64" s="3"/>
      <c r="AE64" s="3"/>
      <c r="AF64" s="3"/>
      <c r="AG64" s="3"/>
      <c r="AH64" s="3"/>
      <c r="AI64" s="3"/>
      <c r="AJ64" s="3"/>
    </row>
    <row r="65">
      <c r="A65" s="252" t="s">
        <v>1633</v>
      </c>
      <c r="B65" s="59" t="s">
        <v>463</v>
      </c>
      <c r="C65" s="59" t="s">
        <v>486</v>
      </c>
      <c r="D65" s="59" t="s">
        <v>487</v>
      </c>
      <c r="E65" s="59">
        <v>7.5</v>
      </c>
      <c r="F65" s="59" t="s">
        <v>188</v>
      </c>
      <c r="G65" s="59" t="str">
        <f t="array" ref="G65">IFNA(INDEX('New Listing E-Commerce'!$E$2:$E$69,MATCH($J65,'New Listing E-Commerce'!$C$2:$C$69,0)),"N/A")</f>
        <v>Composite</v>
      </c>
      <c r="H65" s="59" t="str">
        <f t="array" ref="H65">INDEX('New Listing E-Commerce'!$D$1:$D$179,MATCH(J65,'New Listing E-Commerce'!$C$1:$C$179,0))</f>
        <v>Rodeo Cafe</v>
      </c>
      <c r="I65" s="59">
        <f t="shared" si="1"/>
        <v>1</v>
      </c>
      <c r="J65" s="59" t="s">
        <v>35</v>
      </c>
      <c r="K65" s="60">
        <f>VLOOKUP($J65,'Margen (PowerBI)'!$B$2:$F$179,3)</f>
        <v>35</v>
      </c>
      <c r="L65" s="60">
        <f t="array" ref="L65">INDEX('Margen (PowerBI)'!$E$1:$E$179,MATCH($J65,'Margen (PowerBI)'!$B$1:$B$179,0))</f>
        <v>43.5</v>
      </c>
      <c r="M65" s="60">
        <f>VLOOKUP($J65,'Margen (PowerBI)'!$B$2:$F$179,5)</f>
        <v>16.5</v>
      </c>
      <c r="N65" s="59">
        <v>5.0</v>
      </c>
      <c r="O65" s="61">
        <v>4.0E-4</v>
      </c>
      <c r="P65" s="59">
        <v>6.0</v>
      </c>
      <c r="Q65" s="61">
        <v>4.0E-4</v>
      </c>
      <c r="R65" s="61">
        <v>0.8333</v>
      </c>
      <c r="S65" s="59">
        <v>1.0</v>
      </c>
      <c r="T65" s="59">
        <v>0.0</v>
      </c>
      <c r="U65" s="61">
        <v>0.2</v>
      </c>
      <c r="V65" s="61">
        <v>0.0</v>
      </c>
      <c r="W65" s="62">
        <v>145.0</v>
      </c>
      <c r="X65" s="62">
        <v>0.0</v>
      </c>
      <c r="Y65" s="59">
        <v>1.0</v>
      </c>
      <c r="Z65" s="59">
        <v>0.0</v>
      </c>
      <c r="AA65" s="63"/>
      <c r="AB65" s="63"/>
      <c r="AC65" s="63"/>
      <c r="AD65" s="63"/>
      <c r="AE65" s="63"/>
      <c r="AF65" s="63"/>
      <c r="AG65" s="63"/>
      <c r="AH65" s="63"/>
      <c r="AI65" s="63"/>
      <c r="AJ65" s="63"/>
    </row>
    <row r="66">
      <c r="A66" s="251" t="s">
        <v>1633</v>
      </c>
      <c r="B66" s="55" t="s">
        <v>463</v>
      </c>
      <c r="C66" s="55" t="s">
        <v>488</v>
      </c>
      <c r="D66" s="55" t="s">
        <v>489</v>
      </c>
      <c r="E66" s="55">
        <v>8.0</v>
      </c>
      <c r="F66" s="55" t="s">
        <v>188</v>
      </c>
      <c r="G66" s="55" t="str">
        <f t="array" ref="G66">IFNA(INDEX('New Listing E-Commerce'!$E$2:$E$69,MATCH($J66,'New Listing E-Commerce'!$C$2:$C$69,0)),"N/A")</f>
        <v>Composite</v>
      </c>
      <c r="H66" s="55" t="str">
        <f t="array" ref="H66">INDEX('New Listing E-Commerce'!$D$1:$D$179,MATCH(J66,'New Listing E-Commerce'!$C$1:$C$179,0))</f>
        <v>Rodeo Cafe</v>
      </c>
      <c r="I66" s="55">
        <f t="shared" si="1"/>
        <v>1</v>
      </c>
      <c r="J66" s="55" t="s">
        <v>35</v>
      </c>
      <c r="K66" s="56">
        <f>VLOOKUP($J66,'Margen (PowerBI)'!$B$2:$F$179,3)</f>
        <v>35</v>
      </c>
      <c r="L66" s="56">
        <f t="array" ref="L66">INDEX('Margen (PowerBI)'!$E$1:$E$179,MATCH($J66,'Margen (PowerBI)'!$B$1:$B$179,0))</f>
        <v>43.5</v>
      </c>
      <c r="M66" s="56">
        <f>VLOOKUP($J66,'Margen (PowerBI)'!$B$2:$F$179,5)</f>
        <v>16.5</v>
      </c>
      <c r="N66" s="55">
        <v>457.0</v>
      </c>
      <c r="O66" s="57">
        <v>0.0327</v>
      </c>
      <c r="P66" s="55">
        <v>604.0</v>
      </c>
      <c r="Q66" s="57">
        <v>0.0356</v>
      </c>
      <c r="R66" s="57">
        <v>0.995</v>
      </c>
      <c r="S66" s="55">
        <v>1.0</v>
      </c>
      <c r="T66" s="55">
        <v>0.0</v>
      </c>
      <c r="U66" s="57">
        <v>0.0022</v>
      </c>
      <c r="V66" s="57">
        <v>0.0</v>
      </c>
      <c r="W66" s="58">
        <v>157.14</v>
      </c>
      <c r="X66" s="58">
        <v>0.0</v>
      </c>
      <c r="Y66" s="55">
        <v>1.0</v>
      </c>
      <c r="Z66" s="55">
        <v>0.0</v>
      </c>
      <c r="AA66" s="3"/>
      <c r="AB66" s="3"/>
      <c r="AC66" s="3"/>
      <c r="AD66" s="3"/>
      <c r="AE66" s="3"/>
      <c r="AF66" s="3"/>
      <c r="AG66" s="3"/>
      <c r="AH66" s="3"/>
      <c r="AI66" s="3"/>
      <c r="AJ66" s="3"/>
    </row>
    <row r="67">
      <c r="A67" s="252" t="s">
        <v>1633</v>
      </c>
      <c r="B67" s="59" t="s">
        <v>463</v>
      </c>
      <c r="C67" s="59" t="s">
        <v>490</v>
      </c>
      <c r="D67" s="59" t="s">
        <v>491</v>
      </c>
      <c r="E67" s="59">
        <v>9.0</v>
      </c>
      <c r="F67" s="59" t="s">
        <v>188</v>
      </c>
      <c r="G67" s="59" t="str">
        <f t="array" ref="G67">IFNA(INDEX('New Listing E-Commerce'!$E$2:$E$69,MATCH($J67,'New Listing E-Commerce'!$C$2:$C$69,0)),"N/A")</f>
        <v>Composite</v>
      </c>
      <c r="H67" s="59" t="str">
        <f t="array" ref="H67">INDEX('New Listing E-Commerce'!$D$1:$D$179,MATCH(J67,'New Listing E-Commerce'!$C$1:$C$179,0))</f>
        <v>Rodeo Cafe</v>
      </c>
      <c r="I67" s="59">
        <f t="shared" si="1"/>
        <v>4</v>
      </c>
      <c r="J67" s="59" t="s">
        <v>35</v>
      </c>
      <c r="K67" s="60">
        <f>VLOOKUP($J67,'Margen (PowerBI)'!$B$2:$F$179,3)</f>
        <v>35</v>
      </c>
      <c r="L67" s="60">
        <f t="array" ref="L67">INDEX('Margen (PowerBI)'!$E$1:$E$179,MATCH($J67,'Margen (PowerBI)'!$B$1:$B$179,0))</f>
        <v>43.5</v>
      </c>
      <c r="M67" s="60">
        <f>VLOOKUP($J67,'Margen (PowerBI)'!$B$2:$F$179,5)</f>
        <v>16.5</v>
      </c>
      <c r="N67" s="59">
        <v>22.0</v>
      </c>
      <c r="O67" s="61">
        <v>0.0016</v>
      </c>
      <c r="P67" s="59">
        <v>27.0</v>
      </c>
      <c r="Q67" s="61">
        <v>0.0016</v>
      </c>
      <c r="R67" s="61">
        <v>1.0</v>
      </c>
      <c r="S67" s="59">
        <v>4.0</v>
      </c>
      <c r="T67" s="59">
        <v>0.0</v>
      </c>
      <c r="U67" s="61">
        <v>0.1818</v>
      </c>
      <c r="V67" s="61">
        <v>0.0</v>
      </c>
      <c r="W67" s="62">
        <v>603.56</v>
      </c>
      <c r="X67" s="62">
        <v>0.0</v>
      </c>
      <c r="Y67" s="59">
        <v>4.0</v>
      </c>
      <c r="Z67" s="59">
        <v>0.0</v>
      </c>
      <c r="AA67" s="63"/>
      <c r="AB67" s="63"/>
      <c r="AC67" s="63"/>
      <c r="AD67" s="63"/>
      <c r="AE67" s="63"/>
      <c r="AF67" s="63"/>
      <c r="AG67" s="63"/>
      <c r="AH67" s="63"/>
      <c r="AI67" s="63"/>
      <c r="AJ67" s="63"/>
    </row>
    <row r="68">
      <c r="A68" s="251" t="s">
        <v>1633</v>
      </c>
      <c r="B68" s="55" t="s">
        <v>463</v>
      </c>
      <c r="C68" s="55" t="s">
        <v>492</v>
      </c>
      <c r="D68" s="55" t="s">
        <v>493</v>
      </c>
      <c r="E68" s="55">
        <v>9.5</v>
      </c>
      <c r="F68" s="55" t="s">
        <v>188</v>
      </c>
      <c r="G68" s="55" t="str">
        <f t="array" ref="G68">IFNA(INDEX('New Listing E-Commerce'!$E$2:$E$69,MATCH($J68,'New Listing E-Commerce'!$C$2:$C$69,0)),"N/A")</f>
        <v>Composite</v>
      </c>
      <c r="H68" s="55" t="str">
        <f t="array" ref="H68">INDEX('New Listing E-Commerce'!$D$1:$D$179,MATCH(J68,'New Listing E-Commerce'!$C$1:$C$179,0))</f>
        <v>Rodeo Cafe</v>
      </c>
      <c r="I68" s="55">
        <f t="shared" si="1"/>
        <v>4</v>
      </c>
      <c r="J68" s="55" t="s">
        <v>35</v>
      </c>
      <c r="K68" s="56">
        <f>VLOOKUP($J68,'Margen (PowerBI)'!$B$2:$F$179,3)</f>
        <v>35</v>
      </c>
      <c r="L68" s="56">
        <f t="array" ref="L68">INDEX('Margen (PowerBI)'!$E$1:$E$179,MATCH($J68,'Margen (PowerBI)'!$B$1:$B$179,0))</f>
        <v>43.5</v>
      </c>
      <c r="M68" s="56">
        <f>VLOOKUP($J68,'Margen (PowerBI)'!$B$2:$F$179,5)</f>
        <v>16.5</v>
      </c>
      <c r="N68" s="55">
        <v>46.0</v>
      </c>
      <c r="O68" s="57">
        <v>0.0033</v>
      </c>
      <c r="P68" s="55">
        <v>61.0</v>
      </c>
      <c r="Q68" s="57">
        <v>0.0036</v>
      </c>
      <c r="R68" s="57">
        <v>1.0</v>
      </c>
      <c r="S68" s="55">
        <v>4.0</v>
      </c>
      <c r="T68" s="55">
        <v>0.0</v>
      </c>
      <c r="U68" s="57">
        <v>0.087</v>
      </c>
      <c r="V68" s="57">
        <v>0.0</v>
      </c>
      <c r="W68" s="58">
        <v>613.35</v>
      </c>
      <c r="X68" s="58">
        <v>0.0</v>
      </c>
      <c r="Y68" s="55">
        <v>4.0</v>
      </c>
      <c r="Z68" s="55">
        <v>0.0</v>
      </c>
      <c r="AA68" s="3"/>
      <c r="AB68" s="3"/>
      <c r="AC68" s="3"/>
      <c r="AD68" s="3"/>
      <c r="AE68" s="3"/>
      <c r="AF68" s="3"/>
      <c r="AG68" s="3"/>
      <c r="AH68" s="3"/>
      <c r="AI68" s="3"/>
      <c r="AJ68" s="3"/>
    </row>
    <row r="69">
      <c r="A69" s="252" t="s">
        <v>1633</v>
      </c>
      <c r="B69" s="59" t="s">
        <v>494</v>
      </c>
      <c r="C69" s="59" t="s">
        <v>495</v>
      </c>
      <c r="D69" s="59" t="s">
        <v>496</v>
      </c>
      <c r="E69" s="59">
        <v>10.0</v>
      </c>
      <c r="F69" s="59" t="s">
        <v>7286</v>
      </c>
      <c r="G69" s="59" t="str">
        <f t="array" ref="G69">IFNA(INDEX('New Listing E-Commerce'!$E$2:$E$69,MATCH($J69,'New Listing E-Commerce'!$C$2:$C$69,0)),"N/A")</f>
        <v>Soft</v>
      </c>
      <c r="H69" s="59" t="str">
        <f t="array" ref="H69">INDEX('New Listing E-Commerce'!$D$1:$D$179,MATCH(J69,'New Listing E-Commerce'!$C$1:$C$179,0))</f>
        <v>Rul 500</v>
      </c>
      <c r="I69" s="59">
        <f t="shared" si="1"/>
        <v>1</v>
      </c>
      <c r="J69" s="59" t="s">
        <v>127</v>
      </c>
      <c r="K69" s="60">
        <f>VLOOKUP($J69,'Margen (PowerBI)'!$B$2:$F$179,3)</f>
        <v>35</v>
      </c>
      <c r="L69" s="60">
        <f t="array" ref="L69">INDEX('Margen (PowerBI)'!$E$1:$E$179,MATCH($J69,'Margen (PowerBI)'!$B$1:$B$179,0))</f>
        <v>33</v>
      </c>
      <c r="M69" s="60">
        <f>VLOOKUP($J69,'Margen (PowerBI)'!$B$2:$F$179,5)</f>
        <v>16.5</v>
      </c>
      <c r="N69" s="59">
        <v>46.0</v>
      </c>
      <c r="O69" s="61">
        <v>0.0033</v>
      </c>
      <c r="P69" s="59">
        <v>51.0</v>
      </c>
      <c r="Q69" s="61">
        <v>0.003</v>
      </c>
      <c r="R69" s="61">
        <v>1.0</v>
      </c>
      <c r="S69" s="59">
        <v>1.0</v>
      </c>
      <c r="T69" s="59">
        <v>0.0</v>
      </c>
      <c r="U69" s="61">
        <v>0.0217</v>
      </c>
      <c r="V69" s="61">
        <v>0.0</v>
      </c>
      <c r="W69" s="62">
        <v>113.0</v>
      </c>
      <c r="X69" s="62">
        <v>0.0</v>
      </c>
      <c r="Y69" s="59">
        <v>1.0</v>
      </c>
      <c r="Z69" s="59">
        <v>0.0</v>
      </c>
      <c r="AA69" s="63"/>
      <c r="AB69" s="63"/>
      <c r="AC69" s="63"/>
      <c r="AD69" s="63"/>
      <c r="AE69" s="63"/>
      <c r="AF69" s="63"/>
      <c r="AG69" s="63"/>
      <c r="AH69" s="63"/>
      <c r="AI69" s="63"/>
      <c r="AJ69" s="63"/>
    </row>
    <row r="70">
      <c r="A70" s="251" t="s">
        <v>1633</v>
      </c>
      <c r="B70" s="55" t="s">
        <v>494</v>
      </c>
      <c r="C70" s="55" t="s">
        <v>497</v>
      </c>
      <c r="D70" s="55" t="s">
        <v>498</v>
      </c>
      <c r="E70" s="55">
        <v>11.0</v>
      </c>
      <c r="F70" s="55" t="s">
        <v>7286</v>
      </c>
      <c r="G70" s="55" t="str">
        <f t="array" ref="G70">IFNA(INDEX('New Listing E-Commerce'!$E$2:$E$69,MATCH($J70,'New Listing E-Commerce'!$C$2:$C$69,0)),"N/A")</f>
        <v>Soft</v>
      </c>
      <c r="H70" s="55" t="str">
        <f t="array" ref="H70">INDEX('New Listing E-Commerce'!$D$1:$D$179,MATCH(J70,'New Listing E-Commerce'!$C$1:$C$179,0))</f>
        <v>Rul 500</v>
      </c>
      <c r="I70" s="55">
        <f t="shared" si="1"/>
        <v>2</v>
      </c>
      <c r="J70" s="55" t="s">
        <v>127</v>
      </c>
      <c r="K70" s="56">
        <f>VLOOKUP($J70,'Margen (PowerBI)'!$B$2:$F$179,3)</f>
        <v>35</v>
      </c>
      <c r="L70" s="56">
        <f t="array" ref="L70">INDEX('Margen (PowerBI)'!$E$1:$E$179,MATCH($J70,'Margen (PowerBI)'!$B$1:$B$179,0))</f>
        <v>33</v>
      </c>
      <c r="M70" s="56">
        <f>VLOOKUP($J70,'Margen (PowerBI)'!$B$2:$F$179,5)</f>
        <v>16.5</v>
      </c>
      <c r="N70" s="55">
        <v>6.0</v>
      </c>
      <c r="O70" s="57">
        <v>4.0E-4</v>
      </c>
      <c r="P70" s="55">
        <v>7.0</v>
      </c>
      <c r="Q70" s="57">
        <v>4.0E-4</v>
      </c>
      <c r="R70" s="57">
        <v>0.8571</v>
      </c>
      <c r="S70" s="55">
        <v>2.0</v>
      </c>
      <c r="T70" s="55">
        <v>0.0</v>
      </c>
      <c r="U70" s="57">
        <v>0.3333</v>
      </c>
      <c r="V70" s="57">
        <v>0.0</v>
      </c>
      <c r="W70" s="58">
        <v>244.36</v>
      </c>
      <c r="X70" s="58">
        <v>0.0</v>
      </c>
      <c r="Y70" s="55">
        <v>2.0</v>
      </c>
      <c r="Z70" s="55">
        <v>0.0</v>
      </c>
      <c r="AA70" s="3"/>
      <c r="AB70" s="3"/>
      <c r="AC70" s="3"/>
      <c r="AD70" s="3"/>
      <c r="AE70" s="3"/>
      <c r="AF70" s="3"/>
      <c r="AG70" s="3"/>
      <c r="AH70" s="3"/>
      <c r="AI70" s="3"/>
      <c r="AJ70" s="3"/>
    </row>
    <row r="71">
      <c r="A71" s="252" t="s">
        <v>1633</v>
      </c>
      <c r="B71" s="59" t="s">
        <v>494</v>
      </c>
      <c r="C71" s="59" t="s">
        <v>499</v>
      </c>
      <c r="D71" s="59" t="s">
        <v>500</v>
      </c>
      <c r="E71" s="59">
        <v>6.0</v>
      </c>
      <c r="F71" s="59" t="s">
        <v>7286</v>
      </c>
      <c r="G71" s="59" t="str">
        <f t="array" ref="G71">IFNA(INDEX('New Listing E-Commerce'!$E$2:$E$69,MATCH($J71,'New Listing E-Commerce'!$C$2:$C$69,0)),"N/A")</f>
        <v>Soft</v>
      </c>
      <c r="H71" s="59" t="str">
        <f t="array" ref="H71">INDEX('New Listing E-Commerce'!$D$1:$D$179,MATCH(J71,'New Listing E-Commerce'!$C$1:$C$179,0))</f>
        <v>Rul 500</v>
      </c>
      <c r="I71" s="59">
        <f t="shared" si="1"/>
        <v>1</v>
      </c>
      <c r="J71" s="59" t="s">
        <v>127</v>
      </c>
      <c r="K71" s="60">
        <f>VLOOKUP($J71,'Margen (PowerBI)'!$B$2:$F$179,3)</f>
        <v>35</v>
      </c>
      <c r="L71" s="60">
        <f t="array" ref="L71">INDEX('Margen (PowerBI)'!$E$1:$E$179,MATCH($J71,'Margen (PowerBI)'!$B$1:$B$179,0))</f>
        <v>33</v>
      </c>
      <c r="M71" s="60">
        <f>VLOOKUP($J71,'Margen (PowerBI)'!$B$2:$F$179,5)</f>
        <v>16.5</v>
      </c>
      <c r="N71" s="59">
        <v>52.0</v>
      </c>
      <c r="O71" s="61">
        <v>0.0037</v>
      </c>
      <c r="P71" s="59">
        <v>63.0</v>
      </c>
      <c r="Q71" s="61">
        <v>0.0037</v>
      </c>
      <c r="R71" s="61">
        <v>0.6508</v>
      </c>
      <c r="S71" s="59">
        <v>1.0</v>
      </c>
      <c r="T71" s="59">
        <v>0.0</v>
      </c>
      <c r="U71" s="61">
        <v>0.0192</v>
      </c>
      <c r="V71" s="61">
        <v>0.0</v>
      </c>
      <c r="W71" s="62">
        <v>113.0</v>
      </c>
      <c r="X71" s="62">
        <v>0.0</v>
      </c>
      <c r="Y71" s="59">
        <v>1.0</v>
      </c>
      <c r="Z71" s="59">
        <v>0.0</v>
      </c>
      <c r="AA71" s="63"/>
      <c r="AB71" s="63"/>
      <c r="AC71" s="63"/>
      <c r="AD71" s="63"/>
      <c r="AE71" s="63"/>
      <c r="AF71" s="63"/>
      <c r="AG71" s="63"/>
      <c r="AH71" s="63"/>
      <c r="AI71" s="63"/>
      <c r="AJ71" s="63"/>
    </row>
    <row r="72">
      <c r="A72" s="251" t="s">
        <v>1633</v>
      </c>
      <c r="B72" s="55" t="s">
        <v>494</v>
      </c>
      <c r="C72" s="55" t="s">
        <v>501</v>
      </c>
      <c r="D72" s="55" t="s">
        <v>502</v>
      </c>
      <c r="E72" s="55">
        <v>8.5</v>
      </c>
      <c r="F72" s="55" t="s">
        <v>7286</v>
      </c>
      <c r="G72" s="55" t="str">
        <f t="array" ref="G72">IFNA(INDEX('New Listing E-Commerce'!$E$2:$E$69,MATCH($J72,'New Listing E-Commerce'!$C$2:$C$69,0)),"N/A")</f>
        <v>Soft</v>
      </c>
      <c r="H72" s="55" t="str">
        <f t="array" ref="H72">INDEX('New Listing E-Commerce'!$D$1:$D$179,MATCH(J72,'New Listing E-Commerce'!$C$1:$C$179,0))</f>
        <v>Rul 500</v>
      </c>
      <c r="I72" s="55">
        <f t="shared" si="1"/>
        <v>1</v>
      </c>
      <c r="J72" s="55" t="s">
        <v>127</v>
      </c>
      <c r="K72" s="56">
        <f>VLOOKUP($J72,'Margen (PowerBI)'!$B$2:$F$179,3)</f>
        <v>35</v>
      </c>
      <c r="L72" s="56">
        <f t="array" ref="L72">INDEX('Margen (PowerBI)'!$E$1:$E$179,MATCH($J72,'Margen (PowerBI)'!$B$1:$B$179,0))</f>
        <v>33</v>
      </c>
      <c r="M72" s="56">
        <f>VLOOKUP($J72,'Margen (PowerBI)'!$B$2:$F$179,5)</f>
        <v>16.5</v>
      </c>
      <c r="N72" s="55">
        <v>31.0</v>
      </c>
      <c r="O72" s="57">
        <v>0.0022</v>
      </c>
      <c r="P72" s="55">
        <v>38.0</v>
      </c>
      <c r="Q72" s="57">
        <v>0.0022</v>
      </c>
      <c r="R72" s="57">
        <v>1.0</v>
      </c>
      <c r="S72" s="55">
        <v>1.0</v>
      </c>
      <c r="T72" s="55">
        <v>0.0</v>
      </c>
      <c r="U72" s="57">
        <v>0.0323</v>
      </c>
      <c r="V72" s="57">
        <v>0.0</v>
      </c>
      <c r="W72" s="58">
        <v>122.04</v>
      </c>
      <c r="X72" s="58">
        <v>0.0</v>
      </c>
      <c r="Y72" s="55">
        <v>1.0</v>
      </c>
      <c r="Z72" s="55">
        <v>0.0</v>
      </c>
      <c r="AA72" s="3"/>
      <c r="AB72" s="3"/>
      <c r="AC72" s="3"/>
      <c r="AD72" s="3"/>
      <c r="AE72" s="3"/>
      <c r="AF72" s="3"/>
      <c r="AG72" s="3"/>
      <c r="AH72" s="3"/>
      <c r="AI72" s="3"/>
      <c r="AJ72" s="3"/>
    </row>
    <row r="73">
      <c r="A73" s="252" t="s">
        <v>1633</v>
      </c>
      <c r="B73" s="59" t="s">
        <v>494</v>
      </c>
      <c r="C73" s="59" t="s">
        <v>503</v>
      </c>
      <c r="D73" s="59" t="s">
        <v>504</v>
      </c>
      <c r="E73" s="59">
        <v>9.0</v>
      </c>
      <c r="F73" s="59" t="s">
        <v>7286</v>
      </c>
      <c r="G73" s="59" t="str">
        <f t="array" ref="G73">IFNA(INDEX('New Listing E-Commerce'!$E$2:$E$69,MATCH($J73,'New Listing E-Commerce'!$C$2:$C$69,0)),"N/A")</f>
        <v>Soft</v>
      </c>
      <c r="H73" s="59" t="str">
        <f t="array" ref="H73">INDEX('New Listing E-Commerce'!$D$1:$D$179,MATCH(J73,'New Listing E-Commerce'!$C$1:$C$179,0))</f>
        <v>Rul 500</v>
      </c>
      <c r="I73" s="59">
        <f t="shared" si="1"/>
        <v>3</v>
      </c>
      <c r="J73" s="59" t="s">
        <v>127</v>
      </c>
      <c r="K73" s="60">
        <f>VLOOKUP($J73,'Margen (PowerBI)'!$B$2:$F$179,3)</f>
        <v>35</v>
      </c>
      <c r="L73" s="60">
        <f t="array" ref="L73">INDEX('Margen (PowerBI)'!$E$1:$E$179,MATCH($J73,'Margen (PowerBI)'!$B$1:$B$179,0))</f>
        <v>33</v>
      </c>
      <c r="M73" s="60">
        <f>VLOOKUP($J73,'Margen (PowerBI)'!$B$2:$F$179,5)</f>
        <v>16.5</v>
      </c>
      <c r="N73" s="59">
        <v>201.0</v>
      </c>
      <c r="O73" s="61">
        <v>0.0144</v>
      </c>
      <c r="P73" s="59">
        <v>230.0</v>
      </c>
      <c r="Q73" s="61">
        <v>0.0136</v>
      </c>
      <c r="R73" s="61">
        <v>0.9957</v>
      </c>
      <c r="S73" s="59">
        <v>3.0</v>
      </c>
      <c r="T73" s="59">
        <v>0.0</v>
      </c>
      <c r="U73" s="61">
        <v>0.0149</v>
      </c>
      <c r="V73" s="61">
        <v>0.0</v>
      </c>
      <c r="W73" s="62">
        <v>347.76</v>
      </c>
      <c r="X73" s="62">
        <v>0.0</v>
      </c>
      <c r="Y73" s="59">
        <v>3.0</v>
      </c>
      <c r="Z73" s="59">
        <v>0.0</v>
      </c>
      <c r="AA73" s="63"/>
      <c r="AB73" s="63"/>
      <c r="AC73" s="63"/>
      <c r="AD73" s="63"/>
      <c r="AE73" s="63"/>
      <c r="AF73" s="63"/>
      <c r="AG73" s="63"/>
      <c r="AH73" s="63"/>
      <c r="AI73" s="63"/>
      <c r="AJ73" s="63"/>
    </row>
    <row r="74">
      <c r="A74" s="251" t="s">
        <v>1633</v>
      </c>
      <c r="B74" s="55" t="s">
        <v>494</v>
      </c>
      <c r="C74" s="55" t="s">
        <v>505</v>
      </c>
      <c r="D74" s="55" t="s">
        <v>506</v>
      </c>
      <c r="E74" s="55">
        <v>9.5</v>
      </c>
      <c r="F74" s="55" t="s">
        <v>7286</v>
      </c>
      <c r="G74" s="55" t="str">
        <f t="array" ref="G74">IFNA(INDEX('New Listing E-Commerce'!$E$2:$E$69,MATCH($J74,'New Listing E-Commerce'!$C$2:$C$69,0)),"N/A")</f>
        <v>Soft</v>
      </c>
      <c r="H74" s="55" t="str">
        <f t="array" ref="H74">INDEX('New Listing E-Commerce'!$D$1:$D$179,MATCH(J74,'New Listing E-Commerce'!$C$1:$C$179,0))</f>
        <v>Rul 500</v>
      </c>
      <c r="I74" s="55">
        <f t="shared" si="1"/>
        <v>2</v>
      </c>
      <c r="J74" s="55" t="s">
        <v>127</v>
      </c>
      <c r="K74" s="56">
        <f>VLOOKUP($J74,'Margen (PowerBI)'!$B$2:$F$179,3)</f>
        <v>35</v>
      </c>
      <c r="L74" s="56">
        <f t="array" ref="L74">INDEX('Margen (PowerBI)'!$E$1:$E$179,MATCH($J74,'Margen (PowerBI)'!$B$1:$B$179,0))</f>
        <v>33</v>
      </c>
      <c r="M74" s="56">
        <f>VLOOKUP($J74,'Margen (PowerBI)'!$B$2:$F$179,5)</f>
        <v>16.5</v>
      </c>
      <c r="N74" s="55">
        <v>39.0</v>
      </c>
      <c r="O74" s="57">
        <v>0.0028</v>
      </c>
      <c r="P74" s="55">
        <v>54.0</v>
      </c>
      <c r="Q74" s="57">
        <v>0.0032</v>
      </c>
      <c r="R74" s="57">
        <v>0.963</v>
      </c>
      <c r="S74" s="55">
        <v>2.0</v>
      </c>
      <c r="T74" s="55">
        <v>0.0</v>
      </c>
      <c r="U74" s="57">
        <v>0.0513</v>
      </c>
      <c r="V74" s="57">
        <v>0.0</v>
      </c>
      <c r="W74" s="58">
        <v>226.0</v>
      </c>
      <c r="X74" s="58">
        <v>0.0</v>
      </c>
      <c r="Y74" s="55">
        <v>2.0</v>
      </c>
      <c r="Z74" s="55">
        <v>0.0</v>
      </c>
      <c r="AA74" s="3"/>
      <c r="AB74" s="3"/>
      <c r="AC74" s="3"/>
      <c r="AD74" s="3"/>
      <c r="AE74" s="3"/>
      <c r="AF74" s="3"/>
      <c r="AG74" s="3"/>
      <c r="AH74" s="3"/>
      <c r="AI74" s="3"/>
      <c r="AJ74" s="3"/>
    </row>
    <row r="75">
      <c r="A75" s="252" t="s">
        <v>1633</v>
      </c>
      <c r="B75" s="59" t="s">
        <v>494</v>
      </c>
      <c r="C75" s="59" t="s">
        <v>507</v>
      </c>
      <c r="D75" s="59" t="s">
        <v>508</v>
      </c>
      <c r="E75" s="59">
        <v>10.0</v>
      </c>
      <c r="F75" s="59" t="s">
        <v>7287</v>
      </c>
      <c r="G75" s="59" t="str">
        <f t="array" ref="G75">IFNA(INDEX('New Listing E-Commerce'!$E$2:$E$69,MATCH($J75,'New Listing E-Commerce'!$C$2:$C$69,0)),"N/A")</f>
        <v>Soft</v>
      </c>
      <c r="H75" s="59" t="str">
        <f t="array" ref="H75">INDEX('New Listing E-Commerce'!$D$1:$D$179,MATCH(J75,'New Listing E-Commerce'!$C$1:$C$179,0))</f>
        <v>Rul 500</v>
      </c>
      <c r="I75" s="59">
        <f t="shared" si="1"/>
        <v>2</v>
      </c>
      <c r="J75" s="59" t="s">
        <v>127</v>
      </c>
      <c r="K75" s="60">
        <f>VLOOKUP($J75,'Margen (PowerBI)'!$B$2:$F$179,3)</f>
        <v>35</v>
      </c>
      <c r="L75" s="60">
        <f t="array" ref="L75">INDEX('Margen (PowerBI)'!$E$1:$E$179,MATCH($J75,'Margen (PowerBI)'!$B$1:$B$179,0))</f>
        <v>33</v>
      </c>
      <c r="M75" s="60">
        <f>VLOOKUP($J75,'Margen (PowerBI)'!$B$2:$F$179,5)</f>
        <v>16.5</v>
      </c>
      <c r="N75" s="59">
        <v>198.0</v>
      </c>
      <c r="O75" s="61">
        <v>0.0142</v>
      </c>
      <c r="P75" s="59">
        <v>277.0</v>
      </c>
      <c r="Q75" s="61">
        <v>0.0163</v>
      </c>
      <c r="R75" s="61">
        <v>0.9495</v>
      </c>
      <c r="S75" s="59">
        <v>2.0</v>
      </c>
      <c r="T75" s="59">
        <v>0.0</v>
      </c>
      <c r="U75" s="61">
        <v>0.0101</v>
      </c>
      <c r="V75" s="61">
        <v>0.0</v>
      </c>
      <c r="W75" s="62">
        <v>246.17</v>
      </c>
      <c r="X75" s="62">
        <v>0.0</v>
      </c>
      <c r="Y75" s="59">
        <v>2.0</v>
      </c>
      <c r="Z75" s="59">
        <v>0.0</v>
      </c>
      <c r="AA75" s="63"/>
      <c r="AB75" s="63"/>
      <c r="AC75" s="63"/>
      <c r="AD75" s="63"/>
      <c r="AE75" s="63"/>
      <c r="AF75" s="63"/>
      <c r="AG75" s="63"/>
      <c r="AH75" s="63"/>
      <c r="AI75" s="63"/>
      <c r="AJ75" s="63"/>
    </row>
    <row r="76">
      <c r="A76" s="251" t="s">
        <v>1633</v>
      </c>
      <c r="B76" s="55" t="s">
        <v>494</v>
      </c>
      <c r="C76" s="55" t="s">
        <v>509</v>
      </c>
      <c r="D76" s="55" t="s">
        <v>510</v>
      </c>
      <c r="E76" s="55">
        <v>10.5</v>
      </c>
      <c r="F76" s="55" t="s">
        <v>7287</v>
      </c>
      <c r="G76" s="55" t="str">
        <f t="array" ref="G76">IFNA(INDEX('New Listing E-Commerce'!$E$2:$E$69,MATCH($J76,'New Listing E-Commerce'!$C$2:$C$69,0)),"N/A")</f>
        <v>Soft</v>
      </c>
      <c r="H76" s="55" t="str">
        <f t="array" ref="H76">INDEX('New Listing E-Commerce'!$D$1:$D$179,MATCH(J76,'New Listing E-Commerce'!$C$1:$C$179,0))</f>
        <v>Rul 500</v>
      </c>
      <c r="I76" s="55">
        <f t="shared" si="1"/>
        <v>1</v>
      </c>
      <c r="J76" s="55" t="s">
        <v>127</v>
      </c>
      <c r="K76" s="56">
        <f>VLOOKUP($J76,'Margen (PowerBI)'!$B$2:$F$179,3)</f>
        <v>35</v>
      </c>
      <c r="L76" s="56">
        <f t="array" ref="L76">INDEX('Margen (PowerBI)'!$E$1:$E$179,MATCH($J76,'Margen (PowerBI)'!$B$1:$B$179,0))</f>
        <v>33</v>
      </c>
      <c r="M76" s="56">
        <f>VLOOKUP($J76,'Margen (PowerBI)'!$B$2:$F$179,5)</f>
        <v>16.5</v>
      </c>
      <c r="N76" s="55">
        <v>17.0</v>
      </c>
      <c r="O76" s="57">
        <v>0.0012</v>
      </c>
      <c r="P76" s="55">
        <v>26.0</v>
      </c>
      <c r="Q76" s="57">
        <v>0.0015</v>
      </c>
      <c r="R76" s="57">
        <v>1.0</v>
      </c>
      <c r="S76" s="55">
        <v>1.0</v>
      </c>
      <c r="T76" s="55">
        <v>0.0</v>
      </c>
      <c r="U76" s="57">
        <v>0.0588</v>
      </c>
      <c r="V76" s="57">
        <v>0.0</v>
      </c>
      <c r="W76" s="58">
        <v>123.17</v>
      </c>
      <c r="X76" s="58">
        <v>0.0</v>
      </c>
      <c r="Y76" s="55">
        <v>1.0</v>
      </c>
      <c r="Z76" s="55">
        <v>0.0</v>
      </c>
      <c r="AA76" s="3"/>
      <c r="AB76" s="3"/>
      <c r="AC76" s="3"/>
      <c r="AD76" s="3"/>
      <c r="AE76" s="3"/>
      <c r="AF76" s="3"/>
      <c r="AG76" s="3"/>
      <c r="AH76" s="3"/>
      <c r="AI76" s="3"/>
      <c r="AJ76" s="3"/>
    </row>
    <row r="77">
      <c r="A77" s="252" t="s">
        <v>1633</v>
      </c>
      <c r="B77" s="59" t="s">
        <v>494</v>
      </c>
      <c r="C77" s="59" t="s">
        <v>511</v>
      </c>
      <c r="D77" s="59" t="s">
        <v>512</v>
      </c>
      <c r="E77" s="59">
        <v>6.5</v>
      </c>
      <c r="F77" s="59" t="s">
        <v>7287</v>
      </c>
      <c r="G77" s="59" t="str">
        <f t="array" ref="G77">IFNA(INDEX('New Listing E-Commerce'!$E$2:$E$69,MATCH($J77,'New Listing E-Commerce'!$C$2:$C$69,0)),"N/A")</f>
        <v>Soft</v>
      </c>
      <c r="H77" s="59" t="str">
        <f t="array" ref="H77">INDEX('New Listing E-Commerce'!$D$1:$D$179,MATCH(J77,'New Listing E-Commerce'!$C$1:$C$179,0))</f>
        <v>Rul 500</v>
      </c>
      <c r="I77" s="59">
        <f t="shared" si="1"/>
        <v>1</v>
      </c>
      <c r="J77" s="59" t="s">
        <v>127</v>
      </c>
      <c r="K77" s="60">
        <f>VLOOKUP($J77,'Margen (PowerBI)'!$B$2:$F$179,3)</f>
        <v>35</v>
      </c>
      <c r="L77" s="60">
        <f t="array" ref="L77">INDEX('Margen (PowerBI)'!$E$1:$E$179,MATCH($J77,'Margen (PowerBI)'!$B$1:$B$179,0))</f>
        <v>33</v>
      </c>
      <c r="M77" s="60">
        <f>VLOOKUP($J77,'Margen (PowerBI)'!$B$2:$F$179,5)</f>
        <v>16.5</v>
      </c>
      <c r="N77" s="59">
        <v>25.0</v>
      </c>
      <c r="O77" s="61">
        <v>0.0018</v>
      </c>
      <c r="P77" s="59">
        <v>32.0</v>
      </c>
      <c r="Q77" s="61">
        <v>0.0019</v>
      </c>
      <c r="R77" s="61">
        <v>0.7813</v>
      </c>
      <c r="S77" s="59">
        <v>1.0</v>
      </c>
      <c r="T77" s="59">
        <v>0.0</v>
      </c>
      <c r="U77" s="61">
        <v>0.04</v>
      </c>
      <c r="V77" s="61">
        <v>0.0</v>
      </c>
      <c r="W77" s="62">
        <v>121.76</v>
      </c>
      <c r="X77" s="62">
        <v>0.0</v>
      </c>
      <c r="Y77" s="59">
        <v>1.0</v>
      </c>
      <c r="Z77" s="59">
        <v>0.0</v>
      </c>
      <c r="AA77" s="63"/>
      <c r="AB77" s="63"/>
      <c r="AC77" s="63"/>
      <c r="AD77" s="63"/>
      <c r="AE77" s="63"/>
      <c r="AF77" s="63"/>
      <c r="AG77" s="63"/>
      <c r="AH77" s="63"/>
      <c r="AI77" s="63"/>
      <c r="AJ77" s="63"/>
    </row>
    <row r="78">
      <c r="A78" s="251" t="s">
        <v>1633</v>
      </c>
      <c r="B78" s="55" t="s">
        <v>494</v>
      </c>
      <c r="C78" s="55" t="s">
        <v>513</v>
      </c>
      <c r="D78" s="55" t="s">
        <v>514</v>
      </c>
      <c r="E78" s="55">
        <v>7.5</v>
      </c>
      <c r="F78" s="55" t="s">
        <v>7287</v>
      </c>
      <c r="G78" s="55" t="str">
        <f t="array" ref="G78">IFNA(INDEX('New Listing E-Commerce'!$E$2:$E$69,MATCH($J78,'New Listing E-Commerce'!$C$2:$C$69,0)),"N/A")</f>
        <v>Soft</v>
      </c>
      <c r="H78" s="55" t="str">
        <f t="array" ref="H78">INDEX('New Listing E-Commerce'!$D$1:$D$179,MATCH(J78,'New Listing E-Commerce'!$C$1:$C$179,0))</f>
        <v>Rul 500</v>
      </c>
      <c r="I78" s="55">
        <f t="shared" si="1"/>
        <v>2</v>
      </c>
      <c r="J78" s="55" t="s">
        <v>127</v>
      </c>
      <c r="K78" s="56">
        <f>VLOOKUP($J78,'Margen (PowerBI)'!$B$2:$F$179,3)</f>
        <v>35</v>
      </c>
      <c r="L78" s="56">
        <f t="array" ref="L78">INDEX('Margen (PowerBI)'!$E$1:$E$179,MATCH($J78,'Margen (PowerBI)'!$B$1:$B$179,0))</f>
        <v>33</v>
      </c>
      <c r="M78" s="56">
        <f>VLOOKUP($J78,'Margen (PowerBI)'!$B$2:$F$179,5)</f>
        <v>16.5</v>
      </c>
      <c r="N78" s="55">
        <v>9.0</v>
      </c>
      <c r="O78" s="57">
        <v>6.0E-4</v>
      </c>
      <c r="P78" s="55">
        <v>10.0</v>
      </c>
      <c r="Q78" s="57">
        <v>6.0E-4</v>
      </c>
      <c r="R78" s="57">
        <v>0.9</v>
      </c>
      <c r="S78" s="55">
        <v>2.0</v>
      </c>
      <c r="T78" s="55">
        <v>0.0</v>
      </c>
      <c r="U78" s="57">
        <v>0.2222</v>
      </c>
      <c r="V78" s="57">
        <v>0.0</v>
      </c>
      <c r="W78" s="58">
        <v>235.32</v>
      </c>
      <c r="X78" s="58">
        <v>0.0</v>
      </c>
      <c r="Y78" s="55">
        <v>2.0</v>
      </c>
      <c r="Z78" s="55">
        <v>0.0</v>
      </c>
      <c r="AA78" s="3"/>
      <c r="AB78" s="3"/>
      <c r="AC78" s="3"/>
      <c r="AD78" s="3"/>
      <c r="AE78" s="3"/>
      <c r="AF78" s="3"/>
      <c r="AG78" s="3"/>
      <c r="AH78" s="3"/>
      <c r="AI78" s="3"/>
      <c r="AJ78" s="3"/>
    </row>
    <row r="79">
      <c r="A79" s="252" t="s">
        <v>1633</v>
      </c>
      <c r="B79" s="59" t="s">
        <v>494</v>
      </c>
      <c r="C79" s="59" t="s">
        <v>515</v>
      </c>
      <c r="D79" s="59" t="s">
        <v>516</v>
      </c>
      <c r="E79" s="59">
        <v>8.5</v>
      </c>
      <c r="F79" s="59" t="s">
        <v>7287</v>
      </c>
      <c r="G79" s="59" t="str">
        <f t="array" ref="G79">IFNA(INDEX('New Listing E-Commerce'!$E$2:$E$69,MATCH($J79,'New Listing E-Commerce'!$C$2:$C$69,0)),"N/A")</f>
        <v>Soft</v>
      </c>
      <c r="H79" s="59" t="str">
        <f t="array" ref="H79">INDEX('New Listing E-Commerce'!$D$1:$D$179,MATCH(J79,'New Listing E-Commerce'!$C$1:$C$179,0))</f>
        <v>Rul 500</v>
      </c>
      <c r="I79" s="59">
        <f t="shared" si="1"/>
        <v>3</v>
      </c>
      <c r="J79" s="59" t="s">
        <v>127</v>
      </c>
      <c r="K79" s="60">
        <f>VLOOKUP($J79,'Margen (PowerBI)'!$B$2:$F$179,3)</f>
        <v>35</v>
      </c>
      <c r="L79" s="60">
        <f t="array" ref="L79">INDEX('Margen (PowerBI)'!$E$1:$E$179,MATCH($J79,'Margen (PowerBI)'!$B$1:$B$179,0))</f>
        <v>33</v>
      </c>
      <c r="M79" s="60">
        <f>VLOOKUP($J79,'Margen (PowerBI)'!$B$2:$F$179,5)</f>
        <v>16.5</v>
      </c>
      <c r="N79" s="59">
        <v>33.0</v>
      </c>
      <c r="O79" s="61">
        <v>0.0024</v>
      </c>
      <c r="P79" s="59">
        <v>35.0</v>
      </c>
      <c r="Q79" s="61">
        <v>0.0021</v>
      </c>
      <c r="R79" s="61">
        <v>0.9714</v>
      </c>
      <c r="S79" s="59">
        <v>3.0</v>
      </c>
      <c r="T79" s="59">
        <v>0.0</v>
      </c>
      <c r="U79" s="61">
        <v>0.0909</v>
      </c>
      <c r="V79" s="61">
        <v>0.0</v>
      </c>
      <c r="W79" s="62">
        <v>365.13</v>
      </c>
      <c r="X79" s="62">
        <v>0.0</v>
      </c>
      <c r="Y79" s="59">
        <v>3.0</v>
      </c>
      <c r="Z79" s="59">
        <v>0.0</v>
      </c>
      <c r="AA79" s="63"/>
      <c r="AB79" s="63"/>
      <c r="AC79" s="63"/>
      <c r="AD79" s="63"/>
      <c r="AE79" s="63"/>
      <c r="AF79" s="63"/>
      <c r="AG79" s="63"/>
      <c r="AH79" s="63"/>
      <c r="AI79" s="63"/>
      <c r="AJ79" s="63"/>
    </row>
    <row r="80">
      <c r="A80" s="251" t="s">
        <v>1633</v>
      </c>
      <c r="B80" s="55" t="s">
        <v>494</v>
      </c>
      <c r="C80" s="55" t="s">
        <v>517</v>
      </c>
      <c r="D80" s="55" t="s">
        <v>518</v>
      </c>
      <c r="E80" s="55">
        <v>9.0</v>
      </c>
      <c r="F80" s="55" t="s">
        <v>7287</v>
      </c>
      <c r="G80" s="55" t="str">
        <f t="array" ref="G80">IFNA(INDEX('New Listing E-Commerce'!$E$2:$E$69,MATCH($J80,'New Listing E-Commerce'!$C$2:$C$69,0)),"N/A")</f>
        <v>Soft</v>
      </c>
      <c r="H80" s="55" t="str">
        <f t="array" ref="H80">INDEX('New Listing E-Commerce'!$D$1:$D$179,MATCH(J80,'New Listing E-Commerce'!$C$1:$C$179,0))</f>
        <v>Rul 500</v>
      </c>
      <c r="I80" s="55">
        <f t="shared" si="1"/>
        <v>4</v>
      </c>
      <c r="J80" s="55" t="s">
        <v>127</v>
      </c>
      <c r="K80" s="56">
        <f>VLOOKUP($J80,'Margen (PowerBI)'!$B$2:$F$179,3)</f>
        <v>35</v>
      </c>
      <c r="L80" s="56">
        <f t="array" ref="L80">INDEX('Margen (PowerBI)'!$E$1:$E$179,MATCH($J80,'Margen (PowerBI)'!$B$1:$B$179,0))</f>
        <v>33</v>
      </c>
      <c r="M80" s="56">
        <f>VLOOKUP($J80,'Margen (PowerBI)'!$B$2:$F$179,5)</f>
        <v>16.5</v>
      </c>
      <c r="N80" s="55">
        <v>31.0</v>
      </c>
      <c r="O80" s="57">
        <v>0.0022</v>
      </c>
      <c r="P80" s="55">
        <v>38.0</v>
      </c>
      <c r="Q80" s="57">
        <v>0.0022</v>
      </c>
      <c r="R80" s="57">
        <v>0.9474</v>
      </c>
      <c r="S80" s="55">
        <v>4.0</v>
      </c>
      <c r="T80" s="55">
        <v>0.0</v>
      </c>
      <c r="U80" s="57">
        <v>0.129</v>
      </c>
      <c r="V80" s="57">
        <v>0.0</v>
      </c>
      <c r="W80" s="58">
        <v>461.32</v>
      </c>
      <c r="X80" s="58">
        <v>0.0</v>
      </c>
      <c r="Y80" s="55">
        <v>4.0</v>
      </c>
      <c r="Z80" s="55">
        <v>0.0</v>
      </c>
      <c r="AA80" s="3"/>
      <c r="AB80" s="3"/>
      <c r="AC80" s="3"/>
      <c r="AD80" s="3"/>
      <c r="AE80" s="3"/>
      <c r="AF80" s="3"/>
      <c r="AG80" s="3"/>
      <c r="AH80" s="3"/>
      <c r="AI80" s="3"/>
      <c r="AJ80" s="3"/>
    </row>
    <row r="81">
      <c r="A81" s="252" t="s">
        <v>1633</v>
      </c>
      <c r="B81" s="59" t="s">
        <v>494</v>
      </c>
      <c r="C81" s="59" t="s">
        <v>519</v>
      </c>
      <c r="D81" s="59" t="s">
        <v>520</v>
      </c>
      <c r="E81" s="59">
        <v>10.0</v>
      </c>
      <c r="F81" s="59" t="s">
        <v>188</v>
      </c>
      <c r="G81" s="59" t="str">
        <f t="array" ref="G81">IFNA(INDEX('New Listing E-Commerce'!$E$2:$E$69,MATCH($J81,'New Listing E-Commerce'!$C$2:$C$69,0)),"N/A")</f>
        <v>Soft</v>
      </c>
      <c r="H81" s="59" t="str">
        <f t="array" ref="H81">INDEX('New Listing E-Commerce'!$D$1:$D$179,MATCH(J81,'New Listing E-Commerce'!$C$1:$C$179,0))</f>
        <v>Rul 500</v>
      </c>
      <c r="I81" s="59">
        <f t="shared" si="1"/>
        <v>2</v>
      </c>
      <c r="J81" s="59" t="s">
        <v>127</v>
      </c>
      <c r="K81" s="60">
        <f>VLOOKUP($J81,'Margen (PowerBI)'!$B$2:$F$179,3)</f>
        <v>35</v>
      </c>
      <c r="L81" s="60">
        <f t="array" ref="L81">INDEX('Margen (PowerBI)'!$E$1:$E$179,MATCH($J81,'Margen (PowerBI)'!$B$1:$B$179,0))</f>
        <v>33</v>
      </c>
      <c r="M81" s="60">
        <f>VLOOKUP($J81,'Margen (PowerBI)'!$B$2:$F$179,5)</f>
        <v>16.5</v>
      </c>
      <c r="N81" s="59">
        <v>47.0</v>
      </c>
      <c r="O81" s="61">
        <v>0.0034</v>
      </c>
      <c r="P81" s="59">
        <v>51.0</v>
      </c>
      <c r="Q81" s="61">
        <v>0.003</v>
      </c>
      <c r="R81" s="61">
        <v>0.9804</v>
      </c>
      <c r="S81" s="59">
        <v>2.0</v>
      </c>
      <c r="T81" s="59">
        <v>0.0</v>
      </c>
      <c r="U81" s="61">
        <v>0.0426</v>
      </c>
      <c r="V81" s="61">
        <v>0.0</v>
      </c>
      <c r="W81" s="62">
        <v>232.78</v>
      </c>
      <c r="X81" s="62">
        <v>0.0</v>
      </c>
      <c r="Y81" s="59">
        <v>2.0</v>
      </c>
      <c r="Z81" s="59">
        <v>0.0</v>
      </c>
      <c r="AA81" s="63"/>
      <c r="AB81" s="63"/>
      <c r="AC81" s="63"/>
      <c r="AD81" s="63"/>
      <c r="AE81" s="63"/>
      <c r="AF81" s="63"/>
      <c r="AG81" s="63"/>
      <c r="AH81" s="63"/>
      <c r="AI81" s="63"/>
      <c r="AJ81" s="63"/>
    </row>
    <row r="82">
      <c r="A82" s="251" t="s">
        <v>1633</v>
      </c>
      <c r="B82" s="55" t="s">
        <v>494</v>
      </c>
      <c r="C82" s="55" t="s">
        <v>521</v>
      </c>
      <c r="D82" s="55" t="s">
        <v>522</v>
      </c>
      <c r="E82" s="55">
        <v>10.5</v>
      </c>
      <c r="F82" s="55" t="s">
        <v>188</v>
      </c>
      <c r="G82" s="55" t="str">
        <f t="array" ref="G82">IFNA(INDEX('New Listing E-Commerce'!$E$2:$E$69,MATCH($J82,'New Listing E-Commerce'!$C$2:$C$69,0)),"N/A")</f>
        <v>Soft</v>
      </c>
      <c r="H82" s="55" t="str">
        <f t="array" ref="H82">INDEX('New Listing E-Commerce'!$D$1:$D$179,MATCH(J82,'New Listing E-Commerce'!$C$1:$C$179,0))</f>
        <v>Rul 500</v>
      </c>
      <c r="I82" s="55">
        <f t="shared" si="1"/>
        <v>7</v>
      </c>
      <c r="J82" s="55" t="s">
        <v>127</v>
      </c>
      <c r="K82" s="56">
        <f>VLOOKUP($J82,'Margen (PowerBI)'!$B$2:$F$179,3)</f>
        <v>35</v>
      </c>
      <c r="L82" s="56">
        <f t="array" ref="L82">INDEX('Margen (PowerBI)'!$E$1:$E$179,MATCH($J82,'Margen (PowerBI)'!$B$1:$B$179,0))</f>
        <v>33</v>
      </c>
      <c r="M82" s="56">
        <f>VLOOKUP($J82,'Margen (PowerBI)'!$B$2:$F$179,5)</f>
        <v>16.5</v>
      </c>
      <c r="N82" s="55">
        <v>51.0</v>
      </c>
      <c r="O82" s="57">
        <v>0.0037</v>
      </c>
      <c r="P82" s="55">
        <v>67.0</v>
      </c>
      <c r="Q82" s="57">
        <v>0.0039</v>
      </c>
      <c r="R82" s="57">
        <v>1.0</v>
      </c>
      <c r="S82" s="55">
        <v>7.0</v>
      </c>
      <c r="T82" s="55">
        <v>0.0</v>
      </c>
      <c r="U82" s="57">
        <v>0.1373</v>
      </c>
      <c r="V82" s="57">
        <v>0.0</v>
      </c>
      <c r="W82" s="58">
        <v>823.2</v>
      </c>
      <c r="X82" s="58">
        <v>0.0</v>
      </c>
      <c r="Y82" s="55">
        <v>7.0</v>
      </c>
      <c r="Z82" s="55">
        <v>0.0</v>
      </c>
      <c r="AA82" s="3"/>
      <c r="AB82" s="3"/>
      <c r="AC82" s="3"/>
      <c r="AD82" s="3"/>
      <c r="AE82" s="3"/>
      <c r="AF82" s="3"/>
      <c r="AG82" s="3"/>
      <c r="AH82" s="3"/>
      <c r="AI82" s="3"/>
      <c r="AJ82" s="3"/>
    </row>
    <row r="83">
      <c r="A83" s="252" t="s">
        <v>1633</v>
      </c>
      <c r="B83" s="59" t="s">
        <v>494</v>
      </c>
      <c r="C83" s="59" t="s">
        <v>523</v>
      </c>
      <c r="D83" s="59" t="s">
        <v>524</v>
      </c>
      <c r="E83" s="59">
        <v>6.0</v>
      </c>
      <c r="F83" s="59" t="s">
        <v>188</v>
      </c>
      <c r="G83" s="59" t="str">
        <f t="array" ref="G83">IFNA(INDEX('New Listing E-Commerce'!$E$2:$E$69,MATCH($J83,'New Listing E-Commerce'!$C$2:$C$69,0)),"N/A")</f>
        <v>Soft</v>
      </c>
      <c r="H83" s="59" t="str">
        <f t="array" ref="H83">INDEX('New Listing E-Commerce'!$D$1:$D$179,MATCH(J83,'New Listing E-Commerce'!$C$1:$C$179,0))</f>
        <v>Rul 500</v>
      </c>
      <c r="I83" s="59">
        <f t="shared" si="1"/>
        <v>1</v>
      </c>
      <c r="J83" s="59" t="s">
        <v>127</v>
      </c>
      <c r="K83" s="60">
        <f>VLOOKUP($J83,'Margen (PowerBI)'!$B$2:$F$179,3)</f>
        <v>35</v>
      </c>
      <c r="L83" s="60">
        <f t="array" ref="L83">INDEX('Margen (PowerBI)'!$E$1:$E$179,MATCH($J83,'Margen (PowerBI)'!$B$1:$B$179,0))</f>
        <v>33</v>
      </c>
      <c r="M83" s="60">
        <f>VLOOKUP($J83,'Margen (PowerBI)'!$B$2:$F$179,5)</f>
        <v>16.5</v>
      </c>
      <c r="N83" s="59">
        <v>59.0</v>
      </c>
      <c r="O83" s="61">
        <v>0.0042</v>
      </c>
      <c r="P83" s="59">
        <v>75.0</v>
      </c>
      <c r="Q83" s="61">
        <v>0.0044</v>
      </c>
      <c r="R83" s="61">
        <v>0.8267</v>
      </c>
      <c r="S83" s="59">
        <v>1.0</v>
      </c>
      <c r="T83" s="59">
        <v>0.0</v>
      </c>
      <c r="U83" s="61">
        <v>0.0169</v>
      </c>
      <c r="V83" s="61">
        <v>0.0</v>
      </c>
      <c r="W83" s="62">
        <v>113.0</v>
      </c>
      <c r="X83" s="62">
        <v>0.0</v>
      </c>
      <c r="Y83" s="59">
        <v>1.0</v>
      </c>
      <c r="Z83" s="59">
        <v>0.0</v>
      </c>
      <c r="AA83" s="63"/>
      <c r="AB83" s="63"/>
      <c r="AC83" s="63"/>
      <c r="AD83" s="63"/>
      <c r="AE83" s="63"/>
      <c r="AF83" s="63"/>
      <c r="AG83" s="63"/>
      <c r="AH83" s="63"/>
      <c r="AI83" s="63"/>
      <c r="AJ83" s="63"/>
    </row>
    <row r="84">
      <c r="A84" s="251" t="s">
        <v>1633</v>
      </c>
      <c r="B84" s="55" t="s">
        <v>494</v>
      </c>
      <c r="C84" s="55" t="s">
        <v>525</v>
      </c>
      <c r="D84" s="55" t="s">
        <v>526</v>
      </c>
      <c r="E84" s="55">
        <v>7.5</v>
      </c>
      <c r="F84" s="55" t="s">
        <v>188</v>
      </c>
      <c r="G84" s="55" t="str">
        <f t="array" ref="G84">IFNA(INDEX('New Listing E-Commerce'!$E$2:$E$69,MATCH($J84,'New Listing E-Commerce'!$C$2:$C$69,0)),"N/A")</f>
        <v>Soft</v>
      </c>
      <c r="H84" s="55" t="str">
        <f t="array" ref="H84">INDEX('New Listing E-Commerce'!$D$1:$D$179,MATCH(J84,'New Listing E-Commerce'!$C$1:$C$179,0))</f>
        <v>Rul 500</v>
      </c>
      <c r="I84" s="55">
        <f t="shared" si="1"/>
        <v>1</v>
      </c>
      <c r="J84" s="55" t="s">
        <v>127</v>
      </c>
      <c r="K84" s="56">
        <f>VLOOKUP($J84,'Margen (PowerBI)'!$B$2:$F$179,3)</f>
        <v>35</v>
      </c>
      <c r="L84" s="56">
        <f t="array" ref="L84">INDEX('Margen (PowerBI)'!$E$1:$E$179,MATCH($J84,'Margen (PowerBI)'!$B$1:$B$179,0))</f>
        <v>33</v>
      </c>
      <c r="M84" s="56">
        <f>VLOOKUP($J84,'Margen (PowerBI)'!$B$2:$F$179,5)</f>
        <v>16.5</v>
      </c>
      <c r="N84" s="55">
        <v>10.0</v>
      </c>
      <c r="O84" s="57">
        <v>7.0E-4</v>
      </c>
      <c r="P84" s="55">
        <v>17.0</v>
      </c>
      <c r="Q84" s="57">
        <v>0.001</v>
      </c>
      <c r="R84" s="57">
        <v>0.8824</v>
      </c>
      <c r="S84" s="55">
        <v>1.0</v>
      </c>
      <c r="T84" s="55">
        <v>0.0</v>
      </c>
      <c r="U84" s="57">
        <v>0.1</v>
      </c>
      <c r="V84" s="57">
        <v>0.0</v>
      </c>
      <c r="W84" s="58">
        <v>113.0</v>
      </c>
      <c r="X84" s="58">
        <v>0.0</v>
      </c>
      <c r="Y84" s="55">
        <v>1.0</v>
      </c>
      <c r="Z84" s="55">
        <v>0.0</v>
      </c>
      <c r="AA84" s="3"/>
      <c r="AB84" s="3"/>
      <c r="AC84" s="3"/>
      <c r="AD84" s="3"/>
      <c r="AE84" s="3"/>
      <c r="AF84" s="3"/>
      <c r="AG84" s="3"/>
      <c r="AH84" s="3"/>
      <c r="AI84" s="3"/>
      <c r="AJ84" s="3"/>
    </row>
    <row r="85">
      <c r="A85" s="252" t="s">
        <v>1633</v>
      </c>
      <c r="B85" s="59" t="s">
        <v>494</v>
      </c>
      <c r="C85" s="59" t="s">
        <v>527</v>
      </c>
      <c r="D85" s="59" t="s">
        <v>528</v>
      </c>
      <c r="E85" s="59">
        <v>8.0</v>
      </c>
      <c r="F85" s="59" t="s">
        <v>188</v>
      </c>
      <c r="G85" s="59" t="str">
        <f t="array" ref="G85">IFNA(INDEX('New Listing E-Commerce'!$E$2:$E$69,MATCH($J85,'New Listing E-Commerce'!$C$2:$C$69,0)),"N/A")</f>
        <v>Soft</v>
      </c>
      <c r="H85" s="59" t="str">
        <f t="array" ref="H85">INDEX('New Listing E-Commerce'!$D$1:$D$179,MATCH(J85,'New Listing E-Commerce'!$C$1:$C$179,0))</f>
        <v>Rul 500</v>
      </c>
      <c r="I85" s="59">
        <f t="shared" si="1"/>
        <v>1</v>
      </c>
      <c r="J85" s="59" t="s">
        <v>127</v>
      </c>
      <c r="K85" s="60">
        <f>VLOOKUP($J85,'Margen (PowerBI)'!$B$2:$F$179,3)</f>
        <v>35</v>
      </c>
      <c r="L85" s="60">
        <f t="array" ref="L85">INDEX('Margen (PowerBI)'!$E$1:$E$179,MATCH($J85,'Margen (PowerBI)'!$B$1:$B$179,0))</f>
        <v>33</v>
      </c>
      <c r="M85" s="60">
        <f>VLOOKUP($J85,'Margen (PowerBI)'!$B$2:$F$179,5)</f>
        <v>16.5</v>
      </c>
      <c r="N85" s="59">
        <v>7.0</v>
      </c>
      <c r="O85" s="61">
        <v>5.0E-4</v>
      </c>
      <c r="P85" s="59">
        <v>9.0</v>
      </c>
      <c r="Q85" s="61">
        <v>5.0E-4</v>
      </c>
      <c r="R85" s="61">
        <v>0.8889</v>
      </c>
      <c r="S85" s="59">
        <v>1.0</v>
      </c>
      <c r="T85" s="59">
        <v>0.0</v>
      </c>
      <c r="U85" s="61">
        <v>0.1429</v>
      </c>
      <c r="V85" s="61">
        <v>0.0</v>
      </c>
      <c r="W85" s="62">
        <v>113.0</v>
      </c>
      <c r="X85" s="62">
        <v>0.0</v>
      </c>
      <c r="Y85" s="59">
        <v>1.0</v>
      </c>
      <c r="Z85" s="59">
        <v>0.0</v>
      </c>
      <c r="AA85" s="63"/>
      <c r="AB85" s="63"/>
      <c r="AC85" s="63"/>
      <c r="AD85" s="63"/>
      <c r="AE85" s="63"/>
      <c r="AF85" s="63"/>
      <c r="AG85" s="63"/>
      <c r="AH85" s="63"/>
      <c r="AI85" s="63"/>
      <c r="AJ85" s="63"/>
    </row>
    <row r="86">
      <c r="A86" s="251" t="s">
        <v>1633</v>
      </c>
      <c r="B86" s="55" t="s">
        <v>494</v>
      </c>
      <c r="C86" s="55" t="s">
        <v>529</v>
      </c>
      <c r="D86" s="55" t="s">
        <v>530</v>
      </c>
      <c r="E86" s="55">
        <v>8.5</v>
      </c>
      <c r="F86" s="55" t="s">
        <v>188</v>
      </c>
      <c r="G86" s="55" t="str">
        <f t="array" ref="G86">IFNA(INDEX('New Listing E-Commerce'!$E$2:$E$69,MATCH($J86,'New Listing E-Commerce'!$C$2:$C$69,0)),"N/A")</f>
        <v>Soft</v>
      </c>
      <c r="H86" s="55" t="str">
        <f t="array" ref="H86">INDEX('New Listing E-Commerce'!$D$1:$D$179,MATCH(J86,'New Listing E-Commerce'!$C$1:$C$179,0))</f>
        <v>Rul 500</v>
      </c>
      <c r="I86" s="55">
        <f t="shared" si="1"/>
        <v>1</v>
      </c>
      <c r="J86" s="55" t="s">
        <v>127</v>
      </c>
      <c r="K86" s="56">
        <f>VLOOKUP($J86,'Margen (PowerBI)'!$B$2:$F$179,3)</f>
        <v>35</v>
      </c>
      <c r="L86" s="56">
        <f t="array" ref="L86">INDEX('Margen (PowerBI)'!$E$1:$E$179,MATCH($J86,'Margen (PowerBI)'!$B$1:$B$179,0))</f>
        <v>33</v>
      </c>
      <c r="M86" s="56">
        <f>VLOOKUP($J86,'Margen (PowerBI)'!$B$2:$F$179,5)</f>
        <v>16.5</v>
      </c>
      <c r="N86" s="55">
        <v>26.0</v>
      </c>
      <c r="O86" s="57">
        <v>0.0019</v>
      </c>
      <c r="P86" s="55">
        <v>28.0</v>
      </c>
      <c r="Q86" s="57">
        <v>0.0016</v>
      </c>
      <c r="R86" s="57">
        <v>0.9643</v>
      </c>
      <c r="S86" s="55">
        <v>1.0</v>
      </c>
      <c r="T86" s="55">
        <v>0.0</v>
      </c>
      <c r="U86" s="57">
        <v>0.0385</v>
      </c>
      <c r="V86" s="57">
        <v>0.0</v>
      </c>
      <c r="W86" s="58">
        <v>113.0</v>
      </c>
      <c r="X86" s="58">
        <v>0.0</v>
      </c>
      <c r="Y86" s="55">
        <v>1.0</v>
      </c>
      <c r="Z86" s="55">
        <v>0.0</v>
      </c>
      <c r="AA86" s="3"/>
      <c r="AB86" s="3"/>
      <c r="AC86" s="3"/>
      <c r="AD86" s="3"/>
      <c r="AE86" s="3"/>
      <c r="AF86" s="3"/>
      <c r="AG86" s="3"/>
      <c r="AH86" s="3"/>
      <c r="AI86" s="3"/>
      <c r="AJ86" s="3"/>
    </row>
    <row r="87">
      <c r="A87" s="252" t="s">
        <v>1633</v>
      </c>
      <c r="B87" s="59" t="s">
        <v>494</v>
      </c>
      <c r="C87" s="59" t="s">
        <v>531</v>
      </c>
      <c r="D87" s="59" t="s">
        <v>532</v>
      </c>
      <c r="E87" s="59">
        <v>9.0</v>
      </c>
      <c r="F87" s="59" t="s">
        <v>188</v>
      </c>
      <c r="G87" s="59" t="str">
        <f t="array" ref="G87">IFNA(INDEX('New Listing E-Commerce'!$E$2:$E$69,MATCH($J87,'New Listing E-Commerce'!$C$2:$C$69,0)),"N/A")</f>
        <v>Soft</v>
      </c>
      <c r="H87" s="59" t="str">
        <f t="array" ref="H87">INDEX('New Listing E-Commerce'!$D$1:$D$179,MATCH(J87,'New Listing E-Commerce'!$C$1:$C$179,0))</f>
        <v>Rul 500</v>
      </c>
      <c r="I87" s="59">
        <f t="shared" si="1"/>
        <v>1</v>
      </c>
      <c r="J87" s="59" t="s">
        <v>127</v>
      </c>
      <c r="K87" s="60">
        <f>VLOOKUP($J87,'Margen (PowerBI)'!$B$2:$F$179,3)</f>
        <v>35</v>
      </c>
      <c r="L87" s="60">
        <f t="array" ref="L87">INDEX('Margen (PowerBI)'!$E$1:$E$179,MATCH($J87,'Margen (PowerBI)'!$B$1:$B$179,0))</f>
        <v>33</v>
      </c>
      <c r="M87" s="60">
        <f>VLOOKUP($J87,'Margen (PowerBI)'!$B$2:$F$179,5)</f>
        <v>16.5</v>
      </c>
      <c r="N87" s="59">
        <v>33.0</v>
      </c>
      <c r="O87" s="61">
        <v>0.0024</v>
      </c>
      <c r="P87" s="59">
        <v>37.0</v>
      </c>
      <c r="Q87" s="61">
        <v>0.0022</v>
      </c>
      <c r="R87" s="61">
        <v>0.973</v>
      </c>
      <c r="S87" s="59">
        <v>1.0</v>
      </c>
      <c r="T87" s="59">
        <v>0.0</v>
      </c>
      <c r="U87" s="61">
        <v>0.0303</v>
      </c>
      <c r="V87" s="61">
        <v>0.0</v>
      </c>
      <c r="W87" s="62">
        <v>113.0</v>
      </c>
      <c r="X87" s="62">
        <v>0.0</v>
      </c>
      <c r="Y87" s="59">
        <v>1.0</v>
      </c>
      <c r="Z87" s="59">
        <v>0.0</v>
      </c>
      <c r="AA87" s="63"/>
      <c r="AB87" s="63"/>
      <c r="AC87" s="63"/>
      <c r="AD87" s="63"/>
      <c r="AE87" s="63"/>
      <c r="AF87" s="63"/>
      <c r="AG87" s="63"/>
      <c r="AH87" s="63"/>
      <c r="AI87" s="63"/>
      <c r="AJ87" s="63"/>
    </row>
    <row r="88">
      <c r="A88" s="251" t="s">
        <v>1633</v>
      </c>
      <c r="B88" s="55" t="s">
        <v>494</v>
      </c>
      <c r="C88" s="55" t="s">
        <v>533</v>
      </c>
      <c r="D88" s="55" t="s">
        <v>534</v>
      </c>
      <c r="E88" s="55">
        <v>12.0</v>
      </c>
      <c r="F88" s="55" t="s">
        <v>7290</v>
      </c>
      <c r="G88" s="55" t="str">
        <f t="array" ref="G88">IFNA(INDEX('New Listing E-Commerce'!$E$2:$E$69,MATCH($J88,'New Listing E-Commerce'!$C$2:$C$69,0)),"N/A")</f>
        <v>Soft</v>
      </c>
      <c r="H88" s="55" t="str">
        <f t="array" ref="H88">INDEX('New Listing E-Commerce'!$D$1:$D$179,MATCH(J88,'New Listing E-Commerce'!$C$1:$C$179,0))</f>
        <v>Rul 500</v>
      </c>
      <c r="I88" s="55">
        <f t="shared" si="1"/>
        <v>1</v>
      </c>
      <c r="J88" s="55" t="s">
        <v>127</v>
      </c>
      <c r="K88" s="56">
        <f>VLOOKUP($J88,'Margen (PowerBI)'!$B$2:$F$179,3)</f>
        <v>35</v>
      </c>
      <c r="L88" s="56">
        <f t="array" ref="L88">INDEX('Margen (PowerBI)'!$E$1:$E$179,MATCH($J88,'Margen (PowerBI)'!$B$1:$B$179,0))</f>
        <v>33</v>
      </c>
      <c r="M88" s="56">
        <f>VLOOKUP($J88,'Margen (PowerBI)'!$B$2:$F$179,5)</f>
        <v>16.5</v>
      </c>
      <c r="N88" s="55">
        <v>8.0</v>
      </c>
      <c r="O88" s="57">
        <v>6.0E-4</v>
      </c>
      <c r="P88" s="55">
        <v>10.0</v>
      </c>
      <c r="Q88" s="57">
        <v>6.0E-4</v>
      </c>
      <c r="R88" s="57">
        <v>1.0</v>
      </c>
      <c r="S88" s="55">
        <v>1.0</v>
      </c>
      <c r="T88" s="55">
        <v>0.0</v>
      </c>
      <c r="U88" s="57">
        <v>0.125</v>
      </c>
      <c r="V88" s="57">
        <v>0.0</v>
      </c>
      <c r="W88" s="58">
        <v>113.0</v>
      </c>
      <c r="X88" s="58">
        <v>0.0</v>
      </c>
      <c r="Y88" s="55">
        <v>1.0</v>
      </c>
      <c r="Z88" s="55">
        <v>0.0</v>
      </c>
      <c r="AA88" s="3"/>
      <c r="AB88" s="3"/>
      <c r="AC88" s="3"/>
      <c r="AD88" s="3"/>
      <c r="AE88" s="3"/>
      <c r="AF88" s="3"/>
      <c r="AG88" s="3"/>
      <c r="AH88" s="3"/>
      <c r="AI88" s="3"/>
      <c r="AJ88" s="3"/>
    </row>
    <row r="89">
      <c r="A89" s="252" t="s">
        <v>1633</v>
      </c>
      <c r="B89" s="59" t="s">
        <v>494</v>
      </c>
      <c r="C89" s="59" t="s">
        <v>535</v>
      </c>
      <c r="D89" s="59" t="s">
        <v>536</v>
      </c>
      <c r="E89" s="59">
        <v>6.5</v>
      </c>
      <c r="F89" s="59" t="s">
        <v>7290</v>
      </c>
      <c r="G89" s="59" t="str">
        <f t="array" ref="G89">IFNA(INDEX('New Listing E-Commerce'!$E$2:$E$69,MATCH($J89,'New Listing E-Commerce'!$C$2:$C$69,0)),"N/A")</f>
        <v>Soft</v>
      </c>
      <c r="H89" s="59" t="str">
        <f t="array" ref="H89">INDEX('New Listing E-Commerce'!$D$1:$D$179,MATCH(J89,'New Listing E-Commerce'!$C$1:$C$179,0))</f>
        <v>Rul 500</v>
      </c>
      <c r="I89" s="59">
        <f t="shared" si="1"/>
        <v>1</v>
      </c>
      <c r="J89" s="59" t="s">
        <v>127</v>
      </c>
      <c r="K89" s="60">
        <f>VLOOKUP($J89,'Margen (PowerBI)'!$B$2:$F$179,3)</f>
        <v>35</v>
      </c>
      <c r="L89" s="60">
        <f t="array" ref="L89">INDEX('Margen (PowerBI)'!$E$1:$E$179,MATCH($J89,'Margen (PowerBI)'!$B$1:$B$179,0))</f>
        <v>33</v>
      </c>
      <c r="M89" s="60">
        <f>VLOOKUP($J89,'Margen (PowerBI)'!$B$2:$F$179,5)</f>
        <v>16.5</v>
      </c>
      <c r="N89" s="59">
        <v>29.0</v>
      </c>
      <c r="O89" s="61">
        <v>0.0021</v>
      </c>
      <c r="P89" s="59">
        <v>33.0</v>
      </c>
      <c r="Q89" s="61">
        <v>0.0019</v>
      </c>
      <c r="R89" s="61">
        <v>0.5152</v>
      </c>
      <c r="S89" s="59">
        <v>1.0</v>
      </c>
      <c r="T89" s="59">
        <v>0.0</v>
      </c>
      <c r="U89" s="61">
        <v>0.0345</v>
      </c>
      <c r="V89" s="61">
        <v>0.0</v>
      </c>
      <c r="W89" s="62">
        <v>122.75</v>
      </c>
      <c r="X89" s="62">
        <v>0.0</v>
      </c>
      <c r="Y89" s="59">
        <v>1.0</v>
      </c>
      <c r="Z89" s="59">
        <v>0.0</v>
      </c>
      <c r="AA89" s="63"/>
      <c r="AB89" s="63"/>
      <c r="AC89" s="63"/>
      <c r="AD89" s="63"/>
      <c r="AE89" s="63"/>
      <c r="AF89" s="63"/>
      <c r="AG89" s="63"/>
      <c r="AH89" s="63"/>
      <c r="AI89" s="63"/>
      <c r="AJ89" s="63"/>
    </row>
    <row r="90">
      <c r="A90" s="251" t="s">
        <v>1633</v>
      </c>
      <c r="B90" s="55" t="s">
        <v>494</v>
      </c>
      <c r="C90" s="55" t="s">
        <v>537</v>
      </c>
      <c r="D90" s="55" t="s">
        <v>538</v>
      </c>
      <c r="E90" s="55">
        <v>7.0</v>
      </c>
      <c r="F90" s="55" t="s">
        <v>7290</v>
      </c>
      <c r="G90" s="55" t="str">
        <f t="array" ref="G90">IFNA(INDEX('New Listing E-Commerce'!$E$2:$E$69,MATCH($J90,'New Listing E-Commerce'!$C$2:$C$69,0)),"N/A")</f>
        <v>Soft</v>
      </c>
      <c r="H90" s="55" t="str">
        <f t="array" ref="H90">INDEX('New Listing E-Commerce'!$D$1:$D$179,MATCH(J90,'New Listing E-Commerce'!$C$1:$C$179,0))</f>
        <v>Rul 500</v>
      </c>
      <c r="I90" s="55">
        <f t="shared" si="1"/>
        <v>1</v>
      </c>
      <c r="J90" s="55" t="s">
        <v>127</v>
      </c>
      <c r="K90" s="56">
        <f>VLOOKUP($J90,'Margen (PowerBI)'!$B$2:$F$179,3)</f>
        <v>35</v>
      </c>
      <c r="L90" s="56">
        <f t="array" ref="L90">INDEX('Margen (PowerBI)'!$E$1:$E$179,MATCH($J90,'Margen (PowerBI)'!$B$1:$B$179,0))</f>
        <v>33</v>
      </c>
      <c r="M90" s="56">
        <f>VLOOKUP($J90,'Margen (PowerBI)'!$B$2:$F$179,5)</f>
        <v>16.5</v>
      </c>
      <c r="N90" s="55">
        <v>39.0</v>
      </c>
      <c r="O90" s="57">
        <v>0.0028</v>
      </c>
      <c r="P90" s="55">
        <v>41.0</v>
      </c>
      <c r="Q90" s="57">
        <v>0.0024</v>
      </c>
      <c r="R90" s="57">
        <v>1.0</v>
      </c>
      <c r="S90" s="55">
        <v>1.0</v>
      </c>
      <c r="T90" s="55">
        <v>0.0</v>
      </c>
      <c r="U90" s="57">
        <v>0.0256</v>
      </c>
      <c r="V90" s="57">
        <v>0.0</v>
      </c>
      <c r="W90" s="58">
        <v>113.0</v>
      </c>
      <c r="X90" s="58">
        <v>0.0</v>
      </c>
      <c r="Y90" s="55">
        <v>1.0</v>
      </c>
      <c r="Z90" s="55">
        <v>0.0</v>
      </c>
      <c r="AA90" s="3"/>
      <c r="AB90" s="3"/>
      <c r="AC90" s="3"/>
      <c r="AD90" s="3"/>
      <c r="AE90" s="3"/>
      <c r="AF90" s="3"/>
      <c r="AG90" s="3"/>
      <c r="AH90" s="3"/>
      <c r="AI90" s="3"/>
      <c r="AJ90" s="3"/>
    </row>
    <row r="91">
      <c r="A91" s="252" t="s">
        <v>1633</v>
      </c>
      <c r="B91" s="59" t="s">
        <v>494</v>
      </c>
      <c r="C91" s="59" t="s">
        <v>539</v>
      </c>
      <c r="D91" s="59" t="s">
        <v>540</v>
      </c>
      <c r="E91" s="59">
        <v>7.5</v>
      </c>
      <c r="F91" s="59" t="s">
        <v>7290</v>
      </c>
      <c r="G91" s="59" t="str">
        <f t="array" ref="G91">IFNA(INDEX('New Listing E-Commerce'!$E$2:$E$69,MATCH($J91,'New Listing E-Commerce'!$C$2:$C$69,0)),"N/A")</f>
        <v>Soft</v>
      </c>
      <c r="H91" s="59" t="str">
        <f t="array" ref="H91">INDEX('New Listing E-Commerce'!$D$1:$D$179,MATCH(J91,'New Listing E-Commerce'!$C$1:$C$179,0))</f>
        <v>Rul 500</v>
      </c>
      <c r="I91" s="59">
        <f t="shared" si="1"/>
        <v>1</v>
      </c>
      <c r="J91" s="59" t="s">
        <v>127</v>
      </c>
      <c r="K91" s="60">
        <f>VLOOKUP($J91,'Margen (PowerBI)'!$B$2:$F$179,3)</f>
        <v>35</v>
      </c>
      <c r="L91" s="60">
        <f t="array" ref="L91">INDEX('Margen (PowerBI)'!$E$1:$E$179,MATCH($J91,'Margen (PowerBI)'!$B$1:$B$179,0))</f>
        <v>33</v>
      </c>
      <c r="M91" s="60">
        <f>VLOOKUP($J91,'Margen (PowerBI)'!$B$2:$F$179,5)</f>
        <v>16.5</v>
      </c>
      <c r="N91" s="59">
        <v>5.0</v>
      </c>
      <c r="O91" s="61">
        <v>4.0E-4</v>
      </c>
      <c r="P91" s="59">
        <v>10.0</v>
      </c>
      <c r="Q91" s="61">
        <v>6.0E-4</v>
      </c>
      <c r="R91" s="61">
        <v>0.7</v>
      </c>
      <c r="S91" s="59">
        <v>1.0</v>
      </c>
      <c r="T91" s="59">
        <v>0.0</v>
      </c>
      <c r="U91" s="61">
        <v>0.2</v>
      </c>
      <c r="V91" s="61">
        <v>0.0</v>
      </c>
      <c r="W91" s="62">
        <v>123.4</v>
      </c>
      <c r="X91" s="62">
        <v>0.0</v>
      </c>
      <c r="Y91" s="59">
        <v>1.0</v>
      </c>
      <c r="Z91" s="59">
        <v>0.0</v>
      </c>
      <c r="AA91" s="63"/>
      <c r="AB91" s="63"/>
      <c r="AC91" s="63"/>
      <c r="AD91" s="63"/>
      <c r="AE91" s="63"/>
      <c r="AF91" s="63"/>
      <c r="AG91" s="63"/>
      <c r="AH91" s="63"/>
      <c r="AI91" s="63"/>
      <c r="AJ91" s="63"/>
    </row>
    <row r="92">
      <c r="A92" s="251" t="s">
        <v>1633</v>
      </c>
      <c r="B92" s="55" t="s">
        <v>494</v>
      </c>
      <c r="C92" s="55" t="s">
        <v>541</v>
      </c>
      <c r="D92" s="55" t="s">
        <v>542</v>
      </c>
      <c r="E92" s="55">
        <v>8.0</v>
      </c>
      <c r="F92" s="55" t="s">
        <v>7290</v>
      </c>
      <c r="G92" s="55" t="str">
        <f t="array" ref="G92">IFNA(INDEX('New Listing E-Commerce'!$E$2:$E$69,MATCH($J92,'New Listing E-Commerce'!$C$2:$C$69,0)),"N/A")</f>
        <v>Soft</v>
      </c>
      <c r="H92" s="55" t="str">
        <f t="array" ref="H92">INDEX('New Listing E-Commerce'!$D$1:$D$179,MATCH(J92,'New Listing E-Commerce'!$C$1:$C$179,0))</f>
        <v>Rul 500</v>
      </c>
      <c r="I92" s="55">
        <f t="shared" si="1"/>
        <v>1</v>
      </c>
      <c r="J92" s="55" t="s">
        <v>127</v>
      </c>
      <c r="K92" s="56">
        <f>VLOOKUP($J92,'Margen (PowerBI)'!$B$2:$F$179,3)</f>
        <v>35</v>
      </c>
      <c r="L92" s="56">
        <f t="array" ref="L92">INDEX('Margen (PowerBI)'!$E$1:$E$179,MATCH($J92,'Margen (PowerBI)'!$B$1:$B$179,0))</f>
        <v>33</v>
      </c>
      <c r="M92" s="56">
        <f>VLOOKUP($J92,'Margen (PowerBI)'!$B$2:$F$179,5)</f>
        <v>16.5</v>
      </c>
      <c r="N92" s="55">
        <v>5.0</v>
      </c>
      <c r="O92" s="57">
        <v>4.0E-4</v>
      </c>
      <c r="P92" s="55">
        <v>5.0</v>
      </c>
      <c r="Q92" s="57">
        <v>3.0E-4</v>
      </c>
      <c r="R92" s="57">
        <v>1.0</v>
      </c>
      <c r="S92" s="55">
        <v>1.0</v>
      </c>
      <c r="T92" s="55">
        <v>0.0</v>
      </c>
      <c r="U92" s="57">
        <v>0.2</v>
      </c>
      <c r="V92" s="57">
        <v>0.0</v>
      </c>
      <c r="W92" s="58">
        <v>121.02</v>
      </c>
      <c r="X92" s="58">
        <v>0.0</v>
      </c>
      <c r="Y92" s="55">
        <v>1.0</v>
      </c>
      <c r="Z92" s="55">
        <v>0.0</v>
      </c>
      <c r="AA92" s="3"/>
      <c r="AB92" s="3"/>
      <c r="AC92" s="3"/>
      <c r="AD92" s="3"/>
      <c r="AE92" s="3"/>
      <c r="AF92" s="3"/>
      <c r="AG92" s="3"/>
      <c r="AH92" s="3"/>
      <c r="AI92" s="3"/>
      <c r="AJ92" s="3"/>
    </row>
    <row r="93">
      <c r="A93" s="252" t="s">
        <v>1633</v>
      </c>
      <c r="B93" s="59" t="s">
        <v>494</v>
      </c>
      <c r="C93" s="59" t="s">
        <v>543</v>
      </c>
      <c r="D93" s="59" t="s">
        <v>544</v>
      </c>
      <c r="E93" s="59">
        <v>8.5</v>
      </c>
      <c r="F93" s="59" t="s">
        <v>7290</v>
      </c>
      <c r="G93" s="59" t="str">
        <f t="array" ref="G93">IFNA(INDEX('New Listing E-Commerce'!$E$2:$E$69,MATCH($J93,'New Listing E-Commerce'!$C$2:$C$69,0)),"N/A")</f>
        <v>Soft</v>
      </c>
      <c r="H93" s="59" t="str">
        <f t="array" ref="H93">INDEX('New Listing E-Commerce'!$D$1:$D$179,MATCH(J93,'New Listing E-Commerce'!$C$1:$C$179,0))</f>
        <v>Rul 500</v>
      </c>
      <c r="I93" s="59">
        <f t="shared" si="1"/>
        <v>2</v>
      </c>
      <c r="J93" s="59" t="s">
        <v>127</v>
      </c>
      <c r="K93" s="60">
        <f>VLOOKUP($J93,'Margen (PowerBI)'!$B$2:$F$179,3)</f>
        <v>35</v>
      </c>
      <c r="L93" s="60">
        <f t="array" ref="L93">INDEX('Margen (PowerBI)'!$E$1:$E$179,MATCH($J93,'Margen (PowerBI)'!$B$1:$B$179,0))</f>
        <v>33</v>
      </c>
      <c r="M93" s="60">
        <f>VLOOKUP($J93,'Margen (PowerBI)'!$B$2:$F$179,5)</f>
        <v>16.5</v>
      </c>
      <c r="N93" s="59">
        <v>103.0</v>
      </c>
      <c r="O93" s="61">
        <v>0.0074</v>
      </c>
      <c r="P93" s="59">
        <v>126.0</v>
      </c>
      <c r="Q93" s="61">
        <v>0.0074</v>
      </c>
      <c r="R93" s="61">
        <v>0.9921</v>
      </c>
      <c r="S93" s="59">
        <v>2.0</v>
      </c>
      <c r="T93" s="59">
        <v>0.0</v>
      </c>
      <c r="U93" s="61">
        <v>0.0194</v>
      </c>
      <c r="V93" s="61">
        <v>0.0</v>
      </c>
      <c r="W93" s="62">
        <v>245.21</v>
      </c>
      <c r="X93" s="62">
        <v>0.0</v>
      </c>
      <c r="Y93" s="59">
        <v>2.0</v>
      </c>
      <c r="Z93" s="59">
        <v>0.0</v>
      </c>
      <c r="AA93" s="63"/>
      <c r="AB93" s="63"/>
      <c r="AC93" s="63"/>
      <c r="AD93" s="63"/>
      <c r="AE93" s="63"/>
      <c r="AF93" s="63"/>
      <c r="AG93" s="63"/>
      <c r="AH93" s="63"/>
      <c r="AI93" s="63"/>
      <c r="AJ93" s="63"/>
    </row>
    <row r="94">
      <c r="A94" s="251" t="s">
        <v>1633</v>
      </c>
      <c r="B94" s="55" t="s">
        <v>494</v>
      </c>
      <c r="C94" s="55" t="s">
        <v>545</v>
      </c>
      <c r="D94" s="55" t="s">
        <v>546</v>
      </c>
      <c r="E94" s="55">
        <v>9.0</v>
      </c>
      <c r="F94" s="55" t="s">
        <v>7290</v>
      </c>
      <c r="G94" s="55" t="str">
        <f t="array" ref="G94">IFNA(INDEX('New Listing E-Commerce'!$E$2:$E$69,MATCH($J94,'New Listing E-Commerce'!$C$2:$C$69,0)),"N/A")</f>
        <v>Soft</v>
      </c>
      <c r="H94" s="55" t="str">
        <f t="array" ref="H94">INDEX('New Listing E-Commerce'!$D$1:$D$179,MATCH(J94,'New Listing E-Commerce'!$C$1:$C$179,0))</f>
        <v>Rul 500</v>
      </c>
      <c r="I94" s="55">
        <f t="shared" si="1"/>
        <v>1</v>
      </c>
      <c r="J94" s="55" t="s">
        <v>127</v>
      </c>
      <c r="K94" s="56">
        <f>VLOOKUP($J94,'Margen (PowerBI)'!$B$2:$F$179,3)</f>
        <v>35</v>
      </c>
      <c r="L94" s="56">
        <f t="array" ref="L94">INDEX('Margen (PowerBI)'!$E$1:$E$179,MATCH($J94,'Margen (PowerBI)'!$B$1:$B$179,0))</f>
        <v>33</v>
      </c>
      <c r="M94" s="56">
        <f>VLOOKUP($J94,'Margen (PowerBI)'!$B$2:$F$179,5)</f>
        <v>16.5</v>
      </c>
      <c r="N94" s="55">
        <v>19.0</v>
      </c>
      <c r="O94" s="57">
        <v>0.0014</v>
      </c>
      <c r="P94" s="55">
        <v>23.0</v>
      </c>
      <c r="Q94" s="57">
        <v>0.0014</v>
      </c>
      <c r="R94" s="57">
        <v>1.0</v>
      </c>
      <c r="S94" s="55">
        <v>1.0</v>
      </c>
      <c r="T94" s="55">
        <v>0.0</v>
      </c>
      <c r="U94" s="57">
        <v>0.0526</v>
      </c>
      <c r="V94" s="57">
        <v>0.0</v>
      </c>
      <c r="W94" s="58">
        <v>113.0</v>
      </c>
      <c r="X94" s="58">
        <v>0.0</v>
      </c>
      <c r="Y94" s="55">
        <v>1.0</v>
      </c>
      <c r="Z94" s="55">
        <v>0.0</v>
      </c>
      <c r="AA94" s="3"/>
      <c r="AB94" s="3"/>
      <c r="AC94" s="3"/>
      <c r="AD94" s="3"/>
      <c r="AE94" s="3"/>
      <c r="AF94" s="3"/>
      <c r="AG94" s="3"/>
      <c r="AH94" s="3"/>
      <c r="AI94" s="3"/>
      <c r="AJ94" s="3"/>
    </row>
    <row r="95">
      <c r="A95" s="252" t="s">
        <v>1633</v>
      </c>
      <c r="B95" s="59" t="s">
        <v>494</v>
      </c>
      <c r="C95" s="59" t="s">
        <v>547</v>
      </c>
      <c r="D95" s="59" t="s">
        <v>548</v>
      </c>
      <c r="E95" s="59">
        <v>9.5</v>
      </c>
      <c r="F95" s="59" t="s">
        <v>7290</v>
      </c>
      <c r="G95" s="59" t="str">
        <f t="array" ref="G95">IFNA(INDEX('New Listing E-Commerce'!$E$2:$E$69,MATCH($J95,'New Listing E-Commerce'!$C$2:$C$69,0)),"N/A")</f>
        <v>Soft</v>
      </c>
      <c r="H95" s="59" t="str">
        <f t="array" ref="H95">INDEX('New Listing E-Commerce'!$D$1:$D$179,MATCH(J95,'New Listing E-Commerce'!$C$1:$C$179,0))</f>
        <v>Rul 500</v>
      </c>
      <c r="I95" s="59">
        <f t="shared" si="1"/>
        <v>2</v>
      </c>
      <c r="J95" s="59" t="s">
        <v>127</v>
      </c>
      <c r="K95" s="60">
        <f>VLOOKUP($J95,'Margen (PowerBI)'!$B$2:$F$179,3)</f>
        <v>35</v>
      </c>
      <c r="L95" s="60">
        <f t="array" ref="L95">INDEX('Margen (PowerBI)'!$E$1:$E$179,MATCH($J95,'Margen (PowerBI)'!$B$1:$B$179,0))</f>
        <v>33</v>
      </c>
      <c r="M95" s="60">
        <f>VLOOKUP($J95,'Margen (PowerBI)'!$B$2:$F$179,5)</f>
        <v>16.5</v>
      </c>
      <c r="N95" s="59">
        <v>22.0</v>
      </c>
      <c r="O95" s="61">
        <v>0.0016</v>
      </c>
      <c r="P95" s="59">
        <v>34.0</v>
      </c>
      <c r="Q95" s="61">
        <v>0.002</v>
      </c>
      <c r="R95" s="61">
        <v>0.9412</v>
      </c>
      <c r="S95" s="59">
        <v>2.0</v>
      </c>
      <c r="T95" s="59">
        <v>0.0</v>
      </c>
      <c r="U95" s="61">
        <v>0.0909</v>
      </c>
      <c r="V95" s="61">
        <v>0.0</v>
      </c>
      <c r="W95" s="62">
        <v>226.0</v>
      </c>
      <c r="X95" s="62">
        <v>0.0</v>
      </c>
      <c r="Y95" s="59">
        <v>2.0</v>
      </c>
      <c r="Z95" s="59">
        <v>0.0</v>
      </c>
      <c r="AA95" s="63"/>
      <c r="AB95" s="63"/>
      <c r="AC95" s="63"/>
      <c r="AD95" s="63"/>
      <c r="AE95" s="63"/>
      <c r="AF95" s="63"/>
      <c r="AG95" s="63"/>
      <c r="AH95" s="63"/>
      <c r="AI95" s="63"/>
      <c r="AJ95" s="63"/>
    </row>
    <row r="96">
      <c r="A96" s="251" t="s">
        <v>1633</v>
      </c>
      <c r="B96" s="55" t="s">
        <v>549</v>
      </c>
      <c r="C96" s="55" t="s">
        <v>550</v>
      </c>
      <c r="D96" s="55" t="s">
        <v>551</v>
      </c>
      <c r="E96" s="55">
        <v>7.5</v>
      </c>
      <c r="F96" s="55" t="s">
        <v>7287</v>
      </c>
      <c r="G96" s="55" t="str">
        <f t="array" ref="G96">IFNA(INDEX('New Listing E-Commerce'!$E$2:$E$69,MATCH($J96,'New Listing E-Commerce'!$C$2:$C$69,0)),"N/A")</f>
        <v>Steel</v>
      </c>
      <c r="H96" s="55" t="str">
        <f t="array" ref="H96">INDEX('New Listing E-Commerce'!$D$1:$D$179,MATCH(J96,'New Listing E-Commerce'!$C$1:$C$179,0))</f>
        <v>Rul 500</v>
      </c>
      <c r="I96" s="55">
        <f t="shared" si="1"/>
        <v>1</v>
      </c>
      <c r="J96" s="55" t="s">
        <v>97</v>
      </c>
      <c r="K96" s="56">
        <f>VLOOKUP($J96,'Margen (PowerBI)'!$B$2:$F$179,3)</f>
        <v>35</v>
      </c>
      <c r="L96" s="56">
        <f t="array" ref="L96">INDEX('Margen (PowerBI)'!$E$1:$E$179,MATCH($J96,'Margen (PowerBI)'!$B$1:$B$179,0))</f>
        <v>34.5</v>
      </c>
      <c r="M96" s="56">
        <f>VLOOKUP($J96,'Margen (PowerBI)'!$B$2:$F$179,5)</f>
        <v>16.5</v>
      </c>
      <c r="N96" s="55">
        <v>23.0</v>
      </c>
      <c r="O96" s="57">
        <v>0.0016</v>
      </c>
      <c r="P96" s="55">
        <v>28.0</v>
      </c>
      <c r="Q96" s="57">
        <v>0.0016</v>
      </c>
      <c r="R96" s="57">
        <v>0.6786</v>
      </c>
      <c r="S96" s="55">
        <v>1.0</v>
      </c>
      <c r="T96" s="55">
        <v>0.0</v>
      </c>
      <c r="U96" s="57">
        <v>0.0435</v>
      </c>
      <c r="V96" s="57">
        <v>0.0</v>
      </c>
      <c r="W96" s="58">
        <v>124.0</v>
      </c>
      <c r="X96" s="58">
        <v>0.0</v>
      </c>
      <c r="Y96" s="55">
        <v>1.0</v>
      </c>
      <c r="Z96" s="55">
        <v>0.0</v>
      </c>
      <c r="AA96" s="3"/>
      <c r="AB96" s="3"/>
      <c r="AC96" s="3"/>
      <c r="AD96" s="3"/>
      <c r="AE96" s="3"/>
      <c r="AF96" s="3"/>
      <c r="AG96" s="3"/>
      <c r="AH96" s="3"/>
      <c r="AI96" s="3"/>
      <c r="AJ96" s="3"/>
    </row>
    <row r="97">
      <c r="A97" s="252" t="s">
        <v>1633</v>
      </c>
      <c r="B97" s="59" t="s">
        <v>549</v>
      </c>
      <c r="C97" s="59" t="s">
        <v>552</v>
      </c>
      <c r="D97" s="59" t="s">
        <v>553</v>
      </c>
      <c r="E97" s="59">
        <v>10.0</v>
      </c>
      <c r="F97" s="59" t="s">
        <v>188</v>
      </c>
      <c r="G97" s="59" t="str">
        <f t="array" ref="G97">IFNA(INDEX('New Listing E-Commerce'!$E$2:$E$69,MATCH($J97,'New Listing E-Commerce'!$C$2:$C$69,0)),"N/A")</f>
        <v>Steel</v>
      </c>
      <c r="H97" s="59" t="str">
        <f t="array" ref="H97">INDEX('New Listing E-Commerce'!$D$1:$D$179,MATCH(J97,'New Listing E-Commerce'!$C$1:$C$179,0))</f>
        <v>Rul 500</v>
      </c>
      <c r="I97" s="59">
        <f t="shared" si="1"/>
        <v>1</v>
      </c>
      <c r="J97" s="59" t="s">
        <v>97</v>
      </c>
      <c r="K97" s="60">
        <f>VLOOKUP($J97,'Margen (PowerBI)'!$B$2:$F$179,3)</f>
        <v>35</v>
      </c>
      <c r="L97" s="60">
        <f t="array" ref="L97">INDEX('Margen (PowerBI)'!$E$1:$E$179,MATCH($J97,'Margen (PowerBI)'!$B$1:$B$179,0))</f>
        <v>34.5</v>
      </c>
      <c r="M97" s="60">
        <f>VLOOKUP($J97,'Margen (PowerBI)'!$B$2:$F$179,5)</f>
        <v>16.5</v>
      </c>
      <c r="N97" s="59">
        <v>10.0</v>
      </c>
      <c r="O97" s="61">
        <v>7.0E-4</v>
      </c>
      <c r="P97" s="59">
        <v>13.0</v>
      </c>
      <c r="Q97" s="61">
        <v>8.0E-4</v>
      </c>
      <c r="R97" s="61">
        <v>0.8462</v>
      </c>
      <c r="S97" s="59">
        <v>1.0</v>
      </c>
      <c r="T97" s="59">
        <v>0.0</v>
      </c>
      <c r="U97" s="61">
        <v>0.1</v>
      </c>
      <c r="V97" s="61">
        <v>0.0</v>
      </c>
      <c r="W97" s="62">
        <v>124.0</v>
      </c>
      <c r="X97" s="62">
        <v>0.0</v>
      </c>
      <c r="Y97" s="59">
        <v>1.0</v>
      </c>
      <c r="Z97" s="59">
        <v>0.0</v>
      </c>
      <c r="AA97" s="63"/>
      <c r="AB97" s="63"/>
      <c r="AC97" s="63"/>
      <c r="AD97" s="63"/>
      <c r="AE97" s="63"/>
      <c r="AF97" s="63"/>
      <c r="AG97" s="63"/>
      <c r="AH97" s="63"/>
      <c r="AI97" s="63"/>
      <c r="AJ97" s="63"/>
    </row>
    <row r="98">
      <c r="A98" s="251" t="s">
        <v>1633</v>
      </c>
      <c r="B98" s="55" t="s">
        <v>549</v>
      </c>
      <c r="C98" s="55" t="s">
        <v>554</v>
      </c>
      <c r="D98" s="55" t="s">
        <v>555</v>
      </c>
      <c r="E98" s="55">
        <v>10.5</v>
      </c>
      <c r="F98" s="55" t="s">
        <v>188</v>
      </c>
      <c r="G98" s="55" t="str">
        <f t="array" ref="G98">IFNA(INDEX('New Listing E-Commerce'!$E$2:$E$69,MATCH($J98,'New Listing E-Commerce'!$C$2:$C$69,0)),"N/A")</f>
        <v>Steel</v>
      </c>
      <c r="H98" s="55" t="str">
        <f t="array" ref="H98">INDEX('New Listing E-Commerce'!$D$1:$D$179,MATCH(J98,'New Listing E-Commerce'!$C$1:$C$179,0))</f>
        <v>Rul 500</v>
      </c>
      <c r="I98" s="55">
        <f t="shared" si="1"/>
        <v>3</v>
      </c>
      <c r="J98" s="55" t="s">
        <v>97</v>
      </c>
      <c r="K98" s="56">
        <f>VLOOKUP($J98,'Margen (PowerBI)'!$B$2:$F$179,3)</f>
        <v>35</v>
      </c>
      <c r="L98" s="56">
        <f t="array" ref="L98">INDEX('Margen (PowerBI)'!$E$1:$E$179,MATCH($J98,'Margen (PowerBI)'!$B$1:$B$179,0))</f>
        <v>34.5</v>
      </c>
      <c r="M98" s="56">
        <f>VLOOKUP($J98,'Margen (PowerBI)'!$B$2:$F$179,5)</f>
        <v>16.5</v>
      </c>
      <c r="N98" s="55">
        <v>7.0</v>
      </c>
      <c r="O98" s="57">
        <v>5.0E-4</v>
      </c>
      <c r="P98" s="55">
        <v>7.0</v>
      </c>
      <c r="Q98" s="57">
        <v>4.0E-4</v>
      </c>
      <c r="R98" s="57">
        <v>1.0</v>
      </c>
      <c r="S98" s="55">
        <v>3.0</v>
      </c>
      <c r="T98" s="55">
        <v>0.0</v>
      </c>
      <c r="U98" s="57">
        <v>0.4286</v>
      </c>
      <c r="V98" s="57">
        <v>0.0</v>
      </c>
      <c r="W98" s="58">
        <v>392.27</v>
      </c>
      <c r="X98" s="58">
        <v>0.0</v>
      </c>
      <c r="Y98" s="55">
        <v>3.0</v>
      </c>
      <c r="Z98" s="55">
        <v>0.0</v>
      </c>
      <c r="AA98" s="3"/>
      <c r="AB98" s="3"/>
      <c r="AC98" s="3"/>
      <c r="AD98" s="3"/>
      <c r="AE98" s="3"/>
      <c r="AF98" s="3"/>
      <c r="AG98" s="3"/>
      <c r="AH98" s="3"/>
      <c r="AI98" s="3"/>
      <c r="AJ98" s="3"/>
    </row>
    <row r="99">
      <c r="A99" s="252" t="s">
        <v>1633</v>
      </c>
      <c r="B99" s="59" t="s">
        <v>549</v>
      </c>
      <c r="C99" s="59" t="s">
        <v>556</v>
      </c>
      <c r="D99" s="59" t="s">
        <v>557</v>
      </c>
      <c r="E99" s="59">
        <v>11.0</v>
      </c>
      <c r="F99" s="59" t="s">
        <v>188</v>
      </c>
      <c r="G99" s="59" t="str">
        <f t="array" ref="G99">IFNA(INDEX('New Listing E-Commerce'!$E$2:$E$69,MATCH($J99,'New Listing E-Commerce'!$C$2:$C$69,0)),"N/A")</f>
        <v>Steel</v>
      </c>
      <c r="H99" s="59" t="str">
        <f t="array" ref="H99">INDEX('New Listing E-Commerce'!$D$1:$D$179,MATCH(J99,'New Listing E-Commerce'!$C$1:$C$179,0))</f>
        <v>Rul 500</v>
      </c>
      <c r="I99" s="59">
        <f t="shared" si="1"/>
        <v>1</v>
      </c>
      <c r="J99" s="59" t="s">
        <v>97</v>
      </c>
      <c r="K99" s="60">
        <f>VLOOKUP($J99,'Margen (PowerBI)'!$B$2:$F$179,3)</f>
        <v>35</v>
      </c>
      <c r="L99" s="60">
        <f t="array" ref="L99">INDEX('Margen (PowerBI)'!$E$1:$E$179,MATCH($J99,'Margen (PowerBI)'!$B$1:$B$179,0))</f>
        <v>34.5</v>
      </c>
      <c r="M99" s="60">
        <f>VLOOKUP($J99,'Margen (PowerBI)'!$B$2:$F$179,5)</f>
        <v>16.5</v>
      </c>
      <c r="N99" s="59">
        <v>7.0</v>
      </c>
      <c r="O99" s="61">
        <v>5.0E-4</v>
      </c>
      <c r="P99" s="59">
        <v>8.0</v>
      </c>
      <c r="Q99" s="61">
        <v>5.0E-4</v>
      </c>
      <c r="R99" s="61">
        <v>1.0</v>
      </c>
      <c r="S99" s="59">
        <v>1.0</v>
      </c>
      <c r="T99" s="59">
        <v>0.0</v>
      </c>
      <c r="U99" s="61">
        <v>0.1429</v>
      </c>
      <c r="V99" s="61">
        <v>0.0</v>
      </c>
      <c r="W99" s="62">
        <v>133.92</v>
      </c>
      <c r="X99" s="62">
        <v>0.0</v>
      </c>
      <c r="Y99" s="59">
        <v>1.0</v>
      </c>
      <c r="Z99" s="59">
        <v>0.0</v>
      </c>
      <c r="AA99" s="63"/>
      <c r="AB99" s="63"/>
      <c r="AC99" s="63"/>
      <c r="AD99" s="63"/>
      <c r="AE99" s="63"/>
      <c r="AF99" s="63"/>
      <c r="AG99" s="63"/>
      <c r="AH99" s="63"/>
      <c r="AI99" s="63"/>
      <c r="AJ99" s="63"/>
    </row>
    <row r="100">
      <c r="A100" s="251" t="s">
        <v>1633</v>
      </c>
      <c r="B100" s="55" t="s">
        <v>549</v>
      </c>
      <c r="C100" s="55" t="s">
        <v>558</v>
      </c>
      <c r="D100" s="55" t="s">
        <v>559</v>
      </c>
      <c r="E100" s="55">
        <v>6.5</v>
      </c>
      <c r="F100" s="55" t="s">
        <v>188</v>
      </c>
      <c r="G100" s="55" t="str">
        <f t="array" ref="G100">IFNA(INDEX('New Listing E-Commerce'!$E$2:$E$69,MATCH($J100,'New Listing E-Commerce'!$C$2:$C$69,0)),"N/A")</f>
        <v>Steel</v>
      </c>
      <c r="H100" s="55" t="str">
        <f t="array" ref="H100">INDEX('New Listing E-Commerce'!$D$1:$D$179,MATCH(J100,'New Listing E-Commerce'!$C$1:$C$179,0))</f>
        <v>Rul 500</v>
      </c>
      <c r="I100" s="55">
        <f t="shared" si="1"/>
        <v>1</v>
      </c>
      <c r="J100" s="55" t="s">
        <v>97</v>
      </c>
      <c r="K100" s="56">
        <f>VLOOKUP($J100,'Margen (PowerBI)'!$B$2:$F$179,3)</f>
        <v>35</v>
      </c>
      <c r="L100" s="56">
        <f t="array" ref="L100">INDEX('Margen (PowerBI)'!$E$1:$E$179,MATCH($J100,'Margen (PowerBI)'!$B$1:$B$179,0))</f>
        <v>34.5</v>
      </c>
      <c r="M100" s="56">
        <f>VLOOKUP($J100,'Margen (PowerBI)'!$B$2:$F$179,5)</f>
        <v>16.5</v>
      </c>
      <c r="N100" s="55">
        <v>1.0</v>
      </c>
      <c r="O100" s="57">
        <v>1.0E-4</v>
      </c>
      <c r="P100" s="55">
        <v>1.0</v>
      </c>
      <c r="Q100" s="57">
        <v>1.0E-4</v>
      </c>
      <c r="R100" s="57">
        <v>1.0</v>
      </c>
      <c r="S100" s="55">
        <v>1.0</v>
      </c>
      <c r="T100" s="55">
        <v>0.0</v>
      </c>
      <c r="U100" s="57">
        <v>1.0</v>
      </c>
      <c r="V100" s="57">
        <v>0.0</v>
      </c>
      <c r="W100" s="58">
        <v>134.23</v>
      </c>
      <c r="X100" s="58">
        <v>0.0</v>
      </c>
      <c r="Y100" s="55">
        <v>1.0</v>
      </c>
      <c r="Z100" s="55">
        <v>0.0</v>
      </c>
      <c r="AA100" s="3"/>
      <c r="AB100" s="3"/>
      <c r="AC100" s="3"/>
      <c r="AD100" s="3"/>
      <c r="AE100" s="3"/>
      <c r="AF100" s="3"/>
      <c r="AG100" s="3"/>
      <c r="AH100" s="3"/>
      <c r="AI100" s="3"/>
      <c r="AJ100" s="3"/>
    </row>
    <row r="101">
      <c r="A101" s="252" t="s">
        <v>1633</v>
      </c>
      <c r="B101" s="59" t="s">
        <v>549</v>
      </c>
      <c r="C101" s="59" t="s">
        <v>560</v>
      </c>
      <c r="D101" s="59" t="s">
        <v>561</v>
      </c>
      <c r="E101" s="59">
        <v>9.5</v>
      </c>
      <c r="F101" s="59" t="s">
        <v>188</v>
      </c>
      <c r="G101" s="59" t="str">
        <f t="array" ref="G101">IFNA(INDEX('New Listing E-Commerce'!$E$2:$E$69,MATCH($J101,'New Listing E-Commerce'!$C$2:$C$69,0)),"N/A")</f>
        <v>Steel</v>
      </c>
      <c r="H101" s="59" t="str">
        <f t="array" ref="H101">INDEX('New Listing E-Commerce'!$D$1:$D$179,MATCH(J101,'New Listing E-Commerce'!$C$1:$C$179,0))</f>
        <v>Rul 500</v>
      </c>
      <c r="I101" s="59">
        <f t="shared" si="1"/>
        <v>1</v>
      </c>
      <c r="J101" s="59" t="s">
        <v>97</v>
      </c>
      <c r="K101" s="60">
        <f>VLOOKUP($J101,'Margen (PowerBI)'!$B$2:$F$179,3)</f>
        <v>35</v>
      </c>
      <c r="L101" s="60">
        <f t="array" ref="L101">INDEX('Margen (PowerBI)'!$E$1:$E$179,MATCH($J101,'Margen (PowerBI)'!$B$1:$B$179,0))</f>
        <v>34.5</v>
      </c>
      <c r="M101" s="60">
        <f>VLOOKUP($J101,'Margen (PowerBI)'!$B$2:$F$179,5)</f>
        <v>16.5</v>
      </c>
      <c r="N101" s="59">
        <v>6.0</v>
      </c>
      <c r="O101" s="61">
        <v>4.0E-4</v>
      </c>
      <c r="P101" s="59">
        <v>8.0</v>
      </c>
      <c r="Q101" s="61">
        <v>5.0E-4</v>
      </c>
      <c r="R101" s="61">
        <v>1.0</v>
      </c>
      <c r="S101" s="59">
        <v>1.0</v>
      </c>
      <c r="T101" s="59">
        <v>0.0</v>
      </c>
      <c r="U101" s="61">
        <v>0.1667</v>
      </c>
      <c r="V101" s="61">
        <v>0.0</v>
      </c>
      <c r="W101" s="62">
        <v>124.0</v>
      </c>
      <c r="X101" s="62">
        <v>0.0</v>
      </c>
      <c r="Y101" s="59">
        <v>1.0</v>
      </c>
      <c r="Z101" s="59">
        <v>0.0</v>
      </c>
      <c r="AA101" s="63"/>
      <c r="AB101" s="63"/>
      <c r="AC101" s="63"/>
      <c r="AD101" s="63"/>
      <c r="AE101" s="63"/>
      <c r="AF101" s="63"/>
      <c r="AG101" s="63"/>
      <c r="AH101" s="63"/>
      <c r="AI101" s="63"/>
      <c r="AJ101" s="63"/>
    </row>
    <row r="102">
      <c r="A102" s="251" t="s">
        <v>1633</v>
      </c>
      <c r="B102" s="55" t="s">
        <v>562</v>
      </c>
      <c r="C102" s="55" t="s">
        <v>563</v>
      </c>
      <c r="D102" s="55" t="s">
        <v>564</v>
      </c>
      <c r="E102" s="55">
        <v>9.0</v>
      </c>
      <c r="F102" s="55" t="s">
        <v>7288</v>
      </c>
      <c r="G102" s="55" t="str">
        <f t="array" ref="G102">IFNA(INDEX('New Listing E-Commerce'!$E$2:$E$69,MATCH($J102,'New Listing E-Commerce'!$C$2:$C$69,0)),"N/A")</f>
        <v>Soft</v>
      </c>
      <c r="H102" s="55" t="str">
        <f t="array" ref="H102">INDEX('New Listing E-Commerce'!$D$1:$D$179,MATCH(J102,'New Listing E-Commerce'!$C$1:$C$179,0))</f>
        <v>Tk Borcegui Miel</v>
      </c>
      <c r="I102" s="55">
        <f t="shared" si="1"/>
        <v>1</v>
      </c>
      <c r="J102" s="55" t="s">
        <v>235</v>
      </c>
      <c r="K102" s="56">
        <f>VLOOKUP($J102,'Margen (PowerBI)'!$B$2:$F$179,3)</f>
        <v>58.5</v>
      </c>
      <c r="L102" s="56">
        <f t="array" ref="L102">INDEX('Margen (PowerBI)'!$E$1:$E$179,MATCH($J102,'Margen (PowerBI)'!$B$1:$B$179,0))</f>
        <v>26.5</v>
      </c>
      <c r="M102" s="56">
        <f>VLOOKUP($J102,'Margen (PowerBI)'!$B$2:$F$179,5)</f>
        <v>25</v>
      </c>
      <c r="N102" s="55">
        <v>0.0</v>
      </c>
      <c r="O102" s="57">
        <v>0.0</v>
      </c>
      <c r="P102" s="55">
        <v>0.0</v>
      </c>
      <c r="Q102" s="57">
        <v>0.0</v>
      </c>
      <c r="R102" s="57">
        <v>0.0</v>
      </c>
      <c r="S102" s="55">
        <v>1.0</v>
      </c>
      <c r="T102" s="55">
        <v>0.0</v>
      </c>
      <c r="U102" s="57">
        <v>0.0</v>
      </c>
      <c r="V102" s="57">
        <v>0.0</v>
      </c>
      <c r="W102" s="58">
        <v>102.0</v>
      </c>
      <c r="X102" s="58">
        <v>0.0</v>
      </c>
      <c r="Y102" s="55">
        <v>1.0</v>
      </c>
      <c r="Z102" s="55">
        <v>0.0</v>
      </c>
      <c r="AA102" s="3"/>
      <c r="AB102" s="3"/>
      <c r="AC102" s="3"/>
      <c r="AD102" s="3"/>
      <c r="AE102" s="3"/>
      <c r="AF102" s="3"/>
      <c r="AG102" s="3"/>
      <c r="AH102" s="3"/>
      <c r="AI102" s="3"/>
      <c r="AJ102" s="3"/>
    </row>
    <row r="103">
      <c r="A103" s="252" t="s">
        <v>1633</v>
      </c>
      <c r="B103" s="59" t="s">
        <v>562</v>
      </c>
      <c r="C103" s="59" t="s">
        <v>565</v>
      </c>
      <c r="D103" s="59" t="s">
        <v>566</v>
      </c>
      <c r="E103" s="59">
        <v>10.5</v>
      </c>
      <c r="F103" s="59" t="s">
        <v>188</v>
      </c>
      <c r="G103" s="59" t="str">
        <f t="array" ref="G103">IFNA(INDEX('New Listing E-Commerce'!$E$2:$E$69,MATCH($J103,'New Listing E-Commerce'!$C$2:$C$69,0)),"N/A")</f>
        <v>Soft</v>
      </c>
      <c r="H103" s="59" t="str">
        <f t="array" ref="H103">INDEX('New Listing E-Commerce'!$D$1:$D$179,MATCH(J103,'New Listing E-Commerce'!$C$1:$C$179,0))</f>
        <v>Tk Borcegui Miel</v>
      </c>
      <c r="I103" s="59">
        <f t="shared" si="1"/>
        <v>1</v>
      </c>
      <c r="J103" s="59" t="s">
        <v>235</v>
      </c>
      <c r="K103" s="60">
        <f>VLOOKUP($J103,'Margen (PowerBI)'!$B$2:$F$179,3)</f>
        <v>58.5</v>
      </c>
      <c r="L103" s="60">
        <f t="array" ref="L103">INDEX('Margen (PowerBI)'!$E$1:$E$179,MATCH($J103,'Margen (PowerBI)'!$B$1:$B$179,0))</f>
        <v>26.5</v>
      </c>
      <c r="M103" s="60">
        <f>VLOOKUP($J103,'Margen (PowerBI)'!$B$2:$F$179,5)</f>
        <v>25</v>
      </c>
      <c r="N103" s="59">
        <v>0.0</v>
      </c>
      <c r="O103" s="61">
        <v>0.0</v>
      </c>
      <c r="P103" s="59">
        <v>0.0</v>
      </c>
      <c r="Q103" s="61">
        <v>0.0</v>
      </c>
      <c r="R103" s="61">
        <v>0.0</v>
      </c>
      <c r="S103" s="59">
        <v>1.0</v>
      </c>
      <c r="T103" s="59">
        <v>0.0</v>
      </c>
      <c r="U103" s="61">
        <v>0.0</v>
      </c>
      <c r="V103" s="61">
        <v>0.0</v>
      </c>
      <c r="W103" s="62">
        <v>110.77</v>
      </c>
      <c r="X103" s="62">
        <v>0.0</v>
      </c>
      <c r="Y103" s="59">
        <v>1.0</v>
      </c>
      <c r="Z103" s="59">
        <v>0.0</v>
      </c>
      <c r="AA103" s="63"/>
      <c r="AB103" s="63"/>
      <c r="AC103" s="63"/>
      <c r="AD103" s="63"/>
      <c r="AE103" s="63"/>
      <c r="AF103" s="63"/>
      <c r="AG103" s="63"/>
      <c r="AH103" s="63"/>
      <c r="AI103" s="63"/>
      <c r="AJ103" s="63"/>
    </row>
    <row r="104">
      <c r="A104" s="251" t="s">
        <v>1633</v>
      </c>
      <c r="B104" s="55" t="s">
        <v>562</v>
      </c>
      <c r="C104" s="55" t="s">
        <v>567</v>
      </c>
      <c r="D104" s="55" t="s">
        <v>568</v>
      </c>
      <c r="E104" s="55">
        <v>11.0</v>
      </c>
      <c r="F104" s="55" t="s">
        <v>188</v>
      </c>
      <c r="G104" s="55" t="str">
        <f t="array" ref="G104">IFNA(INDEX('New Listing E-Commerce'!$E$2:$E$69,MATCH($J104,'New Listing E-Commerce'!$C$2:$C$69,0)),"N/A")</f>
        <v>Soft</v>
      </c>
      <c r="H104" s="55" t="str">
        <f t="array" ref="H104">INDEX('New Listing E-Commerce'!$D$1:$D$179,MATCH(J104,'New Listing E-Commerce'!$C$1:$C$179,0))</f>
        <v>Tk Borcegui Miel</v>
      </c>
      <c r="I104" s="55">
        <f t="shared" si="1"/>
        <v>1</v>
      </c>
      <c r="J104" s="55" t="s">
        <v>235</v>
      </c>
      <c r="K104" s="56">
        <f>VLOOKUP($J104,'Margen (PowerBI)'!$B$2:$F$179,3)</f>
        <v>58.5</v>
      </c>
      <c r="L104" s="56">
        <f t="array" ref="L104">INDEX('Margen (PowerBI)'!$E$1:$E$179,MATCH($J104,'Margen (PowerBI)'!$B$1:$B$179,0))</f>
        <v>26.5</v>
      </c>
      <c r="M104" s="56">
        <f>VLOOKUP($J104,'Margen (PowerBI)'!$B$2:$F$179,5)</f>
        <v>25</v>
      </c>
      <c r="N104" s="55">
        <v>1.0</v>
      </c>
      <c r="O104" s="57">
        <v>1.0E-4</v>
      </c>
      <c r="P104" s="55">
        <v>5.0</v>
      </c>
      <c r="Q104" s="57">
        <v>3.0E-4</v>
      </c>
      <c r="R104" s="57">
        <v>1.0</v>
      </c>
      <c r="S104" s="55">
        <v>1.0</v>
      </c>
      <c r="T104" s="55">
        <v>0.0</v>
      </c>
      <c r="U104" s="57">
        <v>1.0</v>
      </c>
      <c r="V104" s="57">
        <v>0.0</v>
      </c>
      <c r="W104" s="58">
        <v>102.0</v>
      </c>
      <c r="X104" s="58">
        <v>0.0</v>
      </c>
      <c r="Y104" s="55">
        <v>1.0</v>
      </c>
      <c r="Z104" s="55">
        <v>0.0</v>
      </c>
      <c r="AA104" s="3"/>
      <c r="AB104" s="3"/>
      <c r="AC104" s="3"/>
      <c r="AD104" s="3"/>
      <c r="AE104" s="3"/>
      <c r="AF104" s="3"/>
      <c r="AG104" s="3"/>
      <c r="AH104" s="3"/>
      <c r="AI104" s="3"/>
      <c r="AJ104" s="3"/>
    </row>
    <row r="105">
      <c r="A105" s="252" t="s">
        <v>1633</v>
      </c>
      <c r="B105" s="59" t="s">
        <v>562</v>
      </c>
      <c r="C105" s="59" t="s">
        <v>569</v>
      </c>
      <c r="D105" s="59" t="s">
        <v>570</v>
      </c>
      <c r="E105" s="59">
        <v>13.0</v>
      </c>
      <c r="F105" s="59" t="s">
        <v>188</v>
      </c>
      <c r="G105" s="59" t="str">
        <f t="array" ref="G105">IFNA(INDEX('New Listing E-Commerce'!$E$2:$E$69,MATCH($J105,'New Listing E-Commerce'!$C$2:$C$69,0)),"N/A")</f>
        <v>Soft</v>
      </c>
      <c r="H105" s="59" t="str">
        <f t="array" ref="H105">INDEX('New Listing E-Commerce'!$D$1:$D$179,MATCH(J105,'New Listing E-Commerce'!$C$1:$C$179,0))</f>
        <v>Tk Borcegui Miel</v>
      </c>
      <c r="I105" s="59">
        <f t="shared" si="1"/>
        <v>1</v>
      </c>
      <c r="J105" s="59" t="s">
        <v>235</v>
      </c>
      <c r="K105" s="60">
        <f>VLOOKUP($J105,'Margen (PowerBI)'!$B$2:$F$179,3)</f>
        <v>58.5</v>
      </c>
      <c r="L105" s="60">
        <f t="array" ref="L105">INDEX('Margen (PowerBI)'!$E$1:$E$179,MATCH($J105,'Margen (PowerBI)'!$B$1:$B$179,0))</f>
        <v>26.5</v>
      </c>
      <c r="M105" s="60">
        <f>VLOOKUP($J105,'Margen (PowerBI)'!$B$2:$F$179,5)</f>
        <v>25</v>
      </c>
      <c r="N105" s="59">
        <v>0.0</v>
      </c>
      <c r="O105" s="61">
        <v>0.0</v>
      </c>
      <c r="P105" s="59">
        <v>0.0</v>
      </c>
      <c r="Q105" s="61">
        <v>0.0</v>
      </c>
      <c r="R105" s="61">
        <v>0.0</v>
      </c>
      <c r="S105" s="59">
        <v>1.0</v>
      </c>
      <c r="T105" s="59">
        <v>0.0</v>
      </c>
      <c r="U105" s="61">
        <v>0.0</v>
      </c>
      <c r="V105" s="61">
        <v>0.0</v>
      </c>
      <c r="W105" s="62">
        <v>108.12</v>
      </c>
      <c r="X105" s="62">
        <v>0.0</v>
      </c>
      <c r="Y105" s="59">
        <v>1.0</v>
      </c>
      <c r="Z105" s="59">
        <v>0.0</v>
      </c>
      <c r="AA105" s="63"/>
      <c r="AB105" s="63"/>
      <c r="AC105" s="63"/>
      <c r="AD105" s="63"/>
      <c r="AE105" s="63"/>
      <c r="AF105" s="63"/>
      <c r="AG105" s="63"/>
      <c r="AH105" s="63"/>
      <c r="AI105" s="63"/>
      <c r="AJ105" s="63"/>
    </row>
    <row r="106">
      <c r="A106" s="251" t="s">
        <v>1633</v>
      </c>
      <c r="B106" s="55" t="s">
        <v>562</v>
      </c>
      <c r="C106" s="55" t="s">
        <v>571</v>
      </c>
      <c r="D106" s="55" t="s">
        <v>572</v>
      </c>
      <c r="E106" s="55">
        <v>8.0</v>
      </c>
      <c r="F106" s="55" t="s">
        <v>188</v>
      </c>
      <c r="G106" s="55" t="str">
        <f t="array" ref="G106">IFNA(INDEX('New Listing E-Commerce'!$E$2:$E$69,MATCH($J106,'New Listing E-Commerce'!$C$2:$C$69,0)),"N/A")</f>
        <v>Soft</v>
      </c>
      <c r="H106" s="55" t="str">
        <f t="array" ref="H106">INDEX('New Listing E-Commerce'!$D$1:$D$179,MATCH(J106,'New Listing E-Commerce'!$C$1:$C$179,0))</f>
        <v>Tk Borcegui Miel</v>
      </c>
      <c r="I106" s="55">
        <f t="shared" si="1"/>
        <v>1</v>
      </c>
      <c r="J106" s="55" t="s">
        <v>235</v>
      </c>
      <c r="K106" s="56">
        <f>VLOOKUP($J106,'Margen (PowerBI)'!$B$2:$F$179,3)</f>
        <v>58.5</v>
      </c>
      <c r="L106" s="56">
        <f t="array" ref="L106">INDEX('Margen (PowerBI)'!$E$1:$E$179,MATCH($J106,'Margen (PowerBI)'!$B$1:$B$179,0))</f>
        <v>26.5</v>
      </c>
      <c r="M106" s="56">
        <f>VLOOKUP($J106,'Margen (PowerBI)'!$B$2:$F$179,5)</f>
        <v>25</v>
      </c>
      <c r="N106" s="55">
        <v>2.0</v>
      </c>
      <c r="O106" s="57">
        <v>1.0E-4</v>
      </c>
      <c r="P106" s="55">
        <v>4.0</v>
      </c>
      <c r="Q106" s="57">
        <v>2.0E-4</v>
      </c>
      <c r="R106" s="57">
        <v>1.0</v>
      </c>
      <c r="S106" s="55">
        <v>1.0</v>
      </c>
      <c r="T106" s="55">
        <v>0.0</v>
      </c>
      <c r="U106" s="57">
        <v>0.5</v>
      </c>
      <c r="V106" s="57">
        <v>0.0</v>
      </c>
      <c r="W106" s="58">
        <v>108.12</v>
      </c>
      <c r="X106" s="58">
        <v>0.0</v>
      </c>
      <c r="Y106" s="55">
        <v>1.0</v>
      </c>
      <c r="Z106" s="55">
        <v>0.0</v>
      </c>
      <c r="AA106" s="3"/>
      <c r="AB106" s="3"/>
      <c r="AC106" s="3"/>
      <c r="AD106" s="3"/>
      <c r="AE106" s="3"/>
      <c r="AF106" s="3"/>
      <c r="AG106" s="3"/>
      <c r="AH106" s="3"/>
      <c r="AI106" s="3"/>
      <c r="AJ106" s="3"/>
    </row>
    <row r="107">
      <c r="A107" s="252" t="s">
        <v>1633</v>
      </c>
      <c r="B107" s="59" t="s">
        <v>562</v>
      </c>
      <c r="C107" s="59" t="s">
        <v>573</v>
      </c>
      <c r="D107" s="59" t="s">
        <v>574</v>
      </c>
      <c r="E107" s="59">
        <v>8.5</v>
      </c>
      <c r="F107" s="59" t="s">
        <v>188</v>
      </c>
      <c r="G107" s="59" t="str">
        <f t="array" ref="G107">IFNA(INDEX('New Listing E-Commerce'!$E$2:$E$69,MATCH($J107,'New Listing E-Commerce'!$C$2:$C$69,0)),"N/A")</f>
        <v>Soft</v>
      </c>
      <c r="H107" s="59" t="str">
        <f t="array" ref="H107">INDEX('New Listing E-Commerce'!$D$1:$D$179,MATCH(J107,'New Listing E-Commerce'!$C$1:$C$179,0))</f>
        <v>Tk Borcegui Miel</v>
      </c>
      <c r="I107" s="59">
        <f t="shared" si="1"/>
        <v>1</v>
      </c>
      <c r="J107" s="59" t="s">
        <v>235</v>
      </c>
      <c r="K107" s="60">
        <f>VLOOKUP($J107,'Margen (PowerBI)'!$B$2:$F$179,3)</f>
        <v>58.5</v>
      </c>
      <c r="L107" s="60">
        <f t="array" ref="L107">INDEX('Margen (PowerBI)'!$E$1:$E$179,MATCH($J107,'Margen (PowerBI)'!$B$1:$B$179,0))</f>
        <v>26.5</v>
      </c>
      <c r="M107" s="60">
        <f>VLOOKUP($J107,'Margen (PowerBI)'!$B$2:$F$179,5)</f>
        <v>25</v>
      </c>
      <c r="N107" s="59">
        <v>1.0</v>
      </c>
      <c r="O107" s="61">
        <v>1.0E-4</v>
      </c>
      <c r="P107" s="59">
        <v>1.0</v>
      </c>
      <c r="Q107" s="61">
        <v>1.0E-4</v>
      </c>
      <c r="R107" s="61">
        <v>1.0</v>
      </c>
      <c r="S107" s="59">
        <v>1.0</v>
      </c>
      <c r="T107" s="59">
        <v>0.0</v>
      </c>
      <c r="U107" s="61">
        <v>1.0</v>
      </c>
      <c r="V107" s="61">
        <v>0.0</v>
      </c>
      <c r="W107" s="62">
        <v>109.14</v>
      </c>
      <c r="X107" s="62">
        <v>0.0</v>
      </c>
      <c r="Y107" s="59">
        <v>1.0</v>
      </c>
      <c r="Z107" s="59">
        <v>0.0</v>
      </c>
      <c r="AA107" s="63"/>
      <c r="AB107" s="63"/>
      <c r="AC107" s="63"/>
      <c r="AD107" s="63"/>
      <c r="AE107" s="63"/>
      <c r="AF107" s="63"/>
      <c r="AG107" s="63"/>
      <c r="AH107" s="63"/>
      <c r="AI107" s="63"/>
      <c r="AJ107" s="63"/>
    </row>
    <row r="108">
      <c r="A108" s="251" t="s">
        <v>1633</v>
      </c>
      <c r="B108" s="55" t="s">
        <v>575</v>
      </c>
      <c r="C108" s="55" t="s">
        <v>576</v>
      </c>
      <c r="D108" s="55" t="s">
        <v>577</v>
      </c>
      <c r="E108" s="55">
        <v>7.5</v>
      </c>
      <c r="F108" s="55" t="s">
        <v>188</v>
      </c>
      <c r="G108" s="55" t="str">
        <f t="array" ref="G108">IFNA(INDEX('New Listing E-Commerce'!$E$2:$E$69,MATCH($J108,'New Listing E-Commerce'!$C$2:$C$69,0)),"N/A")</f>
        <v>Soft</v>
      </c>
      <c r="H108" s="55" t="str">
        <f t="array" ref="H108">INDEX('New Listing E-Commerce'!$D$1:$D$179,MATCH(J108,'New Listing E-Commerce'!$C$1:$C$179,0))</f>
        <v>Tk Borcegui Miel</v>
      </c>
      <c r="I108" s="55">
        <f t="shared" si="1"/>
        <v>1</v>
      </c>
      <c r="J108" s="55" t="s">
        <v>235</v>
      </c>
      <c r="K108" s="56">
        <f>VLOOKUP($J108,'Margen (PowerBI)'!$B$2:$F$179,3)</f>
        <v>58.5</v>
      </c>
      <c r="L108" s="56">
        <f t="array" ref="L108">INDEX('Margen (PowerBI)'!$E$1:$E$179,MATCH($J108,'Margen (PowerBI)'!$B$1:$B$179,0))</f>
        <v>26.5</v>
      </c>
      <c r="M108" s="56">
        <f>VLOOKUP($J108,'Margen (PowerBI)'!$B$2:$F$179,5)</f>
        <v>25</v>
      </c>
      <c r="N108" s="55">
        <v>3.0</v>
      </c>
      <c r="O108" s="57">
        <v>2.0E-4</v>
      </c>
      <c r="P108" s="55">
        <v>3.0</v>
      </c>
      <c r="Q108" s="57">
        <v>2.0E-4</v>
      </c>
      <c r="R108" s="57">
        <v>1.0</v>
      </c>
      <c r="S108" s="55">
        <v>1.0</v>
      </c>
      <c r="T108" s="55">
        <v>0.0</v>
      </c>
      <c r="U108" s="57">
        <v>0.3333</v>
      </c>
      <c r="V108" s="57">
        <v>0.0</v>
      </c>
      <c r="W108" s="58">
        <v>106.0</v>
      </c>
      <c r="X108" s="58">
        <v>0.0</v>
      </c>
      <c r="Y108" s="55">
        <v>1.0</v>
      </c>
      <c r="Z108" s="55">
        <v>0.0</v>
      </c>
      <c r="AA108" s="3"/>
      <c r="AB108" s="3"/>
      <c r="AC108" s="3"/>
      <c r="AD108" s="3"/>
      <c r="AE108" s="3"/>
      <c r="AF108" s="3"/>
      <c r="AG108" s="3"/>
      <c r="AH108" s="3"/>
      <c r="AI108" s="3"/>
      <c r="AJ108" s="3"/>
    </row>
    <row r="109">
      <c r="A109" s="252" t="s">
        <v>1633</v>
      </c>
      <c r="B109" s="59" t="s">
        <v>578</v>
      </c>
      <c r="C109" s="59" t="s">
        <v>579</v>
      </c>
      <c r="D109" s="59" t="s">
        <v>580</v>
      </c>
      <c r="E109" s="59">
        <v>10.0</v>
      </c>
      <c r="F109" s="59" t="s">
        <v>7288</v>
      </c>
      <c r="G109" s="59" t="str">
        <f t="array" ref="G109">IFNA(INDEX('New Listing E-Commerce'!$E$2:$E$69,MATCH($J109,'New Listing E-Commerce'!$C$2:$C$69,0)),"N/A")</f>
        <v>N/A</v>
      </c>
      <c r="H109" s="59" t="str">
        <f t="array" ref="H109">INDEX('New Listing E-Commerce'!$D$1:$D$179,MATCH(J109,'New Listing E-Commerce'!$C$1:$C$179,0))</f>
        <v>#N/A</v>
      </c>
      <c r="I109" s="59">
        <f t="shared" si="1"/>
        <v>1</v>
      </c>
      <c r="J109" s="59" t="s">
        <v>134</v>
      </c>
      <c r="K109" s="60">
        <f t="array" ref="K109">INDEX('Margen (PowerBI)'!$D$1:$D$179,MATCH($J109,'Margen (PowerBI)'!$B$1:$B$179,0))</f>
        <v>59.5</v>
      </c>
      <c r="L109" s="60">
        <f t="array" ref="L109">INDEX('Margen (PowerBI)'!$E$1:$E$179,MATCH($J109,'Margen (PowerBI)'!$B$1:$B$179,0))</f>
        <v>32.5</v>
      </c>
      <c r="M109" s="60">
        <f t="array" ref="M109">INDEX('Margen (PowerBI)'!$F$1:$F$179,MATCH($J109,'Margen (PowerBI)'!$B$1:$B$179,0))</f>
        <v>27</v>
      </c>
      <c r="N109" s="59">
        <v>1.0</v>
      </c>
      <c r="O109" s="61">
        <v>1.0E-4</v>
      </c>
      <c r="P109" s="59">
        <v>2.0</v>
      </c>
      <c r="Q109" s="61">
        <v>1.0E-4</v>
      </c>
      <c r="R109" s="61">
        <v>1.0</v>
      </c>
      <c r="S109" s="59">
        <v>1.0</v>
      </c>
      <c r="T109" s="59">
        <v>0.0</v>
      </c>
      <c r="U109" s="61">
        <v>1.0</v>
      </c>
      <c r="V109" s="61">
        <v>0.0</v>
      </c>
      <c r="W109" s="62">
        <v>145.06</v>
      </c>
      <c r="X109" s="62">
        <v>0.0</v>
      </c>
      <c r="Y109" s="59">
        <v>1.0</v>
      </c>
      <c r="Z109" s="59">
        <v>0.0</v>
      </c>
      <c r="AA109" s="63"/>
      <c r="AB109" s="63"/>
      <c r="AC109" s="63"/>
      <c r="AD109" s="63"/>
      <c r="AE109" s="63"/>
      <c r="AF109" s="63"/>
      <c r="AG109" s="63"/>
      <c r="AH109" s="63"/>
      <c r="AI109" s="63"/>
      <c r="AJ109" s="63"/>
    </row>
    <row r="110">
      <c r="A110" s="251" t="s">
        <v>1633</v>
      </c>
      <c r="B110" s="55" t="s">
        <v>578</v>
      </c>
      <c r="C110" s="55" t="s">
        <v>581</v>
      </c>
      <c r="D110" s="55" t="s">
        <v>582</v>
      </c>
      <c r="E110" s="55">
        <v>10.5</v>
      </c>
      <c r="F110" s="55" t="s">
        <v>7288</v>
      </c>
      <c r="G110" s="55" t="str">
        <f t="array" ref="G110">IFNA(INDEX('New Listing E-Commerce'!$E$2:$E$69,MATCH($J110,'New Listing E-Commerce'!$C$2:$C$69,0)),"N/A")</f>
        <v>N/A</v>
      </c>
      <c r="H110" s="55" t="str">
        <f t="array" ref="H110">INDEX('New Listing E-Commerce'!$D$1:$D$179,MATCH(J110,'New Listing E-Commerce'!$C$1:$C$179,0))</f>
        <v>#N/A</v>
      </c>
      <c r="I110" s="55">
        <f t="shared" si="1"/>
        <v>2</v>
      </c>
      <c r="J110" s="55" t="s">
        <v>134</v>
      </c>
      <c r="K110" s="56">
        <f t="array" ref="K110">INDEX('Margen (PowerBI)'!$D$1:$D$179,MATCH($J110,'Margen (PowerBI)'!$B$1:$B$179,0))</f>
        <v>59.5</v>
      </c>
      <c r="L110" s="56">
        <f t="array" ref="L110">INDEX('Margen (PowerBI)'!$E$1:$E$179,MATCH($J110,'Margen (PowerBI)'!$B$1:$B$179,0))</f>
        <v>32.5</v>
      </c>
      <c r="M110" s="56">
        <f t="array" ref="M110">INDEX('Margen (PowerBI)'!$F$1:$F$179,MATCH($J110,'Margen (PowerBI)'!$B$1:$B$179,0))</f>
        <v>27</v>
      </c>
      <c r="N110" s="55">
        <v>3.0</v>
      </c>
      <c r="O110" s="57">
        <v>2.0E-4</v>
      </c>
      <c r="P110" s="55">
        <v>4.0</v>
      </c>
      <c r="Q110" s="57">
        <v>2.0E-4</v>
      </c>
      <c r="R110" s="57">
        <v>1.0</v>
      </c>
      <c r="S110" s="55">
        <v>2.0</v>
      </c>
      <c r="T110" s="55">
        <v>0.0</v>
      </c>
      <c r="U110" s="57">
        <v>0.6667</v>
      </c>
      <c r="V110" s="57">
        <v>0.0</v>
      </c>
      <c r="W110" s="58">
        <v>277.05</v>
      </c>
      <c r="X110" s="58">
        <v>0.0</v>
      </c>
      <c r="Y110" s="55">
        <v>2.0</v>
      </c>
      <c r="Z110" s="55">
        <v>0.0</v>
      </c>
      <c r="AA110" s="3"/>
      <c r="AB110" s="3"/>
      <c r="AC110" s="3"/>
      <c r="AD110" s="3"/>
      <c r="AE110" s="3"/>
      <c r="AF110" s="3"/>
      <c r="AG110" s="3"/>
      <c r="AH110" s="3"/>
      <c r="AI110" s="3"/>
      <c r="AJ110" s="3"/>
    </row>
    <row r="111">
      <c r="A111" s="252" t="s">
        <v>1633</v>
      </c>
      <c r="B111" s="59" t="s">
        <v>578</v>
      </c>
      <c r="C111" s="59" t="s">
        <v>583</v>
      </c>
      <c r="D111" s="59" t="s">
        <v>584</v>
      </c>
      <c r="E111" s="59">
        <v>11.0</v>
      </c>
      <c r="F111" s="59" t="s">
        <v>7288</v>
      </c>
      <c r="G111" s="59" t="str">
        <f t="array" ref="G111">IFNA(INDEX('New Listing E-Commerce'!$E$2:$E$69,MATCH($J111,'New Listing E-Commerce'!$C$2:$C$69,0)),"N/A")</f>
        <v>N/A</v>
      </c>
      <c r="H111" s="59" t="str">
        <f t="array" ref="H111">INDEX('New Listing E-Commerce'!$D$1:$D$179,MATCH(J111,'New Listing E-Commerce'!$C$1:$C$179,0))</f>
        <v>#N/A</v>
      </c>
      <c r="I111" s="59">
        <f t="shared" si="1"/>
        <v>1</v>
      </c>
      <c r="J111" s="59" t="s">
        <v>134</v>
      </c>
      <c r="K111" s="60">
        <f t="array" ref="K111">INDEX('Margen (PowerBI)'!$D$1:$D$179,MATCH($J111,'Margen (PowerBI)'!$B$1:$B$179,0))</f>
        <v>59.5</v>
      </c>
      <c r="L111" s="60">
        <f t="array" ref="L111">INDEX('Margen (PowerBI)'!$E$1:$E$179,MATCH($J111,'Margen (PowerBI)'!$B$1:$B$179,0))</f>
        <v>32.5</v>
      </c>
      <c r="M111" s="60">
        <f t="array" ref="M111">INDEX('Margen (PowerBI)'!$F$1:$F$179,MATCH($J111,'Margen (PowerBI)'!$B$1:$B$179,0))</f>
        <v>27</v>
      </c>
      <c r="N111" s="59">
        <v>2.0</v>
      </c>
      <c r="O111" s="61">
        <v>1.0E-4</v>
      </c>
      <c r="P111" s="59">
        <v>3.0</v>
      </c>
      <c r="Q111" s="61">
        <v>2.0E-4</v>
      </c>
      <c r="R111" s="61">
        <v>1.0</v>
      </c>
      <c r="S111" s="59">
        <v>1.0</v>
      </c>
      <c r="T111" s="59">
        <v>0.0</v>
      </c>
      <c r="U111" s="61">
        <v>0.5</v>
      </c>
      <c r="V111" s="61">
        <v>0.0</v>
      </c>
      <c r="W111" s="62">
        <v>145.06</v>
      </c>
      <c r="X111" s="62">
        <v>0.0</v>
      </c>
      <c r="Y111" s="59">
        <v>1.0</v>
      </c>
      <c r="Z111" s="59">
        <v>0.0</v>
      </c>
      <c r="AA111" s="63"/>
      <c r="AB111" s="63"/>
      <c r="AC111" s="63"/>
      <c r="AD111" s="63"/>
      <c r="AE111" s="63"/>
      <c r="AF111" s="63"/>
      <c r="AG111" s="63"/>
      <c r="AH111" s="63"/>
      <c r="AI111" s="63"/>
      <c r="AJ111" s="63"/>
    </row>
    <row r="112">
      <c r="A112" s="251" t="s">
        <v>1633</v>
      </c>
      <c r="B112" s="55" t="s">
        <v>578</v>
      </c>
      <c r="C112" s="55" t="s">
        <v>585</v>
      </c>
      <c r="D112" s="55" t="s">
        <v>586</v>
      </c>
      <c r="E112" s="55">
        <v>8.0</v>
      </c>
      <c r="F112" s="55" t="s">
        <v>7288</v>
      </c>
      <c r="G112" s="55" t="str">
        <f t="array" ref="G112">IFNA(INDEX('New Listing E-Commerce'!$E$2:$E$69,MATCH($J112,'New Listing E-Commerce'!$C$2:$C$69,0)),"N/A")</f>
        <v>N/A</v>
      </c>
      <c r="H112" s="55" t="str">
        <f t="array" ref="H112">INDEX('New Listing E-Commerce'!$D$1:$D$179,MATCH(J112,'New Listing E-Commerce'!$C$1:$C$179,0))</f>
        <v>#N/A</v>
      </c>
      <c r="I112" s="55">
        <f t="shared" si="1"/>
        <v>1</v>
      </c>
      <c r="J112" s="55" t="s">
        <v>134</v>
      </c>
      <c r="K112" s="56">
        <f t="array" ref="K112">INDEX('Margen (PowerBI)'!$D$1:$D$179,MATCH($J112,'Margen (PowerBI)'!$B$1:$B$179,0))</f>
        <v>59.5</v>
      </c>
      <c r="L112" s="56">
        <f t="array" ref="L112">INDEX('Margen (PowerBI)'!$E$1:$E$179,MATCH($J112,'Margen (PowerBI)'!$B$1:$B$179,0))</f>
        <v>32.5</v>
      </c>
      <c r="M112" s="56">
        <f t="array" ref="M112">INDEX('Margen (PowerBI)'!$F$1:$F$179,MATCH($J112,'Margen (PowerBI)'!$B$1:$B$179,0))</f>
        <v>27</v>
      </c>
      <c r="N112" s="55">
        <v>3.0</v>
      </c>
      <c r="O112" s="57">
        <v>2.0E-4</v>
      </c>
      <c r="P112" s="55">
        <v>17.0</v>
      </c>
      <c r="Q112" s="57">
        <v>0.001</v>
      </c>
      <c r="R112" s="57">
        <v>1.0</v>
      </c>
      <c r="S112" s="55">
        <v>1.0</v>
      </c>
      <c r="T112" s="55">
        <v>0.0</v>
      </c>
      <c r="U112" s="57">
        <v>0.3333</v>
      </c>
      <c r="V112" s="57">
        <v>0.0</v>
      </c>
      <c r="W112" s="58">
        <v>134.0</v>
      </c>
      <c r="X112" s="58">
        <v>0.0</v>
      </c>
      <c r="Y112" s="55">
        <v>1.0</v>
      </c>
      <c r="Z112" s="55">
        <v>0.0</v>
      </c>
      <c r="AA112" s="3"/>
      <c r="AB112" s="3"/>
      <c r="AC112" s="3"/>
      <c r="AD112" s="3"/>
      <c r="AE112" s="3"/>
      <c r="AF112" s="3"/>
      <c r="AG112" s="3"/>
      <c r="AH112" s="3"/>
      <c r="AI112" s="3"/>
      <c r="AJ112" s="3"/>
    </row>
    <row r="113">
      <c r="A113" s="252" t="s">
        <v>1633</v>
      </c>
      <c r="B113" s="59" t="s">
        <v>587</v>
      </c>
      <c r="C113" s="59" t="s">
        <v>588</v>
      </c>
      <c r="D113" s="59" t="s">
        <v>589</v>
      </c>
      <c r="E113" s="59">
        <v>10.0</v>
      </c>
      <c r="F113" s="59" t="s">
        <v>7287</v>
      </c>
      <c r="G113" s="59" t="str">
        <f t="array" ref="G113">IFNA(INDEX('New Listing E-Commerce'!$E$2:$E$69,MATCH($J113,'New Listing E-Commerce'!$C$2:$C$69,0)),"N/A")</f>
        <v>Soft</v>
      </c>
      <c r="H113" s="59" t="str">
        <f t="array" ref="H113">INDEX('New Listing E-Commerce'!$D$1:$D$179,MATCH(J113,'New Listing E-Commerce'!$C$1:$C$179,0))</f>
        <v>Tk Farmer</v>
      </c>
      <c r="I113" s="59">
        <f t="shared" si="1"/>
        <v>1</v>
      </c>
      <c r="J113" s="59" t="s">
        <v>138</v>
      </c>
      <c r="K113" s="60">
        <f>VLOOKUP($J113,'Margen (PowerBI)'!$B$2:$F$179,3)</f>
        <v>35</v>
      </c>
      <c r="L113" s="60">
        <f t="array" ref="L113">INDEX('Margen (PowerBI)'!$E$1:$E$179,MATCH($J113,'Margen (PowerBI)'!$B$1:$B$179,0))</f>
        <v>32.5</v>
      </c>
      <c r="M113" s="60">
        <f>VLOOKUP($J113,'Margen (PowerBI)'!$B$2:$F$179,5)</f>
        <v>16.5</v>
      </c>
      <c r="N113" s="59">
        <v>26.0</v>
      </c>
      <c r="O113" s="61">
        <v>0.0019</v>
      </c>
      <c r="P113" s="59">
        <v>30.0</v>
      </c>
      <c r="Q113" s="61">
        <v>0.0018</v>
      </c>
      <c r="R113" s="61">
        <v>0.9667</v>
      </c>
      <c r="S113" s="59">
        <v>1.0</v>
      </c>
      <c r="T113" s="59">
        <v>0.0</v>
      </c>
      <c r="U113" s="61">
        <v>0.0385</v>
      </c>
      <c r="V113" s="61">
        <v>0.0</v>
      </c>
      <c r="W113" s="62">
        <v>145.06</v>
      </c>
      <c r="X113" s="62">
        <v>0.0</v>
      </c>
      <c r="Y113" s="59">
        <v>1.0</v>
      </c>
      <c r="Z113" s="59">
        <v>0.0</v>
      </c>
      <c r="AA113" s="63"/>
      <c r="AB113" s="63"/>
      <c r="AC113" s="63"/>
      <c r="AD113" s="63"/>
      <c r="AE113" s="63"/>
      <c r="AF113" s="63"/>
      <c r="AG113" s="63"/>
      <c r="AH113" s="63"/>
      <c r="AI113" s="63"/>
      <c r="AJ113" s="63"/>
    </row>
    <row r="114">
      <c r="A114" s="251" t="s">
        <v>1633</v>
      </c>
      <c r="B114" s="55" t="s">
        <v>587</v>
      </c>
      <c r="C114" s="55" t="s">
        <v>590</v>
      </c>
      <c r="D114" s="55" t="s">
        <v>591</v>
      </c>
      <c r="E114" s="55">
        <v>10.5</v>
      </c>
      <c r="F114" s="55" t="s">
        <v>7287</v>
      </c>
      <c r="G114" s="55" t="str">
        <f t="array" ref="G114">IFNA(INDEX('New Listing E-Commerce'!$E$2:$E$69,MATCH($J114,'New Listing E-Commerce'!$C$2:$C$69,0)),"N/A")</f>
        <v>Soft</v>
      </c>
      <c r="H114" s="55" t="str">
        <f t="array" ref="H114">INDEX('New Listing E-Commerce'!$D$1:$D$179,MATCH(J114,'New Listing E-Commerce'!$C$1:$C$179,0))</f>
        <v>Tk Farmer</v>
      </c>
      <c r="I114" s="55">
        <f t="shared" si="1"/>
        <v>4</v>
      </c>
      <c r="J114" s="55" t="s">
        <v>138</v>
      </c>
      <c r="K114" s="56">
        <f>VLOOKUP($J114,'Margen (PowerBI)'!$B$2:$F$179,3)</f>
        <v>35</v>
      </c>
      <c r="L114" s="56">
        <f t="array" ref="L114">INDEX('Margen (PowerBI)'!$E$1:$E$179,MATCH($J114,'Margen (PowerBI)'!$B$1:$B$179,0))</f>
        <v>32.5</v>
      </c>
      <c r="M114" s="56">
        <f>VLOOKUP($J114,'Margen (PowerBI)'!$B$2:$F$179,5)</f>
        <v>16.5</v>
      </c>
      <c r="N114" s="55">
        <v>12.0</v>
      </c>
      <c r="O114" s="57">
        <v>9.0E-4</v>
      </c>
      <c r="P114" s="55">
        <v>15.0</v>
      </c>
      <c r="Q114" s="57">
        <v>9.0E-4</v>
      </c>
      <c r="R114" s="57">
        <v>1.0</v>
      </c>
      <c r="S114" s="55">
        <v>4.0</v>
      </c>
      <c r="T114" s="55">
        <v>0.0</v>
      </c>
      <c r="U114" s="57">
        <v>0.3333</v>
      </c>
      <c r="V114" s="57">
        <v>0.0</v>
      </c>
      <c r="W114" s="58">
        <v>563.81</v>
      </c>
      <c r="X114" s="58">
        <v>0.0</v>
      </c>
      <c r="Y114" s="55">
        <v>4.0</v>
      </c>
      <c r="Z114" s="55">
        <v>0.0</v>
      </c>
      <c r="AA114" s="3"/>
      <c r="AB114" s="3"/>
      <c r="AC114" s="3"/>
      <c r="AD114" s="3"/>
      <c r="AE114" s="3"/>
      <c r="AF114" s="3"/>
      <c r="AG114" s="3"/>
      <c r="AH114" s="3"/>
      <c r="AI114" s="3"/>
      <c r="AJ114" s="3"/>
    </row>
    <row r="115">
      <c r="A115" s="252" t="s">
        <v>1633</v>
      </c>
      <c r="B115" s="59" t="s">
        <v>587</v>
      </c>
      <c r="C115" s="59" t="s">
        <v>592</v>
      </c>
      <c r="D115" s="59" t="s">
        <v>593</v>
      </c>
      <c r="E115" s="59">
        <v>11.0</v>
      </c>
      <c r="F115" s="59" t="s">
        <v>7287</v>
      </c>
      <c r="G115" s="59" t="str">
        <f t="array" ref="G115">IFNA(INDEX('New Listing E-Commerce'!$E$2:$E$69,MATCH($J115,'New Listing E-Commerce'!$C$2:$C$69,0)),"N/A")</f>
        <v>Soft</v>
      </c>
      <c r="H115" s="59" t="str">
        <f t="array" ref="H115">INDEX('New Listing E-Commerce'!$D$1:$D$179,MATCH(J115,'New Listing E-Commerce'!$C$1:$C$179,0))</f>
        <v>Tk Farmer</v>
      </c>
      <c r="I115" s="59">
        <f t="shared" si="1"/>
        <v>3</v>
      </c>
      <c r="J115" s="59" t="s">
        <v>138</v>
      </c>
      <c r="K115" s="60">
        <f>VLOOKUP($J115,'Margen (PowerBI)'!$B$2:$F$179,3)</f>
        <v>35</v>
      </c>
      <c r="L115" s="60">
        <f t="array" ref="L115">INDEX('Margen (PowerBI)'!$E$1:$E$179,MATCH($J115,'Margen (PowerBI)'!$B$1:$B$179,0))</f>
        <v>32.5</v>
      </c>
      <c r="M115" s="60">
        <f>VLOOKUP($J115,'Margen (PowerBI)'!$B$2:$F$179,5)</f>
        <v>16.5</v>
      </c>
      <c r="N115" s="59">
        <v>14.0</v>
      </c>
      <c r="O115" s="61">
        <v>0.001</v>
      </c>
      <c r="P115" s="59">
        <v>20.0</v>
      </c>
      <c r="Q115" s="61">
        <v>0.0012</v>
      </c>
      <c r="R115" s="61">
        <v>1.0</v>
      </c>
      <c r="S115" s="59">
        <v>3.0</v>
      </c>
      <c r="T115" s="59">
        <v>0.0</v>
      </c>
      <c r="U115" s="61">
        <v>0.2143</v>
      </c>
      <c r="V115" s="61">
        <v>0.0</v>
      </c>
      <c r="W115" s="62">
        <v>426.47</v>
      </c>
      <c r="X115" s="62">
        <v>0.0</v>
      </c>
      <c r="Y115" s="59">
        <v>3.0</v>
      </c>
      <c r="Z115" s="59">
        <v>0.0</v>
      </c>
      <c r="AA115" s="63"/>
      <c r="AB115" s="63"/>
      <c r="AC115" s="63"/>
      <c r="AD115" s="63"/>
      <c r="AE115" s="63"/>
      <c r="AF115" s="63"/>
      <c r="AG115" s="63"/>
      <c r="AH115" s="63"/>
      <c r="AI115" s="63"/>
      <c r="AJ115" s="63"/>
    </row>
    <row r="116">
      <c r="A116" s="251" t="s">
        <v>1633</v>
      </c>
      <c r="B116" s="55" t="s">
        <v>587</v>
      </c>
      <c r="C116" s="55" t="s">
        <v>594</v>
      </c>
      <c r="D116" s="55" t="s">
        <v>595</v>
      </c>
      <c r="E116" s="55">
        <v>6.0</v>
      </c>
      <c r="F116" s="55" t="s">
        <v>7287</v>
      </c>
      <c r="G116" s="55" t="str">
        <f t="array" ref="G116">IFNA(INDEX('New Listing E-Commerce'!$E$2:$E$69,MATCH($J116,'New Listing E-Commerce'!$C$2:$C$69,0)),"N/A")</f>
        <v>Soft</v>
      </c>
      <c r="H116" s="55" t="str">
        <f t="array" ref="H116">INDEX('New Listing E-Commerce'!$D$1:$D$179,MATCH(J116,'New Listing E-Commerce'!$C$1:$C$179,0))</f>
        <v>Tk Farmer</v>
      </c>
      <c r="I116" s="55">
        <f t="shared" si="1"/>
        <v>1</v>
      </c>
      <c r="J116" s="55" t="s">
        <v>138</v>
      </c>
      <c r="K116" s="56">
        <f>VLOOKUP($J116,'Margen (PowerBI)'!$B$2:$F$179,3)</f>
        <v>35</v>
      </c>
      <c r="L116" s="56">
        <f t="array" ref="L116">INDEX('Margen (PowerBI)'!$E$1:$E$179,MATCH($J116,'Margen (PowerBI)'!$B$1:$B$179,0))</f>
        <v>32.5</v>
      </c>
      <c r="M116" s="56">
        <f>VLOOKUP($J116,'Margen (PowerBI)'!$B$2:$F$179,5)</f>
        <v>16.5</v>
      </c>
      <c r="N116" s="55">
        <v>2.0</v>
      </c>
      <c r="O116" s="57">
        <v>1.0E-4</v>
      </c>
      <c r="P116" s="55">
        <v>2.0</v>
      </c>
      <c r="Q116" s="57">
        <v>1.0E-4</v>
      </c>
      <c r="R116" s="57">
        <v>1.0</v>
      </c>
      <c r="S116" s="55">
        <v>1.0</v>
      </c>
      <c r="T116" s="55">
        <v>0.0</v>
      </c>
      <c r="U116" s="57">
        <v>0.5</v>
      </c>
      <c r="V116" s="57">
        <v>0.0</v>
      </c>
      <c r="W116" s="58">
        <v>140.37</v>
      </c>
      <c r="X116" s="58">
        <v>0.0</v>
      </c>
      <c r="Y116" s="55">
        <v>1.0</v>
      </c>
      <c r="Z116" s="55">
        <v>0.0</v>
      </c>
      <c r="AA116" s="3"/>
      <c r="AB116" s="3"/>
      <c r="AC116" s="3"/>
      <c r="AD116" s="3"/>
      <c r="AE116" s="3"/>
      <c r="AF116" s="3"/>
      <c r="AG116" s="3"/>
      <c r="AH116" s="3"/>
      <c r="AI116" s="3"/>
      <c r="AJ116" s="3"/>
    </row>
    <row r="117">
      <c r="A117" s="252" t="s">
        <v>1633</v>
      </c>
      <c r="B117" s="59" t="s">
        <v>587</v>
      </c>
      <c r="C117" s="59" t="s">
        <v>596</v>
      </c>
      <c r="D117" s="59" t="s">
        <v>597</v>
      </c>
      <c r="E117" s="59">
        <v>7.5</v>
      </c>
      <c r="F117" s="59" t="s">
        <v>7287</v>
      </c>
      <c r="G117" s="59" t="str">
        <f t="array" ref="G117">IFNA(INDEX('New Listing E-Commerce'!$E$2:$E$69,MATCH($J117,'New Listing E-Commerce'!$C$2:$C$69,0)),"N/A")</f>
        <v>Soft</v>
      </c>
      <c r="H117" s="59" t="str">
        <f t="array" ref="H117">INDEX('New Listing E-Commerce'!$D$1:$D$179,MATCH(J117,'New Listing E-Commerce'!$C$1:$C$179,0))</f>
        <v>Tk Farmer</v>
      </c>
      <c r="I117" s="59">
        <f t="shared" si="1"/>
        <v>1</v>
      </c>
      <c r="J117" s="59" t="s">
        <v>138</v>
      </c>
      <c r="K117" s="60">
        <f>VLOOKUP($J117,'Margen (PowerBI)'!$B$2:$F$179,3)</f>
        <v>35</v>
      </c>
      <c r="L117" s="60">
        <f t="array" ref="L117">INDEX('Margen (PowerBI)'!$E$1:$E$179,MATCH($J117,'Margen (PowerBI)'!$B$1:$B$179,0))</f>
        <v>32.5</v>
      </c>
      <c r="M117" s="60">
        <f>VLOOKUP($J117,'Margen (PowerBI)'!$B$2:$F$179,5)</f>
        <v>16.5</v>
      </c>
      <c r="N117" s="59">
        <v>6.0</v>
      </c>
      <c r="O117" s="61">
        <v>4.0E-4</v>
      </c>
      <c r="P117" s="59">
        <v>6.0</v>
      </c>
      <c r="Q117" s="61">
        <v>4.0E-4</v>
      </c>
      <c r="R117" s="61">
        <v>1.0</v>
      </c>
      <c r="S117" s="59">
        <v>1.0</v>
      </c>
      <c r="T117" s="59">
        <v>0.0</v>
      </c>
      <c r="U117" s="61">
        <v>0.1667</v>
      </c>
      <c r="V117" s="61">
        <v>0.0</v>
      </c>
      <c r="W117" s="62">
        <v>134.0</v>
      </c>
      <c r="X117" s="62">
        <v>0.0</v>
      </c>
      <c r="Y117" s="59">
        <v>1.0</v>
      </c>
      <c r="Z117" s="59">
        <v>0.0</v>
      </c>
      <c r="AA117" s="63"/>
      <c r="AB117" s="63"/>
      <c r="AC117" s="63"/>
      <c r="AD117" s="63"/>
      <c r="AE117" s="63"/>
      <c r="AF117" s="63"/>
      <c r="AG117" s="63"/>
      <c r="AH117" s="63"/>
      <c r="AI117" s="63"/>
      <c r="AJ117" s="63"/>
    </row>
    <row r="118">
      <c r="A118" s="251" t="s">
        <v>1633</v>
      </c>
      <c r="B118" s="55" t="s">
        <v>587</v>
      </c>
      <c r="C118" s="55" t="s">
        <v>598</v>
      </c>
      <c r="D118" s="55" t="s">
        <v>599</v>
      </c>
      <c r="E118" s="55">
        <v>8.0</v>
      </c>
      <c r="F118" s="55" t="s">
        <v>7287</v>
      </c>
      <c r="G118" s="55" t="str">
        <f t="array" ref="G118">IFNA(INDEX('New Listing E-Commerce'!$E$2:$E$69,MATCH($J118,'New Listing E-Commerce'!$C$2:$C$69,0)),"N/A")</f>
        <v>Soft</v>
      </c>
      <c r="H118" s="55" t="str">
        <f t="array" ref="H118">INDEX('New Listing E-Commerce'!$D$1:$D$179,MATCH(J118,'New Listing E-Commerce'!$C$1:$C$179,0))</f>
        <v>Tk Farmer</v>
      </c>
      <c r="I118" s="55">
        <f t="shared" si="1"/>
        <v>2</v>
      </c>
      <c r="J118" s="55" t="s">
        <v>138</v>
      </c>
      <c r="K118" s="56">
        <f>VLOOKUP($J118,'Margen (PowerBI)'!$B$2:$F$179,3)</f>
        <v>35</v>
      </c>
      <c r="L118" s="56">
        <f t="array" ref="L118">INDEX('Margen (PowerBI)'!$E$1:$E$179,MATCH($J118,'Margen (PowerBI)'!$B$1:$B$179,0))</f>
        <v>32.5</v>
      </c>
      <c r="M118" s="56">
        <f>VLOOKUP($J118,'Margen (PowerBI)'!$B$2:$F$179,5)</f>
        <v>16.5</v>
      </c>
      <c r="N118" s="55">
        <v>18.0</v>
      </c>
      <c r="O118" s="57">
        <v>0.0013</v>
      </c>
      <c r="P118" s="55">
        <v>23.0</v>
      </c>
      <c r="Q118" s="57">
        <v>0.0014</v>
      </c>
      <c r="R118" s="57">
        <v>0.9565</v>
      </c>
      <c r="S118" s="55">
        <v>2.0</v>
      </c>
      <c r="T118" s="55">
        <v>0.0</v>
      </c>
      <c r="U118" s="57">
        <v>0.1111</v>
      </c>
      <c r="V118" s="57">
        <v>0.0</v>
      </c>
      <c r="W118" s="58">
        <v>289.68</v>
      </c>
      <c r="X118" s="58">
        <v>0.0</v>
      </c>
      <c r="Y118" s="55">
        <v>2.0</v>
      </c>
      <c r="Z118" s="55">
        <v>0.0</v>
      </c>
      <c r="AA118" s="3"/>
      <c r="AB118" s="3"/>
      <c r="AC118" s="3"/>
      <c r="AD118" s="3"/>
      <c r="AE118" s="3"/>
      <c r="AF118" s="3"/>
      <c r="AG118" s="3"/>
      <c r="AH118" s="3"/>
      <c r="AI118" s="3"/>
      <c r="AJ118" s="3"/>
    </row>
    <row r="119">
      <c r="A119" s="252" t="s">
        <v>1633</v>
      </c>
      <c r="B119" s="59" t="s">
        <v>587</v>
      </c>
      <c r="C119" s="59" t="s">
        <v>600</v>
      </c>
      <c r="D119" s="59" t="s">
        <v>601</v>
      </c>
      <c r="E119" s="59">
        <v>9.0</v>
      </c>
      <c r="F119" s="59" t="s">
        <v>7287</v>
      </c>
      <c r="G119" s="59" t="str">
        <f t="array" ref="G119">IFNA(INDEX('New Listing E-Commerce'!$E$2:$E$69,MATCH($J119,'New Listing E-Commerce'!$C$2:$C$69,0)),"N/A")</f>
        <v>Soft</v>
      </c>
      <c r="H119" s="59" t="str">
        <f t="array" ref="H119">INDEX('New Listing E-Commerce'!$D$1:$D$179,MATCH(J119,'New Listing E-Commerce'!$C$1:$C$179,0))</f>
        <v>Tk Farmer</v>
      </c>
      <c r="I119" s="59">
        <f t="shared" si="1"/>
        <v>1</v>
      </c>
      <c r="J119" s="59" t="s">
        <v>138</v>
      </c>
      <c r="K119" s="60">
        <f>VLOOKUP($J119,'Margen (PowerBI)'!$B$2:$F$179,3)</f>
        <v>35</v>
      </c>
      <c r="L119" s="60">
        <f t="array" ref="L119">INDEX('Margen (PowerBI)'!$E$1:$E$179,MATCH($J119,'Margen (PowerBI)'!$B$1:$B$179,0))</f>
        <v>32.5</v>
      </c>
      <c r="M119" s="60">
        <f>VLOOKUP($J119,'Margen (PowerBI)'!$B$2:$F$179,5)</f>
        <v>16.5</v>
      </c>
      <c r="N119" s="59">
        <v>5.0</v>
      </c>
      <c r="O119" s="61">
        <v>4.0E-4</v>
      </c>
      <c r="P119" s="59">
        <v>8.0</v>
      </c>
      <c r="Q119" s="61">
        <v>5.0E-4</v>
      </c>
      <c r="R119" s="61">
        <v>1.0</v>
      </c>
      <c r="S119" s="59">
        <v>1.0</v>
      </c>
      <c r="T119" s="59">
        <v>0.0</v>
      </c>
      <c r="U119" s="61">
        <v>0.2</v>
      </c>
      <c r="V119" s="61">
        <v>0.0</v>
      </c>
      <c r="W119" s="62">
        <v>145.06</v>
      </c>
      <c r="X119" s="62">
        <v>0.0</v>
      </c>
      <c r="Y119" s="59">
        <v>1.0</v>
      </c>
      <c r="Z119" s="59">
        <v>0.0</v>
      </c>
      <c r="AA119" s="63"/>
      <c r="AB119" s="63"/>
      <c r="AC119" s="63"/>
      <c r="AD119" s="63"/>
      <c r="AE119" s="63"/>
      <c r="AF119" s="63"/>
      <c r="AG119" s="63"/>
      <c r="AH119" s="63"/>
      <c r="AI119" s="63"/>
      <c r="AJ119" s="63"/>
    </row>
    <row r="120">
      <c r="A120" s="251" t="s">
        <v>1633</v>
      </c>
      <c r="B120" s="55" t="s">
        <v>587</v>
      </c>
      <c r="C120" s="55" t="s">
        <v>602</v>
      </c>
      <c r="D120" s="55" t="s">
        <v>603</v>
      </c>
      <c r="E120" s="55">
        <v>9.5</v>
      </c>
      <c r="F120" s="55" t="s">
        <v>7287</v>
      </c>
      <c r="G120" s="55" t="str">
        <f t="array" ref="G120">IFNA(INDEX('New Listing E-Commerce'!$E$2:$E$69,MATCH($J120,'New Listing E-Commerce'!$C$2:$C$69,0)),"N/A")</f>
        <v>Soft</v>
      </c>
      <c r="H120" s="55" t="str">
        <f t="array" ref="H120">INDEX('New Listing E-Commerce'!$D$1:$D$179,MATCH(J120,'New Listing E-Commerce'!$C$1:$C$179,0))</f>
        <v>Tk Farmer</v>
      </c>
      <c r="I120" s="55">
        <f t="shared" si="1"/>
        <v>3</v>
      </c>
      <c r="J120" s="55" t="s">
        <v>138</v>
      </c>
      <c r="K120" s="56">
        <f>VLOOKUP($J120,'Margen (PowerBI)'!$B$2:$F$179,3)</f>
        <v>35</v>
      </c>
      <c r="L120" s="56">
        <f t="array" ref="L120">INDEX('Margen (PowerBI)'!$E$1:$E$179,MATCH($J120,'Margen (PowerBI)'!$B$1:$B$179,0))</f>
        <v>32.5</v>
      </c>
      <c r="M120" s="56">
        <f>VLOOKUP($J120,'Margen (PowerBI)'!$B$2:$F$179,5)</f>
        <v>16.5</v>
      </c>
      <c r="N120" s="55">
        <v>145.0</v>
      </c>
      <c r="O120" s="57">
        <v>0.0104</v>
      </c>
      <c r="P120" s="55">
        <v>156.0</v>
      </c>
      <c r="Q120" s="57">
        <v>0.0092</v>
      </c>
      <c r="R120" s="57">
        <v>0.9936</v>
      </c>
      <c r="S120" s="55">
        <v>3.0</v>
      </c>
      <c r="T120" s="55">
        <v>0.0</v>
      </c>
      <c r="U120" s="57">
        <v>0.0207</v>
      </c>
      <c r="V120" s="57">
        <v>0.0</v>
      </c>
      <c r="W120" s="58">
        <v>411.05</v>
      </c>
      <c r="X120" s="58">
        <v>0.0</v>
      </c>
      <c r="Y120" s="55">
        <v>3.0</v>
      </c>
      <c r="Z120" s="55">
        <v>0.0</v>
      </c>
      <c r="AA120" s="3"/>
      <c r="AB120" s="3"/>
      <c r="AC120" s="3"/>
      <c r="AD120" s="3"/>
      <c r="AE120" s="3"/>
      <c r="AF120" s="3"/>
      <c r="AG120" s="3"/>
      <c r="AH120" s="3"/>
      <c r="AI120" s="3"/>
      <c r="AJ120" s="3"/>
    </row>
    <row r="121">
      <c r="A121" s="252" t="s">
        <v>1633</v>
      </c>
      <c r="B121" s="59" t="s">
        <v>604</v>
      </c>
      <c r="C121" s="59" t="s">
        <v>605</v>
      </c>
      <c r="D121" s="59" t="s">
        <v>606</v>
      </c>
      <c r="E121" s="59">
        <v>13.0</v>
      </c>
      <c r="F121" s="59" t="s">
        <v>7287</v>
      </c>
      <c r="G121" s="59" t="str">
        <f t="array" ref="G121">IFNA(INDEX('New Listing E-Commerce'!$E$2:$E$69,MATCH($J121,'New Listing E-Commerce'!$C$2:$C$69,0)),"N/A")</f>
        <v>Soft</v>
      </c>
      <c r="H121" s="59" t="str">
        <f t="array" ref="H121">INDEX('New Listing E-Commerce'!$D$1:$D$179,MATCH(J121,'New Listing E-Commerce'!$C$1:$C$179,0))</f>
        <v>Tk Farmer</v>
      </c>
      <c r="I121" s="59">
        <f t="shared" si="1"/>
        <v>1</v>
      </c>
      <c r="J121" s="59" t="s">
        <v>138</v>
      </c>
      <c r="K121" s="60">
        <f>VLOOKUP($J121,'Margen (PowerBI)'!$B$2:$F$179,3)</f>
        <v>35</v>
      </c>
      <c r="L121" s="60">
        <f t="array" ref="L121">INDEX('Margen (PowerBI)'!$E$1:$E$179,MATCH($J121,'Margen (PowerBI)'!$B$1:$B$179,0))</f>
        <v>32.5</v>
      </c>
      <c r="M121" s="60">
        <f>VLOOKUP($J121,'Margen (PowerBI)'!$B$2:$F$179,5)</f>
        <v>16.5</v>
      </c>
      <c r="N121" s="59">
        <v>1.0</v>
      </c>
      <c r="O121" s="61">
        <v>1.0E-4</v>
      </c>
      <c r="P121" s="59">
        <v>1.0</v>
      </c>
      <c r="Q121" s="61">
        <v>1.0E-4</v>
      </c>
      <c r="R121" s="61">
        <v>1.0</v>
      </c>
      <c r="S121" s="59">
        <v>1.0</v>
      </c>
      <c r="T121" s="59">
        <v>0.0</v>
      </c>
      <c r="U121" s="61">
        <v>1.0</v>
      </c>
      <c r="V121" s="61">
        <v>0.0</v>
      </c>
      <c r="W121" s="62">
        <v>138.03</v>
      </c>
      <c r="X121" s="62">
        <v>0.0</v>
      </c>
      <c r="Y121" s="59">
        <v>1.0</v>
      </c>
      <c r="Z121" s="59">
        <v>0.0</v>
      </c>
      <c r="AA121" s="63"/>
      <c r="AB121" s="63"/>
      <c r="AC121" s="63"/>
      <c r="AD121" s="63"/>
      <c r="AE121" s="63"/>
      <c r="AF121" s="63"/>
      <c r="AG121" s="63"/>
      <c r="AH121" s="63"/>
      <c r="AI121" s="63"/>
      <c r="AJ121" s="63"/>
    </row>
    <row r="122">
      <c r="A122" s="251" t="s">
        <v>1633</v>
      </c>
      <c r="B122" s="55" t="s">
        <v>607</v>
      </c>
      <c r="C122" s="55" t="s">
        <v>608</v>
      </c>
      <c r="D122" s="55" t="s">
        <v>609</v>
      </c>
      <c r="E122" s="55">
        <v>7.5</v>
      </c>
      <c r="F122" s="55" t="s">
        <v>7290</v>
      </c>
      <c r="G122" s="55" t="str">
        <f t="array" ref="G122">IFNA(INDEX('New Listing E-Commerce'!$E$2:$E$69,MATCH($J122,'New Listing E-Commerce'!$C$2:$C$69,0)),"N/A")</f>
        <v>N/A</v>
      </c>
      <c r="H122" s="55" t="str">
        <f t="array" ref="H122">INDEX('New Listing E-Commerce'!$D$1:$D$179,MATCH(J122,'New Listing E-Commerce'!$C$1:$C$179,0))</f>
        <v>#N/A</v>
      </c>
      <c r="I122" s="55">
        <f t="shared" si="1"/>
        <v>1</v>
      </c>
      <c r="J122" s="55" t="s">
        <v>74</v>
      </c>
      <c r="K122" s="56">
        <f>VLOOKUP($J122,'Margen (PowerBI)'!$B$2:$F$179,3)</f>
        <v>35</v>
      </c>
      <c r="L122" s="56">
        <f t="array" ref="L122">INDEX('Margen (PowerBI)'!$E$1:$E$179,MATCH($J122,'Margen (PowerBI)'!$B$1:$B$179,0))</f>
        <v>37.5</v>
      </c>
      <c r="M122" s="56">
        <f>VLOOKUP($J122,'Margen (PowerBI)'!$B$2:$F$179,5)</f>
        <v>16.5</v>
      </c>
      <c r="N122" s="55">
        <v>8.0</v>
      </c>
      <c r="O122" s="57">
        <v>6.0E-4</v>
      </c>
      <c r="P122" s="55">
        <v>13.0</v>
      </c>
      <c r="Q122" s="57">
        <v>8.0E-4</v>
      </c>
      <c r="R122" s="57">
        <v>1.0</v>
      </c>
      <c r="S122" s="55">
        <v>1.0</v>
      </c>
      <c r="T122" s="55">
        <v>0.0</v>
      </c>
      <c r="U122" s="57">
        <v>0.125</v>
      </c>
      <c r="V122" s="57">
        <v>0.0</v>
      </c>
      <c r="W122" s="58">
        <v>157.69</v>
      </c>
      <c r="X122" s="58">
        <v>0.0</v>
      </c>
      <c r="Y122" s="55">
        <v>1.0</v>
      </c>
      <c r="Z122" s="55">
        <v>0.0</v>
      </c>
      <c r="AA122" s="3"/>
      <c r="AB122" s="3"/>
      <c r="AC122" s="3"/>
      <c r="AD122" s="3"/>
      <c r="AE122" s="3"/>
      <c r="AF122" s="3"/>
      <c r="AG122" s="3"/>
      <c r="AH122" s="3"/>
      <c r="AI122" s="3"/>
      <c r="AJ122" s="3"/>
    </row>
    <row r="123">
      <c r="A123" s="252" t="s">
        <v>1633</v>
      </c>
      <c r="B123" s="59" t="s">
        <v>607</v>
      </c>
      <c r="C123" s="59" t="s">
        <v>610</v>
      </c>
      <c r="D123" s="59" t="s">
        <v>611</v>
      </c>
      <c r="E123" s="59">
        <v>8.0</v>
      </c>
      <c r="F123" s="59" t="s">
        <v>7290</v>
      </c>
      <c r="G123" s="59" t="str">
        <f t="array" ref="G123">IFNA(INDEX('New Listing E-Commerce'!$E$2:$E$69,MATCH($J123,'New Listing E-Commerce'!$C$2:$C$69,0)),"N/A")</f>
        <v>N/A</v>
      </c>
      <c r="H123" s="59" t="str">
        <f t="array" ref="H123">INDEX('New Listing E-Commerce'!$D$1:$D$179,MATCH(J123,'New Listing E-Commerce'!$C$1:$C$179,0))</f>
        <v>#N/A</v>
      </c>
      <c r="I123" s="59">
        <f t="shared" si="1"/>
        <v>1</v>
      </c>
      <c r="J123" s="59" t="s">
        <v>74</v>
      </c>
      <c r="K123" s="60">
        <f>VLOOKUP($J123,'Margen (PowerBI)'!$B$2:$F$179,3)</f>
        <v>35</v>
      </c>
      <c r="L123" s="60">
        <f t="array" ref="L123">INDEX('Margen (PowerBI)'!$E$1:$E$179,MATCH($J123,'Margen (PowerBI)'!$B$1:$B$179,0))</f>
        <v>37.5</v>
      </c>
      <c r="M123" s="60">
        <f>VLOOKUP($J123,'Margen (PowerBI)'!$B$2:$F$179,5)</f>
        <v>16.5</v>
      </c>
      <c r="N123" s="59">
        <v>6.0</v>
      </c>
      <c r="O123" s="61">
        <v>4.0E-4</v>
      </c>
      <c r="P123" s="59">
        <v>6.0</v>
      </c>
      <c r="Q123" s="61">
        <v>4.0E-4</v>
      </c>
      <c r="R123" s="61">
        <v>1.0</v>
      </c>
      <c r="S123" s="59">
        <v>1.0</v>
      </c>
      <c r="T123" s="59">
        <v>0.0</v>
      </c>
      <c r="U123" s="61">
        <v>0.1667</v>
      </c>
      <c r="V123" s="61">
        <v>0.0</v>
      </c>
      <c r="W123" s="62">
        <v>145.0</v>
      </c>
      <c r="X123" s="62">
        <v>0.0</v>
      </c>
      <c r="Y123" s="59">
        <v>1.0</v>
      </c>
      <c r="Z123" s="59">
        <v>0.0</v>
      </c>
      <c r="AA123" s="63"/>
      <c r="AB123" s="63"/>
      <c r="AC123" s="63"/>
      <c r="AD123" s="63"/>
      <c r="AE123" s="63"/>
      <c r="AF123" s="63"/>
      <c r="AG123" s="63"/>
      <c r="AH123" s="63"/>
      <c r="AI123" s="63"/>
      <c r="AJ123" s="63"/>
    </row>
    <row r="124">
      <c r="A124" s="251" t="s">
        <v>1633</v>
      </c>
      <c r="B124" s="55" t="s">
        <v>612</v>
      </c>
      <c r="C124" s="55" t="s">
        <v>613</v>
      </c>
      <c r="D124" s="55" t="s">
        <v>614</v>
      </c>
      <c r="E124" s="55">
        <v>10.0</v>
      </c>
      <c r="F124" s="55" t="s">
        <v>188</v>
      </c>
      <c r="G124" s="55" t="str">
        <f t="array" ref="G124">IFNA(INDEX('New Listing E-Commerce'!$E$2:$E$69,MATCH($J124,'New Listing E-Commerce'!$C$2:$C$69,0)),"N/A")</f>
        <v>Soft</v>
      </c>
      <c r="H124" s="55" t="str">
        <f t="array" ref="H124">INDEX('New Listing E-Commerce'!$D$1:$D$179,MATCH(J124,'New Listing E-Commerce'!$C$1:$C$179,0))</f>
        <v>Tk Lacer</v>
      </c>
      <c r="I124" s="55">
        <f t="shared" si="1"/>
        <v>2</v>
      </c>
      <c r="J124" s="55" t="s">
        <v>204</v>
      </c>
      <c r="K124" s="56">
        <f>VLOOKUP($J124,'Margen (PowerBI)'!$B$2:$F$179,3)</f>
        <v>35</v>
      </c>
      <c r="L124" s="56">
        <f t="array" ref="L124">INDEX('Margen (PowerBI)'!$E$1:$E$179,MATCH($J124,'Margen (PowerBI)'!$B$1:$B$179,0))</f>
        <v>29</v>
      </c>
      <c r="M124" s="56">
        <f>VLOOKUP($J124,'Margen (PowerBI)'!$B$2:$F$179,5)</f>
        <v>16.5</v>
      </c>
      <c r="N124" s="55">
        <v>1.0</v>
      </c>
      <c r="O124" s="57">
        <v>1.0E-4</v>
      </c>
      <c r="P124" s="55">
        <v>1.0</v>
      </c>
      <c r="Q124" s="57">
        <v>1.0E-4</v>
      </c>
      <c r="R124" s="57">
        <v>1.0</v>
      </c>
      <c r="S124" s="55">
        <v>2.0</v>
      </c>
      <c r="T124" s="55">
        <v>0.0</v>
      </c>
      <c r="U124" s="57">
        <v>2.0</v>
      </c>
      <c r="V124" s="57">
        <v>0.0</v>
      </c>
      <c r="W124" s="58">
        <v>226.8</v>
      </c>
      <c r="X124" s="58">
        <v>0.0</v>
      </c>
      <c r="Y124" s="55">
        <v>2.0</v>
      </c>
      <c r="Z124" s="55">
        <v>0.0</v>
      </c>
      <c r="AA124" s="3"/>
      <c r="AB124" s="3"/>
      <c r="AC124" s="3"/>
      <c r="AD124" s="3"/>
      <c r="AE124" s="3"/>
      <c r="AF124" s="3"/>
      <c r="AG124" s="3"/>
      <c r="AH124" s="3"/>
      <c r="AI124" s="3"/>
      <c r="AJ124" s="3"/>
    </row>
    <row r="125">
      <c r="A125" s="252" t="s">
        <v>1633</v>
      </c>
      <c r="B125" s="59" t="s">
        <v>612</v>
      </c>
      <c r="C125" s="59" t="s">
        <v>615</v>
      </c>
      <c r="D125" s="59" t="s">
        <v>616</v>
      </c>
      <c r="E125" s="59">
        <v>8.0</v>
      </c>
      <c r="F125" s="59" t="s">
        <v>188</v>
      </c>
      <c r="G125" s="59" t="str">
        <f t="array" ref="G125">IFNA(INDEX('New Listing E-Commerce'!$E$2:$E$69,MATCH($J125,'New Listing E-Commerce'!$C$2:$C$69,0)),"N/A")</f>
        <v>Soft</v>
      </c>
      <c r="H125" s="59" t="str">
        <f t="array" ref="H125">INDEX('New Listing E-Commerce'!$D$1:$D$179,MATCH(J125,'New Listing E-Commerce'!$C$1:$C$179,0))</f>
        <v>Tk Lacer</v>
      </c>
      <c r="I125" s="59">
        <f t="shared" si="1"/>
        <v>3</v>
      </c>
      <c r="J125" s="59" t="s">
        <v>204</v>
      </c>
      <c r="K125" s="60">
        <f>VLOOKUP($J125,'Margen (PowerBI)'!$B$2:$F$179,3)</f>
        <v>35</v>
      </c>
      <c r="L125" s="60">
        <f t="array" ref="L125">INDEX('Margen (PowerBI)'!$E$1:$E$179,MATCH($J125,'Margen (PowerBI)'!$B$1:$B$179,0))</f>
        <v>29</v>
      </c>
      <c r="M125" s="60">
        <f>VLOOKUP($J125,'Margen (PowerBI)'!$B$2:$F$179,5)</f>
        <v>16.5</v>
      </c>
      <c r="N125" s="59">
        <v>1.0</v>
      </c>
      <c r="O125" s="61">
        <v>1.0E-4</v>
      </c>
      <c r="P125" s="59">
        <v>1.0</v>
      </c>
      <c r="Q125" s="61">
        <v>1.0E-4</v>
      </c>
      <c r="R125" s="61">
        <v>1.0</v>
      </c>
      <c r="S125" s="59">
        <v>3.0</v>
      </c>
      <c r="T125" s="59">
        <v>0.0</v>
      </c>
      <c r="U125" s="61">
        <v>3.0</v>
      </c>
      <c r="V125" s="61">
        <v>0.0</v>
      </c>
      <c r="W125" s="62">
        <v>323.14</v>
      </c>
      <c r="X125" s="62">
        <v>0.0</v>
      </c>
      <c r="Y125" s="59">
        <v>2.0</v>
      </c>
      <c r="Z125" s="59">
        <v>0.0</v>
      </c>
      <c r="AA125" s="63"/>
      <c r="AB125" s="63"/>
      <c r="AC125" s="63"/>
      <c r="AD125" s="63"/>
      <c r="AE125" s="63"/>
      <c r="AF125" s="63"/>
      <c r="AG125" s="63"/>
      <c r="AH125" s="63"/>
      <c r="AI125" s="63"/>
      <c r="AJ125" s="63"/>
    </row>
    <row r="126">
      <c r="A126" s="251" t="s">
        <v>1633</v>
      </c>
      <c r="B126" s="55" t="s">
        <v>617</v>
      </c>
      <c r="C126" s="55" t="s">
        <v>618</v>
      </c>
      <c r="D126" s="55" t="s">
        <v>619</v>
      </c>
      <c r="E126" s="55">
        <v>10.5</v>
      </c>
      <c r="F126" s="55" t="s">
        <v>188</v>
      </c>
      <c r="G126" s="55" t="str">
        <f t="array" ref="G126">IFNA(INDEX('New Listing E-Commerce'!$E$2:$E$69,MATCH($J126,'New Listing E-Commerce'!$C$2:$C$69,0)),"N/A")</f>
        <v>Steel</v>
      </c>
      <c r="H126" s="55" t="str">
        <f t="array" ref="H126">INDEX('New Listing E-Commerce'!$D$1:$D$179,MATCH(J126,'New Listing E-Commerce'!$C$1:$C$179,0))</f>
        <v>Tk Lacer</v>
      </c>
      <c r="I126" s="55">
        <f t="shared" si="1"/>
        <v>1</v>
      </c>
      <c r="J126" s="55" t="s">
        <v>192</v>
      </c>
      <c r="K126" s="56">
        <f t="array" ref="K126">INDEX('Margen (PowerBI)'!$D$1:$D$179,MATCH($J126,'Margen (PowerBI)'!$B$1:$B$179,0))</f>
        <v>50.5</v>
      </c>
      <c r="L126" s="56">
        <f t="array" ref="L126">INDEX('Margen (PowerBI)'!$E$1:$E$179,MATCH($J126,'Margen (PowerBI)'!$B$1:$B$179,0))</f>
        <v>30</v>
      </c>
      <c r="M126" s="56">
        <f t="array" ref="M126">INDEX('Margen (PowerBI)'!$F$1:$F$179,MATCH($J126,'Margen (PowerBI)'!$B$1:$B$179,0))</f>
        <v>20.5</v>
      </c>
      <c r="N126" s="55">
        <v>0.0</v>
      </c>
      <c r="O126" s="57">
        <v>0.0</v>
      </c>
      <c r="P126" s="55">
        <v>0.0</v>
      </c>
      <c r="Q126" s="57">
        <v>0.0</v>
      </c>
      <c r="R126" s="57">
        <v>0.0</v>
      </c>
      <c r="S126" s="55">
        <v>1.0</v>
      </c>
      <c r="T126" s="55">
        <v>0.0</v>
      </c>
      <c r="U126" s="57">
        <v>0.0</v>
      </c>
      <c r="V126" s="57">
        <v>0.0</v>
      </c>
      <c r="W126" s="58">
        <v>110.0</v>
      </c>
      <c r="X126" s="58">
        <v>0.0</v>
      </c>
      <c r="Y126" s="55">
        <v>1.0</v>
      </c>
      <c r="Z126" s="55">
        <v>0.0</v>
      </c>
      <c r="AA126" s="3"/>
      <c r="AB126" s="3"/>
      <c r="AC126" s="3"/>
      <c r="AD126" s="3"/>
      <c r="AE126" s="3"/>
      <c r="AF126" s="3"/>
      <c r="AG126" s="3"/>
      <c r="AH126" s="3"/>
      <c r="AI126" s="3"/>
      <c r="AJ126" s="3"/>
    </row>
    <row r="127">
      <c r="A127" s="252" t="s">
        <v>1633</v>
      </c>
      <c r="B127" s="59" t="s">
        <v>620</v>
      </c>
      <c r="C127" s="59" t="s">
        <v>621</v>
      </c>
      <c r="D127" s="59" t="s">
        <v>622</v>
      </c>
      <c r="E127" s="59">
        <v>10.0</v>
      </c>
      <c r="F127" s="59" t="s">
        <v>7286</v>
      </c>
      <c r="G127" s="59" t="str">
        <f t="array" ref="G127">IFNA(INDEX('New Listing E-Commerce'!$E$2:$E$69,MATCH($J127,'New Listing E-Commerce'!$C$2:$C$69,0)),"N/A")</f>
        <v>Soft</v>
      </c>
      <c r="H127" s="59" t="str">
        <f t="array" ref="H127">INDEX('New Listing E-Commerce'!$D$1:$D$179,MATCH(J127,'New Listing E-Commerce'!$C$1:$C$179,0))</f>
        <v>Tractor</v>
      </c>
      <c r="I127" s="59">
        <f t="shared" si="1"/>
        <v>1</v>
      </c>
      <c r="J127" s="59" t="s">
        <v>226</v>
      </c>
      <c r="K127" s="60">
        <f>VLOOKUP($J127,'Margen (PowerBI)'!$B$2:$F$179,3)</f>
        <v>35</v>
      </c>
      <c r="L127" s="60">
        <f t="array" ref="L127">INDEX('Margen (PowerBI)'!$E$1:$E$179,MATCH($J127,'Margen (PowerBI)'!$B$1:$B$179,0))</f>
        <v>27.5</v>
      </c>
      <c r="M127" s="60">
        <f>VLOOKUP($J127,'Margen (PowerBI)'!$B$2:$F$179,5)</f>
        <v>16.5</v>
      </c>
      <c r="N127" s="59">
        <v>2.0</v>
      </c>
      <c r="O127" s="61">
        <v>1.0E-4</v>
      </c>
      <c r="P127" s="59">
        <v>2.0</v>
      </c>
      <c r="Q127" s="61">
        <v>1.0E-4</v>
      </c>
      <c r="R127" s="61">
        <v>0.5</v>
      </c>
      <c r="S127" s="59">
        <v>1.0</v>
      </c>
      <c r="T127" s="59">
        <v>0.0</v>
      </c>
      <c r="U127" s="61">
        <v>0.5</v>
      </c>
      <c r="V127" s="61">
        <v>0.0</v>
      </c>
      <c r="W127" s="62">
        <v>102.0</v>
      </c>
      <c r="X127" s="62">
        <v>0.0</v>
      </c>
      <c r="Y127" s="59">
        <v>1.0</v>
      </c>
      <c r="Z127" s="59">
        <v>0.0</v>
      </c>
      <c r="AA127" s="63"/>
      <c r="AB127" s="63"/>
      <c r="AC127" s="63"/>
      <c r="AD127" s="63"/>
      <c r="AE127" s="63"/>
      <c r="AF127" s="63"/>
      <c r="AG127" s="63"/>
      <c r="AH127" s="63"/>
      <c r="AI127" s="63"/>
      <c r="AJ127" s="63"/>
    </row>
    <row r="128">
      <c r="A128" s="251" t="s">
        <v>1633</v>
      </c>
      <c r="B128" s="55" t="s">
        <v>620</v>
      </c>
      <c r="C128" s="55" t="s">
        <v>623</v>
      </c>
      <c r="D128" s="55" t="s">
        <v>624</v>
      </c>
      <c r="E128" s="55">
        <v>10.5</v>
      </c>
      <c r="F128" s="55" t="s">
        <v>7286</v>
      </c>
      <c r="G128" s="55" t="str">
        <f t="array" ref="G128">IFNA(INDEX('New Listing E-Commerce'!$E$2:$E$69,MATCH($J128,'New Listing E-Commerce'!$C$2:$C$69,0)),"N/A")</f>
        <v>Soft</v>
      </c>
      <c r="H128" s="55" t="str">
        <f t="array" ref="H128">INDEX('New Listing E-Commerce'!$D$1:$D$179,MATCH(J128,'New Listing E-Commerce'!$C$1:$C$179,0))</f>
        <v>Tractor</v>
      </c>
      <c r="I128" s="55">
        <f t="shared" si="1"/>
        <v>1</v>
      </c>
      <c r="J128" s="55" t="s">
        <v>226</v>
      </c>
      <c r="K128" s="56">
        <f>VLOOKUP($J128,'Margen (PowerBI)'!$B$2:$F$179,3)</f>
        <v>35</v>
      </c>
      <c r="L128" s="56">
        <f t="array" ref="L128">INDEX('Margen (PowerBI)'!$E$1:$E$179,MATCH($J128,'Margen (PowerBI)'!$B$1:$B$179,0))</f>
        <v>27.5</v>
      </c>
      <c r="M128" s="56">
        <f>VLOOKUP($J128,'Margen (PowerBI)'!$B$2:$F$179,5)</f>
        <v>16.5</v>
      </c>
      <c r="N128" s="55">
        <v>1.0</v>
      </c>
      <c r="O128" s="57">
        <v>1.0E-4</v>
      </c>
      <c r="P128" s="55">
        <v>2.0</v>
      </c>
      <c r="Q128" s="57">
        <v>1.0E-4</v>
      </c>
      <c r="R128" s="57">
        <v>1.0</v>
      </c>
      <c r="S128" s="55">
        <v>1.0</v>
      </c>
      <c r="T128" s="55">
        <v>0.0</v>
      </c>
      <c r="U128" s="57">
        <v>1.0</v>
      </c>
      <c r="V128" s="57">
        <v>0.0</v>
      </c>
      <c r="W128" s="58">
        <v>102.0</v>
      </c>
      <c r="X128" s="58">
        <v>0.0</v>
      </c>
      <c r="Y128" s="55">
        <v>1.0</v>
      </c>
      <c r="Z128" s="55">
        <v>0.0</v>
      </c>
      <c r="AA128" s="3"/>
      <c r="AB128" s="3"/>
      <c r="AC128" s="3"/>
      <c r="AD128" s="3"/>
      <c r="AE128" s="3"/>
      <c r="AF128" s="3"/>
      <c r="AG128" s="3"/>
      <c r="AH128" s="3"/>
      <c r="AI128" s="3"/>
      <c r="AJ128" s="3"/>
    </row>
    <row r="129">
      <c r="A129" s="252" t="s">
        <v>1633</v>
      </c>
      <c r="B129" s="59" t="s">
        <v>620</v>
      </c>
      <c r="C129" s="59" t="s">
        <v>625</v>
      </c>
      <c r="D129" s="59" t="s">
        <v>626</v>
      </c>
      <c r="E129" s="59">
        <v>6.5</v>
      </c>
      <c r="F129" s="59" t="s">
        <v>7286</v>
      </c>
      <c r="G129" s="59" t="str">
        <f t="array" ref="G129">IFNA(INDEX('New Listing E-Commerce'!$E$2:$E$69,MATCH($J129,'New Listing E-Commerce'!$C$2:$C$69,0)),"N/A")</f>
        <v>Soft</v>
      </c>
      <c r="H129" s="59" t="str">
        <f t="array" ref="H129">INDEX('New Listing E-Commerce'!$D$1:$D$179,MATCH(J129,'New Listing E-Commerce'!$C$1:$C$179,0))</f>
        <v>Tractor</v>
      </c>
      <c r="I129" s="59">
        <f t="shared" si="1"/>
        <v>1</v>
      </c>
      <c r="J129" s="59" t="s">
        <v>226</v>
      </c>
      <c r="K129" s="60">
        <f>VLOOKUP($J129,'Margen (PowerBI)'!$B$2:$F$179,3)</f>
        <v>35</v>
      </c>
      <c r="L129" s="60">
        <f t="array" ref="L129">INDEX('Margen (PowerBI)'!$E$1:$E$179,MATCH($J129,'Margen (PowerBI)'!$B$1:$B$179,0))</f>
        <v>27.5</v>
      </c>
      <c r="M129" s="60">
        <f>VLOOKUP($J129,'Margen (PowerBI)'!$B$2:$F$179,5)</f>
        <v>16.5</v>
      </c>
      <c r="N129" s="59">
        <v>22.0</v>
      </c>
      <c r="O129" s="61">
        <v>0.0016</v>
      </c>
      <c r="P129" s="59">
        <v>23.0</v>
      </c>
      <c r="Q129" s="61">
        <v>0.0014</v>
      </c>
      <c r="R129" s="61">
        <v>0.6957</v>
      </c>
      <c r="S129" s="59">
        <v>1.0</v>
      </c>
      <c r="T129" s="59">
        <v>0.0</v>
      </c>
      <c r="U129" s="61">
        <v>0.0455</v>
      </c>
      <c r="V129" s="61">
        <v>0.0</v>
      </c>
      <c r="W129" s="62">
        <v>109.4</v>
      </c>
      <c r="X129" s="62">
        <v>0.0</v>
      </c>
      <c r="Y129" s="59">
        <v>1.0</v>
      </c>
      <c r="Z129" s="59">
        <v>0.0</v>
      </c>
      <c r="AA129" s="63"/>
      <c r="AB129" s="63"/>
      <c r="AC129" s="63"/>
      <c r="AD129" s="63"/>
      <c r="AE129" s="63"/>
      <c r="AF129" s="63"/>
      <c r="AG129" s="63"/>
      <c r="AH129" s="63"/>
      <c r="AI129" s="63"/>
      <c r="AJ129" s="63"/>
    </row>
    <row r="130">
      <c r="A130" s="251" t="s">
        <v>1633</v>
      </c>
      <c r="B130" s="55" t="s">
        <v>620</v>
      </c>
      <c r="C130" s="55" t="s">
        <v>627</v>
      </c>
      <c r="D130" s="55" t="s">
        <v>628</v>
      </c>
      <c r="E130" s="55">
        <v>8.0</v>
      </c>
      <c r="F130" s="55" t="s">
        <v>7286</v>
      </c>
      <c r="G130" s="55" t="str">
        <f t="array" ref="G130">IFNA(INDEX('New Listing E-Commerce'!$E$2:$E$69,MATCH($J130,'New Listing E-Commerce'!$C$2:$C$69,0)),"N/A")</f>
        <v>Soft</v>
      </c>
      <c r="H130" s="55" t="str">
        <f t="array" ref="H130">INDEX('New Listing E-Commerce'!$D$1:$D$179,MATCH(J130,'New Listing E-Commerce'!$C$1:$C$179,0))</f>
        <v>Tractor</v>
      </c>
      <c r="I130" s="55">
        <f t="shared" si="1"/>
        <v>1</v>
      </c>
      <c r="J130" s="55" t="s">
        <v>226</v>
      </c>
      <c r="K130" s="56">
        <f>VLOOKUP($J130,'Margen (PowerBI)'!$B$2:$F$179,3)</f>
        <v>35</v>
      </c>
      <c r="L130" s="56">
        <f t="array" ref="L130">INDEX('Margen (PowerBI)'!$E$1:$E$179,MATCH($J130,'Margen (PowerBI)'!$B$1:$B$179,0))</f>
        <v>27.5</v>
      </c>
      <c r="M130" s="56">
        <f>VLOOKUP($J130,'Margen (PowerBI)'!$B$2:$F$179,5)</f>
        <v>16.5</v>
      </c>
      <c r="N130" s="55">
        <v>1.0</v>
      </c>
      <c r="O130" s="57">
        <v>1.0E-4</v>
      </c>
      <c r="P130" s="55">
        <v>1.0</v>
      </c>
      <c r="Q130" s="57">
        <v>1.0E-4</v>
      </c>
      <c r="R130" s="57">
        <v>1.0</v>
      </c>
      <c r="S130" s="55">
        <v>1.0</v>
      </c>
      <c r="T130" s="55">
        <v>0.0</v>
      </c>
      <c r="U130" s="57">
        <v>1.0</v>
      </c>
      <c r="V130" s="57">
        <v>0.0</v>
      </c>
      <c r="W130" s="58">
        <v>102.0</v>
      </c>
      <c r="X130" s="58">
        <v>0.0</v>
      </c>
      <c r="Y130" s="55">
        <v>1.0</v>
      </c>
      <c r="Z130" s="55">
        <v>0.0</v>
      </c>
      <c r="AA130" s="3"/>
      <c r="AB130" s="3"/>
      <c r="AC130" s="3"/>
      <c r="AD130" s="3"/>
      <c r="AE130" s="3"/>
      <c r="AF130" s="3"/>
      <c r="AG130" s="3"/>
      <c r="AH130" s="3"/>
      <c r="AI130" s="3"/>
      <c r="AJ130" s="3"/>
    </row>
    <row r="131">
      <c r="A131" s="252" t="s">
        <v>1633</v>
      </c>
      <c r="B131" s="59" t="s">
        <v>620</v>
      </c>
      <c r="C131" s="59" t="s">
        <v>629</v>
      </c>
      <c r="D131" s="59" t="s">
        <v>630</v>
      </c>
      <c r="E131" s="59">
        <v>8.5</v>
      </c>
      <c r="F131" s="59" t="s">
        <v>7286</v>
      </c>
      <c r="G131" s="59" t="str">
        <f t="array" ref="G131">IFNA(INDEX('New Listing E-Commerce'!$E$2:$E$69,MATCH($J131,'New Listing E-Commerce'!$C$2:$C$69,0)),"N/A")</f>
        <v>Soft</v>
      </c>
      <c r="H131" s="59" t="str">
        <f t="array" ref="H131">INDEX('New Listing E-Commerce'!$D$1:$D$179,MATCH(J131,'New Listing E-Commerce'!$C$1:$C$179,0))</f>
        <v>Tractor</v>
      </c>
      <c r="I131" s="59">
        <f t="shared" si="1"/>
        <v>4</v>
      </c>
      <c r="J131" s="59" t="s">
        <v>226</v>
      </c>
      <c r="K131" s="60">
        <f>VLOOKUP($J131,'Margen (PowerBI)'!$B$2:$F$179,3)</f>
        <v>35</v>
      </c>
      <c r="L131" s="60">
        <f t="array" ref="L131">INDEX('Margen (PowerBI)'!$E$1:$E$179,MATCH($J131,'Margen (PowerBI)'!$B$1:$B$179,0))</f>
        <v>27.5</v>
      </c>
      <c r="M131" s="60">
        <f>VLOOKUP($J131,'Margen (PowerBI)'!$B$2:$F$179,5)</f>
        <v>16.5</v>
      </c>
      <c r="N131" s="59">
        <v>11.0</v>
      </c>
      <c r="O131" s="61">
        <v>8.0E-4</v>
      </c>
      <c r="P131" s="59">
        <v>16.0</v>
      </c>
      <c r="Q131" s="61">
        <v>9.0E-4</v>
      </c>
      <c r="R131" s="61">
        <v>0.9375</v>
      </c>
      <c r="S131" s="59">
        <v>4.0</v>
      </c>
      <c r="T131" s="59">
        <v>0.0</v>
      </c>
      <c r="U131" s="61">
        <v>0.3636</v>
      </c>
      <c r="V131" s="61">
        <v>0.0</v>
      </c>
      <c r="W131" s="62">
        <v>441.93</v>
      </c>
      <c r="X131" s="62">
        <v>0.0</v>
      </c>
      <c r="Y131" s="59">
        <v>4.0</v>
      </c>
      <c r="Z131" s="59">
        <v>0.0</v>
      </c>
      <c r="AA131" s="63"/>
      <c r="AB131" s="63"/>
      <c r="AC131" s="63"/>
      <c r="AD131" s="63"/>
      <c r="AE131" s="63"/>
      <c r="AF131" s="63"/>
      <c r="AG131" s="63"/>
      <c r="AH131" s="63"/>
      <c r="AI131" s="63"/>
      <c r="AJ131" s="63"/>
    </row>
    <row r="132">
      <c r="A132" s="251" t="s">
        <v>1633</v>
      </c>
      <c r="B132" s="55" t="s">
        <v>620</v>
      </c>
      <c r="C132" s="55" t="s">
        <v>631</v>
      </c>
      <c r="D132" s="55" t="s">
        <v>632</v>
      </c>
      <c r="E132" s="55">
        <v>9.5</v>
      </c>
      <c r="F132" s="55" t="s">
        <v>7286</v>
      </c>
      <c r="G132" s="55" t="str">
        <f t="array" ref="G132">IFNA(INDEX('New Listing E-Commerce'!$E$2:$E$69,MATCH($J132,'New Listing E-Commerce'!$C$2:$C$69,0)),"N/A")</f>
        <v>Soft</v>
      </c>
      <c r="H132" s="55" t="str">
        <f t="array" ref="H132">INDEX('New Listing E-Commerce'!$D$1:$D$179,MATCH(J132,'New Listing E-Commerce'!$C$1:$C$179,0))</f>
        <v>Tractor</v>
      </c>
      <c r="I132" s="55">
        <f t="shared" si="1"/>
        <v>3</v>
      </c>
      <c r="J132" s="55" t="s">
        <v>226</v>
      </c>
      <c r="K132" s="56">
        <f>VLOOKUP($J132,'Margen (PowerBI)'!$B$2:$F$179,3)</f>
        <v>35</v>
      </c>
      <c r="L132" s="56">
        <f t="array" ref="L132">INDEX('Margen (PowerBI)'!$E$1:$E$179,MATCH($J132,'Margen (PowerBI)'!$B$1:$B$179,0))</f>
        <v>27.5</v>
      </c>
      <c r="M132" s="56">
        <f>VLOOKUP($J132,'Margen (PowerBI)'!$B$2:$F$179,5)</f>
        <v>16.5</v>
      </c>
      <c r="N132" s="55">
        <v>30.0</v>
      </c>
      <c r="O132" s="57">
        <v>0.0021</v>
      </c>
      <c r="P132" s="55">
        <v>36.0</v>
      </c>
      <c r="Q132" s="57">
        <v>0.0021</v>
      </c>
      <c r="R132" s="57">
        <v>1.0</v>
      </c>
      <c r="S132" s="55">
        <v>3.0</v>
      </c>
      <c r="T132" s="55">
        <v>0.0</v>
      </c>
      <c r="U132" s="57">
        <v>0.1</v>
      </c>
      <c r="V132" s="57">
        <v>0.0</v>
      </c>
      <c r="W132" s="58">
        <v>306.0</v>
      </c>
      <c r="X132" s="58">
        <v>0.0</v>
      </c>
      <c r="Y132" s="55">
        <v>3.0</v>
      </c>
      <c r="Z132" s="55">
        <v>0.0</v>
      </c>
      <c r="AA132" s="3"/>
      <c r="AB132" s="3"/>
      <c r="AC132" s="3"/>
      <c r="AD132" s="3"/>
      <c r="AE132" s="3"/>
      <c r="AF132" s="3"/>
      <c r="AG132" s="3"/>
      <c r="AH132" s="3"/>
      <c r="AI132" s="3"/>
      <c r="AJ132" s="3"/>
    </row>
    <row r="133">
      <c r="A133" s="252" t="s">
        <v>1633</v>
      </c>
      <c r="B133" s="59" t="s">
        <v>620</v>
      </c>
      <c r="C133" s="59" t="s">
        <v>633</v>
      </c>
      <c r="D133" s="59" t="s">
        <v>634</v>
      </c>
      <c r="E133" s="59">
        <v>10.5</v>
      </c>
      <c r="F133" s="59" t="s">
        <v>7287</v>
      </c>
      <c r="G133" s="59" t="str">
        <f t="array" ref="G133">IFNA(INDEX('New Listing E-Commerce'!$E$2:$E$69,MATCH($J133,'New Listing E-Commerce'!$C$2:$C$69,0)),"N/A")</f>
        <v>Soft</v>
      </c>
      <c r="H133" s="59" t="str">
        <f t="array" ref="H133">INDEX('New Listing E-Commerce'!$D$1:$D$179,MATCH(J133,'New Listing E-Commerce'!$C$1:$C$179,0))</f>
        <v>Tractor</v>
      </c>
      <c r="I133" s="59">
        <f t="shared" si="1"/>
        <v>3</v>
      </c>
      <c r="J133" s="59" t="s">
        <v>226</v>
      </c>
      <c r="K133" s="60">
        <f>VLOOKUP($J133,'Margen (PowerBI)'!$B$2:$F$179,3)</f>
        <v>35</v>
      </c>
      <c r="L133" s="60">
        <f t="array" ref="L133">INDEX('Margen (PowerBI)'!$E$1:$E$179,MATCH($J133,'Margen (PowerBI)'!$B$1:$B$179,0))</f>
        <v>27.5</v>
      </c>
      <c r="M133" s="60">
        <f>VLOOKUP($J133,'Margen (PowerBI)'!$B$2:$F$179,5)</f>
        <v>16.5</v>
      </c>
      <c r="N133" s="59">
        <v>72.0</v>
      </c>
      <c r="O133" s="61">
        <v>0.0052</v>
      </c>
      <c r="P133" s="59">
        <v>88.0</v>
      </c>
      <c r="Q133" s="61">
        <v>0.0052</v>
      </c>
      <c r="R133" s="61">
        <v>1.0</v>
      </c>
      <c r="S133" s="59">
        <v>3.0</v>
      </c>
      <c r="T133" s="59">
        <v>0.0</v>
      </c>
      <c r="U133" s="61">
        <v>0.0417</v>
      </c>
      <c r="V133" s="61">
        <v>0.0</v>
      </c>
      <c r="W133" s="62">
        <v>313.04</v>
      </c>
      <c r="X133" s="62">
        <v>0.0</v>
      </c>
      <c r="Y133" s="59">
        <v>3.0</v>
      </c>
      <c r="Z133" s="59">
        <v>0.0</v>
      </c>
      <c r="AA133" s="63"/>
      <c r="AB133" s="63"/>
      <c r="AC133" s="63"/>
      <c r="AD133" s="63"/>
      <c r="AE133" s="63"/>
      <c r="AF133" s="63"/>
      <c r="AG133" s="63"/>
      <c r="AH133" s="63"/>
      <c r="AI133" s="63"/>
      <c r="AJ133" s="63"/>
    </row>
    <row r="134">
      <c r="A134" s="251" t="s">
        <v>1633</v>
      </c>
      <c r="B134" s="55" t="s">
        <v>620</v>
      </c>
      <c r="C134" s="55" t="s">
        <v>635</v>
      </c>
      <c r="D134" s="55" t="s">
        <v>636</v>
      </c>
      <c r="E134" s="55">
        <v>11.0</v>
      </c>
      <c r="F134" s="55" t="s">
        <v>7287</v>
      </c>
      <c r="G134" s="55" t="str">
        <f t="array" ref="G134">IFNA(INDEX('New Listing E-Commerce'!$E$2:$E$69,MATCH($J134,'New Listing E-Commerce'!$C$2:$C$69,0)),"N/A")</f>
        <v>Soft</v>
      </c>
      <c r="H134" s="55" t="str">
        <f t="array" ref="H134">INDEX('New Listing E-Commerce'!$D$1:$D$179,MATCH(J134,'New Listing E-Commerce'!$C$1:$C$179,0))</f>
        <v>Tractor</v>
      </c>
      <c r="I134" s="55">
        <f t="shared" si="1"/>
        <v>2</v>
      </c>
      <c r="J134" s="55" t="s">
        <v>226</v>
      </c>
      <c r="K134" s="56">
        <f>VLOOKUP($J134,'Margen (PowerBI)'!$B$2:$F$179,3)</f>
        <v>35</v>
      </c>
      <c r="L134" s="56">
        <f t="array" ref="L134">INDEX('Margen (PowerBI)'!$E$1:$E$179,MATCH($J134,'Margen (PowerBI)'!$B$1:$B$179,0))</f>
        <v>27.5</v>
      </c>
      <c r="M134" s="56">
        <f>VLOOKUP($J134,'Margen (PowerBI)'!$B$2:$F$179,5)</f>
        <v>16.5</v>
      </c>
      <c r="N134" s="55">
        <v>53.0</v>
      </c>
      <c r="O134" s="57">
        <v>0.0038</v>
      </c>
      <c r="P134" s="55">
        <v>60.0</v>
      </c>
      <c r="Q134" s="57">
        <v>0.0035</v>
      </c>
      <c r="R134" s="57">
        <v>1.0</v>
      </c>
      <c r="S134" s="55">
        <v>2.0</v>
      </c>
      <c r="T134" s="55">
        <v>0.0</v>
      </c>
      <c r="U134" s="57">
        <v>0.0377</v>
      </c>
      <c r="V134" s="57">
        <v>0.0</v>
      </c>
      <c r="W134" s="58">
        <v>218.13</v>
      </c>
      <c r="X134" s="58">
        <v>0.0</v>
      </c>
      <c r="Y134" s="55">
        <v>2.0</v>
      </c>
      <c r="Z134" s="55">
        <v>0.0</v>
      </c>
      <c r="AA134" s="3"/>
      <c r="AB134" s="3"/>
      <c r="AC134" s="3"/>
      <c r="AD134" s="3"/>
      <c r="AE134" s="3"/>
      <c r="AF134" s="3"/>
      <c r="AG134" s="3"/>
      <c r="AH134" s="3"/>
      <c r="AI134" s="3"/>
      <c r="AJ134" s="3"/>
    </row>
    <row r="135">
      <c r="A135" s="252" t="s">
        <v>1633</v>
      </c>
      <c r="B135" s="59" t="s">
        <v>620</v>
      </c>
      <c r="C135" s="59" t="s">
        <v>637</v>
      </c>
      <c r="D135" s="59" t="s">
        <v>638</v>
      </c>
      <c r="E135" s="59">
        <v>12.0</v>
      </c>
      <c r="F135" s="59" t="s">
        <v>7287</v>
      </c>
      <c r="G135" s="59" t="str">
        <f t="array" ref="G135">IFNA(INDEX('New Listing E-Commerce'!$E$2:$E$69,MATCH($J135,'New Listing E-Commerce'!$C$2:$C$69,0)),"N/A")</f>
        <v>Soft</v>
      </c>
      <c r="H135" s="59" t="str">
        <f t="array" ref="H135">INDEX('New Listing E-Commerce'!$D$1:$D$179,MATCH(J135,'New Listing E-Commerce'!$C$1:$C$179,0))</f>
        <v>Tractor</v>
      </c>
      <c r="I135" s="59">
        <f t="shared" si="1"/>
        <v>1</v>
      </c>
      <c r="J135" s="59" t="s">
        <v>226</v>
      </c>
      <c r="K135" s="60">
        <f>VLOOKUP($J135,'Margen (PowerBI)'!$B$2:$F$179,3)</f>
        <v>35</v>
      </c>
      <c r="L135" s="60">
        <f t="array" ref="L135">INDEX('Margen (PowerBI)'!$E$1:$E$179,MATCH($J135,'Margen (PowerBI)'!$B$1:$B$179,0))</f>
        <v>27.5</v>
      </c>
      <c r="M135" s="60">
        <f>VLOOKUP($J135,'Margen (PowerBI)'!$B$2:$F$179,5)</f>
        <v>16.5</v>
      </c>
      <c r="N135" s="59">
        <v>7.0</v>
      </c>
      <c r="O135" s="61">
        <v>5.0E-4</v>
      </c>
      <c r="P135" s="59">
        <v>12.0</v>
      </c>
      <c r="Q135" s="61">
        <v>7.0E-4</v>
      </c>
      <c r="R135" s="61">
        <v>0.9167</v>
      </c>
      <c r="S135" s="59">
        <v>1.0</v>
      </c>
      <c r="T135" s="59">
        <v>0.0</v>
      </c>
      <c r="U135" s="61">
        <v>0.1429</v>
      </c>
      <c r="V135" s="61">
        <v>0.0</v>
      </c>
      <c r="W135" s="62">
        <v>102.0</v>
      </c>
      <c r="X135" s="62">
        <v>0.0</v>
      </c>
      <c r="Y135" s="59">
        <v>1.0</v>
      </c>
      <c r="Z135" s="59">
        <v>0.0</v>
      </c>
      <c r="AA135" s="63"/>
      <c r="AB135" s="63"/>
      <c r="AC135" s="63"/>
      <c r="AD135" s="63"/>
      <c r="AE135" s="63"/>
      <c r="AF135" s="63"/>
      <c r="AG135" s="63"/>
      <c r="AH135" s="63"/>
      <c r="AI135" s="63"/>
      <c r="AJ135" s="63"/>
    </row>
    <row r="136">
      <c r="A136" s="251" t="s">
        <v>1633</v>
      </c>
      <c r="B136" s="55" t="s">
        <v>620</v>
      </c>
      <c r="C136" s="55" t="s">
        <v>639</v>
      </c>
      <c r="D136" s="55" t="s">
        <v>640</v>
      </c>
      <c r="E136" s="55">
        <v>8.0</v>
      </c>
      <c r="F136" s="55" t="s">
        <v>7287</v>
      </c>
      <c r="G136" s="55" t="str">
        <f t="array" ref="G136">IFNA(INDEX('New Listing E-Commerce'!$E$2:$E$69,MATCH($J136,'New Listing E-Commerce'!$C$2:$C$69,0)),"N/A")</f>
        <v>Soft</v>
      </c>
      <c r="H136" s="55" t="str">
        <f t="array" ref="H136">INDEX('New Listing E-Commerce'!$D$1:$D$179,MATCH(J136,'New Listing E-Commerce'!$C$1:$C$179,0))</f>
        <v>Tractor</v>
      </c>
      <c r="I136" s="55">
        <f t="shared" si="1"/>
        <v>2</v>
      </c>
      <c r="J136" s="55" t="s">
        <v>226</v>
      </c>
      <c r="K136" s="56">
        <f>VLOOKUP($J136,'Margen (PowerBI)'!$B$2:$F$179,3)</f>
        <v>35</v>
      </c>
      <c r="L136" s="56">
        <f t="array" ref="L136">INDEX('Margen (PowerBI)'!$E$1:$E$179,MATCH($J136,'Margen (PowerBI)'!$B$1:$B$179,0))</f>
        <v>27.5</v>
      </c>
      <c r="M136" s="56">
        <f>VLOOKUP($J136,'Margen (PowerBI)'!$B$2:$F$179,5)</f>
        <v>16.5</v>
      </c>
      <c r="N136" s="55">
        <v>4.0</v>
      </c>
      <c r="O136" s="57">
        <v>3.0E-4</v>
      </c>
      <c r="P136" s="55">
        <v>4.0</v>
      </c>
      <c r="Q136" s="57">
        <v>2.0E-4</v>
      </c>
      <c r="R136" s="57">
        <v>1.0</v>
      </c>
      <c r="S136" s="55">
        <v>2.0</v>
      </c>
      <c r="T136" s="55">
        <v>0.0</v>
      </c>
      <c r="U136" s="57">
        <v>0.5</v>
      </c>
      <c r="V136" s="57">
        <v>0.0</v>
      </c>
      <c r="W136" s="58">
        <v>223.74</v>
      </c>
      <c r="X136" s="58">
        <v>0.0</v>
      </c>
      <c r="Y136" s="55">
        <v>2.0</v>
      </c>
      <c r="Z136" s="55">
        <v>0.0</v>
      </c>
      <c r="AA136" s="3"/>
      <c r="AB136" s="3"/>
      <c r="AC136" s="3"/>
      <c r="AD136" s="3"/>
      <c r="AE136" s="3"/>
      <c r="AF136" s="3"/>
      <c r="AG136" s="3"/>
      <c r="AH136" s="3"/>
      <c r="AI136" s="3"/>
      <c r="AJ136" s="3"/>
    </row>
    <row r="137">
      <c r="A137" s="252" t="s">
        <v>1633</v>
      </c>
      <c r="B137" s="59" t="s">
        <v>620</v>
      </c>
      <c r="C137" s="59" t="s">
        <v>641</v>
      </c>
      <c r="D137" s="59" t="s">
        <v>642</v>
      </c>
      <c r="E137" s="59">
        <v>8.5</v>
      </c>
      <c r="F137" s="59" t="s">
        <v>7287</v>
      </c>
      <c r="G137" s="59" t="str">
        <f t="array" ref="G137">IFNA(INDEX('New Listing E-Commerce'!$E$2:$E$69,MATCH($J137,'New Listing E-Commerce'!$C$2:$C$69,0)),"N/A")</f>
        <v>Soft</v>
      </c>
      <c r="H137" s="59" t="str">
        <f t="array" ref="H137">INDEX('New Listing E-Commerce'!$D$1:$D$179,MATCH(J137,'New Listing E-Commerce'!$C$1:$C$179,0))</f>
        <v>Tractor</v>
      </c>
      <c r="I137" s="59">
        <f t="shared" si="1"/>
        <v>2</v>
      </c>
      <c r="J137" s="59" t="s">
        <v>226</v>
      </c>
      <c r="K137" s="60">
        <f>VLOOKUP($J137,'Margen (PowerBI)'!$B$2:$F$179,3)</f>
        <v>35</v>
      </c>
      <c r="L137" s="60">
        <f t="array" ref="L137">INDEX('Margen (PowerBI)'!$E$1:$E$179,MATCH($J137,'Margen (PowerBI)'!$B$1:$B$179,0))</f>
        <v>27.5</v>
      </c>
      <c r="M137" s="60">
        <f>VLOOKUP($J137,'Margen (PowerBI)'!$B$2:$F$179,5)</f>
        <v>16.5</v>
      </c>
      <c r="N137" s="59">
        <v>6.0</v>
      </c>
      <c r="O137" s="61">
        <v>4.0E-4</v>
      </c>
      <c r="P137" s="59">
        <v>6.0</v>
      </c>
      <c r="Q137" s="61">
        <v>4.0E-4</v>
      </c>
      <c r="R137" s="61">
        <v>0.8333</v>
      </c>
      <c r="S137" s="59">
        <v>2.0</v>
      </c>
      <c r="T137" s="59">
        <v>0.0</v>
      </c>
      <c r="U137" s="61">
        <v>0.3333</v>
      </c>
      <c r="V137" s="61">
        <v>0.0</v>
      </c>
      <c r="W137" s="62">
        <v>210.12</v>
      </c>
      <c r="X137" s="62">
        <v>0.0</v>
      </c>
      <c r="Y137" s="59">
        <v>2.0</v>
      </c>
      <c r="Z137" s="59">
        <v>0.0</v>
      </c>
      <c r="AA137" s="63"/>
      <c r="AB137" s="63"/>
      <c r="AC137" s="63"/>
      <c r="AD137" s="63"/>
      <c r="AE137" s="63"/>
      <c r="AF137" s="63"/>
      <c r="AG137" s="63"/>
      <c r="AH137" s="63"/>
      <c r="AI137" s="63"/>
      <c r="AJ137" s="63"/>
    </row>
    <row r="138">
      <c r="A138" s="251" t="s">
        <v>1633</v>
      </c>
      <c r="B138" s="55" t="s">
        <v>620</v>
      </c>
      <c r="C138" s="55" t="s">
        <v>643</v>
      </c>
      <c r="D138" s="55" t="s">
        <v>644</v>
      </c>
      <c r="E138" s="55">
        <v>9.0</v>
      </c>
      <c r="F138" s="55" t="s">
        <v>7287</v>
      </c>
      <c r="G138" s="55" t="str">
        <f t="array" ref="G138">IFNA(INDEX('New Listing E-Commerce'!$E$2:$E$69,MATCH($J138,'New Listing E-Commerce'!$C$2:$C$69,0)),"N/A")</f>
        <v>Soft</v>
      </c>
      <c r="H138" s="55" t="str">
        <f t="array" ref="H138">INDEX('New Listing E-Commerce'!$D$1:$D$179,MATCH(J138,'New Listing E-Commerce'!$C$1:$C$179,0))</f>
        <v>Tractor</v>
      </c>
      <c r="I138" s="55">
        <f t="shared" si="1"/>
        <v>1</v>
      </c>
      <c r="J138" s="55" t="s">
        <v>226</v>
      </c>
      <c r="K138" s="56">
        <f>VLOOKUP($J138,'Margen (PowerBI)'!$B$2:$F$179,3)</f>
        <v>35</v>
      </c>
      <c r="L138" s="56">
        <f t="array" ref="L138">INDEX('Margen (PowerBI)'!$E$1:$E$179,MATCH($J138,'Margen (PowerBI)'!$B$1:$B$179,0))</f>
        <v>27.5</v>
      </c>
      <c r="M138" s="56">
        <f>VLOOKUP($J138,'Margen (PowerBI)'!$B$2:$F$179,5)</f>
        <v>16.5</v>
      </c>
      <c r="N138" s="55">
        <v>4.0</v>
      </c>
      <c r="O138" s="57">
        <v>3.0E-4</v>
      </c>
      <c r="P138" s="55">
        <v>6.0</v>
      </c>
      <c r="Q138" s="57">
        <v>4.0E-4</v>
      </c>
      <c r="R138" s="57">
        <v>1.0</v>
      </c>
      <c r="S138" s="55">
        <v>1.0</v>
      </c>
      <c r="T138" s="55">
        <v>0.0</v>
      </c>
      <c r="U138" s="57">
        <v>0.25</v>
      </c>
      <c r="V138" s="57">
        <v>0.0</v>
      </c>
      <c r="W138" s="58">
        <v>111.69</v>
      </c>
      <c r="X138" s="58">
        <v>0.0</v>
      </c>
      <c r="Y138" s="55">
        <v>1.0</v>
      </c>
      <c r="Z138" s="55">
        <v>0.0</v>
      </c>
      <c r="AA138" s="3"/>
      <c r="AB138" s="3"/>
      <c r="AC138" s="3"/>
      <c r="AD138" s="3"/>
      <c r="AE138" s="3"/>
      <c r="AF138" s="3"/>
      <c r="AG138" s="3"/>
      <c r="AH138" s="3"/>
      <c r="AI138" s="3"/>
      <c r="AJ138" s="3"/>
    </row>
    <row r="139">
      <c r="A139" s="252" t="s">
        <v>1633</v>
      </c>
      <c r="B139" s="59" t="s">
        <v>620</v>
      </c>
      <c r="C139" s="59" t="s">
        <v>645</v>
      </c>
      <c r="D139" s="59" t="s">
        <v>646</v>
      </c>
      <c r="E139" s="59">
        <v>9.5</v>
      </c>
      <c r="F139" s="59" t="s">
        <v>7287</v>
      </c>
      <c r="G139" s="59" t="str">
        <f t="array" ref="G139">IFNA(INDEX('New Listing E-Commerce'!$E$2:$E$69,MATCH($J139,'New Listing E-Commerce'!$C$2:$C$69,0)),"N/A")</f>
        <v>Soft</v>
      </c>
      <c r="H139" s="59" t="str">
        <f t="array" ref="H139">INDEX('New Listing E-Commerce'!$D$1:$D$179,MATCH(J139,'New Listing E-Commerce'!$C$1:$C$179,0))</f>
        <v>Tractor</v>
      </c>
      <c r="I139" s="59">
        <f t="shared" si="1"/>
        <v>3</v>
      </c>
      <c r="J139" s="59" t="s">
        <v>226</v>
      </c>
      <c r="K139" s="60">
        <f>VLOOKUP($J139,'Margen (PowerBI)'!$B$2:$F$179,3)</f>
        <v>35</v>
      </c>
      <c r="L139" s="60">
        <f t="array" ref="L139">INDEX('Margen (PowerBI)'!$E$1:$E$179,MATCH($J139,'Margen (PowerBI)'!$B$1:$B$179,0))</f>
        <v>27.5</v>
      </c>
      <c r="M139" s="60">
        <f>VLOOKUP($J139,'Margen (PowerBI)'!$B$2:$F$179,5)</f>
        <v>16.5</v>
      </c>
      <c r="N139" s="59">
        <v>39.0</v>
      </c>
      <c r="O139" s="61">
        <v>0.0028</v>
      </c>
      <c r="P139" s="59">
        <v>53.0</v>
      </c>
      <c r="Q139" s="61">
        <v>0.0031</v>
      </c>
      <c r="R139" s="61">
        <v>1.0</v>
      </c>
      <c r="S139" s="59">
        <v>3.0</v>
      </c>
      <c r="T139" s="59">
        <v>0.0</v>
      </c>
      <c r="U139" s="61">
        <v>0.0769</v>
      </c>
      <c r="V139" s="61">
        <v>0.0</v>
      </c>
      <c r="W139" s="62">
        <v>306.0</v>
      </c>
      <c r="X139" s="62">
        <v>0.0</v>
      </c>
      <c r="Y139" s="59">
        <v>3.0</v>
      </c>
      <c r="Z139" s="59">
        <v>0.0</v>
      </c>
      <c r="AA139" s="63"/>
      <c r="AB139" s="63"/>
      <c r="AC139" s="63"/>
      <c r="AD139" s="63"/>
      <c r="AE139" s="63"/>
      <c r="AF139" s="63"/>
      <c r="AG139" s="63"/>
      <c r="AH139" s="63"/>
      <c r="AI139" s="63"/>
      <c r="AJ139" s="63"/>
    </row>
    <row r="140">
      <c r="A140" s="251" t="s">
        <v>1633</v>
      </c>
      <c r="B140" s="55" t="s">
        <v>620</v>
      </c>
      <c r="C140" s="55" t="s">
        <v>647</v>
      </c>
      <c r="D140" s="55" t="s">
        <v>648</v>
      </c>
      <c r="E140" s="55">
        <v>10.0</v>
      </c>
      <c r="F140" s="55" t="s">
        <v>188</v>
      </c>
      <c r="G140" s="55" t="str">
        <f t="array" ref="G140">IFNA(INDEX('New Listing E-Commerce'!$E$2:$E$69,MATCH($J140,'New Listing E-Commerce'!$C$2:$C$69,0)),"N/A")</f>
        <v>Soft</v>
      </c>
      <c r="H140" s="55" t="str">
        <f t="array" ref="H140">INDEX('New Listing E-Commerce'!$D$1:$D$179,MATCH(J140,'New Listing E-Commerce'!$C$1:$C$179,0))</f>
        <v>Tractor</v>
      </c>
      <c r="I140" s="55">
        <f t="shared" si="1"/>
        <v>2</v>
      </c>
      <c r="J140" s="55" t="s">
        <v>226</v>
      </c>
      <c r="K140" s="56">
        <f>VLOOKUP($J140,'Margen (PowerBI)'!$B$2:$F$179,3)</f>
        <v>35</v>
      </c>
      <c r="L140" s="56">
        <f t="array" ref="L140">INDEX('Margen (PowerBI)'!$E$1:$E$179,MATCH($J140,'Margen (PowerBI)'!$B$1:$B$179,0))</f>
        <v>27.5</v>
      </c>
      <c r="M140" s="56">
        <f>VLOOKUP($J140,'Margen (PowerBI)'!$B$2:$F$179,5)</f>
        <v>16.5</v>
      </c>
      <c r="N140" s="55">
        <v>14.0</v>
      </c>
      <c r="O140" s="57">
        <v>0.001</v>
      </c>
      <c r="P140" s="55">
        <v>17.0</v>
      </c>
      <c r="Q140" s="57">
        <v>0.001</v>
      </c>
      <c r="R140" s="57">
        <v>1.0</v>
      </c>
      <c r="S140" s="55">
        <v>2.0</v>
      </c>
      <c r="T140" s="55">
        <v>0.0</v>
      </c>
      <c r="U140" s="57">
        <v>0.1429</v>
      </c>
      <c r="V140" s="57">
        <v>0.0</v>
      </c>
      <c r="W140" s="58">
        <v>204.0</v>
      </c>
      <c r="X140" s="58">
        <v>0.0</v>
      </c>
      <c r="Y140" s="55">
        <v>2.0</v>
      </c>
      <c r="Z140" s="55">
        <v>0.0</v>
      </c>
      <c r="AA140" s="3"/>
      <c r="AB140" s="3"/>
      <c r="AC140" s="3"/>
      <c r="AD140" s="3"/>
      <c r="AE140" s="3"/>
      <c r="AF140" s="3"/>
      <c r="AG140" s="3"/>
      <c r="AH140" s="3"/>
      <c r="AI140" s="3"/>
      <c r="AJ140" s="3"/>
    </row>
    <row r="141">
      <c r="A141" s="252" t="s">
        <v>1633</v>
      </c>
      <c r="B141" s="59" t="s">
        <v>620</v>
      </c>
      <c r="C141" s="59" t="s">
        <v>649</v>
      </c>
      <c r="D141" s="59" t="s">
        <v>650</v>
      </c>
      <c r="E141" s="59">
        <v>10.5</v>
      </c>
      <c r="F141" s="59" t="s">
        <v>188</v>
      </c>
      <c r="G141" s="59" t="str">
        <f t="array" ref="G141">IFNA(INDEX('New Listing E-Commerce'!$E$2:$E$69,MATCH($J141,'New Listing E-Commerce'!$C$2:$C$69,0)),"N/A")</f>
        <v>Soft</v>
      </c>
      <c r="H141" s="59" t="str">
        <f t="array" ref="H141">INDEX('New Listing E-Commerce'!$D$1:$D$179,MATCH(J141,'New Listing E-Commerce'!$C$1:$C$179,0))</f>
        <v>Tractor</v>
      </c>
      <c r="I141" s="59">
        <f t="shared" si="1"/>
        <v>4</v>
      </c>
      <c r="J141" s="59" t="s">
        <v>226</v>
      </c>
      <c r="K141" s="60">
        <f>VLOOKUP($J141,'Margen (PowerBI)'!$B$2:$F$179,3)</f>
        <v>35</v>
      </c>
      <c r="L141" s="60">
        <f t="array" ref="L141">INDEX('Margen (PowerBI)'!$E$1:$E$179,MATCH($J141,'Margen (PowerBI)'!$B$1:$B$179,0))</f>
        <v>27.5</v>
      </c>
      <c r="M141" s="60">
        <f>VLOOKUP($J141,'Margen (PowerBI)'!$B$2:$F$179,5)</f>
        <v>16.5</v>
      </c>
      <c r="N141" s="59">
        <v>29.0</v>
      </c>
      <c r="O141" s="61">
        <v>0.0021</v>
      </c>
      <c r="P141" s="59">
        <v>40.0</v>
      </c>
      <c r="Q141" s="61">
        <v>0.0024</v>
      </c>
      <c r="R141" s="61">
        <v>0.95</v>
      </c>
      <c r="S141" s="59">
        <v>4.0</v>
      </c>
      <c r="T141" s="59">
        <v>0.0</v>
      </c>
      <c r="U141" s="61">
        <v>0.1379</v>
      </c>
      <c r="V141" s="61">
        <v>0.0</v>
      </c>
      <c r="W141" s="62">
        <v>435.34</v>
      </c>
      <c r="X141" s="62">
        <v>0.0</v>
      </c>
      <c r="Y141" s="59">
        <v>4.0</v>
      </c>
      <c r="Z141" s="59">
        <v>0.0</v>
      </c>
      <c r="AA141" s="63"/>
      <c r="AB141" s="63"/>
      <c r="AC141" s="63"/>
      <c r="AD141" s="63"/>
      <c r="AE141" s="63"/>
      <c r="AF141" s="63"/>
      <c r="AG141" s="63"/>
      <c r="AH141" s="63"/>
      <c r="AI141" s="63"/>
      <c r="AJ141" s="63"/>
    </row>
    <row r="142">
      <c r="A142" s="251" t="s">
        <v>1633</v>
      </c>
      <c r="B142" s="55" t="s">
        <v>620</v>
      </c>
      <c r="C142" s="55" t="s">
        <v>651</v>
      </c>
      <c r="D142" s="55" t="s">
        <v>652</v>
      </c>
      <c r="E142" s="55">
        <v>11.0</v>
      </c>
      <c r="F142" s="55" t="s">
        <v>188</v>
      </c>
      <c r="G142" s="55" t="str">
        <f t="array" ref="G142">IFNA(INDEX('New Listing E-Commerce'!$E$2:$E$69,MATCH($J142,'New Listing E-Commerce'!$C$2:$C$69,0)),"N/A")</f>
        <v>Soft</v>
      </c>
      <c r="H142" s="55" t="str">
        <f t="array" ref="H142">INDEX('New Listing E-Commerce'!$D$1:$D$179,MATCH(J142,'New Listing E-Commerce'!$C$1:$C$179,0))</f>
        <v>Tractor</v>
      </c>
      <c r="I142" s="55">
        <f t="shared" si="1"/>
        <v>4</v>
      </c>
      <c r="J142" s="55" t="s">
        <v>226</v>
      </c>
      <c r="K142" s="56">
        <f>VLOOKUP($J142,'Margen (PowerBI)'!$B$2:$F$179,3)</f>
        <v>35</v>
      </c>
      <c r="L142" s="56">
        <f t="array" ref="L142">INDEX('Margen (PowerBI)'!$E$1:$E$179,MATCH($J142,'Margen (PowerBI)'!$B$1:$B$179,0))</f>
        <v>27.5</v>
      </c>
      <c r="M142" s="56">
        <f>VLOOKUP($J142,'Margen (PowerBI)'!$B$2:$F$179,5)</f>
        <v>16.5</v>
      </c>
      <c r="N142" s="55">
        <v>16.0</v>
      </c>
      <c r="O142" s="57">
        <v>0.0011</v>
      </c>
      <c r="P142" s="55">
        <v>17.0</v>
      </c>
      <c r="Q142" s="57">
        <v>0.001</v>
      </c>
      <c r="R142" s="57">
        <v>0.9412</v>
      </c>
      <c r="S142" s="55">
        <v>4.0</v>
      </c>
      <c r="T142" s="55">
        <v>0.0</v>
      </c>
      <c r="U142" s="57">
        <v>0.25</v>
      </c>
      <c r="V142" s="57">
        <v>0.0</v>
      </c>
      <c r="W142" s="58">
        <v>424.83</v>
      </c>
      <c r="X142" s="58">
        <v>0.0</v>
      </c>
      <c r="Y142" s="55">
        <v>4.0</v>
      </c>
      <c r="Z142" s="55">
        <v>0.0</v>
      </c>
      <c r="AA142" s="3"/>
      <c r="AB142" s="3"/>
      <c r="AC142" s="3"/>
      <c r="AD142" s="3"/>
      <c r="AE142" s="3"/>
      <c r="AF142" s="3"/>
      <c r="AG142" s="3"/>
      <c r="AH142" s="3"/>
      <c r="AI142" s="3"/>
      <c r="AJ142" s="3"/>
    </row>
    <row r="143">
      <c r="A143" s="252" t="s">
        <v>1633</v>
      </c>
      <c r="B143" s="59" t="s">
        <v>620</v>
      </c>
      <c r="C143" s="59" t="s">
        <v>653</v>
      </c>
      <c r="D143" s="59" t="s">
        <v>654</v>
      </c>
      <c r="E143" s="59">
        <v>13.0</v>
      </c>
      <c r="F143" s="59" t="s">
        <v>188</v>
      </c>
      <c r="G143" s="59" t="str">
        <f t="array" ref="G143">IFNA(INDEX('New Listing E-Commerce'!$E$2:$E$69,MATCH($J143,'New Listing E-Commerce'!$C$2:$C$69,0)),"N/A")</f>
        <v>Soft</v>
      </c>
      <c r="H143" s="59" t="str">
        <f t="array" ref="H143">INDEX('New Listing E-Commerce'!$D$1:$D$179,MATCH(J143,'New Listing E-Commerce'!$C$1:$C$179,0))</f>
        <v>Tractor</v>
      </c>
      <c r="I143" s="59">
        <f t="shared" si="1"/>
        <v>3</v>
      </c>
      <c r="J143" s="59" t="s">
        <v>226</v>
      </c>
      <c r="K143" s="60">
        <f>VLOOKUP($J143,'Margen (PowerBI)'!$B$2:$F$179,3)</f>
        <v>35</v>
      </c>
      <c r="L143" s="60">
        <f t="array" ref="L143">INDEX('Margen (PowerBI)'!$E$1:$E$179,MATCH($J143,'Margen (PowerBI)'!$B$1:$B$179,0))</f>
        <v>27.5</v>
      </c>
      <c r="M143" s="60">
        <f>VLOOKUP($J143,'Margen (PowerBI)'!$B$2:$F$179,5)</f>
        <v>16.5</v>
      </c>
      <c r="N143" s="59">
        <v>12.0</v>
      </c>
      <c r="O143" s="61">
        <v>9.0E-4</v>
      </c>
      <c r="P143" s="59">
        <v>14.0</v>
      </c>
      <c r="Q143" s="61">
        <v>8.0E-4</v>
      </c>
      <c r="R143" s="61">
        <v>1.0</v>
      </c>
      <c r="S143" s="59">
        <v>3.0</v>
      </c>
      <c r="T143" s="59">
        <v>0.0</v>
      </c>
      <c r="U143" s="61">
        <v>0.25</v>
      </c>
      <c r="V143" s="61">
        <v>0.0</v>
      </c>
      <c r="W143" s="62">
        <v>318.24</v>
      </c>
      <c r="X143" s="62">
        <v>0.0</v>
      </c>
      <c r="Y143" s="59">
        <v>3.0</v>
      </c>
      <c r="Z143" s="59">
        <v>0.0</v>
      </c>
      <c r="AA143" s="63"/>
      <c r="AB143" s="63"/>
      <c r="AC143" s="63"/>
      <c r="AD143" s="63"/>
      <c r="AE143" s="63"/>
      <c r="AF143" s="63"/>
      <c r="AG143" s="63"/>
      <c r="AH143" s="63"/>
      <c r="AI143" s="63"/>
      <c r="AJ143" s="63"/>
    </row>
    <row r="144">
      <c r="A144" s="251" t="s">
        <v>1633</v>
      </c>
      <c r="B144" s="55" t="s">
        <v>620</v>
      </c>
      <c r="C144" s="55" t="s">
        <v>655</v>
      </c>
      <c r="D144" s="55" t="s">
        <v>656</v>
      </c>
      <c r="E144" s="55">
        <v>6.0</v>
      </c>
      <c r="F144" s="55" t="s">
        <v>188</v>
      </c>
      <c r="G144" s="55" t="str">
        <f t="array" ref="G144">IFNA(INDEX('New Listing E-Commerce'!$E$2:$E$69,MATCH($J144,'New Listing E-Commerce'!$C$2:$C$69,0)),"N/A")</f>
        <v>Soft</v>
      </c>
      <c r="H144" s="55" t="str">
        <f t="array" ref="H144">INDEX('New Listing E-Commerce'!$D$1:$D$179,MATCH(J144,'New Listing E-Commerce'!$C$1:$C$179,0))</f>
        <v>Tractor</v>
      </c>
      <c r="I144" s="55">
        <f t="shared" si="1"/>
        <v>2</v>
      </c>
      <c r="J144" s="55" t="s">
        <v>226</v>
      </c>
      <c r="K144" s="56">
        <f>VLOOKUP($J144,'Margen (PowerBI)'!$B$2:$F$179,3)</f>
        <v>35</v>
      </c>
      <c r="L144" s="56">
        <f t="array" ref="L144">INDEX('Margen (PowerBI)'!$E$1:$E$179,MATCH($J144,'Margen (PowerBI)'!$B$1:$B$179,0))</f>
        <v>27.5</v>
      </c>
      <c r="M144" s="56">
        <f>VLOOKUP($J144,'Margen (PowerBI)'!$B$2:$F$179,5)</f>
        <v>16.5</v>
      </c>
      <c r="N144" s="55">
        <v>43.0</v>
      </c>
      <c r="O144" s="57">
        <v>0.0031</v>
      </c>
      <c r="P144" s="55">
        <v>50.0</v>
      </c>
      <c r="Q144" s="57">
        <v>0.0029</v>
      </c>
      <c r="R144" s="57">
        <v>0.74</v>
      </c>
      <c r="S144" s="55">
        <v>2.0</v>
      </c>
      <c r="T144" s="55">
        <v>0.0</v>
      </c>
      <c r="U144" s="57">
        <v>0.0465</v>
      </c>
      <c r="V144" s="57">
        <v>0.0</v>
      </c>
      <c r="W144" s="58">
        <v>212.42</v>
      </c>
      <c r="X144" s="58">
        <v>0.0</v>
      </c>
      <c r="Y144" s="55">
        <v>2.0</v>
      </c>
      <c r="Z144" s="55">
        <v>0.0</v>
      </c>
      <c r="AA144" s="3"/>
      <c r="AB144" s="3"/>
      <c r="AC144" s="3"/>
      <c r="AD144" s="3"/>
      <c r="AE144" s="3"/>
      <c r="AF144" s="3"/>
      <c r="AG144" s="3"/>
      <c r="AH144" s="3"/>
      <c r="AI144" s="3"/>
      <c r="AJ144" s="3"/>
    </row>
    <row r="145">
      <c r="A145" s="252" t="s">
        <v>1633</v>
      </c>
      <c r="B145" s="59" t="s">
        <v>620</v>
      </c>
      <c r="C145" s="59" t="s">
        <v>657</v>
      </c>
      <c r="D145" s="59" t="s">
        <v>658</v>
      </c>
      <c r="E145" s="59">
        <v>7.5</v>
      </c>
      <c r="F145" s="59" t="s">
        <v>188</v>
      </c>
      <c r="G145" s="59" t="str">
        <f t="array" ref="G145">IFNA(INDEX('New Listing E-Commerce'!$E$2:$E$69,MATCH($J145,'New Listing E-Commerce'!$C$2:$C$69,0)),"N/A")</f>
        <v>Soft</v>
      </c>
      <c r="H145" s="59" t="str">
        <f t="array" ref="H145">INDEX('New Listing E-Commerce'!$D$1:$D$179,MATCH(J145,'New Listing E-Commerce'!$C$1:$C$179,0))</f>
        <v>Tractor</v>
      </c>
      <c r="I145" s="59">
        <f t="shared" si="1"/>
        <v>2</v>
      </c>
      <c r="J145" s="59" t="s">
        <v>226</v>
      </c>
      <c r="K145" s="60">
        <f>VLOOKUP($J145,'Margen (PowerBI)'!$B$2:$F$179,3)</f>
        <v>35</v>
      </c>
      <c r="L145" s="60">
        <f t="array" ref="L145">INDEX('Margen (PowerBI)'!$E$1:$E$179,MATCH($J145,'Margen (PowerBI)'!$B$1:$B$179,0))</f>
        <v>27.5</v>
      </c>
      <c r="M145" s="60">
        <f>VLOOKUP($J145,'Margen (PowerBI)'!$B$2:$F$179,5)</f>
        <v>16.5</v>
      </c>
      <c r="N145" s="59">
        <v>3.0</v>
      </c>
      <c r="O145" s="61">
        <v>2.0E-4</v>
      </c>
      <c r="P145" s="59">
        <v>4.0</v>
      </c>
      <c r="Q145" s="61">
        <v>2.0E-4</v>
      </c>
      <c r="R145" s="61">
        <v>0.75</v>
      </c>
      <c r="S145" s="59">
        <v>2.0</v>
      </c>
      <c r="T145" s="59">
        <v>0.0</v>
      </c>
      <c r="U145" s="61">
        <v>0.6667</v>
      </c>
      <c r="V145" s="61">
        <v>0.0</v>
      </c>
      <c r="W145" s="62">
        <v>210.12</v>
      </c>
      <c r="X145" s="62">
        <v>0.0</v>
      </c>
      <c r="Y145" s="59">
        <v>2.0</v>
      </c>
      <c r="Z145" s="59">
        <v>0.0</v>
      </c>
      <c r="AA145" s="63"/>
      <c r="AB145" s="63"/>
      <c r="AC145" s="63"/>
      <c r="AD145" s="63"/>
      <c r="AE145" s="63"/>
      <c r="AF145" s="63"/>
      <c r="AG145" s="63"/>
      <c r="AH145" s="63"/>
      <c r="AI145" s="63"/>
      <c r="AJ145" s="63"/>
    </row>
    <row r="146">
      <c r="A146" s="251" t="s">
        <v>1633</v>
      </c>
      <c r="B146" s="55" t="s">
        <v>620</v>
      </c>
      <c r="C146" s="55" t="s">
        <v>659</v>
      </c>
      <c r="D146" s="55" t="s">
        <v>660</v>
      </c>
      <c r="E146" s="55">
        <v>8.0</v>
      </c>
      <c r="F146" s="55" t="s">
        <v>188</v>
      </c>
      <c r="G146" s="55" t="str">
        <f t="array" ref="G146">IFNA(INDEX('New Listing E-Commerce'!$E$2:$E$69,MATCH($J146,'New Listing E-Commerce'!$C$2:$C$69,0)),"N/A")</f>
        <v>Soft</v>
      </c>
      <c r="H146" s="55" t="str">
        <f t="array" ref="H146">INDEX('New Listing E-Commerce'!$D$1:$D$179,MATCH(J146,'New Listing E-Commerce'!$C$1:$C$179,0))</f>
        <v>Tractor</v>
      </c>
      <c r="I146" s="55">
        <f t="shared" si="1"/>
        <v>1</v>
      </c>
      <c r="J146" s="55" t="s">
        <v>226</v>
      </c>
      <c r="K146" s="56">
        <f>VLOOKUP($J146,'Margen (PowerBI)'!$B$2:$F$179,3)</f>
        <v>35</v>
      </c>
      <c r="L146" s="56">
        <f t="array" ref="L146">INDEX('Margen (PowerBI)'!$E$1:$E$179,MATCH($J146,'Margen (PowerBI)'!$B$1:$B$179,0))</f>
        <v>27.5</v>
      </c>
      <c r="M146" s="56">
        <f>VLOOKUP($J146,'Margen (PowerBI)'!$B$2:$F$179,5)</f>
        <v>16.5</v>
      </c>
      <c r="N146" s="55">
        <v>7.0</v>
      </c>
      <c r="O146" s="57">
        <v>5.0E-4</v>
      </c>
      <c r="P146" s="55">
        <v>7.0</v>
      </c>
      <c r="Q146" s="57">
        <v>4.0E-4</v>
      </c>
      <c r="R146" s="57">
        <v>1.0</v>
      </c>
      <c r="S146" s="55">
        <v>1.0</v>
      </c>
      <c r="T146" s="55">
        <v>0.0</v>
      </c>
      <c r="U146" s="57">
        <v>0.1429</v>
      </c>
      <c r="V146" s="57">
        <v>0.0</v>
      </c>
      <c r="W146" s="58">
        <v>102.0</v>
      </c>
      <c r="X146" s="58">
        <v>0.0</v>
      </c>
      <c r="Y146" s="55">
        <v>1.0</v>
      </c>
      <c r="Z146" s="55">
        <v>0.0</v>
      </c>
      <c r="AA146" s="3"/>
      <c r="AB146" s="3"/>
      <c r="AC146" s="3"/>
      <c r="AD146" s="3"/>
      <c r="AE146" s="3"/>
      <c r="AF146" s="3"/>
      <c r="AG146" s="3"/>
      <c r="AH146" s="3"/>
      <c r="AI146" s="3"/>
      <c r="AJ146" s="3"/>
    </row>
    <row r="147">
      <c r="A147" s="252" t="s">
        <v>1633</v>
      </c>
      <c r="B147" s="59" t="s">
        <v>620</v>
      </c>
      <c r="C147" s="59" t="s">
        <v>661</v>
      </c>
      <c r="D147" s="59" t="s">
        <v>662</v>
      </c>
      <c r="E147" s="59">
        <v>8.5</v>
      </c>
      <c r="F147" s="59" t="s">
        <v>188</v>
      </c>
      <c r="G147" s="59" t="str">
        <f t="array" ref="G147">IFNA(INDEX('New Listing E-Commerce'!$E$2:$E$69,MATCH($J147,'New Listing E-Commerce'!$C$2:$C$69,0)),"N/A")</f>
        <v>Soft</v>
      </c>
      <c r="H147" s="59" t="str">
        <f t="array" ref="H147">INDEX('New Listing E-Commerce'!$D$1:$D$179,MATCH(J147,'New Listing E-Commerce'!$C$1:$C$179,0))</f>
        <v>Tractor</v>
      </c>
      <c r="I147" s="59">
        <f t="shared" si="1"/>
        <v>1</v>
      </c>
      <c r="J147" s="59" t="s">
        <v>226</v>
      </c>
      <c r="K147" s="60">
        <f>VLOOKUP($J147,'Margen (PowerBI)'!$B$2:$F$179,3)</f>
        <v>35</v>
      </c>
      <c r="L147" s="60">
        <f t="array" ref="L147">INDEX('Margen (PowerBI)'!$E$1:$E$179,MATCH($J147,'Margen (PowerBI)'!$B$1:$B$179,0))</f>
        <v>27.5</v>
      </c>
      <c r="M147" s="60">
        <f>VLOOKUP($J147,'Margen (PowerBI)'!$B$2:$F$179,5)</f>
        <v>16.5</v>
      </c>
      <c r="N147" s="59">
        <v>8.0</v>
      </c>
      <c r="O147" s="61">
        <v>6.0E-4</v>
      </c>
      <c r="P147" s="59">
        <v>9.0</v>
      </c>
      <c r="Q147" s="61">
        <v>5.0E-4</v>
      </c>
      <c r="R147" s="61">
        <v>1.0</v>
      </c>
      <c r="S147" s="59">
        <v>1.0</v>
      </c>
      <c r="T147" s="59">
        <v>0.0</v>
      </c>
      <c r="U147" s="61">
        <v>0.125</v>
      </c>
      <c r="V147" s="61">
        <v>0.0</v>
      </c>
      <c r="W147" s="62">
        <v>102.0</v>
      </c>
      <c r="X147" s="62">
        <v>0.0</v>
      </c>
      <c r="Y147" s="59">
        <v>1.0</v>
      </c>
      <c r="Z147" s="59">
        <v>0.0</v>
      </c>
      <c r="AA147" s="63"/>
      <c r="AB147" s="63"/>
      <c r="AC147" s="63"/>
      <c r="AD147" s="63"/>
      <c r="AE147" s="63"/>
      <c r="AF147" s="63"/>
      <c r="AG147" s="63"/>
      <c r="AH147" s="63"/>
      <c r="AI147" s="63"/>
      <c r="AJ147" s="63"/>
    </row>
    <row r="148">
      <c r="A148" s="251" t="s">
        <v>1633</v>
      </c>
      <c r="B148" s="55" t="s">
        <v>663</v>
      </c>
      <c r="C148" s="55" t="s">
        <v>664</v>
      </c>
      <c r="D148" s="55" t="s">
        <v>665</v>
      </c>
      <c r="E148" s="55">
        <v>6.0</v>
      </c>
      <c r="F148" s="55" t="s">
        <v>7286</v>
      </c>
      <c r="G148" s="55" t="str">
        <f t="array" ref="G148">IFNA(INDEX('New Listing E-Commerce'!$E$2:$E$69,MATCH($J148,'New Listing E-Commerce'!$C$2:$C$69,0)),"N/A")</f>
        <v>Steel</v>
      </c>
      <c r="H148" s="55" t="str">
        <f t="array" ref="H148">INDEX('New Listing E-Commerce'!$D$1:$D$179,MATCH(J148,'New Listing E-Commerce'!$C$1:$C$179,0))</f>
        <v>Tractor</v>
      </c>
      <c r="I148" s="55">
        <f t="shared" si="1"/>
        <v>3</v>
      </c>
      <c r="J148" s="55" t="s">
        <v>207</v>
      </c>
      <c r="K148" s="56">
        <f t="array" ref="K148">INDEX('Margen (PowerBI)'!$D$1:$D$179,MATCH($J148,'Margen (PowerBI)'!$B$1:$B$179,0))</f>
        <v>49.5</v>
      </c>
      <c r="L148" s="56">
        <f t="array" ref="L148">INDEX('Margen (PowerBI)'!$E$1:$E$179,MATCH($J148,'Margen (PowerBI)'!$B$1:$B$179,0))</f>
        <v>28.5</v>
      </c>
      <c r="M148" s="56">
        <f t="array" ref="M148">INDEX('Margen (PowerBI)'!$F$1:$F$179,MATCH($J148,'Margen (PowerBI)'!$B$1:$B$179,0))</f>
        <v>21</v>
      </c>
      <c r="N148" s="55">
        <v>300.0</v>
      </c>
      <c r="O148" s="57">
        <v>0.0215</v>
      </c>
      <c r="P148" s="55">
        <v>369.0</v>
      </c>
      <c r="Q148" s="57">
        <v>0.0217</v>
      </c>
      <c r="R148" s="57">
        <v>0.9295</v>
      </c>
      <c r="S148" s="55">
        <v>3.0</v>
      </c>
      <c r="T148" s="55">
        <v>0.0</v>
      </c>
      <c r="U148" s="57">
        <v>0.01</v>
      </c>
      <c r="V148" s="57">
        <v>0.0</v>
      </c>
      <c r="W148" s="58">
        <v>318.0</v>
      </c>
      <c r="X148" s="58">
        <v>0.0</v>
      </c>
      <c r="Y148" s="55">
        <v>3.0</v>
      </c>
      <c r="Z148" s="55">
        <v>0.0</v>
      </c>
      <c r="AA148" s="3"/>
      <c r="AB148" s="3"/>
      <c r="AC148" s="3"/>
      <c r="AD148" s="3"/>
      <c r="AE148" s="3"/>
      <c r="AF148" s="3"/>
      <c r="AG148" s="3"/>
      <c r="AH148" s="3"/>
      <c r="AI148" s="3"/>
      <c r="AJ148" s="3"/>
    </row>
    <row r="149">
      <c r="A149" s="252" t="s">
        <v>1633</v>
      </c>
      <c r="B149" s="59" t="s">
        <v>663</v>
      </c>
      <c r="C149" s="59" t="s">
        <v>666</v>
      </c>
      <c r="D149" s="59" t="s">
        <v>667</v>
      </c>
      <c r="E149" s="59">
        <v>7.0</v>
      </c>
      <c r="F149" s="59" t="s">
        <v>7286</v>
      </c>
      <c r="G149" s="59" t="str">
        <f t="array" ref="G149">IFNA(INDEX('New Listing E-Commerce'!$E$2:$E$69,MATCH($J149,'New Listing E-Commerce'!$C$2:$C$69,0)),"N/A")</f>
        <v>Steel</v>
      </c>
      <c r="H149" s="59" t="str">
        <f t="array" ref="H149">INDEX('New Listing E-Commerce'!$D$1:$D$179,MATCH(J149,'New Listing E-Commerce'!$C$1:$C$179,0))</f>
        <v>Tractor</v>
      </c>
      <c r="I149" s="59">
        <f t="shared" si="1"/>
        <v>2</v>
      </c>
      <c r="J149" s="59" t="s">
        <v>207</v>
      </c>
      <c r="K149" s="60">
        <f t="array" ref="K149">INDEX('Margen (PowerBI)'!$D$1:$D$179,MATCH($J149,'Margen (PowerBI)'!$B$1:$B$179,0))</f>
        <v>49.5</v>
      </c>
      <c r="L149" s="60">
        <f t="array" ref="L149">INDEX('Margen (PowerBI)'!$E$1:$E$179,MATCH($J149,'Margen (PowerBI)'!$B$1:$B$179,0))</f>
        <v>28.5</v>
      </c>
      <c r="M149" s="60">
        <f t="array" ref="M149">INDEX('Margen (PowerBI)'!$F$1:$F$179,MATCH($J149,'Margen (PowerBI)'!$B$1:$B$179,0))</f>
        <v>21</v>
      </c>
      <c r="N149" s="59">
        <v>8.0</v>
      </c>
      <c r="O149" s="61">
        <v>6.0E-4</v>
      </c>
      <c r="P149" s="59">
        <v>10.0</v>
      </c>
      <c r="Q149" s="61">
        <v>6.0E-4</v>
      </c>
      <c r="R149" s="61">
        <v>0.9</v>
      </c>
      <c r="S149" s="59">
        <v>2.0</v>
      </c>
      <c r="T149" s="59">
        <v>0.0</v>
      </c>
      <c r="U149" s="61">
        <v>0.25</v>
      </c>
      <c r="V149" s="61">
        <v>0.0</v>
      </c>
      <c r="W149" s="62">
        <v>212.0</v>
      </c>
      <c r="X149" s="62">
        <v>0.0</v>
      </c>
      <c r="Y149" s="59">
        <v>2.0</v>
      </c>
      <c r="Z149" s="59">
        <v>0.0</v>
      </c>
      <c r="AA149" s="63"/>
      <c r="AB149" s="63"/>
      <c r="AC149" s="63"/>
      <c r="AD149" s="63"/>
      <c r="AE149" s="63"/>
      <c r="AF149" s="63"/>
      <c r="AG149" s="63"/>
      <c r="AH149" s="63"/>
      <c r="AI149" s="63"/>
      <c r="AJ149" s="63"/>
    </row>
    <row r="150">
      <c r="A150" s="251" t="s">
        <v>1633</v>
      </c>
      <c r="B150" s="55" t="s">
        <v>663</v>
      </c>
      <c r="C150" s="55" t="s">
        <v>668</v>
      </c>
      <c r="D150" s="55" t="s">
        <v>669</v>
      </c>
      <c r="E150" s="55">
        <v>7.5</v>
      </c>
      <c r="F150" s="55" t="s">
        <v>7286</v>
      </c>
      <c r="G150" s="55" t="str">
        <f t="array" ref="G150">IFNA(INDEX('New Listing E-Commerce'!$E$2:$E$69,MATCH($J150,'New Listing E-Commerce'!$C$2:$C$69,0)),"N/A")</f>
        <v>Steel</v>
      </c>
      <c r="H150" s="55" t="str">
        <f t="array" ref="H150">INDEX('New Listing E-Commerce'!$D$1:$D$179,MATCH(J150,'New Listing E-Commerce'!$C$1:$C$179,0))</f>
        <v>Tractor</v>
      </c>
      <c r="I150" s="55">
        <f t="shared" si="1"/>
        <v>2</v>
      </c>
      <c r="J150" s="55" t="s">
        <v>207</v>
      </c>
      <c r="K150" s="56">
        <f t="array" ref="K150">INDEX('Margen (PowerBI)'!$D$1:$D$179,MATCH($J150,'Margen (PowerBI)'!$B$1:$B$179,0))</f>
        <v>49.5</v>
      </c>
      <c r="L150" s="56">
        <f t="array" ref="L150">INDEX('Margen (PowerBI)'!$E$1:$E$179,MATCH($J150,'Margen (PowerBI)'!$B$1:$B$179,0))</f>
        <v>28.5</v>
      </c>
      <c r="M150" s="56">
        <f t="array" ref="M150">INDEX('Margen (PowerBI)'!$F$1:$F$179,MATCH($J150,'Margen (PowerBI)'!$B$1:$B$179,0))</f>
        <v>21</v>
      </c>
      <c r="N150" s="55">
        <v>557.0</v>
      </c>
      <c r="O150" s="57">
        <v>0.0399</v>
      </c>
      <c r="P150" s="55">
        <v>646.0</v>
      </c>
      <c r="Q150" s="57">
        <v>0.0381</v>
      </c>
      <c r="R150" s="57">
        <v>0.9954</v>
      </c>
      <c r="S150" s="55">
        <v>2.0</v>
      </c>
      <c r="T150" s="55">
        <v>0.0</v>
      </c>
      <c r="U150" s="57">
        <v>0.0036</v>
      </c>
      <c r="V150" s="57">
        <v>0.0</v>
      </c>
      <c r="W150" s="58">
        <v>219.42</v>
      </c>
      <c r="X150" s="58">
        <v>0.0</v>
      </c>
      <c r="Y150" s="55">
        <v>2.0</v>
      </c>
      <c r="Z150" s="55">
        <v>0.0</v>
      </c>
      <c r="AA150" s="3"/>
      <c r="AB150" s="3"/>
      <c r="AC150" s="3"/>
      <c r="AD150" s="3"/>
      <c r="AE150" s="3"/>
      <c r="AF150" s="3"/>
      <c r="AG150" s="3"/>
      <c r="AH150" s="3"/>
      <c r="AI150" s="3"/>
      <c r="AJ150" s="3"/>
    </row>
    <row r="151">
      <c r="A151" s="252" t="s">
        <v>1633</v>
      </c>
      <c r="B151" s="59" t="s">
        <v>663</v>
      </c>
      <c r="C151" s="59" t="s">
        <v>670</v>
      </c>
      <c r="D151" s="59" t="s">
        <v>671</v>
      </c>
      <c r="E151" s="59">
        <v>8.0</v>
      </c>
      <c r="F151" s="59" t="s">
        <v>7286</v>
      </c>
      <c r="G151" s="59" t="str">
        <f t="array" ref="G151">IFNA(INDEX('New Listing E-Commerce'!$E$2:$E$69,MATCH($J151,'New Listing E-Commerce'!$C$2:$C$69,0)),"N/A")</f>
        <v>Steel</v>
      </c>
      <c r="H151" s="59" t="str">
        <f t="array" ref="H151">INDEX('New Listing E-Commerce'!$D$1:$D$179,MATCH(J151,'New Listing E-Commerce'!$C$1:$C$179,0))</f>
        <v>Tractor</v>
      </c>
      <c r="I151" s="59">
        <f t="shared" si="1"/>
        <v>2</v>
      </c>
      <c r="J151" s="59" t="s">
        <v>207</v>
      </c>
      <c r="K151" s="60">
        <f t="array" ref="K151">INDEX('Margen (PowerBI)'!$D$1:$D$179,MATCH($J151,'Margen (PowerBI)'!$B$1:$B$179,0))</f>
        <v>49.5</v>
      </c>
      <c r="L151" s="60">
        <f t="array" ref="L151">INDEX('Margen (PowerBI)'!$E$1:$E$179,MATCH($J151,'Margen (PowerBI)'!$B$1:$B$179,0))</f>
        <v>28.5</v>
      </c>
      <c r="M151" s="60">
        <f t="array" ref="M151">INDEX('Margen (PowerBI)'!$F$1:$F$179,MATCH($J151,'Margen (PowerBI)'!$B$1:$B$179,0))</f>
        <v>21</v>
      </c>
      <c r="N151" s="59">
        <v>17.0</v>
      </c>
      <c r="O151" s="61">
        <v>0.0012</v>
      </c>
      <c r="P151" s="59">
        <v>20.0</v>
      </c>
      <c r="Q151" s="61">
        <v>0.0012</v>
      </c>
      <c r="R151" s="61">
        <v>1.0</v>
      </c>
      <c r="S151" s="59">
        <v>2.0</v>
      </c>
      <c r="T151" s="59">
        <v>0.0</v>
      </c>
      <c r="U151" s="61">
        <v>0.1176</v>
      </c>
      <c r="V151" s="61">
        <v>0.0</v>
      </c>
      <c r="W151" s="62">
        <v>212.0</v>
      </c>
      <c r="X151" s="62">
        <v>0.0</v>
      </c>
      <c r="Y151" s="59">
        <v>2.0</v>
      </c>
      <c r="Z151" s="59">
        <v>0.0</v>
      </c>
      <c r="AA151" s="63"/>
      <c r="AB151" s="63"/>
      <c r="AC151" s="63"/>
      <c r="AD151" s="63"/>
      <c r="AE151" s="63"/>
      <c r="AF151" s="63"/>
      <c r="AG151" s="63"/>
      <c r="AH151" s="63"/>
      <c r="AI151" s="63"/>
      <c r="AJ151" s="63"/>
    </row>
    <row r="152">
      <c r="A152" s="251" t="s">
        <v>1633</v>
      </c>
      <c r="B152" s="55" t="s">
        <v>663</v>
      </c>
      <c r="C152" s="55" t="s">
        <v>672</v>
      </c>
      <c r="D152" s="55" t="s">
        <v>673</v>
      </c>
      <c r="E152" s="55">
        <v>8.5</v>
      </c>
      <c r="F152" s="55" t="s">
        <v>7286</v>
      </c>
      <c r="G152" s="55" t="str">
        <f t="array" ref="G152">IFNA(INDEX('New Listing E-Commerce'!$E$2:$E$69,MATCH($J152,'New Listing E-Commerce'!$C$2:$C$69,0)),"N/A")</f>
        <v>Steel</v>
      </c>
      <c r="H152" s="55" t="str">
        <f t="array" ref="H152">INDEX('New Listing E-Commerce'!$D$1:$D$179,MATCH(J152,'New Listing E-Commerce'!$C$1:$C$179,0))</f>
        <v>Tractor</v>
      </c>
      <c r="I152" s="55">
        <f t="shared" si="1"/>
        <v>11</v>
      </c>
      <c r="J152" s="55" t="s">
        <v>207</v>
      </c>
      <c r="K152" s="56">
        <f t="array" ref="K152">INDEX('Margen (PowerBI)'!$D$1:$D$179,MATCH($J152,'Margen (PowerBI)'!$B$1:$B$179,0))</f>
        <v>49.5</v>
      </c>
      <c r="L152" s="56">
        <f t="array" ref="L152">INDEX('Margen (PowerBI)'!$E$1:$E$179,MATCH($J152,'Margen (PowerBI)'!$B$1:$B$179,0))</f>
        <v>28.5</v>
      </c>
      <c r="M152" s="56">
        <f t="array" ref="M152">INDEX('Margen (PowerBI)'!$F$1:$F$179,MATCH($J152,'Margen (PowerBI)'!$B$1:$B$179,0))</f>
        <v>21</v>
      </c>
      <c r="N152" s="55">
        <v>12.0</v>
      </c>
      <c r="O152" s="57">
        <v>9.0E-4</v>
      </c>
      <c r="P152" s="55">
        <v>16.0</v>
      </c>
      <c r="Q152" s="57">
        <v>9.0E-4</v>
      </c>
      <c r="R152" s="57">
        <v>1.0</v>
      </c>
      <c r="S152" s="55">
        <v>11.0</v>
      </c>
      <c r="T152" s="55">
        <v>0.0</v>
      </c>
      <c r="U152" s="57">
        <v>0.9167</v>
      </c>
      <c r="V152" s="57">
        <v>0.0</v>
      </c>
      <c r="W152" s="58">
        <v>1213.84</v>
      </c>
      <c r="X152" s="58">
        <v>0.0</v>
      </c>
      <c r="Y152" s="55">
        <v>11.0</v>
      </c>
      <c r="Z152" s="55">
        <v>0.0</v>
      </c>
      <c r="AA152" s="3"/>
      <c r="AB152" s="3"/>
      <c r="AC152" s="3"/>
      <c r="AD152" s="3"/>
      <c r="AE152" s="3"/>
      <c r="AF152" s="3"/>
      <c r="AG152" s="3"/>
      <c r="AH152" s="3"/>
      <c r="AI152" s="3"/>
      <c r="AJ152" s="3"/>
    </row>
    <row r="153">
      <c r="A153" s="252" t="s">
        <v>1633</v>
      </c>
      <c r="B153" s="59" t="s">
        <v>663</v>
      </c>
      <c r="C153" s="59" t="s">
        <v>674</v>
      </c>
      <c r="D153" s="59" t="s">
        <v>675</v>
      </c>
      <c r="E153" s="59">
        <v>9.0</v>
      </c>
      <c r="F153" s="59" t="s">
        <v>7286</v>
      </c>
      <c r="G153" s="59" t="str">
        <f t="array" ref="G153">IFNA(INDEX('New Listing E-Commerce'!$E$2:$E$69,MATCH($J153,'New Listing E-Commerce'!$C$2:$C$69,0)),"N/A")</f>
        <v>Steel</v>
      </c>
      <c r="H153" s="59" t="str">
        <f t="array" ref="H153">INDEX('New Listing E-Commerce'!$D$1:$D$179,MATCH(J153,'New Listing E-Commerce'!$C$1:$C$179,0))</f>
        <v>Tractor</v>
      </c>
      <c r="I153" s="59">
        <f t="shared" si="1"/>
        <v>6</v>
      </c>
      <c r="J153" s="59" t="s">
        <v>207</v>
      </c>
      <c r="K153" s="60">
        <f t="array" ref="K153">INDEX('Margen (PowerBI)'!$D$1:$D$179,MATCH($J153,'Margen (PowerBI)'!$B$1:$B$179,0))</f>
        <v>49.5</v>
      </c>
      <c r="L153" s="60">
        <f t="array" ref="L153">INDEX('Margen (PowerBI)'!$E$1:$E$179,MATCH($J153,'Margen (PowerBI)'!$B$1:$B$179,0))</f>
        <v>28.5</v>
      </c>
      <c r="M153" s="60">
        <f t="array" ref="M153">INDEX('Margen (PowerBI)'!$F$1:$F$179,MATCH($J153,'Margen (PowerBI)'!$B$1:$B$179,0))</f>
        <v>21</v>
      </c>
      <c r="N153" s="59">
        <v>90.0</v>
      </c>
      <c r="O153" s="61">
        <v>0.0064</v>
      </c>
      <c r="P153" s="59">
        <v>111.0</v>
      </c>
      <c r="Q153" s="61">
        <v>0.0065</v>
      </c>
      <c r="R153" s="61">
        <v>1.0</v>
      </c>
      <c r="S153" s="59">
        <v>6.0</v>
      </c>
      <c r="T153" s="59">
        <v>0.0</v>
      </c>
      <c r="U153" s="61">
        <v>0.0667</v>
      </c>
      <c r="V153" s="61">
        <v>0.0</v>
      </c>
      <c r="W153" s="62">
        <v>660.25</v>
      </c>
      <c r="X153" s="62">
        <v>0.0</v>
      </c>
      <c r="Y153" s="59">
        <v>6.0</v>
      </c>
      <c r="Z153" s="59">
        <v>0.0</v>
      </c>
      <c r="AA153" s="63"/>
      <c r="AB153" s="63"/>
      <c r="AC153" s="63"/>
      <c r="AD153" s="63"/>
      <c r="AE153" s="63"/>
      <c r="AF153" s="63"/>
      <c r="AG153" s="63"/>
      <c r="AH153" s="63"/>
      <c r="AI153" s="63"/>
      <c r="AJ153" s="63"/>
    </row>
    <row r="154">
      <c r="A154" s="251" t="s">
        <v>1633</v>
      </c>
      <c r="B154" s="55" t="s">
        <v>663</v>
      </c>
      <c r="C154" s="55" t="s">
        <v>676</v>
      </c>
      <c r="D154" s="55" t="s">
        <v>677</v>
      </c>
      <c r="E154" s="55">
        <v>9.5</v>
      </c>
      <c r="F154" s="55" t="s">
        <v>7286</v>
      </c>
      <c r="G154" s="55" t="str">
        <f t="array" ref="G154">IFNA(INDEX('New Listing E-Commerce'!$E$2:$E$69,MATCH($J154,'New Listing E-Commerce'!$C$2:$C$69,0)),"N/A")</f>
        <v>Steel</v>
      </c>
      <c r="H154" s="55" t="str">
        <f t="array" ref="H154">INDEX('New Listing E-Commerce'!$D$1:$D$179,MATCH(J154,'New Listing E-Commerce'!$C$1:$C$179,0))</f>
        <v>Tractor</v>
      </c>
      <c r="I154" s="55">
        <f t="shared" si="1"/>
        <v>3</v>
      </c>
      <c r="J154" s="55" t="s">
        <v>207</v>
      </c>
      <c r="K154" s="56">
        <f t="array" ref="K154">INDEX('Margen (PowerBI)'!$D$1:$D$179,MATCH($J154,'Margen (PowerBI)'!$B$1:$B$179,0))</f>
        <v>49.5</v>
      </c>
      <c r="L154" s="56">
        <f t="array" ref="L154">INDEX('Margen (PowerBI)'!$E$1:$E$179,MATCH($J154,'Margen (PowerBI)'!$B$1:$B$179,0))</f>
        <v>28.5</v>
      </c>
      <c r="M154" s="56">
        <f t="array" ref="M154">INDEX('Margen (PowerBI)'!$F$1:$F$179,MATCH($J154,'Margen (PowerBI)'!$B$1:$B$179,0))</f>
        <v>21</v>
      </c>
      <c r="N154" s="55">
        <v>4.0</v>
      </c>
      <c r="O154" s="57">
        <v>3.0E-4</v>
      </c>
      <c r="P154" s="55">
        <v>5.0</v>
      </c>
      <c r="Q154" s="57">
        <v>3.0E-4</v>
      </c>
      <c r="R154" s="57">
        <v>1.0</v>
      </c>
      <c r="S154" s="55">
        <v>3.0</v>
      </c>
      <c r="T154" s="55">
        <v>0.0</v>
      </c>
      <c r="U154" s="57">
        <v>0.75</v>
      </c>
      <c r="V154" s="57">
        <v>0.0</v>
      </c>
      <c r="W154" s="58">
        <v>334.7</v>
      </c>
      <c r="X154" s="58">
        <v>0.0</v>
      </c>
      <c r="Y154" s="55">
        <v>3.0</v>
      </c>
      <c r="Z154" s="55">
        <v>0.0</v>
      </c>
      <c r="AA154" s="3"/>
      <c r="AB154" s="3"/>
      <c r="AC154" s="3"/>
      <c r="AD154" s="3"/>
      <c r="AE154" s="3"/>
      <c r="AF154" s="3"/>
      <c r="AG154" s="3"/>
      <c r="AH154" s="3"/>
      <c r="AI154" s="3"/>
      <c r="AJ154" s="3"/>
    </row>
    <row r="155">
      <c r="A155" s="252" t="s">
        <v>1633</v>
      </c>
      <c r="B155" s="59" t="s">
        <v>663</v>
      </c>
      <c r="C155" s="59" t="s">
        <v>678</v>
      </c>
      <c r="D155" s="59" t="s">
        <v>679</v>
      </c>
      <c r="E155" s="59">
        <v>10.0</v>
      </c>
      <c r="F155" s="59" t="s">
        <v>7287</v>
      </c>
      <c r="G155" s="59" t="str">
        <f t="array" ref="G155">IFNA(INDEX('New Listing E-Commerce'!$E$2:$E$69,MATCH($J155,'New Listing E-Commerce'!$C$2:$C$69,0)),"N/A")</f>
        <v>Steel</v>
      </c>
      <c r="H155" s="59" t="str">
        <f t="array" ref="H155">INDEX('New Listing E-Commerce'!$D$1:$D$179,MATCH(J155,'New Listing E-Commerce'!$C$1:$C$179,0))</f>
        <v>Tractor</v>
      </c>
      <c r="I155" s="59">
        <f t="shared" si="1"/>
        <v>3</v>
      </c>
      <c r="J155" s="59" t="s">
        <v>207</v>
      </c>
      <c r="K155" s="60">
        <f t="array" ref="K155">INDEX('Margen (PowerBI)'!$D$1:$D$179,MATCH($J155,'Margen (PowerBI)'!$B$1:$B$179,0))</f>
        <v>49.5</v>
      </c>
      <c r="L155" s="60">
        <f t="array" ref="L155">INDEX('Margen (PowerBI)'!$E$1:$E$179,MATCH($J155,'Margen (PowerBI)'!$B$1:$B$179,0))</f>
        <v>28.5</v>
      </c>
      <c r="M155" s="60">
        <f t="array" ref="M155">INDEX('Margen (PowerBI)'!$F$1:$F$179,MATCH($J155,'Margen (PowerBI)'!$B$1:$B$179,0))</f>
        <v>21</v>
      </c>
      <c r="N155" s="59">
        <v>34.0</v>
      </c>
      <c r="O155" s="61">
        <v>0.0024</v>
      </c>
      <c r="P155" s="59">
        <v>41.0</v>
      </c>
      <c r="Q155" s="61">
        <v>0.0024</v>
      </c>
      <c r="R155" s="61">
        <v>1.0</v>
      </c>
      <c r="S155" s="59">
        <v>3.0</v>
      </c>
      <c r="T155" s="59">
        <v>0.0</v>
      </c>
      <c r="U155" s="61">
        <v>0.0882</v>
      </c>
      <c r="V155" s="61">
        <v>0.0</v>
      </c>
      <c r="W155" s="62">
        <v>325.42</v>
      </c>
      <c r="X155" s="62">
        <v>0.0</v>
      </c>
      <c r="Y155" s="59">
        <v>3.0</v>
      </c>
      <c r="Z155" s="59">
        <v>0.0</v>
      </c>
      <c r="AA155" s="63"/>
      <c r="AB155" s="63"/>
      <c r="AC155" s="63"/>
      <c r="AD155" s="63"/>
      <c r="AE155" s="63"/>
      <c r="AF155" s="63"/>
      <c r="AG155" s="63"/>
      <c r="AH155" s="63"/>
      <c r="AI155" s="63"/>
      <c r="AJ155" s="63"/>
    </row>
    <row r="156">
      <c r="A156" s="251" t="s">
        <v>1633</v>
      </c>
      <c r="B156" s="55" t="s">
        <v>663</v>
      </c>
      <c r="C156" s="55" t="s">
        <v>680</v>
      </c>
      <c r="D156" s="55" t="s">
        <v>681</v>
      </c>
      <c r="E156" s="55">
        <v>10.5</v>
      </c>
      <c r="F156" s="55" t="s">
        <v>7287</v>
      </c>
      <c r="G156" s="55" t="str">
        <f t="array" ref="G156">IFNA(INDEX('New Listing E-Commerce'!$E$2:$E$69,MATCH($J156,'New Listing E-Commerce'!$C$2:$C$69,0)),"N/A")</f>
        <v>Steel</v>
      </c>
      <c r="H156" s="55" t="str">
        <f t="array" ref="H156">INDEX('New Listing E-Commerce'!$D$1:$D$179,MATCH(J156,'New Listing E-Commerce'!$C$1:$C$179,0))</f>
        <v>Tractor</v>
      </c>
      <c r="I156" s="55">
        <f t="shared" si="1"/>
        <v>3</v>
      </c>
      <c r="J156" s="55" t="s">
        <v>207</v>
      </c>
      <c r="K156" s="56">
        <f t="array" ref="K156">INDEX('Margen (PowerBI)'!$D$1:$D$179,MATCH($J156,'Margen (PowerBI)'!$B$1:$B$179,0))</f>
        <v>49.5</v>
      </c>
      <c r="L156" s="56">
        <f t="array" ref="L156">INDEX('Margen (PowerBI)'!$E$1:$E$179,MATCH($J156,'Margen (PowerBI)'!$B$1:$B$179,0))</f>
        <v>28.5</v>
      </c>
      <c r="M156" s="56">
        <f t="array" ref="M156">INDEX('Margen (PowerBI)'!$F$1:$F$179,MATCH($J156,'Margen (PowerBI)'!$B$1:$B$179,0))</f>
        <v>21</v>
      </c>
      <c r="N156" s="55">
        <v>64.0</v>
      </c>
      <c r="O156" s="57">
        <v>0.0046</v>
      </c>
      <c r="P156" s="55">
        <v>81.0</v>
      </c>
      <c r="Q156" s="57">
        <v>0.0048</v>
      </c>
      <c r="R156" s="57">
        <v>1.0</v>
      </c>
      <c r="S156" s="55">
        <v>3.0</v>
      </c>
      <c r="T156" s="55">
        <v>0.0</v>
      </c>
      <c r="U156" s="57">
        <v>0.0469</v>
      </c>
      <c r="V156" s="57">
        <v>0.0</v>
      </c>
      <c r="W156" s="58">
        <v>318.0</v>
      </c>
      <c r="X156" s="58">
        <v>0.0</v>
      </c>
      <c r="Y156" s="55">
        <v>3.0</v>
      </c>
      <c r="Z156" s="55">
        <v>0.0</v>
      </c>
      <c r="AA156" s="3"/>
      <c r="AB156" s="3"/>
      <c r="AC156" s="3"/>
      <c r="AD156" s="3"/>
      <c r="AE156" s="3"/>
      <c r="AF156" s="3"/>
      <c r="AG156" s="3"/>
      <c r="AH156" s="3"/>
      <c r="AI156" s="3"/>
      <c r="AJ156" s="3"/>
    </row>
    <row r="157">
      <c r="A157" s="252" t="s">
        <v>1633</v>
      </c>
      <c r="B157" s="59" t="s">
        <v>663</v>
      </c>
      <c r="C157" s="59" t="s">
        <v>682</v>
      </c>
      <c r="D157" s="59" t="s">
        <v>683</v>
      </c>
      <c r="E157" s="59">
        <v>11.0</v>
      </c>
      <c r="F157" s="59" t="s">
        <v>7287</v>
      </c>
      <c r="G157" s="59" t="str">
        <f t="array" ref="G157">IFNA(INDEX('New Listing E-Commerce'!$E$2:$E$69,MATCH($J157,'New Listing E-Commerce'!$C$2:$C$69,0)),"N/A")</f>
        <v>Steel</v>
      </c>
      <c r="H157" s="59" t="str">
        <f t="array" ref="H157">INDEX('New Listing E-Commerce'!$D$1:$D$179,MATCH(J157,'New Listing E-Commerce'!$C$1:$C$179,0))</f>
        <v>Tractor</v>
      </c>
      <c r="I157" s="59">
        <f t="shared" si="1"/>
        <v>2</v>
      </c>
      <c r="J157" s="59" t="s">
        <v>207</v>
      </c>
      <c r="K157" s="60">
        <f t="array" ref="K157">INDEX('Margen (PowerBI)'!$D$1:$D$179,MATCH($J157,'Margen (PowerBI)'!$B$1:$B$179,0))</f>
        <v>49.5</v>
      </c>
      <c r="L157" s="60">
        <f t="array" ref="L157">INDEX('Margen (PowerBI)'!$E$1:$E$179,MATCH($J157,'Margen (PowerBI)'!$B$1:$B$179,0))</f>
        <v>28.5</v>
      </c>
      <c r="M157" s="60">
        <f t="array" ref="M157">INDEX('Margen (PowerBI)'!$F$1:$F$179,MATCH($J157,'Margen (PowerBI)'!$B$1:$B$179,0))</f>
        <v>21</v>
      </c>
      <c r="N157" s="59">
        <v>9.0</v>
      </c>
      <c r="O157" s="61">
        <v>6.0E-4</v>
      </c>
      <c r="P157" s="59">
        <v>10.0</v>
      </c>
      <c r="Q157" s="61">
        <v>6.0E-4</v>
      </c>
      <c r="R157" s="61">
        <v>1.0</v>
      </c>
      <c r="S157" s="59">
        <v>2.0</v>
      </c>
      <c r="T157" s="59">
        <v>0.0</v>
      </c>
      <c r="U157" s="61">
        <v>0.2222</v>
      </c>
      <c r="V157" s="61">
        <v>0.0</v>
      </c>
      <c r="W157" s="62">
        <v>228.96</v>
      </c>
      <c r="X157" s="62">
        <v>0.0</v>
      </c>
      <c r="Y157" s="59">
        <v>2.0</v>
      </c>
      <c r="Z157" s="59">
        <v>0.0</v>
      </c>
      <c r="AA157" s="63"/>
      <c r="AB157" s="63"/>
      <c r="AC157" s="63"/>
      <c r="AD157" s="63"/>
      <c r="AE157" s="63"/>
      <c r="AF157" s="63"/>
      <c r="AG157" s="63"/>
      <c r="AH157" s="63"/>
      <c r="AI157" s="63"/>
      <c r="AJ157" s="63"/>
    </row>
    <row r="158">
      <c r="A158" s="251" t="s">
        <v>1633</v>
      </c>
      <c r="B158" s="55" t="s">
        <v>663</v>
      </c>
      <c r="C158" s="55" t="s">
        <v>684</v>
      </c>
      <c r="D158" s="55" t="s">
        <v>685</v>
      </c>
      <c r="E158" s="55">
        <v>12.0</v>
      </c>
      <c r="F158" s="55" t="s">
        <v>7287</v>
      </c>
      <c r="G158" s="55" t="str">
        <f t="array" ref="G158">IFNA(INDEX('New Listing E-Commerce'!$E$2:$E$69,MATCH($J158,'New Listing E-Commerce'!$C$2:$C$69,0)),"N/A")</f>
        <v>Steel</v>
      </c>
      <c r="H158" s="55" t="str">
        <f t="array" ref="H158">INDEX('New Listing E-Commerce'!$D$1:$D$179,MATCH(J158,'New Listing E-Commerce'!$C$1:$C$179,0))</f>
        <v>Tractor</v>
      </c>
      <c r="I158" s="55">
        <f t="shared" si="1"/>
        <v>1</v>
      </c>
      <c r="J158" s="55" t="s">
        <v>207</v>
      </c>
      <c r="K158" s="56">
        <f t="array" ref="K158">INDEX('Margen (PowerBI)'!$D$1:$D$179,MATCH($J158,'Margen (PowerBI)'!$B$1:$B$179,0))</f>
        <v>49.5</v>
      </c>
      <c r="L158" s="56">
        <f t="array" ref="L158">INDEX('Margen (PowerBI)'!$E$1:$E$179,MATCH($J158,'Margen (PowerBI)'!$B$1:$B$179,0))</f>
        <v>28.5</v>
      </c>
      <c r="M158" s="56">
        <f t="array" ref="M158">INDEX('Margen (PowerBI)'!$F$1:$F$179,MATCH($J158,'Margen (PowerBI)'!$B$1:$B$179,0))</f>
        <v>21</v>
      </c>
      <c r="N158" s="55">
        <v>7.0</v>
      </c>
      <c r="O158" s="57">
        <v>5.0E-4</v>
      </c>
      <c r="P158" s="55">
        <v>9.0</v>
      </c>
      <c r="Q158" s="57">
        <v>5.0E-4</v>
      </c>
      <c r="R158" s="57">
        <v>1.0</v>
      </c>
      <c r="S158" s="55">
        <v>1.0</v>
      </c>
      <c r="T158" s="55">
        <v>0.0</v>
      </c>
      <c r="U158" s="57">
        <v>0.1429</v>
      </c>
      <c r="V158" s="57">
        <v>0.0</v>
      </c>
      <c r="W158" s="58">
        <v>106.0</v>
      </c>
      <c r="X158" s="58">
        <v>0.0</v>
      </c>
      <c r="Y158" s="55">
        <v>1.0</v>
      </c>
      <c r="Z158" s="55">
        <v>0.0</v>
      </c>
      <c r="AA158" s="3"/>
      <c r="AB158" s="3"/>
      <c r="AC158" s="3"/>
      <c r="AD158" s="3"/>
      <c r="AE158" s="3"/>
      <c r="AF158" s="3"/>
      <c r="AG158" s="3"/>
      <c r="AH158" s="3"/>
      <c r="AI158" s="3"/>
      <c r="AJ158" s="3"/>
    </row>
    <row r="159">
      <c r="A159" s="252" t="s">
        <v>1633</v>
      </c>
      <c r="B159" s="59" t="s">
        <v>663</v>
      </c>
      <c r="C159" s="59" t="s">
        <v>686</v>
      </c>
      <c r="D159" s="59" t="s">
        <v>687</v>
      </c>
      <c r="E159" s="59">
        <v>6.0</v>
      </c>
      <c r="F159" s="59" t="s">
        <v>7287</v>
      </c>
      <c r="G159" s="59" t="str">
        <f t="array" ref="G159">IFNA(INDEX('New Listing E-Commerce'!$E$2:$E$69,MATCH($J159,'New Listing E-Commerce'!$C$2:$C$69,0)),"N/A")</f>
        <v>Steel</v>
      </c>
      <c r="H159" s="59" t="str">
        <f t="array" ref="H159">INDEX('New Listing E-Commerce'!$D$1:$D$179,MATCH(J159,'New Listing E-Commerce'!$C$1:$C$179,0))</f>
        <v>Tractor</v>
      </c>
      <c r="I159" s="59">
        <f t="shared" si="1"/>
        <v>1</v>
      </c>
      <c r="J159" s="59" t="s">
        <v>207</v>
      </c>
      <c r="K159" s="60">
        <f t="array" ref="K159">INDEX('Margen (PowerBI)'!$D$1:$D$179,MATCH($J159,'Margen (PowerBI)'!$B$1:$B$179,0))</f>
        <v>49.5</v>
      </c>
      <c r="L159" s="60">
        <f t="array" ref="L159">INDEX('Margen (PowerBI)'!$E$1:$E$179,MATCH($J159,'Margen (PowerBI)'!$B$1:$B$179,0))</f>
        <v>28.5</v>
      </c>
      <c r="M159" s="60">
        <f t="array" ref="M159">INDEX('Margen (PowerBI)'!$F$1:$F$179,MATCH($J159,'Margen (PowerBI)'!$B$1:$B$179,0))</f>
        <v>21</v>
      </c>
      <c r="N159" s="59">
        <v>150.0</v>
      </c>
      <c r="O159" s="61">
        <v>0.0107</v>
      </c>
      <c r="P159" s="59">
        <v>189.0</v>
      </c>
      <c r="Q159" s="61">
        <v>0.0111</v>
      </c>
      <c r="R159" s="61">
        <v>0.8307</v>
      </c>
      <c r="S159" s="59">
        <v>1.0</v>
      </c>
      <c r="T159" s="59">
        <v>0.0</v>
      </c>
      <c r="U159" s="61">
        <v>0.0067</v>
      </c>
      <c r="V159" s="61">
        <v>0.0</v>
      </c>
      <c r="W159" s="62">
        <v>114.75</v>
      </c>
      <c r="X159" s="62">
        <v>0.0</v>
      </c>
      <c r="Y159" s="59">
        <v>1.0</v>
      </c>
      <c r="Z159" s="59">
        <v>0.0</v>
      </c>
      <c r="AA159" s="63"/>
      <c r="AB159" s="63"/>
      <c r="AC159" s="63"/>
      <c r="AD159" s="63"/>
      <c r="AE159" s="63"/>
      <c r="AF159" s="63"/>
      <c r="AG159" s="63"/>
      <c r="AH159" s="63"/>
      <c r="AI159" s="63"/>
      <c r="AJ159" s="63"/>
    </row>
    <row r="160">
      <c r="A160" s="251" t="s">
        <v>1633</v>
      </c>
      <c r="B160" s="55" t="s">
        <v>663</v>
      </c>
      <c r="C160" s="55" t="s">
        <v>688</v>
      </c>
      <c r="D160" s="55" t="s">
        <v>689</v>
      </c>
      <c r="E160" s="55">
        <v>7.0</v>
      </c>
      <c r="F160" s="55" t="s">
        <v>7287</v>
      </c>
      <c r="G160" s="55" t="str">
        <f t="array" ref="G160">IFNA(INDEX('New Listing E-Commerce'!$E$2:$E$69,MATCH($J160,'New Listing E-Commerce'!$C$2:$C$69,0)),"N/A")</f>
        <v>Steel</v>
      </c>
      <c r="H160" s="55" t="str">
        <f t="array" ref="H160">INDEX('New Listing E-Commerce'!$D$1:$D$179,MATCH(J160,'New Listing E-Commerce'!$C$1:$C$179,0))</f>
        <v>Tractor</v>
      </c>
      <c r="I160" s="55">
        <f t="shared" si="1"/>
        <v>1</v>
      </c>
      <c r="J160" s="55" t="s">
        <v>207</v>
      </c>
      <c r="K160" s="56">
        <f t="array" ref="K160">INDEX('Margen (PowerBI)'!$D$1:$D$179,MATCH($J160,'Margen (PowerBI)'!$B$1:$B$179,0))</f>
        <v>49.5</v>
      </c>
      <c r="L160" s="56">
        <f t="array" ref="L160">INDEX('Margen (PowerBI)'!$E$1:$E$179,MATCH($J160,'Margen (PowerBI)'!$B$1:$B$179,0))</f>
        <v>28.5</v>
      </c>
      <c r="M160" s="56">
        <f t="array" ref="M160">INDEX('Margen (PowerBI)'!$F$1:$F$179,MATCH($J160,'Margen (PowerBI)'!$B$1:$B$179,0))</f>
        <v>21</v>
      </c>
      <c r="N160" s="55">
        <v>6.0</v>
      </c>
      <c r="O160" s="57">
        <v>4.0E-4</v>
      </c>
      <c r="P160" s="55">
        <v>7.0</v>
      </c>
      <c r="Q160" s="57">
        <v>4.0E-4</v>
      </c>
      <c r="R160" s="57">
        <v>1.0</v>
      </c>
      <c r="S160" s="55">
        <v>1.0</v>
      </c>
      <c r="T160" s="55">
        <v>0.0</v>
      </c>
      <c r="U160" s="57">
        <v>0.1667</v>
      </c>
      <c r="V160" s="57">
        <v>0.0</v>
      </c>
      <c r="W160" s="58">
        <v>106.0</v>
      </c>
      <c r="X160" s="58">
        <v>0.0</v>
      </c>
      <c r="Y160" s="55">
        <v>1.0</v>
      </c>
      <c r="Z160" s="55">
        <v>0.0</v>
      </c>
      <c r="AA160" s="3"/>
      <c r="AB160" s="3"/>
      <c r="AC160" s="3"/>
      <c r="AD160" s="3"/>
      <c r="AE160" s="3"/>
      <c r="AF160" s="3"/>
      <c r="AG160" s="3"/>
      <c r="AH160" s="3"/>
      <c r="AI160" s="3"/>
      <c r="AJ160" s="3"/>
    </row>
    <row r="161">
      <c r="A161" s="252" t="s">
        <v>1633</v>
      </c>
      <c r="B161" s="59" t="s">
        <v>663</v>
      </c>
      <c r="C161" s="59" t="s">
        <v>690</v>
      </c>
      <c r="D161" s="59" t="s">
        <v>691</v>
      </c>
      <c r="E161" s="59">
        <v>8.5</v>
      </c>
      <c r="F161" s="59" t="s">
        <v>7287</v>
      </c>
      <c r="G161" s="59" t="str">
        <f t="array" ref="G161">IFNA(INDEX('New Listing E-Commerce'!$E$2:$E$69,MATCH($J161,'New Listing E-Commerce'!$C$2:$C$69,0)),"N/A")</f>
        <v>Steel</v>
      </c>
      <c r="H161" s="59" t="str">
        <f t="array" ref="H161">INDEX('New Listing E-Commerce'!$D$1:$D$179,MATCH(J161,'New Listing E-Commerce'!$C$1:$C$179,0))</f>
        <v>Tractor</v>
      </c>
      <c r="I161" s="59">
        <f t="shared" si="1"/>
        <v>2</v>
      </c>
      <c r="J161" s="59" t="s">
        <v>207</v>
      </c>
      <c r="K161" s="60">
        <f t="array" ref="K161">INDEX('Margen (PowerBI)'!$D$1:$D$179,MATCH($J161,'Margen (PowerBI)'!$B$1:$B$179,0))</f>
        <v>49.5</v>
      </c>
      <c r="L161" s="60">
        <f t="array" ref="L161">INDEX('Margen (PowerBI)'!$E$1:$E$179,MATCH($J161,'Margen (PowerBI)'!$B$1:$B$179,0))</f>
        <v>28.5</v>
      </c>
      <c r="M161" s="60">
        <f t="array" ref="M161">INDEX('Margen (PowerBI)'!$F$1:$F$179,MATCH($J161,'Margen (PowerBI)'!$B$1:$B$179,0))</f>
        <v>21</v>
      </c>
      <c r="N161" s="59">
        <v>11.0</v>
      </c>
      <c r="O161" s="61">
        <v>8.0E-4</v>
      </c>
      <c r="P161" s="59">
        <v>16.0</v>
      </c>
      <c r="Q161" s="61">
        <v>9.0E-4</v>
      </c>
      <c r="R161" s="61">
        <v>1.0</v>
      </c>
      <c r="S161" s="59">
        <v>2.0</v>
      </c>
      <c r="T161" s="59">
        <v>0.0</v>
      </c>
      <c r="U161" s="61">
        <v>0.1818</v>
      </c>
      <c r="V161" s="61">
        <v>0.0</v>
      </c>
      <c r="W161" s="62">
        <v>229.44</v>
      </c>
      <c r="X161" s="62">
        <v>0.0</v>
      </c>
      <c r="Y161" s="59">
        <v>2.0</v>
      </c>
      <c r="Z161" s="59">
        <v>0.0</v>
      </c>
      <c r="AA161" s="63"/>
      <c r="AB161" s="63"/>
      <c r="AC161" s="63"/>
      <c r="AD161" s="63"/>
      <c r="AE161" s="63"/>
      <c r="AF161" s="63"/>
      <c r="AG161" s="63"/>
      <c r="AH161" s="63"/>
      <c r="AI161" s="63"/>
      <c r="AJ161" s="63"/>
    </row>
    <row r="162">
      <c r="A162" s="251" t="s">
        <v>1633</v>
      </c>
      <c r="B162" s="55" t="s">
        <v>663</v>
      </c>
      <c r="C162" s="55" t="s">
        <v>692</v>
      </c>
      <c r="D162" s="55" t="s">
        <v>693</v>
      </c>
      <c r="E162" s="55">
        <v>9.0</v>
      </c>
      <c r="F162" s="55" t="s">
        <v>7287</v>
      </c>
      <c r="G162" s="55" t="str">
        <f t="array" ref="G162">IFNA(INDEX('New Listing E-Commerce'!$E$2:$E$69,MATCH($J162,'New Listing E-Commerce'!$C$2:$C$69,0)),"N/A")</f>
        <v>Steel</v>
      </c>
      <c r="H162" s="55" t="str">
        <f t="array" ref="H162">INDEX('New Listing E-Commerce'!$D$1:$D$179,MATCH(J162,'New Listing E-Commerce'!$C$1:$C$179,0))</f>
        <v>Tractor</v>
      </c>
      <c r="I162" s="55">
        <f t="shared" si="1"/>
        <v>1</v>
      </c>
      <c r="J162" s="55" t="s">
        <v>207</v>
      </c>
      <c r="K162" s="56">
        <f t="array" ref="K162">INDEX('Margen (PowerBI)'!$D$1:$D$179,MATCH($J162,'Margen (PowerBI)'!$B$1:$B$179,0))</f>
        <v>49.5</v>
      </c>
      <c r="L162" s="56">
        <f t="array" ref="L162">INDEX('Margen (PowerBI)'!$E$1:$E$179,MATCH($J162,'Margen (PowerBI)'!$B$1:$B$179,0))</f>
        <v>28.5</v>
      </c>
      <c r="M162" s="56">
        <f t="array" ref="M162">INDEX('Margen (PowerBI)'!$F$1:$F$179,MATCH($J162,'Margen (PowerBI)'!$B$1:$B$179,0))</f>
        <v>21</v>
      </c>
      <c r="N162" s="55">
        <v>23.0</v>
      </c>
      <c r="O162" s="57">
        <v>0.0016</v>
      </c>
      <c r="P162" s="55">
        <v>27.0</v>
      </c>
      <c r="Q162" s="57">
        <v>0.0016</v>
      </c>
      <c r="R162" s="57">
        <v>1.0</v>
      </c>
      <c r="S162" s="55">
        <v>1.0</v>
      </c>
      <c r="T162" s="55">
        <v>0.0</v>
      </c>
      <c r="U162" s="57">
        <v>0.0435</v>
      </c>
      <c r="V162" s="57">
        <v>0.0</v>
      </c>
      <c r="W162" s="58">
        <v>106.0</v>
      </c>
      <c r="X162" s="58">
        <v>0.0</v>
      </c>
      <c r="Y162" s="55">
        <v>1.0</v>
      </c>
      <c r="Z162" s="55">
        <v>0.0</v>
      </c>
      <c r="AA162" s="3"/>
      <c r="AB162" s="3"/>
      <c r="AC162" s="3"/>
      <c r="AD162" s="3"/>
      <c r="AE162" s="3"/>
      <c r="AF162" s="3"/>
      <c r="AG162" s="3"/>
      <c r="AH162" s="3"/>
      <c r="AI162" s="3"/>
      <c r="AJ162" s="3"/>
    </row>
    <row r="163">
      <c r="A163" s="252" t="s">
        <v>1633</v>
      </c>
      <c r="B163" s="59" t="s">
        <v>663</v>
      </c>
      <c r="C163" s="59" t="s">
        <v>694</v>
      </c>
      <c r="D163" s="59" t="s">
        <v>695</v>
      </c>
      <c r="E163" s="59">
        <v>9.5</v>
      </c>
      <c r="F163" s="59" t="s">
        <v>7287</v>
      </c>
      <c r="G163" s="59" t="str">
        <f t="array" ref="G163">IFNA(INDEX('New Listing E-Commerce'!$E$2:$E$69,MATCH($J163,'New Listing E-Commerce'!$C$2:$C$69,0)),"N/A")</f>
        <v>Steel</v>
      </c>
      <c r="H163" s="59" t="str">
        <f t="array" ref="H163">INDEX('New Listing E-Commerce'!$D$1:$D$179,MATCH(J163,'New Listing E-Commerce'!$C$1:$C$179,0))</f>
        <v>Tractor</v>
      </c>
      <c r="I163" s="59">
        <f t="shared" si="1"/>
        <v>2</v>
      </c>
      <c r="J163" s="59" t="s">
        <v>207</v>
      </c>
      <c r="K163" s="60">
        <f t="array" ref="K163">INDEX('Margen (PowerBI)'!$D$1:$D$179,MATCH($J163,'Margen (PowerBI)'!$B$1:$B$179,0))</f>
        <v>49.5</v>
      </c>
      <c r="L163" s="60">
        <f t="array" ref="L163">INDEX('Margen (PowerBI)'!$E$1:$E$179,MATCH($J163,'Margen (PowerBI)'!$B$1:$B$179,0))</f>
        <v>28.5</v>
      </c>
      <c r="M163" s="60">
        <f t="array" ref="M163">INDEX('Margen (PowerBI)'!$F$1:$F$179,MATCH($J163,'Margen (PowerBI)'!$B$1:$B$179,0))</f>
        <v>21</v>
      </c>
      <c r="N163" s="59">
        <v>9.0</v>
      </c>
      <c r="O163" s="61">
        <v>6.0E-4</v>
      </c>
      <c r="P163" s="59">
        <v>17.0</v>
      </c>
      <c r="Q163" s="61">
        <v>0.001</v>
      </c>
      <c r="R163" s="61">
        <v>1.0</v>
      </c>
      <c r="S163" s="59">
        <v>2.0</v>
      </c>
      <c r="T163" s="59">
        <v>0.0</v>
      </c>
      <c r="U163" s="61">
        <v>0.2222</v>
      </c>
      <c r="V163" s="61">
        <v>0.0</v>
      </c>
      <c r="W163" s="62">
        <v>217.62</v>
      </c>
      <c r="X163" s="62">
        <v>0.0</v>
      </c>
      <c r="Y163" s="59">
        <v>2.0</v>
      </c>
      <c r="Z163" s="59">
        <v>0.0</v>
      </c>
      <c r="AA163" s="63"/>
      <c r="AB163" s="63"/>
      <c r="AC163" s="63"/>
      <c r="AD163" s="63"/>
      <c r="AE163" s="63"/>
      <c r="AF163" s="63"/>
      <c r="AG163" s="63"/>
      <c r="AH163" s="63"/>
      <c r="AI163" s="63"/>
      <c r="AJ163" s="63"/>
    </row>
    <row r="164">
      <c r="A164" s="251" t="s">
        <v>1633</v>
      </c>
      <c r="B164" s="55" t="s">
        <v>663</v>
      </c>
      <c r="C164" s="55" t="s">
        <v>696</v>
      </c>
      <c r="D164" s="55" t="s">
        <v>697</v>
      </c>
      <c r="E164" s="55">
        <v>10.0</v>
      </c>
      <c r="F164" s="55" t="s">
        <v>188</v>
      </c>
      <c r="G164" s="55" t="str">
        <f t="array" ref="G164">IFNA(INDEX('New Listing E-Commerce'!$E$2:$E$69,MATCH($J164,'New Listing E-Commerce'!$C$2:$C$69,0)),"N/A")</f>
        <v>Steel</v>
      </c>
      <c r="H164" s="55" t="str">
        <f t="array" ref="H164">INDEX('New Listing E-Commerce'!$D$1:$D$179,MATCH(J164,'New Listing E-Commerce'!$C$1:$C$179,0))</f>
        <v>Tractor</v>
      </c>
      <c r="I164" s="55">
        <f t="shared" si="1"/>
        <v>2</v>
      </c>
      <c r="J164" s="55" t="s">
        <v>207</v>
      </c>
      <c r="K164" s="56">
        <f t="array" ref="K164">INDEX('Margen (PowerBI)'!$D$1:$D$179,MATCH($J164,'Margen (PowerBI)'!$B$1:$B$179,0))</f>
        <v>49.5</v>
      </c>
      <c r="L164" s="56">
        <f t="array" ref="L164">INDEX('Margen (PowerBI)'!$E$1:$E$179,MATCH($J164,'Margen (PowerBI)'!$B$1:$B$179,0))</f>
        <v>28.5</v>
      </c>
      <c r="M164" s="56">
        <f t="array" ref="M164">INDEX('Margen (PowerBI)'!$F$1:$F$179,MATCH($J164,'Margen (PowerBI)'!$B$1:$B$179,0))</f>
        <v>21</v>
      </c>
      <c r="N164" s="55">
        <v>21.0</v>
      </c>
      <c r="O164" s="57">
        <v>0.0015</v>
      </c>
      <c r="P164" s="55">
        <v>27.0</v>
      </c>
      <c r="Q164" s="57">
        <v>0.0016</v>
      </c>
      <c r="R164" s="57">
        <v>0.9259</v>
      </c>
      <c r="S164" s="55">
        <v>2.0</v>
      </c>
      <c r="T164" s="55">
        <v>0.0</v>
      </c>
      <c r="U164" s="57">
        <v>0.0952</v>
      </c>
      <c r="V164" s="57">
        <v>0.0</v>
      </c>
      <c r="W164" s="58">
        <v>226.84</v>
      </c>
      <c r="X164" s="58">
        <v>0.0</v>
      </c>
      <c r="Y164" s="55">
        <v>2.0</v>
      </c>
      <c r="Z164" s="55">
        <v>0.0</v>
      </c>
      <c r="AA164" s="3"/>
      <c r="AB164" s="3"/>
      <c r="AC164" s="3"/>
      <c r="AD164" s="3"/>
      <c r="AE164" s="3"/>
      <c r="AF164" s="3"/>
      <c r="AG164" s="3"/>
      <c r="AH164" s="3"/>
      <c r="AI164" s="3"/>
      <c r="AJ164" s="3"/>
    </row>
    <row r="165">
      <c r="A165" s="252" t="s">
        <v>1633</v>
      </c>
      <c r="B165" s="59" t="s">
        <v>663</v>
      </c>
      <c r="C165" s="59" t="s">
        <v>698</v>
      </c>
      <c r="D165" s="59" t="s">
        <v>699</v>
      </c>
      <c r="E165" s="59">
        <v>10.5</v>
      </c>
      <c r="F165" s="59" t="s">
        <v>7287</v>
      </c>
      <c r="G165" s="59" t="str">
        <f t="array" ref="G165">IFNA(INDEX('New Listing E-Commerce'!$E$2:$E$69,MATCH($J165,'New Listing E-Commerce'!$C$2:$C$69,0)),"N/A")</f>
        <v>Steel</v>
      </c>
      <c r="H165" s="59" t="str">
        <f t="array" ref="H165">INDEX('New Listing E-Commerce'!$D$1:$D$179,MATCH(J165,'New Listing E-Commerce'!$C$1:$C$179,0))</f>
        <v>Tractor</v>
      </c>
      <c r="I165" s="59">
        <f t="shared" si="1"/>
        <v>3</v>
      </c>
      <c r="J165" s="59" t="s">
        <v>207</v>
      </c>
      <c r="K165" s="60">
        <f t="array" ref="K165">INDEX('Margen (PowerBI)'!$D$1:$D$179,MATCH($J165,'Margen (PowerBI)'!$B$1:$B$179,0))</f>
        <v>49.5</v>
      </c>
      <c r="L165" s="60">
        <f t="array" ref="L165">INDEX('Margen (PowerBI)'!$E$1:$E$179,MATCH($J165,'Margen (PowerBI)'!$B$1:$B$179,0))</f>
        <v>28.5</v>
      </c>
      <c r="M165" s="60">
        <f t="array" ref="M165">INDEX('Margen (PowerBI)'!$F$1:$F$179,MATCH($J165,'Margen (PowerBI)'!$B$1:$B$179,0))</f>
        <v>21</v>
      </c>
      <c r="N165" s="59">
        <v>18.0</v>
      </c>
      <c r="O165" s="61">
        <v>0.0013</v>
      </c>
      <c r="P165" s="59">
        <v>28.0</v>
      </c>
      <c r="Q165" s="61">
        <v>0.0016</v>
      </c>
      <c r="R165" s="61">
        <v>1.0</v>
      </c>
      <c r="S165" s="59">
        <v>3.0</v>
      </c>
      <c r="T165" s="59">
        <v>0.0</v>
      </c>
      <c r="U165" s="61">
        <v>0.1667</v>
      </c>
      <c r="V165" s="61">
        <v>0.0</v>
      </c>
      <c r="W165" s="62">
        <v>336.03</v>
      </c>
      <c r="X165" s="62">
        <v>0.0</v>
      </c>
      <c r="Y165" s="59">
        <v>3.0</v>
      </c>
      <c r="Z165" s="59">
        <v>0.0</v>
      </c>
      <c r="AA165" s="63"/>
      <c r="AB165" s="63"/>
      <c r="AC165" s="63"/>
      <c r="AD165" s="63"/>
      <c r="AE165" s="63"/>
      <c r="AF165" s="63"/>
      <c r="AG165" s="63"/>
      <c r="AH165" s="63"/>
      <c r="AI165" s="63"/>
      <c r="AJ165" s="63"/>
    </row>
    <row r="166">
      <c r="A166" s="251" t="s">
        <v>1633</v>
      </c>
      <c r="B166" s="55" t="s">
        <v>663</v>
      </c>
      <c r="C166" s="55" t="s">
        <v>700</v>
      </c>
      <c r="D166" s="55" t="s">
        <v>701</v>
      </c>
      <c r="E166" s="55">
        <v>11.0</v>
      </c>
      <c r="F166" s="55" t="s">
        <v>188</v>
      </c>
      <c r="G166" s="55" t="str">
        <f t="array" ref="G166">IFNA(INDEX('New Listing E-Commerce'!$E$2:$E$69,MATCH($J166,'New Listing E-Commerce'!$C$2:$C$69,0)),"N/A")</f>
        <v>Steel</v>
      </c>
      <c r="H166" s="55" t="str">
        <f t="array" ref="H166">INDEX('New Listing E-Commerce'!$D$1:$D$179,MATCH(J166,'New Listing E-Commerce'!$C$1:$C$179,0))</f>
        <v>Tractor</v>
      </c>
      <c r="I166" s="55">
        <f t="shared" si="1"/>
        <v>3</v>
      </c>
      <c r="J166" s="55" t="s">
        <v>207</v>
      </c>
      <c r="K166" s="56">
        <f t="array" ref="K166">INDEX('Margen (PowerBI)'!$D$1:$D$179,MATCH($J166,'Margen (PowerBI)'!$B$1:$B$179,0))</f>
        <v>49.5</v>
      </c>
      <c r="L166" s="56">
        <f t="array" ref="L166">INDEX('Margen (PowerBI)'!$E$1:$E$179,MATCH($J166,'Margen (PowerBI)'!$B$1:$B$179,0))</f>
        <v>28.5</v>
      </c>
      <c r="M166" s="56">
        <f t="array" ref="M166">INDEX('Margen (PowerBI)'!$F$1:$F$179,MATCH($J166,'Margen (PowerBI)'!$B$1:$B$179,0))</f>
        <v>21</v>
      </c>
      <c r="N166" s="55">
        <v>13.0</v>
      </c>
      <c r="O166" s="57">
        <v>9.0E-4</v>
      </c>
      <c r="P166" s="55">
        <v>18.0</v>
      </c>
      <c r="Q166" s="57">
        <v>0.0011</v>
      </c>
      <c r="R166" s="57">
        <v>1.0</v>
      </c>
      <c r="S166" s="55">
        <v>3.0</v>
      </c>
      <c r="T166" s="55">
        <v>0.0</v>
      </c>
      <c r="U166" s="57">
        <v>0.2308</v>
      </c>
      <c r="V166" s="57">
        <v>0.0</v>
      </c>
      <c r="W166" s="58">
        <v>324.36</v>
      </c>
      <c r="X166" s="58">
        <v>0.0</v>
      </c>
      <c r="Y166" s="55">
        <v>3.0</v>
      </c>
      <c r="Z166" s="55">
        <v>0.0</v>
      </c>
      <c r="AA166" s="3"/>
      <c r="AB166" s="3"/>
      <c r="AC166" s="3"/>
      <c r="AD166" s="3"/>
      <c r="AE166" s="3"/>
      <c r="AF166" s="3"/>
      <c r="AG166" s="3"/>
      <c r="AH166" s="3"/>
      <c r="AI166" s="3"/>
      <c r="AJ166" s="3"/>
    </row>
    <row r="167">
      <c r="A167" s="252" t="s">
        <v>1633</v>
      </c>
      <c r="B167" s="59" t="s">
        <v>663</v>
      </c>
      <c r="C167" s="59" t="s">
        <v>702</v>
      </c>
      <c r="D167" s="59" t="s">
        <v>703</v>
      </c>
      <c r="E167" s="59">
        <v>7.0</v>
      </c>
      <c r="F167" s="59" t="s">
        <v>188</v>
      </c>
      <c r="G167" s="59" t="str">
        <f t="array" ref="G167">IFNA(INDEX('New Listing E-Commerce'!$E$2:$E$69,MATCH($J167,'New Listing E-Commerce'!$C$2:$C$69,0)),"N/A")</f>
        <v>Steel</v>
      </c>
      <c r="H167" s="59" t="str">
        <f t="array" ref="H167">INDEX('New Listing E-Commerce'!$D$1:$D$179,MATCH(J167,'New Listing E-Commerce'!$C$1:$C$179,0))</f>
        <v>Tractor</v>
      </c>
      <c r="I167" s="59">
        <f t="shared" si="1"/>
        <v>1</v>
      </c>
      <c r="J167" s="59" t="s">
        <v>207</v>
      </c>
      <c r="K167" s="60">
        <f t="array" ref="K167">INDEX('Margen (PowerBI)'!$D$1:$D$179,MATCH($J167,'Margen (PowerBI)'!$B$1:$B$179,0))</f>
        <v>49.5</v>
      </c>
      <c r="L167" s="60">
        <f t="array" ref="L167">INDEX('Margen (PowerBI)'!$E$1:$E$179,MATCH($J167,'Margen (PowerBI)'!$B$1:$B$179,0))</f>
        <v>28.5</v>
      </c>
      <c r="M167" s="60">
        <f t="array" ref="M167">INDEX('Margen (PowerBI)'!$F$1:$F$179,MATCH($J167,'Margen (PowerBI)'!$B$1:$B$179,0))</f>
        <v>21</v>
      </c>
      <c r="N167" s="59">
        <v>6.0</v>
      </c>
      <c r="O167" s="61">
        <v>4.0E-4</v>
      </c>
      <c r="P167" s="59">
        <v>8.0</v>
      </c>
      <c r="Q167" s="61">
        <v>5.0E-4</v>
      </c>
      <c r="R167" s="61">
        <v>1.0</v>
      </c>
      <c r="S167" s="59">
        <v>1.0</v>
      </c>
      <c r="T167" s="59">
        <v>0.0</v>
      </c>
      <c r="U167" s="61">
        <v>0.1667</v>
      </c>
      <c r="V167" s="61">
        <v>0.0</v>
      </c>
      <c r="W167" s="62">
        <v>106.0</v>
      </c>
      <c r="X167" s="62">
        <v>0.0</v>
      </c>
      <c r="Y167" s="59">
        <v>1.0</v>
      </c>
      <c r="Z167" s="59">
        <v>0.0</v>
      </c>
      <c r="AA167" s="63"/>
      <c r="AB167" s="63"/>
      <c r="AC167" s="63"/>
      <c r="AD167" s="63"/>
      <c r="AE167" s="63"/>
      <c r="AF167" s="63"/>
      <c r="AG167" s="63"/>
      <c r="AH167" s="63"/>
      <c r="AI167" s="63"/>
      <c r="AJ167" s="63"/>
    </row>
    <row r="168">
      <c r="A168" s="251" t="s">
        <v>1633</v>
      </c>
      <c r="B168" s="55" t="s">
        <v>663</v>
      </c>
      <c r="C168" s="55" t="s">
        <v>704</v>
      </c>
      <c r="D168" s="55" t="s">
        <v>705</v>
      </c>
      <c r="E168" s="55">
        <v>7.5</v>
      </c>
      <c r="F168" s="55" t="s">
        <v>188</v>
      </c>
      <c r="G168" s="55" t="str">
        <f t="array" ref="G168">IFNA(INDEX('New Listing E-Commerce'!$E$2:$E$69,MATCH($J168,'New Listing E-Commerce'!$C$2:$C$69,0)),"N/A")</f>
        <v>Steel</v>
      </c>
      <c r="H168" s="55" t="str">
        <f t="array" ref="H168">INDEX('New Listing E-Commerce'!$D$1:$D$179,MATCH(J168,'New Listing E-Commerce'!$C$1:$C$179,0))</f>
        <v>Tractor</v>
      </c>
      <c r="I168" s="55">
        <f t="shared" si="1"/>
        <v>1</v>
      </c>
      <c r="J168" s="55" t="s">
        <v>207</v>
      </c>
      <c r="K168" s="56">
        <f t="array" ref="K168">INDEX('Margen (PowerBI)'!$D$1:$D$179,MATCH($J168,'Margen (PowerBI)'!$B$1:$B$179,0))</f>
        <v>49.5</v>
      </c>
      <c r="L168" s="56">
        <f t="array" ref="L168">INDEX('Margen (PowerBI)'!$E$1:$E$179,MATCH($J168,'Margen (PowerBI)'!$B$1:$B$179,0))</f>
        <v>28.5</v>
      </c>
      <c r="M168" s="56">
        <f t="array" ref="M168">INDEX('Margen (PowerBI)'!$F$1:$F$179,MATCH($J168,'Margen (PowerBI)'!$B$1:$B$179,0))</f>
        <v>21</v>
      </c>
      <c r="N168" s="55">
        <v>50.0</v>
      </c>
      <c r="O168" s="57">
        <v>0.0036</v>
      </c>
      <c r="P168" s="55">
        <v>53.0</v>
      </c>
      <c r="Q168" s="57">
        <v>0.0031</v>
      </c>
      <c r="R168" s="57">
        <v>1.0</v>
      </c>
      <c r="S168" s="55">
        <v>1.0</v>
      </c>
      <c r="T168" s="55">
        <v>0.0</v>
      </c>
      <c r="U168" s="57">
        <v>0.02</v>
      </c>
      <c r="V168" s="57">
        <v>0.0</v>
      </c>
      <c r="W168" s="58">
        <v>106.0</v>
      </c>
      <c r="X168" s="58">
        <v>0.0</v>
      </c>
      <c r="Y168" s="55">
        <v>1.0</v>
      </c>
      <c r="Z168" s="55">
        <v>0.0</v>
      </c>
      <c r="AA168" s="3"/>
      <c r="AB168" s="3"/>
      <c r="AC168" s="3"/>
      <c r="AD168" s="3"/>
      <c r="AE168" s="3"/>
      <c r="AF168" s="3"/>
      <c r="AG168" s="3"/>
      <c r="AH168" s="3"/>
      <c r="AI168" s="3"/>
      <c r="AJ168" s="3"/>
    </row>
    <row r="169">
      <c r="A169" s="252" t="s">
        <v>1633</v>
      </c>
      <c r="B169" s="59" t="s">
        <v>663</v>
      </c>
      <c r="C169" s="59" t="s">
        <v>706</v>
      </c>
      <c r="D169" s="59" t="s">
        <v>707</v>
      </c>
      <c r="E169" s="59">
        <v>9.5</v>
      </c>
      <c r="F169" s="59" t="s">
        <v>188</v>
      </c>
      <c r="G169" s="59" t="str">
        <f t="array" ref="G169">IFNA(INDEX('New Listing E-Commerce'!$E$2:$E$69,MATCH($J169,'New Listing E-Commerce'!$C$2:$C$69,0)),"N/A")</f>
        <v>Steel</v>
      </c>
      <c r="H169" s="59" t="str">
        <f t="array" ref="H169">INDEX('New Listing E-Commerce'!$D$1:$D$179,MATCH(J169,'New Listing E-Commerce'!$C$1:$C$179,0))</f>
        <v>Tractor</v>
      </c>
      <c r="I169" s="59">
        <f t="shared" si="1"/>
        <v>2</v>
      </c>
      <c r="J169" s="59" t="s">
        <v>207</v>
      </c>
      <c r="K169" s="60">
        <f t="array" ref="K169">INDEX('Margen (PowerBI)'!$D$1:$D$179,MATCH($J169,'Margen (PowerBI)'!$B$1:$B$179,0))</f>
        <v>49.5</v>
      </c>
      <c r="L169" s="60">
        <f t="array" ref="L169">INDEX('Margen (PowerBI)'!$E$1:$E$179,MATCH($J169,'Margen (PowerBI)'!$B$1:$B$179,0))</f>
        <v>28.5</v>
      </c>
      <c r="M169" s="60">
        <f t="array" ref="M169">INDEX('Margen (PowerBI)'!$F$1:$F$179,MATCH($J169,'Margen (PowerBI)'!$B$1:$B$179,0))</f>
        <v>21</v>
      </c>
      <c r="N169" s="59">
        <v>8.0</v>
      </c>
      <c r="O169" s="61">
        <v>6.0E-4</v>
      </c>
      <c r="P169" s="59">
        <v>8.0</v>
      </c>
      <c r="Q169" s="61">
        <v>5.0E-4</v>
      </c>
      <c r="R169" s="61">
        <v>1.0</v>
      </c>
      <c r="S169" s="59">
        <v>2.0</v>
      </c>
      <c r="T169" s="59">
        <v>0.0</v>
      </c>
      <c r="U169" s="61">
        <v>0.25</v>
      </c>
      <c r="V169" s="61">
        <v>0.0</v>
      </c>
      <c r="W169" s="62">
        <v>221.54</v>
      </c>
      <c r="X169" s="62">
        <v>0.0</v>
      </c>
      <c r="Y169" s="59">
        <v>2.0</v>
      </c>
      <c r="Z169" s="59">
        <v>0.0</v>
      </c>
      <c r="AA169" s="63"/>
      <c r="AB169" s="63"/>
      <c r="AC169" s="63"/>
      <c r="AD169" s="63"/>
      <c r="AE169" s="63"/>
      <c r="AF169" s="63"/>
      <c r="AG169" s="63"/>
      <c r="AH169" s="63"/>
      <c r="AI169" s="63"/>
      <c r="AJ169" s="63"/>
    </row>
    <row r="170">
      <c r="A170" s="251" t="s">
        <v>1633</v>
      </c>
      <c r="B170" s="55" t="s">
        <v>708</v>
      </c>
      <c r="C170" s="55" t="s">
        <v>709</v>
      </c>
      <c r="D170" s="55" t="s">
        <v>710</v>
      </c>
      <c r="E170" s="55">
        <v>9.5</v>
      </c>
      <c r="F170" s="55" t="s">
        <v>7287</v>
      </c>
      <c r="G170" s="55" t="str">
        <f t="array" ref="G170">IFNA(INDEX('New Listing E-Commerce'!$E$2:$E$69,MATCH($J170,'New Listing E-Commerce'!$C$2:$C$69,0)),"N/A")</f>
        <v>Soft</v>
      </c>
      <c r="H170" s="55" t="str">
        <f t="array" ref="H170">INDEX('New Listing E-Commerce'!$D$1:$D$179,MATCH(J170,'New Listing E-Commerce'!$C$1:$C$179,0))</f>
        <v>WP</v>
      </c>
      <c r="I170" s="55">
        <f t="shared" si="1"/>
        <v>1</v>
      </c>
      <c r="J170" s="55" t="s">
        <v>17</v>
      </c>
      <c r="K170" s="56">
        <f>VLOOKUP($J170,'Margen (PowerBI)'!$B$2:$F$179,3)</f>
        <v>35</v>
      </c>
      <c r="L170" s="56">
        <f t="array" ref="L170">INDEX('Margen (PowerBI)'!$E$1:$E$179,MATCH($J170,'Margen (PowerBI)'!$B$1:$B$179,0))</f>
        <v>48.32</v>
      </c>
      <c r="M170" s="56">
        <f>VLOOKUP($J170,'Margen (PowerBI)'!$B$2:$F$179,5)</f>
        <v>16.5</v>
      </c>
      <c r="N170" s="55">
        <v>0.0</v>
      </c>
      <c r="O170" s="57">
        <v>0.0</v>
      </c>
      <c r="P170" s="55">
        <v>0.0</v>
      </c>
      <c r="Q170" s="57">
        <v>0.0</v>
      </c>
      <c r="R170" s="57">
        <v>0.0</v>
      </c>
      <c r="S170" s="55">
        <v>1.0</v>
      </c>
      <c r="T170" s="55">
        <v>0.0</v>
      </c>
      <c r="U170" s="57">
        <v>0.0</v>
      </c>
      <c r="V170" s="57">
        <v>0.0</v>
      </c>
      <c r="W170" s="58">
        <v>109.14</v>
      </c>
      <c r="X170" s="58">
        <v>0.0</v>
      </c>
      <c r="Y170" s="55">
        <v>1.0</v>
      </c>
      <c r="Z170" s="55">
        <v>0.0</v>
      </c>
      <c r="AA170" s="3"/>
      <c r="AB170" s="3"/>
      <c r="AC170" s="3"/>
      <c r="AD170" s="3"/>
      <c r="AE170" s="3"/>
      <c r="AF170" s="3"/>
      <c r="AG170" s="3"/>
      <c r="AH170" s="3"/>
      <c r="AI170" s="3"/>
      <c r="AJ170" s="3"/>
    </row>
    <row r="171">
      <c r="A171" s="252" t="s">
        <v>1633</v>
      </c>
      <c r="B171" s="59" t="s">
        <v>711</v>
      </c>
      <c r="C171" s="59" t="s">
        <v>712</v>
      </c>
      <c r="D171" s="59" t="s">
        <v>713</v>
      </c>
      <c r="E171" s="59">
        <v>8.0</v>
      </c>
      <c r="F171" s="59" t="s">
        <v>7286</v>
      </c>
      <c r="G171" s="59" t="str">
        <f t="array" ref="G171">IFNA(INDEX('New Listing E-Commerce'!$E$2:$E$69,MATCH($J171,'New Listing E-Commerce'!$C$2:$C$69,0)),"N/A")</f>
        <v>Soft</v>
      </c>
      <c r="H171" s="59" t="str">
        <f t="array" ref="H171">INDEX('New Listing E-Commerce'!$D$1:$D$179,MATCH(J171,'New Listing E-Commerce'!$C$1:$C$179,0))</f>
        <v>FBS1</v>
      </c>
      <c r="I171" s="59">
        <f t="shared" si="1"/>
        <v>1</v>
      </c>
      <c r="J171" s="59" t="s">
        <v>255</v>
      </c>
      <c r="K171" s="60">
        <f>VLOOKUP($J171,'Margen (PowerBI)'!$B$2:$F$179,3)</f>
        <v>38</v>
      </c>
      <c r="L171" s="60">
        <f t="array" ref="L171">INDEX('Margen (PowerBI)'!$E$1:$E$179,MATCH($J171,'Margen (PowerBI)'!$B$1:$B$179,0))</f>
        <v>23</v>
      </c>
      <c r="M171" s="60">
        <f>VLOOKUP($J171,'Margen (PowerBI)'!$B$2:$F$179,5)</f>
        <v>16</v>
      </c>
      <c r="N171" s="59">
        <v>0.0</v>
      </c>
      <c r="O171" s="61">
        <v>0.0</v>
      </c>
      <c r="P171" s="59">
        <v>0.0</v>
      </c>
      <c r="Q171" s="61">
        <v>0.0</v>
      </c>
      <c r="R171" s="61">
        <v>0.0</v>
      </c>
      <c r="S171" s="59">
        <v>1.0</v>
      </c>
      <c r="T171" s="59">
        <v>0.0</v>
      </c>
      <c r="U171" s="61">
        <v>0.0</v>
      </c>
      <c r="V171" s="61">
        <v>0.0</v>
      </c>
      <c r="W171" s="62">
        <v>73.37</v>
      </c>
      <c r="X171" s="62">
        <v>0.0</v>
      </c>
      <c r="Y171" s="59">
        <v>1.0</v>
      </c>
      <c r="Z171" s="59">
        <v>0.0</v>
      </c>
      <c r="AA171" s="63"/>
      <c r="AB171" s="63"/>
      <c r="AC171" s="63"/>
      <c r="AD171" s="63"/>
      <c r="AE171" s="63"/>
      <c r="AF171" s="63"/>
      <c r="AG171" s="63"/>
      <c r="AH171" s="63"/>
      <c r="AI171" s="63"/>
      <c r="AJ171" s="63"/>
    </row>
    <row r="172">
      <c r="A172" s="251" t="s">
        <v>1633</v>
      </c>
      <c r="B172" s="55" t="s">
        <v>711</v>
      </c>
      <c r="C172" s="55" t="s">
        <v>714</v>
      </c>
      <c r="D172" s="55" t="s">
        <v>715</v>
      </c>
      <c r="E172" s="55">
        <v>8.5</v>
      </c>
      <c r="F172" s="55" t="s">
        <v>7287</v>
      </c>
      <c r="G172" s="55" t="str">
        <f t="array" ref="G172">IFNA(INDEX('New Listing E-Commerce'!$E$2:$E$69,MATCH($J172,'New Listing E-Commerce'!$C$2:$C$69,0)),"N/A")</f>
        <v>Soft</v>
      </c>
      <c r="H172" s="55" t="str">
        <f t="array" ref="H172">INDEX('New Listing E-Commerce'!$D$1:$D$179,MATCH(J172,'New Listing E-Commerce'!$C$1:$C$179,0))</f>
        <v>FBS1</v>
      </c>
      <c r="I172" s="55">
        <f t="shared" si="1"/>
        <v>1</v>
      </c>
      <c r="J172" s="55" t="s">
        <v>255</v>
      </c>
      <c r="K172" s="56">
        <f>VLOOKUP($J172,'Margen (PowerBI)'!$B$2:$F$179,3)</f>
        <v>38</v>
      </c>
      <c r="L172" s="56">
        <f t="array" ref="L172">INDEX('Margen (PowerBI)'!$E$1:$E$179,MATCH($J172,'Margen (PowerBI)'!$B$1:$B$179,0))</f>
        <v>23</v>
      </c>
      <c r="M172" s="56">
        <f>VLOOKUP($J172,'Margen (PowerBI)'!$B$2:$F$179,5)</f>
        <v>16</v>
      </c>
      <c r="N172" s="55">
        <v>1.0</v>
      </c>
      <c r="O172" s="57">
        <v>1.0E-4</v>
      </c>
      <c r="P172" s="55">
        <v>1.0</v>
      </c>
      <c r="Q172" s="57">
        <v>1.0E-4</v>
      </c>
      <c r="R172" s="57">
        <v>1.0</v>
      </c>
      <c r="S172" s="55">
        <v>1.0</v>
      </c>
      <c r="T172" s="55">
        <v>0.0</v>
      </c>
      <c r="U172" s="57">
        <v>1.0</v>
      </c>
      <c r="V172" s="57">
        <v>0.0</v>
      </c>
      <c r="W172" s="58">
        <v>59.0</v>
      </c>
      <c r="X172" s="58">
        <v>0.0</v>
      </c>
      <c r="Y172" s="55">
        <v>1.0</v>
      </c>
      <c r="Z172" s="55">
        <v>0.0</v>
      </c>
      <c r="AA172" s="3"/>
      <c r="AB172" s="3"/>
      <c r="AC172" s="3"/>
      <c r="AD172" s="3"/>
      <c r="AE172" s="3"/>
      <c r="AF172" s="3"/>
      <c r="AG172" s="3"/>
      <c r="AH172" s="3"/>
      <c r="AI172" s="3"/>
      <c r="AJ172" s="3"/>
    </row>
    <row r="173">
      <c r="A173" s="252" t="s">
        <v>1633</v>
      </c>
      <c r="B173" s="59" t="s">
        <v>711</v>
      </c>
      <c r="C173" s="59" t="s">
        <v>716</v>
      </c>
      <c r="D173" s="59" t="s">
        <v>717</v>
      </c>
      <c r="E173" s="59">
        <v>9.0</v>
      </c>
      <c r="F173" s="59" t="s">
        <v>7287</v>
      </c>
      <c r="G173" s="59" t="str">
        <f t="array" ref="G173">IFNA(INDEX('New Listing E-Commerce'!$E$2:$E$69,MATCH($J173,'New Listing E-Commerce'!$C$2:$C$69,0)),"N/A")</f>
        <v>Soft</v>
      </c>
      <c r="H173" s="59" t="str">
        <f t="array" ref="H173">INDEX('New Listing E-Commerce'!$D$1:$D$179,MATCH(J173,'New Listing E-Commerce'!$C$1:$C$179,0))</f>
        <v>FBS1</v>
      </c>
      <c r="I173" s="59">
        <f t="shared" si="1"/>
        <v>1</v>
      </c>
      <c r="J173" s="59" t="s">
        <v>255</v>
      </c>
      <c r="K173" s="60">
        <f>VLOOKUP($J173,'Margen (PowerBI)'!$B$2:$F$179,3)</f>
        <v>38</v>
      </c>
      <c r="L173" s="60">
        <f t="array" ref="L173">INDEX('Margen (PowerBI)'!$E$1:$E$179,MATCH($J173,'Margen (PowerBI)'!$B$1:$B$179,0))</f>
        <v>23</v>
      </c>
      <c r="M173" s="60">
        <f>VLOOKUP($J173,'Margen (PowerBI)'!$B$2:$F$179,5)</f>
        <v>16</v>
      </c>
      <c r="N173" s="59">
        <v>1.0</v>
      </c>
      <c r="O173" s="61">
        <v>1.0E-4</v>
      </c>
      <c r="P173" s="59">
        <v>1.0</v>
      </c>
      <c r="Q173" s="61">
        <v>1.0E-4</v>
      </c>
      <c r="R173" s="61">
        <v>1.0</v>
      </c>
      <c r="S173" s="59">
        <v>1.0</v>
      </c>
      <c r="T173" s="59">
        <v>0.0</v>
      </c>
      <c r="U173" s="61">
        <v>1.0</v>
      </c>
      <c r="V173" s="61">
        <v>0.0</v>
      </c>
      <c r="W173" s="62">
        <v>59.0</v>
      </c>
      <c r="X173" s="62">
        <v>0.0</v>
      </c>
      <c r="Y173" s="59">
        <v>1.0</v>
      </c>
      <c r="Z173" s="59">
        <v>0.0</v>
      </c>
      <c r="AA173" s="63"/>
      <c r="AB173" s="63"/>
      <c r="AC173" s="63"/>
      <c r="AD173" s="63"/>
      <c r="AE173" s="63"/>
      <c r="AF173" s="63"/>
      <c r="AG173" s="63"/>
      <c r="AH173" s="63"/>
      <c r="AI173" s="63"/>
      <c r="AJ173" s="63"/>
    </row>
    <row r="174">
      <c r="A174" s="251" t="s">
        <v>1633</v>
      </c>
      <c r="B174" s="55" t="s">
        <v>718</v>
      </c>
      <c r="C174" s="55" t="s">
        <v>719</v>
      </c>
      <c r="D174" s="55" t="s">
        <v>720</v>
      </c>
      <c r="E174" s="55">
        <v>10.5</v>
      </c>
      <c r="F174" s="55" t="s">
        <v>7286</v>
      </c>
      <c r="G174" s="55" t="str">
        <f t="array" ref="G174">IFNA(INDEX('New Listing E-Commerce'!$E$2:$E$69,MATCH($J174,'New Listing E-Commerce'!$C$2:$C$69,0)),"N/A")</f>
        <v>N/A</v>
      </c>
      <c r="H174" s="55" t="str">
        <f t="array" ref="H174">INDEX('New Listing E-Commerce'!$D$1:$D$179,MATCH(J174,'New Listing E-Commerce'!$C$1:$C$179,0))</f>
        <v>#N/A</v>
      </c>
      <c r="I174" s="55">
        <f t="shared" si="1"/>
        <v>1</v>
      </c>
      <c r="J174" s="55" t="s">
        <v>266</v>
      </c>
      <c r="K174" s="56">
        <f>VLOOKUP($J174,'Margen (PowerBI)'!$B$2:$F$179,3)</f>
        <v>33</v>
      </c>
      <c r="L174" s="56">
        <f t="array" ref="L174">INDEX('Margen (PowerBI)'!$E$1:$E$179,MATCH($J174,'Margen (PowerBI)'!$B$1:$B$179,0))</f>
        <v>22</v>
      </c>
      <c r="M174" s="56">
        <f>VLOOKUP($J174,'Margen (PowerBI)'!$B$2:$F$179,5)</f>
        <v>11.7</v>
      </c>
      <c r="N174" s="55">
        <v>1.0</v>
      </c>
      <c r="O174" s="57">
        <v>1.0E-4</v>
      </c>
      <c r="P174" s="55">
        <v>3.0</v>
      </c>
      <c r="Q174" s="57">
        <v>2.0E-4</v>
      </c>
      <c r="R174" s="57">
        <v>1.0</v>
      </c>
      <c r="S174" s="55">
        <v>1.0</v>
      </c>
      <c r="T174" s="55">
        <v>0.0</v>
      </c>
      <c r="U174" s="57">
        <v>1.0</v>
      </c>
      <c r="V174" s="57">
        <v>0.0</v>
      </c>
      <c r="W174" s="58">
        <v>70.04</v>
      </c>
      <c r="X174" s="58">
        <v>0.0</v>
      </c>
      <c r="Y174" s="55">
        <v>1.0</v>
      </c>
      <c r="Z174" s="55">
        <v>0.0</v>
      </c>
      <c r="AA174" s="3"/>
      <c r="AB174" s="3"/>
      <c r="AC174" s="3"/>
      <c r="AD174" s="3"/>
      <c r="AE174" s="3"/>
      <c r="AF174" s="3"/>
      <c r="AG174" s="3"/>
      <c r="AH174" s="3"/>
      <c r="AI174" s="3"/>
      <c r="AJ174" s="3"/>
    </row>
    <row r="175">
      <c r="A175" s="252" t="s">
        <v>1633</v>
      </c>
      <c r="B175" s="59" t="s">
        <v>718</v>
      </c>
      <c r="C175" s="59" t="s">
        <v>721</v>
      </c>
      <c r="D175" s="59" t="s">
        <v>722</v>
      </c>
      <c r="E175" s="59">
        <v>8.0</v>
      </c>
      <c r="F175" s="59" t="s">
        <v>7286</v>
      </c>
      <c r="G175" s="59" t="str">
        <f t="array" ref="G175">IFNA(INDEX('New Listing E-Commerce'!$E$2:$E$69,MATCH($J175,'New Listing E-Commerce'!$C$2:$C$69,0)),"N/A")</f>
        <v>N/A</v>
      </c>
      <c r="H175" s="59" t="str">
        <f t="array" ref="H175">INDEX('New Listing E-Commerce'!$D$1:$D$179,MATCH(J175,'New Listing E-Commerce'!$C$1:$C$179,0))</f>
        <v>#N/A</v>
      </c>
      <c r="I175" s="59">
        <f t="shared" si="1"/>
        <v>1</v>
      </c>
      <c r="J175" s="59" t="s">
        <v>266</v>
      </c>
      <c r="K175" s="60">
        <f>VLOOKUP($J175,'Margen (PowerBI)'!$B$2:$F$179,3)</f>
        <v>33</v>
      </c>
      <c r="L175" s="60">
        <f t="array" ref="L175">INDEX('Margen (PowerBI)'!$E$1:$E$179,MATCH($J175,'Margen (PowerBI)'!$B$1:$B$179,0))</f>
        <v>22</v>
      </c>
      <c r="M175" s="60">
        <f>VLOOKUP($J175,'Margen (PowerBI)'!$B$2:$F$179,5)</f>
        <v>11.7</v>
      </c>
      <c r="N175" s="59">
        <v>0.0</v>
      </c>
      <c r="O175" s="61">
        <v>0.0</v>
      </c>
      <c r="P175" s="59">
        <v>0.0</v>
      </c>
      <c r="Q175" s="61">
        <v>0.0</v>
      </c>
      <c r="R175" s="61">
        <v>0.0</v>
      </c>
      <c r="S175" s="59">
        <v>1.0</v>
      </c>
      <c r="T175" s="59">
        <v>0.0</v>
      </c>
      <c r="U175" s="61">
        <v>0.0</v>
      </c>
      <c r="V175" s="61">
        <v>0.0</v>
      </c>
      <c r="W175" s="62">
        <v>65.0</v>
      </c>
      <c r="X175" s="62">
        <v>0.0</v>
      </c>
      <c r="Y175" s="59">
        <v>1.0</v>
      </c>
      <c r="Z175" s="59">
        <v>0.0</v>
      </c>
      <c r="AA175" s="63"/>
      <c r="AB175" s="63"/>
      <c r="AC175" s="63"/>
      <c r="AD175" s="63"/>
      <c r="AE175" s="63"/>
      <c r="AF175" s="63"/>
      <c r="AG175" s="63"/>
      <c r="AH175" s="63"/>
      <c r="AI175" s="63"/>
      <c r="AJ175" s="63"/>
    </row>
    <row r="176">
      <c r="A176" s="251" t="s">
        <v>1633</v>
      </c>
      <c r="B176" s="55" t="s">
        <v>723</v>
      </c>
      <c r="C176" s="55" t="s">
        <v>724</v>
      </c>
      <c r="D176" s="55" t="s">
        <v>725</v>
      </c>
      <c r="E176" s="55">
        <v>7.0</v>
      </c>
      <c r="F176" s="55" t="s">
        <v>7286</v>
      </c>
      <c r="G176" s="55" t="str">
        <f t="array" ref="G176">IFNA(INDEX('New Listing E-Commerce'!$E$2:$E$69,MATCH($J176,'New Listing E-Commerce'!$C$2:$C$69,0)),"N/A")</f>
        <v>N/A</v>
      </c>
      <c r="H176" s="55" t="str">
        <f t="array" ref="H176">INDEX('New Listing E-Commerce'!$D$1:$D$179,MATCH(J176,'New Listing E-Commerce'!$C$1:$C$179,0))</f>
        <v>#N/A</v>
      </c>
      <c r="I176" s="55">
        <f t="shared" si="1"/>
        <v>1</v>
      </c>
      <c r="J176" s="55" t="s">
        <v>257</v>
      </c>
      <c r="K176" s="56">
        <f>VLOOKUP($J176,'Margen (PowerBI)'!$B$2:$F$179,3)</f>
        <v>38</v>
      </c>
      <c r="L176" s="56">
        <f t="array" ref="L176">INDEX('Margen (PowerBI)'!$E$1:$E$179,MATCH($J176,'Margen (PowerBI)'!$B$1:$B$179,0))</f>
        <v>22</v>
      </c>
      <c r="M176" s="56">
        <f>VLOOKUP($J176,'Margen (PowerBI)'!$B$2:$F$179,5)</f>
        <v>16</v>
      </c>
      <c r="N176" s="55">
        <v>3.0</v>
      </c>
      <c r="O176" s="57">
        <v>2.0E-4</v>
      </c>
      <c r="P176" s="55">
        <v>5.0</v>
      </c>
      <c r="Q176" s="57">
        <v>3.0E-4</v>
      </c>
      <c r="R176" s="57">
        <v>1.0</v>
      </c>
      <c r="S176" s="55">
        <v>1.0</v>
      </c>
      <c r="T176" s="55">
        <v>0.0</v>
      </c>
      <c r="U176" s="57">
        <v>0.3333</v>
      </c>
      <c r="V176" s="57">
        <v>0.0</v>
      </c>
      <c r="W176" s="58">
        <v>71.02</v>
      </c>
      <c r="X176" s="58">
        <v>0.0</v>
      </c>
      <c r="Y176" s="55">
        <v>1.0</v>
      </c>
      <c r="Z176" s="55">
        <v>0.0</v>
      </c>
      <c r="AA176" s="3"/>
      <c r="AB176" s="3"/>
      <c r="AC176" s="3"/>
      <c r="AD176" s="3"/>
      <c r="AE176" s="3"/>
      <c r="AF176" s="3"/>
      <c r="AG176" s="3"/>
      <c r="AH176" s="3"/>
      <c r="AI176" s="3"/>
      <c r="AJ176" s="3"/>
    </row>
    <row r="177">
      <c r="A177" s="252" t="s">
        <v>1633</v>
      </c>
      <c r="B177" s="59" t="s">
        <v>723</v>
      </c>
      <c r="C177" s="59" t="s">
        <v>726</v>
      </c>
      <c r="D177" s="59" t="s">
        <v>727</v>
      </c>
      <c r="E177" s="59">
        <v>8.0</v>
      </c>
      <c r="F177" s="59" t="s">
        <v>7286</v>
      </c>
      <c r="G177" s="59" t="str">
        <f t="array" ref="G177">IFNA(INDEX('New Listing E-Commerce'!$E$2:$E$69,MATCH($J177,'New Listing E-Commerce'!$C$2:$C$69,0)),"N/A")</f>
        <v>N/A</v>
      </c>
      <c r="H177" s="59" t="str">
        <f t="array" ref="H177">INDEX('New Listing E-Commerce'!$D$1:$D$179,MATCH(J177,'New Listing E-Commerce'!$C$1:$C$179,0))</f>
        <v>#N/A</v>
      </c>
      <c r="I177" s="59">
        <f t="shared" si="1"/>
        <v>2</v>
      </c>
      <c r="J177" s="59" t="s">
        <v>257</v>
      </c>
      <c r="K177" s="60">
        <f>VLOOKUP($J177,'Margen (PowerBI)'!$B$2:$F$179,3)</f>
        <v>38</v>
      </c>
      <c r="L177" s="60">
        <f t="array" ref="L177">INDEX('Margen (PowerBI)'!$E$1:$E$179,MATCH($J177,'Margen (PowerBI)'!$B$1:$B$179,0))</f>
        <v>22</v>
      </c>
      <c r="M177" s="60">
        <f>VLOOKUP($J177,'Margen (PowerBI)'!$B$2:$F$179,5)</f>
        <v>16</v>
      </c>
      <c r="N177" s="59">
        <v>1.0</v>
      </c>
      <c r="O177" s="61">
        <v>1.0E-4</v>
      </c>
      <c r="P177" s="59">
        <v>6.0</v>
      </c>
      <c r="Q177" s="61">
        <v>4.0E-4</v>
      </c>
      <c r="R177" s="61">
        <v>1.0</v>
      </c>
      <c r="S177" s="59">
        <v>2.0</v>
      </c>
      <c r="T177" s="59">
        <v>0.0</v>
      </c>
      <c r="U177" s="61">
        <v>2.0</v>
      </c>
      <c r="V177" s="61">
        <v>0.0</v>
      </c>
      <c r="W177" s="62">
        <v>140.37</v>
      </c>
      <c r="X177" s="62">
        <v>0.0</v>
      </c>
      <c r="Y177" s="59">
        <v>2.0</v>
      </c>
      <c r="Z177" s="59">
        <v>0.0</v>
      </c>
      <c r="AA177" s="63"/>
      <c r="AB177" s="63"/>
      <c r="AC177" s="63"/>
      <c r="AD177" s="63"/>
      <c r="AE177" s="63"/>
      <c r="AF177" s="63"/>
      <c r="AG177" s="63"/>
      <c r="AH177" s="63"/>
      <c r="AI177" s="63"/>
      <c r="AJ177" s="63"/>
    </row>
    <row r="178">
      <c r="A178" s="251" t="s">
        <v>1633</v>
      </c>
      <c r="B178" s="55" t="s">
        <v>723</v>
      </c>
      <c r="C178" s="55" t="s">
        <v>728</v>
      </c>
      <c r="D178" s="55" t="s">
        <v>729</v>
      </c>
      <c r="E178" s="55">
        <v>8.5</v>
      </c>
      <c r="F178" s="55" t="s">
        <v>7286</v>
      </c>
      <c r="G178" s="55" t="str">
        <f t="array" ref="G178">IFNA(INDEX('New Listing E-Commerce'!$E$2:$E$69,MATCH($J178,'New Listing E-Commerce'!$C$2:$C$69,0)),"N/A")</f>
        <v>N/A</v>
      </c>
      <c r="H178" s="55" t="str">
        <f t="array" ref="H178">INDEX('New Listing E-Commerce'!$D$1:$D$179,MATCH(J178,'New Listing E-Commerce'!$C$1:$C$179,0))</f>
        <v>#N/A</v>
      </c>
      <c r="I178" s="55">
        <f t="shared" si="1"/>
        <v>1</v>
      </c>
      <c r="J178" s="55" t="s">
        <v>257</v>
      </c>
      <c r="K178" s="56">
        <f>VLOOKUP($J178,'Margen (PowerBI)'!$B$2:$F$179,3)</f>
        <v>38</v>
      </c>
      <c r="L178" s="56">
        <f t="array" ref="L178">INDEX('Margen (PowerBI)'!$E$1:$E$179,MATCH($J178,'Margen (PowerBI)'!$B$1:$B$179,0))</f>
        <v>22</v>
      </c>
      <c r="M178" s="56">
        <f>VLOOKUP($J178,'Margen (PowerBI)'!$B$2:$F$179,5)</f>
        <v>16</v>
      </c>
      <c r="N178" s="55">
        <v>5.0</v>
      </c>
      <c r="O178" s="57">
        <v>4.0E-4</v>
      </c>
      <c r="P178" s="55">
        <v>6.0</v>
      </c>
      <c r="Q178" s="57">
        <v>4.0E-4</v>
      </c>
      <c r="R178" s="57">
        <v>1.0</v>
      </c>
      <c r="S178" s="55">
        <v>1.0</v>
      </c>
      <c r="T178" s="55">
        <v>0.0</v>
      </c>
      <c r="U178" s="57">
        <v>0.2</v>
      </c>
      <c r="V178" s="57">
        <v>0.0</v>
      </c>
      <c r="W178" s="58">
        <v>73.87</v>
      </c>
      <c r="X178" s="58">
        <v>0.0</v>
      </c>
      <c r="Y178" s="55">
        <v>1.0</v>
      </c>
      <c r="Z178" s="55">
        <v>0.0</v>
      </c>
      <c r="AA178" s="3"/>
      <c r="AB178" s="3"/>
      <c r="AC178" s="3"/>
      <c r="AD178" s="3"/>
      <c r="AE178" s="3"/>
      <c r="AF178" s="3"/>
      <c r="AG178" s="3"/>
      <c r="AH178" s="3"/>
      <c r="AI178" s="3"/>
      <c r="AJ178" s="3"/>
    </row>
    <row r="179">
      <c r="A179" s="252" t="s">
        <v>1633</v>
      </c>
      <c r="B179" s="59" t="s">
        <v>723</v>
      </c>
      <c r="C179" s="59" t="s">
        <v>730</v>
      </c>
      <c r="D179" s="59" t="s">
        <v>731</v>
      </c>
      <c r="E179" s="59">
        <v>8.5</v>
      </c>
      <c r="F179" s="59" t="s">
        <v>7287</v>
      </c>
      <c r="G179" s="59" t="str">
        <f t="array" ref="G179">IFNA(INDEX('New Listing E-Commerce'!$E$2:$E$69,MATCH($J179,'New Listing E-Commerce'!$C$2:$C$69,0)),"N/A")</f>
        <v>N/A</v>
      </c>
      <c r="H179" s="59" t="str">
        <f t="array" ref="H179">INDEX('New Listing E-Commerce'!$D$1:$D$179,MATCH(J179,'New Listing E-Commerce'!$C$1:$C$179,0))</f>
        <v>#N/A</v>
      </c>
      <c r="I179" s="59">
        <f t="shared" si="1"/>
        <v>1</v>
      </c>
      <c r="J179" s="59" t="s">
        <v>257</v>
      </c>
      <c r="K179" s="60">
        <f>VLOOKUP($J179,'Margen (PowerBI)'!$B$2:$F$179,3)</f>
        <v>38</v>
      </c>
      <c r="L179" s="60">
        <f t="array" ref="L179">INDEX('Margen (PowerBI)'!$E$1:$E$179,MATCH($J179,'Margen (PowerBI)'!$B$1:$B$179,0))</f>
        <v>22</v>
      </c>
      <c r="M179" s="60">
        <f>VLOOKUP($J179,'Margen (PowerBI)'!$B$2:$F$179,5)</f>
        <v>16</v>
      </c>
      <c r="N179" s="59">
        <v>3.0</v>
      </c>
      <c r="O179" s="61">
        <v>2.0E-4</v>
      </c>
      <c r="P179" s="59">
        <v>3.0</v>
      </c>
      <c r="Q179" s="61">
        <v>2.0E-4</v>
      </c>
      <c r="R179" s="61">
        <v>1.0</v>
      </c>
      <c r="S179" s="59">
        <v>1.0</v>
      </c>
      <c r="T179" s="59">
        <v>0.0</v>
      </c>
      <c r="U179" s="61">
        <v>0.3333</v>
      </c>
      <c r="V179" s="61">
        <v>0.0</v>
      </c>
      <c r="W179" s="62">
        <v>71.86</v>
      </c>
      <c r="X179" s="62">
        <v>0.0</v>
      </c>
      <c r="Y179" s="59">
        <v>1.0</v>
      </c>
      <c r="Z179" s="59">
        <v>0.0</v>
      </c>
      <c r="AA179" s="63"/>
      <c r="AB179" s="63"/>
      <c r="AC179" s="63"/>
      <c r="AD179" s="63"/>
      <c r="AE179" s="63"/>
      <c r="AF179" s="63"/>
      <c r="AG179" s="63"/>
      <c r="AH179" s="63"/>
      <c r="AI179" s="63"/>
      <c r="AJ179" s="63"/>
    </row>
    <row r="180">
      <c r="A180" s="251" t="s">
        <v>1633</v>
      </c>
      <c r="B180" s="55" t="s">
        <v>732</v>
      </c>
      <c r="C180" s="55" t="s">
        <v>733</v>
      </c>
      <c r="D180" s="55" t="s">
        <v>734</v>
      </c>
      <c r="E180" s="55">
        <v>6.5</v>
      </c>
      <c r="F180" s="55" t="s">
        <v>186</v>
      </c>
      <c r="G180" s="55" t="str">
        <f t="array" ref="G180">IFNA(INDEX('New Listing E-Commerce'!$E$2:$E$69,MATCH($J180,'New Listing E-Commerce'!$C$2:$C$69,0)),"N/A")</f>
        <v>Steel</v>
      </c>
      <c r="H180" s="55" t="str">
        <f t="array" ref="H180">INDEX('New Listing E-Commerce'!$D$1:$D$179,MATCH(J180,'New Listing E-Commerce'!$C$1:$C$179,0))</f>
        <v>LA Track</v>
      </c>
      <c r="I180" s="55">
        <f t="shared" si="1"/>
        <v>1</v>
      </c>
      <c r="J180" s="55" t="s">
        <v>243</v>
      </c>
      <c r="K180" s="56">
        <f>VLOOKUP($J180,'Margen (PowerBI)'!$B$2:$F$179,3)</f>
        <v>58.5</v>
      </c>
      <c r="L180" s="56">
        <f t="array" ref="L180">INDEX('Margen (PowerBI)'!$E$1:$E$179,MATCH($J180,'Margen (PowerBI)'!$B$1:$B$179,0))</f>
        <v>25.5</v>
      </c>
      <c r="M180" s="56">
        <f>VLOOKUP($J180,'Margen (PowerBI)'!$B$2:$F$179,5)</f>
        <v>25</v>
      </c>
      <c r="N180" s="55">
        <v>2.0</v>
      </c>
      <c r="O180" s="57">
        <v>1.0E-4</v>
      </c>
      <c r="P180" s="55">
        <v>5.0</v>
      </c>
      <c r="Q180" s="57">
        <v>3.0E-4</v>
      </c>
      <c r="R180" s="57">
        <v>0.2</v>
      </c>
      <c r="S180" s="55">
        <v>1.0</v>
      </c>
      <c r="T180" s="55">
        <v>0.0</v>
      </c>
      <c r="U180" s="57">
        <v>0.5</v>
      </c>
      <c r="V180" s="57">
        <v>0.0</v>
      </c>
      <c r="W180" s="58">
        <v>65.0</v>
      </c>
      <c r="X180" s="58">
        <v>0.0</v>
      </c>
      <c r="Y180" s="55">
        <v>1.0</v>
      </c>
      <c r="Z180" s="55">
        <v>0.0</v>
      </c>
      <c r="AA180" s="3"/>
      <c r="AB180" s="3"/>
      <c r="AC180" s="3"/>
      <c r="AD180" s="3"/>
      <c r="AE180" s="3"/>
      <c r="AF180" s="3"/>
      <c r="AG180" s="3"/>
      <c r="AH180" s="3"/>
      <c r="AI180" s="3"/>
      <c r="AJ180" s="3"/>
    </row>
    <row r="181">
      <c r="A181" s="252" t="s">
        <v>1633</v>
      </c>
      <c r="B181" s="59" t="s">
        <v>732</v>
      </c>
      <c r="C181" s="59" t="s">
        <v>735</v>
      </c>
      <c r="D181" s="59" t="s">
        <v>736</v>
      </c>
      <c r="E181" s="59">
        <v>8.5</v>
      </c>
      <c r="F181" s="59" t="s">
        <v>186</v>
      </c>
      <c r="G181" s="59" t="str">
        <f t="array" ref="G181">IFNA(INDEX('New Listing E-Commerce'!$E$2:$E$69,MATCH($J181,'New Listing E-Commerce'!$C$2:$C$69,0)),"N/A")</f>
        <v>Steel</v>
      </c>
      <c r="H181" s="59" t="str">
        <f t="array" ref="H181">INDEX('New Listing E-Commerce'!$D$1:$D$179,MATCH(J181,'New Listing E-Commerce'!$C$1:$C$179,0))</f>
        <v>LA Track</v>
      </c>
      <c r="I181" s="59">
        <f t="shared" si="1"/>
        <v>1</v>
      </c>
      <c r="J181" s="59" t="s">
        <v>243</v>
      </c>
      <c r="K181" s="60">
        <f>VLOOKUP($J181,'Margen (PowerBI)'!$B$2:$F$179,3)</f>
        <v>58.5</v>
      </c>
      <c r="L181" s="60">
        <f t="array" ref="L181">INDEX('Margen (PowerBI)'!$E$1:$E$179,MATCH($J181,'Margen (PowerBI)'!$B$1:$B$179,0))</f>
        <v>25.5</v>
      </c>
      <c r="M181" s="60">
        <f>VLOOKUP($J181,'Margen (PowerBI)'!$B$2:$F$179,5)</f>
        <v>25</v>
      </c>
      <c r="N181" s="59">
        <v>2.0</v>
      </c>
      <c r="O181" s="61">
        <v>1.0E-4</v>
      </c>
      <c r="P181" s="59">
        <v>2.0</v>
      </c>
      <c r="Q181" s="61">
        <v>1.0E-4</v>
      </c>
      <c r="R181" s="61">
        <v>1.0</v>
      </c>
      <c r="S181" s="59">
        <v>1.0</v>
      </c>
      <c r="T181" s="59">
        <v>0.0</v>
      </c>
      <c r="U181" s="61">
        <v>0.5</v>
      </c>
      <c r="V181" s="61">
        <v>0.0</v>
      </c>
      <c r="W181" s="62">
        <v>70.36</v>
      </c>
      <c r="X181" s="62">
        <v>0.0</v>
      </c>
      <c r="Y181" s="59">
        <v>1.0</v>
      </c>
      <c r="Z181" s="59">
        <v>0.0</v>
      </c>
      <c r="AA181" s="63"/>
      <c r="AB181" s="63"/>
      <c r="AC181" s="63"/>
      <c r="AD181" s="63"/>
      <c r="AE181" s="63"/>
      <c r="AF181" s="63"/>
      <c r="AG181" s="63"/>
      <c r="AH181" s="63"/>
      <c r="AI181" s="63"/>
      <c r="AJ181" s="63"/>
    </row>
    <row r="182">
      <c r="A182" s="251" t="s">
        <v>1633</v>
      </c>
      <c r="B182" s="55" t="s">
        <v>737</v>
      </c>
      <c r="C182" s="55" t="s">
        <v>738</v>
      </c>
      <c r="D182" s="55" t="s">
        <v>739</v>
      </c>
      <c r="E182" s="55">
        <v>10.0</v>
      </c>
      <c r="F182" s="55" t="s">
        <v>7287</v>
      </c>
      <c r="G182" s="55" t="str">
        <f t="array" ref="G182">IFNA(INDEX('New Listing E-Commerce'!$E$2:$E$69,MATCH($J182,'New Listing E-Commerce'!$C$2:$C$69,0)),"N/A")</f>
        <v>Soft</v>
      </c>
      <c r="H182" s="55" t="str">
        <f t="array" ref="H182">INDEX('New Listing E-Commerce'!$D$1:$D$179,MATCH(J182,'New Listing E-Commerce'!$C$1:$C$179,0))</f>
        <v>LA Track</v>
      </c>
      <c r="I182" s="55">
        <f t="shared" si="1"/>
        <v>1</v>
      </c>
      <c r="J182" s="55" t="s">
        <v>246</v>
      </c>
      <c r="K182" s="56">
        <f>VLOOKUP($J182,'Margen (PowerBI)'!$B$2:$F$179,3)</f>
        <v>35</v>
      </c>
      <c r="L182" s="56">
        <f t="array" ref="L182">INDEX('Margen (PowerBI)'!$E$1:$E$179,MATCH($J182,'Margen (PowerBI)'!$B$1:$B$179,0))</f>
        <v>24.5</v>
      </c>
      <c r="M182" s="56">
        <f>VLOOKUP($J182,'Margen (PowerBI)'!$B$2:$F$179,5)</f>
        <v>16.5</v>
      </c>
      <c r="N182" s="55">
        <v>0.0</v>
      </c>
      <c r="O182" s="57">
        <v>0.0</v>
      </c>
      <c r="P182" s="55">
        <v>0.0</v>
      </c>
      <c r="Q182" s="57">
        <v>0.0</v>
      </c>
      <c r="R182" s="57">
        <v>0.0</v>
      </c>
      <c r="S182" s="55">
        <v>1.0</v>
      </c>
      <c r="T182" s="55">
        <v>0.0</v>
      </c>
      <c r="U182" s="57">
        <v>0.0</v>
      </c>
      <c r="V182" s="57">
        <v>0.0</v>
      </c>
      <c r="W182" s="58">
        <v>109.29</v>
      </c>
      <c r="X182" s="58">
        <v>0.0</v>
      </c>
      <c r="Y182" s="55">
        <v>1.0</v>
      </c>
      <c r="Z182" s="55">
        <v>0.0</v>
      </c>
      <c r="AA182" s="3"/>
      <c r="AB182" s="3"/>
      <c r="AC182" s="3"/>
      <c r="AD182" s="3"/>
      <c r="AE182" s="3"/>
      <c r="AF182" s="3"/>
      <c r="AG182" s="3"/>
      <c r="AH182" s="3"/>
      <c r="AI182" s="3"/>
      <c r="AJ182" s="3"/>
    </row>
    <row r="183">
      <c r="A183" s="252" t="s">
        <v>1633</v>
      </c>
      <c r="B183" s="59" t="s">
        <v>737</v>
      </c>
      <c r="C183" s="59" t="s">
        <v>740</v>
      </c>
      <c r="D183" s="59" t="s">
        <v>741</v>
      </c>
      <c r="E183" s="59">
        <v>9.5</v>
      </c>
      <c r="F183" s="59" t="s">
        <v>7287</v>
      </c>
      <c r="G183" s="59" t="str">
        <f t="array" ref="G183">IFNA(INDEX('New Listing E-Commerce'!$E$2:$E$69,MATCH($J183,'New Listing E-Commerce'!$C$2:$C$69,0)),"N/A")</f>
        <v>Soft</v>
      </c>
      <c r="H183" s="59" t="str">
        <f t="array" ref="H183">INDEX('New Listing E-Commerce'!$D$1:$D$179,MATCH(J183,'New Listing E-Commerce'!$C$1:$C$179,0))</f>
        <v>LA Track</v>
      </c>
      <c r="I183" s="59">
        <f t="shared" si="1"/>
        <v>1</v>
      </c>
      <c r="J183" s="59" t="s">
        <v>246</v>
      </c>
      <c r="K183" s="60">
        <f>VLOOKUP($J183,'Margen (PowerBI)'!$B$2:$F$179,3)</f>
        <v>35</v>
      </c>
      <c r="L183" s="60">
        <f t="array" ref="L183">INDEX('Margen (PowerBI)'!$E$1:$E$179,MATCH($J183,'Margen (PowerBI)'!$B$1:$B$179,0))</f>
        <v>24.5</v>
      </c>
      <c r="M183" s="60">
        <f>VLOOKUP($J183,'Margen (PowerBI)'!$B$2:$F$179,5)</f>
        <v>16.5</v>
      </c>
      <c r="N183" s="59">
        <v>3.0</v>
      </c>
      <c r="O183" s="61">
        <v>2.0E-4</v>
      </c>
      <c r="P183" s="59">
        <v>9.0</v>
      </c>
      <c r="Q183" s="61">
        <v>5.0E-4</v>
      </c>
      <c r="R183" s="61">
        <v>0.2222</v>
      </c>
      <c r="S183" s="59">
        <v>1.0</v>
      </c>
      <c r="T183" s="59">
        <v>0.0</v>
      </c>
      <c r="U183" s="61">
        <v>0.3333</v>
      </c>
      <c r="V183" s="61">
        <v>0.0</v>
      </c>
      <c r="W183" s="62">
        <v>108.89</v>
      </c>
      <c r="X183" s="62">
        <v>0.0</v>
      </c>
      <c r="Y183" s="59">
        <v>1.0</v>
      </c>
      <c r="Z183" s="59">
        <v>0.0</v>
      </c>
      <c r="AA183" s="63"/>
      <c r="AB183" s="63"/>
      <c r="AC183" s="63"/>
      <c r="AD183" s="63"/>
      <c r="AE183" s="63"/>
      <c r="AF183" s="63"/>
      <c r="AG183" s="63"/>
      <c r="AH183" s="63"/>
      <c r="AI183" s="63"/>
      <c r="AJ183" s="63"/>
    </row>
    <row r="184">
      <c r="A184" s="251" t="s">
        <v>1633</v>
      </c>
      <c r="B184" s="55" t="s">
        <v>742</v>
      </c>
      <c r="C184" s="55" t="s">
        <v>743</v>
      </c>
      <c r="D184" s="55" t="s">
        <v>744</v>
      </c>
      <c r="E184" s="55">
        <v>10.0</v>
      </c>
      <c r="F184" s="55" t="s">
        <v>186</v>
      </c>
      <c r="G184" s="55" t="str">
        <f t="array" ref="G184">IFNA(INDEX('New Listing E-Commerce'!$E$2:$E$69,MATCH($J184,'New Listing E-Commerce'!$C$2:$C$69,0)),"N/A")</f>
        <v>Composite</v>
      </c>
      <c r="H184" s="55" t="str">
        <f t="array" ref="H184">INDEX('New Listing E-Commerce'!$D$1:$D$179,MATCH(J184,'New Listing E-Commerce'!$C$1:$C$179,0))</f>
        <v>PR Track Chocolate</v>
      </c>
      <c r="I184" s="55">
        <f t="shared" si="1"/>
        <v>4</v>
      </c>
      <c r="J184" s="55" t="s">
        <v>170</v>
      </c>
      <c r="K184" s="56">
        <f>VLOOKUP($J184,'Margen (PowerBI)'!$B$2:$F$179,3)</f>
        <v>35</v>
      </c>
      <c r="L184" s="56">
        <f t="array" ref="L184">INDEX('Margen (PowerBI)'!$E$1:$E$179,MATCH($J184,'Margen (PowerBI)'!$B$1:$B$179,0))</f>
        <v>31.5</v>
      </c>
      <c r="M184" s="56">
        <f>VLOOKUP($J184,'Margen (PowerBI)'!$B$2:$F$179,5)</f>
        <v>16.5</v>
      </c>
      <c r="N184" s="55">
        <v>37.0</v>
      </c>
      <c r="O184" s="57">
        <v>0.0027</v>
      </c>
      <c r="P184" s="55">
        <v>47.0</v>
      </c>
      <c r="Q184" s="57">
        <v>0.0028</v>
      </c>
      <c r="R184" s="57">
        <v>0.9787</v>
      </c>
      <c r="S184" s="55">
        <v>4.0</v>
      </c>
      <c r="T184" s="55">
        <v>0.0</v>
      </c>
      <c r="U184" s="57">
        <v>0.1081</v>
      </c>
      <c r="V184" s="57">
        <v>0.0</v>
      </c>
      <c r="W184" s="58">
        <v>451.46</v>
      </c>
      <c r="X184" s="58">
        <v>0.0</v>
      </c>
      <c r="Y184" s="55">
        <v>4.0</v>
      </c>
      <c r="Z184" s="55">
        <v>0.0</v>
      </c>
      <c r="AA184" s="3"/>
      <c r="AB184" s="3"/>
      <c r="AC184" s="3"/>
      <c r="AD184" s="3"/>
      <c r="AE184" s="3"/>
      <c r="AF184" s="3"/>
      <c r="AG184" s="3"/>
      <c r="AH184" s="3"/>
      <c r="AI184" s="3"/>
      <c r="AJ184" s="3"/>
    </row>
    <row r="185">
      <c r="A185" s="252" t="s">
        <v>1633</v>
      </c>
      <c r="B185" s="59" t="s">
        <v>742</v>
      </c>
      <c r="C185" s="59" t="s">
        <v>745</v>
      </c>
      <c r="D185" s="59" t="s">
        <v>746</v>
      </c>
      <c r="E185" s="59">
        <v>11.0</v>
      </c>
      <c r="F185" s="59" t="s">
        <v>186</v>
      </c>
      <c r="G185" s="59" t="str">
        <f t="array" ref="G185">IFNA(INDEX('New Listing E-Commerce'!$E$2:$E$69,MATCH($J185,'New Listing E-Commerce'!$C$2:$C$69,0)),"N/A")</f>
        <v>Composite</v>
      </c>
      <c r="H185" s="59" t="str">
        <f t="array" ref="H185">INDEX('New Listing E-Commerce'!$D$1:$D$179,MATCH(J185,'New Listing E-Commerce'!$C$1:$C$179,0))</f>
        <v>PR Track Chocolate</v>
      </c>
      <c r="I185" s="59">
        <f t="shared" si="1"/>
        <v>5</v>
      </c>
      <c r="J185" s="59" t="s">
        <v>170</v>
      </c>
      <c r="K185" s="60">
        <f>VLOOKUP($J185,'Margen (PowerBI)'!$B$2:$F$179,3)</f>
        <v>35</v>
      </c>
      <c r="L185" s="60">
        <f t="array" ref="L185">INDEX('Margen (PowerBI)'!$E$1:$E$179,MATCH($J185,'Margen (PowerBI)'!$B$1:$B$179,0))</f>
        <v>31.5</v>
      </c>
      <c r="M185" s="60">
        <f>VLOOKUP($J185,'Margen (PowerBI)'!$B$2:$F$179,5)</f>
        <v>16.5</v>
      </c>
      <c r="N185" s="59">
        <v>24.0</v>
      </c>
      <c r="O185" s="61">
        <v>0.0017</v>
      </c>
      <c r="P185" s="59">
        <v>30.0</v>
      </c>
      <c r="Q185" s="61">
        <v>0.0018</v>
      </c>
      <c r="R185" s="61">
        <v>0.8667</v>
      </c>
      <c r="S185" s="59">
        <v>4.0</v>
      </c>
      <c r="T185" s="59">
        <v>1.0</v>
      </c>
      <c r="U185" s="61">
        <v>0.1667</v>
      </c>
      <c r="V185" s="61">
        <v>0.0417</v>
      </c>
      <c r="W185" s="62">
        <v>451.46</v>
      </c>
      <c r="X185" s="62">
        <v>106.0</v>
      </c>
      <c r="Y185" s="59">
        <v>4.0</v>
      </c>
      <c r="Z185" s="59">
        <v>1.0</v>
      </c>
      <c r="AA185" s="63"/>
      <c r="AB185" s="63"/>
      <c r="AC185" s="63"/>
      <c r="AD185" s="63"/>
      <c r="AE185" s="63"/>
      <c r="AF185" s="63"/>
      <c r="AG185" s="63"/>
      <c r="AH185" s="63"/>
      <c r="AI185" s="63"/>
      <c r="AJ185" s="63"/>
    </row>
    <row r="186">
      <c r="A186" s="251" t="s">
        <v>1633</v>
      </c>
      <c r="B186" s="55" t="s">
        <v>742</v>
      </c>
      <c r="C186" s="55" t="s">
        <v>747</v>
      </c>
      <c r="D186" s="55" t="s">
        <v>748</v>
      </c>
      <c r="E186" s="55">
        <v>6.0</v>
      </c>
      <c r="F186" s="55" t="s">
        <v>186</v>
      </c>
      <c r="G186" s="55" t="str">
        <f t="array" ref="G186">IFNA(INDEX('New Listing E-Commerce'!$E$2:$E$69,MATCH($J186,'New Listing E-Commerce'!$C$2:$C$69,0)),"N/A")</f>
        <v>Composite</v>
      </c>
      <c r="H186" s="55" t="str">
        <f t="array" ref="H186">INDEX('New Listing E-Commerce'!$D$1:$D$179,MATCH(J186,'New Listing E-Commerce'!$C$1:$C$179,0))</f>
        <v>PR Track Chocolate</v>
      </c>
      <c r="I186" s="55">
        <f t="shared" si="1"/>
        <v>1</v>
      </c>
      <c r="J186" s="55" t="s">
        <v>170</v>
      </c>
      <c r="K186" s="56">
        <f>VLOOKUP($J186,'Margen (PowerBI)'!$B$2:$F$179,3)</f>
        <v>35</v>
      </c>
      <c r="L186" s="56">
        <f t="array" ref="L186">INDEX('Margen (PowerBI)'!$E$1:$E$179,MATCH($J186,'Margen (PowerBI)'!$B$1:$B$179,0))</f>
        <v>31.5</v>
      </c>
      <c r="M186" s="56">
        <f>VLOOKUP($J186,'Margen (PowerBI)'!$B$2:$F$179,5)</f>
        <v>16.5</v>
      </c>
      <c r="N186" s="55">
        <v>263.0</v>
      </c>
      <c r="O186" s="57">
        <v>0.0188</v>
      </c>
      <c r="P186" s="55">
        <v>303.0</v>
      </c>
      <c r="Q186" s="57">
        <v>0.0179</v>
      </c>
      <c r="R186" s="57">
        <v>0.9934</v>
      </c>
      <c r="S186" s="55">
        <v>1.0</v>
      </c>
      <c r="T186" s="55">
        <v>0.0</v>
      </c>
      <c r="U186" s="57">
        <v>0.0038</v>
      </c>
      <c r="V186" s="57">
        <v>0.0</v>
      </c>
      <c r="W186" s="58">
        <v>106.0</v>
      </c>
      <c r="X186" s="58">
        <v>0.0</v>
      </c>
      <c r="Y186" s="55">
        <v>1.0</v>
      </c>
      <c r="Z186" s="55">
        <v>0.0</v>
      </c>
      <c r="AA186" s="3"/>
      <c r="AB186" s="3"/>
      <c r="AC186" s="3"/>
      <c r="AD186" s="3"/>
      <c r="AE186" s="3"/>
      <c r="AF186" s="3"/>
      <c r="AG186" s="3"/>
      <c r="AH186" s="3"/>
      <c r="AI186" s="3"/>
      <c r="AJ186" s="3"/>
    </row>
    <row r="187">
      <c r="A187" s="252" t="s">
        <v>1633</v>
      </c>
      <c r="B187" s="59" t="s">
        <v>742</v>
      </c>
      <c r="C187" s="59" t="s">
        <v>749</v>
      </c>
      <c r="D187" s="59" t="s">
        <v>750</v>
      </c>
      <c r="E187" s="59">
        <v>7.5</v>
      </c>
      <c r="F187" s="59" t="s">
        <v>186</v>
      </c>
      <c r="G187" s="59" t="str">
        <f t="array" ref="G187">IFNA(INDEX('New Listing E-Commerce'!$E$2:$E$69,MATCH($J187,'New Listing E-Commerce'!$C$2:$C$69,0)),"N/A")</f>
        <v>Composite</v>
      </c>
      <c r="H187" s="59" t="str">
        <f t="array" ref="H187">INDEX('New Listing E-Commerce'!$D$1:$D$179,MATCH(J187,'New Listing E-Commerce'!$C$1:$C$179,0))</f>
        <v>PR Track Chocolate</v>
      </c>
      <c r="I187" s="59">
        <f t="shared" si="1"/>
        <v>2</v>
      </c>
      <c r="J187" s="59" t="s">
        <v>170</v>
      </c>
      <c r="K187" s="60">
        <f>VLOOKUP($J187,'Margen (PowerBI)'!$B$2:$F$179,3)</f>
        <v>35</v>
      </c>
      <c r="L187" s="60">
        <f t="array" ref="L187">INDEX('Margen (PowerBI)'!$E$1:$E$179,MATCH($J187,'Margen (PowerBI)'!$B$1:$B$179,0))</f>
        <v>31.5</v>
      </c>
      <c r="M187" s="60">
        <f>VLOOKUP($J187,'Margen (PowerBI)'!$B$2:$F$179,5)</f>
        <v>16.5</v>
      </c>
      <c r="N187" s="59">
        <v>22.0</v>
      </c>
      <c r="O187" s="61">
        <v>0.0016</v>
      </c>
      <c r="P187" s="59">
        <v>27.0</v>
      </c>
      <c r="Q187" s="61">
        <v>0.0016</v>
      </c>
      <c r="R187" s="61">
        <v>0.9259</v>
      </c>
      <c r="S187" s="59">
        <v>2.0</v>
      </c>
      <c r="T187" s="59">
        <v>0.0</v>
      </c>
      <c r="U187" s="61">
        <v>0.0909</v>
      </c>
      <c r="V187" s="61">
        <v>0.0</v>
      </c>
      <c r="W187" s="62">
        <v>217.43</v>
      </c>
      <c r="X187" s="62">
        <v>0.0</v>
      </c>
      <c r="Y187" s="59">
        <v>2.0</v>
      </c>
      <c r="Z187" s="59">
        <v>0.0</v>
      </c>
      <c r="AA187" s="63"/>
      <c r="AB187" s="63"/>
      <c r="AC187" s="63"/>
      <c r="AD187" s="63"/>
      <c r="AE187" s="63"/>
      <c r="AF187" s="63"/>
      <c r="AG187" s="63"/>
      <c r="AH187" s="63"/>
      <c r="AI187" s="63"/>
      <c r="AJ187" s="63"/>
    </row>
    <row r="188">
      <c r="A188" s="251" t="s">
        <v>1633</v>
      </c>
      <c r="B188" s="55" t="s">
        <v>742</v>
      </c>
      <c r="C188" s="55" t="s">
        <v>751</v>
      </c>
      <c r="D188" s="55" t="s">
        <v>752</v>
      </c>
      <c r="E188" s="55">
        <v>8.0</v>
      </c>
      <c r="F188" s="55" t="s">
        <v>186</v>
      </c>
      <c r="G188" s="55" t="str">
        <f t="array" ref="G188">IFNA(INDEX('New Listing E-Commerce'!$E$2:$E$69,MATCH($J188,'New Listing E-Commerce'!$C$2:$C$69,0)),"N/A")</f>
        <v>Composite</v>
      </c>
      <c r="H188" s="55" t="str">
        <f t="array" ref="H188">INDEX('New Listing E-Commerce'!$D$1:$D$179,MATCH(J188,'New Listing E-Commerce'!$C$1:$C$179,0))</f>
        <v>PR Track Chocolate</v>
      </c>
      <c r="I188" s="55">
        <f t="shared" si="1"/>
        <v>2</v>
      </c>
      <c r="J188" s="55" t="s">
        <v>170</v>
      </c>
      <c r="K188" s="56">
        <f>VLOOKUP($J188,'Margen (PowerBI)'!$B$2:$F$179,3)</f>
        <v>35</v>
      </c>
      <c r="L188" s="56">
        <f t="array" ref="L188">INDEX('Margen (PowerBI)'!$E$1:$E$179,MATCH($J188,'Margen (PowerBI)'!$B$1:$B$179,0))</f>
        <v>31.5</v>
      </c>
      <c r="M188" s="56">
        <f>VLOOKUP($J188,'Margen (PowerBI)'!$B$2:$F$179,5)</f>
        <v>16.5</v>
      </c>
      <c r="N188" s="55">
        <v>9.0</v>
      </c>
      <c r="O188" s="57">
        <v>6.0E-4</v>
      </c>
      <c r="P188" s="55">
        <v>26.0</v>
      </c>
      <c r="Q188" s="57">
        <v>0.0015</v>
      </c>
      <c r="R188" s="57">
        <v>1.0</v>
      </c>
      <c r="S188" s="55">
        <v>2.0</v>
      </c>
      <c r="T188" s="55">
        <v>0.0</v>
      </c>
      <c r="U188" s="57">
        <v>0.2222</v>
      </c>
      <c r="V188" s="57">
        <v>0.0</v>
      </c>
      <c r="W188" s="58">
        <v>212.0</v>
      </c>
      <c r="X188" s="58">
        <v>0.0</v>
      </c>
      <c r="Y188" s="55">
        <v>2.0</v>
      </c>
      <c r="Z188" s="55">
        <v>0.0</v>
      </c>
      <c r="AA188" s="3"/>
      <c r="AB188" s="3"/>
      <c r="AC188" s="3"/>
      <c r="AD188" s="3"/>
      <c r="AE188" s="3"/>
      <c r="AF188" s="3"/>
      <c r="AG188" s="3"/>
      <c r="AH188" s="3"/>
      <c r="AI188" s="3"/>
      <c r="AJ188" s="3"/>
    </row>
    <row r="189">
      <c r="A189" s="252" t="s">
        <v>1633</v>
      </c>
      <c r="B189" s="59" t="s">
        <v>742</v>
      </c>
      <c r="C189" s="59" t="s">
        <v>753</v>
      </c>
      <c r="D189" s="59" t="s">
        <v>754</v>
      </c>
      <c r="E189" s="59">
        <v>8.5</v>
      </c>
      <c r="F189" s="59" t="s">
        <v>186</v>
      </c>
      <c r="G189" s="59" t="str">
        <f t="array" ref="G189">IFNA(INDEX('New Listing E-Commerce'!$E$2:$E$69,MATCH($J189,'New Listing E-Commerce'!$C$2:$C$69,0)),"N/A")</f>
        <v>Composite</v>
      </c>
      <c r="H189" s="59" t="str">
        <f t="array" ref="H189">INDEX('New Listing E-Commerce'!$D$1:$D$179,MATCH(J189,'New Listing E-Commerce'!$C$1:$C$179,0))</f>
        <v>PR Track Chocolate</v>
      </c>
      <c r="I189" s="59">
        <f t="shared" si="1"/>
        <v>5</v>
      </c>
      <c r="J189" s="59" t="s">
        <v>170</v>
      </c>
      <c r="K189" s="60">
        <f>VLOOKUP($J189,'Margen (PowerBI)'!$B$2:$F$179,3)</f>
        <v>35</v>
      </c>
      <c r="L189" s="60">
        <f t="array" ref="L189">INDEX('Margen (PowerBI)'!$E$1:$E$179,MATCH($J189,'Margen (PowerBI)'!$B$1:$B$179,0))</f>
        <v>31.5</v>
      </c>
      <c r="M189" s="60">
        <f>VLOOKUP($J189,'Margen (PowerBI)'!$B$2:$F$179,5)</f>
        <v>16.5</v>
      </c>
      <c r="N189" s="59">
        <v>18.0</v>
      </c>
      <c r="O189" s="61">
        <v>0.0013</v>
      </c>
      <c r="P189" s="59">
        <v>25.0</v>
      </c>
      <c r="Q189" s="61">
        <v>0.0015</v>
      </c>
      <c r="R189" s="61">
        <v>1.0</v>
      </c>
      <c r="S189" s="59">
        <v>5.0</v>
      </c>
      <c r="T189" s="59">
        <v>0.0</v>
      </c>
      <c r="U189" s="61">
        <v>0.2778</v>
      </c>
      <c r="V189" s="61">
        <v>0.0</v>
      </c>
      <c r="W189" s="62">
        <v>541.79</v>
      </c>
      <c r="X189" s="62">
        <v>0.0</v>
      </c>
      <c r="Y189" s="59">
        <v>5.0</v>
      </c>
      <c r="Z189" s="59">
        <v>0.0</v>
      </c>
      <c r="AA189" s="63"/>
      <c r="AB189" s="63"/>
      <c r="AC189" s="63"/>
      <c r="AD189" s="63"/>
      <c r="AE189" s="63"/>
      <c r="AF189" s="63"/>
      <c r="AG189" s="63"/>
      <c r="AH189" s="63"/>
      <c r="AI189" s="63"/>
      <c r="AJ189" s="63"/>
    </row>
    <row r="190">
      <c r="A190" s="251" t="s">
        <v>1633</v>
      </c>
      <c r="B190" s="55" t="s">
        <v>755</v>
      </c>
      <c r="C190" s="55" t="s">
        <v>756</v>
      </c>
      <c r="D190" s="55" t="s">
        <v>757</v>
      </c>
      <c r="E190" s="55">
        <v>8.5</v>
      </c>
      <c r="F190" s="55" t="s">
        <v>186</v>
      </c>
      <c r="G190" s="55" t="str">
        <f t="array" ref="G190">IFNA(INDEX('New Listing E-Commerce'!$E$2:$E$69,MATCH($J190,'New Listing E-Commerce'!$C$2:$C$69,0)),"N/A")</f>
        <v>Composite</v>
      </c>
      <c r="H190" s="55" t="str">
        <f t="array" ref="H190">INDEX('New Listing E-Commerce'!$D$1:$D$179,MATCH(J190,'New Listing E-Commerce'!$C$1:$C$179,0))</f>
        <v>PR Track Chocolate</v>
      </c>
      <c r="I190" s="55">
        <f t="shared" si="1"/>
        <v>1</v>
      </c>
      <c r="J190" s="55" t="s">
        <v>170</v>
      </c>
      <c r="K190" s="56">
        <f>VLOOKUP($J190,'Margen (PowerBI)'!$B$2:$F$179,3)</f>
        <v>35</v>
      </c>
      <c r="L190" s="56">
        <f t="array" ref="L190">INDEX('Margen (PowerBI)'!$E$1:$E$179,MATCH($J190,'Margen (PowerBI)'!$B$1:$B$179,0))</f>
        <v>31.5</v>
      </c>
      <c r="M190" s="56">
        <f>VLOOKUP($J190,'Margen (PowerBI)'!$B$2:$F$179,5)</f>
        <v>16.5</v>
      </c>
      <c r="N190" s="55">
        <v>0.0</v>
      </c>
      <c r="O190" s="57">
        <v>0.0</v>
      </c>
      <c r="P190" s="55">
        <v>0.0</v>
      </c>
      <c r="Q190" s="57">
        <v>0.0</v>
      </c>
      <c r="R190" s="57">
        <v>0.0</v>
      </c>
      <c r="S190" s="55">
        <v>1.0</v>
      </c>
      <c r="T190" s="55">
        <v>0.0</v>
      </c>
      <c r="U190" s="57">
        <v>0.0</v>
      </c>
      <c r="V190" s="57">
        <v>0.0</v>
      </c>
      <c r="W190" s="58">
        <v>107.38</v>
      </c>
      <c r="X190" s="58">
        <v>0.0</v>
      </c>
      <c r="Y190" s="55">
        <v>1.0</v>
      </c>
      <c r="Z190" s="55">
        <v>0.0</v>
      </c>
      <c r="AA190" s="3"/>
      <c r="AB190" s="3"/>
      <c r="AC190" s="3"/>
      <c r="AD190" s="3"/>
      <c r="AE190" s="3"/>
      <c r="AF190" s="3"/>
      <c r="AG190" s="3"/>
      <c r="AH190" s="3"/>
      <c r="AI190" s="3"/>
      <c r="AJ190" s="3"/>
    </row>
    <row r="191">
      <c r="A191" s="252" t="s">
        <v>1633</v>
      </c>
      <c r="B191" s="59" t="s">
        <v>755</v>
      </c>
      <c r="C191" s="59" t="s">
        <v>758</v>
      </c>
      <c r="D191" s="59" t="s">
        <v>759</v>
      </c>
      <c r="E191" s="59">
        <v>9.5</v>
      </c>
      <c r="F191" s="59" t="s">
        <v>186</v>
      </c>
      <c r="G191" s="59" t="str">
        <f t="array" ref="G191">IFNA(INDEX('New Listing E-Commerce'!$E$2:$E$69,MATCH($J191,'New Listing E-Commerce'!$C$2:$C$69,0)),"N/A")</f>
        <v>Composite</v>
      </c>
      <c r="H191" s="59" t="str">
        <f t="array" ref="H191">INDEX('New Listing E-Commerce'!$D$1:$D$179,MATCH(J191,'New Listing E-Commerce'!$C$1:$C$179,0))</f>
        <v>PR Track Chocolate</v>
      </c>
      <c r="I191" s="59">
        <f t="shared" si="1"/>
        <v>1</v>
      </c>
      <c r="J191" s="59" t="s">
        <v>170</v>
      </c>
      <c r="K191" s="60">
        <f>VLOOKUP($J191,'Margen (PowerBI)'!$B$2:$F$179,3)</f>
        <v>35</v>
      </c>
      <c r="L191" s="60">
        <f t="array" ref="L191">INDEX('Margen (PowerBI)'!$E$1:$E$179,MATCH($J191,'Margen (PowerBI)'!$B$1:$B$179,0))</f>
        <v>31.5</v>
      </c>
      <c r="M191" s="60">
        <f>VLOOKUP($J191,'Margen (PowerBI)'!$B$2:$F$179,5)</f>
        <v>16.5</v>
      </c>
      <c r="N191" s="59">
        <v>6.0</v>
      </c>
      <c r="O191" s="61">
        <v>4.0E-4</v>
      </c>
      <c r="P191" s="59">
        <v>7.0</v>
      </c>
      <c r="Q191" s="61">
        <v>4.0E-4</v>
      </c>
      <c r="R191" s="61">
        <v>1.0</v>
      </c>
      <c r="S191" s="59">
        <v>1.0</v>
      </c>
      <c r="T191" s="59">
        <v>0.0</v>
      </c>
      <c r="U191" s="61">
        <v>0.1667</v>
      </c>
      <c r="V191" s="61">
        <v>0.0</v>
      </c>
      <c r="W191" s="62">
        <v>102.0</v>
      </c>
      <c r="X191" s="62">
        <v>0.0</v>
      </c>
      <c r="Y191" s="59">
        <v>1.0</v>
      </c>
      <c r="Z191" s="59">
        <v>0.0</v>
      </c>
      <c r="AA191" s="63"/>
      <c r="AB191" s="63"/>
      <c r="AC191" s="63"/>
      <c r="AD191" s="63"/>
      <c r="AE191" s="63"/>
      <c r="AF191" s="63"/>
      <c r="AG191" s="63"/>
      <c r="AH191" s="63"/>
      <c r="AI191" s="63"/>
      <c r="AJ191" s="63"/>
    </row>
    <row r="192">
      <c r="A192" s="251" t="s">
        <v>1633</v>
      </c>
      <c r="B192" s="55" t="s">
        <v>760</v>
      </c>
      <c r="C192" s="55" t="s">
        <v>761</v>
      </c>
      <c r="D192" s="55" t="s">
        <v>762</v>
      </c>
      <c r="E192" s="55">
        <v>9.5</v>
      </c>
      <c r="F192" s="55" t="s">
        <v>188</v>
      </c>
      <c r="G192" s="55" t="str">
        <f t="array" ref="G192">IFNA(INDEX('New Listing E-Commerce'!$E$2:$E$69,MATCH($J192,'New Listing E-Commerce'!$C$2:$C$69,0)),"N/A")</f>
        <v>Composite</v>
      </c>
      <c r="H192" s="55" t="str">
        <f t="array" ref="H192">INDEX('New Listing E-Commerce'!$D$1:$D$179,MATCH(J192,'New Listing E-Commerce'!$C$1:$C$179,0))</f>
        <v>PR Track Chocolate</v>
      </c>
      <c r="I192" s="55">
        <f t="shared" si="1"/>
        <v>1</v>
      </c>
      <c r="J192" s="55" t="s">
        <v>170</v>
      </c>
      <c r="K192" s="56">
        <f>VLOOKUP($J192,'Margen (PowerBI)'!$B$2:$F$179,3)</f>
        <v>35</v>
      </c>
      <c r="L192" s="56">
        <f t="array" ref="L192">INDEX('Margen (PowerBI)'!$E$1:$E$179,MATCH($J192,'Margen (PowerBI)'!$B$1:$B$179,0))</f>
        <v>31.5</v>
      </c>
      <c r="M192" s="56">
        <f>VLOOKUP($J192,'Margen (PowerBI)'!$B$2:$F$179,5)</f>
        <v>16.5</v>
      </c>
      <c r="N192" s="55">
        <v>0.0</v>
      </c>
      <c r="O192" s="57">
        <v>0.0</v>
      </c>
      <c r="P192" s="55">
        <v>0.0</v>
      </c>
      <c r="Q192" s="57">
        <v>0.0</v>
      </c>
      <c r="R192" s="57">
        <v>0.0</v>
      </c>
      <c r="S192" s="55">
        <v>1.0</v>
      </c>
      <c r="T192" s="55">
        <v>0.0</v>
      </c>
      <c r="U192" s="57">
        <v>0.0</v>
      </c>
      <c r="V192" s="57">
        <v>0.0</v>
      </c>
      <c r="W192" s="58">
        <v>114.75</v>
      </c>
      <c r="X192" s="58">
        <v>0.0</v>
      </c>
      <c r="Y192" s="55">
        <v>1.0</v>
      </c>
      <c r="Z192" s="55">
        <v>0.0</v>
      </c>
      <c r="AA192" s="3"/>
      <c r="AB192" s="3"/>
      <c r="AC192" s="3"/>
      <c r="AD192" s="3"/>
      <c r="AE192" s="3"/>
      <c r="AF192" s="3"/>
      <c r="AG192" s="3"/>
      <c r="AH192" s="3"/>
      <c r="AI192" s="3"/>
      <c r="AJ192" s="3"/>
    </row>
    <row r="193">
      <c r="A193" s="252" t="s">
        <v>1633</v>
      </c>
      <c r="B193" s="59" t="s">
        <v>763</v>
      </c>
      <c r="C193" s="59" t="s">
        <v>764</v>
      </c>
      <c r="D193" s="59" t="s">
        <v>765</v>
      </c>
      <c r="E193" s="59">
        <v>10.5</v>
      </c>
      <c r="F193" s="59" t="s">
        <v>7290</v>
      </c>
      <c r="G193" s="59" t="str">
        <f t="array" ref="G193">IFNA(INDEX('New Listing E-Commerce'!$E$2:$E$69,MATCH($J193,'New Listing E-Commerce'!$C$2:$C$69,0)),"N/A")</f>
        <v>Soft</v>
      </c>
      <c r="H193" s="59" t="str">
        <f t="array" ref="H193">INDEX('New Listing E-Commerce'!$D$1:$D$179,MATCH(J193,'New Listing E-Commerce'!$C$1:$C$179,0))</f>
        <v>TLC1</v>
      </c>
      <c r="I193" s="59">
        <f t="shared" si="1"/>
        <v>1</v>
      </c>
      <c r="J193" s="59" t="s">
        <v>59</v>
      </c>
      <c r="K193" s="60">
        <f>VLOOKUP($J193,'Margen (PowerBI)'!$B$2:$F$179,3)</f>
        <v>35</v>
      </c>
      <c r="L193" s="60">
        <f t="array" ref="L193">INDEX('Margen (PowerBI)'!$E$1:$E$179,MATCH($J193,'Margen (PowerBI)'!$B$1:$B$179,0))</f>
        <v>40</v>
      </c>
      <c r="M193" s="60">
        <f>VLOOKUP($J193,'Margen (PowerBI)'!$B$2:$F$179,5)</f>
        <v>16.5</v>
      </c>
      <c r="N193" s="59">
        <v>1.0</v>
      </c>
      <c r="O193" s="61">
        <v>1.0E-4</v>
      </c>
      <c r="P193" s="59">
        <v>1.0</v>
      </c>
      <c r="Q193" s="61">
        <v>1.0E-4</v>
      </c>
      <c r="R193" s="61">
        <v>1.0</v>
      </c>
      <c r="S193" s="59">
        <v>1.0</v>
      </c>
      <c r="T193" s="59">
        <v>0.0</v>
      </c>
      <c r="U193" s="61">
        <v>1.0</v>
      </c>
      <c r="V193" s="61">
        <v>0.0</v>
      </c>
      <c r="W193" s="62">
        <v>136.74</v>
      </c>
      <c r="X193" s="62">
        <v>0.0</v>
      </c>
      <c r="Y193" s="59">
        <v>1.0</v>
      </c>
      <c r="Z193" s="59">
        <v>0.0</v>
      </c>
      <c r="AA193" s="63"/>
      <c r="AB193" s="63"/>
      <c r="AC193" s="63"/>
      <c r="AD193" s="63"/>
      <c r="AE193" s="63"/>
      <c r="AF193" s="63"/>
      <c r="AG193" s="63"/>
      <c r="AH193" s="63"/>
      <c r="AI193" s="63"/>
      <c r="AJ193" s="63"/>
    </row>
    <row r="194">
      <c r="A194" s="251" t="s">
        <v>1633</v>
      </c>
      <c r="B194" s="55" t="s">
        <v>763</v>
      </c>
      <c r="C194" s="55" t="s">
        <v>766</v>
      </c>
      <c r="D194" s="55" t="s">
        <v>767</v>
      </c>
      <c r="E194" s="55">
        <v>8.5</v>
      </c>
      <c r="F194" s="55" t="s">
        <v>7290</v>
      </c>
      <c r="G194" s="55" t="str">
        <f t="array" ref="G194">IFNA(INDEX('New Listing E-Commerce'!$E$2:$E$69,MATCH($J194,'New Listing E-Commerce'!$C$2:$C$69,0)),"N/A")</f>
        <v>Soft</v>
      </c>
      <c r="H194" s="55" t="str">
        <f t="array" ref="H194">INDEX('New Listing E-Commerce'!$D$1:$D$179,MATCH(J194,'New Listing E-Commerce'!$C$1:$C$179,0))</f>
        <v>TLC1</v>
      </c>
      <c r="I194" s="55">
        <f t="shared" si="1"/>
        <v>1</v>
      </c>
      <c r="J194" s="55" t="s">
        <v>59</v>
      </c>
      <c r="K194" s="56">
        <f>VLOOKUP($J194,'Margen (PowerBI)'!$B$2:$F$179,3)</f>
        <v>35</v>
      </c>
      <c r="L194" s="56">
        <f t="array" ref="L194">INDEX('Margen (PowerBI)'!$E$1:$E$179,MATCH($J194,'Margen (PowerBI)'!$B$1:$B$179,0))</f>
        <v>40</v>
      </c>
      <c r="M194" s="56">
        <f>VLOOKUP($J194,'Margen (PowerBI)'!$B$2:$F$179,5)</f>
        <v>16.5</v>
      </c>
      <c r="N194" s="55">
        <v>0.0</v>
      </c>
      <c r="O194" s="57">
        <v>0.0</v>
      </c>
      <c r="P194" s="55">
        <v>0.0</v>
      </c>
      <c r="Q194" s="57">
        <v>0.0</v>
      </c>
      <c r="R194" s="57">
        <v>0.0</v>
      </c>
      <c r="S194" s="55">
        <v>1.0</v>
      </c>
      <c r="T194" s="55">
        <v>0.0</v>
      </c>
      <c r="U194" s="57">
        <v>0.0</v>
      </c>
      <c r="V194" s="57">
        <v>0.0</v>
      </c>
      <c r="W194" s="58">
        <v>136.74</v>
      </c>
      <c r="X194" s="58">
        <v>0.0</v>
      </c>
      <c r="Y194" s="55">
        <v>1.0</v>
      </c>
      <c r="Z194" s="55">
        <v>0.0</v>
      </c>
      <c r="AA194" s="3"/>
      <c r="AB194" s="3"/>
      <c r="AC194" s="3"/>
      <c r="AD194" s="3"/>
      <c r="AE194" s="3"/>
      <c r="AF194" s="3"/>
      <c r="AG194" s="3"/>
      <c r="AH194" s="3"/>
      <c r="AI194" s="3"/>
      <c r="AJ194" s="3"/>
    </row>
    <row r="195">
      <c r="A195" s="252" t="s">
        <v>1633</v>
      </c>
      <c r="B195" s="59" t="s">
        <v>768</v>
      </c>
      <c r="C195" s="59" t="s">
        <v>769</v>
      </c>
      <c r="D195" s="59" t="s">
        <v>770</v>
      </c>
      <c r="E195" s="59">
        <v>10.0</v>
      </c>
      <c r="F195" s="59" t="s">
        <v>7287</v>
      </c>
      <c r="G195" s="59" t="str">
        <f t="array" ref="G195">IFNA(INDEX('New Listing E-Commerce'!$E$2:$E$69,MATCH($J195,'New Listing E-Commerce'!$C$2:$C$69,0)),"N/A")</f>
        <v>Soft</v>
      </c>
      <c r="H195" s="59" t="str">
        <f t="array" ref="H195">INDEX('New Listing E-Commerce'!$D$1:$D$179,MATCH(J195,'New Listing E-Commerce'!$C$1:$C$179,0))</f>
        <v>TRC1</v>
      </c>
      <c r="I195" s="59">
        <f t="shared" si="1"/>
        <v>2</v>
      </c>
      <c r="J195" s="59" t="s">
        <v>54</v>
      </c>
      <c r="K195" s="60">
        <f>VLOOKUP($J195,'Margen (PowerBI)'!$B$2:$F$179,3)</f>
        <v>35</v>
      </c>
      <c r="L195" s="60">
        <f t="array" ref="L195">INDEX('Margen (PowerBI)'!$E$1:$E$179,MATCH($J195,'Margen (PowerBI)'!$B$1:$B$179,0))</f>
        <v>41</v>
      </c>
      <c r="M195" s="60">
        <f>VLOOKUP($J195,'Margen (PowerBI)'!$B$2:$F$179,5)</f>
        <v>16.5</v>
      </c>
      <c r="N195" s="59">
        <v>2.0</v>
      </c>
      <c r="O195" s="61">
        <v>1.0E-4</v>
      </c>
      <c r="P195" s="59">
        <v>2.0</v>
      </c>
      <c r="Q195" s="61">
        <v>1.0E-4</v>
      </c>
      <c r="R195" s="61">
        <v>1.0</v>
      </c>
      <c r="S195" s="59">
        <v>2.0</v>
      </c>
      <c r="T195" s="59">
        <v>0.0</v>
      </c>
      <c r="U195" s="61">
        <v>1.0</v>
      </c>
      <c r="V195" s="61">
        <v>0.0</v>
      </c>
      <c r="W195" s="62">
        <v>314.18</v>
      </c>
      <c r="X195" s="62">
        <v>0.0</v>
      </c>
      <c r="Y195" s="59">
        <v>2.0</v>
      </c>
      <c r="Z195" s="59">
        <v>0.0</v>
      </c>
      <c r="AA195" s="63"/>
      <c r="AB195" s="63"/>
      <c r="AC195" s="63"/>
      <c r="AD195" s="63"/>
      <c r="AE195" s="63"/>
      <c r="AF195" s="63"/>
      <c r="AG195" s="63"/>
      <c r="AH195" s="63"/>
      <c r="AI195" s="63"/>
      <c r="AJ195" s="63"/>
    </row>
    <row r="196">
      <c r="A196" s="251" t="s">
        <v>1633</v>
      </c>
      <c r="B196" s="55" t="s">
        <v>768</v>
      </c>
      <c r="C196" s="55" t="s">
        <v>771</v>
      </c>
      <c r="D196" s="55" t="s">
        <v>772</v>
      </c>
      <c r="E196" s="55">
        <v>8.0</v>
      </c>
      <c r="F196" s="55" t="s">
        <v>7287</v>
      </c>
      <c r="G196" s="55" t="str">
        <f t="array" ref="G196">IFNA(INDEX('New Listing E-Commerce'!$E$2:$E$69,MATCH($J196,'New Listing E-Commerce'!$C$2:$C$69,0)),"N/A")</f>
        <v>Soft</v>
      </c>
      <c r="H196" s="55" t="str">
        <f t="array" ref="H196">INDEX('New Listing E-Commerce'!$D$1:$D$179,MATCH(J196,'New Listing E-Commerce'!$C$1:$C$179,0))</f>
        <v>TRC1</v>
      </c>
      <c r="I196" s="55">
        <f t="shared" si="1"/>
        <v>1</v>
      </c>
      <c r="J196" s="55" t="s">
        <v>54</v>
      </c>
      <c r="K196" s="56">
        <f>VLOOKUP($J196,'Margen (PowerBI)'!$B$2:$F$179,3)</f>
        <v>35</v>
      </c>
      <c r="L196" s="56">
        <f t="array" ref="L196">INDEX('Margen (PowerBI)'!$E$1:$E$179,MATCH($J196,'Margen (PowerBI)'!$B$1:$B$179,0))</f>
        <v>41</v>
      </c>
      <c r="M196" s="56">
        <f>VLOOKUP($J196,'Margen (PowerBI)'!$B$2:$F$179,5)</f>
        <v>16.5</v>
      </c>
      <c r="N196" s="55">
        <v>1.0</v>
      </c>
      <c r="O196" s="57">
        <v>1.0E-4</v>
      </c>
      <c r="P196" s="55">
        <v>2.0</v>
      </c>
      <c r="Q196" s="57">
        <v>1.0E-4</v>
      </c>
      <c r="R196" s="57">
        <v>1.0</v>
      </c>
      <c r="S196" s="55">
        <v>1.0</v>
      </c>
      <c r="T196" s="55">
        <v>0.0</v>
      </c>
      <c r="U196" s="57">
        <v>1.0</v>
      </c>
      <c r="V196" s="57">
        <v>0.0</v>
      </c>
      <c r="W196" s="58">
        <v>150.0</v>
      </c>
      <c r="X196" s="58">
        <v>0.0</v>
      </c>
      <c r="Y196" s="55">
        <v>1.0</v>
      </c>
      <c r="Z196" s="55">
        <v>0.0</v>
      </c>
      <c r="AA196" s="3"/>
      <c r="AB196" s="3"/>
      <c r="AC196" s="3"/>
      <c r="AD196" s="3"/>
      <c r="AE196" s="3"/>
      <c r="AF196" s="3"/>
      <c r="AG196" s="3"/>
      <c r="AH196" s="3"/>
      <c r="AI196" s="3"/>
      <c r="AJ196" s="3"/>
    </row>
    <row r="197">
      <c r="A197" s="252" t="s">
        <v>1633</v>
      </c>
      <c r="B197" s="59" t="s">
        <v>768</v>
      </c>
      <c r="C197" s="59" t="s">
        <v>773</v>
      </c>
      <c r="D197" s="59" t="s">
        <v>774</v>
      </c>
      <c r="E197" s="59">
        <v>9.5</v>
      </c>
      <c r="F197" s="59" t="s">
        <v>7287</v>
      </c>
      <c r="G197" s="59" t="str">
        <f t="array" ref="G197">IFNA(INDEX('New Listing E-Commerce'!$E$2:$E$69,MATCH($J197,'New Listing E-Commerce'!$C$2:$C$69,0)),"N/A")</f>
        <v>Soft</v>
      </c>
      <c r="H197" s="59" t="str">
        <f t="array" ref="H197">INDEX('New Listing E-Commerce'!$D$1:$D$179,MATCH(J197,'New Listing E-Commerce'!$C$1:$C$179,0))</f>
        <v>TRC1</v>
      </c>
      <c r="I197" s="59">
        <f t="shared" si="1"/>
        <v>2</v>
      </c>
      <c r="J197" s="59" t="s">
        <v>54</v>
      </c>
      <c r="K197" s="60">
        <f>VLOOKUP($J197,'Margen (PowerBI)'!$B$2:$F$179,3)</f>
        <v>35</v>
      </c>
      <c r="L197" s="60">
        <f t="array" ref="L197">INDEX('Margen (PowerBI)'!$E$1:$E$179,MATCH($J197,'Margen (PowerBI)'!$B$1:$B$179,0))</f>
        <v>41</v>
      </c>
      <c r="M197" s="60">
        <f>VLOOKUP($J197,'Margen (PowerBI)'!$B$2:$F$179,5)</f>
        <v>16.5</v>
      </c>
      <c r="N197" s="59">
        <v>4.0</v>
      </c>
      <c r="O197" s="61">
        <v>3.0E-4</v>
      </c>
      <c r="P197" s="59">
        <v>12.0</v>
      </c>
      <c r="Q197" s="61">
        <v>7.0E-4</v>
      </c>
      <c r="R197" s="61">
        <v>1.0</v>
      </c>
      <c r="S197" s="59">
        <v>2.0</v>
      </c>
      <c r="T197" s="59">
        <v>0.0</v>
      </c>
      <c r="U197" s="61">
        <v>0.5</v>
      </c>
      <c r="V197" s="61">
        <v>0.0</v>
      </c>
      <c r="W197" s="62">
        <v>309.0</v>
      </c>
      <c r="X197" s="62">
        <v>0.0</v>
      </c>
      <c r="Y197" s="59">
        <v>2.0</v>
      </c>
      <c r="Z197" s="59">
        <v>0.0</v>
      </c>
      <c r="AA197" s="63"/>
      <c r="AB197" s="63"/>
      <c r="AC197" s="63"/>
      <c r="AD197" s="63"/>
      <c r="AE197" s="63"/>
      <c r="AF197" s="63"/>
      <c r="AG197" s="63"/>
      <c r="AH197" s="63"/>
      <c r="AI197" s="63"/>
      <c r="AJ197" s="63"/>
    </row>
    <row r="198">
      <c r="A198" s="251" t="s">
        <v>1633</v>
      </c>
      <c r="B198" s="55" t="s">
        <v>768</v>
      </c>
      <c r="C198" s="55" t="s">
        <v>775</v>
      </c>
      <c r="D198" s="55" t="s">
        <v>776</v>
      </c>
      <c r="E198" s="55">
        <v>9.0</v>
      </c>
      <c r="F198" s="55" t="s">
        <v>7290</v>
      </c>
      <c r="G198" s="55" t="str">
        <f t="array" ref="G198">IFNA(INDEX('New Listing E-Commerce'!$E$2:$E$69,MATCH($J198,'New Listing E-Commerce'!$C$2:$C$69,0)),"N/A")</f>
        <v>Soft</v>
      </c>
      <c r="H198" s="55" t="str">
        <f t="array" ref="H198">INDEX('New Listing E-Commerce'!$D$1:$D$179,MATCH(J198,'New Listing E-Commerce'!$C$1:$C$179,0))</f>
        <v>TRC1</v>
      </c>
      <c r="I198" s="55">
        <f t="shared" si="1"/>
        <v>1</v>
      </c>
      <c r="J198" s="55" t="s">
        <v>54</v>
      </c>
      <c r="K198" s="56">
        <f>VLOOKUP($J198,'Margen (PowerBI)'!$B$2:$F$179,3)</f>
        <v>35</v>
      </c>
      <c r="L198" s="56">
        <f t="array" ref="L198">INDEX('Margen (PowerBI)'!$E$1:$E$179,MATCH($J198,'Margen (PowerBI)'!$B$1:$B$179,0))</f>
        <v>41</v>
      </c>
      <c r="M198" s="56">
        <f>VLOOKUP($J198,'Margen (PowerBI)'!$B$2:$F$179,5)</f>
        <v>16.5</v>
      </c>
      <c r="N198" s="55">
        <v>3.0</v>
      </c>
      <c r="O198" s="57">
        <v>2.0E-4</v>
      </c>
      <c r="P198" s="55">
        <v>3.0</v>
      </c>
      <c r="Q198" s="57">
        <v>2.0E-4</v>
      </c>
      <c r="R198" s="57">
        <v>0.6667</v>
      </c>
      <c r="S198" s="55">
        <v>1.0</v>
      </c>
      <c r="T198" s="55">
        <v>0.0</v>
      </c>
      <c r="U198" s="57">
        <v>0.3333</v>
      </c>
      <c r="V198" s="57">
        <v>0.0</v>
      </c>
      <c r="W198" s="58">
        <v>160.5</v>
      </c>
      <c r="X198" s="58">
        <v>0.0</v>
      </c>
      <c r="Y198" s="55">
        <v>1.0</v>
      </c>
      <c r="Z198" s="55">
        <v>0.0</v>
      </c>
      <c r="AA198" s="3"/>
      <c r="AB198" s="3"/>
      <c r="AC198" s="3"/>
      <c r="AD198" s="3"/>
      <c r="AE198" s="3"/>
      <c r="AF198" s="3"/>
      <c r="AG198" s="3"/>
      <c r="AH198" s="3"/>
      <c r="AI198" s="3"/>
      <c r="AJ198" s="3"/>
    </row>
    <row r="199">
      <c r="A199" s="252" t="s">
        <v>1633</v>
      </c>
      <c r="B199" s="59" t="s">
        <v>777</v>
      </c>
      <c r="C199" s="59" t="s">
        <v>778</v>
      </c>
      <c r="D199" s="59" t="s">
        <v>779</v>
      </c>
      <c r="E199" s="59">
        <v>10.0</v>
      </c>
      <c r="F199" s="59" t="s">
        <v>7287</v>
      </c>
      <c r="G199" s="59" t="str">
        <f t="array" ref="G199">IFNA(INDEX('New Listing E-Commerce'!$E$2:$E$69,MATCH($J199,'New Listing E-Commerce'!$C$2:$C$69,0)),"N/A")</f>
        <v>Steel</v>
      </c>
      <c r="H199" s="59" t="str">
        <f t="array" ref="H199">INDEX('New Listing E-Commerce'!$D$1:$D$179,MATCH(J199,'New Listing E-Commerce'!$C$1:$C$179,0))</f>
        <v>TRC1</v>
      </c>
      <c r="I199" s="59">
        <f t="shared" si="1"/>
        <v>5</v>
      </c>
      <c r="J199" s="59" t="s">
        <v>44</v>
      </c>
      <c r="K199" s="60">
        <f>VLOOKUP($J199,'Margen (PowerBI)'!$B$2:$F$179,3)</f>
        <v>35</v>
      </c>
      <c r="L199" s="60">
        <f t="array" ref="L199">INDEX('Margen (PowerBI)'!$E$1:$E$179,MATCH($J199,'Margen (PowerBI)'!$B$1:$B$179,0))</f>
        <v>42.5</v>
      </c>
      <c r="M199" s="60">
        <f>VLOOKUP($J199,'Margen (PowerBI)'!$B$2:$F$179,5)</f>
        <v>16.5</v>
      </c>
      <c r="N199" s="59">
        <v>189.0</v>
      </c>
      <c r="O199" s="61">
        <v>0.0135</v>
      </c>
      <c r="P199" s="59">
        <v>223.0</v>
      </c>
      <c r="Q199" s="61">
        <v>0.0131</v>
      </c>
      <c r="R199" s="61">
        <v>0.991</v>
      </c>
      <c r="S199" s="59">
        <v>5.0</v>
      </c>
      <c r="T199" s="59">
        <v>0.0</v>
      </c>
      <c r="U199" s="61">
        <v>0.0265</v>
      </c>
      <c r="V199" s="61">
        <v>0.0</v>
      </c>
      <c r="W199" s="62">
        <v>829.73</v>
      </c>
      <c r="X199" s="62">
        <v>0.0</v>
      </c>
      <c r="Y199" s="59">
        <v>5.0</v>
      </c>
      <c r="Z199" s="59">
        <v>0.0</v>
      </c>
      <c r="AA199" s="63"/>
      <c r="AB199" s="63"/>
      <c r="AC199" s="63"/>
      <c r="AD199" s="63"/>
      <c r="AE199" s="63"/>
      <c r="AF199" s="63"/>
      <c r="AG199" s="63"/>
      <c r="AH199" s="63"/>
      <c r="AI199" s="63"/>
      <c r="AJ199" s="63"/>
    </row>
    <row r="200">
      <c r="A200" s="251" t="s">
        <v>1633</v>
      </c>
      <c r="B200" s="55" t="s">
        <v>777</v>
      </c>
      <c r="C200" s="55" t="s">
        <v>780</v>
      </c>
      <c r="D200" s="55" t="s">
        <v>781</v>
      </c>
      <c r="E200" s="55">
        <v>10.5</v>
      </c>
      <c r="F200" s="55" t="s">
        <v>7287</v>
      </c>
      <c r="G200" s="55" t="str">
        <f t="array" ref="G200">IFNA(INDEX('New Listing E-Commerce'!$E$2:$E$69,MATCH($J200,'New Listing E-Commerce'!$C$2:$C$69,0)),"N/A")</f>
        <v>Steel</v>
      </c>
      <c r="H200" s="55" t="str">
        <f t="array" ref="H200">INDEX('New Listing E-Commerce'!$D$1:$D$179,MATCH(J200,'New Listing E-Commerce'!$C$1:$C$179,0))</f>
        <v>TRC1</v>
      </c>
      <c r="I200" s="55">
        <f t="shared" si="1"/>
        <v>4</v>
      </c>
      <c r="J200" s="55" t="s">
        <v>44</v>
      </c>
      <c r="K200" s="56">
        <f>VLOOKUP($J200,'Margen (PowerBI)'!$B$2:$F$179,3)</f>
        <v>35</v>
      </c>
      <c r="L200" s="56">
        <f t="array" ref="L200">INDEX('Margen (PowerBI)'!$E$1:$E$179,MATCH($J200,'Margen (PowerBI)'!$B$1:$B$179,0))</f>
        <v>42.5</v>
      </c>
      <c r="M200" s="56">
        <f>VLOOKUP($J200,'Margen (PowerBI)'!$B$2:$F$179,5)</f>
        <v>16.5</v>
      </c>
      <c r="N200" s="55">
        <v>9.0</v>
      </c>
      <c r="O200" s="57">
        <v>6.0E-4</v>
      </c>
      <c r="P200" s="55">
        <v>9.0</v>
      </c>
      <c r="Q200" s="57">
        <v>5.0E-4</v>
      </c>
      <c r="R200" s="57">
        <v>1.0</v>
      </c>
      <c r="S200" s="55">
        <v>4.0</v>
      </c>
      <c r="T200" s="55">
        <v>0.0</v>
      </c>
      <c r="U200" s="57">
        <v>0.4444</v>
      </c>
      <c r="V200" s="57">
        <v>0.0</v>
      </c>
      <c r="W200" s="58">
        <v>665.34</v>
      </c>
      <c r="X200" s="58">
        <v>0.0</v>
      </c>
      <c r="Y200" s="55">
        <v>4.0</v>
      </c>
      <c r="Z200" s="55">
        <v>0.0</v>
      </c>
      <c r="AA200" s="3"/>
      <c r="AB200" s="3"/>
      <c r="AC200" s="3"/>
      <c r="AD200" s="3"/>
      <c r="AE200" s="3"/>
      <c r="AF200" s="3"/>
      <c r="AG200" s="3"/>
      <c r="AH200" s="3"/>
      <c r="AI200" s="3"/>
      <c r="AJ200" s="3"/>
    </row>
    <row r="201">
      <c r="A201" s="252" t="s">
        <v>1633</v>
      </c>
      <c r="B201" s="59" t="s">
        <v>777</v>
      </c>
      <c r="C201" s="59" t="s">
        <v>782</v>
      </c>
      <c r="D201" s="59" t="s">
        <v>783</v>
      </c>
      <c r="E201" s="59">
        <v>11.0</v>
      </c>
      <c r="F201" s="59" t="s">
        <v>7287</v>
      </c>
      <c r="G201" s="59" t="str">
        <f t="array" ref="G201">IFNA(INDEX('New Listing E-Commerce'!$E$2:$E$69,MATCH($J201,'New Listing E-Commerce'!$C$2:$C$69,0)),"N/A")</f>
        <v>Steel</v>
      </c>
      <c r="H201" s="59" t="str">
        <f t="array" ref="H201">INDEX('New Listing E-Commerce'!$D$1:$D$179,MATCH(J201,'New Listing E-Commerce'!$C$1:$C$179,0))</f>
        <v>TRC1</v>
      </c>
      <c r="I201" s="59">
        <f t="shared" si="1"/>
        <v>4</v>
      </c>
      <c r="J201" s="59" t="s">
        <v>44</v>
      </c>
      <c r="K201" s="60">
        <f>VLOOKUP($J201,'Margen (PowerBI)'!$B$2:$F$179,3)</f>
        <v>35</v>
      </c>
      <c r="L201" s="60">
        <f t="array" ref="L201">INDEX('Margen (PowerBI)'!$E$1:$E$179,MATCH($J201,'Margen (PowerBI)'!$B$1:$B$179,0))</f>
        <v>42.5</v>
      </c>
      <c r="M201" s="60">
        <f>VLOOKUP($J201,'Margen (PowerBI)'!$B$2:$F$179,5)</f>
        <v>16.5</v>
      </c>
      <c r="N201" s="59">
        <v>4.0</v>
      </c>
      <c r="O201" s="61">
        <v>3.0E-4</v>
      </c>
      <c r="P201" s="59">
        <v>4.0</v>
      </c>
      <c r="Q201" s="61">
        <v>2.0E-4</v>
      </c>
      <c r="R201" s="61">
        <v>1.0</v>
      </c>
      <c r="S201" s="59">
        <v>3.0</v>
      </c>
      <c r="T201" s="59">
        <v>1.0</v>
      </c>
      <c r="U201" s="61">
        <v>0.75</v>
      </c>
      <c r="V201" s="61">
        <v>0.25</v>
      </c>
      <c r="W201" s="62">
        <v>500.76</v>
      </c>
      <c r="X201" s="62">
        <v>168.48</v>
      </c>
      <c r="Y201" s="59">
        <v>3.0</v>
      </c>
      <c r="Z201" s="59">
        <v>1.0</v>
      </c>
      <c r="AA201" s="63"/>
      <c r="AB201" s="63"/>
      <c r="AC201" s="63"/>
      <c r="AD201" s="63"/>
      <c r="AE201" s="63"/>
      <c r="AF201" s="63"/>
      <c r="AG201" s="63"/>
      <c r="AH201" s="63"/>
      <c r="AI201" s="63"/>
      <c r="AJ201" s="63"/>
    </row>
    <row r="202">
      <c r="A202" s="251" t="s">
        <v>1633</v>
      </c>
      <c r="B202" s="55" t="s">
        <v>777</v>
      </c>
      <c r="C202" s="55" t="s">
        <v>784</v>
      </c>
      <c r="D202" s="55" t="s">
        <v>785</v>
      </c>
      <c r="E202" s="55">
        <v>6.0</v>
      </c>
      <c r="F202" s="55" t="s">
        <v>7287</v>
      </c>
      <c r="G202" s="55" t="str">
        <f t="array" ref="G202">IFNA(INDEX('New Listing E-Commerce'!$E$2:$E$69,MATCH($J202,'New Listing E-Commerce'!$C$2:$C$69,0)),"N/A")</f>
        <v>Steel</v>
      </c>
      <c r="H202" s="55" t="str">
        <f t="array" ref="H202">INDEX('New Listing E-Commerce'!$D$1:$D$179,MATCH(J202,'New Listing E-Commerce'!$C$1:$C$179,0))</f>
        <v>TRC1</v>
      </c>
      <c r="I202" s="55">
        <f t="shared" si="1"/>
        <v>1</v>
      </c>
      <c r="J202" s="55" t="s">
        <v>44</v>
      </c>
      <c r="K202" s="56">
        <f>VLOOKUP($J202,'Margen (PowerBI)'!$B$2:$F$179,3)</f>
        <v>35</v>
      </c>
      <c r="L202" s="56">
        <f t="array" ref="L202">INDEX('Margen (PowerBI)'!$E$1:$E$179,MATCH($J202,'Margen (PowerBI)'!$B$1:$B$179,0))</f>
        <v>42.5</v>
      </c>
      <c r="M202" s="56">
        <f>VLOOKUP($J202,'Margen (PowerBI)'!$B$2:$F$179,5)</f>
        <v>16.5</v>
      </c>
      <c r="N202" s="55">
        <v>19.0</v>
      </c>
      <c r="O202" s="57">
        <v>0.0014</v>
      </c>
      <c r="P202" s="55">
        <v>22.0</v>
      </c>
      <c r="Q202" s="57">
        <v>0.0013</v>
      </c>
      <c r="R202" s="57">
        <v>0.7727</v>
      </c>
      <c r="S202" s="55">
        <v>1.0</v>
      </c>
      <c r="T202" s="55">
        <v>0.0</v>
      </c>
      <c r="U202" s="57">
        <v>0.0526</v>
      </c>
      <c r="V202" s="57">
        <v>0.0</v>
      </c>
      <c r="W202" s="58">
        <v>156.0</v>
      </c>
      <c r="X202" s="58">
        <v>0.0</v>
      </c>
      <c r="Y202" s="55">
        <v>1.0</v>
      </c>
      <c r="Z202" s="55">
        <v>0.0</v>
      </c>
      <c r="AA202" s="3"/>
      <c r="AB202" s="3"/>
      <c r="AC202" s="3"/>
      <c r="AD202" s="3"/>
      <c r="AE202" s="3"/>
      <c r="AF202" s="3"/>
      <c r="AG202" s="3"/>
      <c r="AH202" s="3"/>
      <c r="AI202" s="3"/>
      <c r="AJ202" s="3"/>
    </row>
    <row r="203">
      <c r="A203" s="252" t="s">
        <v>1633</v>
      </c>
      <c r="B203" s="59" t="s">
        <v>777</v>
      </c>
      <c r="C203" s="59" t="s">
        <v>786</v>
      </c>
      <c r="D203" s="59" t="s">
        <v>787</v>
      </c>
      <c r="E203" s="59">
        <v>6.5</v>
      </c>
      <c r="F203" s="59" t="s">
        <v>7287</v>
      </c>
      <c r="G203" s="59" t="str">
        <f t="array" ref="G203">IFNA(INDEX('New Listing E-Commerce'!$E$2:$E$69,MATCH($J203,'New Listing E-Commerce'!$C$2:$C$69,0)),"N/A")</f>
        <v>Steel</v>
      </c>
      <c r="H203" s="59" t="str">
        <f t="array" ref="H203">INDEX('New Listing E-Commerce'!$D$1:$D$179,MATCH(J203,'New Listing E-Commerce'!$C$1:$C$179,0))</f>
        <v>TRC1</v>
      </c>
      <c r="I203" s="59">
        <f t="shared" si="1"/>
        <v>1</v>
      </c>
      <c r="J203" s="59" t="s">
        <v>44</v>
      </c>
      <c r="K203" s="60">
        <f>VLOOKUP($J203,'Margen (PowerBI)'!$B$2:$F$179,3)</f>
        <v>35</v>
      </c>
      <c r="L203" s="60">
        <f t="array" ref="L203">INDEX('Margen (PowerBI)'!$E$1:$E$179,MATCH($J203,'Margen (PowerBI)'!$B$1:$B$179,0))</f>
        <v>42.5</v>
      </c>
      <c r="M203" s="60">
        <f>VLOOKUP($J203,'Margen (PowerBI)'!$B$2:$F$179,5)</f>
        <v>16.5</v>
      </c>
      <c r="N203" s="59">
        <v>52.0</v>
      </c>
      <c r="O203" s="61">
        <v>0.0037</v>
      </c>
      <c r="P203" s="59">
        <v>62.0</v>
      </c>
      <c r="Q203" s="61">
        <v>0.0037</v>
      </c>
      <c r="R203" s="61">
        <v>0.8871</v>
      </c>
      <c r="S203" s="59">
        <v>1.0</v>
      </c>
      <c r="T203" s="59">
        <v>0.0</v>
      </c>
      <c r="U203" s="61">
        <v>0.0192</v>
      </c>
      <c r="V203" s="61">
        <v>0.0</v>
      </c>
      <c r="W203" s="62">
        <v>168.09</v>
      </c>
      <c r="X203" s="62">
        <v>0.0</v>
      </c>
      <c r="Y203" s="59">
        <v>1.0</v>
      </c>
      <c r="Z203" s="59">
        <v>0.0</v>
      </c>
      <c r="AA203" s="63"/>
      <c r="AB203" s="63"/>
      <c r="AC203" s="63"/>
      <c r="AD203" s="63"/>
      <c r="AE203" s="63"/>
      <c r="AF203" s="63"/>
      <c r="AG203" s="63"/>
      <c r="AH203" s="63"/>
      <c r="AI203" s="63"/>
      <c r="AJ203" s="63"/>
    </row>
    <row r="204">
      <c r="A204" s="251" t="s">
        <v>1633</v>
      </c>
      <c r="B204" s="55" t="s">
        <v>777</v>
      </c>
      <c r="C204" s="55" t="s">
        <v>788</v>
      </c>
      <c r="D204" s="55" t="s">
        <v>789</v>
      </c>
      <c r="E204" s="55">
        <v>7.5</v>
      </c>
      <c r="F204" s="55" t="s">
        <v>7287</v>
      </c>
      <c r="G204" s="55" t="str">
        <f t="array" ref="G204">IFNA(INDEX('New Listing E-Commerce'!$E$2:$E$69,MATCH($J204,'New Listing E-Commerce'!$C$2:$C$69,0)),"N/A")</f>
        <v>Steel</v>
      </c>
      <c r="H204" s="55" t="str">
        <f t="array" ref="H204">INDEX('New Listing E-Commerce'!$D$1:$D$179,MATCH(J204,'New Listing E-Commerce'!$C$1:$C$179,0))</f>
        <v>TRC1</v>
      </c>
      <c r="I204" s="55">
        <f t="shared" si="1"/>
        <v>4</v>
      </c>
      <c r="J204" s="55" t="s">
        <v>44</v>
      </c>
      <c r="K204" s="56">
        <f>VLOOKUP($J204,'Margen (PowerBI)'!$B$2:$F$179,3)</f>
        <v>35</v>
      </c>
      <c r="L204" s="56">
        <f t="array" ref="L204">INDEX('Margen (PowerBI)'!$E$1:$E$179,MATCH($J204,'Margen (PowerBI)'!$B$1:$B$179,0))</f>
        <v>42.5</v>
      </c>
      <c r="M204" s="56">
        <f>VLOOKUP($J204,'Margen (PowerBI)'!$B$2:$F$179,5)</f>
        <v>16.5</v>
      </c>
      <c r="N204" s="55">
        <v>360.0</v>
      </c>
      <c r="O204" s="57">
        <v>0.0258</v>
      </c>
      <c r="P204" s="55">
        <v>430.0</v>
      </c>
      <c r="Q204" s="57">
        <v>0.0253</v>
      </c>
      <c r="R204" s="57">
        <v>0.993</v>
      </c>
      <c r="S204" s="55">
        <v>4.0</v>
      </c>
      <c r="T204" s="55">
        <v>0.0</v>
      </c>
      <c r="U204" s="57">
        <v>0.0111</v>
      </c>
      <c r="V204" s="57">
        <v>0.0</v>
      </c>
      <c r="W204" s="58">
        <v>633.36</v>
      </c>
      <c r="X204" s="58">
        <v>0.0</v>
      </c>
      <c r="Y204" s="55">
        <v>4.0</v>
      </c>
      <c r="Z204" s="55">
        <v>0.0</v>
      </c>
      <c r="AA204" s="3"/>
      <c r="AB204" s="3"/>
      <c r="AC204" s="3"/>
      <c r="AD204" s="3"/>
      <c r="AE204" s="3"/>
      <c r="AF204" s="3"/>
      <c r="AG204" s="3"/>
      <c r="AH204" s="3"/>
      <c r="AI204" s="3"/>
      <c r="AJ204" s="3"/>
    </row>
    <row r="205">
      <c r="A205" s="252" t="s">
        <v>1633</v>
      </c>
      <c r="B205" s="59" t="s">
        <v>777</v>
      </c>
      <c r="C205" s="59" t="s">
        <v>790</v>
      </c>
      <c r="D205" s="59" t="s">
        <v>791</v>
      </c>
      <c r="E205" s="59">
        <v>8.5</v>
      </c>
      <c r="F205" s="59" t="s">
        <v>7287</v>
      </c>
      <c r="G205" s="59" t="str">
        <f t="array" ref="G205">IFNA(INDEX('New Listing E-Commerce'!$E$2:$E$69,MATCH($J205,'New Listing E-Commerce'!$C$2:$C$69,0)),"N/A")</f>
        <v>Steel</v>
      </c>
      <c r="H205" s="59" t="str">
        <f t="array" ref="H205">INDEX('New Listing E-Commerce'!$D$1:$D$179,MATCH(J205,'New Listing E-Commerce'!$C$1:$C$179,0))</f>
        <v>TRC1</v>
      </c>
      <c r="I205" s="59">
        <f t="shared" si="1"/>
        <v>1</v>
      </c>
      <c r="J205" s="59" t="s">
        <v>44</v>
      </c>
      <c r="K205" s="60">
        <f>VLOOKUP($J205,'Margen (PowerBI)'!$B$2:$F$179,3)</f>
        <v>35</v>
      </c>
      <c r="L205" s="60">
        <f t="array" ref="L205">INDEX('Margen (PowerBI)'!$E$1:$E$179,MATCH($J205,'Margen (PowerBI)'!$B$1:$B$179,0))</f>
        <v>42.5</v>
      </c>
      <c r="M205" s="60">
        <f>VLOOKUP($J205,'Margen (PowerBI)'!$B$2:$F$179,5)</f>
        <v>16.5</v>
      </c>
      <c r="N205" s="59">
        <v>5.0</v>
      </c>
      <c r="O205" s="61">
        <v>4.0E-4</v>
      </c>
      <c r="P205" s="59">
        <v>7.0</v>
      </c>
      <c r="Q205" s="61">
        <v>4.0E-4</v>
      </c>
      <c r="R205" s="61">
        <v>0.8571</v>
      </c>
      <c r="S205" s="59">
        <v>1.0</v>
      </c>
      <c r="T205" s="59">
        <v>0.0</v>
      </c>
      <c r="U205" s="61">
        <v>0.2</v>
      </c>
      <c r="V205" s="61">
        <v>0.0</v>
      </c>
      <c r="W205" s="62">
        <v>156.0</v>
      </c>
      <c r="X205" s="62">
        <v>0.0</v>
      </c>
      <c r="Y205" s="59">
        <v>1.0</v>
      </c>
      <c r="Z205" s="59">
        <v>0.0</v>
      </c>
      <c r="AA205" s="63"/>
      <c r="AB205" s="63"/>
      <c r="AC205" s="63"/>
      <c r="AD205" s="63"/>
      <c r="AE205" s="63"/>
      <c r="AF205" s="63"/>
      <c r="AG205" s="63"/>
      <c r="AH205" s="63"/>
      <c r="AI205" s="63"/>
      <c r="AJ205" s="63"/>
    </row>
    <row r="206">
      <c r="A206" s="251" t="s">
        <v>1633</v>
      </c>
      <c r="B206" s="55" t="s">
        <v>777</v>
      </c>
      <c r="C206" s="55" t="s">
        <v>792</v>
      </c>
      <c r="D206" s="55" t="s">
        <v>793</v>
      </c>
      <c r="E206" s="55">
        <v>9.0</v>
      </c>
      <c r="F206" s="55" t="s">
        <v>7287</v>
      </c>
      <c r="G206" s="55" t="str">
        <f t="array" ref="G206">IFNA(INDEX('New Listing E-Commerce'!$E$2:$E$69,MATCH($J206,'New Listing E-Commerce'!$C$2:$C$69,0)),"N/A")</f>
        <v>Steel</v>
      </c>
      <c r="H206" s="55" t="str">
        <f t="array" ref="H206">INDEX('New Listing E-Commerce'!$D$1:$D$179,MATCH(J206,'New Listing E-Commerce'!$C$1:$C$179,0))</f>
        <v>TRC1</v>
      </c>
      <c r="I206" s="55">
        <f t="shared" si="1"/>
        <v>4</v>
      </c>
      <c r="J206" s="55" t="s">
        <v>44</v>
      </c>
      <c r="K206" s="56">
        <f>VLOOKUP($J206,'Margen (PowerBI)'!$B$2:$F$179,3)</f>
        <v>35</v>
      </c>
      <c r="L206" s="56">
        <f t="array" ref="L206">INDEX('Margen (PowerBI)'!$E$1:$E$179,MATCH($J206,'Margen (PowerBI)'!$B$1:$B$179,0))</f>
        <v>42.5</v>
      </c>
      <c r="M206" s="56">
        <f>VLOOKUP($J206,'Margen (PowerBI)'!$B$2:$F$179,5)</f>
        <v>16.5</v>
      </c>
      <c r="N206" s="55">
        <v>22.0</v>
      </c>
      <c r="O206" s="57">
        <v>0.0016</v>
      </c>
      <c r="P206" s="55">
        <v>32.0</v>
      </c>
      <c r="Q206" s="57">
        <v>0.0019</v>
      </c>
      <c r="R206" s="57">
        <v>0.9688</v>
      </c>
      <c r="S206" s="55">
        <v>4.0</v>
      </c>
      <c r="T206" s="55">
        <v>0.0</v>
      </c>
      <c r="U206" s="57">
        <v>0.1818</v>
      </c>
      <c r="V206" s="57">
        <v>0.0</v>
      </c>
      <c r="W206" s="58">
        <v>637.65</v>
      </c>
      <c r="X206" s="58">
        <v>0.0</v>
      </c>
      <c r="Y206" s="55">
        <v>4.0</v>
      </c>
      <c r="Z206" s="55">
        <v>0.0</v>
      </c>
      <c r="AA206" s="3"/>
      <c r="AB206" s="3"/>
      <c r="AC206" s="3"/>
      <c r="AD206" s="3"/>
      <c r="AE206" s="3"/>
      <c r="AF206" s="3"/>
      <c r="AG206" s="3"/>
      <c r="AH206" s="3"/>
      <c r="AI206" s="3"/>
      <c r="AJ206" s="3"/>
    </row>
    <row r="207">
      <c r="A207" s="252" t="s">
        <v>1633</v>
      </c>
      <c r="B207" s="59" t="s">
        <v>777</v>
      </c>
      <c r="C207" s="59" t="s">
        <v>794</v>
      </c>
      <c r="D207" s="59" t="s">
        <v>795</v>
      </c>
      <c r="E207" s="59">
        <v>9.5</v>
      </c>
      <c r="F207" s="59" t="s">
        <v>7287</v>
      </c>
      <c r="G207" s="59" t="str">
        <f t="array" ref="G207">IFNA(INDEX('New Listing E-Commerce'!$E$2:$E$69,MATCH($J207,'New Listing E-Commerce'!$C$2:$C$69,0)),"N/A")</f>
        <v>Steel</v>
      </c>
      <c r="H207" s="59" t="str">
        <f t="array" ref="H207">INDEX('New Listing E-Commerce'!$D$1:$D$179,MATCH(J207,'New Listing E-Commerce'!$C$1:$C$179,0))</f>
        <v>TRC1</v>
      </c>
      <c r="I207" s="59">
        <f t="shared" si="1"/>
        <v>6</v>
      </c>
      <c r="J207" s="59" t="s">
        <v>44</v>
      </c>
      <c r="K207" s="60">
        <f>VLOOKUP($J207,'Margen (PowerBI)'!$B$2:$F$179,3)</f>
        <v>35</v>
      </c>
      <c r="L207" s="60">
        <f t="array" ref="L207">INDEX('Margen (PowerBI)'!$E$1:$E$179,MATCH($J207,'Margen (PowerBI)'!$B$1:$B$179,0))</f>
        <v>42.5</v>
      </c>
      <c r="M207" s="60">
        <f>VLOOKUP($J207,'Margen (PowerBI)'!$B$2:$F$179,5)</f>
        <v>16.5</v>
      </c>
      <c r="N207" s="59">
        <v>61.0</v>
      </c>
      <c r="O207" s="61">
        <v>0.0044</v>
      </c>
      <c r="P207" s="59">
        <v>82.0</v>
      </c>
      <c r="Q207" s="61">
        <v>0.0048</v>
      </c>
      <c r="R207" s="61">
        <v>1.0</v>
      </c>
      <c r="S207" s="59">
        <v>6.0</v>
      </c>
      <c r="T207" s="59">
        <v>0.0</v>
      </c>
      <c r="U207" s="61">
        <v>0.0984</v>
      </c>
      <c r="V207" s="61">
        <v>0.0</v>
      </c>
      <c r="W207" s="62">
        <v>985.53</v>
      </c>
      <c r="X207" s="62">
        <v>0.0</v>
      </c>
      <c r="Y207" s="59">
        <v>6.0</v>
      </c>
      <c r="Z207" s="59">
        <v>0.0</v>
      </c>
      <c r="AA207" s="63"/>
      <c r="AB207" s="63"/>
      <c r="AC207" s="63"/>
      <c r="AD207" s="63"/>
      <c r="AE207" s="63"/>
      <c r="AF207" s="63"/>
      <c r="AG207" s="63"/>
      <c r="AH207" s="63"/>
      <c r="AI207" s="63"/>
      <c r="AJ207" s="63"/>
    </row>
    <row r="208">
      <c r="A208" s="251" t="s">
        <v>1633</v>
      </c>
      <c r="B208" s="55" t="s">
        <v>777</v>
      </c>
      <c r="C208" s="55" t="s">
        <v>796</v>
      </c>
      <c r="D208" s="55" t="s">
        <v>797</v>
      </c>
      <c r="E208" s="55">
        <v>11.0</v>
      </c>
      <c r="F208" s="55" t="s">
        <v>7290</v>
      </c>
      <c r="G208" s="55" t="str">
        <f t="array" ref="G208">IFNA(INDEX('New Listing E-Commerce'!$E$2:$E$69,MATCH($J208,'New Listing E-Commerce'!$C$2:$C$69,0)),"N/A")</f>
        <v>Steel</v>
      </c>
      <c r="H208" s="55" t="str">
        <f t="array" ref="H208">INDEX('New Listing E-Commerce'!$D$1:$D$179,MATCH(J208,'New Listing E-Commerce'!$C$1:$C$179,0))</f>
        <v>TRC1</v>
      </c>
      <c r="I208" s="55">
        <f t="shared" si="1"/>
        <v>1</v>
      </c>
      <c r="J208" s="55" t="s">
        <v>44</v>
      </c>
      <c r="K208" s="56">
        <f>VLOOKUP($J208,'Margen (PowerBI)'!$B$2:$F$179,3)</f>
        <v>35</v>
      </c>
      <c r="L208" s="56">
        <f t="array" ref="L208">INDEX('Margen (PowerBI)'!$E$1:$E$179,MATCH($J208,'Margen (PowerBI)'!$B$1:$B$179,0))</f>
        <v>42.5</v>
      </c>
      <c r="M208" s="56">
        <f>VLOOKUP($J208,'Margen (PowerBI)'!$B$2:$F$179,5)</f>
        <v>16.5</v>
      </c>
      <c r="N208" s="55">
        <v>31.0</v>
      </c>
      <c r="O208" s="57">
        <v>0.0022</v>
      </c>
      <c r="P208" s="55">
        <v>37.0</v>
      </c>
      <c r="Q208" s="57">
        <v>0.0022</v>
      </c>
      <c r="R208" s="57">
        <v>1.0</v>
      </c>
      <c r="S208" s="55">
        <v>1.0</v>
      </c>
      <c r="T208" s="55">
        <v>0.0</v>
      </c>
      <c r="U208" s="57">
        <v>0.0323</v>
      </c>
      <c r="V208" s="57">
        <v>0.0</v>
      </c>
      <c r="W208" s="58">
        <v>156.0</v>
      </c>
      <c r="X208" s="58">
        <v>0.0</v>
      </c>
      <c r="Y208" s="55">
        <v>1.0</v>
      </c>
      <c r="Z208" s="55">
        <v>0.0</v>
      </c>
      <c r="AA208" s="3"/>
      <c r="AB208" s="3"/>
      <c r="AC208" s="3"/>
      <c r="AD208" s="3"/>
      <c r="AE208" s="3"/>
      <c r="AF208" s="3"/>
      <c r="AG208" s="3"/>
      <c r="AH208" s="3"/>
      <c r="AI208" s="3"/>
      <c r="AJ208" s="3"/>
    </row>
    <row r="209">
      <c r="A209" s="252" t="s">
        <v>1633</v>
      </c>
      <c r="B209" s="59" t="s">
        <v>777</v>
      </c>
      <c r="C209" s="59" t="s">
        <v>798</v>
      </c>
      <c r="D209" s="59" t="s">
        <v>799</v>
      </c>
      <c r="E209" s="59">
        <v>7.0</v>
      </c>
      <c r="F209" s="59" t="s">
        <v>7290</v>
      </c>
      <c r="G209" s="59" t="str">
        <f t="array" ref="G209">IFNA(INDEX('New Listing E-Commerce'!$E$2:$E$69,MATCH($J209,'New Listing E-Commerce'!$C$2:$C$69,0)),"N/A")</f>
        <v>Steel</v>
      </c>
      <c r="H209" s="59" t="str">
        <f t="array" ref="H209">INDEX('New Listing E-Commerce'!$D$1:$D$179,MATCH(J209,'New Listing E-Commerce'!$C$1:$C$179,0))</f>
        <v>TRC1</v>
      </c>
      <c r="I209" s="59">
        <f t="shared" si="1"/>
        <v>2</v>
      </c>
      <c r="J209" s="59" t="s">
        <v>44</v>
      </c>
      <c r="K209" s="60">
        <f>VLOOKUP($J209,'Margen (PowerBI)'!$B$2:$F$179,3)</f>
        <v>35</v>
      </c>
      <c r="L209" s="60">
        <f t="array" ref="L209">INDEX('Margen (PowerBI)'!$E$1:$E$179,MATCH($J209,'Margen (PowerBI)'!$B$1:$B$179,0))</f>
        <v>42.5</v>
      </c>
      <c r="M209" s="60">
        <f>VLOOKUP($J209,'Margen (PowerBI)'!$B$2:$F$179,5)</f>
        <v>16.5</v>
      </c>
      <c r="N209" s="59">
        <v>39.0</v>
      </c>
      <c r="O209" s="61">
        <v>0.0028</v>
      </c>
      <c r="P209" s="59">
        <v>48.0</v>
      </c>
      <c r="Q209" s="61">
        <v>0.0028</v>
      </c>
      <c r="R209" s="61">
        <v>0.7292</v>
      </c>
      <c r="S209" s="59">
        <v>2.0</v>
      </c>
      <c r="T209" s="59">
        <v>0.0</v>
      </c>
      <c r="U209" s="61">
        <v>0.0513</v>
      </c>
      <c r="V209" s="61">
        <v>0.0</v>
      </c>
      <c r="W209" s="62">
        <v>329.63</v>
      </c>
      <c r="X209" s="62">
        <v>0.0</v>
      </c>
      <c r="Y209" s="59">
        <v>2.0</v>
      </c>
      <c r="Z209" s="59">
        <v>0.0</v>
      </c>
      <c r="AA209" s="63"/>
      <c r="AB209" s="63"/>
      <c r="AC209" s="63"/>
      <c r="AD209" s="63"/>
      <c r="AE209" s="63"/>
      <c r="AF209" s="63"/>
      <c r="AG209" s="63"/>
      <c r="AH209" s="63"/>
      <c r="AI209" s="63"/>
      <c r="AJ209" s="63"/>
    </row>
    <row r="210">
      <c r="A210" s="251" t="s">
        <v>1633</v>
      </c>
      <c r="B210" s="55" t="s">
        <v>777</v>
      </c>
      <c r="C210" s="55" t="s">
        <v>800</v>
      </c>
      <c r="D210" s="55" t="s">
        <v>801</v>
      </c>
      <c r="E210" s="55">
        <v>8.0</v>
      </c>
      <c r="F210" s="55" t="s">
        <v>7290</v>
      </c>
      <c r="G210" s="55" t="str">
        <f t="array" ref="G210">IFNA(INDEX('New Listing E-Commerce'!$E$2:$E$69,MATCH($J210,'New Listing E-Commerce'!$C$2:$C$69,0)),"N/A")</f>
        <v>Steel</v>
      </c>
      <c r="H210" s="55" t="str">
        <f t="array" ref="H210">INDEX('New Listing E-Commerce'!$D$1:$D$179,MATCH(J210,'New Listing E-Commerce'!$C$1:$C$179,0))</f>
        <v>TRC1</v>
      </c>
      <c r="I210" s="55">
        <f t="shared" si="1"/>
        <v>1</v>
      </c>
      <c r="J210" s="55" t="s">
        <v>44</v>
      </c>
      <c r="K210" s="56">
        <f>VLOOKUP($J210,'Margen (PowerBI)'!$B$2:$F$179,3)</f>
        <v>35</v>
      </c>
      <c r="L210" s="56">
        <f t="array" ref="L210">INDEX('Margen (PowerBI)'!$E$1:$E$179,MATCH($J210,'Margen (PowerBI)'!$B$1:$B$179,0))</f>
        <v>42.5</v>
      </c>
      <c r="M210" s="56">
        <f>VLOOKUP($J210,'Margen (PowerBI)'!$B$2:$F$179,5)</f>
        <v>16.5</v>
      </c>
      <c r="N210" s="55">
        <v>4.0</v>
      </c>
      <c r="O210" s="57">
        <v>3.0E-4</v>
      </c>
      <c r="P210" s="55">
        <v>4.0</v>
      </c>
      <c r="Q210" s="57">
        <v>2.0E-4</v>
      </c>
      <c r="R210" s="57">
        <v>0.75</v>
      </c>
      <c r="S210" s="55">
        <v>1.0</v>
      </c>
      <c r="T210" s="55">
        <v>0.0</v>
      </c>
      <c r="U210" s="57">
        <v>0.25</v>
      </c>
      <c r="V210" s="57">
        <v>0.0</v>
      </c>
      <c r="W210" s="58">
        <v>156.0</v>
      </c>
      <c r="X210" s="58">
        <v>0.0</v>
      </c>
      <c r="Y210" s="55">
        <v>1.0</v>
      </c>
      <c r="Z210" s="55">
        <v>0.0</v>
      </c>
      <c r="AA210" s="3"/>
      <c r="AB210" s="3"/>
      <c r="AC210" s="3"/>
      <c r="AD210" s="3"/>
      <c r="AE210" s="3"/>
      <c r="AF210" s="3"/>
      <c r="AG210" s="3"/>
      <c r="AH210" s="3"/>
      <c r="AI210" s="3"/>
      <c r="AJ210" s="3"/>
    </row>
    <row r="211">
      <c r="A211" s="252" t="s">
        <v>1633</v>
      </c>
      <c r="B211" s="59" t="s">
        <v>777</v>
      </c>
      <c r="C211" s="59" t="s">
        <v>802</v>
      </c>
      <c r="D211" s="59" t="s">
        <v>803</v>
      </c>
      <c r="E211" s="59">
        <v>8.5</v>
      </c>
      <c r="F211" s="59" t="s">
        <v>7290</v>
      </c>
      <c r="G211" s="59" t="str">
        <f t="array" ref="G211">IFNA(INDEX('New Listing E-Commerce'!$E$2:$E$69,MATCH($J211,'New Listing E-Commerce'!$C$2:$C$69,0)),"N/A")</f>
        <v>Steel</v>
      </c>
      <c r="H211" s="59" t="str">
        <f t="array" ref="H211">INDEX('New Listing E-Commerce'!$D$1:$D$179,MATCH(J211,'New Listing E-Commerce'!$C$1:$C$179,0))</f>
        <v>TRC1</v>
      </c>
      <c r="I211" s="59">
        <f t="shared" si="1"/>
        <v>1</v>
      </c>
      <c r="J211" s="59" t="s">
        <v>44</v>
      </c>
      <c r="K211" s="60">
        <f>VLOOKUP($J211,'Margen (PowerBI)'!$B$2:$F$179,3)</f>
        <v>35</v>
      </c>
      <c r="L211" s="60">
        <f t="array" ref="L211">INDEX('Margen (PowerBI)'!$E$1:$E$179,MATCH($J211,'Margen (PowerBI)'!$B$1:$B$179,0))</f>
        <v>42.5</v>
      </c>
      <c r="M211" s="60">
        <f>VLOOKUP($J211,'Margen (PowerBI)'!$B$2:$F$179,5)</f>
        <v>16.5</v>
      </c>
      <c r="N211" s="59">
        <v>9.0</v>
      </c>
      <c r="O211" s="61">
        <v>6.0E-4</v>
      </c>
      <c r="P211" s="59">
        <v>10.0</v>
      </c>
      <c r="Q211" s="61">
        <v>6.0E-4</v>
      </c>
      <c r="R211" s="61">
        <v>0.9</v>
      </c>
      <c r="S211" s="59">
        <v>1.0</v>
      </c>
      <c r="T211" s="59">
        <v>0.0</v>
      </c>
      <c r="U211" s="61">
        <v>0.1111</v>
      </c>
      <c r="V211" s="61">
        <v>0.0</v>
      </c>
      <c r="W211" s="62">
        <v>169.07</v>
      </c>
      <c r="X211" s="62">
        <v>0.0</v>
      </c>
      <c r="Y211" s="59">
        <v>1.0</v>
      </c>
      <c r="Z211" s="59">
        <v>0.0</v>
      </c>
      <c r="AA211" s="63"/>
      <c r="AB211" s="63"/>
      <c r="AC211" s="63"/>
      <c r="AD211" s="63"/>
      <c r="AE211" s="63"/>
      <c r="AF211" s="63"/>
      <c r="AG211" s="63"/>
      <c r="AH211" s="63"/>
      <c r="AI211" s="63"/>
      <c r="AJ211" s="63"/>
    </row>
    <row r="212">
      <c r="A212" s="251" t="s">
        <v>1633</v>
      </c>
      <c r="B212" s="55" t="s">
        <v>777</v>
      </c>
      <c r="C212" s="55" t="s">
        <v>804</v>
      </c>
      <c r="D212" s="55" t="s">
        <v>805</v>
      </c>
      <c r="E212" s="55">
        <v>9.5</v>
      </c>
      <c r="F212" s="55" t="s">
        <v>7290</v>
      </c>
      <c r="G212" s="55" t="str">
        <f t="array" ref="G212">IFNA(INDEX('New Listing E-Commerce'!$E$2:$E$69,MATCH($J212,'New Listing E-Commerce'!$C$2:$C$69,0)),"N/A")</f>
        <v>Steel</v>
      </c>
      <c r="H212" s="55" t="str">
        <f t="array" ref="H212">INDEX('New Listing E-Commerce'!$D$1:$D$179,MATCH(J212,'New Listing E-Commerce'!$C$1:$C$179,0))</f>
        <v>TRC1</v>
      </c>
      <c r="I212" s="55">
        <f t="shared" si="1"/>
        <v>2</v>
      </c>
      <c r="J212" s="55" t="s">
        <v>44</v>
      </c>
      <c r="K212" s="56">
        <f>VLOOKUP($J212,'Margen (PowerBI)'!$B$2:$F$179,3)</f>
        <v>35</v>
      </c>
      <c r="L212" s="56">
        <f t="array" ref="L212">INDEX('Margen (PowerBI)'!$E$1:$E$179,MATCH($J212,'Margen (PowerBI)'!$B$1:$B$179,0))</f>
        <v>42.5</v>
      </c>
      <c r="M212" s="56">
        <f>VLOOKUP($J212,'Margen (PowerBI)'!$B$2:$F$179,5)</f>
        <v>16.5</v>
      </c>
      <c r="N212" s="55">
        <v>8.0</v>
      </c>
      <c r="O212" s="57">
        <v>6.0E-4</v>
      </c>
      <c r="P212" s="55">
        <v>12.0</v>
      </c>
      <c r="Q212" s="57">
        <v>7.0E-4</v>
      </c>
      <c r="R212" s="57">
        <v>1.0</v>
      </c>
      <c r="S212" s="55">
        <v>2.0</v>
      </c>
      <c r="T212" s="55">
        <v>0.0</v>
      </c>
      <c r="U212" s="57">
        <v>0.25</v>
      </c>
      <c r="V212" s="57">
        <v>0.0</v>
      </c>
      <c r="W212" s="58">
        <v>312.0</v>
      </c>
      <c r="X212" s="58">
        <v>0.0</v>
      </c>
      <c r="Y212" s="55">
        <v>2.0</v>
      </c>
      <c r="Z212" s="55">
        <v>0.0</v>
      </c>
      <c r="AA212" s="3"/>
      <c r="AB212" s="3"/>
      <c r="AC212" s="3"/>
      <c r="AD212" s="3"/>
      <c r="AE212" s="3"/>
      <c r="AF212" s="3"/>
      <c r="AG212" s="3"/>
      <c r="AH212" s="3"/>
      <c r="AI212" s="3"/>
      <c r="AJ212" s="3"/>
    </row>
    <row r="213">
      <c r="A213" s="252" t="s">
        <v>1633</v>
      </c>
      <c r="B213" s="59" t="s">
        <v>806</v>
      </c>
      <c r="C213" s="59" t="s">
        <v>807</v>
      </c>
      <c r="D213" s="59" t="s">
        <v>808</v>
      </c>
      <c r="E213" s="59">
        <v>6.5</v>
      </c>
      <c r="F213" s="59" t="s">
        <v>7287</v>
      </c>
      <c r="G213" s="59" t="str">
        <f t="array" ref="G213">IFNA(INDEX('New Listing E-Commerce'!$E$2:$E$69,MATCH($J213,'New Listing E-Commerce'!$C$2:$C$69,0)),"N/A")</f>
        <v>Soft</v>
      </c>
      <c r="H213" s="59" t="str">
        <f t="array" ref="H213">INDEX('New Listing E-Commerce'!$D$1:$D$179,MATCH(J213,'New Listing E-Commerce'!$C$1:$C$179,0))</f>
        <v>TRC3P</v>
      </c>
      <c r="I213" s="59">
        <f t="shared" si="1"/>
        <v>1</v>
      </c>
      <c r="J213" s="59" t="s">
        <v>31</v>
      </c>
      <c r="K213" s="60">
        <f>VLOOKUP($J213,'Margen (PowerBI)'!$B$2:$F$179,3)</f>
        <v>35</v>
      </c>
      <c r="L213" s="60">
        <f t="array" ref="L213">INDEX('Margen (PowerBI)'!$E$1:$E$179,MATCH($J213,'Margen (PowerBI)'!$B$1:$B$179,0))</f>
        <v>44</v>
      </c>
      <c r="M213" s="60">
        <f>VLOOKUP($J213,'Margen (PowerBI)'!$B$2:$F$179,5)</f>
        <v>16.5</v>
      </c>
      <c r="N213" s="59">
        <v>1.0</v>
      </c>
      <c r="O213" s="61">
        <v>1.0E-4</v>
      </c>
      <c r="P213" s="59">
        <v>1.0</v>
      </c>
      <c r="Q213" s="61">
        <v>1.0E-4</v>
      </c>
      <c r="R213" s="61">
        <v>0.0</v>
      </c>
      <c r="S213" s="59">
        <v>1.0</v>
      </c>
      <c r="T213" s="59">
        <v>0.0</v>
      </c>
      <c r="U213" s="61">
        <v>1.0</v>
      </c>
      <c r="V213" s="61">
        <v>0.0</v>
      </c>
      <c r="W213" s="62">
        <v>156.0</v>
      </c>
      <c r="X213" s="62">
        <v>0.0</v>
      </c>
      <c r="Y213" s="59">
        <v>1.0</v>
      </c>
      <c r="Z213" s="59">
        <v>0.0</v>
      </c>
      <c r="AA213" s="63"/>
      <c r="AB213" s="63"/>
      <c r="AC213" s="63"/>
      <c r="AD213" s="63"/>
      <c r="AE213" s="63"/>
      <c r="AF213" s="63"/>
      <c r="AG213" s="63"/>
      <c r="AH213" s="63"/>
      <c r="AI213" s="63"/>
      <c r="AJ213" s="63"/>
    </row>
    <row r="214">
      <c r="A214" s="251" t="s">
        <v>1633</v>
      </c>
      <c r="B214" s="55" t="s">
        <v>809</v>
      </c>
      <c r="C214" s="55" t="s">
        <v>810</v>
      </c>
      <c r="D214" s="55" t="s">
        <v>811</v>
      </c>
      <c r="E214" s="55">
        <v>10.0</v>
      </c>
      <c r="F214" s="55" t="s">
        <v>7287</v>
      </c>
      <c r="G214" s="55" t="str">
        <f t="array" ref="G214">IFNA(INDEX('New Listing E-Commerce'!$E$2:$E$69,MATCH($J214,'New Listing E-Commerce'!$C$2:$C$69,0)),"N/A")</f>
        <v>Steel</v>
      </c>
      <c r="H214" s="55" t="str">
        <f t="array" ref="H214">INDEX('New Listing E-Commerce'!$D$1:$D$179,MATCH(J214,'New Listing E-Commerce'!$C$1:$C$179,0))</f>
        <v>TRC3P</v>
      </c>
      <c r="I214" s="55">
        <f t="shared" si="1"/>
        <v>3</v>
      </c>
      <c r="J214" s="55" t="s">
        <v>23</v>
      </c>
      <c r="K214" s="56">
        <f>VLOOKUP($J214,'Margen (PowerBI)'!$B$2:$F$179,3)</f>
        <v>35</v>
      </c>
      <c r="L214" s="56">
        <f t="array" ref="L214">INDEX('Margen (PowerBI)'!$E$1:$E$179,MATCH($J214,'Margen (PowerBI)'!$B$1:$B$179,0))</f>
        <v>45.5</v>
      </c>
      <c r="M214" s="56">
        <f>VLOOKUP($J214,'Margen (PowerBI)'!$B$2:$F$179,5)</f>
        <v>16.5</v>
      </c>
      <c r="N214" s="55">
        <v>14.0</v>
      </c>
      <c r="O214" s="57">
        <v>0.001</v>
      </c>
      <c r="P214" s="55">
        <v>18.0</v>
      </c>
      <c r="Q214" s="57">
        <v>0.0011</v>
      </c>
      <c r="R214" s="57">
        <v>1.0</v>
      </c>
      <c r="S214" s="55">
        <v>3.0</v>
      </c>
      <c r="T214" s="55">
        <v>0.0</v>
      </c>
      <c r="U214" s="57">
        <v>0.2143</v>
      </c>
      <c r="V214" s="57">
        <v>0.0</v>
      </c>
      <c r="W214" s="58">
        <v>493.87</v>
      </c>
      <c r="X214" s="58">
        <v>0.0</v>
      </c>
      <c r="Y214" s="55">
        <v>3.0</v>
      </c>
      <c r="Z214" s="55">
        <v>0.0</v>
      </c>
      <c r="AA214" s="3"/>
      <c r="AB214" s="3"/>
      <c r="AC214" s="3"/>
      <c r="AD214" s="3"/>
      <c r="AE214" s="3"/>
      <c r="AF214" s="3"/>
      <c r="AG214" s="3"/>
      <c r="AH214" s="3"/>
      <c r="AI214" s="3"/>
      <c r="AJ214" s="3"/>
    </row>
    <row r="215">
      <c r="A215" s="252" t="s">
        <v>1633</v>
      </c>
      <c r="B215" s="59" t="s">
        <v>809</v>
      </c>
      <c r="C215" s="59" t="s">
        <v>812</v>
      </c>
      <c r="D215" s="59" t="s">
        <v>813</v>
      </c>
      <c r="E215" s="59">
        <v>10.5</v>
      </c>
      <c r="F215" s="59" t="s">
        <v>7287</v>
      </c>
      <c r="G215" s="59" t="str">
        <f t="array" ref="G215">IFNA(INDEX('New Listing E-Commerce'!$E$2:$E$69,MATCH($J215,'New Listing E-Commerce'!$C$2:$C$69,0)),"N/A")</f>
        <v>Steel</v>
      </c>
      <c r="H215" s="59" t="str">
        <f t="array" ref="H215">INDEX('New Listing E-Commerce'!$D$1:$D$179,MATCH(J215,'New Listing E-Commerce'!$C$1:$C$179,0))</f>
        <v>TRC3P</v>
      </c>
      <c r="I215" s="59">
        <f t="shared" si="1"/>
        <v>2</v>
      </c>
      <c r="J215" s="59" t="s">
        <v>23</v>
      </c>
      <c r="K215" s="60">
        <f>VLOOKUP($J215,'Margen (PowerBI)'!$B$2:$F$179,3)</f>
        <v>35</v>
      </c>
      <c r="L215" s="60">
        <f t="array" ref="L215">INDEX('Margen (PowerBI)'!$E$1:$E$179,MATCH($J215,'Margen (PowerBI)'!$B$1:$B$179,0))</f>
        <v>45.5</v>
      </c>
      <c r="M215" s="60">
        <f>VLOOKUP($J215,'Margen (PowerBI)'!$B$2:$F$179,5)</f>
        <v>16.5</v>
      </c>
      <c r="N215" s="59">
        <v>7.0</v>
      </c>
      <c r="O215" s="61">
        <v>5.0E-4</v>
      </c>
      <c r="P215" s="59">
        <v>8.0</v>
      </c>
      <c r="Q215" s="61">
        <v>5.0E-4</v>
      </c>
      <c r="R215" s="61">
        <v>1.0</v>
      </c>
      <c r="S215" s="59">
        <v>2.0</v>
      </c>
      <c r="T215" s="59">
        <v>0.0</v>
      </c>
      <c r="U215" s="61">
        <v>0.2857</v>
      </c>
      <c r="V215" s="61">
        <v>0.0</v>
      </c>
      <c r="W215" s="62">
        <v>335.28</v>
      </c>
      <c r="X215" s="62">
        <v>0.0</v>
      </c>
      <c r="Y215" s="59">
        <v>2.0</v>
      </c>
      <c r="Z215" s="59">
        <v>0.0</v>
      </c>
      <c r="AA215" s="63"/>
      <c r="AB215" s="63"/>
      <c r="AC215" s="63"/>
      <c r="AD215" s="63"/>
      <c r="AE215" s="63"/>
      <c r="AF215" s="63"/>
      <c r="AG215" s="63"/>
      <c r="AH215" s="63"/>
      <c r="AI215" s="63"/>
      <c r="AJ215" s="63"/>
    </row>
    <row r="216">
      <c r="A216" s="251" t="s">
        <v>1633</v>
      </c>
      <c r="B216" s="55" t="s">
        <v>809</v>
      </c>
      <c r="C216" s="55" t="s">
        <v>814</v>
      </c>
      <c r="D216" s="55" t="s">
        <v>815</v>
      </c>
      <c r="E216" s="55">
        <v>11.0</v>
      </c>
      <c r="F216" s="55" t="s">
        <v>7287</v>
      </c>
      <c r="G216" s="55" t="str">
        <f t="array" ref="G216">IFNA(INDEX('New Listing E-Commerce'!$E$2:$E$69,MATCH($J216,'New Listing E-Commerce'!$C$2:$C$69,0)),"N/A")</f>
        <v>Steel</v>
      </c>
      <c r="H216" s="55" t="str">
        <f t="array" ref="H216">INDEX('New Listing E-Commerce'!$D$1:$D$179,MATCH(J216,'New Listing E-Commerce'!$C$1:$C$179,0))</f>
        <v>TRC3P</v>
      </c>
      <c r="I216" s="55">
        <f t="shared" si="1"/>
        <v>1</v>
      </c>
      <c r="J216" s="55" t="s">
        <v>23</v>
      </c>
      <c r="K216" s="56">
        <f>VLOOKUP($J216,'Margen (PowerBI)'!$B$2:$F$179,3)</f>
        <v>35</v>
      </c>
      <c r="L216" s="56">
        <f t="array" ref="L216">INDEX('Margen (PowerBI)'!$E$1:$E$179,MATCH($J216,'Margen (PowerBI)'!$B$1:$B$179,0))</f>
        <v>45.5</v>
      </c>
      <c r="M216" s="56">
        <f>VLOOKUP($J216,'Margen (PowerBI)'!$B$2:$F$179,5)</f>
        <v>16.5</v>
      </c>
      <c r="N216" s="55">
        <v>31.0</v>
      </c>
      <c r="O216" s="57">
        <v>0.0022</v>
      </c>
      <c r="P216" s="55">
        <v>38.0</v>
      </c>
      <c r="Q216" s="57">
        <v>0.0022</v>
      </c>
      <c r="R216" s="57">
        <v>1.0</v>
      </c>
      <c r="S216" s="55">
        <v>1.0</v>
      </c>
      <c r="T216" s="55">
        <v>0.0</v>
      </c>
      <c r="U216" s="57">
        <v>0.0323</v>
      </c>
      <c r="V216" s="57">
        <v>0.0</v>
      </c>
      <c r="W216" s="58">
        <v>174.28</v>
      </c>
      <c r="X216" s="58">
        <v>0.0</v>
      </c>
      <c r="Y216" s="55">
        <v>1.0</v>
      </c>
      <c r="Z216" s="55">
        <v>0.0</v>
      </c>
      <c r="AA216" s="3"/>
      <c r="AB216" s="3"/>
      <c r="AC216" s="3"/>
      <c r="AD216" s="3"/>
      <c r="AE216" s="3"/>
      <c r="AF216" s="3"/>
      <c r="AG216" s="3"/>
      <c r="AH216" s="3"/>
      <c r="AI216" s="3"/>
      <c r="AJ216" s="3"/>
    </row>
    <row r="217">
      <c r="A217" s="252" t="s">
        <v>1633</v>
      </c>
      <c r="B217" s="59" t="s">
        <v>809</v>
      </c>
      <c r="C217" s="59" t="s">
        <v>816</v>
      </c>
      <c r="D217" s="59" t="s">
        <v>817</v>
      </c>
      <c r="E217" s="59">
        <v>12.0</v>
      </c>
      <c r="F217" s="59" t="s">
        <v>7287</v>
      </c>
      <c r="G217" s="59" t="str">
        <f t="array" ref="G217">IFNA(INDEX('New Listing E-Commerce'!$E$2:$E$69,MATCH($J217,'New Listing E-Commerce'!$C$2:$C$69,0)),"N/A")</f>
        <v>Steel</v>
      </c>
      <c r="H217" s="59" t="str">
        <f t="array" ref="H217">INDEX('New Listing E-Commerce'!$D$1:$D$179,MATCH(J217,'New Listing E-Commerce'!$C$1:$C$179,0))</f>
        <v>TRC3P</v>
      </c>
      <c r="I217" s="59">
        <f t="shared" si="1"/>
        <v>2</v>
      </c>
      <c r="J217" s="59" t="s">
        <v>23</v>
      </c>
      <c r="K217" s="60">
        <f>VLOOKUP($J217,'Margen (PowerBI)'!$B$2:$F$179,3)</f>
        <v>35</v>
      </c>
      <c r="L217" s="60">
        <f t="array" ref="L217">INDEX('Margen (PowerBI)'!$E$1:$E$179,MATCH($J217,'Margen (PowerBI)'!$B$1:$B$179,0))</f>
        <v>45.5</v>
      </c>
      <c r="M217" s="60">
        <f>VLOOKUP($J217,'Margen (PowerBI)'!$B$2:$F$179,5)</f>
        <v>16.5</v>
      </c>
      <c r="N217" s="59">
        <v>4.0</v>
      </c>
      <c r="O217" s="61">
        <v>3.0E-4</v>
      </c>
      <c r="P217" s="59">
        <v>5.0</v>
      </c>
      <c r="Q217" s="61">
        <v>3.0E-4</v>
      </c>
      <c r="R217" s="61">
        <v>0.8</v>
      </c>
      <c r="S217" s="59">
        <v>2.0</v>
      </c>
      <c r="T217" s="59">
        <v>0.0</v>
      </c>
      <c r="U217" s="61">
        <v>0.5</v>
      </c>
      <c r="V217" s="61">
        <v>0.0</v>
      </c>
      <c r="W217" s="62">
        <v>337.78</v>
      </c>
      <c r="X217" s="62">
        <v>0.0</v>
      </c>
      <c r="Y217" s="59">
        <v>2.0</v>
      </c>
      <c r="Z217" s="59">
        <v>0.0</v>
      </c>
      <c r="AA217" s="63"/>
      <c r="AB217" s="63"/>
      <c r="AC217" s="63"/>
      <c r="AD217" s="63"/>
      <c r="AE217" s="63"/>
      <c r="AF217" s="63"/>
      <c r="AG217" s="63"/>
      <c r="AH217" s="63"/>
      <c r="AI217" s="63"/>
      <c r="AJ217" s="63"/>
    </row>
    <row r="218">
      <c r="A218" s="251" t="s">
        <v>1633</v>
      </c>
      <c r="B218" s="55" t="s">
        <v>809</v>
      </c>
      <c r="C218" s="55" t="s">
        <v>818</v>
      </c>
      <c r="D218" s="55" t="s">
        <v>819</v>
      </c>
      <c r="E218" s="55">
        <v>7.5</v>
      </c>
      <c r="F218" s="55" t="s">
        <v>7287</v>
      </c>
      <c r="G218" s="55" t="str">
        <f t="array" ref="G218">IFNA(INDEX('New Listing E-Commerce'!$E$2:$E$69,MATCH($J218,'New Listing E-Commerce'!$C$2:$C$69,0)),"N/A")</f>
        <v>Steel</v>
      </c>
      <c r="H218" s="55" t="str">
        <f t="array" ref="H218">INDEX('New Listing E-Commerce'!$D$1:$D$179,MATCH(J218,'New Listing E-Commerce'!$C$1:$C$179,0))</f>
        <v>TRC3P</v>
      </c>
      <c r="I218" s="55">
        <f t="shared" si="1"/>
        <v>1</v>
      </c>
      <c r="J218" s="55" t="s">
        <v>23</v>
      </c>
      <c r="K218" s="56">
        <f>VLOOKUP($J218,'Margen (PowerBI)'!$B$2:$F$179,3)</f>
        <v>35</v>
      </c>
      <c r="L218" s="56">
        <f t="array" ref="L218">INDEX('Margen (PowerBI)'!$E$1:$E$179,MATCH($J218,'Margen (PowerBI)'!$B$1:$B$179,0))</f>
        <v>45.5</v>
      </c>
      <c r="M218" s="56">
        <f>VLOOKUP($J218,'Margen (PowerBI)'!$B$2:$F$179,5)</f>
        <v>16.5</v>
      </c>
      <c r="N218" s="55">
        <v>4.0</v>
      </c>
      <c r="O218" s="57">
        <v>3.0E-4</v>
      </c>
      <c r="P218" s="55">
        <v>5.0</v>
      </c>
      <c r="Q218" s="57">
        <v>3.0E-4</v>
      </c>
      <c r="R218" s="57">
        <v>0.8</v>
      </c>
      <c r="S218" s="55">
        <v>1.0</v>
      </c>
      <c r="T218" s="55">
        <v>0.0</v>
      </c>
      <c r="U218" s="57">
        <v>0.25</v>
      </c>
      <c r="V218" s="57">
        <v>0.0</v>
      </c>
      <c r="W218" s="58">
        <v>161.0</v>
      </c>
      <c r="X218" s="58">
        <v>0.0</v>
      </c>
      <c r="Y218" s="55">
        <v>1.0</v>
      </c>
      <c r="Z218" s="55">
        <v>0.0</v>
      </c>
      <c r="AA218" s="3"/>
      <c r="AB218" s="3"/>
      <c r="AC218" s="3"/>
      <c r="AD218" s="3"/>
      <c r="AE218" s="3"/>
      <c r="AF218" s="3"/>
      <c r="AG218" s="3"/>
      <c r="AH218" s="3"/>
      <c r="AI218" s="3"/>
      <c r="AJ218" s="3"/>
    </row>
    <row r="219">
      <c r="A219" s="252" t="s">
        <v>1633</v>
      </c>
      <c r="B219" s="59" t="s">
        <v>809</v>
      </c>
      <c r="C219" s="59" t="s">
        <v>820</v>
      </c>
      <c r="D219" s="59" t="s">
        <v>821</v>
      </c>
      <c r="E219" s="59">
        <v>8.5</v>
      </c>
      <c r="F219" s="59" t="s">
        <v>7287</v>
      </c>
      <c r="G219" s="59" t="str">
        <f t="array" ref="G219">IFNA(INDEX('New Listing E-Commerce'!$E$2:$E$69,MATCH($J219,'New Listing E-Commerce'!$C$2:$C$69,0)),"N/A")</f>
        <v>Steel</v>
      </c>
      <c r="H219" s="59" t="str">
        <f t="array" ref="H219">INDEX('New Listing E-Commerce'!$D$1:$D$179,MATCH(J219,'New Listing E-Commerce'!$C$1:$C$179,0))</f>
        <v>TRC3P</v>
      </c>
      <c r="I219" s="59">
        <f t="shared" si="1"/>
        <v>3</v>
      </c>
      <c r="J219" s="59" t="s">
        <v>23</v>
      </c>
      <c r="K219" s="60">
        <f>VLOOKUP($J219,'Margen (PowerBI)'!$B$2:$F$179,3)</f>
        <v>35</v>
      </c>
      <c r="L219" s="60">
        <f t="array" ref="L219">INDEX('Margen (PowerBI)'!$E$1:$E$179,MATCH($J219,'Margen (PowerBI)'!$B$1:$B$179,0))</f>
        <v>45.5</v>
      </c>
      <c r="M219" s="60">
        <f>VLOOKUP($J219,'Margen (PowerBI)'!$B$2:$F$179,5)</f>
        <v>16.5</v>
      </c>
      <c r="N219" s="59">
        <v>94.0</v>
      </c>
      <c r="O219" s="61">
        <v>0.0067</v>
      </c>
      <c r="P219" s="59">
        <v>113.0</v>
      </c>
      <c r="Q219" s="61">
        <v>0.0067</v>
      </c>
      <c r="R219" s="61">
        <v>0.9823</v>
      </c>
      <c r="S219" s="59">
        <v>3.0</v>
      </c>
      <c r="T219" s="59">
        <v>0.0</v>
      </c>
      <c r="U219" s="61">
        <v>0.0319</v>
      </c>
      <c r="V219" s="61">
        <v>0.0</v>
      </c>
      <c r="W219" s="62">
        <v>515.8</v>
      </c>
      <c r="X219" s="62">
        <v>0.0</v>
      </c>
      <c r="Y219" s="59">
        <v>3.0</v>
      </c>
      <c r="Z219" s="59">
        <v>0.0</v>
      </c>
      <c r="AA219" s="63"/>
      <c r="AB219" s="63"/>
      <c r="AC219" s="63"/>
      <c r="AD219" s="63"/>
      <c r="AE219" s="63"/>
      <c r="AF219" s="63"/>
      <c r="AG219" s="63"/>
      <c r="AH219" s="63"/>
      <c r="AI219" s="63"/>
      <c r="AJ219" s="63"/>
    </row>
    <row r="220">
      <c r="A220" s="251" t="s">
        <v>1633</v>
      </c>
      <c r="B220" s="55" t="s">
        <v>809</v>
      </c>
      <c r="C220" s="55" t="s">
        <v>822</v>
      </c>
      <c r="D220" s="55" t="s">
        <v>823</v>
      </c>
      <c r="E220" s="55">
        <v>9.0</v>
      </c>
      <c r="F220" s="55" t="s">
        <v>7287</v>
      </c>
      <c r="G220" s="55" t="str">
        <f t="array" ref="G220">IFNA(INDEX('New Listing E-Commerce'!$E$2:$E$69,MATCH($J220,'New Listing E-Commerce'!$C$2:$C$69,0)),"N/A")</f>
        <v>Steel</v>
      </c>
      <c r="H220" s="55" t="str">
        <f t="array" ref="H220">INDEX('New Listing E-Commerce'!$D$1:$D$179,MATCH(J220,'New Listing E-Commerce'!$C$1:$C$179,0))</f>
        <v>TRC3P</v>
      </c>
      <c r="I220" s="55">
        <f t="shared" si="1"/>
        <v>4</v>
      </c>
      <c r="J220" s="55" t="s">
        <v>23</v>
      </c>
      <c r="K220" s="56">
        <f>VLOOKUP($J220,'Margen (PowerBI)'!$B$2:$F$179,3)</f>
        <v>35</v>
      </c>
      <c r="L220" s="56">
        <f t="array" ref="L220">INDEX('Margen (PowerBI)'!$E$1:$E$179,MATCH($J220,'Margen (PowerBI)'!$B$1:$B$179,0))</f>
        <v>45.5</v>
      </c>
      <c r="M220" s="56">
        <f>VLOOKUP($J220,'Margen (PowerBI)'!$B$2:$F$179,5)</f>
        <v>16.5</v>
      </c>
      <c r="N220" s="55">
        <v>53.0</v>
      </c>
      <c r="O220" s="57">
        <v>0.0038</v>
      </c>
      <c r="P220" s="55">
        <v>62.0</v>
      </c>
      <c r="Q220" s="57">
        <v>0.0037</v>
      </c>
      <c r="R220" s="57">
        <v>1.0</v>
      </c>
      <c r="S220" s="55">
        <v>4.0</v>
      </c>
      <c r="T220" s="55">
        <v>0.0</v>
      </c>
      <c r="U220" s="57">
        <v>0.0755</v>
      </c>
      <c r="V220" s="57">
        <v>0.0</v>
      </c>
      <c r="W220" s="58">
        <v>666.54</v>
      </c>
      <c r="X220" s="58">
        <v>0.0</v>
      </c>
      <c r="Y220" s="55">
        <v>4.0</v>
      </c>
      <c r="Z220" s="55">
        <v>0.0</v>
      </c>
      <c r="AA220" s="3"/>
      <c r="AB220" s="3"/>
      <c r="AC220" s="3"/>
      <c r="AD220" s="3"/>
      <c r="AE220" s="3"/>
      <c r="AF220" s="3"/>
      <c r="AG220" s="3"/>
      <c r="AH220" s="3"/>
      <c r="AI220" s="3"/>
      <c r="AJ220" s="3"/>
    </row>
    <row r="221">
      <c r="A221" s="252" t="s">
        <v>1633</v>
      </c>
      <c r="B221" s="59" t="s">
        <v>824</v>
      </c>
      <c r="C221" s="59" t="s">
        <v>825</v>
      </c>
      <c r="D221" s="59" t="s">
        <v>826</v>
      </c>
      <c r="E221" s="59">
        <v>8.0</v>
      </c>
      <c r="F221" s="59" t="s">
        <v>7287</v>
      </c>
      <c r="G221" s="59" t="str">
        <f t="array" ref="G221">IFNA(INDEX('New Listing E-Commerce'!$E$2:$E$69,MATCH($J221,'New Listing E-Commerce'!$C$2:$C$69,0)),"N/A")</f>
        <v>Steel</v>
      </c>
      <c r="H221" s="59" t="str">
        <f t="array" ref="H221">INDEX('New Listing E-Commerce'!$D$1:$D$179,MATCH(J221,'New Listing E-Commerce'!$C$1:$C$179,0))</f>
        <v>TRC1</v>
      </c>
      <c r="I221" s="59">
        <f t="shared" si="1"/>
        <v>1</v>
      </c>
      <c r="J221" s="59" t="s">
        <v>44</v>
      </c>
      <c r="K221" s="60">
        <f>VLOOKUP($J221,'Margen (PowerBI)'!$B$2:$F$179,3)</f>
        <v>35</v>
      </c>
      <c r="L221" s="60">
        <f t="array" ref="L221">INDEX('Margen (PowerBI)'!$E$1:$E$179,MATCH($J221,'Margen (PowerBI)'!$B$1:$B$179,0))</f>
        <v>42.5</v>
      </c>
      <c r="M221" s="60">
        <f>VLOOKUP($J221,'Margen (PowerBI)'!$B$2:$F$179,5)</f>
        <v>16.5</v>
      </c>
      <c r="N221" s="59">
        <v>2.0</v>
      </c>
      <c r="O221" s="61">
        <v>1.0E-4</v>
      </c>
      <c r="P221" s="59">
        <v>2.0</v>
      </c>
      <c r="Q221" s="61">
        <v>1.0E-4</v>
      </c>
      <c r="R221" s="61">
        <v>1.0</v>
      </c>
      <c r="S221" s="59">
        <v>1.0</v>
      </c>
      <c r="T221" s="59">
        <v>0.0</v>
      </c>
      <c r="U221" s="61">
        <v>0.5</v>
      </c>
      <c r="V221" s="61">
        <v>0.0</v>
      </c>
      <c r="W221" s="62">
        <v>156.0</v>
      </c>
      <c r="X221" s="62">
        <v>0.0</v>
      </c>
      <c r="Y221" s="59">
        <v>1.0</v>
      </c>
      <c r="Z221" s="59">
        <v>0.0</v>
      </c>
      <c r="AA221" s="63"/>
      <c r="AB221" s="63"/>
      <c r="AC221" s="63"/>
      <c r="AD221" s="63"/>
      <c r="AE221" s="63"/>
      <c r="AF221" s="63"/>
      <c r="AG221" s="63"/>
      <c r="AH221" s="63"/>
      <c r="AI221" s="63"/>
      <c r="AJ221" s="63"/>
    </row>
    <row r="222">
      <c r="A222" s="251" t="s">
        <v>1633</v>
      </c>
      <c r="B222" s="55" t="s">
        <v>824</v>
      </c>
      <c r="C222" s="55" t="s">
        <v>827</v>
      </c>
      <c r="D222" s="55" t="s">
        <v>828</v>
      </c>
      <c r="E222" s="55">
        <v>8.5</v>
      </c>
      <c r="F222" s="55" t="s">
        <v>7287</v>
      </c>
      <c r="G222" s="55" t="str">
        <f t="array" ref="G222">IFNA(INDEX('New Listing E-Commerce'!$E$2:$E$69,MATCH($J222,'New Listing E-Commerce'!$C$2:$C$69,0)),"N/A")</f>
        <v>Steel</v>
      </c>
      <c r="H222" s="55" t="str">
        <f t="array" ref="H222">INDEX('New Listing E-Commerce'!$D$1:$D$179,MATCH(J222,'New Listing E-Commerce'!$C$1:$C$179,0))</f>
        <v>TRC1</v>
      </c>
      <c r="I222" s="55">
        <f t="shared" si="1"/>
        <v>2</v>
      </c>
      <c r="J222" s="55" t="s">
        <v>44</v>
      </c>
      <c r="K222" s="56">
        <f>VLOOKUP($J222,'Margen (PowerBI)'!$B$2:$F$179,3)</f>
        <v>35</v>
      </c>
      <c r="L222" s="56">
        <f t="array" ref="L222">INDEX('Margen (PowerBI)'!$E$1:$E$179,MATCH($J222,'Margen (PowerBI)'!$B$1:$B$179,0))</f>
        <v>42.5</v>
      </c>
      <c r="M222" s="56">
        <f>VLOOKUP($J222,'Margen (PowerBI)'!$B$2:$F$179,5)</f>
        <v>16.5</v>
      </c>
      <c r="N222" s="55">
        <v>2.0</v>
      </c>
      <c r="O222" s="57">
        <v>1.0E-4</v>
      </c>
      <c r="P222" s="55">
        <v>2.0</v>
      </c>
      <c r="Q222" s="57">
        <v>1.0E-4</v>
      </c>
      <c r="R222" s="57">
        <v>1.0</v>
      </c>
      <c r="S222" s="55">
        <v>2.0</v>
      </c>
      <c r="T222" s="55">
        <v>0.0</v>
      </c>
      <c r="U222" s="57">
        <v>1.0</v>
      </c>
      <c r="V222" s="57">
        <v>0.0</v>
      </c>
      <c r="W222" s="58">
        <v>312.0</v>
      </c>
      <c r="X222" s="58">
        <v>0.0</v>
      </c>
      <c r="Y222" s="55">
        <v>2.0</v>
      </c>
      <c r="Z222" s="55">
        <v>0.0</v>
      </c>
      <c r="AA222" s="3"/>
      <c r="AB222" s="3"/>
      <c r="AC222" s="3"/>
      <c r="AD222" s="3"/>
      <c r="AE222" s="3"/>
      <c r="AF222" s="3"/>
      <c r="AG222" s="3"/>
      <c r="AH222" s="3"/>
      <c r="AI222" s="3"/>
      <c r="AJ222" s="3"/>
    </row>
    <row r="223">
      <c r="A223" s="252" t="s">
        <v>1633</v>
      </c>
      <c r="B223" s="59" t="s">
        <v>824</v>
      </c>
      <c r="C223" s="59" t="s">
        <v>829</v>
      </c>
      <c r="D223" s="59" t="s">
        <v>830</v>
      </c>
      <c r="E223" s="59">
        <v>9.0</v>
      </c>
      <c r="F223" s="59" t="s">
        <v>7287</v>
      </c>
      <c r="G223" s="59" t="str">
        <f t="array" ref="G223">IFNA(INDEX('New Listing E-Commerce'!$E$2:$E$69,MATCH($J223,'New Listing E-Commerce'!$C$2:$C$69,0)),"N/A")</f>
        <v>Steel</v>
      </c>
      <c r="H223" s="59" t="str">
        <f t="array" ref="H223">INDEX('New Listing E-Commerce'!$D$1:$D$179,MATCH(J223,'New Listing E-Commerce'!$C$1:$C$179,0))</f>
        <v>TRC1</v>
      </c>
      <c r="I223" s="59">
        <f t="shared" si="1"/>
        <v>1</v>
      </c>
      <c r="J223" s="59" t="s">
        <v>44</v>
      </c>
      <c r="K223" s="60">
        <f>VLOOKUP($J223,'Margen (PowerBI)'!$B$2:$F$179,3)</f>
        <v>35</v>
      </c>
      <c r="L223" s="60">
        <f t="array" ref="L223">INDEX('Margen (PowerBI)'!$E$1:$E$179,MATCH($J223,'Margen (PowerBI)'!$B$1:$B$179,0))</f>
        <v>42.5</v>
      </c>
      <c r="M223" s="60">
        <f>VLOOKUP($J223,'Margen (PowerBI)'!$B$2:$F$179,5)</f>
        <v>16.5</v>
      </c>
      <c r="N223" s="59">
        <v>4.0</v>
      </c>
      <c r="O223" s="61">
        <v>3.0E-4</v>
      </c>
      <c r="P223" s="59">
        <v>5.0</v>
      </c>
      <c r="Q223" s="61">
        <v>3.0E-4</v>
      </c>
      <c r="R223" s="61">
        <v>1.0</v>
      </c>
      <c r="S223" s="59">
        <v>1.0</v>
      </c>
      <c r="T223" s="59">
        <v>0.0</v>
      </c>
      <c r="U223" s="61">
        <v>0.25</v>
      </c>
      <c r="V223" s="61">
        <v>0.0</v>
      </c>
      <c r="W223" s="62">
        <v>164.58</v>
      </c>
      <c r="X223" s="62">
        <v>0.0</v>
      </c>
      <c r="Y223" s="59">
        <v>1.0</v>
      </c>
      <c r="Z223" s="59">
        <v>0.0</v>
      </c>
      <c r="AA223" s="63"/>
      <c r="AB223" s="63"/>
      <c r="AC223" s="63"/>
      <c r="AD223" s="63"/>
      <c r="AE223" s="63"/>
      <c r="AF223" s="63"/>
      <c r="AG223" s="63"/>
      <c r="AH223" s="63"/>
      <c r="AI223" s="63"/>
      <c r="AJ223" s="63"/>
    </row>
    <row r="224">
      <c r="A224" s="251" t="s">
        <v>1633</v>
      </c>
      <c r="B224" s="55" t="s">
        <v>824</v>
      </c>
      <c r="C224" s="55" t="s">
        <v>831</v>
      </c>
      <c r="D224" s="55" t="s">
        <v>832</v>
      </c>
      <c r="E224" s="55">
        <v>7.0</v>
      </c>
      <c r="F224" s="55" t="s">
        <v>7290</v>
      </c>
      <c r="G224" s="55" t="str">
        <f t="array" ref="G224">IFNA(INDEX('New Listing E-Commerce'!$E$2:$E$69,MATCH($J224,'New Listing E-Commerce'!$C$2:$C$69,0)),"N/A")</f>
        <v>Steel</v>
      </c>
      <c r="H224" s="55" t="str">
        <f t="array" ref="H224">INDEX('New Listing E-Commerce'!$D$1:$D$179,MATCH(J224,'New Listing E-Commerce'!$C$1:$C$179,0))</f>
        <v>TRC1</v>
      </c>
      <c r="I224" s="55">
        <f t="shared" si="1"/>
        <v>2</v>
      </c>
      <c r="J224" s="55" t="s">
        <v>44</v>
      </c>
      <c r="K224" s="56">
        <f>VLOOKUP($J224,'Margen (PowerBI)'!$B$2:$F$179,3)</f>
        <v>35</v>
      </c>
      <c r="L224" s="56">
        <f t="array" ref="L224">INDEX('Margen (PowerBI)'!$E$1:$E$179,MATCH($J224,'Margen (PowerBI)'!$B$1:$B$179,0))</f>
        <v>42.5</v>
      </c>
      <c r="M224" s="56">
        <f>VLOOKUP($J224,'Margen (PowerBI)'!$B$2:$F$179,5)</f>
        <v>16.5</v>
      </c>
      <c r="N224" s="55">
        <v>7.0</v>
      </c>
      <c r="O224" s="57">
        <v>5.0E-4</v>
      </c>
      <c r="P224" s="55">
        <v>9.0</v>
      </c>
      <c r="Q224" s="57">
        <v>5.0E-4</v>
      </c>
      <c r="R224" s="57">
        <v>0.7778</v>
      </c>
      <c r="S224" s="55">
        <v>2.0</v>
      </c>
      <c r="T224" s="55">
        <v>0.0</v>
      </c>
      <c r="U224" s="57">
        <v>0.2857</v>
      </c>
      <c r="V224" s="57">
        <v>0.0</v>
      </c>
      <c r="W224" s="58">
        <v>336.18</v>
      </c>
      <c r="X224" s="58">
        <v>0.0</v>
      </c>
      <c r="Y224" s="55">
        <v>2.0</v>
      </c>
      <c r="Z224" s="55">
        <v>0.0</v>
      </c>
      <c r="AA224" s="3"/>
      <c r="AB224" s="3"/>
      <c r="AC224" s="3"/>
      <c r="AD224" s="3"/>
      <c r="AE224" s="3"/>
      <c r="AF224" s="3"/>
      <c r="AG224" s="3"/>
      <c r="AH224" s="3"/>
      <c r="AI224" s="3"/>
      <c r="AJ224" s="3"/>
    </row>
    <row r="225">
      <c r="A225" s="252" t="s">
        <v>1633</v>
      </c>
      <c r="B225" s="59" t="s">
        <v>824</v>
      </c>
      <c r="C225" s="59" t="s">
        <v>833</v>
      </c>
      <c r="D225" s="59" t="s">
        <v>834</v>
      </c>
      <c r="E225" s="59">
        <v>7.5</v>
      </c>
      <c r="F225" s="59" t="s">
        <v>7290</v>
      </c>
      <c r="G225" s="59" t="str">
        <f t="array" ref="G225">IFNA(INDEX('New Listing E-Commerce'!$E$2:$E$69,MATCH($J225,'New Listing E-Commerce'!$C$2:$C$69,0)),"N/A")</f>
        <v>Steel</v>
      </c>
      <c r="H225" s="59" t="str">
        <f t="array" ref="H225">INDEX('New Listing E-Commerce'!$D$1:$D$179,MATCH(J225,'New Listing E-Commerce'!$C$1:$C$179,0))</f>
        <v>TRC1</v>
      </c>
      <c r="I225" s="59">
        <f t="shared" si="1"/>
        <v>1</v>
      </c>
      <c r="J225" s="59" t="s">
        <v>44</v>
      </c>
      <c r="K225" s="60">
        <f>VLOOKUP($J225,'Margen (PowerBI)'!$B$2:$F$179,3)</f>
        <v>35</v>
      </c>
      <c r="L225" s="60">
        <f t="array" ref="L225">INDEX('Margen (PowerBI)'!$E$1:$E$179,MATCH($J225,'Margen (PowerBI)'!$B$1:$B$179,0))</f>
        <v>42.5</v>
      </c>
      <c r="M225" s="60">
        <f>VLOOKUP($J225,'Margen (PowerBI)'!$B$2:$F$179,5)</f>
        <v>16.5</v>
      </c>
      <c r="N225" s="59">
        <v>215.0</v>
      </c>
      <c r="O225" s="61">
        <v>0.0154</v>
      </c>
      <c r="P225" s="59">
        <v>250.0</v>
      </c>
      <c r="Q225" s="61">
        <v>0.0147</v>
      </c>
      <c r="R225" s="61">
        <v>1.0</v>
      </c>
      <c r="S225" s="59">
        <v>1.0</v>
      </c>
      <c r="T225" s="59">
        <v>0.0</v>
      </c>
      <c r="U225" s="61">
        <v>0.0047</v>
      </c>
      <c r="V225" s="61">
        <v>0.0</v>
      </c>
      <c r="W225" s="62">
        <v>156.0</v>
      </c>
      <c r="X225" s="62">
        <v>0.0</v>
      </c>
      <c r="Y225" s="59">
        <v>1.0</v>
      </c>
      <c r="Z225" s="59">
        <v>0.0</v>
      </c>
      <c r="AA225" s="63"/>
      <c r="AB225" s="63"/>
      <c r="AC225" s="63"/>
      <c r="AD225" s="63"/>
      <c r="AE225" s="63"/>
      <c r="AF225" s="63"/>
      <c r="AG225" s="63"/>
      <c r="AH225" s="63"/>
      <c r="AI225" s="63"/>
      <c r="AJ225" s="63"/>
    </row>
    <row r="226">
      <c r="A226" s="251" t="s">
        <v>1633</v>
      </c>
      <c r="B226" s="55" t="s">
        <v>824</v>
      </c>
      <c r="C226" s="55" t="s">
        <v>835</v>
      </c>
      <c r="D226" s="55" t="s">
        <v>836</v>
      </c>
      <c r="E226" s="55">
        <v>8.0</v>
      </c>
      <c r="F226" s="55" t="s">
        <v>7290</v>
      </c>
      <c r="G226" s="55" t="str">
        <f t="array" ref="G226">IFNA(INDEX('New Listing E-Commerce'!$E$2:$E$69,MATCH($J226,'New Listing E-Commerce'!$C$2:$C$69,0)),"N/A")</f>
        <v>Steel</v>
      </c>
      <c r="H226" s="55" t="str">
        <f t="array" ref="H226">INDEX('New Listing E-Commerce'!$D$1:$D$179,MATCH(J226,'New Listing E-Commerce'!$C$1:$C$179,0))</f>
        <v>TRC1</v>
      </c>
      <c r="I226" s="55">
        <f t="shared" si="1"/>
        <v>2</v>
      </c>
      <c r="J226" s="55" t="s">
        <v>44</v>
      </c>
      <c r="K226" s="56">
        <f>VLOOKUP($J226,'Margen (PowerBI)'!$B$2:$F$179,3)</f>
        <v>35</v>
      </c>
      <c r="L226" s="56">
        <f t="array" ref="L226">INDEX('Margen (PowerBI)'!$E$1:$E$179,MATCH($J226,'Margen (PowerBI)'!$B$1:$B$179,0))</f>
        <v>42.5</v>
      </c>
      <c r="M226" s="56">
        <f>VLOOKUP($J226,'Margen (PowerBI)'!$B$2:$F$179,5)</f>
        <v>16.5</v>
      </c>
      <c r="N226" s="55">
        <v>6.0</v>
      </c>
      <c r="O226" s="57">
        <v>4.0E-4</v>
      </c>
      <c r="P226" s="55">
        <v>29.0</v>
      </c>
      <c r="Q226" s="57">
        <v>0.0017</v>
      </c>
      <c r="R226" s="57">
        <v>1.0</v>
      </c>
      <c r="S226" s="55">
        <v>2.0</v>
      </c>
      <c r="T226" s="55">
        <v>0.0</v>
      </c>
      <c r="U226" s="57">
        <v>0.3333</v>
      </c>
      <c r="V226" s="57">
        <v>0.0</v>
      </c>
      <c r="W226" s="58">
        <v>321.52</v>
      </c>
      <c r="X226" s="58">
        <v>0.0</v>
      </c>
      <c r="Y226" s="55">
        <v>2.0</v>
      </c>
      <c r="Z226" s="55">
        <v>0.0</v>
      </c>
      <c r="AA226" s="3"/>
      <c r="AB226" s="3"/>
      <c r="AC226" s="3"/>
      <c r="AD226" s="3"/>
      <c r="AE226" s="3"/>
      <c r="AF226" s="3"/>
      <c r="AG226" s="3"/>
      <c r="AH226" s="3"/>
      <c r="AI226" s="3"/>
      <c r="AJ226" s="3"/>
    </row>
    <row r="227">
      <c r="A227" s="252" t="s">
        <v>1633</v>
      </c>
      <c r="B227" s="59" t="s">
        <v>824</v>
      </c>
      <c r="C227" s="59" t="s">
        <v>837</v>
      </c>
      <c r="D227" s="59" t="s">
        <v>838</v>
      </c>
      <c r="E227" s="59">
        <v>8.5</v>
      </c>
      <c r="F227" s="59" t="s">
        <v>7290</v>
      </c>
      <c r="G227" s="59" t="str">
        <f t="array" ref="G227">IFNA(INDEX('New Listing E-Commerce'!$E$2:$E$69,MATCH($J227,'New Listing E-Commerce'!$C$2:$C$69,0)),"N/A")</f>
        <v>Steel</v>
      </c>
      <c r="H227" s="59" t="str">
        <f t="array" ref="H227">INDEX('New Listing E-Commerce'!$D$1:$D$179,MATCH(J227,'New Listing E-Commerce'!$C$1:$C$179,0))</f>
        <v>TRC1</v>
      </c>
      <c r="I227" s="59">
        <f t="shared" si="1"/>
        <v>1</v>
      </c>
      <c r="J227" s="59" t="s">
        <v>44</v>
      </c>
      <c r="K227" s="60">
        <f>VLOOKUP($J227,'Margen (PowerBI)'!$B$2:$F$179,3)</f>
        <v>35</v>
      </c>
      <c r="L227" s="60">
        <f t="array" ref="L227">INDEX('Margen (PowerBI)'!$E$1:$E$179,MATCH($J227,'Margen (PowerBI)'!$B$1:$B$179,0))</f>
        <v>42.5</v>
      </c>
      <c r="M227" s="60">
        <f>VLOOKUP($J227,'Margen (PowerBI)'!$B$2:$F$179,5)</f>
        <v>16.5</v>
      </c>
      <c r="N227" s="59">
        <v>2.0</v>
      </c>
      <c r="O227" s="61">
        <v>1.0E-4</v>
      </c>
      <c r="P227" s="59">
        <v>2.0</v>
      </c>
      <c r="Q227" s="61">
        <v>1.0E-4</v>
      </c>
      <c r="R227" s="61">
        <v>0.5</v>
      </c>
      <c r="S227" s="59">
        <v>1.0</v>
      </c>
      <c r="T227" s="59">
        <v>0.0</v>
      </c>
      <c r="U227" s="61">
        <v>0.5</v>
      </c>
      <c r="V227" s="61">
        <v>0.0</v>
      </c>
      <c r="W227" s="62">
        <v>156.0</v>
      </c>
      <c r="X227" s="62">
        <v>0.0</v>
      </c>
      <c r="Y227" s="59">
        <v>1.0</v>
      </c>
      <c r="Z227" s="59">
        <v>0.0</v>
      </c>
      <c r="AA227" s="63"/>
      <c r="AB227" s="63"/>
      <c r="AC227" s="63"/>
      <c r="AD227" s="63"/>
      <c r="AE227" s="63"/>
      <c r="AF227" s="63"/>
      <c r="AG227" s="63"/>
      <c r="AH227" s="63"/>
      <c r="AI227" s="63"/>
      <c r="AJ227" s="63"/>
    </row>
    <row r="228">
      <c r="A228" s="251" t="s">
        <v>1633</v>
      </c>
      <c r="B228" s="55" t="s">
        <v>839</v>
      </c>
      <c r="C228" s="55" t="s">
        <v>840</v>
      </c>
      <c r="D228" s="55" t="s">
        <v>841</v>
      </c>
      <c r="E228" s="55">
        <v>10.0</v>
      </c>
      <c r="F228" s="55" t="s">
        <v>7287</v>
      </c>
      <c r="G228" s="55" t="str">
        <f t="array" ref="G228">IFNA(INDEX('New Listing E-Commerce'!$E$2:$E$69,MATCH($J228,'New Listing E-Commerce'!$C$2:$C$69,0)),"N/A")</f>
        <v>Steel</v>
      </c>
      <c r="H228" s="55" t="str">
        <f t="array" ref="H228">INDEX('New Listing E-Commerce'!$D$1:$D$179,MATCH(J228,'New Listing E-Commerce'!$C$1:$C$179,0))</f>
        <v>TRC1</v>
      </c>
      <c r="I228" s="55">
        <f t="shared" si="1"/>
        <v>1</v>
      </c>
      <c r="J228" s="55" t="s">
        <v>44</v>
      </c>
      <c r="K228" s="56">
        <f>VLOOKUP($J228,'Margen (PowerBI)'!$B$2:$F$179,3)</f>
        <v>35</v>
      </c>
      <c r="L228" s="56">
        <f t="array" ref="L228">INDEX('Margen (PowerBI)'!$E$1:$E$179,MATCH($J228,'Margen (PowerBI)'!$B$1:$B$179,0))</f>
        <v>42.5</v>
      </c>
      <c r="M228" s="56">
        <f>VLOOKUP($J228,'Margen (PowerBI)'!$B$2:$F$179,5)</f>
        <v>16.5</v>
      </c>
      <c r="N228" s="55">
        <v>1.0</v>
      </c>
      <c r="O228" s="57">
        <v>1.0E-4</v>
      </c>
      <c r="P228" s="55">
        <v>1.0</v>
      </c>
      <c r="Q228" s="57">
        <v>1.0E-4</v>
      </c>
      <c r="R228" s="57">
        <v>1.0</v>
      </c>
      <c r="S228" s="55">
        <v>1.0</v>
      </c>
      <c r="T228" s="55">
        <v>0.0</v>
      </c>
      <c r="U228" s="57">
        <v>1.0</v>
      </c>
      <c r="V228" s="57">
        <v>0.0</v>
      </c>
      <c r="W228" s="58">
        <v>150.0</v>
      </c>
      <c r="X228" s="58">
        <v>0.0</v>
      </c>
      <c r="Y228" s="55">
        <v>1.0</v>
      </c>
      <c r="Z228" s="55">
        <v>0.0</v>
      </c>
      <c r="AA228" s="3"/>
      <c r="AB228" s="3"/>
      <c r="AC228" s="3"/>
      <c r="AD228" s="3"/>
      <c r="AE228" s="3"/>
      <c r="AF228" s="3"/>
      <c r="AG228" s="3"/>
      <c r="AH228" s="3"/>
      <c r="AI228" s="3"/>
      <c r="AJ228" s="3"/>
    </row>
    <row r="229">
      <c r="A229" s="252" t="s">
        <v>1633</v>
      </c>
      <c r="B229" s="59" t="s">
        <v>839</v>
      </c>
      <c r="C229" s="59" t="s">
        <v>842</v>
      </c>
      <c r="D229" s="59" t="s">
        <v>843</v>
      </c>
      <c r="E229" s="59">
        <v>11.0</v>
      </c>
      <c r="F229" s="59" t="s">
        <v>7287</v>
      </c>
      <c r="G229" s="59" t="str">
        <f t="array" ref="G229">IFNA(INDEX('New Listing E-Commerce'!$E$2:$E$69,MATCH($J229,'New Listing E-Commerce'!$C$2:$C$69,0)),"N/A")</f>
        <v>Steel</v>
      </c>
      <c r="H229" s="59" t="str">
        <f t="array" ref="H229">INDEX('New Listing E-Commerce'!$D$1:$D$179,MATCH(J229,'New Listing E-Commerce'!$C$1:$C$179,0))</f>
        <v>TRC1</v>
      </c>
      <c r="I229" s="59">
        <f t="shared" si="1"/>
        <v>1</v>
      </c>
      <c r="J229" s="59" t="s">
        <v>44</v>
      </c>
      <c r="K229" s="60">
        <f>VLOOKUP($J229,'Margen (PowerBI)'!$B$2:$F$179,3)</f>
        <v>35</v>
      </c>
      <c r="L229" s="60">
        <f t="array" ref="L229">INDEX('Margen (PowerBI)'!$E$1:$E$179,MATCH($J229,'Margen (PowerBI)'!$B$1:$B$179,0))</f>
        <v>42.5</v>
      </c>
      <c r="M229" s="60">
        <f>VLOOKUP($J229,'Margen (PowerBI)'!$B$2:$F$179,5)</f>
        <v>16.5</v>
      </c>
      <c r="N229" s="59">
        <v>4.0</v>
      </c>
      <c r="O229" s="61">
        <v>3.0E-4</v>
      </c>
      <c r="P229" s="59">
        <v>4.0</v>
      </c>
      <c r="Q229" s="61">
        <v>2.0E-4</v>
      </c>
      <c r="R229" s="61">
        <v>1.0</v>
      </c>
      <c r="S229" s="59">
        <v>1.0</v>
      </c>
      <c r="T229" s="59">
        <v>0.0</v>
      </c>
      <c r="U229" s="61">
        <v>0.25</v>
      </c>
      <c r="V229" s="61">
        <v>0.0</v>
      </c>
      <c r="W229" s="62">
        <v>159.75</v>
      </c>
      <c r="X229" s="62">
        <v>0.0</v>
      </c>
      <c r="Y229" s="59">
        <v>1.0</v>
      </c>
      <c r="Z229" s="59">
        <v>0.0</v>
      </c>
      <c r="AA229" s="63"/>
      <c r="AB229" s="63"/>
      <c r="AC229" s="63"/>
      <c r="AD229" s="63"/>
      <c r="AE229" s="63"/>
      <c r="AF229" s="63"/>
      <c r="AG229" s="63"/>
      <c r="AH229" s="63"/>
      <c r="AI229" s="63"/>
      <c r="AJ229" s="63"/>
    </row>
    <row r="230">
      <c r="A230" s="251" t="s">
        <v>1633</v>
      </c>
      <c r="B230" s="55" t="s">
        <v>839</v>
      </c>
      <c r="C230" s="55" t="s">
        <v>844</v>
      </c>
      <c r="D230" s="55" t="s">
        <v>845</v>
      </c>
      <c r="E230" s="55">
        <v>8.5</v>
      </c>
      <c r="F230" s="55" t="s">
        <v>7287</v>
      </c>
      <c r="G230" s="55" t="str">
        <f t="array" ref="G230">IFNA(INDEX('New Listing E-Commerce'!$E$2:$E$69,MATCH($J230,'New Listing E-Commerce'!$C$2:$C$69,0)),"N/A")</f>
        <v>Steel</v>
      </c>
      <c r="H230" s="55" t="str">
        <f t="array" ref="H230">INDEX('New Listing E-Commerce'!$D$1:$D$179,MATCH(J230,'New Listing E-Commerce'!$C$1:$C$179,0))</f>
        <v>TRC1</v>
      </c>
      <c r="I230" s="55">
        <f t="shared" si="1"/>
        <v>1</v>
      </c>
      <c r="J230" s="55" t="s">
        <v>44</v>
      </c>
      <c r="K230" s="56">
        <f>VLOOKUP($J230,'Margen (PowerBI)'!$B$2:$F$179,3)</f>
        <v>35</v>
      </c>
      <c r="L230" s="56">
        <f t="array" ref="L230">INDEX('Margen (PowerBI)'!$E$1:$E$179,MATCH($J230,'Margen (PowerBI)'!$B$1:$B$179,0))</f>
        <v>42.5</v>
      </c>
      <c r="M230" s="56">
        <f>VLOOKUP($J230,'Margen (PowerBI)'!$B$2:$F$179,5)</f>
        <v>16.5</v>
      </c>
      <c r="N230" s="55">
        <v>4.0</v>
      </c>
      <c r="O230" s="57">
        <v>3.0E-4</v>
      </c>
      <c r="P230" s="55">
        <v>4.0</v>
      </c>
      <c r="Q230" s="57">
        <v>2.0E-4</v>
      </c>
      <c r="R230" s="57">
        <v>1.0</v>
      </c>
      <c r="S230" s="55">
        <v>1.0</v>
      </c>
      <c r="T230" s="55">
        <v>0.0</v>
      </c>
      <c r="U230" s="57">
        <v>0.25</v>
      </c>
      <c r="V230" s="57">
        <v>0.0</v>
      </c>
      <c r="W230" s="58">
        <v>150.0</v>
      </c>
      <c r="X230" s="58">
        <v>0.0</v>
      </c>
      <c r="Y230" s="55">
        <v>1.0</v>
      </c>
      <c r="Z230" s="55">
        <v>0.0</v>
      </c>
      <c r="AA230" s="3"/>
      <c r="AB230" s="3"/>
      <c r="AC230" s="3"/>
      <c r="AD230" s="3"/>
      <c r="AE230" s="3"/>
      <c r="AF230" s="3"/>
      <c r="AG230" s="3"/>
      <c r="AH230" s="3"/>
      <c r="AI230" s="3"/>
      <c r="AJ230" s="3"/>
    </row>
    <row r="231">
      <c r="A231" s="252" t="s">
        <v>1633</v>
      </c>
      <c r="B231" s="59" t="s">
        <v>839</v>
      </c>
      <c r="C231" s="59" t="s">
        <v>846</v>
      </c>
      <c r="D231" s="59" t="s">
        <v>847</v>
      </c>
      <c r="E231" s="59">
        <v>9.0</v>
      </c>
      <c r="F231" s="59" t="s">
        <v>7287</v>
      </c>
      <c r="G231" s="59" t="str">
        <f t="array" ref="G231">IFNA(INDEX('New Listing E-Commerce'!$E$2:$E$69,MATCH($J231,'New Listing E-Commerce'!$C$2:$C$69,0)),"N/A")</f>
        <v>Steel</v>
      </c>
      <c r="H231" s="59" t="str">
        <f t="array" ref="H231">INDEX('New Listing E-Commerce'!$D$1:$D$179,MATCH(J231,'New Listing E-Commerce'!$C$1:$C$179,0))</f>
        <v>TRC1</v>
      </c>
      <c r="I231" s="59">
        <f t="shared" si="1"/>
        <v>2</v>
      </c>
      <c r="J231" s="59" t="s">
        <v>44</v>
      </c>
      <c r="K231" s="60">
        <f>VLOOKUP($J231,'Margen (PowerBI)'!$B$2:$F$179,3)</f>
        <v>35</v>
      </c>
      <c r="L231" s="60">
        <f t="array" ref="L231">INDEX('Margen (PowerBI)'!$E$1:$E$179,MATCH($J231,'Margen (PowerBI)'!$B$1:$B$179,0))</f>
        <v>42.5</v>
      </c>
      <c r="M231" s="60">
        <f>VLOOKUP($J231,'Margen (PowerBI)'!$B$2:$F$179,5)</f>
        <v>16.5</v>
      </c>
      <c r="N231" s="59">
        <v>6.0</v>
      </c>
      <c r="O231" s="61">
        <v>4.0E-4</v>
      </c>
      <c r="P231" s="59">
        <v>7.0</v>
      </c>
      <c r="Q231" s="61">
        <v>4.0E-4</v>
      </c>
      <c r="R231" s="61">
        <v>0.5714</v>
      </c>
      <c r="S231" s="59">
        <v>1.0</v>
      </c>
      <c r="T231" s="59">
        <v>1.0</v>
      </c>
      <c r="U231" s="61">
        <v>0.1667</v>
      </c>
      <c r="V231" s="61">
        <v>0.1667</v>
      </c>
      <c r="W231" s="62">
        <v>150.0</v>
      </c>
      <c r="X231" s="62">
        <v>150.0</v>
      </c>
      <c r="Y231" s="59">
        <v>1.0</v>
      </c>
      <c r="Z231" s="59">
        <v>1.0</v>
      </c>
      <c r="AA231" s="63"/>
      <c r="AB231" s="63"/>
      <c r="AC231" s="63"/>
      <c r="AD231" s="63"/>
      <c r="AE231" s="63"/>
      <c r="AF231" s="63"/>
      <c r="AG231" s="63"/>
      <c r="AH231" s="63"/>
      <c r="AI231" s="63"/>
      <c r="AJ231" s="63"/>
    </row>
    <row r="232">
      <c r="A232" s="251" t="s">
        <v>1633</v>
      </c>
      <c r="B232" s="55" t="s">
        <v>839</v>
      </c>
      <c r="C232" s="55" t="s">
        <v>848</v>
      </c>
      <c r="D232" s="55" t="s">
        <v>849</v>
      </c>
      <c r="E232" s="55">
        <v>9.5</v>
      </c>
      <c r="F232" s="55" t="s">
        <v>7287</v>
      </c>
      <c r="G232" s="55" t="str">
        <f t="array" ref="G232">IFNA(INDEX('New Listing E-Commerce'!$E$2:$E$69,MATCH($J232,'New Listing E-Commerce'!$C$2:$C$69,0)),"N/A")</f>
        <v>Steel</v>
      </c>
      <c r="H232" s="55" t="str">
        <f t="array" ref="H232">INDEX('New Listing E-Commerce'!$D$1:$D$179,MATCH(J232,'New Listing E-Commerce'!$C$1:$C$179,0))</f>
        <v>TRC1</v>
      </c>
      <c r="I232" s="55">
        <f t="shared" si="1"/>
        <v>1</v>
      </c>
      <c r="J232" s="55" t="s">
        <v>44</v>
      </c>
      <c r="K232" s="56">
        <f>VLOOKUP($J232,'Margen (PowerBI)'!$B$2:$F$179,3)</f>
        <v>35</v>
      </c>
      <c r="L232" s="56">
        <f t="array" ref="L232">INDEX('Margen (PowerBI)'!$E$1:$E$179,MATCH($J232,'Margen (PowerBI)'!$B$1:$B$179,0))</f>
        <v>42.5</v>
      </c>
      <c r="M232" s="56">
        <f>VLOOKUP($J232,'Margen (PowerBI)'!$B$2:$F$179,5)</f>
        <v>16.5</v>
      </c>
      <c r="N232" s="55">
        <v>4.0</v>
      </c>
      <c r="O232" s="57">
        <v>3.0E-4</v>
      </c>
      <c r="P232" s="55">
        <v>4.0</v>
      </c>
      <c r="Q232" s="57">
        <v>2.0E-4</v>
      </c>
      <c r="R232" s="57">
        <v>1.0</v>
      </c>
      <c r="S232" s="55">
        <v>1.0</v>
      </c>
      <c r="T232" s="55">
        <v>0.0</v>
      </c>
      <c r="U232" s="57">
        <v>0.25</v>
      </c>
      <c r="V232" s="57">
        <v>0.0</v>
      </c>
      <c r="W232" s="58">
        <v>150.0</v>
      </c>
      <c r="X232" s="58">
        <v>0.0</v>
      </c>
      <c r="Y232" s="55">
        <v>1.0</v>
      </c>
      <c r="Z232" s="55">
        <v>0.0</v>
      </c>
      <c r="AA232" s="3"/>
      <c r="AB232" s="3"/>
      <c r="AC232" s="3"/>
      <c r="AD232" s="3"/>
      <c r="AE232" s="3"/>
      <c r="AF232" s="3"/>
      <c r="AG232" s="3"/>
      <c r="AH232" s="3"/>
      <c r="AI232" s="3"/>
      <c r="AJ232" s="3"/>
    </row>
    <row r="233">
      <c r="A233" s="252" t="s">
        <v>1634</v>
      </c>
      <c r="B233" s="252" t="s">
        <v>345</v>
      </c>
      <c r="C233" s="252" t="s">
        <v>850</v>
      </c>
      <c r="D233" s="252" t="s">
        <v>851</v>
      </c>
      <c r="E233" s="252">
        <v>10.5</v>
      </c>
      <c r="F233" s="252" t="s">
        <v>7287</v>
      </c>
      <c r="G233" s="59" t="s">
        <v>7270</v>
      </c>
      <c r="H233" s="59" t="s">
        <v>1608</v>
      </c>
      <c r="I233" s="59">
        <v>1.0</v>
      </c>
      <c r="J233" s="59" t="s">
        <v>140</v>
      </c>
      <c r="K233" s="59">
        <v>58.5</v>
      </c>
      <c r="L233" s="59">
        <v>32.5</v>
      </c>
      <c r="M233" s="59">
        <v>25.0</v>
      </c>
      <c r="N233" s="252">
        <v>1.0</v>
      </c>
      <c r="O233" s="284">
        <v>1.0E-4</v>
      </c>
      <c r="P233" s="252">
        <v>1.0</v>
      </c>
      <c r="Q233" s="284">
        <v>0.0</v>
      </c>
      <c r="R233" s="284">
        <v>1.0</v>
      </c>
      <c r="S233" s="252">
        <v>1.0</v>
      </c>
      <c r="T233" s="252">
        <v>0.0</v>
      </c>
      <c r="U233" s="284">
        <v>1.0</v>
      </c>
      <c r="V233" s="284">
        <v>0.0</v>
      </c>
      <c r="W233" s="285">
        <v>118.0</v>
      </c>
      <c r="X233" s="285">
        <v>0.0</v>
      </c>
      <c r="Y233" s="252">
        <v>1.0</v>
      </c>
      <c r="Z233" s="252">
        <v>0.0</v>
      </c>
      <c r="AA233" s="63"/>
      <c r="AB233" s="63"/>
      <c r="AC233" s="63"/>
      <c r="AD233" s="63"/>
      <c r="AE233" s="63"/>
      <c r="AF233" s="63"/>
      <c r="AG233" s="63"/>
      <c r="AH233" s="63"/>
      <c r="AI233" s="63"/>
      <c r="AJ233" s="63"/>
    </row>
    <row r="234">
      <c r="A234" s="251" t="s">
        <v>1634</v>
      </c>
      <c r="B234" s="251" t="s">
        <v>348</v>
      </c>
      <c r="C234" s="251" t="s">
        <v>854</v>
      </c>
      <c r="D234" s="251" t="s">
        <v>855</v>
      </c>
      <c r="E234" s="251">
        <v>7.5</v>
      </c>
      <c r="F234" s="251" t="s">
        <v>7287</v>
      </c>
      <c r="G234" s="55" t="s">
        <v>7270</v>
      </c>
      <c r="H234" s="55" t="s">
        <v>1609</v>
      </c>
      <c r="I234" s="55">
        <v>2.0</v>
      </c>
      <c r="J234" s="55" t="s">
        <v>200</v>
      </c>
      <c r="K234" s="55">
        <v>58.5</v>
      </c>
      <c r="L234" s="55">
        <v>29.5</v>
      </c>
      <c r="M234" s="55">
        <v>25.0</v>
      </c>
      <c r="N234" s="251">
        <v>1.0</v>
      </c>
      <c r="O234" s="286">
        <v>1.0E-4</v>
      </c>
      <c r="P234" s="251">
        <v>2.0</v>
      </c>
      <c r="Q234" s="286">
        <v>1.0E-4</v>
      </c>
      <c r="R234" s="286">
        <v>1.0</v>
      </c>
      <c r="S234" s="251">
        <v>2.0</v>
      </c>
      <c r="T234" s="251">
        <v>0.0</v>
      </c>
      <c r="U234" s="286">
        <v>2.0</v>
      </c>
      <c r="V234" s="286">
        <v>0.0</v>
      </c>
      <c r="W234" s="287">
        <v>224.0</v>
      </c>
      <c r="X234" s="287">
        <v>0.0</v>
      </c>
      <c r="Y234" s="251">
        <v>2.0</v>
      </c>
      <c r="Z234" s="251">
        <v>0.0</v>
      </c>
      <c r="AA234" s="3"/>
      <c r="AB234" s="3"/>
      <c r="AC234" s="3"/>
      <c r="AD234" s="3"/>
      <c r="AE234" s="3"/>
      <c r="AF234" s="3"/>
      <c r="AG234" s="3"/>
      <c r="AH234" s="3"/>
      <c r="AI234" s="3"/>
      <c r="AJ234" s="3"/>
    </row>
    <row r="235">
      <c r="A235" s="252" t="s">
        <v>1634</v>
      </c>
      <c r="B235" s="252" t="s">
        <v>348</v>
      </c>
      <c r="C235" s="252" t="s">
        <v>856</v>
      </c>
      <c r="D235" s="252" t="s">
        <v>857</v>
      </c>
      <c r="E235" s="252">
        <v>8.5</v>
      </c>
      <c r="F235" s="252" t="s">
        <v>7287</v>
      </c>
      <c r="G235" s="59" t="s">
        <v>7270</v>
      </c>
      <c r="H235" s="59" t="s">
        <v>1609</v>
      </c>
      <c r="I235" s="59">
        <v>1.0</v>
      </c>
      <c r="J235" s="59" t="s">
        <v>200</v>
      </c>
      <c r="K235" s="59">
        <v>58.5</v>
      </c>
      <c r="L235" s="59">
        <v>29.5</v>
      </c>
      <c r="M235" s="59">
        <v>25.0</v>
      </c>
      <c r="N235" s="252">
        <v>2.0</v>
      </c>
      <c r="O235" s="284">
        <v>1.0E-4</v>
      </c>
      <c r="P235" s="252">
        <v>2.0</v>
      </c>
      <c r="Q235" s="284">
        <v>1.0E-4</v>
      </c>
      <c r="R235" s="284">
        <v>1.0</v>
      </c>
      <c r="S235" s="252">
        <v>1.0</v>
      </c>
      <c r="T235" s="252">
        <v>0.0</v>
      </c>
      <c r="U235" s="284">
        <v>0.5</v>
      </c>
      <c r="V235" s="284">
        <v>0.0</v>
      </c>
      <c r="W235" s="285">
        <v>112.0</v>
      </c>
      <c r="X235" s="285">
        <v>0.0</v>
      </c>
      <c r="Y235" s="252">
        <v>1.0</v>
      </c>
      <c r="Z235" s="252">
        <v>0.0</v>
      </c>
      <c r="AA235" s="63"/>
      <c r="AB235" s="63"/>
      <c r="AC235" s="63"/>
      <c r="AD235" s="63"/>
      <c r="AE235" s="63"/>
      <c r="AF235" s="63"/>
      <c r="AG235" s="63"/>
      <c r="AH235" s="63"/>
      <c r="AI235" s="63"/>
      <c r="AJ235" s="63"/>
    </row>
    <row r="236">
      <c r="A236" s="251" t="s">
        <v>1634</v>
      </c>
      <c r="B236" s="251" t="s">
        <v>362</v>
      </c>
      <c r="C236" s="251" t="s">
        <v>860</v>
      </c>
      <c r="D236" s="251" t="s">
        <v>861</v>
      </c>
      <c r="E236" s="251">
        <v>10.0</v>
      </c>
      <c r="F236" s="251" t="s">
        <v>7287</v>
      </c>
      <c r="G236" s="55" t="s">
        <v>7270</v>
      </c>
      <c r="H236" s="55" t="s">
        <v>1612</v>
      </c>
      <c r="I236" s="55">
        <v>1.0</v>
      </c>
      <c r="J236" s="55" t="s">
        <v>136</v>
      </c>
      <c r="K236" s="55">
        <v>58.5</v>
      </c>
      <c r="L236" s="55">
        <v>32.5</v>
      </c>
      <c r="M236" s="55">
        <v>25.0</v>
      </c>
      <c r="N236" s="251">
        <v>1.0</v>
      </c>
      <c r="O236" s="286">
        <v>1.0E-4</v>
      </c>
      <c r="P236" s="251">
        <v>1.0</v>
      </c>
      <c r="Q236" s="286">
        <v>0.0</v>
      </c>
      <c r="R236" s="286">
        <v>1.0</v>
      </c>
      <c r="S236" s="251">
        <v>1.0</v>
      </c>
      <c r="T236" s="251">
        <v>0.0</v>
      </c>
      <c r="U236" s="286">
        <v>1.0</v>
      </c>
      <c r="V236" s="286">
        <v>0.0</v>
      </c>
      <c r="W236" s="287">
        <v>129.0</v>
      </c>
      <c r="X236" s="287">
        <v>0.0</v>
      </c>
      <c r="Y236" s="251">
        <v>1.0</v>
      </c>
      <c r="Z236" s="251">
        <v>0.0</v>
      </c>
      <c r="AA236" s="3"/>
      <c r="AB236" s="3"/>
      <c r="AC236" s="3"/>
      <c r="AD236" s="3"/>
      <c r="AE236" s="3"/>
      <c r="AF236" s="3"/>
      <c r="AG236" s="3"/>
      <c r="AH236" s="3"/>
      <c r="AI236" s="3"/>
      <c r="AJ236" s="3"/>
    </row>
    <row r="237">
      <c r="A237" s="252" t="s">
        <v>1634</v>
      </c>
      <c r="B237" s="252" t="s">
        <v>362</v>
      </c>
      <c r="C237" s="252" t="s">
        <v>862</v>
      </c>
      <c r="D237" s="252" t="s">
        <v>863</v>
      </c>
      <c r="E237" s="252">
        <v>8.0</v>
      </c>
      <c r="F237" s="252" t="s">
        <v>7287</v>
      </c>
      <c r="G237" s="59" t="s">
        <v>7270</v>
      </c>
      <c r="H237" s="59" t="s">
        <v>1612</v>
      </c>
      <c r="I237" s="59">
        <v>1.0</v>
      </c>
      <c r="J237" s="59" t="s">
        <v>136</v>
      </c>
      <c r="K237" s="59">
        <v>58.5</v>
      </c>
      <c r="L237" s="59">
        <v>32.5</v>
      </c>
      <c r="M237" s="59">
        <v>25.0</v>
      </c>
      <c r="N237" s="252">
        <v>4.0</v>
      </c>
      <c r="O237" s="284">
        <v>2.0E-4</v>
      </c>
      <c r="P237" s="252">
        <v>6.0</v>
      </c>
      <c r="Q237" s="284">
        <v>3.0E-4</v>
      </c>
      <c r="R237" s="284">
        <v>1.0</v>
      </c>
      <c r="S237" s="252">
        <v>1.0</v>
      </c>
      <c r="T237" s="252">
        <v>0.0</v>
      </c>
      <c r="U237" s="284">
        <v>0.25</v>
      </c>
      <c r="V237" s="284">
        <v>0.0</v>
      </c>
      <c r="W237" s="285">
        <v>129.0</v>
      </c>
      <c r="X237" s="285">
        <v>0.0</v>
      </c>
      <c r="Y237" s="252">
        <v>1.0</v>
      </c>
      <c r="Z237" s="252">
        <v>0.0</v>
      </c>
      <c r="AA237" s="63"/>
      <c r="AB237" s="63"/>
      <c r="AC237" s="63"/>
      <c r="AD237" s="63"/>
      <c r="AE237" s="63"/>
      <c r="AF237" s="63"/>
      <c r="AG237" s="63"/>
      <c r="AH237" s="63"/>
      <c r="AI237" s="63"/>
      <c r="AJ237" s="63"/>
    </row>
    <row r="238">
      <c r="A238" s="251" t="s">
        <v>1634</v>
      </c>
      <c r="B238" s="251" t="s">
        <v>362</v>
      </c>
      <c r="C238" s="251" t="s">
        <v>864</v>
      </c>
      <c r="D238" s="251" t="s">
        <v>865</v>
      </c>
      <c r="E238" s="251">
        <v>9.0</v>
      </c>
      <c r="F238" s="251" t="s">
        <v>7287</v>
      </c>
      <c r="G238" s="55" t="s">
        <v>7270</v>
      </c>
      <c r="H238" s="55" t="s">
        <v>1612</v>
      </c>
      <c r="I238" s="55">
        <v>1.0</v>
      </c>
      <c r="J238" s="55" t="s">
        <v>136</v>
      </c>
      <c r="K238" s="55">
        <v>58.5</v>
      </c>
      <c r="L238" s="55">
        <v>32.5</v>
      </c>
      <c r="M238" s="55">
        <v>25.0</v>
      </c>
      <c r="N238" s="251">
        <v>0.0</v>
      </c>
      <c r="O238" s="286">
        <v>0.0</v>
      </c>
      <c r="P238" s="251">
        <v>0.0</v>
      </c>
      <c r="Q238" s="286">
        <v>0.0</v>
      </c>
      <c r="R238" s="286">
        <v>0.0</v>
      </c>
      <c r="S238" s="251">
        <v>1.0</v>
      </c>
      <c r="T238" s="251">
        <v>0.0</v>
      </c>
      <c r="U238" s="286">
        <v>0.0</v>
      </c>
      <c r="V238" s="286">
        <v>0.0</v>
      </c>
      <c r="W238" s="287">
        <v>129.0</v>
      </c>
      <c r="X238" s="287">
        <v>0.0</v>
      </c>
      <c r="Y238" s="251">
        <v>1.0</v>
      </c>
      <c r="Z238" s="251">
        <v>0.0</v>
      </c>
      <c r="AA238" s="3"/>
      <c r="AB238" s="3"/>
      <c r="AC238" s="3"/>
      <c r="AD238" s="3"/>
      <c r="AE238" s="3"/>
      <c r="AF238" s="3"/>
      <c r="AG238" s="3"/>
      <c r="AH238" s="3"/>
      <c r="AI238" s="3"/>
      <c r="AJ238" s="3"/>
    </row>
    <row r="239">
      <c r="A239" s="252" t="s">
        <v>1634</v>
      </c>
      <c r="B239" s="252" t="s">
        <v>866</v>
      </c>
      <c r="C239" s="252" t="s">
        <v>867</v>
      </c>
      <c r="D239" s="252" t="s">
        <v>868</v>
      </c>
      <c r="E239" s="252">
        <v>7.5</v>
      </c>
      <c r="F239" s="252" t="s">
        <v>7287</v>
      </c>
      <c r="G239" s="59" t="s">
        <v>7270</v>
      </c>
      <c r="H239" s="59" t="s">
        <v>1612</v>
      </c>
      <c r="I239" s="59">
        <v>1.0</v>
      </c>
      <c r="J239" s="59" t="s">
        <v>136</v>
      </c>
      <c r="K239" s="59">
        <v>58.5</v>
      </c>
      <c r="L239" s="59">
        <v>32.5</v>
      </c>
      <c r="M239" s="59">
        <v>25.0</v>
      </c>
      <c r="N239" s="252">
        <v>1.0</v>
      </c>
      <c r="O239" s="284">
        <v>1.0E-4</v>
      </c>
      <c r="P239" s="252">
        <v>1.0</v>
      </c>
      <c r="Q239" s="284">
        <v>0.0</v>
      </c>
      <c r="R239" s="284">
        <v>1.0</v>
      </c>
      <c r="S239" s="252">
        <v>1.0</v>
      </c>
      <c r="T239" s="252">
        <v>0.0</v>
      </c>
      <c r="U239" s="284">
        <v>1.0</v>
      </c>
      <c r="V239" s="284">
        <v>0.0</v>
      </c>
      <c r="W239" s="285">
        <v>134.0</v>
      </c>
      <c r="X239" s="285">
        <v>0.0</v>
      </c>
      <c r="Y239" s="252">
        <v>1.0</v>
      </c>
      <c r="Z239" s="252">
        <v>0.0</v>
      </c>
      <c r="AA239" s="63"/>
      <c r="AB239" s="63"/>
      <c r="AC239" s="63"/>
      <c r="AD239" s="63"/>
      <c r="AE239" s="63"/>
      <c r="AF239" s="63"/>
      <c r="AG239" s="63"/>
      <c r="AH239" s="63"/>
      <c r="AI239" s="63"/>
      <c r="AJ239" s="63"/>
    </row>
    <row r="240">
      <c r="A240" s="251" t="s">
        <v>1634</v>
      </c>
      <c r="B240" s="251" t="s">
        <v>866</v>
      </c>
      <c r="C240" s="251" t="s">
        <v>869</v>
      </c>
      <c r="D240" s="251" t="s">
        <v>870</v>
      </c>
      <c r="E240" s="251">
        <v>8.0</v>
      </c>
      <c r="F240" s="251" t="s">
        <v>7287</v>
      </c>
      <c r="G240" s="55" t="s">
        <v>7270</v>
      </c>
      <c r="H240" s="55" t="s">
        <v>1612</v>
      </c>
      <c r="I240" s="55">
        <v>1.0</v>
      </c>
      <c r="J240" s="55" t="s">
        <v>136</v>
      </c>
      <c r="K240" s="55">
        <v>58.5</v>
      </c>
      <c r="L240" s="55">
        <v>32.5</v>
      </c>
      <c r="M240" s="55">
        <v>25.0</v>
      </c>
      <c r="N240" s="251">
        <v>2.0</v>
      </c>
      <c r="O240" s="286">
        <v>1.0E-4</v>
      </c>
      <c r="P240" s="251">
        <v>6.0</v>
      </c>
      <c r="Q240" s="286">
        <v>3.0E-4</v>
      </c>
      <c r="R240" s="286">
        <v>1.0</v>
      </c>
      <c r="S240" s="251">
        <v>1.0</v>
      </c>
      <c r="T240" s="251">
        <v>0.0</v>
      </c>
      <c r="U240" s="286">
        <v>0.5</v>
      </c>
      <c r="V240" s="286">
        <v>0.0</v>
      </c>
      <c r="W240" s="287">
        <v>134.0</v>
      </c>
      <c r="X240" s="287">
        <v>0.0</v>
      </c>
      <c r="Y240" s="251">
        <v>1.0</v>
      </c>
      <c r="Z240" s="251">
        <v>0.0</v>
      </c>
      <c r="AA240" s="3"/>
      <c r="AB240" s="3"/>
      <c r="AC240" s="3"/>
      <c r="AD240" s="3"/>
      <c r="AE240" s="3"/>
      <c r="AF240" s="3"/>
      <c r="AG240" s="3"/>
      <c r="AH240" s="3"/>
      <c r="AI240" s="3"/>
      <c r="AJ240" s="3"/>
    </row>
    <row r="241">
      <c r="A241" s="252" t="s">
        <v>1634</v>
      </c>
      <c r="B241" s="252" t="s">
        <v>369</v>
      </c>
      <c r="C241" s="252" t="s">
        <v>875</v>
      </c>
      <c r="D241" s="252" t="s">
        <v>876</v>
      </c>
      <c r="E241" s="252">
        <v>7.0</v>
      </c>
      <c r="F241" s="252" t="s">
        <v>7287</v>
      </c>
      <c r="G241" s="59" t="s">
        <v>7270</v>
      </c>
      <c r="H241" s="59" t="s">
        <v>1614</v>
      </c>
      <c r="I241" s="59">
        <v>1.0</v>
      </c>
      <c r="J241" s="59" t="s">
        <v>190</v>
      </c>
      <c r="K241" s="59">
        <v>58.5</v>
      </c>
      <c r="L241" s="59">
        <v>30.5</v>
      </c>
      <c r="M241" s="59">
        <v>25.0</v>
      </c>
      <c r="N241" s="252">
        <v>0.0</v>
      </c>
      <c r="O241" s="284">
        <v>0.0</v>
      </c>
      <c r="P241" s="252">
        <v>0.0</v>
      </c>
      <c r="Q241" s="284">
        <v>0.0</v>
      </c>
      <c r="R241" s="284">
        <v>0.0</v>
      </c>
      <c r="S241" s="252">
        <v>1.0</v>
      </c>
      <c r="T241" s="252">
        <v>0.0</v>
      </c>
      <c r="U241" s="284">
        <v>0.0</v>
      </c>
      <c r="V241" s="284">
        <v>0.0</v>
      </c>
      <c r="W241" s="285">
        <v>105.0</v>
      </c>
      <c r="X241" s="285">
        <v>0.0</v>
      </c>
      <c r="Y241" s="252">
        <v>1.0</v>
      </c>
      <c r="Z241" s="252">
        <v>0.0</v>
      </c>
      <c r="AA241" s="63"/>
      <c r="AB241" s="63"/>
      <c r="AC241" s="63"/>
      <c r="AD241" s="63"/>
      <c r="AE241" s="63"/>
      <c r="AF241" s="63"/>
      <c r="AG241" s="63"/>
      <c r="AH241" s="63"/>
      <c r="AI241" s="63"/>
      <c r="AJ241" s="63"/>
    </row>
    <row r="242">
      <c r="A242" s="251" t="s">
        <v>1634</v>
      </c>
      <c r="B242" s="251" t="s">
        <v>877</v>
      </c>
      <c r="C242" s="251" t="s">
        <v>878</v>
      </c>
      <c r="D242" s="251" t="s">
        <v>879</v>
      </c>
      <c r="E242" s="251">
        <v>8.5</v>
      </c>
      <c r="F242" s="251" t="s">
        <v>7287</v>
      </c>
      <c r="G242" s="55" t="s">
        <v>7270</v>
      </c>
      <c r="H242" s="55" t="s">
        <v>100</v>
      </c>
      <c r="I242" s="55">
        <v>1.0</v>
      </c>
      <c r="J242" s="55" t="s">
        <v>100</v>
      </c>
      <c r="K242" s="55">
        <v>37.0</v>
      </c>
      <c r="L242" s="55">
        <v>34.5</v>
      </c>
      <c r="M242" s="55">
        <v>11.5</v>
      </c>
      <c r="N242" s="251">
        <v>0.0</v>
      </c>
      <c r="O242" s="286">
        <v>0.0</v>
      </c>
      <c r="P242" s="251">
        <v>0.0</v>
      </c>
      <c r="Q242" s="286">
        <v>0.0</v>
      </c>
      <c r="R242" s="286">
        <v>0.0</v>
      </c>
      <c r="S242" s="251">
        <v>1.0</v>
      </c>
      <c r="T242" s="251">
        <v>0.0</v>
      </c>
      <c r="U242" s="286">
        <v>0.0</v>
      </c>
      <c r="V242" s="286">
        <v>0.0</v>
      </c>
      <c r="W242" s="287">
        <v>113.0</v>
      </c>
      <c r="X242" s="287">
        <v>0.0</v>
      </c>
      <c r="Y242" s="251">
        <v>1.0</v>
      </c>
      <c r="Z242" s="251">
        <v>0.0</v>
      </c>
      <c r="AA242" s="3"/>
      <c r="AB242" s="3"/>
      <c r="AC242" s="3"/>
      <c r="AD242" s="3"/>
      <c r="AE242" s="3"/>
      <c r="AF242" s="3"/>
      <c r="AG242" s="3"/>
      <c r="AH242" s="3"/>
      <c r="AI242" s="3"/>
      <c r="AJ242" s="3"/>
    </row>
    <row r="243">
      <c r="A243" s="252" t="s">
        <v>1634</v>
      </c>
      <c r="B243" s="252" t="s">
        <v>415</v>
      </c>
      <c r="C243" s="252" t="s">
        <v>892</v>
      </c>
      <c r="D243" s="252" t="s">
        <v>893</v>
      </c>
      <c r="E243" s="252">
        <v>10.5</v>
      </c>
      <c r="F243" s="252" t="s">
        <v>7287</v>
      </c>
      <c r="G243" s="59" t="s">
        <v>7271</v>
      </c>
      <c r="H243" s="59" t="s">
        <v>7272</v>
      </c>
      <c r="I243" s="59">
        <v>2.0</v>
      </c>
      <c r="J243" s="59" t="s">
        <v>113</v>
      </c>
      <c r="K243" s="59">
        <v>60.5</v>
      </c>
      <c r="L243" s="59">
        <v>33.5</v>
      </c>
      <c r="M243" s="59">
        <v>27.0</v>
      </c>
      <c r="N243" s="252">
        <v>6.0</v>
      </c>
      <c r="O243" s="284">
        <v>3.0E-4</v>
      </c>
      <c r="P243" s="252">
        <v>10.0</v>
      </c>
      <c r="Q243" s="284">
        <v>4.0E-4</v>
      </c>
      <c r="R243" s="284">
        <v>0.8</v>
      </c>
      <c r="S243" s="252">
        <v>2.0</v>
      </c>
      <c r="T243" s="252">
        <v>0.0</v>
      </c>
      <c r="U243" s="284">
        <v>0.3333</v>
      </c>
      <c r="V243" s="284">
        <v>0.0</v>
      </c>
      <c r="W243" s="285">
        <v>268.0</v>
      </c>
      <c r="X243" s="285">
        <v>0.0</v>
      </c>
      <c r="Y243" s="252">
        <v>2.0</v>
      </c>
      <c r="Z243" s="252">
        <v>0.0</v>
      </c>
      <c r="AA243" s="63"/>
      <c r="AB243" s="63"/>
      <c r="AC243" s="63"/>
      <c r="AD243" s="63"/>
      <c r="AE243" s="63"/>
      <c r="AF243" s="63"/>
      <c r="AG243" s="63"/>
      <c r="AH243" s="63"/>
      <c r="AI243" s="63"/>
      <c r="AJ243" s="63"/>
    </row>
    <row r="244">
      <c r="A244" s="251" t="s">
        <v>1634</v>
      </c>
      <c r="B244" s="251" t="s">
        <v>415</v>
      </c>
      <c r="C244" s="251" t="s">
        <v>894</v>
      </c>
      <c r="D244" s="251" t="s">
        <v>895</v>
      </c>
      <c r="E244" s="251">
        <v>7.5</v>
      </c>
      <c r="F244" s="251" t="s">
        <v>7287</v>
      </c>
      <c r="G244" s="55" t="s">
        <v>7271</v>
      </c>
      <c r="H244" s="55" t="s">
        <v>7272</v>
      </c>
      <c r="I244" s="55">
        <v>1.0</v>
      </c>
      <c r="J244" s="55" t="s">
        <v>113</v>
      </c>
      <c r="K244" s="55">
        <v>60.5</v>
      </c>
      <c r="L244" s="55">
        <v>33.5</v>
      </c>
      <c r="M244" s="55">
        <v>27.0</v>
      </c>
      <c r="N244" s="251">
        <v>0.0</v>
      </c>
      <c r="O244" s="286">
        <v>0.0</v>
      </c>
      <c r="P244" s="251">
        <v>0.0</v>
      </c>
      <c r="Q244" s="286">
        <v>0.0</v>
      </c>
      <c r="R244" s="286">
        <v>0.0</v>
      </c>
      <c r="S244" s="251">
        <v>1.0</v>
      </c>
      <c r="T244" s="251">
        <v>0.0</v>
      </c>
      <c r="U244" s="286">
        <v>0.0</v>
      </c>
      <c r="V244" s="286">
        <v>0.0</v>
      </c>
      <c r="W244" s="287">
        <v>134.0</v>
      </c>
      <c r="X244" s="287">
        <v>0.0</v>
      </c>
      <c r="Y244" s="251">
        <v>1.0</v>
      </c>
      <c r="Z244" s="251">
        <v>0.0</v>
      </c>
      <c r="AA244" s="3"/>
      <c r="AB244" s="3"/>
      <c r="AC244" s="3"/>
      <c r="AD244" s="3"/>
      <c r="AE244" s="3"/>
      <c r="AF244" s="3"/>
      <c r="AG244" s="3"/>
      <c r="AH244" s="3"/>
      <c r="AI244" s="3"/>
      <c r="AJ244" s="3"/>
    </row>
    <row r="245">
      <c r="A245" s="252" t="s">
        <v>1634</v>
      </c>
      <c r="B245" s="252" t="s">
        <v>415</v>
      </c>
      <c r="C245" s="252" t="s">
        <v>896</v>
      </c>
      <c r="D245" s="252" t="s">
        <v>897</v>
      </c>
      <c r="E245" s="252">
        <v>8.5</v>
      </c>
      <c r="F245" s="252" t="s">
        <v>7287</v>
      </c>
      <c r="G245" s="59" t="s">
        <v>7271</v>
      </c>
      <c r="H245" s="59" t="s">
        <v>7272</v>
      </c>
      <c r="I245" s="59">
        <v>1.0</v>
      </c>
      <c r="J245" s="59" t="s">
        <v>113</v>
      </c>
      <c r="K245" s="59">
        <v>60.5</v>
      </c>
      <c r="L245" s="59">
        <v>33.5</v>
      </c>
      <c r="M245" s="59">
        <v>27.0</v>
      </c>
      <c r="N245" s="252">
        <v>1.0</v>
      </c>
      <c r="O245" s="284">
        <v>1.0E-4</v>
      </c>
      <c r="P245" s="252">
        <v>1.0</v>
      </c>
      <c r="Q245" s="284">
        <v>0.0</v>
      </c>
      <c r="R245" s="284">
        <v>1.0</v>
      </c>
      <c r="S245" s="252">
        <v>1.0</v>
      </c>
      <c r="T245" s="252">
        <v>0.0</v>
      </c>
      <c r="U245" s="284">
        <v>1.0</v>
      </c>
      <c r="V245" s="284">
        <v>0.0</v>
      </c>
      <c r="W245" s="285">
        <v>134.0</v>
      </c>
      <c r="X245" s="285">
        <v>0.0</v>
      </c>
      <c r="Y245" s="252">
        <v>1.0</v>
      </c>
      <c r="Z245" s="252">
        <v>0.0</v>
      </c>
      <c r="AA245" s="63"/>
      <c r="AB245" s="63"/>
      <c r="AC245" s="63"/>
      <c r="AD245" s="63"/>
      <c r="AE245" s="63"/>
      <c r="AF245" s="63"/>
      <c r="AG245" s="63"/>
      <c r="AH245" s="63"/>
      <c r="AI245" s="63"/>
      <c r="AJ245" s="63"/>
    </row>
    <row r="246">
      <c r="A246" s="251" t="s">
        <v>1634</v>
      </c>
      <c r="B246" s="251" t="s">
        <v>415</v>
      </c>
      <c r="C246" s="251" t="s">
        <v>424</v>
      </c>
      <c r="D246" s="251" t="s">
        <v>425</v>
      </c>
      <c r="E246" s="251">
        <v>9.5</v>
      </c>
      <c r="F246" s="251" t="s">
        <v>7287</v>
      </c>
      <c r="G246" s="55" t="s">
        <v>7271</v>
      </c>
      <c r="H246" s="55" t="s">
        <v>7272</v>
      </c>
      <c r="I246" s="55">
        <v>2.0</v>
      </c>
      <c r="J246" s="55" t="s">
        <v>113</v>
      </c>
      <c r="K246" s="55">
        <v>60.5</v>
      </c>
      <c r="L246" s="55">
        <v>33.5</v>
      </c>
      <c r="M246" s="55">
        <v>27.0</v>
      </c>
      <c r="N246" s="251">
        <v>1.0</v>
      </c>
      <c r="O246" s="286">
        <v>1.0E-4</v>
      </c>
      <c r="P246" s="251">
        <v>1.0</v>
      </c>
      <c r="Q246" s="286">
        <v>0.0</v>
      </c>
      <c r="R246" s="286">
        <v>1.0</v>
      </c>
      <c r="S246" s="251">
        <v>2.0</v>
      </c>
      <c r="T246" s="251">
        <v>0.0</v>
      </c>
      <c r="U246" s="286">
        <v>2.0</v>
      </c>
      <c r="V246" s="286">
        <v>0.0</v>
      </c>
      <c r="W246" s="287">
        <v>268.0</v>
      </c>
      <c r="X246" s="287">
        <v>0.0</v>
      </c>
      <c r="Y246" s="251">
        <v>2.0</v>
      </c>
      <c r="Z246" s="251">
        <v>0.0</v>
      </c>
      <c r="AA246" s="3"/>
      <c r="AB246" s="3"/>
      <c r="AC246" s="3"/>
      <c r="AD246" s="3"/>
      <c r="AE246" s="3"/>
      <c r="AF246" s="3"/>
      <c r="AG246" s="3"/>
      <c r="AH246" s="3"/>
      <c r="AI246" s="3"/>
      <c r="AJ246" s="3"/>
    </row>
    <row r="247">
      <c r="A247" s="252" t="s">
        <v>1634</v>
      </c>
      <c r="B247" s="252" t="s">
        <v>898</v>
      </c>
      <c r="C247" s="252" t="s">
        <v>899</v>
      </c>
      <c r="D247" s="252" t="s">
        <v>900</v>
      </c>
      <c r="E247" s="252">
        <v>8.0</v>
      </c>
      <c r="F247" s="252" t="s">
        <v>7287</v>
      </c>
      <c r="G247" s="59" t="s">
        <v>7270</v>
      </c>
      <c r="H247" s="59" t="s">
        <v>1585</v>
      </c>
      <c r="I247" s="59">
        <v>1.0</v>
      </c>
      <c r="J247" s="59" t="s">
        <v>107</v>
      </c>
      <c r="K247" s="59">
        <v>35.0</v>
      </c>
      <c r="L247" s="59">
        <v>34.0</v>
      </c>
      <c r="M247" s="59">
        <v>16.5</v>
      </c>
      <c r="N247" s="252">
        <v>3.0</v>
      </c>
      <c r="O247" s="284">
        <v>2.0E-4</v>
      </c>
      <c r="P247" s="252">
        <v>5.0</v>
      </c>
      <c r="Q247" s="284">
        <v>2.0E-4</v>
      </c>
      <c r="R247" s="284">
        <v>1.0</v>
      </c>
      <c r="S247" s="252">
        <v>1.0</v>
      </c>
      <c r="T247" s="252">
        <v>0.0</v>
      </c>
      <c r="U247" s="284">
        <v>0.3333</v>
      </c>
      <c r="V247" s="284">
        <v>0.0</v>
      </c>
      <c r="W247" s="285">
        <v>134.0</v>
      </c>
      <c r="X247" s="285">
        <v>0.0</v>
      </c>
      <c r="Y247" s="252">
        <v>1.0</v>
      </c>
      <c r="Z247" s="252">
        <v>0.0</v>
      </c>
      <c r="AA247" s="63"/>
      <c r="AB247" s="63"/>
      <c r="AC247" s="63"/>
      <c r="AD247" s="63"/>
      <c r="AE247" s="63"/>
      <c r="AF247" s="63"/>
      <c r="AG247" s="63"/>
      <c r="AH247" s="63"/>
      <c r="AI247" s="63"/>
      <c r="AJ247" s="63"/>
    </row>
    <row r="248">
      <c r="A248" s="251" t="s">
        <v>1634</v>
      </c>
      <c r="B248" s="251" t="s">
        <v>898</v>
      </c>
      <c r="C248" s="251" t="s">
        <v>901</v>
      </c>
      <c r="D248" s="251" t="s">
        <v>902</v>
      </c>
      <c r="E248" s="251">
        <v>9.0</v>
      </c>
      <c r="F248" s="251" t="s">
        <v>7287</v>
      </c>
      <c r="G248" s="55" t="s">
        <v>7270</v>
      </c>
      <c r="H248" s="55" t="s">
        <v>1585</v>
      </c>
      <c r="I248" s="55">
        <v>1.0</v>
      </c>
      <c r="J248" s="55" t="s">
        <v>107</v>
      </c>
      <c r="K248" s="55">
        <v>35.0</v>
      </c>
      <c r="L248" s="55">
        <v>34.0</v>
      </c>
      <c r="M248" s="55">
        <v>16.5</v>
      </c>
      <c r="N248" s="251">
        <v>1.0</v>
      </c>
      <c r="O248" s="286">
        <v>1.0E-4</v>
      </c>
      <c r="P248" s="251">
        <v>1.0</v>
      </c>
      <c r="Q248" s="286">
        <v>0.0</v>
      </c>
      <c r="R248" s="286">
        <v>1.0</v>
      </c>
      <c r="S248" s="251">
        <v>1.0</v>
      </c>
      <c r="T248" s="251">
        <v>0.0</v>
      </c>
      <c r="U248" s="286">
        <v>1.0</v>
      </c>
      <c r="V248" s="286">
        <v>0.0</v>
      </c>
      <c r="W248" s="287">
        <v>134.0</v>
      </c>
      <c r="X248" s="287">
        <v>0.0</v>
      </c>
      <c r="Y248" s="251">
        <v>1.0</v>
      </c>
      <c r="Z248" s="251">
        <v>0.0</v>
      </c>
      <c r="AA248" s="3"/>
      <c r="AB248" s="3"/>
      <c r="AC248" s="3"/>
      <c r="AD248" s="3"/>
      <c r="AE248" s="3"/>
      <c r="AF248" s="3"/>
      <c r="AG248" s="3"/>
      <c r="AH248" s="3"/>
      <c r="AI248" s="3"/>
      <c r="AJ248" s="3"/>
    </row>
    <row r="249">
      <c r="A249" s="252" t="s">
        <v>1634</v>
      </c>
      <c r="B249" s="252" t="s">
        <v>432</v>
      </c>
      <c r="C249" s="252" t="s">
        <v>907</v>
      </c>
      <c r="D249" s="252" t="s">
        <v>908</v>
      </c>
      <c r="E249" s="252">
        <v>7.0</v>
      </c>
      <c r="F249" s="252" t="s">
        <v>7286</v>
      </c>
      <c r="G249" s="59" t="s">
        <v>7270</v>
      </c>
      <c r="H249" s="59" t="s">
        <v>7277</v>
      </c>
      <c r="I249" s="59">
        <v>2.0</v>
      </c>
      <c r="J249" s="59" t="s">
        <v>176</v>
      </c>
      <c r="K249" s="59">
        <v>35.0</v>
      </c>
      <c r="L249" s="59">
        <v>31.5</v>
      </c>
      <c r="M249" s="59">
        <v>16.5</v>
      </c>
      <c r="N249" s="252">
        <v>0.0</v>
      </c>
      <c r="O249" s="284">
        <v>0.0</v>
      </c>
      <c r="P249" s="252">
        <v>0.0</v>
      </c>
      <c r="Q249" s="284">
        <v>0.0</v>
      </c>
      <c r="R249" s="284">
        <v>0.0</v>
      </c>
      <c r="S249" s="252">
        <v>2.0</v>
      </c>
      <c r="T249" s="252">
        <v>0.0</v>
      </c>
      <c r="U249" s="284">
        <v>0.0</v>
      </c>
      <c r="V249" s="284">
        <v>0.0</v>
      </c>
      <c r="W249" s="285">
        <v>220.0</v>
      </c>
      <c r="X249" s="285">
        <v>0.0</v>
      </c>
      <c r="Y249" s="252">
        <v>2.0</v>
      </c>
      <c r="Z249" s="252">
        <v>0.0</v>
      </c>
      <c r="AA249" s="63"/>
      <c r="AB249" s="63"/>
      <c r="AC249" s="63"/>
      <c r="AD249" s="63"/>
      <c r="AE249" s="63"/>
      <c r="AF249" s="63"/>
      <c r="AG249" s="63"/>
      <c r="AH249" s="63"/>
      <c r="AI249" s="63"/>
      <c r="AJ249" s="63"/>
    </row>
    <row r="250">
      <c r="A250" s="251" t="s">
        <v>1634</v>
      </c>
      <c r="B250" s="251" t="s">
        <v>432</v>
      </c>
      <c r="C250" s="251" t="s">
        <v>437</v>
      </c>
      <c r="D250" s="251" t="s">
        <v>438</v>
      </c>
      <c r="E250" s="251">
        <v>7.5</v>
      </c>
      <c r="F250" s="251" t="s">
        <v>7286</v>
      </c>
      <c r="G250" s="55" t="s">
        <v>7270</v>
      </c>
      <c r="H250" s="55" t="s">
        <v>7277</v>
      </c>
      <c r="I250" s="55">
        <v>1.0</v>
      </c>
      <c r="J250" s="55" t="s">
        <v>176</v>
      </c>
      <c r="K250" s="55">
        <v>35.0</v>
      </c>
      <c r="L250" s="55">
        <v>31.5</v>
      </c>
      <c r="M250" s="55">
        <v>16.5</v>
      </c>
      <c r="N250" s="251">
        <v>3.0</v>
      </c>
      <c r="O250" s="286">
        <v>2.0E-4</v>
      </c>
      <c r="P250" s="251">
        <v>4.0</v>
      </c>
      <c r="Q250" s="286">
        <v>2.0E-4</v>
      </c>
      <c r="R250" s="286">
        <v>0.75</v>
      </c>
      <c r="S250" s="251">
        <v>1.0</v>
      </c>
      <c r="T250" s="251">
        <v>0.0</v>
      </c>
      <c r="U250" s="286">
        <v>0.3333</v>
      </c>
      <c r="V250" s="286">
        <v>0.0</v>
      </c>
      <c r="W250" s="287">
        <v>110.0</v>
      </c>
      <c r="X250" s="287">
        <v>0.0</v>
      </c>
      <c r="Y250" s="251">
        <v>1.0</v>
      </c>
      <c r="Z250" s="251">
        <v>0.0</v>
      </c>
      <c r="AA250" s="3"/>
      <c r="AB250" s="3"/>
      <c r="AC250" s="3"/>
      <c r="AD250" s="3"/>
      <c r="AE250" s="3"/>
      <c r="AF250" s="3"/>
      <c r="AG250" s="3"/>
      <c r="AH250" s="3"/>
      <c r="AI250" s="3"/>
      <c r="AJ250" s="3"/>
    </row>
    <row r="251">
      <c r="A251" s="252" t="s">
        <v>1634</v>
      </c>
      <c r="B251" s="252" t="s">
        <v>441</v>
      </c>
      <c r="C251" s="252" t="s">
        <v>915</v>
      </c>
      <c r="D251" s="252" t="s">
        <v>916</v>
      </c>
      <c r="E251" s="252">
        <v>12.0</v>
      </c>
      <c r="F251" s="252" t="s">
        <v>188</v>
      </c>
      <c r="G251" s="59" t="s">
        <v>7270</v>
      </c>
      <c r="H251" s="59" t="s">
        <v>7277</v>
      </c>
      <c r="I251" s="59">
        <v>1.0</v>
      </c>
      <c r="J251" s="59" t="s">
        <v>176</v>
      </c>
      <c r="K251" s="59">
        <v>35.0</v>
      </c>
      <c r="L251" s="59">
        <v>31.5</v>
      </c>
      <c r="M251" s="59">
        <v>16.5</v>
      </c>
      <c r="N251" s="252">
        <v>1.0</v>
      </c>
      <c r="O251" s="284">
        <v>1.0E-4</v>
      </c>
      <c r="P251" s="252">
        <v>1.0</v>
      </c>
      <c r="Q251" s="284">
        <v>0.0</v>
      </c>
      <c r="R251" s="284">
        <v>1.0</v>
      </c>
      <c r="S251" s="252">
        <v>1.0</v>
      </c>
      <c r="T251" s="252">
        <v>0.0</v>
      </c>
      <c r="U251" s="284">
        <v>1.0</v>
      </c>
      <c r="V251" s="284">
        <v>0.0</v>
      </c>
      <c r="W251" s="285">
        <v>106.0</v>
      </c>
      <c r="X251" s="285">
        <v>0.0</v>
      </c>
      <c r="Y251" s="252">
        <v>1.0</v>
      </c>
      <c r="Z251" s="252">
        <v>0.0</v>
      </c>
      <c r="AA251" s="63"/>
      <c r="AB251" s="63"/>
      <c r="AC251" s="63"/>
      <c r="AD251" s="63"/>
      <c r="AE251" s="63"/>
      <c r="AF251" s="63"/>
      <c r="AG251" s="63"/>
      <c r="AH251" s="63"/>
      <c r="AI251" s="63"/>
      <c r="AJ251" s="63"/>
    </row>
    <row r="252">
      <c r="A252" s="251" t="s">
        <v>1634</v>
      </c>
      <c r="B252" s="251" t="s">
        <v>441</v>
      </c>
      <c r="C252" s="251" t="s">
        <v>917</v>
      </c>
      <c r="D252" s="251" t="s">
        <v>918</v>
      </c>
      <c r="E252" s="251">
        <v>13.0</v>
      </c>
      <c r="F252" s="251" t="s">
        <v>188</v>
      </c>
      <c r="G252" s="55" t="s">
        <v>7270</v>
      </c>
      <c r="H252" s="55" t="s">
        <v>7277</v>
      </c>
      <c r="I252" s="55">
        <v>1.0</v>
      </c>
      <c r="J252" s="55" t="s">
        <v>176</v>
      </c>
      <c r="K252" s="55">
        <v>35.0</v>
      </c>
      <c r="L252" s="55">
        <v>31.5</v>
      </c>
      <c r="M252" s="55">
        <v>16.5</v>
      </c>
      <c r="N252" s="251">
        <v>0.0</v>
      </c>
      <c r="O252" s="286">
        <v>0.0</v>
      </c>
      <c r="P252" s="251">
        <v>0.0</v>
      </c>
      <c r="Q252" s="286">
        <v>0.0</v>
      </c>
      <c r="R252" s="286">
        <v>0.0</v>
      </c>
      <c r="S252" s="251">
        <v>1.0</v>
      </c>
      <c r="T252" s="251">
        <v>0.0</v>
      </c>
      <c r="U252" s="286">
        <v>0.0</v>
      </c>
      <c r="V252" s="286">
        <v>0.0</v>
      </c>
      <c r="W252" s="287">
        <v>106.0</v>
      </c>
      <c r="X252" s="287">
        <v>0.0</v>
      </c>
      <c r="Y252" s="251">
        <v>1.0</v>
      </c>
      <c r="Z252" s="251">
        <v>0.0</v>
      </c>
      <c r="AA252" s="3"/>
      <c r="AB252" s="3"/>
      <c r="AC252" s="3"/>
      <c r="AD252" s="3"/>
      <c r="AE252" s="3"/>
      <c r="AF252" s="3"/>
      <c r="AG252" s="3"/>
      <c r="AH252" s="3"/>
      <c r="AI252" s="3"/>
      <c r="AJ252" s="3"/>
    </row>
    <row r="253">
      <c r="A253" s="252" t="s">
        <v>1634</v>
      </c>
      <c r="B253" s="252" t="s">
        <v>441</v>
      </c>
      <c r="C253" s="252" t="s">
        <v>919</v>
      </c>
      <c r="D253" s="252" t="s">
        <v>920</v>
      </c>
      <c r="E253" s="252">
        <v>9.0</v>
      </c>
      <c r="F253" s="252" t="s">
        <v>188</v>
      </c>
      <c r="G253" s="59" t="s">
        <v>7270</v>
      </c>
      <c r="H253" s="59" t="s">
        <v>7277</v>
      </c>
      <c r="I253" s="59">
        <v>1.0</v>
      </c>
      <c r="J253" s="59" t="s">
        <v>176</v>
      </c>
      <c r="K253" s="59">
        <v>35.0</v>
      </c>
      <c r="L253" s="59">
        <v>31.5</v>
      </c>
      <c r="M253" s="59">
        <v>16.5</v>
      </c>
      <c r="N253" s="252">
        <v>2.0</v>
      </c>
      <c r="O253" s="284">
        <v>1.0E-4</v>
      </c>
      <c r="P253" s="252">
        <v>3.0</v>
      </c>
      <c r="Q253" s="284">
        <v>1.0E-4</v>
      </c>
      <c r="R253" s="284">
        <v>1.0</v>
      </c>
      <c r="S253" s="252">
        <v>1.0</v>
      </c>
      <c r="T253" s="252">
        <v>0.0</v>
      </c>
      <c r="U253" s="284">
        <v>0.5</v>
      </c>
      <c r="V253" s="284">
        <v>0.0</v>
      </c>
      <c r="W253" s="285">
        <v>106.0</v>
      </c>
      <c r="X253" s="285">
        <v>0.0</v>
      </c>
      <c r="Y253" s="252">
        <v>1.0</v>
      </c>
      <c r="Z253" s="252">
        <v>0.0</v>
      </c>
      <c r="AA253" s="63"/>
      <c r="AB253" s="63"/>
      <c r="AC253" s="63"/>
      <c r="AD253" s="63"/>
      <c r="AE253" s="63"/>
      <c r="AF253" s="63"/>
      <c r="AG253" s="63"/>
      <c r="AH253" s="63"/>
      <c r="AI253" s="63"/>
      <c r="AJ253" s="63"/>
    </row>
    <row r="254">
      <c r="A254" s="251" t="s">
        <v>1634</v>
      </c>
      <c r="B254" s="251" t="s">
        <v>448</v>
      </c>
      <c r="C254" s="251" t="s">
        <v>923</v>
      </c>
      <c r="D254" s="251" t="s">
        <v>924</v>
      </c>
      <c r="E254" s="251">
        <v>12.0</v>
      </c>
      <c r="F254" s="251" t="s">
        <v>7287</v>
      </c>
      <c r="G254" s="55" t="s">
        <v>7270</v>
      </c>
      <c r="H254" s="55" t="s">
        <v>7277</v>
      </c>
      <c r="I254" s="55">
        <v>2.0</v>
      </c>
      <c r="J254" s="55" t="s">
        <v>176</v>
      </c>
      <c r="K254" s="55">
        <v>35.0</v>
      </c>
      <c r="L254" s="55">
        <v>31.5</v>
      </c>
      <c r="M254" s="55">
        <v>16.5</v>
      </c>
      <c r="N254" s="251">
        <v>16.0</v>
      </c>
      <c r="O254" s="286">
        <v>8.0E-4</v>
      </c>
      <c r="P254" s="251">
        <v>19.0</v>
      </c>
      <c r="Q254" s="286">
        <v>8.0E-4</v>
      </c>
      <c r="R254" s="286">
        <v>0.9474</v>
      </c>
      <c r="S254" s="251">
        <v>2.0</v>
      </c>
      <c r="T254" s="251">
        <v>0.0</v>
      </c>
      <c r="U254" s="286">
        <v>0.125</v>
      </c>
      <c r="V254" s="286">
        <v>0.0</v>
      </c>
      <c r="W254" s="287">
        <v>212.0</v>
      </c>
      <c r="X254" s="287">
        <v>0.0</v>
      </c>
      <c r="Y254" s="251">
        <v>2.0</v>
      </c>
      <c r="Z254" s="251">
        <v>0.0</v>
      </c>
      <c r="AA254" s="3"/>
      <c r="AB254" s="3"/>
      <c r="AC254" s="3"/>
      <c r="AD254" s="3"/>
      <c r="AE254" s="3"/>
      <c r="AF254" s="3"/>
      <c r="AG254" s="3"/>
      <c r="AH254" s="3"/>
      <c r="AI254" s="3"/>
      <c r="AJ254" s="3"/>
    </row>
    <row r="255">
      <c r="A255" s="252" t="s">
        <v>1634</v>
      </c>
      <c r="B255" s="252" t="s">
        <v>448</v>
      </c>
      <c r="C255" s="252" t="s">
        <v>925</v>
      </c>
      <c r="D255" s="252" t="s">
        <v>926</v>
      </c>
      <c r="E255" s="252">
        <v>6.0</v>
      </c>
      <c r="F255" s="252" t="s">
        <v>7287</v>
      </c>
      <c r="G255" s="59" t="s">
        <v>7270</v>
      </c>
      <c r="H255" s="59" t="s">
        <v>7277</v>
      </c>
      <c r="I255" s="59">
        <v>1.0</v>
      </c>
      <c r="J255" s="59" t="s">
        <v>176</v>
      </c>
      <c r="K255" s="59">
        <v>35.0</v>
      </c>
      <c r="L255" s="59">
        <v>31.5</v>
      </c>
      <c r="M255" s="59">
        <v>16.5</v>
      </c>
      <c r="N255" s="252">
        <v>9.0</v>
      </c>
      <c r="O255" s="284">
        <v>5.0E-4</v>
      </c>
      <c r="P255" s="252">
        <v>9.0</v>
      </c>
      <c r="Q255" s="284">
        <v>4.0E-4</v>
      </c>
      <c r="R255" s="284">
        <v>0.8889</v>
      </c>
      <c r="S255" s="252">
        <v>1.0</v>
      </c>
      <c r="T255" s="252">
        <v>0.0</v>
      </c>
      <c r="U255" s="284">
        <v>0.1111</v>
      </c>
      <c r="V255" s="284">
        <v>0.0</v>
      </c>
      <c r="W255" s="285">
        <v>106.0</v>
      </c>
      <c r="X255" s="285">
        <v>0.0</v>
      </c>
      <c r="Y255" s="252">
        <v>1.0</v>
      </c>
      <c r="Z255" s="252">
        <v>0.0</v>
      </c>
      <c r="AA255" s="63"/>
      <c r="AB255" s="63"/>
      <c r="AC255" s="63"/>
      <c r="AD255" s="63"/>
      <c r="AE255" s="63"/>
      <c r="AF255" s="63"/>
      <c r="AG255" s="63"/>
      <c r="AH255" s="63"/>
      <c r="AI255" s="63"/>
      <c r="AJ255" s="63"/>
    </row>
    <row r="256">
      <c r="A256" s="251" t="s">
        <v>1634</v>
      </c>
      <c r="B256" s="251" t="s">
        <v>463</v>
      </c>
      <c r="C256" s="251" t="s">
        <v>931</v>
      </c>
      <c r="D256" s="251" t="s">
        <v>932</v>
      </c>
      <c r="E256" s="251">
        <v>10.0</v>
      </c>
      <c r="F256" s="251" t="s">
        <v>7287</v>
      </c>
      <c r="G256" s="55" t="s">
        <v>7274</v>
      </c>
      <c r="H256" s="55" t="s">
        <v>7275</v>
      </c>
      <c r="I256" s="55">
        <v>1.0</v>
      </c>
      <c r="J256" s="55" t="s">
        <v>35</v>
      </c>
      <c r="K256" s="55">
        <v>35.0</v>
      </c>
      <c r="L256" s="55">
        <v>43.5</v>
      </c>
      <c r="M256" s="55">
        <v>16.5</v>
      </c>
      <c r="N256" s="251">
        <v>12.0</v>
      </c>
      <c r="O256" s="286">
        <v>6.0E-4</v>
      </c>
      <c r="P256" s="251">
        <v>17.0</v>
      </c>
      <c r="Q256" s="286">
        <v>7.0E-4</v>
      </c>
      <c r="R256" s="286">
        <v>1.0</v>
      </c>
      <c r="S256" s="251">
        <v>1.0</v>
      </c>
      <c r="T256" s="251">
        <v>0.0</v>
      </c>
      <c r="U256" s="286">
        <v>0.0833</v>
      </c>
      <c r="V256" s="286">
        <v>0.0</v>
      </c>
      <c r="W256" s="287">
        <v>140.0</v>
      </c>
      <c r="X256" s="287">
        <v>0.0</v>
      </c>
      <c r="Y256" s="251">
        <v>1.0</v>
      </c>
      <c r="Z256" s="251">
        <v>0.0</v>
      </c>
      <c r="AA256" s="3"/>
      <c r="AB256" s="3"/>
      <c r="AC256" s="3"/>
      <c r="AD256" s="3"/>
      <c r="AE256" s="3"/>
      <c r="AF256" s="3"/>
      <c r="AG256" s="3"/>
      <c r="AH256" s="3"/>
      <c r="AI256" s="3"/>
      <c r="AJ256" s="3"/>
    </row>
    <row r="257">
      <c r="A257" s="252" t="s">
        <v>1634</v>
      </c>
      <c r="B257" s="252" t="s">
        <v>463</v>
      </c>
      <c r="C257" s="252" t="s">
        <v>933</v>
      </c>
      <c r="D257" s="252" t="s">
        <v>934</v>
      </c>
      <c r="E257" s="252">
        <v>10.5</v>
      </c>
      <c r="F257" s="252" t="s">
        <v>7287</v>
      </c>
      <c r="G257" s="59" t="s">
        <v>7274</v>
      </c>
      <c r="H257" s="59" t="s">
        <v>7275</v>
      </c>
      <c r="I257" s="59">
        <v>3.0</v>
      </c>
      <c r="J257" s="59" t="s">
        <v>35</v>
      </c>
      <c r="K257" s="59">
        <v>35.0</v>
      </c>
      <c r="L257" s="59">
        <v>43.5</v>
      </c>
      <c r="M257" s="59">
        <v>16.5</v>
      </c>
      <c r="N257" s="252">
        <v>14.0</v>
      </c>
      <c r="O257" s="284">
        <v>7.0E-4</v>
      </c>
      <c r="P257" s="252">
        <v>22.0</v>
      </c>
      <c r="Q257" s="284">
        <v>9.0E-4</v>
      </c>
      <c r="R257" s="284">
        <v>1.0</v>
      </c>
      <c r="S257" s="252">
        <v>3.0</v>
      </c>
      <c r="T257" s="252">
        <v>0.0</v>
      </c>
      <c r="U257" s="284">
        <v>0.2143</v>
      </c>
      <c r="V257" s="284">
        <v>0.0</v>
      </c>
      <c r="W257" s="285">
        <v>420.0</v>
      </c>
      <c r="X257" s="285">
        <v>0.0</v>
      </c>
      <c r="Y257" s="252">
        <v>3.0</v>
      </c>
      <c r="Z257" s="252">
        <v>0.0</v>
      </c>
      <c r="AA257" s="63"/>
      <c r="AB257" s="63"/>
      <c r="AC257" s="63"/>
      <c r="AD257" s="63"/>
      <c r="AE257" s="63"/>
      <c r="AF257" s="63"/>
      <c r="AG257" s="63"/>
      <c r="AH257" s="63"/>
      <c r="AI257" s="63"/>
      <c r="AJ257" s="63"/>
    </row>
    <row r="258">
      <c r="A258" s="251" t="s">
        <v>1634</v>
      </c>
      <c r="B258" s="251" t="s">
        <v>463</v>
      </c>
      <c r="C258" s="251" t="s">
        <v>464</v>
      </c>
      <c r="D258" s="251" t="s">
        <v>465</v>
      </c>
      <c r="E258" s="251">
        <v>11.0</v>
      </c>
      <c r="F258" s="251" t="s">
        <v>7287</v>
      </c>
      <c r="G258" s="55" t="s">
        <v>7274</v>
      </c>
      <c r="H258" s="55" t="s">
        <v>7275</v>
      </c>
      <c r="I258" s="55">
        <v>1.0</v>
      </c>
      <c r="J258" s="55" t="s">
        <v>35</v>
      </c>
      <c r="K258" s="55">
        <v>35.0</v>
      </c>
      <c r="L258" s="55">
        <v>43.5</v>
      </c>
      <c r="M258" s="55">
        <v>16.5</v>
      </c>
      <c r="N258" s="251">
        <v>12.0</v>
      </c>
      <c r="O258" s="286">
        <v>6.0E-4</v>
      </c>
      <c r="P258" s="251">
        <v>14.0</v>
      </c>
      <c r="Q258" s="286">
        <v>6.0E-4</v>
      </c>
      <c r="R258" s="286">
        <v>1.0</v>
      </c>
      <c r="S258" s="251">
        <v>1.0</v>
      </c>
      <c r="T258" s="251">
        <v>0.0</v>
      </c>
      <c r="U258" s="286">
        <v>0.0833</v>
      </c>
      <c r="V258" s="286">
        <v>0.0</v>
      </c>
      <c r="W258" s="287">
        <v>140.0</v>
      </c>
      <c r="X258" s="287">
        <v>0.0</v>
      </c>
      <c r="Y258" s="251">
        <v>1.0</v>
      </c>
      <c r="Z258" s="251">
        <v>0.0</v>
      </c>
      <c r="AA258" s="3"/>
      <c r="AB258" s="3"/>
      <c r="AC258" s="3"/>
      <c r="AD258" s="3"/>
      <c r="AE258" s="3"/>
      <c r="AF258" s="3"/>
      <c r="AG258" s="3"/>
      <c r="AH258" s="3"/>
      <c r="AI258" s="3"/>
      <c r="AJ258" s="3"/>
    </row>
    <row r="259">
      <c r="A259" s="252" t="s">
        <v>1634</v>
      </c>
      <c r="B259" s="252" t="s">
        <v>494</v>
      </c>
      <c r="C259" s="252" t="s">
        <v>497</v>
      </c>
      <c r="D259" s="252" t="s">
        <v>498</v>
      </c>
      <c r="E259" s="252">
        <v>11.0</v>
      </c>
      <c r="F259" s="252" t="s">
        <v>7286</v>
      </c>
      <c r="G259" s="59" t="s">
        <v>7270</v>
      </c>
      <c r="H259" s="59" t="s">
        <v>1593</v>
      </c>
      <c r="I259" s="59">
        <v>4.0</v>
      </c>
      <c r="J259" s="59" t="s">
        <v>127</v>
      </c>
      <c r="K259" s="59">
        <v>35.0</v>
      </c>
      <c r="L259" s="59">
        <v>33.0</v>
      </c>
      <c r="M259" s="59">
        <v>16.5</v>
      </c>
      <c r="N259" s="252">
        <v>9.0</v>
      </c>
      <c r="O259" s="284">
        <v>5.0E-4</v>
      </c>
      <c r="P259" s="252">
        <v>12.0</v>
      </c>
      <c r="Q259" s="284">
        <v>5.0E-4</v>
      </c>
      <c r="R259" s="284">
        <v>1.0</v>
      </c>
      <c r="S259" s="252">
        <v>4.0</v>
      </c>
      <c r="T259" s="252">
        <v>0.0</v>
      </c>
      <c r="U259" s="284">
        <v>0.4444</v>
      </c>
      <c r="V259" s="284">
        <v>0.0</v>
      </c>
      <c r="W259" s="285">
        <v>452.0</v>
      </c>
      <c r="X259" s="285">
        <v>0.0</v>
      </c>
      <c r="Y259" s="252">
        <v>4.0</v>
      </c>
      <c r="Z259" s="252">
        <v>0.0</v>
      </c>
      <c r="AA259" s="63"/>
      <c r="AB259" s="63"/>
      <c r="AC259" s="63"/>
      <c r="AD259" s="63"/>
      <c r="AE259" s="63"/>
      <c r="AF259" s="63"/>
      <c r="AG259" s="63"/>
      <c r="AH259" s="63"/>
      <c r="AI259" s="63"/>
      <c r="AJ259" s="63"/>
    </row>
    <row r="260">
      <c r="A260" s="251" t="s">
        <v>1634</v>
      </c>
      <c r="B260" s="251" t="s">
        <v>494</v>
      </c>
      <c r="C260" s="251" t="s">
        <v>941</v>
      </c>
      <c r="D260" s="251" t="s">
        <v>942</v>
      </c>
      <c r="E260" s="251">
        <v>6.5</v>
      </c>
      <c r="F260" s="251" t="s">
        <v>7286</v>
      </c>
      <c r="G260" s="55" t="s">
        <v>7270</v>
      </c>
      <c r="H260" s="55" t="s">
        <v>1593</v>
      </c>
      <c r="I260" s="55">
        <v>1.0</v>
      </c>
      <c r="J260" s="55" t="s">
        <v>127</v>
      </c>
      <c r="K260" s="55">
        <v>35.0</v>
      </c>
      <c r="L260" s="55">
        <v>33.0</v>
      </c>
      <c r="M260" s="55">
        <v>16.5</v>
      </c>
      <c r="N260" s="251">
        <v>1.0</v>
      </c>
      <c r="O260" s="286">
        <v>1.0E-4</v>
      </c>
      <c r="P260" s="251">
        <v>1.0</v>
      </c>
      <c r="Q260" s="286">
        <v>0.0</v>
      </c>
      <c r="R260" s="286">
        <v>1.0</v>
      </c>
      <c r="S260" s="251">
        <v>1.0</v>
      </c>
      <c r="T260" s="251">
        <v>0.0</v>
      </c>
      <c r="U260" s="286">
        <v>1.0</v>
      </c>
      <c r="V260" s="286">
        <v>0.0</v>
      </c>
      <c r="W260" s="287">
        <v>113.0</v>
      </c>
      <c r="X260" s="287">
        <v>0.0</v>
      </c>
      <c r="Y260" s="251">
        <v>1.0</v>
      </c>
      <c r="Z260" s="251">
        <v>0.0</v>
      </c>
      <c r="AA260" s="3"/>
      <c r="AB260" s="3"/>
      <c r="AC260" s="3"/>
      <c r="AD260" s="3"/>
      <c r="AE260" s="3"/>
      <c r="AF260" s="3"/>
      <c r="AG260" s="3"/>
      <c r="AH260" s="3"/>
      <c r="AI260" s="3"/>
      <c r="AJ260" s="3"/>
    </row>
    <row r="261">
      <c r="A261" s="252" t="s">
        <v>1634</v>
      </c>
      <c r="B261" s="252" t="s">
        <v>494</v>
      </c>
      <c r="C261" s="252" t="s">
        <v>537</v>
      </c>
      <c r="D261" s="252" t="s">
        <v>538</v>
      </c>
      <c r="E261" s="252">
        <v>7.0</v>
      </c>
      <c r="F261" s="252" t="s">
        <v>7290</v>
      </c>
      <c r="G261" s="59" t="s">
        <v>7270</v>
      </c>
      <c r="H261" s="59" t="s">
        <v>1593</v>
      </c>
      <c r="I261" s="59">
        <v>1.0</v>
      </c>
      <c r="J261" s="59" t="s">
        <v>127</v>
      </c>
      <c r="K261" s="59">
        <v>35.0</v>
      </c>
      <c r="L261" s="59">
        <v>33.0</v>
      </c>
      <c r="M261" s="59">
        <v>16.5</v>
      </c>
      <c r="N261" s="252">
        <v>3.0</v>
      </c>
      <c r="O261" s="284">
        <v>2.0E-4</v>
      </c>
      <c r="P261" s="252">
        <v>3.0</v>
      </c>
      <c r="Q261" s="284">
        <v>1.0E-4</v>
      </c>
      <c r="R261" s="284">
        <v>1.0</v>
      </c>
      <c r="S261" s="252">
        <v>1.0</v>
      </c>
      <c r="T261" s="252">
        <v>0.0</v>
      </c>
      <c r="U261" s="284">
        <v>0.3333</v>
      </c>
      <c r="V261" s="284">
        <v>0.0</v>
      </c>
      <c r="W261" s="285">
        <v>113.0</v>
      </c>
      <c r="X261" s="285">
        <v>0.0</v>
      </c>
      <c r="Y261" s="252">
        <v>1.0</v>
      </c>
      <c r="Z261" s="252">
        <v>0.0</v>
      </c>
      <c r="AA261" s="63"/>
      <c r="AB261" s="63"/>
      <c r="AC261" s="63"/>
      <c r="AD261" s="63"/>
      <c r="AE261" s="63"/>
      <c r="AF261" s="63"/>
      <c r="AG261" s="63"/>
      <c r="AH261" s="63"/>
      <c r="AI261" s="63"/>
      <c r="AJ261" s="63"/>
    </row>
    <row r="262">
      <c r="A262" s="251" t="s">
        <v>1634</v>
      </c>
      <c r="B262" s="251" t="s">
        <v>549</v>
      </c>
      <c r="C262" s="251" t="s">
        <v>961</v>
      </c>
      <c r="D262" s="251" t="s">
        <v>962</v>
      </c>
      <c r="E262" s="251">
        <v>6.0</v>
      </c>
      <c r="F262" s="251" t="s">
        <v>188</v>
      </c>
      <c r="G262" s="55" t="s">
        <v>7270</v>
      </c>
      <c r="H262" s="55" t="s">
        <v>1593</v>
      </c>
      <c r="I262" s="55">
        <v>1.0</v>
      </c>
      <c r="J262" s="55" t="s">
        <v>127</v>
      </c>
      <c r="K262" s="55">
        <v>35.0</v>
      </c>
      <c r="L262" s="55">
        <v>33.0</v>
      </c>
      <c r="M262" s="55">
        <v>16.5</v>
      </c>
      <c r="N262" s="251">
        <v>24.0</v>
      </c>
      <c r="O262" s="286">
        <v>0.0012</v>
      </c>
      <c r="P262" s="251">
        <v>29.0</v>
      </c>
      <c r="Q262" s="286">
        <v>0.0012</v>
      </c>
      <c r="R262" s="286">
        <v>0.8621</v>
      </c>
      <c r="S262" s="251">
        <v>1.0</v>
      </c>
      <c r="T262" s="251">
        <v>0.0</v>
      </c>
      <c r="U262" s="286">
        <v>0.0417</v>
      </c>
      <c r="V262" s="286">
        <v>0.0</v>
      </c>
      <c r="W262" s="287">
        <v>124.0</v>
      </c>
      <c r="X262" s="287">
        <v>0.0</v>
      </c>
      <c r="Y262" s="251">
        <v>1.0</v>
      </c>
      <c r="Z262" s="251">
        <v>0.0</v>
      </c>
      <c r="AA262" s="3"/>
      <c r="AB262" s="3"/>
      <c r="AC262" s="3"/>
      <c r="AD262" s="3"/>
      <c r="AE262" s="3"/>
      <c r="AF262" s="3"/>
      <c r="AG262" s="3"/>
      <c r="AH262" s="3"/>
      <c r="AI262" s="3"/>
      <c r="AJ262" s="3"/>
    </row>
    <row r="263">
      <c r="A263" s="252" t="s">
        <v>1634</v>
      </c>
      <c r="B263" s="252" t="s">
        <v>562</v>
      </c>
      <c r="C263" s="252" t="s">
        <v>963</v>
      </c>
      <c r="D263" s="252" t="s">
        <v>964</v>
      </c>
      <c r="E263" s="252">
        <v>12.0</v>
      </c>
      <c r="F263" s="252" t="s">
        <v>188</v>
      </c>
      <c r="G263" s="59" t="s">
        <v>7270</v>
      </c>
      <c r="H263" s="59" t="s">
        <v>1620</v>
      </c>
      <c r="I263" s="59">
        <v>1.0</v>
      </c>
      <c r="J263" s="59" t="s">
        <v>235</v>
      </c>
      <c r="K263" s="59">
        <v>58.5</v>
      </c>
      <c r="L263" s="59">
        <v>26.5</v>
      </c>
      <c r="M263" s="59">
        <v>25.0</v>
      </c>
      <c r="N263" s="252">
        <v>1.0</v>
      </c>
      <c r="O263" s="284">
        <v>1.0E-4</v>
      </c>
      <c r="P263" s="252">
        <v>1.0</v>
      </c>
      <c r="Q263" s="284">
        <v>0.0</v>
      </c>
      <c r="R263" s="284">
        <v>1.0</v>
      </c>
      <c r="S263" s="252">
        <v>1.0</v>
      </c>
      <c r="T263" s="252">
        <v>0.0</v>
      </c>
      <c r="U263" s="284">
        <v>1.0</v>
      </c>
      <c r="V263" s="284">
        <v>0.0</v>
      </c>
      <c r="W263" s="285">
        <v>102.0</v>
      </c>
      <c r="X263" s="285">
        <v>0.0</v>
      </c>
      <c r="Y263" s="252">
        <v>1.0</v>
      </c>
      <c r="Z263" s="252">
        <v>0.0</v>
      </c>
      <c r="AA263" s="63"/>
      <c r="AB263" s="63"/>
      <c r="AC263" s="63"/>
      <c r="AD263" s="63"/>
      <c r="AE263" s="63"/>
      <c r="AF263" s="63"/>
      <c r="AG263" s="63"/>
      <c r="AH263" s="63"/>
      <c r="AI263" s="63"/>
      <c r="AJ263" s="63"/>
    </row>
    <row r="264">
      <c r="A264" s="251" t="s">
        <v>1634</v>
      </c>
      <c r="B264" s="251" t="s">
        <v>575</v>
      </c>
      <c r="C264" s="251" t="s">
        <v>965</v>
      </c>
      <c r="D264" s="251" t="s">
        <v>966</v>
      </c>
      <c r="E264" s="251">
        <v>10.5</v>
      </c>
      <c r="F264" s="251" t="s">
        <v>188</v>
      </c>
      <c r="G264" s="55" t="s">
        <v>7270</v>
      </c>
      <c r="H264" s="55" t="s">
        <v>1620</v>
      </c>
      <c r="I264" s="55">
        <v>1.0</v>
      </c>
      <c r="J264" s="55" t="s">
        <v>235</v>
      </c>
      <c r="K264" s="55">
        <v>58.5</v>
      </c>
      <c r="L264" s="55">
        <v>26.5</v>
      </c>
      <c r="M264" s="55">
        <v>25.0</v>
      </c>
      <c r="N264" s="251">
        <v>0.0</v>
      </c>
      <c r="O264" s="286">
        <v>0.0</v>
      </c>
      <c r="P264" s="251">
        <v>0.0</v>
      </c>
      <c r="Q264" s="286">
        <v>0.0</v>
      </c>
      <c r="R264" s="286">
        <v>0.0</v>
      </c>
      <c r="S264" s="251">
        <v>1.0</v>
      </c>
      <c r="T264" s="251">
        <v>0.0</v>
      </c>
      <c r="U264" s="286">
        <v>0.0</v>
      </c>
      <c r="V264" s="286">
        <v>0.0</v>
      </c>
      <c r="W264" s="287">
        <v>106.0</v>
      </c>
      <c r="X264" s="287">
        <v>0.0</v>
      </c>
      <c r="Y264" s="251">
        <v>1.0</v>
      </c>
      <c r="Z264" s="251">
        <v>0.0</v>
      </c>
      <c r="AA264" s="3"/>
      <c r="AB264" s="3"/>
      <c r="AC264" s="3"/>
      <c r="AD264" s="3"/>
      <c r="AE264" s="3"/>
      <c r="AF264" s="3"/>
      <c r="AG264" s="3"/>
      <c r="AH264" s="3"/>
      <c r="AI264" s="3"/>
      <c r="AJ264" s="3"/>
    </row>
    <row r="265">
      <c r="A265" s="252" t="s">
        <v>1634</v>
      </c>
      <c r="B265" s="252" t="s">
        <v>575</v>
      </c>
      <c r="C265" s="252" t="s">
        <v>576</v>
      </c>
      <c r="D265" s="252" t="s">
        <v>577</v>
      </c>
      <c r="E265" s="252">
        <v>7.5</v>
      </c>
      <c r="F265" s="252" t="s">
        <v>188</v>
      </c>
      <c r="G265" s="59" t="s">
        <v>7270</v>
      </c>
      <c r="H265" s="59" t="s">
        <v>1620</v>
      </c>
      <c r="I265" s="59">
        <v>1.0</v>
      </c>
      <c r="J265" s="59" t="s">
        <v>235</v>
      </c>
      <c r="K265" s="59">
        <v>58.5</v>
      </c>
      <c r="L265" s="59">
        <v>26.5</v>
      </c>
      <c r="M265" s="59">
        <v>25.0</v>
      </c>
      <c r="N265" s="252">
        <v>2.0</v>
      </c>
      <c r="O265" s="284">
        <v>1.0E-4</v>
      </c>
      <c r="P265" s="252">
        <v>2.0</v>
      </c>
      <c r="Q265" s="284">
        <v>1.0E-4</v>
      </c>
      <c r="R265" s="284">
        <v>1.0</v>
      </c>
      <c r="S265" s="252">
        <v>1.0</v>
      </c>
      <c r="T265" s="252">
        <v>0.0</v>
      </c>
      <c r="U265" s="284">
        <v>0.5</v>
      </c>
      <c r="V265" s="284">
        <v>0.0</v>
      </c>
      <c r="W265" s="285">
        <v>106.0</v>
      </c>
      <c r="X265" s="285">
        <v>0.0</v>
      </c>
      <c r="Y265" s="252">
        <v>1.0</v>
      </c>
      <c r="Z265" s="252">
        <v>0.0</v>
      </c>
      <c r="AA265" s="63"/>
      <c r="AB265" s="63"/>
      <c r="AC265" s="63"/>
      <c r="AD265" s="63"/>
      <c r="AE265" s="63"/>
      <c r="AF265" s="63"/>
      <c r="AG265" s="63"/>
      <c r="AH265" s="63"/>
      <c r="AI265" s="63"/>
      <c r="AJ265" s="63"/>
    </row>
    <row r="266">
      <c r="A266" s="251" t="s">
        <v>1634</v>
      </c>
      <c r="B266" s="251" t="s">
        <v>578</v>
      </c>
      <c r="C266" s="251" t="s">
        <v>967</v>
      </c>
      <c r="D266" s="251" t="s">
        <v>968</v>
      </c>
      <c r="E266" s="251">
        <v>7.0</v>
      </c>
      <c r="F266" s="251" t="s">
        <v>7288</v>
      </c>
      <c r="G266" s="55" t="s">
        <v>7400</v>
      </c>
      <c r="H266" s="55" t="e">
        <v>#N/A</v>
      </c>
      <c r="I266" s="55">
        <v>1.0</v>
      </c>
      <c r="J266" s="55" t="s">
        <v>134</v>
      </c>
      <c r="K266" s="55">
        <v>59.5</v>
      </c>
      <c r="L266" s="55">
        <v>32.5</v>
      </c>
      <c r="M266" s="55">
        <v>27.0</v>
      </c>
      <c r="N266" s="251">
        <v>0.0</v>
      </c>
      <c r="O266" s="286">
        <v>0.0</v>
      </c>
      <c r="P266" s="251">
        <v>0.0</v>
      </c>
      <c r="Q266" s="286">
        <v>0.0</v>
      </c>
      <c r="R266" s="286">
        <v>0.0</v>
      </c>
      <c r="S266" s="251">
        <v>1.0</v>
      </c>
      <c r="T266" s="251">
        <v>0.0</v>
      </c>
      <c r="U266" s="286">
        <v>0.0</v>
      </c>
      <c r="V266" s="286">
        <v>0.0</v>
      </c>
      <c r="W266" s="287">
        <v>134.0</v>
      </c>
      <c r="X266" s="287">
        <v>0.0</v>
      </c>
      <c r="Y266" s="251">
        <v>1.0</v>
      </c>
      <c r="Z266" s="251">
        <v>0.0</v>
      </c>
      <c r="AA266" s="3"/>
      <c r="AB266" s="3"/>
      <c r="AC266" s="3"/>
      <c r="AD266" s="3"/>
      <c r="AE266" s="3"/>
      <c r="AF266" s="3"/>
      <c r="AG266" s="3"/>
      <c r="AH266" s="3"/>
      <c r="AI266" s="3"/>
      <c r="AJ266" s="3"/>
    </row>
    <row r="267">
      <c r="A267" s="252" t="s">
        <v>1634</v>
      </c>
      <c r="B267" s="252" t="s">
        <v>607</v>
      </c>
      <c r="C267" s="252" t="s">
        <v>610</v>
      </c>
      <c r="D267" s="252" t="s">
        <v>611</v>
      </c>
      <c r="E267" s="252">
        <v>8.0</v>
      </c>
      <c r="F267" s="252" t="s">
        <v>7290</v>
      </c>
      <c r="G267" s="59" t="s">
        <v>7400</v>
      </c>
      <c r="H267" s="59" t="e">
        <v>#N/A</v>
      </c>
      <c r="I267" s="59">
        <v>1.0</v>
      </c>
      <c r="J267" s="59" t="s">
        <v>61</v>
      </c>
      <c r="K267" s="59">
        <v>58.5</v>
      </c>
      <c r="L267" s="59">
        <v>39.0</v>
      </c>
      <c r="M267" s="59">
        <v>25.0</v>
      </c>
      <c r="N267" s="252">
        <v>11.0</v>
      </c>
      <c r="O267" s="284">
        <v>6.0E-4</v>
      </c>
      <c r="P267" s="252">
        <v>12.0</v>
      </c>
      <c r="Q267" s="284">
        <v>5.0E-4</v>
      </c>
      <c r="R267" s="284">
        <v>1.0</v>
      </c>
      <c r="S267" s="252">
        <v>1.0</v>
      </c>
      <c r="T267" s="252">
        <v>0.0</v>
      </c>
      <c r="U267" s="284">
        <v>0.0909</v>
      </c>
      <c r="V267" s="284">
        <v>0.0</v>
      </c>
      <c r="W267" s="285">
        <v>145.0</v>
      </c>
      <c r="X267" s="285">
        <v>0.0</v>
      </c>
      <c r="Y267" s="252">
        <v>1.0</v>
      </c>
      <c r="Z267" s="252">
        <v>0.0</v>
      </c>
      <c r="AA267" s="63"/>
      <c r="AB267" s="63"/>
      <c r="AC267" s="63"/>
      <c r="AD267" s="63"/>
      <c r="AE267" s="63"/>
      <c r="AF267" s="63"/>
      <c r="AG267" s="63"/>
      <c r="AH267" s="63"/>
      <c r="AI267" s="63"/>
      <c r="AJ267" s="63"/>
    </row>
    <row r="268">
      <c r="A268" s="251" t="s">
        <v>1634</v>
      </c>
      <c r="B268" s="251" t="s">
        <v>612</v>
      </c>
      <c r="C268" s="251" t="s">
        <v>976</v>
      </c>
      <c r="D268" s="251" t="s">
        <v>977</v>
      </c>
      <c r="E268" s="251">
        <v>8.5</v>
      </c>
      <c r="F268" s="251" t="s">
        <v>188</v>
      </c>
      <c r="G268" s="55" t="s">
        <v>7270</v>
      </c>
      <c r="H268" s="55" t="s">
        <v>1623</v>
      </c>
      <c r="I268" s="55">
        <v>1.0</v>
      </c>
      <c r="J268" s="55" t="s">
        <v>204</v>
      </c>
      <c r="K268" s="55">
        <v>35.0</v>
      </c>
      <c r="L268" s="55">
        <v>29.0</v>
      </c>
      <c r="M268" s="55">
        <v>16.5</v>
      </c>
      <c r="N268" s="251">
        <v>1.0</v>
      </c>
      <c r="O268" s="286">
        <v>1.0E-4</v>
      </c>
      <c r="P268" s="251">
        <v>1.0</v>
      </c>
      <c r="Q268" s="286">
        <v>0.0</v>
      </c>
      <c r="R268" s="286">
        <v>1.0</v>
      </c>
      <c r="S268" s="251">
        <v>1.0</v>
      </c>
      <c r="T268" s="251">
        <v>0.0</v>
      </c>
      <c r="U268" s="286">
        <v>1.0</v>
      </c>
      <c r="V268" s="286">
        <v>0.0</v>
      </c>
      <c r="W268" s="287">
        <v>105.0</v>
      </c>
      <c r="X268" s="287">
        <v>0.0</v>
      </c>
      <c r="Y268" s="251">
        <v>1.0</v>
      </c>
      <c r="Z268" s="251">
        <v>0.0</v>
      </c>
      <c r="AA268" s="3"/>
      <c r="AB268" s="3"/>
      <c r="AC268" s="3"/>
      <c r="AD268" s="3"/>
      <c r="AE268" s="3"/>
      <c r="AF268" s="3"/>
      <c r="AG268" s="3"/>
      <c r="AH268" s="3"/>
      <c r="AI268" s="3"/>
      <c r="AJ268" s="3"/>
    </row>
    <row r="269">
      <c r="A269" s="252" t="s">
        <v>1634</v>
      </c>
      <c r="B269" s="252" t="s">
        <v>620</v>
      </c>
      <c r="C269" s="252" t="s">
        <v>625</v>
      </c>
      <c r="D269" s="252" t="s">
        <v>626</v>
      </c>
      <c r="E269" s="252">
        <v>6.5</v>
      </c>
      <c r="F269" s="252" t="s">
        <v>7286</v>
      </c>
      <c r="G269" s="59" t="s">
        <v>7270</v>
      </c>
      <c r="H269" s="59" t="s">
        <v>1598</v>
      </c>
      <c r="I269" s="59">
        <v>1.0</v>
      </c>
      <c r="J269" s="59" t="s">
        <v>226</v>
      </c>
      <c r="K269" s="59">
        <v>35.0</v>
      </c>
      <c r="L269" s="59">
        <v>27.5</v>
      </c>
      <c r="M269" s="59">
        <v>16.5</v>
      </c>
      <c r="N269" s="252">
        <v>95.0</v>
      </c>
      <c r="O269" s="284">
        <v>0.0048</v>
      </c>
      <c r="P269" s="252">
        <v>103.0</v>
      </c>
      <c r="Q269" s="284">
        <v>0.0044</v>
      </c>
      <c r="R269" s="284">
        <v>0.6602</v>
      </c>
      <c r="S269" s="252">
        <v>1.0</v>
      </c>
      <c r="T269" s="252">
        <v>0.0</v>
      </c>
      <c r="U269" s="284">
        <v>0.0105</v>
      </c>
      <c r="V269" s="284">
        <v>0.0</v>
      </c>
      <c r="W269" s="285">
        <v>102.0</v>
      </c>
      <c r="X269" s="285">
        <v>0.0</v>
      </c>
      <c r="Y269" s="252">
        <v>1.0</v>
      </c>
      <c r="Z269" s="252">
        <v>0.0</v>
      </c>
      <c r="AA269" s="63"/>
      <c r="AB269" s="63"/>
      <c r="AC269" s="63"/>
      <c r="AD269" s="63"/>
      <c r="AE269" s="63"/>
      <c r="AF269" s="63"/>
      <c r="AG269" s="63"/>
      <c r="AH269" s="63"/>
      <c r="AI269" s="63"/>
      <c r="AJ269" s="63"/>
    </row>
    <row r="270">
      <c r="A270" s="251" t="s">
        <v>1634</v>
      </c>
      <c r="B270" s="251" t="s">
        <v>620</v>
      </c>
      <c r="C270" s="251" t="s">
        <v>627</v>
      </c>
      <c r="D270" s="251" t="s">
        <v>628</v>
      </c>
      <c r="E270" s="251">
        <v>8.0</v>
      </c>
      <c r="F270" s="251" t="s">
        <v>7286</v>
      </c>
      <c r="G270" s="55" t="s">
        <v>7270</v>
      </c>
      <c r="H270" s="55" t="s">
        <v>1598</v>
      </c>
      <c r="I270" s="55">
        <v>1.0</v>
      </c>
      <c r="J270" s="55" t="s">
        <v>226</v>
      </c>
      <c r="K270" s="55">
        <v>35.0</v>
      </c>
      <c r="L270" s="55">
        <v>27.5</v>
      </c>
      <c r="M270" s="55">
        <v>16.5</v>
      </c>
      <c r="N270" s="251">
        <v>14.0</v>
      </c>
      <c r="O270" s="286">
        <v>7.0E-4</v>
      </c>
      <c r="P270" s="251">
        <v>24.0</v>
      </c>
      <c r="Q270" s="286">
        <v>0.001</v>
      </c>
      <c r="R270" s="286">
        <v>0.75</v>
      </c>
      <c r="S270" s="251">
        <v>1.0</v>
      </c>
      <c r="T270" s="251">
        <v>0.0</v>
      </c>
      <c r="U270" s="286">
        <v>0.0714</v>
      </c>
      <c r="V270" s="286">
        <v>0.0</v>
      </c>
      <c r="W270" s="287">
        <v>102.0</v>
      </c>
      <c r="X270" s="287">
        <v>0.0</v>
      </c>
      <c r="Y270" s="251">
        <v>1.0</v>
      </c>
      <c r="Z270" s="251">
        <v>0.0</v>
      </c>
      <c r="AA270" s="3"/>
      <c r="AB270" s="3"/>
      <c r="AC270" s="3"/>
      <c r="AD270" s="3"/>
      <c r="AE270" s="3"/>
      <c r="AF270" s="3"/>
      <c r="AG270" s="3"/>
      <c r="AH270" s="3"/>
      <c r="AI270" s="3"/>
      <c r="AJ270" s="3"/>
    </row>
    <row r="271">
      <c r="A271" s="252" t="s">
        <v>1634</v>
      </c>
      <c r="B271" s="252" t="s">
        <v>620</v>
      </c>
      <c r="C271" s="252" t="s">
        <v>653</v>
      </c>
      <c r="D271" s="252" t="s">
        <v>654</v>
      </c>
      <c r="E271" s="252">
        <v>13.0</v>
      </c>
      <c r="F271" s="252" t="s">
        <v>188</v>
      </c>
      <c r="G271" s="59" t="s">
        <v>7270</v>
      </c>
      <c r="H271" s="59" t="s">
        <v>1598</v>
      </c>
      <c r="I271" s="59">
        <v>3.0</v>
      </c>
      <c r="J271" s="59" t="s">
        <v>226</v>
      </c>
      <c r="K271" s="59">
        <v>35.0</v>
      </c>
      <c r="L271" s="59">
        <v>27.5</v>
      </c>
      <c r="M271" s="59">
        <v>16.5</v>
      </c>
      <c r="N271" s="252">
        <v>18.0</v>
      </c>
      <c r="O271" s="284">
        <v>9.0E-4</v>
      </c>
      <c r="P271" s="252">
        <v>20.0</v>
      </c>
      <c r="Q271" s="284">
        <v>9.0E-4</v>
      </c>
      <c r="R271" s="284">
        <v>0.95</v>
      </c>
      <c r="S271" s="252">
        <v>3.0</v>
      </c>
      <c r="T271" s="252">
        <v>0.0</v>
      </c>
      <c r="U271" s="284">
        <v>0.1667</v>
      </c>
      <c r="V271" s="284">
        <v>0.0</v>
      </c>
      <c r="W271" s="285">
        <v>306.0</v>
      </c>
      <c r="X271" s="285">
        <v>0.0</v>
      </c>
      <c r="Y271" s="252">
        <v>3.0</v>
      </c>
      <c r="Z271" s="252">
        <v>0.0</v>
      </c>
      <c r="AA271" s="63"/>
      <c r="AB271" s="63"/>
      <c r="AC271" s="63"/>
      <c r="AD271" s="63"/>
      <c r="AE271" s="63"/>
      <c r="AF271" s="63"/>
      <c r="AG271" s="63"/>
      <c r="AH271" s="63"/>
      <c r="AI271" s="63"/>
      <c r="AJ271" s="63"/>
    </row>
    <row r="272">
      <c r="A272" s="251" t="s">
        <v>1634</v>
      </c>
      <c r="B272" s="251" t="s">
        <v>663</v>
      </c>
      <c r="C272" s="251" t="s">
        <v>706</v>
      </c>
      <c r="D272" s="251" t="s">
        <v>707</v>
      </c>
      <c r="E272" s="251">
        <v>9.5</v>
      </c>
      <c r="F272" s="251" t="s">
        <v>188</v>
      </c>
      <c r="G272" s="55" t="s">
        <v>7271</v>
      </c>
      <c r="H272" s="55" t="s">
        <v>1598</v>
      </c>
      <c r="I272" s="55">
        <v>1.0</v>
      </c>
      <c r="J272" s="55" t="s">
        <v>207</v>
      </c>
      <c r="K272" s="55">
        <v>49.5</v>
      </c>
      <c r="L272" s="55">
        <v>28.5</v>
      </c>
      <c r="M272" s="55">
        <v>21.0</v>
      </c>
      <c r="N272" s="251">
        <v>8.0</v>
      </c>
      <c r="O272" s="286">
        <v>4.0E-4</v>
      </c>
      <c r="P272" s="251">
        <v>9.0</v>
      </c>
      <c r="Q272" s="286">
        <v>4.0E-4</v>
      </c>
      <c r="R272" s="286">
        <v>0.8889</v>
      </c>
      <c r="S272" s="251">
        <v>1.0</v>
      </c>
      <c r="T272" s="251">
        <v>0.0</v>
      </c>
      <c r="U272" s="286">
        <v>0.125</v>
      </c>
      <c r="V272" s="286">
        <v>0.0</v>
      </c>
      <c r="W272" s="287">
        <v>106.0</v>
      </c>
      <c r="X272" s="287">
        <v>0.0</v>
      </c>
      <c r="Y272" s="251">
        <v>1.0</v>
      </c>
      <c r="Z272" s="251">
        <v>0.0</v>
      </c>
      <c r="AA272" s="3"/>
      <c r="AB272" s="3"/>
      <c r="AC272" s="3"/>
      <c r="AD272" s="3"/>
      <c r="AE272" s="3"/>
      <c r="AF272" s="3"/>
      <c r="AG272" s="3"/>
      <c r="AH272" s="3"/>
      <c r="AI272" s="3"/>
      <c r="AJ272" s="3"/>
    </row>
    <row r="273">
      <c r="A273" s="252" t="s">
        <v>1634</v>
      </c>
      <c r="B273" s="252" t="s">
        <v>1010</v>
      </c>
      <c r="C273" s="252" t="s">
        <v>1011</v>
      </c>
      <c r="D273" s="252" t="s">
        <v>1012</v>
      </c>
      <c r="E273" s="252">
        <v>8.5</v>
      </c>
      <c r="F273" s="252" t="s">
        <v>7286</v>
      </c>
      <c r="G273" s="59" t="s">
        <v>7400</v>
      </c>
      <c r="H273" s="59" t="e">
        <v>#N/A</v>
      </c>
      <c r="I273" s="59">
        <v>1.0</v>
      </c>
      <c r="J273" s="59" t="s">
        <v>252</v>
      </c>
      <c r="K273" s="59">
        <v>39.0</v>
      </c>
      <c r="L273" s="59">
        <v>24.0</v>
      </c>
      <c r="M273" s="59">
        <v>15.0</v>
      </c>
      <c r="N273" s="252">
        <v>0.0</v>
      </c>
      <c r="O273" s="284">
        <v>0.0</v>
      </c>
      <c r="P273" s="252">
        <v>0.0</v>
      </c>
      <c r="Q273" s="284">
        <v>0.0</v>
      </c>
      <c r="R273" s="284">
        <v>0.0</v>
      </c>
      <c r="S273" s="252">
        <v>1.0</v>
      </c>
      <c r="T273" s="252">
        <v>0.0</v>
      </c>
      <c r="U273" s="284">
        <v>0.0</v>
      </c>
      <c r="V273" s="284">
        <v>0.0</v>
      </c>
      <c r="W273" s="285">
        <v>70.0</v>
      </c>
      <c r="X273" s="285">
        <v>0.0</v>
      </c>
      <c r="Y273" s="252">
        <v>1.0</v>
      </c>
      <c r="Z273" s="252">
        <v>0.0</v>
      </c>
      <c r="AA273" s="63"/>
      <c r="AB273" s="63"/>
      <c r="AC273" s="63"/>
      <c r="AD273" s="63"/>
      <c r="AE273" s="63"/>
      <c r="AF273" s="63"/>
      <c r="AG273" s="63"/>
      <c r="AH273" s="63"/>
      <c r="AI273" s="63"/>
      <c r="AJ273" s="63"/>
    </row>
    <row r="274">
      <c r="A274" s="251" t="s">
        <v>1634</v>
      </c>
      <c r="B274" s="251" t="s">
        <v>723</v>
      </c>
      <c r="C274" s="251" t="s">
        <v>1017</v>
      </c>
      <c r="D274" s="251" t="s">
        <v>1018</v>
      </c>
      <c r="E274" s="251">
        <v>5.0</v>
      </c>
      <c r="F274" s="251" t="s">
        <v>7286</v>
      </c>
      <c r="G274" s="55" t="s">
        <v>7400</v>
      </c>
      <c r="H274" s="55" t="e">
        <v>#N/A</v>
      </c>
      <c r="I274" s="55">
        <v>1.0</v>
      </c>
      <c r="J274" s="55" t="s">
        <v>257</v>
      </c>
      <c r="K274" s="55">
        <v>38.0</v>
      </c>
      <c r="L274" s="55">
        <v>22.0</v>
      </c>
      <c r="M274" s="55">
        <v>16.0</v>
      </c>
      <c r="N274" s="251">
        <v>10.0</v>
      </c>
      <c r="O274" s="286">
        <v>5.0E-4</v>
      </c>
      <c r="P274" s="251">
        <v>16.0</v>
      </c>
      <c r="Q274" s="286">
        <v>7.0E-4</v>
      </c>
      <c r="R274" s="286">
        <v>0.5625</v>
      </c>
      <c r="S274" s="251">
        <v>1.0</v>
      </c>
      <c r="T274" s="251">
        <v>0.0</v>
      </c>
      <c r="U274" s="286">
        <v>0.1</v>
      </c>
      <c r="V274" s="286">
        <v>0.0</v>
      </c>
      <c r="W274" s="287">
        <v>67.0</v>
      </c>
      <c r="X274" s="287">
        <v>0.0</v>
      </c>
      <c r="Y274" s="251">
        <v>1.0</v>
      </c>
      <c r="Z274" s="251">
        <v>0.0</v>
      </c>
      <c r="AA274" s="3"/>
      <c r="AB274" s="3"/>
      <c r="AC274" s="3"/>
      <c r="AD274" s="3"/>
      <c r="AE274" s="3"/>
      <c r="AF274" s="3"/>
      <c r="AG274" s="3"/>
      <c r="AH274" s="3"/>
      <c r="AI274" s="3"/>
      <c r="AJ274" s="3"/>
    </row>
    <row r="275">
      <c r="A275" s="252" t="s">
        <v>1634</v>
      </c>
      <c r="B275" s="252" t="s">
        <v>723</v>
      </c>
      <c r="C275" s="252" t="s">
        <v>728</v>
      </c>
      <c r="D275" s="252" t="s">
        <v>729</v>
      </c>
      <c r="E275" s="252">
        <v>8.5</v>
      </c>
      <c r="F275" s="252" t="s">
        <v>7286</v>
      </c>
      <c r="G275" s="59" t="s">
        <v>7400</v>
      </c>
      <c r="H275" s="59" t="e">
        <v>#N/A</v>
      </c>
      <c r="I275" s="59">
        <v>1.0</v>
      </c>
      <c r="J275" s="59" t="s">
        <v>257</v>
      </c>
      <c r="K275" s="59">
        <v>38.0</v>
      </c>
      <c r="L275" s="59">
        <v>22.0</v>
      </c>
      <c r="M275" s="59">
        <v>16.0</v>
      </c>
      <c r="N275" s="252">
        <v>3.0</v>
      </c>
      <c r="O275" s="284">
        <v>2.0E-4</v>
      </c>
      <c r="P275" s="252">
        <v>3.0</v>
      </c>
      <c r="Q275" s="284">
        <v>1.0E-4</v>
      </c>
      <c r="R275" s="284">
        <v>1.0</v>
      </c>
      <c r="S275" s="252">
        <v>1.0</v>
      </c>
      <c r="T275" s="252">
        <v>0.0</v>
      </c>
      <c r="U275" s="284">
        <v>0.3333</v>
      </c>
      <c r="V275" s="284">
        <v>0.0</v>
      </c>
      <c r="W275" s="285">
        <v>67.0</v>
      </c>
      <c r="X275" s="285">
        <v>0.0</v>
      </c>
      <c r="Y275" s="252">
        <v>1.0</v>
      </c>
      <c r="Z275" s="252">
        <v>0.0</v>
      </c>
      <c r="AA275" s="63"/>
      <c r="AB275" s="63"/>
      <c r="AC275" s="63"/>
      <c r="AD275" s="63"/>
      <c r="AE275" s="63"/>
      <c r="AF275" s="63"/>
      <c r="AG275" s="63"/>
      <c r="AH275" s="63"/>
      <c r="AI275" s="63"/>
      <c r="AJ275" s="63"/>
    </row>
    <row r="276">
      <c r="A276" s="251" t="s">
        <v>1634</v>
      </c>
      <c r="B276" s="251" t="s">
        <v>723</v>
      </c>
      <c r="C276" s="251" t="s">
        <v>1021</v>
      </c>
      <c r="D276" s="251" t="s">
        <v>1022</v>
      </c>
      <c r="E276" s="251">
        <v>9.0</v>
      </c>
      <c r="F276" s="251" t="s">
        <v>7286</v>
      </c>
      <c r="G276" s="55" t="s">
        <v>7400</v>
      </c>
      <c r="H276" s="55" t="e">
        <v>#N/A</v>
      </c>
      <c r="I276" s="55">
        <v>1.0</v>
      </c>
      <c r="J276" s="55" t="s">
        <v>257</v>
      </c>
      <c r="K276" s="55">
        <v>38.0</v>
      </c>
      <c r="L276" s="55">
        <v>22.0</v>
      </c>
      <c r="M276" s="55">
        <v>16.0</v>
      </c>
      <c r="N276" s="251">
        <v>2.0</v>
      </c>
      <c r="O276" s="286">
        <v>1.0E-4</v>
      </c>
      <c r="P276" s="251">
        <v>2.0</v>
      </c>
      <c r="Q276" s="286">
        <v>1.0E-4</v>
      </c>
      <c r="R276" s="286">
        <v>1.0</v>
      </c>
      <c r="S276" s="251">
        <v>1.0</v>
      </c>
      <c r="T276" s="251">
        <v>0.0</v>
      </c>
      <c r="U276" s="286">
        <v>0.5</v>
      </c>
      <c r="V276" s="286">
        <v>0.0</v>
      </c>
      <c r="W276" s="287">
        <v>67.0</v>
      </c>
      <c r="X276" s="287">
        <v>0.0</v>
      </c>
      <c r="Y276" s="251">
        <v>1.0</v>
      </c>
      <c r="Z276" s="251">
        <v>0.0</v>
      </c>
      <c r="AA276" s="3"/>
      <c r="AB276" s="3"/>
      <c r="AC276" s="3"/>
      <c r="AD276" s="3"/>
      <c r="AE276" s="3"/>
      <c r="AF276" s="3"/>
      <c r="AG276" s="3"/>
      <c r="AH276" s="3"/>
      <c r="AI276" s="3"/>
      <c r="AJ276" s="3"/>
    </row>
    <row r="277">
      <c r="A277" s="252" t="s">
        <v>1634</v>
      </c>
      <c r="B277" s="252" t="s">
        <v>723</v>
      </c>
      <c r="C277" s="252" t="s">
        <v>1023</v>
      </c>
      <c r="D277" s="252" t="s">
        <v>1024</v>
      </c>
      <c r="E277" s="252">
        <v>5.0</v>
      </c>
      <c r="F277" s="252" t="s">
        <v>7287</v>
      </c>
      <c r="G277" s="59" t="s">
        <v>7400</v>
      </c>
      <c r="H277" s="59" t="e">
        <v>#N/A</v>
      </c>
      <c r="I277" s="59">
        <v>1.0</v>
      </c>
      <c r="J277" s="59" t="s">
        <v>257</v>
      </c>
      <c r="K277" s="59">
        <v>38.0</v>
      </c>
      <c r="L277" s="59">
        <v>22.0</v>
      </c>
      <c r="M277" s="59">
        <v>16.0</v>
      </c>
      <c r="N277" s="252">
        <v>11.0</v>
      </c>
      <c r="O277" s="284">
        <v>6.0E-4</v>
      </c>
      <c r="P277" s="252">
        <v>12.0</v>
      </c>
      <c r="Q277" s="284">
        <v>5.0E-4</v>
      </c>
      <c r="R277" s="284">
        <v>0.4167</v>
      </c>
      <c r="S277" s="252">
        <v>1.0</v>
      </c>
      <c r="T277" s="252">
        <v>0.0</v>
      </c>
      <c r="U277" s="284">
        <v>0.0909</v>
      </c>
      <c r="V277" s="284">
        <v>0.0</v>
      </c>
      <c r="W277" s="285">
        <v>67.0</v>
      </c>
      <c r="X277" s="285">
        <v>0.0</v>
      </c>
      <c r="Y277" s="252">
        <v>1.0</v>
      </c>
      <c r="Z277" s="252">
        <v>0.0</v>
      </c>
      <c r="AA277" s="63"/>
      <c r="AB277" s="63"/>
      <c r="AC277" s="63"/>
      <c r="AD277" s="63"/>
      <c r="AE277" s="63"/>
      <c r="AF277" s="63"/>
      <c r="AG277" s="63"/>
      <c r="AH277" s="63"/>
      <c r="AI277" s="63"/>
      <c r="AJ277" s="63"/>
    </row>
    <row r="278">
      <c r="A278" s="251" t="s">
        <v>1634</v>
      </c>
      <c r="B278" s="251" t="s">
        <v>1032</v>
      </c>
      <c r="C278" s="251" t="s">
        <v>1033</v>
      </c>
      <c r="D278" s="251" t="s">
        <v>1034</v>
      </c>
      <c r="E278" s="251">
        <v>8.5</v>
      </c>
      <c r="F278" s="251" t="s">
        <v>7286</v>
      </c>
      <c r="G278" s="55" t="s">
        <v>7270</v>
      </c>
      <c r="H278" s="55" t="s">
        <v>7281</v>
      </c>
      <c r="I278" s="55">
        <v>1.0</v>
      </c>
      <c r="J278" s="55" t="s">
        <v>246</v>
      </c>
      <c r="K278" s="55">
        <v>35.0</v>
      </c>
      <c r="L278" s="55">
        <v>24.5</v>
      </c>
      <c r="M278" s="55">
        <v>16.5</v>
      </c>
      <c r="N278" s="251">
        <v>3.0</v>
      </c>
      <c r="O278" s="286">
        <v>2.0E-4</v>
      </c>
      <c r="P278" s="251">
        <v>5.0</v>
      </c>
      <c r="Q278" s="286">
        <v>2.0E-4</v>
      </c>
      <c r="R278" s="286">
        <v>0.6</v>
      </c>
      <c r="S278" s="251">
        <v>1.0</v>
      </c>
      <c r="T278" s="251">
        <v>0.0</v>
      </c>
      <c r="U278" s="286">
        <v>0.3333</v>
      </c>
      <c r="V278" s="286">
        <v>0.0</v>
      </c>
      <c r="W278" s="287">
        <v>65.0</v>
      </c>
      <c r="X278" s="287">
        <v>0.0</v>
      </c>
      <c r="Y278" s="251">
        <v>1.0</v>
      </c>
      <c r="Z278" s="251">
        <v>0.0</v>
      </c>
      <c r="AA278" s="3"/>
      <c r="AB278" s="3"/>
      <c r="AC278" s="3"/>
      <c r="AD278" s="3"/>
      <c r="AE278" s="3"/>
      <c r="AF278" s="3"/>
      <c r="AG278" s="3"/>
      <c r="AH278" s="3"/>
      <c r="AI278" s="3"/>
      <c r="AJ278" s="3"/>
    </row>
    <row r="279">
      <c r="A279" s="252" t="s">
        <v>1634</v>
      </c>
      <c r="B279" s="252" t="s">
        <v>1032</v>
      </c>
      <c r="C279" s="252" t="s">
        <v>1035</v>
      </c>
      <c r="D279" s="252" t="s">
        <v>1036</v>
      </c>
      <c r="E279" s="252">
        <v>9.5</v>
      </c>
      <c r="F279" s="252" t="s">
        <v>7286</v>
      </c>
      <c r="G279" s="59" t="s">
        <v>7270</v>
      </c>
      <c r="H279" s="59" t="s">
        <v>7281</v>
      </c>
      <c r="I279" s="59">
        <v>1.0</v>
      </c>
      <c r="J279" s="59" t="s">
        <v>246</v>
      </c>
      <c r="K279" s="59">
        <v>35.0</v>
      </c>
      <c r="L279" s="59">
        <v>24.5</v>
      </c>
      <c r="M279" s="59">
        <v>16.5</v>
      </c>
      <c r="N279" s="252">
        <v>1.0</v>
      </c>
      <c r="O279" s="284">
        <v>1.0E-4</v>
      </c>
      <c r="P279" s="252">
        <v>3.0</v>
      </c>
      <c r="Q279" s="284">
        <v>1.0E-4</v>
      </c>
      <c r="R279" s="284">
        <v>0.0</v>
      </c>
      <c r="S279" s="252">
        <v>1.0</v>
      </c>
      <c r="T279" s="252">
        <v>0.0</v>
      </c>
      <c r="U279" s="284">
        <v>1.0</v>
      </c>
      <c r="V279" s="284">
        <v>0.0</v>
      </c>
      <c r="W279" s="285">
        <v>65.0</v>
      </c>
      <c r="X279" s="285">
        <v>0.0</v>
      </c>
      <c r="Y279" s="252">
        <v>1.0</v>
      </c>
      <c r="Z279" s="252">
        <v>0.0</v>
      </c>
      <c r="AA279" s="63"/>
      <c r="AB279" s="63"/>
      <c r="AC279" s="63"/>
      <c r="AD279" s="63"/>
      <c r="AE279" s="63"/>
      <c r="AF279" s="63"/>
      <c r="AG279" s="63"/>
      <c r="AH279" s="63"/>
      <c r="AI279" s="63"/>
      <c r="AJ279" s="63"/>
    </row>
    <row r="280">
      <c r="A280" s="251" t="s">
        <v>1634</v>
      </c>
      <c r="B280" s="251" t="s">
        <v>1037</v>
      </c>
      <c r="C280" s="251" t="s">
        <v>1038</v>
      </c>
      <c r="D280" s="251" t="s">
        <v>1039</v>
      </c>
      <c r="E280" s="251">
        <v>9.5</v>
      </c>
      <c r="F280" s="251" t="s">
        <v>7291</v>
      </c>
      <c r="G280" s="55" t="s">
        <v>7271</v>
      </c>
      <c r="H280" s="55" t="s">
        <v>7281</v>
      </c>
      <c r="I280" s="55">
        <v>1.0</v>
      </c>
      <c r="J280" s="55" t="s">
        <v>243</v>
      </c>
      <c r="K280" s="55">
        <v>58.5</v>
      </c>
      <c r="L280" s="55">
        <v>25.5</v>
      </c>
      <c r="M280" s="55">
        <v>25.0</v>
      </c>
      <c r="N280" s="251">
        <v>0.0</v>
      </c>
      <c r="O280" s="286">
        <v>0.0</v>
      </c>
      <c r="P280" s="251">
        <v>0.0</v>
      </c>
      <c r="Q280" s="286">
        <v>0.0</v>
      </c>
      <c r="R280" s="286">
        <v>0.0</v>
      </c>
      <c r="S280" s="251">
        <v>1.0</v>
      </c>
      <c r="T280" s="251">
        <v>0.0</v>
      </c>
      <c r="U280" s="286">
        <v>0.0</v>
      </c>
      <c r="V280" s="286">
        <v>0.0</v>
      </c>
      <c r="W280" s="287">
        <v>65.0</v>
      </c>
      <c r="X280" s="287">
        <v>0.0</v>
      </c>
      <c r="Y280" s="251">
        <v>1.0</v>
      </c>
      <c r="Z280" s="251">
        <v>0.0</v>
      </c>
      <c r="AA280" s="3"/>
      <c r="AB280" s="3"/>
      <c r="AC280" s="3"/>
      <c r="AD280" s="3"/>
      <c r="AE280" s="3"/>
      <c r="AF280" s="3"/>
      <c r="AG280" s="3"/>
      <c r="AH280" s="3"/>
      <c r="AI280" s="3"/>
      <c r="AJ280" s="3"/>
    </row>
    <row r="281">
      <c r="A281" s="252" t="s">
        <v>1634</v>
      </c>
      <c r="B281" s="252" t="s">
        <v>737</v>
      </c>
      <c r="C281" s="252" t="s">
        <v>1042</v>
      </c>
      <c r="D281" s="252" t="s">
        <v>1043</v>
      </c>
      <c r="E281" s="252">
        <v>8.5</v>
      </c>
      <c r="F281" s="252" t="s">
        <v>7287</v>
      </c>
      <c r="G281" s="59" t="s">
        <v>7271</v>
      </c>
      <c r="H281" s="59" t="s">
        <v>7281</v>
      </c>
      <c r="I281" s="59">
        <v>1.0</v>
      </c>
      <c r="J281" s="59" t="s">
        <v>243</v>
      </c>
      <c r="K281" s="59">
        <v>58.5</v>
      </c>
      <c r="L281" s="59">
        <v>25.5</v>
      </c>
      <c r="M281" s="59">
        <v>25.0</v>
      </c>
      <c r="N281" s="252">
        <v>8.0</v>
      </c>
      <c r="O281" s="284">
        <v>4.0E-4</v>
      </c>
      <c r="P281" s="252">
        <v>10.0</v>
      </c>
      <c r="Q281" s="284">
        <v>4.0E-4</v>
      </c>
      <c r="R281" s="284">
        <v>1.0</v>
      </c>
      <c r="S281" s="252">
        <v>1.0</v>
      </c>
      <c r="T281" s="252">
        <v>0.0</v>
      </c>
      <c r="U281" s="284">
        <v>0.125</v>
      </c>
      <c r="V281" s="284">
        <v>0.0</v>
      </c>
      <c r="W281" s="285">
        <v>102.0</v>
      </c>
      <c r="X281" s="285">
        <v>0.0</v>
      </c>
      <c r="Y281" s="252">
        <v>1.0</v>
      </c>
      <c r="Z281" s="252">
        <v>0.0</v>
      </c>
      <c r="AA281" s="63"/>
      <c r="AB281" s="63"/>
      <c r="AC281" s="63"/>
      <c r="AD281" s="63"/>
      <c r="AE281" s="63"/>
      <c r="AF281" s="63"/>
      <c r="AG281" s="63"/>
      <c r="AH281" s="63"/>
      <c r="AI281" s="63"/>
      <c r="AJ281" s="63"/>
    </row>
    <row r="282">
      <c r="A282" s="251" t="s">
        <v>1634</v>
      </c>
      <c r="B282" s="251" t="s">
        <v>737</v>
      </c>
      <c r="C282" s="251" t="s">
        <v>740</v>
      </c>
      <c r="D282" s="251" t="s">
        <v>741</v>
      </c>
      <c r="E282" s="251">
        <v>9.5</v>
      </c>
      <c r="F282" s="251" t="s">
        <v>7287</v>
      </c>
      <c r="G282" s="55" t="s">
        <v>7271</v>
      </c>
      <c r="H282" s="55" t="s">
        <v>7281</v>
      </c>
      <c r="I282" s="55">
        <v>1.0</v>
      </c>
      <c r="J282" s="55" t="s">
        <v>243</v>
      </c>
      <c r="K282" s="55">
        <v>58.5</v>
      </c>
      <c r="L282" s="55">
        <v>25.5</v>
      </c>
      <c r="M282" s="55">
        <v>25.0</v>
      </c>
      <c r="N282" s="251">
        <v>0.0</v>
      </c>
      <c r="O282" s="286">
        <v>0.0</v>
      </c>
      <c r="P282" s="251">
        <v>0.0</v>
      </c>
      <c r="Q282" s="286">
        <v>0.0</v>
      </c>
      <c r="R282" s="286">
        <v>0.0</v>
      </c>
      <c r="S282" s="251">
        <v>1.0</v>
      </c>
      <c r="T282" s="251">
        <v>0.0</v>
      </c>
      <c r="U282" s="286">
        <v>0.0</v>
      </c>
      <c r="V282" s="286">
        <v>0.0</v>
      </c>
      <c r="W282" s="287">
        <v>102.0</v>
      </c>
      <c r="X282" s="287">
        <v>0.0</v>
      </c>
      <c r="Y282" s="251">
        <v>1.0</v>
      </c>
      <c r="Z282" s="251">
        <v>0.0</v>
      </c>
      <c r="AA282" s="3"/>
      <c r="AB282" s="3"/>
      <c r="AC282" s="3"/>
      <c r="AD282" s="3"/>
      <c r="AE282" s="3"/>
      <c r="AF282" s="3"/>
      <c r="AG282" s="3"/>
      <c r="AH282" s="3"/>
      <c r="AI282" s="3"/>
      <c r="AJ282" s="3"/>
    </row>
    <row r="283">
      <c r="A283" s="252" t="s">
        <v>1634</v>
      </c>
      <c r="B283" s="252" t="s">
        <v>763</v>
      </c>
      <c r="C283" s="252" t="s">
        <v>1052</v>
      </c>
      <c r="D283" s="252" t="s">
        <v>1053</v>
      </c>
      <c r="E283" s="252">
        <v>10.0</v>
      </c>
      <c r="F283" s="252" t="s">
        <v>7290</v>
      </c>
      <c r="G283" s="59" t="s">
        <v>7270</v>
      </c>
      <c r="H283" s="59" t="s">
        <v>59</v>
      </c>
      <c r="I283" s="59">
        <v>1.0</v>
      </c>
      <c r="J283" s="59" t="s">
        <v>59</v>
      </c>
      <c r="K283" s="59">
        <v>35.0</v>
      </c>
      <c r="L283" s="59">
        <v>40.0</v>
      </c>
      <c r="M283" s="59">
        <v>16.5</v>
      </c>
      <c r="N283" s="252">
        <v>0.0</v>
      </c>
      <c r="O283" s="284">
        <v>0.0</v>
      </c>
      <c r="P283" s="252">
        <v>0.0</v>
      </c>
      <c r="Q283" s="284">
        <v>0.0</v>
      </c>
      <c r="R283" s="284">
        <v>0.0</v>
      </c>
      <c r="S283" s="252">
        <v>1.0</v>
      </c>
      <c r="T283" s="252">
        <v>0.0</v>
      </c>
      <c r="U283" s="284">
        <v>0.0</v>
      </c>
      <c r="V283" s="284">
        <v>0.0</v>
      </c>
      <c r="W283" s="285">
        <v>129.0</v>
      </c>
      <c r="X283" s="285">
        <v>0.0</v>
      </c>
      <c r="Y283" s="252">
        <v>1.0</v>
      </c>
      <c r="Z283" s="252">
        <v>0.0</v>
      </c>
      <c r="AA283" s="63"/>
      <c r="AB283" s="63"/>
      <c r="AC283" s="63"/>
      <c r="AD283" s="63"/>
      <c r="AE283" s="63"/>
      <c r="AF283" s="63"/>
      <c r="AG283" s="63"/>
      <c r="AH283" s="63"/>
      <c r="AI283" s="63"/>
      <c r="AJ283" s="63"/>
    </row>
    <row r="284">
      <c r="A284" s="251" t="s">
        <v>1634</v>
      </c>
      <c r="B284" s="251" t="s">
        <v>763</v>
      </c>
      <c r="C284" s="251" t="s">
        <v>1054</v>
      </c>
      <c r="D284" s="251" t="s">
        <v>1055</v>
      </c>
      <c r="E284" s="251">
        <v>6.0</v>
      </c>
      <c r="F284" s="251" t="s">
        <v>7290</v>
      </c>
      <c r="G284" s="55" t="s">
        <v>7270</v>
      </c>
      <c r="H284" s="55" t="s">
        <v>59</v>
      </c>
      <c r="I284" s="55">
        <v>1.0</v>
      </c>
      <c r="J284" s="55" t="s">
        <v>59</v>
      </c>
      <c r="K284" s="55">
        <v>35.0</v>
      </c>
      <c r="L284" s="55">
        <v>40.0</v>
      </c>
      <c r="M284" s="55">
        <v>16.5</v>
      </c>
      <c r="N284" s="251">
        <v>0.0</v>
      </c>
      <c r="O284" s="286">
        <v>0.0</v>
      </c>
      <c r="P284" s="251">
        <v>0.0</v>
      </c>
      <c r="Q284" s="286">
        <v>0.0</v>
      </c>
      <c r="R284" s="286">
        <v>0.0</v>
      </c>
      <c r="S284" s="251">
        <v>1.0</v>
      </c>
      <c r="T284" s="251">
        <v>0.0</v>
      </c>
      <c r="U284" s="286">
        <v>0.0</v>
      </c>
      <c r="V284" s="286">
        <v>0.0</v>
      </c>
      <c r="W284" s="287">
        <v>129.0</v>
      </c>
      <c r="X284" s="287">
        <v>0.0</v>
      </c>
      <c r="Y284" s="251">
        <v>1.0</v>
      </c>
      <c r="Z284" s="251">
        <v>0.0</v>
      </c>
      <c r="AA284" s="3"/>
      <c r="AB284" s="3"/>
      <c r="AC284" s="3"/>
      <c r="AD284" s="3"/>
      <c r="AE284" s="3"/>
      <c r="AF284" s="3"/>
      <c r="AG284" s="3"/>
      <c r="AH284" s="3"/>
      <c r="AI284" s="3"/>
      <c r="AJ284" s="3"/>
    </row>
    <row r="285">
      <c r="A285" s="252" t="s">
        <v>1634</v>
      </c>
      <c r="B285" s="252" t="s">
        <v>763</v>
      </c>
      <c r="C285" s="252" t="s">
        <v>1056</v>
      </c>
      <c r="D285" s="252" t="s">
        <v>1057</v>
      </c>
      <c r="E285" s="252">
        <v>8.0</v>
      </c>
      <c r="F285" s="252" t="s">
        <v>7290</v>
      </c>
      <c r="G285" s="59" t="s">
        <v>7270</v>
      </c>
      <c r="H285" s="59" t="s">
        <v>59</v>
      </c>
      <c r="I285" s="59">
        <v>1.0</v>
      </c>
      <c r="J285" s="59" t="s">
        <v>59</v>
      </c>
      <c r="K285" s="59">
        <v>35.0</v>
      </c>
      <c r="L285" s="59">
        <v>40.0</v>
      </c>
      <c r="M285" s="59">
        <v>16.5</v>
      </c>
      <c r="N285" s="252">
        <v>0.0</v>
      </c>
      <c r="O285" s="284">
        <v>0.0</v>
      </c>
      <c r="P285" s="252">
        <v>0.0</v>
      </c>
      <c r="Q285" s="284">
        <v>0.0</v>
      </c>
      <c r="R285" s="284">
        <v>0.0</v>
      </c>
      <c r="S285" s="252">
        <v>1.0</v>
      </c>
      <c r="T285" s="252">
        <v>0.0</v>
      </c>
      <c r="U285" s="284">
        <v>0.0</v>
      </c>
      <c r="V285" s="284">
        <v>0.0</v>
      </c>
      <c r="W285" s="285">
        <v>129.0</v>
      </c>
      <c r="X285" s="285">
        <v>0.0</v>
      </c>
      <c r="Y285" s="252">
        <v>1.0</v>
      </c>
      <c r="Z285" s="252">
        <v>0.0</v>
      </c>
      <c r="AA285" s="63"/>
      <c r="AB285" s="63"/>
      <c r="AC285" s="63"/>
      <c r="AD285" s="63"/>
      <c r="AE285" s="63"/>
      <c r="AF285" s="63"/>
      <c r="AG285" s="63"/>
      <c r="AH285" s="63"/>
      <c r="AI285" s="63"/>
      <c r="AJ285" s="63"/>
    </row>
    <row r="286">
      <c r="A286" s="251" t="s">
        <v>1634</v>
      </c>
      <c r="B286" s="251" t="s">
        <v>768</v>
      </c>
      <c r="C286" s="251" t="s">
        <v>1060</v>
      </c>
      <c r="D286" s="251" t="s">
        <v>1061</v>
      </c>
      <c r="E286" s="251">
        <v>11.0</v>
      </c>
      <c r="F286" s="251" t="s">
        <v>7287</v>
      </c>
      <c r="G286" s="55" t="s">
        <v>7270</v>
      </c>
      <c r="H286" s="55" t="s">
        <v>54</v>
      </c>
      <c r="I286" s="55">
        <v>1.0</v>
      </c>
      <c r="J286" s="55" t="s">
        <v>54</v>
      </c>
      <c r="K286" s="55">
        <v>35.0</v>
      </c>
      <c r="L286" s="55">
        <v>41.0</v>
      </c>
      <c r="M286" s="55">
        <v>16.5</v>
      </c>
      <c r="N286" s="251">
        <v>27.0</v>
      </c>
      <c r="O286" s="286">
        <v>0.0014</v>
      </c>
      <c r="P286" s="251">
        <v>33.0</v>
      </c>
      <c r="Q286" s="286">
        <v>0.0014</v>
      </c>
      <c r="R286" s="286">
        <v>1.0</v>
      </c>
      <c r="S286" s="251">
        <v>1.0</v>
      </c>
      <c r="T286" s="251">
        <v>0.0</v>
      </c>
      <c r="U286" s="286">
        <v>0.037</v>
      </c>
      <c r="V286" s="286">
        <v>0.0</v>
      </c>
      <c r="W286" s="287">
        <v>150.0</v>
      </c>
      <c r="X286" s="287">
        <v>0.0</v>
      </c>
      <c r="Y286" s="251">
        <v>1.0</v>
      </c>
      <c r="Z286" s="251">
        <v>0.0</v>
      </c>
      <c r="AA286" s="3"/>
      <c r="AB286" s="3"/>
      <c r="AC286" s="3"/>
      <c r="AD286" s="3"/>
      <c r="AE286" s="3"/>
      <c r="AF286" s="3"/>
      <c r="AG286" s="3"/>
      <c r="AH286" s="3"/>
      <c r="AI286" s="3"/>
      <c r="AJ286" s="3"/>
    </row>
    <row r="287">
      <c r="A287" s="252" t="s">
        <v>1634</v>
      </c>
      <c r="B287" s="252" t="s">
        <v>768</v>
      </c>
      <c r="C287" s="252" t="s">
        <v>1062</v>
      </c>
      <c r="D287" s="252" t="s">
        <v>1063</v>
      </c>
      <c r="E287" s="252">
        <v>12.0</v>
      </c>
      <c r="F287" s="252" t="s">
        <v>7287</v>
      </c>
      <c r="G287" s="59" t="s">
        <v>7270</v>
      </c>
      <c r="H287" s="59" t="s">
        <v>54</v>
      </c>
      <c r="I287" s="59">
        <v>1.0</v>
      </c>
      <c r="J287" s="59" t="s">
        <v>54</v>
      </c>
      <c r="K287" s="59">
        <v>35.0</v>
      </c>
      <c r="L287" s="59">
        <v>41.0</v>
      </c>
      <c r="M287" s="59">
        <v>16.5</v>
      </c>
      <c r="N287" s="252">
        <v>2.0</v>
      </c>
      <c r="O287" s="284">
        <v>1.0E-4</v>
      </c>
      <c r="P287" s="252">
        <v>3.0</v>
      </c>
      <c r="Q287" s="284">
        <v>1.0E-4</v>
      </c>
      <c r="R287" s="284">
        <v>1.0</v>
      </c>
      <c r="S287" s="252">
        <v>1.0</v>
      </c>
      <c r="T287" s="252">
        <v>0.0</v>
      </c>
      <c r="U287" s="284">
        <v>0.5</v>
      </c>
      <c r="V287" s="284">
        <v>0.0</v>
      </c>
      <c r="W287" s="285">
        <v>150.0</v>
      </c>
      <c r="X287" s="285">
        <v>0.0</v>
      </c>
      <c r="Y287" s="252">
        <v>1.0</v>
      </c>
      <c r="Z287" s="252">
        <v>0.0</v>
      </c>
      <c r="AA287" s="63"/>
      <c r="AB287" s="63"/>
      <c r="AC287" s="63"/>
      <c r="AD287" s="63"/>
      <c r="AE287" s="63"/>
      <c r="AF287" s="63"/>
      <c r="AG287" s="63"/>
      <c r="AH287" s="63"/>
      <c r="AI287" s="63"/>
      <c r="AJ287" s="63"/>
    </row>
    <row r="288">
      <c r="A288" s="251" t="s">
        <v>1634</v>
      </c>
      <c r="B288" s="251" t="s">
        <v>768</v>
      </c>
      <c r="C288" s="251" t="s">
        <v>1070</v>
      </c>
      <c r="D288" s="251" t="s">
        <v>1071</v>
      </c>
      <c r="E288" s="251">
        <v>6.5</v>
      </c>
      <c r="F288" s="251" t="s">
        <v>7290</v>
      </c>
      <c r="G288" s="55" t="s">
        <v>7270</v>
      </c>
      <c r="H288" s="55" t="s">
        <v>54</v>
      </c>
      <c r="I288" s="55">
        <v>2.0</v>
      </c>
      <c r="J288" s="55" t="s">
        <v>54</v>
      </c>
      <c r="K288" s="55">
        <v>35.0</v>
      </c>
      <c r="L288" s="55">
        <v>41.0</v>
      </c>
      <c r="M288" s="55">
        <v>16.5</v>
      </c>
      <c r="N288" s="251">
        <v>11.0</v>
      </c>
      <c r="O288" s="286">
        <v>6.0E-4</v>
      </c>
      <c r="P288" s="251">
        <v>14.0</v>
      </c>
      <c r="Q288" s="286">
        <v>6.0E-4</v>
      </c>
      <c r="R288" s="286">
        <v>0.7857</v>
      </c>
      <c r="S288" s="251">
        <v>2.0</v>
      </c>
      <c r="T288" s="251">
        <v>0.0</v>
      </c>
      <c r="U288" s="286">
        <v>0.1818</v>
      </c>
      <c r="V288" s="286">
        <v>0.0</v>
      </c>
      <c r="W288" s="287">
        <v>300.0</v>
      </c>
      <c r="X288" s="287">
        <v>0.0</v>
      </c>
      <c r="Y288" s="251">
        <v>2.0</v>
      </c>
      <c r="Z288" s="251">
        <v>0.0</v>
      </c>
      <c r="AA288" s="3"/>
      <c r="AB288" s="3"/>
      <c r="AC288" s="3"/>
      <c r="AD288" s="3"/>
      <c r="AE288" s="3"/>
      <c r="AF288" s="3"/>
      <c r="AG288" s="3"/>
      <c r="AH288" s="3"/>
      <c r="AI288" s="3"/>
      <c r="AJ288" s="3"/>
    </row>
    <row r="289">
      <c r="A289" s="252" t="s">
        <v>1634</v>
      </c>
      <c r="B289" s="252" t="s">
        <v>806</v>
      </c>
      <c r="C289" s="252" t="s">
        <v>1088</v>
      </c>
      <c r="D289" s="252" t="s">
        <v>1089</v>
      </c>
      <c r="E289" s="252">
        <v>13.0</v>
      </c>
      <c r="F289" s="252" t="s">
        <v>7287</v>
      </c>
      <c r="G289" s="59" t="s">
        <v>7270</v>
      </c>
      <c r="H289" s="59" t="s">
        <v>31</v>
      </c>
      <c r="I289" s="59">
        <v>1.0</v>
      </c>
      <c r="J289" s="59" t="s">
        <v>31</v>
      </c>
      <c r="K289" s="59">
        <v>35.0</v>
      </c>
      <c r="L289" s="59">
        <v>44.0</v>
      </c>
      <c r="M289" s="59">
        <v>16.5</v>
      </c>
      <c r="N289" s="252">
        <v>0.0</v>
      </c>
      <c r="O289" s="284">
        <v>0.0</v>
      </c>
      <c r="P289" s="252">
        <v>0.0</v>
      </c>
      <c r="Q289" s="284">
        <v>0.0</v>
      </c>
      <c r="R289" s="284">
        <v>0.0</v>
      </c>
      <c r="S289" s="252">
        <v>1.0</v>
      </c>
      <c r="T289" s="252">
        <v>0.0</v>
      </c>
      <c r="U289" s="284">
        <v>0.0</v>
      </c>
      <c r="V289" s="284">
        <v>0.0</v>
      </c>
      <c r="W289" s="285">
        <v>156.0</v>
      </c>
      <c r="X289" s="285">
        <v>0.0</v>
      </c>
      <c r="Y289" s="252">
        <v>1.0</v>
      </c>
      <c r="Z289" s="252">
        <v>0.0</v>
      </c>
      <c r="AA289" s="63"/>
      <c r="AB289" s="63"/>
      <c r="AC289" s="63"/>
      <c r="AD289" s="63"/>
      <c r="AE289" s="63"/>
      <c r="AF289" s="63"/>
      <c r="AG289" s="63"/>
      <c r="AH289" s="63"/>
      <c r="AI289" s="63"/>
      <c r="AJ289" s="63"/>
    </row>
    <row r="290">
      <c r="A290" s="251" t="s">
        <v>1634</v>
      </c>
      <c r="B290" s="251" t="s">
        <v>824</v>
      </c>
      <c r="C290" s="251" t="s">
        <v>1094</v>
      </c>
      <c r="D290" s="251" t="s">
        <v>1095</v>
      </c>
      <c r="E290" s="251">
        <v>6.5</v>
      </c>
      <c r="F290" s="251" t="s">
        <v>7287</v>
      </c>
      <c r="G290" s="55" t="s">
        <v>7271</v>
      </c>
      <c r="H290" s="55" t="s">
        <v>54</v>
      </c>
      <c r="I290" s="55">
        <v>1.0</v>
      </c>
      <c r="J290" s="55" t="s">
        <v>44</v>
      </c>
      <c r="K290" s="55">
        <v>35.0</v>
      </c>
      <c r="L290" s="55">
        <v>42.5</v>
      </c>
      <c r="M290" s="55">
        <v>16.5</v>
      </c>
      <c r="N290" s="251">
        <v>3.0</v>
      </c>
      <c r="O290" s="286">
        <v>2.0E-4</v>
      </c>
      <c r="P290" s="251">
        <v>4.0</v>
      </c>
      <c r="Q290" s="286">
        <v>2.0E-4</v>
      </c>
      <c r="R290" s="286">
        <v>1.0</v>
      </c>
      <c r="S290" s="251">
        <v>1.0</v>
      </c>
      <c r="T290" s="251">
        <v>0.0</v>
      </c>
      <c r="U290" s="286">
        <v>0.3333</v>
      </c>
      <c r="V290" s="286">
        <v>0.0</v>
      </c>
      <c r="W290" s="287">
        <v>156.0</v>
      </c>
      <c r="X290" s="287">
        <v>0.0</v>
      </c>
      <c r="Y290" s="251">
        <v>1.0</v>
      </c>
      <c r="Z290" s="251">
        <v>0.0</v>
      </c>
      <c r="AA290" s="3"/>
      <c r="AB290" s="3"/>
      <c r="AC290" s="3"/>
      <c r="AD290" s="3"/>
      <c r="AE290" s="3"/>
      <c r="AF290" s="3"/>
      <c r="AG290" s="3"/>
      <c r="AH290" s="3"/>
      <c r="AI290" s="3"/>
      <c r="AJ290" s="3"/>
    </row>
    <row r="291">
      <c r="A291" s="252" t="s">
        <v>1634</v>
      </c>
      <c r="B291" s="252" t="s">
        <v>824</v>
      </c>
      <c r="C291" s="252" t="s">
        <v>1096</v>
      </c>
      <c r="D291" s="252" t="s">
        <v>1097</v>
      </c>
      <c r="E291" s="252">
        <v>7.5</v>
      </c>
      <c r="F291" s="252" t="s">
        <v>7287</v>
      </c>
      <c r="G291" s="59" t="s">
        <v>7271</v>
      </c>
      <c r="H291" s="59" t="s">
        <v>54</v>
      </c>
      <c r="I291" s="59">
        <v>1.0</v>
      </c>
      <c r="J291" s="59" t="s">
        <v>44</v>
      </c>
      <c r="K291" s="59">
        <v>35.0</v>
      </c>
      <c r="L291" s="59">
        <v>42.5</v>
      </c>
      <c r="M291" s="59">
        <v>16.5</v>
      </c>
      <c r="N291" s="252">
        <v>6.0</v>
      </c>
      <c r="O291" s="284">
        <v>3.0E-4</v>
      </c>
      <c r="P291" s="252">
        <v>7.0</v>
      </c>
      <c r="Q291" s="284">
        <v>3.0E-4</v>
      </c>
      <c r="R291" s="284">
        <v>0.8571</v>
      </c>
      <c r="S291" s="252">
        <v>1.0</v>
      </c>
      <c r="T291" s="252">
        <v>0.0</v>
      </c>
      <c r="U291" s="284">
        <v>0.1667</v>
      </c>
      <c r="V291" s="284">
        <v>0.0</v>
      </c>
      <c r="W291" s="285">
        <v>156.0</v>
      </c>
      <c r="X291" s="285">
        <v>0.0</v>
      </c>
      <c r="Y291" s="252">
        <v>1.0</v>
      </c>
      <c r="Z291" s="252">
        <v>0.0</v>
      </c>
      <c r="AA291" s="63"/>
      <c r="AB291" s="63"/>
      <c r="AC291" s="63"/>
      <c r="AD291" s="63"/>
      <c r="AE291" s="63"/>
      <c r="AF291" s="63"/>
      <c r="AG291" s="63"/>
      <c r="AH291" s="63"/>
      <c r="AI291" s="63"/>
      <c r="AJ291" s="63"/>
    </row>
    <row r="292">
      <c r="A292" s="251" t="s">
        <v>1634</v>
      </c>
      <c r="B292" s="251" t="s">
        <v>824</v>
      </c>
      <c r="C292" s="251" t="s">
        <v>833</v>
      </c>
      <c r="D292" s="251" t="s">
        <v>834</v>
      </c>
      <c r="E292" s="251">
        <v>7.5</v>
      </c>
      <c r="F292" s="251" t="s">
        <v>7290</v>
      </c>
      <c r="G292" s="55" t="s">
        <v>7271</v>
      </c>
      <c r="H292" s="55" t="s">
        <v>54</v>
      </c>
      <c r="I292" s="55">
        <v>1.0</v>
      </c>
      <c r="J292" s="55" t="s">
        <v>44</v>
      </c>
      <c r="K292" s="55">
        <v>35.0</v>
      </c>
      <c r="L292" s="55">
        <v>42.5</v>
      </c>
      <c r="M292" s="55">
        <v>16.5</v>
      </c>
      <c r="N292" s="251">
        <v>42.0</v>
      </c>
      <c r="O292" s="286">
        <v>0.0021</v>
      </c>
      <c r="P292" s="251">
        <v>49.0</v>
      </c>
      <c r="Q292" s="286">
        <v>0.0021</v>
      </c>
      <c r="R292" s="286">
        <v>0.9592</v>
      </c>
      <c r="S292" s="251">
        <v>1.0</v>
      </c>
      <c r="T292" s="251">
        <v>0.0</v>
      </c>
      <c r="U292" s="286">
        <v>0.0238</v>
      </c>
      <c r="V292" s="286">
        <v>0.0</v>
      </c>
      <c r="W292" s="287">
        <v>156.0</v>
      </c>
      <c r="X292" s="287">
        <v>0.0</v>
      </c>
      <c r="Y292" s="251">
        <v>1.0</v>
      </c>
      <c r="Z292" s="251">
        <v>0.0</v>
      </c>
      <c r="AA292" s="3"/>
      <c r="AB292" s="3"/>
      <c r="AC292" s="3"/>
      <c r="AD292" s="3"/>
      <c r="AE292" s="3"/>
      <c r="AF292" s="3"/>
      <c r="AG292" s="3"/>
      <c r="AH292" s="3"/>
      <c r="AI292" s="3"/>
      <c r="AJ292" s="3"/>
    </row>
    <row r="293">
      <c r="A293" s="252" t="s">
        <v>1634</v>
      </c>
      <c r="B293" s="252" t="s">
        <v>824</v>
      </c>
      <c r="C293" s="252" t="s">
        <v>837</v>
      </c>
      <c r="D293" s="252" t="s">
        <v>838</v>
      </c>
      <c r="E293" s="252">
        <v>8.5</v>
      </c>
      <c r="F293" s="252" t="s">
        <v>7290</v>
      </c>
      <c r="G293" s="59" t="s">
        <v>7271</v>
      </c>
      <c r="H293" s="59" t="s">
        <v>54</v>
      </c>
      <c r="I293" s="59">
        <v>1.0</v>
      </c>
      <c r="J293" s="59" t="s">
        <v>44</v>
      </c>
      <c r="K293" s="59">
        <v>35.0</v>
      </c>
      <c r="L293" s="59">
        <v>42.5</v>
      </c>
      <c r="M293" s="59">
        <v>16.5</v>
      </c>
      <c r="N293" s="252">
        <v>4.0</v>
      </c>
      <c r="O293" s="284">
        <v>2.0E-4</v>
      </c>
      <c r="P293" s="252">
        <v>4.0</v>
      </c>
      <c r="Q293" s="284">
        <v>2.0E-4</v>
      </c>
      <c r="R293" s="284">
        <v>0.5</v>
      </c>
      <c r="S293" s="252">
        <v>1.0</v>
      </c>
      <c r="T293" s="252">
        <v>0.0</v>
      </c>
      <c r="U293" s="284">
        <v>0.25</v>
      </c>
      <c r="V293" s="284">
        <v>0.0</v>
      </c>
      <c r="W293" s="285">
        <v>156.0</v>
      </c>
      <c r="X293" s="285">
        <v>0.0</v>
      </c>
      <c r="Y293" s="252">
        <v>1.0</v>
      </c>
      <c r="Z293" s="252">
        <v>0.0</v>
      </c>
      <c r="AA293" s="63"/>
      <c r="AB293" s="63"/>
      <c r="AC293" s="63"/>
      <c r="AD293" s="63"/>
      <c r="AE293" s="63"/>
      <c r="AF293" s="63"/>
      <c r="AG293" s="63"/>
      <c r="AH293" s="63"/>
      <c r="AI293" s="63"/>
      <c r="AJ293" s="63"/>
    </row>
    <row r="294">
      <c r="A294" s="251" t="s">
        <v>1634</v>
      </c>
      <c r="B294" s="251" t="s">
        <v>839</v>
      </c>
      <c r="C294" s="251" t="s">
        <v>1100</v>
      </c>
      <c r="D294" s="251" t="s">
        <v>1101</v>
      </c>
      <c r="E294" s="251">
        <v>8.0</v>
      </c>
      <c r="F294" s="251" t="s">
        <v>7287</v>
      </c>
      <c r="G294" s="55" t="s">
        <v>7270</v>
      </c>
      <c r="H294" s="55" t="s">
        <v>54</v>
      </c>
      <c r="I294" s="55">
        <v>1.0</v>
      </c>
      <c r="J294" s="55" t="s">
        <v>54</v>
      </c>
      <c r="K294" s="55">
        <v>35.0</v>
      </c>
      <c r="L294" s="55">
        <v>41.0</v>
      </c>
      <c r="M294" s="55">
        <v>16.5</v>
      </c>
      <c r="N294" s="251">
        <v>2.0</v>
      </c>
      <c r="O294" s="286">
        <v>1.0E-4</v>
      </c>
      <c r="P294" s="251">
        <v>2.0</v>
      </c>
      <c r="Q294" s="286">
        <v>1.0E-4</v>
      </c>
      <c r="R294" s="286">
        <v>1.0</v>
      </c>
      <c r="S294" s="251">
        <v>1.0</v>
      </c>
      <c r="T294" s="251">
        <v>0.0</v>
      </c>
      <c r="U294" s="286">
        <v>0.5</v>
      </c>
      <c r="V294" s="286">
        <v>0.0</v>
      </c>
      <c r="W294" s="287">
        <v>150.0</v>
      </c>
      <c r="X294" s="287">
        <v>0.0</v>
      </c>
      <c r="Y294" s="251">
        <v>1.0</v>
      </c>
      <c r="Z294" s="251">
        <v>0.0</v>
      </c>
      <c r="AA294" s="3"/>
      <c r="AB294" s="3"/>
      <c r="AC294" s="3"/>
      <c r="AD294" s="3"/>
      <c r="AE294" s="3"/>
      <c r="AF294" s="3"/>
      <c r="AG294" s="3"/>
      <c r="AH294" s="3"/>
      <c r="AI294" s="3"/>
      <c r="AJ294" s="3"/>
    </row>
    <row r="295">
      <c r="A295" s="252" t="s">
        <v>1634</v>
      </c>
      <c r="B295" s="252" t="s">
        <v>839</v>
      </c>
      <c r="C295" s="252" t="s">
        <v>1102</v>
      </c>
      <c r="D295" s="252" t="s">
        <v>1103</v>
      </c>
      <c r="E295" s="252">
        <v>13.0</v>
      </c>
      <c r="F295" s="252" t="s">
        <v>7290</v>
      </c>
      <c r="G295" s="59" t="s">
        <v>7270</v>
      </c>
      <c r="H295" s="59" t="s">
        <v>54</v>
      </c>
      <c r="I295" s="59">
        <v>1.0</v>
      </c>
      <c r="J295" s="59" t="s">
        <v>54</v>
      </c>
      <c r="K295" s="59">
        <v>35.0</v>
      </c>
      <c r="L295" s="59">
        <v>41.0</v>
      </c>
      <c r="M295" s="59">
        <v>16.5</v>
      </c>
      <c r="N295" s="252">
        <v>0.0</v>
      </c>
      <c r="O295" s="284">
        <v>0.0</v>
      </c>
      <c r="P295" s="252">
        <v>0.0</v>
      </c>
      <c r="Q295" s="284">
        <v>0.0</v>
      </c>
      <c r="R295" s="284">
        <v>0.0</v>
      </c>
      <c r="S295" s="252">
        <v>1.0</v>
      </c>
      <c r="T295" s="252">
        <v>0.0</v>
      </c>
      <c r="U295" s="284">
        <v>0.0</v>
      </c>
      <c r="V295" s="284">
        <v>0.0</v>
      </c>
      <c r="W295" s="285">
        <v>150.0</v>
      </c>
      <c r="X295" s="285">
        <v>0.0</v>
      </c>
      <c r="Y295" s="252">
        <v>1.0</v>
      </c>
      <c r="Z295" s="252">
        <v>0.0</v>
      </c>
      <c r="AA295" s="63"/>
      <c r="AB295" s="63"/>
      <c r="AC295" s="63"/>
      <c r="AD295" s="63"/>
      <c r="AE295" s="63"/>
      <c r="AF295" s="63"/>
      <c r="AG295" s="63"/>
      <c r="AH295" s="63"/>
      <c r="AI295" s="63"/>
      <c r="AJ295" s="63"/>
    </row>
    <row r="296">
      <c r="A296" s="251" t="s">
        <v>1634</v>
      </c>
      <c r="B296" s="251" t="s">
        <v>777</v>
      </c>
      <c r="C296" s="251" t="s">
        <v>1078</v>
      </c>
      <c r="D296" s="251" t="s">
        <v>1079</v>
      </c>
      <c r="E296" s="251">
        <v>13.0</v>
      </c>
      <c r="F296" s="251" t="s">
        <v>7287</v>
      </c>
      <c r="G296" s="55" t="s">
        <v>7271</v>
      </c>
      <c r="H296" s="55" t="s">
        <v>54</v>
      </c>
      <c r="I296" s="55">
        <v>1.0</v>
      </c>
      <c r="J296" s="55" t="s">
        <v>44</v>
      </c>
      <c r="K296" s="55">
        <v>35.0</v>
      </c>
      <c r="L296" s="55">
        <v>42.5</v>
      </c>
      <c r="M296" s="55">
        <v>16.5</v>
      </c>
      <c r="N296" s="251">
        <v>6.0</v>
      </c>
      <c r="O296" s="286">
        <v>3.0E-4</v>
      </c>
      <c r="P296" s="251">
        <v>6.0</v>
      </c>
      <c r="Q296" s="286">
        <v>3.0E-4</v>
      </c>
      <c r="R296" s="286">
        <v>1.0</v>
      </c>
      <c r="S296" s="251">
        <v>1.0</v>
      </c>
      <c r="T296" s="251">
        <v>0.0</v>
      </c>
      <c r="U296" s="286">
        <v>0.1667</v>
      </c>
      <c r="V296" s="286">
        <v>0.0</v>
      </c>
      <c r="W296" s="287">
        <v>156.0</v>
      </c>
      <c r="X296" s="287">
        <v>0.0</v>
      </c>
      <c r="Y296" s="251">
        <v>1.0</v>
      </c>
      <c r="Z296" s="251">
        <v>0.0</v>
      </c>
      <c r="AA296" s="3"/>
      <c r="AB296" s="3"/>
      <c r="AC296" s="3"/>
      <c r="AD296" s="3"/>
      <c r="AE296" s="3"/>
      <c r="AF296" s="3"/>
      <c r="AG296" s="3"/>
      <c r="AH296" s="3"/>
      <c r="AI296" s="3"/>
      <c r="AJ296" s="3"/>
    </row>
    <row r="297">
      <c r="A297" s="252" t="s">
        <v>1634</v>
      </c>
      <c r="B297" s="252" t="s">
        <v>587</v>
      </c>
      <c r="C297" s="252" t="s">
        <v>969</v>
      </c>
      <c r="D297" s="252" t="s">
        <v>970</v>
      </c>
      <c r="E297" s="252">
        <v>12.0</v>
      </c>
      <c r="F297" s="252" t="s">
        <v>7287</v>
      </c>
      <c r="G297" s="59" t="s">
        <v>7271</v>
      </c>
      <c r="H297" s="59" t="s">
        <v>1595</v>
      </c>
      <c r="I297" s="59">
        <v>2.0</v>
      </c>
      <c r="J297" s="59" t="s">
        <v>115</v>
      </c>
      <c r="K297" s="59">
        <v>58.5</v>
      </c>
      <c r="L297" s="59">
        <v>33.5</v>
      </c>
      <c r="M297" s="59">
        <v>25.0</v>
      </c>
      <c r="N297" s="252">
        <v>4.0</v>
      </c>
      <c r="O297" s="284">
        <v>2.0E-4</v>
      </c>
      <c r="P297" s="252">
        <v>4.0</v>
      </c>
      <c r="Q297" s="284">
        <v>2.0E-4</v>
      </c>
      <c r="R297" s="284">
        <v>1.0</v>
      </c>
      <c r="S297" s="252">
        <v>2.0</v>
      </c>
      <c r="T297" s="252">
        <v>0.0</v>
      </c>
      <c r="U297" s="284">
        <v>0.5</v>
      </c>
      <c r="V297" s="284">
        <v>0.0</v>
      </c>
      <c r="W297" s="285">
        <v>268.0</v>
      </c>
      <c r="X297" s="285">
        <v>0.0</v>
      </c>
      <c r="Y297" s="252">
        <v>2.0</v>
      </c>
      <c r="Z297" s="252">
        <v>0.0</v>
      </c>
      <c r="AA297" s="63"/>
      <c r="AB297" s="63"/>
      <c r="AC297" s="63"/>
      <c r="AD297" s="63"/>
      <c r="AE297" s="63"/>
      <c r="AF297" s="63"/>
      <c r="AG297" s="63"/>
      <c r="AH297" s="63"/>
      <c r="AI297" s="63"/>
      <c r="AJ297" s="63"/>
    </row>
    <row r="298">
      <c r="A298" s="251" t="s">
        <v>1634</v>
      </c>
      <c r="B298" s="251" t="s">
        <v>620</v>
      </c>
      <c r="C298" s="251" t="s">
        <v>986</v>
      </c>
      <c r="D298" s="251" t="s">
        <v>987</v>
      </c>
      <c r="E298" s="251">
        <v>12.0</v>
      </c>
      <c r="F298" s="251" t="s">
        <v>188</v>
      </c>
      <c r="G298" s="55" t="s">
        <v>7270</v>
      </c>
      <c r="H298" s="55" t="s">
        <v>1598</v>
      </c>
      <c r="I298" s="55">
        <v>2.0</v>
      </c>
      <c r="J298" s="55" t="s">
        <v>226</v>
      </c>
      <c r="K298" s="55">
        <v>35.0</v>
      </c>
      <c r="L298" s="55">
        <v>27.5</v>
      </c>
      <c r="M298" s="55">
        <v>16.5</v>
      </c>
      <c r="N298" s="251">
        <v>15.0</v>
      </c>
      <c r="O298" s="286">
        <v>8.0E-4</v>
      </c>
      <c r="P298" s="251">
        <v>17.0</v>
      </c>
      <c r="Q298" s="286">
        <v>7.0E-4</v>
      </c>
      <c r="R298" s="286">
        <v>0.8824</v>
      </c>
      <c r="S298" s="251">
        <v>2.0</v>
      </c>
      <c r="T298" s="251">
        <v>0.0</v>
      </c>
      <c r="U298" s="286">
        <v>0.1333</v>
      </c>
      <c r="V298" s="286">
        <v>0.0</v>
      </c>
      <c r="W298" s="287">
        <v>204.0</v>
      </c>
      <c r="X298" s="287">
        <v>0.0</v>
      </c>
      <c r="Y298" s="251">
        <v>2.0</v>
      </c>
      <c r="Z298" s="251">
        <v>0.0</v>
      </c>
      <c r="AA298" s="3"/>
      <c r="AB298" s="3"/>
      <c r="AC298" s="3"/>
      <c r="AD298" s="3"/>
      <c r="AE298" s="3"/>
      <c r="AF298" s="3"/>
      <c r="AG298" s="3"/>
      <c r="AH298" s="3"/>
      <c r="AI298" s="3"/>
      <c r="AJ298" s="3"/>
    </row>
    <row r="299">
      <c r="A299" s="252" t="s">
        <v>1634</v>
      </c>
      <c r="B299" s="252" t="s">
        <v>663</v>
      </c>
      <c r="C299" s="252" t="s">
        <v>684</v>
      </c>
      <c r="D299" s="252" t="s">
        <v>685</v>
      </c>
      <c r="E299" s="252">
        <v>12.0</v>
      </c>
      <c r="F299" s="252" t="s">
        <v>7287</v>
      </c>
      <c r="G299" s="59" t="s">
        <v>7271</v>
      </c>
      <c r="H299" s="59" t="s">
        <v>1598</v>
      </c>
      <c r="I299" s="59">
        <v>3.0</v>
      </c>
      <c r="J299" s="59" t="s">
        <v>207</v>
      </c>
      <c r="K299" s="59">
        <v>49.5</v>
      </c>
      <c r="L299" s="59">
        <v>28.5</v>
      </c>
      <c r="M299" s="59">
        <v>21.0</v>
      </c>
      <c r="N299" s="252">
        <v>48.0</v>
      </c>
      <c r="O299" s="284">
        <v>0.0024</v>
      </c>
      <c r="P299" s="252">
        <v>59.0</v>
      </c>
      <c r="Q299" s="284">
        <v>0.0025</v>
      </c>
      <c r="R299" s="284">
        <v>1.0</v>
      </c>
      <c r="S299" s="252">
        <v>3.0</v>
      </c>
      <c r="T299" s="252">
        <v>0.0</v>
      </c>
      <c r="U299" s="284">
        <v>0.0625</v>
      </c>
      <c r="V299" s="284">
        <v>0.0</v>
      </c>
      <c r="W299" s="285">
        <v>318.0</v>
      </c>
      <c r="X299" s="285">
        <v>0.0</v>
      </c>
      <c r="Y299" s="252">
        <v>3.0</v>
      </c>
      <c r="Z299" s="252">
        <v>0.0</v>
      </c>
      <c r="AA299" s="63"/>
      <c r="AB299" s="63"/>
      <c r="AC299" s="63"/>
      <c r="AD299" s="63"/>
      <c r="AE299" s="63"/>
      <c r="AF299" s="63"/>
      <c r="AG299" s="63"/>
      <c r="AH299" s="63"/>
      <c r="AI299" s="63"/>
      <c r="AJ299" s="63"/>
    </row>
    <row r="300">
      <c r="A300" s="251" t="s">
        <v>1634</v>
      </c>
      <c r="B300" s="251" t="s">
        <v>663</v>
      </c>
      <c r="C300" s="251" t="s">
        <v>1002</v>
      </c>
      <c r="D300" s="251" t="s">
        <v>1003</v>
      </c>
      <c r="E300" s="251">
        <v>12.0</v>
      </c>
      <c r="F300" s="251" t="s">
        <v>188</v>
      </c>
      <c r="G300" s="55" t="s">
        <v>7271</v>
      </c>
      <c r="H300" s="55" t="s">
        <v>1598</v>
      </c>
      <c r="I300" s="55">
        <v>1.0</v>
      </c>
      <c r="J300" s="55" t="s">
        <v>207</v>
      </c>
      <c r="K300" s="55">
        <v>49.5</v>
      </c>
      <c r="L300" s="55">
        <v>28.5</v>
      </c>
      <c r="M300" s="55">
        <v>21.0</v>
      </c>
      <c r="N300" s="251">
        <v>0.0</v>
      </c>
      <c r="O300" s="286">
        <v>0.0</v>
      </c>
      <c r="P300" s="251">
        <v>0.0</v>
      </c>
      <c r="Q300" s="286">
        <v>0.0</v>
      </c>
      <c r="R300" s="286">
        <v>0.0</v>
      </c>
      <c r="S300" s="251">
        <v>1.0</v>
      </c>
      <c r="T300" s="251">
        <v>0.0</v>
      </c>
      <c r="U300" s="286">
        <v>0.0</v>
      </c>
      <c r="V300" s="286">
        <v>0.0</v>
      </c>
      <c r="W300" s="287">
        <v>106.0</v>
      </c>
      <c r="X300" s="287">
        <v>0.0</v>
      </c>
      <c r="Y300" s="251">
        <v>1.0</v>
      </c>
      <c r="Z300" s="251">
        <v>0.0</v>
      </c>
      <c r="AA300" s="3"/>
      <c r="AB300" s="3"/>
      <c r="AC300" s="3"/>
      <c r="AD300" s="3"/>
      <c r="AE300" s="3"/>
      <c r="AF300" s="3"/>
      <c r="AG300" s="3"/>
      <c r="AH300" s="3"/>
      <c r="AI300" s="3"/>
      <c r="AJ300" s="3"/>
    </row>
    <row r="301">
      <c r="A301" s="252" t="s">
        <v>1634</v>
      </c>
      <c r="B301" s="252" t="s">
        <v>777</v>
      </c>
      <c r="C301" s="252" t="s">
        <v>1076</v>
      </c>
      <c r="D301" s="252" t="s">
        <v>1077</v>
      </c>
      <c r="E301" s="252">
        <v>12.0</v>
      </c>
      <c r="F301" s="252" t="s">
        <v>7287</v>
      </c>
      <c r="G301" s="59" t="s">
        <v>7271</v>
      </c>
      <c r="H301" s="59" t="s">
        <v>54</v>
      </c>
      <c r="I301" s="59">
        <v>1.0</v>
      </c>
      <c r="J301" s="59" t="s">
        <v>44</v>
      </c>
      <c r="K301" s="59">
        <v>35.0</v>
      </c>
      <c r="L301" s="59">
        <v>42.5</v>
      </c>
      <c r="M301" s="59">
        <v>16.5</v>
      </c>
      <c r="N301" s="252">
        <v>6.0</v>
      </c>
      <c r="O301" s="284">
        <v>3.0E-4</v>
      </c>
      <c r="P301" s="252">
        <v>11.0</v>
      </c>
      <c r="Q301" s="284">
        <v>5.0E-4</v>
      </c>
      <c r="R301" s="284">
        <v>1.0</v>
      </c>
      <c r="S301" s="252">
        <v>1.0</v>
      </c>
      <c r="T301" s="252">
        <v>0.0</v>
      </c>
      <c r="U301" s="284">
        <v>0.1667</v>
      </c>
      <c r="V301" s="284">
        <v>0.0</v>
      </c>
      <c r="W301" s="285">
        <v>156.0</v>
      </c>
      <c r="X301" s="285">
        <v>0.0</v>
      </c>
      <c r="Y301" s="252">
        <v>1.0</v>
      </c>
      <c r="Z301" s="252">
        <v>0.0</v>
      </c>
      <c r="AA301" s="63"/>
      <c r="AB301" s="63"/>
      <c r="AC301" s="63"/>
      <c r="AD301" s="63"/>
      <c r="AE301" s="63"/>
      <c r="AF301" s="63"/>
      <c r="AG301" s="63"/>
      <c r="AH301" s="63"/>
      <c r="AI301" s="63"/>
      <c r="AJ301" s="63"/>
    </row>
    <row r="302">
      <c r="A302" s="251" t="s">
        <v>1634</v>
      </c>
      <c r="B302" s="251" t="s">
        <v>809</v>
      </c>
      <c r="C302" s="251" t="s">
        <v>816</v>
      </c>
      <c r="D302" s="251" t="s">
        <v>817</v>
      </c>
      <c r="E302" s="251">
        <v>12.0</v>
      </c>
      <c r="F302" s="251" t="s">
        <v>7287</v>
      </c>
      <c r="G302" s="55" t="s">
        <v>7271</v>
      </c>
      <c r="H302" s="55" t="s">
        <v>31</v>
      </c>
      <c r="I302" s="55">
        <v>1.0</v>
      </c>
      <c r="J302" s="55" t="s">
        <v>23</v>
      </c>
      <c r="K302" s="55">
        <v>35.0</v>
      </c>
      <c r="L302" s="55">
        <v>45.5</v>
      </c>
      <c r="M302" s="55">
        <v>16.5</v>
      </c>
      <c r="N302" s="251">
        <v>1.0</v>
      </c>
      <c r="O302" s="286">
        <v>1.0E-4</v>
      </c>
      <c r="P302" s="251">
        <v>1.0</v>
      </c>
      <c r="Q302" s="286">
        <v>0.0</v>
      </c>
      <c r="R302" s="286">
        <v>1.0</v>
      </c>
      <c r="S302" s="251">
        <v>1.0</v>
      </c>
      <c r="T302" s="251">
        <v>0.0</v>
      </c>
      <c r="U302" s="286">
        <v>1.0</v>
      </c>
      <c r="V302" s="286">
        <v>0.0</v>
      </c>
      <c r="W302" s="287">
        <v>161.0</v>
      </c>
      <c r="X302" s="287">
        <v>0.0</v>
      </c>
      <c r="Y302" s="251">
        <v>1.0</v>
      </c>
      <c r="Z302" s="251">
        <v>0.0</v>
      </c>
      <c r="AA302" s="3"/>
      <c r="AB302" s="3"/>
      <c r="AC302" s="3"/>
      <c r="AD302" s="3"/>
      <c r="AE302" s="3"/>
      <c r="AF302" s="3"/>
      <c r="AG302" s="3"/>
      <c r="AH302" s="3"/>
      <c r="AI302" s="3"/>
      <c r="AJ302" s="3"/>
    </row>
    <row r="303">
      <c r="A303" s="252" t="s">
        <v>1634</v>
      </c>
      <c r="B303" s="252" t="s">
        <v>375</v>
      </c>
      <c r="C303" s="252" t="s">
        <v>884</v>
      </c>
      <c r="D303" s="252" t="s">
        <v>885</v>
      </c>
      <c r="E303" s="252">
        <v>11.0</v>
      </c>
      <c r="F303" s="252" t="s">
        <v>7289</v>
      </c>
      <c r="G303" s="59" t="s">
        <v>7270</v>
      </c>
      <c r="H303" s="59" t="s">
        <v>1580</v>
      </c>
      <c r="I303" s="59">
        <v>2.0</v>
      </c>
      <c r="J303" s="59" t="s">
        <v>231</v>
      </c>
      <c r="K303" s="59">
        <v>35.0</v>
      </c>
      <c r="L303" s="59">
        <v>27.5</v>
      </c>
      <c r="M303" s="59">
        <v>16.5</v>
      </c>
      <c r="N303" s="252">
        <v>7.0</v>
      </c>
      <c r="O303" s="284">
        <v>4.0E-4</v>
      </c>
      <c r="P303" s="252">
        <v>13.0</v>
      </c>
      <c r="Q303" s="284">
        <v>6.0E-4</v>
      </c>
      <c r="R303" s="284">
        <v>1.0</v>
      </c>
      <c r="S303" s="252">
        <v>2.0</v>
      </c>
      <c r="T303" s="252">
        <v>0.0</v>
      </c>
      <c r="U303" s="284">
        <v>0.2857</v>
      </c>
      <c r="V303" s="284">
        <v>0.0</v>
      </c>
      <c r="W303" s="285">
        <v>204.0</v>
      </c>
      <c r="X303" s="285">
        <v>0.0</v>
      </c>
      <c r="Y303" s="252">
        <v>2.0</v>
      </c>
      <c r="Z303" s="252">
        <v>0.0</v>
      </c>
      <c r="AA303" s="63"/>
      <c r="AB303" s="63"/>
      <c r="AC303" s="63"/>
      <c r="AD303" s="63"/>
      <c r="AE303" s="63"/>
      <c r="AF303" s="63"/>
      <c r="AG303" s="63"/>
      <c r="AH303" s="63"/>
      <c r="AI303" s="63"/>
      <c r="AJ303" s="63"/>
    </row>
    <row r="304">
      <c r="A304" s="251" t="s">
        <v>1634</v>
      </c>
      <c r="B304" s="251" t="s">
        <v>400</v>
      </c>
      <c r="C304" s="251" t="s">
        <v>886</v>
      </c>
      <c r="D304" s="251" t="s">
        <v>887</v>
      </c>
      <c r="E304" s="251">
        <v>11.0</v>
      </c>
      <c r="F304" s="251" t="s">
        <v>7287</v>
      </c>
      <c r="G304" s="55" t="s">
        <v>7270</v>
      </c>
      <c r="H304" s="55" t="s">
        <v>1582</v>
      </c>
      <c r="I304" s="55">
        <v>13.0</v>
      </c>
      <c r="J304" s="55" t="s">
        <v>132</v>
      </c>
      <c r="K304" s="55">
        <v>37.0</v>
      </c>
      <c r="L304" s="55">
        <v>32.5</v>
      </c>
      <c r="M304" s="55">
        <v>11.5</v>
      </c>
      <c r="N304" s="251">
        <v>52.0</v>
      </c>
      <c r="O304" s="286">
        <v>0.0026</v>
      </c>
      <c r="P304" s="251">
        <v>64.0</v>
      </c>
      <c r="Q304" s="286">
        <v>0.0028</v>
      </c>
      <c r="R304" s="286">
        <v>1.0</v>
      </c>
      <c r="S304" s="251">
        <v>12.0</v>
      </c>
      <c r="T304" s="251">
        <v>1.0</v>
      </c>
      <c r="U304" s="286">
        <v>0.2308</v>
      </c>
      <c r="V304" s="286">
        <v>0.0192</v>
      </c>
      <c r="W304" s="287">
        <v>1548.0</v>
      </c>
      <c r="X304" s="287">
        <v>129.0</v>
      </c>
      <c r="Y304" s="251">
        <v>12.0</v>
      </c>
      <c r="Z304" s="251">
        <v>1.0</v>
      </c>
      <c r="AA304" s="3"/>
      <c r="AB304" s="3"/>
      <c r="AC304" s="3"/>
      <c r="AD304" s="3"/>
      <c r="AE304" s="3"/>
      <c r="AF304" s="3"/>
      <c r="AG304" s="3"/>
      <c r="AH304" s="3"/>
      <c r="AI304" s="3"/>
      <c r="AJ304" s="3"/>
    </row>
    <row r="305">
      <c r="A305" s="252" t="s">
        <v>1634</v>
      </c>
      <c r="B305" s="252" t="s">
        <v>448</v>
      </c>
      <c r="C305" s="252" t="s">
        <v>451</v>
      </c>
      <c r="D305" s="252" t="s">
        <v>452</v>
      </c>
      <c r="E305" s="252">
        <v>11.0</v>
      </c>
      <c r="F305" s="252" t="s">
        <v>7287</v>
      </c>
      <c r="G305" s="59" t="s">
        <v>7270</v>
      </c>
      <c r="H305" s="59" t="s">
        <v>7277</v>
      </c>
      <c r="I305" s="59">
        <v>5.0</v>
      </c>
      <c r="J305" s="59" t="s">
        <v>176</v>
      </c>
      <c r="K305" s="59">
        <v>35.0</v>
      </c>
      <c r="L305" s="59">
        <v>31.5</v>
      </c>
      <c r="M305" s="59">
        <v>16.5</v>
      </c>
      <c r="N305" s="252">
        <v>13.0</v>
      </c>
      <c r="O305" s="284">
        <v>7.0E-4</v>
      </c>
      <c r="P305" s="252">
        <v>18.0</v>
      </c>
      <c r="Q305" s="284">
        <v>8.0E-4</v>
      </c>
      <c r="R305" s="284">
        <v>0.8889</v>
      </c>
      <c r="S305" s="252">
        <v>5.0</v>
      </c>
      <c r="T305" s="252">
        <v>0.0</v>
      </c>
      <c r="U305" s="284">
        <v>0.3846</v>
      </c>
      <c r="V305" s="284">
        <v>0.0</v>
      </c>
      <c r="W305" s="285">
        <v>530.0</v>
      </c>
      <c r="X305" s="285">
        <v>0.0</v>
      </c>
      <c r="Y305" s="252">
        <v>5.0</v>
      </c>
      <c r="Z305" s="252">
        <v>0.0</v>
      </c>
      <c r="AA305" s="63"/>
      <c r="AB305" s="63"/>
      <c r="AC305" s="63"/>
      <c r="AD305" s="63"/>
      <c r="AE305" s="63"/>
      <c r="AF305" s="63"/>
      <c r="AG305" s="63"/>
      <c r="AH305" s="63"/>
      <c r="AI305" s="63"/>
      <c r="AJ305" s="63"/>
    </row>
    <row r="306">
      <c r="A306" s="251" t="s">
        <v>1634</v>
      </c>
      <c r="B306" s="251" t="s">
        <v>494</v>
      </c>
      <c r="C306" s="251" t="s">
        <v>955</v>
      </c>
      <c r="D306" s="251" t="s">
        <v>956</v>
      </c>
      <c r="E306" s="251">
        <v>11.0</v>
      </c>
      <c r="F306" s="251" t="s">
        <v>7290</v>
      </c>
      <c r="G306" s="55" t="s">
        <v>7270</v>
      </c>
      <c r="H306" s="55" t="s">
        <v>1593</v>
      </c>
      <c r="I306" s="55">
        <v>1.0</v>
      </c>
      <c r="J306" s="55" t="s">
        <v>127</v>
      </c>
      <c r="K306" s="55">
        <v>35.0</v>
      </c>
      <c r="L306" s="55">
        <v>33.0</v>
      </c>
      <c r="M306" s="55">
        <v>16.5</v>
      </c>
      <c r="N306" s="251">
        <v>5.0</v>
      </c>
      <c r="O306" s="286">
        <v>3.0E-4</v>
      </c>
      <c r="P306" s="251">
        <v>7.0</v>
      </c>
      <c r="Q306" s="286">
        <v>3.0E-4</v>
      </c>
      <c r="R306" s="286">
        <v>1.0</v>
      </c>
      <c r="S306" s="251">
        <v>1.0</v>
      </c>
      <c r="T306" s="251">
        <v>0.0</v>
      </c>
      <c r="U306" s="286">
        <v>0.2</v>
      </c>
      <c r="V306" s="286">
        <v>0.0</v>
      </c>
      <c r="W306" s="287">
        <v>113.0</v>
      </c>
      <c r="X306" s="287">
        <v>0.0</v>
      </c>
      <c r="Y306" s="251">
        <v>1.0</v>
      </c>
      <c r="Z306" s="251">
        <v>0.0</v>
      </c>
      <c r="AA306" s="3"/>
      <c r="AB306" s="3"/>
      <c r="AC306" s="3"/>
      <c r="AD306" s="3"/>
      <c r="AE306" s="3"/>
      <c r="AF306" s="3"/>
      <c r="AG306" s="3"/>
      <c r="AH306" s="3"/>
      <c r="AI306" s="3"/>
      <c r="AJ306" s="3"/>
    </row>
    <row r="307">
      <c r="A307" s="252" t="s">
        <v>1634</v>
      </c>
      <c r="B307" s="252" t="s">
        <v>587</v>
      </c>
      <c r="C307" s="252" t="s">
        <v>592</v>
      </c>
      <c r="D307" s="252" t="s">
        <v>593</v>
      </c>
      <c r="E307" s="252">
        <v>11.0</v>
      </c>
      <c r="F307" s="252" t="s">
        <v>7287</v>
      </c>
      <c r="G307" s="59" t="s">
        <v>7271</v>
      </c>
      <c r="H307" s="59" t="s">
        <v>1595</v>
      </c>
      <c r="I307" s="59">
        <v>4.0</v>
      </c>
      <c r="J307" s="59" t="s">
        <v>115</v>
      </c>
      <c r="K307" s="59">
        <v>58.5</v>
      </c>
      <c r="L307" s="59">
        <v>33.5</v>
      </c>
      <c r="M307" s="59">
        <v>25.0</v>
      </c>
      <c r="N307" s="252">
        <v>5.0</v>
      </c>
      <c r="O307" s="284">
        <v>3.0E-4</v>
      </c>
      <c r="P307" s="252">
        <v>6.0</v>
      </c>
      <c r="Q307" s="284">
        <v>3.0E-4</v>
      </c>
      <c r="R307" s="284">
        <v>1.0</v>
      </c>
      <c r="S307" s="252">
        <v>4.0</v>
      </c>
      <c r="T307" s="252">
        <v>0.0</v>
      </c>
      <c r="U307" s="284">
        <v>0.8</v>
      </c>
      <c r="V307" s="284">
        <v>0.0</v>
      </c>
      <c r="W307" s="285">
        <v>536.0</v>
      </c>
      <c r="X307" s="285">
        <v>0.0</v>
      </c>
      <c r="Y307" s="252">
        <v>4.0</v>
      </c>
      <c r="Z307" s="252">
        <v>0.0</v>
      </c>
      <c r="AA307" s="63"/>
      <c r="AB307" s="63"/>
      <c r="AC307" s="63"/>
      <c r="AD307" s="63"/>
      <c r="AE307" s="63"/>
      <c r="AF307" s="63"/>
      <c r="AG307" s="63"/>
      <c r="AH307" s="63"/>
      <c r="AI307" s="63"/>
      <c r="AJ307" s="63"/>
    </row>
    <row r="308">
      <c r="A308" s="251" t="s">
        <v>1634</v>
      </c>
      <c r="B308" s="251" t="s">
        <v>620</v>
      </c>
      <c r="C308" s="251" t="s">
        <v>635</v>
      </c>
      <c r="D308" s="251" t="s">
        <v>636</v>
      </c>
      <c r="E308" s="251">
        <v>11.0</v>
      </c>
      <c r="F308" s="251" t="s">
        <v>7287</v>
      </c>
      <c r="G308" s="55" t="s">
        <v>7270</v>
      </c>
      <c r="H308" s="55" t="s">
        <v>1598</v>
      </c>
      <c r="I308" s="55">
        <v>5.0</v>
      </c>
      <c r="J308" s="55" t="s">
        <v>226</v>
      </c>
      <c r="K308" s="55">
        <v>35.0</v>
      </c>
      <c r="L308" s="55">
        <v>27.5</v>
      </c>
      <c r="M308" s="55">
        <v>16.5</v>
      </c>
      <c r="N308" s="251">
        <v>37.0</v>
      </c>
      <c r="O308" s="286">
        <v>0.0019</v>
      </c>
      <c r="P308" s="251">
        <v>41.0</v>
      </c>
      <c r="Q308" s="286">
        <v>0.0018</v>
      </c>
      <c r="R308" s="286">
        <v>1.0</v>
      </c>
      <c r="S308" s="251">
        <v>5.0</v>
      </c>
      <c r="T308" s="251">
        <v>0.0</v>
      </c>
      <c r="U308" s="286">
        <v>0.1351</v>
      </c>
      <c r="V308" s="286">
        <v>0.0</v>
      </c>
      <c r="W308" s="287">
        <v>510.0</v>
      </c>
      <c r="X308" s="287">
        <v>0.0</v>
      </c>
      <c r="Y308" s="251">
        <v>5.0</v>
      </c>
      <c r="Z308" s="251">
        <v>0.0</v>
      </c>
      <c r="AA308" s="3"/>
      <c r="AB308" s="3"/>
      <c r="AC308" s="3"/>
      <c r="AD308" s="3"/>
      <c r="AE308" s="3"/>
      <c r="AF308" s="3"/>
      <c r="AG308" s="3"/>
      <c r="AH308" s="3"/>
      <c r="AI308" s="3"/>
      <c r="AJ308" s="3"/>
    </row>
    <row r="309">
      <c r="A309" s="252" t="s">
        <v>1634</v>
      </c>
      <c r="B309" s="252" t="s">
        <v>620</v>
      </c>
      <c r="C309" s="252" t="s">
        <v>651</v>
      </c>
      <c r="D309" s="252" t="s">
        <v>652</v>
      </c>
      <c r="E309" s="252">
        <v>11.0</v>
      </c>
      <c r="F309" s="252" t="s">
        <v>188</v>
      </c>
      <c r="G309" s="59" t="s">
        <v>7270</v>
      </c>
      <c r="H309" s="59" t="s">
        <v>1598</v>
      </c>
      <c r="I309" s="59">
        <v>5.0</v>
      </c>
      <c r="J309" s="59" t="s">
        <v>226</v>
      </c>
      <c r="K309" s="59">
        <v>35.0</v>
      </c>
      <c r="L309" s="59">
        <v>27.5</v>
      </c>
      <c r="M309" s="59">
        <v>16.5</v>
      </c>
      <c r="N309" s="252">
        <v>51.0</v>
      </c>
      <c r="O309" s="284">
        <v>0.0026</v>
      </c>
      <c r="P309" s="252">
        <v>61.0</v>
      </c>
      <c r="Q309" s="284">
        <v>0.0026</v>
      </c>
      <c r="R309" s="284">
        <v>1.0</v>
      </c>
      <c r="S309" s="252">
        <v>5.0</v>
      </c>
      <c r="T309" s="252">
        <v>0.0</v>
      </c>
      <c r="U309" s="284">
        <v>0.098</v>
      </c>
      <c r="V309" s="284">
        <v>0.0</v>
      </c>
      <c r="W309" s="285">
        <v>510.0</v>
      </c>
      <c r="X309" s="285">
        <v>0.0</v>
      </c>
      <c r="Y309" s="252">
        <v>5.0</v>
      </c>
      <c r="Z309" s="252">
        <v>0.0</v>
      </c>
      <c r="AA309" s="63"/>
      <c r="AB309" s="63"/>
      <c r="AC309" s="63"/>
      <c r="AD309" s="63"/>
      <c r="AE309" s="63"/>
      <c r="AF309" s="63"/>
      <c r="AG309" s="63"/>
      <c r="AH309" s="63"/>
      <c r="AI309" s="63"/>
      <c r="AJ309" s="63"/>
    </row>
    <row r="310">
      <c r="A310" s="251" t="s">
        <v>1634</v>
      </c>
      <c r="B310" s="251" t="s">
        <v>663</v>
      </c>
      <c r="C310" s="251" t="s">
        <v>996</v>
      </c>
      <c r="D310" s="251" t="s">
        <v>997</v>
      </c>
      <c r="E310" s="251">
        <v>11.0</v>
      </c>
      <c r="F310" s="251" t="s">
        <v>7286</v>
      </c>
      <c r="G310" s="55" t="s">
        <v>7271</v>
      </c>
      <c r="H310" s="55" t="s">
        <v>1598</v>
      </c>
      <c r="I310" s="55">
        <v>4.0</v>
      </c>
      <c r="J310" s="55" t="s">
        <v>207</v>
      </c>
      <c r="K310" s="55">
        <v>49.5</v>
      </c>
      <c r="L310" s="55">
        <v>28.5</v>
      </c>
      <c r="M310" s="55">
        <v>21.0</v>
      </c>
      <c r="N310" s="251">
        <v>14.0</v>
      </c>
      <c r="O310" s="286">
        <v>7.0E-4</v>
      </c>
      <c r="P310" s="251">
        <v>18.0</v>
      </c>
      <c r="Q310" s="286">
        <v>8.0E-4</v>
      </c>
      <c r="R310" s="286">
        <v>1.0</v>
      </c>
      <c r="S310" s="251">
        <v>4.0</v>
      </c>
      <c r="T310" s="251">
        <v>0.0</v>
      </c>
      <c r="U310" s="286">
        <v>0.2857</v>
      </c>
      <c r="V310" s="286">
        <v>0.0</v>
      </c>
      <c r="W310" s="287">
        <v>424.0</v>
      </c>
      <c r="X310" s="287">
        <v>0.0</v>
      </c>
      <c r="Y310" s="251">
        <v>4.0</v>
      </c>
      <c r="Z310" s="251">
        <v>0.0</v>
      </c>
      <c r="AA310" s="3"/>
      <c r="AB310" s="3"/>
      <c r="AC310" s="3"/>
      <c r="AD310" s="3"/>
      <c r="AE310" s="3"/>
      <c r="AF310" s="3"/>
      <c r="AG310" s="3"/>
      <c r="AH310" s="3"/>
      <c r="AI310" s="3"/>
      <c r="AJ310" s="3"/>
    </row>
    <row r="311">
      <c r="A311" s="252" t="s">
        <v>1634</v>
      </c>
      <c r="B311" s="252" t="s">
        <v>663</v>
      </c>
      <c r="C311" s="252" t="s">
        <v>682</v>
      </c>
      <c r="D311" s="252" t="s">
        <v>683</v>
      </c>
      <c r="E311" s="252">
        <v>11.0</v>
      </c>
      <c r="F311" s="252" t="s">
        <v>7287</v>
      </c>
      <c r="G311" s="59" t="s">
        <v>7271</v>
      </c>
      <c r="H311" s="59" t="s">
        <v>1598</v>
      </c>
      <c r="I311" s="59">
        <v>1.0</v>
      </c>
      <c r="J311" s="59" t="s">
        <v>207</v>
      </c>
      <c r="K311" s="59">
        <v>49.5</v>
      </c>
      <c r="L311" s="59">
        <v>28.5</v>
      </c>
      <c r="M311" s="59">
        <v>21.0</v>
      </c>
      <c r="N311" s="252">
        <v>357.0</v>
      </c>
      <c r="O311" s="284">
        <v>0.0182</v>
      </c>
      <c r="P311" s="252">
        <v>396.0</v>
      </c>
      <c r="Q311" s="284">
        <v>0.017</v>
      </c>
      <c r="R311" s="284">
        <v>0.9924</v>
      </c>
      <c r="S311" s="252">
        <v>1.0</v>
      </c>
      <c r="T311" s="252">
        <v>0.0</v>
      </c>
      <c r="U311" s="284">
        <v>0.0028</v>
      </c>
      <c r="V311" s="284">
        <v>0.0</v>
      </c>
      <c r="W311" s="285">
        <v>106.0</v>
      </c>
      <c r="X311" s="285">
        <v>0.0</v>
      </c>
      <c r="Y311" s="252">
        <v>1.0</v>
      </c>
      <c r="Z311" s="252">
        <v>0.0</v>
      </c>
      <c r="AA311" s="63"/>
      <c r="AB311" s="63"/>
      <c r="AC311" s="63"/>
      <c r="AD311" s="63"/>
      <c r="AE311" s="63"/>
      <c r="AF311" s="63"/>
      <c r="AG311" s="63"/>
      <c r="AH311" s="63"/>
      <c r="AI311" s="63"/>
      <c r="AJ311" s="63"/>
    </row>
    <row r="312">
      <c r="A312" s="251" t="s">
        <v>1634</v>
      </c>
      <c r="B312" s="251" t="s">
        <v>742</v>
      </c>
      <c r="C312" s="251" t="s">
        <v>745</v>
      </c>
      <c r="D312" s="251" t="s">
        <v>746</v>
      </c>
      <c r="E312" s="251">
        <v>11.0</v>
      </c>
      <c r="F312" s="251" t="s">
        <v>186</v>
      </c>
      <c r="G312" s="55" t="s">
        <v>7274</v>
      </c>
      <c r="H312" s="55" t="s">
        <v>7273</v>
      </c>
      <c r="I312" s="55">
        <v>14.0</v>
      </c>
      <c r="J312" s="55" t="s">
        <v>170</v>
      </c>
      <c r="K312" s="55">
        <v>35.0</v>
      </c>
      <c r="L312" s="55">
        <v>31.5</v>
      </c>
      <c r="M312" s="55">
        <v>16.5</v>
      </c>
      <c r="N312" s="251">
        <v>155.0</v>
      </c>
      <c r="O312" s="286">
        <v>0.0079</v>
      </c>
      <c r="P312" s="251">
        <v>216.0</v>
      </c>
      <c r="Q312" s="286">
        <v>0.0093</v>
      </c>
      <c r="R312" s="286">
        <v>0.9954</v>
      </c>
      <c r="S312" s="251">
        <v>13.0</v>
      </c>
      <c r="T312" s="251">
        <v>1.0</v>
      </c>
      <c r="U312" s="286">
        <v>0.0839</v>
      </c>
      <c r="V312" s="286">
        <v>0.0065</v>
      </c>
      <c r="W312" s="287">
        <v>1378.0</v>
      </c>
      <c r="X312" s="287">
        <v>106.0</v>
      </c>
      <c r="Y312" s="251">
        <v>13.0</v>
      </c>
      <c r="Z312" s="251">
        <v>1.0</v>
      </c>
      <c r="AA312" s="3"/>
      <c r="AB312" s="3"/>
      <c r="AC312" s="3"/>
      <c r="AD312" s="3"/>
      <c r="AE312" s="3"/>
      <c r="AF312" s="3"/>
      <c r="AG312" s="3"/>
      <c r="AH312" s="3"/>
      <c r="AI312" s="3"/>
      <c r="AJ312" s="3"/>
    </row>
    <row r="313">
      <c r="A313" s="252" t="s">
        <v>1634</v>
      </c>
      <c r="B313" s="252" t="s">
        <v>777</v>
      </c>
      <c r="C313" s="252" t="s">
        <v>782</v>
      </c>
      <c r="D313" s="252" t="s">
        <v>783</v>
      </c>
      <c r="E313" s="252">
        <v>11.0</v>
      </c>
      <c r="F313" s="252" t="s">
        <v>7287</v>
      </c>
      <c r="G313" s="59" t="s">
        <v>7271</v>
      </c>
      <c r="H313" s="59" t="s">
        <v>54</v>
      </c>
      <c r="I313" s="59">
        <v>1.0</v>
      </c>
      <c r="J313" s="59" t="s">
        <v>44</v>
      </c>
      <c r="K313" s="59">
        <v>35.0</v>
      </c>
      <c r="L313" s="59">
        <v>42.5</v>
      </c>
      <c r="M313" s="59">
        <v>16.5</v>
      </c>
      <c r="N313" s="252">
        <v>4.0</v>
      </c>
      <c r="O313" s="284">
        <v>2.0E-4</v>
      </c>
      <c r="P313" s="252">
        <v>4.0</v>
      </c>
      <c r="Q313" s="284">
        <v>2.0E-4</v>
      </c>
      <c r="R313" s="284">
        <v>1.0</v>
      </c>
      <c r="S313" s="252">
        <v>1.0</v>
      </c>
      <c r="T313" s="252">
        <v>0.0</v>
      </c>
      <c r="U313" s="284">
        <v>0.25</v>
      </c>
      <c r="V313" s="284">
        <v>0.0</v>
      </c>
      <c r="W313" s="285">
        <v>156.0</v>
      </c>
      <c r="X313" s="285">
        <v>0.0</v>
      </c>
      <c r="Y313" s="252">
        <v>1.0</v>
      </c>
      <c r="Z313" s="252">
        <v>0.0</v>
      </c>
      <c r="AA313" s="63"/>
      <c r="AB313" s="63"/>
      <c r="AC313" s="63"/>
      <c r="AD313" s="63"/>
      <c r="AE313" s="63"/>
      <c r="AF313" s="63"/>
      <c r="AG313" s="63"/>
      <c r="AH313" s="63"/>
      <c r="AI313" s="63"/>
      <c r="AJ313" s="63"/>
    </row>
    <row r="314">
      <c r="A314" s="251" t="s">
        <v>1634</v>
      </c>
      <c r="B314" s="251" t="s">
        <v>777</v>
      </c>
      <c r="C314" s="251" t="s">
        <v>796</v>
      </c>
      <c r="D314" s="251" t="s">
        <v>797</v>
      </c>
      <c r="E314" s="251">
        <v>11.0</v>
      </c>
      <c r="F314" s="251" t="s">
        <v>7290</v>
      </c>
      <c r="G314" s="55" t="s">
        <v>7271</v>
      </c>
      <c r="H314" s="55" t="s">
        <v>54</v>
      </c>
      <c r="I314" s="55">
        <v>1.0</v>
      </c>
      <c r="J314" s="55" t="s">
        <v>44</v>
      </c>
      <c r="K314" s="55">
        <v>35.0</v>
      </c>
      <c r="L314" s="55">
        <v>42.5</v>
      </c>
      <c r="M314" s="55">
        <v>16.5</v>
      </c>
      <c r="N314" s="251">
        <v>21.0</v>
      </c>
      <c r="O314" s="286">
        <v>0.0011</v>
      </c>
      <c r="P314" s="251">
        <v>26.0</v>
      </c>
      <c r="Q314" s="286">
        <v>0.0011</v>
      </c>
      <c r="R314" s="286">
        <v>1.0</v>
      </c>
      <c r="S314" s="251">
        <v>1.0</v>
      </c>
      <c r="T314" s="251">
        <v>0.0</v>
      </c>
      <c r="U314" s="286">
        <v>0.0476</v>
      </c>
      <c r="V314" s="286">
        <v>0.0</v>
      </c>
      <c r="W314" s="287">
        <v>156.0</v>
      </c>
      <c r="X314" s="287">
        <v>0.0</v>
      </c>
      <c r="Y314" s="251">
        <v>1.0</v>
      </c>
      <c r="Z314" s="251">
        <v>0.0</v>
      </c>
      <c r="AA314" s="3"/>
      <c r="AB314" s="3"/>
      <c r="AC314" s="3"/>
      <c r="AD314" s="3"/>
      <c r="AE314" s="3"/>
      <c r="AF314" s="3"/>
      <c r="AG314" s="3"/>
      <c r="AH314" s="3"/>
      <c r="AI314" s="3"/>
      <c r="AJ314" s="3"/>
    </row>
    <row r="315">
      <c r="A315" s="252" t="s">
        <v>1634</v>
      </c>
      <c r="B315" s="252" t="s">
        <v>806</v>
      </c>
      <c r="C315" s="252" t="s">
        <v>1086</v>
      </c>
      <c r="D315" s="252" t="s">
        <v>1087</v>
      </c>
      <c r="E315" s="252">
        <v>11.0</v>
      </c>
      <c r="F315" s="252" t="s">
        <v>7287</v>
      </c>
      <c r="G315" s="59" t="s">
        <v>7270</v>
      </c>
      <c r="H315" s="59" t="s">
        <v>31</v>
      </c>
      <c r="I315" s="59">
        <v>1.0</v>
      </c>
      <c r="J315" s="59" t="s">
        <v>31</v>
      </c>
      <c r="K315" s="59">
        <v>35.0</v>
      </c>
      <c r="L315" s="59">
        <v>44.0</v>
      </c>
      <c r="M315" s="59">
        <v>16.5</v>
      </c>
      <c r="N315" s="252">
        <v>5.0</v>
      </c>
      <c r="O315" s="284">
        <v>3.0E-4</v>
      </c>
      <c r="P315" s="252">
        <v>8.0</v>
      </c>
      <c r="Q315" s="284">
        <v>3.0E-4</v>
      </c>
      <c r="R315" s="284">
        <v>0.5</v>
      </c>
      <c r="S315" s="252">
        <v>1.0</v>
      </c>
      <c r="T315" s="252">
        <v>0.0</v>
      </c>
      <c r="U315" s="284">
        <v>0.2</v>
      </c>
      <c r="V315" s="284">
        <v>0.0</v>
      </c>
      <c r="W315" s="285">
        <v>156.0</v>
      </c>
      <c r="X315" s="285">
        <v>0.0</v>
      </c>
      <c r="Y315" s="252">
        <v>1.0</v>
      </c>
      <c r="Z315" s="252">
        <v>0.0</v>
      </c>
      <c r="AA315" s="63"/>
      <c r="AB315" s="63"/>
      <c r="AC315" s="63"/>
      <c r="AD315" s="63"/>
      <c r="AE315" s="63"/>
      <c r="AF315" s="63"/>
      <c r="AG315" s="63"/>
      <c r="AH315" s="63"/>
      <c r="AI315" s="63"/>
      <c r="AJ315" s="63"/>
    </row>
    <row r="316">
      <c r="A316" s="251" t="s">
        <v>1634</v>
      </c>
      <c r="B316" s="251" t="s">
        <v>809</v>
      </c>
      <c r="C316" s="251" t="s">
        <v>814</v>
      </c>
      <c r="D316" s="251" t="s">
        <v>815</v>
      </c>
      <c r="E316" s="251">
        <v>11.0</v>
      </c>
      <c r="F316" s="251" t="s">
        <v>7287</v>
      </c>
      <c r="G316" s="55" t="s">
        <v>7271</v>
      </c>
      <c r="H316" s="55" t="s">
        <v>31</v>
      </c>
      <c r="I316" s="55">
        <v>3.0</v>
      </c>
      <c r="J316" s="55" t="s">
        <v>23</v>
      </c>
      <c r="K316" s="55">
        <v>35.0</v>
      </c>
      <c r="L316" s="55">
        <v>45.5</v>
      </c>
      <c r="M316" s="55">
        <v>16.5</v>
      </c>
      <c r="N316" s="251">
        <v>184.0</v>
      </c>
      <c r="O316" s="286">
        <v>0.0094</v>
      </c>
      <c r="P316" s="251">
        <v>213.0</v>
      </c>
      <c r="Q316" s="286">
        <v>0.0092</v>
      </c>
      <c r="R316" s="286">
        <v>0.9906</v>
      </c>
      <c r="S316" s="251">
        <v>3.0</v>
      </c>
      <c r="T316" s="251">
        <v>0.0</v>
      </c>
      <c r="U316" s="286">
        <v>0.0163</v>
      </c>
      <c r="V316" s="286">
        <v>0.0</v>
      </c>
      <c r="W316" s="287">
        <v>483.0</v>
      </c>
      <c r="X316" s="287">
        <v>0.0</v>
      </c>
      <c r="Y316" s="251">
        <v>3.0</v>
      </c>
      <c r="Z316" s="251">
        <v>0.0</v>
      </c>
      <c r="AA316" s="3"/>
      <c r="AB316" s="3"/>
      <c r="AC316" s="3"/>
      <c r="AD316" s="3"/>
      <c r="AE316" s="3"/>
      <c r="AF316" s="3"/>
      <c r="AG316" s="3"/>
      <c r="AH316" s="3"/>
      <c r="AI316" s="3"/>
      <c r="AJ316" s="3"/>
    </row>
    <row r="317">
      <c r="A317" s="252" t="s">
        <v>1634</v>
      </c>
      <c r="B317" s="252" t="s">
        <v>351</v>
      </c>
      <c r="C317" s="252" t="s">
        <v>354</v>
      </c>
      <c r="D317" s="252" t="s">
        <v>355</v>
      </c>
      <c r="E317" s="252">
        <v>10.5</v>
      </c>
      <c r="F317" s="252" t="s">
        <v>7286</v>
      </c>
      <c r="G317" s="59" t="s">
        <v>7270</v>
      </c>
      <c r="H317" s="59" t="s">
        <v>1609</v>
      </c>
      <c r="I317" s="59">
        <v>1.0</v>
      </c>
      <c r="J317" s="59" t="s">
        <v>200</v>
      </c>
      <c r="K317" s="59">
        <v>58.5</v>
      </c>
      <c r="L317" s="59">
        <v>29.5</v>
      </c>
      <c r="M317" s="59">
        <v>25.0</v>
      </c>
      <c r="N317" s="252">
        <v>9.0</v>
      </c>
      <c r="O317" s="284">
        <v>5.0E-4</v>
      </c>
      <c r="P317" s="252">
        <v>11.0</v>
      </c>
      <c r="Q317" s="284">
        <v>5.0E-4</v>
      </c>
      <c r="R317" s="284">
        <v>0.8182</v>
      </c>
      <c r="S317" s="252">
        <v>1.0</v>
      </c>
      <c r="T317" s="252">
        <v>0.0</v>
      </c>
      <c r="U317" s="284">
        <v>0.1111</v>
      </c>
      <c r="V317" s="284">
        <v>0.0</v>
      </c>
      <c r="W317" s="285">
        <v>102.0</v>
      </c>
      <c r="X317" s="285">
        <v>0.0</v>
      </c>
      <c r="Y317" s="252">
        <v>1.0</v>
      </c>
      <c r="Z317" s="252">
        <v>0.0</v>
      </c>
      <c r="AA317" s="63"/>
      <c r="AB317" s="63"/>
      <c r="AC317" s="63"/>
      <c r="AD317" s="63"/>
      <c r="AE317" s="63"/>
      <c r="AF317" s="63"/>
      <c r="AG317" s="63"/>
      <c r="AH317" s="63"/>
      <c r="AI317" s="63"/>
      <c r="AJ317" s="63"/>
    </row>
    <row r="318">
      <c r="A318" s="251" t="s">
        <v>1634</v>
      </c>
      <c r="B318" s="251" t="s">
        <v>375</v>
      </c>
      <c r="C318" s="251" t="s">
        <v>378</v>
      </c>
      <c r="D318" s="251" t="s">
        <v>379</v>
      </c>
      <c r="E318" s="251">
        <v>10.5</v>
      </c>
      <c r="F318" s="251" t="s">
        <v>7287</v>
      </c>
      <c r="G318" s="55" t="s">
        <v>7270</v>
      </c>
      <c r="H318" s="55" t="s">
        <v>1580</v>
      </c>
      <c r="I318" s="55">
        <v>2.0</v>
      </c>
      <c r="J318" s="55" t="s">
        <v>231</v>
      </c>
      <c r="K318" s="55">
        <v>35.0</v>
      </c>
      <c r="L318" s="55">
        <v>27.5</v>
      </c>
      <c r="M318" s="55">
        <v>16.5</v>
      </c>
      <c r="N318" s="251">
        <v>16.0</v>
      </c>
      <c r="O318" s="286">
        <v>8.0E-4</v>
      </c>
      <c r="P318" s="251">
        <v>18.0</v>
      </c>
      <c r="Q318" s="286">
        <v>8.0E-4</v>
      </c>
      <c r="R318" s="286">
        <v>1.0</v>
      </c>
      <c r="S318" s="251">
        <v>2.0</v>
      </c>
      <c r="T318" s="251">
        <v>0.0</v>
      </c>
      <c r="U318" s="286">
        <v>0.125</v>
      </c>
      <c r="V318" s="286">
        <v>0.0</v>
      </c>
      <c r="W318" s="287">
        <v>204.0</v>
      </c>
      <c r="X318" s="287">
        <v>0.0</v>
      </c>
      <c r="Y318" s="251">
        <v>2.0</v>
      </c>
      <c r="Z318" s="251">
        <v>0.0</v>
      </c>
      <c r="AA318" s="3"/>
      <c r="AB318" s="3"/>
      <c r="AC318" s="3"/>
      <c r="AD318" s="3"/>
      <c r="AE318" s="3"/>
      <c r="AF318" s="3"/>
      <c r="AG318" s="3"/>
      <c r="AH318" s="3"/>
      <c r="AI318" s="3"/>
      <c r="AJ318" s="3"/>
    </row>
    <row r="319">
      <c r="A319" s="252" t="s">
        <v>1634</v>
      </c>
      <c r="B319" s="252" t="s">
        <v>375</v>
      </c>
      <c r="C319" s="252" t="s">
        <v>882</v>
      </c>
      <c r="D319" s="252" t="s">
        <v>883</v>
      </c>
      <c r="E319" s="252">
        <v>10.5</v>
      </c>
      <c r="F319" s="252" t="s">
        <v>7289</v>
      </c>
      <c r="G319" s="59" t="s">
        <v>7270</v>
      </c>
      <c r="H319" s="59" t="s">
        <v>1580</v>
      </c>
      <c r="I319" s="59">
        <v>3.0</v>
      </c>
      <c r="J319" s="59" t="s">
        <v>231</v>
      </c>
      <c r="K319" s="59">
        <v>35.0</v>
      </c>
      <c r="L319" s="59">
        <v>27.5</v>
      </c>
      <c r="M319" s="59">
        <v>16.5</v>
      </c>
      <c r="N319" s="252">
        <v>4.0</v>
      </c>
      <c r="O319" s="284">
        <v>2.0E-4</v>
      </c>
      <c r="P319" s="252">
        <v>7.0</v>
      </c>
      <c r="Q319" s="284">
        <v>3.0E-4</v>
      </c>
      <c r="R319" s="284">
        <v>0.7143</v>
      </c>
      <c r="S319" s="252">
        <v>3.0</v>
      </c>
      <c r="T319" s="252">
        <v>0.0</v>
      </c>
      <c r="U319" s="284">
        <v>0.75</v>
      </c>
      <c r="V319" s="284">
        <v>0.0</v>
      </c>
      <c r="W319" s="285">
        <v>306.0</v>
      </c>
      <c r="X319" s="285">
        <v>0.0</v>
      </c>
      <c r="Y319" s="252">
        <v>3.0</v>
      </c>
      <c r="Z319" s="252">
        <v>0.0</v>
      </c>
      <c r="AA319" s="63"/>
      <c r="AB319" s="63"/>
      <c r="AC319" s="63"/>
      <c r="AD319" s="63"/>
      <c r="AE319" s="63"/>
      <c r="AF319" s="63"/>
      <c r="AG319" s="63"/>
      <c r="AH319" s="63"/>
      <c r="AI319" s="63"/>
      <c r="AJ319" s="63"/>
    </row>
    <row r="320">
      <c r="A320" s="251" t="s">
        <v>1634</v>
      </c>
      <c r="B320" s="251" t="s">
        <v>400</v>
      </c>
      <c r="C320" s="251" t="s">
        <v>403</v>
      </c>
      <c r="D320" s="251" t="s">
        <v>404</v>
      </c>
      <c r="E320" s="251">
        <v>10.5</v>
      </c>
      <c r="F320" s="251" t="s">
        <v>7287</v>
      </c>
      <c r="G320" s="55" t="s">
        <v>7270</v>
      </c>
      <c r="H320" s="55" t="s">
        <v>1582</v>
      </c>
      <c r="I320" s="55">
        <v>15.0</v>
      </c>
      <c r="J320" s="55" t="s">
        <v>132</v>
      </c>
      <c r="K320" s="55">
        <v>37.0</v>
      </c>
      <c r="L320" s="55">
        <v>32.5</v>
      </c>
      <c r="M320" s="55">
        <v>11.5</v>
      </c>
      <c r="N320" s="251">
        <v>57.0</v>
      </c>
      <c r="O320" s="286">
        <v>0.0029</v>
      </c>
      <c r="P320" s="251">
        <v>78.0</v>
      </c>
      <c r="Q320" s="286">
        <v>0.0034</v>
      </c>
      <c r="R320" s="286">
        <v>1.0</v>
      </c>
      <c r="S320" s="251">
        <v>14.0</v>
      </c>
      <c r="T320" s="251">
        <v>1.0</v>
      </c>
      <c r="U320" s="286">
        <v>0.2456</v>
      </c>
      <c r="V320" s="286">
        <v>0.0175</v>
      </c>
      <c r="W320" s="287">
        <v>1806.0</v>
      </c>
      <c r="X320" s="287">
        <v>129.0</v>
      </c>
      <c r="Y320" s="251">
        <v>14.0</v>
      </c>
      <c r="Z320" s="251">
        <v>1.0</v>
      </c>
      <c r="AA320" s="3"/>
      <c r="AB320" s="3"/>
      <c r="AC320" s="3"/>
      <c r="AD320" s="3"/>
      <c r="AE320" s="3"/>
      <c r="AF320" s="3"/>
      <c r="AG320" s="3"/>
      <c r="AH320" s="3"/>
      <c r="AI320" s="3"/>
      <c r="AJ320" s="3"/>
    </row>
    <row r="321">
      <c r="A321" s="252" t="s">
        <v>1634</v>
      </c>
      <c r="B321" s="252" t="s">
        <v>432</v>
      </c>
      <c r="C321" s="252" t="s">
        <v>905</v>
      </c>
      <c r="D321" s="252" t="s">
        <v>906</v>
      </c>
      <c r="E321" s="252">
        <v>10.5</v>
      </c>
      <c r="F321" s="252" t="s">
        <v>7286</v>
      </c>
      <c r="G321" s="59" t="s">
        <v>7270</v>
      </c>
      <c r="H321" s="59" t="s">
        <v>7277</v>
      </c>
      <c r="I321" s="59">
        <v>2.0</v>
      </c>
      <c r="J321" s="59" t="s">
        <v>176</v>
      </c>
      <c r="K321" s="59">
        <v>35.0</v>
      </c>
      <c r="L321" s="59">
        <v>31.5</v>
      </c>
      <c r="M321" s="59">
        <v>16.5</v>
      </c>
      <c r="N321" s="252">
        <v>5.0</v>
      </c>
      <c r="O321" s="284">
        <v>3.0E-4</v>
      </c>
      <c r="P321" s="252">
        <v>11.0</v>
      </c>
      <c r="Q321" s="284">
        <v>5.0E-4</v>
      </c>
      <c r="R321" s="284">
        <v>0.9091</v>
      </c>
      <c r="S321" s="252">
        <v>2.0</v>
      </c>
      <c r="T321" s="252">
        <v>0.0</v>
      </c>
      <c r="U321" s="284">
        <v>0.4</v>
      </c>
      <c r="V321" s="284">
        <v>0.0</v>
      </c>
      <c r="W321" s="285">
        <v>220.0</v>
      </c>
      <c r="X321" s="285">
        <v>0.0</v>
      </c>
      <c r="Y321" s="252">
        <v>2.0</v>
      </c>
      <c r="Z321" s="252">
        <v>0.0</v>
      </c>
      <c r="AA321" s="63"/>
      <c r="AB321" s="63"/>
      <c r="AC321" s="63"/>
      <c r="AD321" s="63"/>
      <c r="AE321" s="63"/>
      <c r="AF321" s="63"/>
      <c r="AG321" s="63"/>
      <c r="AH321" s="63"/>
      <c r="AI321" s="63"/>
      <c r="AJ321" s="63"/>
    </row>
    <row r="322">
      <c r="A322" s="251" t="s">
        <v>1634</v>
      </c>
      <c r="B322" s="251" t="s">
        <v>448</v>
      </c>
      <c r="C322" s="251" t="s">
        <v>449</v>
      </c>
      <c r="D322" s="251" t="s">
        <v>450</v>
      </c>
      <c r="E322" s="251">
        <v>10.5</v>
      </c>
      <c r="F322" s="251" t="s">
        <v>7287</v>
      </c>
      <c r="G322" s="55" t="s">
        <v>7270</v>
      </c>
      <c r="H322" s="55" t="s">
        <v>7277</v>
      </c>
      <c r="I322" s="55">
        <v>5.0</v>
      </c>
      <c r="J322" s="55" t="s">
        <v>176</v>
      </c>
      <c r="K322" s="55">
        <v>35.0</v>
      </c>
      <c r="L322" s="55">
        <v>31.5</v>
      </c>
      <c r="M322" s="55">
        <v>16.5</v>
      </c>
      <c r="N322" s="251">
        <v>14.0</v>
      </c>
      <c r="O322" s="286">
        <v>7.0E-4</v>
      </c>
      <c r="P322" s="251">
        <v>18.0</v>
      </c>
      <c r="Q322" s="286">
        <v>8.0E-4</v>
      </c>
      <c r="R322" s="286">
        <v>1.0</v>
      </c>
      <c r="S322" s="251">
        <v>5.0</v>
      </c>
      <c r="T322" s="251">
        <v>0.0</v>
      </c>
      <c r="U322" s="286">
        <v>0.3571</v>
      </c>
      <c r="V322" s="286">
        <v>0.0</v>
      </c>
      <c r="W322" s="287">
        <v>530.0</v>
      </c>
      <c r="X322" s="287">
        <v>0.0</v>
      </c>
      <c r="Y322" s="251">
        <v>5.0</v>
      </c>
      <c r="Z322" s="251">
        <v>0.0</v>
      </c>
      <c r="AA322" s="3"/>
      <c r="AB322" s="3"/>
      <c r="AC322" s="3"/>
      <c r="AD322" s="3"/>
      <c r="AE322" s="3"/>
      <c r="AF322" s="3"/>
      <c r="AG322" s="3"/>
      <c r="AH322" s="3"/>
      <c r="AI322" s="3"/>
      <c r="AJ322" s="3"/>
    </row>
    <row r="323">
      <c r="A323" s="252" t="s">
        <v>1634</v>
      </c>
      <c r="B323" s="252" t="s">
        <v>494</v>
      </c>
      <c r="C323" s="252" t="s">
        <v>939</v>
      </c>
      <c r="D323" s="252" t="s">
        <v>940</v>
      </c>
      <c r="E323" s="252">
        <v>10.5</v>
      </c>
      <c r="F323" s="252" t="s">
        <v>7286</v>
      </c>
      <c r="G323" s="59" t="s">
        <v>7270</v>
      </c>
      <c r="H323" s="59" t="s">
        <v>1593</v>
      </c>
      <c r="I323" s="59">
        <v>1.0</v>
      </c>
      <c r="J323" s="59" t="s">
        <v>127</v>
      </c>
      <c r="K323" s="59">
        <v>35.0</v>
      </c>
      <c r="L323" s="59">
        <v>33.0</v>
      </c>
      <c r="M323" s="59">
        <v>16.5</v>
      </c>
      <c r="N323" s="252">
        <v>27.0</v>
      </c>
      <c r="O323" s="284">
        <v>0.0014</v>
      </c>
      <c r="P323" s="252">
        <v>28.0</v>
      </c>
      <c r="Q323" s="284">
        <v>0.0012</v>
      </c>
      <c r="R323" s="284">
        <v>1.0</v>
      </c>
      <c r="S323" s="252">
        <v>1.0</v>
      </c>
      <c r="T323" s="252">
        <v>0.0</v>
      </c>
      <c r="U323" s="284">
        <v>0.037</v>
      </c>
      <c r="V323" s="284">
        <v>0.0</v>
      </c>
      <c r="W323" s="285">
        <v>113.0</v>
      </c>
      <c r="X323" s="285">
        <v>0.0</v>
      </c>
      <c r="Y323" s="252">
        <v>1.0</v>
      </c>
      <c r="Z323" s="252">
        <v>0.0</v>
      </c>
      <c r="AA323" s="63"/>
      <c r="AB323" s="63"/>
      <c r="AC323" s="63"/>
      <c r="AD323" s="63"/>
      <c r="AE323" s="63"/>
      <c r="AF323" s="63"/>
      <c r="AG323" s="63"/>
      <c r="AH323" s="63"/>
      <c r="AI323" s="63"/>
      <c r="AJ323" s="63"/>
    </row>
    <row r="324">
      <c r="A324" s="251" t="s">
        <v>1634</v>
      </c>
      <c r="B324" s="251" t="s">
        <v>494</v>
      </c>
      <c r="C324" s="251" t="s">
        <v>509</v>
      </c>
      <c r="D324" s="251" t="s">
        <v>510</v>
      </c>
      <c r="E324" s="251">
        <v>10.5</v>
      </c>
      <c r="F324" s="251" t="s">
        <v>7287</v>
      </c>
      <c r="G324" s="55" t="s">
        <v>7270</v>
      </c>
      <c r="H324" s="55" t="s">
        <v>1593</v>
      </c>
      <c r="I324" s="55">
        <v>3.0</v>
      </c>
      <c r="J324" s="55" t="s">
        <v>127</v>
      </c>
      <c r="K324" s="55">
        <v>35.0</v>
      </c>
      <c r="L324" s="55">
        <v>33.0</v>
      </c>
      <c r="M324" s="55">
        <v>16.5</v>
      </c>
      <c r="N324" s="251">
        <v>36.0</v>
      </c>
      <c r="O324" s="286">
        <v>0.0018</v>
      </c>
      <c r="P324" s="251">
        <v>39.0</v>
      </c>
      <c r="Q324" s="286">
        <v>0.0017</v>
      </c>
      <c r="R324" s="286">
        <v>1.0</v>
      </c>
      <c r="S324" s="251">
        <v>3.0</v>
      </c>
      <c r="T324" s="251">
        <v>0.0</v>
      </c>
      <c r="U324" s="286">
        <v>0.0833</v>
      </c>
      <c r="V324" s="286">
        <v>0.0</v>
      </c>
      <c r="W324" s="287">
        <v>339.0</v>
      </c>
      <c r="X324" s="287">
        <v>0.0</v>
      </c>
      <c r="Y324" s="251">
        <v>3.0</v>
      </c>
      <c r="Z324" s="251">
        <v>0.0</v>
      </c>
      <c r="AA324" s="3"/>
      <c r="AB324" s="3"/>
      <c r="AC324" s="3"/>
      <c r="AD324" s="3"/>
      <c r="AE324" s="3"/>
      <c r="AF324" s="3"/>
      <c r="AG324" s="3"/>
      <c r="AH324" s="3"/>
      <c r="AI324" s="3"/>
      <c r="AJ324" s="3"/>
    </row>
    <row r="325">
      <c r="A325" s="252" t="s">
        <v>1634</v>
      </c>
      <c r="B325" s="252" t="s">
        <v>494</v>
      </c>
      <c r="C325" s="252" t="s">
        <v>521</v>
      </c>
      <c r="D325" s="252" t="s">
        <v>522</v>
      </c>
      <c r="E325" s="252">
        <v>10.5</v>
      </c>
      <c r="F325" s="252" t="s">
        <v>188</v>
      </c>
      <c r="G325" s="59" t="s">
        <v>7270</v>
      </c>
      <c r="H325" s="59" t="s">
        <v>1593</v>
      </c>
      <c r="I325" s="59">
        <v>3.0</v>
      </c>
      <c r="J325" s="59" t="s">
        <v>127</v>
      </c>
      <c r="K325" s="59">
        <v>35.0</v>
      </c>
      <c r="L325" s="59">
        <v>33.0</v>
      </c>
      <c r="M325" s="59">
        <v>16.5</v>
      </c>
      <c r="N325" s="252">
        <v>57.0</v>
      </c>
      <c r="O325" s="284">
        <v>0.0029</v>
      </c>
      <c r="P325" s="252">
        <v>68.0</v>
      </c>
      <c r="Q325" s="284">
        <v>0.0029</v>
      </c>
      <c r="R325" s="284">
        <v>1.0</v>
      </c>
      <c r="S325" s="252">
        <v>3.0</v>
      </c>
      <c r="T325" s="252">
        <v>0.0</v>
      </c>
      <c r="U325" s="284">
        <v>0.0526</v>
      </c>
      <c r="V325" s="284">
        <v>0.0</v>
      </c>
      <c r="W325" s="285">
        <v>339.0</v>
      </c>
      <c r="X325" s="285">
        <v>0.0</v>
      </c>
      <c r="Y325" s="252">
        <v>3.0</v>
      </c>
      <c r="Z325" s="252">
        <v>0.0</v>
      </c>
      <c r="AA325" s="63"/>
      <c r="AB325" s="63"/>
      <c r="AC325" s="63"/>
      <c r="AD325" s="63"/>
      <c r="AE325" s="63"/>
      <c r="AF325" s="63"/>
      <c r="AG325" s="63"/>
      <c r="AH325" s="63"/>
      <c r="AI325" s="63"/>
      <c r="AJ325" s="63"/>
    </row>
    <row r="326">
      <c r="A326" s="251" t="s">
        <v>1634</v>
      </c>
      <c r="B326" s="251" t="s">
        <v>494</v>
      </c>
      <c r="C326" s="251" t="s">
        <v>953</v>
      </c>
      <c r="D326" s="251" t="s">
        <v>954</v>
      </c>
      <c r="E326" s="251">
        <v>10.5</v>
      </c>
      <c r="F326" s="251" t="s">
        <v>7290</v>
      </c>
      <c r="G326" s="55" t="s">
        <v>7270</v>
      </c>
      <c r="H326" s="55" t="s">
        <v>1593</v>
      </c>
      <c r="I326" s="55">
        <v>3.0</v>
      </c>
      <c r="J326" s="55" t="s">
        <v>127</v>
      </c>
      <c r="K326" s="55">
        <v>35.0</v>
      </c>
      <c r="L326" s="55">
        <v>33.0</v>
      </c>
      <c r="M326" s="55">
        <v>16.5</v>
      </c>
      <c r="N326" s="251">
        <v>8.0</v>
      </c>
      <c r="O326" s="286">
        <v>4.0E-4</v>
      </c>
      <c r="P326" s="251">
        <v>11.0</v>
      </c>
      <c r="Q326" s="286">
        <v>5.0E-4</v>
      </c>
      <c r="R326" s="286">
        <v>1.0</v>
      </c>
      <c r="S326" s="251">
        <v>3.0</v>
      </c>
      <c r="T326" s="251">
        <v>0.0</v>
      </c>
      <c r="U326" s="286">
        <v>0.375</v>
      </c>
      <c r="V326" s="286">
        <v>0.0</v>
      </c>
      <c r="W326" s="287">
        <v>339.0</v>
      </c>
      <c r="X326" s="287">
        <v>0.0</v>
      </c>
      <c r="Y326" s="251">
        <v>3.0</v>
      </c>
      <c r="Z326" s="251">
        <v>0.0</v>
      </c>
      <c r="AA326" s="3"/>
      <c r="AB326" s="3"/>
      <c r="AC326" s="3"/>
      <c r="AD326" s="3"/>
      <c r="AE326" s="3"/>
      <c r="AF326" s="3"/>
      <c r="AG326" s="3"/>
      <c r="AH326" s="3"/>
      <c r="AI326" s="3"/>
      <c r="AJ326" s="3"/>
    </row>
    <row r="327">
      <c r="A327" s="252" t="s">
        <v>1634</v>
      </c>
      <c r="B327" s="252" t="s">
        <v>587</v>
      </c>
      <c r="C327" s="252" t="s">
        <v>590</v>
      </c>
      <c r="D327" s="252" t="s">
        <v>591</v>
      </c>
      <c r="E327" s="252">
        <v>10.5</v>
      </c>
      <c r="F327" s="252" t="s">
        <v>7287</v>
      </c>
      <c r="G327" s="59" t="s">
        <v>7271</v>
      </c>
      <c r="H327" s="59" t="s">
        <v>1595</v>
      </c>
      <c r="I327" s="59">
        <v>2.0</v>
      </c>
      <c r="J327" s="59" t="s">
        <v>115</v>
      </c>
      <c r="K327" s="59">
        <v>58.5</v>
      </c>
      <c r="L327" s="59">
        <v>33.5</v>
      </c>
      <c r="M327" s="59">
        <v>25.0</v>
      </c>
      <c r="N327" s="252">
        <v>4.0</v>
      </c>
      <c r="O327" s="284">
        <v>2.0E-4</v>
      </c>
      <c r="P327" s="252">
        <v>6.0</v>
      </c>
      <c r="Q327" s="284">
        <v>3.0E-4</v>
      </c>
      <c r="R327" s="284">
        <v>1.0</v>
      </c>
      <c r="S327" s="252">
        <v>2.0</v>
      </c>
      <c r="T327" s="252">
        <v>0.0</v>
      </c>
      <c r="U327" s="284">
        <v>0.5</v>
      </c>
      <c r="V327" s="284">
        <v>0.0</v>
      </c>
      <c r="W327" s="285">
        <v>268.0</v>
      </c>
      <c r="X327" s="285">
        <v>0.0</v>
      </c>
      <c r="Y327" s="252">
        <v>2.0</v>
      </c>
      <c r="Z327" s="252">
        <v>0.0</v>
      </c>
      <c r="AA327" s="63"/>
      <c r="AB327" s="63"/>
      <c r="AC327" s="63"/>
      <c r="AD327" s="63"/>
      <c r="AE327" s="63"/>
      <c r="AF327" s="63"/>
      <c r="AG327" s="63"/>
      <c r="AH327" s="63"/>
      <c r="AI327" s="63"/>
      <c r="AJ327" s="63"/>
    </row>
    <row r="328">
      <c r="A328" s="251" t="s">
        <v>1634</v>
      </c>
      <c r="B328" s="251" t="s">
        <v>620</v>
      </c>
      <c r="C328" s="251" t="s">
        <v>633</v>
      </c>
      <c r="D328" s="251" t="s">
        <v>634</v>
      </c>
      <c r="E328" s="251">
        <v>10.5</v>
      </c>
      <c r="F328" s="251" t="s">
        <v>7287</v>
      </c>
      <c r="G328" s="55" t="s">
        <v>7270</v>
      </c>
      <c r="H328" s="55" t="s">
        <v>1598</v>
      </c>
      <c r="I328" s="55">
        <v>2.0</v>
      </c>
      <c r="J328" s="55" t="s">
        <v>226</v>
      </c>
      <c r="K328" s="55">
        <v>35.0</v>
      </c>
      <c r="L328" s="55">
        <v>27.5</v>
      </c>
      <c r="M328" s="55">
        <v>16.5</v>
      </c>
      <c r="N328" s="251">
        <v>155.0</v>
      </c>
      <c r="O328" s="286">
        <v>0.0079</v>
      </c>
      <c r="P328" s="251">
        <v>188.0</v>
      </c>
      <c r="Q328" s="286">
        <v>0.0081</v>
      </c>
      <c r="R328" s="286">
        <v>1.0</v>
      </c>
      <c r="S328" s="251">
        <v>2.0</v>
      </c>
      <c r="T328" s="251">
        <v>0.0</v>
      </c>
      <c r="U328" s="286">
        <v>0.0129</v>
      </c>
      <c r="V328" s="286">
        <v>0.0</v>
      </c>
      <c r="W328" s="287">
        <v>204.0</v>
      </c>
      <c r="X328" s="287">
        <v>0.0</v>
      </c>
      <c r="Y328" s="251">
        <v>2.0</v>
      </c>
      <c r="Z328" s="251">
        <v>0.0</v>
      </c>
      <c r="AA328" s="3"/>
      <c r="AB328" s="3"/>
      <c r="AC328" s="3"/>
      <c r="AD328" s="3"/>
      <c r="AE328" s="3"/>
      <c r="AF328" s="3"/>
      <c r="AG328" s="3"/>
      <c r="AH328" s="3"/>
      <c r="AI328" s="3"/>
      <c r="AJ328" s="3"/>
    </row>
    <row r="329">
      <c r="A329" s="252" t="s">
        <v>1634</v>
      </c>
      <c r="B329" s="252" t="s">
        <v>620</v>
      </c>
      <c r="C329" s="252" t="s">
        <v>649</v>
      </c>
      <c r="D329" s="252" t="s">
        <v>650</v>
      </c>
      <c r="E329" s="252">
        <v>10.5</v>
      </c>
      <c r="F329" s="252" t="s">
        <v>188</v>
      </c>
      <c r="G329" s="59" t="s">
        <v>7270</v>
      </c>
      <c r="H329" s="59" t="s">
        <v>1598</v>
      </c>
      <c r="I329" s="59">
        <v>2.0</v>
      </c>
      <c r="J329" s="59" t="s">
        <v>226</v>
      </c>
      <c r="K329" s="59">
        <v>35.0</v>
      </c>
      <c r="L329" s="59">
        <v>27.5</v>
      </c>
      <c r="M329" s="59">
        <v>16.5</v>
      </c>
      <c r="N329" s="252">
        <v>61.0</v>
      </c>
      <c r="O329" s="284">
        <v>0.0031</v>
      </c>
      <c r="P329" s="252">
        <v>73.0</v>
      </c>
      <c r="Q329" s="284">
        <v>0.0031</v>
      </c>
      <c r="R329" s="284">
        <v>1.0</v>
      </c>
      <c r="S329" s="252">
        <v>2.0</v>
      </c>
      <c r="T329" s="252">
        <v>0.0</v>
      </c>
      <c r="U329" s="284">
        <v>0.0328</v>
      </c>
      <c r="V329" s="284">
        <v>0.0</v>
      </c>
      <c r="W329" s="285">
        <v>204.0</v>
      </c>
      <c r="X329" s="285">
        <v>0.0</v>
      </c>
      <c r="Y329" s="252">
        <v>2.0</v>
      </c>
      <c r="Z329" s="252">
        <v>0.0</v>
      </c>
      <c r="AA329" s="63"/>
      <c r="AB329" s="63"/>
      <c r="AC329" s="63"/>
      <c r="AD329" s="63"/>
      <c r="AE329" s="63"/>
      <c r="AF329" s="63"/>
      <c r="AG329" s="63"/>
      <c r="AH329" s="63"/>
      <c r="AI329" s="63"/>
      <c r="AJ329" s="63"/>
    </row>
    <row r="330">
      <c r="A330" s="251" t="s">
        <v>1634</v>
      </c>
      <c r="B330" s="251" t="s">
        <v>663</v>
      </c>
      <c r="C330" s="251" t="s">
        <v>994</v>
      </c>
      <c r="D330" s="251" t="s">
        <v>995</v>
      </c>
      <c r="E330" s="251">
        <v>10.5</v>
      </c>
      <c r="F330" s="251" t="s">
        <v>7286</v>
      </c>
      <c r="G330" s="55" t="s">
        <v>7271</v>
      </c>
      <c r="H330" s="55" t="s">
        <v>1598</v>
      </c>
      <c r="I330" s="55">
        <v>1.0</v>
      </c>
      <c r="J330" s="55" t="s">
        <v>207</v>
      </c>
      <c r="K330" s="55">
        <v>49.5</v>
      </c>
      <c r="L330" s="55">
        <v>28.5</v>
      </c>
      <c r="M330" s="55">
        <v>21.0</v>
      </c>
      <c r="N330" s="251">
        <v>13.0</v>
      </c>
      <c r="O330" s="286">
        <v>7.0E-4</v>
      </c>
      <c r="P330" s="251">
        <v>13.0</v>
      </c>
      <c r="Q330" s="286">
        <v>6.0E-4</v>
      </c>
      <c r="R330" s="286">
        <v>1.0</v>
      </c>
      <c r="S330" s="251">
        <v>1.0</v>
      </c>
      <c r="T330" s="251">
        <v>0.0</v>
      </c>
      <c r="U330" s="286">
        <v>0.0769</v>
      </c>
      <c r="V330" s="286">
        <v>0.0</v>
      </c>
      <c r="W330" s="287">
        <v>106.0</v>
      </c>
      <c r="X330" s="287">
        <v>0.0</v>
      </c>
      <c r="Y330" s="251">
        <v>1.0</v>
      </c>
      <c r="Z330" s="251">
        <v>0.0</v>
      </c>
      <c r="AA330" s="3"/>
      <c r="AB330" s="3"/>
      <c r="AC330" s="3"/>
      <c r="AD330" s="3"/>
      <c r="AE330" s="3"/>
      <c r="AF330" s="3"/>
      <c r="AG330" s="3"/>
      <c r="AH330" s="3"/>
      <c r="AI330" s="3"/>
      <c r="AJ330" s="3"/>
    </row>
    <row r="331">
      <c r="A331" s="252" t="s">
        <v>1634</v>
      </c>
      <c r="B331" s="252" t="s">
        <v>663</v>
      </c>
      <c r="C331" s="252" t="s">
        <v>680</v>
      </c>
      <c r="D331" s="252" t="s">
        <v>681</v>
      </c>
      <c r="E331" s="252">
        <v>10.5</v>
      </c>
      <c r="F331" s="252" t="s">
        <v>7287</v>
      </c>
      <c r="G331" s="59" t="s">
        <v>7271</v>
      </c>
      <c r="H331" s="59" t="s">
        <v>1598</v>
      </c>
      <c r="I331" s="59">
        <v>6.0</v>
      </c>
      <c r="J331" s="59" t="s">
        <v>207</v>
      </c>
      <c r="K331" s="59">
        <v>49.5</v>
      </c>
      <c r="L331" s="59">
        <v>28.5</v>
      </c>
      <c r="M331" s="59">
        <v>21.0</v>
      </c>
      <c r="N331" s="252">
        <v>219.0</v>
      </c>
      <c r="O331" s="284">
        <v>0.0111</v>
      </c>
      <c r="P331" s="252">
        <v>240.0</v>
      </c>
      <c r="Q331" s="284">
        <v>0.0103</v>
      </c>
      <c r="R331" s="284">
        <v>0.9958</v>
      </c>
      <c r="S331" s="252">
        <v>6.0</v>
      </c>
      <c r="T331" s="252">
        <v>0.0</v>
      </c>
      <c r="U331" s="284">
        <v>0.0274</v>
      </c>
      <c r="V331" s="284">
        <v>0.0</v>
      </c>
      <c r="W331" s="285">
        <v>636.0</v>
      </c>
      <c r="X331" s="285">
        <v>0.0</v>
      </c>
      <c r="Y331" s="252">
        <v>6.0</v>
      </c>
      <c r="Z331" s="252">
        <v>0.0</v>
      </c>
      <c r="AA331" s="63"/>
      <c r="AB331" s="63"/>
      <c r="AC331" s="63"/>
      <c r="AD331" s="63"/>
      <c r="AE331" s="63"/>
      <c r="AF331" s="63"/>
      <c r="AG331" s="63"/>
      <c r="AH331" s="63"/>
      <c r="AI331" s="63"/>
      <c r="AJ331" s="63"/>
    </row>
    <row r="332">
      <c r="A332" s="251" t="s">
        <v>1634</v>
      </c>
      <c r="B332" s="251" t="s">
        <v>663</v>
      </c>
      <c r="C332" s="251" t="s">
        <v>698</v>
      </c>
      <c r="D332" s="251" t="s">
        <v>699</v>
      </c>
      <c r="E332" s="251">
        <v>10.5</v>
      </c>
      <c r="F332" s="251" t="s">
        <v>7287</v>
      </c>
      <c r="G332" s="55" t="s">
        <v>7271</v>
      </c>
      <c r="H332" s="55" t="s">
        <v>1598</v>
      </c>
      <c r="I332" s="55">
        <v>2.0</v>
      </c>
      <c r="J332" s="55" t="s">
        <v>207</v>
      </c>
      <c r="K332" s="55">
        <v>49.5</v>
      </c>
      <c r="L332" s="55">
        <v>28.5</v>
      </c>
      <c r="M332" s="55">
        <v>21.0</v>
      </c>
      <c r="N332" s="251">
        <v>103.0</v>
      </c>
      <c r="O332" s="286">
        <v>0.0052</v>
      </c>
      <c r="P332" s="251">
        <v>114.0</v>
      </c>
      <c r="Q332" s="286">
        <v>0.0049</v>
      </c>
      <c r="R332" s="286">
        <v>1.0</v>
      </c>
      <c r="S332" s="251">
        <v>2.0</v>
      </c>
      <c r="T332" s="251">
        <v>0.0</v>
      </c>
      <c r="U332" s="286">
        <v>0.0194</v>
      </c>
      <c r="V332" s="286">
        <v>0.0</v>
      </c>
      <c r="W332" s="287">
        <v>212.0</v>
      </c>
      <c r="X332" s="287">
        <v>0.0</v>
      </c>
      <c r="Y332" s="251">
        <v>2.0</v>
      </c>
      <c r="Z332" s="251">
        <v>0.0</v>
      </c>
      <c r="AA332" s="3"/>
      <c r="AB332" s="3"/>
      <c r="AC332" s="3"/>
      <c r="AD332" s="3"/>
      <c r="AE332" s="3"/>
      <c r="AF332" s="3"/>
      <c r="AG332" s="3"/>
      <c r="AH332" s="3"/>
      <c r="AI332" s="3"/>
      <c r="AJ332" s="3"/>
    </row>
    <row r="333">
      <c r="A333" s="252" t="s">
        <v>1634</v>
      </c>
      <c r="B333" s="252" t="s">
        <v>768</v>
      </c>
      <c r="C333" s="252" t="s">
        <v>1058</v>
      </c>
      <c r="D333" s="252" t="s">
        <v>1059</v>
      </c>
      <c r="E333" s="252">
        <v>10.5</v>
      </c>
      <c r="F333" s="252" t="s">
        <v>7287</v>
      </c>
      <c r="G333" s="59" t="s">
        <v>7270</v>
      </c>
      <c r="H333" s="59" t="s">
        <v>54</v>
      </c>
      <c r="I333" s="59">
        <v>1.0</v>
      </c>
      <c r="J333" s="59" t="s">
        <v>54</v>
      </c>
      <c r="K333" s="59">
        <v>35.0</v>
      </c>
      <c r="L333" s="59">
        <v>41.0</v>
      </c>
      <c r="M333" s="59">
        <v>16.5</v>
      </c>
      <c r="N333" s="252">
        <v>99.0</v>
      </c>
      <c r="O333" s="284">
        <v>0.005</v>
      </c>
      <c r="P333" s="252">
        <v>123.0</v>
      </c>
      <c r="Q333" s="284">
        <v>0.0053</v>
      </c>
      <c r="R333" s="284">
        <v>1.0</v>
      </c>
      <c r="S333" s="252">
        <v>1.0</v>
      </c>
      <c r="T333" s="252">
        <v>0.0</v>
      </c>
      <c r="U333" s="284">
        <v>0.0101</v>
      </c>
      <c r="V333" s="284">
        <v>0.0</v>
      </c>
      <c r="W333" s="285">
        <v>150.0</v>
      </c>
      <c r="X333" s="285">
        <v>0.0</v>
      </c>
      <c r="Y333" s="252">
        <v>1.0</v>
      </c>
      <c r="Z333" s="252">
        <v>0.0</v>
      </c>
      <c r="AA333" s="63"/>
      <c r="AB333" s="63"/>
      <c r="AC333" s="63"/>
      <c r="AD333" s="63"/>
      <c r="AE333" s="63"/>
      <c r="AF333" s="63"/>
      <c r="AG333" s="63"/>
      <c r="AH333" s="63"/>
      <c r="AI333" s="63"/>
      <c r="AJ333" s="63"/>
    </row>
    <row r="334">
      <c r="A334" s="251" t="s">
        <v>1634</v>
      </c>
      <c r="B334" s="251" t="s">
        <v>768</v>
      </c>
      <c r="C334" s="251" t="s">
        <v>1068</v>
      </c>
      <c r="D334" s="251" t="s">
        <v>1069</v>
      </c>
      <c r="E334" s="251">
        <v>10.5</v>
      </c>
      <c r="F334" s="251" t="s">
        <v>7290</v>
      </c>
      <c r="G334" s="55" t="s">
        <v>7270</v>
      </c>
      <c r="H334" s="55" t="s">
        <v>54</v>
      </c>
      <c r="I334" s="55">
        <v>1.0</v>
      </c>
      <c r="J334" s="55" t="s">
        <v>54</v>
      </c>
      <c r="K334" s="55">
        <v>35.0</v>
      </c>
      <c r="L334" s="55">
        <v>41.0</v>
      </c>
      <c r="M334" s="55">
        <v>16.5</v>
      </c>
      <c r="N334" s="251">
        <v>6.0</v>
      </c>
      <c r="O334" s="286">
        <v>3.0E-4</v>
      </c>
      <c r="P334" s="251">
        <v>6.0</v>
      </c>
      <c r="Q334" s="286">
        <v>3.0E-4</v>
      </c>
      <c r="R334" s="286">
        <v>1.0</v>
      </c>
      <c r="S334" s="251">
        <v>1.0</v>
      </c>
      <c r="T334" s="251">
        <v>0.0</v>
      </c>
      <c r="U334" s="286">
        <v>0.1667</v>
      </c>
      <c r="V334" s="286">
        <v>0.0</v>
      </c>
      <c r="W334" s="287">
        <v>150.0</v>
      </c>
      <c r="X334" s="287">
        <v>0.0</v>
      </c>
      <c r="Y334" s="251">
        <v>1.0</v>
      </c>
      <c r="Z334" s="251">
        <v>0.0</v>
      </c>
      <c r="AA334" s="3"/>
      <c r="AB334" s="3"/>
      <c r="AC334" s="3"/>
      <c r="AD334" s="3"/>
      <c r="AE334" s="3"/>
      <c r="AF334" s="3"/>
      <c r="AG334" s="3"/>
      <c r="AH334" s="3"/>
      <c r="AI334" s="3"/>
      <c r="AJ334" s="3"/>
    </row>
    <row r="335">
      <c r="A335" s="252" t="s">
        <v>1634</v>
      </c>
      <c r="B335" s="252" t="s">
        <v>777</v>
      </c>
      <c r="C335" s="252" t="s">
        <v>780</v>
      </c>
      <c r="D335" s="252" t="s">
        <v>781</v>
      </c>
      <c r="E335" s="252">
        <v>10.5</v>
      </c>
      <c r="F335" s="252" t="s">
        <v>7287</v>
      </c>
      <c r="G335" s="59" t="s">
        <v>7271</v>
      </c>
      <c r="H335" s="59" t="s">
        <v>54</v>
      </c>
      <c r="I335" s="59">
        <v>2.0</v>
      </c>
      <c r="J335" s="59" t="s">
        <v>44</v>
      </c>
      <c r="K335" s="59">
        <v>35.0</v>
      </c>
      <c r="L335" s="59">
        <v>42.5</v>
      </c>
      <c r="M335" s="59">
        <v>16.5</v>
      </c>
      <c r="N335" s="252">
        <v>14.0</v>
      </c>
      <c r="O335" s="284">
        <v>7.0E-4</v>
      </c>
      <c r="P335" s="252">
        <v>18.0</v>
      </c>
      <c r="Q335" s="284">
        <v>8.0E-4</v>
      </c>
      <c r="R335" s="284">
        <v>1.0</v>
      </c>
      <c r="S335" s="252">
        <v>2.0</v>
      </c>
      <c r="T335" s="252">
        <v>0.0</v>
      </c>
      <c r="U335" s="284">
        <v>0.1429</v>
      </c>
      <c r="V335" s="284">
        <v>0.0</v>
      </c>
      <c r="W335" s="285">
        <v>312.0</v>
      </c>
      <c r="X335" s="285">
        <v>0.0</v>
      </c>
      <c r="Y335" s="252">
        <v>2.0</v>
      </c>
      <c r="Z335" s="252">
        <v>0.0</v>
      </c>
      <c r="AA335" s="63"/>
      <c r="AB335" s="63"/>
      <c r="AC335" s="63"/>
      <c r="AD335" s="63"/>
      <c r="AE335" s="63"/>
      <c r="AF335" s="63"/>
      <c r="AG335" s="63"/>
      <c r="AH335" s="63"/>
      <c r="AI335" s="63"/>
      <c r="AJ335" s="63"/>
    </row>
    <row r="336">
      <c r="A336" s="251" t="s">
        <v>1634</v>
      </c>
      <c r="B336" s="251" t="s">
        <v>809</v>
      </c>
      <c r="C336" s="251" t="s">
        <v>812</v>
      </c>
      <c r="D336" s="251" t="s">
        <v>813</v>
      </c>
      <c r="E336" s="251">
        <v>10.5</v>
      </c>
      <c r="F336" s="251" t="s">
        <v>7287</v>
      </c>
      <c r="G336" s="55" t="s">
        <v>7271</v>
      </c>
      <c r="H336" s="55" t="s">
        <v>31</v>
      </c>
      <c r="I336" s="55">
        <v>4.0</v>
      </c>
      <c r="J336" s="55" t="s">
        <v>23</v>
      </c>
      <c r="K336" s="55">
        <v>35.0</v>
      </c>
      <c r="L336" s="55">
        <v>45.5</v>
      </c>
      <c r="M336" s="55">
        <v>16.5</v>
      </c>
      <c r="N336" s="251">
        <v>15.0</v>
      </c>
      <c r="O336" s="286">
        <v>8.0E-4</v>
      </c>
      <c r="P336" s="251">
        <v>21.0</v>
      </c>
      <c r="Q336" s="286">
        <v>9.0E-4</v>
      </c>
      <c r="R336" s="286">
        <v>1.0</v>
      </c>
      <c r="S336" s="251">
        <v>4.0</v>
      </c>
      <c r="T336" s="251">
        <v>0.0</v>
      </c>
      <c r="U336" s="286">
        <v>0.2667</v>
      </c>
      <c r="V336" s="286">
        <v>0.0</v>
      </c>
      <c r="W336" s="287">
        <v>644.0</v>
      </c>
      <c r="X336" s="287">
        <v>0.0</v>
      </c>
      <c r="Y336" s="251">
        <v>4.0</v>
      </c>
      <c r="Z336" s="251">
        <v>0.0</v>
      </c>
      <c r="AA336" s="3"/>
      <c r="AB336" s="3"/>
      <c r="AC336" s="3"/>
      <c r="AD336" s="3"/>
      <c r="AE336" s="3"/>
      <c r="AF336" s="3"/>
      <c r="AG336" s="3"/>
      <c r="AH336" s="3"/>
      <c r="AI336" s="3"/>
      <c r="AJ336" s="3"/>
    </row>
    <row r="337">
      <c r="A337" s="252" t="s">
        <v>1634</v>
      </c>
      <c r="B337" s="252" t="s">
        <v>351</v>
      </c>
      <c r="C337" s="252" t="s">
        <v>352</v>
      </c>
      <c r="D337" s="252" t="s">
        <v>353</v>
      </c>
      <c r="E337" s="252">
        <v>10.0</v>
      </c>
      <c r="F337" s="252" t="s">
        <v>7287</v>
      </c>
      <c r="G337" s="59" t="s">
        <v>7270</v>
      </c>
      <c r="H337" s="59" t="s">
        <v>1609</v>
      </c>
      <c r="I337" s="59">
        <v>1.0</v>
      </c>
      <c r="J337" s="59" t="s">
        <v>200</v>
      </c>
      <c r="K337" s="59">
        <v>58.5</v>
      </c>
      <c r="L337" s="59">
        <v>29.5</v>
      </c>
      <c r="M337" s="59">
        <v>25.0</v>
      </c>
      <c r="N337" s="252">
        <v>2.0</v>
      </c>
      <c r="O337" s="284">
        <v>1.0E-4</v>
      </c>
      <c r="P337" s="252">
        <v>4.0</v>
      </c>
      <c r="Q337" s="284">
        <v>2.0E-4</v>
      </c>
      <c r="R337" s="284">
        <v>1.0</v>
      </c>
      <c r="S337" s="252">
        <v>1.0</v>
      </c>
      <c r="T337" s="252">
        <v>0.0</v>
      </c>
      <c r="U337" s="284">
        <v>0.5</v>
      </c>
      <c r="V337" s="284">
        <v>0.0</v>
      </c>
      <c r="W337" s="285">
        <v>102.0</v>
      </c>
      <c r="X337" s="285">
        <v>0.0</v>
      </c>
      <c r="Y337" s="252">
        <v>1.0</v>
      </c>
      <c r="Z337" s="252">
        <v>0.0</v>
      </c>
      <c r="AA337" s="63"/>
      <c r="AB337" s="63"/>
      <c r="AC337" s="63"/>
      <c r="AD337" s="63"/>
      <c r="AE337" s="63"/>
      <c r="AF337" s="63"/>
      <c r="AG337" s="63"/>
      <c r="AH337" s="63"/>
      <c r="AI337" s="63"/>
      <c r="AJ337" s="63"/>
    </row>
    <row r="338">
      <c r="A338" s="251" t="s">
        <v>1634</v>
      </c>
      <c r="B338" s="251" t="s">
        <v>375</v>
      </c>
      <c r="C338" s="251" t="s">
        <v>376</v>
      </c>
      <c r="D338" s="251" t="s">
        <v>377</v>
      </c>
      <c r="E338" s="251">
        <v>10.0</v>
      </c>
      <c r="F338" s="251" t="s">
        <v>7287</v>
      </c>
      <c r="G338" s="55" t="s">
        <v>7270</v>
      </c>
      <c r="H338" s="55" t="s">
        <v>1580</v>
      </c>
      <c r="I338" s="55">
        <v>6.0</v>
      </c>
      <c r="J338" s="55" t="s">
        <v>231</v>
      </c>
      <c r="K338" s="55">
        <v>35.0</v>
      </c>
      <c r="L338" s="55">
        <v>27.5</v>
      </c>
      <c r="M338" s="55">
        <v>16.5</v>
      </c>
      <c r="N338" s="251">
        <v>59.0</v>
      </c>
      <c r="O338" s="286">
        <v>0.003</v>
      </c>
      <c r="P338" s="251">
        <v>69.0</v>
      </c>
      <c r="Q338" s="286">
        <v>0.003</v>
      </c>
      <c r="R338" s="286">
        <v>1.0</v>
      </c>
      <c r="S338" s="251">
        <v>6.0</v>
      </c>
      <c r="T338" s="251">
        <v>0.0</v>
      </c>
      <c r="U338" s="286">
        <v>0.1017</v>
      </c>
      <c r="V338" s="286">
        <v>0.0</v>
      </c>
      <c r="W338" s="287">
        <v>612.0</v>
      </c>
      <c r="X338" s="287">
        <v>0.0</v>
      </c>
      <c r="Y338" s="251">
        <v>6.0</v>
      </c>
      <c r="Z338" s="251">
        <v>0.0</v>
      </c>
      <c r="AA338" s="3"/>
      <c r="AB338" s="3"/>
      <c r="AC338" s="3"/>
      <c r="AD338" s="3"/>
      <c r="AE338" s="3"/>
      <c r="AF338" s="3"/>
      <c r="AG338" s="3"/>
      <c r="AH338" s="3"/>
      <c r="AI338" s="3"/>
      <c r="AJ338" s="3"/>
    </row>
    <row r="339">
      <c r="A339" s="252" t="s">
        <v>1634</v>
      </c>
      <c r="B339" s="252" t="s">
        <v>400</v>
      </c>
      <c r="C339" s="252" t="s">
        <v>401</v>
      </c>
      <c r="D339" s="252" t="s">
        <v>402</v>
      </c>
      <c r="E339" s="252">
        <v>10.0</v>
      </c>
      <c r="F339" s="252" t="s">
        <v>7287</v>
      </c>
      <c r="G339" s="59" t="s">
        <v>7270</v>
      </c>
      <c r="H339" s="59" t="s">
        <v>1582</v>
      </c>
      <c r="I339" s="59">
        <v>6.0</v>
      </c>
      <c r="J339" s="59" t="s">
        <v>132</v>
      </c>
      <c r="K339" s="59">
        <v>37.0</v>
      </c>
      <c r="L339" s="59">
        <v>32.5</v>
      </c>
      <c r="M339" s="59">
        <v>11.5</v>
      </c>
      <c r="N339" s="252">
        <v>820.0</v>
      </c>
      <c r="O339" s="284">
        <v>0.0417</v>
      </c>
      <c r="P339" s="252">
        <v>953.0</v>
      </c>
      <c r="Q339" s="284">
        <v>0.041</v>
      </c>
      <c r="R339" s="284">
        <v>0.9969</v>
      </c>
      <c r="S339" s="252">
        <v>6.0</v>
      </c>
      <c r="T339" s="252">
        <v>0.0</v>
      </c>
      <c r="U339" s="284">
        <v>0.0073</v>
      </c>
      <c r="V339" s="284">
        <v>0.0</v>
      </c>
      <c r="W339" s="285">
        <v>774.0</v>
      </c>
      <c r="X339" s="285">
        <v>0.0</v>
      </c>
      <c r="Y339" s="252">
        <v>6.0</v>
      </c>
      <c r="Z339" s="252">
        <v>0.0</v>
      </c>
      <c r="AA339" s="63"/>
      <c r="AB339" s="63"/>
      <c r="AC339" s="63"/>
      <c r="AD339" s="63"/>
      <c r="AE339" s="63"/>
      <c r="AF339" s="63"/>
      <c r="AG339" s="63"/>
      <c r="AH339" s="63"/>
      <c r="AI339" s="63"/>
      <c r="AJ339" s="63"/>
    </row>
    <row r="340">
      <c r="A340" s="251" t="s">
        <v>1634</v>
      </c>
      <c r="B340" s="251" t="s">
        <v>448</v>
      </c>
      <c r="C340" s="251" t="s">
        <v>921</v>
      </c>
      <c r="D340" s="251" t="s">
        <v>922</v>
      </c>
      <c r="E340" s="251">
        <v>10.0</v>
      </c>
      <c r="F340" s="251" t="s">
        <v>7287</v>
      </c>
      <c r="G340" s="55" t="s">
        <v>7270</v>
      </c>
      <c r="H340" s="55" t="s">
        <v>7277</v>
      </c>
      <c r="I340" s="55">
        <v>4.0</v>
      </c>
      <c r="J340" s="55" t="s">
        <v>176</v>
      </c>
      <c r="K340" s="55">
        <v>35.0</v>
      </c>
      <c r="L340" s="55">
        <v>31.5</v>
      </c>
      <c r="M340" s="55">
        <v>16.5</v>
      </c>
      <c r="N340" s="251">
        <v>12.0</v>
      </c>
      <c r="O340" s="286">
        <v>6.0E-4</v>
      </c>
      <c r="P340" s="251">
        <v>16.0</v>
      </c>
      <c r="Q340" s="286">
        <v>7.0E-4</v>
      </c>
      <c r="R340" s="286">
        <v>1.0</v>
      </c>
      <c r="S340" s="251">
        <v>4.0</v>
      </c>
      <c r="T340" s="251">
        <v>0.0</v>
      </c>
      <c r="U340" s="286">
        <v>0.3333</v>
      </c>
      <c r="V340" s="286">
        <v>0.0</v>
      </c>
      <c r="W340" s="287">
        <v>424.0</v>
      </c>
      <c r="X340" s="287">
        <v>0.0</v>
      </c>
      <c r="Y340" s="251">
        <v>4.0</v>
      </c>
      <c r="Z340" s="251">
        <v>0.0</v>
      </c>
      <c r="AA340" s="3"/>
      <c r="AB340" s="3"/>
      <c r="AC340" s="3"/>
      <c r="AD340" s="3"/>
      <c r="AE340" s="3"/>
      <c r="AF340" s="3"/>
      <c r="AG340" s="3"/>
      <c r="AH340" s="3"/>
      <c r="AI340" s="3"/>
      <c r="AJ340" s="3"/>
    </row>
    <row r="341">
      <c r="A341" s="252" t="s">
        <v>1634</v>
      </c>
      <c r="B341" s="252" t="s">
        <v>463</v>
      </c>
      <c r="C341" s="252" t="s">
        <v>478</v>
      </c>
      <c r="D341" s="252" t="s">
        <v>479</v>
      </c>
      <c r="E341" s="252">
        <v>10.0</v>
      </c>
      <c r="F341" s="252" t="s">
        <v>188</v>
      </c>
      <c r="G341" s="59" t="s">
        <v>7274</v>
      </c>
      <c r="H341" s="59" t="s">
        <v>7275</v>
      </c>
      <c r="I341" s="59">
        <v>1.0</v>
      </c>
      <c r="J341" s="59" t="s">
        <v>35</v>
      </c>
      <c r="K341" s="59">
        <v>35.0</v>
      </c>
      <c r="L341" s="59">
        <v>43.5</v>
      </c>
      <c r="M341" s="59">
        <v>16.5</v>
      </c>
      <c r="N341" s="252">
        <v>2.0</v>
      </c>
      <c r="O341" s="284">
        <v>1.0E-4</v>
      </c>
      <c r="P341" s="252">
        <v>2.0</v>
      </c>
      <c r="Q341" s="284">
        <v>1.0E-4</v>
      </c>
      <c r="R341" s="284">
        <v>0.5</v>
      </c>
      <c r="S341" s="252">
        <v>1.0</v>
      </c>
      <c r="T341" s="252">
        <v>0.0</v>
      </c>
      <c r="U341" s="284">
        <v>0.5</v>
      </c>
      <c r="V341" s="284">
        <v>0.0</v>
      </c>
      <c r="W341" s="285">
        <v>145.0</v>
      </c>
      <c r="X341" s="285">
        <v>0.0</v>
      </c>
      <c r="Y341" s="252">
        <v>1.0</v>
      </c>
      <c r="Z341" s="252">
        <v>0.0</v>
      </c>
      <c r="AA341" s="63"/>
      <c r="AB341" s="63"/>
      <c r="AC341" s="63"/>
      <c r="AD341" s="63"/>
      <c r="AE341" s="63"/>
      <c r="AF341" s="63"/>
      <c r="AG341" s="63"/>
      <c r="AH341" s="63"/>
      <c r="AI341" s="63"/>
      <c r="AJ341" s="63"/>
    </row>
    <row r="342">
      <c r="A342" s="251" t="s">
        <v>1634</v>
      </c>
      <c r="B342" s="251" t="s">
        <v>494</v>
      </c>
      <c r="C342" s="251" t="s">
        <v>495</v>
      </c>
      <c r="D342" s="251" t="s">
        <v>496</v>
      </c>
      <c r="E342" s="251">
        <v>10.0</v>
      </c>
      <c r="F342" s="251" t="s">
        <v>7286</v>
      </c>
      <c r="G342" s="55" t="s">
        <v>7270</v>
      </c>
      <c r="H342" s="55" t="s">
        <v>1593</v>
      </c>
      <c r="I342" s="55">
        <v>1.0</v>
      </c>
      <c r="J342" s="55" t="s">
        <v>127</v>
      </c>
      <c r="K342" s="55">
        <v>35.0</v>
      </c>
      <c r="L342" s="55">
        <v>33.0</v>
      </c>
      <c r="M342" s="55">
        <v>16.5</v>
      </c>
      <c r="N342" s="251">
        <v>23.0</v>
      </c>
      <c r="O342" s="286">
        <v>0.0012</v>
      </c>
      <c r="P342" s="251">
        <v>33.0</v>
      </c>
      <c r="Q342" s="286">
        <v>0.0014</v>
      </c>
      <c r="R342" s="286">
        <v>0.8788</v>
      </c>
      <c r="S342" s="251">
        <v>1.0</v>
      </c>
      <c r="T342" s="251">
        <v>0.0</v>
      </c>
      <c r="U342" s="286">
        <v>0.0435</v>
      </c>
      <c r="V342" s="286">
        <v>0.0</v>
      </c>
      <c r="W342" s="287">
        <v>113.0</v>
      </c>
      <c r="X342" s="287">
        <v>0.0</v>
      </c>
      <c r="Y342" s="251">
        <v>1.0</v>
      </c>
      <c r="Z342" s="251">
        <v>0.0</v>
      </c>
      <c r="AA342" s="3"/>
      <c r="AB342" s="3"/>
      <c r="AC342" s="3"/>
      <c r="AD342" s="3"/>
      <c r="AE342" s="3"/>
      <c r="AF342" s="3"/>
      <c r="AG342" s="3"/>
      <c r="AH342" s="3"/>
      <c r="AI342" s="3"/>
      <c r="AJ342" s="3"/>
    </row>
    <row r="343">
      <c r="A343" s="252" t="s">
        <v>1634</v>
      </c>
      <c r="B343" s="252" t="s">
        <v>494</v>
      </c>
      <c r="C343" s="252" t="s">
        <v>507</v>
      </c>
      <c r="D343" s="252" t="s">
        <v>508</v>
      </c>
      <c r="E343" s="252">
        <v>10.0</v>
      </c>
      <c r="F343" s="252" t="s">
        <v>7287</v>
      </c>
      <c r="G343" s="59" t="s">
        <v>7270</v>
      </c>
      <c r="H343" s="59" t="s">
        <v>1593</v>
      </c>
      <c r="I343" s="59">
        <v>1.0</v>
      </c>
      <c r="J343" s="59" t="s">
        <v>127</v>
      </c>
      <c r="K343" s="59">
        <v>35.0</v>
      </c>
      <c r="L343" s="59">
        <v>33.0</v>
      </c>
      <c r="M343" s="59">
        <v>16.5</v>
      </c>
      <c r="N343" s="252">
        <v>177.0</v>
      </c>
      <c r="O343" s="284">
        <v>0.009</v>
      </c>
      <c r="P343" s="252">
        <v>207.0</v>
      </c>
      <c r="Q343" s="284">
        <v>0.0089</v>
      </c>
      <c r="R343" s="284">
        <v>1.0</v>
      </c>
      <c r="S343" s="252">
        <v>1.0</v>
      </c>
      <c r="T343" s="252">
        <v>0.0</v>
      </c>
      <c r="U343" s="284">
        <v>0.0056</v>
      </c>
      <c r="V343" s="284">
        <v>0.0</v>
      </c>
      <c r="W343" s="285">
        <v>113.0</v>
      </c>
      <c r="X343" s="285">
        <v>0.0</v>
      </c>
      <c r="Y343" s="252">
        <v>1.0</v>
      </c>
      <c r="Z343" s="252">
        <v>0.0</v>
      </c>
      <c r="AA343" s="63"/>
      <c r="AB343" s="63"/>
      <c r="AC343" s="63"/>
      <c r="AD343" s="63"/>
      <c r="AE343" s="63"/>
      <c r="AF343" s="63"/>
      <c r="AG343" s="63"/>
      <c r="AH343" s="63"/>
      <c r="AI343" s="63"/>
      <c r="AJ343" s="63"/>
    </row>
    <row r="344">
      <c r="A344" s="251" t="s">
        <v>1634</v>
      </c>
      <c r="B344" s="251" t="s">
        <v>494</v>
      </c>
      <c r="C344" s="251" t="s">
        <v>519</v>
      </c>
      <c r="D344" s="251" t="s">
        <v>520</v>
      </c>
      <c r="E344" s="251">
        <v>10.0</v>
      </c>
      <c r="F344" s="251" t="s">
        <v>188</v>
      </c>
      <c r="G344" s="55" t="s">
        <v>7270</v>
      </c>
      <c r="H344" s="55" t="s">
        <v>1593</v>
      </c>
      <c r="I344" s="55">
        <v>1.0</v>
      </c>
      <c r="J344" s="55" t="s">
        <v>127</v>
      </c>
      <c r="K344" s="55">
        <v>35.0</v>
      </c>
      <c r="L344" s="55">
        <v>33.0</v>
      </c>
      <c r="M344" s="55">
        <v>16.5</v>
      </c>
      <c r="N344" s="251">
        <v>25.0</v>
      </c>
      <c r="O344" s="286">
        <v>0.0013</v>
      </c>
      <c r="P344" s="251">
        <v>26.0</v>
      </c>
      <c r="Q344" s="286">
        <v>0.0011</v>
      </c>
      <c r="R344" s="286">
        <v>0.9615</v>
      </c>
      <c r="S344" s="251">
        <v>1.0</v>
      </c>
      <c r="T344" s="251">
        <v>0.0</v>
      </c>
      <c r="U344" s="286">
        <v>0.04</v>
      </c>
      <c r="V344" s="286">
        <v>0.0</v>
      </c>
      <c r="W344" s="287">
        <v>113.0</v>
      </c>
      <c r="X344" s="287">
        <v>0.0</v>
      </c>
      <c r="Y344" s="251">
        <v>1.0</v>
      </c>
      <c r="Z344" s="251">
        <v>0.0</v>
      </c>
      <c r="AA344" s="3"/>
      <c r="AB344" s="3"/>
      <c r="AC344" s="3"/>
      <c r="AD344" s="3"/>
      <c r="AE344" s="3"/>
      <c r="AF344" s="3"/>
      <c r="AG344" s="3"/>
      <c r="AH344" s="3"/>
      <c r="AI344" s="3"/>
      <c r="AJ344" s="3"/>
    </row>
    <row r="345">
      <c r="A345" s="252" t="s">
        <v>1634</v>
      </c>
      <c r="B345" s="252" t="s">
        <v>578</v>
      </c>
      <c r="C345" s="252" t="s">
        <v>579</v>
      </c>
      <c r="D345" s="252" t="s">
        <v>580</v>
      </c>
      <c r="E345" s="252">
        <v>10.0</v>
      </c>
      <c r="F345" s="252" t="s">
        <v>7288</v>
      </c>
      <c r="G345" s="59" t="s">
        <v>7400</v>
      </c>
      <c r="H345" s="59" t="e">
        <v>#N/A</v>
      </c>
      <c r="I345" s="59">
        <v>1.0</v>
      </c>
      <c r="J345" s="59" t="s">
        <v>134</v>
      </c>
      <c r="K345" s="59">
        <v>59.5</v>
      </c>
      <c r="L345" s="59">
        <v>32.5</v>
      </c>
      <c r="M345" s="59">
        <v>27.0</v>
      </c>
      <c r="N345" s="252">
        <v>3.0</v>
      </c>
      <c r="O345" s="284">
        <v>2.0E-4</v>
      </c>
      <c r="P345" s="252">
        <v>3.0</v>
      </c>
      <c r="Q345" s="284">
        <v>1.0E-4</v>
      </c>
      <c r="R345" s="284">
        <v>1.0</v>
      </c>
      <c r="S345" s="252">
        <v>1.0</v>
      </c>
      <c r="T345" s="252">
        <v>0.0</v>
      </c>
      <c r="U345" s="284">
        <v>0.3333</v>
      </c>
      <c r="V345" s="284">
        <v>0.0</v>
      </c>
      <c r="W345" s="285">
        <v>134.0</v>
      </c>
      <c r="X345" s="285">
        <v>0.0</v>
      </c>
      <c r="Y345" s="252">
        <v>1.0</v>
      </c>
      <c r="Z345" s="252">
        <v>0.0</v>
      </c>
      <c r="AA345" s="63"/>
      <c r="AB345" s="63"/>
      <c r="AC345" s="63"/>
      <c r="AD345" s="63"/>
      <c r="AE345" s="63"/>
      <c r="AF345" s="63"/>
      <c r="AG345" s="63"/>
      <c r="AH345" s="63"/>
      <c r="AI345" s="63"/>
      <c r="AJ345" s="63"/>
    </row>
    <row r="346">
      <c r="A346" s="251" t="s">
        <v>1634</v>
      </c>
      <c r="B346" s="251" t="s">
        <v>587</v>
      </c>
      <c r="C346" s="251" t="s">
        <v>588</v>
      </c>
      <c r="D346" s="251" t="s">
        <v>589</v>
      </c>
      <c r="E346" s="251">
        <v>10.0</v>
      </c>
      <c r="F346" s="251" t="s">
        <v>7287</v>
      </c>
      <c r="G346" s="55" t="s">
        <v>7271</v>
      </c>
      <c r="H346" s="55" t="s">
        <v>1595</v>
      </c>
      <c r="I346" s="55">
        <v>8.0</v>
      </c>
      <c r="J346" s="55" t="s">
        <v>115</v>
      </c>
      <c r="K346" s="55">
        <v>58.5</v>
      </c>
      <c r="L346" s="55">
        <v>33.5</v>
      </c>
      <c r="M346" s="55">
        <v>25.0</v>
      </c>
      <c r="N346" s="251">
        <v>478.0</v>
      </c>
      <c r="O346" s="286">
        <v>0.0243</v>
      </c>
      <c r="P346" s="251">
        <v>547.0</v>
      </c>
      <c r="Q346" s="286">
        <v>0.0235</v>
      </c>
      <c r="R346" s="286">
        <v>0.9982</v>
      </c>
      <c r="S346" s="251">
        <v>7.0</v>
      </c>
      <c r="T346" s="251">
        <v>1.0</v>
      </c>
      <c r="U346" s="286">
        <v>0.0146</v>
      </c>
      <c r="V346" s="286">
        <v>0.0021</v>
      </c>
      <c r="W346" s="287">
        <v>938.0</v>
      </c>
      <c r="X346" s="287">
        <v>134.0</v>
      </c>
      <c r="Y346" s="251">
        <v>7.0</v>
      </c>
      <c r="Z346" s="251">
        <v>1.0</v>
      </c>
      <c r="AA346" s="3"/>
      <c r="AB346" s="3"/>
      <c r="AC346" s="3"/>
      <c r="AD346" s="3"/>
      <c r="AE346" s="3"/>
      <c r="AF346" s="3"/>
      <c r="AG346" s="3"/>
      <c r="AH346" s="3"/>
      <c r="AI346" s="3"/>
      <c r="AJ346" s="3"/>
    </row>
    <row r="347">
      <c r="A347" s="252" t="s">
        <v>1634</v>
      </c>
      <c r="B347" s="252" t="s">
        <v>620</v>
      </c>
      <c r="C347" s="252" t="s">
        <v>647</v>
      </c>
      <c r="D347" s="252" t="s">
        <v>648</v>
      </c>
      <c r="E347" s="252">
        <v>10.0</v>
      </c>
      <c r="F347" s="252" t="s">
        <v>188</v>
      </c>
      <c r="G347" s="59" t="s">
        <v>7270</v>
      </c>
      <c r="H347" s="59" t="s">
        <v>1598</v>
      </c>
      <c r="I347" s="59">
        <v>5.0</v>
      </c>
      <c r="J347" s="59" t="s">
        <v>226</v>
      </c>
      <c r="K347" s="59">
        <v>35.0</v>
      </c>
      <c r="L347" s="59">
        <v>27.5</v>
      </c>
      <c r="M347" s="59">
        <v>16.5</v>
      </c>
      <c r="N347" s="252">
        <v>28.0</v>
      </c>
      <c r="O347" s="284">
        <v>0.0014</v>
      </c>
      <c r="P347" s="252">
        <v>49.0</v>
      </c>
      <c r="Q347" s="284">
        <v>0.0021</v>
      </c>
      <c r="R347" s="284">
        <v>1.0</v>
      </c>
      <c r="S347" s="252">
        <v>5.0</v>
      </c>
      <c r="T347" s="252">
        <v>0.0</v>
      </c>
      <c r="U347" s="284">
        <v>0.1786</v>
      </c>
      <c r="V347" s="284">
        <v>0.0</v>
      </c>
      <c r="W347" s="285">
        <v>510.0</v>
      </c>
      <c r="X347" s="285">
        <v>0.0</v>
      </c>
      <c r="Y347" s="252">
        <v>5.0</v>
      </c>
      <c r="Z347" s="252">
        <v>0.0</v>
      </c>
      <c r="AA347" s="63"/>
      <c r="AB347" s="63"/>
      <c r="AC347" s="63"/>
      <c r="AD347" s="63"/>
      <c r="AE347" s="63"/>
      <c r="AF347" s="63"/>
      <c r="AG347" s="63"/>
      <c r="AH347" s="63"/>
      <c r="AI347" s="63"/>
      <c r="AJ347" s="63"/>
    </row>
    <row r="348">
      <c r="A348" s="251" t="s">
        <v>1634</v>
      </c>
      <c r="B348" s="251" t="s">
        <v>663</v>
      </c>
      <c r="C348" s="251" t="s">
        <v>992</v>
      </c>
      <c r="D348" s="251" t="s">
        <v>993</v>
      </c>
      <c r="E348" s="251">
        <v>10.0</v>
      </c>
      <c r="F348" s="251" t="s">
        <v>7286</v>
      </c>
      <c r="G348" s="55" t="s">
        <v>7271</v>
      </c>
      <c r="H348" s="55" t="s">
        <v>1598</v>
      </c>
      <c r="I348" s="55">
        <v>1.0</v>
      </c>
      <c r="J348" s="55" t="s">
        <v>207</v>
      </c>
      <c r="K348" s="55">
        <v>49.5</v>
      </c>
      <c r="L348" s="55">
        <v>28.5</v>
      </c>
      <c r="M348" s="55">
        <v>21.0</v>
      </c>
      <c r="N348" s="251">
        <v>22.0</v>
      </c>
      <c r="O348" s="286">
        <v>0.0011</v>
      </c>
      <c r="P348" s="251">
        <v>28.0</v>
      </c>
      <c r="Q348" s="286">
        <v>0.0012</v>
      </c>
      <c r="R348" s="286">
        <v>1.0</v>
      </c>
      <c r="S348" s="251">
        <v>1.0</v>
      </c>
      <c r="T348" s="251">
        <v>0.0</v>
      </c>
      <c r="U348" s="286">
        <v>0.0455</v>
      </c>
      <c r="V348" s="286">
        <v>0.0</v>
      </c>
      <c r="W348" s="287">
        <v>106.0</v>
      </c>
      <c r="X348" s="287">
        <v>0.0</v>
      </c>
      <c r="Y348" s="251">
        <v>1.0</v>
      </c>
      <c r="Z348" s="251">
        <v>0.0</v>
      </c>
      <c r="AA348" s="3"/>
      <c r="AB348" s="3"/>
      <c r="AC348" s="3"/>
      <c r="AD348" s="3"/>
      <c r="AE348" s="3"/>
      <c r="AF348" s="3"/>
      <c r="AG348" s="3"/>
      <c r="AH348" s="3"/>
      <c r="AI348" s="3"/>
      <c r="AJ348" s="3"/>
    </row>
    <row r="349">
      <c r="A349" s="252" t="s">
        <v>1634</v>
      </c>
      <c r="B349" s="252" t="s">
        <v>663</v>
      </c>
      <c r="C349" s="252" t="s">
        <v>678</v>
      </c>
      <c r="D349" s="252" t="s">
        <v>679</v>
      </c>
      <c r="E349" s="252">
        <v>10.0</v>
      </c>
      <c r="F349" s="252" t="s">
        <v>7287</v>
      </c>
      <c r="G349" s="59" t="s">
        <v>7271</v>
      </c>
      <c r="H349" s="59" t="s">
        <v>1598</v>
      </c>
      <c r="I349" s="59">
        <v>1.0</v>
      </c>
      <c r="J349" s="59" t="s">
        <v>207</v>
      </c>
      <c r="K349" s="59">
        <v>49.5</v>
      </c>
      <c r="L349" s="59">
        <v>28.5</v>
      </c>
      <c r="M349" s="59">
        <v>21.0</v>
      </c>
      <c r="N349" s="252">
        <v>57.0</v>
      </c>
      <c r="O349" s="284">
        <v>0.0029</v>
      </c>
      <c r="P349" s="252">
        <v>64.0</v>
      </c>
      <c r="Q349" s="284">
        <v>0.0028</v>
      </c>
      <c r="R349" s="284">
        <v>1.0</v>
      </c>
      <c r="S349" s="252">
        <v>1.0</v>
      </c>
      <c r="T349" s="252">
        <v>0.0</v>
      </c>
      <c r="U349" s="284">
        <v>0.0175</v>
      </c>
      <c r="V349" s="284">
        <v>0.0</v>
      </c>
      <c r="W349" s="285">
        <v>106.0</v>
      </c>
      <c r="X349" s="285">
        <v>0.0</v>
      </c>
      <c r="Y349" s="252">
        <v>1.0</v>
      </c>
      <c r="Z349" s="252">
        <v>0.0</v>
      </c>
      <c r="AA349" s="63"/>
      <c r="AB349" s="63"/>
      <c r="AC349" s="63"/>
      <c r="AD349" s="63"/>
      <c r="AE349" s="63"/>
      <c r="AF349" s="63"/>
      <c r="AG349" s="63"/>
      <c r="AH349" s="63"/>
      <c r="AI349" s="63"/>
      <c r="AJ349" s="63"/>
    </row>
    <row r="350">
      <c r="A350" s="251" t="s">
        <v>1634</v>
      </c>
      <c r="B350" s="251" t="s">
        <v>742</v>
      </c>
      <c r="C350" s="251" t="s">
        <v>743</v>
      </c>
      <c r="D350" s="251" t="s">
        <v>744</v>
      </c>
      <c r="E350" s="251">
        <v>10.0</v>
      </c>
      <c r="F350" s="251" t="s">
        <v>186</v>
      </c>
      <c r="G350" s="55" t="s">
        <v>7274</v>
      </c>
      <c r="H350" s="55" t="s">
        <v>7273</v>
      </c>
      <c r="I350" s="55">
        <v>14.0</v>
      </c>
      <c r="J350" s="55" t="s">
        <v>170</v>
      </c>
      <c r="K350" s="55">
        <v>35.0</v>
      </c>
      <c r="L350" s="55">
        <v>31.5</v>
      </c>
      <c r="M350" s="55">
        <v>16.5</v>
      </c>
      <c r="N350" s="251">
        <v>187.0</v>
      </c>
      <c r="O350" s="286">
        <v>0.0095</v>
      </c>
      <c r="P350" s="251">
        <v>226.0</v>
      </c>
      <c r="Q350" s="286">
        <v>0.0097</v>
      </c>
      <c r="R350" s="286">
        <v>1.0</v>
      </c>
      <c r="S350" s="251">
        <v>13.0</v>
      </c>
      <c r="T350" s="251">
        <v>1.0</v>
      </c>
      <c r="U350" s="286">
        <v>0.0695</v>
      </c>
      <c r="V350" s="286">
        <v>0.0053</v>
      </c>
      <c r="W350" s="287">
        <v>1378.0</v>
      </c>
      <c r="X350" s="287">
        <v>106.0</v>
      </c>
      <c r="Y350" s="251">
        <v>13.0</v>
      </c>
      <c r="Z350" s="251">
        <v>1.0</v>
      </c>
      <c r="AA350" s="3"/>
      <c r="AB350" s="3"/>
      <c r="AC350" s="3"/>
      <c r="AD350" s="3"/>
      <c r="AE350" s="3"/>
      <c r="AF350" s="3"/>
      <c r="AG350" s="3"/>
      <c r="AH350" s="3"/>
      <c r="AI350" s="3"/>
      <c r="AJ350" s="3"/>
    </row>
    <row r="351">
      <c r="A351" s="252" t="s">
        <v>1634</v>
      </c>
      <c r="B351" s="252" t="s">
        <v>777</v>
      </c>
      <c r="C351" s="252" t="s">
        <v>778</v>
      </c>
      <c r="D351" s="252" t="s">
        <v>779</v>
      </c>
      <c r="E351" s="252">
        <v>10.0</v>
      </c>
      <c r="F351" s="252" t="s">
        <v>7287</v>
      </c>
      <c r="G351" s="59" t="s">
        <v>7271</v>
      </c>
      <c r="H351" s="59" t="s">
        <v>54</v>
      </c>
      <c r="I351" s="59">
        <v>1.0</v>
      </c>
      <c r="J351" s="59" t="s">
        <v>44</v>
      </c>
      <c r="K351" s="59">
        <v>35.0</v>
      </c>
      <c r="L351" s="59">
        <v>42.5</v>
      </c>
      <c r="M351" s="59">
        <v>16.5</v>
      </c>
      <c r="N351" s="252">
        <v>267.0</v>
      </c>
      <c r="O351" s="284">
        <v>0.0136</v>
      </c>
      <c r="P351" s="252">
        <v>310.0</v>
      </c>
      <c r="Q351" s="284">
        <v>0.0133</v>
      </c>
      <c r="R351" s="284">
        <v>0.9903</v>
      </c>
      <c r="S351" s="252">
        <v>1.0</v>
      </c>
      <c r="T351" s="252">
        <v>0.0</v>
      </c>
      <c r="U351" s="284">
        <v>0.0037</v>
      </c>
      <c r="V351" s="284">
        <v>0.0</v>
      </c>
      <c r="W351" s="285">
        <v>156.0</v>
      </c>
      <c r="X351" s="285">
        <v>0.0</v>
      </c>
      <c r="Y351" s="252">
        <v>1.0</v>
      </c>
      <c r="Z351" s="252">
        <v>0.0</v>
      </c>
      <c r="AA351" s="63"/>
      <c r="AB351" s="63"/>
      <c r="AC351" s="63"/>
      <c r="AD351" s="63"/>
      <c r="AE351" s="63"/>
      <c r="AF351" s="63"/>
      <c r="AG351" s="63"/>
      <c r="AH351" s="63"/>
      <c r="AI351" s="63"/>
      <c r="AJ351" s="63"/>
    </row>
    <row r="352">
      <c r="A352" s="251" t="s">
        <v>1634</v>
      </c>
      <c r="B352" s="251" t="s">
        <v>806</v>
      </c>
      <c r="C352" s="251" t="s">
        <v>1084</v>
      </c>
      <c r="D352" s="251" t="s">
        <v>1085</v>
      </c>
      <c r="E352" s="251">
        <v>10.0</v>
      </c>
      <c r="F352" s="251" t="s">
        <v>7287</v>
      </c>
      <c r="G352" s="55" t="s">
        <v>7270</v>
      </c>
      <c r="H352" s="55" t="s">
        <v>31</v>
      </c>
      <c r="I352" s="55">
        <v>1.0</v>
      </c>
      <c r="J352" s="55" t="s">
        <v>31</v>
      </c>
      <c r="K352" s="55">
        <v>35.0</v>
      </c>
      <c r="L352" s="55">
        <v>44.0</v>
      </c>
      <c r="M352" s="55">
        <v>16.5</v>
      </c>
      <c r="N352" s="251">
        <v>4.0</v>
      </c>
      <c r="O352" s="286">
        <v>2.0E-4</v>
      </c>
      <c r="P352" s="251">
        <v>5.0</v>
      </c>
      <c r="Q352" s="286">
        <v>2.0E-4</v>
      </c>
      <c r="R352" s="286">
        <v>1.0</v>
      </c>
      <c r="S352" s="251">
        <v>1.0</v>
      </c>
      <c r="T352" s="251">
        <v>0.0</v>
      </c>
      <c r="U352" s="286">
        <v>0.25</v>
      </c>
      <c r="V352" s="286">
        <v>0.0</v>
      </c>
      <c r="W352" s="287">
        <v>156.0</v>
      </c>
      <c r="X352" s="287">
        <v>0.0</v>
      </c>
      <c r="Y352" s="251">
        <v>1.0</v>
      </c>
      <c r="Z352" s="251">
        <v>0.0</v>
      </c>
      <c r="AA352" s="3"/>
      <c r="AB352" s="3"/>
      <c r="AC352" s="3"/>
      <c r="AD352" s="3"/>
      <c r="AE352" s="3"/>
      <c r="AF352" s="3"/>
      <c r="AG352" s="3"/>
      <c r="AH352" s="3"/>
      <c r="AI352" s="3"/>
      <c r="AJ352" s="3"/>
    </row>
    <row r="353">
      <c r="A353" s="252" t="s">
        <v>1634</v>
      </c>
      <c r="B353" s="252" t="s">
        <v>351</v>
      </c>
      <c r="C353" s="252" t="s">
        <v>858</v>
      </c>
      <c r="D353" s="252" t="s">
        <v>859</v>
      </c>
      <c r="E353" s="252">
        <v>9.5</v>
      </c>
      <c r="F353" s="252" t="s">
        <v>7287</v>
      </c>
      <c r="G353" s="59" t="s">
        <v>7270</v>
      </c>
      <c r="H353" s="59" t="s">
        <v>1609</v>
      </c>
      <c r="I353" s="59">
        <v>1.0</v>
      </c>
      <c r="J353" s="59" t="s">
        <v>200</v>
      </c>
      <c r="K353" s="59">
        <v>58.5</v>
      </c>
      <c r="L353" s="59">
        <v>29.5</v>
      </c>
      <c r="M353" s="59">
        <v>25.0</v>
      </c>
      <c r="N353" s="252">
        <v>1.0</v>
      </c>
      <c r="O353" s="284">
        <v>1.0E-4</v>
      </c>
      <c r="P353" s="252">
        <v>1.0</v>
      </c>
      <c r="Q353" s="284">
        <v>0.0</v>
      </c>
      <c r="R353" s="284">
        <v>1.0</v>
      </c>
      <c r="S353" s="252">
        <v>1.0</v>
      </c>
      <c r="T353" s="252">
        <v>0.0</v>
      </c>
      <c r="U353" s="284">
        <v>1.0</v>
      </c>
      <c r="V353" s="284">
        <v>0.0</v>
      </c>
      <c r="W353" s="285">
        <v>102.0</v>
      </c>
      <c r="X353" s="285">
        <v>0.0</v>
      </c>
      <c r="Y353" s="252">
        <v>1.0</v>
      </c>
      <c r="Z353" s="252">
        <v>0.0</v>
      </c>
      <c r="AA353" s="63"/>
      <c r="AB353" s="63"/>
      <c r="AC353" s="63"/>
      <c r="AD353" s="63"/>
      <c r="AE353" s="63"/>
      <c r="AF353" s="63"/>
      <c r="AG353" s="63"/>
      <c r="AH353" s="63"/>
      <c r="AI353" s="63"/>
      <c r="AJ353" s="63"/>
    </row>
    <row r="354">
      <c r="A354" s="251" t="s">
        <v>1634</v>
      </c>
      <c r="B354" s="251" t="s">
        <v>866</v>
      </c>
      <c r="C354" s="251" t="s">
        <v>873</v>
      </c>
      <c r="D354" s="251" t="s">
        <v>874</v>
      </c>
      <c r="E354" s="251">
        <v>9.5</v>
      </c>
      <c r="F354" s="251" t="s">
        <v>7287</v>
      </c>
      <c r="G354" s="55" t="s">
        <v>7270</v>
      </c>
      <c r="H354" s="55" t="s">
        <v>1612</v>
      </c>
      <c r="I354" s="55">
        <v>1.0</v>
      </c>
      <c r="J354" s="55" t="s">
        <v>136</v>
      </c>
      <c r="K354" s="55">
        <v>58.5</v>
      </c>
      <c r="L354" s="55">
        <v>32.5</v>
      </c>
      <c r="M354" s="55">
        <v>25.0</v>
      </c>
      <c r="N354" s="251">
        <v>0.0</v>
      </c>
      <c r="O354" s="286">
        <v>0.0</v>
      </c>
      <c r="P354" s="251">
        <v>0.0</v>
      </c>
      <c r="Q354" s="286">
        <v>0.0</v>
      </c>
      <c r="R354" s="286">
        <v>0.0</v>
      </c>
      <c r="S354" s="251">
        <v>1.0</v>
      </c>
      <c r="T354" s="251">
        <v>0.0</v>
      </c>
      <c r="U354" s="286">
        <v>0.0</v>
      </c>
      <c r="V354" s="286">
        <v>0.0</v>
      </c>
      <c r="W354" s="287">
        <v>134.0</v>
      </c>
      <c r="X354" s="287">
        <v>0.0</v>
      </c>
      <c r="Y354" s="251">
        <v>1.0</v>
      </c>
      <c r="Z354" s="251">
        <v>0.0</v>
      </c>
      <c r="AA354" s="3"/>
      <c r="AB354" s="3"/>
      <c r="AC354" s="3"/>
      <c r="AD354" s="3"/>
      <c r="AE354" s="3"/>
      <c r="AF354" s="3"/>
      <c r="AG354" s="3"/>
      <c r="AH354" s="3"/>
      <c r="AI354" s="3"/>
      <c r="AJ354" s="3"/>
    </row>
    <row r="355">
      <c r="A355" s="252" t="s">
        <v>1634</v>
      </c>
      <c r="B355" s="252" t="s">
        <v>375</v>
      </c>
      <c r="C355" s="252" t="s">
        <v>392</v>
      </c>
      <c r="D355" s="252" t="s">
        <v>393</v>
      </c>
      <c r="E355" s="252">
        <v>9.5</v>
      </c>
      <c r="F355" s="252" t="s">
        <v>7287</v>
      </c>
      <c r="G355" s="59" t="s">
        <v>7270</v>
      </c>
      <c r="H355" s="59" t="s">
        <v>1580</v>
      </c>
      <c r="I355" s="59">
        <v>3.0</v>
      </c>
      <c r="J355" s="59" t="s">
        <v>231</v>
      </c>
      <c r="K355" s="59">
        <v>35.0</v>
      </c>
      <c r="L355" s="59">
        <v>27.5</v>
      </c>
      <c r="M355" s="59">
        <v>16.5</v>
      </c>
      <c r="N355" s="252">
        <v>137.0</v>
      </c>
      <c r="O355" s="284">
        <v>0.007</v>
      </c>
      <c r="P355" s="252">
        <v>158.0</v>
      </c>
      <c r="Q355" s="284">
        <v>0.0068</v>
      </c>
      <c r="R355" s="284">
        <v>1.0</v>
      </c>
      <c r="S355" s="252">
        <v>3.0</v>
      </c>
      <c r="T355" s="252">
        <v>0.0</v>
      </c>
      <c r="U355" s="284">
        <v>0.0219</v>
      </c>
      <c r="V355" s="284">
        <v>0.0</v>
      </c>
      <c r="W355" s="285">
        <v>306.0</v>
      </c>
      <c r="X355" s="285">
        <v>0.0</v>
      </c>
      <c r="Y355" s="252">
        <v>3.0</v>
      </c>
      <c r="Z355" s="252">
        <v>0.0</v>
      </c>
      <c r="AA355" s="63"/>
      <c r="AB355" s="63"/>
      <c r="AC355" s="63"/>
      <c r="AD355" s="63"/>
      <c r="AE355" s="63"/>
      <c r="AF355" s="63"/>
      <c r="AG355" s="63"/>
      <c r="AH355" s="63"/>
      <c r="AI355" s="63"/>
      <c r="AJ355" s="63"/>
    </row>
    <row r="356">
      <c r="A356" s="251" t="s">
        <v>1634</v>
      </c>
      <c r="B356" s="251" t="s">
        <v>400</v>
      </c>
      <c r="C356" s="251" t="s">
        <v>413</v>
      </c>
      <c r="D356" s="251" t="s">
        <v>414</v>
      </c>
      <c r="E356" s="251">
        <v>9.5</v>
      </c>
      <c r="F356" s="251" t="s">
        <v>7287</v>
      </c>
      <c r="G356" s="55" t="s">
        <v>7270</v>
      </c>
      <c r="H356" s="55" t="s">
        <v>1582</v>
      </c>
      <c r="I356" s="55">
        <v>3.0</v>
      </c>
      <c r="J356" s="55" t="s">
        <v>132</v>
      </c>
      <c r="K356" s="55">
        <v>37.0</v>
      </c>
      <c r="L356" s="55">
        <v>32.5</v>
      </c>
      <c r="M356" s="55">
        <v>11.5</v>
      </c>
      <c r="N356" s="251">
        <v>612.0</v>
      </c>
      <c r="O356" s="286">
        <v>0.0311</v>
      </c>
      <c r="P356" s="251">
        <v>685.0</v>
      </c>
      <c r="Q356" s="286">
        <v>0.0294</v>
      </c>
      <c r="R356" s="286">
        <v>1.0</v>
      </c>
      <c r="S356" s="251">
        <v>3.0</v>
      </c>
      <c r="T356" s="251">
        <v>0.0</v>
      </c>
      <c r="U356" s="286">
        <v>0.0049</v>
      </c>
      <c r="V356" s="286">
        <v>0.0</v>
      </c>
      <c r="W356" s="287">
        <v>387.0</v>
      </c>
      <c r="X356" s="287">
        <v>0.0</v>
      </c>
      <c r="Y356" s="251">
        <v>3.0</v>
      </c>
      <c r="Z356" s="251">
        <v>0.0</v>
      </c>
      <c r="AA356" s="3"/>
      <c r="AB356" s="3"/>
      <c r="AC356" s="3"/>
      <c r="AD356" s="3"/>
      <c r="AE356" s="3"/>
      <c r="AF356" s="3"/>
      <c r="AG356" s="3"/>
      <c r="AH356" s="3"/>
      <c r="AI356" s="3"/>
      <c r="AJ356" s="3"/>
    </row>
    <row r="357">
      <c r="A357" s="252" t="s">
        <v>1634</v>
      </c>
      <c r="B357" s="252" t="s">
        <v>448</v>
      </c>
      <c r="C357" s="252" t="s">
        <v>461</v>
      </c>
      <c r="D357" s="252" t="s">
        <v>462</v>
      </c>
      <c r="E357" s="252">
        <v>9.5</v>
      </c>
      <c r="F357" s="252" t="s">
        <v>7287</v>
      </c>
      <c r="G357" s="59" t="s">
        <v>7270</v>
      </c>
      <c r="H357" s="59" t="s">
        <v>7277</v>
      </c>
      <c r="I357" s="59">
        <v>7.0</v>
      </c>
      <c r="J357" s="59" t="s">
        <v>176</v>
      </c>
      <c r="K357" s="59">
        <v>35.0</v>
      </c>
      <c r="L357" s="59">
        <v>31.5</v>
      </c>
      <c r="M357" s="59">
        <v>16.5</v>
      </c>
      <c r="N357" s="252">
        <v>11.0</v>
      </c>
      <c r="O357" s="284">
        <v>6.0E-4</v>
      </c>
      <c r="P357" s="252">
        <v>13.0</v>
      </c>
      <c r="Q357" s="284">
        <v>6.0E-4</v>
      </c>
      <c r="R357" s="284">
        <v>1.0</v>
      </c>
      <c r="S357" s="252">
        <v>7.0</v>
      </c>
      <c r="T357" s="252">
        <v>0.0</v>
      </c>
      <c r="U357" s="284">
        <v>0.6364</v>
      </c>
      <c r="V357" s="284">
        <v>0.0</v>
      </c>
      <c r="W357" s="285">
        <v>742.0</v>
      </c>
      <c r="X357" s="285">
        <v>0.0</v>
      </c>
      <c r="Y357" s="252">
        <v>7.0</v>
      </c>
      <c r="Z357" s="252">
        <v>0.0</v>
      </c>
      <c r="AA357" s="63"/>
      <c r="AB357" s="63"/>
      <c r="AC357" s="63"/>
      <c r="AD357" s="63"/>
      <c r="AE357" s="63"/>
      <c r="AF357" s="63"/>
      <c r="AG357" s="63"/>
      <c r="AH357" s="63"/>
      <c r="AI357" s="63"/>
      <c r="AJ357" s="63"/>
    </row>
    <row r="358">
      <c r="A358" s="251" t="s">
        <v>1634</v>
      </c>
      <c r="B358" s="251" t="s">
        <v>463</v>
      </c>
      <c r="C358" s="251" t="s">
        <v>492</v>
      </c>
      <c r="D358" s="251" t="s">
        <v>493</v>
      </c>
      <c r="E358" s="251">
        <v>9.5</v>
      </c>
      <c r="F358" s="251" t="s">
        <v>188</v>
      </c>
      <c r="G358" s="55" t="s">
        <v>7274</v>
      </c>
      <c r="H358" s="55" t="s">
        <v>7275</v>
      </c>
      <c r="I358" s="55">
        <v>2.0</v>
      </c>
      <c r="J358" s="55" t="s">
        <v>35</v>
      </c>
      <c r="K358" s="55">
        <v>35.0</v>
      </c>
      <c r="L358" s="55">
        <v>43.5</v>
      </c>
      <c r="M358" s="55">
        <v>16.5</v>
      </c>
      <c r="N358" s="251">
        <v>1.0</v>
      </c>
      <c r="O358" s="286">
        <v>1.0E-4</v>
      </c>
      <c r="P358" s="251">
        <v>2.0</v>
      </c>
      <c r="Q358" s="286">
        <v>1.0E-4</v>
      </c>
      <c r="R358" s="286">
        <v>1.0</v>
      </c>
      <c r="S358" s="251">
        <v>1.0</v>
      </c>
      <c r="T358" s="251">
        <v>1.0</v>
      </c>
      <c r="U358" s="286">
        <v>1.0</v>
      </c>
      <c r="V358" s="286">
        <v>1.0</v>
      </c>
      <c r="W358" s="287">
        <v>145.0</v>
      </c>
      <c r="X358" s="287">
        <v>145.0</v>
      </c>
      <c r="Y358" s="251">
        <v>1.0</v>
      </c>
      <c r="Z358" s="251">
        <v>1.0</v>
      </c>
      <c r="AA358" s="3"/>
      <c r="AB358" s="3"/>
      <c r="AC358" s="3"/>
      <c r="AD358" s="3"/>
      <c r="AE358" s="3"/>
      <c r="AF358" s="3"/>
      <c r="AG358" s="3"/>
      <c r="AH358" s="3"/>
      <c r="AI358" s="3"/>
      <c r="AJ358" s="3"/>
    </row>
    <row r="359">
      <c r="A359" s="252" t="s">
        <v>1634</v>
      </c>
      <c r="B359" s="252" t="s">
        <v>494</v>
      </c>
      <c r="C359" s="252" t="s">
        <v>949</v>
      </c>
      <c r="D359" s="252" t="s">
        <v>950</v>
      </c>
      <c r="E359" s="252">
        <v>9.5</v>
      </c>
      <c r="F359" s="252" t="s">
        <v>7287</v>
      </c>
      <c r="G359" s="59" t="s">
        <v>7270</v>
      </c>
      <c r="H359" s="59" t="s">
        <v>1593</v>
      </c>
      <c r="I359" s="59">
        <v>3.0</v>
      </c>
      <c r="J359" s="59" t="s">
        <v>127</v>
      </c>
      <c r="K359" s="59">
        <v>35.0</v>
      </c>
      <c r="L359" s="59">
        <v>33.0</v>
      </c>
      <c r="M359" s="59">
        <v>16.5</v>
      </c>
      <c r="N359" s="252">
        <v>20.0</v>
      </c>
      <c r="O359" s="284">
        <v>0.001</v>
      </c>
      <c r="P359" s="252">
        <v>23.0</v>
      </c>
      <c r="Q359" s="284">
        <v>0.001</v>
      </c>
      <c r="R359" s="284">
        <v>0.9565</v>
      </c>
      <c r="S359" s="252">
        <v>3.0</v>
      </c>
      <c r="T359" s="252">
        <v>0.0</v>
      </c>
      <c r="U359" s="284">
        <v>0.15</v>
      </c>
      <c r="V359" s="284">
        <v>0.0</v>
      </c>
      <c r="W359" s="285">
        <v>339.0</v>
      </c>
      <c r="X359" s="285">
        <v>0.0</v>
      </c>
      <c r="Y359" s="252">
        <v>3.0</v>
      </c>
      <c r="Z359" s="252">
        <v>0.0</v>
      </c>
      <c r="AA359" s="63"/>
      <c r="AB359" s="63"/>
      <c r="AC359" s="63"/>
      <c r="AD359" s="63"/>
      <c r="AE359" s="63"/>
      <c r="AF359" s="63"/>
      <c r="AG359" s="63"/>
      <c r="AH359" s="63"/>
      <c r="AI359" s="63"/>
      <c r="AJ359" s="63"/>
    </row>
    <row r="360">
      <c r="A360" s="251" t="s">
        <v>1634</v>
      </c>
      <c r="B360" s="251" t="s">
        <v>494</v>
      </c>
      <c r="C360" s="251" t="s">
        <v>951</v>
      </c>
      <c r="D360" s="251" t="s">
        <v>952</v>
      </c>
      <c r="E360" s="251">
        <v>9.5</v>
      </c>
      <c r="F360" s="251" t="s">
        <v>188</v>
      </c>
      <c r="G360" s="55" t="s">
        <v>7270</v>
      </c>
      <c r="H360" s="55" t="s">
        <v>1593</v>
      </c>
      <c r="I360" s="55">
        <v>1.0</v>
      </c>
      <c r="J360" s="55" t="s">
        <v>127</v>
      </c>
      <c r="K360" s="55">
        <v>35.0</v>
      </c>
      <c r="L360" s="55">
        <v>33.0</v>
      </c>
      <c r="M360" s="55">
        <v>16.5</v>
      </c>
      <c r="N360" s="251">
        <v>19.0</v>
      </c>
      <c r="O360" s="286">
        <v>0.001</v>
      </c>
      <c r="P360" s="251">
        <v>21.0</v>
      </c>
      <c r="Q360" s="286">
        <v>9.0E-4</v>
      </c>
      <c r="R360" s="286">
        <v>0.9524</v>
      </c>
      <c r="S360" s="251">
        <v>1.0</v>
      </c>
      <c r="T360" s="251">
        <v>0.0</v>
      </c>
      <c r="U360" s="286">
        <v>0.0526</v>
      </c>
      <c r="V360" s="286">
        <v>0.0</v>
      </c>
      <c r="W360" s="287">
        <v>113.0</v>
      </c>
      <c r="X360" s="287">
        <v>0.0</v>
      </c>
      <c r="Y360" s="251">
        <v>1.0</v>
      </c>
      <c r="Z360" s="251">
        <v>0.0</v>
      </c>
      <c r="AA360" s="3"/>
      <c r="AB360" s="3"/>
      <c r="AC360" s="3"/>
      <c r="AD360" s="3"/>
      <c r="AE360" s="3"/>
      <c r="AF360" s="3"/>
      <c r="AG360" s="3"/>
      <c r="AH360" s="3"/>
      <c r="AI360" s="3"/>
      <c r="AJ360" s="3"/>
    </row>
    <row r="361">
      <c r="A361" s="252" t="s">
        <v>1634</v>
      </c>
      <c r="B361" s="252" t="s">
        <v>494</v>
      </c>
      <c r="C361" s="252" t="s">
        <v>547</v>
      </c>
      <c r="D361" s="252" t="s">
        <v>548</v>
      </c>
      <c r="E361" s="252">
        <v>9.5</v>
      </c>
      <c r="F361" s="252" t="s">
        <v>7290</v>
      </c>
      <c r="G361" s="59" t="s">
        <v>7270</v>
      </c>
      <c r="H361" s="59" t="s">
        <v>1593</v>
      </c>
      <c r="I361" s="59">
        <v>1.0</v>
      </c>
      <c r="J361" s="59" t="s">
        <v>127</v>
      </c>
      <c r="K361" s="59">
        <v>35.0</v>
      </c>
      <c r="L361" s="59">
        <v>33.0</v>
      </c>
      <c r="M361" s="59">
        <v>16.5</v>
      </c>
      <c r="N361" s="252">
        <v>44.0</v>
      </c>
      <c r="O361" s="284">
        <v>0.0022</v>
      </c>
      <c r="P361" s="252">
        <v>51.0</v>
      </c>
      <c r="Q361" s="284">
        <v>0.0022</v>
      </c>
      <c r="R361" s="284">
        <v>0.9804</v>
      </c>
      <c r="S361" s="252">
        <v>1.0</v>
      </c>
      <c r="T361" s="252">
        <v>0.0</v>
      </c>
      <c r="U361" s="284">
        <v>0.0227</v>
      </c>
      <c r="V361" s="284">
        <v>0.0</v>
      </c>
      <c r="W361" s="285">
        <v>113.0</v>
      </c>
      <c r="X361" s="285">
        <v>0.0</v>
      </c>
      <c r="Y361" s="252">
        <v>1.0</v>
      </c>
      <c r="Z361" s="252">
        <v>0.0</v>
      </c>
      <c r="AA361" s="63"/>
      <c r="AB361" s="63"/>
      <c r="AC361" s="63"/>
      <c r="AD361" s="63"/>
      <c r="AE361" s="63"/>
      <c r="AF361" s="63"/>
      <c r="AG361" s="63"/>
      <c r="AH361" s="63"/>
      <c r="AI361" s="63"/>
      <c r="AJ361" s="63"/>
    </row>
    <row r="362">
      <c r="A362" s="251" t="s">
        <v>1634</v>
      </c>
      <c r="B362" s="251" t="s">
        <v>587</v>
      </c>
      <c r="C362" s="251" t="s">
        <v>602</v>
      </c>
      <c r="D362" s="251" t="s">
        <v>603</v>
      </c>
      <c r="E362" s="251">
        <v>9.5</v>
      </c>
      <c r="F362" s="251" t="s">
        <v>7287</v>
      </c>
      <c r="G362" s="55" t="s">
        <v>7271</v>
      </c>
      <c r="H362" s="55" t="s">
        <v>1595</v>
      </c>
      <c r="I362" s="55">
        <v>1.0</v>
      </c>
      <c r="J362" s="55" t="s">
        <v>115</v>
      </c>
      <c r="K362" s="55">
        <v>58.5</v>
      </c>
      <c r="L362" s="55">
        <v>33.5</v>
      </c>
      <c r="M362" s="55">
        <v>25.0</v>
      </c>
      <c r="N362" s="251">
        <v>19.0</v>
      </c>
      <c r="O362" s="286">
        <v>0.001</v>
      </c>
      <c r="P362" s="251">
        <v>19.0</v>
      </c>
      <c r="Q362" s="286">
        <v>8.0E-4</v>
      </c>
      <c r="R362" s="286">
        <v>1.0</v>
      </c>
      <c r="S362" s="251">
        <v>1.0</v>
      </c>
      <c r="T362" s="251">
        <v>0.0</v>
      </c>
      <c r="U362" s="286">
        <v>0.0526</v>
      </c>
      <c r="V362" s="286">
        <v>0.0</v>
      </c>
      <c r="W362" s="287">
        <v>134.0</v>
      </c>
      <c r="X362" s="287">
        <v>0.0</v>
      </c>
      <c r="Y362" s="251">
        <v>1.0</v>
      </c>
      <c r="Z362" s="251">
        <v>0.0</v>
      </c>
      <c r="AA362" s="3"/>
      <c r="AB362" s="3"/>
      <c r="AC362" s="3"/>
      <c r="AD362" s="3"/>
      <c r="AE362" s="3"/>
      <c r="AF362" s="3"/>
      <c r="AG362" s="3"/>
      <c r="AH362" s="3"/>
      <c r="AI362" s="3"/>
      <c r="AJ362" s="3"/>
    </row>
    <row r="363">
      <c r="A363" s="252" t="s">
        <v>1634</v>
      </c>
      <c r="B363" s="252" t="s">
        <v>617</v>
      </c>
      <c r="C363" s="252" t="s">
        <v>978</v>
      </c>
      <c r="D363" s="252" t="s">
        <v>979</v>
      </c>
      <c r="E363" s="252">
        <v>9.5</v>
      </c>
      <c r="F363" s="252" t="s">
        <v>188</v>
      </c>
      <c r="G363" s="59" t="s">
        <v>7271</v>
      </c>
      <c r="H363" s="59" t="s">
        <v>1623</v>
      </c>
      <c r="I363" s="59">
        <v>1.0</v>
      </c>
      <c r="J363" s="59" t="s">
        <v>192</v>
      </c>
      <c r="K363" s="59">
        <v>50.5</v>
      </c>
      <c r="L363" s="59">
        <v>30.0</v>
      </c>
      <c r="M363" s="59">
        <v>20.5</v>
      </c>
      <c r="N363" s="252">
        <v>0.0</v>
      </c>
      <c r="O363" s="284">
        <v>0.0</v>
      </c>
      <c r="P363" s="252">
        <v>0.0</v>
      </c>
      <c r="Q363" s="284">
        <v>0.0</v>
      </c>
      <c r="R363" s="284">
        <v>0.0</v>
      </c>
      <c r="S363" s="252">
        <v>1.0</v>
      </c>
      <c r="T363" s="252">
        <v>0.0</v>
      </c>
      <c r="U363" s="284">
        <v>0.0</v>
      </c>
      <c r="V363" s="284">
        <v>0.0</v>
      </c>
      <c r="W363" s="285">
        <v>110.0</v>
      </c>
      <c r="X363" s="285">
        <v>0.0</v>
      </c>
      <c r="Y363" s="252">
        <v>1.0</v>
      </c>
      <c r="Z363" s="252">
        <v>0.0</v>
      </c>
      <c r="AA363" s="63"/>
      <c r="AB363" s="63"/>
      <c r="AC363" s="63"/>
      <c r="AD363" s="63"/>
      <c r="AE363" s="63"/>
      <c r="AF363" s="63"/>
      <c r="AG363" s="63"/>
      <c r="AH363" s="63"/>
      <c r="AI363" s="63"/>
      <c r="AJ363" s="63"/>
    </row>
    <row r="364">
      <c r="A364" s="251" t="s">
        <v>1634</v>
      </c>
      <c r="B364" s="251" t="s">
        <v>620</v>
      </c>
      <c r="C364" s="251" t="s">
        <v>645</v>
      </c>
      <c r="D364" s="251" t="s">
        <v>646</v>
      </c>
      <c r="E364" s="251">
        <v>9.5</v>
      </c>
      <c r="F364" s="251" t="s">
        <v>7287</v>
      </c>
      <c r="G364" s="55" t="s">
        <v>7270</v>
      </c>
      <c r="H364" s="55" t="s">
        <v>1598</v>
      </c>
      <c r="I364" s="55">
        <v>2.0</v>
      </c>
      <c r="J364" s="55" t="s">
        <v>226</v>
      </c>
      <c r="K364" s="55">
        <v>35.0</v>
      </c>
      <c r="L364" s="55">
        <v>27.5</v>
      </c>
      <c r="M364" s="55">
        <v>16.5</v>
      </c>
      <c r="N364" s="251">
        <v>58.0</v>
      </c>
      <c r="O364" s="286">
        <v>0.003</v>
      </c>
      <c r="P364" s="251">
        <v>66.0</v>
      </c>
      <c r="Q364" s="286">
        <v>0.0028</v>
      </c>
      <c r="R364" s="286">
        <v>0.9848</v>
      </c>
      <c r="S364" s="251">
        <v>2.0</v>
      </c>
      <c r="T364" s="251">
        <v>0.0</v>
      </c>
      <c r="U364" s="286">
        <v>0.0345</v>
      </c>
      <c r="V364" s="286">
        <v>0.0</v>
      </c>
      <c r="W364" s="287">
        <v>204.0</v>
      </c>
      <c r="X364" s="287">
        <v>0.0</v>
      </c>
      <c r="Y364" s="251">
        <v>2.0</v>
      </c>
      <c r="Z364" s="251">
        <v>0.0</v>
      </c>
      <c r="AA364" s="3"/>
      <c r="AB364" s="3"/>
      <c r="AC364" s="3"/>
      <c r="AD364" s="3"/>
      <c r="AE364" s="3"/>
      <c r="AF364" s="3"/>
      <c r="AG364" s="3"/>
      <c r="AH364" s="3"/>
      <c r="AI364" s="3"/>
      <c r="AJ364" s="3"/>
    </row>
    <row r="365">
      <c r="A365" s="252" t="s">
        <v>1634</v>
      </c>
      <c r="B365" s="252" t="s">
        <v>620</v>
      </c>
      <c r="C365" s="252" t="s">
        <v>990</v>
      </c>
      <c r="D365" s="252" t="s">
        <v>991</v>
      </c>
      <c r="E365" s="252">
        <v>9.5</v>
      </c>
      <c r="F365" s="252" t="s">
        <v>188</v>
      </c>
      <c r="G365" s="59" t="s">
        <v>7270</v>
      </c>
      <c r="H365" s="59" t="s">
        <v>1598</v>
      </c>
      <c r="I365" s="59">
        <v>6.0</v>
      </c>
      <c r="J365" s="59" t="s">
        <v>226</v>
      </c>
      <c r="K365" s="59">
        <v>35.0</v>
      </c>
      <c r="L365" s="59">
        <v>27.5</v>
      </c>
      <c r="M365" s="59">
        <v>16.5</v>
      </c>
      <c r="N365" s="252">
        <v>488.0</v>
      </c>
      <c r="O365" s="284">
        <v>0.0248</v>
      </c>
      <c r="P365" s="252">
        <v>575.0</v>
      </c>
      <c r="Q365" s="284">
        <v>0.0247</v>
      </c>
      <c r="R365" s="284">
        <v>1.0</v>
      </c>
      <c r="S365" s="252">
        <v>6.0</v>
      </c>
      <c r="T365" s="252">
        <v>0.0</v>
      </c>
      <c r="U365" s="284">
        <v>0.0123</v>
      </c>
      <c r="V365" s="284">
        <v>0.0</v>
      </c>
      <c r="W365" s="285">
        <v>612.0</v>
      </c>
      <c r="X365" s="285">
        <v>0.0</v>
      </c>
      <c r="Y365" s="252">
        <v>6.0</v>
      </c>
      <c r="Z365" s="252">
        <v>0.0</v>
      </c>
      <c r="AA365" s="63"/>
      <c r="AB365" s="63"/>
      <c r="AC365" s="63"/>
      <c r="AD365" s="63"/>
      <c r="AE365" s="63"/>
      <c r="AF365" s="63"/>
      <c r="AG365" s="63"/>
      <c r="AH365" s="63"/>
      <c r="AI365" s="63"/>
      <c r="AJ365" s="63"/>
    </row>
    <row r="366">
      <c r="A366" s="251" t="s">
        <v>1634</v>
      </c>
      <c r="B366" s="251" t="s">
        <v>663</v>
      </c>
      <c r="C366" s="251" t="s">
        <v>676</v>
      </c>
      <c r="D366" s="251" t="s">
        <v>677</v>
      </c>
      <c r="E366" s="251">
        <v>9.5</v>
      </c>
      <c r="F366" s="251" t="s">
        <v>7286</v>
      </c>
      <c r="G366" s="55" t="s">
        <v>7271</v>
      </c>
      <c r="H366" s="55" t="s">
        <v>1598</v>
      </c>
      <c r="I366" s="55">
        <v>1.0</v>
      </c>
      <c r="J366" s="55" t="s">
        <v>207</v>
      </c>
      <c r="K366" s="55">
        <v>49.5</v>
      </c>
      <c r="L366" s="55">
        <v>28.5</v>
      </c>
      <c r="M366" s="55">
        <v>21.0</v>
      </c>
      <c r="N366" s="251">
        <v>6.0</v>
      </c>
      <c r="O366" s="286">
        <v>3.0E-4</v>
      </c>
      <c r="P366" s="251">
        <v>8.0</v>
      </c>
      <c r="Q366" s="286">
        <v>3.0E-4</v>
      </c>
      <c r="R366" s="286">
        <v>1.0</v>
      </c>
      <c r="S366" s="251">
        <v>1.0</v>
      </c>
      <c r="T366" s="251">
        <v>0.0</v>
      </c>
      <c r="U366" s="286">
        <v>0.1667</v>
      </c>
      <c r="V366" s="286">
        <v>0.0</v>
      </c>
      <c r="W366" s="287">
        <v>106.0</v>
      </c>
      <c r="X366" s="287">
        <v>0.0</v>
      </c>
      <c r="Y366" s="251">
        <v>1.0</v>
      </c>
      <c r="Z366" s="251">
        <v>0.0</v>
      </c>
      <c r="AA366" s="3"/>
      <c r="AB366" s="3"/>
      <c r="AC366" s="3"/>
      <c r="AD366" s="3"/>
      <c r="AE366" s="3"/>
      <c r="AF366" s="3"/>
      <c r="AG366" s="3"/>
      <c r="AH366" s="3"/>
      <c r="AI366" s="3"/>
      <c r="AJ366" s="3"/>
    </row>
    <row r="367">
      <c r="A367" s="252" t="s">
        <v>1634</v>
      </c>
      <c r="B367" s="252" t="s">
        <v>663</v>
      </c>
      <c r="C367" s="252" t="s">
        <v>694</v>
      </c>
      <c r="D367" s="252" t="s">
        <v>695</v>
      </c>
      <c r="E367" s="252">
        <v>9.5</v>
      </c>
      <c r="F367" s="252" t="s">
        <v>7287</v>
      </c>
      <c r="G367" s="59" t="s">
        <v>7271</v>
      </c>
      <c r="H367" s="59" t="s">
        <v>1598</v>
      </c>
      <c r="I367" s="59">
        <v>3.0</v>
      </c>
      <c r="J367" s="59" t="s">
        <v>207</v>
      </c>
      <c r="K367" s="59">
        <v>49.5</v>
      </c>
      <c r="L367" s="59">
        <v>28.5</v>
      </c>
      <c r="M367" s="59">
        <v>21.0</v>
      </c>
      <c r="N367" s="252">
        <v>25.0</v>
      </c>
      <c r="O367" s="284">
        <v>0.0013</v>
      </c>
      <c r="P367" s="252">
        <v>30.0</v>
      </c>
      <c r="Q367" s="284">
        <v>0.0013</v>
      </c>
      <c r="R367" s="284">
        <v>0.8333</v>
      </c>
      <c r="S367" s="252">
        <v>3.0</v>
      </c>
      <c r="T367" s="252">
        <v>0.0</v>
      </c>
      <c r="U367" s="284">
        <v>0.12</v>
      </c>
      <c r="V367" s="284">
        <v>0.0</v>
      </c>
      <c r="W367" s="285">
        <v>318.0</v>
      </c>
      <c r="X367" s="285">
        <v>0.0</v>
      </c>
      <c r="Y367" s="252">
        <v>3.0</v>
      </c>
      <c r="Z367" s="252">
        <v>0.0</v>
      </c>
      <c r="AA367" s="63"/>
      <c r="AB367" s="63"/>
      <c r="AC367" s="63"/>
      <c r="AD367" s="63"/>
      <c r="AE367" s="63"/>
      <c r="AF367" s="63"/>
      <c r="AG367" s="63"/>
      <c r="AH367" s="63"/>
      <c r="AI367" s="63"/>
      <c r="AJ367" s="63"/>
    </row>
    <row r="368">
      <c r="A368" s="251" t="s">
        <v>1634</v>
      </c>
      <c r="B368" s="251" t="s">
        <v>742</v>
      </c>
      <c r="C368" s="251" t="s">
        <v>1048</v>
      </c>
      <c r="D368" s="251" t="s">
        <v>1049</v>
      </c>
      <c r="E368" s="251">
        <v>9.5</v>
      </c>
      <c r="F368" s="251" t="s">
        <v>186</v>
      </c>
      <c r="G368" s="55" t="s">
        <v>7274</v>
      </c>
      <c r="H368" s="55" t="s">
        <v>7273</v>
      </c>
      <c r="I368" s="55">
        <v>12.0</v>
      </c>
      <c r="J368" s="55" t="s">
        <v>170</v>
      </c>
      <c r="K368" s="55">
        <v>35.0</v>
      </c>
      <c r="L368" s="55">
        <v>31.5</v>
      </c>
      <c r="M368" s="55">
        <v>16.5</v>
      </c>
      <c r="N368" s="251">
        <v>26.0</v>
      </c>
      <c r="O368" s="286">
        <v>0.0013</v>
      </c>
      <c r="P368" s="251">
        <v>38.0</v>
      </c>
      <c r="Q368" s="286">
        <v>0.0016</v>
      </c>
      <c r="R368" s="286">
        <v>1.0</v>
      </c>
      <c r="S368" s="251">
        <v>12.0</v>
      </c>
      <c r="T368" s="251">
        <v>0.0</v>
      </c>
      <c r="U368" s="286">
        <v>0.4615</v>
      </c>
      <c r="V368" s="286">
        <v>0.0</v>
      </c>
      <c r="W368" s="287">
        <v>1272.0</v>
      </c>
      <c r="X368" s="287">
        <v>0.0</v>
      </c>
      <c r="Y368" s="251">
        <v>12.0</v>
      </c>
      <c r="Z368" s="251">
        <v>0.0</v>
      </c>
      <c r="AA368" s="3"/>
      <c r="AB368" s="3"/>
      <c r="AC368" s="3"/>
      <c r="AD368" s="3"/>
      <c r="AE368" s="3"/>
      <c r="AF368" s="3"/>
      <c r="AG368" s="3"/>
      <c r="AH368" s="3"/>
      <c r="AI368" s="3"/>
      <c r="AJ368" s="3"/>
    </row>
    <row r="369">
      <c r="A369" s="252" t="s">
        <v>1634</v>
      </c>
      <c r="B369" s="252" t="s">
        <v>768</v>
      </c>
      <c r="C369" s="252" t="s">
        <v>773</v>
      </c>
      <c r="D369" s="252" t="s">
        <v>774</v>
      </c>
      <c r="E369" s="252">
        <v>9.5</v>
      </c>
      <c r="F369" s="252" t="s">
        <v>7287</v>
      </c>
      <c r="G369" s="59" t="s">
        <v>7270</v>
      </c>
      <c r="H369" s="59" t="s">
        <v>54</v>
      </c>
      <c r="I369" s="59">
        <v>1.0</v>
      </c>
      <c r="J369" s="59" t="s">
        <v>54</v>
      </c>
      <c r="K369" s="59">
        <v>35.0</v>
      </c>
      <c r="L369" s="59">
        <v>41.0</v>
      </c>
      <c r="M369" s="59">
        <v>16.5</v>
      </c>
      <c r="N369" s="252">
        <v>4.0</v>
      </c>
      <c r="O369" s="284">
        <v>2.0E-4</v>
      </c>
      <c r="P369" s="252">
        <v>5.0</v>
      </c>
      <c r="Q369" s="284">
        <v>2.0E-4</v>
      </c>
      <c r="R369" s="284">
        <v>1.0</v>
      </c>
      <c r="S369" s="252">
        <v>1.0</v>
      </c>
      <c r="T369" s="252">
        <v>0.0</v>
      </c>
      <c r="U369" s="284">
        <v>0.25</v>
      </c>
      <c r="V369" s="284">
        <v>0.0</v>
      </c>
      <c r="W369" s="285">
        <v>150.0</v>
      </c>
      <c r="X369" s="285">
        <v>0.0</v>
      </c>
      <c r="Y369" s="252">
        <v>1.0</v>
      </c>
      <c r="Z369" s="252">
        <v>0.0</v>
      </c>
      <c r="AA369" s="63"/>
      <c r="AB369" s="63"/>
      <c r="AC369" s="63"/>
      <c r="AD369" s="63"/>
      <c r="AE369" s="63"/>
      <c r="AF369" s="63"/>
      <c r="AG369" s="63"/>
      <c r="AH369" s="63"/>
      <c r="AI369" s="63"/>
      <c r="AJ369" s="63"/>
    </row>
    <row r="370">
      <c r="A370" s="251" t="s">
        <v>1634</v>
      </c>
      <c r="B370" s="251" t="s">
        <v>777</v>
      </c>
      <c r="C370" s="251" t="s">
        <v>794</v>
      </c>
      <c r="D370" s="251" t="s">
        <v>795</v>
      </c>
      <c r="E370" s="251">
        <v>9.5</v>
      </c>
      <c r="F370" s="251" t="s">
        <v>7287</v>
      </c>
      <c r="G370" s="55" t="s">
        <v>7271</v>
      </c>
      <c r="H370" s="55" t="s">
        <v>54</v>
      </c>
      <c r="I370" s="55">
        <v>4.0</v>
      </c>
      <c r="J370" s="55" t="s">
        <v>44</v>
      </c>
      <c r="K370" s="55">
        <v>35.0</v>
      </c>
      <c r="L370" s="55">
        <v>42.5</v>
      </c>
      <c r="M370" s="55">
        <v>16.5</v>
      </c>
      <c r="N370" s="251">
        <v>564.0</v>
      </c>
      <c r="O370" s="286">
        <v>0.0287</v>
      </c>
      <c r="P370" s="251">
        <v>612.0</v>
      </c>
      <c r="Q370" s="286">
        <v>0.0263</v>
      </c>
      <c r="R370" s="286">
        <v>0.9984</v>
      </c>
      <c r="S370" s="251">
        <v>4.0</v>
      </c>
      <c r="T370" s="251">
        <v>0.0</v>
      </c>
      <c r="U370" s="286">
        <v>0.0071</v>
      </c>
      <c r="V370" s="286">
        <v>0.0</v>
      </c>
      <c r="W370" s="287">
        <v>624.0</v>
      </c>
      <c r="X370" s="287">
        <v>0.0</v>
      </c>
      <c r="Y370" s="251">
        <v>4.0</v>
      </c>
      <c r="Z370" s="251">
        <v>0.0</v>
      </c>
      <c r="AA370" s="3"/>
      <c r="AB370" s="3"/>
      <c r="AC370" s="3"/>
      <c r="AD370" s="3"/>
      <c r="AE370" s="3"/>
      <c r="AF370" s="3"/>
      <c r="AG370" s="3"/>
      <c r="AH370" s="3"/>
      <c r="AI370" s="3"/>
      <c r="AJ370" s="3"/>
    </row>
    <row r="371">
      <c r="A371" s="252" t="s">
        <v>1634</v>
      </c>
      <c r="B371" s="252" t="s">
        <v>777</v>
      </c>
      <c r="C371" s="252" t="s">
        <v>804</v>
      </c>
      <c r="D371" s="252" t="s">
        <v>805</v>
      </c>
      <c r="E371" s="252">
        <v>9.5</v>
      </c>
      <c r="F371" s="252" t="s">
        <v>7290</v>
      </c>
      <c r="G371" s="59" t="s">
        <v>7271</v>
      </c>
      <c r="H371" s="59" t="s">
        <v>54</v>
      </c>
      <c r="I371" s="59">
        <v>2.0</v>
      </c>
      <c r="J371" s="59" t="s">
        <v>44</v>
      </c>
      <c r="K371" s="59">
        <v>35.0</v>
      </c>
      <c r="L371" s="59">
        <v>42.5</v>
      </c>
      <c r="M371" s="59">
        <v>16.5</v>
      </c>
      <c r="N371" s="252">
        <v>7.0</v>
      </c>
      <c r="O371" s="284">
        <v>4.0E-4</v>
      </c>
      <c r="P371" s="252">
        <v>11.0</v>
      </c>
      <c r="Q371" s="284">
        <v>5.0E-4</v>
      </c>
      <c r="R371" s="284">
        <v>1.0</v>
      </c>
      <c r="S371" s="252">
        <v>2.0</v>
      </c>
      <c r="T371" s="252">
        <v>0.0</v>
      </c>
      <c r="U371" s="284">
        <v>0.2857</v>
      </c>
      <c r="V371" s="284">
        <v>0.0</v>
      </c>
      <c r="W371" s="285">
        <v>312.0</v>
      </c>
      <c r="X371" s="285">
        <v>0.0</v>
      </c>
      <c r="Y371" s="252">
        <v>2.0</v>
      </c>
      <c r="Z371" s="252">
        <v>0.0</v>
      </c>
      <c r="AA371" s="63"/>
      <c r="AB371" s="63"/>
      <c r="AC371" s="63"/>
      <c r="AD371" s="63"/>
      <c r="AE371" s="63"/>
      <c r="AF371" s="63"/>
      <c r="AG371" s="63"/>
      <c r="AH371" s="63"/>
      <c r="AI371" s="63"/>
      <c r="AJ371" s="63"/>
    </row>
    <row r="372">
      <c r="A372" s="251" t="s">
        <v>1634</v>
      </c>
      <c r="B372" s="251" t="s">
        <v>809</v>
      </c>
      <c r="C372" s="251" t="s">
        <v>1092</v>
      </c>
      <c r="D372" s="251" t="s">
        <v>1093</v>
      </c>
      <c r="E372" s="251">
        <v>9.5</v>
      </c>
      <c r="F372" s="251" t="s">
        <v>7287</v>
      </c>
      <c r="G372" s="55" t="s">
        <v>7271</v>
      </c>
      <c r="H372" s="55" t="s">
        <v>31</v>
      </c>
      <c r="I372" s="55">
        <v>1.0</v>
      </c>
      <c r="J372" s="55" t="s">
        <v>23</v>
      </c>
      <c r="K372" s="55">
        <v>35.0</v>
      </c>
      <c r="L372" s="55">
        <v>45.5</v>
      </c>
      <c r="M372" s="55">
        <v>16.5</v>
      </c>
      <c r="N372" s="251">
        <v>19.0</v>
      </c>
      <c r="O372" s="286">
        <v>0.001</v>
      </c>
      <c r="P372" s="251">
        <v>20.0</v>
      </c>
      <c r="Q372" s="286">
        <v>9.0E-4</v>
      </c>
      <c r="R372" s="286">
        <v>1.0</v>
      </c>
      <c r="S372" s="251">
        <v>1.0</v>
      </c>
      <c r="T372" s="251">
        <v>0.0</v>
      </c>
      <c r="U372" s="286">
        <v>0.0526</v>
      </c>
      <c r="V372" s="286">
        <v>0.0</v>
      </c>
      <c r="W372" s="287">
        <v>161.0</v>
      </c>
      <c r="X372" s="287">
        <v>0.0</v>
      </c>
      <c r="Y372" s="251">
        <v>1.0</v>
      </c>
      <c r="Z372" s="251">
        <v>0.0</v>
      </c>
      <c r="AA372" s="3"/>
      <c r="AB372" s="3"/>
      <c r="AC372" s="3"/>
      <c r="AD372" s="3"/>
      <c r="AE372" s="3"/>
      <c r="AF372" s="3"/>
      <c r="AG372" s="3"/>
      <c r="AH372" s="3"/>
      <c r="AI372" s="3"/>
      <c r="AJ372" s="3"/>
    </row>
    <row r="373">
      <c r="A373" s="252" t="s">
        <v>1634</v>
      </c>
      <c r="B373" s="252" t="s">
        <v>824</v>
      </c>
      <c r="C373" s="252" t="s">
        <v>1098</v>
      </c>
      <c r="D373" s="252" t="s">
        <v>1099</v>
      </c>
      <c r="E373" s="252">
        <v>9.5</v>
      </c>
      <c r="F373" s="252" t="s">
        <v>7287</v>
      </c>
      <c r="G373" s="59" t="s">
        <v>7271</v>
      </c>
      <c r="H373" s="59" t="s">
        <v>54</v>
      </c>
      <c r="I373" s="59">
        <v>1.0</v>
      </c>
      <c r="J373" s="59" t="s">
        <v>44</v>
      </c>
      <c r="K373" s="59">
        <v>35.0</v>
      </c>
      <c r="L373" s="59">
        <v>42.5</v>
      </c>
      <c r="M373" s="59">
        <v>16.5</v>
      </c>
      <c r="N373" s="252">
        <v>2.0</v>
      </c>
      <c r="O373" s="284">
        <v>1.0E-4</v>
      </c>
      <c r="P373" s="252">
        <v>3.0</v>
      </c>
      <c r="Q373" s="284">
        <v>1.0E-4</v>
      </c>
      <c r="R373" s="284">
        <v>1.0</v>
      </c>
      <c r="S373" s="252">
        <v>1.0</v>
      </c>
      <c r="T373" s="252">
        <v>0.0</v>
      </c>
      <c r="U373" s="284">
        <v>0.5</v>
      </c>
      <c r="V373" s="284">
        <v>0.0</v>
      </c>
      <c r="W373" s="285">
        <v>156.0</v>
      </c>
      <c r="X373" s="285">
        <v>0.0</v>
      </c>
      <c r="Y373" s="252">
        <v>1.0</v>
      </c>
      <c r="Z373" s="252">
        <v>0.0</v>
      </c>
      <c r="AA373" s="63"/>
      <c r="AB373" s="63"/>
      <c r="AC373" s="63"/>
      <c r="AD373" s="63"/>
      <c r="AE373" s="63"/>
      <c r="AF373" s="63"/>
      <c r="AG373" s="63"/>
      <c r="AH373" s="63"/>
      <c r="AI373" s="63"/>
      <c r="AJ373" s="63"/>
    </row>
    <row r="374">
      <c r="A374" s="251" t="s">
        <v>1634</v>
      </c>
      <c r="B374" s="251" t="s">
        <v>866</v>
      </c>
      <c r="C374" s="251" t="s">
        <v>871</v>
      </c>
      <c r="D374" s="251" t="s">
        <v>872</v>
      </c>
      <c r="E374" s="251">
        <v>9.0</v>
      </c>
      <c r="F374" s="251" t="s">
        <v>7287</v>
      </c>
      <c r="G374" s="55" t="s">
        <v>7270</v>
      </c>
      <c r="H374" s="55" t="s">
        <v>1612</v>
      </c>
      <c r="I374" s="55">
        <v>1.0</v>
      </c>
      <c r="J374" s="55" t="s">
        <v>136</v>
      </c>
      <c r="K374" s="55">
        <v>58.5</v>
      </c>
      <c r="L374" s="55">
        <v>32.5</v>
      </c>
      <c r="M374" s="55">
        <v>25.0</v>
      </c>
      <c r="N374" s="251">
        <v>0.0</v>
      </c>
      <c r="O374" s="286">
        <v>0.0</v>
      </c>
      <c r="P374" s="251">
        <v>0.0</v>
      </c>
      <c r="Q374" s="286">
        <v>0.0</v>
      </c>
      <c r="R374" s="286">
        <v>0.0</v>
      </c>
      <c r="S374" s="251">
        <v>1.0</v>
      </c>
      <c r="T374" s="251">
        <v>0.0</v>
      </c>
      <c r="U374" s="286">
        <v>0.0</v>
      </c>
      <c r="V374" s="286">
        <v>0.0</v>
      </c>
      <c r="W374" s="287">
        <v>134.0</v>
      </c>
      <c r="X374" s="287">
        <v>0.0</v>
      </c>
      <c r="Y374" s="251">
        <v>1.0</v>
      </c>
      <c r="Z374" s="251">
        <v>0.0</v>
      </c>
      <c r="AA374" s="3"/>
      <c r="AB374" s="3"/>
      <c r="AC374" s="3"/>
      <c r="AD374" s="3"/>
      <c r="AE374" s="3"/>
      <c r="AF374" s="3"/>
      <c r="AG374" s="3"/>
      <c r="AH374" s="3"/>
      <c r="AI374" s="3"/>
      <c r="AJ374" s="3"/>
    </row>
    <row r="375">
      <c r="A375" s="252" t="s">
        <v>1634</v>
      </c>
      <c r="B375" s="252" t="s">
        <v>375</v>
      </c>
      <c r="C375" s="252" t="s">
        <v>390</v>
      </c>
      <c r="D375" s="252" t="s">
        <v>391</v>
      </c>
      <c r="E375" s="252">
        <v>9.0</v>
      </c>
      <c r="F375" s="252" t="s">
        <v>7287</v>
      </c>
      <c r="G375" s="59" t="s">
        <v>7270</v>
      </c>
      <c r="H375" s="59" t="s">
        <v>1580</v>
      </c>
      <c r="I375" s="59">
        <v>4.0</v>
      </c>
      <c r="J375" s="59" t="s">
        <v>231</v>
      </c>
      <c r="K375" s="59">
        <v>35.0</v>
      </c>
      <c r="L375" s="59">
        <v>27.5</v>
      </c>
      <c r="M375" s="59">
        <v>16.5</v>
      </c>
      <c r="N375" s="252">
        <v>142.0</v>
      </c>
      <c r="O375" s="284">
        <v>0.0072</v>
      </c>
      <c r="P375" s="252">
        <v>167.0</v>
      </c>
      <c r="Q375" s="284">
        <v>0.0072</v>
      </c>
      <c r="R375" s="284">
        <v>0.988</v>
      </c>
      <c r="S375" s="252">
        <v>4.0</v>
      </c>
      <c r="T375" s="252">
        <v>0.0</v>
      </c>
      <c r="U375" s="284">
        <v>0.0282</v>
      </c>
      <c r="V375" s="284">
        <v>0.0</v>
      </c>
      <c r="W375" s="285">
        <v>408.0</v>
      </c>
      <c r="X375" s="285">
        <v>0.0</v>
      </c>
      <c r="Y375" s="252">
        <v>4.0</v>
      </c>
      <c r="Z375" s="252">
        <v>0.0</v>
      </c>
      <c r="AA375" s="63"/>
      <c r="AB375" s="63"/>
      <c r="AC375" s="63"/>
      <c r="AD375" s="63"/>
      <c r="AE375" s="63"/>
      <c r="AF375" s="63"/>
      <c r="AG375" s="63"/>
      <c r="AH375" s="63"/>
      <c r="AI375" s="63"/>
      <c r="AJ375" s="63"/>
    </row>
    <row r="376">
      <c r="A376" s="251" t="s">
        <v>1634</v>
      </c>
      <c r="B376" s="251" t="s">
        <v>400</v>
      </c>
      <c r="C376" s="251" t="s">
        <v>411</v>
      </c>
      <c r="D376" s="251" t="s">
        <v>412</v>
      </c>
      <c r="E376" s="251">
        <v>9.0</v>
      </c>
      <c r="F376" s="251" t="s">
        <v>7287</v>
      </c>
      <c r="G376" s="55" t="s">
        <v>7270</v>
      </c>
      <c r="H376" s="55" t="s">
        <v>1582</v>
      </c>
      <c r="I376" s="55">
        <v>6.0</v>
      </c>
      <c r="J376" s="55" t="s">
        <v>132</v>
      </c>
      <c r="K376" s="55">
        <v>37.0</v>
      </c>
      <c r="L376" s="55">
        <v>32.5</v>
      </c>
      <c r="M376" s="55">
        <v>11.5</v>
      </c>
      <c r="N376" s="251">
        <v>42.0</v>
      </c>
      <c r="O376" s="286">
        <v>0.0021</v>
      </c>
      <c r="P376" s="251">
        <v>46.0</v>
      </c>
      <c r="Q376" s="286">
        <v>0.002</v>
      </c>
      <c r="R376" s="286">
        <v>1.0</v>
      </c>
      <c r="S376" s="251">
        <v>6.0</v>
      </c>
      <c r="T376" s="251">
        <v>0.0</v>
      </c>
      <c r="U376" s="286">
        <v>0.1429</v>
      </c>
      <c r="V376" s="286">
        <v>0.0</v>
      </c>
      <c r="W376" s="287">
        <v>774.0</v>
      </c>
      <c r="X376" s="287">
        <v>0.0</v>
      </c>
      <c r="Y376" s="251">
        <v>6.0</v>
      </c>
      <c r="Z376" s="251">
        <v>0.0</v>
      </c>
      <c r="AA376" s="3"/>
      <c r="AB376" s="3"/>
      <c r="AC376" s="3"/>
      <c r="AD376" s="3"/>
      <c r="AE376" s="3"/>
      <c r="AF376" s="3"/>
      <c r="AG376" s="3"/>
      <c r="AH376" s="3"/>
      <c r="AI376" s="3"/>
      <c r="AJ376" s="3"/>
    </row>
    <row r="377">
      <c r="A377" s="252" t="s">
        <v>1634</v>
      </c>
      <c r="B377" s="252" t="s">
        <v>429</v>
      </c>
      <c r="C377" s="252" t="s">
        <v>903</v>
      </c>
      <c r="D377" s="252" t="s">
        <v>904</v>
      </c>
      <c r="E377" s="252">
        <v>9.0</v>
      </c>
      <c r="F377" s="252" t="s">
        <v>7290</v>
      </c>
      <c r="G377" s="59" t="s">
        <v>7270</v>
      </c>
      <c r="H377" s="59" t="s">
        <v>1632</v>
      </c>
      <c r="I377" s="59">
        <v>1.0</v>
      </c>
      <c r="J377" s="59" t="s">
        <v>84</v>
      </c>
      <c r="K377" s="59">
        <v>35.0</v>
      </c>
      <c r="L377" s="59">
        <v>36.0</v>
      </c>
      <c r="M377" s="59">
        <v>16.5</v>
      </c>
      <c r="N377" s="252">
        <v>0.0</v>
      </c>
      <c r="O377" s="284">
        <v>0.0</v>
      </c>
      <c r="P377" s="252">
        <v>0.0</v>
      </c>
      <c r="Q377" s="284">
        <v>0.0</v>
      </c>
      <c r="R377" s="284">
        <v>0.0</v>
      </c>
      <c r="S377" s="252">
        <v>1.0</v>
      </c>
      <c r="T377" s="252">
        <v>0.0</v>
      </c>
      <c r="U377" s="284">
        <v>0.0</v>
      </c>
      <c r="V377" s="284">
        <v>0.0</v>
      </c>
      <c r="W377" s="285">
        <v>124.0</v>
      </c>
      <c r="X377" s="285">
        <v>0.0</v>
      </c>
      <c r="Y377" s="252">
        <v>1.0</v>
      </c>
      <c r="Z377" s="252">
        <v>0.0</v>
      </c>
      <c r="AA377" s="63"/>
      <c r="AB377" s="63"/>
      <c r="AC377" s="63"/>
      <c r="AD377" s="63"/>
      <c r="AE377" s="63"/>
      <c r="AF377" s="63"/>
      <c r="AG377" s="63"/>
      <c r="AH377" s="63"/>
      <c r="AI377" s="63"/>
      <c r="AJ377" s="63"/>
    </row>
    <row r="378">
      <c r="A378" s="251" t="s">
        <v>1634</v>
      </c>
      <c r="B378" s="251" t="s">
        <v>432</v>
      </c>
      <c r="C378" s="251" t="s">
        <v>909</v>
      </c>
      <c r="D378" s="251" t="s">
        <v>910</v>
      </c>
      <c r="E378" s="251">
        <v>9.0</v>
      </c>
      <c r="F378" s="251" t="s">
        <v>7286</v>
      </c>
      <c r="G378" s="55" t="s">
        <v>7270</v>
      </c>
      <c r="H378" s="55" t="s">
        <v>7277</v>
      </c>
      <c r="I378" s="55">
        <v>1.0</v>
      </c>
      <c r="J378" s="55" t="s">
        <v>176</v>
      </c>
      <c r="K378" s="55">
        <v>35.0</v>
      </c>
      <c r="L378" s="55">
        <v>31.5</v>
      </c>
      <c r="M378" s="55">
        <v>16.5</v>
      </c>
      <c r="N378" s="251">
        <v>3.0</v>
      </c>
      <c r="O378" s="286">
        <v>2.0E-4</v>
      </c>
      <c r="P378" s="251">
        <v>3.0</v>
      </c>
      <c r="Q378" s="286">
        <v>1.0E-4</v>
      </c>
      <c r="R378" s="286">
        <v>0.6667</v>
      </c>
      <c r="S378" s="251">
        <v>1.0</v>
      </c>
      <c r="T378" s="251">
        <v>0.0</v>
      </c>
      <c r="U378" s="286">
        <v>0.3333</v>
      </c>
      <c r="V378" s="286">
        <v>0.0</v>
      </c>
      <c r="W378" s="287">
        <v>110.0</v>
      </c>
      <c r="X378" s="287">
        <v>0.0</v>
      </c>
      <c r="Y378" s="251">
        <v>1.0</v>
      </c>
      <c r="Z378" s="251">
        <v>0.0</v>
      </c>
      <c r="AA378" s="3"/>
      <c r="AB378" s="3"/>
      <c r="AC378" s="3"/>
      <c r="AD378" s="3"/>
      <c r="AE378" s="3"/>
      <c r="AF378" s="3"/>
      <c r="AG378" s="3"/>
      <c r="AH378" s="3"/>
      <c r="AI378" s="3"/>
      <c r="AJ378" s="3"/>
    </row>
    <row r="379">
      <c r="A379" s="252" t="s">
        <v>1634</v>
      </c>
      <c r="B379" s="252" t="s">
        <v>441</v>
      </c>
      <c r="C379" s="252" t="s">
        <v>911</v>
      </c>
      <c r="D379" s="252" t="s">
        <v>912</v>
      </c>
      <c r="E379" s="252">
        <v>9.0</v>
      </c>
      <c r="F379" s="252" t="s">
        <v>7287</v>
      </c>
      <c r="G379" s="59" t="s">
        <v>7270</v>
      </c>
      <c r="H379" s="59" t="s">
        <v>7277</v>
      </c>
      <c r="I379" s="59">
        <v>1.0</v>
      </c>
      <c r="J379" s="59" t="s">
        <v>176</v>
      </c>
      <c r="K379" s="59">
        <v>35.0</v>
      </c>
      <c r="L379" s="59">
        <v>31.5</v>
      </c>
      <c r="M379" s="59">
        <v>16.5</v>
      </c>
      <c r="N379" s="252">
        <v>2.0</v>
      </c>
      <c r="O379" s="284">
        <v>1.0E-4</v>
      </c>
      <c r="P379" s="252">
        <v>2.0</v>
      </c>
      <c r="Q379" s="284">
        <v>1.0E-4</v>
      </c>
      <c r="R379" s="284">
        <v>1.0</v>
      </c>
      <c r="S379" s="252">
        <v>1.0</v>
      </c>
      <c r="T379" s="252">
        <v>0.0</v>
      </c>
      <c r="U379" s="284">
        <v>0.5</v>
      </c>
      <c r="V379" s="284">
        <v>0.0</v>
      </c>
      <c r="W379" s="285">
        <v>102.0</v>
      </c>
      <c r="X379" s="285">
        <v>0.0</v>
      </c>
      <c r="Y379" s="252">
        <v>1.0</v>
      </c>
      <c r="Z379" s="252">
        <v>0.0</v>
      </c>
      <c r="AA379" s="63"/>
      <c r="AB379" s="63"/>
      <c r="AC379" s="63"/>
      <c r="AD379" s="63"/>
      <c r="AE379" s="63"/>
      <c r="AF379" s="63"/>
      <c r="AG379" s="63"/>
      <c r="AH379" s="63"/>
      <c r="AI379" s="63"/>
      <c r="AJ379" s="63"/>
    </row>
    <row r="380">
      <c r="A380" s="251" t="s">
        <v>1634</v>
      </c>
      <c r="B380" s="251" t="s">
        <v>448</v>
      </c>
      <c r="C380" s="251" t="s">
        <v>459</v>
      </c>
      <c r="D380" s="251" t="s">
        <v>460</v>
      </c>
      <c r="E380" s="251">
        <v>9.0</v>
      </c>
      <c r="F380" s="251" t="s">
        <v>7287</v>
      </c>
      <c r="G380" s="55" t="s">
        <v>7270</v>
      </c>
      <c r="H380" s="55" t="s">
        <v>7277</v>
      </c>
      <c r="I380" s="55">
        <v>2.0</v>
      </c>
      <c r="J380" s="55" t="s">
        <v>176</v>
      </c>
      <c r="K380" s="55">
        <v>35.0</v>
      </c>
      <c r="L380" s="55">
        <v>31.5</v>
      </c>
      <c r="M380" s="55">
        <v>16.5</v>
      </c>
      <c r="N380" s="251">
        <v>19.0</v>
      </c>
      <c r="O380" s="286">
        <v>0.001</v>
      </c>
      <c r="P380" s="251">
        <v>22.0</v>
      </c>
      <c r="Q380" s="286">
        <v>9.0E-4</v>
      </c>
      <c r="R380" s="286">
        <v>1.0</v>
      </c>
      <c r="S380" s="251">
        <v>2.0</v>
      </c>
      <c r="T380" s="251">
        <v>0.0</v>
      </c>
      <c r="U380" s="286">
        <v>0.1053</v>
      </c>
      <c r="V380" s="286">
        <v>0.0</v>
      </c>
      <c r="W380" s="287">
        <v>212.0</v>
      </c>
      <c r="X380" s="287">
        <v>0.0</v>
      </c>
      <c r="Y380" s="251">
        <v>2.0</v>
      </c>
      <c r="Z380" s="251">
        <v>0.0</v>
      </c>
      <c r="AA380" s="3"/>
      <c r="AB380" s="3"/>
      <c r="AC380" s="3"/>
      <c r="AD380" s="3"/>
      <c r="AE380" s="3"/>
      <c r="AF380" s="3"/>
      <c r="AG380" s="3"/>
      <c r="AH380" s="3"/>
      <c r="AI380" s="3"/>
      <c r="AJ380" s="3"/>
    </row>
    <row r="381">
      <c r="A381" s="252" t="s">
        <v>1634</v>
      </c>
      <c r="B381" s="252" t="s">
        <v>463</v>
      </c>
      <c r="C381" s="252" t="s">
        <v>490</v>
      </c>
      <c r="D381" s="252" t="s">
        <v>491</v>
      </c>
      <c r="E381" s="252">
        <v>9.0</v>
      </c>
      <c r="F381" s="252" t="s">
        <v>188</v>
      </c>
      <c r="G381" s="59" t="s">
        <v>7274</v>
      </c>
      <c r="H381" s="59" t="s">
        <v>7275</v>
      </c>
      <c r="I381" s="59">
        <v>2.0</v>
      </c>
      <c r="J381" s="59" t="s">
        <v>35</v>
      </c>
      <c r="K381" s="59">
        <v>35.0</v>
      </c>
      <c r="L381" s="59">
        <v>43.5</v>
      </c>
      <c r="M381" s="59">
        <v>16.5</v>
      </c>
      <c r="N381" s="252">
        <v>33.0</v>
      </c>
      <c r="O381" s="284">
        <v>0.0017</v>
      </c>
      <c r="P381" s="252">
        <v>40.0</v>
      </c>
      <c r="Q381" s="284">
        <v>0.0017</v>
      </c>
      <c r="R381" s="284">
        <v>1.0</v>
      </c>
      <c r="S381" s="252">
        <v>2.0</v>
      </c>
      <c r="T381" s="252">
        <v>0.0</v>
      </c>
      <c r="U381" s="284">
        <v>0.0606</v>
      </c>
      <c r="V381" s="284">
        <v>0.0</v>
      </c>
      <c r="W381" s="285">
        <v>290.0</v>
      </c>
      <c r="X381" s="285">
        <v>0.0</v>
      </c>
      <c r="Y381" s="252">
        <v>2.0</v>
      </c>
      <c r="Z381" s="252">
        <v>0.0</v>
      </c>
      <c r="AA381" s="63"/>
      <c r="AB381" s="63"/>
      <c r="AC381" s="63"/>
      <c r="AD381" s="63"/>
      <c r="AE381" s="63"/>
      <c r="AF381" s="63"/>
      <c r="AG381" s="63"/>
      <c r="AH381" s="63"/>
      <c r="AI381" s="63"/>
      <c r="AJ381" s="63"/>
    </row>
    <row r="382">
      <c r="A382" s="251" t="s">
        <v>1634</v>
      </c>
      <c r="B382" s="251" t="s">
        <v>494</v>
      </c>
      <c r="C382" s="251" t="s">
        <v>503</v>
      </c>
      <c r="D382" s="251" t="s">
        <v>504</v>
      </c>
      <c r="E382" s="251">
        <v>9.0</v>
      </c>
      <c r="F382" s="251" t="s">
        <v>7286</v>
      </c>
      <c r="G382" s="55" t="s">
        <v>7270</v>
      </c>
      <c r="H382" s="55" t="s">
        <v>1593</v>
      </c>
      <c r="I382" s="55">
        <v>3.0</v>
      </c>
      <c r="J382" s="55" t="s">
        <v>127</v>
      </c>
      <c r="K382" s="55">
        <v>35.0</v>
      </c>
      <c r="L382" s="55">
        <v>33.0</v>
      </c>
      <c r="M382" s="55">
        <v>16.5</v>
      </c>
      <c r="N382" s="251">
        <v>69.0</v>
      </c>
      <c r="O382" s="286">
        <v>0.0035</v>
      </c>
      <c r="P382" s="251">
        <v>85.0</v>
      </c>
      <c r="Q382" s="286">
        <v>0.0037</v>
      </c>
      <c r="R382" s="286">
        <v>1.0</v>
      </c>
      <c r="S382" s="251">
        <v>3.0</v>
      </c>
      <c r="T382" s="251">
        <v>0.0</v>
      </c>
      <c r="U382" s="286">
        <v>0.0435</v>
      </c>
      <c r="V382" s="286">
        <v>0.0</v>
      </c>
      <c r="W382" s="287">
        <v>339.0</v>
      </c>
      <c r="X382" s="287">
        <v>0.0</v>
      </c>
      <c r="Y382" s="251">
        <v>3.0</v>
      </c>
      <c r="Z382" s="251">
        <v>0.0</v>
      </c>
      <c r="AA382" s="3"/>
      <c r="AB382" s="3"/>
      <c r="AC382" s="3"/>
      <c r="AD382" s="3"/>
      <c r="AE382" s="3"/>
      <c r="AF382" s="3"/>
      <c r="AG382" s="3"/>
      <c r="AH382" s="3"/>
      <c r="AI382" s="3"/>
      <c r="AJ382" s="3"/>
    </row>
    <row r="383">
      <c r="A383" s="252" t="s">
        <v>1634</v>
      </c>
      <c r="B383" s="252" t="s">
        <v>494</v>
      </c>
      <c r="C383" s="252" t="s">
        <v>517</v>
      </c>
      <c r="D383" s="252" t="s">
        <v>518</v>
      </c>
      <c r="E383" s="252">
        <v>9.0</v>
      </c>
      <c r="F383" s="252" t="s">
        <v>7287</v>
      </c>
      <c r="G383" s="59" t="s">
        <v>7270</v>
      </c>
      <c r="H383" s="59" t="s">
        <v>1593</v>
      </c>
      <c r="I383" s="59">
        <v>3.0</v>
      </c>
      <c r="J383" s="59" t="s">
        <v>127</v>
      </c>
      <c r="K383" s="59">
        <v>35.0</v>
      </c>
      <c r="L383" s="59">
        <v>33.0</v>
      </c>
      <c r="M383" s="59">
        <v>16.5</v>
      </c>
      <c r="N383" s="252">
        <v>16.0</v>
      </c>
      <c r="O383" s="284">
        <v>8.0E-4</v>
      </c>
      <c r="P383" s="252">
        <v>17.0</v>
      </c>
      <c r="Q383" s="284">
        <v>7.0E-4</v>
      </c>
      <c r="R383" s="284">
        <v>0.9412</v>
      </c>
      <c r="S383" s="252">
        <v>3.0</v>
      </c>
      <c r="T383" s="252">
        <v>0.0</v>
      </c>
      <c r="U383" s="284">
        <v>0.1875</v>
      </c>
      <c r="V383" s="284">
        <v>0.0</v>
      </c>
      <c r="W383" s="285">
        <v>339.0</v>
      </c>
      <c r="X383" s="285">
        <v>0.0</v>
      </c>
      <c r="Y383" s="252">
        <v>3.0</v>
      </c>
      <c r="Z383" s="252">
        <v>0.0</v>
      </c>
      <c r="AA383" s="63"/>
      <c r="AB383" s="63"/>
      <c r="AC383" s="63"/>
      <c r="AD383" s="63"/>
      <c r="AE383" s="63"/>
      <c r="AF383" s="63"/>
      <c r="AG383" s="63"/>
      <c r="AH383" s="63"/>
      <c r="AI383" s="63"/>
      <c r="AJ383" s="63"/>
    </row>
    <row r="384">
      <c r="A384" s="251" t="s">
        <v>1634</v>
      </c>
      <c r="B384" s="251" t="s">
        <v>494</v>
      </c>
      <c r="C384" s="251" t="s">
        <v>531</v>
      </c>
      <c r="D384" s="251" t="s">
        <v>532</v>
      </c>
      <c r="E384" s="251">
        <v>9.0</v>
      </c>
      <c r="F384" s="251" t="s">
        <v>188</v>
      </c>
      <c r="G384" s="55" t="s">
        <v>7270</v>
      </c>
      <c r="H384" s="55" t="s">
        <v>1593</v>
      </c>
      <c r="I384" s="55">
        <v>1.0</v>
      </c>
      <c r="J384" s="55" t="s">
        <v>127</v>
      </c>
      <c r="K384" s="55">
        <v>35.0</v>
      </c>
      <c r="L384" s="55">
        <v>33.0</v>
      </c>
      <c r="M384" s="55">
        <v>16.5</v>
      </c>
      <c r="N384" s="251">
        <v>13.0</v>
      </c>
      <c r="O384" s="286">
        <v>7.0E-4</v>
      </c>
      <c r="P384" s="251">
        <v>15.0</v>
      </c>
      <c r="Q384" s="286">
        <v>6.0E-4</v>
      </c>
      <c r="R384" s="286">
        <v>0.9333</v>
      </c>
      <c r="S384" s="251">
        <v>1.0</v>
      </c>
      <c r="T384" s="251">
        <v>0.0</v>
      </c>
      <c r="U384" s="286">
        <v>0.0769</v>
      </c>
      <c r="V384" s="286">
        <v>0.0</v>
      </c>
      <c r="W384" s="287">
        <v>113.0</v>
      </c>
      <c r="X384" s="287">
        <v>0.0</v>
      </c>
      <c r="Y384" s="251">
        <v>1.0</v>
      </c>
      <c r="Z384" s="251">
        <v>0.0</v>
      </c>
      <c r="AA384" s="3"/>
      <c r="AB384" s="3"/>
      <c r="AC384" s="3"/>
      <c r="AD384" s="3"/>
      <c r="AE384" s="3"/>
      <c r="AF384" s="3"/>
      <c r="AG384" s="3"/>
      <c r="AH384" s="3"/>
      <c r="AI384" s="3"/>
      <c r="AJ384" s="3"/>
    </row>
    <row r="385">
      <c r="A385" s="252" t="s">
        <v>1634</v>
      </c>
      <c r="B385" s="252" t="s">
        <v>587</v>
      </c>
      <c r="C385" s="252" t="s">
        <v>600</v>
      </c>
      <c r="D385" s="252" t="s">
        <v>601</v>
      </c>
      <c r="E385" s="252">
        <v>9.0</v>
      </c>
      <c r="F385" s="252" t="s">
        <v>7287</v>
      </c>
      <c r="G385" s="59" t="s">
        <v>7271</v>
      </c>
      <c r="H385" s="59" t="s">
        <v>1595</v>
      </c>
      <c r="I385" s="59">
        <v>2.0</v>
      </c>
      <c r="J385" s="59" t="s">
        <v>115</v>
      </c>
      <c r="K385" s="59">
        <v>58.5</v>
      </c>
      <c r="L385" s="59">
        <v>33.5</v>
      </c>
      <c r="M385" s="59">
        <v>25.0</v>
      </c>
      <c r="N385" s="252">
        <v>10.0</v>
      </c>
      <c r="O385" s="284">
        <v>5.0E-4</v>
      </c>
      <c r="P385" s="252">
        <v>12.0</v>
      </c>
      <c r="Q385" s="284">
        <v>5.0E-4</v>
      </c>
      <c r="R385" s="284">
        <v>1.0</v>
      </c>
      <c r="S385" s="252">
        <v>2.0</v>
      </c>
      <c r="T385" s="252">
        <v>0.0</v>
      </c>
      <c r="U385" s="284">
        <v>0.2</v>
      </c>
      <c r="V385" s="284">
        <v>0.0</v>
      </c>
      <c r="W385" s="285">
        <v>268.0</v>
      </c>
      <c r="X385" s="285">
        <v>0.0</v>
      </c>
      <c r="Y385" s="252">
        <v>2.0</v>
      </c>
      <c r="Z385" s="252">
        <v>0.0</v>
      </c>
      <c r="AA385" s="63"/>
      <c r="AB385" s="63"/>
      <c r="AC385" s="63"/>
      <c r="AD385" s="63"/>
      <c r="AE385" s="63"/>
      <c r="AF385" s="63"/>
      <c r="AG385" s="63"/>
      <c r="AH385" s="63"/>
      <c r="AI385" s="63"/>
      <c r="AJ385" s="63"/>
    </row>
    <row r="386">
      <c r="A386" s="251" t="s">
        <v>1634</v>
      </c>
      <c r="B386" s="251" t="s">
        <v>620</v>
      </c>
      <c r="C386" s="251" t="s">
        <v>643</v>
      </c>
      <c r="D386" s="251" t="s">
        <v>644</v>
      </c>
      <c r="E386" s="251">
        <v>9.0</v>
      </c>
      <c r="F386" s="251" t="s">
        <v>7287</v>
      </c>
      <c r="G386" s="55" t="s">
        <v>7270</v>
      </c>
      <c r="H386" s="55" t="s">
        <v>1598</v>
      </c>
      <c r="I386" s="55">
        <v>11.0</v>
      </c>
      <c r="J386" s="55" t="s">
        <v>226</v>
      </c>
      <c r="K386" s="55">
        <v>35.0</v>
      </c>
      <c r="L386" s="55">
        <v>27.5</v>
      </c>
      <c r="M386" s="55">
        <v>16.5</v>
      </c>
      <c r="N386" s="251">
        <v>299.0</v>
      </c>
      <c r="O386" s="286">
        <v>0.0152</v>
      </c>
      <c r="P386" s="251">
        <v>345.0</v>
      </c>
      <c r="Q386" s="286">
        <v>0.0148</v>
      </c>
      <c r="R386" s="286">
        <v>0.9942</v>
      </c>
      <c r="S386" s="251">
        <v>10.0</v>
      </c>
      <c r="T386" s="251">
        <v>1.0</v>
      </c>
      <c r="U386" s="286">
        <v>0.0334</v>
      </c>
      <c r="V386" s="286">
        <v>0.0033</v>
      </c>
      <c r="W386" s="287">
        <v>1020.0</v>
      </c>
      <c r="X386" s="287">
        <v>102.0</v>
      </c>
      <c r="Y386" s="251">
        <v>10.0</v>
      </c>
      <c r="Z386" s="251">
        <v>1.0</v>
      </c>
      <c r="AA386" s="3"/>
      <c r="AB386" s="3"/>
      <c r="AC386" s="3"/>
      <c r="AD386" s="3"/>
      <c r="AE386" s="3"/>
      <c r="AF386" s="3"/>
      <c r="AG386" s="3"/>
      <c r="AH386" s="3"/>
      <c r="AI386" s="3"/>
      <c r="AJ386" s="3"/>
    </row>
    <row r="387">
      <c r="A387" s="252" t="s">
        <v>1634</v>
      </c>
      <c r="B387" s="252" t="s">
        <v>663</v>
      </c>
      <c r="C387" s="252" t="s">
        <v>674</v>
      </c>
      <c r="D387" s="252" t="s">
        <v>675</v>
      </c>
      <c r="E387" s="252">
        <v>9.0</v>
      </c>
      <c r="F387" s="252" t="s">
        <v>7286</v>
      </c>
      <c r="G387" s="59" t="s">
        <v>7271</v>
      </c>
      <c r="H387" s="59" t="s">
        <v>1598</v>
      </c>
      <c r="I387" s="59">
        <v>3.0</v>
      </c>
      <c r="J387" s="59" t="s">
        <v>207</v>
      </c>
      <c r="K387" s="59">
        <v>49.5</v>
      </c>
      <c r="L387" s="59">
        <v>28.5</v>
      </c>
      <c r="M387" s="59">
        <v>21.0</v>
      </c>
      <c r="N387" s="252">
        <v>31.0</v>
      </c>
      <c r="O387" s="284">
        <v>0.0016</v>
      </c>
      <c r="P387" s="252">
        <v>37.0</v>
      </c>
      <c r="Q387" s="284">
        <v>0.0016</v>
      </c>
      <c r="R387" s="284">
        <v>1.0</v>
      </c>
      <c r="S387" s="252">
        <v>3.0</v>
      </c>
      <c r="T387" s="252">
        <v>0.0</v>
      </c>
      <c r="U387" s="284">
        <v>0.0968</v>
      </c>
      <c r="V387" s="284">
        <v>0.0</v>
      </c>
      <c r="W387" s="285">
        <v>318.0</v>
      </c>
      <c r="X387" s="285">
        <v>0.0</v>
      </c>
      <c r="Y387" s="252">
        <v>3.0</v>
      </c>
      <c r="Z387" s="252">
        <v>0.0</v>
      </c>
      <c r="AA387" s="63"/>
      <c r="AB387" s="63"/>
      <c r="AC387" s="63"/>
      <c r="AD387" s="63"/>
      <c r="AE387" s="63"/>
      <c r="AF387" s="63"/>
      <c r="AG387" s="63"/>
      <c r="AH387" s="63"/>
      <c r="AI387" s="63"/>
      <c r="AJ387" s="63"/>
    </row>
    <row r="388">
      <c r="A388" s="251" t="s">
        <v>1634</v>
      </c>
      <c r="B388" s="251" t="s">
        <v>663</v>
      </c>
      <c r="C388" s="251" t="s">
        <v>692</v>
      </c>
      <c r="D388" s="251" t="s">
        <v>693</v>
      </c>
      <c r="E388" s="251">
        <v>9.0</v>
      </c>
      <c r="F388" s="251" t="s">
        <v>7287</v>
      </c>
      <c r="G388" s="55" t="s">
        <v>7271</v>
      </c>
      <c r="H388" s="55" t="s">
        <v>1598</v>
      </c>
      <c r="I388" s="55">
        <v>2.0</v>
      </c>
      <c r="J388" s="55" t="s">
        <v>207</v>
      </c>
      <c r="K388" s="55">
        <v>49.5</v>
      </c>
      <c r="L388" s="55">
        <v>28.5</v>
      </c>
      <c r="M388" s="55">
        <v>21.0</v>
      </c>
      <c r="N388" s="251">
        <v>22.0</v>
      </c>
      <c r="O388" s="286">
        <v>0.0011</v>
      </c>
      <c r="P388" s="251">
        <v>23.0</v>
      </c>
      <c r="Q388" s="286">
        <v>0.001</v>
      </c>
      <c r="R388" s="286">
        <v>0.913</v>
      </c>
      <c r="S388" s="251">
        <v>2.0</v>
      </c>
      <c r="T388" s="251">
        <v>0.0</v>
      </c>
      <c r="U388" s="286">
        <v>0.0909</v>
      </c>
      <c r="V388" s="286">
        <v>0.0</v>
      </c>
      <c r="W388" s="287">
        <v>212.0</v>
      </c>
      <c r="X388" s="287">
        <v>0.0</v>
      </c>
      <c r="Y388" s="251">
        <v>2.0</v>
      </c>
      <c r="Z388" s="251">
        <v>0.0</v>
      </c>
      <c r="AA388" s="3"/>
      <c r="AB388" s="3"/>
      <c r="AC388" s="3"/>
      <c r="AD388" s="3"/>
      <c r="AE388" s="3"/>
      <c r="AF388" s="3"/>
      <c r="AG388" s="3"/>
      <c r="AH388" s="3"/>
      <c r="AI388" s="3"/>
      <c r="AJ388" s="3"/>
    </row>
    <row r="389">
      <c r="A389" s="252" t="s">
        <v>1634</v>
      </c>
      <c r="B389" s="252" t="s">
        <v>663</v>
      </c>
      <c r="C389" s="252" t="s">
        <v>1008</v>
      </c>
      <c r="D389" s="252" t="s">
        <v>1009</v>
      </c>
      <c r="E389" s="252">
        <v>9.0</v>
      </c>
      <c r="F389" s="252" t="s">
        <v>188</v>
      </c>
      <c r="G389" s="59" t="s">
        <v>7271</v>
      </c>
      <c r="H389" s="59" t="s">
        <v>1598</v>
      </c>
      <c r="I389" s="59">
        <v>2.0</v>
      </c>
      <c r="J389" s="59" t="s">
        <v>207</v>
      </c>
      <c r="K389" s="59">
        <v>49.5</v>
      </c>
      <c r="L389" s="59">
        <v>28.5</v>
      </c>
      <c r="M389" s="59">
        <v>21.0</v>
      </c>
      <c r="N389" s="252">
        <v>198.0</v>
      </c>
      <c r="O389" s="284">
        <v>0.0101</v>
      </c>
      <c r="P389" s="252">
        <v>222.0</v>
      </c>
      <c r="Q389" s="284">
        <v>0.0095</v>
      </c>
      <c r="R389" s="284">
        <v>1.0</v>
      </c>
      <c r="S389" s="252">
        <v>2.0</v>
      </c>
      <c r="T389" s="252">
        <v>0.0</v>
      </c>
      <c r="U389" s="284">
        <v>0.0101</v>
      </c>
      <c r="V389" s="284">
        <v>0.0</v>
      </c>
      <c r="W389" s="285">
        <v>212.0</v>
      </c>
      <c r="X389" s="285">
        <v>0.0</v>
      </c>
      <c r="Y389" s="252">
        <v>2.0</v>
      </c>
      <c r="Z389" s="252">
        <v>0.0</v>
      </c>
      <c r="AA389" s="63"/>
      <c r="AB389" s="63"/>
      <c r="AC389" s="63"/>
      <c r="AD389" s="63"/>
      <c r="AE389" s="63"/>
      <c r="AF389" s="63"/>
      <c r="AG389" s="63"/>
      <c r="AH389" s="63"/>
      <c r="AI389" s="63"/>
      <c r="AJ389" s="63"/>
    </row>
    <row r="390">
      <c r="A390" s="251" t="s">
        <v>1634</v>
      </c>
      <c r="B390" s="251" t="s">
        <v>760</v>
      </c>
      <c r="C390" s="251" t="s">
        <v>1050</v>
      </c>
      <c r="D390" s="251" t="s">
        <v>1051</v>
      </c>
      <c r="E390" s="251">
        <v>9.0</v>
      </c>
      <c r="F390" s="251" t="s">
        <v>188</v>
      </c>
      <c r="G390" s="55" t="s">
        <v>7274</v>
      </c>
      <c r="H390" s="55" t="s">
        <v>7273</v>
      </c>
      <c r="I390" s="55">
        <v>1.0</v>
      </c>
      <c r="J390" s="55" t="s">
        <v>170</v>
      </c>
      <c r="K390" s="55">
        <v>35.0</v>
      </c>
      <c r="L390" s="55">
        <v>31.5</v>
      </c>
      <c r="M390" s="55">
        <v>16.5</v>
      </c>
      <c r="N390" s="251">
        <v>0.0</v>
      </c>
      <c r="O390" s="286">
        <v>0.0</v>
      </c>
      <c r="P390" s="251">
        <v>0.0</v>
      </c>
      <c r="Q390" s="286">
        <v>0.0</v>
      </c>
      <c r="R390" s="286">
        <v>0.0</v>
      </c>
      <c r="S390" s="251">
        <v>1.0</v>
      </c>
      <c r="T390" s="251">
        <v>0.0</v>
      </c>
      <c r="U390" s="286">
        <v>0.0</v>
      </c>
      <c r="V390" s="286">
        <v>0.0</v>
      </c>
      <c r="W390" s="287">
        <v>106.0</v>
      </c>
      <c r="X390" s="287">
        <v>0.0</v>
      </c>
      <c r="Y390" s="251">
        <v>1.0</v>
      </c>
      <c r="Z390" s="251">
        <v>0.0</v>
      </c>
      <c r="AA390" s="3"/>
      <c r="AB390" s="3"/>
      <c r="AC390" s="3"/>
      <c r="AD390" s="3"/>
      <c r="AE390" s="3"/>
      <c r="AF390" s="3"/>
      <c r="AG390" s="3"/>
      <c r="AH390" s="3"/>
      <c r="AI390" s="3"/>
      <c r="AJ390" s="3"/>
    </row>
    <row r="391">
      <c r="A391" s="252" t="s">
        <v>1634</v>
      </c>
      <c r="B391" s="252" t="s">
        <v>777</v>
      </c>
      <c r="C391" s="252" t="s">
        <v>792</v>
      </c>
      <c r="D391" s="252" t="s">
        <v>793</v>
      </c>
      <c r="E391" s="252">
        <v>9.0</v>
      </c>
      <c r="F391" s="252" t="s">
        <v>7287</v>
      </c>
      <c r="G391" s="59" t="s">
        <v>7271</v>
      </c>
      <c r="H391" s="59" t="s">
        <v>54</v>
      </c>
      <c r="I391" s="59">
        <v>3.0</v>
      </c>
      <c r="J391" s="59" t="s">
        <v>44</v>
      </c>
      <c r="K391" s="59">
        <v>35.0</v>
      </c>
      <c r="L391" s="59">
        <v>42.5</v>
      </c>
      <c r="M391" s="59">
        <v>16.5</v>
      </c>
      <c r="N391" s="252">
        <v>32.0</v>
      </c>
      <c r="O391" s="284">
        <v>0.0016</v>
      </c>
      <c r="P391" s="252">
        <v>38.0</v>
      </c>
      <c r="Q391" s="284">
        <v>0.0016</v>
      </c>
      <c r="R391" s="284">
        <v>1.0</v>
      </c>
      <c r="S391" s="252">
        <v>3.0</v>
      </c>
      <c r="T391" s="252">
        <v>0.0</v>
      </c>
      <c r="U391" s="284">
        <v>0.0938</v>
      </c>
      <c r="V391" s="284">
        <v>0.0</v>
      </c>
      <c r="W391" s="285">
        <v>468.0</v>
      </c>
      <c r="X391" s="285">
        <v>0.0</v>
      </c>
      <c r="Y391" s="252">
        <v>3.0</v>
      </c>
      <c r="Z391" s="252">
        <v>0.0</v>
      </c>
      <c r="AA391" s="63"/>
      <c r="AB391" s="63"/>
      <c r="AC391" s="63"/>
      <c r="AD391" s="63"/>
      <c r="AE391" s="63"/>
      <c r="AF391" s="63"/>
      <c r="AG391" s="63"/>
      <c r="AH391" s="63"/>
      <c r="AI391" s="63"/>
      <c r="AJ391" s="63"/>
    </row>
    <row r="392">
      <c r="A392" s="251" t="s">
        <v>1634</v>
      </c>
      <c r="B392" s="251" t="s">
        <v>809</v>
      </c>
      <c r="C392" s="251" t="s">
        <v>822</v>
      </c>
      <c r="D392" s="251" t="s">
        <v>823</v>
      </c>
      <c r="E392" s="251">
        <v>9.0</v>
      </c>
      <c r="F392" s="251" t="s">
        <v>7287</v>
      </c>
      <c r="G392" s="55" t="s">
        <v>7271</v>
      </c>
      <c r="H392" s="55" t="s">
        <v>31</v>
      </c>
      <c r="I392" s="55">
        <v>6.0</v>
      </c>
      <c r="J392" s="55" t="s">
        <v>23</v>
      </c>
      <c r="K392" s="55">
        <v>35.0</v>
      </c>
      <c r="L392" s="55">
        <v>45.5</v>
      </c>
      <c r="M392" s="55">
        <v>16.5</v>
      </c>
      <c r="N392" s="251">
        <v>70.0</v>
      </c>
      <c r="O392" s="286">
        <v>0.0036</v>
      </c>
      <c r="P392" s="251">
        <v>81.0</v>
      </c>
      <c r="Q392" s="286">
        <v>0.0035</v>
      </c>
      <c r="R392" s="286">
        <v>1.0</v>
      </c>
      <c r="S392" s="251">
        <v>6.0</v>
      </c>
      <c r="T392" s="251">
        <v>0.0</v>
      </c>
      <c r="U392" s="286">
        <v>0.0857</v>
      </c>
      <c r="V392" s="286">
        <v>0.0</v>
      </c>
      <c r="W392" s="287">
        <v>966.0</v>
      </c>
      <c r="X392" s="287">
        <v>0.0</v>
      </c>
      <c r="Y392" s="251">
        <v>6.0</v>
      </c>
      <c r="Z392" s="251">
        <v>0.0</v>
      </c>
      <c r="AA392" s="3"/>
      <c r="AB392" s="3"/>
      <c r="AC392" s="3"/>
      <c r="AD392" s="3"/>
      <c r="AE392" s="3"/>
      <c r="AF392" s="3"/>
      <c r="AG392" s="3"/>
      <c r="AH392" s="3"/>
      <c r="AI392" s="3"/>
      <c r="AJ392" s="3"/>
    </row>
    <row r="393">
      <c r="A393" s="252" t="s">
        <v>1634</v>
      </c>
      <c r="B393" s="252" t="s">
        <v>345</v>
      </c>
      <c r="C393" s="252" t="s">
        <v>852</v>
      </c>
      <c r="D393" s="252" t="s">
        <v>853</v>
      </c>
      <c r="E393" s="252">
        <v>8.5</v>
      </c>
      <c r="F393" s="252" t="s">
        <v>7287</v>
      </c>
      <c r="G393" s="59" t="s">
        <v>7270</v>
      </c>
      <c r="H393" s="59" t="s">
        <v>1608</v>
      </c>
      <c r="I393" s="59">
        <v>2.0</v>
      </c>
      <c r="J393" s="59" t="s">
        <v>140</v>
      </c>
      <c r="K393" s="59">
        <v>58.5</v>
      </c>
      <c r="L393" s="59">
        <v>32.5</v>
      </c>
      <c r="M393" s="59">
        <v>25.0</v>
      </c>
      <c r="N393" s="252">
        <v>0.0</v>
      </c>
      <c r="O393" s="284">
        <v>0.0</v>
      </c>
      <c r="P393" s="252">
        <v>0.0</v>
      </c>
      <c r="Q393" s="284">
        <v>0.0</v>
      </c>
      <c r="R393" s="284">
        <v>0.0</v>
      </c>
      <c r="S393" s="252">
        <v>2.0</v>
      </c>
      <c r="T393" s="252">
        <v>0.0</v>
      </c>
      <c r="U393" s="284">
        <v>0.0</v>
      </c>
      <c r="V393" s="284">
        <v>0.0</v>
      </c>
      <c r="W393" s="285">
        <v>236.0</v>
      </c>
      <c r="X393" s="285">
        <v>0.0</v>
      </c>
      <c r="Y393" s="252">
        <v>2.0</v>
      </c>
      <c r="Z393" s="252">
        <v>0.0</v>
      </c>
      <c r="AA393" s="63"/>
      <c r="AB393" s="63"/>
      <c r="AC393" s="63"/>
      <c r="AD393" s="63"/>
      <c r="AE393" s="63"/>
      <c r="AF393" s="63"/>
      <c r="AG393" s="63"/>
      <c r="AH393" s="63"/>
      <c r="AI393" s="63"/>
      <c r="AJ393" s="63"/>
    </row>
    <row r="394">
      <c r="A394" s="251" t="s">
        <v>1634</v>
      </c>
      <c r="B394" s="251" t="s">
        <v>375</v>
      </c>
      <c r="C394" s="251" t="s">
        <v>388</v>
      </c>
      <c r="D394" s="251" t="s">
        <v>389</v>
      </c>
      <c r="E394" s="251">
        <v>8.5</v>
      </c>
      <c r="F394" s="251" t="s">
        <v>7287</v>
      </c>
      <c r="G394" s="55" t="s">
        <v>7270</v>
      </c>
      <c r="H394" s="55" t="s">
        <v>1580</v>
      </c>
      <c r="I394" s="55">
        <v>3.0</v>
      </c>
      <c r="J394" s="55" t="s">
        <v>231</v>
      </c>
      <c r="K394" s="55">
        <v>35.0</v>
      </c>
      <c r="L394" s="55">
        <v>27.5</v>
      </c>
      <c r="M394" s="55">
        <v>16.5</v>
      </c>
      <c r="N394" s="251">
        <v>71.0</v>
      </c>
      <c r="O394" s="286">
        <v>0.0036</v>
      </c>
      <c r="P394" s="251">
        <v>82.0</v>
      </c>
      <c r="Q394" s="286">
        <v>0.0035</v>
      </c>
      <c r="R394" s="286">
        <v>1.0</v>
      </c>
      <c r="S394" s="251">
        <v>3.0</v>
      </c>
      <c r="T394" s="251">
        <v>0.0</v>
      </c>
      <c r="U394" s="286">
        <v>0.0423</v>
      </c>
      <c r="V394" s="286">
        <v>0.0</v>
      </c>
      <c r="W394" s="287">
        <v>306.0</v>
      </c>
      <c r="X394" s="287">
        <v>0.0</v>
      </c>
      <c r="Y394" s="251">
        <v>3.0</v>
      </c>
      <c r="Z394" s="251">
        <v>0.0</v>
      </c>
      <c r="AA394" s="3"/>
      <c r="AB394" s="3"/>
      <c r="AC394" s="3"/>
      <c r="AD394" s="3"/>
      <c r="AE394" s="3"/>
      <c r="AF394" s="3"/>
      <c r="AG394" s="3"/>
      <c r="AH394" s="3"/>
      <c r="AI394" s="3"/>
      <c r="AJ394" s="3"/>
    </row>
    <row r="395">
      <c r="A395" s="252" t="s">
        <v>1634</v>
      </c>
      <c r="B395" s="252" t="s">
        <v>400</v>
      </c>
      <c r="C395" s="252" t="s">
        <v>409</v>
      </c>
      <c r="D395" s="252" t="s">
        <v>410</v>
      </c>
      <c r="E395" s="252">
        <v>8.5</v>
      </c>
      <c r="F395" s="252" t="s">
        <v>7287</v>
      </c>
      <c r="G395" s="59" t="s">
        <v>7270</v>
      </c>
      <c r="H395" s="59" t="s">
        <v>1582</v>
      </c>
      <c r="I395" s="59">
        <v>6.0</v>
      </c>
      <c r="J395" s="59" t="s">
        <v>132</v>
      </c>
      <c r="K395" s="59">
        <v>37.0</v>
      </c>
      <c r="L395" s="59">
        <v>32.5</v>
      </c>
      <c r="M395" s="59">
        <v>11.5</v>
      </c>
      <c r="N395" s="252">
        <v>118.0</v>
      </c>
      <c r="O395" s="284">
        <v>0.006</v>
      </c>
      <c r="P395" s="252">
        <v>139.0</v>
      </c>
      <c r="Q395" s="284">
        <v>0.006</v>
      </c>
      <c r="R395" s="284">
        <v>0.9784</v>
      </c>
      <c r="S395" s="252">
        <v>6.0</v>
      </c>
      <c r="T395" s="252">
        <v>0.0</v>
      </c>
      <c r="U395" s="284">
        <v>0.0508</v>
      </c>
      <c r="V395" s="284">
        <v>0.0</v>
      </c>
      <c r="W395" s="285">
        <v>774.0</v>
      </c>
      <c r="X395" s="285">
        <v>0.0</v>
      </c>
      <c r="Y395" s="252">
        <v>6.0</v>
      </c>
      <c r="Z395" s="252">
        <v>0.0</v>
      </c>
      <c r="AA395" s="63"/>
      <c r="AB395" s="63"/>
      <c r="AC395" s="63"/>
      <c r="AD395" s="63"/>
      <c r="AE395" s="63"/>
      <c r="AF395" s="63"/>
      <c r="AG395" s="63"/>
      <c r="AH395" s="63"/>
      <c r="AI395" s="63"/>
      <c r="AJ395" s="63"/>
    </row>
    <row r="396">
      <c r="A396" s="251" t="s">
        <v>1634</v>
      </c>
      <c r="B396" s="251" t="s">
        <v>441</v>
      </c>
      <c r="C396" s="251" t="s">
        <v>913</v>
      </c>
      <c r="D396" s="251" t="s">
        <v>914</v>
      </c>
      <c r="E396" s="251">
        <v>8.5</v>
      </c>
      <c r="F396" s="251" t="s">
        <v>7288</v>
      </c>
      <c r="G396" s="55" t="s">
        <v>7270</v>
      </c>
      <c r="H396" s="55" t="s">
        <v>7277</v>
      </c>
      <c r="I396" s="55">
        <v>1.0</v>
      </c>
      <c r="J396" s="55" t="s">
        <v>176</v>
      </c>
      <c r="K396" s="55">
        <v>35.0</v>
      </c>
      <c r="L396" s="55">
        <v>31.5</v>
      </c>
      <c r="M396" s="55">
        <v>16.5</v>
      </c>
      <c r="N396" s="251">
        <v>2.0</v>
      </c>
      <c r="O396" s="286">
        <v>1.0E-4</v>
      </c>
      <c r="P396" s="251">
        <v>3.0</v>
      </c>
      <c r="Q396" s="286">
        <v>1.0E-4</v>
      </c>
      <c r="R396" s="286">
        <v>1.0</v>
      </c>
      <c r="S396" s="251">
        <v>1.0</v>
      </c>
      <c r="T396" s="251">
        <v>0.0</v>
      </c>
      <c r="U396" s="286">
        <v>0.5</v>
      </c>
      <c r="V396" s="286">
        <v>0.0</v>
      </c>
      <c r="W396" s="287">
        <v>79.0</v>
      </c>
      <c r="X396" s="287">
        <v>0.0</v>
      </c>
      <c r="Y396" s="251">
        <v>1.0</v>
      </c>
      <c r="Z396" s="251">
        <v>0.0</v>
      </c>
      <c r="AA396" s="3"/>
      <c r="AB396" s="3"/>
      <c r="AC396" s="3"/>
      <c r="AD396" s="3"/>
      <c r="AE396" s="3"/>
      <c r="AF396" s="3"/>
      <c r="AG396" s="3"/>
      <c r="AH396" s="3"/>
      <c r="AI396" s="3"/>
      <c r="AJ396" s="3"/>
    </row>
    <row r="397">
      <c r="A397" s="252" t="s">
        <v>1634</v>
      </c>
      <c r="B397" s="252" t="s">
        <v>448</v>
      </c>
      <c r="C397" s="252" t="s">
        <v>457</v>
      </c>
      <c r="D397" s="252" t="s">
        <v>458</v>
      </c>
      <c r="E397" s="252">
        <v>8.5</v>
      </c>
      <c r="F397" s="252" t="s">
        <v>7287</v>
      </c>
      <c r="G397" s="59" t="s">
        <v>7270</v>
      </c>
      <c r="H397" s="59" t="s">
        <v>7277</v>
      </c>
      <c r="I397" s="59">
        <v>2.0</v>
      </c>
      <c r="J397" s="59" t="s">
        <v>176</v>
      </c>
      <c r="K397" s="59">
        <v>35.0</v>
      </c>
      <c r="L397" s="59">
        <v>31.5</v>
      </c>
      <c r="M397" s="59">
        <v>16.5</v>
      </c>
      <c r="N397" s="252">
        <v>7.0</v>
      </c>
      <c r="O397" s="284">
        <v>4.0E-4</v>
      </c>
      <c r="P397" s="252">
        <v>21.0</v>
      </c>
      <c r="Q397" s="284">
        <v>9.0E-4</v>
      </c>
      <c r="R397" s="284">
        <v>1.0</v>
      </c>
      <c r="S397" s="252">
        <v>2.0</v>
      </c>
      <c r="T397" s="252">
        <v>0.0</v>
      </c>
      <c r="U397" s="284">
        <v>0.2857</v>
      </c>
      <c r="V397" s="284">
        <v>0.0</v>
      </c>
      <c r="W397" s="285">
        <v>212.0</v>
      </c>
      <c r="X397" s="285">
        <v>0.0</v>
      </c>
      <c r="Y397" s="252">
        <v>2.0</v>
      </c>
      <c r="Z397" s="252">
        <v>0.0</v>
      </c>
      <c r="AA397" s="63"/>
      <c r="AB397" s="63"/>
      <c r="AC397" s="63"/>
      <c r="AD397" s="63"/>
      <c r="AE397" s="63"/>
      <c r="AF397" s="63"/>
      <c r="AG397" s="63"/>
      <c r="AH397" s="63"/>
      <c r="AI397" s="63"/>
      <c r="AJ397" s="63"/>
    </row>
    <row r="398">
      <c r="A398" s="251" t="s">
        <v>1634</v>
      </c>
      <c r="B398" s="251" t="s">
        <v>463</v>
      </c>
      <c r="C398" s="251" t="s">
        <v>474</v>
      </c>
      <c r="D398" s="251" t="s">
        <v>475</v>
      </c>
      <c r="E398" s="251">
        <v>8.5</v>
      </c>
      <c r="F398" s="251" t="s">
        <v>7287</v>
      </c>
      <c r="G398" s="55" t="s">
        <v>7274</v>
      </c>
      <c r="H398" s="55" t="s">
        <v>7275</v>
      </c>
      <c r="I398" s="55">
        <v>3.0</v>
      </c>
      <c r="J398" s="55" t="s">
        <v>35</v>
      </c>
      <c r="K398" s="55">
        <v>35.0</v>
      </c>
      <c r="L398" s="55">
        <v>43.5</v>
      </c>
      <c r="M398" s="55">
        <v>16.5</v>
      </c>
      <c r="N398" s="251">
        <v>26.0</v>
      </c>
      <c r="O398" s="286">
        <v>0.0013</v>
      </c>
      <c r="P398" s="251">
        <v>28.0</v>
      </c>
      <c r="Q398" s="286">
        <v>0.0012</v>
      </c>
      <c r="R398" s="286">
        <v>0.9643</v>
      </c>
      <c r="S398" s="251">
        <v>3.0</v>
      </c>
      <c r="T398" s="251">
        <v>0.0</v>
      </c>
      <c r="U398" s="286">
        <v>0.1154</v>
      </c>
      <c r="V398" s="286">
        <v>0.0</v>
      </c>
      <c r="W398" s="287">
        <v>420.0</v>
      </c>
      <c r="X398" s="287">
        <v>0.0</v>
      </c>
      <c r="Y398" s="251">
        <v>3.0</v>
      </c>
      <c r="Z398" s="251">
        <v>0.0</v>
      </c>
      <c r="AA398" s="3"/>
      <c r="AB398" s="3"/>
      <c r="AC398" s="3"/>
      <c r="AD398" s="3"/>
      <c r="AE398" s="3"/>
      <c r="AF398" s="3"/>
      <c r="AG398" s="3"/>
      <c r="AH398" s="3"/>
      <c r="AI398" s="3"/>
      <c r="AJ398" s="3"/>
    </row>
    <row r="399">
      <c r="A399" s="252" t="s">
        <v>1634</v>
      </c>
      <c r="B399" s="252" t="s">
        <v>463</v>
      </c>
      <c r="C399" s="252" t="s">
        <v>937</v>
      </c>
      <c r="D399" s="252" t="s">
        <v>938</v>
      </c>
      <c r="E399" s="252">
        <v>8.5</v>
      </c>
      <c r="F399" s="252" t="s">
        <v>188</v>
      </c>
      <c r="G399" s="59" t="s">
        <v>7274</v>
      </c>
      <c r="H399" s="59" t="s">
        <v>7275</v>
      </c>
      <c r="I399" s="59">
        <v>4.0</v>
      </c>
      <c r="J399" s="59" t="s">
        <v>35</v>
      </c>
      <c r="K399" s="59">
        <v>35.0</v>
      </c>
      <c r="L399" s="59">
        <v>43.5</v>
      </c>
      <c r="M399" s="59">
        <v>16.5</v>
      </c>
      <c r="N399" s="252">
        <v>59.0</v>
      </c>
      <c r="O399" s="284">
        <v>0.003</v>
      </c>
      <c r="P399" s="252">
        <v>75.0</v>
      </c>
      <c r="Q399" s="284">
        <v>0.0032</v>
      </c>
      <c r="R399" s="284">
        <v>1.0</v>
      </c>
      <c r="S399" s="252">
        <v>4.0</v>
      </c>
      <c r="T399" s="252">
        <v>0.0</v>
      </c>
      <c r="U399" s="284">
        <v>0.0678</v>
      </c>
      <c r="V399" s="284">
        <v>0.0</v>
      </c>
      <c r="W399" s="285">
        <v>580.0</v>
      </c>
      <c r="X399" s="285">
        <v>0.0</v>
      </c>
      <c r="Y399" s="252">
        <v>4.0</v>
      </c>
      <c r="Z399" s="252">
        <v>0.0</v>
      </c>
      <c r="AA399" s="63"/>
      <c r="AB399" s="63"/>
      <c r="AC399" s="63"/>
      <c r="AD399" s="63"/>
      <c r="AE399" s="63"/>
      <c r="AF399" s="63"/>
      <c r="AG399" s="63"/>
      <c r="AH399" s="63"/>
      <c r="AI399" s="63"/>
      <c r="AJ399" s="63"/>
    </row>
    <row r="400">
      <c r="A400" s="251" t="s">
        <v>1634</v>
      </c>
      <c r="B400" s="251" t="s">
        <v>494</v>
      </c>
      <c r="C400" s="251" t="s">
        <v>515</v>
      </c>
      <c r="D400" s="251" t="s">
        <v>516</v>
      </c>
      <c r="E400" s="251">
        <v>8.5</v>
      </c>
      <c r="F400" s="251" t="s">
        <v>7287</v>
      </c>
      <c r="G400" s="55" t="s">
        <v>7270</v>
      </c>
      <c r="H400" s="55" t="s">
        <v>1593</v>
      </c>
      <c r="I400" s="55">
        <v>2.0</v>
      </c>
      <c r="J400" s="55" t="s">
        <v>127</v>
      </c>
      <c r="K400" s="55">
        <v>35.0</v>
      </c>
      <c r="L400" s="55">
        <v>33.0</v>
      </c>
      <c r="M400" s="55">
        <v>16.5</v>
      </c>
      <c r="N400" s="251">
        <v>116.0</v>
      </c>
      <c r="O400" s="286">
        <v>0.0059</v>
      </c>
      <c r="P400" s="251">
        <v>127.0</v>
      </c>
      <c r="Q400" s="286">
        <v>0.0055</v>
      </c>
      <c r="R400" s="286">
        <v>1.0</v>
      </c>
      <c r="S400" s="251">
        <v>2.0</v>
      </c>
      <c r="T400" s="251">
        <v>0.0</v>
      </c>
      <c r="U400" s="286">
        <v>0.0172</v>
      </c>
      <c r="V400" s="286">
        <v>0.0</v>
      </c>
      <c r="W400" s="287">
        <v>226.0</v>
      </c>
      <c r="X400" s="287">
        <v>0.0</v>
      </c>
      <c r="Y400" s="251">
        <v>2.0</v>
      </c>
      <c r="Z400" s="251">
        <v>0.0</v>
      </c>
      <c r="AA400" s="3"/>
      <c r="AB400" s="3"/>
      <c r="AC400" s="3"/>
      <c r="AD400" s="3"/>
      <c r="AE400" s="3"/>
      <c r="AF400" s="3"/>
      <c r="AG400" s="3"/>
      <c r="AH400" s="3"/>
      <c r="AI400" s="3"/>
      <c r="AJ400" s="3"/>
    </row>
    <row r="401">
      <c r="A401" s="252" t="s">
        <v>1634</v>
      </c>
      <c r="B401" s="252" t="s">
        <v>494</v>
      </c>
      <c r="C401" s="252" t="s">
        <v>543</v>
      </c>
      <c r="D401" s="252" t="s">
        <v>544</v>
      </c>
      <c r="E401" s="252">
        <v>8.5</v>
      </c>
      <c r="F401" s="252" t="s">
        <v>7290</v>
      </c>
      <c r="G401" s="59" t="s">
        <v>7270</v>
      </c>
      <c r="H401" s="59" t="s">
        <v>1593</v>
      </c>
      <c r="I401" s="59">
        <v>2.0</v>
      </c>
      <c r="J401" s="59" t="s">
        <v>127</v>
      </c>
      <c r="K401" s="59">
        <v>35.0</v>
      </c>
      <c r="L401" s="59">
        <v>33.0</v>
      </c>
      <c r="M401" s="59">
        <v>16.5</v>
      </c>
      <c r="N401" s="252">
        <v>653.0</v>
      </c>
      <c r="O401" s="284">
        <v>0.0332</v>
      </c>
      <c r="P401" s="252">
        <v>780.0</v>
      </c>
      <c r="Q401" s="284">
        <v>0.0335</v>
      </c>
      <c r="R401" s="284">
        <v>0.9885</v>
      </c>
      <c r="S401" s="252">
        <v>2.0</v>
      </c>
      <c r="T401" s="252">
        <v>0.0</v>
      </c>
      <c r="U401" s="284">
        <v>0.0031</v>
      </c>
      <c r="V401" s="284">
        <v>0.0</v>
      </c>
      <c r="W401" s="285">
        <v>226.0</v>
      </c>
      <c r="X401" s="285">
        <v>0.0</v>
      </c>
      <c r="Y401" s="252">
        <v>2.0</v>
      </c>
      <c r="Z401" s="252">
        <v>0.0</v>
      </c>
      <c r="AA401" s="63"/>
      <c r="AB401" s="63"/>
      <c r="AC401" s="63"/>
      <c r="AD401" s="63"/>
      <c r="AE401" s="63"/>
      <c r="AF401" s="63"/>
      <c r="AG401" s="63"/>
      <c r="AH401" s="63"/>
      <c r="AI401" s="63"/>
      <c r="AJ401" s="63"/>
    </row>
    <row r="402">
      <c r="A402" s="251" t="s">
        <v>1634</v>
      </c>
      <c r="B402" s="251" t="s">
        <v>549</v>
      </c>
      <c r="C402" s="251" t="s">
        <v>959</v>
      </c>
      <c r="D402" s="251" t="s">
        <v>960</v>
      </c>
      <c r="E402" s="251">
        <v>8.5</v>
      </c>
      <c r="F402" s="251" t="s">
        <v>7287</v>
      </c>
      <c r="G402" s="55" t="s">
        <v>7270</v>
      </c>
      <c r="H402" s="55" t="s">
        <v>1593</v>
      </c>
      <c r="I402" s="55">
        <v>1.0</v>
      </c>
      <c r="J402" s="55" t="s">
        <v>127</v>
      </c>
      <c r="K402" s="55">
        <v>35.0</v>
      </c>
      <c r="L402" s="55">
        <v>33.0</v>
      </c>
      <c r="M402" s="55">
        <v>16.5</v>
      </c>
      <c r="N402" s="251">
        <v>4.0</v>
      </c>
      <c r="O402" s="286">
        <v>2.0E-4</v>
      </c>
      <c r="P402" s="251">
        <v>6.0</v>
      </c>
      <c r="Q402" s="286">
        <v>3.0E-4</v>
      </c>
      <c r="R402" s="286">
        <v>1.0</v>
      </c>
      <c r="S402" s="251">
        <v>1.0</v>
      </c>
      <c r="T402" s="251">
        <v>0.0</v>
      </c>
      <c r="U402" s="286">
        <v>0.25</v>
      </c>
      <c r="V402" s="286">
        <v>0.0</v>
      </c>
      <c r="W402" s="287">
        <v>124.0</v>
      </c>
      <c r="X402" s="287">
        <v>0.0</v>
      </c>
      <c r="Y402" s="251">
        <v>1.0</v>
      </c>
      <c r="Z402" s="251">
        <v>0.0</v>
      </c>
      <c r="AA402" s="3"/>
      <c r="AB402" s="3"/>
      <c r="AC402" s="3"/>
      <c r="AD402" s="3"/>
      <c r="AE402" s="3"/>
      <c r="AF402" s="3"/>
      <c r="AG402" s="3"/>
      <c r="AH402" s="3"/>
      <c r="AI402" s="3"/>
      <c r="AJ402" s="3"/>
    </row>
    <row r="403">
      <c r="A403" s="252" t="s">
        <v>1634</v>
      </c>
      <c r="B403" s="252" t="s">
        <v>587</v>
      </c>
      <c r="C403" s="252" t="s">
        <v>973</v>
      </c>
      <c r="D403" s="252" t="s">
        <v>974</v>
      </c>
      <c r="E403" s="252">
        <v>8.5</v>
      </c>
      <c r="F403" s="252" t="s">
        <v>7287</v>
      </c>
      <c r="G403" s="59" t="s">
        <v>7271</v>
      </c>
      <c r="H403" s="59" t="s">
        <v>1595</v>
      </c>
      <c r="I403" s="59">
        <v>2.0</v>
      </c>
      <c r="J403" s="59" t="s">
        <v>115</v>
      </c>
      <c r="K403" s="59">
        <v>58.5</v>
      </c>
      <c r="L403" s="59">
        <v>33.5</v>
      </c>
      <c r="M403" s="59">
        <v>25.0</v>
      </c>
      <c r="N403" s="252">
        <v>7.0</v>
      </c>
      <c r="O403" s="284">
        <v>4.0E-4</v>
      </c>
      <c r="P403" s="252">
        <v>9.0</v>
      </c>
      <c r="Q403" s="284">
        <v>4.0E-4</v>
      </c>
      <c r="R403" s="284">
        <v>1.0</v>
      </c>
      <c r="S403" s="252">
        <v>2.0</v>
      </c>
      <c r="T403" s="252">
        <v>0.0</v>
      </c>
      <c r="U403" s="284">
        <v>0.2857</v>
      </c>
      <c r="V403" s="284">
        <v>0.0</v>
      </c>
      <c r="W403" s="285">
        <v>268.0</v>
      </c>
      <c r="X403" s="285">
        <v>0.0</v>
      </c>
      <c r="Y403" s="252">
        <v>2.0</v>
      </c>
      <c r="Z403" s="252">
        <v>0.0</v>
      </c>
      <c r="AA403" s="63"/>
      <c r="AB403" s="63"/>
      <c r="AC403" s="63"/>
      <c r="AD403" s="63"/>
      <c r="AE403" s="63"/>
      <c r="AF403" s="63"/>
      <c r="AG403" s="63"/>
      <c r="AH403" s="63"/>
      <c r="AI403" s="63"/>
      <c r="AJ403" s="63"/>
    </row>
    <row r="404">
      <c r="A404" s="251" t="s">
        <v>1634</v>
      </c>
      <c r="B404" s="251" t="s">
        <v>620</v>
      </c>
      <c r="C404" s="251" t="s">
        <v>629</v>
      </c>
      <c r="D404" s="251" t="s">
        <v>630</v>
      </c>
      <c r="E404" s="251">
        <v>8.5</v>
      </c>
      <c r="F404" s="251" t="s">
        <v>7286</v>
      </c>
      <c r="G404" s="55" t="s">
        <v>7270</v>
      </c>
      <c r="H404" s="55" t="s">
        <v>1598</v>
      </c>
      <c r="I404" s="55">
        <v>4.0</v>
      </c>
      <c r="J404" s="55" t="s">
        <v>226</v>
      </c>
      <c r="K404" s="55">
        <v>35.0</v>
      </c>
      <c r="L404" s="55">
        <v>27.5</v>
      </c>
      <c r="M404" s="55">
        <v>16.5</v>
      </c>
      <c r="N404" s="251">
        <v>28.0</v>
      </c>
      <c r="O404" s="286">
        <v>0.0014</v>
      </c>
      <c r="P404" s="251">
        <v>37.0</v>
      </c>
      <c r="Q404" s="286">
        <v>0.0016</v>
      </c>
      <c r="R404" s="286">
        <v>0.973</v>
      </c>
      <c r="S404" s="251">
        <v>4.0</v>
      </c>
      <c r="T404" s="251">
        <v>0.0</v>
      </c>
      <c r="U404" s="286">
        <v>0.1429</v>
      </c>
      <c r="V404" s="286">
        <v>0.0</v>
      </c>
      <c r="W404" s="287">
        <v>408.0</v>
      </c>
      <c r="X404" s="287">
        <v>0.0</v>
      </c>
      <c r="Y404" s="251">
        <v>4.0</v>
      </c>
      <c r="Z404" s="251">
        <v>0.0</v>
      </c>
      <c r="AA404" s="3"/>
      <c r="AB404" s="3"/>
      <c r="AC404" s="3"/>
      <c r="AD404" s="3"/>
      <c r="AE404" s="3"/>
      <c r="AF404" s="3"/>
      <c r="AG404" s="3"/>
      <c r="AH404" s="3"/>
      <c r="AI404" s="3"/>
      <c r="AJ404" s="3"/>
    </row>
    <row r="405">
      <c r="A405" s="252" t="s">
        <v>1634</v>
      </c>
      <c r="B405" s="252" t="s">
        <v>620</v>
      </c>
      <c r="C405" s="252" t="s">
        <v>641</v>
      </c>
      <c r="D405" s="252" t="s">
        <v>642</v>
      </c>
      <c r="E405" s="252">
        <v>8.5</v>
      </c>
      <c r="F405" s="252" t="s">
        <v>7287</v>
      </c>
      <c r="G405" s="59" t="s">
        <v>7270</v>
      </c>
      <c r="H405" s="59" t="s">
        <v>1598</v>
      </c>
      <c r="I405" s="59">
        <v>3.0</v>
      </c>
      <c r="J405" s="59" t="s">
        <v>226</v>
      </c>
      <c r="K405" s="59">
        <v>35.0</v>
      </c>
      <c r="L405" s="59">
        <v>27.5</v>
      </c>
      <c r="M405" s="59">
        <v>16.5</v>
      </c>
      <c r="N405" s="252">
        <v>15.0</v>
      </c>
      <c r="O405" s="284">
        <v>8.0E-4</v>
      </c>
      <c r="P405" s="252">
        <v>17.0</v>
      </c>
      <c r="Q405" s="284">
        <v>7.0E-4</v>
      </c>
      <c r="R405" s="284">
        <v>1.0</v>
      </c>
      <c r="S405" s="252">
        <v>3.0</v>
      </c>
      <c r="T405" s="252">
        <v>0.0</v>
      </c>
      <c r="U405" s="284">
        <v>0.2</v>
      </c>
      <c r="V405" s="284">
        <v>0.0</v>
      </c>
      <c r="W405" s="285">
        <v>306.0</v>
      </c>
      <c r="X405" s="285">
        <v>0.0</v>
      </c>
      <c r="Y405" s="252">
        <v>3.0</v>
      </c>
      <c r="Z405" s="252">
        <v>0.0</v>
      </c>
      <c r="AA405" s="63"/>
      <c r="AB405" s="63"/>
      <c r="AC405" s="63"/>
      <c r="AD405" s="63"/>
      <c r="AE405" s="63"/>
      <c r="AF405" s="63"/>
      <c r="AG405" s="63"/>
      <c r="AH405" s="63"/>
      <c r="AI405" s="63"/>
      <c r="AJ405" s="63"/>
    </row>
    <row r="406">
      <c r="A406" s="251" t="s">
        <v>1634</v>
      </c>
      <c r="B406" s="251" t="s">
        <v>620</v>
      </c>
      <c r="C406" s="251" t="s">
        <v>661</v>
      </c>
      <c r="D406" s="251" t="s">
        <v>662</v>
      </c>
      <c r="E406" s="251">
        <v>8.5</v>
      </c>
      <c r="F406" s="251" t="s">
        <v>188</v>
      </c>
      <c r="G406" s="55" t="s">
        <v>7270</v>
      </c>
      <c r="H406" s="55" t="s">
        <v>1598</v>
      </c>
      <c r="I406" s="55">
        <v>3.0</v>
      </c>
      <c r="J406" s="55" t="s">
        <v>226</v>
      </c>
      <c r="K406" s="55">
        <v>35.0</v>
      </c>
      <c r="L406" s="55">
        <v>27.5</v>
      </c>
      <c r="M406" s="55">
        <v>16.5</v>
      </c>
      <c r="N406" s="251">
        <v>11.0</v>
      </c>
      <c r="O406" s="286">
        <v>6.0E-4</v>
      </c>
      <c r="P406" s="251">
        <v>12.0</v>
      </c>
      <c r="Q406" s="286">
        <v>5.0E-4</v>
      </c>
      <c r="R406" s="286">
        <v>1.0</v>
      </c>
      <c r="S406" s="251">
        <v>3.0</v>
      </c>
      <c r="T406" s="251">
        <v>0.0</v>
      </c>
      <c r="U406" s="286">
        <v>0.2727</v>
      </c>
      <c r="V406" s="286">
        <v>0.0</v>
      </c>
      <c r="W406" s="287">
        <v>306.0</v>
      </c>
      <c r="X406" s="287">
        <v>0.0</v>
      </c>
      <c r="Y406" s="251">
        <v>3.0</v>
      </c>
      <c r="Z406" s="251">
        <v>0.0</v>
      </c>
      <c r="AA406" s="3"/>
      <c r="AB406" s="3"/>
      <c r="AC406" s="3"/>
      <c r="AD406" s="3"/>
      <c r="AE406" s="3"/>
      <c r="AF406" s="3"/>
      <c r="AG406" s="3"/>
      <c r="AH406" s="3"/>
      <c r="AI406" s="3"/>
      <c r="AJ406" s="3"/>
    </row>
    <row r="407">
      <c r="A407" s="252" t="s">
        <v>1634</v>
      </c>
      <c r="B407" s="252" t="s">
        <v>663</v>
      </c>
      <c r="C407" s="252" t="s">
        <v>690</v>
      </c>
      <c r="D407" s="252" t="s">
        <v>691</v>
      </c>
      <c r="E407" s="252">
        <v>8.5</v>
      </c>
      <c r="F407" s="252" t="s">
        <v>7287</v>
      </c>
      <c r="G407" s="59" t="s">
        <v>7271</v>
      </c>
      <c r="H407" s="59" t="s">
        <v>1598</v>
      </c>
      <c r="I407" s="59">
        <v>1.0</v>
      </c>
      <c r="J407" s="59" t="s">
        <v>207</v>
      </c>
      <c r="K407" s="59">
        <v>49.5</v>
      </c>
      <c r="L407" s="59">
        <v>28.5</v>
      </c>
      <c r="M407" s="59">
        <v>21.0</v>
      </c>
      <c r="N407" s="252">
        <v>10.0</v>
      </c>
      <c r="O407" s="284">
        <v>5.0E-4</v>
      </c>
      <c r="P407" s="252">
        <v>12.0</v>
      </c>
      <c r="Q407" s="284">
        <v>5.0E-4</v>
      </c>
      <c r="R407" s="284">
        <v>1.0</v>
      </c>
      <c r="S407" s="252">
        <v>1.0</v>
      </c>
      <c r="T407" s="252">
        <v>0.0</v>
      </c>
      <c r="U407" s="284">
        <v>0.1</v>
      </c>
      <c r="V407" s="284">
        <v>0.0</v>
      </c>
      <c r="W407" s="285">
        <v>106.0</v>
      </c>
      <c r="X407" s="285">
        <v>0.0</v>
      </c>
      <c r="Y407" s="252">
        <v>1.0</v>
      </c>
      <c r="Z407" s="252">
        <v>0.0</v>
      </c>
      <c r="AA407" s="63"/>
      <c r="AB407" s="63"/>
      <c r="AC407" s="63"/>
      <c r="AD407" s="63"/>
      <c r="AE407" s="63"/>
      <c r="AF407" s="63"/>
      <c r="AG407" s="63"/>
      <c r="AH407" s="63"/>
      <c r="AI407" s="63"/>
      <c r="AJ407" s="63"/>
    </row>
    <row r="408">
      <c r="A408" s="251" t="s">
        <v>1634</v>
      </c>
      <c r="B408" s="251" t="s">
        <v>711</v>
      </c>
      <c r="C408" s="251" t="s">
        <v>1013</v>
      </c>
      <c r="D408" s="251" t="s">
        <v>1014</v>
      </c>
      <c r="E408" s="251">
        <v>8.5</v>
      </c>
      <c r="F408" s="251" t="s">
        <v>7286</v>
      </c>
      <c r="G408" s="55" t="s">
        <v>7270</v>
      </c>
      <c r="H408" s="55" t="s">
        <v>255</v>
      </c>
      <c r="I408" s="55">
        <v>1.0</v>
      </c>
      <c r="J408" s="55" t="s">
        <v>255</v>
      </c>
      <c r="K408" s="55">
        <v>38.0</v>
      </c>
      <c r="L408" s="55">
        <v>23.0</v>
      </c>
      <c r="M408" s="55">
        <v>16.0</v>
      </c>
      <c r="N408" s="251">
        <v>1.0</v>
      </c>
      <c r="O408" s="286">
        <v>1.0E-4</v>
      </c>
      <c r="P408" s="251">
        <v>1.0</v>
      </c>
      <c r="Q408" s="286">
        <v>0.0</v>
      </c>
      <c r="R408" s="286">
        <v>1.0</v>
      </c>
      <c r="S408" s="251">
        <v>1.0</v>
      </c>
      <c r="T408" s="251">
        <v>0.0</v>
      </c>
      <c r="U408" s="286">
        <v>1.0</v>
      </c>
      <c r="V408" s="286">
        <v>0.0</v>
      </c>
      <c r="W408" s="287">
        <v>67.0</v>
      </c>
      <c r="X408" s="287">
        <v>0.0</v>
      </c>
      <c r="Y408" s="251">
        <v>1.0</v>
      </c>
      <c r="Z408" s="251">
        <v>0.0</v>
      </c>
      <c r="AA408" s="3"/>
      <c r="AB408" s="3"/>
      <c r="AC408" s="3"/>
      <c r="AD408" s="3"/>
      <c r="AE408" s="3"/>
      <c r="AF408" s="3"/>
      <c r="AG408" s="3"/>
      <c r="AH408" s="3"/>
      <c r="AI408" s="3"/>
      <c r="AJ408" s="3"/>
    </row>
    <row r="409">
      <c r="A409" s="252" t="s">
        <v>1634</v>
      </c>
      <c r="B409" s="252" t="s">
        <v>742</v>
      </c>
      <c r="C409" s="252" t="s">
        <v>753</v>
      </c>
      <c r="D409" s="252" t="s">
        <v>754</v>
      </c>
      <c r="E409" s="252">
        <v>8.5</v>
      </c>
      <c r="F409" s="252" t="s">
        <v>186</v>
      </c>
      <c r="G409" s="59" t="s">
        <v>7274</v>
      </c>
      <c r="H409" s="59" t="s">
        <v>7273</v>
      </c>
      <c r="I409" s="59">
        <v>15.0</v>
      </c>
      <c r="J409" s="59" t="s">
        <v>170</v>
      </c>
      <c r="K409" s="59">
        <v>35.0</v>
      </c>
      <c r="L409" s="59">
        <v>31.5</v>
      </c>
      <c r="M409" s="59">
        <v>16.5</v>
      </c>
      <c r="N409" s="252">
        <v>689.0</v>
      </c>
      <c r="O409" s="284">
        <v>0.0351</v>
      </c>
      <c r="P409" s="252">
        <v>794.0</v>
      </c>
      <c r="Q409" s="284">
        <v>0.0341</v>
      </c>
      <c r="R409" s="284">
        <v>1.0</v>
      </c>
      <c r="S409" s="252">
        <v>15.0</v>
      </c>
      <c r="T409" s="252">
        <v>0.0</v>
      </c>
      <c r="U409" s="284">
        <v>0.0218</v>
      </c>
      <c r="V409" s="284">
        <v>0.0</v>
      </c>
      <c r="W409" s="285">
        <v>1590.0</v>
      </c>
      <c r="X409" s="285">
        <v>0.0</v>
      </c>
      <c r="Y409" s="252">
        <v>15.0</v>
      </c>
      <c r="Z409" s="252">
        <v>0.0</v>
      </c>
      <c r="AA409" s="63"/>
      <c r="AB409" s="63"/>
      <c r="AC409" s="63"/>
      <c r="AD409" s="63"/>
      <c r="AE409" s="63"/>
      <c r="AF409" s="63"/>
      <c r="AG409" s="63"/>
      <c r="AH409" s="63"/>
      <c r="AI409" s="63"/>
      <c r="AJ409" s="63"/>
    </row>
    <row r="410">
      <c r="A410" s="251" t="s">
        <v>1634</v>
      </c>
      <c r="B410" s="251" t="s">
        <v>763</v>
      </c>
      <c r="C410" s="251" t="s">
        <v>766</v>
      </c>
      <c r="D410" s="251" t="s">
        <v>767</v>
      </c>
      <c r="E410" s="251">
        <v>8.5</v>
      </c>
      <c r="F410" s="251" t="s">
        <v>7290</v>
      </c>
      <c r="G410" s="55" t="s">
        <v>7270</v>
      </c>
      <c r="H410" s="55" t="s">
        <v>59</v>
      </c>
      <c r="I410" s="55">
        <v>2.0</v>
      </c>
      <c r="J410" s="55" t="s">
        <v>59</v>
      </c>
      <c r="K410" s="55">
        <v>35.0</v>
      </c>
      <c r="L410" s="55">
        <v>40.0</v>
      </c>
      <c r="M410" s="55">
        <v>16.5</v>
      </c>
      <c r="N410" s="251">
        <v>1.0</v>
      </c>
      <c r="O410" s="286">
        <v>1.0E-4</v>
      </c>
      <c r="P410" s="251">
        <v>2.0</v>
      </c>
      <c r="Q410" s="286">
        <v>1.0E-4</v>
      </c>
      <c r="R410" s="286">
        <v>1.0</v>
      </c>
      <c r="S410" s="251">
        <v>2.0</v>
      </c>
      <c r="T410" s="251">
        <v>0.0</v>
      </c>
      <c r="U410" s="286">
        <v>2.0</v>
      </c>
      <c r="V410" s="286">
        <v>0.0</v>
      </c>
      <c r="W410" s="287">
        <v>258.0</v>
      </c>
      <c r="X410" s="287">
        <v>0.0</v>
      </c>
      <c r="Y410" s="251">
        <v>2.0</v>
      </c>
      <c r="Z410" s="251">
        <v>0.0</v>
      </c>
      <c r="AA410" s="3"/>
      <c r="AB410" s="3"/>
      <c r="AC410" s="3"/>
      <c r="AD410" s="3"/>
      <c r="AE410" s="3"/>
      <c r="AF410" s="3"/>
      <c r="AG410" s="3"/>
      <c r="AH410" s="3"/>
      <c r="AI410" s="3"/>
      <c r="AJ410" s="3"/>
    </row>
    <row r="411">
      <c r="A411" s="252" t="s">
        <v>1634</v>
      </c>
      <c r="B411" s="252" t="s">
        <v>768</v>
      </c>
      <c r="C411" s="252" t="s">
        <v>1066</v>
      </c>
      <c r="D411" s="252" t="s">
        <v>1067</v>
      </c>
      <c r="E411" s="252">
        <v>8.5</v>
      </c>
      <c r="F411" s="252" t="s">
        <v>7287</v>
      </c>
      <c r="G411" s="59" t="s">
        <v>7270</v>
      </c>
      <c r="H411" s="59" t="s">
        <v>54</v>
      </c>
      <c r="I411" s="59">
        <v>2.0</v>
      </c>
      <c r="J411" s="59" t="s">
        <v>54</v>
      </c>
      <c r="K411" s="59">
        <v>35.0</v>
      </c>
      <c r="L411" s="59">
        <v>41.0</v>
      </c>
      <c r="M411" s="59">
        <v>16.5</v>
      </c>
      <c r="N411" s="252">
        <v>4.0</v>
      </c>
      <c r="O411" s="284">
        <v>2.0E-4</v>
      </c>
      <c r="P411" s="252">
        <v>5.0</v>
      </c>
      <c r="Q411" s="284">
        <v>2.0E-4</v>
      </c>
      <c r="R411" s="284">
        <v>1.0</v>
      </c>
      <c r="S411" s="252">
        <v>2.0</v>
      </c>
      <c r="T411" s="252">
        <v>0.0</v>
      </c>
      <c r="U411" s="284">
        <v>0.5</v>
      </c>
      <c r="V411" s="284">
        <v>0.0</v>
      </c>
      <c r="W411" s="285">
        <v>300.0</v>
      </c>
      <c r="X411" s="285">
        <v>0.0</v>
      </c>
      <c r="Y411" s="252">
        <v>2.0</v>
      </c>
      <c r="Z411" s="252">
        <v>0.0</v>
      </c>
      <c r="AA411" s="63"/>
      <c r="AB411" s="63"/>
      <c r="AC411" s="63"/>
      <c r="AD411" s="63"/>
      <c r="AE411" s="63"/>
      <c r="AF411" s="63"/>
      <c r="AG411" s="63"/>
      <c r="AH411" s="63"/>
      <c r="AI411" s="63"/>
      <c r="AJ411" s="63"/>
    </row>
    <row r="412">
      <c r="A412" s="251" t="s">
        <v>1634</v>
      </c>
      <c r="B412" s="251" t="s">
        <v>768</v>
      </c>
      <c r="C412" s="251" t="s">
        <v>1074</v>
      </c>
      <c r="D412" s="251" t="s">
        <v>1075</v>
      </c>
      <c r="E412" s="251">
        <v>8.5</v>
      </c>
      <c r="F412" s="251" t="s">
        <v>7290</v>
      </c>
      <c r="G412" s="55" t="s">
        <v>7270</v>
      </c>
      <c r="H412" s="55" t="s">
        <v>54</v>
      </c>
      <c r="I412" s="55">
        <v>1.0</v>
      </c>
      <c r="J412" s="55" t="s">
        <v>54</v>
      </c>
      <c r="K412" s="55">
        <v>35.0</v>
      </c>
      <c r="L412" s="55">
        <v>41.0</v>
      </c>
      <c r="M412" s="55">
        <v>16.5</v>
      </c>
      <c r="N412" s="251">
        <v>11.0</v>
      </c>
      <c r="O412" s="286">
        <v>6.0E-4</v>
      </c>
      <c r="P412" s="251">
        <v>13.0</v>
      </c>
      <c r="Q412" s="286">
        <v>6.0E-4</v>
      </c>
      <c r="R412" s="286">
        <v>0.7692</v>
      </c>
      <c r="S412" s="251">
        <v>1.0</v>
      </c>
      <c r="T412" s="251">
        <v>0.0</v>
      </c>
      <c r="U412" s="286">
        <v>0.0909</v>
      </c>
      <c r="V412" s="286">
        <v>0.0</v>
      </c>
      <c r="W412" s="287">
        <v>150.0</v>
      </c>
      <c r="X412" s="287">
        <v>0.0</v>
      </c>
      <c r="Y412" s="251">
        <v>1.0</v>
      </c>
      <c r="Z412" s="251">
        <v>0.0</v>
      </c>
      <c r="AA412" s="3"/>
      <c r="AB412" s="3"/>
      <c r="AC412" s="3"/>
      <c r="AD412" s="3"/>
      <c r="AE412" s="3"/>
      <c r="AF412" s="3"/>
      <c r="AG412" s="3"/>
      <c r="AH412" s="3"/>
      <c r="AI412" s="3"/>
      <c r="AJ412" s="3"/>
    </row>
    <row r="413">
      <c r="A413" s="252" t="s">
        <v>1634</v>
      </c>
      <c r="B413" s="252" t="s">
        <v>777</v>
      </c>
      <c r="C413" s="252" t="s">
        <v>790</v>
      </c>
      <c r="D413" s="252" t="s">
        <v>791</v>
      </c>
      <c r="E413" s="252">
        <v>8.5</v>
      </c>
      <c r="F413" s="252" t="s">
        <v>7287</v>
      </c>
      <c r="G413" s="59" t="s">
        <v>7271</v>
      </c>
      <c r="H413" s="59" t="s">
        <v>54</v>
      </c>
      <c r="I413" s="59">
        <v>2.0</v>
      </c>
      <c r="J413" s="59" t="s">
        <v>44</v>
      </c>
      <c r="K413" s="59">
        <v>35.0</v>
      </c>
      <c r="L413" s="59">
        <v>42.5</v>
      </c>
      <c r="M413" s="59">
        <v>16.5</v>
      </c>
      <c r="N413" s="252">
        <v>31.0</v>
      </c>
      <c r="O413" s="284">
        <v>0.0016</v>
      </c>
      <c r="P413" s="252">
        <v>31.0</v>
      </c>
      <c r="Q413" s="284">
        <v>0.0013</v>
      </c>
      <c r="R413" s="284">
        <v>0.9677</v>
      </c>
      <c r="S413" s="252">
        <v>2.0</v>
      </c>
      <c r="T413" s="252">
        <v>0.0</v>
      </c>
      <c r="U413" s="284">
        <v>0.0645</v>
      </c>
      <c r="V413" s="284">
        <v>0.0</v>
      </c>
      <c r="W413" s="285">
        <v>312.0</v>
      </c>
      <c r="X413" s="285">
        <v>0.0</v>
      </c>
      <c r="Y413" s="252">
        <v>2.0</v>
      </c>
      <c r="Z413" s="252">
        <v>0.0</v>
      </c>
      <c r="AA413" s="63"/>
      <c r="AB413" s="63"/>
      <c r="AC413" s="63"/>
      <c r="AD413" s="63"/>
      <c r="AE413" s="63"/>
      <c r="AF413" s="63"/>
      <c r="AG413" s="63"/>
      <c r="AH413" s="63"/>
      <c r="AI413" s="63"/>
      <c r="AJ413" s="63"/>
    </row>
    <row r="414">
      <c r="A414" s="251" t="s">
        <v>1634</v>
      </c>
      <c r="B414" s="251" t="s">
        <v>777</v>
      </c>
      <c r="C414" s="251" t="s">
        <v>802</v>
      </c>
      <c r="D414" s="251" t="s">
        <v>803</v>
      </c>
      <c r="E414" s="251">
        <v>8.5</v>
      </c>
      <c r="F414" s="251" t="s">
        <v>7290</v>
      </c>
      <c r="G414" s="55" t="s">
        <v>7271</v>
      </c>
      <c r="H414" s="55" t="s">
        <v>54</v>
      </c>
      <c r="I414" s="55">
        <v>2.0</v>
      </c>
      <c r="J414" s="55" t="s">
        <v>44</v>
      </c>
      <c r="K414" s="55">
        <v>35.0</v>
      </c>
      <c r="L414" s="55">
        <v>42.5</v>
      </c>
      <c r="M414" s="55">
        <v>16.5</v>
      </c>
      <c r="N414" s="251">
        <v>44.0</v>
      </c>
      <c r="O414" s="286">
        <v>0.0022</v>
      </c>
      <c r="P414" s="251">
        <v>60.0</v>
      </c>
      <c r="Q414" s="286">
        <v>0.0026</v>
      </c>
      <c r="R414" s="286">
        <v>0.75</v>
      </c>
      <c r="S414" s="251">
        <v>2.0</v>
      </c>
      <c r="T414" s="251">
        <v>0.0</v>
      </c>
      <c r="U414" s="286">
        <v>0.0455</v>
      </c>
      <c r="V414" s="286">
        <v>0.0</v>
      </c>
      <c r="W414" s="287">
        <v>312.0</v>
      </c>
      <c r="X414" s="287">
        <v>0.0</v>
      </c>
      <c r="Y414" s="251">
        <v>2.0</v>
      </c>
      <c r="Z414" s="251">
        <v>0.0</v>
      </c>
      <c r="AA414" s="3"/>
      <c r="AB414" s="3"/>
      <c r="AC414" s="3"/>
      <c r="AD414" s="3"/>
      <c r="AE414" s="3"/>
      <c r="AF414" s="3"/>
      <c r="AG414" s="3"/>
      <c r="AH414" s="3"/>
      <c r="AI414" s="3"/>
      <c r="AJ414" s="3"/>
    </row>
    <row r="415">
      <c r="A415" s="252" t="s">
        <v>1634</v>
      </c>
      <c r="B415" s="252" t="s">
        <v>809</v>
      </c>
      <c r="C415" s="252" t="s">
        <v>820</v>
      </c>
      <c r="D415" s="252" t="s">
        <v>821</v>
      </c>
      <c r="E415" s="252">
        <v>8.5</v>
      </c>
      <c r="F415" s="252" t="s">
        <v>7287</v>
      </c>
      <c r="G415" s="59" t="s">
        <v>7271</v>
      </c>
      <c r="H415" s="59" t="s">
        <v>31</v>
      </c>
      <c r="I415" s="59">
        <v>4.0</v>
      </c>
      <c r="J415" s="59" t="s">
        <v>23</v>
      </c>
      <c r="K415" s="59">
        <v>35.0</v>
      </c>
      <c r="L415" s="59">
        <v>45.5</v>
      </c>
      <c r="M415" s="59">
        <v>16.5</v>
      </c>
      <c r="N415" s="252">
        <v>284.0</v>
      </c>
      <c r="O415" s="284">
        <v>0.0144</v>
      </c>
      <c r="P415" s="252">
        <v>323.0</v>
      </c>
      <c r="Q415" s="284">
        <v>0.0139</v>
      </c>
      <c r="R415" s="284">
        <v>0.9969</v>
      </c>
      <c r="S415" s="252">
        <v>4.0</v>
      </c>
      <c r="T415" s="252">
        <v>0.0</v>
      </c>
      <c r="U415" s="284">
        <v>0.0141</v>
      </c>
      <c r="V415" s="284">
        <v>0.0</v>
      </c>
      <c r="W415" s="285">
        <v>644.0</v>
      </c>
      <c r="X415" s="285">
        <v>0.0</v>
      </c>
      <c r="Y415" s="252">
        <v>4.0</v>
      </c>
      <c r="Z415" s="252">
        <v>0.0</v>
      </c>
      <c r="AA415" s="63"/>
      <c r="AB415" s="63"/>
      <c r="AC415" s="63"/>
      <c r="AD415" s="63"/>
      <c r="AE415" s="63"/>
      <c r="AF415" s="63"/>
      <c r="AG415" s="63"/>
      <c r="AH415" s="63"/>
      <c r="AI415" s="63"/>
      <c r="AJ415" s="63"/>
    </row>
    <row r="416">
      <c r="A416" s="251" t="s">
        <v>1634</v>
      </c>
      <c r="B416" s="251" t="s">
        <v>839</v>
      </c>
      <c r="C416" s="251" t="s">
        <v>844</v>
      </c>
      <c r="D416" s="251" t="s">
        <v>845</v>
      </c>
      <c r="E416" s="251">
        <v>8.5</v>
      </c>
      <c r="F416" s="251" t="s">
        <v>7287</v>
      </c>
      <c r="G416" s="55" t="s">
        <v>7270</v>
      </c>
      <c r="H416" s="55" t="s">
        <v>54</v>
      </c>
      <c r="I416" s="55">
        <v>1.0</v>
      </c>
      <c r="J416" s="55" t="s">
        <v>54</v>
      </c>
      <c r="K416" s="55">
        <v>35.0</v>
      </c>
      <c r="L416" s="55">
        <v>41.0</v>
      </c>
      <c r="M416" s="55">
        <v>16.5</v>
      </c>
      <c r="N416" s="251">
        <v>2.0</v>
      </c>
      <c r="O416" s="286">
        <v>1.0E-4</v>
      </c>
      <c r="P416" s="251">
        <v>2.0</v>
      </c>
      <c r="Q416" s="286">
        <v>1.0E-4</v>
      </c>
      <c r="R416" s="286">
        <v>1.0</v>
      </c>
      <c r="S416" s="251">
        <v>1.0</v>
      </c>
      <c r="T416" s="251">
        <v>0.0</v>
      </c>
      <c r="U416" s="286">
        <v>0.5</v>
      </c>
      <c r="V416" s="286">
        <v>0.0</v>
      </c>
      <c r="W416" s="287">
        <v>150.0</v>
      </c>
      <c r="X416" s="287">
        <v>0.0</v>
      </c>
      <c r="Y416" s="251">
        <v>1.0</v>
      </c>
      <c r="Z416" s="251">
        <v>0.0</v>
      </c>
      <c r="AA416" s="3"/>
      <c r="AB416" s="3"/>
      <c r="AC416" s="3"/>
      <c r="AD416" s="3"/>
      <c r="AE416" s="3"/>
      <c r="AF416" s="3"/>
      <c r="AG416" s="3"/>
      <c r="AH416" s="3"/>
      <c r="AI416" s="3"/>
      <c r="AJ416" s="3"/>
    </row>
    <row r="417">
      <c r="A417" s="252" t="s">
        <v>1634</v>
      </c>
      <c r="B417" s="252" t="s">
        <v>375</v>
      </c>
      <c r="C417" s="252" t="s">
        <v>880</v>
      </c>
      <c r="D417" s="252" t="s">
        <v>881</v>
      </c>
      <c r="E417" s="252">
        <v>8.0</v>
      </c>
      <c r="F417" s="252" t="s">
        <v>7287</v>
      </c>
      <c r="G417" s="59" t="s">
        <v>7270</v>
      </c>
      <c r="H417" s="59" t="s">
        <v>1580</v>
      </c>
      <c r="I417" s="59">
        <v>3.0</v>
      </c>
      <c r="J417" s="59" t="s">
        <v>231</v>
      </c>
      <c r="K417" s="59">
        <v>35.0</v>
      </c>
      <c r="L417" s="59">
        <v>27.5</v>
      </c>
      <c r="M417" s="59">
        <v>16.5</v>
      </c>
      <c r="N417" s="252">
        <v>26.0</v>
      </c>
      <c r="O417" s="284">
        <v>0.0013</v>
      </c>
      <c r="P417" s="252">
        <v>32.0</v>
      </c>
      <c r="Q417" s="284">
        <v>0.0014</v>
      </c>
      <c r="R417" s="284">
        <v>1.0</v>
      </c>
      <c r="S417" s="252">
        <v>3.0</v>
      </c>
      <c r="T417" s="252">
        <v>0.0</v>
      </c>
      <c r="U417" s="284">
        <v>0.1154</v>
      </c>
      <c r="V417" s="284">
        <v>0.0</v>
      </c>
      <c r="W417" s="285">
        <v>306.0</v>
      </c>
      <c r="X417" s="285">
        <v>0.0</v>
      </c>
      <c r="Y417" s="252">
        <v>3.0</v>
      </c>
      <c r="Z417" s="252">
        <v>0.0</v>
      </c>
      <c r="AA417" s="63"/>
      <c r="AB417" s="63"/>
      <c r="AC417" s="63"/>
      <c r="AD417" s="63"/>
      <c r="AE417" s="63"/>
      <c r="AF417" s="63"/>
      <c r="AG417" s="63"/>
      <c r="AH417" s="63"/>
      <c r="AI417" s="63"/>
      <c r="AJ417" s="63"/>
    </row>
    <row r="418">
      <c r="A418" s="251" t="s">
        <v>1634</v>
      </c>
      <c r="B418" s="251" t="s">
        <v>375</v>
      </c>
      <c r="C418" s="251" t="s">
        <v>396</v>
      </c>
      <c r="D418" s="251" t="s">
        <v>397</v>
      </c>
      <c r="E418" s="251">
        <v>8.0</v>
      </c>
      <c r="F418" s="251" t="s">
        <v>7289</v>
      </c>
      <c r="G418" s="55" t="s">
        <v>7270</v>
      </c>
      <c r="H418" s="55" t="s">
        <v>1580</v>
      </c>
      <c r="I418" s="55">
        <v>1.0</v>
      </c>
      <c r="J418" s="55" t="s">
        <v>231</v>
      </c>
      <c r="K418" s="55">
        <v>35.0</v>
      </c>
      <c r="L418" s="55">
        <v>27.5</v>
      </c>
      <c r="M418" s="55">
        <v>16.5</v>
      </c>
      <c r="N418" s="251">
        <v>12.0</v>
      </c>
      <c r="O418" s="286">
        <v>6.0E-4</v>
      </c>
      <c r="P418" s="251">
        <v>12.0</v>
      </c>
      <c r="Q418" s="286">
        <v>5.0E-4</v>
      </c>
      <c r="R418" s="286">
        <v>1.0</v>
      </c>
      <c r="S418" s="251">
        <v>1.0</v>
      </c>
      <c r="T418" s="251">
        <v>0.0</v>
      </c>
      <c r="U418" s="286">
        <v>0.0833</v>
      </c>
      <c r="V418" s="286">
        <v>0.0</v>
      </c>
      <c r="W418" s="287">
        <v>102.0</v>
      </c>
      <c r="X418" s="287">
        <v>0.0</v>
      </c>
      <c r="Y418" s="251">
        <v>1.0</v>
      </c>
      <c r="Z418" s="251">
        <v>0.0</v>
      </c>
      <c r="AA418" s="3"/>
      <c r="AB418" s="3"/>
      <c r="AC418" s="3"/>
      <c r="AD418" s="3"/>
      <c r="AE418" s="3"/>
      <c r="AF418" s="3"/>
      <c r="AG418" s="3"/>
      <c r="AH418" s="3"/>
      <c r="AI418" s="3"/>
      <c r="AJ418" s="3"/>
    </row>
    <row r="419">
      <c r="A419" s="252" t="s">
        <v>1634</v>
      </c>
      <c r="B419" s="252" t="s">
        <v>448</v>
      </c>
      <c r="C419" s="252" t="s">
        <v>455</v>
      </c>
      <c r="D419" s="252" t="s">
        <v>456</v>
      </c>
      <c r="E419" s="252">
        <v>8.0</v>
      </c>
      <c r="F419" s="252" t="s">
        <v>7287</v>
      </c>
      <c r="G419" s="59" t="s">
        <v>7270</v>
      </c>
      <c r="H419" s="59" t="s">
        <v>7277</v>
      </c>
      <c r="I419" s="59">
        <v>1.0</v>
      </c>
      <c r="J419" s="59" t="s">
        <v>176</v>
      </c>
      <c r="K419" s="59">
        <v>35.0</v>
      </c>
      <c r="L419" s="59">
        <v>31.5</v>
      </c>
      <c r="M419" s="59">
        <v>16.5</v>
      </c>
      <c r="N419" s="252">
        <v>248.0</v>
      </c>
      <c r="O419" s="284">
        <v>0.0126</v>
      </c>
      <c r="P419" s="252">
        <v>288.0</v>
      </c>
      <c r="Q419" s="284">
        <v>0.0124</v>
      </c>
      <c r="R419" s="284">
        <v>1.0</v>
      </c>
      <c r="S419" s="252">
        <v>1.0</v>
      </c>
      <c r="T419" s="252">
        <v>0.0</v>
      </c>
      <c r="U419" s="284">
        <v>0.004</v>
      </c>
      <c r="V419" s="284">
        <v>0.0</v>
      </c>
      <c r="W419" s="285">
        <v>106.0</v>
      </c>
      <c r="X419" s="285">
        <v>0.0</v>
      </c>
      <c r="Y419" s="252">
        <v>1.0</v>
      </c>
      <c r="Z419" s="252">
        <v>0.0</v>
      </c>
      <c r="AA419" s="63"/>
      <c r="AB419" s="63"/>
      <c r="AC419" s="63"/>
      <c r="AD419" s="63"/>
      <c r="AE419" s="63"/>
      <c r="AF419" s="63"/>
      <c r="AG419" s="63"/>
      <c r="AH419" s="63"/>
      <c r="AI419" s="63"/>
      <c r="AJ419" s="63"/>
    </row>
    <row r="420">
      <c r="A420" s="251" t="s">
        <v>1634</v>
      </c>
      <c r="B420" s="251" t="s">
        <v>463</v>
      </c>
      <c r="C420" s="251" t="s">
        <v>488</v>
      </c>
      <c r="D420" s="251" t="s">
        <v>489</v>
      </c>
      <c r="E420" s="251">
        <v>8.0</v>
      </c>
      <c r="F420" s="251" t="s">
        <v>188</v>
      </c>
      <c r="G420" s="55" t="s">
        <v>7274</v>
      </c>
      <c r="H420" s="55" t="s">
        <v>7275</v>
      </c>
      <c r="I420" s="55">
        <v>1.0</v>
      </c>
      <c r="J420" s="55" t="s">
        <v>35</v>
      </c>
      <c r="K420" s="55">
        <v>35.0</v>
      </c>
      <c r="L420" s="55">
        <v>43.5</v>
      </c>
      <c r="M420" s="55">
        <v>16.5</v>
      </c>
      <c r="N420" s="251">
        <v>318.0</v>
      </c>
      <c r="O420" s="286">
        <v>0.0162</v>
      </c>
      <c r="P420" s="251">
        <v>379.0</v>
      </c>
      <c r="Q420" s="286">
        <v>0.0163</v>
      </c>
      <c r="R420" s="286">
        <v>0.9974</v>
      </c>
      <c r="S420" s="251">
        <v>1.0</v>
      </c>
      <c r="T420" s="251">
        <v>0.0</v>
      </c>
      <c r="U420" s="286">
        <v>0.0031</v>
      </c>
      <c r="V420" s="286">
        <v>0.0</v>
      </c>
      <c r="W420" s="287">
        <v>145.0</v>
      </c>
      <c r="X420" s="287">
        <v>0.0</v>
      </c>
      <c r="Y420" s="251">
        <v>1.0</v>
      </c>
      <c r="Z420" s="251">
        <v>0.0</v>
      </c>
      <c r="AA420" s="3"/>
      <c r="AB420" s="3"/>
      <c r="AC420" s="3"/>
      <c r="AD420" s="3"/>
      <c r="AE420" s="3"/>
      <c r="AF420" s="3"/>
      <c r="AG420" s="3"/>
      <c r="AH420" s="3"/>
      <c r="AI420" s="3"/>
      <c r="AJ420" s="3"/>
    </row>
    <row r="421">
      <c r="A421" s="252" t="s">
        <v>1634</v>
      </c>
      <c r="B421" s="252" t="s">
        <v>494</v>
      </c>
      <c r="C421" s="252" t="s">
        <v>945</v>
      </c>
      <c r="D421" s="252" t="s">
        <v>946</v>
      </c>
      <c r="E421" s="252">
        <v>8.0</v>
      </c>
      <c r="F421" s="252" t="s">
        <v>7286</v>
      </c>
      <c r="G421" s="59" t="s">
        <v>7270</v>
      </c>
      <c r="H421" s="59" t="s">
        <v>1593</v>
      </c>
      <c r="I421" s="59">
        <v>1.0</v>
      </c>
      <c r="J421" s="59" t="s">
        <v>127</v>
      </c>
      <c r="K421" s="59">
        <v>35.0</v>
      </c>
      <c r="L421" s="59">
        <v>33.0</v>
      </c>
      <c r="M421" s="59">
        <v>16.5</v>
      </c>
      <c r="N421" s="252">
        <v>12.0</v>
      </c>
      <c r="O421" s="284">
        <v>6.0E-4</v>
      </c>
      <c r="P421" s="252">
        <v>13.0</v>
      </c>
      <c r="Q421" s="284">
        <v>6.0E-4</v>
      </c>
      <c r="R421" s="284">
        <v>1.0</v>
      </c>
      <c r="S421" s="252">
        <v>1.0</v>
      </c>
      <c r="T421" s="252">
        <v>0.0</v>
      </c>
      <c r="U421" s="284">
        <v>0.0833</v>
      </c>
      <c r="V421" s="284">
        <v>0.0</v>
      </c>
      <c r="W421" s="285">
        <v>113.0</v>
      </c>
      <c r="X421" s="285">
        <v>0.0</v>
      </c>
      <c r="Y421" s="252">
        <v>1.0</v>
      </c>
      <c r="Z421" s="252">
        <v>0.0</v>
      </c>
      <c r="AA421" s="63"/>
      <c r="AB421" s="63"/>
      <c r="AC421" s="63"/>
      <c r="AD421" s="63"/>
      <c r="AE421" s="63"/>
      <c r="AF421" s="63"/>
      <c r="AG421" s="63"/>
      <c r="AH421" s="63"/>
      <c r="AI421" s="63"/>
      <c r="AJ421" s="63"/>
    </row>
    <row r="422">
      <c r="A422" s="251" t="s">
        <v>1634</v>
      </c>
      <c r="B422" s="251" t="s">
        <v>494</v>
      </c>
      <c r="C422" s="251" t="s">
        <v>527</v>
      </c>
      <c r="D422" s="251" t="s">
        <v>528</v>
      </c>
      <c r="E422" s="251">
        <v>8.0</v>
      </c>
      <c r="F422" s="251" t="s">
        <v>188</v>
      </c>
      <c r="G422" s="55" t="s">
        <v>7270</v>
      </c>
      <c r="H422" s="55" t="s">
        <v>1593</v>
      </c>
      <c r="I422" s="55">
        <v>3.0</v>
      </c>
      <c r="J422" s="55" t="s">
        <v>127</v>
      </c>
      <c r="K422" s="55">
        <v>35.0</v>
      </c>
      <c r="L422" s="55">
        <v>33.0</v>
      </c>
      <c r="M422" s="55">
        <v>16.5</v>
      </c>
      <c r="N422" s="251">
        <v>5.0</v>
      </c>
      <c r="O422" s="286">
        <v>3.0E-4</v>
      </c>
      <c r="P422" s="251">
        <v>6.0</v>
      </c>
      <c r="Q422" s="286">
        <v>3.0E-4</v>
      </c>
      <c r="R422" s="286">
        <v>1.0</v>
      </c>
      <c r="S422" s="251">
        <v>3.0</v>
      </c>
      <c r="T422" s="251">
        <v>0.0</v>
      </c>
      <c r="U422" s="286">
        <v>0.6</v>
      </c>
      <c r="V422" s="286">
        <v>0.0</v>
      </c>
      <c r="W422" s="287">
        <v>339.0</v>
      </c>
      <c r="X422" s="287">
        <v>0.0</v>
      </c>
      <c r="Y422" s="251">
        <v>3.0</v>
      </c>
      <c r="Z422" s="251">
        <v>0.0</v>
      </c>
      <c r="AA422" s="3"/>
      <c r="AB422" s="3"/>
      <c r="AC422" s="3"/>
      <c r="AD422" s="3"/>
      <c r="AE422" s="3"/>
      <c r="AF422" s="3"/>
      <c r="AG422" s="3"/>
      <c r="AH422" s="3"/>
      <c r="AI422" s="3"/>
      <c r="AJ422" s="3"/>
    </row>
    <row r="423">
      <c r="A423" s="252" t="s">
        <v>1634</v>
      </c>
      <c r="B423" s="252" t="s">
        <v>494</v>
      </c>
      <c r="C423" s="252" t="s">
        <v>541</v>
      </c>
      <c r="D423" s="252" t="s">
        <v>542</v>
      </c>
      <c r="E423" s="252">
        <v>8.0</v>
      </c>
      <c r="F423" s="252" t="s">
        <v>7290</v>
      </c>
      <c r="G423" s="59" t="s">
        <v>7270</v>
      </c>
      <c r="H423" s="59" t="s">
        <v>1593</v>
      </c>
      <c r="I423" s="59">
        <v>2.0</v>
      </c>
      <c r="J423" s="59" t="s">
        <v>127</v>
      </c>
      <c r="K423" s="59">
        <v>35.0</v>
      </c>
      <c r="L423" s="59">
        <v>33.0</v>
      </c>
      <c r="M423" s="59">
        <v>16.5</v>
      </c>
      <c r="N423" s="252">
        <v>12.0</v>
      </c>
      <c r="O423" s="284">
        <v>6.0E-4</v>
      </c>
      <c r="P423" s="252">
        <v>18.0</v>
      </c>
      <c r="Q423" s="284">
        <v>8.0E-4</v>
      </c>
      <c r="R423" s="284">
        <v>1.0</v>
      </c>
      <c r="S423" s="252">
        <v>2.0</v>
      </c>
      <c r="T423" s="252">
        <v>0.0</v>
      </c>
      <c r="U423" s="284">
        <v>0.1667</v>
      </c>
      <c r="V423" s="284">
        <v>0.0</v>
      </c>
      <c r="W423" s="285">
        <v>226.0</v>
      </c>
      <c r="X423" s="285">
        <v>0.0</v>
      </c>
      <c r="Y423" s="252">
        <v>2.0</v>
      </c>
      <c r="Z423" s="252">
        <v>0.0</v>
      </c>
      <c r="AA423" s="63"/>
      <c r="AB423" s="63"/>
      <c r="AC423" s="63"/>
      <c r="AD423" s="63"/>
      <c r="AE423" s="63"/>
      <c r="AF423" s="63"/>
      <c r="AG423" s="63"/>
      <c r="AH423" s="63"/>
      <c r="AI423" s="63"/>
      <c r="AJ423" s="63"/>
    </row>
    <row r="424">
      <c r="A424" s="251" t="s">
        <v>1634</v>
      </c>
      <c r="B424" s="251" t="s">
        <v>549</v>
      </c>
      <c r="C424" s="251" t="s">
        <v>957</v>
      </c>
      <c r="D424" s="251" t="s">
        <v>958</v>
      </c>
      <c r="E424" s="251">
        <v>8.0</v>
      </c>
      <c r="F424" s="251" t="s">
        <v>7287</v>
      </c>
      <c r="G424" s="55" t="s">
        <v>7270</v>
      </c>
      <c r="H424" s="55" t="s">
        <v>1593</v>
      </c>
      <c r="I424" s="55">
        <v>1.0</v>
      </c>
      <c r="J424" s="55" t="s">
        <v>127</v>
      </c>
      <c r="K424" s="55">
        <v>35.0</v>
      </c>
      <c r="L424" s="55">
        <v>33.0</v>
      </c>
      <c r="M424" s="55">
        <v>16.5</v>
      </c>
      <c r="N424" s="251">
        <v>150.0</v>
      </c>
      <c r="O424" s="286">
        <v>0.0076</v>
      </c>
      <c r="P424" s="251">
        <v>166.0</v>
      </c>
      <c r="Q424" s="286">
        <v>0.0071</v>
      </c>
      <c r="R424" s="286">
        <v>1.0</v>
      </c>
      <c r="S424" s="251">
        <v>1.0</v>
      </c>
      <c r="T424" s="251">
        <v>0.0</v>
      </c>
      <c r="U424" s="286">
        <v>0.0067</v>
      </c>
      <c r="V424" s="286">
        <v>0.0</v>
      </c>
      <c r="W424" s="287">
        <v>124.0</v>
      </c>
      <c r="X424" s="287">
        <v>0.0</v>
      </c>
      <c r="Y424" s="251">
        <v>1.0</v>
      </c>
      <c r="Z424" s="251">
        <v>0.0</v>
      </c>
      <c r="AA424" s="3"/>
      <c r="AB424" s="3"/>
      <c r="AC424" s="3"/>
      <c r="AD424" s="3"/>
      <c r="AE424" s="3"/>
      <c r="AF424" s="3"/>
      <c r="AG424" s="3"/>
      <c r="AH424" s="3"/>
      <c r="AI424" s="3"/>
      <c r="AJ424" s="3"/>
    </row>
    <row r="425">
      <c r="A425" s="252" t="s">
        <v>1634</v>
      </c>
      <c r="B425" s="252" t="s">
        <v>587</v>
      </c>
      <c r="C425" s="252" t="s">
        <v>598</v>
      </c>
      <c r="D425" s="252" t="s">
        <v>599</v>
      </c>
      <c r="E425" s="252">
        <v>8.0</v>
      </c>
      <c r="F425" s="252" t="s">
        <v>7287</v>
      </c>
      <c r="G425" s="59" t="s">
        <v>7271</v>
      </c>
      <c r="H425" s="59" t="s">
        <v>1595</v>
      </c>
      <c r="I425" s="59">
        <v>3.0</v>
      </c>
      <c r="J425" s="59" t="s">
        <v>115</v>
      </c>
      <c r="K425" s="59">
        <v>58.5</v>
      </c>
      <c r="L425" s="59">
        <v>33.5</v>
      </c>
      <c r="M425" s="59">
        <v>25.0</v>
      </c>
      <c r="N425" s="252">
        <v>9.0</v>
      </c>
      <c r="O425" s="284">
        <v>5.0E-4</v>
      </c>
      <c r="P425" s="252">
        <v>12.0</v>
      </c>
      <c r="Q425" s="284">
        <v>5.0E-4</v>
      </c>
      <c r="R425" s="284">
        <v>0.75</v>
      </c>
      <c r="S425" s="252">
        <v>3.0</v>
      </c>
      <c r="T425" s="252">
        <v>0.0</v>
      </c>
      <c r="U425" s="284">
        <v>0.3333</v>
      </c>
      <c r="V425" s="284">
        <v>0.0</v>
      </c>
      <c r="W425" s="285">
        <v>402.0</v>
      </c>
      <c r="X425" s="285">
        <v>0.0</v>
      </c>
      <c r="Y425" s="252">
        <v>3.0</v>
      </c>
      <c r="Z425" s="252">
        <v>0.0</v>
      </c>
      <c r="AA425" s="63"/>
      <c r="AB425" s="63"/>
      <c r="AC425" s="63"/>
      <c r="AD425" s="63"/>
      <c r="AE425" s="63"/>
      <c r="AF425" s="63"/>
      <c r="AG425" s="63"/>
      <c r="AH425" s="63"/>
      <c r="AI425" s="63"/>
      <c r="AJ425" s="63"/>
    </row>
    <row r="426">
      <c r="A426" s="251" t="s">
        <v>1634</v>
      </c>
      <c r="B426" s="251" t="s">
        <v>975</v>
      </c>
      <c r="C426" s="251" t="s">
        <v>615</v>
      </c>
      <c r="D426" s="251" t="s">
        <v>616</v>
      </c>
      <c r="E426" s="251">
        <v>8.0</v>
      </c>
      <c r="F426" s="251" t="s">
        <v>188</v>
      </c>
      <c r="G426" s="55" t="s">
        <v>7270</v>
      </c>
      <c r="H426" s="55" t="s">
        <v>1623</v>
      </c>
      <c r="I426" s="55">
        <v>1.0</v>
      </c>
      <c r="J426" s="55" t="s">
        <v>204</v>
      </c>
      <c r="K426" s="55">
        <v>35.0</v>
      </c>
      <c r="L426" s="55">
        <v>29.0</v>
      </c>
      <c r="M426" s="55">
        <v>16.5</v>
      </c>
      <c r="N426" s="251">
        <v>0.0</v>
      </c>
      <c r="O426" s="286">
        <v>0.0</v>
      </c>
      <c r="P426" s="251">
        <v>0.0</v>
      </c>
      <c r="Q426" s="286">
        <v>0.0</v>
      </c>
      <c r="R426" s="286">
        <v>0.0</v>
      </c>
      <c r="S426" s="251">
        <v>1.0</v>
      </c>
      <c r="T426" s="251">
        <v>0.0</v>
      </c>
      <c r="U426" s="286">
        <v>0.0</v>
      </c>
      <c r="V426" s="286">
        <v>0.0</v>
      </c>
      <c r="W426" s="287">
        <v>105.0</v>
      </c>
      <c r="X426" s="287">
        <v>0.0</v>
      </c>
      <c r="Y426" s="251">
        <v>1.0</v>
      </c>
      <c r="Z426" s="251">
        <v>0.0</v>
      </c>
      <c r="AA426" s="3"/>
      <c r="AB426" s="3"/>
      <c r="AC426" s="3"/>
      <c r="AD426" s="3"/>
      <c r="AE426" s="3"/>
      <c r="AF426" s="3"/>
      <c r="AG426" s="3"/>
      <c r="AH426" s="3"/>
      <c r="AI426" s="3"/>
      <c r="AJ426" s="3"/>
    </row>
    <row r="427">
      <c r="A427" s="252" t="s">
        <v>1634</v>
      </c>
      <c r="B427" s="252" t="s">
        <v>620</v>
      </c>
      <c r="C427" s="252" t="s">
        <v>639</v>
      </c>
      <c r="D427" s="252" t="s">
        <v>640</v>
      </c>
      <c r="E427" s="252">
        <v>8.0</v>
      </c>
      <c r="F427" s="252" t="s">
        <v>7287</v>
      </c>
      <c r="G427" s="59" t="s">
        <v>7270</v>
      </c>
      <c r="H427" s="59" t="s">
        <v>1598</v>
      </c>
      <c r="I427" s="59">
        <v>1.0</v>
      </c>
      <c r="J427" s="59" t="s">
        <v>226</v>
      </c>
      <c r="K427" s="59">
        <v>35.0</v>
      </c>
      <c r="L427" s="59">
        <v>27.5</v>
      </c>
      <c r="M427" s="59">
        <v>16.5</v>
      </c>
      <c r="N427" s="252">
        <v>13.0</v>
      </c>
      <c r="O427" s="284">
        <v>7.0E-4</v>
      </c>
      <c r="P427" s="252">
        <v>19.0</v>
      </c>
      <c r="Q427" s="284">
        <v>8.0E-4</v>
      </c>
      <c r="R427" s="284">
        <v>0.9474</v>
      </c>
      <c r="S427" s="252">
        <v>1.0</v>
      </c>
      <c r="T427" s="252">
        <v>0.0</v>
      </c>
      <c r="U427" s="284">
        <v>0.0769</v>
      </c>
      <c r="V427" s="284">
        <v>0.0</v>
      </c>
      <c r="W427" s="285">
        <v>102.0</v>
      </c>
      <c r="X427" s="285">
        <v>0.0</v>
      </c>
      <c r="Y427" s="252">
        <v>1.0</v>
      </c>
      <c r="Z427" s="252">
        <v>0.0</v>
      </c>
      <c r="AA427" s="63"/>
      <c r="AB427" s="63"/>
      <c r="AC427" s="63"/>
      <c r="AD427" s="63"/>
      <c r="AE427" s="63"/>
      <c r="AF427" s="63"/>
      <c r="AG427" s="63"/>
      <c r="AH427" s="63"/>
      <c r="AI427" s="63"/>
      <c r="AJ427" s="63"/>
    </row>
    <row r="428">
      <c r="A428" s="251" t="s">
        <v>1634</v>
      </c>
      <c r="B428" s="251" t="s">
        <v>620</v>
      </c>
      <c r="C428" s="251" t="s">
        <v>659</v>
      </c>
      <c r="D428" s="251" t="s">
        <v>660</v>
      </c>
      <c r="E428" s="251">
        <v>8.0</v>
      </c>
      <c r="F428" s="251" t="s">
        <v>188</v>
      </c>
      <c r="G428" s="55" t="s">
        <v>7270</v>
      </c>
      <c r="H428" s="55" t="s">
        <v>1598</v>
      </c>
      <c r="I428" s="55">
        <v>2.0</v>
      </c>
      <c r="J428" s="55" t="s">
        <v>226</v>
      </c>
      <c r="K428" s="55">
        <v>35.0</v>
      </c>
      <c r="L428" s="55">
        <v>27.5</v>
      </c>
      <c r="M428" s="55">
        <v>16.5</v>
      </c>
      <c r="N428" s="251">
        <v>18.0</v>
      </c>
      <c r="O428" s="286">
        <v>9.0E-4</v>
      </c>
      <c r="P428" s="251">
        <v>20.0</v>
      </c>
      <c r="Q428" s="286">
        <v>9.0E-4</v>
      </c>
      <c r="R428" s="286">
        <v>0.85</v>
      </c>
      <c r="S428" s="251">
        <v>2.0</v>
      </c>
      <c r="T428" s="251">
        <v>0.0</v>
      </c>
      <c r="U428" s="286">
        <v>0.1111</v>
      </c>
      <c r="V428" s="286">
        <v>0.0</v>
      </c>
      <c r="W428" s="287">
        <v>204.0</v>
      </c>
      <c r="X428" s="287">
        <v>0.0</v>
      </c>
      <c r="Y428" s="251">
        <v>2.0</v>
      </c>
      <c r="Z428" s="251">
        <v>0.0</v>
      </c>
      <c r="AA428" s="3"/>
      <c r="AB428" s="3"/>
      <c r="AC428" s="3"/>
      <c r="AD428" s="3"/>
      <c r="AE428" s="3"/>
      <c r="AF428" s="3"/>
      <c r="AG428" s="3"/>
      <c r="AH428" s="3"/>
      <c r="AI428" s="3"/>
      <c r="AJ428" s="3"/>
    </row>
    <row r="429">
      <c r="A429" s="252" t="s">
        <v>1634</v>
      </c>
      <c r="B429" s="252" t="s">
        <v>663</v>
      </c>
      <c r="C429" s="252" t="s">
        <v>670</v>
      </c>
      <c r="D429" s="252" t="s">
        <v>671</v>
      </c>
      <c r="E429" s="252">
        <v>8.0</v>
      </c>
      <c r="F429" s="252" t="s">
        <v>7286</v>
      </c>
      <c r="G429" s="59" t="s">
        <v>7271</v>
      </c>
      <c r="H429" s="59" t="s">
        <v>1598</v>
      </c>
      <c r="I429" s="59">
        <v>2.0</v>
      </c>
      <c r="J429" s="59" t="s">
        <v>207</v>
      </c>
      <c r="K429" s="59">
        <v>49.5</v>
      </c>
      <c r="L429" s="59">
        <v>28.5</v>
      </c>
      <c r="M429" s="59">
        <v>21.0</v>
      </c>
      <c r="N429" s="252">
        <v>160.0</v>
      </c>
      <c r="O429" s="284">
        <v>0.0081</v>
      </c>
      <c r="P429" s="252">
        <v>192.0</v>
      </c>
      <c r="Q429" s="284">
        <v>0.0083</v>
      </c>
      <c r="R429" s="284">
        <v>0.9948</v>
      </c>
      <c r="S429" s="252">
        <v>2.0</v>
      </c>
      <c r="T429" s="252">
        <v>0.0</v>
      </c>
      <c r="U429" s="284">
        <v>0.0125</v>
      </c>
      <c r="V429" s="284">
        <v>0.0</v>
      </c>
      <c r="W429" s="285">
        <v>212.0</v>
      </c>
      <c r="X429" s="285">
        <v>0.0</v>
      </c>
      <c r="Y429" s="252">
        <v>2.0</v>
      </c>
      <c r="Z429" s="252">
        <v>0.0</v>
      </c>
      <c r="AA429" s="63"/>
      <c r="AB429" s="63"/>
      <c r="AC429" s="63"/>
      <c r="AD429" s="63"/>
      <c r="AE429" s="63"/>
      <c r="AF429" s="63"/>
      <c r="AG429" s="63"/>
      <c r="AH429" s="63"/>
      <c r="AI429" s="63"/>
      <c r="AJ429" s="63"/>
    </row>
    <row r="430">
      <c r="A430" s="251" t="s">
        <v>1634</v>
      </c>
      <c r="B430" s="251" t="s">
        <v>663</v>
      </c>
      <c r="C430" s="251" t="s">
        <v>1006</v>
      </c>
      <c r="D430" s="251" t="s">
        <v>1007</v>
      </c>
      <c r="E430" s="251">
        <v>8.0</v>
      </c>
      <c r="F430" s="251" t="s">
        <v>188</v>
      </c>
      <c r="G430" s="55" t="s">
        <v>7271</v>
      </c>
      <c r="H430" s="55" t="s">
        <v>1598</v>
      </c>
      <c r="I430" s="55">
        <v>3.0</v>
      </c>
      <c r="J430" s="55" t="s">
        <v>207</v>
      </c>
      <c r="K430" s="55">
        <v>49.5</v>
      </c>
      <c r="L430" s="55">
        <v>28.5</v>
      </c>
      <c r="M430" s="55">
        <v>21.0</v>
      </c>
      <c r="N430" s="251">
        <v>21.0</v>
      </c>
      <c r="O430" s="286">
        <v>0.0011</v>
      </c>
      <c r="P430" s="251">
        <v>27.0</v>
      </c>
      <c r="Q430" s="286">
        <v>0.0012</v>
      </c>
      <c r="R430" s="286">
        <v>0.8148</v>
      </c>
      <c r="S430" s="251">
        <v>3.0</v>
      </c>
      <c r="T430" s="251">
        <v>0.0</v>
      </c>
      <c r="U430" s="286">
        <v>0.1429</v>
      </c>
      <c r="V430" s="286">
        <v>0.0</v>
      </c>
      <c r="W430" s="287">
        <v>318.0</v>
      </c>
      <c r="X430" s="287">
        <v>0.0</v>
      </c>
      <c r="Y430" s="251">
        <v>3.0</v>
      </c>
      <c r="Z430" s="251">
        <v>0.0</v>
      </c>
      <c r="AA430" s="3"/>
      <c r="AB430" s="3"/>
      <c r="AC430" s="3"/>
      <c r="AD430" s="3"/>
      <c r="AE430" s="3"/>
      <c r="AF430" s="3"/>
      <c r="AG430" s="3"/>
      <c r="AH430" s="3"/>
      <c r="AI430" s="3"/>
      <c r="AJ430" s="3"/>
    </row>
    <row r="431">
      <c r="A431" s="252" t="s">
        <v>1634</v>
      </c>
      <c r="B431" s="252" t="s">
        <v>711</v>
      </c>
      <c r="C431" s="252" t="s">
        <v>712</v>
      </c>
      <c r="D431" s="252" t="s">
        <v>713</v>
      </c>
      <c r="E431" s="252">
        <v>8.0</v>
      </c>
      <c r="F431" s="252" t="s">
        <v>7286</v>
      </c>
      <c r="G431" s="59" t="s">
        <v>7270</v>
      </c>
      <c r="H431" s="59" t="s">
        <v>255</v>
      </c>
      <c r="I431" s="59">
        <v>1.0</v>
      </c>
      <c r="J431" s="59" t="s">
        <v>255</v>
      </c>
      <c r="K431" s="59">
        <v>38.0</v>
      </c>
      <c r="L431" s="59">
        <v>23.0</v>
      </c>
      <c r="M431" s="59">
        <v>16.0</v>
      </c>
      <c r="N431" s="252">
        <v>1.0</v>
      </c>
      <c r="O431" s="284">
        <v>1.0E-4</v>
      </c>
      <c r="P431" s="252">
        <v>1.0</v>
      </c>
      <c r="Q431" s="284">
        <v>0.0</v>
      </c>
      <c r="R431" s="284">
        <v>1.0</v>
      </c>
      <c r="S431" s="252">
        <v>1.0</v>
      </c>
      <c r="T431" s="252">
        <v>0.0</v>
      </c>
      <c r="U431" s="284">
        <v>1.0</v>
      </c>
      <c r="V431" s="284">
        <v>0.0</v>
      </c>
      <c r="W431" s="285">
        <v>67.0</v>
      </c>
      <c r="X431" s="285">
        <v>0.0</v>
      </c>
      <c r="Y431" s="252">
        <v>1.0</v>
      </c>
      <c r="Z431" s="252">
        <v>0.0</v>
      </c>
      <c r="AA431" s="63"/>
      <c r="AB431" s="63"/>
      <c r="AC431" s="63"/>
      <c r="AD431" s="63"/>
      <c r="AE431" s="63"/>
      <c r="AF431" s="63"/>
      <c r="AG431" s="63"/>
      <c r="AH431" s="63"/>
      <c r="AI431" s="63"/>
      <c r="AJ431" s="63"/>
    </row>
    <row r="432">
      <c r="A432" s="251" t="s">
        <v>1634</v>
      </c>
      <c r="B432" s="251" t="s">
        <v>723</v>
      </c>
      <c r="C432" s="251" t="s">
        <v>726</v>
      </c>
      <c r="D432" s="251" t="s">
        <v>727</v>
      </c>
      <c r="E432" s="251">
        <v>8.0</v>
      </c>
      <c r="F432" s="251" t="s">
        <v>7286</v>
      </c>
      <c r="G432" s="55" t="s">
        <v>7400</v>
      </c>
      <c r="H432" s="55" t="e">
        <v>#N/A</v>
      </c>
      <c r="I432" s="55">
        <v>4.0</v>
      </c>
      <c r="J432" s="55" t="s">
        <v>257</v>
      </c>
      <c r="K432" s="55">
        <v>38.0</v>
      </c>
      <c r="L432" s="55">
        <v>22.0</v>
      </c>
      <c r="M432" s="55">
        <v>16.0</v>
      </c>
      <c r="N432" s="251">
        <v>5.0</v>
      </c>
      <c r="O432" s="286">
        <v>3.0E-4</v>
      </c>
      <c r="P432" s="251">
        <v>6.0</v>
      </c>
      <c r="Q432" s="286">
        <v>3.0E-4</v>
      </c>
      <c r="R432" s="286">
        <v>1.0</v>
      </c>
      <c r="S432" s="251">
        <v>4.0</v>
      </c>
      <c r="T432" s="251">
        <v>0.0</v>
      </c>
      <c r="U432" s="286">
        <v>0.8</v>
      </c>
      <c r="V432" s="286">
        <v>0.0</v>
      </c>
      <c r="W432" s="287">
        <v>268.0</v>
      </c>
      <c r="X432" s="287">
        <v>0.0</v>
      </c>
      <c r="Y432" s="251">
        <v>4.0</v>
      </c>
      <c r="Z432" s="251">
        <v>0.0</v>
      </c>
      <c r="AA432" s="3"/>
      <c r="AB432" s="3"/>
      <c r="AC432" s="3"/>
      <c r="AD432" s="3"/>
      <c r="AE432" s="3"/>
      <c r="AF432" s="3"/>
      <c r="AG432" s="3"/>
      <c r="AH432" s="3"/>
      <c r="AI432" s="3"/>
      <c r="AJ432" s="3"/>
    </row>
    <row r="433">
      <c r="A433" s="252" t="s">
        <v>1634</v>
      </c>
      <c r="B433" s="252" t="s">
        <v>723</v>
      </c>
      <c r="C433" s="252" t="s">
        <v>1027</v>
      </c>
      <c r="D433" s="252" t="s">
        <v>1028</v>
      </c>
      <c r="E433" s="252">
        <v>8.0</v>
      </c>
      <c r="F433" s="252" t="s">
        <v>7287</v>
      </c>
      <c r="G433" s="59" t="s">
        <v>7400</v>
      </c>
      <c r="H433" s="59" t="e">
        <v>#N/A</v>
      </c>
      <c r="I433" s="59">
        <v>1.0</v>
      </c>
      <c r="J433" s="59" t="s">
        <v>257</v>
      </c>
      <c r="K433" s="59">
        <v>38.0</v>
      </c>
      <c r="L433" s="59">
        <v>22.0</v>
      </c>
      <c r="M433" s="59">
        <v>16.0</v>
      </c>
      <c r="N433" s="252">
        <v>1.0</v>
      </c>
      <c r="O433" s="284">
        <v>1.0E-4</v>
      </c>
      <c r="P433" s="252">
        <v>2.0</v>
      </c>
      <c r="Q433" s="284">
        <v>1.0E-4</v>
      </c>
      <c r="R433" s="284">
        <v>1.0</v>
      </c>
      <c r="S433" s="252">
        <v>1.0</v>
      </c>
      <c r="T433" s="252">
        <v>0.0</v>
      </c>
      <c r="U433" s="284">
        <v>1.0</v>
      </c>
      <c r="V433" s="284">
        <v>0.0</v>
      </c>
      <c r="W433" s="285">
        <v>67.0</v>
      </c>
      <c r="X433" s="285">
        <v>0.0</v>
      </c>
      <c r="Y433" s="252">
        <v>1.0</v>
      </c>
      <c r="Z433" s="252">
        <v>0.0</v>
      </c>
      <c r="AA433" s="63"/>
      <c r="AB433" s="63"/>
      <c r="AC433" s="63"/>
      <c r="AD433" s="63"/>
      <c r="AE433" s="63"/>
      <c r="AF433" s="63"/>
      <c r="AG433" s="63"/>
      <c r="AH433" s="63"/>
      <c r="AI433" s="63"/>
      <c r="AJ433" s="63"/>
    </row>
    <row r="434">
      <c r="A434" s="251" t="s">
        <v>1634</v>
      </c>
      <c r="B434" s="251" t="s">
        <v>742</v>
      </c>
      <c r="C434" s="251" t="s">
        <v>751</v>
      </c>
      <c r="D434" s="251" t="s">
        <v>752</v>
      </c>
      <c r="E434" s="251">
        <v>8.0</v>
      </c>
      <c r="F434" s="251" t="s">
        <v>186</v>
      </c>
      <c r="G434" s="55" t="s">
        <v>7274</v>
      </c>
      <c r="H434" s="55" t="s">
        <v>7273</v>
      </c>
      <c r="I434" s="55">
        <v>6.0</v>
      </c>
      <c r="J434" s="55" t="s">
        <v>170</v>
      </c>
      <c r="K434" s="55">
        <v>35.0</v>
      </c>
      <c r="L434" s="55">
        <v>31.5</v>
      </c>
      <c r="M434" s="55">
        <v>16.5</v>
      </c>
      <c r="N434" s="251">
        <v>295.0</v>
      </c>
      <c r="O434" s="286">
        <v>0.015</v>
      </c>
      <c r="P434" s="251">
        <v>327.0</v>
      </c>
      <c r="Q434" s="286">
        <v>0.0141</v>
      </c>
      <c r="R434" s="286">
        <v>1.0</v>
      </c>
      <c r="S434" s="251">
        <v>6.0</v>
      </c>
      <c r="T434" s="251">
        <v>0.0</v>
      </c>
      <c r="U434" s="286">
        <v>0.0203</v>
      </c>
      <c r="V434" s="286">
        <v>0.0</v>
      </c>
      <c r="W434" s="287">
        <v>636.0</v>
      </c>
      <c r="X434" s="287">
        <v>0.0</v>
      </c>
      <c r="Y434" s="251">
        <v>6.0</v>
      </c>
      <c r="Z434" s="251">
        <v>0.0</v>
      </c>
      <c r="AA434" s="3"/>
      <c r="AB434" s="3"/>
      <c r="AC434" s="3"/>
      <c r="AD434" s="3"/>
      <c r="AE434" s="3"/>
      <c r="AF434" s="3"/>
      <c r="AG434" s="3"/>
      <c r="AH434" s="3"/>
      <c r="AI434" s="3"/>
      <c r="AJ434" s="3"/>
    </row>
    <row r="435">
      <c r="A435" s="252" t="s">
        <v>1634</v>
      </c>
      <c r="B435" s="252" t="s">
        <v>768</v>
      </c>
      <c r="C435" s="252" t="s">
        <v>771</v>
      </c>
      <c r="D435" s="252" t="s">
        <v>772</v>
      </c>
      <c r="E435" s="252">
        <v>8.0</v>
      </c>
      <c r="F435" s="252" t="s">
        <v>7287</v>
      </c>
      <c r="G435" s="59" t="s">
        <v>7270</v>
      </c>
      <c r="H435" s="59" t="s">
        <v>54</v>
      </c>
      <c r="I435" s="59">
        <v>3.0</v>
      </c>
      <c r="J435" s="59" t="s">
        <v>54</v>
      </c>
      <c r="K435" s="59">
        <v>35.0</v>
      </c>
      <c r="L435" s="59">
        <v>41.0</v>
      </c>
      <c r="M435" s="59">
        <v>16.5</v>
      </c>
      <c r="N435" s="252">
        <v>3.0</v>
      </c>
      <c r="O435" s="284">
        <v>2.0E-4</v>
      </c>
      <c r="P435" s="252">
        <v>3.0</v>
      </c>
      <c r="Q435" s="284">
        <v>1.0E-4</v>
      </c>
      <c r="R435" s="284">
        <v>0.6667</v>
      </c>
      <c r="S435" s="252">
        <v>3.0</v>
      </c>
      <c r="T435" s="252">
        <v>0.0</v>
      </c>
      <c r="U435" s="284">
        <v>1.0</v>
      </c>
      <c r="V435" s="284">
        <v>0.0</v>
      </c>
      <c r="W435" s="285">
        <v>450.0</v>
      </c>
      <c r="X435" s="285">
        <v>0.0</v>
      </c>
      <c r="Y435" s="252">
        <v>3.0</v>
      </c>
      <c r="Z435" s="252">
        <v>0.0</v>
      </c>
      <c r="AA435" s="63"/>
      <c r="AB435" s="63"/>
      <c r="AC435" s="63"/>
      <c r="AD435" s="63"/>
      <c r="AE435" s="63"/>
      <c r="AF435" s="63"/>
      <c r="AG435" s="63"/>
      <c r="AH435" s="63"/>
      <c r="AI435" s="63"/>
      <c r="AJ435" s="63"/>
    </row>
    <row r="436">
      <c r="A436" s="251" t="s">
        <v>1634</v>
      </c>
      <c r="B436" s="251" t="s">
        <v>777</v>
      </c>
      <c r="C436" s="251" t="s">
        <v>1082</v>
      </c>
      <c r="D436" s="251" t="s">
        <v>1083</v>
      </c>
      <c r="E436" s="251">
        <v>8.0</v>
      </c>
      <c r="F436" s="251" t="s">
        <v>7287</v>
      </c>
      <c r="G436" s="55" t="s">
        <v>7271</v>
      </c>
      <c r="H436" s="55" t="s">
        <v>54</v>
      </c>
      <c r="I436" s="55">
        <v>1.0</v>
      </c>
      <c r="J436" s="55" t="s">
        <v>44</v>
      </c>
      <c r="K436" s="55">
        <v>35.0</v>
      </c>
      <c r="L436" s="55">
        <v>42.5</v>
      </c>
      <c r="M436" s="55">
        <v>16.5</v>
      </c>
      <c r="N436" s="251">
        <v>13.0</v>
      </c>
      <c r="O436" s="286">
        <v>7.0E-4</v>
      </c>
      <c r="P436" s="251">
        <v>21.0</v>
      </c>
      <c r="Q436" s="286">
        <v>9.0E-4</v>
      </c>
      <c r="R436" s="286">
        <v>1.0</v>
      </c>
      <c r="S436" s="251">
        <v>1.0</v>
      </c>
      <c r="T436" s="251">
        <v>0.0</v>
      </c>
      <c r="U436" s="286">
        <v>0.0769</v>
      </c>
      <c r="V436" s="286">
        <v>0.0</v>
      </c>
      <c r="W436" s="287">
        <v>156.0</v>
      </c>
      <c r="X436" s="287">
        <v>0.0</v>
      </c>
      <c r="Y436" s="251">
        <v>1.0</v>
      </c>
      <c r="Z436" s="251">
        <v>0.0</v>
      </c>
      <c r="AA436" s="3"/>
      <c r="AB436" s="3"/>
      <c r="AC436" s="3"/>
      <c r="AD436" s="3"/>
      <c r="AE436" s="3"/>
      <c r="AF436" s="3"/>
      <c r="AG436" s="3"/>
      <c r="AH436" s="3"/>
      <c r="AI436" s="3"/>
      <c r="AJ436" s="3"/>
    </row>
    <row r="437">
      <c r="A437" s="252" t="s">
        <v>1634</v>
      </c>
      <c r="B437" s="252" t="s">
        <v>809</v>
      </c>
      <c r="C437" s="252" t="s">
        <v>1090</v>
      </c>
      <c r="D437" s="252" t="s">
        <v>1091</v>
      </c>
      <c r="E437" s="252">
        <v>8.0</v>
      </c>
      <c r="F437" s="252" t="s">
        <v>7287</v>
      </c>
      <c r="G437" s="59" t="s">
        <v>7271</v>
      </c>
      <c r="H437" s="59" t="s">
        <v>31</v>
      </c>
      <c r="I437" s="59">
        <v>2.0</v>
      </c>
      <c r="J437" s="59" t="s">
        <v>23</v>
      </c>
      <c r="K437" s="59">
        <v>35.0</v>
      </c>
      <c r="L437" s="59">
        <v>45.5</v>
      </c>
      <c r="M437" s="59">
        <v>16.5</v>
      </c>
      <c r="N437" s="252">
        <v>331.0</v>
      </c>
      <c r="O437" s="284">
        <v>0.0168</v>
      </c>
      <c r="P437" s="252">
        <v>385.0</v>
      </c>
      <c r="Q437" s="284">
        <v>0.0166</v>
      </c>
      <c r="R437" s="284">
        <v>1.0</v>
      </c>
      <c r="S437" s="252">
        <v>2.0</v>
      </c>
      <c r="T437" s="252">
        <v>0.0</v>
      </c>
      <c r="U437" s="284">
        <v>0.006</v>
      </c>
      <c r="V437" s="284">
        <v>0.0</v>
      </c>
      <c r="W437" s="285">
        <v>322.0</v>
      </c>
      <c r="X437" s="285">
        <v>0.0</v>
      </c>
      <c r="Y437" s="252">
        <v>2.0</v>
      </c>
      <c r="Z437" s="252">
        <v>0.0</v>
      </c>
      <c r="AA437" s="63"/>
      <c r="AB437" s="63"/>
      <c r="AC437" s="63"/>
      <c r="AD437" s="63"/>
      <c r="AE437" s="63"/>
      <c r="AF437" s="63"/>
      <c r="AG437" s="63"/>
      <c r="AH437" s="63"/>
      <c r="AI437" s="63"/>
      <c r="AJ437" s="63"/>
    </row>
    <row r="438">
      <c r="A438" s="251" t="s">
        <v>1634</v>
      </c>
      <c r="B438" s="251" t="s">
        <v>375</v>
      </c>
      <c r="C438" s="251" t="s">
        <v>386</v>
      </c>
      <c r="D438" s="251" t="s">
        <v>387</v>
      </c>
      <c r="E438" s="251">
        <v>7.5</v>
      </c>
      <c r="F438" s="251" t="s">
        <v>7287</v>
      </c>
      <c r="G438" s="55" t="s">
        <v>7270</v>
      </c>
      <c r="H438" s="55" t="s">
        <v>1580</v>
      </c>
      <c r="I438" s="55">
        <v>1.0</v>
      </c>
      <c r="J438" s="55" t="s">
        <v>231</v>
      </c>
      <c r="K438" s="55">
        <v>35.0</v>
      </c>
      <c r="L438" s="55">
        <v>27.5</v>
      </c>
      <c r="M438" s="55">
        <v>16.5</v>
      </c>
      <c r="N438" s="251">
        <v>6.0</v>
      </c>
      <c r="O438" s="286">
        <v>3.0E-4</v>
      </c>
      <c r="P438" s="251">
        <v>6.0</v>
      </c>
      <c r="Q438" s="286">
        <v>3.0E-4</v>
      </c>
      <c r="R438" s="286">
        <v>1.0</v>
      </c>
      <c r="S438" s="251">
        <v>1.0</v>
      </c>
      <c r="T438" s="251">
        <v>0.0</v>
      </c>
      <c r="U438" s="286">
        <v>0.1667</v>
      </c>
      <c r="V438" s="286">
        <v>0.0</v>
      </c>
      <c r="W438" s="287">
        <v>102.0</v>
      </c>
      <c r="X438" s="287">
        <v>0.0</v>
      </c>
      <c r="Y438" s="251">
        <v>1.0</v>
      </c>
      <c r="Z438" s="251">
        <v>0.0</v>
      </c>
      <c r="AA438" s="3"/>
      <c r="AB438" s="3"/>
      <c r="AC438" s="3"/>
      <c r="AD438" s="3"/>
      <c r="AE438" s="3"/>
      <c r="AF438" s="3"/>
      <c r="AG438" s="3"/>
      <c r="AH438" s="3"/>
      <c r="AI438" s="3"/>
      <c r="AJ438" s="3"/>
    </row>
    <row r="439">
      <c r="A439" s="252" t="s">
        <v>1634</v>
      </c>
      <c r="B439" s="252" t="s">
        <v>400</v>
      </c>
      <c r="C439" s="252" t="s">
        <v>407</v>
      </c>
      <c r="D439" s="252" t="s">
        <v>408</v>
      </c>
      <c r="E439" s="252">
        <v>7.5</v>
      </c>
      <c r="F439" s="252" t="s">
        <v>7287</v>
      </c>
      <c r="G439" s="59" t="s">
        <v>7270</v>
      </c>
      <c r="H439" s="59" t="s">
        <v>1582</v>
      </c>
      <c r="I439" s="59">
        <v>2.0</v>
      </c>
      <c r="J439" s="59" t="s">
        <v>132</v>
      </c>
      <c r="K439" s="59">
        <v>37.0</v>
      </c>
      <c r="L439" s="59">
        <v>32.5</v>
      </c>
      <c r="M439" s="59">
        <v>11.5</v>
      </c>
      <c r="N439" s="252">
        <v>45.0</v>
      </c>
      <c r="O439" s="284">
        <v>0.0023</v>
      </c>
      <c r="P439" s="252">
        <v>58.0</v>
      </c>
      <c r="Q439" s="284">
        <v>0.0025</v>
      </c>
      <c r="R439" s="284">
        <v>0.9483</v>
      </c>
      <c r="S439" s="252">
        <v>2.0</v>
      </c>
      <c r="T439" s="252">
        <v>0.0</v>
      </c>
      <c r="U439" s="284">
        <v>0.0444</v>
      </c>
      <c r="V439" s="284">
        <v>0.0</v>
      </c>
      <c r="W439" s="285">
        <v>258.0</v>
      </c>
      <c r="X439" s="285">
        <v>0.0</v>
      </c>
      <c r="Y439" s="252">
        <v>2.0</v>
      </c>
      <c r="Z439" s="252">
        <v>0.0</v>
      </c>
      <c r="AA439" s="63"/>
      <c r="AB439" s="63"/>
      <c r="AC439" s="63"/>
      <c r="AD439" s="63"/>
      <c r="AE439" s="63"/>
      <c r="AF439" s="63"/>
      <c r="AG439" s="63"/>
      <c r="AH439" s="63"/>
      <c r="AI439" s="63"/>
      <c r="AJ439" s="63"/>
    </row>
    <row r="440">
      <c r="A440" s="251" t="s">
        <v>1634</v>
      </c>
      <c r="B440" s="251" t="s">
        <v>463</v>
      </c>
      <c r="C440" s="251" t="s">
        <v>470</v>
      </c>
      <c r="D440" s="251" t="s">
        <v>471</v>
      </c>
      <c r="E440" s="251">
        <v>7.5</v>
      </c>
      <c r="F440" s="251" t="s">
        <v>7287</v>
      </c>
      <c r="G440" s="55" t="s">
        <v>7274</v>
      </c>
      <c r="H440" s="55" t="s">
        <v>7275</v>
      </c>
      <c r="I440" s="55">
        <v>1.0</v>
      </c>
      <c r="J440" s="55" t="s">
        <v>35</v>
      </c>
      <c r="K440" s="55">
        <v>35.0</v>
      </c>
      <c r="L440" s="55">
        <v>43.5</v>
      </c>
      <c r="M440" s="55">
        <v>16.5</v>
      </c>
      <c r="N440" s="251">
        <v>20.0</v>
      </c>
      <c r="O440" s="286">
        <v>0.001</v>
      </c>
      <c r="P440" s="251">
        <v>23.0</v>
      </c>
      <c r="Q440" s="286">
        <v>0.001</v>
      </c>
      <c r="R440" s="286">
        <v>1.0</v>
      </c>
      <c r="S440" s="251">
        <v>1.0</v>
      </c>
      <c r="T440" s="251">
        <v>0.0</v>
      </c>
      <c r="U440" s="286">
        <v>0.05</v>
      </c>
      <c r="V440" s="286">
        <v>0.0</v>
      </c>
      <c r="W440" s="287">
        <v>140.0</v>
      </c>
      <c r="X440" s="287">
        <v>0.0</v>
      </c>
      <c r="Y440" s="251">
        <v>1.0</v>
      </c>
      <c r="Z440" s="251">
        <v>0.0</v>
      </c>
      <c r="AA440" s="3"/>
      <c r="AB440" s="3"/>
      <c r="AC440" s="3"/>
      <c r="AD440" s="3"/>
      <c r="AE440" s="3"/>
      <c r="AF440" s="3"/>
      <c r="AG440" s="3"/>
      <c r="AH440" s="3"/>
      <c r="AI440" s="3"/>
      <c r="AJ440" s="3"/>
    </row>
    <row r="441">
      <c r="A441" s="252" t="s">
        <v>1634</v>
      </c>
      <c r="B441" s="252" t="s">
        <v>494</v>
      </c>
      <c r="C441" s="252" t="s">
        <v>943</v>
      </c>
      <c r="D441" s="252" t="s">
        <v>944</v>
      </c>
      <c r="E441" s="252">
        <v>7.5</v>
      </c>
      <c r="F441" s="252" t="s">
        <v>7286</v>
      </c>
      <c r="G441" s="59" t="s">
        <v>7270</v>
      </c>
      <c r="H441" s="59" t="s">
        <v>1593</v>
      </c>
      <c r="I441" s="59">
        <v>3.0</v>
      </c>
      <c r="J441" s="59" t="s">
        <v>127</v>
      </c>
      <c r="K441" s="59">
        <v>35.0</v>
      </c>
      <c r="L441" s="59">
        <v>33.0</v>
      </c>
      <c r="M441" s="59">
        <v>16.5</v>
      </c>
      <c r="N441" s="252">
        <v>9.0</v>
      </c>
      <c r="O441" s="284">
        <v>5.0E-4</v>
      </c>
      <c r="P441" s="252">
        <v>11.0</v>
      </c>
      <c r="Q441" s="284">
        <v>5.0E-4</v>
      </c>
      <c r="R441" s="284">
        <v>0.8182</v>
      </c>
      <c r="S441" s="252">
        <v>3.0</v>
      </c>
      <c r="T441" s="252">
        <v>0.0</v>
      </c>
      <c r="U441" s="284">
        <v>0.3333</v>
      </c>
      <c r="V441" s="284">
        <v>0.0</v>
      </c>
      <c r="W441" s="285">
        <v>339.0</v>
      </c>
      <c r="X441" s="285">
        <v>0.0</v>
      </c>
      <c r="Y441" s="252">
        <v>3.0</v>
      </c>
      <c r="Z441" s="252">
        <v>0.0</v>
      </c>
      <c r="AA441" s="63"/>
      <c r="AB441" s="63"/>
      <c r="AC441" s="63"/>
      <c r="AD441" s="63"/>
      <c r="AE441" s="63"/>
      <c r="AF441" s="63"/>
      <c r="AG441" s="63"/>
      <c r="AH441" s="63"/>
      <c r="AI441" s="63"/>
      <c r="AJ441" s="63"/>
    </row>
    <row r="442">
      <c r="A442" s="251" t="s">
        <v>1634</v>
      </c>
      <c r="B442" s="251" t="s">
        <v>620</v>
      </c>
      <c r="C442" s="251" t="s">
        <v>984</v>
      </c>
      <c r="D442" s="251" t="s">
        <v>985</v>
      </c>
      <c r="E442" s="251">
        <v>7.5</v>
      </c>
      <c r="F442" s="251" t="s">
        <v>7287</v>
      </c>
      <c r="G442" s="55" t="s">
        <v>7270</v>
      </c>
      <c r="H442" s="55" t="s">
        <v>1598</v>
      </c>
      <c r="I442" s="55">
        <v>1.0</v>
      </c>
      <c r="J442" s="55" t="s">
        <v>226</v>
      </c>
      <c r="K442" s="55">
        <v>35.0</v>
      </c>
      <c r="L442" s="55">
        <v>27.5</v>
      </c>
      <c r="M442" s="55">
        <v>16.5</v>
      </c>
      <c r="N442" s="251">
        <v>10.0</v>
      </c>
      <c r="O442" s="286">
        <v>5.0E-4</v>
      </c>
      <c r="P442" s="251">
        <v>11.0</v>
      </c>
      <c r="Q442" s="286">
        <v>5.0E-4</v>
      </c>
      <c r="R442" s="286">
        <v>1.0</v>
      </c>
      <c r="S442" s="251">
        <v>1.0</v>
      </c>
      <c r="T442" s="251">
        <v>0.0</v>
      </c>
      <c r="U442" s="286">
        <v>0.1</v>
      </c>
      <c r="V442" s="286">
        <v>0.0</v>
      </c>
      <c r="W442" s="287">
        <v>102.0</v>
      </c>
      <c r="X442" s="287">
        <v>0.0</v>
      </c>
      <c r="Y442" s="251">
        <v>1.0</v>
      </c>
      <c r="Z442" s="251">
        <v>0.0</v>
      </c>
      <c r="AA442" s="3"/>
      <c r="AB442" s="3"/>
      <c r="AC442" s="3"/>
      <c r="AD442" s="3"/>
      <c r="AE442" s="3"/>
      <c r="AF442" s="3"/>
      <c r="AG442" s="3"/>
      <c r="AH442" s="3"/>
      <c r="AI442" s="3"/>
      <c r="AJ442" s="3"/>
    </row>
    <row r="443">
      <c r="A443" s="252" t="s">
        <v>1634</v>
      </c>
      <c r="B443" s="252" t="s">
        <v>620</v>
      </c>
      <c r="C443" s="252" t="s">
        <v>657</v>
      </c>
      <c r="D443" s="252" t="s">
        <v>658</v>
      </c>
      <c r="E443" s="252">
        <v>7.5</v>
      </c>
      <c r="F443" s="252" t="s">
        <v>188</v>
      </c>
      <c r="G443" s="59" t="s">
        <v>7270</v>
      </c>
      <c r="H443" s="59" t="s">
        <v>1598</v>
      </c>
      <c r="I443" s="59">
        <v>3.0</v>
      </c>
      <c r="J443" s="59" t="s">
        <v>226</v>
      </c>
      <c r="K443" s="59">
        <v>35.0</v>
      </c>
      <c r="L443" s="59">
        <v>27.5</v>
      </c>
      <c r="M443" s="59">
        <v>16.5</v>
      </c>
      <c r="N443" s="252">
        <v>11.0</v>
      </c>
      <c r="O443" s="284">
        <v>6.0E-4</v>
      </c>
      <c r="P443" s="252">
        <v>14.0</v>
      </c>
      <c r="Q443" s="284">
        <v>6.0E-4</v>
      </c>
      <c r="R443" s="284">
        <v>1.0</v>
      </c>
      <c r="S443" s="252">
        <v>3.0</v>
      </c>
      <c r="T443" s="252">
        <v>0.0</v>
      </c>
      <c r="U443" s="284">
        <v>0.2727</v>
      </c>
      <c r="V443" s="284">
        <v>0.0</v>
      </c>
      <c r="W443" s="285">
        <v>306.0</v>
      </c>
      <c r="X443" s="285">
        <v>0.0</v>
      </c>
      <c r="Y443" s="252">
        <v>3.0</v>
      </c>
      <c r="Z443" s="252">
        <v>0.0</v>
      </c>
      <c r="AA443" s="63"/>
      <c r="AB443" s="63"/>
      <c r="AC443" s="63"/>
      <c r="AD443" s="63"/>
      <c r="AE443" s="63"/>
      <c r="AF443" s="63"/>
      <c r="AG443" s="63"/>
      <c r="AH443" s="63"/>
      <c r="AI443" s="63"/>
      <c r="AJ443" s="63"/>
    </row>
    <row r="444">
      <c r="A444" s="251" t="s">
        <v>1634</v>
      </c>
      <c r="B444" s="251" t="s">
        <v>663</v>
      </c>
      <c r="C444" s="251" t="s">
        <v>668</v>
      </c>
      <c r="D444" s="251" t="s">
        <v>669</v>
      </c>
      <c r="E444" s="251">
        <v>7.5</v>
      </c>
      <c r="F444" s="251" t="s">
        <v>7286</v>
      </c>
      <c r="G444" s="55" t="s">
        <v>7271</v>
      </c>
      <c r="H444" s="55" t="s">
        <v>1598</v>
      </c>
      <c r="I444" s="55">
        <v>2.0</v>
      </c>
      <c r="J444" s="55" t="s">
        <v>207</v>
      </c>
      <c r="K444" s="55">
        <v>49.5</v>
      </c>
      <c r="L444" s="55">
        <v>28.5</v>
      </c>
      <c r="M444" s="55">
        <v>21.0</v>
      </c>
      <c r="N444" s="251">
        <v>172.0</v>
      </c>
      <c r="O444" s="286">
        <v>0.0088</v>
      </c>
      <c r="P444" s="251">
        <v>205.0</v>
      </c>
      <c r="Q444" s="286">
        <v>0.0088</v>
      </c>
      <c r="R444" s="286">
        <v>1.0</v>
      </c>
      <c r="S444" s="251">
        <v>2.0</v>
      </c>
      <c r="T444" s="251">
        <v>0.0</v>
      </c>
      <c r="U444" s="286">
        <v>0.0116</v>
      </c>
      <c r="V444" s="286">
        <v>0.0</v>
      </c>
      <c r="W444" s="287">
        <v>212.0</v>
      </c>
      <c r="X444" s="287">
        <v>0.0</v>
      </c>
      <c r="Y444" s="251">
        <v>2.0</v>
      </c>
      <c r="Z444" s="251">
        <v>0.0</v>
      </c>
      <c r="AA444" s="3"/>
      <c r="AB444" s="3"/>
      <c r="AC444" s="3"/>
      <c r="AD444" s="3"/>
      <c r="AE444" s="3"/>
      <c r="AF444" s="3"/>
      <c r="AG444" s="3"/>
      <c r="AH444" s="3"/>
      <c r="AI444" s="3"/>
      <c r="AJ444" s="3"/>
    </row>
    <row r="445">
      <c r="A445" s="252" t="s">
        <v>1634</v>
      </c>
      <c r="B445" s="252" t="s">
        <v>663</v>
      </c>
      <c r="C445" s="252" t="s">
        <v>1000</v>
      </c>
      <c r="D445" s="252" t="s">
        <v>1001</v>
      </c>
      <c r="E445" s="252">
        <v>7.5</v>
      </c>
      <c r="F445" s="252" t="s">
        <v>7287</v>
      </c>
      <c r="G445" s="59" t="s">
        <v>7271</v>
      </c>
      <c r="H445" s="59" t="s">
        <v>1598</v>
      </c>
      <c r="I445" s="59">
        <v>1.0</v>
      </c>
      <c r="J445" s="59" t="s">
        <v>207</v>
      </c>
      <c r="K445" s="59">
        <v>49.5</v>
      </c>
      <c r="L445" s="59">
        <v>28.5</v>
      </c>
      <c r="M445" s="59">
        <v>21.0</v>
      </c>
      <c r="N445" s="252">
        <v>7.0</v>
      </c>
      <c r="O445" s="284">
        <v>4.0E-4</v>
      </c>
      <c r="P445" s="252">
        <v>7.0</v>
      </c>
      <c r="Q445" s="284">
        <v>3.0E-4</v>
      </c>
      <c r="R445" s="284">
        <v>1.0</v>
      </c>
      <c r="S445" s="252">
        <v>1.0</v>
      </c>
      <c r="T445" s="252">
        <v>0.0</v>
      </c>
      <c r="U445" s="284">
        <v>0.1429</v>
      </c>
      <c r="V445" s="284">
        <v>0.0</v>
      </c>
      <c r="W445" s="285">
        <v>106.0</v>
      </c>
      <c r="X445" s="285">
        <v>0.0</v>
      </c>
      <c r="Y445" s="252">
        <v>1.0</v>
      </c>
      <c r="Z445" s="252">
        <v>0.0</v>
      </c>
      <c r="AA445" s="63"/>
      <c r="AB445" s="63"/>
      <c r="AC445" s="63"/>
      <c r="AD445" s="63"/>
      <c r="AE445" s="63"/>
      <c r="AF445" s="63"/>
      <c r="AG445" s="63"/>
      <c r="AH445" s="63"/>
      <c r="AI445" s="63"/>
      <c r="AJ445" s="63"/>
    </row>
    <row r="446">
      <c r="A446" s="251" t="s">
        <v>1634</v>
      </c>
      <c r="B446" s="251" t="s">
        <v>723</v>
      </c>
      <c r="C446" s="251" t="s">
        <v>1019</v>
      </c>
      <c r="D446" s="251" t="s">
        <v>1020</v>
      </c>
      <c r="E446" s="251">
        <v>7.5</v>
      </c>
      <c r="F446" s="251" t="s">
        <v>7286</v>
      </c>
      <c r="G446" s="55" t="s">
        <v>7400</v>
      </c>
      <c r="H446" s="55" t="e">
        <v>#N/A</v>
      </c>
      <c r="I446" s="55">
        <v>2.0</v>
      </c>
      <c r="J446" s="55" t="s">
        <v>257</v>
      </c>
      <c r="K446" s="55">
        <v>38.0</v>
      </c>
      <c r="L446" s="55">
        <v>22.0</v>
      </c>
      <c r="M446" s="55">
        <v>16.0</v>
      </c>
      <c r="N446" s="251">
        <v>4.0</v>
      </c>
      <c r="O446" s="286">
        <v>2.0E-4</v>
      </c>
      <c r="P446" s="251">
        <v>11.0</v>
      </c>
      <c r="Q446" s="286">
        <v>5.0E-4</v>
      </c>
      <c r="R446" s="286">
        <v>1.0</v>
      </c>
      <c r="S446" s="251">
        <v>2.0</v>
      </c>
      <c r="T446" s="251">
        <v>0.0</v>
      </c>
      <c r="U446" s="286">
        <v>0.5</v>
      </c>
      <c r="V446" s="286">
        <v>0.0</v>
      </c>
      <c r="W446" s="287">
        <v>134.0</v>
      </c>
      <c r="X446" s="287">
        <v>0.0</v>
      </c>
      <c r="Y446" s="251">
        <v>2.0</v>
      </c>
      <c r="Z446" s="251">
        <v>0.0</v>
      </c>
      <c r="AA446" s="3"/>
      <c r="AB446" s="3"/>
      <c r="AC446" s="3"/>
      <c r="AD446" s="3"/>
      <c r="AE446" s="3"/>
      <c r="AF446" s="3"/>
      <c r="AG446" s="3"/>
      <c r="AH446" s="3"/>
      <c r="AI446" s="3"/>
      <c r="AJ446" s="3"/>
    </row>
    <row r="447">
      <c r="A447" s="252" t="s">
        <v>1634</v>
      </c>
      <c r="B447" s="252" t="s">
        <v>737</v>
      </c>
      <c r="C447" s="252" t="s">
        <v>1040</v>
      </c>
      <c r="D447" s="252" t="s">
        <v>1041</v>
      </c>
      <c r="E447" s="252">
        <v>7.5</v>
      </c>
      <c r="F447" s="252" t="s">
        <v>7287</v>
      </c>
      <c r="G447" s="59" t="s">
        <v>7271</v>
      </c>
      <c r="H447" s="59" t="s">
        <v>7281</v>
      </c>
      <c r="I447" s="59">
        <v>1.0</v>
      </c>
      <c r="J447" s="59" t="s">
        <v>243</v>
      </c>
      <c r="K447" s="59">
        <v>58.5</v>
      </c>
      <c r="L447" s="59">
        <v>25.5</v>
      </c>
      <c r="M447" s="59">
        <v>25.0</v>
      </c>
      <c r="N447" s="252">
        <v>3.0</v>
      </c>
      <c r="O447" s="284">
        <v>2.0E-4</v>
      </c>
      <c r="P447" s="252">
        <v>3.0</v>
      </c>
      <c r="Q447" s="284">
        <v>1.0E-4</v>
      </c>
      <c r="R447" s="284">
        <v>1.0</v>
      </c>
      <c r="S447" s="252">
        <v>1.0</v>
      </c>
      <c r="T447" s="252">
        <v>0.0</v>
      </c>
      <c r="U447" s="284">
        <v>0.3333</v>
      </c>
      <c r="V447" s="284">
        <v>0.0</v>
      </c>
      <c r="W447" s="285">
        <v>102.0</v>
      </c>
      <c r="X447" s="285">
        <v>0.0</v>
      </c>
      <c r="Y447" s="252">
        <v>1.0</v>
      </c>
      <c r="Z447" s="252">
        <v>0.0</v>
      </c>
      <c r="AA447" s="63"/>
      <c r="AB447" s="63"/>
      <c r="AC447" s="63"/>
      <c r="AD447" s="63"/>
      <c r="AE447" s="63"/>
      <c r="AF447" s="63"/>
      <c r="AG447" s="63"/>
      <c r="AH447" s="63"/>
      <c r="AI447" s="63"/>
      <c r="AJ447" s="63"/>
    </row>
    <row r="448">
      <c r="A448" s="251" t="s">
        <v>1634</v>
      </c>
      <c r="B448" s="251" t="s">
        <v>742</v>
      </c>
      <c r="C448" s="251" t="s">
        <v>749</v>
      </c>
      <c r="D448" s="251" t="s">
        <v>750</v>
      </c>
      <c r="E448" s="251">
        <v>7.5</v>
      </c>
      <c r="F448" s="251" t="s">
        <v>186</v>
      </c>
      <c r="G448" s="55" t="s">
        <v>7274</v>
      </c>
      <c r="H448" s="55" t="s">
        <v>7273</v>
      </c>
      <c r="I448" s="55">
        <v>8.0</v>
      </c>
      <c r="J448" s="55" t="s">
        <v>170</v>
      </c>
      <c r="K448" s="55">
        <v>35.0</v>
      </c>
      <c r="L448" s="55">
        <v>31.5</v>
      </c>
      <c r="M448" s="55">
        <v>16.5</v>
      </c>
      <c r="N448" s="251">
        <v>18.0</v>
      </c>
      <c r="O448" s="286">
        <v>9.0E-4</v>
      </c>
      <c r="P448" s="251">
        <v>21.0</v>
      </c>
      <c r="Q448" s="286">
        <v>9.0E-4</v>
      </c>
      <c r="R448" s="286">
        <v>0.9048</v>
      </c>
      <c r="S448" s="251">
        <v>8.0</v>
      </c>
      <c r="T448" s="251">
        <v>0.0</v>
      </c>
      <c r="U448" s="286">
        <v>0.4444</v>
      </c>
      <c r="V448" s="286">
        <v>0.0</v>
      </c>
      <c r="W448" s="287">
        <v>848.0</v>
      </c>
      <c r="X448" s="287">
        <v>0.0</v>
      </c>
      <c r="Y448" s="251">
        <v>8.0</v>
      </c>
      <c r="Z448" s="251">
        <v>0.0</v>
      </c>
      <c r="AA448" s="3"/>
      <c r="AB448" s="3"/>
      <c r="AC448" s="3"/>
      <c r="AD448" s="3"/>
      <c r="AE448" s="3"/>
      <c r="AF448" s="3"/>
      <c r="AG448" s="3"/>
      <c r="AH448" s="3"/>
      <c r="AI448" s="3"/>
      <c r="AJ448" s="3"/>
    </row>
    <row r="449">
      <c r="A449" s="252" t="s">
        <v>1634</v>
      </c>
      <c r="B449" s="252" t="s">
        <v>768</v>
      </c>
      <c r="C449" s="252" t="s">
        <v>1072</v>
      </c>
      <c r="D449" s="252" t="s">
        <v>1073</v>
      </c>
      <c r="E449" s="252">
        <v>7.5</v>
      </c>
      <c r="F449" s="252" t="s">
        <v>7290</v>
      </c>
      <c r="G449" s="59" t="s">
        <v>7270</v>
      </c>
      <c r="H449" s="59" t="s">
        <v>54</v>
      </c>
      <c r="I449" s="59">
        <v>1.0</v>
      </c>
      <c r="J449" s="59" t="s">
        <v>54</v>
      </c>
      <c r="K449" s="59">
        <v>35.0</v>
      </c>
      <c r="L449" s="59">
        <v>41.0</v>
      </c>
      <c r="M449" s="59">
        <v>16.5</v>
      </c>
      <c r="N449" s="252">
        <v>1.0</v>
      </c>
      <c r="O449" s="284">
        <v>1.0E-4</v>
      </c>
      <c r="P449" s="252">
        <v>1.0</v>
      </c>
      <c r="Q449" s="284">
        <v>0.0</v>
      </c>
      <c r="R449" s="284">
        <v>1.0</v>
      </c>
      <c r="S449" s="252">
        <v>1.0</v>
      </c>
      <c r="T449" s="252">
        <v>0.0</v>
      </c>
      <c r="U449" s="284">
        <v>1.0</v>
      </c>
      <c r="V449" s="284">
        <v>0.0</v>
      </c>
      <c r="W449" s="285">
        <v>150.0</v>
      </c>
      <c r="X449" s="285">
        <v>0.0</v>
      </c>
      <c r="Y449" s="252">
        <v>1.0</v>
      </c>
      <c r="Z449" s="252">
        <v>0.0</v>
      </c>
      <c r="AA449" s="63"/>
      <c r="AB449" s="63"/>
      <c r="AC449" s="63"/>
      <c r="AD449" s="63"/>
      <c r="AE449" s="63"/>
      <c r="AF449" s="63"/>
      <c r="AG449" s="63"/>
      <c r="AH449" s="63"/>
      <c r="AI449" s="63"/>
      <c r="AJ449" s="63"/>
    </row>
    <row r="450">
      <c r="A450" s="251" t="s">
        <v>1634</v>
      </c>
      <c r="B450" s="251" t="s">
        <v>777</v>
      </c>
      <c r="C450" s="251" t="s">
        <v>788</v>
      </c>
      <c r="D450" s="251" t="s">
        <v>789</v>
      </c>
      <c r="E450" s="251">
        <v>7.5</v>
      </c>
      <c r="F450" s="251" t="s">
        <v>7287</v>
      </c>
      <c r="G450" s="55" t="s">
        <v>7271</v>
      </c>
      <c r="H450" s="55" t="s">
        <v>54</v>
      </c>
      <c r="I450" s="55">
        <v>1.0</v>
      </c>
      <c r="J450" s="55" t="s">
        <v>44</v>
      </c>
      <c r="K450" s="55">
        <v>35.0</v>
      </c>
      <c r="L450" s="55">
        <v>42.5</v>
      </c>
      <c r="M450" s="55">
        <v>16.5</v>
      </c>
      <c r="N450" s="251">
        <v>206.0</v>
      </c>
      <c r="O450" s="286">
        <v>0.0105</v>
      </c>
      <c r="P450" s="251">
        <v>250.0</v>
      </c>
      <c r="Q450" s="286">
        <v>0.0107</v>
      </c>
      <c r="R450" s="286">
        <v>0.98</v>
      </c>
      <c r="S450" s="251">
        <v>1.0</v>
      </c>
      <c r="T450" s="251">
        <v>0.0</v>
      </c>
      <c r="U450" s="286">
        <v>0.0049</v>
      </c>
      <c r="V450" s="286">
        <v>0.0</v>
      </c>
      <c r="W450" s="287">
        <v>156.0</v>
      </c>
      <c r="X450" s="287">
        <v>0.0</v>
      </c>
      <c r="Y450" s="251">
        <v>1.0</v>
      </c>
      <c r="Z450" s="251">
        <v>0.0</v>
      </c>
      <c r="AA450" s="3"/>
      <c r="AB450" s="3"/>
      <c r="AC450" s="3"/>
      <c r="AD450" s="3"/>
      <c r="AE450" s="3"/>
      <c r="AF450" s="3"/>
      <c r="AG450" s="3"/>
      <c r="AH450" s="3"/>
      <c r="AI450" s="3"/>
      <c r="AJ450" s="3"/>
    </row>
    <row r="451">
      <c r="A451" s="252" t="s">
        <v>1634</v>
      </c>
      <c r="B451" s="252" t="s">
        <v>400</v>
      </c>
      <c r="C451" s="252" t="s">
        <v>890</v>
      </c>
      <c r="D451" s="252" t="s">
        <v>891</v>
      </c>
      <c r="E451" s="252">
        <v>7.0</v>
      </c>
      <c r="F451" s="252" t="s">
        <v>7287</v>
      </c>
      <c r="G451" s="59" t="s">
        <v>7270</v>
      </c>
      <c r="H451" s="59" t="s">
        <v>1582</v>
      </c>
      <c r="I451" s="59">
        <v>1.0</v>
      </c>
      <c r="J451" s="59" t="s">
        <v>132</v>
      </c>
      <c r="K451" s="59">
        <v>37.0</v>
      </c>
      <c r="L451" s="59">
        <v>32.5</v>
      </c>
      <c r="M451" s="59">
        <v>11.5</v>
      </c>
      <c r="N451" s="252">
        <v>19.0</v>
      </c>
      <c r="O451" s="284">
        <v>0.001</v>
      </c>
      <c r="P451" s="252">
        <v>26.0</v>
      </c>
      <c r="Q451" s="284">
        <v>0.0011</v>
      </c>
      <c r="R451" s="284">
        <v>0.9615</v>
      </c>
      <c r="S451" s="252">
        <v>1.0</v>
      </c>
      <c r="T451" s="252">
        <v>0.0</v>
      </c>
      <c r="U451" s="284">
        <v>0.0526</v>
      </c>
      <c r="V451" s="284">
        <v>0.0</v>
      </c>
      <c r="W451" s="285">
        <v>129.0</v>
      </c>
      <c r="X451" s="285">
        <v>0.0</v>
      </c>
      <c r="Y451" s="252">
        <v>1.0</v>
      </c>
      <c r="Z451" s="252">
        <v>0.0</v>
      </c>
      <c r="AA451" s="63"/>
      <c r="AB451" s="63"/>
      <c r="AC451" s="63"/>
      <c r="AD451" s="63"/>
      <c r="AE451" s="63"/>
      <c r="AF451" s="63"/>
      <c r="AG451" s="63"/>
      <c r="AH451" s="63"/>
      <c r="AI451" s="63"/>
      <c r="AJ451" s="63"/>
    </row>
    <row r="452">
      <c r="A452" s="251" t="s">
        <v>1634</v>
      </c>
      <c r="B452" s="251" t="s">
        <v>448</v>
      </c>
      <c r="C452" s="251" t="s">
        <v>929</v>
      </c>
      <c r="D452" s="251" t="s">
        <v>930</v>
      </c>
      <c r="E452" s="251">
        <v>7.0</v>
      </c>
      <c r="F452" s="251" t="s">
        <v>7287</v>
      </c>
      <c r="G452" s="55" t="s">
        <v>7270</v>
      </c>
      <c r="H452" s="55" t="s">
        <v>7277</v>
      </c>
      <c r="I452" s="55">
        <v>2.0</v>
      </c>
      <c r="J452" s="55" t="s">
        <v>176</v>
      </c>
      <c r="K452" s="55">
        <v>35.0</v>
      </c>
      <c r="L452" s="55">
        <v>31.5</v>
      </c>
      <c r="M452" s="55">
        <v>16.5</v>
      </c>
      <c r="N452" s="251">
        <v>200.0</v>
      </c>
      <c r="O452" s="286">
        <v>0.0102</v>
      </c>
      <c r="P452" s="251">
        <v>219.0</v>
      </c>
      <c r="Q452" s="286">
        <v>0.0094</v>
      </c>
      <c r="R452" s="286">
        <v>0.9909</v>
      </c>
      <c r="S452" s="251">
        <v>2.0</v>
      </c>
      <c r="T452" s="251">
        <v>0.0</v>
      </c>
      <c r="U452" s="286">
        <v>0.01</v>
      </c>
      <c r="V452" s="286">
        <v>0.0</v>
      </c>
      <c r="W452" s="287">
        <v>212.0</v>
      </c>
      <c r="X452" s="287">
        <v>0.0</v>
      </c>
      <c r="Y452" s="251">
        <v>2.0</v>
      </c>
      <c r="Z452" s="251">
        <v>0.0</v>
      </c>
      <c r="AA452" s="3"/>
      <c r="AB452" s="3"/>
      <c r="AC452" s="3"/>
      <c r="AD452" s="3"/>
      <c r="AE452" s="3"/>
      <c r="AF452" s="3"/>
      <c r="AG452" s="3"/>
      <c r="AH452" s="3"/>
      <c r="AI452" s="3"/>
      <c r="AJ452" s="3"/>
    </row>
    <row r="453">
      <c r="A453" s="252" t="s">
        <v>1634</v>
      </c>
      <c r="B453" s="252" t="s">
        <v>463</v>
      </c>
      <c r="C453" s="252" t="s">
        <v>935</v>
      </c>
      <c r="D453" s="252" t="s">
        <v>936</v>
      </c>
      <c r="E453" s="252">
        <v>7.0</v>
      </c>
      <c r="F453" s="252" t="s">
        <v>188</v>
      </c>
      <c r="G453" s="59" t="s">
        <v>7274</v>
      </c>
      <c r="H453" s="59" t="s">
        <v>7275</v>
      </c>
      <c r="I453" s="59">
        <v>1.0</v>
      </c>
      <c r="J453" s="59" t="s">
        <v>35</v>
      </c>
      <c r="K453" s="59">
        <v>35.0</v>
      </c>
      <c r="L453" s="59">
        <v>43.5</v>
      </c>
      <c r="M453" s="59">
        <v>16.5</v>
      </c>
      <c r="N453" s="252">
        <v>47.0</v>
      </c>
      <c r="O453" s="284">
        <v>0.0024</v>
      </c>
      <c r="P453" s="252">
        <v>57.0</v>
      </c>
      <c r="Q453" s="284">
        <v>0.0025</v>
      </c>
      <c r="R453" s="284">
        <v>0.5965</v>
      </c>
      <c r="S453" s="252">
        <v>1.0</v>
      </c>
      <c r="T453" s="252">
        <v>0.0</v>
      </c>
      <c r="U453" s="284">
        <v>0.0213</v>
      </c>
      <c r="V453" s="284">
        <v>0.0</v>
      </c>
      <c r="W453" s="285">
        <v>145.0</v>
      </c>
      <c r="X453" s="285">
        <v>0.0</v>
      </c>
      <c r="Y453" s="252">
        <v>1.0</v>
      </c>
      <c r="Z453" s="252">
        <v>0.0</v>
      </c>
      <c r="AA453" s="63"/>
      <c r="AB453" s="63"/>
      <c r="AC453" s="63"/>
      <c r="AD453" s="63"/>
      <c r="AE453" s="63"/>
      <c r="AF453" s="63"/>
      <c r="AG453" s="63"/>
      <c r="AH453" s="63"/>
      <c r="AI453" s="63"/>
      <c r="AJ453" s="63"/>
    </row>
    <row r="454">
      <c r="A454" s="251" t="s">
        <v>1634</v>
      </c>
      <c r="B454" s="251" t="s">
        <v>620</v>
      </c>
      <c r="C454" s="251" t="s">
        <v>980</v>
      </c>
      <c r="D454" s="251" t="s">
        <v>981</v>
      </c>
      <c r="E454" s="251">
        <v>7.0</v>
      </c>
      <c r="F454" s="251" t="s">
        <v>7286</v>
      </c>
      <c r="G454" s="55" t="s">
        <v>7270</v>
      </c>
      <c r="H454" s="55" t="s">
        <v>1598</v>
      </c>
      <c r="I454" s="55">
        <v>1.0</v>
      </c>
      <c r="J454" s="55" t="s">
        <v>226</v>
      </c>
      <c r="K454" s="55">
        <v>35.0</v>
      </c>
      <c r="L454" s="55">
        <v>27.5</v>
      </c>
      <c r="M454" s="55">
        <v>16.5</v>
      </c>
      <c r="N454" s="251">
        <v>2.0</v>
      </c>
      <c r="O454" s="286">
        <v>1.0E-4</v>
      </c>
      <c r="P454" s="251">
        <v>2.0</v>
      </c>
      <c r="Q454" s="286">
        <v>1.0E-4</v>
      </c>
      <c r="R454" s="286">
        <v>1.0</v>
      </c>
      <c r="S454" s="251">
        <v>1.0</v>
      </c>
      <c r="T454" s="251">
        <v>0.0</v>
      </c>
      <c r="U454" s="286">
        <v>0.5</v>
      </c>
      <c r="V454" s="286">
        <v>0.0</v>
      </c>
      <c r="W454" s="287">
        <v>102.0</v>
      </c>
      <c r="X454" s="287">
        <v>0.0</v>
      </c>
      <c r="Y454" s="251">
        <v>1.0</v>
      </c>
      <c r="Z454" s="251">
        <v>0.0</v>
      </c>
      <c r="AA454" s="3"/>
      <c r="AB454" s="3"/>
      <c r="AC454" s="3"/>
      <c r="AD454" s="3"/>
      <c r="AE454" s="3"/>
      <c r="AF454" s="3"/>
      <c r="AG454" s="3"/>
      <c r="AH454" s="3"/>
      <c r="AI454" s="3"/>
      <c r="AJ454" s="3"/>
    </row>
    <row r="455">
      <c r="A455" s="252" t="s">
        <v>1634</v>
      </c>
      <c r="B455" s="252" t="s">
        <v>620</v>
      </c>
      <c r="C455" s="252" t="s">
        <v>982</v>
      </c>
      <c r="D455" s="252" t="s">
        <v>983</v>
      </c>
      <c r="E455" s="252">
        <v>7.0</v>
      </c>
      <c r="F455" s="252" t="s">
        <v>7287</v>
      </c>
      <c r="G455" s="59" t="s">
        <v>7270</v>
      </c>
      <c r="H455" s="59" t="s">
        <v>1598</v>
      </c>
      <c r="I455" s="59">
        <v>1.0</v>
      </c>
      <c r="J455" s="59" t="s">
        <v>226</v>
      </c>
      <c r="K455" s="59">
        <v>35.0</v>
      </c>
      <c r="L455" s="59">
        <v>27.5</v>
      </c>
      <c r="M455" s="59">
        <v>16.5</v>
      </c>
      <c r="N455" s="252">
        <v>4.0</v>
      </c>
      <c r="O455" s="284">
        <v>2.0E-4</v>
      </c>
      <c r="P455" s="252">
        <v>5.0</v>
      </c>
      <c r="Q455" s="284">
        <v>2.0E-4</v>
      </c>
      <c r="R455" s="284">
        <v>1.0</v>
      </c>
      <c r="S455" s="252">
        <v>1.0</v>
      </c>
      <c r="T455" s="252">
        <v>0.0</v>
      </c>
      <c r="U455" s="284">
        <v>0.25</v>
      </c>
      <c r="V455" s="284">
        <v>0.0</v>
      </c>
      <c r="W455" s="285">
        <v>102.0</v>
      </c>
      <c r="X455" s="285">
        <v>0.0</v>
      </c>
      <c r="Y455" s="252">
        <v>1.0</v>
      </c>
      <c r="Z455" s="252">
        <v>0.0</v>
      </c>
      <c r="AA455" s="63"/>
      <c r="AB455" s="63"/>
      <c r="AC455" s="63"/>
      <c r="AD455" s="63"/>
      <c r="AE455" s="63"/>
      <c r="AF455" s="63"/>
      <c r="AG455" s="63"/>
      <c r="AH455" s="63"/>
      <c r="AI455" s="63"/>
      <c r="AJ455" s="63"/>
    </row>
    <row r="456">
      <c r="A456" s="251" t="s">
        <v>1634</v>
      </c>
      <c r="B456" s="251" t="s">
        <v>620</v>
      </c>
      <c r="C456" s="251" t="s">
        <v>988</v>
      </c>
      <c r="D456" s="251" t="s">
        <v>989</v>
      </c>
      <c r="E456" s="251">
        <v>7.0</v>
      </c>
      <c r="F456" s="251" t="s">
        <v>188</v>
      </c>
      <c r="G456" s="55" t="s">
        <v>7270</v>
      </c>
      <c r="H456" s="55" t="s">
        <v>1598</v>
      </c>
      <c r="I456" s="55">
        <v>1.0</v>
      </c>
      <c r="J456" s="55" t="s">
        <v>226</v>
      </c>
      <c r="K456" s="55">
        <v>35.0</v>
      </c>
      <c r="L456" s="55">
        <v>27.5</v>
      </c>
      <c r="M456" s="55">
        <v>16.5</v>
      </c>
      <c r="N456" s="251">
        <v>5.0</v>
      </c>
      <c r="O456" s="286">
        <v>3.0E-4</v>
      </c>
      <c r="P456" s="251">
        <v>5.0</v>
      </c>
      <c r="Q456" s="286">
        <v>2.0E-4</v>
      </c>
      <c r="R456" s="286">
        <v>1.0</v>
      </c>
      <c r="S456" s="251">
        <v>1.0</v>
      </c>
      <c r="T456" s="251">
        <v>0.0</v>
      </c>
      <c r="U456" s="286">
        <v>0.2</v>
      </c>
      <c r="V456" s="286">
        <v>0.0</v>
      </c>
      <c r="W456" s="287">
        <v>102.0</v>
      </c>
      <c r="X456" s="287">
        <v>0.0</v>
      </c>
      <c r="Y456" s="251">
        <v>1.0</v>
      </c>
      <c r="Z456" s="251">
        <v>0.0</v>
      </c>
      <c r="AA456" s="3"/>
      <c r="AB456" s="3"/>
      <c r="AC456" s="3"/>
      <c r="AD456" s="3"/>
      <c r="AE456" s="3"/>
      <c r="AF456" s="3"/>
      <c r="AG456" s="3"/>
      <c r="AH456" s="3"/>
      <c r="AI456" s="3"/>
      <c r="AJ456" s="3"/>
    </row>
    <row r="457">
      <c r="A457" s="252" t="s">
        <v>1634</v>
      </c>
      <c r="B457" s="252" t="s">
        <v>663</v>
      </c>
      <c r="C457" s="252" t="s">
        <v>666</v>
      </c>
      <c r="D457" s="252" t="s">
        <v>667</v>
      </c>
      <c r="E457" s="252">
        <v>7.0</v>
      </c>
      <c r="F457" s="252" t="s">
        <v>7286</v>
      </c>
      <c r="G457" s="59" t="s">
        <v>7271</v>
      </c>
      <c r="H457" s="59" t="s">
        <v>1598</v>
      </c>
      <c r="I457" s="59">
        <v>1.0</v>
      </c>
      <c r="J457" s="59" t="s">
        <v>207</v>
      </c>
      <c r="K457" s="59">
        <v>49.5</v>
      </c>
      <c r="L457" s="59">
        <v>28.5</v>
      </c>
      <c r="M457" s="59">
        <v>21.0</v>
      </c>
      <c r="N457" s="252">
        <v>2.0</v>
      </c>
      <c r="O457" s="284">
        <v>1.0E-4</v>
      </c>
      <c r="P457" s="252">
        <v>2.0</v>
      </c>
      <c r="Q457" s="284">
        <v>1.0E-4</v>
      </c>
      <c r="R457" s="284">
        <v>1.0</v>
      </c>
      <c r="S457" s="252">
        <v>1.0</v>
      </c>
      <c r="T457" s="252">
        <v>0.0</v>
      </c>
      <c r="U457" s="284">
        <v>0.5</v>
      </c>
      <c r="V457" s="284">
        <v>0.0</v>
      </c>
      <c r="W457" s="285">
        <v>106.0</v>
      </c>
      <c r="X457" s="285">
        <v>0.0</v>
      </c>
      <c r="Y457" s="252">
        <v>1.0</v>
      </c>
      <c r="Z457" s="252">
        <v>0.0</v>
      </c>
      <c r="AA457" s="63"/>
      <c r="AB457" s="63"/>
      <c r="AC457" s="63"/>
      <c r="AD457" s="63"/>
      <c r="AE457" s="63"/>
      <c r="AF457" s="63"/>
      <c r="AG457" s="63"/>
      <c r="AH457" s="63"/>
      <c r="AI457" s="63"/>
      <c r="AJ457" s="63"/>
    </row>
    <row r="458">
      <c r="A458" s="251" t="s">
        <v>1634</v>
      </c>
      <c r="B458" s="251" t="s">
        <v>663</v>
      </c>
      <c r="C458" s="251" t="s">
        <v>688</v>
      </c>
      <c r="D458" s="251" t="s">
        <v>689</v>
      </c>
      <c r="E458" s="251">
        <v>7.0</v>
      </c>
      <c r="F458" s="251" t="s">
        <v>7287</v>
      </c>
      <c r="G458" s="55" t="s">
        <v>7271</v>
      </c>
      <c r="H458" s="55" t="s">
        <v>1598</v>
      </c>
      <c r="I458" s="55">
        <v>1.0</v>
      </c>
      <c r="J458" s="55" t="s">
        <v>207</v>
      </c>
      <c r="K458" s="55">
        <v>49.5</v>
      </c>
      <c r="L458" s="55">
        <v>28.5</v>
      </c>
      <c r="M458" s="55">
        <v>21.0</v>
      </c>
      <c r="N458" s="251">
        <v>27.0</v>
      </c>
      <c r="O458" s="286">
        <v>0.0014</v>
      </c>
      <c r="P458" s="251">
        <v>36.0</v>
      </c>
      <c r="Q458" s="286">
        <v>0.0015</v>
      </c>
      <c r="R458" s="286">
        <v>0.6667</v>
      </c>
      <c r="S458" s="251">
        <v>1.0</v>
      </c>
      <c r="T458" s="251">
        <v>0.0</v>
      </c>
      <c r="U458" s="286">
        <v>0.037</v>
      </c>
      <c r="V458" s="286">
        <v>0.0</v>
      </c>
      <c r="W458" s="287">
        <v>106.0</v>
      </c>
      <c r="X458" s="287">
        <v>0.0</v>
      </c>
      <c r="Y458" s="251">
        <v>1.0</v>
      </c>
      <c r="Z458" s="251">
        <v>0.0</v>
      </c>
      <c r="AA458" s="3"/>
      <c r="AB458" s="3"/>
      <c r="AC458" s="3"/>
      <c r="AD458" s="3"/>
      <c r="AE458" s="3"/>
      <c r="AF458" s="3"/>
      <c r="AG458" s="3"/>
      <c r="AH458" s="3"/>
      <c r="AI458" s="3"/>
      <c r="AJ458" s="3"/>
    </row>
    <row r="459">
      <c r="A459" s="252" t="s">
        <v>1634</v>
      </c>
      <c r="B459" s="252" t="s">
        <v>723</v>
      </c>
      <c r="C459" s="252" t="s">
        <v>724</v>
      </c>
      <c r="D459" s="252" t="s">
        <v>725</v>
      </c>
      <c r="E459" s="252">
        <v>7.0</v>
      </c>
      <c r="F459" s="252" t="s">
        <v>7286</v>
      </c>
      <c r="G459" s="59" t="s">
        <v>7400</v>
      </c>
      <c r="H459" s="59" t="e">
        <v>#N/A</v>
      </c>
      <c r="I459" s="59">
        <v>1.0</v>
      </c>
      <c r="J459" s="59" t="s">
        <v>257</v>
      </c>
      <c r="K459" s="59">
        <v>38.0</v>
      </c>
      <c r="L459" s="59">
        <v>22.0</v>
      </c>
      <c r="M459" s="59">
        <v>16.0</v>
      </c>
      <c r="N459" s="252">
        <v>1.0</v>
      </c>
      <c r="O459" s="284">
        <v>1.0E-4</v>
      </c>
      <c r="P459" s="252">
        <v>2.0</v>
      </c>
      <c r="Q459" s="284">
        <v>1.0E-4</v>
      </c>
      <c r="R459" s="284">
        <v>1.0</v>
      </c>
      <c r="S459" s="252">
        <v>1.0</v>
      </c>
      <c r="T459" s="252">
        <v>0.0</v>
      </c>
      <c r="U459" s="284">
        <v>1.0</v>
      </c>
      <c r="V459" s="284">
        <v>0.0</v>
      </c>
      <c r="W459" s="285">
        <v>67.0</v>
      </c>
      <c r="X459" s="285">
        <v>0.0</v>
      </c>
      <c r="Y459" s="252">
        <v>1.0</v>
      </c>
      <c r="Z459" s="252">
        <v>0.0</v>
      </c>
      <c r="AA459" s="63"/>
      <c r="AB459" s="63"/>
      <c r="AC459" s="63"/>
      <c r="AD459" s="63"/>
      <c r="AE459" s="63"/>
      <c r="AF459" s="63"/>
      <c r="AG459" s="63"/>
      <c r="AH459" s="63"/>
      <c r="AI459" s="63"/>
      <c r="AJ459" s="63"/>
    </row>
    <row r="460">
      <c r="A460" s="251" t="s">
        <v>1634</v>
      </c>
      <c r="B460" s="251" t="s">
        <v>742</v>
      </c>
      <c r="C460" s="251" t="s">
        <v>1046</v>
      </c>
      <c r="D460" s="251" t="s">
        <v>1047</v>
      </c>
      <c r="E460" s="251">
        <v>7.0</v>
      </c>
      <c r="F460" s="251" t="s">
        <v>186</v>
      </c>
      <c r="G460" s="55" t="s">
        <v>7274</v>
      </c>
      <c r="H460" s="55" t="s">
        <v>7273</v>
      </c>
      <c r="I460" s="55">
        <v>7.0</v>
      </c>
      <c r="J460" s="55" t="s">
        <v>170</v>
      </c>
      <c r="K460" s="55">
        <v>35.0</v>
      </c>
      <c r="L460" s="55">
        <v>31.5</v>
      </c>
      <c r="M460" s="55">
        <v>16.5</v>
      </c>
      <c r="N460" s="251">
        <v>19.0</v>
      </c>
      <c r="O460" s="286">
        <v>0.001</v>
      </c>
      <c r="P460" s="251">
        <v>21.0</v>
      </c>
      <c r="Q460" s="286">
        <v>9.0E-4</v>
      </c>
      <c r="R460" s="286">
        <v>1.0</v>
      </c>
      <c r="S460" s="251">
        <v>7.0</v>
      </c>
      <c r="T460" s="251">
        <v>0.0</v>
      </c>
      <c r="U460" s="286">
        <v>0.3684</v>
      </c>
      <c r="V460" s="286">
        <v>0.0</v>
      </c>
      <c r="W460" s="287">
        <v>742.0</v>
      </c>
      <c r="X460" s="287">
        <v>0.0</v>
      </c>
      <c r="Y460" s="251">
        <v>7.0</v>
      </c>
      <c r="Z460" s="251">
        <v>0.0</v>
      </c>
      <c r="AA460" s="3"/>
      <c r="AB460" s="3"/>
      <c r="AC460" s="3"/>
      <c r="AD460" s="3"/>
      <c r="AE460" s="3"/>
      <c r="AF460" s="3"/>
      <c r="AG460" s="3"/>
      <c r="AH460" s="3"/>
      <c r="AI460" s="3"/>
      <c r="AJ460" s="3"/>
    </row>
    <row r="461">
      <c r="A461" s="252" t="s">
        <v>1634</v>
      </c>
      <c r="B461" s="252" t="s">
        <v>777</v>
      </c>
      <c r="C461" s="252" t="s">
        <v>1080</v>
      </c>
      <c r="D461" s="252" t="s">
        <v>1081</v>
      </c>
      <c r="E461" s="252">
        <v>7.0</v>
      </c>
      <c r="F461" s="252" t="s">
        <v>7287</v>
      </c>
      <c r="G461" s="59" t="s">
        <v>7271</v>
      </c>
      <c r="H461" s="59" t="s">
        <v>54</v>
      </c>
      <c r="I461" s="59">
        <v>4.0</v>
      </c>
      <c r="J461" s="59" t="s">
        <v>44</v>
      </c>
      <c r="K461" s="59">
        <v>35.0</v>
      </c>
      <c r="L461" s="59">
        <v>42.5</v>
      </c>
      <c r="M461" s="59">
        <v>16.5</v>
      </c>
      <c r="N461" s="252">
        <v>22.0</v>
      </c>
      <c r="O461" s="284">
        <v>0.0011</v>
      </c>
      <c r="P461" s="252">
        <v>29.0</v>
      </c>
      <c r="Q461" s="284">
        <v>0.0012</v>
      </c>
      <c r="R461" s="284">
        <v>0.9655</v>
      </c>
      <c r="S461" s="252">
        <v>4.0</v>
      </c>
      <c r="T461" s="252">
        <v>0.0</v>
      </c>
      <c r="U461" s="284">
        <v>0.1818</v>
      </c>
      <c r="V461" s="284">
        <v>0.0</v>
      </c>
      <c r="W461" s="285">
        <v>468.0</v>
      </c>
      <c r="X461" s="285">
        <v>0.0</v>
      </c>
      <c r="Y461" s="252">
        <v>4.0</v>
      </c>
      <c r="Z461" s="252">
        <v>0.0</v>
      </c>
      <c r="AA461" s="63"/>
      <c r="AB461" s="63"/>
      <c r="AC461" s="63"/>
      <c r="AD461" s="63"/>
      <c r="AE461" s="63"/>
      <c r="AF461" s="63"/>
      <c r="AG461" s="63"/>
      <c r="AH461" s="63"/>
      <c r="AI461" s="63"/>
      <c r="AJ461" s="63"/>
    </row>
    <row r="462">
      <c r="A462" s="251" t="s">
        <v>1634</v>
      </c>
      <c r="B462" s="251" t="s">
        <v>777</v>
      </c>
      <c r="C462" s="251" t="s">
        <v>798</v>
      </c>
      <c r="D462" s="251" t="s">
        <v>799</v>
      </c>
      <c r="E462" s="251">
        <v>7.0</v>
      </c>
      <c r="F462" s="251" t="s">
        <v>7290</v>
      </c>
      <c r="G462" s="55" t="s">
        <v>7271</v>
      </c>
      <c r="H462" s="55" t="s">
        <v>54</v>
      </c>
      <c r="I462" s="55">
        <v>1.0</v>
      </c>
      <c r="J462" s="55" t="s">
        <v>44</v>
      </c>
      <c r="K462" s="55">
        <v>35.0</v>
      </c>
      <c r="L462" s="55">
        <v>42.5</v>
      </c>
      <c r="M462" s="55">
        <v>16.5</v>
      </c>
      <c r="N462" s="251">
        <v>171.0</v>
      </c>
      <c r="O462" s="286">
        <v>0.0087</v>
      </c>
      <c r="P462" s="251">
        <v>203.0</v>
      </c>
      <c r="Q462" s="286">
        <v>0.0087</v>
      </c>
      <c r="R462" s="286">
        <v>0.9113</v>
      </c>
      <c r="S462" s="251">
        <v>1.0</v>
      </c>
      <c r="T462" s="251">
        <v>0.0</v>
      </c>
      <c r="U462" s="286">
        <v>0.0058</v>
      </c>
      <c r="V462" s="286">
        <v>0.0</v>
      </c>
      <c r="W462" s="287">
        <v>156.0</v>
      </c>
      <c r="X462" s="287">
        <v>0.0</v>
      </c>
      <c r="Y462" s="251">
        <v>1.0</v>
      </c>
      <c r="Z462" s="251">
        <v>0.0</v>
      </c>
      <c r="AA462" s="3"/>
      <c r="AB462" s="3"/>
      <c r="AC462" s="3"/>
      <c r="AD462" s="3"/>
      <c r="AE462" s="3"/>
      <c r="AF462" s="3"/>
      <c r="AG462" s="3"/>
      <c r="AH462" s="3"/>
      <c r="AI462" s="3"/>
      <c r="AJ462" s="3"/>
    </row>
    <row r="463">
      <c r="A463" s="252" t="s">
        <v>1634</v>
      </c>
      <c r="B463" s="252" t="s">
        <v>400</v>
      </c>
      <c r="C463" s="252" t="s">
        <v>405</v>
      </c>
      <c r="D463" s="252" t="s">
        <v>406</v>
      </c>
      <c r="E463" s="252">
        <v>6.5</v>
      </c>
      <c r="F463" s="252" t="s">
        <v>7287</v>
      </c>
      <c r="G463" s="59" t="s">
        <v>7270</v>
      </c>
      <c r="H463" s="59" t="s">
        <v>1582</v>
      </c>
      <c r="I463" s="59">
        <v>1.0</v>
      </c>
      <c r="J463" s="59" t="s">
        <v>132</v>
      </c>
      <c r="K463" s="59">
        <v>37.0</v>
      </c>
      <c r="L463" s="59">
        <v>32.5</v>
      </c>
      <c r="M463" s="59">
        <v>11.5</v>
      </c>
      <c r="N463" s="252">
        <v>32.0</v>
      </c>
      <c r="O463" s="284">
        <v>0.0016</v>
      </c>
      <c r="P463" s="252">
        <v>38.0</v>
      </c>
      <c r="Q463" s="284">
        <v>0.0016</v>
      </c>
      <c r="R463" s="284">
        <v>1.0</v>
      </c>
      <c r="S463" s="252">
        <v>1.0</v>
      </c>
      <c r="T463" s="252">
        <v>0.0</v>
      </c>
      <c r="U463" s="284">
        <v>0.0313</v>
      </c>
      <c r="V463" s="284">
        <v>0.0</v>
      </c>
      <c r="W463" s="285">
        <v>129.0</v>
      </c>
      <c r="X463" s="285">
        <v>0.0</v>
      </c>
      <c r="Y463" s="252">
        <v>1.0</v>
      </c>
      <c r="Z463" s="252">
        <v>0.0</v>
      </c>
      <c r="AA463" s="63"/>
      <c r="AB463" s="63"/>
      <c r="AC463" s="63"/>
      <c r="AD463" s="63"/>
      <c r="AE463" s="63"/>
      <c r="AF463" s="63"/>
      <c r="AG463" s="63"/>
      <c r="AH463" s="63"/>
      <c r="AI463" s="63"/>
      <c r="AJ463" s="63"/>
    </row>
    <row r="464">
      <c r="A464" s="251" t="s">
        <v>1634</v>
      </c>
      <c r="B464" s="251" t="s">
        <v>448</v>
      </c>
      <c r="C464" s="251" t="s">
        <v>927</v>
      </c>
      <c r="D464" s="251" t="s">
        <v>928</v>
      </c>
      <c r="E464" s="251">
        <v>6.5</v>
      </c>
      <c r="F464" s="251" t="s">
        <v>7287</v>
      </c>
      <c r="G464" s="55" t="s">
        <v>7270</v>
      </c>
      <c r="H464" s="55" t="s">
        <v>7277</v>
      </c>
      <c r="I464" s="55">
        <v>1.0</v>
      </c>
      <c r="J464" s="55" t="s">
        <v>176</v>
      </c>
      <c r="K464" s="55">
        <v>35.0</v>
      </c>
      <c r="L464" s="55">
        <v>31.5</v>
      </c>
      <c r="M464" s="55">
        <v>16.5</v>
      </c>
      <c r="N464" s="251">
        <v>8.0</v>
      </c>
      <c r="O464" s="286">
        <v>4.0E-4</v>
      </c>
      <c r="P464" s="251">
        <v>9.0</v>
      </c>
      <c r="Q464" s="286">
        <v>4.0E-4</v>
      </c>
      <c r="R464" s="286">
        <v>1.0</v>
      </c>
      <c r="S464" s="251">
        <v>1.0</v>
      </c>
      <c r="T464" s="251">
        <v>0.0</v>
      </c>
      <c r="U464" s="286">
        <v>0.125</v>
      </c>
      <c r="V464" s="286">
        <v>0.0</v>
      </c>
      <c r="W464" s="287">
        <v>106.0</v>
      </c>
      <c r="X464" s="287">
        <v>0.0</v>
      </c>
      <c r="Y464" s="251">
        <v>1.0</v>
      </c>
      <c r="Z464" s="251">
        <v>0.0</v>
      </c>
      <c r="AA464" s="3"/>
      <c r="AB464" s="3"/>
      <c r="AC464" s="3"/>
      <c r="AD464" s="3"/>
      <c r="AE464" s="3"/>
      <c r="AF464" s="3"/>
      <c r="AG464" s="3"/>
      <c r="AH464" s="3"/>
      <c r="AI464" s="3"/>
      <c r="AJ464" s="3"/>
    </row>
    <row r="465">
      <c r="A465" s="252" t="s">
        <v>1634</v>
      </c>
      <c r="B465" s="252" t="s">
        <v>494</v>
      </c>
      <c r="C465" s="252" t="s">
        <v>535</v>
      </c>
      <c r="D465" s="252" t="s">
        <v>536</v>
      </c>
      <c r="E465" s="252">
        <v>6.5</v>
      </c>
      <c r="F465" s="252" t="s">
        <v>7290</v>
      </c>
      <c r="G465" s="59" t="s">
        <v>7270</v>
      </c>
      <c r="H465" s="59" t="s">
        <v>1593</v>
      </c>
      <c r="I465" s="59">
        <v>1.0</v>
      </c>
      <c r="J465" s="59" t="s">
        <v>127</v>
      </c>
      <c r="K465" s="59">
        <v>35.0</v>
      </c>
      <c r="L465" s="59">
        <v>33.0</v>
      </c>
      <c r="M465" s="59">
        <v>16.5</v>
      </c>
      <c r="N465" s="252">
        <v>2.0</v>
      </c>
      <c r="O465" s="284">
        <v>1.0E-4</v>
      </c>
      <c r="P465" s="252">
        <v>2.0</v>
      </c>
      <c r="Q465" s="284">
        <v>1.0E-4</v>
      </c>
      <c r="R465" s="284">
        <v>1.0</v>
      </c>
      <c r="S465" s="252">
        <v>1.0</v>
      </c>
      <c r="T465" s="252">
        <v>0.0</v>
      </c>
      <c r="U465" s="284">
        <v>0.5</v>
      </c>
      <c r="V465" s="284">
        <v>0.0</v>
      </c>
      <c r="W465" s="285">
        <v>113.0</v>
      </c>
      <c r="X465" s="285">
        <v>0.0</v>
      </c>
      <c r="Y465" s="252">
        <v>1.0</v>
      </c>
      <c r="Z465" s="252">
        <v>0.0</v>
      </c>
      <c r="AA465" s="63"/>
      <c r="AB465" s="63"/>
      <c r="AC465" s="63"/>
      <c r="AD465" s="63"/>
      <c r="AE465" s="63"/>
      <c r="AF465" s="63"/>
      <c r="AG465" s="63"/>
      <c r="AH465" s="63"/>
      <c r="AI465" s="63"/>
      <c r="AJ465" s="63"/>
    </row>
    <row r="466">
      <c r="A466" s="251" t="s">
        <v>1634</v>
      </c>
      <c r="B466" s="251" t="s">
        <v>587</v>
      </c>
      <c r="C466" s="251" t="s">
        <v>971</v>
      </c>
      <c r="D466" s="251" t="s">
        <v>972</v>
      </c>
      <c r="E466" s="251">
        <v>6.5</v>
      </c>
      <c r="F466" s="251" t="s">
        <v>7287</v>
      </c>
      <c r="G466" s="55" t="s">
        <v>7271</v>
      </c>
      <c r="H466" s="55" t="s">
        <v>1595</v>
      </c>
      <c r="I466" s="55">
        <v>3.0</v>
      </c>
      <c r="J466" s="55" t="s">
        <v>115</v>
      </c>
      <c r="K466" s="55">
        <v>58.5</v>
      </c>
      <c r="L466" s="55">
        <v>33.5</v>
      </c>
      <c r="M466" s="55">
        <v>25.0</v>
      </c>
      <c r="N466" s="251">
        <v>3.0</v>
      </c>
      <c r="O466" s="286">
        <v>2.0E-4</v>
      </c>
      <c r="P466" s="251">
        <v>7.0</v>
      </c>
      <c r="Q466" s="286">
        <v>3.0E-4</v>
      </c>
      <c r="R466" s="286">
        <v>1.0</v>
      </c>
      <c r="S466" s="251">
        <v>2.0</v>
      </c>
      <c r="T466" s="251">
        <v>1.0</v>
      </c>
      <c r="U466" s="286">
        <v>0.6667</v>
      </c>
      <c r="V466" s="286">
        <v>0.3333</v>
      </c>
      <c r="W466" s="287">
        <v>268.0</v>
      </c>
      <c r="X466" s="287">
        <v>134.0</v>
      </c>
      <c r="Y466" s="251">
        <v>2.0</v>
      </c>
      <c r="Z466" s="251">
        <v>1.0</v>
      </c>
      <c r="AA466" s="3"/>
      <c r="AB466" s="3"/>
      <c r="AC466" s="3"/>
      <c r="AD466" s="3"/>
      <c r="AE466" s="3"/>
      <c r="AF466" s="3"/>
      <c r="AG466" s="3"/>
      <c r="AH466" s="3"/>
      <c r="AI466" s="3"/>
      <c r="AJ466" s="3"/>
    </row>
    <row r="467">
      <c r="A467" s="252" t="s">
        <v>1634</v>
      </c>
      <c r="B467" s="252" t="s">
        <v>663</v>
      </c>
      <c r="C467" s="252" t="s">
        <v>998</v>
      </c>
      <c r="D467" s="252" t="s">
        <v>999</v>
      </c>
      <c r="E467" s="252">
        <v>6.5</v>
      </c>
      <c r="F467" s="252" t="s">
        <v>7286</v>
      </c>
      <c r="G467" s="59" t="s">
        <v>7271</v>
      </c>
      <c r="H467" s="59" t="s">
        <v>1598</v>
      </c>
      <c r="I467" s="59">
        <v>1.0</v>
      </c>
      <c r="J467" s="59" t="s">
        <v>207</v>
      </c>
      <c r="K467" s="59">
        <v>49.5</v>
      </c>
      <c r="L467" s="59">
        <v>28.5</v>
      </c>
      <c r="M467" s="59">
        <v>21.0</v>
      </c>
      <c r="N467" s="252">
        <v>81.0</v>
      </c>
      <c r="O467" s="284">
        <v>0.0041</v>
      </c>
      <c r="P467" s="252">
        <v>98.0</v>
      </c>
      <c r="Q467" s="284">
        <v>0.0042</v>
      </c>
      <c r="R467" s="284">
        <v>0.6122</v>
      </c>
      <c r="S467" s="252">
        <v>1.0</v>
      </c>
      <c r="T467" s="252">
        <v>0.0</v>
      </c>
      <c r="U467" s="284">
        <v>0.0123</v>
      </c>
      <c r="V467" s="284">
        <v>0.0</v>
      </c>
      <c r="W467" s="285">
        <v>106.0</v>
      </c>
      <c r="X467" s="285">
        <v>0.0</v>
      </c>
      <c r="Y467" s="252">
        <v>1.0</v>
      </c>
      <c r="Z467" s="252">
        <v>0.0</v>
      </c>
      <c r="AA467" s="63"/>
      <c r="AB467" s="63"/>
      <c r="AC467" s="63"/>
      <c r="AD467" s="63"/>
      <c r="AE467" s="63"/>
      <c r="AF467" s="63"/>
      <c r="AG467" s="63"/>
      <c r="AH467" s="63"/>
      <c r="AI467" s="63"/>
      <c r="AJ467" s="63"/>
    </row>
    <row r="468">
      <c r="A468" s="251" t="s">
        <v>1634</v>
      </c>
      <c r="B468" s="251" t="s">
        <v>711</v>
      </c>
      <c r="C468" s="251" t="s">
        <v>1015</v>
      </c>
      <c r="D468" s="251" t="s">
        <v>1016</v>
      </c>
      <c r="E468" s="251">
        <v>6.5</v>
      </c>
      <c r="F468" s="251" t="s">
        <v>7287</v>
      </c>
      <c r="G468" s="55" t="s">
        <v>7270</v>
      </c>
      <c r="H468" s="55" t="s">
        <v>255</v>
      </c>
      <c r="I468" s="55">
        <v>1.0</v>
      </c>
      <c r="J468" s="55" t="s">
        <v>255</v>
      </c>
      <c r="K468" s="55">
        <v>38.0</v>
      </c>
      <c r="L468" s="55">
        <v>23.0</v>
      </c>
      <c r="M468" s="55">
        <v>16.0</v>
      </c>
      <c r="N468" s="251">
        <v>0.0</v>
      </c>
      <c r="O468" s="286">
        <v>0.0</v>
      </c>
      <c r="P468" s="251">
        <v>0.0</v>
      </c>
      <c r="Q468" s="286">
        <v>0.0</v>
      </c>
      <c r="R468" s="286">
        <v>0.0</v>
      </c>
      <c r="S468" s="251">
        <v>1.0</v>
      </c>
      <c r="T468" s="251">
        <v>0.0</v>
      </c>
      <c r="U468" s="286">
        <v>0.0</v>
      </c>
      <c r="V468" s="286">
        <v>0.0</v>
      </c>
      <c r="W468" s="287">
        <v>59.0</v>
      </c>
      <c r="X468" s="287">
        <v>0.0</v>
      </c>
      <c r="Y468" s="251">
        <v>1.0</v>
      </c>
      <c r="Z468" s="251">
        <v>0.0</v>
      </c>
      <c r="AA468" s="3"/>
      <c r="AB468" s="3"/>
      <c r="AC468" s="3"/>
      <c r="AD468" s="3"/>
      <c r="AE468" s="3"/>
      <c r="AF468" s="3"/>
      <c r="AG468" s="3"/>
      <c r="AH468" s="3"/>
      <c r="AI468" s="3"/>
      <c r="AJ468" s="3"/>
    </row>
    <row r="469">
      <c r="A469" s="252" t="s">
        <v>1634</v>
      </c>
      <c r="B469" s="252" t="s">
        <v>1029</v>
      </c>
      <c r="C469" s="252" t="s">
        <v>1030</v>
      </c>
      <c r="D469" s="252" t="s">
        <v>1031</v>
      </c>
      <c r="E469" s="252">
        <v>6.5</v>
      </c>
      <c r="F469" s="252" t="s">
        <v>7292</v>
      </c>
      <c r="G469" s="59" t="s">
        <v>7400</v>
      </c>
      <c r="H469" s="59" t="e">
        <v>#N/A</v>
      </c>
      <c r="I469" s="59">
        <v>1.0</v>
      </c>
      <c r="J469" s="59" t="s">
        <v>317</v>
      </c>
      <c r="K469" s="59">
        <v>37.0</v>
      </c>
      <c r="L469" s="59">
        <v>0.0</v>
      </c>
      <c r="M469" s="59">
        <v>11.5</v>
      </c>
      <c r="N469" s="252">
        <v>1.0</v>
      </c>
      <c r="O469" s="284">
        <v>1.0E-4</v>
      </c>
      <c r="P469" s="252">
        <v>1.0</v>
      </c>
      <c r="Q469" s="284">
        <v>0.0</v>
      </c>
      <c r="R469" s="284">
        <v>1.0</v>
      </c>
      <c r="S469" s="252">
        <v>1.0</v>
      </c>
      <c r="T469" s="252">
        <v>0.0</v>
      </c>
      <c r="U469" s="284">
        <v>1.0</v>
      </c>
      <c r="V469" s="284">
        <v>0.0</v>
      </c>
      <c r="W469" s="285">
        <v>70.0</v>
      </c>
      <c r="X469" s="285">
        <v>0.0</v>
      </c>
      <c r="Y469" s="252">
        <v>1.0</v>
      </c>
      <c r="Z469" s="252">
        <v>0.0</v>
      </c>
      <c r="AA469" s="63"/>
      <c r="AB469" s="63"/>
      <c r="AC469" s="63"/>
      <c r="AD469" s="63"/>
      <c r="AE469" s="63"/>
      <c r="AF469" s="63"/>
      <c r="AG469" s="63"/>
      <c r="AH469" s="63"/>
      <c r="AI469" s="63"/>
      <c r="AJ469" s="63"/>
    </row>
    <row r="470">
      <c r="A470" s="251" t="s">
        <v>1634</v>
      </c>
      <c r="B470" s="251" t="s">
        <v>742</v>
      </c>
      <c r="C470" s="251" t="s">
        <v>1044</v>
      </c>
      <c r="D470" s="251" t="s">
        <v>1045</v>
      </c>
      <c r="E470" s="251">
        <v>6.5</v>
      </c>
      <c r="F470" s="251" t="s">
        <v>186</v>
      </c>
      <c r="G470" s="55" t="s">
        <v>7274</v>
      </c>
      <c r="H470" s="55" t="s">
        <v>7273</v>
      </c>
      <c r="I470" s="55">
        <v>5.0</v>
      </c>
      <c r="J470" s="55" t="s">
        <v>170</v>
      </c>
      <c r="K470" s="55">
        <v>35.0</v>
      </c>
      <c r="L470" s="55">
        <v>31.5</v>
      </c>
      <c r="M470" s="55">
        <v>16.5</v>
      </c>
      <c r="N470" s="251">
        <v>45.0</v>
      </c>
      <c r="O470" s="286">
        <v>0.0023</v>
      </c>
      <c r="P470" s="251">
        <v>54.0</v>
      </c>
      <c r="Q470" s="286">
        <v>0.0023</v>
      </c>
      <c r="R470" s="286">
        <v>0.9444</v>
      </c>
      <c r="S470" s="251">
        <v>5.0</v>
      </c>
      <c r="T470" s="251">
        <v>0.0</v>
      </c>
      <c r="U470" s="286">
        <v>0.1111</v>
      </c>
      <c r="V470" s="286">
        <v>0.0</v>
      </c>
      <c r="W470" s="287">
        <v>530.0</v>
      </c>
      <c r="X470" s="287">
        <v>0.0</v>
      </c>
      <c r="Y470" s="251">
        <v>5.0</v>
      </c>
      <c r="Z470" s="251">
        <v>0.0</v>
      </c>
      <c r="AA470" s="3"/>
      <c r="AB470" s="3"/>
      <c r="AC470" s="3"/>
      <c r="AD470" s="3"/>
      <c r="AE470" s="3"/>
      <c r="AF470" s="3"/>
      <c r="AG470" s="3"/>
      <c r="AH470" s="3"/>
      <c r="AI470" s="3"/>
      <c r="AJ470" s="3"/>
    </row>
    <row r="471">
      <c r="A471" s="252" t="s">
        <v>1634</v>
      </c>
      <c r="B471" s="252" t="s">
        <v>777</v>
      </c>
      <c r="C471" s="252" t="s">
        <v>786</v>
      </c>
      <c r="D471" s="252" t="s">
        <v>787</v>
      </c>
      <c r="E471" s="252">
        <v>6.5</v>
      </c>
      <c r="F471" s="252" t="s">
        <v>7287</v>
      </c>
      <c r="G471" s="59" t="s">
        <v>7271</v>
      </c>
      <c r="H471" s="59" t="s">
        <v>54</v>
      </c>
      <c r="I471" s="59">
        <v>4.0</v>
      </c>
      <c r="J471" s="59" t="s">
        <v>44</v>
      </c>
      <c r="K471" s="59">
        <v>35.0</v>
      </c>
      <c r="L471" s="59">
        <v>42.5</v>
      </c>
      <c r="M471" s="59">
        <v>16.5</v>
      </c>
      <c r="N471" s="252">
        <v>123.0</v>
      </c>
      <c r="O471" s="284">
        <v>0.0063</v>
      </c>
      <c r="P471" s="252">
        <v>135.0</v>
      </c>
      <c r="Q471" s="284">
        <v>0.0058</v>
      </c>
      <c r="R471" s="284">
        <v>0.9704</v>
      </c>
      <c r="S471" s="252">
        <v>4.0</v>
      </c>
      <c r="T471" s="252">
        <v>0.0</v>
      </c>
      <c r="U471" s="284">
        <v>0.0325</v>
      </c>
      <c r="V471" s="284">
        <v>0.0</v>
      </c>
      <c r="W471" s="285">
        <v>624.0</v>
      </c>
      <c r="X471" s="285">
        <v>0.0</v>
      </c>
      <c r="Y471" s="252">
        <v>4.0</v>
      </c>
      <c r="Z471" s="252">
        <v>0.0</v>
      </c>
      <c r="AA471" s="63"/>
      <c r="AB471" s="63"/>
      <c r="AC471" s="63"/>
      <c r="AD471" s="63"/>
      <c r="AE471" s="63"/>
      <c r="AF471" s="63"/>
      <c r="AG471" s="63"/>
      <c r="AH471" s="63"/>
      <c r="AI471" s="63"/>
      <c r="AJ471" s="63"/>
    </row>
    <row r="472">
      <c r="A472" s="251" t="s">
        <v>1634</v>
      </c>
      <c r="B472" s="251" t="s">
        <v>375</v>
      </c>
      <c r="C472" s="251" t="s">
        <v>394</v>
      </c>
      <c r="D472" s="251" t="s">
        <v>395</v>
      </c>
      <c r="E472" s="251">
        <v>6.0</v>
      </c>
      <c r="F472" s="251" t="s">
        <v>7289</v>
      </c>
      <c r="G472" s="55" t="s">
        <v>7270</v>
      </c>
      <c r="H472" s="55" t="s">
        <v>1580</v>
      </c>
      <c r="I472" s="55">
        <v>1.0</v>
      </c>
      <c r="J472" s="55" t="s">
        <v>231</v>
      </c>
      <c r="K472" s="55">
        <v>35.0</v>
      </c>
      <c r="L472" s="55">
        <v>27.5</v>
      </c>
      <c r="M472" s="55">
        <v>16.5</v>
      </c>
      <c r="N472" s="251">
        <v>34.0</v>
      </c>
      <c r="O472" s="286">
        <v>0.0017</v>
      </c>
      <c r="P472" s="251">
        <v>38.0</v>
      </c>
      <c r="Q472" s="286">
        <v>0.0016</v>
      </c>
      <c r="R472" s="286">
        <v>0.9474</v>
      </c>
      <c r="S472" s="251">
        <v>1.0</v>
      </c>
      <c r="T472" s="251">
        <v>0.0</v>
      </c>
      <c r="U472" s="286">
        <v>0.0294</v>
      </c>
      <c r="V472" s="286">
        <v>0.0</v>
      </c>
      <c r="W472" s="287">
        <v>102.0</v>
      </c>
      <c r="X472" s="287">
        <v>0.0</v>
      </c>
      <c r="Y472" s="251">
        <v>1.0</v>
      </c>
      <c r="Z472" s="251">
        <v>0.0</v>
      </c>
      <c r="AA472" s="3"/>
      <c r="AB472" s="3"/>
      <c r="AC472" s="3"/>
      <c r="AD472" s="3"/>
      <c r="AE472" s="3"/>
      <c r="AF472" s="3"/>
      <c r="AG472" s="3"/>
      <c r="AH472" s="3"/>
      <c r="AI472" s="3"/>
      <c r="AJ472" s="3"/>
    </row>
    <row r="473">
      <c r="A473" s="252" t="s">
        <v>1634</v>
      </c>
      <c r="B473" s="252" t="s">
        <v>400</v>
      </c>
      <c r="C473" s="252" t="s">
        <v>888</v>
      </c>
      <c r="D473" s="252" t="s">
        <v>889</v>
      </c>
      <c r="E473" s="252">
        <v>6.0</v>
      </c>
      <c r="F473" s="252" t="s">
        <v>7287</v>
      </c>
      <c r="G473" s="59" t="s">
        <v>7270</v>
      </c>
      <c r="H473" s="59" t="s">
        <v>1582</v>
      </c>
      <c r="I473" s="59">
        <v>1.0</v>
      </c>
      <c r="J473" s="59" t="s">
        <v>132</v>
      </c>
      <c r="K473" s="59">
        <v>37.0</v>
      </c>
      <c r="L473" s="59">
        <v>32.5</v>
      </c>
      <c r="M473" s="59">
        <v>11.5</v>
      </c>
      <c r="N473" s="252">
        <v>38.0</v>
      </c>
      <c r="O473" s="284">
        <v>0.0019</v>
      </c>
      <c r="P473" s="252">
        <v>43.0</v>
      </c>
      <c r="Q473" s="284">
        <v>0.0018</v>
      </c>
      <c r="R473" s="284">
        <v>0.907</v>
      </c>
      <c r="S473" s="252">
        <v>1.0</v>
      </c>
      <c r="T473" s="252">
        <v>0.0</v>
      </c>
      <c r="U473" s="284">
        <v>0.0263</v>
      </c>
      <c r="V473" s="284">
        <v>0.0</v>
      </c>
      <c r="W473" s="285">
        <v>129.0</v>
      </c>
      <c r="X473" s="285">
        <v>0.0</v>
      </c>
      <c r="Y473" s="252">
        <v>1.0</v>
      </c>
      <c r="Z473" s="252">
        <v>0.0</v>
      </c>
      <c r="AA473" s="63"/>
      <c r="AB473" s="63"/>
      <c r="AC473" s="63"/>
      <c r="AD473" s="63"/>
      <c r="AE473" s="63"/>
      <c r="AF473" s="63"/>
      <c r="AG473" s="63"/>
      <c r="AH473" s="63"/>
      <c r="AI473" s="63"/>
      <c r="AJ473" s="63"/>
    </row>
    <row r="474">
      <c r="A474" s="251" t="s">
        <v>1634</v>
      </c>
      <c r="B474" s="251" t="s">
        <v>494</v>
      </c>
      <c r="C474" s="251" t="s">
        <v>947</v>
      </c>
      <c r="D474" s="251" t="s">
        <v>948</v>
      </c>
      <c r="E474" s="251">
        <v>6.0</v>
      </c>
      <c r="F474" s="251" t="s">
        <v>7287</v>
      </c>
      <c r="G474" s="55" t="s">
        <v>7270</v>
      </c>
      <c r="H474" s="55" t="s">
        <v>1593</v>
      </c>
      <c r="I474" s="55">
        <v>1.0</v>
      </c>
      <c r="J474" s="55" t="s">
        <v>127</v>
      </c>
      <c r="K474" s="55">
        <v>35.0</v>
      </c>
      <c r="L474" s="55">
        <v>33.0</v>
      </c>
      <c r="M474" s="55">
        <v>16.5</v>
      </c>
      <c r="N474" s="251">
        <v>49.0</v>
      </c>
      <c r="O474" s="286">
        <v>0.0025</v>
      </c>
      <c r="P474" s="251">
        <v>57.0</v>
      </c>
      <c r="Q474" s="286">
        <v>0.0025</v>
      </c>
      <c r="R474" s="286">
        <v>0.5965</v>
      </c>
      <c r="S474" s="251">
        <v>1.0</v>
      </c>
      <c r="T474" s="251">
        <v>0.0</v>
      </c>
      <c r="U474" s="286">
        <v>0.0204</v>
      </c>
      <c r="V474" s="286">
        <v>0.0</v>
      </c>
      <c r="W474" s="287">
        <v>113.0</v>
      </c>
      <c r="X474" s="287">
        <v>0.0</v>
      </c>
      <c r="Y474" s="251">
        <v>1.0</v>
      </c>
      <c r="Z474" s="251">
        <v>0.0</v>
      </c>
      <c r="AA474" s="3"/>
      <c r="AB474" s="3"/>
      <c r="AC474" s="3"/>
      <c r="AD474" s="3"/>
      <c r="AE474" s="3"/>
      <c r="AF474" s="3"/>
      <c r="AG474" s="3"/>
      <c r="AH474" s="3"/>
      <c r="AI474" s="3"/>
      <c r="AJ474" s="3"/>
    </row>
    <row r="475">
      <c r="A475" s="252" t="s">
        <v>1634</v>
      </c>
      <c r="B475" s="252" t="s">
        <v>620</v>
      </c>
      <c r="C475" s="252" t="s">
        <v>655</v>
      </c>
      <c r="D475" s="252" t="s">
        <v>656</v>
      </c>
      <c r="E475" s="252">
        <v>6.0</v>
      </c>
      <c r="F475" s="252" t="s">
        <v>188</v>
      </c>
      <c r="G475" s="59" t="s">
        <v>7270</v>
      </c>
      <c r="H475" s="59" t="s">
        <v>1598</v>
      </c>
      <c r="I475" s="59">
        <v>2.0</v>
      </c>
      <c r="J475" s="59" t="s">
        <v>226</v>
      </c>
      <c r="K475" s="59">
        <v>35.0</v>
      </c>
      <c r="L475" s="59">
        <v>27.5</v>
      </c>
      <c r="M475" s="59">
        <v>16.5</v>
      </c>
      <c r="N475" s="252">
        <v>94.0</v>
      </c>
      <c r="O475" s="284">
        <v>0.0048</v>
      </c>
      <c r="P475" s="252">
        <v>105.0</v>
      </c>
      <c r="Q475" s="284">
        <v>0.0045</v>
      </c>
      <c r="R475" s="284">
        <v>0.7619</v>
      </c>
      <c r="S475" s="252">
        <v>2.0</v>
      </c>
      <c r="T475" s="252">
        <v>0.0</v>
      </c>
      <c r="U475" s="284">
        <v>0.0213</v>
      </c>
      <c r="V475" s="284">
        <v>0.0</v>
      </c>
      <c r="W475" s="285">
        <v>204.0</v>
      </c>
      <c r="X475" s="285">
        <v>0.0</v>
      </c>
      <c r="Y475" s="252">
        <v>2.0</v>
      </c>
      <c r="Z475" s="252">
        <v>0.0</v>
      </c>
      <c r="AA475" s="63"/>
      <c r="AB475" s="63"/>
      <c r="AC475" s="63"/>
      <c r="AD475" s="63"/>
      <c r="AE475" s="63"/>
      <c r="AF475" s="63"/>
      <c r="AG475" s="63"/>
      <c r="AH475" s="63"/>
      <c r="AI475" s="63"/>
      <c r="AJ475" s="63"/>
    </row>
    <row r="476">
      <c r="A476" s="251" t="s">
        <v>1634</v>
      </c>
      <c r="B476" s="251" t="s">
        <v>663</v>
      </c>
      <c r="C476" s="251" t="s">
        <v>1004</v>
      </c>
      <c r="D476" s="251" t="s">
        <v>1005</v>
      </c>
      <c r="E476" s="251">
        <v>6.0</v>
      </c>
      <c r="F476" s="251" t="s">
        <v>188</v>
      </c>
      <c r="G476" s="55" t="s">
        <v>7271</v>
      </c>
      <c r="H476" s="55" t="s">
        <v>1598</v>
      </c>
      <c r="I476" s="55">
        <v>1.0</v>
      </c>
      <c r="J476" s="55" t="s">
        <v>207</v>
      </c>
      <c r="K476" s="55">
        <v>49.5</v>
      </c>
      <c r="L476" s="55">
        <v>28.5</v>
      </c>
      <c r="M476" s="55">
        <v>21.0</v>
      </c>
      <c r="N476" s="251">
        <v>61.0</v>
      </c>
      <c r="O476" s="286">
        <v>0.0031</v>
      </c>
      <c r="P476" s="251">
        <v>69.0</v>
      </c>
      <c r="Q476" s="286">
        <v>0.003</v>
      </c>
      <c r="R476" s="286">
        <v>0.6812</v>
      </c>
      <c r="S476" s="251">
        <v>1.0</v>
      </c>
      <c r="T476" s="251">
        <v>0.0</v>
      </c>
      <c r="U476" s="286">
        <v>0.0164</v>
      </c>
      <c r="V476" s="286">
        <v>0.0</v>
      </c>
      <c r="W476" s="287">
        <v>106.0</v>
      </c>
      <c r="X476" s="287">
        <v>0.0</v>
      </c>
      <c r="Y476" s="251">
        <v>1.0</v>
      </c>
      <c r="Z476" s="251">
        <v>0.0</v>
      </c>
      <c r="AA476" s="3"/>
      <c r="AB476" s="3"/>
      <c r="AC476" s="3"/>
      <c r="AD476" s="3"/>
      <c r="AE476" s="3"/>
      <c r="AF476" s="3"/>
      <c r="AG476" s="3"/>
      <c r="AH476" s="3"/>
      <c r="AI476" s="3"/>
      <c r="AJ476" s="3"/>
    </row>
    <row r="477">
      <c r="A477" s="252" t="s">
        <v>1634</v>
      </c>
      <c r="B477" s="252" t="s">
        <v>723</v>
      </c>
      <c r="C477" s="252" t="s">
        <v>1025</v>
      </c>
      <c r="D477" s="252" t="s">
        <v>1026</v>
      </c>
      <c r="E477" s="252">
        <v>6.0</v>
      </c>
      <c r="F477" s="252" t="s">
        <v>7287</v>
      </c>
      <c r="G477" s="59" t="s">
        <v>7400</v>
      </c>
      <c r="H477" s="59" t="e">
        <v>#N/A</v>
      </c>
      <c r="I477" s="59">
        <v>1.0</v>
      </c>
      <c r="J477" s="59" t="s">
        <v>257</v>
      </c>
      <c r="K477" s="59">
        <v>38.0</v>
      </c>
      <c r="L477" s="59">
        <v>22.0</v>
      </c>
      <c r="M477" s="59">
        <v>16.0</v>
      </c>
      <c r="N477" s="252">
        <v>3.0</v>
      </c>
      <c r="O477" s="284">
        <v>2.0E-4</v>
      </c>
      <c r="P477" s="252">
        <v>3.0</v>
      </c>
      <c r="Q477" s="284">
        <v>1.0E-4</v>
      </c>
      <c r="R477" s="284">
        <v>0.6667</v>
      </c>
      <c r="S477" s="252">
        <v>1.0</v>
      </c>
      <c r="T477" s="252">
        <v>0.0</v>
      </c>
      <c r="U477" s="284">
        <v>0.3333</v>
      </c>
      <c r="V477" s="284">
        <v>0.0</v>
      </c>
      <c r="W477" s="285">
        <v>67.0</v>
      </c>
      <c r="X477" s="285">
        <v>0.0</v>
      </c>
      <c r="Y477" s="252">
        <v>1.0</v>
      </c>
      <c r="Z477" s="252">
        <v>0.0</v>
      </c>
      <c r="AA477" s="63"/>
      <c r="AB477" s="63"/>
      <c r="AC477" s="63"/>
      <c r="AD477" s="63"/>
      <c r="AE477" s="63"/>
      <c r="AF477" s="63"/>
      <c r="AG477" s="63"/>
      <c r="AH477" s="63"/>
      <c r="AI477" s="63"/>
      <c r="AJ477" s="63"/>
    </row>
    <row r="478">
      <c r="A478" s="251" t="s">
        <v>1634</v>
      </c>
      <c r="B478" s="251" t="s">
        <v>742</v>
      </c>
      <c r="C478" s="251" t="s">
        <v>747</v>
      </c>
      <c r="D478" s="251" t="s">
        <v>748</v>
      </c>
      <c r="E478" s="251">
        <v>6.0</v>
      </c>
      <c r="F478" s="251" t="s">
        <v>186</v>
      </c>
      <c r="G478" s="55" t="s">
        <v>7274</v>
      </c>
      <c r="H478" s="55" t="s">
        <v>7273</v>
      </c>
      <c r="I478" s="55">
        <v>1.0</v>
      </c>
      <c r="J478" s="55" t="s">
        <v>170</v>
      </c>
      <c r="K478" s="55">
        <v>35.0</v>
      </c>
      <c r="L478" s="55">
        <v>31.5</v>
      </c>
      <c r="M478" s="55">
        <v>16.5</v>
      </c>
      <c r="N478" s="251">
        <v>127.0</v>
      </c>
      <c r="O478" s="286">
        <v>0.0065</v>
      </c>
      <c r="P478" s="251">
        <v>154.0</v>
      </c>
      <c r="Q478" s="286">
        <v>0.0066</v>
      </c>
      <c r="R478" s="286">
        <v>0.974</v>
      </c>
      <c r="S478" s="251">
        <v>1.0</v>
      </c>
      <c r="T478" s="251">
        <v>0.0</v>
      </c>
      <c r="U478" s="286">
        <v>0.0079</v>
      </c>
      <c r="V478" s="286">
        <v>0.0</v>
      </c>
      <c r="W478" s="287">
        <v>106.0</v>
      </c>
      <c r="X478" s="287">
        <v>0.0</v>
      </c>
      <c r="Y478" s="251">
        <v>1.0</v>
      </c>
      <c r="Z478" s="251">
        <v>0.0</v>
      </c>
      <c r="AA478" s="3"/>
      <c r="AB478" s="3"/>
      <c r="AC478" s="3"/>
      <c r="AD478" s="3"/>
      <c r="AE478" s="3"/>
      <c r="AF478" s="3"/>
      <c r="AG478" s="3"/>
      <c r="AH478" s="3"/>
      <c r="AI478" s="3"/>
      <c r="AJ478" s="3"/>
    </row>
    <row r="479">
      <c r="A479" s="252" t="s">
        <v>1634</v>
      </c>
      <c r="B479" s="252" t="s">
        <v>768</v>
      </c>
      <c r="C479" s="252" t="s">
        <v>1064</v>
      </c>
      <c r="D479" s="252" t="s">
        <v>1065</v>
      </c>
      <c r="E479" s="252">
        <v>6.0</v>
      </c>
      <c r="F479" s="252" t="s">
        <v>7287</v>
      </c>
      <c r="G479" s="59" t="s">
        <v>7270</v>
      </c>
      <c r="H479" s="59" t="s">
        <v>54</v>
      </c>
      <c r="I479" s="59">
        <v>1.0</v>
      </c>
      <c r="J479" s="59" t="s">
        <v>54</v>
      </c>
      <c r="K479" s="59">
        <v>35.0</v>
      </c>
      <c r="L479" s="59">
        <v>41.0</v>
      </c>
      <c r="M479" s="59">
        <v>16.5</v>
      </c>
      <c r="N479" s="252">
        <v>83.0</v>
      </c>
      <c r="O479" s="284">
        <v>0.0042</v>
      </c>
      <c r="P479" s="252">
        <v>94.0</v>
      </c>
      <c r="Q479" s="284">
        <v>0.004</v>
      </c>
      <c r="R479" s="284">
        <v>0.9574</v>
      </c>
      <c r="S479" s="252">
        <v>1.0</v>
      </c>
      <c r="T479" s="252">
        <v>0.0</v>
      </c>
      <c r="U479" s="284">
        <v>0.012</v>
      </c>
      <c r="V479" s="284">
        <v>0.0</v>
      </c>
      <c r="W479" s="285">
        <v>150.0</v>
      </c>
      <c r="X479" s="285">
        <v>0.0</v>
      </c>
      <c r="Y479" s="252">
        <v>1.0</v>
      </c>
      <c r="Z479" s="252">
        <v>0.0</v>
      </c>
      <c r="AA479" s="63"/>
      <c r="AB479" s="63"/>
      <c r="AC479" s="63"/>
      <c r="AD479" s="63"/>
      <c r="AE479" s="63"/>
      <c r="AF479" s="63"/>
      <c r="AG479" s="63"/>
      <c r="AH479" s="63"/>
      <c r="AI479" s="63"/>
      <c r="AJ479" s="63"/>
    </row>
    <row r="480">
      <c r="A480" s="251" t="s">
        <v>1635</v>
      </c>
      <c r="B480" s="251" t="s">
        <v>345</v>
      </c>
      <c r="C480" s="251" t="s">
        <v>852</v>
      </c>
      <c r="D480" s="251" t="s">
        <v>853</v>
      </c>
      <c r="E480" s="55">
        <v>8.5</v>
      </c>
      <c r="F480" s="55" t="s">
        <v>7287</v>
      </c>
      <c r="G480" s="55" t="s">
        <v>7270</v>
      </c>
      <c r="H480" s="55" t="s">
        <v>1608</v>
      </c>
      <c r="I480" s="55">
        <v>1.0</v>
      </c>
      <c r="J480" s="55" t="s">
        <v>140</v>
      </c>
      <c r="K480" s="55">
        <v>58.5</v>
      </c>
      <c r="L480" s="55">
        <v>32.5</v>
      </c>
      <c r="M480" s="55">
        <v>25.0</v>
      </c>
      <c r="N480" s="251">
        <v>1.0</v>
      </c>
      <c r="O480" s="286">
        <v>0.0</v>
      </c>
      <c r="P480" s="251">
        <v>2.0</v>
      </c>
      <c r="Q480" s="286">
        <v>1.0E-4</v>
      </c>
      <c r="R480" s="286">
        <v>1.0</v>
      </c>
      <c r="S480" s="251">
        <v>1.0</v>
      </c>
      <c r="T480" s="251">
        <v>0.0</v>
      </c>
      <c r="U480" s="286">
        <v>1.0</v>
      </c>
      <c r="V480" s="286">
        <v>0.0</v>
      </c>
      <c r="W480" s="287">
        <v>118.0</v>
      </c>
      <c r="X480" s="287">
        <v>0.0</v>
      </c>
      <c r="Y480" s="251">
        <v>1.0</v>
      </c>
      <c r="Z480" s="251">
        <v>0.0</v>
      </c>
      <c r="AA480" s="3"/>
      <c r="AB480" s="3"/>
      <c r="AC480" s="3"/>
      <c r="AD480" s="3"/>
      <c r="AE480" s="3"/>
      <c r="AF480" s="3"/>
      <c r="AG480" s="3"/>
      <c r="AH480" s="3"/>
      <c r="AI480" s="3"/>
      <c r="AJ480" s="3"/>
    </row>
    <row r="481">
      <c r="A481" s="252" t="s">
        <v>1635</v>
      </c>
      <c r="B481" s="252" t="s">
        <v>1104</v>
      </c>
      <c r="C481" s="252" t="s">
        <v>1105</v>
      </c>
      <c r="D481" s="252" t="s">
        <v>1106</v>
      </c>
      <c r="E481" s="59">
        <v>10.5</v>
      </c>
      <c r="F481" s="59" t="s">
        <v>7287</v>
      </c>
      <c r="G481" s="59" t="s">
        <v>7271</v>
      </c>
      <c r="H481" s="59" t="s">
        <v>1608</v>
      </c>
      <c r="I481" s="59">
        <v>1.0</v>
      </c>
      <c r="J481" s="59" t="s">
        <v>119</v>
      </c>
      <c r="K481" s="59">
        <v>58.5</v>
      </c>
      <c r="L481" s="59">
        <v>33.5</v>
      </c>
      <c r="M481" s="59">
        <v>25.0</v>
      </c>
      <c r="N481" s="252">
        <v>1.0</v>
      </c>
      <c r="O481" s="284">
        <v>0.0</v>
      </c>
      <c r="P481" s="252">
        <v>1.0</v>
      </c>
      <c r="Q481" s="284">
        <v>0.0</v>
      </c>
      <c r="R481" s="284">
        <v>0.0</v>
      </c>
      <c r="S481" s="252">
        <v>1.0</v>
      </c>
      <c r="T481" s="252">
        <v>0.0</v>
      </c>
      <c r="U481" s="284">
        <v>1.0</v>
      </c>
      <c r="V481" s="284">
        <v>0.0</v>
      </c>
      <c r="W481" s="285">
        <v>124.0</v>
      </c>
      <c r="X481" s="285">
        <v>0.0</v>
      </c>
      <c r="Y481" s="252">
        <v>1.0</v>
      </c>
      <c r="Z481" s="252">
        <v>0.0</v>
      </c>
      <c r="AA481" s="63"/>
      <c r="AB481" s="63"/>
      <c r="AC481" s="63"/>
      <c r="AD481" s="63"/>
      <c r="AE481" s="63"/>
      <c r="AF481" s="63"/>
      <c r="AG481" s="63"/>
      <c r="AH481" s="63"/>
      <c r="AI481" s="63"/>
      <c r="AJ481" s="63"/>
    </row>
    <row r="482">
      <c r="A482" s="251" t="s">
        <v>1635</v>
      </c>
      <c r="B482" s="251" t="s">
        <v>1104</v>
      </c>
      <c r="C482" s="251" t="s">
        <v>1107</v>
      </c>
      <c r="D482" s="251" t="s">
        <v>1108</v>
      </c>
      <c r="E482" s="55">
        <v>11.0</v>
      </c>
      <c r="F482" s="55" t="s">
        <v>7287</v>
      </c>
      <c r="G482" s="55" t="s">
        <v>7271</v>
      </c>
      <c r="H482" s="55" t="s">
        <v>1608</v>
      </c>
      <c r="I482" s="55">
        <v>1.0</v>
      </c>
      <c r="J482" s="55" t="s">
        <v>119</v>
      </c>
      <c r="K482" s="55">
        <v>58.5</v>
      </c>
      <c r="L482" s="55">
        <v>33.5</v>
      </c>
      <c r="M482" s="55">
        <v>25.0</v>
      </c>
      <c r="N482" s="251">
        <v>1.0</v>
      </c>
      <c r="O482" s="286">
        <v>0.0</v>
      </c>
      <c r="P482" s="251">
        <v>1.0</v>
      </c>
      <c r="Q482" s="286">
        <v>0.0</v>
      </c>
      <c r="R482" s="286">
        <v>1.0</v>
      </c>
      <c r="S482" s="251">
        <v>1.0</v>
      </c>
      <c r="T482" s="251">
        <v>0.0</v>
      </c>
      <c r="U482" s="286">
        <v>1.0</v>
      </c>
      <c r="V482" s="286">
        <v>0.0</v>
      </c>
      <c r="W482" s="287">
        <v>124.0</v>
      </c>
      <c r="X482" s="287">
        <v>0.0</v>
      </c>
      <c r="Y482" s="251">
        <v>1.0</v>
      </c>
      <c r="Z482" s="251">
        <v>0.0</v>
      </c>
      <c r="AA482" s="3"/>
      <c r="AB482" s="3"/>
      <c r="AC482" s="3"/>
      <c r="AD482" s="3"/>
      <c r="AE482" s="3"/>
      <c r="AF482" s="3"/>
      <c r="AG482" s="3"/>
      <c r="AH482" s="3"/>
      <c r="AI482" s="3"/>
      <c r="AJ482" s="3"/>
    </row>
    <row r="483">
      <c r="A483" s="252" t="s">
        <v>1635</v>
      </c>
      <c r="B483" s="252" t="s">
        <v>351</v>
      </c>
      <c r="C483" s="252" t="s">
        <v>354</v>
      </c>
      <c r="D483" s="252" t="s">
        <v>355</v>
      </c>
      <c r="E483" s="59">
        <v>10.5</v>
      </c>
      <c r="F483" s="59" t="s">
        <v>7286</v>
      </c>
      <c r="G483" s="59" t="s">
        <v>7270</v>
      </c>
      <c r="H483" s="59" t="s">
        <v>1609</v>
      </c>
      <c r="I483" s="59">
        <v>1.0</v>
      </c>
      <c r="J483" s="59" t="s">
        <v>200</v>
      </c>
      <c r="K483" s="59">
        <v>58.5</v>
      </c>
      <c r="L483" s="59">
        <v>29.5</v>
      </c>
      <c r="M483" s="59">
        <v>25.0</v>
      </c>
      <c r="N483" s="252">
        <v>3.0</v>
      </c>
      <c r="O483" s="284">
        <v>1.0E-4</v>
      </c>
      <c r="P483" s="252">
        <v>6.0</v>
      </c>
      <c r="Q483" s="284">
        <v>2.0E-4</v>
      </c>
      <c r="R483" s="284">
        <v>1.0</v>
      </c>
      <c r="S483" s="252">
        <v>1.0</v>
      </c>
      <c r="T483" s="252">
        <v>0.0</v>
      </c>
      <c r="U483" s="284">
        <v>0.3333</v>
      </c>
      <c r="V483" s="284">
        <v>0.0</v>
      </c>
      <c r="W483" s="285">
        <v>102.0</v>
      </c>
      <c r="X483" s="285">
        <v>0.0</v>
      </c>
      <c r="Y483" s="252">
        <v>1.0</v>
      </c>
      <c r="Z483" s="252">
        <v>0.0</v>
      </c>
      <c r="AA483" s="63"/>
      <c r="AB483" s="63"/>
      <c r="AC483" s="63"/>
      <c r="AD483" s="63"/>
      <c r="AE483" s="63"/>
      <c r="AF483" s="63"/>
      <c r="AG483" s="63"/>
      <c r="AH483" s="63"/>
      <c r="AI483" s="63"/>
      <c r="AJ483" s="63"/>
    </row>
    <row r="484">
      <c r="A484" s="251" t="s">
        <v>1635</v>
      </c>
      <c r="B484" s="251" t="s">
        <v>351</v>
      </c>
      <c r="C484" s="251" t="s">
        <v>356</v>
      </c>
      <c r="D484" s="251" t="s">
        <v>357</v>
      </c>
      <c r="E484" s="55">
        <v>11.0</v>
      </c>
      <c r="F484" s="55" t="s">
        <v>7287</v>
      </c>
      <c r="G484" s="55" t="s">
        <v>7270</v>
      </c>
      <c r="H484" s="55" t="s">
        <v>1609</v>
      </c>
      <c r="I484" s="55">
        <v>1.0</v>
      </c>
      <c r="J484" s="55" t="s">
        <v>200</v>
      </c>
      <c r="K484" s="55">
        <v>58.5</v>
      </c>
      <c r="L484" s="55">
        <v>29.5</v>
      </c>
      <c r="M484" s="55">
        <v>25.0</v>
      </c>
      <c r="N484" s="251">
        <v>2.0</v>
      </c>
      <c r="O484" s="286">
        <v>1.0E-4</v>
      </c>
      <c r="P484" s="251">
        <v>2.0</v>
      </c>
      <c r="Q484" s="286">
        <v>1.0E-4</v>
      </c>
      <c r="R484" s="286">
        <v>1.0</v>
      </c>
      <c r="S484" s="251">
        <v>1.0</v>
      </c>
      <c r="T484" s="251">
        <v>0.0</v>
      </c>
      <c r="U484" s="286">
        <v>0.5</v>
      </c>
      <c r="V484" s="286">
        <v>0.0</v>
      </c>
      <c r="W484" s="287">
        <v>102.0</v>
      </c>
      <c r="X484" s="287">
        <v>0.0</v>
      </c>
      <c r="Y484" s="251">
        <v>1.0</v>
      </c>
      <c r="Z484" s="251">
        <v>0.0</v>
      </c>
      <c r="AA484" s="3"/>
      <c r="AB484" s="3"/>
      <c r="AC484" s="3"/>
      <c r="AD484" s="3"/>
      <c r="AE484" s="3"/>
      <c r="AF484" s="3"/>
      <c r="AG484" s="3"/>
      <c r="AH484" s="3"/>
      <c r="AI484" s="3"/>
      <c r="AJ484" s="3"/>
    </row>
    <row r="485">
      <c r="A485" s="252" t="s">
        <v>1635</v>
      </c>
      <c r="B485" s="252" t="s">
        <v>351</v>
      </c>
      <c r="C485" s="252" t="s">
        <v>358</v>
      </c>
      <c r="D485" s="252" t="s">
        <v>359</v>
      </c>
      <c r="E485" s="59">
        <v>7.5</v>
      </c>
      <c r="F485" s="59" t="s">
        <v>7287</v>
      </c>
      <c r="G485" s="59" t="s">
        <v>7270</v>
      </c>
      <c r="H485" s="59" t="s">
        <v>1609</v>
      </c>
      <c r="I485" s="59">
        <v>1.0</v>
      </c>
      <c r="J485" s="59" t="s">
        <v>200</v>
      </c>
      <c r="K485" s="59">
        <v>58.5</v>
      </c>
      <c r="L485" s="59">
        <v>29.5</v>
      </c>
      <c r="M485" s="59">
        <v>25.0</v>
      </c>
      <c r="N485" s="252">
        <v>5.0</v>
      </c>
      <c r="O485" s="284">
        <v>2.0E-4</v>
      </c>
      <c r="P485" s="252">
        <v>8.0</v>
      </c>
      <c r="Q485" s="284">
        <v>3.0E-4</v>
      </c>
      <c r="R485" s="284">
        <v>1.0</v>
      </c>
      <c r="S485" s="252">
        <v>1.0</v>
      </c>
      <c r="T485" s="252">
        <v>0.0</v>
      </c>
      <c r="U485" s="284">
        <v>0.2</v>
      </c>
      <c r="V485" s="284">
        <v>0.0</v>
      </c>
      <c r="W485" s="285">
        <v>102.0</v>
      </c>
      <c r="X485" s="285">
        <v>0.0</v>
      </c>
      <c r="Y485" s="252">
        <v>1.0</v>
      </c>
      <c r="Z485" s="252">
        <v>0.0</v>
      </c>
      <c r="AA485" s="63"/>
      <c r="AB485" s="63"/>
      <c r="AC485" s="63"/>
      <c r="AD485" s="63"/>
      <c r="AE485" s="63"/>
      <c r="AF485" s="63"/>
      <c r="AG485" s="63"/>
      <c r="AH485" s="63"/>
      <c r="AI485" s="63"/>
      <c r="AJ485" s="63"/>
    </row>
    <row r="486">
      <c r="A486" s="251" t="s">
        <v>1635</v>
      </c>
      <c r="B486" s="251" t="s">
        <v>351</v>
      </c>
      <c r="C486" s="251" t="s">
        <v>360</v>
      </c>
      <c r="D486" s="251" t="s">
        <v>361</v>
      </c>
      <c r="E486" s="55">
        <v>8.5</v>
      </c>
      <c r="F486" s="55" t="s">
        <v>7287</v>
      </c>
      <c r="G486" s="55" t="s">
        <v>7270</v>
      </c>
      <c r="H486" s="55" t="s">
        <v>1609</v>
      </c>
      <c r="I486" s="55">
        <v>1.0</v>
      </c>
      <c r="J486" s="55" t="s">
        <v>200</v>
      </c>
      <c r="K486" s="55">
        <v>58.5</v>
      </c>
      <c r="L486" s="55">
        <v>29.5</v>
      </c>
      <c r="M486" s="55">
        <v>25.0</v>
      </c>
      <c r="N486" s="251">
        <v>4.0</v>
      </c>
      <c r="O486" s="286">
        <v>2.0E-4</v>
      </c>
      <c r="P486" s="251">
        <v>4.0</v>
      </c>
      <c r="Q486" s="286">
        <v>1.0E-4</v>
      </c>
      <c r="R486" s="286">
        <v>1.0</v>
      </c>
      <c r="S486" s="251">
        <v>1.0</v>
      </c>
      <c r="T486" s="251">
        <v>0.0</v>
      </c>
      <c r="U486" s="286">
        <v>0.25</v>
      </c>
      <c r="V486" s="286">
        <v>0.0</v>
      </c>
      <c r="W486" s="287">
        <v>102.0</v>
      </c>
      <c r="X486" s="287">
        <v>0.0</v>
      </c>
      <c r="Y486" s="251">
        <v>1.0</v>
      </c>
      <c r="Z486" s="251">
        <v>0.0</v>
      </c>
      <c r="AA486" s="3"/>
      <c r="AB486" s="3"/>
      <c r="AC486" s="3"/>
      <c r="AD486" s="3"/>
      <c r="AE486" s="3"/>
      <c r="AF486" s="3"/>
      <c r="AG486" s="3"/>
      <c r="AH486" s="3"/>
      <c r="AI486" s="3"/>
      <c r="AJ486" s="3"/>
    </row>
    <row r="487">
      <c r="A487" s="252" t="s">
        <v>1635</v>
      </c>
      <c r="B487" s="252" t="s">
        <v>351</v>
      </c>
      <c r="C487" s="252" t="s">
        <v>858</v>
      </c>
      <c r="D487" s="252" t="s">
        <v>859</v>
      </c>
      <c r="E487" s="59">
        <v>9.5</v>
      </c>
      <c r="F487" s="59" t="s">
        <v>7287</v>
      </c>
      <c r="G487" s="59" t="s">
        <v>7270</v>
      </c>
      <c r="H487" s="59" t="s">
        <v>1609</v>
      </c>
      <c r="I487" s="59">
        <v>1.0</v>
      </c>
      <c r="J487" s="59" t="s">
        <v>200</v>
      </c>
      <c r="K487" s="59">
        <v>58.5</v>
      </c>
      <c r="L487" s="59">
        <v>29.5</v>
      </c>
      <c r="M487" s="59">
        <v>25.0</v>
      </c>
      <c r="N487" s="252">
        <v>2.0</v>
      </c>
      <c r="O487" s="284">
        <v>1.0E-4</v>
      </c>
      <c r="P487" s="252">
        <v>2.0</v>
      </c>
      <c r="Q487" s="284">
        <v>1.0E-4</v>
      </c>
      <c r="R487" s="284">
        <v>1.0</v>
      </c>
      <c r="S487" s="252">
        <v>1.0</v>
      </c>
      <c r="T487" s="252">
        <v>0.0</v>
      </c>
      <c r="U487" s="284">
        <v>0.5</v>
      </c>
      <c r="V487" s="284">
        <v>0.0</v>
      </c>
      <c r="W487" s="285">
        <v>102.0</v>
      </c>
      <c r="X487" s="285">
        <v>0.0</v>
      </c>
      <c r="Y487" s="252">
        <v>1.0</v>
      </c>
      <c r="Z487" s="252">
        <v>0.0</v>
      </c>
      <c r="AA487" s="63"/>
      <c r="AB487" s="63"/>
      <c r="AC487" s="63"/>
      <c r="AD487" s="63"/>
      <c r="AE487" s="63"/>
      <c r="AF487" s="63"/>
      <c r="AG487" s="63"/>
      <c r="AH487" s="63"/>
      <c r="AI487" s="63"/>
      <c r="AJ487" s="63"/>
    </row>
    <row r="488">
      <c r="A488" s="251" t="s">
        <v>1635</v>
      </c>
      <c r="B488" s="251" t="s">
        <v>866</v>
      </c>
      <c r="C488" s="251" t="s">
        <v>1109</v>
      </c>
      <c r="D488" s="251" t="s">
        <v>1110</v>
      </c>
      <c r="E488" s="55">
        <v>8.5</v>
      </c>
      <c r="F488" s="55" t="s">
        <v>7287</v>
      </c>
      <c r="G488" s="55" t="s">
        <v>7271</v>
      </c>
      <c r="H488" s="55" t="s">
        <v>1612</v>
      </c>
      <c r="I488" s="55">
        <v>1.0</v>
      </c>
      <c r="J488" s="55" t="s">
        <v>117</v>
      </c>
      <c r="K488" s="55">
        <v>60.5</v>
      </c>
      <c r="L488" s="55">
        <v>33.5</v>
      </c>
      <c r="M488" s="55">
        <v>27.0</v>
      </c>
      <c r="N488" s="251">
        <v>0.0</v>
      </c>
      <c r="O488" s="286">
        <v>0.0</v>
      </c>
      <c r="P488" s="251">
        <v>0.0</v>
      </c>
      <c r="Q488" s="286">
        <v>0.0</v>
      </c>
      <c r="R488" s="286">
        <v>0.0</v>
      </c>
      <c r="S488" s="251">
        <v>1.0</v>
      </c>
      <c r="T488" s="251">
        <v>0.0</v>
      </c>
      <c r="U488" s="286">
        <v>0.0</v>
      </c>
      <c r="V488" s="286">
        <v>0.0</v>
      </c>
      <c r="W488" s="287">
        <v>134.0</v>
      </c>
      <c r="X488" s="287">
        <v>0.0</v>
      </c>
      <c r="Y488" s="251">
        <v>1.0</v>
      </c>
      <c r="Z488" s="251">
        <v>0.0</v>
      </c>
      <c r="AA488" s="3"/>
      <c r="AB488" s="3"/>
      <c r="AC488" s="3"/>
      <c r="AD488" s="3"/>
      <c r="AE488" s="3"/>
      <c r="AF488" s="3"/>
      <c r="AG488" s="3"/>
      <c r="AH488" s="3"/>
      <c r="AI488" s="3"/>
      <c r="AJ488" s="3"/>
    </row>
    <row r="489">
      <c r="A489" s="252" t="s">
        <v>1635</v>
      </c>
      <c r="B489" s="252" t="s">
        <v>866</v>
      </c>
      <c r="C489" s="252" t="s">
        <v>871</v>
      </c>
      <c r="D489" s="252" t="s">
        <v>872</v>
      </c>
      <c r="E489" s="59">
        <v>9.0</v>
      </c>
      <c r="F489" s="59" t="s">
        <v>7287</v>
      </c>
      <c r="G489" s="59" t="s">
        <v>7271</v>
      </c>
      <c r="H489" s="59" t="s">
        <v>1612</v>
      </c>
      <c r="I489" s="59">
        <v>2.0</v>
      </c>
      <c r="J489" s="59" t="s">
        <v>117</v>
      </c>
      <c r="K489" s="59">
        <v>60.5</v>
      </c>
      <c r="L489" s="59">
        <v>33.5</v>
      </c>
      <c r="M489" s="59">
        <v>27.0</v>
      </c>
      <c r="N489" s="252">
        <v>1.0</v>
      </c>
      <c r="O489" s="284">
        <v>0.0</v>
      </c>
      <c r="P489" s="252">
        <v>2.0</v>
      </c>
      <c r="Q489" s="284">
        <v>1.0E-4</v>
      </c>
      <c r="R489" s="284">
        <v>1.0</v>
      </c>
      <c r="S489" s="252">
        <v>2.0</v>
      </c>
      <c r="T489" s="252">
        <v>0.0</v>
      </c>
      <c r="U489" s="284">
        <v>2.0</v>
      </c>
      <c r="V489" s="284">
        <v>0.0</v>
      </c>
      <c r="W489" s="285">
        <v>268.0</v>
      </c>
      <c r="X489" s="285">
        <v>0.0</v>
      </c>
      <c r="Y489" s="252">
        <v>2.0</v>
      </c>
      <c r="Z489" s="252">
        <v>0.0</v>
      </c>
      <c r="AA489" s="63"/>
      <c r="AB489" s="63"/>
      <c r="AC489" s="63"/>
      <c r="AD489" s="63"/>
      <c r="AE489" s="63"/>
      <c r="AF489" s="63"/>
      <c r="AG489" s="63"/>
      <c r="AH489" s="63"/>
      <c r="AI489" s="63"/>
      <c r="AJ489" s="63"/>
    </row>
    <row r="490">
      <c r="A490" s="251" t="s">
        <v>1635</v>
      </c>
      <c r="B490" s="251" t="s">
        <v>1111</v>
      </c>
      <c r="C490" s="251" t="s">
        <v>1112</v>
      </c>
      <c r="D490" s="251" t="s">
        <v>1113</v>
      </c>
      <c r="E490" s="55">
        <v>6.0</v>
      </c>
      <c r="F490" s="55" t="s">
        <v>7287</v>
      </c>
      <c r="G490" s="55" t="s">
        <v>7270</v>
      </c>
      <c r="H490" s="55" t="s">
        <v>1614</v>
      </c>
      <c r="I490" s="55">
        <v>2.0</v>
      </c>
      <c r="J490" s="55" t="s">
        <v>190</v>
      </c>
      <c r="K490" s="55">
        <v>58.5</v>
      </c>
      <c r="L490" s="55">
        <v>30.5</v>
      </c>
      <c r="M490" s="55">
        <v>25.0</v>
      </c>
      <c r="N490" s="251">
        <v>1.0</v>
      </c>
      <c r="O490" s="286">
        <v>0.0</v>
      </c>
      <c r="P490" s="251">
        <v>5.0</v>
      </c>
      <c r="Q490" s="286">
        <v>2.0E-4</v>
      </c>
      <c r="R490" s="286">
        <v>1.0</v>
      </c>
      <c r="S490" s="251">
        <v>2.0</v>
      </c>
      <c r="T490" s="251">
        <v>0.0</v>
      </c>
      <c r="U490" s="286">
        <v>2.0</v>
      </c>
      <c r="V490" s="286">
        <v>0.0</v>
      </c>
      <c r="W490" s="287">
        <v>212.0</v>
      </c>
      <c r="X490" s="287">
        <v>0.0</v>
      </c>
      <c r="Y490" s="251">
        <v>2.0</v>
      </c>
      <c r="Z490" s="251">
        <v>0.0</v>
      </c>
      <c r="AA490" s="3"/>
      <c r="AB490" s="3"/>
      <c r="AC490" s="3"/>
      <c r="AD490" s="3"/>
      <c r="AE490" s="3"/>
      <c r="AF490" s="3"/>
      <c r="AG490" s="3"/>
      <c r="AH490" s="3"/>
      <c r="AI490" s="3"/>
      <c r="AJ490" s="3"/>
    </row>
    <row r="491">
      <c r="A491" s="252" t="s">
        <v>1635</v>
      </c>
      <c r="B491" s="252" t="s">
        <v>369</v>
      </c>
      <c r="C491" s="252" t="s">
        <v>370</v>
      </c>
      <c r="D491" s="252" t="s">
        <v>371</v>
      </c>
      <c r="E491" s="59">
        <v>11.0</v>
      </c>
      <c r="F491" s="59" t="s">
        <v>7287</v>
      </c>
      <c r="G491" s="59" t="s">
        <v>7270</v>
      </c>
      <c r="H491" s="59" t="s">
        <v>1614</v>
      </c>
      <c r="I491" s="59">
        <v>1.0</v>
      </c>
      <c r="J491" s="59" t="s">
        <v>190</v>
      </c>
      <c r="K491" s="59">
        <v>58.5</v>
      </c>
      <c r="L491" s="59">
        <v>30.5</v>
      </c>
      <c r="M491" s="59">
        <v>25.0</v>
      </c>
      <c r="N491" s="252">
        <v>1.0</v>
      </c>
      <c r="O491" s="284">
        <v>0.0</v>
      </c>
      <c r="P491" s="252">
        <v>1.0</v>
      </c>
      <c r="Q491" s="284">
        <v>0.0</v>
      </c>
      <c r="R491" s="284">
        <v>1.0</v>
      </c>
      <c r="S491" s="252">
        <v>1.0</v>
      </c>
      <c r="T491" s="252">
        <v>0.0</v>
      </c>
      <c r="U491" s="284">
        <v>1.0</v>
      </c>
      <c r="V491" s="284">
        <v>0.0</v>
      </c>
      <c r="W491" s="285">
        <v>105.0</v>
      </c>
      <c r="X491" s="285">
        <v>0.0</v>
      </c>
      <c r="Y491" s="252">
        <v>1.0</v>
      </c>
      <c r="Z491" s="252">
        <v>0.0</v>
      </c>
      <c r="AA491" s="63"/>
      <c r="AB491" s="63"/>
      <c r="AC491" s="63"/>
      <c r="AD491" s="63"/>
      <c r="AE491" s="63"/>
      <c r="AF491" s="63"/>
      <c r="AG491" s="63"/>
      <c r="AH491" s="63"/>
      <c r="AI491" s="63"/>
      <c r="AJ491" s="63"/>
    </row>
    <row r="492">
      <c r="A492" s="251" t="s">
        <v>1635</v>
      </c>
      <c r="B492" s="251" t="s">
        <v>369</v>
      </c>
      <c r="C492" s="251" t="s">
        <v>1114</v>
      </c>
      <c r="D492" s="251" t="s">
        <v>1115</v>
      </c>
      <c r="E492" s="55">
        <v>12.0</v>
      </c>
      <c r="F492" s="55" t="s">
        <v>7287</v>
      </c>
      <c r="G492" s="55" t="s">
        <v>7270</v>
      </c>
      <c r="H492" s="55" t="s">
        <v>1614</v>
      </c>
      <c r="I492" s="55">
        <v>1.0</v>
      </c>
      <c r="J492" s="55" t="s">
        <v>190</v>
      </c>
      <c r="K492" s="55">
        <v>58.5</v>
      </c>
      <c r="L492" s="55">
        <v>30.5</v>
      </c>
      <c r="M492" s="55">
        <v>25.0</v>
      </c>
      <c r="N492" s="251">
        <v>3.0</v>
      </c>
      <c r="O492" s="286">
        <v>1.0E-4</v>
      </c>
      <c r="P492" s="251">
        <v>7.0</v>
      </c>
      <c r="Q492" s="286">
        <v>2.0E-4</v>
      </c>
      <c r="R492" s="286">
        <v>1.0</v>
      </c>
      <c r="S492" s="251">
        <v>1.0</v>
      </c>
      <c r="T492" s="251">
        <v>0.0</v>
      </c>
      <c r="U492" s="286">
        <v>0.3333</v>
      </c>
      <c r="V492" s="286">
        <v>0.0</v>
      </c>
      <c r="W492" s="287">
        <v>105.0</v>
      </c>
      <c r="X492" s="287">
        <v>0.0</v>
      </c>
      <c r="Y492" s="251">
        <v>1.0</v>
      </c>
      <c r="Z492" s="251">
        <v>0.0</v>
      </c>
      <c r="AA492" s="3"/>
      <c r="AB492" s="3"/>
      <c r="AC492" s="3"/>
      <c r="AD492" s="3"/>
      <c r="AE492" s="3"/>
      <c r="AF492" s="3"/>
      <c r="AG492" s="3"/>
      <c r="AH492" s="3"/>
      <c r="AI492" s="3"/>
      <c r="AJ492" s="3"/>
    </row>
    <row r="493">
      <c r="A493" s="252" t="s">
        <v>1635</v>
      </c>
      <c r="B493" s="252" t="s">
        <v>1116</v>
      </c>
      <c r="C493" s="252" t="s">
        <v>1117</v>
      </c>
      <c r="D493" s="252" t="s">
        <v>1118</v>
      </c>
      <c r="E493" s="59">
        <v>10.5</v>
      </c>
      <c r="F493" s="59" t="s">
        <v>7287</v>
      </c>
      <c r="G493" s="59" t="s">
        <v>7271</v>
      </c>
      <c r="H493" s="59" t="s">
        <v>1614</v>
      </c>
      <c r="I493" s="59">
        <v>2.0</v>
      </c>
      <c r="J493" s="59" t="s">
        <v>168</v>
      </c>
      <c r="K493" s="59">
        <v>37.0</v>
      </c>
      <c r="L493" s="59">
        <v>32.0</v>
      </c>
      <c r="M493" s="59">
        <v>11.5</v>
      </c>
      <c r="N493" s="252">
        <v>1.0</v>
      </c>
      <c r="O493" s="284">
        <v>0.0</v>
      </c>
      <c r="P493" s="252">
        <v>2.0</v>
      </c>
      <c r="Q493" s="284">
        <v>1.0E-4</v>
      </c>
      <c r="R493" s="284">
        <v>1.0</v>
      </c>
      <c r="S493" s="252">
        <v>1.0</v>
      </c>
      <c r="T493" s="252">
        <v>1.0</v>
      </c>
      <c r="U493" s="284">
        <v>1.0</v>
      </c>
      <c r="V493" s="284">
        <v>1.0</v>
      </c>
      <c r="W493" s="285">
        <v>113.0</v>
      </c>
      <c r="X493" s="285">
        <v>113.0</v>
      </c>
      <c r="Y493" s="252">
        <v>1.0</v>
      </c>
      <c r="Z493" s="252">
        <v>1.0</v>
      </c>
      <c r="AA493" s="63"/>
      <c r="AB493" s="63"/>
      <c r="AC493" s="63"/>
      <c r="AD493" s="63"/>
      <c r="AE493" s="63"/>
      <c r="AF493" s="63"/>
      <c r="AG493" s="63"/>
      <c r="AH493" s="63"/>
      <c r="AI493" s="63"/>
      <c r="AJ493" s="63"/>
    </row>
    <row r="494">
      <c r="A494" s="251" t="s">
        <v>1635</v>
      </c>
      <c r="B494" s="251" t="s">
        <v>877</v>
      </c>
      <c r="C494" s="251" t="s">
        <v>1119</v>
      </c>
      <c r="D494" s="251" t="s">
        <v>1120</v>
      </c>
      <c r="E494" s="55">
        <v>8.5</v>
      </c>
      <c r="F494" s="55" t="s">
        <v>188</v>
      </c>
      <c r="G494" s="55" t="s">
        <v>7270</v>
      </c>
      <c r="H494" s="55" t="s">
        <v>100</v>
      </c>
      <c r="I494" s="55">
        <v>3.0</v>
      </c>
      <c r="J494" s="55" t="s">
        <v>100</v>
      </c>
      <c r="K494" s="55">
        <v>37.0</v>
      </c>
      <c r="L494" s="55">
        <v>34.5</v>
      </c>
      <c r="M494" s="55">
        <v>11.5</v>
      </c>
      <c r="N494" s="251">
        <v>2.0</v>
      </c>
      <c r="O494" s="286">
        <v>1.0E-4</v>
      </c>
      <c r="P494" s="251">
        <v>2.0</v>
      </c>
      <c r="Q494" s="286">
        <v>1.0E-4</v>
      </c>
      <c r="R494" s="286">
        <v>1.0</v>
      </c>
      <c r="S494" s="251">
        <v>2.0</v>
      </c>
      <c r="T494" s="251">
        <v>1.0</v>
      </c>
      <c r="U494" s="286">
        <v>1.0</v>
      </c>
      <c r="V494" s="286">
        <v>0.5</v>
      </c>
      <c r="W494" s="287">
        <v>113.0</v>
      </c>
      <c r="X494" s="287">
        <v>113.0</v>
      </c>
      <c r="Y494" s="251">
        <v>2.0</v>
      </c>
      <c r="Z494" s="251">
        <v>1.0</v>
      </c>
      <c r="AA494" s="3"/>
      <c r="AB494" s="3"/>
      <c r="AC494" s="3"/>
      <c r="AD494" s="3"/>
      <c r="AE494" s="3"/>
      <c r="AF494" s="3"/>
      <c r="AG494" s="3"/>
      <c r="AH494" s="3"/>
      <c r="AI494" s="3"/>
      <c r="AJ494" s="3"/>
    </row>
    <row r="495">
      <c r="A495" s="252" t="s">
        <v>1635</v>
      </c>
      <c r="B495" s="252" t="s">
        <v>375</v>
      </c>
      <c r="C495" s="252" t="s">
        <v>376</v>
      </c>
      <c r="D495" s="252" t="s">
        <v>377</v>
      </c>
      <c r="E495" s="59">
        <v>10.0</v>
      </c>
      <c r="F495" s="59" t="s">
        <v>7287</v>
      </c>
      <c r="G495" s="59" t="s">
        <v>7270</v>
      </c>
      <c r="H495" s="59" t="s">
        <v>1580</v>
      </c>
      <c r="I495" s="59">
        <v>1.0</v>
      </c>
      <c r="J495" s="59" t="s">
        <v>231</v>
      </c>
      <c r="K495" s="59">
        <v>35.0</v>
      </c>
      <c r="L495" s="59">
        <v>27.5</v>
      </c>
      <c r="M495" s="59">
        <v>16.5</v>
      </c>
      <c r="N495" s="252">
        <v>21.0</v>
      </c>
      <c r="O495" s="284">
        <v>8.0E-4</v>
      </c>
      <c r="P495" s="252">
        <v>23.0</v>
      </c>
      <c r="Q495" s="284">
        <v>8.0E-4</v>
      </c>
      <c r="R495" s="284">
        <v>1.0</v>
      </c>
      <c r="S495" s="252">
        <v>1.0</v>
      </c>
      <c r="T495" s="252">
        <v>0.0</v>
      </c>
      <c r="U495" s="284">
        <v>0.0476</v>
      </c>
      <c r="V495" s="284">
        <v>0.0</v>
      </c>
      <c r="W495" s="285">
        <v>102.0</v>
      </c>
      <c r="X495" s="285">
        <v>0.0</v>
      </c>
      <c r="Y495" s="252">
        <v>1.0</v>
      </c>
      <c r="Z495" s="252">
        <v>0.0</v>
      </c>
      <c r="AA495" s="63"/>
      <c r="AB495" s="63"/>
      <c r="AC495" s="63"/>
      <c r="AD495" s="63"/>
      <c r="AE495" s="63"/>
      <c r="AF495" s="63"/>
      <c r="AG495" s="63"/>
      <c r="AH495" s="63"/>
      <c r="AI495" s="63"/>
      <c r="AJ495" s="63"/>
    </row>
    <row r="496">
      <c r="A496" s="251" t="s">
        <v>1635</v>
      </c>
      <c r="B496" s="251" t="s">
        <v>375</v>
      </c>
      <c r="C496" s="251" t="s">
        <v>386</v>
      </c>
      <c r="D496" s="251" t="s">
        <v>387</v>
      </c>
      <c r="E496" s="55">
        <v>7.5</v>
      </c>
      <c r="F496" s="55" t="s">
        <v>7287</v>
      </c>
      <c r="G496" s="55" t="s">
        <v>7270</v>
      </c>
      <c r="H496" s="55" t="s">
        <v>1580</v>
      </c>
      <c r="I496" s="55">
        <v>1.0</v>
      </c>
      <c r="J496" s="55" t="s">
        <v>231</v>
      </c>
      <c r="K496" s="55">
        <v>35.0</v>
      </c>
      <c r="L496" s="55">
        <v>27.5</v>
      </c>
      <c r="M496" s="55">
        <v>16.5</v>
      </c>
      <c r="N496" s="251">
        <v>0.0</v>
      </c>
      <c r="O496" s="286">
        <v>0.0</v>
      </c>
      <c r="P496" s="251">
        <v>0.0</v>
      </c>
      <c r="Q496" s="286">
        <v>0.0</v>
      </c>
      <c r="R496" s="286">
        <v>0.0</v>
      </c>
      <c r="S496" s="251">
        <v>1.0</v>
      </c>
      <c r="T496" s="251">
        <v>0.0</v>
      </c>
      <c r="U496" s="286">
        <v>0.0</v>
      </c>
      <c r="V496" s="286">
        <v>0.0</v>
      </c>
      <c r="W496" s="287">
        <v>102.0</v>
      </c>
      <c r="X496" s="287">
        <v>0.0</v>
      </c>
      <c r="Y496" s="251">
        <v>1.0</v>
      </c>
      <c r="Z496" s="251">
        <v>0.0</v>
      </c>
      <c r="AA496" s="3"/>
      <c r="AB496" s="3"/>
      <c r="AC496" s="3"/>
      <c r="AD496" s="3"/>
      <c r="AE496" s="3"/>
      <c r="AF496" s="3"/>
      <c r="AG496" s="3"/>
      <c r="AH496" s="3"/>
      <c r="AI496" s="3"/>
      <c r="AJ496" s="3"/>
    </row>
    <row r="497">
      <c r="A497" s="252" t="s">
        <v>1635</v>
      </c>
      <c r="B497" s="252" t="s">
        <v>375</v>
      </c>
      <c r="C497" s="252" t="s">
        <v>880</v>
      </c>
      <c r="D497" s="252" t="s">
        <v>881</v>
      </c>
      <c r="E497" s="59">
        <v>8.0</v>
      </c>
      <c r="F497" s="59" t="s">
        <v>7287</v>
      </c>
      <c r="G497" s="59" t="s">
        <v>7270</v>
      </c>
      <c r="H497" s="59" t="s">
        <v>1580</v>
      </c>
      <c r="I497" s="59">
        <v>3.0</v>
      </c>
      <c r="J497" s="59" t="s">
        <v>231</v>
      </c>
      <c r="K497" s="59">
        <v>35.0</v>
      </c>
      <c r="L497" s="59">
        <v>27.5</v>
      </c>
      <c r="M497" s="59">
        <v>16.5</v>
      </c>
      <c r="N497" s="252">
        <v>44.0</v>
      </c>
      <c r="O497" s="284">
        <v>0.0017</v>
      </c>
      <c r="P497" s="252">
        <v>55.0</v>
      </c>
      <c r="Q497" s="284">
        <v>0.0018</v>
      </c>
      <c r="R497" s="284">
        <v>0.9273</v>
      </c>
      <c r="S497" s="252">
        <v>3.0</v>
      </c>
      <c r="T497" s="252">
        <v>0.0</v>
      </c>
      <c r="U497" s="284">
        <v>0.0682</v>
      </c>
      <c r="V497" s="284">
        <v>0.0</v>
      </c>
      <c r="W497" s="285">
        <v>306.0</v>
      </c>
      <c r="X497" s="285">
        <v>0.0</v>
      </c>
      <c r="Y497" s="252">
        <v>3.0</v>
      </c>
      <c r="Z497" s="252">
        <v>0.0</v>
      </c>
      <c r="AA497" s="63"/>
      <c r="AB497" s="63"/>
      <c r="AC497" s="63"/>
      <c r="AD497" s="63"/>
      <c r="AE497" s="63"/>
      <c r="AF497" s="63"/>
      <c r="AG497" s="63"/>
      <c r="AH497" s="63"/>
      <c r="AI497" s="63"/>
      <c r="AJ497" s="63"/>
    </row>
    <row r="498">
      <c r="A498" s="251" t="s">
        <v>1635</v>
      </c>
      <c r="B498" s="251" t="s">
        <v>375</v>
      </c>
      <c r="C498" s="251" t="s">
        <v>388</v>
      </c>
      <c r="D498" s="251" t="s">
        <v>389</v>
      </c>
      <c r="E498" s="55">
        <v>8.5</v>
      </c>
      <c r="F498" s="55" t="s">
        <v>7287</v>
      </c>
      <c r="G498" s="55" t="s">
        <v>7270</v>
      </c>
      <c r="H498" s="55" t="s">
        <v>1580</v>
      </c>
      <c r="I498" s="55">
        <v>6.0</v>
      </c>
      <c r="J498" s="55" t="s">
        <v>231</v>
      </c>
      <c r="K498" s="55">
        <v>35.0</v>
      </c>
      <c r="L498" s="55">
        <v>27.5</v>
      </c>
      <c r="M498" s="55">
        <v>16.5</v>
      </c>
      <c r="N498" s="251">
        <v>36.0</v>
      </c>
      <c r="O498" s="286">
        <v>0.0014</v>
      </c>
      <c r="P498" s="251">
        <v>47.0</v>
      </c>
      <c r="Q498" s="286">
        <v>0.0016</v>
      </c>
      <c r="R498" s="286">
        <v>1.0</v>
      </c>
      <c r="S498" s="251">
        <v>6.0</v>
      </c>
      <c r="T498" s="251">
        <v>0.0</v>
      </c>
      <c r="U498" s="286">
        <v>0.1667</v>
      </c>
      <c r="V498" s="286">
        <v>0.0</v>
      </c>
      <c r="W498" s="287">
        <v>612.0</v>
      </c>
      <c r="X498" s="287">
        <v>0.0</v>
      </c>
      <c r="Y498" s="251">
        <v>6.0</v>
      </c>
      <c r="Z498" s="251">
        <v>0.0</v>
      </c>
      <c r="AA498" s="3"/>
      <c r="AB498" s="3"/>
      <c r="AC498" s="3"/>
      <c r="AD498" s="3"/>
      <c r="AE498" s="3"/>
      <c r="AF498" s="3"/>
      <c r="AG498" s="3"/>
      <c r="AH498" s="3"/>
      <c r="AI498" s="3"/>
      <c r="AJ498" s="3"/>
    </row>
    <row r="499">
      <c r="A499" s="252" t="s">
        <v>1635</v>
      </c>
      <c r="B499" s="252" t="s">
        <v>375</v>
      </c>
      <c r="C499" s="252" t="s">
        <v>390</v>
      </c>
      <c r="D499" s="252" t="s">
        <v>391</v>
      </c>
      <c r="E499" s="59">
        <v>9.0</v>
      </c>
      <c r="F499" s="59" t="s">
        <v>7287</v>
      </c>
      <c r="G499" s="59" t="s">
        <v>7270</v>
      </c>
      <c r="H499" s="59" t="s">
        <v>1580</v>
      </c>
      <c r="I499" s="59">
        <v>2.0</v>
      </c>
      <c r="J499" s="59" t="s">
        <v>231</v>
      </c>
      <c r="K499" s="59">
        <v>35.0</v>
      </c>
      <c r="L499" s="59">
        <v>27.5</v>
      </c>
      <c r="M499" s="59">
        <v>16.5</v>
      </c>
      <c r="N499" s="252">
        <v>89.0</v>
      </c>
      <c r="O499" s="284">
        <v>0.0035</v>
      </c>
      <c r="P499" s="252">
        <v>132.0</v>
      </c>
      <c r="Q499" s="284">
        <v>0.0044</v>
      </c>
      <c r="R499" s="284">
        <v>1.0</v>
      </c>
      <c r="S499" s="252">
        <v>2.0</v>
      </c>
      <c r="T499" s="252">
        <v>0.0</v>
      </c>
      <c r="U499" s="284">
        <v>0.0225</v>
      </c>
      <c r="V499" s="284">
        <v>0.0</v>
      </c>
      <c r="W499" s="285">
        <v>204.0</v>
      </c>
      <c r="X499" s="285">
        <v>0.0</v>
      </c>
      <c r="Y499" s="252">
        <v>2.0</v>
      </c>
      <c r="Z499" s="252">
        <v>0.0</v>
      </c>
      <c r="AA499" s="63"/>
      <c r="AB499" s="63"/>
      <c r="AC499" s="63"/>
      <c r="AD499" s="63"/>
      <c r="AE499" s="63"/>
      <c r="AF499" s="63"/>
      <c r="AG499" s="63"/>
      <c r="AH499" s="63"/>
      <c r="AI499" s="63"/>
      <c r="AJ499" s="63"/>
    </row>
    <row r="500">
      <c r="A500" s="251" t="s">
        <v>1635</v>
      </c>
      <c r="B500" s="251" t="s">
        <v>375</v>
      </c>
      <c r="C500" s="251" t="s">
        <v>392</v>
      </c>
      <c r="D500" s="251" t="s">
        <v>393</v>
      </c>
      <c r="E500" s="55">
        <v>9.5</v>
      </c>
      <c r="F500" s="55" t="s">
        <v>7287</v>
      </c>
      <c r="G500" s="55" t="s">
        <v>7270</v>
      </c>
      <c r="H500" s="55" t="s">
        <v>1580</v>
      </c>
      <c r="I500" s="55">
        <v>1.0</v>
      </c>
      <c r="J500" s="55" t="s">
        <v>231</v>
      </c>
      <c r="K500" s="55">
        <v>35.0</v>
      </c>
      <c r="L500" s="55">
        <v>27.5</v>
      </c>
      <c r="M500" s="55">
        <v>16.5</v>
      </c>
      <c r="N500" s="251">
        <v>28.0</v>
      </c>
      <c r="O500" s="286">
        <v>0.0011</v>
      </c>
      <c r="P500" s="251">
        <v>37.0</v>
      </c>
      <c r="Q500" s="286">
        <v>0.0012</v>
      </c>
      <c r="R500" s="286">
        <v>1.0</v>
      </c>
      <c r="S500" s="251">
        <v>1.0</v>
      </c>
      <c r="T500" s="251">
        <v>0.0</v>
      </c>
      <c r="U500" s="286">
        <v>0.0357</v>
      </c>
      <c r="V500" s="286">
        <v>0.0</v>
      </c>
      <c r="W500" s="287">
        <v>102.0</v>
      </c>
      <c r="X500" s="287">
        <v>0.0</v>
      </c>
      <c r="Y500" s="251">
        <v>1.0</v>
      </c>
      <c r="Z500" s="251">
        <v>0.0</v>
      </c>
      <c r="AA500" s="3"/>
      <c r="AB500" s="3"/>
      <c r="AC500" s="3"/>
      <c r="AD500" s="3"/>
      <c r="AE500" s="3"/>
      <c r="AF500" s="3"/>
      <c r="AG500" s="3"/>
      <c r="AH500" s="3"/>
      <c r="AI500" s="3"/>
      <c r="AJ500" s="3"/>
    </row>
    <row r="501">
      <c r="A501" s="252" t="s">
        <v>1635</v>
      </c>
      <c r="B501" s="252" t="s">
        <v>375</v>
      </c>
      <c r="C501" s="252" t="s">
        <v>882</v>
      </c>
      <c r="D501" s="252" t="s">
        <v>883</v>
      </c>
      <c r="E501" s="59">
        <v>10.5</v>
      </c>
      <c r="F501" s="59" t="s">
        <v>7289</v>
      </c>
      <c r="G501" s="59" t="s">
        <v>7270</v>
      </c>
      <c r="H501" s="59" t="s">
        <v>1580</v>
      </c>
      <c r="I501" s="59">
        <v>1.0</v>
      </c>
      <c r="J501" s="59" t="s">
        <v>231</v>
      </c>
      <c r="K501" s="59">
        <v>35.0</v>
      </c>
      <c r="L501" s="59">
        <v>27.5</v>
      </c>
      <c r="M501" s="59">
        <v>16.5</v>
      </c>
      <c r="N501" s="252">
        <v>10.0</v>
      </c>
      <c r="O501" s="284">
        <v>4.0E-4</v>
      </c>
      <c r="P501" s="252">
        <v>11.0</v>
      </c>
      <c r="Q501" s="284">
        <v>4.0E-4</v>
      </c>
      <c r="R501" s="284">
        <v>1.0</v>
      </c>
      <c r="S501" s="252">
        <v>1.0</v>
      </c>
      <c r="T501" s="252">
        <v>0.0</v>
      </c>
      <c r="U501" s="284">
        <v>0.1</v>
      </c>
      <c r="V501" s="284">
        <v>0.0</v>
      </c>
      <c r="W501" s="285">
        <v>102.0</v>
      </c>
      <c r="X501" s="285">
        <v>0.0</v>
      </c>
      <c r="Y501" s="252">
        <v>1.0</v>
      </c>
      <c r="Z501" s="252">
        <v>0.0</v>
      </c>
      <c r="AA501" s="63"/>
      <c r="AB501" s="63"/>
      <c r="AC501" s="63"/>
      <c r="AD501" s="63"/>
      <c r="AE501" s="63"/>
      <c r="AF501" s="63"/>
      <c r="AG501" s="63"/>
      <c r="AH501" s="63"/>
      <c r="AI501" s="63"/>
      <c r="AJ501" s="63"/>
    </row>
    <row r="502">
      <c r="A502" s="251" t="s">
        <v>1635</v>
      </c>
      <c r="B502" s="251" t="s">
        <v>375</v>
      </c>
      <c r="C502" s="251" t="s">
        <v>394</v>
      </c>
      <c r="D502" s="251" t="s">
        <v>395</v>
      </c>
      <c r="E502" s="55">
        <v>6.0</v>
      </c>
      <c r="F502" s="55" t="s">
        <v>7289</v>
      </c>
      <c r="G502" s="55" t="s">
        <v>7270</v>
      </c>
      <c r="H502" s="55" t="s">
        <v>1580</v>
      </c>
      <c r="I502" s="55">
        <v>1.0</v>
      </c>
      <c r="J502" s="55" t="s">
        <v>231</v>
      </c>
      <c r="K502" s="55">
        <v>35.0</v>
      </c>
      <c r="L502" s="55">
        <v>27.5</v>
      </c>
      <c r="M502" s="55">
        <v>16.5</v>
      </c>
      <c r="N502" s="251">
        <v>77.0</v>
      </c>
      <c r="O502" s="286">
        <v>0.003</v>
      </c>
      <c r="P502" s="251">
        <v>103.0</v>
      </c>
      <c r="Q502" s="286">
        <v>0.0034</v>
      </c>
      <c r="R502" s="286">
        <v>0.9223</v>
      </c>
      <c r="S502" s="251">
        <v>1.0</v>
      </c>
      <c r="T502" s="251">
        <v>0.0</v>
      </c>
      <c r="U502" s="286">
        <v>0.013</v>
      </c>
      <c r="V502" s="286">
        <v>0.0</v>
      </c>
      <c r="W502" s="287">
        <v>102.0</v>
      </c>
      <c r="X502" s="287">
        <v>0.0</v>
      </c>
      <c r="Y502" s="251">
        <v>1.0</v>
      </c>
      <c r="Z502" s="251">
        <v>0.0</v>
      </c>
      <c r="AA502" s="3"/>
      <c r="AB502" s="3"/>
      <c r="AC502" s="3"/>
      <c r="AD502" s="3"/>
      <c r="AE502" s="3"/>
      <c r="AF502" s="3"/>
      <c r="AG502" s="3"/>
      <c r="AH502" s="3"/>
      <c r="AI502" s="3"/>
      <c r="AJ502" s="3"/>
    </row>
    <row r="503">
      <c r="A503" s="252" t="s">
        <v>1635</v>
      </c>
      <c r="B503" s="252" t="s">
        <v>375</v>
      </c>
      <c r="C503" s="252" t="s">
        <v>396</v>
      </c>
      <c r="D503" s="252" t="s">
        <v>397</v>
      </c>
      <c r="E503" s="59">
        <v>8.0</v>
      </c>
      <c r="F503" s="59" t="s">
        <v>7289</v>
      </c>
      <c r="G503" s="59" t="s">
        <v>7270</v>
      </c>
      <c r="H503" s="59" t="s">
        <v>1580</v>
      </c>
      <c r="I503" s="59">
        <v>1.0</v>
      </c>
      <c r="J503" s="59" t="s">
        <v>231</v>
      </c>
      <c r="K503" s="59">
        <v>35.0</v>
      </c>
      <c r="L503" s="59">
        <v>27.5</v>
      </c>
      <c r="M503" s="59">
        <v>16.5</v>
      </c>
      <c r="N503" s="252">
        <v>43.0</v>
      </c>
      <c r="O503" s="284">
        <v>0.0017</v>
      </c>
      <c r="P503" s="252">
        <v>48.0</v>
      </c>
      <c r="Q503" s="284">
        <v>0.0016</v>
      </c>
      <c r="R503" s="284">
        <v>0.9792</v>
      </c>
      <c r="S503" s="252">
        <v>1.0</v>
      </c>
      <c r="T503" s="252">
        <v>0.0</v>
      </c>
      <c r="U503" s="284">
        <v>0.0233</v>
      </c>
      <c r="V503" s="284">
        <v>0.0</v>
      </c>
      <c r="W503" s="285">
        <v>102.0</v>
      </c>
      <c r="X503" s="285">
        <v>0.0</v>
      </c>
      <c r="Y503" s="252">
        <v>1.0</v>
      </c>
      <c r="Z503" s="252">
        <v>0.0</v>
      </c>
      <c r="AA503" s="63"/>
      <c r="AB503" s="63"/>
      <c r="AC503" s="63"/>
      <c r="AD503" s="63"/>
      <c r="AE503" s="63"/>
      <c r="AF503" s="63"/>
      <c r="AG503" s="63"/>
      <c r="AH503" s="63"/>
      <c r="AI503" s="63"/>
      <c r="AJ503" s="63"/>
    </row>
    <row r="504">
      <c r="A504" s="251" t="s">
        <v>1635</v>
      </c>
      <c r="B504" s="251" t="s">
        <v>375</v>
      </c>
      <c r="C504" s="251" t="s">
        <v>1121</v>
      </c>
      <c r="D504" s="251" t="s">
        <v>1122</v>
      </c>
      <c r="E504" s="55">
        <v>9.0</v>
      </c>
      <c r="F504" s="55" t="s">
        <v>7289</v>
      </c>
      <c r="G504" s="55" t="s">
        <v>7270</v>
      </c>
      <c r="H504" s="55" t="s">
        <v>1580</v>
      </c>
      <c r="I504" s="55">
        <v>1.0</v>
      </c>
      <c r="J504" s="55" t="s">
        <v>231</v>
      </c>
      <c r="K504" s="55">
        <v>35.0</v>
      </c>
      <c r="L504" s="55">
        <v>27.5</v>
      </c>
      <c r="M504" s="55">
        <v>16.5</v>
      </c>
      <c r="N504" s="251">
        <v>26.0</v>
      </c>
      <c r="O504" s="286">
        <v>0.001</v>
      </c>
      <c r="P504" s="251">
        <v>31.0</v>
      </c>
      <c r="Q504" s="286">
        <v>0.001</v>
      </c>
      <c r="R504" s="286">
        <v>1.0</v>
      </c>
      <c r="S504" s="251">
        <v>1.0</v>
      </c>
      <c r="T504" s="251">
        <v>0.0</v>
      </c>
      <c r="U504" s="286">
        <v>0.0385</v>
      </c>
      <c r="V504" s="286">
        <v>0.0</v>
      </c>
      <c r="W504" s="287">
        <v>102.0</v>
      </c>
      <c r="X504" s="287">
        <v>0.0</v>
      </c>
      <c r="Y504" s="251">
        <v>1.0</v>
      </c>
      <c r="Z504" s="251">
        <v>0.0</v>
      </c>
      <c r="AA504" s="3"/>
      <c r="AB504" s="3"/>
      <c r="AC504" s="3"/>
      <c r="AD504" s="3"/>
      <c r="AE504" s="3"/>
      <c r="AF504" s="3"/>
      <c r="AG504" s="3"/>
      <c r="AH504" s="3"/>
      <c r="AI504" s="3"/>
      <c r="AJ504" s="3"/>
    </row>
    <row r="505">
      <c r="A505" s="252" t="s">
        <v>1635</v>
      </c>
      <c r="B505" s="252" t="s">
        <v>375</v>
      </c>
      <c r="C505" s="252" t="s">
        <v>398</v>
      </c>
      <c r="D505" s="252" t="s">
        <v>399</v>
      </c>
      <c r="E505" s="59">
        <v>9.5</v>
      </c>
      <c r="F505" s="59" t="s">
        <v>7289</v>
      </c>
      <c r="G505" s="59" t="s">
        <v>7270</v>
      </c>
      <c r="H505" s="59" t="s">
        <v>1580</v>
      </c>
      <c r="I505" s="59">
        <v>2.0</v>
      </c>
      <c r="J505" s="59" t="s">
        <v>231</v>
      </c>
      <c r="K505" s="59">
        <v>35.0</v>
      </c>
      <c r="L505" s="59">
        <v>27.5</v>
      </c>
      <c r="M505" s="59">
        <v>16.5</v>
      </c>
      <c r="N505" s="252">
        <v>25.0</v>
      </c>
      <c r="O505" s="284">
        <v>0.001</v>
      </c>
      <c r="P505" s="252">
        <v>41.0</v>
      </c>
      <c r="Q505" s="284">
        <v>0.0014</v>
      </c>
      <c r="R505" s="284">
        <v>0.9268</v>
      </c>
      <c r="S505" s="252">
        <v>2.0</v>
      </c>
      <c r="T505" s="252">
        <v>0.0</v>
      </c>
      <c r="U505" s="284">
        <v>0.08</v>
      </c>
      <c r="V505" s="284">
        <v>0.0</v>
      </c>
      <c r="W505" s="285">
        <v>204.0</v>
      </c>
      <c r="X505" s="285">
        <v>0.0</v>
      </c>
      <c r="Y505" s="252">
        <v>2.0</v>
      </c>
      <c r="Z505" s="252">
        <v>0.0</v>
      </c>
      <c r="AA505" s="63"/>
      <c r="AB505" s="63"/>
      <c r="AC505" s="63"/>
      <c r="AD505" s="63"/>
      <c r="AE505" s="63"/>
      <c r="AF505" s="63"/>
      <c r="AG505" s="63"/>
      <c r="AH505" s="63"/>
      <c r="AI505" s="63"/>
      <c r="AJ505" s="63"/>
    </row>
    <row r="506">
      <c r="A506" s="251" t="s">
        <v>1635</v>
      </c>
      <c r="B506" s="251" t="s">
        <v>400</v>
      </c>
      <c r="C506" s="251" t="s">
        <v>401</v>
      </c>
      <c r="D506" s="251" t="s">
        <v>402</v>
      </c>
      <c r="E506" s="55">
        <v>10.0</v>
      </c>
      <c r="F506" s="55" t="s">
        <v>7287</v>
      </c>
      <c r="G506" s="55" t="s">
        <v>7270</v>
      </c>
      <c r="H506" s="55" t="s">
        <v>1582</v>
      </c>
      <c r="I506" s="55">
        <v>9.0</v>
      </c>
      <c r="J506" s="55" t="s">
        <v>132</v>
      </c>
      <c r="K506" s="55">
        <v>37.0</v>
      </c>
      <c r="L506" s="55">
        <v>32.5</v>
      </c>
      <c r="M506" s="55">
        <v>11.5</v>
      </c>
      <c r="N506" s="251">
        <v>439.0</v>
      </c>
      <c r="O506" s="286">
        <v>0.0174</v>
      </c>
      <c r="P506" s="251">
        <v>507.0</v>
      </c>
      <c r="Q506" s="286">
        <v>0.0168</v>
      </c>
      <c r="R506" s="286">
        <v>1.0</v>
      </c>
      <c r="S506" s="251">
        <v>8.0</v>
      </c>
      <c r="T506" s="251">
        <v>1.0</v>
      </c>
      <c r="U506" s="286">
        <v>0.0182</v>
      </c>
      <c r="V506" s="286">
        <v>0.0023</v>
      </c>
      <c r="W506" s="287">
        <v>1032.0</v>
      </c>
      <c r="X506" s="287">
        <v>129.0</v>
      </c>
      <c r="Y506" s="251">
        <v>8.0</v>
      </c>
      <c r="Z506" s="251">
        <v>1.0</v>
      </c>
      <c r="AA506" s="3"/>
      <c r="AB506" s="3"/>
      <c r="AC506" s="3"/>
      <c r="AD506" s="3"/>
      <c r="AE506" s="3"/>
      <c r="AF506" s="3"/>
      <c r="AG506" s="3"/>
      <c r="AH506" s="3"/>
      <c r="AI506" s="3"/>
      <c r="AJ506" s="3"/>
    </row>
    <row r="507">
      <c r="A507" s="252" t="s">
        <v>1635</v>
      </c>
      <c r="B507" s="252" t="s">
        <v>400</v>
      </c>
      <c r="C507" s="252" t="s">
        <v>403</v>
      </c>
      <c r="D507" s="252" t="s">
        <v>404</v>
      </c>
      <c r="E507" s="59">
        <v>10.5</v>
      </c>
      <c r="F507" s="59" t="s">
        <v>7287</v>
      </c>
      <c r="G507" s="59" t="s">
        <v>7270</v>
      </c>
      <c r="H507" s="59" t="s">
        <v>1582</v>
      </c>
      <c r="I507" s="59">
        <v>9.0</v>
      </c>
      <c r="J507" s="59" t="s">
        <v>132</v>
      </c>
      <c r="K507" s="59">
        <v>37.0</v>
      </c>
      <c r="L507" s="59">
        <v>32.5</v>
      </c>
      <c r="M507" s="59">
        <v>11.5</v>
      </c>
      <c r="N507" s="252">
        <v>64.0</v>
      </c>
      <c r="O507" s="284">
        <v>0.0025</v>
      </c>
      <c r="P507" s="252">
        <v>88.0</v>
      </c>
      <c r="Q507" s="284">
        <v>0.0029</v>
      </c>
      <c r="R507" s="284">
        <v>1.0</v>
      </c>
      <c r="S507" s="252">
        <v>9.0</v>
      </c>
      <c r="T507" s="252">
        <v>0.0</v>
      </c>
      <c r="U507" s="284">
        <v>0.1406</v>
      </c>
      <c r="V507" s="284">
        <v>0.0</v>
      </c>
      <c r="W507" s="285">
        <v>1161.0</v>
      </c>
      <c r="X507" s="285">
        <v>0.0</v>
      </c>
      <c r="Y507" s="252">
        <v>9.0</v>
      </c>
      <c r="Z507" s="252">
        <v>0.0</v>
      </c>
      <c r="AA507" s="63"/>
      <c r="AB507" s="63"/>
      <c r="AC507" s="63"/>
      <c r="AD507" s="63"/>
      <c r="AE507" s="63"/>
      <c r="AF507" s="63"/>
      <c r="AG507" s="63"/>
      <c r="AH507" s="63"/>
      <c r="AI507" s="63"/>
      <c r="AJ507" s="63"/>
    </row>
    <row r="508">
      <c r="A508" s="251" t="s">
        <v>1635</v>
      </c>
      <c r="B508" s="251" t="s">
        <v>400</v>
      </c>
      <c r="C508" s="251" t="s">
        <v>886</v>
      </c>
      <c r="D508" s="251" t="s">
        <v>887</v>
      </c>
      <c r="E508" s="55">
        <v>11.0</v>
      </c>
      <c r="F508" s="55" t="s">
        <v>7287</v>
      </c>
      <c r="G508" s="55" t="s">
        <v>7270</v>
      </c>
      <c r="H508" s="55" t="s">
        <v>1582</v>
      </c>
      <c r="I508" s="55">
        <v>6.0</v>
      </c>
      <c r="J508" s="55" t="s">
        <v>132</v>
      </c>
      <c r="K508" s="55">
        <v>37.0</v>
      </c>
      <c r="L508" s="55">
        <v>32.5</v>
      </c>
      <c r="M508" s="55">
        <v>11.5</v>
      </c>
      <c r="N508" s="251">
        <v>39.0</v>
      </c>
      <c r="O508" s="286">
        <v>0.0015</v>
      </c>
      <c r="P508" s="251">
        <v>52.0</v>
      </c>
      <c r="Q508" s="286">
        <v>0.0017</v>
      </c>
      <c r="R508" s="286">
        <v>0.9808</v>
      </c>
      <c r="S508" s="251">
        <v>6.0</v>
      </c>
      <c r="T508" s="251">
        <v>0.0</v>
      </c>
      <c r="U508" s="286">
        <v>0.1538</v>
      </c>
      <c r="V508" s="286">
        <v>0.0</v>
      </c>
      <c r="W508" s="287">
        <v>774.0</v>
      </c>
      <c r="X508" s="287">
        <v>0.0</v>
      </c>
      <c r="Y508" s="251">
        <v>6.0</v>
      </c>
      <c r="Z508" s="251">
        <v>0.0</v>
      </c>
      <c r="AA508" s="3"/>
      <c r="AB508" s="3"/>
      <c r="AC508" s="3"/>
      <c r="AD508" s="3"/>
      <c r="AE508" s="3"/>
      <c r="AF508" s="3"/>
      <c r="AG508" s="3"/>
      <c r="AH508" s="3"/>
      <c r="AI508" s="3"/>
      <c r="AJ508" s="3"/>
    </row>
    <row r="509">
      <c r="A509" s="252" t="s">
        <v>1635</v>
      </c>
      <c r="B509" s="252" t="s">
        <v>400</v>
      </c>
      <c r="C509" s="252" t="s">
        <v>888</v>
      </c>
      <c r="D509" s="252" t="s">
        <v>889</v>
      </c>
      <c r="E509" s="59">
        <v>6.0</v>
      </c>
      <c r="F509" s="59" t="s">
        <v>7287</v>
      </c>
      <c r="G509" s="59" t="s">
        <v>7270</v>
      </c>
      <c r="H509" s="59" t="s">
        <v>1582</v>
      </c>
      <c r="I509" s="59">
        <v>2.0</v>
      </c>
      <c r="J509" s="59" t="s">
        <v>132</v>
      </c>
      <c r="K509" s="59">
        <v>37.0</v>
      </c>
      <c r="L509" s="59">
        <v>32.5</v>
      </c>
      <c r="M509" s="59">
        <v>11.5</v>
      </c>
      <c r="N509" s="252">
        <v>33.0</v>
      </c>
      <c r="O509" s="284">
        <v>0.0013</v>
      </c>
      <c r="P509" s="252">
        <v>37.0</v>
      </c>
      <c r="Q509" s="284">
        <v>0.0012</v>
      </c>
      <c r="R509" s="284">
        <v>0.9189</v>
      </c>
      <c r="S509" s="252">
        <v>2.0</v>
      </c>
      <c r="T509" s="252">
        <v>0.0</v>
      </c>
      <c r="U509" s="284">
        <v>0.0606</v>
      </c>
      <c r="V509" s="284">
        <v>0.0</v>
      </c>
      <c r="W509" s="285">
        <v>258.0</v>
      </c>
      <c r="X509" s="285">
        <v>0.0</v>
      </c>
      <c r="Y509" s="252">
        <v>2.0</v>
      </c>
      <c r="Z509" s="252">
        <v>0.0</v>
      </c>
      <c r="AA509" s="63"/>
      <c r="AB509" s="63"/>
      <c r="AC509" s="63"/>
      <c r="AD509" s="63"/>
      <c r="AE509" s="63"/>
      <c r="AF509" s="63"/>
      <c r="AG509" s="63"/>
      <c r="AH509" s="63"/>
      <c r="AI509" s="63"/>
      <c r="AJ509" s="63"/>
    </row>
    <row r="510">
      <c r="A510" s="251" t="s">
        <v>1635</v>
      </c>
      <c r="B510" s="251" t="s">
        <v>400</v>
      </c>
      <c r="C510" s="251" t="s">
        <v>405</v>
      </c>
      <c r="D510" s="251" t="s">
        <v>406</v>
      </c>
      <c r="E510" s="55">
        <v>6.5</v>
      </c>
      <c r="F510" s="55" t="s">
        <v>7287</v>
      </c>
      <c r="G510" s="55" t="s">
        <v>7270</v>
      </c>
      <c r="H510" s="55" t="s">
        <v>1582</v>
      </c>
      <c r="I510" s="55">
        <v>1.0</v>
      </c>
      <c r="J510" s="55" t="s">
        <v>132</v>
      </c>
      <c r="K510" s="55">
        <v>37.0</v>
      </c>
      <c r="L510" s="55">
        <v>32.5</v>
      </c>
      <c r="M510" s="55">
        <v>11.5</v>
      </c>
      <c r="N510" s="251">
        <v>3.0</v>
      </c>
      <c r="O510" s="286">
        <v>1.0E-4</v>
      </c>
      <c r="P510" s="251">
        <v>3.0</v>
      </c>
      <c r="Q510" s="286">
        <v>1.0E-4</v>
      </c>
      <c r="R510" s="286">
        <v>1.0</v>
      </c>
      <c r="S510" s="251">
        <v>1.0</v>
      </c>
      <c r="T510" s="251">
        <v>0.0</v>
      </c>
      <c r="U510" s="286">
        <v>0.3333</v>
      </c>
      <c r="V510" s="286">
        <v>0.0</v>
      </c>
      <c r="W510" s="287">
        <v>129.0</v>
      </c>
      <c r="X510" s="287">
        <v>0.0</v>
      </c>
      <c r="Y510" s="251">
        <v>1.0</v>
      </c>
      <c r="Z510" s="251">
        <v>0.0</v>
      </c>
      <c r="AA510" s="3"/>
      <c r="AB510" s="3"/>
      <c r="AC510" s="3"/>
      <c r="AD510" s="3"/>
      <c r="AE510" s="3"/>
      <c r="AF510" s="3"/>
      <c r="AG510" s="3"/>
      <c r="AH510" s="3"/>
      <c r="AI510" s="3"/>
      <c r="AJ510" s="3"/>
    </row>
    <row r="511">
      <c r="A511" s="252" t="s">
        <v>1635</v>
      </c>
      <c r="B511" s="252" t="s">
        <v>400</v>
      </c>
      <c r="C511" s="252" t="s">
        <v>890</v>
      </c>
      <c r="D511" s="252" t="s">
        <v>891</v>
      </c>
      <c r="E511" s="59">
        <v>7.0</v>
      </c>
      <c r="F511" s="59" t="s">
        <v>7287</v>
      </c>
      <c r="G511" s="59" t="s">
        <v>7270</v>
      </c>
      <c r="H511" s="59" t="s">
        <v>1582</v>
      </c>
      <c r="I511" s="59">
        <v>2.0</v>
      </c>
      <c r="J511" s="59" t="s">
        <v>132</v>
      </c>
      <c r="K511" s="59">
        <v>37.0</v>
      </c>
      <c r="L511" s="59">
        <v>32.5</v>
      </c>
      <c r="M511" s="59">
        <v>11.5</v>
      </c>
      <c r="N511" s="252">
        <v>11.0</v>
      </c>
      <c r="O511" s="284">
        <v>4.0E-4</v>
      </c>
      <c r="P511" s="252">
        <v>13.0</v>
      </c>
      <c r="Q511" s="284">
        <v>4.0E-4</v>
      </c>
      <c r="R511" s="284">
        <v>1.0</v>
      </c>
      <c r="S511" s="252">
        <v>2.0</v>
      </c>
      <c r="T511" s="252">
        <v>0.0</v>
      </c>
      <c r="U511" s="284">
        <v>0.1818</v>
      </c>
      <c r="V511" s="284">
        <v>0.0</v>
      </c>
      <c r="W511" s="285">
        <v>258.0</v>
      </c>
      <c r="X511" s="285">
        <v>0.0</v>
      </c>
      <c r="Y511" s="252">
        <v>2.0</v>
      </c>
      <c r="Z511" s="252">
        <v>0.0</v>
      </c>
      <c r="AA511" s="63"/>
      <c r="AB511" s="63"/>
      <c r="AC511" s="63"/>
      <c r="AD511" s="63"/>
      <c r="AE511" s="63"/>
      <c r="AF511" s="63"/>
      <c r="AG511" s="63"/>
      <c r="AH511" s="63"/>
      <c r="AI511" s="63"/>
      <c r="AJ511" s="63"/>
    </row>
    <row r="512">
      <c r="A512" s="251" t="s">
        <v>1635</v>
      </c>
      <c r="B512" s="251" t="s">
        <v>400</v>
      </c>
      <c r="C512" s="251" t="s">
        <v>407</v>
      </c>
      <c r="D512" s="251" t="s">
        <v>408</v>
      </c>
      <c r="E512" s="55">
        <v>7.5</v>
      </c>
      <c r="F512" s="55" t="s">
        <v>7287</v>
      </c>
      <c r="G512" s="55" t="s">
        <v>7270</v>
      </c>
      <c r="H512" s="55" t="s">
        <v>1582</v>
      </c>
      <c r="I512" s="55">
        <v>1.0</v>
      </c>
      <c r="J512" s="55" t="s">
        <v>132</v>
      </c>
      <c r="K512" s="55">
        <v>37.0</v>
      </c>
      <c r="L512" s="55">
        <v>32.5</v>
      </c>
      <c r="M512" s="55">
        <v>11.5</v>
      </c>
      <c r="N512" s="251">
        <v>5.0</v>
      </c>
      <c r="O512" s="286">
        <v>2.0E-4</v>
      </c>
      <c r="P512" s="251">
        <v>9.0</v>
      </c>
      <c r="Q512" s="286">
        <v>3.0E-4</v>
      </c>
      <c r="R512" s="286">
        <v>1.0</v>
      </c>
      <c r="S512" s="251">
        <v>1.0</v>
      </c>
      <c r="T512" s="251">
        <v>0.0</v>
      </c>
      <c r="U512" s="286">
        <v>0.2</v>
      </c>
      <c r="V512" s="286">
        <v>0.0</v>
      </c>
      <c r="W512" s="287">
        <v>129.0</v>
      </c>
      <c r="X512" s="287">
        <v>0.0</v>
      </c>
      <c r="Y512" s="251">
        <v>1.0</v>
      </c>
      <c r="Z512" s="251">
        <v>0.0</v>
      </c>
      <c r="AA512" s="3"/>
      <c r="AB512" s="3"/>
      <c r="AC512" s="3"/>
      <c r="AD512" s="3"/>
      <c r="AE512" s="3"/>
      <c r="AF512" s="3"/>
      <c r="AG512" s="3"/>
      <c r="AH512" s="3"/>
      <c r="AI512" s="3"/>
      <c r="AJ512" s="3"/>
    </row>
    <row r="513">
      <c r="A513" s="252" t="s">
        <v>1635</v>
      </c>
      <c r="B513" s="252" t="s">
        <v>400</v>
      </c>
      <c r="C513" s="252" t="s">
        <v>409</v>
      </c>
      <c r="D513" s="252" t="s">
        <v>410</v>
      </c>
      <c r="E513" s="59">
        <v>8.5</v>
      </c>
      <c r="F513" s="59" t="s">
        <v>7287</v>
      </c>
      <c r="G513" s="59" t="s">
        <v>7270</v>
      </c>
      <c r="H513" s="59" t="s">
        <v>1582</v>
      </c>
      <c r="I513" s="59">
        <v>2.0</v>
      </c>
      <c r="J513" s="59" t="s">
        <v>132</v>
      </c>
      <c r="K513" s="59">
        <v>37.0</v>
      </c>
      <c r="L513" s="59">
        <v>32.5</v>
      </c>
      <c r="M513" s="59">
        <v>11.5</v>
      </c>
      <c r="N513" s="252">
        <v>148.0</v>
      </c>
      <c r="O513" s="284">
        <v>0.0059</v>
      </c>
      <c r="P513" s="252">
        <v>186.0</v>
      </c>
      <c r="Q513" s="284">
        <v>0.0062</v>
      </c>
      <c r="R513" s="284">
        <v>1.0</v>
      </c>
      <c r="S513" s="252">
        <v>2.0</v>
      </c>
      <c r="T513" s="252">
        <v>0.0</v>
      </c>
      <c r="U513" s="284">
        <v>0.0135</v>
      </c>
      <c r="V513" s="284">
        <v>0.0</v>
      </c>
      <c r="W513" s="285">
        <v>258.0</v>
      </c>
      <c r="X513" s="285">
        <v>0.0</v>
      </c>
      <c r="Y513" s="252">
        <v>2.0</v>
      </c>
      <c r="Z513" s="252">
        <v>0.0</v>
      </c>
      <c r="AA513" s="63"/>
      <c r="AB513" s="63"/>
      <c r="AC513" s="63"/>
      <c r="AD513" s="63"/>
      <c r="AE513" s="63"/>
      <c r="AF513" s="63"/>
      <c r="AG513" s="63"/>
      <c r="AH513" s="63"/>
      <c r="AI513" s="63"/>
      <c r="AJ513" s="63"/>
    </row>
    <row r="514">
      <c r="A514" s="251" t="s">
        <v>1635</v>
      </c>
      <c r="B514" s="251" t="s">
        <v>400</v>
      </c>
      <c r="C514" s="251" t="s">
        <v>411</v>
      </c>
      <c r="D514" s="251" t="s">
        <v>412</v>
      </c>
      <c r="E514" s="55">
        <v>9.0</v>
      </c>
      <c r="F514" s="55" t="s">
        <v>7287</v>
      </c>
      <c r="G514" s="55" t="s">
        <v>7270</v>
      </c>
      <c r="H514" s="55" t="s">
        <v>1582</v>
      </c>
      <c r="I514" s="55">
        <v>7.0</v>
      </c>
      <c r="J514" s="55" t="s">
        <v>132</v>
      </c>
      <c r="K514" s="55">
        <v>37.0</v>
      </c>
      <c r="L514" s="55">
        <v>32.5</v>
      </c>
      <c r="M514" s="55">
        <v>11.5</v>
      </c>
      <c r="N514" s="251">
        <v>18.0</v>
      </c>
      <c r="O514" s="286">
        <v>7.0E-4</v>
      </c>
      <c r="P514" s="251">
        <v>22.0</v>
      </c>
      <c r="Q514" s="286">
        <v>7.0E-4</v>
      </c>
      <c r="R514" s="286">
        <v>0.9545</v>
      </c>
      <c r="S514" s="251">
        <v>7.0</v>
      </c>
      <c r="T514" s="251">
        <v>0.0</v>
      </c>
      <c r="U514" s="286">
        <v>0.3889</v>
      </c>
      <c r="V514" s="286">
        <v>0.0</v>
      </c>
      <c r="W514" s="287">
        <v>903.0</v>
      </c>
      <c r="X514" s="287">
        <v>0.0</v>
      </c>
      <c r="Y514" s="251">
        <v>7.0</v>
      </c>
      <c r="Z514" s="251">
        <v>0.0</v>
      </c>
      <c r="AA514" s="3"/>
      <c r="AB514" s="3"/>
      <c r="AC514" s="3"/>
      <c r="AD514" s="3"/>
      <c r="AE514" s="3"/>
      <c r="AF514" s="3"/>
      <c r="AG514" s="3"/>
      <c r="AH514" s="3"/>
      <c r="AI514" s="3"/>
      <c r="AJ514" s="3"/>
    </row>
    <row r="515">
      <c r="A515" s="252" t="s">
        <v>1635</v>
      </c>
      <c r="B515" s="252" t="s">
        <v>400</v>
      </c>
      <c r="C515" s="252" t="s">
        <v>413</v>
      </c>
      <c r="D515" s="252" t="s">
        <v>414</v>
      </c>
      <c r="E515" s="59">
        <v>9.5</v>
      </c>
      <c r="F515" s="59" t="s">
        <v>7287</v>
      </c>
      <c r="G515" s="59" t="s">
        <v>7270</v>
      </c>
      <c r="H515" s="59" t="s">
        <v>1582</v>
      </c>
      <c r="I515" s="59">
        <v>7.0</v>
      </c>
      <c r="J515" s="59" t="s">
        <v>132</v>
      </c>
      <c r="K515" s="59">
        <v>37.0</v>
      </c>
      <c r="L515" s="59">
        <v>32.5</v>
      </c>
      <c r="M515" s="59">
        <v>11.5</v>
      </c>
      <c r="N515" s="252">
        <v>715.0</v>
      </c>
      <c r="O515" s="284">
        <v>0.0283</v>
      </c>
      <c r="P515" s="252">
        <v>806.0</v>
      </c>
      <c r="Q515" s="284">
        <v>0.0267</v>
      </c>
      <c r="R515" s="284">
        <v>1.0</v>
      </c>
      <c r="S515" s="252">
        <v>7.0</v>
      </c>
      <c r="T515" s="252">
        <v>0.0</v>
      </c>
      <c r="U515" s="284">
        <v>0.0098</v>
      </c>
      <c r="V515" s="284">
        <v>0.0</v>
      </c>
      <c r="W515" s="285">
        <v>903.0</v>
      </c>
      <c r="X515" s="285">
        <v>0.0</v>
      </c>
      <c r="Y515" s="252">
        <v>7.0</v>
      </c>
      <c r="Z515" s="252">
        <v>0.0</v>
      </c>
      <c r="AA515" s="63"/>
      <c r="AB515" s="63"/>
      <c r="AC515" s="63"/>
      <c r="AD515" s="63"/>
      <c r="AE515" s="63"/>
      <c r="AF515" s="63"/>
      <c r="AG515" s="63"/>
      <c r="AH515" s="63"/>
      <c r="AI515" s="63"/>
      <c r="AJ515" s="63"/>
    </row>
    <row r="516">
      <c r="A516" s="251" t="s">
        <v>1635</v>
      </c>
      <c r="B516" s="251" t="s">
        <v>415</v>
      </c>
      <c r="C516" s="251" t="s">
        <v>416</v>
      </c>
      <c r="D516" s="251" t="s">
        <v>417</v>
      </c>
      <c r="E516" s="55">
        <v>11.0</v>
      </c>
      <c r="F516" s="55" t="s">
        <v>7287</v>
      </c>
      <c r="G516" s="55" t="s">
        <v>7271</v>
      </c>
      <c r="H516" s="55" t="s">
        <v>7272</v>
      </c>
      <c r="I516" s="55">
        <v>1.0</v>
      </c>
      <c r="J516" s="55" t="s">
        <v>113</v>
      </c>
      <c r="K516" s="55">
        <v>60.5</v>
      </c>
      <c r="L516" s="55">
        <v>33.5</v>
      </c>
      <c r="M516" s="55">
        <v>27.0</v>
      </c>
      <c r="N516" s="251">
        <v>2.0</v>
      </c>
      <c r="O516" s="286">
        <v>1.0E-4</v>
      </c>
      <c r="P516" s="251">
        <v>2.0</v>
      </c>
      <c r="Q516" s="286">
        <v>1.0E-4</v>
      </c>
      <c r="R516" s="286">
        <v>1.0</v>
      </c>
      <c r="S516" s="251">
        <v>1.0</v>
      </c>
      <c r="T516" s="251">
        <v>0.0</v>
      </c>
      <c r="U516" s="286">
        <v>0.5</v>
      </c>
      <c r="V516" s="286">
        <v>0.0</v>
      </c>
      <c r="W516" s="287">
        <v>134.0</v>
      </c>
      <c r="X516" s="287">
        <v>0.0</v>
      </c>
      <c r="Y516" s="251">
        <v>1.0</v>
      </c>
      <c r="Z516" s="251">
        <v>0.0</v>
      </c>
      <c r="AA516" s="3"/>
      <c r="AB516" s="3"/>
      <c r="AC516" s="3"/>
      <c r="AD516" s="3"/>
      <c r="AE516" s="3"/>
      <c r="AF516" s="3"/>
      <c r="AG516" s="3"/>
      <c r="AH516" s="3"/>
      <c r="AI516" s="3"/>
      <c r="AJ516" s="3"/>
    </row>
    <row r="517">
      <c r="A517" s="252" t="s">
        <v>1635</v>
      </c>
      <c r="B517" s="252" t="s">
        <v>415</v>
      </c>
      <c r="C517" s="252" t="s">
        <v>422</v>
      </c>
      <c r="D517" s="252" t="s">
        <v>423</v>
      </c>
      <c r="E517" s="59">
        <v>9.0</v>
      </c>
      <c r="F517" s="59" t="s">
        <v>7287</v>
      </c>
      <c r="G517" s="59" t="s">
        <v>7271</v>
      </c>
      <c r="H517" s="59" t="s">
        <v>7272</v>
      </c>
      <c r="I517" s="59">
        <v>1.0</v>
      </c>
      <c r="J517" s="59" t="s">
        <v>113</v>
      </c>
      <c r="K517" s="59">
        <v>60.5</v>
      </c>
      <c r="L517" s="59">
        <v>33.5</v>
      </c>
      <c r="M517" s="59">
        <v>27.0</v>
      </c>
      <c r="N517" s="252">
        <v>6.0</v>
      </c>
      <c r="O517" s="284">
        <v>2.0E-4</v>
      </c>
      <c r="P517" s="252">
        <v>8.0</v>
      </c>
      <c r="Q517" s="284">
        <v>3.0E-4</v>
      </c>
      <c r="R517" s="284">
        <v>0.75</v>
      </c>
      <c r="S517" s="252">
        <v>1.0</v>
      </c>
      <c r="T517" s="252">
        <v>0.0</v>
      </c>
      <c r="U517" s="284">
        <v>0.1667</v>
      </c>
      <c r="V517" s="284">
        <v>0.0</v>
      </c>
      <c r="W517" s="285">
        <v>134.0</v>
      </c>
      <c r="X517" s="285">
        <v>0.0</v>
      </c>
      <c r="Y517" s="252">
        <v>1.0</v>
      </c>
      <c r="Z517" s="252">
        <v>0.0</v>
      </c>
      <c r="AA517" s="63"/>
      <c r="AB517" s="63"/>
      <c r="AC517" s="63"/>
      <c r="AD517" s="63"/>
      <c r="AE517" s="63"/>
      <c r="AF517" s="63"/>
      <c r="AG517" s="63"/>
      <c r="AH517" s="63"/>
      <c r="AI517" s="63"/>
      <c r="AJ517" s="63"/>
    </row>
    <row r="518">
      <c r="A518" s="251" t="s">
        <v>1635</v>
      </c>
      <c r="B518" s="251" t="s">
        <v>1123</v>
      </c>
      <c r="C518" s="251" t="s">
        <v>1124</v>
      </c>
      <c r="D518" s="251" t="s">
        <v>1125</v>
      </c>
      <c r="E518" s="55">
        <v>10.0</v>
      </c>
      <c r="F518" s="55" t="s">
        <v>7287</v>
      </c>
      <c r="G518" s="55" t="s">
        <v>7270</v>
      </c>
      <c r="H518" s="55" t="s">
        <v>1583</v>
      </c>
      <c r="I518" s="55">
        <v>1.0</v>
      </c>
      <c r="J518" s="55" t="s">
        <v>124</v>
      </c>
      <c r="K518" s="55">
        <v>35.0</v>
      </c>
      <c r="L518" s="55">
        <v>33.0</v>
      </c>
      <c r="M518" s="55">
        <v>16.5</v>
      </c>
      <c r="N518" s="251">
        <v>1.0</v>
      </c>
      <c r="O518" s="286">
        <v>0.0</v>
      </c>
      <c r="P518" s="251">
        <v>1.0</v>
      </c>
      <c r="Q518" s="286">
        <v>0.0</v>
      </c>
      <c r="R518" s="286">
        <v>1.0</v>
      </c>
      <c r="S518" s="251">
        <v>1.0</v>
      </c>
      <c r="T518" s="251">
        <v>0.0</v>
      </c>
      <c r="U518" s="286">
        <v>1.0</v>
      </c>
      <c r="V518" s="286">
        <v>0.0</v>
      </c>
      <c r="W518" s="287">
        <v>127.0</v>
      </c>
      <c r="X518" s="287">
        <v>0.0</v>
      </c>
      <c r="Y518" s="251">
        <v>1.0</v>
      </c>
      <c r="Z518" s="251">
        <v>0.0</v>
      </c>
      <c r="AA518" s="3"/>
      <c r="AB518" s="3"/>
      <c r="AC518" s="3"/>
      <c r="AD518" s="3"/>
      <c r="AE518" s="3"/>
      <c r="AF518" s="3"/>
      <c r="AG518" s="3"/>
      <c r="AH518" s="3"/>
      <c r="AI518" s="3"/>
      <c r="AJ518" s="3"/>
    </row>
    <row r="519">
      <c r="A519" s="252" t="s">
        <v>1635</v>
      </c>
      <c r="B519" s="252" t="s">
        <v>426</v>
      </c>
      <c r="C519" s="252" t="s">
        <v>1126</v>
      </c>
      <c r="D519" s="252" t="s">
        <v>1127</v>
      </c>
      <c r="E519" s="59">
        <v>7.5</v>
      </c>
      <c r="F519" s="59" t="s">
        <v>7287</v>
      </c>
      <c r="G519" s="59" t="s">
        <v>7270</v>
      </c>
      <c r="H519" s="59" t="s">
        <v>1585</v>
      </c>
      <c r="I519" s="59">
        <v>1.0</v>
      </c>
      <c r="J519" s="59" t="s">
        <v>107</v>
      </c>
      <c r="K519" s="59">
        <v>35.0</v>
      </c>
      <c r="L519" s="59">
        <v>34.0</v>
      </c>
      <c r="M519" s="59">
        <v>16.5</v>
      </c>
      <c r="N519" s="252">
        <v>2.0</v>
      </c>
      <c r="O519" s="284">
        <v>1.0E-4</v>
      </c>
      <c r="P519" s="252">
        <v>4.0</v>
      </c>
      <c r="Q519" s="284">
        <v>1.0E-4</v>
      </c>
      <c r="R519" s="284">
        <v>1.0</v>
      </c>
      <c r="S519" s="252">
        <v>1.0</v>
      </c>
      <c r="T519" s="252">
        <v>0.0</v>
      </c>
      <c r="U519" s="284">
        <v>0.5</v>
      </c>
      <c r="V519" s="284">
        <v>0.0</v>
      </c>
      <c r="W519" s="285">
        <v>129.0</v>
      </c>
      <c r="X519" s="285">
        <v>0.0</v>
      </c>
      <c r="Y519" s="252">
        <v>1.0</v>
      </c>
      <c r="Z519" s="252">
        <v>0.0</v>
      </c>
      <c r="AA519" s="63"/>
      <c r="AB519" s="63"/>
      <c r="AC519" s="63"/>
      <c r="AD519" s="63"/>
      <c r="AE519" s="63"/>
      <c r="AF519" s="63"/>
      <c r="AG519" s="63"/>
      <c r="AH519" s="63"/>
      <c r="AI519" s="63"/>
      <c r="AJ519" s="63"/>
    </row>
    <row r="520">
      <c r="A520" s="251" t="s">
        <v>1635</v>
      </c>
      <c r="B520" s="251" t="s">
        <v>898</v>
      </c>
      <c r="C520" s="251" t="s">
        <v>1128</v>
      </c>
      <c r="D520" s="251" t="s">
        <v>1129</v>
      </c>
      <c r="E520" s="55">
        <v>10.5</v>
      </c>
      <c r="F520" s="55" t="s">
        <v>7287</v>
      </c>
      <c r="G520" s="55" t="s">
        <v>7271</v>
      </c>
      <c r="H520" s="55" t="s">
        <v>1585</v>
      </c>
      <c r="I520" s="55">
        <v>1.0</v>
      </c>
      <c r="J520" s="55" t="s">
        <v>88</v>
      </c>
      <c r="K520" s="55">
        <v>35.0</v>
      </c>
      <c r="L520" s="55">
        <v>35.0</v>
      </c>
      <c r="M520" s="55">
        <v>16.5</v>
      </c>
      <c r="N520" s="251">
        <v>1.0</v>
      </c>
      <c r="O520" s="286">
        <v>0.0</v>
      </c>
      <c r="P520" s="251">
        <v>1.0</v>
      </c>
      <c r="Q520" s="286">
        <v>0.0</v>
      </c>
      <c r="R520" s="286">
        <v>1.0</v>
      </c>
      <c r="S520" s="251">
        <v>1.0</v>
      </c>
      <c r="T520" s="251">
        <v>0.0</v>
      </c>
      <c r="U520" s="286">
        <v>1.0</v>
      </c>
      <c r="V520" s="286">
        <v>0.0</v>
      </c>
      <c r="W520" s="287">
        <v>134.0</v>
      </c>
      <c r="X520" s="287">
        <v>0.0</v>
      </c>
      <c r="Y520" s="251">
        <v>1.0</v>
      </c>
      <c r="Z520" s="251">
        <v>0.0</v>
      </c>
      <c r="AA520" s="3"/>
      <c r="AB520" s="3"/>
      <c r="AC520" s="3"/>
      <c r="AD520" s="3"/>
      <c r="AE520" s="3"/>
      <c r="AF520" s="3"/>
      <c r="AG520" s="3"/>
      <c r="AH520" s="3"/>
      <c r="AI520" s="3"/>
      <c r="AJ520" s="3"/>
    </row>
    <row r="521">
      <c r="A521" s="252" t="s">
        <v>1635</v>
      </c>
      <c r="B521" s="252" t="s">
        <v>432</v>
      </c>
      <c r="C521" s="252" t="s">
        <v>433</v>
      </c>
      <c r="D521" s="252" t="s">
        <v>434</v>
      </c>
      <c r="E521" s="59">
        <v>10.0</v>
      </c>
      <c r="F521" s="59" t="s">
        <v>7286</v>
      </c>
      <c r="G521" s="59" t="s">
        <v>7270</v>
      </c>
      <c r="H521" s="59" t="s">
        <v>7277</v>
      </c>
      <c r="I521" s="59">
        <v>1.0</v>
      </c>
      <c r="J521" s="59" t="s">
        <v>176</v>
      </c>
      <c r="K521" s="59">
        <v>35.0</v>
      </c>
      <c r="L521" s="59">
        <v>31.5</v>
      </c>
      <c r="M521" s="59">
        <v>16.5</v>
      </c>
      <c r="N521" s="252">
        <v>1.0</v>
      </c>
      <c r="O521" s="284">
        <v>0.0</v>
      </c>
      <c r="P521" s="252">
        <v>1.0</v>
      </c>
      <c r="Q521" s="284">
        <v>0.0</v>
      </c>
      <c r="R521" s="284">
        <v>1.0</v>
      </c>
      <c r="S521" s="252">
        <v>1.0</v>
      </c>
      <c r="T521" s="252">
        <v>0.0</v>
      </c>
      <c r="U521" s="284">
        <v>1.0</v>
      </c>
      <c r="V521" s="284">
        <v>0.0</v>
      </c>
      <c r="W521" s="285">
        <v>110.0</v>
      </c>
      <c r="X521" s="285">
        <v>0.0</v>
      </c>
      <c r="Y521" s="252">
        <v>1.0</v>
      </c>
      <c r="Z521" s="252">
        <v>0.0</v>
      </c>
      <c r="AA521" s="63"/>
      <c r="AB521" s="63"/>
      <c r="AC521" s="63"/>
      <c r="AD521" s="63"/>
      <c r="AE521" s="63"/>
      <c r="AF521" s="63"/>
      <c r="AG521" s="63"/>
      <c r="AH521" s="63"/>
      <c r="AI521" s="63"/>
      <c r="AJ521" s="63"/>
    </row>
    <row r="522">
      <c r="A522" s="251" t="s">
        <v>1635</v>
      </c>
      <c r="B522" s="251" t="s">
        <v>432</v>
      </c>
      <c r="C522" s="251" t="s">
        <v>905</v>
      </c>
      <c r="D522" s="251" t="s">
        <v>906</v>
      </c>
      <c r="E522" s="55">
        <v>10.5</v>
      </c>
      <c r="F522" s="55" t="s">
        <v>7286</v>
      </c>
      <c r="G522" s="55" t="s">
        <v>7270</v>
      </c>
      <c r="H522" s="55" t="s">
        <v>7277</v>
      </c>
      <c r="I522" s="55">
        <v>2.0</v>
      </c>
      <c r="J522" s="55" t="s">
        <v>176</v>
      </c>
      <c r="K522" s="55">
        <v>35.0</v>
      </c>
      <c r="L522" s="55">
        <v>31.5</v>
      </c>
      <c r="M522" s="55">
        <v>16.5</v>
      </c>
      <c r="N522" s="251">
        <v>4.0</v>
      </c>
      <c r="O522" s="286">
        <v>2.0E-4</v>
      </c>
      <c r="P522" s="251">
        <v>10.0</v>
      </c>
      <c r="Q522" s="286">
        <v>3.0E-4</v>
      </c>
      <c r="R522" s="286">
        <v>1.0</v>
      </c>
      <c r="S522" s="251">
        <v>2.0</v>
      </c>
      <c r="T522" s="251">
        <v>0.0</v>
      </c>
      <c r="U522" s="286">
        <v>0.5</v>
      </c>
      <c r="V522" s="286">
        <v>0.0</v>
      </c>
      <c r="W522" s="287">
        <v>220.0</v>
      </c>
      <c r="X522" s="287">
        <v>0.0</v>
      </c>
      <c r="Y522" s="251">
        <v>2.0</v>
      </c>
      <c r="Z522" s="251">
        <v>0.0</v>
      </c>
      <c r="AA522" s="3"/>
      <c r="AB522" s="3"/>
      <c r="AC522" s="3"/>
      <c r="AD522" s="3"/>
      <c r="AE522" s="3"/>
      <c r="AF522" s="3"/>
      <c r="AG522" s="3"/>
      <c r="AH522" s="3"/>
      <c r="AI522" s="3"/>
      <c r="AJ522" s="3"/>
    </row>
    <row r="523">
      <c r="A523" s="252" t="s">
        <v>1635</v>
      </c>
      <c r="B523" s="252" t="s">
        <v>432</v>
      </c>
      <c r="C523" s="252" t="s">
        <v>1130</v>
      </c>
      <c r="D523" s="252" t="s">
        <v>1131</v>
      </c>
      <c r="E523" s="59">
        <v>6.0</v>
      </c>
      <c r="F523" s="59" t="s">
        <v>7286</v>
      </c>
      <c r="G523" s="59" t="s">
        <v>7270</v>
      </c>
      <c r="H523" s="59" t="s">
        <v>7277</v>
      </c>
      <c r="I523" s="59">
        <v>1.0</v>
      </c>
      <c r="J523" s="59" t="s">
        <v>176</v>
      </c>
      <c r="K523" s="59">
        <v>35.0</v>
      </c>
      <c r="L523" s="59">
        <v>31.5</v>
      </c>
      <c r="M523" s="59">
        <v>16.5</v>
      </c>
      <c r="N523" s="252">
        <v>3.0</v>
      </c>
      <c r="O523" s="284">
        <v>1.0E-4</v>
      </c>
      <c r="P523" s="252">
        <v>3.0</v>
      </c>
      <c r="Q523" s="284">
        <v>1.0E-4</v>
      </c>
      <c r="R523" s="284">
        <v>1.0</v>
      </c>
      <c r="S523" s="252">
        <v>1.0</v>
      </c>
      <c r="T523" s="252">
        <v>0.0</v>
      </c>
      <c r="U523" s="284">
        <v>0.3333</v>
      </c>
      <c r="V523" s="284">
        <v>0.0</v>
      </c>
      <c r="W523" s="285">
        <v>110.0</v>
      </c>
      <c r="X523" s="285">
        <v>0.0</v>
      </c>
      <c r="Y523" s="252">
        <v>1.0</v>
      </c>
      <c r="Z523" s="252">
        <v>0.0</v>
      </c>
      <c r="AA523" s="63"/>
      <c r="AB523" s="63"/>
      <c r="AC523" s="63"/>
      <c r="AD523" s="63"/>
      <c r="AE523" s="63"/>
      <c r="AF523" s="63"/>
      <c r="AG523" s="63"/>
      <c r="AH523" s="63"/>
      <c r="AI523" s="63"/>
      <c r="AJ523" s="63"/>
    </row>
    <row r="524">
      <c r="A524" s="251" t="s">
        <v>1635</v>
      </c>
      <c r="B524" s="251" t="s">
        <v>432</v>
      </c>
      <c r="C524" s="251" t="s">
        <v>1132</v>
      </c>
      <c r="D524" s="251" t="s">
        <v>1133</v>
      </c>
      <c r="E524" s="55">
        <v>6.5</v>
      </c>
      <c r="F524" s="55" t="s">
        <v>7286</v>
      </c>
      <c r="G524" s="55" t="s">
        <v>7270</v>
      </c>
      <c r="H524" s="55" t="s">
        <v>7277</v>
      </c>
      <c r="I524" s="55">
        <v>1.0</v>
      </c>
      <c r="J524" s="55" t="s">
        <v>176</v>
      </c>
      <c r="K524" s="55">
        <v>35.0</v>
      </c>
      <c r="L524" s="55">
        <v>31.5</v>
      </c>
      <c r="M524" s="55">
        <v>16.5</v>
      </c>
      <c r="N524" s="251">
        <v>8.0</v>
      </c>
      <c r="O524" s="286">
        <v>3.0E-4</v>
      </c>
      <c r="P524" s="251">
        <v>9.0</v>
      </c>
      <c r="Q524" s="286">
        <v>3.0E-4</v>
      </c>
      <c r="R524" s="286">
        <v>1.0</v>
      </c>
      <c r="S524" s="251">
        <v>1.0</v>
      </c>
      <c r="T524" s="251">
        <v>0.0</v>
      </c>
      <c r="U524" s="286">
        <v>0.125</v>
      </c>
      <c r="V524" s="286">
        <v>0.0</v>
      </c>
      <c r="W524" s="287">
        <v>110.0</v>
      </c>
      <c r="X524" s="287">
        <v>0.0</v>
      </c>
      <c r="Y524" s="251">
        <v>1.0</v>
      </c>
      <c r="Z524" s="251">
        <v>0.0</v>
      </c>
      <c r="AA524" s="3"/>
      <c r="AB524" s="3"/>
      <c r="AC524" s="3"/>
      <c r="AD524" s="3"/>
      <c r="AE524" s="3"/>
      <c r="AF524" s="3"/>
      <c r="AG524" s="3"/>
      <c r="AH524" s="3"/>
      <c r="AI524" s="3"/>
      <c r="AJ524" s="3"/>
    </row>
    <row r="525">
      <c r="A525" s="252" t="s">
        <v>1635</v>
      </c>
      <c r="B525" s="252" t="s">
        <v>432</v>
      </c>
      <c r="C525" s="252" t="s">
        <v>1134</v>
      </c>
      <c r="D525" s="252" t="s">
        <v>1135</v>
      </c>
      <c r="E525" s="59">
        <v>8.5</v>
      </c>
      <c r="F525" s="59" t="s">
        <v>7286</v>
      </c>
      <c r="G525" s="59" t="s">
        <v>7270</v>
      </c>
      <c r="H525" s="59" t="s">
        <v>7277</v>
      </c>
      <c r="I525" s="59">
        <v>1.0</v>
      </c>
      <c r="J525" s="59" t="s">
        <v>176</v>
      </c>
      <c r="K525" s="59">
        <v>35.0</v>
      </c>
      <c r="L525" s="59">
        <v>31.5</v>
      </c>
      <c r="M525" s="59">
        <v>16.5</v>
      </c>
      <c r="N525" s="252">
        <v>6.0</v>
      </c>
      <c r="O525" s="284">
        <v>2.0E-4</v>
      </c>
      <c r="P525" s="252">
        <v>7.0</v>
      </c>
      <c r="Q525" s="284">
        <v>2.0E-4</v>
      </c>
      <c r="R525" s="284">
        <v>1.0</v>
      </c>
      <c r="S525" s="252">
        <v>1.0</v>
      </c>
      <c r="T525" s="252">
        <v>0.0</v>
      </c>
      <c r="U525" s="284">
        <v>0.1667</v>
      </c>
      <c r="V525" s="284">
        <v>0.0</v>
      </c>
      <c r="W525" s="285">
        <v>110.0</v>
      </c>
      <c r="X525" s="285">
        <v>0.0</v>
      </c>
      <c r="Y525" s="252">
        <v>1.0</v>
      </c>
      <c r="Z525" s="252">
        <v>0.0</v>
      </c>
      <c r="AA525" s="63"/>
      <c r="AB525" s="63"/>
      <c r="AC525" s="63"/>
      <c r="AD525" s="63"/>
      <c r="AE525" s="63"/>
      <c r="AF525" s="63"/>
      <c r="AG525" s="63"/>
      <c r="AH525" s="63"/>
      <c r="AI525" s="63"/>
      <c r="AJ525" s="63"/>
    </row>
    <row r="526">
      <c r="A526" s="251" t="s">
        <v>1635</v>
      </c>
      <c r="B526" s="251" t="s">
        <v>432</v>
      </c>
      <c r="C526" s="251" t="s">
        <v>909</v>
      </c>
      <c r="D526" s="251" t="s">
        <v>910</v>
      </c>
      <c r="E526" s="55">
        <v>9.0</v>
      </c>
      <c r="F526" s="55" t="s">
        <v>7286</v>
      </c>
      <c r="G526" s="55" t="s">
        <v>7270</v>
      </c>
      <c r="H526" s="55" t="s">
        <v>7277</v>
      </c>
      <c r="I526" s="55">
        <v>1.0</v>
      </c>
      <c r="J526" s="55" t="s">
        <v>176</v>
      </c>
      <c r="K526" s="55">
        <v>35.0</v>
      </c>
      <c r="L526" s="55">
        <v>31.5</v>
      </c>
      <c r="M526" s="55">
        <v>16.5</v>
      </c>
      <c r="N526" s="251">
        <v>0.0</v>
      </c>
      <c r="O526" s="286">
        <v>0.0</v>
      </c>
      <c r="P526" s="251">
        <v>0.0</v>
      </c>
      <c r="Q526" s="286">
        <v>0.0</v>
      </c>
      <c r="R526" s="286">
        <v>0.0</v>
      </c>
      <c r="S526" s="251">
        <v>1.0</v>
      </c>
      <c r="T526" s="251">
        <v>0.0</v>
      </c>
      <c r="U526" s="286">
        <v>0.0</v>
      </c>
      <c r="V526" s="286">
        <v>0.0</v>
      </c>
      <c r="W526" s="287">
        <v>110.0</v>
      </c>
      <c r="X526" s="287">
        <v>0.0</v>
      </c>
      <c r="Y526" s="251">
        <v>1.0</v>
      </c>
      <c r="Z526" s="251">
        <v>0.0</v>
      </c>
      <c r="AA526" s="3"/>
      <c r="AB526" s="3"/>
      <c r="AC526" s="3"/>
      <c r="AD526" s="3"/>
      <c r="AE526" s="3"/>
      <c r="AF526" s="3"/>
      <c r="AG526" s="3"/>
      <c r="AH526" s="3"/>
      <c r="AI526" s="3"/>
      <c r="AJ526" s="3"/>
    </row>
    <row r="527">
      <c r="A527" s="252" t="s">
        <v>1635</v>
      </c>
      <c r="B527" s="252" t="s">
        <v>432</v>
      </c>
      <c r="C527" s="252" t="s">
        <v>439</v>
      </c>
      <c r="D527" s="252" t="s">
        <v>440</v>
      </c>
      <c r="E527" s="59">
        <v>9.5</v>
      </c>
      <c r="F527" s="59" t="s">
        <v>7286</v>
      </c>
      <c r="G527" s="59" t="s">
        <v>7270</v>
      </c>
      <c r="H527" s="59" t="s">
        <v>7277</v>
      </c>
      <c r="I527" s="59">
        <v>3.0</v>
      </c>
      <c r="J527" s="59" t="s">
        <v>176</v>
      </c>
      <c r="K527" s="59">
        <v>35.0</v>
      </c>
      <c r="L527" s="59">
        <v>31.5</v>
      </c>
      <c r="M527" s="59">
        <v>16.5</v>
      </c>
      <c r="N527" s="252">
        <v>1.0</v>
      </c>
      <c r="O527" s="284">
        <v>0.0</v>
      </c>
      <c r="P527" s="252">
        <v>1.0</v>
      </c>
      <c r="Q527" s="284">
        <v>0.0</v>
      </c>
      <c r="R527" s="284">
        <v>1.0</v>
      </c>
      <c r="S527" s="252">
        <v>2.0</v>
      </c>
      <c r="T527" s="252">
        <v>1.0</v>
      </c>
      <c r="U527" s="284">
        <v>2.0</v>
      </c>
      <c r="V527" s="284">
        <v>1.0</v>
      </c>
      <c r="W527" s="285">
        <v>220.0</v>
      </c>
      <c r="X527" s="285">
        <v>110.0</v>
      </c>
      <c r="Y527" s="252">
        <v>2.0</v>
      </c>
      <c r="Z527" s="252">
        <v>1.0</v>
      </c>
      <c r="AA527" s="63"/>
      <c r="AB527" s="63"/>
      <c r="AC527" s="63"/>
      <c r="AD527" s="63"/>
      <c r="AE527" s="63"/>
      <c r="AF527" s="63"/>
      <c r="AG527" s="63"/>
      <c r="AH527" s="63"/>
      <c r="AI527" s="63"/>
      <c r="AJ527" s="63"/>
    </row>
    <row r="528">
      <c r="A528" s="251" t="s">
        <v>1635</v>
      </c>
      <c r="B528" s="251" t="s">
        <v>441</v>
      </c>
      <c r="C528" s="251" t="s">
        <v>913</v>
      </c>
      <c r="D528" s="251" t="s">
        <v>914</v>
      </c>
      <c r="E528" s="55">
        <v>8.5</v>
      </c>
      <c r="F528" s="55" t="s">
        <v>7288</v>
      </c>
      <c r="G528" s="55" t="s">
        <v>7270</v>
      </c>
      <c r="H528" s="55" t="s">
        <v>1587</v>
      </c>
      <c r="I528" s="55">
        <v>1.0</v>
      </c>
      <c r="J528" s="55" t="s">
        <v>216</v>
      </c>
      <c r="K528" s="55">
        <v>35.0</v>
      </c>
      <c r="L528" s="55">
        <v>28.5</v>
      </c>
      <c r="M528" s="55">
        <v>16.5</v>
      </c>
      <c r="N528" s="251">
        <v>4.0</v>
      </c>
      <c r="O528" s="286">
        <v>2.0E-4</v>
      </c>
      <c r="P528" s="251">
        <v>7.0</v>
      </c>
      <c r="Q528" s="286">
        <v>2.0E-4</v>
      </c>
      <c r="R528" s="286">
        <v>1.0</v>
      </c>
      <c r="S528" s="251">
        <v>1.0</v>
      </c>
      <c r="T528" s="251">
        <v>0.0</v>
      </c>
      <c r="U528" s="286">
        <v>0.25</v>
      </c>
      <c r="V528" s="286">
        <v>0.0</v>
      </c>
      <c r="W528" s="287">
        <v>79.0</v>
      </c>
      <c r="X528" s="287">
        <v>0.0</v>
      </c>
      <c r="Y528" s="251">
        <v>1.0</v>
      </c>
      <c r="Z528" s="251">
        <v>0.0</v>
      </c>
      <c r="AA528" s="3"/>
      <c r="AB528" s="3"/>
      <c r="AC528" s="3"/>
      <c r="AD528" s="3"/>
      <c r="AE528" s="3"/>
      <c r="AF528" s="3"/>
      <c r="AG528" s="3"/>
      <c r="AH528" s="3"/>
      <c r="AI528" s="3"/>
      <c r="AJ528" s="3"/>
    </row>
    <row r="529">
      <c r="A529" s="252" t="s">
        <v>1635</v>
      </c>
      <c r="B529" s="252" t="s">
        <v>448</v>
      </c>
      <c r="C529" s="252" t="s">
        <v>921</v>
      </c>
      <c r="D529" s="252" t="s">
        <v>922</v>
      </c>
      <c r="E529" s="59">
        <v>10.0</v>
      </c>
      <c r="F529" s="59" t="s">
        <v>7287</v>
      </c>
      <c r="G529" s="59" t="s">
        <v>7271</v>
      </c>
      <c r="H529" s="59" t="s">
        <v>1587</v>
      </c>
      <c r="I529" s="59">
        <v>5.0</v>
      </c>
      <c r="J529" s="59" t="s">
        <v>198</v>
      </c>
      <c r="K529" s="59">
        <v>49.5</v>
      </c>
      <c r="L529" s="59">
        <v>29.5</v>
      </c>
      <c r="M529" s="59">
        <v>20.0</v>
      </c>
      <c r="N529" s="252">
        <v>10.0</v>
      </c>
      <c r="O529" s="284">
        <v>4.0E-4</v>
      </c>
      <c r="P529" s="252">
        <v>12.0</v>
      </c>
      <c r="Q529" s="284">
        <v>4.0E-4</v>
      </c>
      <c r="R529" s="284">
        <v>1.0</v>
      </c>
      <c r="S529" s="252">
        <v>4.0</v>
      </c>
      <c r="T529" s="252">
        <v>1.0</v>
      </c>
      <c r="U529" s="284">
        <v>0.4</v>
      </c>
      <c r="V529" s="284">
        <v>0.1</v>
      </c>
      <c r="W529" s="285">
        <v>424.0</v>
      </c>
      <c r="X529" s="285">
        <v>106.0</v>
      </c>
      <c r="Y529" s="252">
        <v>4.0</v>
      </c>
      <c r="Z529" s="252">
        <v>1.0</v>
      </c>
      <c r="AA529" s="63"/>
      <c r="AB529" s="63"/>
      <c r="AC529" s="63"/>
      <c r="AD529" s="63"/>
      <c r="AE529" s="63"/>
      <c r="AF529" s="63"/>
      <c r="AG529" s="63"/>
      <c r="AH529" s="63"/>
      <c r="AI529" s="63"/>
      <c r="AJ529" s="63"/>
    </row>
    <row r="530">
      <c r="A530" s="251" t="s">
        <v>1635</v>
      </c>
      <c r="B530" s="251" t="s">
        <v>448</v>
      </c>
      <c r="C530" s="251" t="s">
        <v>449</v>
      </c>
      <c r="D530" s="251" t="s">
        <v>450</v>
      </c>
      <c r="E530" s="55">
        <v>10.5</v>
      </c>
      <c r="F530" s="55" t="s">
        <v>7287</v>
      </c>
      <c r="G530" s="55" t="s">
        <v>7271</v>
      </c>
      <c r="H530" s="55" t="s">
        <v>1587</v>
      </c>
      <c r="I530" s="55">
        <v>6.0</v>
      </c>
      <c r="J530" s="55" t="s">
        <v>198</v>
      </c>
      <c r="K530" s="55">
        <v>49.5</v>
      </c>
      <c r="L530" s="55">
        <v>29.5</v>
      </c>
      <c r="M530" s="55">
        <v>20.0</v>
      </c>
      <c r="N530" s="251">
        <v>18.0</v>
      </c>
      <c r="O530" s="286">
        <v>7.0E-4</v>
      </c>
      <c r="P530" s="251">
        <v>26.0</v>
      </c>
      <c r="Q530" s="286">
        <v>9.0E-4</v>
      </c>
      <c r="R530" s="286">
        <v>1.0</v>
      </c>
      <c r="S530" s="251">
        <v>5.0</v>
      </c>
      <c r="T530" s="251">
        <v>1.0</v>
      </c>
      <c r="U530" s="286">
        <v>0.2778</v>
      </c>
      <c r="V530" s="286">
        <v>0.0556</v>
      </c>
      <c r="W530" s="287">
        <v>530.0</v>
      </c>
      <c r="X530" s="287">
        <v>106.0</v>
      </c>
      <c r="Y530" s="251">
        <v>5.0</v>
      </c>
      <c r="Z530" s="251">
        <v>1.0</v>
      </c>
      <c r="AA530" s="3"/>
      <c r="AB530" s="3"/>
      <c r="AC530" s="3"/>
      <c r="AD530" s="3"/>
      <c r="AE530" s="3"/>
      <c r="AF530" s="3"/>
      <c r="AG530" s="3"/>
      <c r="AH530" s="3"/>
      <c r="AI530" s="3"/>
      <c r="AJ530" s="3"/>
    </row>
    <row r="531">
      <c r="A531" s="252" t="s">
        <v>1635</v>
      </c>
      <c r="B531" s="252" t="s">
        <v>448</v>
      </c>
      <c r="C531" s="252" t="s">
        <v>451</v>
      </c>
      <c r="D531" s="252" t="s">
        <v>452</v>
      </c>
      <c r="E531" s="59">
        <v>11.0</v>
      </c>
      <c r="F531" s="59" t="s">
        <v>7287</v>
      </c>
      <c r="G531" s="59" t="s">
        <v>7271</v>
      </c>
      <c r="H531" s="59" t="s">
        <v>1587</v>
      </c>
      <c r="I531" s="59">
        <v>2.0</v>
      </c>
      <c r="J531" s="59" t="s">
        <v>198</v>
      </c>
      <c r="K531" s="59">
        <v>49.5</v>
      </c>
      <c r="L531" s="59">
        <v>29.5</v>
      </c>
      <c r="M531" s="59">
        <v>20.0</v>
      </c>
      <c r="N531" s="252">
        <v>22.0</v>
      </c>
      <c r="O531" s="284">
        <v>9.0E-4</v>
      </c>
      <c r="P531" s="252">
        <v>30.0</v>
      </c>
      <c r="Q531" s="284">
        <v>0.001</v>
      </c>
      <c r="R531" s="284">
        <v>1.0</v>
      </c>
      <c r="S531" s="252">
        <v>2.0</v>
      </c>
      <c r="T531" s="252">
        <v>0.0</v>
      </c>
      <c r="U531" s="284">
        <v>0.0909</v>
      </c>
      <c r="V531" s="284">
        <v>0.0</v>
      </c>
      <c r="W531" s="285">
        <v>212.0</v>
      </c>
      <c r="X531" s="285">
        <v>0.0</v>
      </c>
      <c r="Y531" s="252">
        <v>2.0</v>
      </c>
      <c r="Z531" s="252">
        <v>0.0</v>
      </c>
      <c r="AA531" s="63"/>
      <c r="AB531" s="63"/>
      <c r="AC531" s="63"/>
      <c r="AD531" s="63"/>
      <c r="AE531" s="63"/>
      <c r="AF531" s="63"/>
      <c r="AG531" s="63"/>
      <c r="AH531" s="63"/>
      <c r="AI531" s="63"/>
      <c r="AJ531" s="63"/>
    </row>
    <row r="532">
      <c r="A532" s="251" t="s">
        <v>1635</v>
      </c>
      <c r="B532" s="251" t="s">
        <v>448</v>
      </c>
      <c r="C532" s="251" t="s">
        <v>453</v>
      </c>
      <c r="D532" s="251" t="s">
        <v>454</v>
      </c>
      <c r="E532" s="55">
        <v>13.0</v>
      </c>
      <c r="F532" s="55" t="s">
        <v>7287</v>
      </c>
      <c r="G532" s="55" t="s">
        <v>7271</v>
      </c>
      <c r="H532" s="55" t="s">
        <v>1587</v>
      </c>
      <c r="I532" s="55">
        <v>2.0</v>
      </c>
      <c r="J532" s="55" t="s">
        <v>198</v>
      </c>
      <c r="K532" s="55">
        <v>49.5</v>
      </c>
      <c r="L532" s="55">
        <v>29.5</v>
      </c>
      <c r="M532" s="55">
        <v>20.0</v>
      </c>
      <c r="N532" s="251">
        <v>4.0</v>
      </c>
      <c r="O532" s="286">
        <v>2.0E-4</v>
      </c>
      <c r="P532" s="251">
        <v>4.0</v>
      </c>
      <c r="Q532" s="286">
        <v>1.0E-4</v>
      </c>
      <c r="R532" s="286">
        <v>1.0</v>
      </c>
      <c r="S532" s="251">
        <v>2.0</v>
      </c>
      <c r="T532" s="251">
        <v>0.0</v>
      </c>
      <c r="U532" s="286">
        <v>0.5</v>
      </c>
      <c r="V532" s="286">
        <v>0.0</v>
      </c>
      <c r="W532" s="287">
        <v>212.0</v>
      </c>
      <c r="X532" s="287">
        <v>0.0</v>
      </c>
      <c r="Y532" s="251">
        <v>2.0</v>
      </c>
      <c r="Z532" s="251">
        <v>0.0</v>
      </c>
      <c r="AA532" s="3"/>
      <c r="AB532" s="3"/>
      <c r="AC532" s="3"/>
      <c r="AD532" s="3"/>
      <c r="AE532" s="3"/>
      <c r="AF532" s="3"/>
      <c r="AG532" s="3"/>
      <c r="AH532" s="3"/>
      <c r="AI532" s="3"/>
      <c r="AJ532" s="3"/>
    </row>
    <row r="533">
      <c r="A533" s="252" t="s">
        <v>1635</v>
      </c>
      <c r="B533" s="252" t="s">
        <v>448</v>
      </c>
      <c r="C533" s="252" t="s">
        <v>927</v>
      </c>
      <c r="D533" s="252" t="s">
        <v>928</v>
      </c>
      <c r="E533" s="59">
        <v>6.5</v>
      </c>
      <c r="F533" s="59" t="s">
        <v>7287</v>
      </c>
      <c r="G533" s="59" t="s">
        <v>7271</v>
      </c>
      <c r="H533" s="59" t="s">
        <v>1587</v>
      </c>
      <c r="I533" s="59">
        <v>1.0</v>
      </c>
      <c r="J533" s="59" t="s">
        <v>198</v>
      </c>
      <c r="K533" s="59">
        <v>49.5</v>
      </c>
      <c r="L533" s="59">
        <v>29.5</v>
      </c>
      <c r="M533" s="59">
        <v>20.0</v>
      </c>
      <c r="N533" s="252">
        <v>10.0</v>
      </c>
      <c r="O533" s="284">
        <v>4.0E-4</v>
      </c>
      <c r="P533" s="252">
        <v>12.0</v>
      </c>
      <c r="Q533" s="284">
        <v>4.0E-4</v>
      </c>
      <c r="R533" s="284">
        <v>1.0</v>
      </c>
      <c r="S533" s="252">
        <v>1.0</v>
      </c>
      <c r="T533" s="252">
        <v>0.0</v>
      </c>
      <c r="U533" s="284">
        <v>0.1</v>
      </c>
      <c r="V533" s="284">
        <v>0.0</v>
      </c>
      <c r="W533" s="285">
        <v>106.0</v>
      </c>
      <c r="X533" s="285">
        <v>0.0</v>
      </c>
      <c r="Y533" s="252">
        <v>1.0</v>
      </c>
      <c r="Z533" s="252">
        <v>0.0</v>
      </c>
      <c r="AA533" s="63"/>
      <c r="AB533" s="63"/>
      <c r="AC533" s="63"/>
      <c r="AD533" s="63"/>
      <c r="AE533" s="63"/>
      <c r="AF533" s="63"/>
      <c r="AG533" s="63"/>
      <c r="AH533" s="63"/>
      <c r="AI533" s="63"/>
      <c r="AJ533" s="63"/>
    </row>
    <row r="534">
      <c r="A534" s="251" t="s">
        <v>1635</v>
      </c>
      <c r="B534" s="251" t="s">
        <v>448</v>
      </c>
      <c r="C534" s="251" t="s">
        <v>929</v>
      </c>
      <c r="D534" s="251" t="s">
        <v>930</v>
      </c>
      <c r="E534" s="55">
        <v>7.0</v>
      </c>
      <c r="F534" s="55" t="s">
        <v>7287</v>
      </c>
      <c r="G534" s="55" t="s">
        <v>7271</v>
      </c>
      <c r="H534" s="55" t="s">
        <v>1587</v>
      </c>
      <c r="I534" s="55">
        <v>1.0</v>
      </c>
      <c r="J534" s="55" t="s">
        <v>198</v>
      </c>
      <c r="K534" s="55">
        <v>49.5</v>
      </c>
      <c r="L534" s="55">
        <v>29.5</v>
      </c>
      <c r="M534" s="55">
        <v>20.0</v>
      </c>
      <c r="N534" s="251">
        <v>184.0</v>
      </c>
      <c r="O534" s="286">
        <v>0.0073</v>
      </c>
      <c r="P534" s="251">
        <v>198.0</v>
      </c>
      <c r="Q534" s="286">
        <v>0.0065</v>
      </c>
      <c r="R534" s="286">
        <v>1.0</v>
      </c>
      <c r="S534" s="251">
        <v>1.0</v>
      </c>
      <c r="T534" s="251">
        <v>0.0</v>
      </c>
      <c r="U534" s="286">
        <v>0.0054</v>
      </c>
      <c r="V534" s="286">
        <v>0.0</v>
      </c>
      <c r="W534" s="287">
        <v>106.0</v>
      </c>
      <c r="X534" s="287">
        <v>0.0</v>
      </c>
      <c r="Y534" s="251">
        <v>1.0</v>
      </c>
      <c r="Z534" s="251">
        <v>0.0</v>
      </c>
      <c r="AA534" s="3"/>
      <c r="AB534" s="3"/>
      <c r="AC534" s="3"/>
      <c r="AD534" s="3"/>
      <c r="AE534" s="3"/>
      <c r="AF534" s="3"/>
      <c r="AG534" s="3"/>
      <c r="AH534" s="3"/>
      <c r="AI534" s="3"/>
      <c r="AJ534" s="3"/>
    </row>
    <row r="535">
      <c r="A535" s="252" t="s">
        <v>1635</v>
      </c>
      <c r="B535" s="252" t="s">
        <v>448</v>
      </c>
      <c r="C535" s="252" t="s">
        <v>1136</v>
      </c>
      <c r="D535" s="252" t="s">
        <v>1137</v>
      </c>
      <c r="E535" s="59">
        <v>7.5</v>
      </c>
      <c r="F535" s="59" t="s">
        <v>7287</v>
      </c>
      <c r="G535" s="59" t="s">
        <v>7271</v>
      </c>
      <c r="H535" s="59" t="s">
        <v>1587</v>
      </c>
      <c r="I535" s="59">
        <v>1.0</v>
      </c>
      <c r="J535" s="59" t="s">
        <v>198</v>
      </c>
      <c r="K535" s="59">
        <v>49.5</v>
      </c>
      <c r="L535" s="59">
        <v>29.5</v>
      </c>
      <c r="M535" s="59">
        <v>20.0</v>
      </c>
      <c r="N535" s="252">
        <v>1.0</v>
      </c>
      <c r="O535" s="284">
        <v>0.0</v>
      </c>
      <c r="P535" s="252">
        <v>1.0</v>
      </c>
      <c r="Q535" s="284">
        <v>0.0</v>
      </c>
      <c r="R535" s="284">
        <v>1.0</v>
      </c>
      <c r="S535" s="252">
        <v>1.0</v>
      </c>
      <c r="T535" s="252">
        <v>0.0</v>
      </c>
      <c r="U535" s="284">
        <v>1.0</v>
      </c>
      <c r="V535" s="284">
        <v>0.0</v>
      </c>
      <c r="W535" s="285">
        <v>106.0</v>
      </c>
      <c r="X535" s="285">
        <v>0.0</v>
      </c>
      <c r="Y535" s="252">
        <v>1.0</v>
      </c>
      <c r="Z535" s="252">
        <v>0.0</v>
      </c>
      <c r="AA535" s="63"/>
      <c r="AB535" s="63"/>
      <c r="AC535" s="63"/>
      <c r="AD535" s="63"/>
      <c r="AE535" s="63"/>
      <c r="AF535" s="63"/>
      <c r="AG535" s="63"/>
      <c r="AH535" s="63"/>
      <c r="AI535" s="63"/>
      <c r="AJ535" s="63"/>
    </row>
    <row r="536">
      <c r="A536" s="251" t="s">
        <v>1635</v>
      </c>
      <c r="B536" s="251" t="s">
        <v>448</v>
      </c>
      <c r="C536" s="251" t="s">
        <v>455</v>
      </c>
      <c r="D536" s="251" t="s">
        <v>456</v>
      </c>
      <c r="E536" s="55">
        <v>8.0</v>
      </c>
      <c r="F536" s="55" t="s">
        <v>7287</v>
      </c>
      <c r="G536" s="55" t="s">
        <v>7271</v>
      </c>
      <c r="H536" s="55" t="s">
        <v>1587</v>
      </c>
      <c r="I536" s="55">
        <v>2.0</v>
      </c>
      <c r="J536" s="55" t="s">
        <v>198</v>
      </c>
      <c r="K536" s="55">
        <v>49.5</v>
      </c>
      <c r="L536" s="55">
        <v>29.5</v>
      </c>
      <c r="M536" s="55">
        <v>20.0</v>
      </c>
      <c r="N536" s="251">
        <v>134.0</v>
      </c>
      <c r="O536" s="286">
        <v>0.0053</v>
      </c>
      <c r="P536" s="251">
        <v>167.0</v>
      </c>
      <c r="Q536" s="286">
        <v>0.0055</v>
      </c>
      <c r="R536" s="286">
        <v>1.0</v>
      </c>
      <c r="S536" s="251">
        <v>2.0</v>
      </c>
      <c r="T536" s="251">
        <v>0.0</v>
      </c>
      <c r="U536" s="286">
        <v>0.0149</v>
      </c>
      <c r="V536" s="286">
        <v>0.0</v>
      </c>
      <c r="W536" s="287">
        <v>212.0</v>
      </c>
      <c r="X536" s="287">
        <v>0.0</v>
      </c>
      <c r="Y536" s="251">
        <v>2.0</v>
      </c>
      <c r="Z536" s="251">
        <v>0.0</v>
      </c>
      <c r="AA536" s="3"/>
      <c r="AB536" s="3"/>
      <c r="AC536" s="3"/>
      <c r="AD536" s="3"/>
      <c r="AE536" s="3"/>
      <c r="AF536" s="3"/>
      <c r="AG536" s="3"/>
      <c r="AH536" s="3"/>
      <c r="AI536" s="3"/>
      <c r="AJ536" s="3"/>
    </row>
    <row r="537">
      <c r="A537" s="252" t="s">
        <v>1635</v>
      </c>
      <c r="B537" s="252" t="s">
        <v>448</v>
      </c>
      <c r="C537" s="252" t="s">
        <v>457</v>
      </c>
      <c r="D537" s="252" t="s">
        <v>458</v>
      </c>
      <c r="E537" s="59">
        <v>8.5</v>
      </c>
      <c r="F537" s="59" t="s">
        <v>7287</v>
      </c>
      <c r="G537" s="59" t="s">
        <v>7271</v>
      </c>
      <c r="H537" s="59" t="s">
        <v>1587</v>
      </c>
      <c r="I537" s="59">
        <v>2.0</v>
      </c>
      <c r="J537" s="59" t="s">
        <v>198</v>
      </c>
      <c r="K537" s="59">
        <v>49.5</v>
      </c>
      <c r="L537" s="59">
        <v>29.5</v>
      </c>
      <c r="M537" s="59">
        <v>20.0</v>
      </c>
      <c r="N537" s="252">
        <v>3.0</v>
      </c>
      <c r="O537" s="284">
        <v>1.0E-4</v>
      </c>
      <c r="P537" s="252">
        <v>4.0</v>
      </c>
      <c r="Q537" s="284">
        <v>1.0E-4</v>
      </c>
      <c r="R537" s="284">
        <v>1.0</v>
      </c>
      <c r="S537" s="252">
        <v>1.0</v>
      </c>
      <c r="T537" s="252">
        <v>1.0</v>
      </c>
      <c r="U537" s="284">
        <v>0.3333</v>
      </c>
      <c r="V537" s="284">
        <v>0.3333</v>
      </c>
      <c r="W537" s="285">
        <v>106.0</v>
      </c>
      <c r="X537" s="285">
        <v>106.0</v>
      </c>
      <c r="Y537" s="252">
        <v>1.0</v>
      </c>
      <c r="Z537" s="252">
        <v>1.0</v>
      </c>
      <c r="AA537" s="63"/>
      <c r="AB537" s="63"/>
      <c r="AC537" s="63"/>
      <c r="AD537" s="63"/>
      <c r="AE537" s="63"/>
      <c r="AF537" s="63"/>
      <c r="AG537" s="63"/>
      <c r="AH537" s="63"/>
      <c r="AI537" s="63"/>
      <c r="AJ537" s="63"/>
    </row>
    <row r="538">
      <c r="A538" s="251" t="s">
        <v>1635</v>
      </c>
      <c r="B538" s="251" t="s">
        <v>448</v>
      </c>
      <c r="C538" s="251" t="s">
        <v>459</v>
      </c>
      <c r="D538" s="251" t="s">
        <v>460</v>
      </c>
      <c r="E538" s="55">
        <v>9.0</v>
      </c>
      <c r="F538" s="55" t="s">
        <v>7287</v>
      </c>
      <c r="G538" s="55" t="s">
        <v>7271</v>
      </c>
      <c r="H538" s="55" t="s">
        <v>1587</v>
      </c>
      <c r="I538" s="55">
        <v>1.0</v>
      </c>
      <c r="J538" s="55" t="s">
        <v>198</v>
      </c>
      <c r="K538" s="55">
        <v>49.5</v>
      </c>
      <c r="L538" s="55">
        <v>29.5</v>
      </c>
      <c r="M538" s="55">
        <v>20.0</v>
      </c>
      <c r="N538" s="251">
        <v>12.0</v>
      </c>
      <c r="O538" s="286">
        <v>5.0E-4</v>
      </c>
      <c r="P538" s="251">
        <v>15.0</v>
      </c>
      <c r="Q538" s="286">
        <v>5.0E-4</v>
      </c>
      <c r="R538" s="286">
        <v>1.0</v>
      </c>
      <c r="S538" s="251">
        <v>1.0</v>
      </c>
      <c r="T538" s="251">
        <v>0.0</v>
      </c>
      <c r="U538" s="286">
        <v>0.0833</v>
      </c>
      <c r="V538" s="286">
        <v>0.0</v>
      </c>
      <c r="W538" s="287">
        <v>106.0</v>
      </c>
      <c r="X538" s="287">
        <v>0.0</v>
      </c>
      <c r="Y538" s="251">
        <v>1.0</v>
      </c>
      <c r="Z538" s="251">
        <v>0.0</v>
      </c>
      <c r="AA538" s="3"/>
      <c r="AB538" s="3"/>
      <c r="AC538" s="3"/>
      <c r="AD538" s="3"/>
      <c r="AE538" s="3"/>
      <c r="AF538" s="3"/>
      <c r="AG538" s="3"/>
      <c r="AH538" s="3"/>
      <c r="AI538" s="3"/>
      <c r="AJ538" s="3"/>
    </row>
    <row r="539">
      <c r="A539" s="252" t="s">
        <v>1635</v>
      </c>
      <c r="B539" s="252" t="s">
        <v>448</v>
      </c>
      <c r="C539" s="252" t="s">
        <v>461</v>
      </c>
      <c r="D539" s="252" t="s">
        <v>462</v>
      </c>
      <c r="E539" s="59">
        <v>9.5</v>
      </c>
      <c r="F539" s="59" t="s">
        <v>7287</v>
      </c>
      <c r="G539" s="59" t="s">
        <v>7271</v>
      </c>
      <c r="H539" s="59" t="s">
        <v>1587</v>
      </c>
      <c r="I539" s="59">
        <v>3.0</v>
      </c>
      <c r="J539" s="59" t="s">
        <v>198</v>
      </c>
      <c r="K539" s="59">
        <v>49.5</v>
      </c>
      <c r="L539" s="59">
        <v>29.5</v>
      </c>
      <c r="M539" s="59">
        <v>20.0</v>
      </c>
      <c r="N539" s="252">
        <v>12.0</v>
      </c>
      <c r="O539" s="284">
        <v>5.0E-4</v>
      </c>
      <c r="P539" s="252">
        <v>16.0</v>
      </c>
      <c r="Q539" s="284">
        <v>5.0E-4</v>
      </c>
      <c r="R539" s="284">
        <v>0.9375</v>
      </c>
      <c r="S539" s="252">
        <v>3.0</v>
      </c>
      <c r="T539" s="252">
        <v>0.0</v>
      </c>
      <c r="U539" s="284">
        <v>0.25</v>
      </c>
      <c r="V539" s="284">
        <v>0.0</v>
      </c>
      <c r="W539" s="285">
        <v>318.0</v>
      </c>
      <c r="X539" s="285">
        <v>0.0</v>
      </c>
      <c r="Y539" s="252">
        <v>3.0</v>
      </c>
      <c r="Z539" s="252">
        <v>0.0</v>
      </c>
      <c r="AA539" s="63"/>
      <c r="AB539" s="63"/>
      <c r="AC539" s="63"/>
      <c r="AD539" s="63"/>
      <c r="AE539" s="63"/>
      <c r="AF539" s="63"/>
      <c r="AG539" s="63"/>
      <c r="AH539" s="63"/>
      <c r="AI539" s="63"/>
      <c r="AJ539" s="63"/>
    </row>
    <row r="540">
      <c r="A540" s="251" t="s">
        <v>1635</v>
      </c>
      <c r="B540" s="251" t="s">
        <v>463</v>
      </c>
      <c r="C540" s="251" t="s">
        <v>468</v>
      </c>
      <c r="D540" s="251" t="s">
        <v>469</v>
      </c>
      <c r="E540" s="55">
        <v>6.5</v>
      </c>
      <c r="F540" s="55" t="s">
        <v>7287</v>
      </c>
      <c r="G540" s="55" t="s">
        <v>7274</v>
      </c>
      <c r="H540" s="55" t="s">
        <v>7275</v>
      </c>
      <c r="I540" s="55">
        <v>1.0</v>
      </c>
      <c r="J540" s="55" t="s">
        <v>35</v>
      </c>
      <c r="K540" s="55">
        <v>75.5</v>
      </c>
      <c r="L540" s="55">
        <v>43.5</v>
      </c>
      <c r="M540" s="55">
        <v>16.5</v>
      </c>
      <c r="N540" s="251">
        <v>1.0</v>
      </c>
      <c r="O540" s="286">
        <v>0.0</v>
      </c>
      <c r="P540" s="251">
        <v>1.0</v>
      </c>
      <c r="Q540" s="286">
        <v>0.0</v>
      </c>
      <c r="R540" s="286">
        <v>1.0</v>
      </c>
      <c r="S540" s="251">
        <v>1.0</v>
      </c>
      <c r="T540" s="251">
        <v>0.0</v>
      </c>
      <c r="U540" s="286">
        <v>1.0</v>
      </c>
      <c r="V540" s="286">
        <v>0.0</v>
      </c>
      <c r="W540" s="287">
        <v>140.0</v>
      </c>
      <c r="X540" s="287">
        <v>0.0</v>
      </c>
      <c r="Y540" s="251">
        <v>1.0</v>
      </c>
      <c r="Z540" s="251">
        <v>0.0</v>
      </c>
      <c r="AA540" s="3"/>
      <c r="AB540" s="3"/>
      <c r="AC540" s="3"/>
      <c r="AD540" s="3"/>
      <c r="AE540" s="3"/>
      <c r="AF540" s="3"/>
      <c r="AG540" s="3"/>
      <c r="AH540" s="3"/>
      <c r="AI540" s="3"/>
      <c r="AJ540" s="3"/>
    </row>
    <row r="541">
      <c r="A541" s="252" t="s">
        <v>1635</v>
      </c>
      <c r="B541" s="252" t="s">
        <v>463</v>
      </c>
      <c r="C541" s="252" t="s">
        <v>470</v>
      </c>
      <c r="D541" s="252" t="s">
        <v>471</v>
      </c>
      <c r="E541" s="59">
        <v>7.5</v>
      </c>
      <c r="F541" s="59" t="s">
        <v>7287</v>
      </c>
      <c r="G541" s="59" t="s">
        <v>7274</v>
      </c>
      <c r="H541" s="59" t="s">
        <v>7275</v>
      </c>
      <c r="I541" s="59">
        <v>1.0</v>
      </c>
      <c r="J541" s="59" t="s">
        <v>35</v>
      </c>
      <c r="K541" s="59">
        <v>35.0</v>
      </c>
      <c r="L541" s="59">
        <v>43.5</v>
      </c>
      <c r="M541" s="59">
        <v>16.5</v>
      </c>
      <c r="N541" s="252">
        <v>1.0</v>
      </c>
      <c r="O541" s="284">
        <v>0.0</v>
      </c>
      <c r="P541" s="252">
        <v>1.0</v>
      </c>
      <c r="Q541" s="284">
        <v>0.0</v>
      </c>
      <c r="R541" s="284">
        <v>1.0</v>
      </c>
      <c r="S541" s="252">
        <v>1.0</v>
      </c>
      <c r="T541" s="252">
        <v>0.0</v>
      </c>
      <c r="U541" s="284">
        <v>1.0</v>
      </c>
      <c r="V541" s="284">
        <v>0.0</v>
      </c>
      <c r="W541" s="285">
        <v>140.0</v>
      </c>
      <c r="X541" s="285">
        <v>0.0</v>
      </c>
      <c r="Y541" s="252">
        <v>1.0</v>
      </c>
      <c r="Z541" s="252">
        <v>0.0</v>
      </c>
      <c r="AA541" s="63"/>
      <c r="AB541" s="63"/>
      <c r="AC541" s="63"/>
      <c r="AD541" s="63"/>
      <c r="AE541" s="63"/>
      <c r="AF541" s="63"/>
      <c r="AG541" s="63"/>
      <c r="AH541" s="63"/>
      <c r="AI541" s="63"/>
      <c r="AJ541" s="63"/>
    </row>
    <row r="542">
      <c r="A542" s="251" t="s">
        <v>1635</v>
      </c>
      <c r="B542" s="251" t="s">
        <v>463</v>
      </c>
      <c r="C542" s="251" t="s">
        <v>474</v>
      </c>
      <c r="D542" s="251" t="s">
        <v>475</v>
      </c>
      <c r="E542" s="55">
        <v>8.5</v>
      </c>
      <c r="F542" s="55" t="s">
        <v>7287</v>
      </c>
      <c r="G542" s="55" t="s">
        <v>7274</v>
      </c>
      <c r="H542" s="55" t="s">
        <v>7275</v>
      </c>
      <c r="I542" s="55">
        <v>1.0</v>
      </c>
      <c r="J542" s="55" t="s">
        <v>35</v>
      </c>
      <c r="K542" s="55">
        <v>35.0</v>
      </c>
      <c r="L542" s="55">
        <v>43.5</v>
      </c>
      <c r="M542" s="55">
        <v>16.5</v>
      </c>
      <c r="N542" s="251">
        <v>32.0</v>
      </c>
      <c r="O542" s="286">
        <v>0.0013</v>
      </c>
      <c r="P542" s="251">
        <v>33.0</v>
      </c>
      <c r="Q542" s="286">
        <v>0.0011</v>
      </c>
      <c r="R542" s="286">
        <v>0.8485</v>
      </c>
      <c r="S542" s="251">
        <v>1.0</v>
      </c>
      <c r="T542" s="251">
        <v>0.0</v>
      </c>
      <c r="U542" s="286">
        <v>0.0313</v>
      </c>
      <c r="V542" s="286">
        <v>0.0</v>
      </c>
      <c r="W542" s="287">
        <v>140.0</v>
      </c>
      <c r="X542" s="287">
        <v>0.0</v>
      </c>
      <c r="Y542" s="251">
        <v>1.0</v>
      </c>
      <c r="Z542" s="251">
        <v>0.0</v>
      </c>
      <c r="AA542" s="3"/>
      <c r="AB542" s="3"/>
      <c r="AC542" s="3"/>
      <c r="AD542" s="3"/>
      <c r="AE542" s="3"/>
      <c r="AF542" s="3"/>
      <c r="AG542" s="3"/>
      <c r="AH542" s="3"/>
      <c r="AI542" s="3"/>
      <c r="AJ542" s="3"/>
    </row>
    <row r="543">
      <c r="A543" s="252" t="s">
        <v>1635</v>
      </c>
      <c r="B543" s="252" t="s">
        <v>463</v>
      </c>
      <c r="C543" s="252" t="s">
        <v>478</v>
      </c>
      <c r="D543" s="252" t="s">
        <v>479</v>
      </c>
      <c r="E543" s="59">
        <v>10.0</v>
      </c>
      <c r="F543" s="59" t="s">
        <v>188</v>
      </c>
      <c r="G543" s="59" t="s">
        <v>7274</v>
      </c>
      <c r="H543" s="59" t="s">
        <v>7275</v>
      </c>
      <c r="I543" s="59">
        <v>2.0</v>
      </c>
      <c r="J543" s="59" t="s">
        <v>35</v>
      </c>
      <c r="K543" s="59">
        <v>35.0</v>
      </c>
      <c r="L543" s="59">
        <v>43.5</v>
      </c>
      <c r="M543" s="59">
        <v>16.5</v>
      </c>
      <c r="N543" s="252">
        <v>27.0</v>
      </c>
      <c r="O543" s="284">
        <v>0.0011</v>
      </c>
      <c r="P543" s="252">
        <v>31.0</v>
      </c>
      <c r="Q543" s="284">
        <v>0.001</v>
      </c>
      <c r="R543" s="284">
        <v>1.0</v>
      </c>
      <c r="S543" s="252">
        <v>2.0</v>
      </c>
      <c r="T543" s="252">
        <v>0.0</v>
      </c>
      <c r="U543" s="284">
        <v>0.0741</v>
      </c>
      <c r="V543" s="284">
        <v>0.0</v>
      </c>
      <c r="W543" s="285">
        <v>290.0</v>
      </c>
      <c r="X543" s="285">
        <v>0.0</v>
      </c>
      <c r="Y543" s="252">
        <v>2.0</v>
      </c>
      <c r="Z543" s="252">
        <v>0.0</v>
      </c>
      <c r="AA543" s="63"/>
      <c r="AB543" s="63"/>
      <c r="AC543" s="63"/>
      <c r="AD543" s="63"/>
      <c r="AE543" s="63"/>
      <c r="AF543" s="63"/>
      <c r="AG543" s="63"/>
      <c r="AH543" s="63"/>
      <c r="AI543" s="63"/>
      <c r="AJ543" s="63"/>
    </row>
    <row r="544">
      <c r="A544" s="251" t="s">
        <v>1635</v>
      </c>
      <c r="B544" s="251" t="s">
        <v>463</v>
      </c>
      <c r="C544" s="251" t="s">
        <v>482</v>
      </c>
      <c r="D544" s="251" t="s">
        <v>483</v>
      </c>
      <c r="E544" s="55">
        <v>6.0</v>
      </c>
      <c r="F544" s="55" t="s">
        <v>188</v>
      </c>
      <c r="G544" s="55" t="s">
        <v>7274</v>
      </c>
      <c r="H544" s="55" t="s">
        <v>7275</v>
      </c>
      <c r="I544" s="55">
        <v>1.0</v>
      </c>
      <c r="J544" s="55" t="s">
        <v>35</v>
      </c>
      <c r="K544" s="55">
        <v>35.0</v>
      </c>
      <c r="L544" s="55">
        <v>43.5</v>
      </c>
      <c r="M544" s="55">
        <v>16.5</v>
      </c>
      <c r="N544" s="251">
        <v>20.0</v>
      </c>
      <c r="O544" s="286">
        <v>8.0E-4</v>
      </c>
      <c r="P544" s="251">
        <v>22.0</v>
      </c>
      <c r="Q544" s="286">
        <v>7.0E-4</v>
      </c>
      <c r="R544" s="286">
        <v>0.5909</v>
      </c>
      <c r="S544" s="251">
        <v>1.0</v>
      </c>
      <c r="T544" s="251">
        <v>0.0</v>
      </c>
      <c r="U544" s="286">
        <v>0.05</v>
      </c>
      <c r="V544" s="286">
        <v>0.0</v>
      </c>
      <c r="W544" s="287">
        <v>145.0</v>
      </c>
      <c r="X544" s="287">
        <v>0.0</v>
      </c>
      <c r="Y544" s="251">
        <v>1.0</v>
      </c>
      <c r="Z544" s="251">
        <v>0.0</v>
      </c>
      <c r="AA544" s="3"/>
      <c r="AB544" s="3"/>
      <c r="AC544" s="3"/>
      <c r="AD544" s="3"/>
      <c r="AE544" s="3"/>
      <c r="AF544" s="3"/>
      <c r="AG544" s="3"/>
      <c r="AH544" s="3"/>
      <c r="AI544" s="3"/>
      <c r="AJ544" s="3"/>
    </row>
    <row r="545">
      <c r="A545" s="252" t="s">
        <v>1635</v>
      </c>
      <c r="B545" s="252" t="s">
        <v>463</v>
      </c>
      <c r="C545" s="252" t="s">
        <v>484</v>
      </c>
      <c r="D545" s="252" t="s">
        <v>485</v>
      </c>
      <c r="E545" s="59">
        <v>6.5</v>
      </c>
      <c r="F545" s="59" t="s">
        <v>188</v>
      </c>
      <c r="G545" s="59" t="s">
        <v>7274</v>
      </c>
      <c r="H545" s="59" t="s">
        <v>7275</v>
      </c>
      <c r="I545" s="59">
        <v>1.0</v>
      </c>
      <c r="J545" s="59" t="s">
        <v>35</v>
      </c>
      <c r="K545" s="59">
        <v>35.0</v>
      </c>
      <c r="L545" s="59">
        <v>43.5</v>
      </c>
      <c r="M545" s="59">
        <v>16.5</v>
      </c>
      <c r="N545" s="252">
        <v>10.0</v>
      </c>
      <c r="O545" s="284">
        <v>4.0E-4</v>
      </c>
      <c r="P545" s="252">
        <v>12.0</v>
      </c>
      <c r="Q545" s="284">
        <v>4.0E-4</v>
      </c>
      <c r="R545" s="284">
        <v>0.75</v>
      </c>
      <c r="S545" s="252">
        <v>1.0</v>
      </c>
      <c r="T545" s="252">
        <v>0.0</v>
      </c>
      <c r="U545" s="284">
        <v>0.1</v>
      </c>
      <c r="V545" s="284">
        <v>0.0</v>
      </c>
      <c r="W545" s="285">
        <v>145.0</v>
      </c>
      <c r="X545" s="285">
        <v>0.0</v>
      </c>
      <c r="Y545" s="252">
        <v>1.0</v>
      </c>
      <c r="Z545" s="252">
        <v>0.0</v>
      </c>
      <c r="AA545" s="63"/>
      <c r="AB545" s="63"/>
      <c r="AC545" s="63"/>
      <c r="AD545" s="63"/>
      <c r="AE545" s="63"/>
      <c r="AF545" s="63"/>
      <c r="AG545" s="63"/>
      <c r="AH545" s="63"/>
      <c r="AI545" s="63"/>
      <c r="AJ545" s="63"/>
    </row>
    <row r="546">
      <c r="A546" s="251" t="s">
        <v>1635</v>
      </c>
      <c r="B546" s="251" t="s">
        <v>463</v>
      </c>
      <c r="C546" s="251" t="s">
        <v>935</v>
      </c>
      <c r="D546" s="251" t="s">
        <v>936</v>
      </c>
      <c r="E546" s="55">
        <v>7.0</v>
      </c>
      <c r="F546" s="55" t="s">
        <v>188</v>
      </c>
      <c r="G546" s="55" t="s">
        <v>7274</v>
      </c>
      <c r="H546" s="55" t="s">
        <v>7275</v>
      </c>
      <c r="I546" s="55">
        <v>3.0</v>
      </c>
      <c r="J546" s="55" t="s">
        <v>35</v>
      </c>
      <c r="K546" s="55">
        <v>35.0</v>
      </c>
      <c r="L546" s="55">
        <v>43.5</v>
      </c>
      <c r="M546" s="55">
        <v>16.5</v>
      </c>
      <c r="N546" s="251">
        <v>27.0</v>
      </c>
      <c r="O546" s="286">
        <v>0.0011</v>
      </c>
      <c r="P546" s="251">
        <v>33.0</v>
      </c>
      <c r="Q546" s="286">
        <v>0.0011</v>
      </c>
      <c r="R546" s="286">
        <v>0.9394</v>
      </c>
      <c r="S546" s="251">
        <v>3.0</v>
      </c>
      <c r="T546" s="251">
        <v>0.0</v>
      </c>
      <c r="U546" s="286">
        <v>0.1111</v>
      </c>
      <c r="V546" s="286">
        <v>0.0</v>
      </c>
      <c r="W546" s="287">
        <v>435.0</v>
      </c>
      <c r="X546" s="287">
        <v>0.0</v>
      </c>
      <c r="Y546" s="251">
        <v>3.0</v>
      </c>
      <c r="Z546" s="251">
        <v>0.0</v>
      </c>
      <c r="AA546" s="3"/>
      <c r="AB546" s="3"/>
      <c r="AC546" s="3"/>
      <c r="AD546" s="3"/>
      <c r="AE546" s="3"/>
      <c r="AF546" s="3"/>
      <c r="AG546" s="3"/>
      <c r="AH546" s="3"/>
      <c r="AI546" s="3"/>
      <c r="AJ546" s="3"/>
    </row>
    <row r="547">
      <c r="A547" s="252" t="s">
        <v>1635</v>
      </c>
      <c r="B547" s="252" t="s">
        <v>463</v>
      </c>
      <c r="C547" s="252" t="s">
        <v>488</v>
      </c>
      <c r="D547" s="252" t="s">
        <v>489</v>
      </c>
      <c r="E547" s="59">
        <v>8.0</v>
      </c>
      <c r="F547" s="59" t="s">
        <v>188</v>
      </c>
      <c r="G547" s="59" t="s">
        <v>7274</v>
      </c>
      <c r="H547" s="59" t="s">
        <v>7275</v>
      </c>
      <c r="I547" s="59">
        <v>1.0</v>
      </c>
      <c r="J547" s="59" t="s">
        <v>35</v>
      </c>
      <c r="K547" s="59">
        <v>35.0</v>
      </c>
      <c r="L547" s="59">
        <v>43.5</v>
      </c>
      <c r="M547" s="59">
        <v>16.5</v>
      </c>
      <c r="N547" s="252">
        <v>579.0</v>
      </c>
      <c r="O547" s="284">
        <v>0.0229</v>
      </c>
      <c r="P547" s="252">
        <v>684.0</v>
      </c>
      <c r="Q547" s="284">
        <v>0.0226</v>
      </c>
      <c r="R547" s="284">
        <v>0.9985</v>
      </c>
      <c r="S547" s="252">
        <v>1.0</v>
      </c>
      <c r="T547" s="252">
        <v>0.0</v>
      </c>
      <c r="U547" s="284">
        <v>0.0017</v>
      </c>
      <c r="V547" s="284">
        <v>0.0</v>
      </c>
      <c r="W547" s="285">
        <v>145.0</v>
      </c>
      <c r="X547" s="285">
        <v>0.0</v>
      </c>
      <c r="Y547" s="252">
        <v>1.0</v>
      </c>
      <c r="Z547" s="252">
        <v>0.0</v>
      </c>
      <c r="AA547" s="63"/>
      <c r="AB547" s="63"/>
      <c r="AC547" s="63"/>
      <c r="AD547" s="63"/>
      <c r="AE547" s="63"/>
      <c r="AF547" s="63"/>
      <c r="AG547" s="63"/>
      <c r="AH547" s="63"/>
      <c r="AI547" s="63"/>
      <c r="AJ547" s="63"/>
    </row>
    <row r="548">
      <c r="A548" s="251" t="s">
        <v>1635</v>
      </c>
      <c r="B548" s="251" t="s">
        <v>463</v>
      </c>
      <c r="C548" s="251" t="s">
        <v>937</v>
      </c>
      <c r="D548" s="251" t="s">
        <v>938</v>
      </c>
      <c r="E548" s="55">
        <v>8.5</v>
      </c>
      <c r="F548" s="55" t="s">
        <v>188</v>
      </c>
      <c r="G548" s="55" t="s">
        <v>7274</v>
      </c>
      <c r="H548" s="55" t="s">
        <v>7275</v>
      </c>
      <c r="I548" s="55">
        <v>1.0</v>
      </c>
      <c r="J548" s="55" t="s">
        <v>35</v>
      </c>
      <c r="K548" s="55">
        <v>35.0</v>
      </c>
      <c r="L548" s="55">
        <v>43.5</v>
      </c>
      <c r="M548" s="55">
        <v>16.5</v>
      </c>
      <c r="N548" s="251">
        <v>42.0</v>
      </c>
      <c r="O548" s="286">
        <v>0.0017</v>
      </c>
      <c r="P548" s="251">
        <v>54.0</v>
      </c>
      <c r="Q548" s="286">
        <v>0.0018</v>
      </c>
      <c r="R548" s="286">
        <v>1.0</v>
      </c>
      <c r="S548" s="251">
        <v>1.0</v>
      </c>
      <c r="T548" s="251">
        <v>0.0</v>
      </c>
      <c r="U548" s="286">
        <v>0.0238</v>
      </c>
      <c r="V548" s="286">
        <v>0.0</v>
      </c>
      <c r="W548" s="287">
        <v>145.0</v>
      </c>
      <c r="X548" s="287">
        <v>0.0</v>
      </c>
      <c r="Y548" s="251">
        <v>1.0</v>
      </c>
      <c r="Z548" s="251">
        <v>0.0</v>
      </c>
      <c r="AA548" s="3"/>
      <c r="AB548" s="3"/>
      <c r="AC548" s="3"/>
      <c r="AD548" s="3"/>
      <c r="AE548" s="3"/>
      <c r="AF548" s="3"/>
      <c r="AG548" s="3"/>
      <c r="AH548" s="3"/>
      <c r="AI548" s="3"/>
      <c r="AJ548" s="3"/>
    </row>
    <row r="549">
      <c r="A549" s="252" t="s">
        <v>1635</v>
      </c>
      <c r="B549" s="252" t="s">
        <v>463</v>
      </c>
      <c r="C549" s="252" t="s">
        <v>490</v>
      </c>
      <c r="D549" s="252" t="s">
        <v>491</v>
      </c>
      <c r="E549" s="59">
        <v>9.0</v>
      </c>
      <c r="F549" s="59" t="s">
        <v>188</v>
      </c>
      <c r="G549" s="59" t="s">
        <v>7274</v>
      </c>
      <c r="H549" s="59" t="s">
        <v>7275</v>
      </c>
      <c r="I549" s="59">
        <v>1.0</v>
      </c>
      <c r="J549" s="59" t="s">
        <v>35</v>
      </c>
      <c r="K549" s="59">
        <v>35.0</v>
      </c>
      <c r="L549" s="59">
        <v>43.5</v>
      </c>
      <c r="M549" s="59">
        <v>16.5</v>
      </c>
      <c r="N549" s="252">
        <v>13.0</v>
      </c>
      <c r="O549" s="284">
        <v>5.0E-4</v>
      </c>
      <c r="P549" s="252">
        <v>18.0</v>
      </c>
      <c r="Q549" s="284">
        <v>6.0E-4</v>
      </c>
      <c r="R549" s="284">
        <v>0.7778</v>
      </c>
      <c r="S549" s="252">
        <v>1.0</v>
      </c>
      <c r="T549" s="252">
        <v>0.0</v>
      </c>
      <c r="U549" s="284">
        <v>0.0769</v>
      </c>
      <c r="V549" s="284">
        <v>0.0</v>
      </c>
      <c r="W549" s="285">
        <v>145.0</v>
      </c>
      <c r="X549" s="285">
        <v>0.0</v>
      </c>
      <c r="Y549" s="252">
        <v>1.0</v>
      </c>
      <c r="Z549" s="252">
        <v>0.0</v>
      </c>
      <c r="AA549" s="63"/>
      <c r="AB549" s="63"/>
      <c r="AC549" s="63"/>
      <c r="AD549" s="63"/>
      <c r="AE549" s="63"/>
      <c r="AF549" s="63"/>
      <c r="AG549" s="63"/>
      <c r="AH549" s="63"/>
      <c r="AI549" s="63"/>
      <c r="AJ549" s="63"/>
    </row>
    <row r="550">
      <c r="A550" s="251" t="s">
        <v>1635</v>
      </c>
      <c r="B550" s="251" t="s">
        <v>494</v>
      </c>
      <c r="C550" s="251" t="s">
        <v>495</v>
      </c>
      <c r="D550" s="251" t="s">
        <v>496</v>
      </c>
      <c r="E550" s="55">
        <v>10.0</v>
      </c>
      <c r="F550" s="55" t="s">
        <v>7286</v>
      </c>
      <c r="G550" s="55" t="s">
        <v>7270</v>
      </c>
      <c r="H550" s="55" t="s">
        <v>1593</v>
      </c>
      <c r="I550" s="55">
        <v>2.0</v>
      </c>
      <c r="J550" s="55" t="s">
        <v>127</v>
      </c>
      <c r="K550" s="55">
        <v>35.0</v>
      </c>
      <c r="L550" s="55">
        <v>33.0</v>
      </c>
      <c r="M550" s="55">
        <v>16.5</v>
      </c>
      <c r="N550" s="251">
        <v>20.0</v>
      </c>
      <c r="O550" s="286">
        <v>8.0E-4</v>
      </c>
      <c r="P550" s="251">
        <v>28.0</v>
      </c>
      <c r="Q550" s="286">
        <v>9.0E-4</v>
      </c>
      <c r="R550" s="286">
        <v>0.9643</v>
      </c>
      <c r="S550" s="251">
        <v>2.0</v>
      </c>
      <c r="T550" s="251">
        <v>0.0</v>
      </c>
      <c r="U550" s="286">
        <v>0.1</v>
      </c>
      <c r="V550" s="286">
        <v>0.0</v>
      </c>
      <c r="W550" s="287">
        <v>226.0</v>
      </c>
      <c r="X550" s="287">
        <v>0.0</v>
      </c>
      <c r="Y550" s="251">
        <v>2.0</v>
      </c>
      <c r="Z550" s="251">
        <v>0.0</v>
      </c>
      <c r="AA550" s="3"/>
      <c r="AB550" s="3"/>
      <c r="AC550" s="3"/>
      <c r="AD550" s="3"/>
      <c r="AE550" s="3"/>
      <c r="AF550" s="3"/>
      <c r="AG550" s="3"/>
      <c r="AH550" s="3"/>
      <c r="AI550" s="3"/>
      <c r="AJ550" s="3"/>
    </row>
    <row r="551">
      <c r="A551" s="252" t="s">
        <v>1635</v>
      </c>
      <c r="B551" s="252" t="s">
        <v>494</v>
      </c>
      <c r="C551" s="252" t="s">
        <v>499</v>
      </c>
      <c r="D551" s="252" t="s">
        <v>500</v>
      </c>
      <c r="E551" s="59">
        <v>6.0</v>
      </c>
      <c r="F551" s="59" t="s">
        <v>7286</v>
      </c>
      <c r="G551" s="59" t="s">
        <v>7270</v>
      </c>
      <c r="H551" s="59" t="s">
        <v>1593</v>
      </c>
      <c r="I551" s="59">
        <v>1.0</v>
      </c>
      <c r="J551" s="59" t="s">
        <v>127</v>
      </c>
      <c r="K551" s="59">
        <v>35.0</v>
      </c>
      <c r="L551" s="59">
        <v>33.0</v>
      </c>
      <c r="M551" s="59">
        <v>16.5</v>
      </c>
      <c r="N551" s="252">
        <v>75.0</v>
      </c>
      <c r="O551" s="284">
        <v>0.003</v>
      </c>
      <c r="P551" s="252">
        <v>80.0</v>
      </c>
      <c r="Q551" s="284">
        <v>0.0026</v>
      </c>
      <c r="R551" s="284">
        <v>0.575</v>
      </c>
      <c r="S551" s="252">
        <v>1.0</v>
      </c>
      <c r="T551" s="252">
        <v>0.0</v>
      </c>
      <c r="U551" s="284">
        <v>0.0133</v>
      </c>
      <c r="V551" s="284">
        <v>0.0</v>
      </c>
      <c r="W551" s="285">
        <v>113.0</v>
      </c>
      <c r="X551" s="285">
        <v>0.0</v>
      </c>
      <c r="Y551" s="252">
        <v>1.0</v>
      </c>
      <c r="Z551" s="252">
        <v>0.0</v>
      </c>
      <c r="AA551" s="63"/>
      <c r="AB551" s="63"/>
      <c r="AC551" s="63"/>
      <c r="AD551" s="63"/>
      <c r="AE551" s="63"/>
      <c r="AF551" s="63"/>
      <c r="AG551" s="63"/>
      <c r="AH551" s="63"/>
      <c r="AI551" s="63"/>
      <c r="AJ551" s="63"/>
    </row>
    <row r="552">
      <c r="A552" s="251" t="s">
        <v>1635</v>
      </c>
      <c r="B552" s="251" t="s">
        <v>494</v>
      </c>
      <c r="C552" s="251" t="s">
        <v>943</v>
      </c>
      <c r="D552" s="251" t="s">
        <v>944</v>
      </c>
      <c r="E552" s="55">
        <v>7.5</v>
      </c>
      <c r="F552" s="55" t="s">
        <v>7286</v>
      </c>
      <c r="G552" s="55" t="s">
        <v>7270</v>
      </c>
      <c r="H552" s="55" t="s">
        <v>1593</v>
      </c>
      <c r="I552" s="55">
        <v>1.0</v>
      </c>
      <c r="J552" s="55" t="s">
        <v>127</v>
      </c>
      <c r="K552" s="55">
        <v>35.0</v>
      </c>
      <c r="L552" s="55">
        <v>33.0</v>
      </c>
      <c r="M552" s="55">
        <v>16.5</v>
      </c>
      <c r="N552" s="251">
        <v>6.0</v>
      </c>
      <c r="O552" s="286">
        <v>2.0E-4</v>
      </c>
      <c r="P552" s="251">
        <v>6.0</v>
      </c>
      <c r="Q552" s="286">
        <v>2.0E-4</v>
      </c>
      <c r="R552" s="286">
        <v>1.0</v>
      </c>
      <c r="S552" s="251">
        <v>1.0</v>
      </c>
      <c r="T552" s="251">
        <v>0.0</v>
      </c>
      <c r="U552" s="286">
        <v>0.1667</v>
      </c>
      <c r="V552" s="286">
        <v>0.0</v>
      </c>
      <c r="W552" s="287">
        <v>113.0</v>
      </c>
      <c r="X552" s="287">
        <v>0.0</v>
      </c>
      <c r="Y552" s="251">
        <v>1.0</v>
      </c>
      <c r="Z552" s="251">
        <v>0.0</v>
      </c>
      <c r="AA552" s="3"/>
      <c r="AB552" s="3"/>
      <c r="AC552" s="3"/>
      <c r="AD552" s="3"/>
      <c r="AE552" s="3"/>
      <c r="AF552" s="3"/>
      <c r="AG552" s="3"/>
      <c r="AH552" s="3"/>
      <c r="AI552" s="3"/>
      <c r="AJ552" s="3"/>
    </row>
    <row r="553">
      <c r="A553" s="252" t="s">
        <v>1635</v>
      </c>
      <c r="B553" s="252" t="s">
        <v>494</v>
      </c>
      <c r="C553" s="252" t="s">
        <v>945</v>
      </c>
      <c r="D553" s="252" t="s">
        <v>946</v>
      </c>
      <c r="E553" s="59">
        <v>8.0</v>
      </c>
      <c r="F553" s="59" t="s">
        <v>7286</v>
      </c>
      <c r="G553" s="59" t="s">
        <v>7270</v>
      </c>
      <c r="H553" s="59" t="s">
        <v>1593</v>
      </c>
      <c r="I553" s="59">
        <v>3.0</v>
      </c>
      <c r="J553" s="59" t="s">
        <v>127</v>
      </c>
      <c r="K553" s="59">
        <v>35.0</v>
      </c>
      <c r="L553" s="59">
        <v>33.0</v>
      </c>
      <c r="M553" s="59">
        <v>16.5</v>
      </c>
      <c r="N553" s="252">
        <v>14.0</v>
      </c>
      <c r="O553" s="284">
        <v>6.0E-4</v>
      </c>
      <c r="P553" s="252">
        <v>18.0</v>
      </c>
      <c r="Q553" s="284">
        <v>6.0E-4</v>
      </c>
      <c r="R553" s="284">
        <v>1.0</v>
      </c>
      <c r="S553" s="252">
        <v>3.0</v>
      </c>
      <c r="T553" s="252">
        <v>0.0</v>
      </c>
      <c r="U553" s="284">
        <v>0.2143</v>
      </c>
      <c r="V553" s="284">
        <v>0.0</v>
      </c>
      <c r="W553" s="285">
        <v>339.0</v>
      </c>
      <c r="X553" s="285">
        <v>0.0</v>
      </c>
      <c r="Y553" s="252">
        <v>3.0</v>
      </c>
      <c r="Z553" s="252">
        <v>0.0</v>
      </c>
      <c r="AA553" s="63"/>
      <c r="AB553" s="63"/>
      <c r="AC553" s="63"/>
      <c r="AD553" s="63"/>
      <c r="AE553" s="63"/>
      <c r="AF553" s="63"/>
      <c r="AG553" s="63"/>
      <c r="AH553" s="63"/>
      <c r="AI553" s="63"/>
      <c r="AJ553" s="63"/>
    </row>
    <row r="554">
      <c r="A554" s="251" t="s">
        <v>1635</v>
      </c>
      <c r="B554" s="251" t="s">
        <v>494</v>
      </c>
      <c r="C554" s="251" t="s">
        <v>501</v>
      </c>
      <c r="D554" s="251" t="s">
        <v>502</v>
      </c>
      <c r="E554" s="55">
        <v>8.5</v>
      </c>
      <c r="F554" s="55" t="s">
        <v>7286</v>
      </c>
      <c r="G554" s="55" t="s">
        <v>7270</v>
      </c>
      <c r="H554" s="55" t="s">
        <v>1593</v>
      </c>
      <c r="I554" s="55">
        <v>7.0</v>
      </c>
      <c r="J554" s="55" t="s">
        <v>127</v>
      </c>
      <c r="K554" s="55">
        <v>35.0</v>
      </c>
      <c r="L554" s="55">
        <v>33.0</v>
      </c>
      <c r="M554" s="55">
        <v>16.5</v>
      </c>
      <c r="N554" s="251">
        <v>79.0</v>
      </c>
      <c r="O554" s="286">
        <v>0.0031</v>
      </c>
      <c r="P554" s="251">
        <v>91.0</v>
      </c>
      <c r="Q554" s="286">
        <v>0.003</v>
      </c>
      <c r="R554" s="286">
        <v>1.0</v>
      </c>
      <c r="S554" s="251">
        <v>7.0</v>
      </c>
      <c r="T554" s="251">
        <v>0.0</v>
      </c>
      <c r="U554" s="286">
        <v>0.0886</v>
      </c>
      <c r="V554" s="286">
        <v>0.0</v>
      </c>
      <c r="W554" s="287">
        <v>791.0</v>
      </c>
      <c r="X554" s="287">
        <v>0.0</v>
      </c>
      <c r="Y554" s="251">
        <v>6.0</v>
      </c>
      <c r="Z554" s="251">
        <v>0.0</v>
      </c>
      <c r="AA554" s="3"/>
      <c r="AB554" s="3"/>
      <c r="AC554" s="3"/>
      <c r="AD554" s="3"/>
      <c r="AE554" s="3"/>
      <c r="AF554" s="3"/>
      <c r="AG554" s="3"/>
      <c r="AH554" s="3"/>
      <c r="AI554" s="3"/>
      <c r="AJ554" s="3"/>
    </row>
    <row r="555">
      <c r="A555" s="252" t="s">
        <v>1635</v>
      </c>
      <c r="B555" s="252" t="s">
        <v>494</v>
      </c>
      <c r="C555" s="252" t="s">
        <v>503</v>
      </c>
      <c r="D555" s="252" t="s">
        <v>504</v>
      </c>
      <c r="E555" s="59">
        <v>9.0</v>
      </c>
      <c r="F555" s="59" t="s">
        <v>7286</v>
      </c>
      <c r="G555" s="59" t="s">
        <v>7270</v>
      </c>
      <c r="H555" s="59" t="s">
        <v>1593</v>
      </c>
      <c r="I555" s="59">
        <v>2.0</v>
      </c>
      <c r="J555" s="59" t="s">
        <v>127</v>
      </c>
      <c r="K555" s="59">
        <v>35.0</v>
      </c>
      <c r="L555" s="59">
        <v>33.0</v>
      </c>
      <c r="M555" s="59">
        <v>16.5</v>
      </c>
      <c r="N555" s="252">
        <v>275.0</v>
      </c>
      <c r="O555" s="284">
        <v>0.0109</v>
      </c>
      <c r="P555" s="252">
        <v>344.0</v>
      </c>
      <c r="Q555" s="284">
        <v>0.0114</v>
      </c>
      <c r="R555" s="284">
        <v>0.9884</v>
      </c>
      <c r="S555" s="252">
        <v>2.0</v>
      </c>
      <c r="T555" s="252">
        <v>0.0</v>
      </c>
      <c r="U555" s="284">
        <v>0.0073</v>
      </c>
      <c r="V555" s="284">
        <v>0.0</v>
      </c>
      <c r="W555" s="285">
        <v>226.0</v>
      </c>
      <c r="X555" s="285">
        <v>0.0</v>
      </c>
      <c r="Y555" s="252">
        <v>2.0</v>
      </c>
      <c r="Z555" s="252">
        <v>0.0</v>
      </c>
      <c r="AA555" s="63"/>
      <c r="AB555" s="63"/>
      <c r="AC555" s="63"/>
      <c r="AD555" s="63"/>
      <c r="AE555" s="63"/>
      <c r="AF555" s="63"/>
      <c r="AG555" s="63"/>
      <c r="AH555" s="63"/>
      <c r="AI555" s="63"/>
      <c r="AJ555" s="63"/>
    </row>
    <row r="556">
      <c r="A556" s="251" t="s">
        <v>1635</v>
      </c>
      <c r="B556" s="251" t="s">
        <v>494</v>
      </c>
      <c r="C556" s="251" t="s">
        <v>505</v>
      </c>
      <c r="D556" s="251" t="s">
        <v>506</v>
      </c>
      <c r="E556" s="55">
        <v>9.5</v>
      </c>
      <c r="F556" s="55" t="s">
        <v>7286</v>
      </c>
      <c r="G556" s="55" t="s">
        <v>7270</v>
      </c>
      <c r="H556" s="55" t="s">
        <v>1593</v>
      </c>
      <c r="I556" s="55">
        <v>1.0</v>
      </c>
      <c r="J556" s="55" t="s">
        <v>127</v>
      </c>
      <c r="K556" s="55">
        <v>35.0</v>
      </c>
      <c r="L556" s="55">
        <v>33.0</v>
      </c>
      <c r="M556" s="55">
        <v>16.5</v>
      </c>
      <c r="N556" s="251">
        <v>30.0</v>
      </c>
      <c r="O556" s="286">
        <v>0.0012</v>
      </c>
      <c r="P556" s="251">
        <v>37.0</v>
      </c>
      <c r="Q556" s="286">
        <v>0.0012</v>
      </c>
      <c r="R556" s="286">
        <v>1.0</v>
      </c>
      <c r="S556" s="251">
        <v>1.0</v>
      </c>
      <c r="T556" s="251">
        <v>0.0</v>
      </c>
      <c r="U556" s="286">
        <v>0.0333</v>
      </c>
      <c r="V556" s="286">
        <v>0.0</v>
      </c>
      <c r="W556" s="287">
        <v>113.0</v>
      </c>
      <c r="X556" s="287">
        <v>0.0</v>
      </c>
      <c r="Y556" s="251">
        <v>1.0</v>
      </c>
      <c r="Z556" s="251">
        <v>0.0</v>
      </c>
      <c r="AA556" s="3"/>
      <c r="AB556" s="3"/>
      <c r="AC556" s="3"/>
      <c r="AD556" s="3"/>
      <c r="AE556" s="3"/>
      <c r="AF556" s="3"/>
      <c r="AG556" s="3"/>
      <c r="AH556" s="3"/>
      <c r="AI556" s="3"/>
      <c r="AJ556" s="3"/>
    </row>
    <row r="557">
      <c r="A557" s="252" t="s">
        <v>1635</v>
      </c>
      <c r="B557" s="252" t="s">
        <v>494</v>
      </c>
      <c r="C557" s="252" t="s">
        <v>507</v>
      </c>
      <c r="D557" s="252" t="s">
        <v>508</v>
      </c>
      <c r="E557" s="59">
        <v>10.0</v>
      </c>
      <c r="F557" s="59" t="s">
        <v>7287</v>
      </c>
      <c r="G557" s="59" t="s">
        <v>7270</v>
      </c>
      <c r="H557" s="59" t="s">
        <v>1593</v>
      </c>
      <c r="I557" s="59">
        <v>2.0</v>
      </c>
      <c r="J557" s="59" t="s">
        <v>127</v>
      </c>
      <c r="K557" s="59">
        <v>35.0</v>
      </c>
      <c r="L557" s="59">
        <v>33.0</v>
      </c>
      <c r="M557" s="59">
        <v>16.5</v>
      </c>
      <c r="N557" s="252">
        <v>31.0</v>
      </c>
      <c r="O557" s="284">
        <v>0.0012</v>
      </c>
      <c r="P557" s="252">
        <v>39.0</v>
      </c>
      <c r="Q557" s="284">
        <v>0.0013</v>
      </c>
      <c r="R557" s="284">
        <v>0.9744</v>
      </c>
      <c r="S557" s="252">
        <v>2.0</v>
      </c>
      <c r="T557" s="252">
        <v>0.0</v>
      </c>
      <c r="U557" s="284">
        <v>0.0645</v>
      </c>
      <c r="V557" s="284">
        <v>0.0</v>
      </c>
      <c r="W557" s="285">
        <v>226.0</v>
      </c>
      <c r="X557" s="285">
        <v>0.0</v>
      </c>
      <c r="Y557" s="252">
        <v>2.0</v>
      </c>
      <c r="Z557" s="252">
        <v>0.0</v>
      </c>
      <c r="AA557" s="63"/>
      <c r="AB557" s="63"/>
      <c r="AC557" s="63"/>
      <c r="AD557" s="63"/>
      <c r="AE557" s="63"/>
      <c r="AF557" s="63"/>
      <c r="AG557" s="63"/>
      <c r="AH557" s="63"/>
      <c r="AI557" s="63"/>
      <c r="AJ557" s="63"/>
    </row>
    <row r="558">
      <c r="A558" s="251" t="s">
        <v>1635</v>
      </c>
      <c r="B558" s="251" t="s">
        <v>494</v>
      </c>
      <c r="C558" s="251" t="s">
        <v>513</v>
      </c>
      <c r="D558" s="251" t="s">
        <v>514</v>
      </c>
      <c r="E558" s="55">
        <v>7.5</v>
      </c>
      <c r="F558" s="55" t="s">
        <v>7287</v>
      </c>
      <c r="G558" s="55" t="s">
        <v>7270</v>
      </c>
      <c r="H558" s="55" t="s">
        <v>1593</v>
      </c>
      <c r="I558" s="55">
        <v>1.0</v>
      </c>
      <c r="J558" s="55" t="s">
        <v>127</v>
      </c>
      <c r="K558" s="55">
        <v>35.0</v>
      </c>
      <c r="L558" s="55">
        <v>33.0</v>
      </c>
      <c r="M558" s="55">
        <v>16.5</v>
      </c>
      <c r="N558" s="251">
        <v>33.0</v>
      </c>
      <c r="O558" s="286">
        <v>0.0013</v>
      </c>
      <c r="P558" s="251">
        <v>41.0</v>
      </c>
      <c r="Q558" s="286">
        <v>0.0014</v>
      </c>
      <c r="R558" s="286">
        <v>0.9756</v>
      </c>
      <c r="S558" s="251">
        <v>1.0</v>
      </c>
      <c r="T558" s="251">
        <v>0.0</v>
      </c>
      <c r="U558" s="286">
        <v>0.0303</v>
      </c>
      <c r="V558" s="286">
        <v>0.0</v>
      </c>
      <c r="W558" s="287">
        <v>113.0</v>
      </c>
      <c r="X558" s="287">
        <v>0.0</v>
      </c>
      <c r="Y558" s="251">
        <v>1.0</v>
      </c>
      <c r="Z558" s="251">
        <v>0.0</v>
      </c>
      <c r="AA558" s="3"/>
      <c r="AB558" s="3"/>
      <c r="AC558" s="3"/>
      <c r="AD558" s="3"/>
      <c r="AE558" s="3"/>
      <c r="AF558" s="3"/>
      <c r="AG558" s="3"/>
      <c r="AH558" s="3"/>
      <c r="AI558" s="3"/>
      <c r="AJ558" s="3"/>
    </row>
    <row r="559">
      <c r="A559" s="252" t="s">
        <v>1635</v>
      </c>
      <c r="B559" s="252" t="s">
        <v>494</v>
      </c>
      <c r="C559" s="252" t="s">
        <v>515</v>
      </c>
      <c r="D559" s="252" t="s">
        <v>516</v>
      </c>
      <c r="E559" s="59">
        <v>8.5</v>
      </c>
      <c r="F559" s="59" t="s">
        <v>7287</v>
      </c>
      <c r="G559" s="59" t="s">
        <v>7270</v>
      </c>
      <c r="H559" s="59" t="s">
        <v>1593</v>
      </c>
      <c r="I559" s="59">
        <v>1.0</v>
      </c>
      <c r="J559" s="59" t="s">
        <v>127</v>
      </c>
      <c r="K559" s="59">
        <v>35.0</v>
      </c>
      <c r="L559" s="59">
        <v>33.0</v>
      </c>
      <c r="M559" s="59">
        <v>16.5</v>
      </c>
      <c r="N559" s="252">
        <v>85.0</v>
      </c>
      <c r="O559" s="284">
        <v>0.0034</v>
      </c>
      <c r="P559" s="252">
        <v>96.0</v>
      </c>
      <c r="Q559" s="284">
        <v>0.0032</v>
      </c>
      <c r="R559" s="284">
        <v>1.0</v>
      </c>
      <c r="S559" s="252">
        <v>1.0</v>
      </c>
      <c r="T559" s="252">
        <v>0.0</v>
      </c>
      <c r="U559" s="284">
        <v>0.0118</v>
      </c>
      <c r="V559" s="284">
        <v>0.0</v>
      </c>
      <c r="W559" s="285">
        <v>113.0</v>
      </c>
      <c r="X559" s="285">
        <v>0.0</v>
      </c>
      <c r="Y559" s="252">
        <v>1.0</v>
      </c>
      <c r="Z559" s="252">
        <v>0.0</v>
      </c>
      <c r="AA559" s="63"/>
      <c r="AB559" s="63"/>
      <c r="AC559" s="63"/>
      <c r="AD559" s="63"/>
      <c r="AE559" s="63"/>
      <c r="AF559" s="63"/>
      <c r="AG559" s="63"/>
      <c r="AH559" s="63"/>
      <c r="AI559" s="63"/>
      <c r="AJ559" s="63"/>
    </row>
    <row r="560">
      <c r="A560" s="251" t="s">
        <v>1635</v>
      </c>
      <c r="B560" s="251" t="s">
        <v>494</v>
      </c>
      <c r="C560" s="251" t="s">
        <v>517</v>
      </c>
      <c r="D560" s="251" t="s">
        <v>518</v>
      </c>
      <c r="E560" s="55">
        <v>9.0</v>
      </c>
      <c r="F560" s="55" t="s">
        <v>7287</v>
      </c>
      <c r="G560" s="55" t="s">
        <v>7270</v>
      </c>
      <c r="H560" s="55" t="s">
        <v>1593</v>
      </c>
      <c r="I560" s="55">
        <v>3.0</v>
      </c>
      <c r="J560" s="55" t="s">
        <v>127</v>
      </c>
      <c r="K560" s="55">
        <v>35.0</v>
      </c>
      <c r="L560" s="55">
        <v>33.0</v>
      </c>
      <c r="M560" s="55">
        <v>16.5</v>
      </c>
      <c r="N560" s="251">
        <v>29.0</v>
      </c>
      <c r="O560" s="286">
        <v>0.0011</v>
      </c>
      <c r="P560" s="251">
        <v>37.0</v>
      </c>
      <c r="Q560" s="286">
        <v>0.0012</v>
      </c>
      <c r="R560" s="286">
        <v>1.0</v>
      </c>
      <c r="S560" s="251">
        <v>3.0</v>
      </c>
      <c r="T560" s="251">
        <v>0.0</v>
      </c>
      <c r="U560" s="286">
        <v>0.1034</v>
      </c>
      <c r="V560" s="286">
        <v>0.0</v>
      </c>
      <c r="W560" s="287">
        <v>339.0</v>
      </c>
      <c r="X560" s="287">
        <v>0.0</v>
      </c>
      <c r="Y560" s="251">
        <v>3.0</v>
      </c>
      <c r="Z560" s="251">
        <v>0.0</v>
      </c>
      <c r="AA560" s="3"/>
      <c r="AB560" s="3"/>
      <c r="AC560" s="3"/>
      <c r="AD560" s="3"/>
      <c r="AE560" s="3"/>
      <c r="AF560" s="3"/>
      <c r="AG560" s="3"/>
      <c r="AH560" s="3"/>
      <c r="AI560" s="3"/>
      <c r="AJ560" s="3"/>
    </row>
    <row r="561">
      <c r="A561" s="252" t="s">
        <v>1635</v>
      </c>
      <c r="B561" s="252" t="s">
        <v>494</v>
      </c>
      <c r="C561" s="252" t="s">
        <v>949</v>
      </c>
      <c r="D561" s="252" t="s">
        <v>950</v>
      </c>
      <c r="E561" s="59">
        <v>9.5</v>
      </c>
      <c r="F561" s="59" t="s">
        <v>7287</v>
      </c>
      <c r="G561" s="59" t="s">
        <v>7270</v>
      </c>
      <c r="H561" s="59" t="s">
        <v>1593</v>
      </c>
      <c r="I561" s="59">
        <v>1.0</v>
      </c>
      <c r="J561" s="59" t="s">
        <v>127</v>
      </c>
      <c r="K561" s="59">
        <v>35.0</v>
      </c>
      <c r="L561" s="59">
        <v>33.0</v>
      </c>
      <c r="M561" s="59">
        <v>16.5</v>
      </c>
      <c r="N561" s="252">
        <v>9.0</v>
      </c>
      <c r="O561" s="284">
        <v>4.0E-4</v>
      </c>
      <c r="P561" s="252">
        <v>9.0</v>
      </c>
      <c r="Q561" s="284">
        <v>3.0E-4</v>
      </c>
      <c r="R561" s="284">
        <v>1.0</v>
      </c>
      <c r="S561" s="252">
        <v>1.0</v>
      </c>
      <c r="T561" s="252">
        <v>0.0</v>
      </c>
      <c r="U561" s="284">
        <v>0.1111</v>
      </c>
      <c r="V561" s="284">
        <v>0.0</v>
      </c>
      <c r="W561" s="285">
        <v>113.0</v>
      </c>
      <c r="X561" s="285">
        <v>0.0</v>
      </c>
      <c r="Y561" s="252">
        <v>1.0</v>
      </c>
      <c r="Z561" s="252">
        <v>0.0</v>
      </c>
      <c r="AA561" s="63"/>
      <c r="AB561" s="63"/>
      <c r="AC561" s="63"/>
      <c r="AD561" s="63"/>
      <c r="AE561" s="63"/>
      <c r="AF561" s="63"/>
      <c r="AG561" s="63"/>
      <c r="AH561" s="63"/>
      <c r="AI561" s="63"/>
      <c r="AJ561" s="63"/>
    </row>
    <row r="562">
      <c r="A562" s="251" t="s">
        <v>1635</v>
      </c>
      <c r="B562" s="251" t="s">
        <v>494</v>
      </c>
      <c r="C562" s="251" t="s">
        <v>519</v>
      </c>
      <c r="D562" s="251" t="s">
        <v>520</v>
      </c>
      <c r="E562" s="55">
        <v>10.0</v>
      </c>
      <c r="F562" s="55" t="s">
        <v>188</v>
      </c>
      <c r="G562" s="55" t="s">
        <v>7270</v>
      </c>
      <c r="H562" s="55" t="s">
        <v>1593</v>
      </c>
      <c r="I562" s="55">
        <v>4.0</v>
      </c>
      <c r="J562" s="55" t="s">
        <v>127</v>
      </c>
      <c r="K562" s="55">
        <v>35.0</v>
      </c>
      <c r="L562" s="55">
        <v>33.0</v>
      </c>
      <c r="M562" s="55">
        <v>16.5</v>
      </c>
      <c r="N562" s="251">
        <v>20.0</v>
      </c>
      <c r="O562" s="286">
        <v>8.0E-4</v>
      </c>
      <c r="P562" s="251">
        <v>22.0</v>
      </c>
      <c r="Q562" s="286">
        <v>7.0E-4</v>
      </c>
      <c r="R562" s="286">
        <v>1.0</v>
      </c>
      <c r="S562" s="251">
        <v>4.0</v>
      </c>
      <c r="T562" s="251">
        <v>0.0</v>
      </c>
      <c r="U562" s="286">
        <v>0.2</v>
      </c>
      <c r="V562" s="286">
        <v>0.0</v>
      </c>
      <c r="W562" s="287">
        <v>452.0</v>
      </c>
      <c r="X562" s="287">
        <v>0.0</v>
      </c>
      <c r="Y562" s="251">
        <v>4.0</v>
      </c>
      <c r="Z562" s="251">
        <v>0.0</v>
      </c>
      <c r="AA562" s="3"/>
      <c r="AB562" s="3"/>
      <c r="AC562" s="3"/>
      <c r="AD562" s="3"/>
      <c r="AE562" s="3"/>
      <c r="AF562" s="3"/>
      <c r="AG562" s="3"/>
      <c r="AH562" s="3"/>
      <c r="AI562" s="3"/>
      <c r="AJ562" s="3"/>
    </row>
    <row r="563">
      <c r="A563" s="252" t="s">
        <v>1635</v>
      </c>
      <c r="B563" s="252" t="s">
        <v>494</v>
      </c>
      <c r="C563" s="252" t="s">
        <v>521</v>
      </c>
      <c r="D563" s="252" t="s">
        <v>522</v>
      </c>
      <c r="E563" s="59">
        <v>10.5</v>
      </c>
      <c r="F563" s="59" t="s">
        <v>188</v>
      </c>
      <c r="G563" s="59" t="s">
        <v>7270</v>
      </c>
      <c r="H563" s="59" t="s">
        <v>1593</v>
      </c>
      <c r="I563" s="59">
        <v>3.0</v>
      </c>
      <c r="J563" s="59" t="s">
        <v>127</v>
      </c>
      <c r="K563" s="59">
        <v>35.0</v>
      </c>
      <c r="L563" s="59">
        <v>33.0</v>
      </c>
      <c r="M563" s="59">
        <v>16.5</v>
      </c>
      <c r="N563" s="252">
        <v>168.0</v>
      </c>
      <c r="O563" s="284">
        <v>0.0067</v>
      </c>
      <c r="P563" s="252">
        <v>214.0</v>
      </c>
      <c r="Q563" s="284">
        <v>0.0071</v>
      </c>
      <c r="R563" s="284">
        <v>1.0</v>
      </c>
      <c r="S563" s="252">
        <v>3.0</v>
      </c>
      <c r="T563" s="252">
        <v>0.0</v>
      </c>
      <c r="U563" s="284">
        <v>0.0179</v>
      </c>
      <c r="V563" s="284">
        <v>0.0</v>
      </c>
      <c r="W563" s="285">
        <v>339.0</v>
      </c>
      <c r="X563" s="285">
        <v>0.0</v>
      </c>
      <c r="Y563" s="252">
        <v>3.0</v>
      </c>
      <c r="Z563" s="252">
        <v>0.0</v>
      </c>
      <c r="AA563" s="63"/>
      <c r="AB563" s="63"/>
      <c r="AC563" s="63"/>
      <c r="AD563" s="63"/>
      <c r="AE563" s="63"/>
      <c r="AF563" s="63"/>
      <c r="AG563" s="63"/>
      <c r="AH563" s="63"/>
      <c r="AI563" s="63"/>
      <c r="AJ563" s="63"/>
    </row>
    <row r="564">
      <c r="A564" s="251" t="s">
        <v>1635</v>
      </c>
      <c r="B564" s="251" t="s">
        <v>494</v>
      </c>
      <c r="C564" s="251" t="s">
        <v>1138</v>
      </c>
      <c r="D564" s="251" t="s">
        <v>1139</v>
      </c>
      <c r="E564" s="55">
        <v>11.0</v>
      </c>
      <c r="F564" s="55" t="s">
        <v>188</v>
      </c>
      <c r="G564" s="55" t="s">
        <v>7270</v>
      </c>
      <c r="H564" s="55" t="s">
        <v>1593</v>
      </c>
      <c r="I564" s="55">
        <v>1.0</v>
      </c>
      <c r="J564" s="55" t="s">
        <v>127</v>
      </c>
      <c r="K564" s="55">
        <v>35.0</v>
      </c>
      <c r="L564" s="55">
        <v>33.0</v>
      </c>
      <c r="M564" s="55">
        <v>16.5</v>
      </c>
      <c r="N564" s="251">
        <v>0.0</v>
      </c>
      <c r="O564" s="286">
        <v>0.0</v>
      </c>
      <c r="P564" s="251">
        <v>0.0</v>
      </c>
      <c r="Q564" s="286">
        <v>0.0</v>
      </c>
      <c r="R564" s="286">
        <v>0.0</v>
      </c>
      <c r="S564" s="251">
        <v>1.0</v>
      </c>
      <c r="T564" s="251">
        <v>0.0</v>
      </c>
      <c r="U564" s="286">
        <v>0.0</v>
      </c>
      <c r="V564" s="286">
        <v>0.0</v>
      </c>
      <c r="W564" s="287">
        <v>113.0</v>
      </c>
      <c r="X564" s="287">
        <v>0.0</v>
      </c>
      <c r="Y564" s="251">
        <v>1.0</v>
      </c>
      <c r="Z564" s="251">
        <v>0.0</v>
      </c>
      <c r="AA564" s="3"/>
      <c r="AB564" s="3"/>
      <c r="AC564" s="3"/>
      <c r="AD564" s="3"/>
      <c r="AE564" s="3"/>
      <c r="AF564" s="3"/>
      <c r="AG564" s="3"/>
      <c r="AH564" s="3"/>
      <c r="AI564" s="3"/>
      <c r="AJ564" s="3"/>
    </row>
    <row r="565">
      <c r="A565" s="252" t="s">
        <v>1635</v>
      </c>
      <c r="B565" s="252" t="s">
        <v>494</v>
      </c>
      <c r="C565" s="252" t="s">
        <v>525</v>
      </c>
      <c r="D565" s="252" t="s">
        <v>526</v>
      </c>
      <c r="E565" s="59">
        <v>7.5</v>
      </c>
      <c r="F565" s="59" t="s">
        <v>188</v>
      </c>
      <c r="G565" s="59" t="s">
        <v>7270</v>
      </c>
      <c r="H565" s="59" t="s">
        <v>1593</v>
      </c>
      <c r="I565" s="59">
        <v>1.0</v>
      </c>
      <c r="J565" s="59" t="s">
        <v>127</v>
      </c>
      <c r="K565" s="59">
        <v>35.0</v>
      </c>
      <c r="L565" s="59">
        <v>33.0</v>
      </c>
      <c r="M565" s="59">
        <v>16.5</v>
      </c>
      <c r="N565" s="252">
        <v>6.0</v>
      </c>
      <c r="O565" s="284">
        <v>2.0E-4</v>
      </c>
      <c r="P565" s="252">
        <v>8.0</v>
      </c>
      <c r="Q565" s="284">
        <v>3.0E-4</v>
      </c>
      <c r="R565" s="284">
        <v>1.0</v>
      </c>
      <c r="S565" s="252">
        <v>1.0</v>
      </c>
      <c r="T565" s="252">
        <v>0.0</v>
      </c>
      <c r="U565" s="284">
        <v>0.1667</v>
      </c>
      <c r="V565" s="284">
        <v>0.0</v>
      </c>
      <c r="W565" s="285">
        <v>113.0</v>
      </c>
      <c r="X565" s="285">
        <v>0.0</v>
      </c>
      <c r="Y565" s="252">
        <v>1.0</v>
      </c>
      <c r="Z565" s="252">
        <v>0.0</v>
      </c>
      <c r="AA565" s="63"/>
      <c r="AB565" s="63"/>
      <c r="AC565" s="63"/>
      <c r="AD565" s="63"/>
      <c r="AE565" s="63"/>
      <c r="AF565" s="63"/>
      <c r="AG565" s="63"/>
      <c r="AH565" s="63"/>
      <c r="AI565" s="63"/>
      <c r="AJ565" s="63"/>
    </row>
    <row r="566">
      <c r="A566" s="251" t="s">
        <v>1635</v>
      </c>
      <c r="B566" s="251" t="s">
        <v>494</v>
      </c>
      <c r="C566" s="251" t="s">
        <v>527</v>
      </c>
      <c r="D566" s="251" t="s">
        <v>528</v>
      </c>
      <c r="E566" s="55">
        <v>8.0</v>
      </c>
      <c r="F566" s="55" t="s">
        <v>188</v>
      </c>
      <c r="G566" s="55" t="s">
        <v>7270</v>
      </c>
      <c r="H566" s="55" t="s">
        <v>1593</v>
      </c>
      <c r="I566" s="55">
        <v>1.0</v>
      </c>
      <c r="J566" s="55" t="s">
        <v>127</v>
      </c>
      <c r="K566" s="55">
        <v>35.0</v>
      </c>
      <c r="L566" s="55">
        <v>33.0</v>
      </c>
      <c r="M566" s="55">
        <v>16.5</v>
      </c>
      <c r="N566" s="251">
        <v>9.0</v>
      </c>
      <c r="O566" s="286">
        <v>4.0E-4</v>
      </c>
      <c r="P566" s="251">
        <v>16.0</v>
      </c>
      <c r="Q566" s="286">
        <v>5.0E-4</v>
      </c>
      <c r="R566" s="286">
        <v>1.0</v>
      </c>
      <c r="S566" s="251">
        <v>1.0</v>
      </c>
      <c r="T566" s="251">
        <v>0.0</v>
      </c>
      <c r="U566" s="286">
        <v>0.1111</v>
      </c>
      <c r="V566" s="286">
        <v>0.0</v>
      </c>
      <c r="W566" s="287">
        <v>113.0</v>
      </c>
      <c r="X566" s="287">
        <v>0.0</v>
      </c>
      <c r="Y566" s="251">
        <v>1.0</v>
      </c>
      <c r="Z566" s="251">
        <v>0.0</v>
      </c>
      <c r="AA566" s="3"/>
      <c r="AB566" s="3"/>
      <c r="AC566" s="3"/>
      <c r="AD566" s="3"/>
      <c r="AE566" s="3"/>
      <c r="AF566" s="3"/>
      <c r="AG566" s="3"/>
      <c r="AH566" s="3"/>
      <c r="AI566" s="3"/>
      <c r="AJ566" s="3"/>
    </row>
    <row r="567">
      <c r="A567" s="252" t="s">
        <v>1635</v>
      </c>
      <c r="B567" s="252" t="s">
        <v>494</v>
      </c>
      <c r="C567" s="252" t="s">
        <v>529</v>
      </c>
      <c r="D567" s="252" t="s">
        <v>530</v>
      </c>
      <c r="E567" s="59">
        <v>8.5</v>
      </c>
      <c r="F567" s="59" t="s">
        <v>188</v>
      </c>
      <c r="G567" s="59" t="s">
        <v>7270</v>
      </c>
      <c r="H567" s="59" t="s">
        <v>1593</v>
      </c>
      <c r="I567" s="59">
        <v>4.0</v>
      </c>
      <c r="J567" s="59" t="s">
        <v>127</v>
      </c>
      <c r="K567" s="59">
        <v>35.0</v>
      </c>
      <c r="L567" s="59">
        <v>33.0</v>
      </c>
      <c r="M567" s="59">
        <v>16.5</v>
      </c>
      <c r="N567" s="252">
        <v>80.0</v>
      </c>
      <c r="O567" s="284">
        <v>0.0032</v>
      </c>
      <c r="P567" s="252">
        <v>87.0</v>
      </c>
      <c r="Q567" s="284">
        <v>0.0029</v>
      </c>
      <c r="R567" s="284">
        <v>1.0</v>
      </c>
      <c r="S567" s="252">
        <v>4.0</v>
      </c>
      <c r="T567" s="252">
        <v>0.0</v>
      </c>
      <c r="U567" s="284">
        <v>0.05</v>
      </c>
      <c r="V567" s="284">
        <v>0.0</v>
      </c>
      <c r="W567" s="285">
        <v>452.0</v>
      </c>
      <c r="X567" s="285">
        <v>0.0</v>
      </c>
      <c r="Y567" s="252">
        <v>4.0</v>
      </c>
      <c r="Z567" s="252">
        <v>0.0</v>
      </c>
      <c r="AA567" s="63"/>
      <c r="AB567" s="63"/>
      <c r="AC567" s="63"/>
      <c r="AD567" s="63"/>
      <c r="AE567" s="63"/>
      <c r="AF567" s="63"/>
      <c r="AG567" s="63"/>
      <c r="AH567" s="63"/>
      <c r="AI567" s="63"/>
      <c r="AJ567" s="63"/>
    </row>
    <row r="568">
      <c r="A568" s="251" t="s">
        <v>1635</v>
      </c>
      <c r="B568" s="251" t="s">
        <v>494</v>
      </c>
      <c r="C568" s="251" t="s">
        <v>531</v>
      </c>
      <c r="D568" s="251" t="s">
        <v>532</v>
      </c>
      <c r="E568" s="55">
        <v>9.0</v>
      </c>
      <c r="F568" s="55" t="s">
        <v>188</v>
      </c>
      <c r="G568" s="55" t="s">
        <v>7270</v>
      </c>
      <c r="H568" s="55" t="s">
        <v>1593</v>
      </c>
      <c r="I568" s="55">
        <v>3.0</v>
      </c>
      <c r="J568" s="55" t="s">
        <v>127</v>
      </c>
      <c r="K568" s="55">
        <v>35.0</v>
      </c>
      <c r="L568" s="55">
        <v>33.0</v>
      </c>
      <c r="M568" s="55">
        <v>16.5</v>
      </c>
      <c r="N568" s="251">
        <v>50.0</v>
      </c>
      <c r="O568" s="286">
        <v>0.002</v>
      </c>
      <c r="P568" s="251">
        <v>66.0</v>
      </c>
      <c r="Q568" s="286">
        <v>0.0022</v>
      </c>
      <c r="R568" s="286">
        <v>1.0</v>
      </c>
      <c r="S568" s="251">
        <v>3.0</v>
      </c>
      <c r="T568" s="251">
        <v>0.0</v>
      </c>
      <c r="U568" s="286">
        <v>0.06</v>
      </c>
      <c r="V568" s="286">
        <v>0.0</v>
      </c>
      <c r="W568" s="287">
        <v>339.0</v>
      </c>
      <c r="X568" s="287">
        <v>0.0</v>
      </c>
      <c r="Y568" s="251">
        <v>3.0</v>
      </c>
      <c r="Z568" s="251">
        <v>0.0</v>
      </c>
      <c r="AA568" s="3"/>
      <c r="AB568" s="3"/>
      <c r="AC568" s="3"/>
      <c r="AD568" s="3"/>
      <c r="AE568" s="3"/>
      <c r="AF568" s="3"/>
      <c r="AG568" s="3"/>
      <c r="AH568" s="3"/>
      <c r="AI568" s="3"/>
      <c r="AJ568" s="3"/>
    </row>
    <row r="569">
      <c r="A569" s="252" t="s">
        <v>1635</v>
      </c>
      <c r="B569" s="252" t="s">
        <v>494</v>
      </c>
      <c r="C569" s="252" t="s">
        <v>951</v>
      </c>
      <c r="D569" s="252" t="s">
        <v>952</v>
      </c>
      <c r="E569" s="59">
        <v>9.5</v>
      </c>
      <c r="F569" s="59" t="s">
        <v>188</v>
      </c>
      <c r="G569" s="59" t="s">
        <v>7270</v>
      </c>
      <c r="H569" s="59" t="s">
        <v>1593</v>
      </c>
      <c r="I569" s="59">
        <v>1.0</v>
      </c>
      <c r="J569" s="59" t="s">
        <v>127</v>
      </c>
      <c r="K569" s="59">
        <v>35.0</v>
      </c>
      <c r="L569" s="59">
        <v>33.0</v>
      </c>
      <c r="M569" s="59">
        <v>16.5</v>
      </c>
      <c r="N569" s="252">
        <v>13.0</v>
      </c>
      <c r="O569" s="284">
        <v>5.0E-4</v>
      </c>
      <c r="P569" s="252">
        <v>14.0</v>
      </c>
      <c r="Q569" s="284">
        <v>5.0E-4</v>
      </c>
      <c r="R569" s="284">
        <v>1.0</v>
      </c>
      <c r="S569" s="252">
        <v>1.0</v>
      </c>
      <c r="T569" s="252">
        <v>0.0</v>
      </c>
      <c r="U569" s="284">
        <v>0.0769</v>
      </c>
      <c r="V569" s="284">
        <v>0.0</v>
      </c>
      <c r="W569" s="285">
        <v>113.0</v>
      </c>
      <c r="X569" s="285">
        <v>0.0</v>
      </c>
      <c r="Y569" s="252">
        <v>1.0</v>
      </c>
      <c r="Z569" s="252">
        <v>0.0</v>
      </c>
      <c r="AA569" s="63"/>
      <c r="AB569" s="63"/>
      <c r="AC569" s="63"/>
      <c r="AD569" s="63"/>
      <c r="AE569" s="63"/>
      <c r="AF569" s="63"/>
      <c r="AG569" s="63"/>
      <c r="AH569" s="63"/>
      <c r="AI569" s="63"/>
      <c r="AJ569" s="63"/>
    </row>
    <row r="570">
      <c r="A570" s="251" t="s">
        <v>1635</v>
      </c>
      <c r="B570" s="251" t="s">
        <v>494</v>
      </c>
      <c r="C570" s="251" t="s">
        <v>953</v>
      </c>
      <c r="D570" s="251" t="s">
        <v>954</v>
      </c>
      <c r="E570" s="55">
        <v>10.5</v>
      </c>
      <c r="F570" s="55" t="s">
        <v>7290</v>
      </c>
      <c r="G570" s="55" t="s">
        <v>7270</v>
      </c>
      <c r="H570" s="55" t="s">
        <v>1593</v>
      </c>
      <c r="I570" s="55">
        <v>1.0</v>
      </c>
      <c r="J570" s="55" t="s">
        <v>127</v>
      </c>
      <c r="K570" s="55">
        <v>35.0</v>
      </c>
      <c r="L570" s="55">
        <v>33.0</v>
      </c>
      <c r="M570" s="55">
        <v>16.5</v>
      </c>
      <c r="N570" s="251">
        <v>232.0</v>
      </c>
      <c r="O570" s="286">
        <v>0.0092</v>
      </c>
      <c r="P570" s="251">
        <v>267.0</v>
      </c>
      <c r="Q570" s="286">
        <v>0.0088</v>
      </c>
      <c r="R570" s="286">
        <v>1.0</v>
      </c>
      <c r="S570" s="251">
        <v>1.0</v>
      </c>
      <c r="T570" s="251">
        <v>0.0</v>
      </c>
      <c r="U570" s="286">
        <v>0.0043</v>
      </c>
      <c r="V570" s="286">
        <v>0.0</v>
      </c>
      <c r="W570" s="287">
        <v>113.0</v>
      </c>
      <c r="X570" s="287">
        <v>0.0</v>
      </c>
      <c r="Y570" s="251">
        <v>1.0</v>
      </c>
      <c r="Z570" s="251">
        <v>0.0</v>
      </c>
      <c r="AA570" s="3"/>
      <c r="AB570" s="3"/>
      <c r="AC570" s="3"/>
      <c r="AD570" s="3"/>
      <c r="AE570" s="3"/>
      <c r="AF570" s="3"/>
      <c r="AG570" s="3"/>
      <c r="AH570" s="3"/>
      <c r="AI570" s="3"/>
      <c r="AJ570" s="3"/>
    </row>
    <row r="571">
      <c r="A571" s="252" t="s">
        <v>1635</v>
      </c>
      <c r="B571" s="252" t="s">
        <v>494</v>
      </c>
      <c r="C571" s="252" t="s">
        <v>955</v>
      </c>
      <c r="D571" s="252" t="s">
        <v>956</v>
      </c>
      <c r="E571" s="59">
        <v>11.0</v>
      </c>
      <c r="F571" s="59" t="s">
        <v>7290</v>
      </c>
      <c r="G571" s="59" t="s">
        <v>7270</v>
      </c>
      <c r="H571" s="59" t="s">
        <v>1593</v>
      </c>
      <c r="I571" s="59">
        <v>1.0</v>
      </c>
      <c r="J571" s="59" t="s">
        <v>127</v>
      </c>
      <c r="K571" s="59">
        <v>35.0</v>
      </c>
      <c r="L571" s="59">
        <v>33.0</v>
      </c>
      <c r="M571" s="59">
        <v>16.5</v>
      </c>
      <c r="N571" s="252">
        <v>12.0</v>
      </c>
      <c r="O571" s="284">
        <v>5.0E-4</v>
      </c>
      <c r="P571" s="252">
        <v>14.0</v>
      </c>
      <c r="Q571" s="284">
        <v>5.0E-4</v>
      </c>
      <c r="R571" s="284">
        <v>1.0</v>
      </c>
      <c r="S571" s="252">
        <v>1.0</v>
      </c>
      <c r="T571" s="252">
        <v>0.0</v>
      </c>
      <c r="U571" s="284">
        <v>0.0833</v>
      </c>
      <c r="V571" s="284">
        <v>0.0</v>
      </c>
      <c r="W571" s="285">
        <v>113.0</v>
      </c>
      <c r="X571" s="285">
        <v>0.0</v>
      </c>
      <c r="Y571" s="252">
        <v>1.0</v>
      </c>
      <c r="Z571" s="252">
        <v>0.0</v>
      </c>
      <c r="AA571" s="63"/>
      <c r="AB571" s="63"/>
      <c r="AC571" s="63"/>
      <c r="AD571" s="63"/>
      <c r="AE571" s="63"/>
      <c r="AF571" s="63"/>
      <c r="AG571" s="63"/>
      <c r="AH571" s="63"/>
      <c r="AI571" s="63"/>
      <c r="AJ571" s="63"/>
    </row>
    <row r="572">
      <c r="A572" s="251" t="s">
        <v>1635</v>
      </c>
      <c r="B572" s="251" t="s">
        <v>494</v>
      </c>
      <c r="C572" s="251" t="s">
        <v>535</v>
      </c>
      <c r="D572" s="251" t="s">
        <v>536</v>
      </c>
      <c r="E572" s="55">
        <v>6.5</v>
      </c>
      <c r="F572" s="55" t="s">
        <v>7290</v>
      </c>
      <c r="G572" s="55" t="s">
        <v>7270</v>
      </c>
      <c r="H572" s="55" t="s">
        <v>1593</v>
      </c>
      <c r="I572" s="55">
        <v>2.0</v>
      </c>
      <c r="J572" s="55" t="s">
        <v>127</v>
      </c>
      <c r="K572" s="55">
        <v>35.0</v>
      </c>
      <c r="L572" s="55">
        <v>33.0</v>
      </c>
      <c r="M572" s="55">
        <v>16.5</v>
      </c>
      <c r="N572" s="251">
        <v>28.0</v>
      </c>
      <c r="O572" s="286">
        <v>0.0011</v>
      </c>
      <c r="P572" s="251">
        <v>32.0</v>
      </c>
      <c r="Q572" s="286">
        <v>0.0011</v>
      </c>
      <c r="R572" s="286">
        <v>0.8438</v>
      </c>
      <c r="S572" s="251">
        <v>2.0</v>
      </c>
      <c r="T572" s="251">
        <v>0.0</v>
      </c>
      <c r="U572" s="286">
        <v>0.0714</v>
      </c>
      <c r="V572" s="286">
        <v>0.0</v>
      </c>
      <c r="W572" s="287">
        <v>226.0</v>
      </c>
      <c r="X572" s="287">
        <v>0.0</v>
      </c>
      <c r="Y572" s="251">
        <v>2.0</v>
      </c>
      <c r="Z572" s="251">
        <v>0.0</v>
      </c>
      <c r="AA572" s="3"/>
      <c r="AB572" s="3"/>
      <c r="AC572" s="3"/>
      <c r="AD572" s="3"/>
      <c r="AE572" s="3"/>
      <c r="AF572" s="3"/>
      <c r="AG572" s="3"/>
      <c r="AH572" s="3"/>
      <c r="AI572" s="3"/>
      <c r="AJ572" s="3"/>
    </row>
    <row r="573">
      <c r="A573" s="252" t="s">
        <v>1635</v>
      </c>
      <c r="B573" s="252" t="s">
        <v>494</v>
      </c>
      <c r="C573" s="252" t="s">
        <v>539</v>
      </c>
      <c r="D573" s="252" t="s">
        <v>540</v>
      </c>
      <c r="E573" s="59">
        <v>7.5</v>
      </c>
      <c r="F573" s="59" t="s">
        <v>7290</v>
      </c>
      <c r="G573" s="59" t="s">
        <v>7270</v>
      </c>
      <c r="H573" s="59" t="s">
        <v>1593</v>
      </c>
      <c r="I573" s="59">
        <v>2.0</v>
      </c>
      <c r="J573" s="59" t="s">
        <v>127</v>
      </c>
      <c r="K573" s="59">
        <v>35.0</v>
      </c>
      <c r="L573" s="59">
        <v>33.0</v>
      </c>
      <c r="M573" s="59">
        <v>16.5</v>
      </c>
      <c r="N573" s="252">
        <v>8.0</v>
      </c>
      <c r="O573" s="284">
        <v>3.0E-4</v>
      </c>
      <c r="P573" s="252">
        <v>10.0</v>
      </c>
      <c r="Q573" s="284">
        <v>3.0E-4</v>
      </c>
      <c r="R573" s="284">
        <v>1.0</v>
      </c>
      <c r="S573" s="252">
        <v>2.0</v>
      </c>
      <c r="T573" s="252">
        <v>0.0</v>
      </c>
      <c r="U573" s="284">
        <v>0.25</v>
      </c>
      <c r="V573" s="284">
        <v>0.0</v>
      </c>
      <c r="W573" s="285">
        <v>226.0</v>
      </c>
      <c r="X573" s="285">
        <v>0.0</v>
      </c>
      <c r="Y573" s="252">
        <v>2.0</v>
      </c>
      <c r="Z573" s="252">
        <v>0.0</v>
      </c>
      <c r="AA573" s="63"/>
      <c r="AB573" s="63"/>
      <c r="AC573" s="63"/>
      <c r="AD573" s="63"/>
      <c r="AE573" s="63"/>
      <c r="AF573" s="63"/>
      <c r="AG573" s="63"/>
      <c r="AH573" s="63"/>
      <c r="AI573" s="63"/>
      <c r="AJ573" s="63"/>
    </row>
    <row r="574">
      <c r="A574" s="251" t="s">
        <v>1635</v>
      </c>
      <c r="B574" s="251" t="s">
        <v>494</v>
      </c>
      <c r="C574" s="251" t="s">
        <v>541</v>
      </c>
      <c r="D574" s="251" t="s">
        <v>542</v>
      </c>
      <c r="E574" s="55">
        <v>8.0</v>
      </c>
      <c r="F574" s="55" t="s">
        <v>7290</v>
      </c>
      <c r="G574" s="55" t="s">
        <v>7270</v>
      </c>
      <c r="H574" s="55" t="s">
        <v>1593</v>
      </c>
      <c r="I574" s="55">
        <v>2.0</v>
      </c>
      <c r="J574" s="55" t="s">
        <v>127</v>
      </c>
      <c r="K574" s="55">
        <v>35.0</v>
      </c>
      <c r="L574" s="55">
        <v>33.0</v>
      </c>
      <c r="M574" s="55">
        <v>16.5</v>
      </c>
      <c r="N574" s="251">
        <v>11.0</v>
      </c>
      <c r="O574" s="286">
        <v>4.0E-4</v>
      </c>
      <c r="P574" s="251">
        <v>17.0</v>
      </c>
      <c r="Q574" s="286">
        <v>6.0E-4</v>
      </c>
      <c r="R574" s="286">
        <v>1.0</v>
      </c>
      <c r="S574" s="251">
        <v>2.0</v>
      </c>
      <c r="T574" s="251">
        <v>0.0</v>
      </c>
      <c r="U574" s="286">
        <v>0.1818</v>
      </c>
      <c r="V574" s="286">
        <v>0.0</v>
      </c>
      <c r="W574" s="287">
        <v>226.0</v>
      </c>
      <c r="X574" s="287">
        <v>0.0</v>
      </c>
      <c r="Y574" s="251">
        <v>2.0</v>
      </c>
      <c r="Z574" s="251">
        <v>0.0</v>
      </c>
      <c r="AA574" s="3"/>
      <c r="AB574" s="3"/>
      <c r="AC574" s="3"/>
      <c r="AD574" s="3"/>
      <c r="AE574" s="3"/>
      <c r="AF574" s="3"/>
      <c r="AG574" s="3"/>
      <c r="AH574" s="3"/>
      <c r="AI574" s="3"/>
      <c r="AJ574" s="3"/>
    </row>
    <row r="575">
      <c r="A575" s="252" t="s">
        <v>1635</v>
      </c>
      <c r="B575" s="252" t="s">
        <v>494</v>
      </c>
      <c r="C575" s="252" t="s">
        <v>543</v>
      </c>
      <c r="D575" s="252" t="s">
        <v>544</v>
      </c>
      <c r="E575" s="59">
        <v>8.5</v>
      </c>
      <c r="F575" s="59" t="s">
        <v>7290</v>
      </c>
      <c r="G575" s="59" t="s">
        <v>7270</v>
      </c>
      <c r="H575" s="59" t="s">
        <v>1593</v>
      </c>
      <c r="I575" s="59">
        <v>7.0</v>
      </c>
      <c r="J575" s="59" t="s">
        <v>127</v>
      </c>
      <c r="K575" s="59">
        <v>35.0</v>
      </c>
      <c r="L575" s="59">
        <v>33.0</v>
      </c>
      <c r="M575" s="59">
        <v>16.5</v>
      </c>
      <c r="N575" s="252">
        <v>353.0</v>
      </c>
      <c r="O575" s="284">
        <v>0.014</v>
      </c>
      <c r="P575" s="252">
        <v>417.0</v>
      </c>
      <c r="Q575" s="284">
        <v>0.0138</v>
      </c>
      <c r="R575" s="284">
        <v>1.0</v>
      </c>
      <c r="S575" s="252">
        <v>7.0</v>
      </c>
      <c r="T575" s="252">
        <v>0.0</v>
      </c>
      <c r="U575" s="284">
        <v>0.0198</v>
      </c>
      <c r="V575" s="284">
        <v>0.0</v>
      </c>
      <c r="W575" s="285">
        <v>791.0</v>
      </c>
      <c r="X575" s="285">
        <v>0.0</v>
      </c>
      <c r="Y575" s="252">
        <v>7.0</v>
      </c>
      <c r="Z575" s="252">
        <v>0.0</v>
      </c>
      <c r="AA575" s="63"/>
      <c r="AB575" s="63"/>
      <c r="AC575" s="63"/>
      <c r="AD575" s="63"/>
      <c r="AE575" s="63"/>
      <c r="AF575" s="63"/>
      <c r="AG575" s="63"/>
      <c r="AH575" s="63"/>
      <c r="AI575" s="63"/>
      <c r="AJ575" s="63"/>
    </row>
    <row r="576">
      <c r="A576" s="251" t="s">
        <v>1635</v>
      </c>
      <c r="B576" s="251" t="s">
        <v>494</v>
      </c>
      <c r="C576" s="251" t="s">
        <v>545</v>
      </c>
      <c r="D576" s="251" t="s">
        <v>546</v>
      </c>
      <c r="E576" s="55">
        <v>9.0</v>
      </c>
      <c r="F576" s="55" t="s">
        <v>7290</v>
      </c>
      <c r="G576" s="55" t="s">
        <v>7270</v>
      </c>
      <c r="H576" s="55" t="s">
        <v>1593</v>
      </c>
      <c r="I576" s="55">
        <v>2.0</v>
      </c>
      <c r="J576" s="55" t="s">
        <v>127</v>
      </c>
      <c r="K576" s="55">
        <v>35.0</v>
      </c>
      <c r="L576" s="55">
        <v>33.0</v>
      </c>
      <c r="M576" s="55">
        <v>16.5</v>
      </c>
      <c r="N576" s="251">
        <v>37.0</v>
      </c>
      <c r="O576" s="286">
        <v>0.0015</v>
      </c>
      <c r="P576" s="251">
        <v>45.0</v>
      </c>
      <c r="Q576" s="286">
        <v>0.0015</v>
      </c>
      <c r="R576" s="286">
        <v>0.9778</v>
      </c>
      <c r="S576" s="251">
        <v>2.0</v>
      </c>
      <c r="T576" s="251">
        <v>0.0</v>
      </c>
      <c r="U576" s="286">
        <v>0.0541</v>
      </c>
      <c r="V576" s="286">
        <v>0.0</v>
      </c>
      <c r="W576" s="287">
        <v>226.0</v>
      </c>
      <c r="X576" s="287">
        <v>0.0</v>
      </c>
      <c r="Y576" s="251">
        <v>2.0</v>
      </c>
      <c r="Z576" s="251">
        <v>0.0</v>
      </c>
      <c r="AA576" s="3"/>
      <c r="AB576" s="3"/>
      <c r="AC576" s="3"/>
      <c r="AD576" s="3"/>
      <c r="AE576" s="3"/>
      <c r="AF576" s="3"/>
      <c r="AG576" s="3"/>
      <c r="AH576" s="3"/>
      <c r="AI576" s="3"/>
      <c r="AJ576" s="3"/>
    </row>
    <row r="577">
      <c r="A577" s="252" t="s">
        <v>1635</v>
      </c>
      <c r="B577" s="252" t="s">
        <v>494</v>
      </c>
      <c r="C577" s="252" t="s">
        <v>547</v>
      </c>
      <c r="D577" s="252" t="s">
        <v>548</v>
      </c>
      <c r="E577" s="59">
        <v>9.5</v>
      </c>
      <c r="F577" s="59" t="s">
        <v>7290</v>
      </c>
      <c r="G577" s="59" t="s">
        <v>7270</v>
      </c>
      <c r="H577" s="59" t="s">
        <v>1593</v>
      </c>
      <c r="I577" s="59">
        <v>1.0</v>
      </c>
      <c r="J577" s="59" t="s">
        <v>127</v>
      </c>
      <c r="K577" s="59">
        <v>35.0</v>
      </c>
      <c r="L577" s="59">
        <v>33.0</v>
      </c>
      <c r="M577" s="59">
        <v>16.5</v>
      </c>
      <c r="N577" s="252">
        <v>34.0</v>
      </c>
      <c r="O577" s="284">
        <v>0.0013</v>
      </c>
      <c r="P577" s="252">
        <v>39.0</v>
      </c>
      <c r="Q577" s="284">
        <v>0.0013</v>
      </c>
      <c r="R577" s="284">
        <v>0.9744</v>
      </c>
      <c r="S577" s="252">
        <v>1.0</v>
      </c>
      <c r="T577" s="252">
        <v>0.0</v>
      </c>
      <c r="U577" s="284">
        <v>0.0294</v>
      </c>
      <c r="V577" s="284">
        <v>0.0</v>
      </c>
      <c r="W577" s="285">
        <v>113.0</v>
      </c>
      <c r="X577" s="285">
        <v>0.0</v>
      </c>
      <c r="Y577" s="252">
        <v>1.0</v>
      </c>
      <c r="Z577" s="252">
        <v>0.0</v>
      </c>
      <c r="AA577" s="63"/>
      <c r="AB577" s="63"/>
      <c r="AC577" s="63"/>
      <c r="AD577" s="63"/>
      <c r="AE577" s="63"/>
      <c r="AF577" s="63"/>
      <c r="AG577" s="63"/>
      <c r="AH577" s="63"/>
      <c r="AI577" s="63"/>
      <c r="AJ577" s="63"/>
    </row>
    <row r="578">
      <c r="A578" s="251" t="s">
        <v>1635</v>
      </c>
      <c r="B578" s="251" t="s">
        <v>549</v>
      </c>
      <c r="C578" s="251" t="s">
        <v>957</v>
      </c>
      <c r="D578" s="251" t="s">
        <v>958</v>
      </c>
      <c r="E578" s="55">
        <v>8.0</v>
      </c>
      <c r="F578" s="55" t="s">
        <v>7287</v>
      </c>
      <c r="G578" s="55" t="s">
        <v>7271</v>
      </c>
      <c r="H578" s="55" t="s">
        <v>1593</v>
      </c>
      <c r="I578" s="55">
        <v>1.0</v>
      </c>
      <c r="J578" s="55" t="s">
        <v>97</v>
      </c>
      <c r="K578" s="55">
        <v>35.0</v>
      </c>
      <c r="L578" s="55">
        <v>34.5</v>
      </c>
      <c r="M578" s="55">
        <v>16.5</v>
      </c>
      <c r="N578" s="251">
        <v>238.0</v>
      </c>
      <c r="O578" s="286">
        <v>0.0094</v>
      </c>
      <c r="P578" s="251">
        <v>282.0</v>
      </c>
      <c r="Q578" s="286">
        <v>0.0093</v>
      </c>
      <c r="R578" s="286">
        <v>0.9894</v>
      </c>
      <c r="S578" s="251">
        <v>1.0</v>
      </c>
      <c r="T578" s="251">
        <v>0.0</v>
      </c>
      <c r="U578" s="286">
        <v>0.0042</v>
      </c>
      <c r="V578" s="286">
        <v>0.0</v>
      </c>
      <c r="W578" s="287">
        <v>124.0</v>
      </c>
      <c r="X578" s="287">
        <v>0.0</v>
      </c>
      <c r="Y578" s="251">
        <v>1.0</v>
      </c>
      <c r="Z578" s="251">
        <v>0.0</v>
      </c>
      <c r="AA578" s="3"/>
      <c r="AB578" s="3"/>
      <c r="AC578" s="3"/>
      <c r="AD578" s="3"/>
      <c r="AE578" s="3"/>
      <c r="AF578" s="3"/>
      <c r="AG578" s="3"/>
      <c r="AH578" s="3"/>
      <c r="AI578" s="3"/>
      <c r="AJ578" s="3"/>
    </row>
    <row r="579">
      <c r="A579" s="252" t="s">
        <v>1635</v>
      </c>
      <c r="B579" s="252" t="s">
        <v>549</v>
      </c>
      <c r="C579" s="252" t="s">
        <v>959</v>
      </c>
      <c r="D579" s="252" t="s">
        <v>960</v>
      </c>
      <c r="E579" s="59">
        <v>8.5</v>
      </c>
      <c r="F579" s="59" t="s">
        <v>7287</v>
      </c>
      <c r="G579" s="59" t="s">
        <v>7271</v>
      </c>
      <c r="H579" s="59" t="s">
        <v>1593</v>
      </c>
      <c r="I579" s="59">
        <v>1.0</v>
      </c>
      <c r="J579" s="59" t="s">
        <v>97</v>
      </c>
      <c r="K579" s="59">
        <v>35.0</v>
      </c>
      <c r="L579" s="59">
        <v>34.5</v>
      </c>
      <c r="M579" s="59">
        <v>16.5</v>
      </c>
      <c r="N579" s="252">
        <v>6.0</v>
      </c>
      <c r="O579" s="284">
        <v>2.0E-4</v>
      </c>
      <c r="P579" s="252">
        <v>7.0</v>
      </c>
      <c r="Q579" s="284">
        <v>2.0E-4</v>
      </c>
      <c r="R579" s="284">
        <v>1.0</v>
      </c>
      <c r="S579" s="252">
        <v>1.0</v>
      </c>
      <c r="T579" s="252">
        <v>0.0</v>
      </c>
      <c r="U579" s="284">
        <v>0.1667</v>
      </c>
      <c r="V579" s="284">
        <v>0.0</v>
      </c>
      <c r="W579" s="285">
        <v>124.0</v>
      </c>
      <c r="X579" s="285">
        <v>0.0</v>
      </c>
      <c r="Y579" s="252">
        <v>1.0</v>
      </c>
      <c r="Z579" s="252">
        <v>0.0</v>
      </c>
      <c r="AA579" s="63"/>
      <c r="AB579" s="63"/>
      <c r="AC579" s="63"/>
      <c r="AD579" s="63"/>
      <c r="AE579" s="63"/>
      <c r="AF579" s="63"/>
      <c r="AG579" s="63"/>
      <c r="AH579" s="63"/>
      <c r="AI579" s="63"/>
      <c r="AJ579" s="63"/>
    </row>
    <row r="580">
      <c r="A580" s="251" t="s">
        <v>1635</v>
      </c>
      <c r="B580" s="251" t="s">
        <v>549</v>
      </c>
      <c r="C580" s="251" t="s">
        <v>556</v>
      </c>
      <c r="D580" s="251" t="s">
        <v>557</v>
      </c>
      <c r="E580" s="55">
        <v>11.0</v>
      </c>
      <c r="F580" s="55" t="s">
        <v>188</v>
      </c>
      <c r="G580" s="55" t="s">
        <v>7271</v>
      </c>
      <c r="H580" s="55" t="s">
        <v>1593</v>
      </c>
      <c r="I580" s="55">
        <v>1.0</v>
      </c>
      <c r="J580" s="55" t="s">
        <v>97</v>
      </c>
      <c r="K580" s="55">
        <v>35.0</v>
      </c>
      <c r="L580" s="55">
        <v>34.5</v>
      </c>
      <c r="M580" s="55">
        <v>16.5</v>
      </c>
      <c r="N580" s="251">
        <v>6.0</v>
      </c>
      <c r="O580" s="286">
        <v>2.0E-4</v>
      </c>
      <c r="P580" s="251">
        <v>7.0</v>
      </c>
      <c r="Q580" s="286">
        <v>2.0E-4</v>
      </c>
      <c r="R580" s="286">
        <v>1.0</v>
      </c>
      <c r="S580" s="251">
        <v>1.0</v>
      </c>
      <c r="T580" s="251">
        <v>0.0</v>
      </c>
      <c r="U580" s="286">
        <v>0.1667</v>
      </c>
      <c r="V580" s="286">
        <v>0.0</v>
      </c>
      <c r="W580" s="287">
        <v>124.0</v>
      </c>
      <c r="X580" s="287">
        <v>0.0</v>
      </c>
      <c r="Y580" s="251">
        <v>1.0</v>
      </c>
      <c r="Z580" s="251">
        <v>0.0</v>
      </c>
      <c r="AA580" s="3"/>
      <c r="AB580" s="3"/>
      <c r="AC580" s="3"/>
      <c r="AD580" s="3"/>
      <c r="AE580" s="3"/>
      <c r="AF580" s="3"/>
      <c r="AG580" s="3"/>
      <c r="AH580" s="3"/>
      <c r="AI580" s="3"/>
      <c r="AJ580" s="3"/>
    </row>
    <row r="581">
      <c r="A581" s="252" t="s">
        <v>1635</v>
      </c>
      <c r="B581" s="252" t="s">
        <v>549</v>
      </c>
      <c r="C581" s="252" t="s">
        <v>1140</v>
      </c>
      <c r="D581" s="252" t="s">
        <v>1141</v>
      </c>
      <c r="E581" s="59">
        <v>7.5</v>
      </c>
      <c r="F581" s="59" t="s">
        <v>188</v>
      </c>
      <c r="G581" s="59" t="s">
        <v>7271</v>
      </c>
      <c r="H581" s="59" t="s">
        <v>1593</v>
      </c>
      <c r="I581" s="59">
        <v>1.0</v>
      </c>
      <c r="J581" s="59" t="s">
        <v>97</v>
      </c>
      <c r="K581" s="59">
        <v>35.0</v>
      </c>
      <c r="L581" s="59">
        <v>34.5</v>
      </c>
      <c r="M581" s="59">
        <v>16.5</v>
      </c>
      <c r="N581" s="252">
        <v>3.0</v>
      </c>
      <c r="O581" s="284">
        <v>1.0E-4</v>
      </c>
      <c r="P581" s="252">
        <v>4.0</v>
      </c>
      <c r="Q581" s="284">
        <v>1.0E-4</v>
      </c>
      <c r="R581" s="284">
        <v>0.0</v>
      </c>
      <c r="S581" s="252">
        <v>1.0</v>
      </c>
      <c r="T581" s="252">
        <v>0.0</v>
      </c>
      <c r="U581" s="284">
        <v>0.3333</v>
      </c>
      <c r="V581" s="284">
        <v>0.0</v>
      </c>
      <c r="W581" s="285">
        <v>124.0</v>
      </c>
      <c r="X581" s="285">
        <v>0.0</v>
      </c>
      <c r="Y581" s="252">
        <v>1.0</v>
      </c>
      <c r="Z581" s="252">
        <v>0.0</v>
      </c>
      <c r="AA581" s="63"/>
      <c r="AB581" s="63"/>
      <c r="AC581" s="63"/>
      <c r="AD581" s="63"/>
      <c r="AE581" s="63"/>
      <c r="AF581" s="63"/>
      <c r="AG581" s="63"/>
      <c r="AH581" s="63"/>
      <c r="AI581" s="63"/>
      <c r="AJ581" s="63"/>
    </row>
    <row r="582">
      <c r="A582" s="251" t="s">
        <v>1635</v>
      </c>
      <c r="B582" s="251" t="s">
        <v>549</v>
      </c>
      <c r="C582" s="251" t="s">
        <v>1142</v>
      </c>
      <c r="D582" s="251" t="s">
        <v>1143</v>
      </c>
      <c r="E582" s="55">
        <v>8.0</v>
      </c>
      <c r="F582" s="55" t="s">
        <v>188</v>
      </c>
      <c r="G582" s="55" t="s">
        <v>7271</v>
      </c>
      <c r="H582" s="55" t="s">
        <v>1593</v>
      </c>
      <c r="I582" s="55">
        <v>2.0</v>
      </c>
      <c r="J582" s="55" t="s">
        <v>97</v>
      </c>
      <c r="K582" s="55">
        <v>35.0</v>
      </c>
      <c r="L582" s="55">
        <v>34.5</v>
      </c>
      <c r="M582" s="55">
        <v>16.5</v>
      </c>
      <c r="N582" s="251">
        <v>23.0</v>
      </c>
      <c r="O582" s="286">
        <v>9.0E-4</v>
      </c>
      <c r="P582" s="251">
        <v>27.0</v>
      </c>
      <c r="Q582" s="286">
        <v>9.0E-4</v>
      </c>
      <c r="R582" s="286">
        <v>1.0</v>
      </c>
      <c r="S582" s="251">
        <v>2.0</v>
      </c>
      <c r="T582" s="251">
        <v>0.0</v>
      </c>
      <c r="U582" s="286">
        <v>0.087</v>
      </c>
      <c r="V582" s="286">
        <v>0.0</v>
      </c>
      <c r="W582" s="287">
        <v>248.0</v>
      </c>
      <c r="X582" s="287">
        <v>0.0</v>
      </c>
      <c r="Y582" s="251">
        <v>2.0</v>
      </c>
      <c r="Z582" s="251">
        <v>0.0</v>
      </c>
      <c r="AA582" s="3"/>
      <c r="AB582" s="3"/>
      <c r="AC582" s="3"/>
      <c r="AD582" s="3"/>
      <c r="AE582" s="3"/>
      <c r="AF582" s="3"/>
      <c r="AG582" s="3"/>
      <c r="AH582" s="3"/>
      <c r="AI582" s="3"/>
      <c r="AJ582" s="3"/>
    </row>
    <row r="583">
      <c r="A583" s="252" t="s">
        <v>1635</v>
      </c>
      <c r="B583" s="252" t="s">
        <v>549</v>
      </c>
      <c r="C583" s="252" t="s">
        <v>1144</v>
      </c>
      <c r="D583" s="252" t="s">
        <v>1145</v>
      </c>
      <c r="E583" s="59">
        <v>8.5</v>
      </c>
      <c r="F583" s="59" t="s">
        <v>188</v>
      </c>
      <c r="G583" s="59" t="s">
        <v>7271</v>
      </c>
      <c r="H583" s="59" t="s">
        <v>1593</v>
      </c>
      <c r="I583" s="59">
        <v>1.0</v>
      </c>
      <c r="J583" s="59" t="s">
        <v>97</v>
      </c>
      <c r="K583" s="59">
        <v>35.0</v>
      </c>
      <c r="L583" s="59">
        <v>34.5</v>
      </c>
      <c r="M583" s="59">
        <v>16.5</v>
      </c>
      <c r="N583" s="252">
        <v>1.0</v>
      </c>
      <c r="O583" s="284">
        <v>0.0</v>
      </c>
      <c r="P583" s="252">
        <v>3.0</v>
      </c>
      <c r="Q583" s="284">
        <v>1.0E-4</v>
      </c>
      <c r="R583" s="284">
        <v>1.0</v>
      </c>
      <c r="S583" s="252">
        <v>1.0</v>
      </c>
      <c r="T583" s="252">
        <v>0.0</v>
      </c>
      <c r="U583" s="284">
        <v>1.0</v>
      </c>
      <c r="V583" s="284">
        <v>0.0</v>
      </c>
      <c r="W583" s="285">
        <v>124.0</v>
      </c>
      <c r="X583" s="285">
        <v>0.0</v>
      </c>
      <c r="Y583" s="252">
        <v>1.0</v>
      </c>
      <c r="Z583" s="252">
        <v>0.0</v>
      </c>
      <c r="AA583" s="63"/>
      <c r="AB583" s="63"/>
      <c r="AC583" s="63"/>
      <c r="AD583" s="63"/>
      <c r="AE583" s="63"/>
      <c r="AF583" s="63"/>
      <c r="AG583" s="63"/>
      <c r="AH583" s="63"/>
      <c r="AI583" s="63"/>
      <c r="AJ583" s="63"/>
    </row>
    <row r="584">
      <c r="A584" s="251" t="s">
        <v>1635</v>
      </c>
      <c r="B584" s="251" t="s">
        <v>562</v>
      </c>
      <c r="C584" s="251" t="s">
        <v>1146</v>
      </c>
      <c r="D584" s="251" t="s">
        <v>1147</v>
      </c>
      <c r="E584" s="55">
        <v>10.0</v>
      </c>
      <c r="F584" s="55" t="s">
        <v>188</v>
      </c>
      <c r="G584" s="55" t="s">
        <v>7270</v>
      </c>
      <c r="H584" s="55" t="s">
        <v>1620</v>
      </c>
      <c r="I584" s="55">
        <v>1.0</v>
      </c>
      <c r="J584" s="55" t="s">
        <v>235</v>
      </c>
      <c r="K584" s="55">
        <v>58.5</v>
      </c>
      <c r="L584" s="55">
        <v>26.5</v>
      </c>
      <c r="M584" s="55">
        <v>25.0</v>
      </c>
      <c r="N584" s="251">
        <v>0.0</v>
      </c>
      <c r="O584" s="286">
        <v>0.0</v>
      </c>
      <c r="P584" s="251">
        <v>0.0</v>
      </c>
      <c r="Q584" s="286">
        <v>0.0</v>
      </c>
      <c r="R584" s="286">
        <v>0.0</v>
      </c>
      <c r="S584" s="251">
        <v>1.0</v>
      </c>
      <c r="T584" s="251">
        <v>0.0</v>
      </c>
      <c r="U584" s="286">
        <v>0.0</v>
      </c>
      <c r="V584" s="286">
        <v>0.0</v>
      </c>
      <c r="W584" s="287">
        <v>102.0</v>
      </c>
      <c r="X584" s="287">
        <v>0.0</v>
      </c>
      <c r="Y584" s="251">
        <v>1.0</v>
      </c>
      <c r="Z584" s="251">
        <v>0.0</v>
      </c>
      <c r="AA584" s="3"/>
      <c r="AB584" s="3"/>
      <c r="AC584" s="3"/>
      <c r="AD584" s="3"/>
      <c r="AE584" s="3"/>
      <c r="AF584" s="3"/>
      <c r="AG584" s="3"/>
      <c r="AH584" s="3"/>
      <c r="AI584" s="3"/>
      <c r="AJ584" s="3"/>
    </row>
    <row r="585">
      <c r="A585" s="252" t="s">
        <v>1635</v>
      </c>
      <c r="B585" s="252" t="s">
        <v>562</v>
      </c>
      <c r="C585" s="252" t="s">
        <v>1148</v>
      </c>
      <c r="D585" s="252" t="s">
        <v>1149</v>
      </c>
      <c r="E585" s="59">
        <v>9.5</v>
      </c>
      <c r="F585" s="59" t="s">
        <v>188</v>
      </c>
      <c r="G585" s="59" t="s">
        <v>7270</v>
      </c>
      <c r="H585" s="59" t="s">
        <v>1620</v>
      </c>
      <c r="I585" s="59">
        <v>1.0</v>
      </c>
      <c r="J585" s="59" t="s">
        <v>235</v>
      </c>
      <c r="K585" s="59">
        <v>58.5</v>
      </c>
      <c r="L585" s="59">
        <v>26.5</v>
      </c>
      <c r="M585" s="59">
        <v>25.0</v>
      </c>
      <c r="N585" s="252">
        <v>1.0</v>
      </c>
      <c r="O585" s="284">
        <v>0.0</v>
      </c>
      <c r="P585" s="252">
        <v>1.0</v>
      </c>
      <c r="Q585" s="284">
        <v>0.0</v>
      </c>
      <c r="R585" s="284">
        <v>1.0</v>
      </c>
      <c r="S585" s="252">
        <v>1.0</v>
      </c>
      <c r="T585" s="252">
        <v>0.0</v>
      </c>
      <c r="U585" s="284">
        <v>1.0</v>
      </c>
      <c r="V585" s="284">
        <v>0.0</v>
      </c>
      <c r="W585" s="285">
        <v>102.0</v>
      </c>
      <c r="X585" s="285">
        <v>0.0</v>
      </c>
      <c r="Y585" s="252">
        <v>1.0</v>
      </c>
      <c r="Z585" s="252">
        <v>0.0</v>
      </c>
      <c r="AA585" s="63"/>
      <c r="AB585" s="63"/>
      <c r="AC585" s="63"/>
      <c r="AD585" s="63"/>
      <c r="AE585" s="63"/>
      <c r="AF585" s="63"/>
      <c r="AG585" s="63"/>
      <c r="AH585" s="63"/>
      <c r="AI585" s="63"/>
      <c r="AJ585" s="63"/>
    </row>
    <row r="586">
      <c r="A586" s="251" t="s">
        <v>1635</v>
      </c>
      <c r="B586" s="251" t="s">
        <v>1150</v>
      </c>
      <c r="C586" s="251" t="s">
        <v>1151</v>
      </c>
      <c r="D586" s="251" t="s">
        <v>1152</v>
      </c>
      <c r="E586" s="55">
        <v>9.0</v>
      </c>
      <c r="F586" s="55" t="s">
        <v>7288</v>
      </c>
      <c r="G586" s="55" t="s">
        <v>7270</v>
      </c>
      <c r="H586" s="55" t="s">
        <v>1620</v>
      </c>
      <c r="I586" s="55">
        <v>1.0</v>
      </c>
      <c r="J586" s="55" t="s">
        <v>235</v>
      </c>
      <c r="K586" s="55">
        <v>58.5</v>
      </c>
      <c r="L586" s="55">
        <v>26.5</v>
      </c>
      <c r="M586" s="55">
        <v>25.0</v>
      </c>
      <c r="N586" s="251">
        <v>2.0</v>
      </c>
      <c r="O586" s="286">
        <v>1.0E-4</v>
      </c>
      <c r="P586" s="251">
        <v>3.0</v>
      </c>
      <c r="Q586" s="286">
        <v>1.0E-4</v>
      </c>
      <c r="R586" s="286">
        <v>1.0</v>
      </c>
      <c r="S586" s="251">
        <v>1.0</v>
      </c>
      <c r="T586" s="251">
        <v>0.0</v>
      </c>
      <c r="U586" s="286">
        <v>0.5</v>
      </c>
      <c r="V586" s="286">
        <v>0.0</v>
      </c>
      <c r="W586" s="287">
        <v>97.0</v>
      </c>
      <c r="X586" s="287">
        <v>0.0</v>
      </c>
      <c r="Y586" s="251">
        <v>1.0</v>
      </c>
      <c r="Z586" s="251">
        <v>0.0</v>
      </c>
      <c r="AA586" s="3"/>
      <c r="AB586" s="3"/>
      <c r="AC586" s="3"/>
      <c r="AD586" s="3"/>
      <c r="AE586" s="3"/>
      <c r="AF586" s="3"/>
      <c r="AG586" s="3"/>
      <c r="AH586" s="3"/>
      <c r="AI586" s="3"/>
      <c r="AJ586" s="3"/>
    </row>
    <row r="587">
      <c r="A587" s="252" t="s">
        <v>1635</v>
      </c>
      <c r="B587" s="252" t="s">
        <v>578</v>
      </c>
      <c r="C587" s="252" t="s">
        <v>1153</v>
      </c>
      <c r="D587" s="252" t="s">
        <v>1154</v>
      </c>
      <c r="E587" s="59">
        <v>12.0</v>
      </c>
      <c r="F587" s="59" t="s">
        <v>7288</v>
      </c>
      <c r="G587" s="59" t="s">
        <v>7400</v>
      </c>
      <c r="H587" s="59" t="e">
        <v>#N/A</v>
      </c>
      <c r="I587" s="59">
        <v>1.0</v>
      </c>
      <c r="J587" s="59" t="s">
        <v>134</v>
      </c>
      <c r="K587" s="59">
        <v>59.5</v>
      </c>
      <c r="L587" s="59">
        <v>32.5</v>
      </c>
      <c r="M587" s="59">
        <v>27.0</v>
      </c>
      <c r="N587" s="252">
        <v>1.0</v>
      </c>
      <c r="O587" s="284">
        <v>0.0</v>
      </c>
      <c r="P587" s="252">
        <v>1.0</v>
      </c>
      <c r="Q587" s="284">
        <v>0.0</v>
      </c>
      <c r="R587" s="284">
        <v>1.0</v>
      </c>
      <c r="S587" s="252">
        <v>1.0</v>
      </c>
      <c r="T587" s="252">
        <v>0.0</v>
      </c>
      <c r="U587" s="284">
        <v>1.0</v>
      </c>
      <c r="V587" s="284">
        <v>0.0</v>
      </c>
      <c r="W587" s="285">
        <v>134.0</v>
      </c>
      <c r="X587" s="285">
        <v>0.0</v>
      </c>
      <c r="Y587" s="252">
        <v>1.0</v>
      </c>
      <c r="Z587" s="252">
        <v>0.0</v>
      </c>
      <c r="AA587" s="63"/>
      <c r="AB587" s="63"/>
      <c r="AC587" s="63"/>
      <c r="AD587" s="63"/>
      <c r="AE587" s="63"/>
      <c r="AF587" s="63"/>
      <c r="AG587" s="63"/>
      <c r="AH587" s="63"/>
      <c r="AI587" s="63"/>
      <c r="AJ587" s="63"/>
    </row>
    <row r="588">
      <c r="A588" s="251" t="s">
        <v>1635</v>
      </c>
      <c r="B588" s="251" t="s">
        <v>578</v>
      </c>
      <c r="C588" s="251" t="s">
        <v>1155</v>
      </c>
      <c r="D588" s="251" t="s">
        <v>1156</v>
      </c>
      <c r="E588" s="55">
        <v>9.0</v>
      </c>
      <c r="F588" s="55" t="s">
        <v>7288</v>
      </c>
      <c r="G588" s="55" t="s">
        <v>7400</v>
      </c>
      <c r="H588" s="55" t="e">
        <v>#N/A</v>
      </c>
      <c r="I588" s="55">
        <v>1.0</v>
      </c>
      <c r="J588" s="55" t="s">
        <v>134</v>
      </c>
      <c r="K588" s="55">
        <v>59.5</v>
      </c>
      <c r="L588" s="55">
        <v>32.5</v>
      </c>
      <c r="M588" s="55">
        <v>27.0</v>
      </c>
      <c r="N588" s="251">
        <v>0.0</v>
      </c>
      <c r="O588" s="286">
        <v>0.0</v>
      </c>
      <c r="P588" s="251">
        <v>0.0</v>
      </c>
      <c r="Q588" s="286">
        <v>0.0</v>
      </c>
      <c r="R588" s="286">
        <v>0.0</v>
      </c>
      <c r="S588" s="251">
        <v>1.0</v>
      </c>
      <c r="T588" s="251">
        <v>0.0</v>
      </c>
      <c r="U588" s="286">
        <v>0.0</v>
      </c>
      <c r="V588" s="286">
        <v>0.0</v>
      </c>
      <c r="W588" s="287">
        <v>134.0</v>
      </c>
      <c r="X588" s="287">
        <v>0.0</v>
      </c>
      <c r="Y588" s="251">
        <v>1.0</v>
      </c>
      <c r="Z588" s="251">
        <v>0.0</v>
      </c>
      <c r="AA588" s="3"/>
      <c r="AB588" s="3"/>
      <c r="AC588" s="3"/>
      <c r="AD588" s="3"/>
      <c r="AE588" s="3"/>
      <c r="AF588" s="3"/>
      <c r="AG588" s="3"/>
      <c r="AH588" s="3"/>
      <c r="AI588" s="3"/>
      <c r="AJ588" s="3"/>
    </row>
    <row r="589">
      <c r="A589" s="252" t="s">
        <v>1635</v>
      </c>
      <c r="B589" s="252" t="s">
        <v>587</v>
      </c>
      <c r="C589" s="252" t="s">
        <v>588</v>
      </c>
      <c r="D589" s="252" t="s">
        <v>589</v>
      </c>
      <c r="E589" s="59">
        <v>10.0</v>
      </c>
      <c r="F589" s="59" t="s">
        <v>7287</v>
      </c>
      <c r="G589" s="59" t="s">
        <v>7270</v>
      </c>
      <c r="H589" s="59" t="s">
        <v>1595</v>
      </c>
      <c r="I589" s="59">
        <v>5.0</v>
      </c>
      <c r="J589" s="59" t="s">
        <v>138</v>
      </c>
      <c r="K589" s="59">
        <v>35.0</v>
      </c>
      <c r="L589" s="59">
        <v>32.5</v>
      </c>
      <c r="M589" s="59">
        <v>16.5</v>
      </c>
      <c r="N589" s="252">
        <v>379.0</v>
      </c>
      <c r="O589" s="284">
        <v>0.015</v>
      </c>
      <c r="P589" s="252">
        <v>429.0</v>
      </c>
      <c r="Q589" s="284">
        <v>0.0142</v>
      </c>
      <c r="R589" s="284">
        <v>1.0</v>
      </c>
      <c r="S589" s="252">
        <v>5.0</v>
      </c>
      <c r="T589" s="252">
        <v>0.0</v>
      </c>
      <c r="U589" s="284">
        <v>0.0132</v>
      </c>
      <c r="V589" s="284">
        <v>0.0</v>
      </c>
      <c r="W589" s="285">
        <v>670.0</v>
      </c>
      <c r="X589" s="285">
        <v>0.0</v>
      </c>
      <c r="Y589" s="252">
        <v>5.0</v>
      </c>
      <c r="Z589" s="252">
        <v>0.0</v>
      </c>
      <c r="AA589" s="63"/>
      <c r="AB589" s="63"/>
      <c r="AC589" s="63"/>
      <c r="AD589" s="63"/>
      <c r="AE589" s="63"/>
      <c r="AF589" s="63"/>
      <c r="AG589" s="63"/>
      <c r="AH589" s="63"/>
      <c r="AI589" s="63"/>
      <c r="AJ589" s="63"/>
    </row>
    <row r="590">
      <c r="A590" s="251" t="s">
        <v>1635</v>
      </c>
      <c r="B590" s="251" t="s">
        <v>587</v>
      </c>
      <c r="C590" s="251" t="s">
        <v>590</v>
      </c>
      <c r="D590" s="251" t="s">
        <v>591</v>
      </c>
      <c r="E590" s="55">
        <v>10.5</v>
      </c>
      <c r="F590" s="55" t="s">
        <v>7287</v>
      </c>
      <c r="G590" s="55" t="s">
        <v>7270</v>
      </c>
      <c r="H590" s="55" t="s">
        <v>1595</v>
      </c>
      <c r="I590" s="55">
        <v>5.0</v>
      </c>
      <c r="J590" s="55" t="s">
        <v>138</v>
      </c>
      <c r="K590" s="55">
        <v>35.0</v>
      </c>
      <c r="L590" s="55">
        <v>32.5</v>
      </c>
      <c r="M590" s="55">
        <v>16.5</v>
      </c>
      <c r="N590" s="251">
        <v>25.0</v>
      </c>
      <c r="O590" s="286">
        <v>0.001</v>
      </c>
      <c r="P590" s="251">
        <v>29.0</v>
      </c>
      <c r="Q590" s="286">
        <v>0.001</v>
      </c>
      <c r="R590" s="286">
        <v>1.0</v>
      </c>
      <c r="S590" s="251">
        <v>5.0</v>
      </c>
      <c r="T590" s="251">
        <v>0.0</v>
      </c>
      <c r="U590" s="286">
        <v>0.2</v>
      </c>
      <c r="V590" s="286">
        <v>0.0</v>
      </c>
      <c r="W590" s="287">
        <v>670.0</v>
      </c>
      <c r="X590" s="287">
        <v>0.0</v>
      </c>
      <c r="Y590" s="251">
        <v>5.0</v>
      </c>
      <c r="Z590" s="251">
        <v>0.0</v>
      </c>
      <c r="AA590" s="3"/>
      <c r="AB590" s="3"/>
      <c r="AC590" s="3"/>
      <c r="AD590" s="3"/>
      <c r="AE590" s="3"/>
      <c r="AF590" s="3"/>
      <c r="AG590" s="3"/>
      <c r="AH590" s="3"/>
      <c r="AI590" s="3"/>
      <c r="AJ590" s="3"/>
    </row>
    <row r="591">
      <c r="A591" s="252" t="s">
        <v>1635</v>
      </c>
      <c r="B591" s="252" t="s">
        <v>587</v>
      </c>
      <c r="C591" s="252" t="s">
        <v>592</v>
      </c>
      <c r="D591" s="252" t="s">
        <v>593</v>
      </c>
      <c r="E591" s="59">
        <v>11.0</v>
      </c>
      <c r="F591" s="59" t="s">
        <v>7287</v>
      </c>
      <c r="G591" s="59" t="s">
        <v>7270</v>
      </c>
      <c r="H591" s="59" t="s">
        <v>1595</v>
      </c>
      <c r="I591" s="59">
        <v>1.0</v>
      </c>
      <c r="J591" s="59" t="s">
        <v>138</v>
      </c>
      <c r="K591" s="59">
        <v>35.0</v>
      </c>
      <c r="L591" s="59">
        <v>32.5</v>
      </c>
      <c r="M591" s="59">
        <v>16.5</v>
      </c>
      <c r="N591" s="252">
        <v>17.0</v>
      </c>
      <c r="O591" s="284">
        <v>7.0E-4</v>
      </c>
      <c r="P591" s="252">
        <v>20.0</v>
      </c>
      <c r="Q591" s="284">
        <v>7.0E-4</v>
      </c>
      <c r="R591" s="284">
        <v>1.0</v>
      </c>
      <c r="S591" s="252">
        <v>1.0</v>
      </c>
      <c r="T591" s="252">
        <v>0.0</v>
      </c>
      <c r="U591" s="284">
        <v>0.0588</v>
      </c>
      <c r="V591" s="284">
        <v>0.0</v>
      </c>
      <c r="W591" s="285">
        <v>134.0</v>
      </c>
      <c r="X591" s="285">
        <v>0.0</v>
      </c>
      <c r="Y591" s="252">
        <v>1.0</v>
      </c>
      <c r="Z591" s="252">
        <v>0.0</v>
      </c>
      <c r="AA591" s="63"/>
      <c r="AB591" s="63"/>
      <c r="AC591" s="63"/>
      <c r="AD591" s="63"/>
      <c r="AE591" s="63"/>
      <c r="AF591" s="63"/>
      <c r="AG591" s="63"/>
      <c r="AH591" s="63"/>
      <c r="AI591" s="63"/>
      <c r="AJ591" s="63"/>
    </row>
    <row r="592">
      <c r="A592" s="251" t="s">
        <v>1635</v>
      </c>
      <c r="B592" s="251" t="s">
        <v>587</v>
      </c>
      <c r="C592" s="251" t="s">
        <v>969</v>
      </c>
      <c r="D592" s="251" t="s">
        <v>970</v>
      </c>
      <c r="E592" s="55">
        <v>12.0</v>
      </c>
      <c r="F592" s="55" t="s">
        <v>7287</v>
      </c>
      <c r="G592" s="55" t="s">
        <v>7270</v>
      </c>
      <c r="H592" s="55" t="s">
        <v>1595</v>
      </c>
      <c r="I592" s="55">
        <v>2.0</v>
      </c>
      <c r="J592" s="55" t="s">
        <v>138</v>
      </c>
      <c r="K592" s="55">
        <v>35.0</v>
      </c>
      <c r="L592" s="55">
        <v>32.5</v>
      </c>
      <c r="M592" s="55">
        <v>16.5</v>
      </c>
      <c r="N592" s="251">
        <v>9.0</v>
      </c>
      <c r="O592" s="286">
        <v>4.0E-4</v>
      </c>
      <c r="P592" s="251">
        <v>13.0</v>
      </c>
      <c r="Q592" s="286">
        <v>4.0E-4</v>
      </c>
      <c r="R592" s="286">
        <v>1.0</v>
      </c>
      <c r="S592" s="251">
        <v>2.0</v>
      </c>
      <c r="T592" s="251">
        <v>0.0</v>
      </c>
      <c r="U592" s="286">
        <v>0.2222</v>
      </c>
      <c r="V592" s="286">
        <v>0.0</v>
      </c>
      <c r="W592" s="287">
        <v>268.0</v>
      </c>
      <c r="X592" s="287">
        <v>0.0</v>
      </c>
      <c r="Y592" s="251">
        <v>2.0</v>
      </c>
      <c r="Z592" s="251">
        <v>0.0</v>
      </c>
      <c r="AA592" s="3"/>
      <c r="AB592" s="3"/>
      <c r="AC592" s="3"/>
      <c r="AD592" s="3"/>
      <c r="AE592" s="3"/>
      <c r="AF592" s="3"/>
      <c r="AG592" s="3"/>
      <c r="AH592" s="3"/>
      <c r="AI592" s="3"/>
      <c r="AJ592" s="3"/>
    </row>
    <row r="593">
      <c r="A593" s="252" t="s">
        <v>1635</v>
      </c>
      <c r="B593" s="252" t="s">
        <v>587</v>
      </c>
      <c r="C593" s="252" t="s">
        <v>971</v>
      </c>
      <c r="D593" s="252" t="s">
        <v>972</v>
      </c>
      <c r="E593" s="59">
        <v>6.5</v>
      </c>
      <c r="F593" s="59" t="s">
        <v>7287</v>
      </c>
      <c r="G593" s="59" t="s">
        <v>7270</v>
      </c>
      <c r="H593" s="59" t="s">
        <v>1595</v>
      </c>
      <c r="I593" s="59">
        <v>1.0</v>
      </c>
      <c r="J593" s="59" t="s">
        <v>138</v>
      </c>
      <c r="K593" s="59">
        <v>35.0</v>
      </c>
      <c r="L593" s="59">
        <v>32.5</v>
      </c>
      <c r="M593" s="59">
        <v>16.5</v>
      </c>
      <c r="N593" s="252">
        <v>2.0</v>
      </c>
      <c r="O593" s="284">
        <v>1.0E-4</v>
      </c>
      <c r="P593" s="252">
        <v>2.0</v>
      </c>
      <c r="Q593" s="284">
        <v>1.0E-4</v>
      </c>
      <c r="R593" s="284">
        <v>1.0</v>
      </c>
      <c r="S593" s="252">
        <v>1.0</v>
      </c>
      <c r="T593" s="252">
        <v>0.0</v>
      </c>
      <c r="U593" s="284">
        <v>0.5</v>
      </c>
      <c r="V593" s="284">
        <v>0.0</v>
      </c>
      <c r="W593" s="285">
        <v>134.0</v>
      </c>
      <c r="X593" s="285">
        <v>0.0</v>
      </c>
      <c r="Y593" s="252">
        <v>1.0</v>
      </c>
      <c r="Z593" s="252">
        <v>0.0</v>
      </c>
      <c r="AA593" s="63"/>
      <c r="AB593" s="63"/>
      <c r="AC593" s="63"/>
      <c r="AD593" s="63"/>
      <c r="AE593" s="63"/>
      <c r="AF593" s="63"/>
      <c r="AG593" s="63"/>
      <c r="AH593" s="63"/>
      <c r="AI593" s="63"/>
      <c r="AJ593" s="63"/>
    </row>
    <row r="594">
      <c r="A594" s="251" t="s">
        <v>1635</v>
      </c>
      <c r="B594" s="251" t="s">
        <v>587</v>
      </c>
      <c r="C594" s="251" t="s">
        <v>596</v>
      </c>
      <c r="D594" s="251" t="s">
        <v>597</v>
      </c>
      <c r="E594" s="55">
        <v>7.5</v>
      </c>
      <c r="F594" s="55" t="s">
        <v>7287</v>
      </c>
      <c r="G594" s="55" t="s">
        <v>7270</v>
      </c>
      <c r="H594" s="55" t="s">
        <v>1595</v>
      </c>
      <c r="I594" s="55">
        <v>3.0</v>
      </c>
      <c r="J594" s="55" t="s">
        <v>138</v>
      </c>
      <c r="K594" s="55">
        <v>35.0</v>
      </c>
      <c r="L594" s="55">
        <v>32.5</v>
      </c>
      <c r="M594" s="55">
        <v>16.5</v>
      </c>
      <c r="N594" s="251">
        <v>18.0</v>
      </c>
      <c r="O594" s="286">
        <v>7.0E-4</v>
      </c>
      <c r="P594" s="251">
        <v>22.0</v>
      </c>
      <c r="Q594" s="286">
        <v>7.0E-4</v>
      </c>
      <c r="R594" s="286">
        <v>1.0</v>
      </c>
      <c r="S594" s="251">
        <v>3.0</v>
      </c>
      <c r="T594" s="251">
        <v>0.0</v>
      </c>
      <c r="U594" s="286">
        <v>0.1667</v>
      </c>
      <c r="V594" s="286">
        <v>0.0</v>
      </c>
      <c r="W594" s="287">
        <v>402.0</v>
      </c>
      <c r="X594" s="287">
        <v>0.0</v>
      </c>
      <c r="Y594" s="251">
        <v>3.0</v>
      </c>
      <c r="Z594" s="251">
        <v>0.0</v>
      </c>
      <c r="AA594" s="3"/>
      <c r="AB594" s="3"/>
      <c r="AC594" s="3"/>
      <c r="AD594" s="3"/>
      <c r="AE594" s="3"/>
      <c r="AF594" s="3"/>
      <c r="AG594" s="3"/>
      <c r="AH594" s="3"/>
      <c r="AI594" s="3"/>
      <c r="AJ594" s="3"/>
    </row>
    <row r="595">
      <c r="A595" s="252" t="s">
        <v>1635</v>
      </c>
      <c r="B595" s="252" t="s">
        <v>587</v>
      </c>
      <c r="C595" s="252" t="s">
        <v>598</v>
      </c>
      <c r="D595" s="252" t="s">
        <v>599</v>
      </c>
      <c r="E595" s="59">
        <v>8.0</v>
      </c>
      <c r="F595" s="59" t="s">
        <v>7287</v>
      </c>
      <c r="G595" s="59" t="s">
        <v>7270</v>
      </c>
      <c r="H595" s="59" t="s">
        <v>1595</v>
      </c>
      <c r="I595" s="59">
        <v>1.0</v>
      </c>
      <c r="J595" s="59" t="s">
        <v>138</v>
      </c>
      <c r="K595" s="59">
        <v>35.0</v>
      </c>
      <c r="L595" s="59">
        <v>32.5</v>
      </c>
      <c r="M595" s="59">
        <v>16.5</v>
      </c>
      <c r="N595" s="252">
        <v>9.0</v>
      </c>
      <c r="O595" s="284">
        <v>4.0E-4</v>
      </c>
      <c r="P595" s="252">
        <v>13.0</v>
      </c>
      <c r="Q595" s="284">
        <v>4.0E-4</v>
      </c>
      <c r="R595" s="284">
        <v>1.0</v>
      </c>
      <c r="S595" s="252">
        <v>1.0</v>
      </c>
      <c r="T595" s="252">
        <v>0.0</v>
      </c>
      <c r="U595" s="284">
        <v>0.1111</v>
      </c>
      <c r="V595" s="284">
        <v>0.0</v>
      </c>
      <c r="W595" s="285">
        <v>134.0</v>
      </c>
      <c r="X595" s="285">
        <v>0.0</v>
      </c>
      <c r="Y595" s="252">
        <v>1.0</v>
      </c>
      <c r="Z595" s="252">
        <v>0.0</v>
      </c>
      <c r="AA595" s="63"/>
      <c r="AB595" s="63"/>
      <c r="AC595" s="63"/>
      <c r="AD595" s="63"/>
      <c r="AE595" s="63"/>
      <c r="AF595" s="63"/>
      <c r="AG595" s="63"/>
      <c r="AH595" s="63"/>
      <c r="AI595" s="63"/>
      <c r="AJ595" s="63"/>
    </row>
    <row r="596">
      <c r="A596" s="251" t="s">
        <v>1635</v>
      </c>
      <c r="B596" s="251" t="s">
        <v>587</v>
      </c>
      <c r="C596" s="251" t="s">
        <v>973</v>
      </c>
      <c r="D596" s="251" t="s">
        <v>974</v>
      </c>
      <c r="E596" s="55">
        <v>8.5</v>
      </c>
      <c r="F596" s="55" t="s">
        <v>7287</v>
      </c>
      <c r="G596" s="55" t="s">
        <v>7270</v>
      </c>
      <c r="H596" s="55" t="s">
        <v>1595</v>
      </c>
      <c r="I596" s="55">
        <v>2.0</v>
      </c>
      <c r="J596" s="55" t="s">
        <v>138</v>
      </c>
      <c r="K596" s="55">
        <v>35.0</v>
      </c>
      <c r="L596" s="55">
        <v>32.5</v>
      </c>
      <c r="M596" s="55">
        <v>16.5</v>
      </c>
      <c r="N596" s="251">
        <v>8.0</v>
      </c>
      <c r="O596" s="286">
        <v>3.0E-4</v>
      </c>
      <c r="P596" s="251">
        <v>12.0</v>
      </c>
      <c r="Q596" s="286">
        <v>4.0E-4</v>
      </c>
      <c r="R596" s="286">
        <v>0.8333</v>
      </c>
      <c r="S596" s="251">
        <v>2.0</v>
      </c>
      <c r="T596" s="251">
        <v>0.0</v>
      </c>
      <c r="U596" s="286">
        <v>0.25</v>
      </c>
      <c r="V596" s="286">
        <v>0.0</v>
      </c>
      <c r="W596" s="287">
        <v>268.0</v>
      </c>
      <c r="X596" s="287">
        <v>0.0</v>
      </c>
      <c r="Y596" s="251">
        <v>2.0</v>
      </c>
      <c r="Z596" s="251">
        <v>0.0</v>
      </c>
      <c r="AA596" s="3"/>
      <c r="AB596" s="3"/>
      <c r="AC596" s="3"/>
      <c r="AD596" s="3"/>
      <c r="AE596" s="3"/>
      <c r="AF596" s="3"/>
      <c r="AG596" s="3"/>
      <c r="AH596" s="3"/>
      <c r="AI596" s="3"/>
      <c r="AJ596" s="3"/>
    </row>
    <row r="597">
      <c r="A597" s="252" t="s">
        <v>1635</v>
      </c>
      <c r="B597" s="252" t="s">
        <v>587</v>
      </c>
      <c r="C597" s="252" t="s">
        <v>600</v>
      </c>
      <c r="D597" s="252" t="s">
        <v>601</v>
      </c>
      <c r="E597" s="59">
        <v>9.0</v>
      </c>
      <c r="F597" s="59" t="s">
        <v>7287</v>
      </c>
      <c r="G597" s="59" t="s">
        <v>7270</v>
      </c>
      <c r="H597" s="59" t="s">
        <v>1595</v>
      </c>
      <c r="I597" s="59">
        <v>5.0</v>
      </c>
      <c r="J597" s="59" t="s">
        <v>138</v>
      </c>
      <c r="K597" s="59">
        <v>35.0</v>
      </c>
      <c r="L597" s="59">
        <v>32.5</v>
      </c>
      <c r="M597" s="59">
        <v>16.5</v>
      </c>
      <c r="N597" s="252">
        <v>9.0</v>
      </c>
      <c r="O597" s="284">
        <v>4.0E-4</v>
      </c>
      <c r="P597" s="252">
        <v>9.0</v>
      </c>
      <c r="Q597" s="284">
        <v>3.0E-4</v>
      </c>
      <c r="R597" s="284">
        <v>1.0</v>
      </c>
      <c r="S597" s="252">
        <v>5.0</v>
      </c>
      <c r="T597" s="252">
        <v>0.0</v>
      </c>
      <c r="U597" s="284">
        <v>0.5556</v>
      </c>
      <c r="V597" s="284">
        <v>0.0</v>
      </c>
      <c r="W597" s="285">
        <v>670.0</v>
      </c>
      <c r="X597" s="285">
        <v>0.0</v>
      </c>
      <c r="Y597" s="252">
        <v>5.0</v>
      </c>
      <c r="Z597" s="252">
        <v>0.0</v>
      </c>
      <c r="AA597" s="63"/>
      <c r="AB597" s="63"/>
      <c r="AC597" s="63"/>
      <c r="AD597" s="63"/>
      <c r="AE597" s="63"/>
      <c r="AF597" s="63"/>
      <c r="AG597" s="63"/>
      <c r="AH597" s="63"/>
      <c r="AI597" s="63"/>
      <c r="AJ597" s="63"/>
    </row>
    <row r="598">
      <c r="A598" s="251" t="s">
        <v>1635</v>
      </c>
      <c r="B598" s="251" t="s">
        <v>587</v>
      </c>
      <c r="C598" s="251" t="s">
        <v>602</v>
      </c>
      <c r="D598" s="251" t="s">
        <v>603</v>
      </c>
      <c r="E598" s="55">
        <v>9.5</v>
      </c>
      <c r="F598" s="55" t="s">
        <v>7287</v>
      </c>
      <c r="G598" s="55" t="s">
        <v>7270</v>
      </c>
      <c r="H598" s="55" t="s">
        <v>1595</v>
      </c>
      <c r="I598" s="55">
        <v>10.0</v>
      </c>
      <c r="J598" s="55" t="s">
        <v>138</v>
      </c>
      <c r="K598" s="55">
        <v>35.0</v>
      </c>
      <c r="L598" s="55">
        <v>32.5</v>
      </c>
      <c r="M598" s="55">
        <v>16.5</v>
      </c>
      <c r="N598" s="251">
        <v>374.0</v>
      </c>
      <c r="O598" s="286">
        <v>0.0148</v>
      </c>
      <c r="P598" s="251">
        <v>412.0</v>
      </c>
      <c r="Q598" s="286">
        <v>0.0136</v>
      </c>
      <c r="R598" s="286">
        <v>1.0</v>
      </c>
      <c r="S598" s="251">
        <v>10.0</v>
      </c>
      <c r="T598" s="251">
        <v>0.0</v>
      </c>
      <c r="U598" s="286">
        <v>0.0267</v>
      </c>
      <c r="V598" s="286">
        <v>0.0</v>
      </c>
      <c r="W598" s="287">
        <v>1340.0</v>
      </c>
      <c r="X598" s="287">
        <v>0.0</v>
      </c>
      <c r="Y598" s="251">
        <v>10.0</v>
      </c>
      <c r="Z598" s="251">
        <v>0.0</v>
      </c>
      <c r="AA598" s="3"/>
      <c r="AB598" s="3"/>
      <c r="AC598" s="3"/>
      <c r="AD598" s="3"/>
      <c r="AE598" s="3"/>
      <c r="AF598" s="3"/>
      <c r="AG598" s="3"/>
      <c r="AH598" s="3"/>
      <c r="AI598" s="3"/>
      <c r="AJ598" s="3"/>
    </row>
    <row r="599">
      <c r="A599" s="252" t="s">
        <v>1635</v>
      </c>
      <c r="B599" s="252" t="s">
        <v>604</v>
      </c>
      <c r="C599" s="252" t="s">
        <v>1157</v>
      </c>
      <c r="D599" s="252" t="s">
        <v>1158</v>
      </c>
      <c r="E599" s="59">
        <v>10.0</v>
      </c>
      <c r="F599" s="59" t="s">
        <v>7287</v>
      </c>
      <c r="G599" s="59" t="s">
        <v>7270</v>
      </c>
      <c r="H599" s="59" t="s">
        <v>1595</v>
      </c>
      <c r="I599" s="59">
        <v>1.0</v>
      </c>
      <c r="J599" s="59" t="s">
        <v>138</v>
      </c>
      <c r="K599" s="59">
        <v>35.0</v>
      </c>
      <c r="L599" s="59">
        <v>32.5</v>
      </c>
      <c r="M599" s="59">
        <v>16.5</v>
      </c>
      <c r="N599" s="252">
        <v>3.0</v>
      </c>
      <c r="O599" s="284">
        <v>1.0E-4</v>
      </c>
      <c r="P599" s="252">
        <v>3.0</v>
      </c>
      <c r="Q599" s="284">
        <v>1.0E-4</v>
      </c>
      <c r="R599" s="284">
        <v>1.0</v>
      </c>
      <c r="S599" s="252">
        <v>1.0</v>
      </c>
      <c r="T599" s="252">
        <v>0.0</v>
      </c>
      <c r="U599" s="284">
        <v>0.3333</v>
      </c>
      <c r="V599" s="284">
        <v>0.0</v>
      </c>
      <c r="W599" s="285">
        <v>129.0</v>
      </c>
      <c r="X599" s="285">
        <v>0.0</v>
      </c>
      <c r="Y599" s="252">
        <v>1.0</v>
      </c>
      <c r="Z599" s="252">
        <v>0.0</v>
      </c>
      <c r="AA599" s="63"/>
      <c r="AB599" s="63"/>
      <c r="AC599" s="63"/>
      <c r="AD599" s="63"/>
      <c r="AE599" s="63"/>
      <c r="AF599" s="63"/>
      <c r="AG599" s="63"/>
      <c r="AH599" s="63"/>
      <c r="AI599" s="63"/>
      <c r="AJ599" s="63"/>
    </row>
    <row r="600">
      <c r="A600" s="251" t="s">
        <v>1635</v>
      </c>
      <c r="B600" s="251" t="s">
        <v>975</v>
      </c>
      <c r="C600" s="251" t="s">
        <v>615</v>
      </c>
      <c r="D600" s="251" t="s">
        <v>616</v>
      </c>
      <c r="E600" s="55">
        <v>8.0</v>
      </c>
      <c r="F600" s="55" t="s">
        <v>188</v>
      </c>
      <c r="G600" s="55" t="s">
        <v>7270</v>
      </c>
      <c r="H600" s="55" t="s">
        <v>1623</v>
      </c>
      <c r="I600" s="55">
        <v>1.0</v>
      </c>
      <c r="J600" s="55" t="s">
        <v>204</v>
      </c>
      <c r="K600" s="55">
        <v>35.0</v>
      </c>
      <c r="L600" s="55">
        <v>29.0</v>
      </c>
      <c r="M600" s="55">
        <v>16.5</v>
      </c>
      <c r="N600" s="251">
        <v>0.0</v>
      </c>
      <c r="O600" s="286">
        <v>0.0</v>
      </c>
      <c r="P600" s="251">
        <v>0.0</v>
      </c>
      <c r="Q600" s="286">
        <v>0.0</v>
      </c>
      <c r="R600" s="286">
        <v>0.0</v>
      </c>
      <c r="S600" s="251">
        <v>1.0</v>
      </c>
      <c r="T600" s="251">
        <v>0.0</v>
      </c>
      <c r="U600" s="286">
        <v>0.0</v>
      </c>
      <c r="V600" s="286">
        <v>0.0</v>
      </c>
      <c r="W600" s="287">
        <v>105.0</v>
      </c>
      <c r="X600" s="287">
        <v>0.0</v>
      </c>
      <c r="Y600" s="251">
        <v>1.0</v>
      </c>
      <c r="Z600" s="251">
        <v>0.0</v>
      </c>
      <c r="AA600" s="3"/>
      <c r="AB600" s="3"/>
      <c r="AC600" s="3"/>
      <c r="AD600" s="3"/>
      <c r="AE600" s="3"/>
      <c r="AF600" s="3"/>
      <c r="AG600" s="3"/>
      <c r="AH600" s="3"/>
      <c r="AI600" s="3"/>
      <c r="AJ600" s="3"/>
    </row>
    <row r="601">
      <c r="A601" s="252" t="s">
        <v>1635</v>
      </c>
      <c r="B601" s="252" t="s">
        <v>612</v>
      </c>
      <c r="C601" s="252" t="s">
        <v>1159</v>
      </c>
      <c r="D601" s="252" t="s">
        <v>1160</v>
      </c>
      <c r="E601" s="59">
        <v>9.0</v>
      </c>
      <c r="F601" s="59" t="s">
        <v>188</v>
      </c>
      <c r="G601" s="59" t="s">
        <v>7270</v>
      </c>
      <c r="H601" s="59" t="s">
        <v>1623</v>
      </c>
      <c r="I601" s="59">
        <v>1.0</v>
      </c>
      <c r="J601" s="59" t="s">
        <v>204</v>
      </c>
      <c r="K601" s="59">
        <v>35.0</v>
      </c>
      <c r="L601" s="59">
        <v>29.0</v>
      </c>
      <c r="M601" s="59">
        <v>16.5</v>
      </c>
      <c r="N601" s="252">
        <v>0.0</v>
      </c>
      <c r="O601" s="284">
        <v>0.0</v>
      </c>
      <c r="P601" s="252">
        <v>0.0</v>
      </c>
      <c r="Q601" s="284">
        <v>0.0</v>
      </c>
      <c r="R601" s="284">
        <v>0.0</v>
      </c>
      <c r="S601" s="252">
        <v>1.0</v>
      </c>
      <c r="T601" s="252">
        <v>0.0</v>
      </c>
      <c r="U601" s="284">
        <v>0.0</v>
      </c>
      <c r="V601" s="284">
        <v>0.0</v>
      </c>
      <c r="W601" s="285">
        <v>105.0</v>
      </c>
      <c r="X601" s="285">
        <v>0.0</v>
      </c>
      <c r="Y601" s="252">
        <v>1.0</v>
      </c>
      <c r="Z601" s="252">
        <v>0.0</v>
      </c>
      <c r="AA601" s="63"/>
      <c r="AB601" s="63"/>
      <c r="AC601" s="63"/>
      <c r="AD601" s="63"/>
      <c r="AE601" s="63"/>
      <c r="AF601" s="63"/>
      <c r="AG601" s="63"/>
      <c r="AH601" s="63"/>
      <c r="AI601" s="63"/>
      <c r="AJ601" s="63"/>
    </row>
    <row r="602">
      <c r="A602" s="251" t="s">
        <v>1635</v>
      </c>
      <c r="B602" s="251" t="s">
        <v>612</v>
      </c>
      <c r="C602" s="251" t="s">
        <v>1161</v>
      </c>
      <c r="D602" s="251" t="s">
        <v>1162</v>
      </c>
      <c r="E602" s="55">
        <v>10.0</v>
      </c>
      <c r="F602" s="55" t="s">
        <v>188</v>
      </c>
      <c r="G602" s="55" t="s">
        <v>7271</v>
      </c>
      <c r="H602" s="55" t="s">
        <v>1623</v>
      </c>
      <c r="I602" s="55">
        <v>1.0</v>
      </c>
      <c r="J602" s="55" t="s">
        <v>192</v>
      </c>
      <c r="K602" s="55">
        <v>50.5</v>
      </c>
      <c r="L602" s="55">
        <v>30.0</v>
      </c>
      <c r="M602" s="55">
        <v>20.5</v>
      </c>
      <c r="N602" s="251">
        <v>5.0</v>
      </c>
      <c r="O602" s="286">
        <v>2.0E-4</v>
      </c>
      <c r="P602" s="251">
        <v>8.0</v>
      </c>
      <c r="Q602" s="286">
        <v>3.0E-4</v>
      </c>
      <c r="R602" s="286">
        <v>1.0</v>
      </c>
      <c r="S602" s="251">
        <v>1.0</v>
      </c>
      <c r="T602" s="251">
        <v>0.0</v>
      </c>
      <c r="U602" s="286">
        <v>0.2</v>
      </c>
      <c r="V602" s="286">
        <v>0.0</v>
      </c>
      <c r="W602" s="287">
        <v>110.0</v>
      </c>
      <c r="X602" s="287">
        <v>0.0</v>
      </c>
      <c r="Y602" s="251">
        <v>1.0</v>
      </c>
      <c r="Z602" s="251">
        <v>0.0</v>
      </c>
      <c r="AA602" s="3"/>
      <c r="AB602" s="3"/>
      <c r="AC602" s="3"/>
      <c r="AD602" s="3"/>
      <c r="AE602" s="3"/>
      <c r="AF602" s="3"/>
      <c r="AG602" s="3"/>
      <c r="AH602" s="3"/>
      <c r="AI602" s="3"/>
      <c r="AJ602" s="3"/>
    </row>
    <row r="603">
      <c r="A603" s="252" t="s">
        <v>1635</v>
      </c>
      <c r="B603" s="252" t="s">
        <v>612</v>
      </c>
      <c r="C603" s="252" t="s">
        <v>978</v>
      </c>
      <c r="D603" s="252" t="s">
        <v>979</v>
      </c>
      <c r="E603" s="59">
        <v>9.5</v>
      </c>
      <c r="F603" s="59" t="s">
        <v>188</v>
      </c>
      <c r="G603" s="59" t="s">
        <v>7271</v>
      </c>
      <c r="H603" s="59" t="s">
        <v>1623</v>
      </c>
      <c r="I603" s="59">
        <v>1.0</v>
      </c>
      <c r="J603" s="59" t="s">
        <v>192</v>
      </c>
      <c r="K603" s="59">
        <v>50.5</v>
      </c>
      <c r="L603" s="59">
        <v>30.0</v>
      </c>
      <c r="M603" s="59">
        <v>20.5</v>
      </c>
      <c r="N603" s="252">
        <v>0.0</v>
      </c>
      <c r="O603" s="284">
        <v>0.0</v>
      </c>
      <c r="P603" s="252">
        <v>0.0</v>
      </c>
      <c r="Q603" s="284">
        <v>0.0</v>
      </c>
      <c r="R603" s="284">
        <v>0.0</v>
      </c>
      <c r="S603" s="252">
        <v>1.0</v>
      </c>
      <c r="T603" s="252">
        <v>0.0</v>
      </c>
      <c r="U603" s="284">
        <v>0.0</v>
      </c>
      <c r="V603" s="284">
        <v>0.0</v>
      </c>
      <c r="W603" s="285">
        <v>110.0</v>
      </c>
      <c r="X603" s="285">
        <v>0.0</v>
      </c>
      <c r="Y603" s="252">
        <v>1.0</v>
      </c>
      <c r="Z603" s="252">
        <v>0.0</v>
      </c>
      <c r="AA603" s="63"/>
      <c r="AB603" s="63"/>
      <c r="AC603" s="63"/>
      <c r="AD603" s="63"/>
      <c r="AE603" s="63"/>
      <c r="AF603" s="63"/>
      <c r="AG603" s="63"/>
      <c r="AH603" s="63"/>
      <c r="AI603" s="63"/>
      <c r="AJ603" s="63"/>
    </row>
    <row r="604">
      <c r="A604" s="251" t="s">
        <v>1635</v>
      </c>
      <c r="B604" s="251" t="s">
        <v>1163</v>
      </c>
      <c r="C604" s="251" t="s">
        <v>1164</v>
      </c>
      <c r="D604" s="251" t="s">
        <v>1165</v>
      </c>
      <c r="E604" s="55">
        <v>10.5</v>
      </c>
      <c r="F604" s="55" t="s">
        <v>186</v>
      </c>
      <c r="G604" s="55" t="s">
        <v>7270</v>
      </c>
      <c r="H604" s="55" t="s">
        <v>1629</v>
      </c>
      <c r="I604" s="55">
        <v>1.0</v>
      </c>
      <c r="J604" s="55" t="s">
        <v>46</v>
      </c>
      <c r="K604" s="55">
        <v>35.0</v>
      </c>
      <c r="L604" s="55">
        <v>41.5</v>
      </c>
      <c r="M604" s="55">
        <v>16.5</v>
      </c>
      <c r="N604" s="251">
        <v>2.0</v>
      </c>
      <c r="O604" s="286">
        <v>1.0E-4</v>
      </c>
      <c r="P604" s="251">
        <v>2.0</v>
      </c>
      <c r="Q604" s="286">
        <v>1.0E-4</v>
      </c>
      <c r="R604" s="286">
        <v>1.0</v>
      </c>
      <c r="S604" s="251">
        <v>1.0</v>
      </c>
      <c r="T604" s="251">
        <v>0.0</v>
      </c>
      <c r="U604" s="286">
        <v>0.5</v>
      </c>
      <c r="V604" s="286">
        <v>0.0</v>
      </c>
      <c r="W604" s="287">
        <v>177.0</v>
      </c>
      <c r="X604" s="287">
        <v>0.0</v>
      </c>
      <c r="Y604" s="251">
        <v>1.0</v>
      </c>
      <c r="Z604" s="251">
        <v>0.0</v>
      </c>
      <c r="AA604" s="3"/>
      <c r="AB604" s="3"/>
      <c r="AC604" s="3"/>
      <c r="AD604" s="3"/>
      <c r="AE604" s="3"/>
      <c r="AF604" s="3"/>
      <c r="AG604" s="3"/>
      <c r="AH604" s="3"/>
      <c r="AI604" s="3"/>
      <c r="AJ604" s="3"/>
    </row>
    <row r="605">
      <c r="A605" s="252" t="s">
        <v>1635</v>
      </c>
      <c r="B605" s="252" t="s">
        <v>1163</v>
      </c>
      <c r="C605" s="252" t="s">
        <v>1166</v>
      </c>
      <c r="D605" s="252" t="s">
        <v>1167</v>
      </c>
      <c r="E605" s="59">
        <v>11.0</v>
      </c>
      <c r="F605" s="59" t="s">
        <v>186</v>
      </c>
      <c r="G605" s="59" t="s">
        <v>7270</v>
      </c>
      <c r="H605" s="59" t="s">
        <v>1629</v>
      </c>
      <c r="I605" s="59">
        <v>1.0</v>
      </c>
      <c r="J605" s="59" t="s">
        <v>46</v>
      </c>
      <c r="K605" s="59">
        <v>35.0</v>
      </c>
      <c r="L605" s="59">
        <v>41.5</v>
      </c>
      <c r="M605" s="59">
        <v>16.5</v>
      </c>
      <c r="N605" s="252">
        <v>1.0</v>
      </c>
      <c r="O605" s="284">
        <v>0.0</v>
      </c>
      <c r="P605" s="252">
        <v>2.0</v>
      </c>
      <c r="Q605" s="284">
        <v>1.0E-4</v>
      </c>
      <c r="R605" s="284">
        <v>1.0</v>
      </c>
      <c r="S605" s="252">
        <v>1.0</v>
      </c>
      <c r="T605" s="252">
        <v>0.0</v>
      </c>
      <c r="U605" s="284">
        <v>1.0</v>
      </c>
      <c r="V605" s="284">
        <v>0.0</v>
      </c>
      <c r="W605" s="285">
        <v>177.0</v>
      </c>
      <c r="X605" s="285">
        <v>0.0</v>
      </c>
      <c r="Y605" s="252">
        <v>1.0</v>
      </c>
      <c r="Z605" s="252">
        <v>0.0</v>
      </c>
      <c r="AA605" s="63"/>
      <c r="AB605" s="63"/>
      <c r="AC605" s="63"/>
      <c r="AD605" s="63"/>
      <c r="AE605" s="63"/>
      <c r="AF605" s="63"/>
      <c r="AG605" s="63"/>
      <c r="AH605" s="63"/>
      <c r="AI605" s="63"/>
      <c r="AJ605" s="63"/>
    </row>
    <row r="606">
      <c r="A606" s="251" t="s">
        <v>1635</v>
      </c>
      <c r="B606" s="251" t="s">
        <v>620</v>
      </c>
      <c r="C606" s="251" t="s">
        <v>621</v>
      </c>
      <c r="D606" s="251" t="s">
        <v>622</v>
      </c>
      <c r="E606" s="55">
        <v>10.0</v>
      </c>
      <c r="F606" s="55" t="s">
        <v>7286</v>
      </c>
      <c r="G606" s="55" t="s">
        <v>7270</v>
      </c>
      <c r="H606" s="55" t="s">
        <v>1598</v>
      </c>
      <c r="I606" s="55">
        <v>1.0</v>
      </c>
      <c r="J606" s="55" t="s">
        <v>226</v>
      </c>
      <c r="K606" s="55">
        <v>35.0</v>
      </c>
      <c r="L606" s="55">
        <v>27.5</v>
      </c>
      <c r="M606" s="55">
        <v>16.5</v>
      </c>
      <c r="N606" s="251">
        <v>3.0</v>
      </c>
      <c r="O606" s="286">
        <v>1.0E-4</v>
      </c>
      <c r="P606" s="251">
        <v>4.0</v>
      </c>
      <c r="Q606" s="286">
        <v>1.0E-4</v>
      </c>
      <c r="R606" s="286">
        <v>1.0</v>
      </c>
      <c r="S606" s="251">
        <v>1.0</v>
      </c>
      <c r="T606" s="251">
        <v>0.0</v>
      </c>
      <c r="U606" s="286">
        <v>0.3333</v>
      </c>
      <c r="V606" s="286">
        <v>0.0</v>
      </c>
      <c r="W606" s="287">
        <v>102.0</v>
      </c>
      <c r="X606" s="287">
        <v>0.0</v>
      </c>
      <c r="Y606" s="251">
        <v>1.0</v>
      </c>
      <c r="Z606" s="251">
        <v>0.0</v>
      </c>
      <c r="AA606" s="3"/>
      <c r="AB606" s="3"/>
      <c r="AC606" s="3"/>
      <c r="AD606" s="3"/>
      <c r="AE606" s="3"/>
      <c r="AF606" s="3"/>
      <c r="AG606" s="3"/>
      <c r="AH606" s="3"/>
      <c r="AI606" s="3"/>
      <c r="AJ606" s="3"/>
    </row>
    <row r="607">
      <c r="A607" s="252" t="s">
        <v>1635</v>
      </c>
      <c r="B607" s="252" t="s">
        <v>620</v>
      </c>
      <c r="C607" s="252" t="s">
        <v>623</v>
      </c>
      <c r="D607" s="252" t="s">
        <v>624</v>
      </c>
      <c r="E607" s="59">
        <v>10.5</v>
      </c>
      <c r="F607" s="59" t="s">
        <v>7286</v>
      </c>
      <c r="G607" s="59" t="s">
        <v>7270</v>
      </c>
      <c r="H607" s="59" t="s">
        <v>1598</v>
      </c>
      <c r="I607" s="59">
        <v>2.0</v>
      </c>
      <c r="J607" s="59" t="s">
        <v>226</v>
      </c>
      <c r="K607" s="59">
        <v>35.0</v>
      </c>
      <c r="L607" s="59">
        <v>27.5</v>
      </c>
      <c r="M607" s="59">
        <v>16.5</v>
      </c>
      <c r="N607" s="252">
        <v>15.0</v>
      </c>
      <c r="O607" s="284">
        <v>6.0E-4</v>
      </c>
      <c r="P607" s="252">
        <v>21.0</v>
      </c>
      <c r="Q607" s="284">
        <v>7.0E-4</v>
      </c>
      <c r="R607" s="284">
        <v>1.0</v>
      </c>
      <c r="S607" s="252">
        <v>2.0</v>
      </c>
      <c r="T607" s="252">
        <v>0.0</v>
      </c>
      <c r="U607" s="284">
        <v>0.1333</v>
      </c>
      <c r="V607" s="284">
        <v>0.0</v>
      </c>
      <c r="W607" s="285">
        <v>204.0</v>
      </c>
      <c r="X607" s="285">
        <v>0.0</v>
      </c>
      <c r="Y607" s="252">
        <v>2.0</v>
      </c>
      <c r="Z607" s="252">
        <v>0.0</v>
      </c>
      <c r="AA607" s="63"/>
      <c r="AB607" s="63"/>
      <c r="AC607" s="63"/>
      <c r="AD607" s="63"/>
      <c r="AE607" s="63"/>
      <c r="AF607" s="63"/>
      <c r="AG607" s="63"/>
      <c r="AH607" s="63"/>
      <c r="AI607" s="63"/>
      <c r="AJ607" s="63"/>
    </row>
    <row r="608">
      <c r="A608" s="251" t="s">
        <v>1635</v>
      </c>
      <c r="B608" s="251" t="s">
        <v>620</v>
      </c>
      <c r="C608" s="251" t="s">
        <v>980</v>
      </c>
      <c r="D608" s="251" t="s">
        <v>981</v>
      </c>
      <c r="E608" s="55">
        <v>7.0</v>
      </c>
      <c r="F608" s="55" t="s">
        <v>7286</v>
      </c>
      <c r="G608" s="55" t="s">
        <v>7270</v>
      </c>
      <c r="H608" s="55" t="s">
        <v>1598</v>
      </c>
      <c r="I608" s="55">
        <v>2.0</v>
      </c>
      <c r="J608" s="55" t="s">
        <v>226</v>
      </c>
      <c r="K608" s="55">
        <v>35.0</v>
      </c>
      <c r="L608" s="55">
        <v>27.5</v>
      </c>
      <c r="M608" s="55">
        <v>16.5</v>
      </c>
      <c r="N608" s="251">
        <v>0.0</v>
      </c>
      <c r="O608" s="286">
        <v>0.0</v>
      </c>
      <c r="P608" s="251">
        <v>0.0</v>
      </c>
      <c r="Q608" s="286">
        <v>0.0</v>
      </c>
      <c r="R608" s="286">
        <v>0.0</v>
      </c>
      <c r="S608" s="251">
        <v>2.0</v>
      </c>
      <c r="T608" s="251">
        <v>0.0</v>
      </c>
      <c r="U608" s="286">
        <v>0.0</v>
      </c>
      <c r="V608" s="286">
        <v>0.0</v>
      </c>
      <c r="W608" s="287">
        <v>204.0</v>
      </c>
      <c r="X608" s="287">
        <v>0.0</v>
      </c>
      <c r="Y608" s="251">
        <v>2.0</v>
      </c>
      <c r="Z608" s="251">
        <v>0.0</v>
      </c>
      <c r="AA608" s="3"/>
      <c r="AB608" s="3"/>
      <c r="AC608" s="3"/>
      <c r="AD608" s="3"/>
      <c r="AE608" s="3"/>
      <c r="AF608" s="3"/>
      <c r="AG608" s="3"/>
      <c r="AH608" s="3"/>
      <c r="AI608" s="3"/>
      <c r="AJ608" s="3"/>
    </row>
    <row r="609">
      <c r="A609" s="252" t="s">
        <v>1635</v>
      </c>
      <c r="B609" s="252" t="s">
        <v>620</v>
      </c>
      <c r="C609" s="252" t="s">
        <v>629</v>
      </c>
      <c r="D609" s="252" t="s">
        <v>630</v>
      </c>
      <c r="E609" s="59">
        <v>8.5</v>
      </c>
      <c r="F609" s="59" t="s">
        <v>7286</v>
      </c>
      <c r="G609" s="59" t="s">
        <v>7270</v>
      </c>
      <c r="H609" s="59" t="s">
        <v>1598</v>
      </c>
      <c r="I609" s="59">
        <v>2.0</v>
      </c>
      <c r="J609" s="59" t="s">
        <v>226</v>
      </c>
      <c r="K609" s="59">
        <v>35.0</v>
      </c>
      <c r="L609" s="59">
        <v>27.5</v>
      </c>
      <c r="M609" s="59">
        <v>16.5</v>
      </c>
      <c r="N609" s="252">
        <v>3.0</v>
      </c>
      <c r="O609" s="284">
        <v>1.0E-4</v>
      </c>
      <c r="P609" s="252">
        <v>3.0</v>
      </c>
      <c r="Q609" s="284">
        <v>1.0E-4</v>
      </c>
      <c r="R609" s="284">
        <v>1.0</v>
      </c>
      <c r="S609" s="252">
        <v>2.0</v>
      </c>
      <c r="T609" s="252">
        <v>0.0</v>
      </c>
      <c r="U609" s="284">
        <v>0.6667</v>
      </c>
      <c r="V609" s="284">
        <v>0.0</v>
      </c>
      <c r="W609" s="285">
        <v>204.0</v>
      </c>
      <c r="X609" s="285">
        <v>0.0</v>
      </c>
      <c r="Y609" s="252">
        <v>2.0</v>
      </c>
      <c r="Z609" s="252">
        <v>0.0</v>
      </c>
      <c r="AA609" s="63"/>
      <c r="AB609" s="63"/>
      <c r="AC609" s="63"/>
      <c r="AD609" s="63"/>
      <c r="AE609" s="63"/>
      <c r="AF609" s="63"/>
      <c r="AG609" s="63"/>
      <c r="AH609" s="63"/>
      <c r="AI609" s="63"/>
      <c r="AJ609" s="63"/>
    </row>
    <row r="610">
      <c r="A610" s="251" t="s">
        <v>1635</v>
      </c>
      <c r="B610" s="251" t="s">
        <v>620</v>
      </c>
      <c r="C610" s="251" t="s">
        <v>631</v>
      </c>
      <c r="D610" s="251" t="s">
        <v>632</v>
      </c>
      <c r="E610" s="55">
        <v>9.5</v>
      </c>
      <c r="F610" s="55" t="s">
        <v>7286</v>
      </c>
      <c r="G610" s="55" t="s">
        <v>7270</v>
      </c>
      <c r="H610" s="55" t="s">
        <v>1598</v>
      </c>
      <c r="I610" s="55">
        <v>1.0</v>
      </c>
      <c r="J610" s="55" t="s">
        <v>226</v>
      </c>
      <c r="K610" s="55">
        <v>35.0</v>
      </c>
      <c r="L610" s="55">
        <v>27.5</v>
      </c>
      <c r="M610" s="55">
        <v>16.5</v>
      </c>
      <c r="N610" s="251">
        <v>56.0</v>
      </c>
      <c r="O610" s="286">
        <v>0.0022</v>
      </c>
      <c r="P610" s="251">
        <v>62.0</v>
      </c>
      <c r="Q610" s="286">
        <v>0.0021</v>
      </c>
      <c r="R610" s="286">
        <v>1.0</v>
      </c>
      <c r="S610" s="251">
        <v>1.0</v>
      </c>
      <c r="T610" s="251">
        <v>0.0</v>
      </c>
      <c r="U610" s="286">
        <v>0.0179</v>
      </c>
      <c r="V610" s="286">
        <v>0.0</v>
      </c>
      <c r="W610" s="287">
        <v>102.0</v>
      </c>
      <c r="X610" s="287">
        <v>0.0</v>
      </c>
      <c r="Y610" s="251">
        <v>1.0</v>
      </c>
      <c r="Z610" s="251">
        <v>0.0</v>
      </c>
      <c r="AA610" s="3"/>
      <c r="AB610" s="3"/>
      <c r="AC610" s="3"/>
      <c r="AD610" s="3"/>
      <c r="AE610" s="3"/>
      <c r="AF610" s="3"/>
      <c r="AG610" s="3"/>
      <c r="AH610" s="3"/>
      <c r="AI610" s="3"/>
      <c r="AJ610" s="3"/>
    </row>
    <row r="611">
      <c r="A611" s="252" t="s">
        <v>1635</v>
      </c>
      <c r="B611" s="252" t="s">
        <v>620</v>
      </c>
      <c r="C611" s="252" t="s">
        <v>633</v>
      </c>
      <c r="D611" s="252" t="s">
        <v>634</v>
      </c>
      <c r="E611" s="59">
        <v>10.5</v>
      </c>
      <c r="F611" s="59" t="s">
        <v>7287</v>
      </c>
      <c r="G611" s="59" t="s">
        <v>7270</v>
      </c>
      <c r="H611" s="59" t="s">
        <v>1598</v>
      </c>
      <c r="I611" s="59">
        <v>2.0</v>
      </c>
      <c r="J611" s="59" t="s">
        <v>226</v>
      </c>
      <c r="K611" s="59">
        <v>35.0</v>
      </c>
      <c r="L611" s="59">
        <v>27.5</v>
      </c>
      <c r="M611" s="59">
        <v>16.5</v>
      </c>
      <c r="N611" s="252">
        <v>64.0</v>
      </c>
      <c r="O611" s="284">
        <v>0.0025</v>
      </c>
      <c r="P611" s="252">
        <v>74.0</v>
      </c>
      <c r="Q611" s="284">
        <v>0.0024</v>
      </c>
      <c r="R611" s="284">
        <v>1.0</v>
      </c>
      <c r="S611" s="252">
        <v>2.0</v>
      </c>
      <c r="T611" s="252">
        <v>0.0</v>
      </c>
      <c r="U611" s="284">
        <v>0.0313</v>
      </c>
      <c r="V611" s="284">
        <v>0.0</v>
      </c>
      <c r="W611" s="285">
        <v>204.0</v>
      </c>
      <c r="X611" s="285">
        <v>0.0</v>
      </c>
      <c r="Y611" s="252">
        <v>2.0</v>
      </c>
      <c r="Z611" s="252">
        <v>0.0</v>
      </c>
      <c r="AA611" s="63"/>
      <c r="AB611" s="63"/>
      <c r="AC611" s="63"/>
      <c r="AD611" s="63"/>
      <c r="AE611" s="63"/>
      <c r="AF611" s="63"/>
      <c r="AG611" s="63"/>
      <c r="AH611" s="63"/>
      <c r="AI611" s="63"/>
      <c r="AJ611" s="63"/>
    </row>
    <row r="612">
      <c r="A612" s="251" t="s">
        <v>1635</v>
      </c>
      <c r="B612" s="251" t="s">
        <v>620</v>
      </c>
      <c r="C612" s="251" t="s">
        <v>982</v>
      </c>
      <c r="D612" s="251" t="s">
        <v>983</v>
      </c>
      <c r="E612" s="55">
        <v>7.0</v>
      </c>
      <c r="F612" s="55" t="s">
        <v>7287</v>
      </c>
      <c r="G612" s="55" t="s">
        <v>7270</v>
      </c>
      <c r="H612" s="55" t="s">
        <v>1598</v>
      </c>
      <c r="I612" s="55">
        <v>1.0</v>
      </c>
      <c r="J612" s="55" t="s">
        <v>226</v>
      </c>
      <c r="K612" s="55">
        <v>35.0</v>
      </c>
      <c r="L612" s="55">
        <v>27.5</v>
      </c>
      <c r="M612" s="55">
        <v>16.5</v>
      </c>
      <c r="N612" s="251">
        <v>3.0</v>
      </c>
      <c r="O612" s="286">
        <v>1.0E-4</v>
      </c>
      <c r="P612" s="251">
        <v>4.0</v>
      </c>
      <c r="Q612" s="286">
        <v>1.0E-4</v>
      </c>
      <c r="R612" s="286">
        <v>1.0</v>
      </c>
      <c r="S612" s="251">
        <v>1.0</v>
      </c>
      <c r="T612" s="251">
        <v>0.0</v>
      </c>
      <c r="U612" s="286">
        <v>0.3333</v>
      </c>
      <c r="V612" s="286">
        <v>0.0</v>
      </c>
      <c r="W612" s="287">
        <v>102.0</v>
      </c>
      <c r="X612" s="287">
        <v>0.0</v>
      </c>
      <c r="Y612" s="251">
        <v>1.0</v>
      </c>
      <c r="Z612" s="251">
        <v>0.0</v>
      </c>
      <c r="AA612" s="3"/>
      <c r="AB612" s="3"/>
      <c r="AC612" s="3"/>
      <c r="AD612" s="3"/>
      <c r="AE612" s="3"/>
      <c r="AF612" s="3"/>
      <c r="AG612" s="3"/>
      <c r="AH612" s="3"/>
      <c r="AI612" s="3"/>
      <c r="AJ612" s="3"/>
    </row>
    <row r="613">
      <c r="A613" s="252" t="s">
        <v>1635</v>
      </c>
      <c r="B613" s="252" t="s">
        <v>620</v>
      </c>
      <c r="C613" s="252" t="s">
        <v>639</v>
      </c>
      <c r="D613" s="252" t="s">
        <v>640</v>
      </c>
      <c r="E613" s="59">
        <v>8.0</v>
      </c>
      <c r="F613" s="59" t="s">
        <v>7287</v>
      </c>
      <c r="G613" s="59" t="s">
        <v>7270</v>
      </c>
      <c r="H613" s="59" t="s">
        <v>1598</v>
      </c>
      <c r="I613" s="59">
        <v>1.0</v>
      </c>
      <c r="J613" s="59" t="s">
        <v>226</v>
      </c>
      <c r="K613" s="59">
        <v>35.0</v>
      </c>
      <c r="L613" s="59">
        <v>27.5</v>
      </c>
      <c r="M613" s="59">
        <v>16.5</v>
      </c>
      <c r="N613" s="252">
        <v>4.0</v>
      </c>
      <c r="O613" s="284">
        <v>2.0E-4</v>
      </c>
      <c r="P613" s="252">
        <v>7.0</v>
      </c>
      <c r="Q613" s="284">
        <v>2.0E-4</v>
      </c>
      <c r="R613" s="284">
        <v>0.7143</v>
      </c>
      <c r="S613" s="252">
        <v>1.0</v>
      </c>
      <c r="T613" s="252">
        <v>0.0</v>
      </c>
      <c r="U613" s="284">
        <v>0.25</v>
      </c>
      <c r="V613" s="284">
        <v>0.0</v>
      </c>
      <c r="W613" s="285">
        <v>102.0</v>
      </c>
      <c r="X613" s="285">
        <v>0.0</v>
      </c>
      <c r="Y613" s="252">
        <v>1.0</v>
      </c>
      <c r="Z613" s="252">
        <v>0.0</v>
      </c>
      <c r="AA613" s="63"/>
      <c r="AB613" s="63"/>
      <c r="AC613" s="63"/>
      <c r="AD613" s="63"/>
      <c r="AE613" s="63"/>
      <c r="AF613" s="63"/>
      <c r="AG613" s="63"/>
      <c r="AH613" s="63"/>
      <c r="AI613" s="63"/>
      <c r="AJ613" s="63"/>
    </row>
    <row r="614">
      <c r="A614" s="251" t="s">
        <v>1635</v>
      </c>
      <c r="B614" s="251" t="s">
        <v>620</v>
      </c>
      <c r="C614" s="251" t="s">
        <v>641</v>
      </c>
      <c r="D614" s="251" t="s">
        <v>642</v>
      </c>
      <c r="E614" s="55">
        <v>8.5</v>
      </c>
      <c r="F614" s="55" t="s">
        <v>7287</v>
      </c>
      <c r="G614" s="55" t="s">
        <v>7270</v>
      </c>
      <c r="H614" s="55" t="s">
        <v>1598</v>
      </c>
      <c r="I614" s="55">
        <v>2.0</v>
      </c>
      <c r="J614" s="55" t="s">
        <v>226</v>
      </c>
      <c r="K614" s="55">
        <v>35.0</v>
      </c>
      <c r="L614" s="55">
        <v>27.5</v>
      </c>
      <c r="M614" s="55">
        <v>16.5</v>
      </c>
      <c r="N614" s="251">
        <v>12.0</v>
      </c>
      <c r="O614" s="286">
        <v>5.0E-4</v>
      </c>
      <c r="P614" s="251">
        <v>15.0</v>
      </c>
      <c r="Q614" s="286">
        <v>5.0E-4</v>
      </c>
      <c r="R614" s="286">
        <v>1.0</v>
      </c>
      <c r="S614" s="251">
        <v>2.0</v>
      </c>
      <c r="T614" s="251">
        <v>0.0</v>
      </c>
      <c r="U614" s="286">
        <v>0.1667</v>
      </c>
      <c r="V614" s="286">
        <v>0.0</v>
      </c>
      <c r="W614" s="287">
        <v>204.0</v>
      </c>
      <c r="X614" s="287">
        <v>0.0</v>
      </c>
      <c r="Y614" s="251">
        <v>2.0</v>
      </c>
      <c r="Z614" s="251">
        <v>0.0</v>
      </c>
      <c r="AA614" s="3"/>
      <c r="AB614" s="3"/>
      <c r="AC614" s="3"/>
      <c r="AD614" s="3"/>
      <c r="AE614" s="3"/>
      <c r="AF614" s="3"/>
      <c r="AG614" s="3"/>
      <c r="AH614" s="3"/>
      <c r="AI614" s="3"/>
      <c r="AJ614" s="3"/>
    </row>
    <row r="615">
      <c r="A615" s="252" t="s">
        <v>1635</v>
      </c>
      <c r="B615" s="252" t="s">
        <v>620</v>
      </c>
      <c r="C615" s="252" t="s">
        <v>643</v>
      </c>
      <c r="D615" s="252" t="s">
        <v>644</v>
      </c>
      <c r="E615" s="59">
        <v>9.0</v>
      </c>
      <c r="F615" s="59" t="s">
        <v>7287</v>
      </c>
      <c r="G615" s="59" t="s">
        <v>7270</v>
      </c>
      <c r="H615" s="59" t="s">
        <v>1598</v>
      </c>
      <c r="I615" s="59">
        <v>4.0</v>
      </c>
      <c r="J615" s="59" t="s">
        <v>226</v>
      </c>
      <c r="K615" s="59">
        <v>35.0</v>
      </c>
      <c r="L615" s="59">
        <v>27.5</v>
      </c>
      <c r="M615" s="59">
        <v>16.5</v>
      </c>
      <c r="N615" s="252">
        <v>330.0</v>
      </c>
      <c r="O615" s="284">
        <v>0.0131</v>
      </c>
      <c r="P615" s="252">
        <v>355.0</v>
      </c>
      <c r="Q615" s="284">
        <v>0.0117</v>
      </c>
      <c r="R615" s="284">
        <v>1.0</v>
      </c>
      <c r="S615" s="252">
        <v>3.0</v>
      </c>
      <c r="T615" s="252">
        <v>1.0</v>
      </c>
      <c r="U615" s="284">
        <v>0.0091</v>
      </c>
      <c r="V615" s="284">
        <v>0.003</v>
      </c>
      <c r="W615" s="285">
        <v>306.0</v>
      </c>
      <c r="X615" s="285">
        <v>102.0</v>
      </c>
      <c r="Y615" s="252">
        <v>3.0</v>
      </c>
      <c r="Z615" s="252">
        <v>1.0</v>
      </c>
      <c r="AA615" s="63"/>
      <c r="AB615" s="63"/>
      <c r="AC615" s="63"/>
      <c r="AD615" s="63"/>
      <c r="AE615" s="63"/>
      <c r="AF615" s="63"/>
      <c r="AG615" s="63"/>
      <c r="AH615" s="63"/>
      <c r="AI615" s="63"/>
      <c r="AJ615" s="63"/>
    </row>
    <row r="616">
      <c r="A616" s="251" t="s">
        <v>1635</v>
      </c>
      <c r="B616" s="251" t="s">
        <v>620</v>
      </c>
      <c r="C616" s="251" t="s">
        <v>645</v>
      </c>
      <c r="D616" s="251" t="s">
        <v>646</v>
      </c>
      <c r="E616" s="55">
        <v>9.5</v>
      </c>
      <c r="F616" s="55" t="s">
        <v>7287</v>
      </c>
      <c r="G616" s="55" t="s">
        <v>7270</v>
      </c>
      <c r="H616" s="55" t="s">
        <v>1598</v>
      </c>
      <c r="I616" s="55">
        <v>2.0</v>
      </c>
      <c r="J616" s="55" t="s">
        <v>226</v>
      </c>
      <c r="K616" s="55">
        <v>35.0</v>
      </c>
      <c r="L616" s="55">
        <v>27.5</v>
      </c>
      <c r="M616" s="55">
        <v>16.5</v>
      </c>
      <c r="N616" s="251">
        <v>46.0</v>
      </c>
      <c r="O616" s="286">
        <v>0.0018</v>
      </c>
      <c r="P616" s="251">
        <v>50.0</v>
      </c>
      <c r="Q616" s="286">
        <v>0.0017</v>
      </c>
      <c r="R616" s="286">
        <v>1.0</v>
      </c>
      <c r="S616" s="251">
        <v>2.0</v>
      </c>
      <c r="T616" s="251">
        <v>0.0</v>
      </c>
      <c r="U616" s="286">
        <v>0.0435</v>
      </c>
      <c r="V616" s="286">
        <v>0.0</v>
      </c>
      <c r="W616" s="287">
        <v>204.0</v>
      </c>
      <c r="X616" s="287">
        <v>0.0</v>
      </c>
      <c r="Y616" s="251">
        <v>2.0</v>
      </c>
      <c r="Z616" s="251">
        <v>0.0</v>
      </c>
      <c r="AA616" s="3"/>
      <c r="AB616" s="3"/>
      <c r="AC616" s="3"/>
      <c r="AD616" s="3"/>
      <c r="AE616" s="3"/>
      <c r="AF616" s="3"/>
      <c r="AG616" s="3"/>
      <c r="AH616" s="3"/>
      <c r="AI616" s="3"/>
      <c r="AJ616" s="3"/>
    </row>
    <row r="617">
      <c r="A617" s="252" t="s">
        <v>1635</v>
      </c>
      <c r="B617" s="252" t="s">
        <v>620</v>
      </c>
      <c r="C617" s="252" t="s">
        <v>1168</v>
      </c>
      <c r="D617" s="252" t="s">
        <v>1169</v>
      </c>
      <c r="E617" s="59">
        <v>6.5</v>
      </c>
      <c r="F617" s="59" t="s">
        <v>7288</v>
      </c>
      <c r="G617" s="59" t="s">
        <v>7270</v>
      </c>
      <c r="H617" s="59" t="s">
        <v>1598</v>
      </c>
      <c r="I617" s="59">
        <v>1.0</v>
      </c>
      <c r="J617" s="59" t="s">
        <v>226</v>
      </c>
      <c r="K617" s="59">
        <v>35.0</v>
      </c>
      <c r="L617" s="59">
        <v>27.5</v>
      </c>
      <c r="M617" s="59">
        <v>16.5</v>
      </c>
      <c r="N617" s="252">
        <v>5.0</v>
      </c>
      <c r="O617" s="284">
        <v>2.0E-4</v>
      </c>
      <c r="P617" s="252">
        <v>5.0</v>
      </c>
      <c r="Q617" s="284">
        <v>2.0E-4</v>
      </c>
      <c r="R617" s="284">
        <v>1.0</v>
      </c>
      <c r="S617" s="252">
        <v>1.0</v>
      </c>
      <c r="T617" s="252">
        <v>0.0</v>
      </c>
      <c r="U617" s="284">
        <v>0.2</v>
      </c>
      <c r="V617" s="284">
        <v>0.0</v>
      </c>
      <c r="W617" s="285">
        <v>102.0</v>
      </c>
      <c r="X617" s="285">
        <v>0.0</v>
      </c>
      <c r="Y617" s="252">
        <v>1.0</v>
      </c>
      <c r="Z617" s="252">
        <v>0.0</v>
      </c>
      <c r="AA617" s="63"/>
      <c r="AB617" s="63"/>
      <c r="AC617" s="63"/>
      <c r="AD617" s="63"/>
      <c r="AE617" s="63"/>
      <c r="AF617" s="63"/>
      <c r="AG617" s="63"/>
      <c r="AH617" s="63"/>
      <c r="AI617" s="63"/>
      <c r="AJ617" s="63"/>
    </row>
    <row r="618">
      <c r="A618" s="251" t="s">
        <v>1635</v>
      </c>
      <c r="B618" s="251" t="s">
        <v>620</v>
      </c>
      <c r="C618" s="251" t="s">
        <v>1170</v>
      </c>
      <c r="D618" s="251" t="s">
        <v>1171</v>
      </c>
      <c r="E618" s="55">
        <v>9.0</v>
      </c>
      <c r="F618" s="55" t="s">
        <v>7288</v>
      </c>
      <c r="G618" s="55" t="s">
        <v>7270</v>
      </c>
      <c r="H618" s="55" t="s">
        <v>1598</v>
      </c>
      <c r="I618" s="55">
        <v>2.0</v>
      </c>
      <c r="J618" s="55" t="s">
        <v>226</v>
      </c>
      <c r="K618" s="55">
        <v>35.0</v>
      </c>
      <c r="L618" s="55">
        <v>27.5</v>
      </c>
      <c r="M618" s="55">
        <v>16.5</v>
      </c>
      <c r="N618" s="251">
        <v>16.0</v>
      </c>
      <c r="O618" s="286">
        <v>6.0E-4</v>
      </c>
      <c r="P618" s="251">
        <v>17.0</v>
      </c>
      <c r="Q618" s="286">
        <v>6.0E-4</v>
      </c>
      <c r="R618" s="286">
        <v>1.0</v>
      </c>
      <c r="S618" s="251">
        <v>2.0</v>
      </c>
      <c r="T618" s="251">
        <v>0.0</v>
      </c>
      <c r="U618" s="286">
        <v>0.125</v>
      </c>
      <c r="V618" s="286">
        <v>0.0</v>
      </c>
      <c r="W618" s="287">
        <v>204.0</v>
      </c>
      <c r="X618" s="287">
        <v>0.0</v>
      </c>
      <c r="Y618" s="251">
        <v>2.0</v>
      </c>
      <c r="Z618" s="251">
        <v>0.0</v>
      </c>
      <c r="AA618" s="3"/>
      <c r="AB618" s="3"/>
      <c r="AC618" s="3"/>
      <c r="AD618" s="3"/>
      <c r="AE618" s="3"/>
      <c r="AF618" s="3"/>
      <c r="AG618" s="3"/>
      <c r="AH618" s="3"/>
      <c r="AI618" s="3"/>
      <c r="AJ618" s="3"/>
    </row>
    <row r="619">
      <c r="A619" s="252" t="s">
        <v>1635</v>
      </c>
      <c r="B619" s="252" t="s">
        <v>620</v>
      </c>
      <c r="C619" s="252" t="s">
        <v>1172</v>
      </c>
      <c r="D619" s="252" t="s">
        <v>1173</v>
      </c>
      <c r="E619" s="59">
        <v>9.5</v>
      </c>
      <c r="F619" s="59" t="s">
        <v>7288</v>
      </c>
      <c r="G619" s="59" t="s">
        <v>7270</v>
      </c>
      <c r="H619" s="59" t="s">
        <v>1598</v>
      </c>
      <c r="I619" s="59">
        <v>1.0</v>
      </c>
      <c r="J619" s="59" t="s">
        <v>226</v>
      </c>
      <c r="K619" s="59">
        <v>35.0</v>
      </c>
      <c r="L619" s="59">
        <v>27.5</v>
      </c>
      <c r="M619" s="59">
        <v>16.5</v>
      </c>
      <c r="N619" s="252">
        <v>7.0</v>
      </c>
      <c r="O619" s="284">
        <v>3.0E-4</v>
      </c>
      <c r="P619" s="252">
        <v>7.0</v>
      </c>
      <c r="Q619" s="284">
        <v>2.0E-4</v>
      </c>
      <c r="R619" s="284">
        <v>1.0</v>
      </c>
      <c r="S619" s="252">
        <v>1.0</v>
      </c>
      <c r="T619" s="252">
        <v>0.0</v>
      </c>
      <c r="U619" s="284">
        <v>0.1429</v>
      </c>
      <c r="V619" s="284">
        <v>0.0</v>
      </c>
      <c r="W619" s="285">
        <v>102.0</v>
      </c>
      <c r="X619" s="285">
        <v>0.0</v>
      </c>
      <c r="Y619" s="252">
        <v>1.0</v>
      </c>
      <c r="Z619" s="252">
        <v>0.0</v>
      </c>
      <c r="AA619" s="63"/>
      <c r="AB619" s="63"/>
      <c r="AC619" s="63"/>
      <c r="AD619" s="63"/>
      <c r="AE619" s="63"/>
      <c r="AF619" s="63"/>
      <c r="AG619" s="63"/>
      <c r="AH619" s="63"/>
      <c r="AI619" s="63"/>
      <c r="AJ619" s="63"/>
    </row>
    <row r="620">
      <c r="A620" s="251" t="s">
        <v>1635</v>
      </c>
      <c r="B620" s="251" t="s">
        <v>620</v>
      </c>
      <c r="C620" s="251" t="s">
        <v>647</v>
      </c>
      <c r="D620" s="251" t="s">
        <v>648</v>
      </c>
      <c r="E620" s="55">
        <v>10.0</v>
      </c>
      <c r="F620" s="55" t="s">
        <v>188</v>
      </c>
      <c r="G620" s="55" t="s">
        <v>7270</v>
      </c>
      <c r="H620" s="55" t="s">
        <v>1598</v>
      </c>
      <c r="I620" s="55">
        <v>8.0</v>
      </c>
      <c r="J620" s="55" t="s">
        <v>226</v>
      </c>
      <c r="K620" s="55">
        <v>35.0</v>
      </c>
      <c r="L620" s="55">
        <v>27.5</v>
      </c>
      <c r="M620" s="55">
        <v>16.5</v>
      </c>
      <c r="N620" s="251">
        <v>26.0</v>
      </c>
      <c r="O620" s="286">
        <v>0.001</v>
      </c>
      <c r="P620" s="251">
        <v>32.0</v>
      </c>
      <c r="Q620" s="286">
        <v>0.0011</v>
      </c>
      <c r="R620" s="286">
        <v>0.9375</v>
      </c>
      <c r="S620" s="251">
        <v>8.0</v>
      </c>
      <c r="T620" s="251">
        <v>0.0</v>
      </c>
      <c r="U620" s="286">
        <v>0.3077</v>
      </c>
      <c r="V620" s="286">
        <v>0.0</v>
      </c>
      <c r="W620" s="287">
        <v>816.0</v>
      </c>
      <c r="X620" s="287">
        <v>0.0</v>
      </c>
      <c r="Y620" s="251">
        <v>8.0</v>
      </c>
      <c r="Z620" s="251">
        <v>0.0</v>
      </c>
      <c r="AA620" s="3"/>
      <c r="AB620" s="3"/>
      <c r="AC620" s="3"/>
      <c r="AD620" s="3"/>
      <c r="AE620" s="3"/>
      <c r="AF620" s="3"/>
      <c r="AG620" s="3"/>
      <c r="AH620" s="3"/>
      <c r="AI620" s="3"/>
      <c r="AJ620" s="3"/>
    </row>
    <row r="621">
      <c r="A621" s="252" t="s">
        <v>1635</v>
      </c>
      <c r="B621" s="252" t="s">
        <v>620</v>
      </c>
      <c r="C621" s="252" t="s">
        <v>649</v>
      </c>
      <c r="D621" s="252" t="s">
        <v>650</v>
      </c>
      <c r="E621" s="59">
        <v>10.5</v>
      </c>
      <c r="F621" s="59" t="s">
        <v>188</v>
      </c>
      <c r="G621" s="59" t="s">
        <v>7270</v>
      </c>
      <c r="H621" s="59" t="s">
        <v>1598</v>
      </c>
      <c r="I621" s="59">
        <v>5.0</v>
      </c>
      <c r="J621" s="59" t="s">
        <v>226</v>
      </c>
      <c r="K621" s="59">
        <v>35.0</v>
      </c>
      <c r="L621" s="59">
        <v>27.5</v>
      </c>
      <c r="M621" s="59">
        <v>16.5</v>
      </c>
      <c r="N621" s="252">
        <v>61.0</v>
      </c>
      <c r="O621" s="284">
        <v>0.0024</v>
      </c>
      <c r="P621" s="252">
        <v>83.0</v>
      </c>
      <c r="Q621" s="284">
        <v>0.0027</v>
      </c>
      <c r="R621" s="284">
        <v>0.988</v>
      </c>
      <c r="S621" s="252">
        <v>5.0</v>
      </c>
      <c r="T621" s="252">
        <v>0.0</v>
      </c>
      <c r="U621" s="284">
        <v>0.082</v>
      </c>
      <c r="V621" s="284">
        <v>0.0</v>
      </c>
      <c r="W621" s="285">
        <v>510.0</v>
      </c>
      <c r="X621" s="285">
        <v>0.0</v>
      </c>
      <c r="Y621" s="252">
        <v>5.0</v>
      </c>
      <c r="Z621" s="252">
        <v>0.0</v>
      </c>
      <c r="AA621" s="63"/>
      <c r="AB621" s="63"/>
      <c r="AC621" s="63"/>
      <c r="AD621" s="63"/>
      <c r="AE621" s="63"/>
      <c r="AF621" s="63"/>
      <c r="AG621" s="63"/>
      <c r="AH621" s="63"/>
      <c r="AI621" s="63"/>
      <c r="AJ621" s="63"/>
    </row>
    <row r="622">
      <c r="A622" s="251" t="s">
        <v>1635</v>
      </c>
      <c r="B622" s="251" t="s">
        <v>620</v>
      </c>
      <c r="C622" s="251" t="s">
        <v>651</v>
      </c>
      <c r="D622" s="251" t="s">
        <v>652</v>
      </c>
      <c r="E622" s="55">
        <v>11.0</v>
      </c>
      <c r="F622" s="55" t="s">
        <v>188</v>
      </c>
      <c r="G622" s="55" t="s">
        <v>7270</v>
      </c>
      <c r="H622" s="55" t="s">
        <v>1598</v>
      </c>
      <c r="I622" s="55">
        <v>3.0</v>
      </c>
      <c r="J622" s="55" t="s">
        <v>226</v>
      </c>
      <c r="K622" s="55">
        <v>35.0</v>
      </c>
      <c r="L622" s="55">
        <v>27.5</v>
      </c>
      <c r="M622" s="55">
        <v>16.5</v>
      </c>
      <c r="N622" s="251">
        <v>32.0</v>
      </c>
      <c r="O622" s="286">
        <v>0.0013</v>
      </c>
      <c r="P622" s="251">
        <v>42.0</v>
      </c>
      <c r="Q622" s="286">
        <v>0.0014</v>
      </c>
      <c r="R622" s="286">
        <v>1.0</v>
      </c>
      <c r="S622" s="251">
        <v>3.0</v>
      </c>
      <c r="T622" s="251">
        <v>0.0</v>
      </c>
      <c r="U622" s="286">
        <v>0.0938</v>
      </c>
      <c r="V622" s="286">
        <v>0.0</v>
      </c>
      <c r="W622" s="287">
        <v>306.0</v>
      </c>
      <c r="X622" s="287">
        <v>0.0</v>
      </c>
      <c r="Y622" s="251">
        <v>3.0</v>
      </c>
      <c r="Z622" s="251">
        <v>0.0</v>
      </c>
      <c r="AA622" s="3"/>
      <c r="AB622" s="3"/>
      <c r="AC622" s="3"/>
      <c r="AD622" s="3"/>
      <c r="AE622" s="3"/>
      <c r="AF622" s="3"/>
      <c r="AG622" s="3"/>
      <c r="AH622" s="3"/>
      <c r="AI622" s="3"/>
      <c r="AJ622" s="3"/>
    </row>
    <row r="623">
      <c r="A623" s="252" t="s">
        <v>1635</v>
      </c>
      <c r="B623" s="252" t="s">
        <v>620</v>
      </c>
      <c r="C623" s="252" t="s">
        <v>657</v>
      </c>
      <c r="D623" s="252" t="s">
        <v>658</v>
      </c>
      <c r="E623" s="59">
        <v>7.5</v>
      </c>
      <c r="F623" s="59" t="s">
        <v>188</v>
      </c>
      <c r="G623" s="59" t="s">
        <v>7270</v>
      </c>
      <c r="H623" s="59" t="s">
        <v>1598</v>
      </c>
      <c r="I623" s="59">
        <v>1.0</v>
      </c>
      <c r="J623" s="59" t="s">
        <v>226</v>
      </c>
      <c r="K623" s="59">
        <v>35.0</v>
      </c>
      <c r="L623" s="59">
        <v>27.5</v>
      </c>
      <c r="M623" s="59">
        <v>16.5</v>
      </c>
      <c r="N623" s="252">
        <v>2.0</v>
      </c>
      <c r="O623" s="284">
        <v>1.0E-4</v>
      </c>
      <c r="P623" s="252">
        <v>2.0</v>
      </c>
      <c r="Q623" s="284">
        <v>1.0E-4</v>
      </c>
      <c r="R623" s="284">
        <v>1.0</v>
      </c>
      <c r="S623" s="252">
        <v>1.0</v>
      </c>
      <c r="T623" s="252">
        <v>0.0</v>
      </c>
      <c r="U623" s="284">
        <v>0.5</v>
      </c>
      <c r="V623" s="284">
        <v>0.0</v>
      </c>
      <c r="W623" s="285">
        <v>102.0</v>
      </c>
      <c r="X623" s="285">
        <v>0.0</v>
      </c>
      <c r="Y623" s="252">
        <v>1.0</v>
      </c>
      <c r="Z623" s="252">
        <v>0.0</v>
      </c>
      <c r="AA623" s="63"/>
      <c r="AB623" s="63"/>
      <c r="AC623" s="63"/>
      <c r="AD623" s="63"/>
      <c r="AE623" s="63"/>
      <c r="AF623" s="63"/>
      <c r="AG623" s="63"/>
      <c r="AH623" s="63"/>
      <c r="AI623" s="63"/>
      <c r="AJ623" s="63"/>
    </row>
    <row r="624">
      <c r="A624" s="251" t="s">
        <v>1635</v>
      </c>
      <c r="B624" s="251" t="s">
        <v>620</v>
      </c>
      <c r="C624" s="251" t="s">
        <v>659</v>
      </c>
      <c r="D624" s="251" t="s">
        <v>660</v>
      </c>
      <c r="E624" s="55">
        <v>8.0</v>
      </c>
      <c r="F624" s="55" t="s">
        <v>188</v>
      </c>
      <c r="G624" s="55" t="s">
        <v>7270</v>
      </c>
      <c r="H624" s="55" t="s">
        <v>1598</v>
      </c>
      <c r="I624" s="55">
        <v>1.0</v>
      </c>
      <c r="J624" s="55" t="s">
        <v>226</v>
      </c>
      <c r="K624" s="55">
        <v>35.0</v>
      </c>
      <c r="L624" s="55">
        <v>27.5</v>
      </c>
      <c r="M624" s="55">
        <v>16.5</v>
      </c>
      <c r="N624" s="251">
        <v>10.0</v>
      </c>
      <c r="O624" s="286">
        <v>4.0E-4</v>
      </c>
      <c r="P624" s="251">
        <v>10.0</v>
      </c>
      <c r="Q624" s="286">
        <v>3.0E-4</v>
      </c>
      <c r="R624" s="286">
        <v>0.9</v>
      </c>
      <c r="S624" s="251">
        <v>1.0</v>
      </c>
      <c r="T624" s="251">
        <v>0.0</v>
      </c>
      <c r="U624" s="286">
        <v>0.1</v>
      </c>
      <c r="V624" s="286">
        <v>0.0</v>
      </c>
      <c r="W624" s="287">
        <v>102.0</v>
      </c>
      <c r="X624" s="287">
        <v>0.0</v>
      </c>
      <c r="Y624" s="251">
        <v>1.0</v>
      </c>
      <c r="Z624" s="251">
        <v>0.0</v>
      </c>
      <c r="AA624" s="3"/>
      <c r="AB624" s="3"/>
      <c r="AC624" s="3"/>
      <c r="AD624" s="3"/>
      <c r="AE624" s="3"/>
      <c r="AF624" s="3"/>
      <c r="AG624" s="3"/>
      <c r="AH624" s="3"/>
      <c r="AI624" s="3"/>
      <c r="AJ624" s="3"/>
    </row>
    <row r="625">
      <c r="A625" s="252" t="s">
        <v>1635</v>
      </c>
      <c r="B625" s="252" t="s">
        <v>620</v>
      </c>
      <c r="C625" s="252" t="s">
        <v>661</v>
      </c>
      <c r="D625" s="252" t="s">
        <v>662</v>
      </c>
      <c r="E625" s="59">
        <v>8.5</v>
      </c>
      <c r="F625" s="59" t="s">
        <v>188</v>
      </c>
      <c r="G625" s="59" t="s">
        <v>7270</v>
      </c>
      <c r="H625" s="59" t="s">
        <v>1598</v>
      </c>
      <c r="I625" s="59">
        <v>1.0</v>
      </c>
      <c r="J625" s="59" t="s">
        <v>226</v>
      </c>
      <c r="K625" s="59">
        <v>35.0</v>
      </c>
      <c r="L625" s="59">
        <v>27.5</v>
      </c>
      <c r="M625" s="59">
        <v>16.5</v>
      </c>
      <c r="N625" s="252">
        <v>11.0</v>
      </c>
      <c r="O625" s="284">
        <v>4.0E-4</v>
      </c>
      <c r="P625" s="252">
        <v>12.0</v>
      </c>
      <c r="Q625" s="284">
        <v>4.0E-4</v>
      </c>
      <c r="R625" s="284">
        <v>1.0</v>
      </c>
      <c r="S625" s="252">
        <v>1.0</v>
      </c>
      <c r="T625" s="252">
        <v>0.0</v>
      </c>
      <c r="U625" s="284">
        <v>0.0909</v>
      </c>
      <c r="V625" s="284">
        <v>0.0</v>
      </c>
      <c r="W625" s="285">
        <v>102.0</v>
      </c>
      <c r="X625" s="285">
        <v>0.0</v>
      </c>
      <c r="Y625" s="252">
        <v>1.0</v>
      </c>
      <c r="Z625" s="252">
        <v>0.0</v>
      </c>
      <c r="AA625" s="63"/>
      <c r="AB625" s="63"/>
      <c r="AC625" s="63"/>
      <c r="AD625" s="63"/>
      <c r="AE625" s="63"/>
      <c r="AF625" s="63"/>
      <c r="AG625" s="63"/>
      <c r="AH625" s="63"/>
      <c r="AI625" s="63"/>
      <c r="AJ625" s="63"/>
    </row>
    <row r="626">
      <c r="A626" s="251" t="s">
        <v>1635</v>
      </c>
      <c r="B626" s="251" t="s">
        <v>620</v>
      </c>
      <c r="C626" s="251" t="s">
        <v>990</v>
      </c>
      <c r="D626" s="251" t="s">
        <v>991</v>
      </c>
      <c r="E626" s="55">
        <v>9.5</v>
      </c>
      <c r="F626" s="55" t="s">
        <v>188</v>
      </c>
      <c r="G626" s="55" t="s">
        <v>7270</v>
      </c>
      <c r="H626" s="55" t="s">
        <v>1598</v>
      </c>
      <c r="I626" s="55">
        <v>4.0</v>
      </c>
      <c r="J626" s="55" t="s">
        <v>226</v>
      </c>
      <c r="K626" s="55">
        <v>35.0</v>
      </c>
      <c r="L626" s="55">
        <v>27.5</v>
      </c>
      <c r="M626" s="55">
        <v>16.5</v>
      </c>
      <c r="N626" s="251">
        <v>469.0</v>
      </c>
      <c r="O626" s="286">
        <v>0.0186</v>
      </c>
      <c r="P626" s="251">
        <v>560.0</v>
      </c>
      <c r="Q626" s="286">
        <v>0.0185</v>
      </c>
      <c r="R626" s="286">
        <v>1.0</v>
      </c>
      <c r="S626" s="251">
        <v>4.0</v>
      </c>
      <c r="T626" s="251">
        <v>0.0</v>
      </c>
      <c r="U626" s="286">
        <v>0.0085</v>
      </c>
      <c r="V626" s="286">
        <v>0.0</v>
      </c>
      <c r="W626" s="287">
        <v>408.0</v>
      </c>
      <c r="X626" s="287">
        <v>0.0</v>
      </c>
      <c r="Y626" s="251">
        <v>4.0</v>
      </c>
      <c r="Z626" s="251">
        <v>0.0</v>
      </c>
      <c r="AA626" s="3"/>
      <c r="AB626" s="3"/>
      <c r="AC626" s="3"/>
      <c r="AD626" s="3"/>
      <c r="AE626" s="3"/>
      <c r="AF626" s="3"/>
      <c r="AG626" s="3"/>
      <c r="AH626" s="3"/>
      <c r="AI626" s="3"/>
      <c r="AJ626" s="3"/>
    </row>
    <row r="627">
      <c r="A627" s="252" t="s">
        <v>1635</v>
      </c>
      <c r="B627" s="252" t="s">
        <v>663</v>
      </c>
      <c r="C627" s="252" t="s">
        <v>992</v>
      </c>
      <c r="D627" s="252" t="s">
        <v>993</v>
      </c>
      <c r="E627" s="59">
        <v>10.0</v>
      </c>
      <c r="F627" s="59" t="s">
        <v>7286</v>
      </c>
      <c r="G627" s="59" t="s">
        <v>7271</v>
      </c>
      <c r="H627" s="59" t="s">
        <v>1598</v>
      </c>
      <c r="I627" s="59">
        <v>3.0</v>
      </c>
      <c r="J627" s="59" t="s">
        <v>207</v>
      </c>
      <c r="K627" s="59">
        <v>49.5</v>
      </c>
      <c r="L627" s="59">
        <v>28.5</v>
      </c>
      <c r="M627" s="59">
        <v>21.0</v>
      </c>
      <c r="N627" s="252">
        <v>10.0</v>
      </c>
      <c r="O627" s="284">
        <v>4.0E-4</v>
      </c>
      <c r="P627" s="252">
        <v>13.0</v>
      </c>
      <c r="Q627" s="284">
        <v>4.0E-4</v>
      </c>
      <c r="R627" s="284">
        <v>0.9231</v>
      </c>
      <c r="S627" s="252">
        <v>3.0</v>
      </c>
      <c r="T627" s="252">
        <v>0.0</v>
      </c>
      <c r="U627" s="284">
        <v>0.3</v>
      </c>
      <c r="V627" s="284">
        <v>0.0</v>
      </c>
      <c r="W627" s="285">
        <v>318.0</v>
      </c>
      <c r="X627" s="285">
        <v>0.0</v>
      </c>
      <c r="Y627" s="252">
        <v>3.0</v>
      </c>
      <c r="Z627" s="252">
        <v>0.0</v>
      </c>
      <c r="AA627" s="63"/>
      <c r="AB627" s="63"/>
      <c r="AC627" s="63"/>
      <c r="AD627" s="63"/>
      <c r="AE627" s="63"/>
      <c r="AF627" s="63"/>
      <c r="AG627" s="63"/>
      <c r="AH627" s="63"/>
      <c r="AI627" s="63"/>
      <c r="AJ627" s="63"/>
    </row>
    <row r="628">
      <c r="A628" s="251" t="s">
        <v>1635</v>
      </c>
      <c r="B628" s="251" t="s">
        <v>663</v>
      </c>
      <c r="C628" s="251" t="s">
        <v>994</v>
      </c>
      <c r="D628" s="251" t="s">
        <v>995</v>
      </c>
      <c r="E628" s="55">
        <v>10.5</v>
      </c>
      <c r="F628" s="55" t="s">
        <v>7286</v>
      </c>
      <c r="G628" s="55" t="s">
        <v>7271</v>
      </c>
      <c r="H628" s="55" t="s">
        <v>1598</v>
      </c>
      <c r="I628" s="55">
        <v>6.0</v>
      </c>
      <c r="J628" s="55" t="s">
        <v>207</v>
      </c>
      <c r="K628" s="55">
        <v>49.5</v>
      </c>
      <c r="L628" s="55">
        <v>28.5</v>
      </c>
      <c r="M628" s="55">
        <v>21.0</v>
      </c>
      <c r="N628" s="251">
        <v>45.0</v>
      </c>
      <c r="O628" s="286">
        <v>0.0018</v>
      </c>
      <c r="P628" s="251">
        <v>66.0</v>
      </c>
      <c r="Q628" s="286">
        <v>0.0022</v>
      </c>
      <c r="R628" s="286">
        <v>1.0</v>
      </c>
      <c r="S628" s="251">
        <v>6.0</v>
      </c>
      <c r="T628" s="251">
        <v>0.0</v>
      </c>
      <c r="U628" s="286">
        <v>0.1333</v>
      </c>
      <c r="V628" s="286">
        <v>0.0</v>
      </c>
      <c r="W628" s="287">
        <v>636.0</v>
      </c>
      <c r="X628" s="287">
        <v>0.0</v>
      </c>
      <c r="Y628" s="251">
        <v>6.0</v>
      </c>
      <c r="Z628" s="251">
        <v>0.0</v>
      </c>
      <c r="AA628" s="3"/>
      <c r="AB628" s="3"/>
      <c r="AC628" s="3"/>
      <c r="AD628" s="3"/>
      <c r="AE628" s="3"/>
      <c r="AF628" s="3"/>
      <c r="AG628" s="3"/>
      <c r="AH628" s="3"/>
      <c r="AI628" s="3"/>
      <c r="AJ628" s="3"/>
    </row>
    <row r="629">
      <c r="A629" s="252" t="s">
        <v>1635</v>
      </c>
      <c r="B629" s="252" t="s">
        <v>663</v>
      </c>
      <c r="C629" s="252" t="s">
        <v>996</v>
      </c>
      <c r="D629" s="252" t="s">
        <v>997</v>
      </c>
      <c r="E629" s="59">
        <v>11.0</v>
      </c>
      <c r="F629" s="59" t="s">
        <v>7286</v>
      </c>
      <c r="G629" s="59" t="s">
        <v>7271</v>
      </c>
      <c r="H629" s="59" t="s">
        <v>1598</v>
      </c>
      <c r="I629" s="59">
        <v>1.0</v>
      </c>
      <c r="J629" s="59" t="s">
        <v>207</v>
      </c>
      <c r="K629" s="59">
        <v>49.5</v>
      </c>
      <c r="L629" s="59">
        <v>28.5</v>
      </c>
      <c r="M629" s="59">
        <v>21.0</v>
      </c>
      <c r="N629" s="252">
        <v>4.0</v>
      </c>
      <c r="O629" s="284">
        <v>2.0E-4</v>
      </c>
      <c r="P629" s="252">
        <v>4.0</v>
      </c>
      <c r="Q629" s="284">
        <v>1.0E-4</v>
      </c>
      <c r="R629" s="284">
        <v>1.0</v>
      </c>
      <c r="S629" s="252">
        <v>1.0</v>
      </c>
      <c r="T629" s="252">
        <v>0.0</v>
      </c>
      <c r="U629" s="284">
        <v>0.25</v>
      </c>
      <c r="V629" s="284">
        <v>0.0</v>
      </c>
      <c r="W629" s="285">
        <v>106.0</v>
      </c>
      <c r="X629" s="285">
        <v>0.0</v>
      </c>
      <c r="Y629" s="252">
        <v>1.0</v>
      </c>
      <c r="Z629" s="252">
        <v>0.0</v>
      </c>
      <c r="AA629" s="63"/>
      <c r="AB629" s="63"/>
      <c r="AC629" s="63"/>
      <c r="AD629" s="63"/>
      <c r="AE629" s="63"/>
      <c r="AF629" s="63"/>
      <c r="AG629" s="63"/>
      <c r="AH629" s="63"/>
      <c r="AI629" s="63"/>
      <c r="AJ629" s="63"/>
    </row>
    <row r="630">
      <c r="A630" s="251" t="s">
        <v>1635</v>
      </c>
      <c r="B630" s="251" t="s">
        <v>663</v>
      </c>
      <c r="C630" s="251" t="s">
        <v>664</v>
      </c>
      <c r="D630" s="251" t="s">
        <v>665</v>
      </c>
      <c r="E630" s="55">
        <v>6.0</v>
      </c>
      <c r="F630" s="55" t="s">
        <v>7286</v>
      </c>
      <c r="G630" s="55" t="s">
        <v>7271</v>
      </c>
      <c r="H630" s="55" t="s">
        <v>1598</v>
      </c>
      <c r="I630" s="55">
        <v>1.0</v>
      </c>
      <c r="J630" s="55" t="s">
        <v>207</v>
      </c>
      <c r="K630" s="55">
        <v>49.5</v>
      </c>
      <c r="L630" s="55">
        <v>28.5</v>
      </c>
      <c r="M630" s="55">
        <v>21.0</v>
      </c>
      <c r="N630" s="251">
        <v>556.0</v>
      </c>
      <c r="O630" s="286">
        <v>0.022</v>
      </c>
      <c r="P630" s="251">
        <v>663.0</v>
      </c>
      <c r="Q630" s="286">
        <v>0.0219</v>
      </c>
      <c r="R630" s="286">
        <v>0.9563</v>
      </c>
      <c r="S630" s="251">
        <v>1.0</v>
      </c>
      <c r="T630" s="251">
        <v>0.0</v>
      </c>
      <c r="U630" s="286">
        <v>0.0018</v>
      </c>
      <c r="V630" s="286">
        <v>0.0</v>
      </c>
      <c r="W630" s="287">
        <v>106.0</v>
      </c>
      <c r="X630" s="287">
        <v>0.0</v>
      </c>
      <c r="Y630" s="251">
        <v>1.0</v>
      </c>
      <c r="Z630" s="251">
        <v>0.0</v>
      </c>
      <c r="AA630" s="3"/>
      <c r="AB630" s="3"/>
      <c r="AC630" s="3"/>
      <c r="AD630" s="3"/>
      <c r="AE630" s="3"/>
      <c r="AF630" s="3"/>
      <c r="AG630" s="3"/>
      <c r="AH630" s="3"/>
      <c r="AI630" s="3"/>
      <c r="AJ630" s="3"/>
    </row>
    <row r="631">
      <c r="A631" s="252" t="s">
        <v>1635</v>
      </c>
      <c r="B631" s="252" t="s">
        <v>663</v>
      </c>
      <c r="C631" s="252" t="s">
        <v>998</v>
      </c>
      <c r="D631" s="252" t="s">
        <v>999</v>
      </c>
      <c r="E631" s="59">
        <v>6.5</v>
      </c>
      <c r="F631" s="59" t="s">
        <v>7286</v>
      </c>
      <c r="G631" s="59" t="s">
        <v>7271</v>
      </c>
      <c r="H631" s="59" t="s">
        <v>1598</v>
      </c>
      <c r="I631" s="59">
        <v>1.0</v>
      </c>
      <c r="J631" s="59" t="s">
        <v>207</v>
      </c>
      <c r="K631" s="59">
        <v>49.5</v>
      </c>
      <c r="L631" s="59">
        <v>28.5</v>
      </c>
      <c r="M631" s="59">
        <v>21.0</v>
      </c>
      <c r="N631" s="252">
        <v>40.0</v>
      </c>
      <c r="O631" s="284">
        <v>0.0016</v>
      </c>
      <c r="P631" s="252">
        <v>44.0</v>
      </c>
      <c r="Q631" s="284">
        <v>0.0015</v>
      </c>
      <c r="R631" s="284">
        <v>0.9773</v>
      </c>
      <c r="S631" s="252">
        <v>1.0</v>
      </c>
      <c r="T631" s="252">
        <v>0.0</v>
      </c>
      <c r="U631" s="284">
        <v>0.025</v>
      </c>
      <c r="V631" s="284">
        <v>0.0</v>
      </c>
      <c r="W631" s="285">
        <v>106.0</v>
      </c>
      <c r="X631" s="285">
        <v>0.0</v>
      </c>
      <c r="Y631" s="252">
        <v>1.0</v>
      </c>
      <c r="Z631" s="252">
        <v>0.0</v>
      </c>
      <c r="AA631" s="63"/>
      <c r="AB631" s="63"/>
      <c r="AC631" s="63"/>
      <c r="AD631" s="63"/>
      <c r="AE631" s="63"/>
      <c r="AF631" s="63"/>
      <c r="AG631" s="63"/>
      <c r="AH631" s="63"/>
      <c r="AI631" s="63"/>
      <c r="AJ631" s="63"/>
    </row>
    <row r="632">
      <c r="A632" s="251" t="s">
        <v>1635</v>
      </c>
      <c r="B632" s="251" t="s">
        <v>663</v>
      </c>
      <c r="C632" s="251" t="s">
        <v>666</v>
      </c>
      <c r="D632" s="251" t="s">
        <v>667</v>
      </c>
      <c r="E632" s="55">
        <v>7.0</v>
      </c>
      <c r="F632" s="55" t="s">
        <v>7286</v>
      </c>
      <c r="G632" s="55" t="s">
        <v>7271</v>
      </c>
      <c r="H632" s="55" t="s">
        <v>1598</v>
      </c>
      <c r="I632" s="55">
        <v>1.0</v>
      </c>
      <c r="J632" s="55" t="s">
        <v>207</v>
      </c>
      <c r="K632" s="55">
        <v>49.5</v>
      </c>
      <c r="L632" s="55">
        <v>28.5</v>
      </c>
      <c r="M632" s="55">
        <v>21.0</v>
      </c>
      <c r="N632" s="251">
        <v>7.0</v>
      </c>
      <c r="O632" s="286">
        <v>3.0E-4</v>
      </c>
      <c r="P632" s="251">
        <v>7.0</v>
      </c>
      <c r="Q632" s="286">
        <v>2.0E-4</v>
      </c>
      <c r="R632" s="286">
        <v>0.8571</v>
      </c>
      <c r="S632" s="251">
        <v>1.0</v>
      </c>
      <c r="T632" s="251">
        <v>0.0</v>
      </c>
      <c r="U632" s="286">
        <v>0.1429</v>
      </c>
      <c r="V632" s="286">
        <v>0.0</v>
      </c>
      <c r="W632" s="287">
        <v>106.0</v>
      </c>
      <c r="X632" s="287">
        <v>0.0</v>
      </c>
      <c r="Y632" s="251">
        <v>1.0</v>
      </c>
      <c r="Z632" s="251">
        <v>0.0</v>
      </c>
      <c r="AA632" s="3"/>
      <c r="AB632" s="3"/>
      <c r="AC632" s="3"/>
      <c r="AD632" s="3"/>
      <c r="AE632" s="3"/>
      <c r="AF632" s="3"/>
      <c r="AG632" s="3"/>
      <c r="AH632" s="3"/>
      <c r="AI632" s="3"/>
      <c r="AJ632" s="3"/>
    </row>
    <row r="633">
      <c r="A633" s="252" t="s">
        <v>1635</v>
      </c>
      <c r="B633" s="252" t="s">
        <v>663</v>
      </c>
      <c r="C633" s="252" t="s">
        <v>670</v>
      </c>
      <c r="D633" s="252" t="s">
        <v>671</v>
      </c>
      <c r="E633" s="59">
        <v>8.0</v>
      </c>
      <c r="F633" s="59" t="s">
        <v>7286</v>
      </c>
      <c r="G633" s="59" t="s">
        <v>7271</v>
      </c>
      <c r="H633" s="59" t="s">
        <v>1598</v>
      </c>
      <c r="I633" s="59">
        <v>4.0</v>
      </c>
      <c r="J633" s="59" t="s">
        <v>207</v>
      </c>
      <c r="K633" s="59">
        <v>49.5</v>
      </c>
      <c r="L633" s="59">
        <v>28.5</v>
      </c>
      <c r="M633" s="59">
        <v>21.0</v>
      </c>
      <c r="N633" s="252">
        <v>370.0</v>
      </c>
      <c r="O633" s="284">
        <v>0.0146</v>
      </c>
      <c r="P633" s="252">
        <v>451.0</v>
      </c>
      <c r="Q633" s="284">
        <v>0.0149</v>
      </c>
      <c r="R633" s="284">
        <v>0.9978</v>
      </c>
      <c r="S633" s="252">
        <v>4.0</v>
      </c>
      <c r="T633" s="252">
        <v>0.0</v>
      </c>
      <c r="U633" s="284">
        <v>0.0108</v>
      </c>
      <c r="V633" s="284">
        <v>0.0</v>
      </c>
      <c r="W633" s="285">
        <v>424.0</v>
      </c>
      <c r="X633" s="285">
        <v>0.0</v>
      </c>
      <c r="Y633" s="252">
        <v>4.0</v>
      </c>
      <c r="Z633" s="252">
        <v>0.0</v>
      </c>
      <c r="AA633" s="63"/>
      <c r="AB633" s="63"/>
      <c r="AC633" s="63"/>
      <c r="AD633" s="63"/>
      <c r="AE633" s="63"/>
      <c r="AF633" s="63"/>
      <c r="AG633" s="63"/>
      <c r="AH633" s="63"/>
      <c r="AI633" s="63"/>
      <c r="AJ633" s="63"/>
    </row>
    <row r="634">
      <c r="A634" s="251" t="s">
        <v>1635</v>
      </c>
      <c r="B634" s="251" t="s">
        <v>663</v>
      </c>
      <c r="C634" s="251" t="s">
        <v>672</v>
      </c>
      <c r="D634" s="251" t="s">
        <v>673</v>
      </c>
      <c r="E634" s="55">
        <v>8.5</v>
      </c>
      <c r="F634" s="55" t="s">
        <v>7286</v>
      </c>
      <c r="G634" s="55" t="s">
        <v>7271</v>
      </c>
      <c r="H634" s="55" t="s">
        <v>1598</v>
      </c>
      <c r="I634" s="55">
        <v>5.0</v>
      </c>
      <c r="J634" s="55" t="s">
        <v>207</v>
      </c>
      <c r="K634" s="55">
        <v>49.5</v>
      </c>
      <c r="L634" s="55">
        <v>28.5</v>
      </c>
      <c r="M634" s="55">
        <v>21.0</v>
      </c>
      <c r="N634" s="251">
        <v>73.0</v>
      </c>
      <c r="O634" s="286">
        <v>0.0029</v>
      </c>
      <c r="P634" s="251">
        <v>86.0</v>
      </c>
      <c r="Q634" s="286">
        <v>0.0028</v>
      </c>
      <c r="R634" s="286">
        <v>0.9884</v>
      </c>
      <c r="S634" s="251">
        <v>5.0</v>
      </c>
      <c r="T634" s="251">
        <v>0.0</v>
      </c>
      <c r="U634" s="286">
        <v>0.0685</v>
      </c>
      <c r="V634" s="286">
        <v>0.0</v>
      </c>
      <c r="W634" s="287">
        <v>530.0</v>
      </c>
      <c r="X634" s="287">
        <v>0.0</v>
      </c>
      <c r="Y634" s="251">
        <v>5.0</v>
      </c>
      <c r="Z634" s="251">
        <v>0.0</v>
      </c>
      <c r="AA634" s="3"/>
      <c r="AB634" s="3"/>
      <c r="AC634" s="3"/>
      <c r="AD634" s="3"/>
      <c r="AE634" s="3"/>
      <c r="AF634" s="3"/>
      <c r="AG634" s="3"/>
      <c r="AH634" s="3"/>
      <c r="AI634" s="3"/>
      <c r="AJ634" s="3"/>
    </row>
    <row r="635">
      <c r="A635" s="252" t="s">
        <v>1635</v>
      </c>
      <c r="B635" s="252" t="s">
        <v>663</v>
      </c>
      <c r="C635" s="252" t="s">
        <v>674</v>
      </c>
      <c r="D635" s="252" t="s">
        <v>675</v>
      </c>
      <c r="E635" s="59">
        <v>9.0</v>
      </c>
      <c r="F635" s="59" t="s">
        <v>7286</v>
      </c>
      <c r="G635" s="59" t="s">
        <v>7271</v>
      </c>
      <c r="H635" s="59" t="s">
        <v>1598</v>
      </c>
      <c r="I635" s="59">
        <v>7.0</v>
      </c>
      <c r="J635" s="59" t="s">
        <v>207</v>
      </c>
      <c r="K635" s="59">
        <v>49.5</v>
      </c>
      <c r="L635" s="59">
        <v>28.5</v>
      </c>
      <c r="M635" s="59">
        <v>21.0</v>
      </c>
      <c r="N635" s="252">
        <v>127.0</v>
      </c>
      <c r="O635" s="284">
        <v>0.005</v>
      </c>
      <c r="P635" s="252">
        <v>142.0</v>
      </c>
      <c r="Q635" s="284">
        <v>0.0047</v>
      </c>
      <c r="R635" s="284">
        <v>1.0</v>
      </c>
      <c r="S635" s="252">
        <v>7.0</v>
      </c>
      <c r="T635" s="252">
        <v>0.0</v>
      </c>
      <c r="U635" s="284">
        <v>0.0551</v>
      </c>
      <c r="V635" s="284">
        <v>0.0</v>
      </c>
      <c r="W635" s="285">
        <v>742.0</v>
      </c>
      <c r="X635" s="285">
        <v>0.0</v>
      </c>
      <c r="Y635" s="252">
        <v>7.0</v>
      </c>
      <c r="Z635" s="252">
        <v>0.0</v>
      </c>
      <c r="AA635" s="63"/>
      <c r="AB635" s="63"/>
      <c r="AC635" s="63"/>
      <c r="AD635" s="63"/>
      <c r="AE635" s="63"/>
      <c r="AF635" s="63"/>
      <c r="AG635" s="63"/>
      <c r="AH635" s="63"/>
      <c r="AI635" s="63"/>
      <c r="AJ635" s="63"/>
    </row>
    <row r="636">
      <c r="A636" s="251" t="s">
        <v>1635</v>
      </c>
      <c r="B636" s="251" t="s">
        <v>663</v>
      </c>
      <c r="C636" s="251" t="s">
        <v>676</v>
      </c>
      <c r="D636" s="251" t="s">
        <v>677</v>
      </c>
      <c r="E636" s="55">
        <v>9.5</v>
      </c>
      <c r="F636" s="55" t="s">
        <v>7286</v>
      </c>
      <c r="G636" s="55" t="s">
        <v>7271</v>
      </c>
      <c r="H636" s="55" t="s">
        <v>1598</v>
      </c>
      <c r="I636" s="55">
        <v>3.0</v>
      </c>
      <c r="J636" s="55" t="s">
        <v>207</v>
      </c>
      <c r="K636" s="55">
        <v>49.5</v>
      </c>
      <c r="L636" s="55">
        <v>28.5</v>
      </c>
      <c r="M636" s="55">
        <v>21.0</v>
      </c>
      <c r="N636" s="251">
        <v>33.0</v>
      </c>
      <c r="O636" s="286">
        <v>0.0013</v>
      </c>
      <c r="P636" s="251">
        <v>41.0</v>
      </c>
      <c r="Q636" s="286">
        <v>0.0014</v>
      </c>
      <c r="R636" s="286">
        <v>1.0</v>
      </c>
      <c r="S636" s="251">
        <v>3.0</v>
      </c>
      <c r="T636" s="251">
        <v>0.0</v>
      </c>
      <c r="U636" s="286">
        <v>0.0909</v>
      </c>
      <c r="V636" s="286">
        <v>0.0</v>
      </c>
      <c r="W636" s="287">
        <v>318.0</v>
      </c>
      <c r="X636" s="287">
        <v>0.0</v>
      </c>
      <c r="Y636" s="251">
        <v>3.0</v>
      </c>
      <c r="Z636" s="251">
        <v>0.0</v>
      </c>
      <c r="AA636" s="3"/>
      <c r="AB636" s="3"/>
      <c r="AC636" s="3"/>
      <c r="AD636" s="3"/>
      <c r="AE636" s="3"/>
      <c r="AF636" s="3"/>
      <c r="AG636" s="3"/>
      <c r="AH636" s="3"/>
      <c r="AI636" s="3"/>
      <c r="AJ636" s="3"/>
    </row>
    <row r="637">
      <c r="A637" s="252" t="s">
        <v>1635</v>
      </c>
      <c r="B637" s="252" t="s">
        <v>663</v>
      </c>
      <c r="C637" s="252" t="s">
        <v>678</v>
      </c>
      <c r="D637" s="252" t="s">
        <v>679</v>
      </c>
      <c r="E637" s="59">
        <v>10.0</v>
      </c>
      <c r="F637" s="59" t="s">
        <v>7287</v>
      </c>
      <c r="G637" s="59" t="s">
        <v>7271</v>
      </c>
      <c r="H637" s="59" t="s">
        <v>1598</v>
      </c>
      <c r="I637" s="59">
        <v>3.0</v>
      </c>
      <c r="J637" s="59" t="s">
        <v>207</v>
      </c>
      <c r="K637" s="59">
        <v>49.5</v>
      </c>
      <c r="L637" s="59">
        <v>28.5</v>
      </c>
      <c r="M637" s="59">
        <v>21.0</v>
      </c>
      <c r="N637" s="252">
        <v>26.0</v>
      </c>
      <c r="O637" s="284">
        <v>0.001</v>
      </c>
      <c r="P637" s="252">
        <v>29.0</v>
      </c>
      <c r="Q637" s="284">
        <v>0.001</v>
      </c>
      <c r="R637" s="284">
        <v>1.0</v>
      </c>
      <c r="S637" s="252">
        <v>3.0</v>
      </c>
      <c r="T637" s="252">
        <v>0.0</v>
      </c>
      <c r="U637" s="284">
        <v>0.1154</v>
      </c>
      <c r="V637" s="284">
        <v>0.0</v>
      </c>
      <c r="W637" s="285">
        <v>318.0</v>
      </c>
      <c r="X637" s="285">
        <v>0.0</v>
      </c>
      <c r="Y637" s="252">
        <v>3.0</v>
      </c>
      <c r="Z637" s="252">
        <v>0.0</v>
      </c>
      <c r="AA637" s="63"/>
      <c r="AB637" s="63"/>
      <c r="AC637" s="63"/>
      <c r="AD637" s="63"/>
      <c r="AE637" s="63"/>
      <c r="AF637" s="63"/>
      <c r="AG637" s="63"/>
      <c r="AH637" s="63"/>
      <c r="AI637" s="63"/>
      <c r="AJ637" s="63"/>
    </row>
    <row r="638">
      <c r="A638" s="251" t="s">
        <v>1635</v>
      </c>
      <c r="B638" s="251" t="s">
        <v>663</v>
      </c>
      <c r="C638" s="251" t="s">
        <v>680</v>
      </c>
      <c r="D638" s="251" t="s">
        <v>681</v>
      </c>
      <c r="E638" s="55">
        <v>10.5</v>
      </c>
      <c r="F638" s="55" t="s">
        <v>7287</v>
      </c>
      <c r="G638" s="55" t="s">
        <v>7271</v>
      </c>
      <c r="H638" s="55" t="s">
        <v>1598</v>
      </c>
      <c r="I638" s="55">
        <v>2.0</v>
      </c>
      <c r="J638" s="55" t="s">
        <v>207</v>
      </c>
      <c r="K638" s="55">
        <v>49.5</v>
      </c>
      <c r="L638" s="55">
        <v>28.5</v>
      </c>
      <c r="M638" s="55">
        <v>21.0</v>
      </c>
      <c r="N638" s="251">
        <v>89.0</v>
      </c>
      <c r="O638" s="286">
        <v>0.0035</v>
      </c>
      <c r="P638" s="251">
        <v>100.0</v>
      </c>
      <c r="Q638" s="286">
        <v>0.0033</v>
      </c>
      <c r="R638" s="286">
        <v>0.99</v>
      </c>
      <c r="S638" s="251">
        <v>2.0</v>
      </c>
      <c r="T638" s="251">
        <v>0.0</v>
      </c>
      <c r="U638" s="286">
        <v>0.0225</v>
      </c>
      <c r="V638" s="286">
        <v>0.0</v>
      </c>
      <c r="W638" s="287">
        <v>212.0</v>
      </c>
      <c r="X638" s="287">
        <v>0.0</v>
      </c>
      <c r="Y638" s="251">
        <v>2.0</v>
      </c>
      <c r="Z638" s="251">
        <v>0.0</v>
      </c>
      <c r="AA638" s="3"/>
      <c r="AB638" s="3"/>
      <c r="AC638" s="3"/>
      <c r="AD638" s="3"/>
      <c r="AE638" s="3"/>
      <c r="AF638" s="3"/>
      <c r="AG638" s="3"/>
      <c r="AH638" s="3"/>
      <c r="AI638" s="3"/>
      <c r="AJ638" s="3"/>
    </row>
    <row r="639">
      <c r="A639" s="252" t="s">
        <v>1635</v>
      </c>
      <c r="B639" s="252" t="s">
        <v>663</v>
      </c>
      <c r="C639" s="252" t="s">
        <v>684</v>
      </c>
      <c r="D639" s="252" t="s">
        <v>685</v>
      </c>
      <c r="E639" s="59">
        <v>12.0</v>
      </c>
      <c r="F639" s="59" t="s">
        <v>7287</v>
      </c>
      <c r="G639" s="59" t="s">
        <v>7271</v>
      </c>
      <c r="H639" s="59" t="s">
        <v>1598</v>
      </c>
      <c r="I639" s="59">
        <v>5.0</v>
      </c>
      <c r="J639" s="59" t="s">
        <v>207</v>
      </c>
      <c r="K639" s="59">
        <v>49.5</v>
      </c>
      <c r="L639" s="59">
        <v>28.5</v>
      </c>
      <c r="M639" s="59">
        <v>21.0</v>
      </c>
      <c r="N639" s="252">
        <v>24.0</v>
      </c>
      <c r="O639" s="284">
        <v>0.001</v>
      </c>
      <c r="P639" s="252">
        <v>26.0</v>
      </c>
      <c r="Q639" s="284">
        <v>9.0E-4</v>
      </c>
      <c r="R639" s="284">
        <v>1.0</v>
      </c>
      <c r="S639" s="252">
        <v>5.0</v>
      </c>
      <c r="T639" s="252">
        <v>0.0</v>
      </c>
      <c r="U639" s="284">
        <v>0.2083</v>
      </c>
      <c r="V639" s="284">
        <v>0.0</v>
      </c>
      <c r="W639" s="285">
        <v>530.0</v>
      </c>
      <c r="X639" s="285">
        <v>0.0</v>
      </c>
      <c r="Y639" s="252">
        <v>5.0</v>
      </c>
      <c r="Z639" s="252">
        <v>0.0</v>
      </c>
      <c r="AA639" s="63"/>
      <c r="AB639" s="63"/>
      <c r="AC639" s="63"/>
      <c r="AD639" s="63"/>
      <c r="AE639" s="63"/>
      <c r="AF639" s="63"/>
      <c r="AG639" s="63"/>
      <c r="AH639" s="63"/>
      <c r="AI639" s="63"/>
      <c r="AJ639" s="63"/>
    </row>
    <row r="640">
      <c r="A640" s="251" t="s">
        <v>1635</v>
      </c>
      <c r="B640" s="251" t="s">
        <v>663</v>
      </c>
      <c r="C640" s="251" t="s">
        <v>688</v>
      </c>
      <c r="D640" s="251" t="s">
        <v>689</v>
      </c>
      <c r="E640" s="55">
        <v>7.0</v>
      </c>
      <c r="F640" s="55" t="s">
        <v>7287</v>
      </c>
      <c r="G640" s="55" t="s">
        <v>7271</v>
      </c>
      <c r="H640" s="55" t="s">
        <v>1598</v>
      </c>
      <c r="I640" s="55">
        <v>1.0</v>
      </c>
      <c r="J640" s="55" t="s">
        <v>207</v>
      </c>
      <c r="K640" s="55">
        <v>49.5</v>
      </c>
      <c r="L640" s="55">
        <v>28.5</v>
      </c>
      <c r="M640" s="55">
        <v>21.0</v>
      </c>
      <c r="N640" s="251">
        <v>8.0</v>
      </c>
      <c r="O640" s="286">
        <v>3.0E-4</v>
      </c>
      <c r="P640" s="251">
        <v>8.0</v>
      </c>
      <c r="Q640" s="286">
        <v>3.0E-4</v>
      </c>
      <c r="R640" s="286">
        <v>1.0</v>
      </c>
      <c r="S640" s="251">
        <v>1.0</v>
      </c>
      <c r="T640" s="251">
        <v>0.0</v>
      </c>
      <c r="U640" s="286">
        <v>0.125</v>
      </c>
      <c r="V640" s="286">
        <v>0.0</v>
      </c>
      <c r="W640" s="287">
        <v>106.0</v>
      </c>
      <c r="X640" s="287">
        <v>0.0</v>
      </c>
      <c r="Y640" s="251">
        <v>1.0</v>
      </c>
      <c r="Z640" s="251">
        <v>0.0</v>
      </c>
      <c r="AA640" s="3"/>
      <c r="AB640" s="3"/>
      <c r="AC640" s="3"/>
      <c r="AD640" s="3"/>
      <c r="AE640" s="3"/>
      <c r="AF640" s="3"/>
      <c r="AG640" s="3"/>
      <c r="AH640" s="3"/>
      <c r="AI640" s="3"/>
      <c r="AJ640" s="3"/>
    </row>
    <row r="641">
      <c r="A641" s="252" t="s">
        <v>1635</v>
      </c>
      <c r="B641" s="252" t="s">
        <v>663</v>
      </c>
      <c r="C641" s="252" t="s">
        <v>1000</v>
      </c>
      <c r="D641" s="252" t="s">
        <v>1001</v>
      </c>
      <c r="E641" s="59">
        <v>7.5</v>
      </c>
      <c r="F641" s="59" t="s">
        <v>7287</v>
      </c>
      <c r="G641" s="59" t="s">
        <v>7271</v>
      </c>
      <c r="H641" s="59" t="s">
        <v>1598</v>
      </c>
      <c r="I641" s="59">
        <v>1.0</v>
      </c>
      <c r="J641" s="59" t="s">
        <v>207</v>
      </c>
      <c r="K641" s="59">
        <v>49.5</v>
      </c>
      <c r="L641" s="59">
        <v>28.5</v>
      </c>
      <c r="M641" s="59">
        <v>21.0</v>
      </c>
      <c r="N641" s="252">
        <v>39.0</v>
      </c>
      <c r="O641" s="284">
        <v>0.0015</v>
      </c>
      <c r="P641" s="252">
        <v>43.0</v>
      </c>
      <c r="Q641" s="284">
        <v>0.0014</v>
      </c>
      <c r="R641" s="284">
        <v>0.9535</v>
      </c>
      <c r="S641" s="252">
        <v>1.0</v>
      </c>
      <c r="T641" s="252">
        <v>0.0</v>
      </c>
      <c r="U641" s="284">
        <v>0.0256</v>
      </c>
      <c r="V641" s="284">
        <v>0.0</v>
      </c>
      <c r="W641" s="285">
        <v>106.0</v>
      </c>
      <c r="X641" s="285">
        <v>0.0</v>
      </c>
      <c r="Y641" s="252">
        <v>1.0</v>
      </c>
      <c r="Z641" s="252">
        <v>0.0</v>
      </c>
      <c r="AA641" s="63"/>
      <c r="AB641" s="63"/>
      <c r="AC641" s="63"/>
      <c r="AD641" s="63"/>
      <c r="AE641" s="63"/>
      <c r="AF641" s="63"/>
      <c r="AG641" s="63"/>
      <c r="AH641" s="63"/>
      <c r="AI641" s="63"/>
      <c r="AJ641" s="63"/>
    </row>
    <row r="642">
      <c r="A642" s="251" t="s">
        <v>1635</v>
      </c>
      <c r="B642" s="251" t="s">
        <v>663</v>
      </c>
      <c r="C642" s="251" t="s">
        <v>692</v>
      </c>
      <c r="D642" s="251" t="s">
        <v>693</v>
      </c>
      <c r="E642" s="55">
        <v>9.0</v>
      </c>
      <c r="F642" s="55" t="s">
        <v>7287</v>
      </c>
      <c r="G642" s="55" t="s">
        <v>7271</v>
      </c>
      <c r="H642" s="55" t="s">
        <v>1598</v>
      </c>
      <c r="I642" s="55">
        <v>1.0</v>
      </c>
      <c r="J642" s="55" t="s">
        <v>207</v>
      </c>
      <c r="K642" s="55">
        <v>49.5</v>
      </c>
      <c r="L642" s="55">
        <v>28.5</v>
      </c>
      <c r="M642" s="55">
        <v>21.0</v>
      </c>
      <c r="N642" s="251">
        <v>20.0</v>
      </c>
      <c r="O642" s="286">
        <v>8.0E-4</v>
      </c>
      <c r="P642" s="251">
        <v>23.0</v>
      </c>
      <c r="Q642" s="286">
        <v>8.0E-4</v>
      </c>
      <c r="R642" s="286">
        <v>1.0</v>
      </c>
      <c r="S642" s="251">
        <v>1.0</v>
      </c>
      <c r="T642" s="251">
        <v>0.0</v>
      </c>
      <c r="U642" s="286">
        <v>0.05</v>
      </c>
      <c r="V642" s="286">
        <v>0.0</v>
      </c>
      <c r="W642" s="287">
        <v>106.0</v>
      </c>
      <c r="X642" s="287">
        <v>0.0</v>
      </c>
      <c r="Y642" s="251">
        <v>1.0</v>
      </c>
      <c r="Z642" s="251">
        <v>0.0</v>
      </c>
      <c r="AA642" s="3"/>
      <c r="AB642" s="3"/>
      <c r="AC642" s="3"/>
      <c r="AD642" s="3"/>
      <c r="AE642" s="3"/>
      <c r="AF642" s="3"/>
      <c r="AG642" s="3"/>
      <c r="AH642" s="3"/>
      <c r="AI642" s="3"/>
      <c r="AJ642" s="3"/>
    </row>
    <row r="643">
      <c r="A643" s="252" t="s">
        <v>1635</v>
      </c>
      <c r="B643" s="252" t="s">
        <v>663</v>
      </c>
      <c r="C643" s="252" t="s">
        <v>694</v>
      </c>
      <c r="D643" s="252" t="s">
        <v>695</v>
      </c>
      <c r="E643" s="59">
        <v>9.5</v>
      </c>
      <c r="F643" s="59" t="s">
        <v>7287</v>
      </c>
      <c r="G643" s="59" t="s">
        <v>7271</v>
      </c>
      <c r="H643" s="59" t="s">
        <v>1598</v>
      </c>
      <c r="I643" s="59">
        <v>3.0</v>
      </c>
      <c r="J643" s="59" t="s">
        <v>207</v>
      </c>
      <c r="K643" s="59">
        <v>49.5</v>
      </c>
      <c r="L643" s="59">
        <v>28.5</v>
      </c>
      <c r="M643" s="59">
        <v>21.0</v>
      </c>
      <c r="N643" s="252">
        <v>2.0</v>
      </c>
      <c r="O643" s="284">
        <v>1.0E-4</v>
      </c>
      <c r="P643" s="252">
        <v>2.0</v>
      </c>
      <c r="Q643" s="284">
        <v>1.0E-4</v>
      </c>
      <c r="R643" s="284">
        <v>1.0</v>
      </c>
      <c r="S643" s="252">
        <v>3.0</v>
      </c>
      <c r="T643" s="252">
        <v>0.0</v>
      </c>
      <c r="U643" s="284">
        <v>1.5</v>
      </c>
      <c r="V643" s="284">
        <v>0.0</v>
      </c>
      <c r="W643" s="285">
        <v>318.0</v>
      </c>
      <c r="X643" s="285">
        <v>0.0</v>
      </c>
      <c r="Y643" s="252">
        <v>3.0</v>
      </c>
      <c r="Z643" s="252">
        <v>0.0</v>
      </c>
      <c r="AA643" s="63"/>
      <c r="AB643" s="63"/>
      <c r="AC643" s="63"/>
      <c r="AD643" s="63"/>
      <c r="AE643" s="63"/>
      <c r="AF643" s="63"/>
      <c r="AG643" s="63"/>
      <c r="AH643" s="63"/>
      <c r="AI643" s="63"/>
      <c r="AJ643" s="63"/>
    </row>
    <row r="644">
      <c r="A644" s="251" t="s">
        <v>1635</v>
      </c>
      <c r="B644" s="251" t="s">
        <v>663</v>
      </c>
      <c r="C644" s="251" t="s">
        <v>698</v>
      </c>
      <c r="D644" s="251" t="s">
        <v>699</v>
      </c>
      <c r="E644" s="55">
        <v>10.5</v>
      </c>
      <c r="F644" s="55" t="s">
        <v>7287</v>
      </c>
      <c r="G644" s="55" t="s">
        <v>7271</v>
      </c>
      <c r="H644" s="55" t="s">
        <v>1598</v>
      </c>
      <c r="I644" s="55">
        <v>2.0</v>
      </c>
      <c r="J644" s="55" t="s">
        <v>207</v>
      </c>
      <c r="K644" s="55">
        <v>49.5</v>
      </c>
      <c r="L644" s="55">
        <v>28.5</v>
      </c>
      <c r="M644" s="55">
        <v>21.0</v>
      </c>
      <c r="N644" s="251">
        <v>129.0</v>
      </c>
      <c r="O644" s="286">
        <v>0.0051</v>
      </c>
      <c r="P644" s="251">
        <v>151.0</v>
      </c>
      <c r="Q644" s="286">
        <v>0.005</v>
      </c>
      <c r="R644" s="286">
        <v>1.0</v>
      </c>
      <c r="S644" s="251">
        <v>2.0</v>
      </c>
      <c r="T644" s="251">
        <v>0.0</v>
      </c>
      <c r="U644" s="286">
        <v>0.0155</v>
      </c>
      <c r="V644" s="286">
        <v>0.0</v>
      </c>
      <c r="W644" s="287">
        <v>212.0</v>
      </c>
      <c r="X644" s="287">
        <v>0.0</v>
      </c>
      <c r="Y644" s="251">
        <v>2.0</v>
      </c>
      <c r="Z644" s="251">
        <v>0.0</v>
      </c>
      <c r="AA644" s="3"/>
      <c r="AB644" s="3"/>
      <c r="AC644" s="3"/>
      <c r="AD644" s="3"/>
      <c r="AE644" s="3"/>
      <c r="AF644" s="3"/>
      <c r="AG644" s="3"/>
      <c r="AH644" s="3"/>
      <c r="AI644" s="3"/>
      <c r="AJ644" s="3"/>
    </row>
    <row r="645">
      <c r="A645" s="252" t="s">
        <v>1635</v>
      </c>
      <c r="B645" s="252" t="s">
        <v>663</v>
      </c>
      <c r="C645" s="252" t="s">
        <v>700</v>
      </c>
      <c r="D645" s="252" t="s">
        <v>701</v>
      </c>
      <c r="E645" s="59">
        <v>11.0</v>
      </c>
      <c r="F645" s="59" t="s">
        <v>188</v>
      </c>
      <c r="G645" s="59" t="s">
        <v>7271</v>
      </c>
      <c r="H645" s="59" t="s">
        <v>1598</v>
      </c>
      <c r="I645" s="59">
        <v>3.0</v>
      </c>
      <c r="J645" s="59" t="s">
        <v>207</v>
      </c>
      <c r="K645" s="59">
        <v>49.5</v>
      </c>
      <c r="L645" s="59">
        <v>28.5</v>
      </c>
      <c r="M645" s="59">
        <v>21.0</v>
      </c>
      <c r="N645" s="252">
        <v>54.0</v>
      </c>
      <c r="O645" s="284">
        <v>0.0021</v>
      </c>
      <c r="P645" s="252">
        <v>70.0</v>
      </c>
      <c r="Q645" s="284">
        <v>0.0023</v>
      </c>
      <c r="R645" s="284">
        <v>1.0</v>
      </c>
      <c r="S645" s="252">
        <v>3.0</v>
      </c>
      <c r="T645" s="252">
        <v>0.0</v>
      </c>
      <c r="U645" s="284">
        <v>0.0556</v>
      </c>
      <c r="V645" s="284">
        <v>0.0</v>
      </c>
      <c r="W645" s="285">
        <v>318.0</v>
      </c>
      <c r="X645" s="285">
        <v>0.0</v>
      </c>
      <c r="Y645" s="252">
        <v>3.0</v>
      </c>
      <c r="Z645" s="252">
        <v>0.0</v>
      </c>
      <c r="AA645" s="63"/>
      <c r="AB645" s="63"/>
      <c r="AC645" s="63"/>
      <c r="AD645" s="63"/>
      <c r="AE645" s="63"/>
      <c r="AF645" s="63"/>
      <c r="AG645" s="63"/>
      <c r="AH645" s="63"/>
      <c r="AI645" s="63"/>
      <c r="AJ645" s="63"/>
    </row>
    <row r="646">
      <c r="A646" s="251" t="s">
        <v>1635</v>
      </c>
      <c r="B646" s="251" t="s">
        <v>663</v>
      </c>
      <c r="C646" s="251" t="s">
        <v>1004</v>
      </c>
      <c r="D646" s="251" t="s">
        <v>1005</v>
      </c>
      <c r="E646" s="55">
        <v>6.0</v>
      </c>
      <c r="F646" s="55" t="s">
        <v>188</v>
      </c>
      <c r="G646" s="55" t="s">
        <v>7271</v>
      </c>
      <c r="H646" s="55" t="s">
        <v>1598</v>
      </c>
      <c r="I646" s="55">
        <v>1.0</v>
      </c>
      <c r="J646" s="55" t="s">
        <v>207</v>
      </c>
      <c r="K646" s="55">
        <v>49.5</v>
      </c>
      <c r="L646" s="55">
        <v>28.5</v>
      </c>
      <c r="M646" s="55">
        <v>21.0</v>
      </c>
      <c r="N646" s="251">
        <v>121.0</v>
      </c>
      <c r="O646" s="286">
        <v>0.0048</v>
      </c>
      <c r="P646" s="251">
        <v>155.0</v>
      </c>
      <c r="Q646" s="286">
        <v>0.0051</v>
      </c>
      <c r="R646" s="286">
        <v>0.7806</v>
      </c>
      <c r="S646" s="251">
        <v>1.0</v>
      </c>
      <c r="T646" s="251">
        <v>0.0</v>
      </c>
      <c r="U646" s="286">
        <v>0.0083</v>
      </c>
      <c r="V646" s="286">
        <v>0.0</v>
      </c>
      <c r="W646" s="287">
        <v>106.0</v>
      </c>
      <c r="X646" s="287">
        <v>0.0</v>
      </c>
      <c r="Y646" s="251">
        <v>1.0</v>
      </c>
      <c r="Z646" s="251">
        <v>0.0</v>
      </c>
      <c r="AA646" s="3"/>
      <c r="AB646" s="3"/>
      <c r="AC646" s="3"/>
      <c r="AD646" s="3"/>
      <c r="AE646" s="3"/>
      <c r="AF646" s="3"/>
      <c r="AG646" s="3"/>
      <c r="AH646" s="3"/>
      <c r="AI646" s="3"/>
      <c r="AJ646" s="3"/>
    </row>
    <row r="647">
      <c r="A647" s="252" t="s">
        <v>1635</v>
      </c>
      <c r="B647" s="252" t="s">
        <v>663</v>
      </c>
      <c r="C647" s="252" t="s">
        <v>1006</v>
      </c>
      <c r="D647" s="252" t="s">
        <v>1007</v>
      </c>
      <c r="E647" s="59">
        <v>8.0</v>
      </c>
      <c r="F647" s="59" t="s">
        <v>188</v>
      </c>
      <c r="G647" s="59" t="s">
        <v>7271</v>
      </c>
      <c r="H647" s="59" t="s">
        <v>1598</v>
      </c>
      <c r="I647" s="59">
        <v>2.0</v>
      </c>
      <c r="J647" s="59" t="s">
        <v>207</v>
      </c>
      <c r="K647" s="59">
        <v>49.5</v>
      </c>
      <c r="L647" s="59">
        <v>28.5</v>
      </c>
      <c r="M647" s="59">
        <v>21.0</v>
      </c>
      <c r="N647" s="252">
        <v>59.0</v>
      </c>
      <c r="O647" s="284">
        <v>0.0023</v>
      </c>
      <c r="P647" s="252">
        <v>64.0</v>
      </c>
      <c r="Q647" s="284">
        <v>0.0021</v>
      </c>
      <c r="R647" s="284">
        <v>1.0</v>
      </c>
      <c r="S647" s="252">
        <v>2.0</v>
      </c>
      <c r="T647" s="252">
        <v>0.0</v>
      </c>
      <c r="U647" s="284">
        <v>0.0339</v>
      </c>
      <c r="V647" s="284">
        <v>0.0</v>
      </c>
      <c r="W647" s="285">
        <v>212.0</v>
      </c>
      <c r="X647" s="285">
        <v>0.0</v>
      </c>
      <c r="Y647" s="252">
        <v>2.0</v>
      </c>
      <c r="Z647" s="252">
        <v>0.0</v>
      </c>
      <c r="AA647" s="63"/>
      <c r="AB647" s="63"/>
      <c r="AC647" s="63"/>
      <c r="AD647" s="63"/>
      <c r="AE647" s="63"/>
      <c r="AF647" s="63"/>
      <c r="AG647" s="63"/>
      <c r="AH647" s="63"/>
      <c r="AI647" s="63"/>
      <c r="AJ647" s="63"/>
    </row>
    <row r="648">
      <c r="A648" s="251" t="s">
        <v>1635</v>
      </c>
      <c r="B648" s="251" t="s">
        <v>663</v>
      </c>
      <c r="C648" s="251" t="s">
        <v>1174</v>
      </c>
      <c r="D648" s="251" t="s">
        <v>1175</v>
      </c>
      <c r="E648" s="55">
        <v>8.5</v>
      </c>
      <c r="F648" s="55" t="s">
        <v>188</v>
      </c>
      <c r="G648" s="55" t="s">
        <v>7271</v>
      </c>
      <c r="H648" s="55" t="s">
        <v>1598</v>
      </c>
      <c r="I648" s="55">
        <v>1.0</v>
      </c>
      <c r="J648" s="55" t="s">
        <v>207</v>
      </c>
      <c r="K648" s="55">
        <v>49.5</v>
      </c>
      <c r="L648" s="55">
        <v>28.5</v>
      </c>
      <c r="M648" s="55">
        <v>21.0</v>
      </c>
      <c r="N648" s="251">
        <v>18.0</v>
      </c>
      <c r="O648" s="286">
        <v>7.0E-4</v>
      </c>
      <c r="P648" s="251">
        <v>22.0</v>
      </c>
      <c r="Q648" s="286">
        <v>7.0E-4</v>
      </c>
      <c r="R648" s="286">
        <v>0.9545</v>
      </c>
      <c r="S648" s="251">
        <v>1.0</v>
      </c>
      <c r="T648" s="251">
        <v>0.0</v>
      </c>
      <c r="U648" s="286">
        <v>0.0556</v>
      </c>
      <c r="V648" s="286">
        <v>0.0</v>
      </c>
      <c r="W648" s="287">
        <v>106.0</v>
      </c>
      <c r="X648" s="287">
        <v>0.0</v>
      </c>
      <c r="Y648" s="251">
        <v>1.0</v>
      </c>
      <c r="Z648" s="251">
        <v>0.0</v>
      </c>
      <c r="AA648" s="3"/>
      <c r="AB648" s="3"/>
      <c r="AC648" s="3"/>
      <c r="AD648" s="3"/>
      <c r="AE648" s="3"/>
      <c r="AF648" s="3"/>
      <c r="AG648" s="3"/>
      <c r="AH648" s="3"/>
      <c r="AI648" s="3"/>
      <c r="AJ648" s="3"/>
    </row>
    <row r="649">
      <c r="A649" s="252" t="s">
        <v>1635</v>
      </c>
      <c r="B649" s="252" t="s">
        <v>1010</v>
      </c>
      <c r="C649" s="252" t="s">
        <v>1176</v>
      </c>
      <c r="D649" s="252" t="s">
        <v>1177</v>
      </c>
      <c r="E649" s="59">
        <v>7.5</v>
      </c>
      <c r="F649" s="59" t="s">
        <v>7286</v>
      </c>
      <c r="G649" s="59" t="s">
        <v>7400</v>
      </c>
      <c r="H649" s="59" t="e">
        <v>#N/A</v>
      </c>
      <c r="I649" s="59">
        <v>1.0</v>
      </c>
      <c r="J649" s="59" t="s">
        <v>252</v>
      </c>
      <c r="K649" s="59">
        <v>39.0</v>
      </c>
      <c r="L649" s="59">
        <v>24.0</v>
      </c>
      <c r="M649" s="59">
        <v>15.0</v>
      </c>
      <c r="N649" s="252">
        <v>0.0</v>
      </c>
      <c r="O649" s="284">
        <v>0.0</v>
      </c>
      <c r="P649" s="252">
        <v>0.0</v>
      </c>
      <c r="Q649" s="284">
        <v>0.0</v>
      </c>
      <c r="R649" s="284">
        <v>0.0</v>
      </c>
      <c r="S649" s="252">
        <v>1.0</v>
      </c>
      <c r="T649" s="252">
        <v>0.0</v>
      </c>
      <c r="U649" s="284">
        <v>0.0</v>
      </c>
      <c r="V649" s="284">
        <v>0.0</v>
      </c>
      <c r="W649" s="285">
        <v>70.0</v>
      </c>
      <c r="X649" s="285">
        <v>0.0</v>
      </c>
      <c r="Y649" s="252">
        <v>1.0</v>
      </c>
      <c r="Z649" s="252">
        <v>0.0</v>
      </c>
      <c r="AA649" s="63"/>
      <c r="AB649" s="63"/>
      <c r="AC649" s="63"/>
      <c r="AD649" s="63"/>
      <c r="AE649" s="63"/>
      <c r="AF649" s="63"/>
      <c r="AG649" s="63"/>
      <c r="AH649" s="63"/>
      <c r="AI649" s="63"/>
      <c r="AJ649" s="63"/>
    </row>
    <row r="650">
      <c r="A650" s="251" t="s">
        <v>1635</v>
      </c>
      <c r="B650" s="251" t="s">
        <v>1010</v>
      </c>
      <c r="C650" s="251" t="s">
        <v>1178</v>
      </c>
      <c r="D650" s="251" t="s">
        <v>1179</v>
      </c>
      <c r="E650" s="55">
        <v>8.0</v>
      </c>
      <c r="F650" s="55" t="s">
        <v>7286</v>
      </c>
      <c r="G650" s="55" t="s">
        <v>7400</v>
      </c>
      <c r="H650" s="55" t="e">
        <v>#N/A</v>
      </c>
      <c r="I650" s="55">
        <v>1.0</v>
      </c>
      <c r="J650" s="55" t="s">
        <v>252</v>
      </c>
      <c r="K650" s="55">
        <v>39.0</v>
      </c>
      <c r="L650" s="55">
        <v>24.0</v>
      </c>
      <c r="M650" s="55">
        <v>15.0</v>
      </c>
      <c r="N650" s="251">
        <v>2.0</v>
      </c>
      <c r="O650" s="286">
        <v>1.0E-4</v>
      </c>
      <c r="P650" s="251">
        <v>2.0</v>
      </c>
      <c r="Q650" s="286">
        <v>1.0E-4</v>
      </c>
      <c r="R650" s="286">
        <v>1.0</v>
      </c>
      <c r="S650" s="251">
        <v>1.0</v>
      </c>
      <c r="T650" s="251">
        <v>0.0</v>
      </c>
      <c r="U650" s="286">
        <v>0.5</v>
      </c>
      <c r="V650" s="286">
        <v>0.0</v>
      </c>
      <c r="W650" s="287">
        <v>70.0</v>
      </c>
      <c r="X650" s="287">
        <v>0.0</v>
      </c>
      <c r="Y650" s="251">
        <v>1.0</v>
      </c>
      <c r="Z650" s="251">
        <v>0.0</v>
      </c>
      <c r="AA650" s="3"/>
      <c r="AB650" s="3"/>
      <c r="AC650" s="3"/>
      <c r="AD650" s="3"/>
      <c r="AE650" s="3"/>
      <c r="AF650" s="3"/>
      <c r="AG650" s="3"/>
      <c r="AH650" s="3"/>
      <c r="AI650" s="3"/>
      <c r="AJ650" s="3"/>
    </row>
    <row r="651">
      <c r="A651" s="252" t="s">
        <v>1635</v>
      </c>
      <c r="B651" s="252" t="s">
        <v>711</v>
      </c>
      <c r="C651" s="252" t="s">
        <v>1180</v>
      </c>
      <c r="D651" s="252" t="s">
        <v>1181</v>
      </c>
      <c r="E651" s="59">
        <v>10.5</v>
      </c>
      <c r="F651" s="59" t="s">
        <v>7286</v>
      </c>
      <c r="G651" s="59" t="s">
        <v>7270</v>
      </c>
      <c r="H651" s="59" t="s">
        <v>255</v>
      </c>
      <c r="I651" s="59">
        <v>2.0</v>
      </c>
      <c r="J651" s="59" t="s">
        <v>255</v>
      </c>
      <c r="K651" s="59">
        <v>38.0</v>
      </c>
      <c r="L651" s="59">
        <v>23.0</v>
      </c>
      <c r="M651" s="59">
        <v>16.0</v>
      </c>
      <c r="N651" s="252">
        <v>19.0</v>
      </c>
      <c r="O651" s="284">
        <v>8.0E-4</v>
      </c>
      <c r="P651" s="252">
        <v>24.0</v>
      </c>
      <c r="Q651" s="284">
        <v>8.0E-4</v>
      </c>
      <c r="R651" s="284">
        <v>0.7917</v>
      </c>
      <c r="S651" s="252">
        <v>2.0</v>
      </c>
      <c r="T651" s="252">
        <v>0.0</v>
      </c>
      <c r="U651" s="284">
        <v>0.1053</v>
      </c>
      <c r="V651" s="284">
        <v>0.0</v>
      </c>
      <c r="W651" s="285">
        <v>134.0</v>
      </c>
      <c r="X651" s="285">
        <v>0.0</v>
      </c>
      <c r="Y651" s="252">
        <v>2.0</v>
      </c>
      <c r="Z651" s="252">
        <v>0.0</v>
      </c>
      <c r="AA651" s="63"/>
      <c r="AB651" s="63"/>
      <c r="AC651" s="63"/>
      <c r="AD651" s="63"/>
      <c r="AE651" s="63"/>
      <c r="AF651" s="63"/>
      <c r="AG651" s="63"/>
      <c r="AH651" s="63"/>
      <c r="AI651" s="63"/>
      <c r="AJ651" s="63"/>
    </row>
    <row r="652">
      <c r="A652" s="251" t="s">
        <v>1635</v>
      </c>
      <c r="B652" s="251" t="s">
        <v>711</v>
      </c>
      <c r="C652" s="251" t="s">
        <v>712</v>
      </c>
      <c r="D652" s="251" t="s">
        <v>713</v>
      </c>
      <c r="E652" s="55">
        <v>8.0</v>
      </c>
      <c r="F652" s="55" t="s">
        <v>7286</v>
      </c>
      <c r="G652" s="55" t="s">
        <v>7270</v>
      </c>
      <c r="H652" s="55" t="s">
        <v>255</v>
      </c>
      <c r="I652" s="55">
        <v>1.0</v>
      </c>
      <c r="J652" s="55" t="s">
        <v>255</v>
      </c>
      <c r="K652" s="55">
        <v>38.0</v>
      </c>
      <c r="L652" s="55">
        <v>23.0</v>
      </c>
      <c r="M652" s="55">
        <v>16.0</v>
      </c>
      <c r="N652" s="251">
        <v>2.0</v>
      </c>
      <c r="O652" s="286">
        <v>1.0E-4</v>
      </c>
      <c r="P652" s="251">
        <v>3.0</v>
      </c>
      <c r="Q652" s="286">
        <v>1.0E-4</v>
      </c>
      <c r="R652" s="286">
        <v>1.0</v>
      </c>
      <c r="S652" s="251">
        <v>1.0</v>
      </c>
      <c r="T652" s="251">
        <v>0.0</v>
      </c>
      <c r="U652" s="286">
        <v>0.5</v>
      </c>
      <c r="V652" s="286">
        <v>0.0</v>
      </c>
      <c r="W652" s="287">
        <v>67.0</v>
      </c>
      <c r="X652" s="287">
        <v>0.0</v>
      </c>
      <c r="Y652" s="251">
        <v>1.0</v>
      </c>
      <c r="Z652" s="251">
        <v>0.0</v>
      </c>
      <c r="AA652" s="3"/>
      <c r="AB652" s="3"/>
      <c r="AC652" s="3"/>
      <c r="AD652" s="3"/>
      <c r="AE652" s="3"/>
      <c r="AF652" s="3"/>
      <c r="AG652" s="3"/>
      <c r="AH652" s="3"/>
      <c r="AI652" s="3"/>
      <c r="AJ652" s="3"/>
    </row>
    <row r="653">
      <c r="A653" s="252" t="s">
        <v>1635</v>
      </c>
      <c r="B653" s="252" t="s">
        <v>711</v>
      </c>
      <c r="C653" s="252" t="s">
        <v>1013</v>
      </c>
      <c r="D653" s="252" t="s">
        <v>1014</v>
      </c>
      <c r="E653" s="59">
        <v>8.5</v>
      </c>
      <c r="F653" s="59" t="s">
        <v>7286</v>
      </c>
      <c r="G653" s="59" t="s">
        <v>7270</v>
      </c>
      <c r="H653" s="59" t="s">
        <v>255</v>
      </c>
      <c r="I653" s="59">
        <v>1.0</v>
      </c>
      <c r="J653" s="59" t="s">
        <v>255</v>
      </c>
      <c r="K653" s="59">
        <v>38.0</v>
      </c>
      <c r="L653" s="59">
        <v>23.0</v>
      </c>
      <c r="M653" s="59">
        <v>16.0</v>
      </c>
      <c r="N653" s="252">
        <v>15.0</v>
      </c>
      <c r="O653" s="284">
        <v>6.0E-4</v>
      </c>
      <c r="P653" s="252">
        <v>18.0</v>
      </c>
      <c r="Q653" s="284">
        <v>6.0E-4</v>
      </c>
      <c r="R653" s="284">
        <v>0.8333</v>
      </c>
      <c r="S653" s="252">
        <v>1.0</v>
      </c>
      <c r="T653" s="252">
        <v>0.0</v>
      </c>
      <c r="U653" s="284">
        <v>0.0667</v>
      </c>
      <c r="V653" s="284">
        <v>0.0</v>
      </c>
      <c r="W653" s="285">
        <v>67.0</v>
      </c>
      <c r="X653" s="285">
        <v>0.0</v>
      </c>
      <c r="Y653" s="252">
        <v>1.0</v>
      </c>
      <c r="Z653" s="252">
        <v>0.0</v>
      </c>
      <c r="AA653" s="63"/>
      <c r="AB653" s="63"/>
      <c r="AC653" s="63"/>
      <c r="AD653" s="63"/>
      <c r="AE653" s="63"/>
      <c r="AF653" s="63"/>
      <c r="AG653" s="63"/>
      <c r="AH653" s="63"/>
      <c r="AI653" s="63"/>
      <c r="AJ653" s="63"/>
    </row>
    <row r="654">
      <c r="A654" s="251" t="s">
        <v>1635</v>
      </c>
      <c r="B654" s="251" t="s">
        <v>711</v>
      </c>
      <c r="C654" s="251" t="s">
        <v>1182</v>
      </c>
      <c r="D654" s="251" t="s">
        <v>1183</v>
      </c>
      <c r="E654" s="55">
        <v>10.0</v>
      </c>
      <c r="F654" s="55" t="s">
        <v>7287</v>
      </c>
      <c r="G654" s="55" t="s">
        <v>7270</v>
      </c>
      <c r="H654" s="55" t="s">
        <v>255</v>
      </c>
      <c r="I654" s="55">
        <v>7.0</v>
      </c>
      <c r="J654" s="55" t="s">
        <v>255</v>
      </c>
      <c r="K654" s="55">
        <v>38.0</v>
      </c>
      <c r="L654" s="55">
        <v>23.0</v>
      </c>
      <c r="M654" s="55">
        <v>16.0</v>
      </c>
      <c r="N654" s="251">
        <v>30.0</v>
      </c>
      <c r="O654" s="286">
        <v>0.0012</v>
      </c>
      <c r="P654" s="251">
        <v>36.0</v>
      </c>
      <c r="Q654" s="286">
        <v>0.0012</v>
      </c>
      <c r="R654" s="286">
        <v>1.0</v>
      </c>
      <c r="S654" s="251">
        <v>7.0</v>
      </c>
      <c r="T654" s="251">
        <v>0.0</v>
      </c>
      <c r="U654" s="286">
        <v>0.2333</v>
      </c>
      <c r="V654" s="286">
        <v>0.0</v>
      </c>
      <c r="W654" s="287">
        <v>413.0</v>
      </c>
      <c r="X654" s="287">
        <v>0.0</v>
      </c>
      <c r="Y654" s="251">
        <v>7.0</v>
      </c>
      <c r="Z654" s="251">
        <v>0.0</v>
      </c>
      <c r="AA654" s="3"/>
      <c r="AB654" s="3"/>
      <c r="AC654" s="3"/>
      <c r="AD654" s="3"/>
      <c r="AE654" s="3"/>
      <c r="AF654" s="3"/>
      <c r="AG654" s="3"/>
      <c r="AH654" s="3"/>
      <c r="AI654" s="3"/>
      <c r="AJ654" s="3"/>
    </row>
    <row r="655">
      <c r="A655" s="252" t="s">
        <v>1635</v>
      </c>
      <c r="B655" s="252" t="s">
        <v>711</v>
      </c>
      <c r="C655" s="252" t="s">
        <v>1184</v>
      </c>
      <c r="D655" s="252" t="s">
        <v>1185</v>
      </c>
      <c r="E655" s="59">
        <v>10.5</v>
      </c>
      <c r="F655" s="59" t="s">
        <v>7287</v>
      </c>
      <c r="G655" s="59" t="s">
        <v>7270</v>
      </c>
      <c r="H655" s="59" t="s">
        <v>255</v>
      </c>
      <c r="I655" s="59">
        <v>4.0</v>
      </c>
      <c r="J655" s="59" t="s">
        <v>255</v>
      </c>
      <c r="K655" s="59">
        <v>38.0</v>
      </c>
      <c r="L655" s="59">
        <v>23.0</v>
      </c>
      <c r="M655" s="59">
        <v>16.0</v>
      </c>
      <c r="N655" s="252">
        <v>27.0</v>
      </c>
      <c r="O655" s="284">
        <v>0.0011</v>
      </c>
      <c r="P655" s="252">
        <v>38.0</v>
      </c>
      <c r="Q655" s="284">
        <v>0.0013</v>
      </c>
      <c r="R655" s="284">
        <v>0.9211</v>
      </c>
      <c r="S655" s="252">
        <v>4.0</v>
      </c>
      <c r="T655" s="252">
        <v>0.0</v>
      </c>
      <c r="U655" s="284">
        <v>0.1481</v>
      </c>
      <c r="V655" s="284">
        <v>0.0</v>
      </c>
      <c r="W655" s="285">
        <v>236.0</v>
      </c>
      <c r="X655" s="285">
        <v>0.0</v>
      </c>
      <c r="Y655" s="252">
        <v>4.0</v>
      </c>
      <c r="Z655" s="252">
        <v>0.0</v>
      </c>
      <c r="AA655" s="63"/>
      <c r="AB655" s="63"/>
      <c r="AC655" s="63"/>
      <c r="AD655" s="63"/>
      <c r="AE655" s="63"/>
      <c r="AF655" s="63"/>
      <c r="AG655" s="63"/>
      <c r="AH655" s="63"/>
      <c r="AI655" s="63"/>
      <c r="AJ655" s="63"/>
    </row>
    <row r="656">
      <c r="A656" s="251" t="s">
        <v>1635</v>
      </c>
      <c r="B656" s="251" t="s">
        <v>711</v>
      </c>
      <c r="C656" s="251" t="s">
        <v>1186</v>
      </c>
      <c r="D656" s="251" t="s">
        <v>1187</v>
      </c>
      <c r="E656" s="55">
        <v>11.0</v>
      </c>
      <c r="F656" s="55" t="s">
        <v>7287</v>
      </c>
      <c r="G656" s="55" t="s">
        <v>7270</v>
      </c>
      <c r="H656" s="55" t="s">
        <v>255</v>
      </c>
      <c r="I656" s="55">
        <v>8.0</v>
      </c>
      <c r="J656" s="55" t="s">
        <v>255</v>
      </c>
      <c r="K656" s="55">
        <v>38.0</v>
      </c>
      <c r="L656" s="55">
        <v>23.0</v>
      </c>
      <c r="M656" s="55">
        <v>16.0</v>
      </c>
      <c r="N656" s="251">
        <v>827.0</v>
      </c>
      <c r="O656" s="286">
        <v>0.0327</v>
      </c>
      <c r="P656" s="251">
        <v>930.0</v>
      </c>
      <c r="Q656" s="286">
        <v>0.0308</v>
      </c>
      <c r="R656" s="286">
        <v>0.9978</v>
      </c>
      <c r="S656" s="251">
        <v>8.0</v>
      </c>
      <c r="T656" s="251">
        <v>0.0</v>
      </c>
      <c r="U656" s="286">
        <v>0.0097</v>
      </c>
      <c r="V656" s="286">
        <v>0.0</v>
      </c>
      <c r="W656" s="287">
        <v>472.0</v>
      </c>
      <c r="X656" s="287">
        <v>0.0</v>
      </c>
      <c r="Y656" s="251">
        <v>8.0</v>
      </c>
      <c r="Z656" s="251">
        <v>0.0</v>
      </c>
      <c r="AA656" s="3"/>
      <c r="AB656" s="3"/>
      <c r="AC656" s="3"/>
      <c r="AD656" s="3"/>
      <c r="AE656" s="3"/>
      <c r="AF656" s="3"/>
      <c r="AG656" s="3"/>
      <c r="AH656" s="3"/>
      <c r="AI656" s="3"/>
      <c r="AJ656" s="3"/>
    </row>
    <row r="657">
      <c r="A657" s="252" t="s">
        <v>1635</v>
      </c>
      <c r="B657" s="252" t="s">
        <v>711</v>
      </c>
      <c r="C657" s="252" t="s">
        <v>1015</v>
      </c>
      <c r="D657" s="252" t="s">
        <v>1016</v>
      </c>
      <c r="E657" s="59">
        <v>6.5</v>
      </c>
      <c r="F657" s="59" t="s">
        <v>7287</v>
      </c>
      <c r="G657" s="59" t="s">
        <v>7270</v>
      </c>
      <c r="H657" s="59" t="s">
        <v>255</v>
      </c>
      <c r="I657" s="59">
        <v>3.0</v>
      </c>
      <c r="J657" s="59" t="s">
        <v>255</v>
      </c>
      <c r="K657" s="59">
        <v>38.0</v>
      </c>
      <c r="L657" s="59">
        <v>23.0</v>
      </c>
      <c r="M657" s="59">
        <v>16.0</v>
      </c>
      <c r="N657" s="252">
        <v>7.0</v>
      </c>
      <c r="O657" s="284">
        <v>3.0E-4</v>
      </c>
      <c r="P657" s="252">
        <v>7.0</v>
      </c>
      <c r="Q657" s="284">
        <v>2.0E-4</v>
      </c>
      <c r="R657" s="284">
        <v>1.0</v>
      </c>
      <c r="S657" s="252">
        <v>3.0</v>
      </c>
      <c r="T657" s="252">
        <v>0.0</v>
      </c>
      <c r="U657" s="284">
        <v>0.4286</v>
      </c>
      <c r="V657" s="284">
        <v>0.0</v>
      </c>
      <c r="W657" s="285">
        <v>177.0</v>
      </c>
      <c r="X657" s="285">
        <v>0.0</v>
      </c>
      <c r="Y657" s="252">
        <v>3.0</v>
      </c>
      <c r="Z657" s="252">
        <v>0.0</v>
      </c>
      <c r="AA657" s="63"/>
      <c r="AB657" s="63"/>
      <c r="AC657" s="63"/>
      <c r="AD657" s="63"/>
      <c r="AE657" s="63"/>
      <c r="AF657" s="63"/>
      <c r="AG657" s="63"/>
      <c r="AH657" s="63"/>
      <c r="AI657" s="63"/>
      <c r="AJ657" s="63"/>
    </row>
    <row r="658">
      <c r="A658" s="251" t="s">
        <v>1635</v>
      </c>
      <c r="B658" s="251" t="s">
        <v>711</v>
      </c>
      <c r="C658" s="251" t="s">
        <v>1188</v>
      </c>
      <c r="D658" s="251" t="s">
        <v>1189</v>
      </c>
      <c r="E658" s="55">
        <v>7.0</v>
      </c>
      <c r="F658" s="55" t="s">
        <v>7287</v>
      </c>
      <c r="G658" s="55" t="s">
        <v>7270</v>
      </c>
      <c r="H658" s="55" t="s">
        <v>255</v>
      </c>
      <c r="I658" s="55">
        <v>5.0</v>
      </c>
      <c r="J658" s="55" t="s">
        <v>255</v>
      </c>
      <c r="K658" s="55">
        <v>38.0</v>
      </c>
      <c r="L658" s="55">
        <v>23.0</v>
      </c>
      <c r="M658" s="55">
        <v>16.0</v>
      </c>
      <c r="N658" s="251">
        <v>9.0</v>
      </c>
      <c r="O658" s="286">
        <v>4.0E-4</v>
      </c>
      <c r="P658" s="251">
        <v>13.0</v>
      </c>
      <c r="Q658" s="286">
        <v>4.0E-4</v>
      </c>
      <c r="R658" s="286">
        <v>0.9231</v>
      </c>
      <c r="S658" s="251">
        <v>5.0</v>
      </c>
      <c r="T658" s="251">
        <v>0.0</v>
      </c>
      <c r="U658" s="286">
        <v>0.5556</v>
      </c>
      <c r="V658" s="286">
        <v>0.0</v>
      </c>
      <c r="W658" s="287">
        <v>295.0</v>
      </c>
      <c r="X658" s="287">
        <v>0.0</v>
      </c>
      <c r="Y658" s="251">
        <v>5.0</v>
      </c>
      <c r="Z658" s="251">
        <v>0.0</v>
      </c>
      <c r="AA658" s="3"/>
      <c r="AB658" s="3"/>
      <c r="AC658" s="3"/>
      <c r="AD658" s="3"/>
      <c r="AE658" s="3"/>
      <c r="AF658" s="3"/>
      <c r="AG658" s="3"/>
      <c r="AH658" s="3"/>
      <c r="AI658" s="3"/>
      <c r="AJ658" s="3"/>
    </row>
    <row r="659">
      <c r="A659" s="252" t="s">
        <v>1635</v>
      </c>
      <c r="B659" s="252" t="s">
        <v>711</v>
      </c>
      <c r="C659" s="252" t="s">
        <v>1190</v>
      </c>
      <c r="D659" s="252" t="s">
        <v>1191</v>
      </c>
      <c r="E659" s="59">
        <v>8.0</v>
      </c>
      <c r="F659" s="59" t="s">
        <v>7287</v>
      </c>
      <c r="G659" s="59" t="s">
        <v>7270</v>
      </c>
      <c r="H659" s="59" t="s">
        <v>255</v>
      </c>
      <c r="I659" s="59">
        <v>7.0</v>
      </c>
      <c r="J659" s="59" t="s">
        <v>255</v>
      </c>
      <c r="K659" s="59">
        <v>38.0</v>
      </c>
      <c r="L659" s="59">
        <v>23.0</v>
      </c>
      <c r="M659" s="59">
        <v>16.0</v>
      </c>
      <c r="N659" s="252">
        <v>9.0</v>
      </c>
      <c r="O659" s="284">
        <v>4.0E-4</v>
      </c>
      <c r="P659" s="252">
        <v>11.0</v>
      </c>
      <c r="Q659" s="284">
        <v>4.0E-4</v>
      </c>
      <c r="R659" s="284">
        <v>1.0</v>
      </c>
      <c r="S659" s="252">
        <v>7.0</v>
      </c>
      <c r="T659" s="252">
        <v>0.0</v>
      </c>
      <c r="U659" s="284">
        <v>0.7778</v>
      </c>
      <c r="V659" s="284">
        <v>0.0</v>
      </c>
      <c r="W659" s="285">
        <v>413.0</v>
      </c>
      <c r="X659" s="285">
        <v>0.0</v>
      </c>
      <c r="Y659" s="252">
        <v>7.0</v>
      </c>
      <c r="Z659" s="252">
        <v>0.0</v>
      </c>
      <c r="AA659" s="63"/>
      <c r="AB659" s="63"/>
      <c r="AC659" s="63"/>
      <c r="AD659" s="63"/>
      <c r="AE659" s="63"/>
      <c r="AF659" s="63"/>
      <c r="AG659" s="63"/>
      <c r="AH659" s="63"/>
      <c r="AI659" s="63"/>
      <c r="AJ659" s="63"/>
    </row>
    <row r="660">
      <c r="A660" s="251" t="s">
        <v>1635</v>
      </c>
      <c r="B660" s="251" t="s">
        <v>711</v>
      </c>
      <c r="C660" s="251" t="s">
        <v>714</v>
      </c>
      <c r="D660" s="251" t="s">
        <v>715</v>
      </c>
      <c r="E660" s="55">
        <v>8.5</v>
      </c>
      <c r="F660" s="55" t="s">
        <v>7287</v>
      </c>
      <c r="G660" s="55" t="s">
        <v>7270</v>
      </c>
      <c r="H660" s="55" t="s">
        <v>255</v>
      </c>
      <c r="I660" s="55">
        <v>6.0</v>
      </c>
      <c r="J660" s="55" t="s">
        <v>255</v>
      </c>
      <c r="K660" s="55">
        <v>38.0</v>
      </c>
      <c r="L660" s="55">
        <v>23.0</v>
      </c>
      <c r="M660" s="55">
        <v>16.0</v>
      </c>
      <c r="N660" s="251">
        <v>19.0</v>
      </c>
      <c r="O660" s="286">
        <v>8.0E-4</v>
      </c>
      <c r="P660" s="251">
        <v>24.0</v>
      </c>
      <c r="Q660" s="286">
        <v>8.0E-4</v>
      </c>
      <c r="R660" s="286">
        <v>0.875</v>
      </c>
      <c r="S660" s="251">
        <v>6.0</v>
      </c>
      <c r="T660" s="251">
        <v>0.0</v>
      </c>
      <c r="U660" s="286">
        <v>0.3158</v>
      </c>
      <c r="V660" s="286">
        <v>0.0</v>
      </c>
      <c r="W660" s="287">
        <v>354.0</v>
      </c>
      <c r="X660" s="287">
        <v>0.0</v>
      </c>
      <c r="Y660" s="251">
        <v>6.0</v>
      </c>
      <c r="Z660" s="251">
        <v>0.0</v>
      </c>
      <c r="AA660" s="3"/>
      <c r="AB660" s="3"/>
      <c r="AC660" s="3"/>
      <c r="AD660" s="3"/>
      <c r="AE660" s="3"/>
      <c r="AF660" s="3"/>
      <c r="AG660" s="3"/>
      <c r="AH660" s="3"/>
      <c r="AI660" s="3"/>
      <c r="AJ660" s="3"/>
    </row>
    <row r="661">
      <c r="A661" s="252" t="s">
        <v>1635</v>
      </c>
      <c r="B661" s="252" t="s">
        <v>711</v>
      </c>
      <c r="C661" s="252" t="s">
        <v>716</v>
      </c>
      <c r="D661" s="252" t="s">
        <v>717</v>
      </c>
      <c r="E661" s="59">
        <v>9.0</v>
      </c>
      <c r="F661" s="59" t="s">
        <v>7287</v>
      </c>
      <c r="G661" s="59" t="s">
        <v>7270</v>
      </c>
      <c r="H661" s="59" t="s">
        <v>255</v>
      </c>
      <c r="I661" s="59">
        <v>7.0</v>
      </c>
      <c r="J661" s="59" t="s">
        <v>255</v>
      </c>
      <c r="K661" s="59">
        <v>38.0</v>
      </c>
      <c r="L661" s="59">
        <v>23.0</v>
      </c>
      <c r="M661" s="59">
        <v>16.0</v>
      </c>
      <c r="N661" s="252">
        <v>22.0</v>
      </c>
      <c r="O661" s="284">
        <v>9.0E-4</v>
      </c>
      <c r="P661" s="252">
        <v>27.0</v>
      </c>
      <c r="Q661" s="284">
        <v>9.0E-4</v>
      </c>
      <c r="R661" s="284">
        <v>0.963</v>
      </c>
      <c r="S661" s="252">
        <v>7.0</v>
      </c>
      <c r="T661" s="252">
        <v>0.0</v>
      </c>
      <c r="U661" s="284">
        <v>0.3182</v>
      </c>
      <c r="V661" s="284">
        <v>0.0</v>
      </c>
      <c r="W661" s="285">
        <v>413.0</v>
      </c>
      <c r="X661" s="285">
        <v>0.0</v>
      </c>
      <c r="Y661" s="252">
        <v>7.0</v>
      </c>
      <c r="Z661" s="252">
        <v>0.0</v>
      </c>
      <c r="AA661" s="63"/>
      <c r="AB661" s="63"/>
      <c r="AC661" s="63"/>
      <c r="AD661" s="63"/>
      <c r="AE661" s="63"/>
      <c r="AF661" s="63"/>
      <c r="AG661" s="63"/>
      <c r="AH661" s="63"/>
      <c r="AI661" s="63"/>
      <c r="AJ661" s="63"/>
    </row>
    <row r="662">
      <c r="A662" s="251" t="s">
        <v>1635</v>
      </c>
      <c r="B662" s="251" t="s">
        <v>711</v>
      </c>
      <c r="C662" s="251" t="s">
        <v>1192</v>
      </c>
      <c r="D662" s="251" t="s">
        <v>1193</v>
      </c>
      <c r="E662" s="55">
        <v>9.5</v>
      </c>
      <c r="F662" s="55" t="s">
        <v>7287</v>
      </c>
      <c r="G662" s="55" t="s">
        <v>7270</v>
      </c>
      <c r="H662" s="55" t="s">
        <v>255</v>
      </c>
      <c r="I662" s="55">
        <v>10.0</v>
      </c>
      <c r="J662" s="55" t="s">
        <v>255</v>
      </c>
      <c r="K662" s="55">
        <v>38.0</v>
      </c>
      <c r="L662" s="55">
        <v>23.0</v>
      </c>
      <c r="M662" s="55">
        <v>16.0</v>
      </c>
      <c r="N662" s="251">
        <v>21.0</v>
      </c>
      <c r="O662" s="286">
        <v>8.0E-4</v>
      </c>
      <c r="P662" s="251">
        <v>27.0</v>
      </c>
      <c r="Q662" s="286">
        <v>9.0E-4</v>
      </c>
      <c r="R662" s="286">
        <v>0.963</v>
      </c>
      <c r="S662" s="251">
        <v>10.0</v>
      </c>
      <c r="T662" s="251">
        <v>0.0</v>
      </c>
      <c r="U662" s="286">
        <v>0.4762</v>
      </c>
      <c r="V662" s="286">
        <v>0.0</v>
      </c>
      <c r="W662" s="287">
        <v>590.0</v>
      </c>
      <c r="X662" s="287">
        <v>0.0</v>
      </c>
      <c r="Y662" s="251">
        <v>10.0</v>
      </c>
      <c r="Z662" s="251">
        <v>0.0</v>
      </c>
      <c r="AA662" s="3"/>
      <c r="AB662" s="3"/>
      <c r="AC662" s="3"/>
      <c r="AD662" s="3"/>
      <c r="AE662" s="3"/>
      <c r="AF662" s="3"/>
      <c r="AG662" s="3"/>
      <c r="AH662" s="3"/>
      <c r="AI662" s="3"/>
      <c r="AJ662" s="3"/>
    </row>
    <row r="663">
      <c r="A663" s="252" t="s">
        <v>1635</v>
      </c>
      <c r="B663" s="252" t="s">
        <v>1194</v>
      </c>
      <c r="C663" s="252" t="s">
        <v>1195</v>
      </c>
      <c r="D663" s="252" t="s">
        <v>1196</v>
      </c>
      <c r="E663" s="59">
        <v>10.0</v>
      </c>
      <c r="F663" s="59" t="s">
        <v>7286</v>
      </c>
      <c r="G663" s="59" t="s">
        <v>7270</v>
      </c>
      <c r="H663" s="59" t="s">
        <v>264</v>
      </c>
      <c r="I663" s="59">
        <v>5.0</v>
      </c>
      <c r="J663" s="59" t="s">
        <v>264</v>
      </c>
      <c r="K663" s="59">
        <v>33.0</v>
      </c>
      <c r="L663" s="59">
        <v>22.0</v>
      </c>
      <c r="M663" s="59">
        <v>11.7</v>
      </c>
      <c r="N663" s="252">
        <v>10.0</v>
      </c>
      <c r="O663" s="284">
        <v>4.0E-4</v>
      </c>
      <c r="P663" s="252">
        <v>10.0</v>
      </c>
      <c r="Q663" s="284">
        <v>3.0E-4</v>
      </c>
      <c r="R663" s="284">
        <v>1.0</v>
      </c>
      <c r="S663" s="252">
        <v>5.0</v>
      </c>
      <c r="T663" s="252">
        <v>0.0</v>
      </c>
      <c r="U663" s="284">
        <v>0.5</v>
      </c>
      <c r="V663" s="284">
        <v>0.0</v>
      </c>
      <c r="W663" s="285">
        <v>325.0</v>
      </c>
      <c r="X663" s="285">
        <v>0.0</v>
      </c>
      <c r="Y663" s="252">
        <v>5.0</v>
      </c>
      <c r="Z663" s="252">
        <v>0.0</v>
      </c>
      <c r="AA663" s="63"/>
      <c r="AB663" s="63"/>
      <c r="AC663" s="63"/>
      <c r="AD663" s="63"/>
      <c r="AE663" s="63"/>
      <c r="AF663" s="63"/>
      <c r="AG663" s="63"/>
      <c r="AH663" s="63"/>
      <c r="AI663" s="63"/>
      <c r="AJ663" s="63"/>
    </row>
    <row r="664">
      <c r="A664" s="251" t="s">
        <v>1635</v>
      </c>
      <c r="B664" s="251" t="s">
        <v>1194</v>
      </c>
      <c r="C664" s="251" t="s">
        <v>1197</v>
      </c>
      <c r="D664" s="251" t="s">
        <v>1198</v>
      </c>
      <c r="E664" s="55">
        <v>10.5</v>
      </c>
      <c r="F664" s="55" t="s">
        <v>7286</v>
      </c>
      <c r="G664" s="55" t="s">
        <v>7270</v>
      </c>
      <c r="H664" s="55" t="s">
        <v>264</v>
      </c>
      <c r="I664" s="55">
        <v>1.0</v>
      </c>
      <c r="J664" s="55" t="s">
        <v>264</v>
      </c>
      <c r="K664" s="55">
        <v>33.0</v>
      </c>
      <c r="L664" s="55">
        <v>22.0</v>
      </c>
      <c r="M664" s="55">
        <v>11.7</v>
      </c>
      <c r="N664" s="251">
        <v>10.0</v>
      </c>
      <c r="O664" s="286">
        <v>4.0E-4</v>
      </c>
      <c r="P664" s="251">
        <v>12.0</v>
      </c>
      <c r="Q664" s="286">
        <v>4.0E-4</v>
      </c>
      <c r="R664" s="286">
        <v>0.9167</v>
      </c>
      <c r="S664" s="251">
        <v>1.0</v>
      </c>
      <c r="T664" s="251">
        <v>0.0</v>
      </c>
      <c r="U664" s="286">
        <v>0.1</v>
      </c>
      <c r="V664" s="286">
        <v>0.0</v>
      </c>
      <c r="W664" s="287">
        <v>65.0</v>
      </c>
      <c r="X664" s="287">
        <v>0.0</v>
      </c>
      <c r="Y664" s="251">
        <v>1.0</v>
      </c>
      <c r="Z664" s="251">
        <v>0.0</v>
      </c>
      <c r="AA664" s="3"/>
      <c r="AB664" s="3"/>
      <c r="AC664" s="3"/>
      <c r="AD664" s="3"/>
      <c r="AE664" s="3"/>
      <c r="AF664" s="3"/>
      <c r="AG664" s="3"/>
      <c r="AH664" s="3"/>
      <c r="AI664" s="3"/>
      <c r="AJ664" s="3"/>
    </row>
    <row r="665">
      <c r="A665" s="252" t="s">
        <v>1635</v>
      </c>
      <c r="B665" s="252" t="s">
        <v>1194</v>
      </c>
      <c r="C665" s="252" t="s">
        <v>1199</v>
      </c>
      <c r="D665" s="252" t="s">
        <v>1200</v>
      </c>
      <c r="E665" s="59">
        <v>7.0</v>
      </c>
      <c r="F665" s="59" t="s">
        <v>7286</v>
      </c>
      <c r="G665" s="59" t="s">
        <v>7270</v>
      </c>
      <c r="H665" s="59" t="s">
        <v>264</v>
      </c>
      <c r="I665" s="59">
        <v>2.0</v>
      </c>
      <c r="J665" s="59" t="s">
        <v>264</v>
      </c>
      <c r="K665" s="59">
        <v>33.0</v>
      </c>
      <c r="L665" s="59">
        <v>22.0</v>
      </c>
      <c r="M665" s="59">
        <v>11.7</v>
      </c>
      <c r="N665" s="252">
        <v>1.0</v>
      </c>
      <c r="O665" s="284">
        <v>0.0</v>
      </c>
      <c r="P665" s="252">
        <v>1.0</v>
      </c>
      <c r="Q665" s="284">
        <v>0.0</v>
      </c>
      <c r="R665" s="284">
        <v>1.0</v>
      </c>
      <c r="S665" s="252">
        <v>2.0</v>
      </c>
      <c r="T665" s="252">
        <v>0.0</v>
      </c>
      <c r="U665" s="284">
        <v>2.0</v>
      </c>
      <c r="V665" s="284">
        <v>0.0</v>
      </c>
      <c r="W665" s="285">
        <v>130.0</v>
      </c>
      <c r="X665" s="285">
        <v>0.0</v>
      </c>
      <c r="Y665" s="252">
        <v>2.0</v>
      </c>
      <c r="Z665" s="252">
        <v>0.0</v>
      </c>
      <c r="AA665" s="63"/>
      <c r="AB665" s="63"/>
      <c r="AC665" s="63"/>
      <c r="AD665" s="63"/>
      <c r="AE665" s="63"/>
      <c r="AF665" s="63"/>
      <c r="AG665" s="63"/>
      <c r="AH665" s="63"/>
      <c r="AI665" s="63"/>
      <c r="AJ665" s="63"/>
    </row>
    <row r="666">
      <c r="A666" s="251" t="s">
        <v>1635</v>
      </c>
      <c r="B666" s="251" t="s">
        <v>1194</v>
      </c>
      <c r="C666" s="251" t="s">
        <v>1201</v>
      </c>
      <c r="D666" s="251" t="s">
        <v>1202</v>
      </c>
      <c r="E666" s="55">
        <v>7.5</v>
      </c>
      <c r="F666" s="55" t="s">
        <v>7286</v>
      </c>
      <c r="G666" s="55" t="s">
        <v>7270</v>
      </c>
      <c r="H666" s="55" t="s">
        <v>264</v>
      </c>
      <c r="I666" s="55">
        <v>2.0</v>
      </c>
      <c r="J666" s="55" t="s">
        <v>264</v>
      </c>
      <c r="K666" s="55">
        <v>33.0</v>
      </c>
      <c r="L666" s="55">
        <v>22.0</v>
      </c>
      <c r="M666" s="55">
        <v>11.7</v>
      </c>
      <c r="N666" s="251">
        <v>265.0</v>
      </c>
      <c r="O666" s="286">
        <v>0.0105</v>
      </c>
      <c r="P666" s="251">
        <v>298.0</v>
      </c>
      <c r="Q666" s="286">
        <v>0.0099</v>
      </c>
      <c r="R666" s="286">
        <v>0.9966</v>
      </c>
      <c r="S666" s="251">
        <v>2.0</v>
      </c>
      <c r="T666" s="251">
        <v>0.0</v>
      </c>
      <c r="U666" s="286">
        <v>0.0075</v>
      </c>
      <c r="V666" s="286">
        <v>0.0</v>
      </c>
      <c r="W666" s="287">
        <v>130.0</v>
      </c>
      <c r="X666" s="287">
        <v>0.0</v>
      </c>
      <c r="Y666" s="251">
        <v>2.0</v>
      </c>
      <c r="Z666" s="251">
        <v>0.0</v>
      </c>
      <c r="AA666" s="3"/>
      <c r="AB666" s="3"/>
      <c r="AC666" s="3"/>
      <c r="AD666" s="3"/>
      <c r="AE666" s="3"/>
      <c r="AF666" s="3"/>
      <c r="AG666" s="3"/>
      <c r="AH666" s="3"/>
      <c r="AI666" s="3"/>
      <c r="AJ666" s="3"/>
    </row>
    <row r="667">
      <c r="A667" s="252" t="s">
        <v>1635</v>
      </c>
      <c r="B667" s="252" t="s">
        <v>1194</v>
      </c>
      <c r="C667" s="252" t="s">
        <v>1203</v>
      </c>
      <c r="D667" s="252" t="s">
        <v>1204</v>
      </c>
      <c r="E667" s="59">
        <v>8.0</v>
      </c>
      <c r="F667" s="59" t="s">
        <v>7286</v>
      </c>
      <c r="G667" s="59" t="s">
        <v>7270</v>
      </c>
      <c r="H667" s="59" t="s">
        <v>264</v>
      </c>
      <c r="I667" s="59">
        <v>4.0</v>
      </c>
      <c r="J667" s="59" t="s">
        <v>264</v>
      </c>
      <c r="K667" s="59">
        <v>33.0</v>
      </c>
      <c r="L667" s="59">
        <v>22.0</v>
      </c>
      <c r="M667" s="59">
        <v>11.7</v>
      </c>
      <c r="N667" s="252">
        <v>3.0</v>
      </c>
      <c r="O667" s="284">
        <v>1.0E-4</v>
      </c>
      <c r="P667" s="252">
        <v>5.0</v>
      </c>
      <c r="Q667" s="284">
        <v>2.0E-4</v>
      </c>
      <c r="R667" s="284">
        <v>1.0</v>
      </c>
      <c r="S667" s="252">
        <v>4.0</v>
      </c>
      <c r="T667" s="252">
        <v>0.0</v>
      </c>
      <c r="U667" s="284">
        <v>1.3333</v>
      </c>
      <c r="V667" s="284">
        <v>0.0</v>
      </c>
      <c r="W667" s="285">
        <v>260.0</v>
      </c>
      <c r="X667" s="285">
        <v>0.0</v>
      </c>
      <c r="Y667" s="252">
        <v>4.0</v>
      </c>
      <c r="Z667" s="252">
        <v>0.0</v>
      </c>
      <c r="AA667" s="63"/>
      <c r="AB667" s="63"/>
      <c r="AC667" s="63"/>
      <c r="AD667" s="63"/>
      <c r="AE667" s="63"/>
      <c r="AF667" s="63"/>
      <c r="AG667" s="63"/>
      <c r="AH667" s="63"/>
      <c r="AI667" s="63"/>
      <c r="AJ667" s="63"/>
    </row>
    <row r="668">
      <c r="A668" s="251" t="s">
        <v>1635</v>
      </c>
      <c r="B668" s="251" t="s">
        <v>1194</v>
      </c>
      <c r="C668" s="251" t="s">
        <v>1205</v>
      </c>
      <c r="D668" s="251" t="s">
        <v>1206</v>
      </c>
      <c r="E668" s="55">
        <v>8.5</v>
      </c>
      <c r="F668" s="55" t="s">
        <v>7286</v>
      </c>
      <c r="G668" s="55" t="s">
        <v>7270</v>
      </c>
      <c r="H668" s="55" t="s">
        <v>264</v>
      </c>
      <c r="I668" s="55">
        <v>4.0</v>
      </c>
      <c r="J668" s="55" t="s">
        <v>264</v>
      </c>
      <c r="K668" s="55">
        <v>33.0</v>
      </c>
      <c r="L668" s="55">
        <v>22.0</v>
      </c>
      <c r="M668" s="55">
        <v>11.7</v>
      </c>
      <c r="N668" s="251">
        <v>12.0</v>
      </c>
      <c r="O668" s="286">
        <v>5.0E-4</v>
      </c>
      <c r="P668" s="251">
        <v>15.0</v>
      </c>
      <c r="Q668" s="286">
        <v>5.0E-4</v>
      </c>
      <c r="R668" s="286">
        <v>1.0</v>
      </c>
      <c r="S668" s="251">
        <v>4.0</v>
      </c>
      <c r="T668" s="251">
        <v>0.0</v>
      </c>
      <c r="U668" s="286">
        <v>0.3333</v>
      </c>
      <c r="V668" s="286">
        <v>0.0</v>
      </c>
      <c r="W668" s="287">
        <v>260.0</v>
      </c>
      <c r="X668" s="287">
        <v>0.0</v>
      </c>
      <c r="Y668" s="251">
        <v>4.0</v>
      </c>
      <c r="Z668" s="251">
        <v>0.0</v>
      </c>
      <c r="AA668" s="3"/>
      <c r="AB668" s="3"/>
      <c r="AC668" s="3"/>
      <c r="AD668" s="3"/>
      <c r="AE668" s="3"/>
      <c r="AF668" s="3"/>
      <c r="AG668" s="3"/>
      <c r="AH668" s="3"/>
      <c r="AI668" s="3"/>
      <c r="AJ668" s="3"/>
    </row>
    <row r="669">
      <c r="A669" s="252" t="s">
        <v>1635</v>
      </c>
      <c r="B669" s="252" t="s">
        <v>1194</v>
      </c>
      <c r="C669" s="252" t="s">
        <v>1207</v>
      </c>
      <c r="D669" s="252" t="s">
        <v>1208</v>
      </c>
      <c r="E669" s="59">
        <v>9.0</v>
      </c>
      <c r="F669" s="59" t="s">
        <v>7286</v>
      </c>
      <c r="G669" s="59" t="s">
        <v>7270</v>
      </c>
      <c r="H669" s="59" t="s">
        <v>264</v>
      </c>
      <c r="I669" s="59">
        <v>1.0</v>
      </c>
      <c r="J669" s="59" t="s">
        <v>264</v>
      </c>
      <c r="K669" s="59">
        <v>33.0</v>
      </c>
      <c r="L669" s="59">
        <v>22.0</v>
      </c>
      <c r="M669" s="59">
        <v>11.7</v>
      </c>
      <c r="N669" s="252">
        <v>10.0</v>
      </c>
      <c r="O669" s="284">
        <v>4.0E-4</v>
      </c>
      <c r="P669" s="252">
        <v>13.0</v>
      </c>
      <c r="Q669" s="284">
        <v>4.0E-4</v>
      </c>
      <c r="R669" s="284">
        <v>1.0</v>
      </c>
      <c r="S669" s="252">
        <v>1.0</v>
      </c>
      <c r="T669" s="252">
        <v>0.0</v>
      </c>
      <c r="U669" s="284">
        <v>0.1</v>
      </c>
      <c r="V669" s="284">
        <v>0.0</v>
      </c>
      <c r="W669" s="285">
        <v>65.0</v>
      </c>
      <c r="X669" s="285">
        <v>0.0</v>
      </c>
      <c r="Y669" s="252">
        <v>1.0</v>
      </c>
      <c r="Z669" s="252">
        <v>0.0</v>
      </c>
      <c r="AA669" s="63"/>
      <c r="AB669" s="63"/>
      <c r="AC669" s="63"/>
      <c r="AD669" s="63"/>
      <c r="AE669" s="63"/>
      <c r="AF669" s="63"/>
      <c r="AG669" s="63"/>
      <c r="AH669" s="63"/>
      <c r="AI669" s="63"/>
      <c r="AJ669" s="63"/>
    </row>
    <row r="670">
      <c r="A670" s="251" t="s">
        <v>1635</v>
      </c>
      <c r="B670" s="251" t="s">
        <v>1194</v>
      </c>
      <c r="C670" s="251" t="s">
        <v>1209</v>
      </c>
      <c r="D670" s="251" t="s">
        <v>1210</v>
      </c>
      <c r="E670" s="55">
        <v>9.5</v>
      </c>
      <c r="F670" s="55" t="s">
        <v>7286</v>
      </c>
      <c r="G670" s="55" t="s">
        <v>7270</v>
      </c>
      <c r="H670" s="55" t="s">
        <v>264</v>
      </c>
      <c r="I670" s="55">
        <v>1.0</v>
      </c>
      <c r="J670" s="55" t="s">
        <v>264</v>
      </c>
      <c r="K670" s="55">
        <v>33.0</v>
      </c>
      <c r="L670" s="55">
        <v>22.0</v>
      </c>
      <c r="M670" s="55">
        <v>11.7</v>
      </c>
      <c r="N670" s="251">
        <v>8.0</v>
      </c>
      <c r="O670" s="286">
        <v>3.0E-4</v>
      </c>
      <c r="P670" s="251">
        <v>9.0</v>
      </c>
      <c r="Q670" s="286">
        <v>3.0E-4</v>
      </c>
      <c r="R670" s="286">
        <v>1.0</v>
      </c>
      <c r="S670" s="251">
        <v>1.0</v>
      </c>
      <c r="T670" s="251">
        <v>0.0</v>
      </c>
      <c r="U670" s="286">
        <v>0.125</v>
      </c>
      <c r="V670" s="286">
        <v>0.0</v>
      </c>
      <c r="W670" s="287">
        <v>65.0</v>
      </c>
      <c r="X670" s="287">
        <v>0.0</v>
      </c>
      <c r="Y670" s="251">
        <v>1.0</v>
      </c>
      <c r="Z670" s="251">
        <v>0.0</v>
      </c>
      <c r="AA670" s="3"/>
      <c r="AB670" s="3"/>
      <c r="AC670" s="3"/>
      <c r="AD670" s="3"/>
      <c r="AE670" s="3"/>
      <c r="AF670" s="3"/>
      <c r="AG670" s="3"/>
      <c r="AH670" s="3"/>
      <c r="AI670" s="3"/>
      <c r="AJ670" s="3"/>
    </row>
    <row r="671">
      <c r="A671" s="252" t="s">
        <v>1635</v>
      </c>
      <c r="B671" s="252" t="s">
        <v>723</v>
      </c>
      <c r="C671" s="252" t="s">
        <v>1211</v>
      </c>
      <c r="D671" s="252" t="s">
        <v>1212</v>
      </c>
      <c r="E671" s="59">
        <v>5.5</v>
      </c>
      <c r="F671" s="59" t="s">
        <v>7286</v>
      </c>
      <c r="G671" s="59" t="s">
        <v>7270</v>
      </c>
      <c r="H671" s="59" t="s">
        <v>264</v>
      </c>
      <c r="I671" s="59">
        <v>1.0</v>
      </c>
      <c r="J671" s="59" t="s">
        <v>264</v>
      </c>
      <c r="K671" s="59">
        <v>33.0</v>
      </c>
      <c r="L671" s="59">
        <v>22.0</v>
      </c>
      <c r="M671" s="59">
        <v>11.7</v>
      </c>
      <c r="N671" s="252">
        <v>2.0</v>
      </c>
      <c r="O671" s="284">
        <v>1.0E-4</v>
      </c>
      <c r="P671" s="252">
        <v>2.0</v>
      </c>
      <c r="Q671" s="284">
        <v>1.0E-4</v>
      </c>
      <c r="R671" s="284">
        <v>1.0</v>
      </c>
      <c r="S671" s="252">
        <v>1.0</v>
      </c>
      <c r="T671" s="252">
        <v>0.0</v>
      </c>
      <c r="U671" s="284">
        <v>0.5</v>
      </c>
      <c r="V671" s="284">
        <v>0.0</v>
      </c>
      <c r="W671" s="285">
        <v>67.0</v>
      </c>
      <c r="X671" s="285">
        <v>0.0</v>
      </c>
      <c r="Y671" s="252">
        <v>1.0</v>
      </c>
      <c r="Z671" s="252">
        <v>0.0</v>
      </c>
      <c r="AA671" s="63"/>
      <c r="AB671" s="63"/>
      <c r="AC671" s="63"/>
      <c r="AD671" s="63"/>
      <c r="AE671" s="63"/>
      <c r="AF671" s="63"/>
      <c r="AG671" s="63"/>
      <c r="AH671" s="63"/>
      <c r="AI671" s="63"/>
      <c r="AJ671" s="63"/>
    </row>
    <row r="672">
      <c r="A672" s="251" t="s">
        <v>1635</v>
      </c>
      <c r="B672" s="251" t="s">
        <v>723</v>
      </c>
      <c r="C672" s="251" t="s">
        <v>724</v>
      </c>
      <c r="D672" s="251" t="s">
        <v>725</v>
      </c>
      <c r="E672" s="55">
        <v>7.0</v>
      </c>
      <c r="F672" s="55" t="s">
        <v>7286</v>
      </c>
      <c r="G672" s="55" t="s">
        <v>7270</v>
      </c>
      <c r="H672" s="55" t="s">
        <v>264</v>
      </c>
      <c r="I672" s="55">
        <v>2.0</v>
      </c>
      <c r="J672" s="55" t="s">
        <v>264</v>
      </c>
      <c r="K672" s="55">
        <v>33.0</v>
      </c>
      <c r="L672" s="55">
        <v>22.0</v>
      </c>
      <c r="M672" s="55">
        <v>11.7</v>
      </c>
      <c r="N672" s="251">
        <v>7.0</v>
      </c>
      <c r="O672" s="286">
        <v>3.0E-4</v>
      </c>
      <c r="P672" s="251">
        <v>8.0</v>
      </c>
      <c r="Q672" s="286">
        <v>3.0E-4</v>
      </c>
      <c r="R672" s="286">
        <v>1.0</v>
      </c>
      <c r="S672" s="251">
        <v>2.0</v>
      </c>
      <c r="T672" s="251">
        <v>0.0</v>
      </c>
      <c r="U672" s="286">
        <v>0.2857</v>
      </c>
      <c r="V672" s="286">
        <v>0.0</v>
      </c>
      <c r="W672" s="287">
        <v>134.0</v>
      </c>
      <c r="X672" s="287">
        <v>0.0</v>
      </c>
      <c r="Y672" s="251">
        <v>2.0</v>
      </c>
      <c r="Z672" s="251">
        <v>0.0</v>
      </c>
      <c r="AA672" s="3"/>
      <c r="AB672" s="3"/>
      <c r="AC672" s="3"/>
      <c r="AD672" s="3"/>
      <c r="AE672" s="3"/>
      <c r="AF672" s="3"/>
      <c r="AG672" s="3"/>
      <c r="AH672" s="3"/>
      <c r="AI672" s="3"/>
      <c r="AJ672" s="3"/>
    </row>
    <row r="673">
      <c r="A673" s="252" t="s">
        <v>1635</v>
      </c>
      <c r="B673" s="252" t="s">
        <v>723</v>
      </c>
      <c r="C673" s="252" t="s">
        <v>1019</v>
      </c>
      <c r="D673" s="252" t="s">
        <v>1020</v>
      </c>
      <c r="E673" s="59">
        <v>7.5</v>
      </c>
      <c r="F673" s="59" t="s">
        <v>7286</v>
      </c>
      <c r="G673" s="59" t="s">
        <v>7270</v>
      </c>
      <c r="H673" s="59" t="s">
        <v>264</v>
      </c>
      <c r="I673" s="59">
        <v>2.0</v>
      </c>
      <c r="J673" s="59" t="s">
        <v>264</v>
      </c>
      <c r="K673" s="59">
        <v>33.0</v>
      </c>
      <c r="L673" s="59">
        <v>22.0</v>
      </c>
      <c r="M673" s="59">
        <v>11.7</v>
      </c>
      <c r="N673" s="252">
        <v>9.0</v>
      </c>
      <c r="O673" s="284">
        <v>4.0E-4</v>
      </c>
      <c r="P673" s="252">
        <v>9.0</v>
      </c>
      <c r="Q673" s="284">
        <v>3.0E-4</v>
      </c>
      <c r="R673" s="284">
        <v>1.0</v>
      </c>
      <c r="S673" s="252">
        <v>2.0</v>
      </c>
      <c r="T673" s="252">
        <v>0.0</v>
      </c>
      <c r="U673" s="284">
        <v>0.2222</v>
      </c>
      <c r="V673" s="284">
        <v>0.0</v>
      </c>
      <c r="W673" s="285">
        <v>134.0</v>
      </c>
      <c r="X673" s="285">
        <v>0.0</v>
      </c>
      <c r="Y673" s="252">
        <v>2.0</v>
      </c>
      <c r="Z673" s="252">
        <v>0.0</v>
      </c>
      <c r="AA673" s="63"/>
      <c r="AB673" s="63"/>
      <c r="AC673" s="63"/>
      <c r="AD673" s="63"/>
      <c r="AE673" s="63"/>
      <c r="AF673" s="63"/>
      <c r="AG673" s="63"/>
      <c r="AH673" s="63"/>
      <c r="AI673" s="63"/>
      <c r="AJ673" s="63"/>
    </row>
    <row r="674">
      <c r="A674" s="251" t="s">
        <v>1635</v>
      </c>
      <c r="B674" s="251" t="s">
        <v>723</v>
      </c>
      <c r="C674" s="251" t="s">
        <v>726</v>
      </c>
      <c r="D674" s="251" t="s">
        <v>727</v>
      </c>
      <c r="E674" s="55">
        <v>8.0</v>
      </c>
      <c r="F674" s="55" t="s">
        <v>7286</v>
      </c>
      <c r="G674" s="55" t="s">
        <v>7270</v>
      </c>
      <c r="H674" s="55" t="s">
        <v>264</v>
      </c>
      <c r="I674" s="55">
        <v>3.0</v>
      </c>
      <c r="J674" s="55" t="s">
        <v>264</v>
      </c>
      <c r="K674" s="55">
        <v>33.0</v>
      </c>
      <c r="L674" s="55">
        <v>22.0</v>
      </c>
      <c r="M674" s="55">
        <v>11.7</v>
      </c>
      <c r="N674" s="251">
        <v>16.0</v>
      </c>
      <c r="O674" s="286">
        <v>6.0E-4</v>
      </c>
      <c r="P674" s="251">
        <v>17.0</v>
      </c>
      <c r="Q674" s="286">
        <v>6.0E-4</v>
      </c>
      <c r="R674" s="286">
        <v>1.0</v>
      </c>
      <c r="S674" s="251">
        <v>3.0</v>
      </c>
      <c r="T674" s="251">
        <v>0.0</v>
      </c>
      <c r="U674" s="286">
        <v>0.1875</v>
      </c>
      <c r="V674" s="286">
        <v>0.0</v>
      </c>
      <c r="W674" s="287">
        <v>201.0</v>
      </c>
      <c r="X674" s="287">
        <v>0.0</v>
      </c>
      <c r="Y674" s="251">
        <v>3.0</v>
      </c>
      <c r="Z674" s="251">
        <v>0.0</v>
      </c>
      <c r="AA674" s="3"/>
      <c r="AB674" s="3"/>
      <c r="AC674" s="3"/>
      <c r="AD674" s="3"/>
      <c r="AE674" s="3"/>
      <c r="AF674" s="3"/>
      <c r="AG674" s="3"/>
      <c r="AH674" s="3"/>
      <c r="AI674" s="3"/>
      <c r="AJ674" s="3"/>
    </row>
    <row r="675">
      <c r="A675" s="252" t="s">
        <v>1635</v>
      </c>
      <c r="B675" s="252" t="s">
        <v>723</v>
      </c>
      <c r="C675" s="252" t="s">
        <v>1025</v>
      </c>
      <c r="D675" s="252" t="s">
        <v>1026</v>
      </c>
      <c r="E675" s="59">
        <v>6.0</v>
      </c>
      <c r="F675" s="59" t="s">
        <v>7287</v>
      </c>
      <c r="G675" s="59" t="s">
        <v>7270</v>
      </c>
      <c r="H675" s="59" t="s">
        <v>264</v>
      </c>
      <c r="I675" s="59">
        <v>3.0</v>
      </c>
      <c r="J675" s="59" t="s">
        <v>264</v>
      </c>
      <c r="K675" s="59">
        <v>33.0</v>
      </c>
      <c r="L675" s="59">
        <v>22.0</v>
      </c>
      <c r="M675" s="59">
        <v>11.7</v>
      </c>
      <c r="N675" s="252">
        <v>135.0</v>
      </c>
      <c r="O675" s="284">
        <v>0.0053</v>
      </c>
      <c r="P675" s="252">
        <v>151.0</v>
      </c>
      <c r="Q675" s="284">
        <v>0.005</v>
      </c>
      <c r="R675" s="284">
        <v>1.0</v>
      </c>
      <c r="S675" s="252">
        <v>3.0</v>
      </c>
      <c r="T675" s="252">
        <v>0.0</v>
      </c>
      <c r="U675" s="284">
        <v>0.0222</v>
      </c>
      <c r="V675" s="284">
        <v>0.0</v>
      </c>
      <c r="W675" s="285">
        <v>201.0</v>
      </c>
      <c r="X675" s="285">
        <v>0.0</v>
      </c>
      <c r="Y675" s="252">
        <v>3.0</v>
      </c>
      <c r="Z675" s="252">
        <v>0.0</v>
      </c>
      <c r="AA675" s="63"/>
      <c r="AB675" s="63"/>
      <c r="AC675" s="63"/>
      <c r="AD675" s="63"/>
      <c r="AE675" s="63"/>
      <c r="AF675" s="63"/>
      <c r="AG675" s="63"/>
      <c r="AH675" s="63"/>
      <c r="AI675" s="63"/>
      <c r="AJ675" s="63"/>
    </row>
    <row r="676">
      <c r="A676" s="251" t="s">
        <v>1635</v>
      </c>
      <c r="B676" s="251" t="s">
        <v>723</v>
      </c>
      <c r="C676" s="251" t="s">
        <v>1213</v>
      </c>
      <c r="D676" s="251" t="s">
        <v>1214</v>
      </c>
      <c r="E676" s="55">
        <v>7.0</v>
      </c>
      <c r="F676" s="55" t="s">
        <v>7287</v>
      </c>
      <c r="G676" s="55" t="s">
        <v>7270</v>
      </c>
      <c r="H676" s="55" t="s">
        <v>264</v>
      </c>
      <c r="I676" s="55">
        <v>2.0</v>
      </c>
      <c r="J676" s="55" t="s">
        <v>264</v>
      </c>
      <c r="K676" s="55">
        <v>33.0</v>
      </c>
      <c r="L676" s="55">
        <v>22.0</v>
      </c>
      <c r="M676" s="55">
        <v>11.7</v>
      </c>
      <c r="N676" s="251">
        <v>8.0</v>
      </c>
      <c r="O676" s="286">
        <v>3.0E-4</v>
      </c>
      <c r="P676" s="251">
        <v>9.0</v>
      </c>
      <c r="Q676" s="286">
        <v>3.0E-4</v>
      </c>
      <c r="R676" s="286">
        <v>1.0</v>
      </c>
      <c r="S676" s="251">
        <v>2.0</v>
      </c>
      <c r="T676" s="251">
        <v>0.0</v>
      </c>
      <c r="U676" s="286">
        <v>0.25</v>
      </c>
      <c r="V676" s="286">
        <v>0.0</v>
      </c>
      <c r="W676" s="287">
        <v>134.0</v>
      </c>
      <c r="X676" s="287">
        <v>0.0</v>
      </c>
      <c r="Y676" s="251">
        <v>2.0</v>
      </c>
      <c r="Z676" s="251">
        <v>0.0</v>
      </c>
      <c r="AA676" s="3"/>
      <c r="AB676" s="3"/>
      <c r="AC676" s="3"/>
      <c r="AD676" s="3"/>
      <c r="AE676" s="3"/>
      <c r="AF676" s="3"/>
      <c r="AG676" s="3"/>
      <c r="AH676" s="3"/>
      <c r="AI676" s="3"/>
      <c r="AJ676" s="3"/>
    </row>
    <row r="677">
      <c r="A677" s="252" t="s">
        <v>1635</v>
      </c>
      <c r="B677" s="252" t="s">
        <v>723</v>
      </c>
      <c r="C677" s="252" t="s">
        <v>1215</v>
      </c>
      <c r="D677" s="252" t="s">
        <v>1216</v>
      </c>
      <c r="E677" s="59">
        <v>7.5</v>
      </c>
      <c r="F677" s="59" t="s">
        <v>7287</v>
      </c>
      <c r="G677" s="59" t="s">
        <v>7270</v>
      </c>
      <c r="H677" s="59" t="s">
        <v>264</v>
      </c>
      <c r="I677" s="59">
        <v>3.0</v>
      </c>
      <c r="J677" s="59" t="s">
        <v>264</v>
      </c>
      <c r="K677" s="59">
        <v>33.0</v>
      </c>
      <c r="L677" s="59">
        <v>22.0</v>
      </c>
      <c r="M677" s="59">
        <v>11.7</v>
      </c>
      <c r="N677" s="252">
        <v>7.0</v>
      </c>
      <c r="O677" s="284">
        <v>3.0E-4</v>
      </c>
      <c r="P677" s="252">
        <v>8.0</v>
      </c>
      <c r="Q677" s="284">
        <v>3.0E-4</v>
      </c>
      <c r="R677" s="284">
        <v>1.0</v>
      </c>
      <c r="S677" s="252">
        <v>3.0</v>
      </c>
      <c r="T677" s="252">
        <v>0.0</v>
      </c>
      <c r="U677" s="284">
        <v>0.4286</v>
      </c>
      <c r="V677" s="284">
        <v>0.0</v>
      </c>
      <c r="W677" s="285">
        <v>201.0</v>
      </c>
      <c r="X677" s="285">
        <v>0.0</v>
      </c>
      <c r="Y677" s="252">
        <v>3.0</v>
      </c>
      <c r="Z677" s="252">
        <v>0.0</v>
      </c>
      <c r="AA677" s="63"/>
      <c r="AB677" s="63"/>
      <c r="AC677" s="63"/>
      <c r="AD677" s="63"/>
      <c r="AE677" s="63"/>
      <c r="AF677" s="63"/>
      <c r="AG677" s="63"/>
      <c r="AH677" s="63"/>
      <c r="AI677" s="63"/>
      <c r="AJ677" s="63"/>
    </row>
    <row r="678">
      <c r="A678" s="251" t="s">
        <v>1635</v>
      </c>
      <c r="B678" s="251" t="s">
        <v>723</v>
      </c>
      <c r="C678" s="251" t="s">
        <v>1027</v>
      </c>
      <c r="D678" s="251" t="s">
        <v>1028</v>
      </c>
      <c r="E678" s="55">
        <v>8.0</v>
      </c>
      <c r="F678" s="55" t="s">
        <v>7287</v>
      </c>
      <c r="G678" s="55" t="s">
        <v>7270</v>
      </c>
      <c r="H678" s="55" t="s">
        <v>264</v>
      </c>
      <c r="I678" s="55">
        <v>4.0</v>
      </c>
      <c r="J678" s="55" t="s">
        <v>264</v>
      </c>
      <c r="K678" s="55">
        <v>33.0</v>
      </c>
      <c r="L678" s="55">
        <v>22.0</v>
      </c>
      <c r="M678" s="55">
        <v>11.7</v>
      </c>
      <c r="N678" s="251">
        <v>10.0</v>
      </c>
      <c r="O678" s="286">
        <v>4.0E-4</v>
      </c>
      <c r="P678" s="251">
        <v>13.0</v>
      </c>
      <c r="Q678" s="286">
        <v>4.0E-4</v>
      </c>
      <c r="R678" s="286">
        <v>1.0</v>
      </c>
      <c r="S678" s="251">
        <v>4.0</v>
      </c>
      <c r="T678" s="251">
        <v>0.0</v>
      </c>
      <c r="U678" s="286">
        <v>0.4</v>
      </c>
      <c r="V678" s="286">
        <v>0.0</v>
      </c>
      <c r="W678" s="287">
        <v>268.0</v>
      </c>
      <c r="X678" s="287">
        <v>0.0</v>
      </c>
      <c r="Y678" s="251">
        <v>4.0</v>
      </c>
      <c r="Z678" s="251">
        <v>0.0</v>
      </c>
      <c r="AA678" s="3"/>
      <c r="AB678" s="3"/>
      <c r="AC678" s="3"/>
      <c r="AD678" s="3"/>
      <c r="AE678" s="3"/>
      <c r="AF678" s="3"/>
      <c r="AG678" s="3"/>
      <c r="AH678" s="3"/>
      <c r="AI678" s="3"/>
      <c r="AJ678" s="3"/>
    </row>
    <row r="679">
      <c r="A679" s="252" t="s">
        <v>1635</v>
      </c>
      <c r="B679" s="252" t="s">
        <v>723</v>
      </c>
      <c r="C679" s="252" t="s">
        <v>730</v>
      </c>
      <c r="D679" s="252" t="s">
        <v>731</v>
      </c>
      <c r="E679" s="59">
        <v>8.5</v>
      </c>
      <c r="F679" s="59" t="s">
        <v>7287</v>
      </c>
      <c r="G679" s="59" t="s">
        <v>7270</v>
      </c>
      <c r="H679" s="59" t="s">
        <v>264</v>
      </c>
      <c r="I679" s="59">
        <v>2.0</v>
      </c>
      <c r="J679" s="59" t="s">
        <v>264</v>
      </c>
      <c r="K679" s="59">
        <v>33.0</v>
      </c>
      <c r="L679" s="59">
        <v>22.0</v>
      </c>
      <c r="M679" s="59">
        <v>11.7</v>
      </c>
      <c r="N679" s="252">
        <v>6.0</v>
      </c>
      <c r="O679" s="284">
        <v>2.0E-4</v>
      </c>
      <c r="P679" s="252">
        <v>6.0</v>
      </c>
      <c r="Q679" s="284">
        <v>2.0E-4</v>
      </c>
      <c r="R679" s="284">
        <v>1.0</v>
      </c>
      <c r="S679" s="252">
        <v>2.0</v>
      </c>
      <c r="T679" s="252">
        <v>0.0</v>
      </c>
      <c r="U679" s="284">
        <v>0.3333</v>
      </c>
      <c r="V679" s="284">
        <v>0.0</v>
      </c>
      <c r="W679" s="285">
        <v>134.0</v>
      </c>
      <c r="X679" s="285">
        <v>0.0</v>
      </c>
      <c r="Y679" s="252">
        <v>2.0</v>
      </c>
      <c r="Z679" s="252">
        <v>0.0</v>
      </c>
      <c r="AA679" s="63"/>
      <c r="AB679" s="63"/>
      <c r="AC679" s="63"/>
      <c r="AD679" s="63"/>
      <c r="AE679" s="63"/>
      <c r="AF679" s="63"/>
      <c r="AG679" s="63"/>
      <c r="AH679" s="63"/>
      <c r="AI679" s="63"/>
      <c r="AJ679" s="63"/>
    </row>
    <row r="680">
      <c r="A680" s="251" t="s">
        <v>1635</v>
      </c>
      <c r="B680" s="251" t="s">
        <v>723</v>
      </c>
      <c r="C680" s="251" t="s">
        <v>1217</v>
      </c>
      <c r="D680" s="251" t="s">
        <v>1218</v>
      </c>
      <c r="E680" s="55">
        <v>7.5</v>
      </c>
      <c r="F680" s="55" t="s">
        <v>7288</v>
      </c>
      <c r="G680" s="55" t="s">
        <v>7270</v>
      </c>
      <c r="H680" s="55" t="s">
        <v>264</v>
      </c>
      <c r="I680" s="55">
        <v>1.0</v>
      </c>
      <c r="J680" s="55" t="s">
        <v>264</v>
      </c>
      <c r="K680" s="55">
        <v>33.0</v>
      </c>
      <c r="L680" s="55">
        <v>22.0</v>
      </c>
      <c r="M680" s="55">
        <v>11.7</v>
      </c>
      <c r="N680" s="251">
        <v>15.0</v>
      </c>
      <c r="O680" s="286">
        <v>6.0E-4</v>
      </c>
      <c r="P680" s="251">
        <v>19.0</v>
      </c>
      <c r="Q680" s="286">
        <v>6.0E-4</v>
      </c>
      <c r="R680" s="286">
        <v>0.9474</v>
      </c>
      <c r="S680" s="251">
        <v>1.0</v>
      </c>
      <c r="T680" s="251">
        <v>0.0</v>
      </c>
      <c r="U680" s="286">
        <v>0.0667</v>
      </c>
      <c r="V680" s="286">
        <v>0.0</v>
      </c>
      <c r="W680" s="287">
        <v>67.0</v>
      </c>
      <c r="X680" s="287">
        <v>0.0</v>
      </c>
      <c r="Y680" s="251">
        <v>1.0</v>
      </c>
      <c r="Z680" s="251">
        <v>0.0</v>
      </c>
      <c r="AA680" s="3"/>
      <c r="AB680" s="3"/>
      <c r="AC680" s="3"/>
      <c r="AD680" s="3"/>
      <c r="AE680" s="3"/>
      <c r="AF680" s="3"/>
      <c r="AG680" s="3"/>
      <c r="AH680" s="3"/>
      <c r="AI680" s="3"/>
      <c r="AJ680" s="3"/>
    </row>
    <row r="681">
      <c r="A681" s="252" t="s">
        <v>1635</v>
      </c>
      <c r="B681" s="252" t="s">
        <v>1219</v>
      </c>
      <c r="C681" s="252" t="s">
        <v>1220</v>
      </c>
      <c r="D681" s="252" t="s">
        <v>1221</v>
      </c>
      <c r="E681" s="59">
        <v>7.5</v>
      </c>
      <c r="F681" s="59" t="s">
        <v>7286</v>
      </c>
      <c r="G681" s="59" t="s">
        <v>7270</v>
      </c>
      <c r="H681" s="59" t="s">
        <v>264</v>
      </c>
      <c r="I681" s="59">
        <v>1.0</v>
      </c>
      <c r="J681" s="59" t="s">
        <v>264</v>
      </c>
      <c r="K681" s="59">
        <v>33.0</v>
      </c>
      <c r="L681" s="59">
        <v>22.0</v>
      </c>
      <c r="M681" s="59">
        <v>11.7</v>
      </c>
      <c r="N681" s="252">
        <v>94.0</v>
      </c>
      <c r="O681" s="284">
        <v>0.0037</v>
      </c>
      <c r="P681" s="252">
        <v>117.0</v>
      </c>
      <c r="Q681" s="284">
        <v>0.0039</v>
      </c>
      <c r="R681" s="284">
        <v>0.9744</v>
      </c>
      <c r="S681" s="252">
        <v>1.0</v>
      </c>
      <c r="T681" s="252">
        <v>0.0</v>
      </c>
      <c r="U681" s="284">
        <v>0.0106</v>
      </c>
      <c r="V681" s="284">
        <v>0.0</v>
      </c>
      <c r="W681" s="285">
        <v>67.0</v>
      </c>
      <c r="X681" s="285">
        <v>0.0</v>
      </c>
      <c r="Y681" s="252">
        <v>1.0</v>
      </c>
      <c r="Z681" s="252">
        <v>0.0</v>
      </c>
      <c r="AA681" s="63"/>
      <c r="AB681" s="63"/>
      <c r="AC681" s="63"/>
      <c r="AD681" s="63"/>
      <c r="AE681" s="63"/>
      <c r="AF681" s="63"/>
      <c r="AG681" s="63"/>
      <c r="AH681" s="63"/>
      <c r="AI681" s="63"/>
      <c r="AJ681" s="63"/>
    </row>
    <row r="682">
      <c r="A682" s="251" t="s">
        <v>1635</v>
      </c>
      <c r="B682" s="251" t="s">
        <v>1219</v>
      </c>
      <c r="C682" s="251" t="s">
        <v>1222</v>
      </c>
      <c r="D682" s="251" t="s">
        <v>1223</v>
      </c>
      <c r="E682" s="55">
        <v>8.5</v>
      </c>
      <c r="F682" s="55" t="s">
        <v>7286</v>
      </c>
      <c r="G682" s="55" t="s">
        <v>7270</v>
      </c>
      <c r="H682" s="55" t="s">
        <v>264</v>
      </c>
      <c r="I682" s="55">
        <v>1.0</v>
      </c>
      <c r="J682" s="55" t="s">
        <v>264</v>
      </c>
      <c r="K682" s="55">
        <v>33.0</v>
      </c>
      <c r="L682" s="55">
        <v>22.0</v>
      </c>
      <c r="M682" s="55">
        <v>11.7</v>
      </c>
      <c r="N682" s="251">
        <v>9.0</v>
      </c>
      <c r="O682" s="286">
        <v>4.0E-4</v>
      </c>
      <c r="P682" s="251">
        <v>11.0</v>
      </c>
      <c r="Q682" s="286">
        <v>4.0E-4</v>
      </c>
      <c r="R682" s="286">
        <v>0.8182</v>
      </c>
      <c r="S682" s="251">
        <v>1.0</v>
      </c>
      <c r="T682" s="251">
        <v>0.0</v>
      </c>
      <c r="U682" s="286">
        <v>0.1111</v>
      </c>
      <c r="V682" s="286">
        <v>0.0</v>
      </c>
      <c r="W682" s="287">
        <v>67.0</v>
      </c>
      <c r="X682" s="287">
        <v>0.0</v>
      </c>
      <c r="Y682" s="251">
        <v>1.0</v>
      </c>
      <c r="Z682" s="251">
        <v>0.0</v>
      </c>
      <c r="AA682" s="3"/>
      <c r="AB682" s="3"/>
      <c r="AC682" s="3"/>
      <c r="AD682" s="3"/>
      <c r="AE682" s="3"/>
      <c r="AF682" s="3"/>
      <c r="AG682" s="3"/>
      <c r="AH682" s="3"/>
      <c r="AI682" s="3"/>
      <c r="AJ682" s="3"/>
    </row>
    <row r="683">
      <c r="A683" s="252" t="s">
        <v>1635</v>
      </c>
      <c r="B683" s="252" t="s">
        <v>1219</v>
      </c>
      <c r="C683" s="252" t="s">
        <v>1224</v>
      </c>
      <c r="D683" s="252" t="s">
        <v>1225</v>
      </c>
      <c r="E683" s="59">
        <v>9.0</v>
      </c>
      <c r="F683" s="59" t="s">
        <v>7286</v>
      </c>
      <c r="G683" s="59" t="s">
        <v>7270</v>
      </c>
      <c r="H683" s="59" t="s">
        <v>264</v>
      </c>
      <c r="I683" s="59">
        <v>2.0</v>
      </c>
      <c r="J683" s="59" t="s">
        <v>264</v>
      </c>
      <c r="K683" s="59">
        <v>33.0</v>
      </c>
      <c r="L683" s="59">
        <v>22.0</v>
      </c>
      <c r="M683" s="59">
        <v>11.7</v>
      </c>
      <c r="N683" s="252">
        <v>10.0</v>
      </c>
      <c r="O683" s="284">
        <v>4.0E-4</v>
      </c>
      <c r="P683" s="252">
        <v>11.0</v>
      </c>
      <c r="Q683" s="284">
        <v>4.0E-4</v>
      </c>
      <c r="R683" s="284">
        <v>1.0</v>
      </c>
      <c r="S683" s="252">
        <v>2.0</v>
      </c>
      <c r="T683" s="252">
        <v>0.0</v>
      </c>
      <c r="U683" s="284">
        <v>0.2</v>
      </c>
      <c r="V683" s="284">
        <v>0.0</v>
      </c>
      <c r="W683" s="285">
        <v>134.0</v>
      </c>
      <c r="X683" s="285">
        <v>0.0</v>
      </c>
      <c r="Y683" s="252">
        <v>2.0</v>
      </c>
      <c r="Z683" s="252">
        <v>0.0</v>
      </c>
      <c r="AA683" s="63"/>
      <c r="AB683" s="63"/>
      <c r="AC683" s="63"/>
      <c r="AD683" s="63"/>
      <c r="AE683" s="63"/>
      <c r="AF683" s="63"/>
      <c r="AG683" s="63"/>
      <c r="AH683" s="63"/>
      <c r="AI683" s="63"/>
      <c r="AJ683" s="63"/>
    </row>
    <row r="684">
      <c r="A684" s="251" t="s">
        <v>1635</v>
      </c>
      <c r="B684" s="251" t="s">
        <v>1226</v>
      </c>
      <c r="C684" s="251" t="s">
        <v>1227</v>
      </c>
      <c r="D684" s="251" t="s">
        <v>1228</v>
      </c>
      <c r="E684" s="55">
        <v>10.5</v>
      </c>
      <c r="F684" s="55" t="s">
        <v>7292</v>
      </c>
      <c r="G684" s="55" t="s">
        <v>7400</v>
      </c>
      <c r="H684" s="55" t="e">
        <v>#N/A</v>
      </c>
      <c r="I684" s="55">
        <v>1.0</v>
      </c>
      <c r="J684" s="55" t="s">
        <v>308</v>
      </c>
      <c r="K684" s="55">
        <v>58.5</v>
      </c>
      <c r="L684" s="55">
        <v>0.0</v>
      </c>
      <c r="M684" s="55">
        <v>25.0</v>
      </c>
      <c r="N684" s="251">
        <v>0.0</v>
      </c>
      <c r="O684" s="286">
        <v>0.0</v>
      </c>
      <c r="P684" s="251">
        <v>0.0</v>
      </c>
      <c r="Q684" s="286">
        <v>0.0</v>
      </c>
      <c r="R684" s="286">
        <v>0.0</v>
      </c>
      <c r="S684" s="251">
        <v>1.0</v>
      </c>
      <c r="T684" s="251">
        <v>0.0</v>
      </c>
      <c r="U684" s="286">
        <v>0.0</v>
      </c>
      <c r="V684" s="286">
        <v>0.0</v>
      </c>
      <c r="W684" s="287">
        <v>70.0</v>
      </c>
      <c r="X684" s="287">
        <v>0.0</v>
      </c>
      <c r="Y684" s="251">
        <v>1.0</v>
      </c>
      <c r="Z684" s="251">
        <v>0.0</v>
      </c>
      <c r="AA684" s="3"/>
      <c r="AB684" s="3"/>
      <c r="AC684" s="3"/>
      <c r="AD684" s="3"/>
      <c r="AE684" s="3"/>
      <c r="AF684" s="3"/>
      <c r="AG684" s="3"/>
      <c r="AH684" s="3"/>
      <c r="AI684" s="3"/>
      <c r="AJ684" s="3"/>
    </row>
    <row r="685">
      <c r="A685" s="252" t="s">
        <v>1635</v>
      </c>
      <c r="B685" s="252" t="s">
        <v>1226</v>
      </c>
      <c r="C685" s="252" t="s">
        <v>1229</v>
      </c>
      <c r="D685" s="252" t="s">
        <v>1230</v>
      </c>
      <c r="E685" s="59">
        <v>7.5</v>
      </c>
      <c r="F685" s="59" t="s">
        <v>7292</v>
      </c>
      <c r="G685" s="59" t="s">
        <v>7400</v>
      </c>
      <c r="H685" s="59" t="e">
        <v>#N/A</v>
      </c>
      <c r="I685" s="59">
        <v>1.0</v>
      </c>
      <c r="J685" s="59" t="s">
        <v>308</v>
      </c>
      <c r="K685" s="59">
        <v>58.5</v>
      </c>
      <c r="L685" s="59">
        <v>0.0</v>
      </c>
      <c r="M685" s="59">
        <v>25.0</v>
      </c>
      <c r="N685" s="252">
        <v>0.0</v>
      </c>
      <c r="O685" s="284">
        <v>0.0</v>
      </c>
      <c r="P685" s="252">
        <v>0.0</v>
      </c>
      <c r="Q685" s="284">
        <v>0.0</v>
      </c>
      <c r="R685" s="284">
        <v>0.0</v>
      </c>
      <c r="S685" s="252">
        <v>1.0</v>
      </c>
      <c r="T685" s="252">
        <v>0.0</v>
      </c>
      <c r="U685" s="284">
        <v>0.0</v>
      </c>
      <c r="V685" s="284">
        <v>0.0</v>
      </c>
      <c r="W685" s="285">
        <v>70.0</v>
      </c>
      <c r="X685" s="285">
        <v>0.0</v>
      </c>
      <c r="Y685" s="252">
        <v>1.0</v>
      </c>
      <c r="Z685" s="252">
        <v>0.0</v>
      </c>
      <c r="AA685" s="63"/>
      <c r="AB685" s="63"/>
      <c r="AC685" s="63"/>
      <c r="AD685" s="63"/>
      <c r="AE685" s="63"/>
      <c r="AF685" s="63"/>
      <c r="AG685" s="63"/>
      <c r="AH685" s="63"/>
      <c r="AI685" s="63"/>
      <c r="AJ685" s="63"/>
    </row>
    <row r="686">
      <c r="A686" s="251" t="s">
        <v>1635</v>
      </c>
      <c r="B686" s="251" t="s">
        <v>1231</v>
      </c>
      <c r="C686" s="251" t="s">
        <v>1232</v>
      </c>
      <c r="D686" s="251" t="s">
        <v>1233</v>
      </c>
      <c r="E686" s="55">
        <v>10.5</v>
      </c>
      <c r="F686" s="55" t="s">
        <v>7287</v>
      </c>
      <c r="G686" s="55" t="s">
        <v>7400</v>
      </c>
      <c r="H686" s="55" t="e">
        <v>#N/A</v>
      </c>
      <c r="I686" s="55">
        <v>1.0</v>
      </c>
      <c r="J686" s="55" t="s">
        <v>314</v>
      </c>
      <c r="K686" s="55">
        <v>58.5</v>
      </c>
      <c r="L686" s="55">
        <v>0.0</v>
      </c>
      <c r="M686" s="55">
        <v>25.0</v>
      </c>
      <c r="N686" s="251">
        <v>1.0</v>
      </c>
      <c r="O686" s="286">
        <v>0.0</v>
      </c>
      <c r="P686" s="251">
        <v>2.0</v>
      </c>
      <c r="Q686" s="286">
        <v>1.0E-4</v>
      </c>
      <c r="R686" s="286">
        <v>1.0</v>
      </c>
      <c r="S686" s="251">
        <v>1.0</v>
      </c>
      <c r="T686" s="251">
        <v>0.0</v>
      </c>
      <c r="U686" s="286">
        <v>1.0</v>
      </c>
      <c r="V686" s="286">
        <v>0.0</v>
      </c>
      <c r="W686" s="287">
        <v>70.0</v>
      </c>
      <c r="X686" s="287">
        <v>0.0</v>
      </c>
      <c r="Y686" s="251">
        <v>1.0</v>
      </c>
      <c r="Z686" s="251">
        <v>0.0</v>
      </c>
      <c r="AA686" s="3"/>
      <c r="AB686" s="3"/>
      <c r="AC686" s="3"/>
      <c r="AD686" s="3"/>
      <c r="AE686" s="3"/>
      <c r="AF686" s="3"/>
      <c r="AG686" s="3"/>
      <c r="AH686" s="3"/>
      <c r="AI686" s="3"/>
      <c r="AJ686" s="3"/>
    </row>
    <row r="687">
      <c r="A687" s="252" t="s">
        <v>1635</v>
      </c>
      <c r="B687" s="252" t="s">
        <v>1231</v>
      </c>
      <c r="C687" s="252" t="s">
        <v>1234</v>
      </c>
      <c r="D687" s="252" t="s">
        <v>1235</v>
      </c>
      <c r="E687" s="59">
        <v>8.0</v>
      </c>
      <c r="F687" s="59" t="s">
        <v>7287</v>
      </c>
      <c r="G687" s="59" t="s">
        <v>7400</v>
      </c>
      <c r="H687" s="59" t="e">
        <v>#N/A</v>
      </c>
      <c r="I687" s="59">
        <v>1.0</v>
      </c>
      <c r="J687" s="59" t="s">
        <v>314</v>
      </c>
      <c r="K687" s="59">
        <v>58.5</v>
      </c>
      <c r="L687" s="59">
        <v>0.0</v>
      </c>
      <c r="M687" s="59">
        <v>25.0</v>
      </c>
      <c r="N687" s="252">
        <v>4.0</v>
      </c>
      <c r="O687" s="284">
        <v>2.0E-4</v>
      </c>
      <c r="P687" s="252">
        <v>5.0</v>
      </c>
      <c r="Q687" s="284">
        <v>2.0E-4</v>
      </c>
      <c r="R687" s="284">
        <v>1.0</v>
      </c>
      <c r="S687" s="252">
        <v>1.0</v>
      </c>
      <c r="T687" s="252">
        <v>0.0</v>
      </c>
      <c r="U687" s="284">
        <v>0.25</v>
      </c>
      <c r="V687" s="284">
        <v>0.0</v>
      </c>
      <c r="W687" s="285">
        <v>70.0</v>
      </c>
      <c r="X687" s="285">
        <v>0.0</v>
      </c>
      <c r="Y687" s="252">
        <v>1.0</v>
      </c>
      <c r="Z687" s="252">
        <v>0.0</v>
      </c>
      <c r="AA687" s="63"/>
      <c r="AB687" s="63"/>
      <c r="AC687" s="63"/>
      <c r="AD687" s="63"/>
      <c r="AE687" s="63"/>
      <c r="AF687" s="63"/>
      <c r="AG687" s="63"/>
      <c r="AH687" s="63"/>
      <c r="AI687" s="63"/>
      <c r="AJ687" s="63"/>
    </row>
    <row r="688">
      <c r="A688" s="251" t="s">
        <v>1635</v>
      </c>
      <c r="B688" s="251" t="s">
        <v>1231</v>
      </c>
      <c r="C688" s="251" t="s">
        <v>1236</v>
      </c>
      <c r="D688" s="251" t="s">
        <v>1237</v>
      </c>
      <c r="E688" s="55">
        <v>8.5</v>
      </c>
      <c r="F688" s="55" t="s">
        <v>7287</v>
      </c>
      <c r="G688" s="55" t="s">
        <v>7400</v>
      </c>
      <c r="H688" s="55" t="e">
        <v>#N/A</v>
      </c>
      <c r="I688" s="55">
        <v>1.0</v>
      </c>
      <c r="J688" s="55" t="s">
        <v>314</v>
      </c>
      <c r="K688" s="55">
        <v>58.5</v>
      </c>
      <c r="L688" s="55">
        <v>0.0</v>
      </c>
      <c r="M688" s="55">
        <v>25.0</v>
      </c>
      <c r="N688" s="251">
        <v>3.0</v>
      </c>
      <c r="O688" s="286">
        <v>1.0E-4</v>
      </c>
      <c r="P688" s="251">
        <v>12.0</v>
      </c>
      <c r="Q688" s="286">
        <v>4.0E-4</v>
      </c>
      <c r="R688" s="286">
        <v>0.4167</v>
      </c>
      <c r="S688" s="251">
        <v>1.0</v>
      </c>
      <c r="T688" s="251">
        <v>0.0</v>
      </c>
      <c r="U688" s="286">
        <v>0.3333</v>
      </c>
      <c r="V688" s="286">
        <v>0.0</v>
      </c>
      <c r="W688" s="287">
        <v>70.0</v>
      </c>
      <c r="X688" s="287">
        <v>0.0</v>
      </c>
      <c r="Y688" s="251">
        <v>1.0</v>
      </c>
      <c r="Z688" s="251">
        <v>0.0</v>
      </c>
      <c r="AA688" s="3"/>
      <c r="AB688" s="3"/>
      <c r="AC688" s="3"/>
      <c r="AD688" s="3"/>
      <c r="AE688" s="3"/>
      <c r="AF688" s="3"/>
      <c r="AG688" s="3"/>
      <c r="AH688" s="3"/>
      <c r="AI688" s="3"/>
      <c r="AJ688" s="3"/>
    </row>
    <row r="689">
      <c r="A689" s="252" t="s">
        <v>1635</v>
      </c>
      <c r="B689" s="252" t="s">
        <v>1231</v>
      </c>
      <c r="C689" s="252" t="s">
        <v>1238</v>
      </c>
      <c r="D689" s="252" t="s">
        <v>1239</v>
      </c>
      <c r="E689" s="59">
        <v>9.5</v>
      </c>
      <c r="F689" s="59" t="s">
        <v>7287</v>
      </c>
      <c r="G689" s="59" t="s">
        <v>7400</v>
      </c>
      <c r="H689" s="59" t="e">
        <v>#N/A</v>
      </c>
      <c r="I689" s="59">
        <v>2.0</v>
      </c>
      <c r="J689" s="59" t="s">
        <v>314</v>
      </c>
      <c r="K689" s="59">
        <v>58.5</v>
      </c>
      <c r="L689" s="59">
        <v>0.0</v>
      </c>
      <c r="M689" s="59">
        <v>25.0</v>
      </c>
      <c r="N689" s="252">
        <v>3.0</v>
      </c>
      <c r="O689" s="284">
        <v>1.0E-4</v>
      </c>
      <c r="P689" s="252">
        <v>4.0</v>
      </c>
      <c r="Q689" s="284">
        <v>1.0E-4</v>
      </c>
      <c r="R689" s="284">
        <v>1.0</v>
      </c>
      <c r="S689" s="252">
        <v>2.0</v>
      </c>
      <c r="T689" s="252">
        <v>0.0</v>
      </c>
      <c r="U689" s="284">
        <v>0.6667</v>
      </c>
      <c r="V689" s="284">
        <v>0.0</v>
      </c>
      <c r="W689" s="285">
        <v>140.0</v>
      </c>
      <c r="X689" s="285">
        <v>0.0</v>
      </c>
      <c r="Y689" s="252">
        <v>2.0</v>
      </c>
      <c r="Z689" s="252">
        <v>0.0</v>
      </c>
      <c r="AA689" s="63"/>
      <c r="AB689" s="63"/>
      <c r="AC689" s="63"/>
      <c r="AD689" s="63"/>
      <c r="AE689" s="63"/>
      <c r="AF689" s="63"/>
      <c r="AG689" s="63"/>
      <c r="AH689" s="63"/>
      <c r="AI689" s="63"/>
      <c r="AJ689" s="63"/>
    </row>
    <row r="690">
      <c r="A690" s="251" t="s">
        <v>1635</v>
      </c>
      <c r="B690" s="251" t="s">
        <v>1231</v>
      </c>
      <c r="C690" s="251" t="s">
        <v>1240</v>
      </c>
      <c r="D690" s="251" t="s">
        <v>1241</v>
      </c>
      <c r="E690" s="55">
        <v>10.0</v>
      </c>
      <c r="F690" s="55" t="s">
        <v>7288</v>
      </c>
      <c r="G690" s="55" t="s">
        <v>7400</v>
      </c>
      <c r="H690" s="55" t="e">
        <v>#N/A</v>
      </c>
      <c r="I690" s="55">
        <v>1.0</v>
      </c>
      <c r="J690" s="55" t="s">
        <v>314</v>
      </c>
      <c r="K690" s="55">
        <v>58.5</v>
      </c>
      <c r="L690" s="55">
        <v>0.0</v>
      </c>
      <c r="M690" s="55">
        <v>25.0</v>
      </c>
      <c r="N690" s="251">
        <v>7.0</v>
      </c>
      <c r="O690" s="286">
        <v>3.0E-4</v>
      </c>
      <c r="P690" s="251">
        <v>8.0</v>
      </c>
      <c r="Q690" s="286">
        <v>3.0E-4</v>
      </c>
      <c r="R690" s="286">
        <v>0.875</v>
      </c>
      <c r="S690" s="251">
        <v>1.0</v>
      </c>
      <c r="T690" s="251">
        <v>0.0</v>
      </c>
      <c r="U690" s="286">
        <v>0.1429</v>
      </c>
      <c r="V690" s="286">
        <v>0.0</v>
      </c>
      <c r="W690" s="287">
        <v>70.0</v>
      </c>
      <c r="X690" s="287">
        <v>0.0</v>
      </c>
      <c r="Y690" s="251">
        <v>1.0</v>
      </c>
      <c r="Z690" s="251">
        <v>0.0</v>
      </c>
      <c r="AA690" s="3"/>
      <c r="AB690" s="3"/>
      <c r="AC690" s="3"/>
      <c r="AD690" s="3"/>
      <c r="AE690" s="3"/>
      <c r="AF690" s="3"/>
      <c r="AG690" s="3"/>
      <c r="AH690" s="3"/>
      <c r="AI690" s="3"/>
      <c r="AJ690" s="3"/>
    </row>
    <row r="691">
      <c r="A691" s="252" t="s">
        <v>1635</v>
      </c>
      <c r="B691" s="252" t="s">
        <v>1231</v>
      </c>
      <c r="C691" s="252" t="s">
        <v>1242</v>
      </c>
      <c r="D691" s="252" t="s">
        <v>1243</v>
      </c>
      <c r="E691" s="59">
        <v>9.0</v>
      </c>
      <c r="F691" s="59" t="s">
        <v>7288</v>
      </c>
      <c r="G691" s="59" t="s">
        <v>7400</v>
      </c>
      <c r="H691" s="59" t="e">
        <v>#N/A</v>
      </c>
      <c r="I691" s="59">
        <v>1.0</v>
      </c>
      <c r="J691" s="59" t="s">
        <v>314</v>
      </c>
      <c r="K691" s="59">
        <v>58.5</v>
      </c>
      <c r="L691" s="59">
        <v>0.0</v>
      </c>
      <c r="M691" s="59">
        <v>25.0</v>
      </c>
      <c r="N691" s="252">
        <v>1.0</v>
      </c>
      <c r="O691" s="284">
        <v>0.0</v>
      </c>
      <c r="P691" s="252">
        <v>1.0</v>
      </c>
      <c r="Q691" s="284">
        <v>0.0</v>
      </c>
      <c r="R691" s="284">
        <v>1.0</v>
      </c>
      <c r="S691" s="252">
        <v>1.0</v>
      </c>
      <c r="T691" s="252">
        <v>0.0</v>
      </c>
      <c r="U691" s="284">
        <v>1.0</v>
      </c>
      <c r="V691" s="284">
        <v>0.0</v>
      </c>
      <c r="W691" s="285">
        <v>70.0</v>
      </c>
      <c r="X691" s="285">
        <v>0.0</v>
      </c>
      <c r="Y691" s="252">
        <v>1.0</v>
      </c>
      <c r="Z691" s="252">
        <v>0.0</v>
      </c>
      <c r="AA691" s="63"/>
      <c r="AB691" s="63"/>
      <c r="AC691" s="63"/>
      <c r="AD691" s="63"/>
      <c r="AE691" s="63"/>
      <c r="AF691" s="63"/>
      <c r="AG691" s="63"/>
      <c r="AH691" s="63"/>
      <c r="AI691" s="63"/>
      <c r="AJ691" s="63"/>
    </row>
    <row r="692">
      <c r="A692" s="251" t="s">
        <v>1635</v>
      </c>
      <c r="B692" s="251" t="s">
        <v>1029</v>
      </c>
      <c r="C692" s="251" t="s">
        <v>1244</v>
      </c>
      <c r="D692" s="251" t="s">
        <v>1245</v>
      </c>
      <c r="E692" s="55">
        <v>11.0</v>
      </c>
      <c r="F692" s="55" t="s">
        <v>7292</v>
      </c>
      <c r="G692" s="55" t="s">
        <v>7400</v>
      </c>
      <c r="H692" s="55" t="e">
        <v>#N/A</v>
      </c>
      <c r="I692" s="55">
        <v>1.0</v>
      </c>
      <c r="J692" s="55" t="s">
        <v>317</v>
      </c>
      <c r="K692" s="55">
        <v>37.0</v>
      </c>
      <c r="L692" s="55">
        <v>0.0</v>
      </c>
      <c r="M692" s="55">
        <v>11.5</v>
      </c>
      <c r="N692" s="251">
        <v>7.0</v>
      </c>
      <c r="O692" s="286">
        <v>3.0E-4</v>
      </c>
      <c r="P692" s="251">
        <v>8.0</v>
      </c>
      <c r="Q692" s="286">
        <v>3.0E-4</v>
      </c>
      <c r="R692" s="286">
        <v>1.0</v>
      </c>
      <c r="S692" s="251">
        <v>1.0</v>
      </c>
      <c r="T692" s="251">
        <v>0.0</v>
      </c>
      <c r="U692" s="286">
        <v>0.1429</v>
      </c>
      <c r="V692" s="286">
        <v>0.0</v>
      </c>
      <c r="W692" s="287">
        <v>70.0</v>
      </c>
      <c r="X692" s="287">
        <v>0.0</v>
      </c>
      <c r="Y692" s="251">
        <v>1.0</v>
      </c>
      <c r="Z692" s="251">
        <v>0.0</v>
      </c>
      <c r="AA692" s="3"/>
      <c r="AB692" s="3"/>
      <c r="AC692" s="3"/>
      <c r="AD692" s="3"/>
      <c r="AE692" s="3"/>
      <c r="AF692" s="3"/>
      <c r="AG692" s="3"/>
      <c r="AH692" s="3"/>
      <c r="AI692" s="3"/>
      <c r="AJ692" s="3"/>
    </row>
    <row r="693">
      <c r="A693" s="252" t="s">
        <v>1635</v>
      </c>
      <c r="B693" s="252" t="s">
        <v>1029</v>
      </c>
      <c r="C693" s="252" t="s">
        <v>1246</v>
      </c>
      <c r="D693" s="252" t="s">
        <v>1247</v>
      </c>
      <c r="E693" s="59">
        <v>8.0</v>
      </c>
      <c r="F693" s="59" t="s">
        <v>7292</v>
      </c>
      <c r="G693" s="59" t="s">
        <v>7400</v>
      </c>
      <c r="H693" s="59" t="e">
        <v>#N/A</v>
      </c>
      <c r="I693" s="59">
        <v>1.0</v>
      </c>
      <c r="J693" s="59" t="s">
        <v>317</v>
      </c>
      <c r="K693" s="59">
        <v>37.0</v>
      </c>
      <c r="L693" s="59">
        <v>0.0</v>
      </c>
      <c r="M693" s="59">
        <v>11.5</v>
      </c>
      <c r="N693" s="252">
        <v>1.0</v>
      </c>
      <c r="O693" s="284">
        <v>0.0</v>
      </c>
      <c r="P693" s="252">
        <v>1.0</v>
      </c>
      <c r="Q693" s="284">
        <v>0.0</v>
      </c>
      <c r="R693" s="284">
        <v>1.0</v>
      </c>
      <c r="S693" s="252">
        <v>1.0</v>
      </c>
      <c r="T693" s="252">
        <v>0.0</v>
      </c>
      <c r="U693" s="284">
        <v>1.0</v>
      </c>
      <c r="V693" s="284">
        <v>0.0</v>
      </c>
      <c r="W693" s="285">
        <v>70.0</v>
      </c>
      <c r="X693" s="285">
        <v>0.0</v>
      </c>
      <c r="Y693" s="252">
        <v>1.0</v>
      </c>
      <c r="Z693" s="252">
        <v>0.0</v>
      </c>
      <c r="AA693" s="63"/>
      <c r="AB693" s="63"/>
      <c r="AC693" s="63"/>
      <c r="AD693" s="63"/>
      <c r="AE693" s="63"/>
      <c r="AF693" s="63"/>
      <c r="AG693" s="63"/>
      <c r="AH693" s="63"/>
      <c r="AI693" s="63"/>
      <c r="AJ693" s="63"/>
    </row>
    <row r="694">
      <c r="A694" s="251" t="s">
        <v>1635</v>
      </c>
      <c r="B694" s="251" t="s">
        <v>1029</v>
      </c>
      <c r="C694" s="251" t="s">
        <v>1248</v>
      </c>
      <c r="D694" s="251" t="s">
        <v>1249</v>
      </c>
      <c r="E694" s="55">
        <v>8.5</v>
      </c>
      <c r="F694" s="55" t="s">
        <v>7292</v>
      </c>
      <c r="G694" s="55" t="s">
        <v>7400</v>
      </c>
      <c r="H694" s="55" t="e">
        <v>#N/A</v>
      </c>
      <c r="I694" s="55">
        <v>3.0</v>
      </c>
      <c r="J694" s="55" t="s">
        <v>317</v>
      </c>
      <c r="K694" s="55">
        <v>37.0</v>
      </c>
      <c r="L694" s="55">
        <v>0.0</v>
      </c>
      <c r="M694" s="55">
        <v>11.5</v>
      </c>
      <c r="N694" s="251">
        <v>0.0</v>
      </c>
      <c r="O694" s="286">
        <v>0.0</v>
      </c>
      <c r="P694" s="251">
        <v>0.0</v>
      </c>
      <c r="Q694" s="286">
        <v>0.0</v>
      </c>
      <c r="R694" s="286">
        <v>0.0</v>
      </c>
      <c r="S694" s="251">
        <v>2.0</v>
      </c>
      <c r="T694" s="251">
        <v>1.0</v>
      </c>
      <c r="U694" s="286">
        <v>0.0</v>
      </c>
      <c r="V694" s="286">
        <v>0.0</v>
      </c>
      <c r="W694" s="287">
        <v>140.0</v>
      </c>
      <c r="X694" s="287">
        <v>70.0</v>
      </c>
      <c r="Y694" s="251">
        <v>2.0</v>
      </c>
      <c r="Z694" s="251">
        <v>1.0</v>
      </c>
      <c r="AA694" s="3"/>
      <c r="AB694" s="3"/>
      <c r="AC694" s="3"/>
      <c r="AD694" s="3"/>
      <c r="AE694" s="3"/>
      <c r="AF694" s="3"/>
      <c r="AG694" s="3"/>
      <c r="AH694" s="3"/>
      <c r="AI694" s="3"/>
      <c r="AJ694" s="3"/>
    </row>
    <row r="695">
      <c r="A695" s="252" t="s">
        <v>1635</v>
      </c>
      <c r="B695" s="252" t="s">
        <v>1029</v>
      </c>
      <c r="C695" s="252" t="s">
        <v>1250</v>
      </c>
      <c r="D695" s="252" t="s">
        <v>1251</v>
      </c>
      <c r="E695" s="59">
        <v>9.0</v>
      </c>
      <c r="F695" s="59" t="s">
        <v>7292</v>
      </c>
      <c r="G695" s="59" t="s">
        <v>7400</v>
      </c>
      <c r="H695" s="59" t="e">
        <v>#N/A</v>
      </c>
      <c r="I695" s="59">
        <v>1.0</v>
      </c>
      <c r="J695" s="59" t="s">
        <v>317</v>
      </c>
      <c r="K695" s="59">
        <v>37.0</v>
      </c>
      <c r="L695" s="59">
        <v>0.0</v>
      </c>
      <c r="M695" s="59">
        <v>11.5</v>
      </c>
      <c r="N695" s="252">
        <v>3.0</v>
      </c>
      <c r="O695" s="284">
        <v>1.0E-4</v>
      </c>
      <c r="P695" s="252">
        <v>3.0</v>
      </c>
      <c r="Q695" s="284">
        <v>1.0E-4</v>
      </c>
      <c r="R695" s="284">
        <v>1.0</v>
      </c>
      <c r="S695" s="252">
        <v>1.0</v>
      </c>
      <c r="T695" s="252">
        <v>0.0</v>
      </c>
      <c r="U695" s="284">
        <v>0.3333</v>
      </c>
      <c r="V695" s="284">
        <v>0.0</v>
      </c>
      <c r="W695" s="285">
        <v>70.0</v>
      </c>
      <c r="X695" s="285">
        <v>0.0</v>
      </c>
      <c r="Y695" s="252">
        <v>1.0</v>
      </c>
      <c r="Z695" s="252">
        <v>0.0</v>
      </c>
      <c r="AA695" s="63"/>
      <c r="AB695" s="63"/>
      <c r="AC695" s="63"/>
      <c r="AD695" s="63"/>
      <c r="AE695" s="63"/>
      <c r="AF695" s="63"/>
      <c r="AG695" s="63"/>
      <c r="AH695" s="63"/>
      <c r="AI695" s="63"/>
      <c r="AJ695" s="63"/>
    </row>
    <row r="696">
      <c r="A696" s="251" t="s">
        <v>1635</v>
      </c>
      <c r="B696" s="251" t="s">
        <v>1029</v>
      </c>
      <c r="C696" s="251" t="s">
        <v>1252</v>
      </c>
      <c r="D696" s="251" t="s">
        <v>1253</v>
      </c>
      <c r="E696" s="55">
        <v>9.5</v>
      </c>
      <c r="F696" s="55" t="s">
        <v>7292</v>
      </c>
      <c r="G696" s="55" t="s">
        <v>7400</v>
      </c>
      <c r="H696" s="55" t="e">
        <v>#N/A</v>
      </c>
      <c r="I696" s="55">
        <v>2.0</v>
      </c>
      <c r="J696" s="55" t="s">
        <v>317</v>
      </c>
      <c r="K696" s="55">
        <v>37.0</v>
      </c>
      <c r="L696" s="55">
        <v>0.0</v>
      </c>
      <c r="M696" s="55">
        <v>11.5</v>
      </c>
      <c r="N696" s="251">
        <v>72.0</v>
      </c>
      <c r="O696" s="286">
        <v>0.0029</v>
      </c>
      <c r="P696" s="251">
        <v>76.0</v>
      </c>
      <c r="Q696" s="286">
        <v>0.0025</v>
      </c>
      <c r="R696" s="286">
        <v>1.0</v>
      </c>
      <c r="S696" s="251">
        <v>2.0</v>
      </c>
      <c r="T696" s="251">
        <v>0.0</v>
      </c>
      <c r="U696" s="286">
        <v>0.0278</v>
      </c>
      <c r="V696" s="286">
        <v>0.0</v>
      </c>
      <c r="W696" s="287">
        <v>140.0</v>
      </c>
      <c r="X696" s="287">
        <v>0.0</v>
      </c>
      <c r="Y696" s="251">
        <v>2.0</v>
      </c>
      <c r="Z696" s="251">
        <v>0.0</v>
      </c>
      <c r="AA696" s="3"/>
      <c r="AB696" s="3"/>
      <c r="AC696" s="3"/>
      <c r="AD696" s="3"/>
      <c r="AE696" s="3"/>
      <c r="AF696" s="3"/>
      <c r="AG696" s="3"/>
      <c r="AH696" s="3"/>
      <c r="AI696" s="3"/>
      <c r="AJ696" s="3"/>
    </row>
    <row r="697">
      <c r="A697" s="252" t="s">
        <v>1635</v>
      </c>
      <c r="B697" s="252" t="s">
        <v>732</v>
      </c>
      <c r="C697" s="252" t="s">
        <v>1254</v>
      </c>
      <c r="D697" s="252" t="s">
        <v>1255</v>
      </c>
      <c r="E697" s="59">
        <v>10.0</v>
      </c>
      <c r="F697" s="59" t="s">
        <v>186</v>
      </c>
      <c r="G697" s="59" t="s">
        <v>7271</v>
      </c>
      <c r="H697" s="59" t="s">
        <v>7281</v>
      </c>
      <c r="I697" s="59">
        <v>1.0</v>
      </c>
      <c r="J697" s="59" t="s">
        <v>243</v>
      </c>
      <c r="K697" s="59">
        <v>58.5</v>
      </c>
      <c r="L697" s="59">
        <v>25.5</v>
      </c>
      <c r="M697" s="59">
        <v>25.0</v>
      </c>
      <c r="N697" s="252">
        <v>5.0</v>
      </c>
      <c r="O697" s="284">
        <v>2.0E-4</v>
      </c>
      <c r="P697" s="252">
        <v>6.0</v>
      </c>
      <c r="Q697" s="284">
        <v>2.0E-4</v>
      </c>
      <c r="R697" s="284">
        <v>0.8333</v>
      </c>
      <c r="S697" s="252">
        <v>1.0</v>
      </c>
      <c r="T697" s="252">
        <v>0.0</v>
      </c>
      <c r="U697" s="284">
        <v>0.2</v>
      </c>
      <c r="V697" s="284">
        <v>0.0</v>
      </c>
      <c r="W697" s="285">
        <v>65.0</v>
      </c>
      <c r="X697" s="285">
        <v>0.0</v>
      </c>
      <c r="Y697" s="252">
        <v>1.0</v>
      </c>
      <c r="Z697" s="252">
        <v>0.0</v>
      </c>
      <c r="AA697" s="63"/>
      <c r="AB697" s="63"/>
      <c r="AC697" s="63"/>
      <c r="AD697" s="63"/>
      <c r="AE697" s="63"/>
      <c r="AF697" s="63"/>
      <c r="AG697" s="63"/>
      <c r="AH697" s="63"/>
      <c r="AI697" s="63"/>
      <c r="AJ697" s="63"/>
    </row>
    <row r="698">
      <c r="A698" s="251" t="s">
        <v>1635</v>
      </c>
      <c r="B698" s="251" t="s">
        <v>732</v>
      </c>
      <c r="C698" s="251" t="s">
        <v>735</v>
      </c>
      <c r="D698" s="251" t="s">
        <v>736</v>
      </c>
      <c r="E698" s="55">
        <v>8.5</v>
      </c>
      <c r="F698" s="55" t="s">
        <v>186</v>
      </c>
      <c r="G698" s="55" t="s">
        <v>7271</v>
      </c>
      <c r="H698" s="55" t="s">
        <v>7281</v>
      </c>
      <c r="I698" s="55">
        <v>1.0</v>
      </c>
      <c r="J698" s="55" t="s">
        <v>243</v>
      </c>
      <c r="K698" s="55">
        <v>58.5</v>
      </c>
      <c r="L698" s="55">
        <v>25.5</v>
      </c>
      <c r="M698" s="55">
        <v>25.0</v>
      </c>
      <c r="N698" s="251">
        <v>107.0</v>
      </c>
      <c r="O698" s="286">
        <v>0.0042</v>
      </c>
      <c r="P698" s="251">
        <v>121.0</v>
      </c>
      <c r="Q698" s="286">
        <v>0.004</v>
      </c>
      <c r="R698" s="286">
        <v>0.9917</v>
      </c>
      <c r="S698" s="251">
        <v>1.0</v>
      </c>
      <c r="T698" s="251">
        <v>0.0</v>
      </c>
      <c r="U698" s="286">
        <v>0.0093</v>
      </c>
      <c r="V698" s="286">
        <v>0.0</v>
      </c>
      <c r="W698" s="287">
        <v>65.0</v>
      </c>
      <c r="X698" s="287">
        <v>0.0</v>
      </c>
      <c r="Y698" s="251">
        <v>1.0</v>
      </c>
      <c r="Z698" s="251">
        <v>0.0</v>
      </c>
      <c r="AA698" s="3"/>
      <c r="AB698" s="3"/>
      <c r="AC698" s="3"/>
      <c r="AD698" s="3"/>
      <c r="AE698" s="3"/>
      <c r="AF698" s="3"/>
      <c r="AG698" s="3"/>
      <c r="AH698" s="3"/>
      <c r="AI698" s="3"/>
      <c r="AJ698" s="3"/>
    </row>
    <row r="699">
      <c r="A699" s="252" t="s">
        <v>1635</v>
      </c>
      <c r="B699" s="252" t="s">
        <v>732</v>
      </c>
      <c r="C699" s="252" t="s">
        <v>1256</v>
      </c>
      <c r="D699" s="252" t="s">
        <v>1257</v>
      </c>
      <c r="E699" s="59">
        <v>9.0</v>
      </c>
      <c r="F699" s="59" t="s">
        <v>186</v>
      </c>
      <c r="G699" s="59" t="s">
        <v>7271</v>
      </c>
      <c r="H699" s="59" t="s">
        <v>7281</v>
      </c>
      <c r="I699" s="59">
        <v>1.0</v>
      </c>
      <c r="J699" s="59" t="s">
        <v>243</v>
      </c>
      <c r="K699" s="59">
        <v>58.5</v>
      </c>
      <c r="L699" s="59">
        <v>25.5</v>
      </c>
      <c r="M699" s="59">
        <v>25.0</v>
      </c>
      <c r="N699" s="252">
        <v>7.0</v>
      </c>
      <c r="O699" s="284">
        <v>3.0E-4</v>
      </c>
      <c r="P699" s="252">
        <v>18.0</v>
      </c>
      <c r="Q699" s="284">
        <v>6.0E-4</v>
      </c>
      <c r="R699" s="284">
        <v>1.0</v>
      </c>
      <c r="S699" s="252">
        <v>1.0</v>
      </c>
      <c r="T699" s="252">
        <v>0.0</v>
      </c>
      <c r="U699" s="284">
        <v>0.1429</v>
      </c>
      <c r="V699" s="284">
        <v>0.0</v>
      </c>
      <c r="W699" s="285">
        <v>65.0</v>
      </c>
      <c r="X699" s="285">
        <v>0.0</v>
      </c>
      <c r="Y699" s="252">
        <v>1.0</v>
      </c>
      <c r="Z699" s="252">
        <v>0.0</v>
      </c>
      <c r="AA699" s="63"/>
      <c r="AB699" s="63"/>
      <c r="AC699" s="63"/>
      <c r="AD699" s="63"/>
      <c r="AE699" s="63"/>
      <c r="AF699" s="63"/>
      <c r="AG699" s="63"/>
      <c r="AH699" s="63"/>
      <c r="AI699" s="63"/>
      <c r="AJ699" s="63"/>
    </row>
    <row r="700">
      <c r="A700" s="251" t="s">
        <v>1635</v>
      </c>
      <c r="B700" s="251" t="s">
        <v>732</v>
      </c>
      <c r="C700" s="251" t="s">
        <v>1258</v>
      </c>
      <c r="D700" s="251" t="s">
        <v>1259</v>
      </c>
      <c r="E700" s="55">
        <v>9.5</v>
      </c>
      <c r="F700" s="55" t="s">
        <v>186</v>
      </c>
      <c r="G700" s="55" t="s">
        <v>7271</v>
      </c>
      <c r="H700" s="55" t="s">
        <v>7281</v>
      </c>
      <c r="I700" s="55">
        <v>1.0</v>
      </c>
      <c r="J700" s="55" t="s">
        <v>243</v>
      </c>
      <c r="K700" s="55">
        <v>58.5</v>
      </c>
      <c r="L700" s="55">
        <v>25.5</v>
      </c>
      <c r="M700" s="55">
        <v>25.0</v>
      </c>
      <c r="N700" s="251">
        <v>11.0</v>
      </c>
      <c r="O700" s="286">
        <v>4.0E-4</v>
      </c>
      <c r="P700" s="251">
        <v>13.0</v>
      </c>
      <c r="Q700" s="286">
        <v>4.0E-4</v>
      </c>
      <c r="R700" s="286">
        <v>0.8462</v>
      </c>
      <c r="S700" s="251">
        <v>1.0</v>
      </c>
      <c r="T700" s="251">
        <v>0.0</v>
      </c>
      <c r="U700" s="286">
        <v>0.0909</v>
      </c>
      <c r="V700" s="286">
        <v>0.0</v>
      </c>
      <c r="W700" s="287">
        <v>65.0</v>
      </c>
      <c r="X700" s="287">
        <v>0.0</v>
      </c>
      <c r="Y700" s="251">
        <v>1.0</v>
      </c>
      <c r="Z700" s="251">
        <v>0.0</v>
      </c>
      <c r="AA700" s="3"/>
      <c r="AB700" s="3"/>
      <c r="AC700" s="3"/>
      <c r="AD700" s="3"/>
      <c r="AE700" s="3"/>
      <c r="AF700" s="3"/>
      <c r="AG700" s="3"/>
      <c r="AH700" s="3"/>
      <c r="AI700" s="3"/>
      <c r="AJ700" s="3"/>
    </row>
    <row r="701">
      <c r="A701" s="252" t="s">
        <v>1635</v>
      </c>
      <c r="B701" s="252" t="s">
        <v>1260</v>
      </c>
      <c r="C701" s="252" t="s">
        <v>1261</v>
      </c>
      <c r="D701" s="252" t="s">
        <v>1262</v>
      </c>
      <c r="E701" s="59">
        <v>6.5</v>
      </c>
      <c r="F701" s="59" t="s">
        <v>7292</v>
      </c>
      <c r="G701" s="59" t="s">
        <v>7270</v>
      </c>
      <c r="H701" s="59" t="s">
        <v>7282</v>
      </c>
      <c r="I701" s="59">
        <v>1.0</v>
      </c>
      <c r="J701" s="59" t="s">
        <v>303</v>
      </c>
      <c r="K701" s="59">
        <v>58.5</v>
      </c>
      <c r="L701" s="59">
        <v>15.0543</v>
      </c>
      <c r="M701" s="59">
        <v>25.0</v>
      </c>
      <c r="N701" s="252">
        <v>3.0</v>
      </c>
      <c r="O701" s="284">
        <v>1.0E-4</v>
      </c>
      <c r="P701" s="252">
        <v>4.0</v>
      </c>
      <c r="Q701" s="284">
        <v>1.0E-4</v>
      </c>
      <c r="R701" s="284">
        <v>1.0</v>
      </c>
      <c r="S701" s="252">
        <v>1.0</v>
      </c>
      <c r="T701" s="252">
        <v>0.0</v>
      </c>
      <c r="U701" s="284">
        <v>0.3333</v>
      </c>
      <c r="V701" s="284">
        <v>0.0</v>
      </c>
      <c r="W701" s="285">
        <v>59.0</v>
      </c>
      <c r="X701" s="285">
        <v>0.0</v>
      </c>
      <c r="Y701" s="252">
        <v>1.0</v>
      </c>
      <c r="Z701" s="252">
        <v>0.0</v>
      </c>
      <c r="AA701" s="63"/>
      <c r="AB701" s="63"/>
      <c r="AC701" s="63"/>
      <c r="AD701" s="63"/>
      <c r="AE701" s="63"/>
      <c r="AF701" s="63"/>
      <c r="AG701" s="63"/>
      <c r="AH701" s="63"/>
      <c r="AI701" s="63"/>
      <c r="AJ701" s="63"/>
    </row>
    <row r="702">
      <c r="A702" s="251" t="s">
        <v>1635</v>
      </c>
      <c r="B702" s="251" t="s">
        <v>1260</v>
      </c>
      <c r="C702" s="251" t="s">
        <v>1263</v>
      </c>
      <c r="D702" s="251" t="s">
        <v>1264</v>
      </c>
      <c r="E702" s="55">
        <v>6.0</v>
      </c>
      <c r="F702" s="55" t="s">
        <v>7288</v>
      </c>
      <c r="G702" s="55" t="s">
        <v>7270</v>
      </c>
      <c r="H702" s="55" t="s">
        <v>7282</v>
      </c>
      <c r="I702" s="55">
        <v>1.0</v>
      </c>
      <c r="J702" s="55" t="s">
        <v>303</v>
      </c>
      <c r="K702" s="55">
        <v>58.5</v>
      </c>
      <c r="L702" s="55">
        <v>15.0543</v>
      </c>
      <c r="M702" s="55">
        <v>25.0</v>
      </c>
      <c r="N702" s="251">
        <v>1.0</v>
      </c>
      <c r="O702" s="286">
        <v>0.0</v>
      </c>
      <c r="P702" s="251">
        <v>2.0</v>
      </c>
      <c r="Q702" s="286">
        <v>1.0E-4</v>
      </c>
      <c r="R702" s="286">
        <v>1.0</v>
      </c>
      <c r="S702" s="251">
        <v>1.0</v>
      </c>
      <c r="T702" s="251">
        <v>0.0</v>
      </c>
      <c r="U702" s="286">
        <v>1.0</v>
      </c>
      <c r="V702" s="286">
        <v>0.0</v>
      </c>
      <c r="W702" s="287">
        <v>59.0</v>
      </c>
      <c r="X702" s="287">
        <v>0.0</v>
      </c>
      <c r="Y702" s="251">
        <v>1.0</v>
      </c>
      <c r="Z702" s="251">
        <v>0.0</v>
      </c>
      <c r="AA702" s="3"/>
      <c r="AB702" s="3"/>
      <c r="AC702" s="3"/>
      <c r="AD702" s="3"/>
      <c r="AE702" s="3"/>
      <c r="AF702" s="3"/>
      <c r="AG702" s="3"/>
      <c r="AH702" s="3"/>
      <c r="AI702" s="3"/>
      <c r="AJ702" s="3"/>
    </row>
    <row r="703">
      <c r="A703" s="252" t="s">
        <v>1635</v>
      </c>
      <c r="B703" s="252" t="s">
        <v>1260</v>
      </c>
      <c r="C703" s="252" t="s">
        <v>1265</v>
      </c>
      <c r="D703" s="252" t="s">
        <v>1266</v>
      </c>
      <c r="E703" s="59">
        <v>6.5</v>
      </c>
      <c r="F703" s="59" t="s">
        <v>7288</v>
      </c>
      <c r="G703" s="59" t="s">
        <v>7270</v>
      </c>
      <c r="H703" s="59" t="s">
        <v>7282</v>
      </c>
      <c r="I703" s="59">
        <v>2.0</v>
      </c>
      <c r="J703" s="59" t="s">
        <v>303</v>
      </c>
      <c r="K703" s="59">
        <v>58.5</v>
      </c>
      <c r="L703" s="59">
        <v>15.0543</v>
      </c>
      <c r="M703" s="59">
        <v>25.0</v>
      </c>
      <c r="N703" s="252">
        <v>1.0</v>
      </c>
      <c r="O703" s="284">
        <v>0.0</v>
      </c>
      <c r="P703" s="252">
        <v>3.0</v>
      </c>
      <c r="Q703" s="284">
        <v>1.0E-4</v>
      </c>
      <c r="R703" s="284">
        <v>1.0</v>
      </c>
      <c r="S703" s="252">
        <v>2.0</v>
      </c>
      <c r="T703" s="252">
        <v>0.0</v>
      </c>
      <c r="U703" s="284">
        <v>2.0</v>
      </c>
      <c r="V703" s="284">
        <v>0.0</v>
      </c>
      <c r="W703" s="285">
        <v>118.0</v>
      </c>
      <c r="X703" s="285">
        <v>0.0</v>
      </c>
      <c r="Y703" s="252">
        <v>2.0</v>
      </c>
      <c r="Z703" s="252">
        <v>0.0</v>
      </c>
      <c r="AA703" s="63"/>
      <c r="AB703" s="63"/>
      <c r="AC703" s="63"/>
      <c r="AD703" s="63"/>
      <c r="AE703" s="63"/>
      <c r="AF703" s="63"/>
      <c r="AG703" s="63"/>
      <c r="AH703" s="63"/>
      <c r="AI703" s="63"/>
      <c r="AJ703" s="63"/>
    </row>
    <row r="704">
      <c r="A704" s="251" t="s">
        <v>1635</v>
      </c>
      <c r="B704" s="251" t="s">
        <v>1260</v>
      </c>
      <c r="C704" s="251" t="s">
        <v>1267</v>
      </c>
      <c r="D704" s="251" t="s">
        <v>1268</v>
      </c>
      <c r="E704" s="55">
        <v>8.0</v>
      </c>
      <c r="F704" s="55" t="s">
        <v>7288</v>
      </c>
      <c r="G704" s="55" t="s">
        <v>7270</v>
      </c>
      <c r="H704" s="55" t="s">
        <v>7282</v>
      </c>
      <c r="I704" s="55">
        <v>2.0</v>
      </c>
      <c r="J704" s="55" t="s">
        <v>303</v>
      </c>
      <c r="K704" s="55">
        <v>58.5</v>
      </c>
      <c r="L704" s="55">
        <v>15.0543</v>
      </c>
      <c r="M704" s="55">
        <v>25.0</v>
      </c>
      <c r="N704" s="251">
        <v>6.0</v>
      </c>
      <c r="O704" s="286">
        <v>2.0E-4</v>
      </c>
      <c r="P704" s="251">
        <v>6.0</v>
      </c>
      <c r="Q704" s="286">
        <v>2.0E-4</v>
      </c>
      <c r="R704" s="286">
        <v>1.0</v>
      </c>
      <c r="S704" s="251">
        <v>2.0</v>
      </c>
      <c r="T704" s="251">
        <v>0.0</v>
      </c>
      <c r="U704" s="286">
        <v>0.3333</v>
      </c>
      <c r="V704" s="286">
        <v>0.0</v>
      </c>
      <c r="W704" s="287">
        <v>118.0</v>
      </c>
      <c r="X704" s="287">
        <v>0.0</v>
      </c>
      <c r="Y704" s="251">
        <v>2.0</v>
      </c>
      <c r="Z704" s="251">
        <v>0.0</v>
      </c>
      <c r="AA704" s="3"/>
      <c r="AB704" s="3"/>
      <c r="AC704" s="3"/>
      <c r="AD704" s="3"/>
      <c r="AE704" s="3"/>
      <c r="AF704" s="3"/>
      <c r="AG704" s="3"/>
      <c r="AH704" s="3"/>
      <c r="AI704" s="3"/>
      <c r="AJ704" s="3"/>
    </row>
    <row r="705">
      <c r="A705" s="252" t="s">
        <v>1635</v>
      </c>
      <c r="B705" s="252" t="s">
        <v>1269</v>
      </c>
      <c r="C705" s="252" t="s">
        <v>1270</v>
      </c>
      <c r="D705" s="252" t="s">
        <v>1271</v>
      </c>
      <c r="E705" s="59">
        <v>8.0</v>
      </c>
      <c r="F705" s="59" t="s">
        <v>7287</v>
      </c>
      <c r="G705" s="59" t="s">
        <v>7400</v>
      </c>
      <c r="H705" s="59" t="e">
        <v>#N/A</v>
      </c>
      <c r="I705" s="59">
        <v>1.0</v>
      </c>
      <c r="J705" s="59" t="s">
        <v>220</v>
      </c>
      <c r="K705" s="59">
        <v>58.5</v>
      </c>
      <c r="L705" s="59">
        <v>27.5</v>
      </c>
      <c r="M705" s="59">
        <v>25.0</v>
      </c>
      <c r="N705" s="252">
        <v>2.0</v>
      </c>
      <c r="O705" s="284">
        <v>1.0E-4</v>
      </c>
      <c r="P705" s="252">
        <v>3.0</v>
      </c>
      <c r="Q705" s="284">
        <v>1.0E-4</v>
      </c>
      <c r="R705" s="284">
        <v>0.6667</v>
      </c>
      <c r="S705" s="252">
        <v>1.0</v>
      </c>
      <c r="T705" s="252">
        <v>0.0</v>
      </c>
      <c r="U705" s="284">
        <v>0.5</v>
      </c>
      <c r="V705" s="284">
        <v>0.0</v>
      </c>
      <c r="W705" s="285">
        <v>102.0</v>
      </c>
      <c r="X705" s="285">
        <v>0.0</v>
      </c>
      <c r="Y705" s="252">
        <v>1.0</v>
      </c>
      <c r="Z705" s="252">
        <v>0.0</v>
      </c>
      <c r="AA705" s="63"/>
      <c r="AB705" s="63"/>
      <c r="AC705" s="63"/>
      <c r="AD705" s="63"/>
      <c r="AE705" s="63"/>
      <c r="AF705" s="63"/>
      <c r="AG705" s="63"/>
      <c r="AH705" s="63"/>
      <c r="AI705" s="63"/>
      <c r="AJ705" s="63"/>
    </row>
    <row r="706">
      <c r="A706" s="251" t="s">
        <v>1635</v>
      </c>
      <c r="B706" s="251" t="s">
        <v>1272</v>
      </c>
      <c r="C706" s="251" t="s">
        <v>1273</v>
      </c>
      <c r="D706" s="251" t="s">
        <v>1274</v>
      </c>
      <c r="E706" s="55">
        <v>9.0</v>
      </c>
      <c r="F706" s="55" t="s">
        <v>7286</v>
      </c>
      <c r="G706" s="55" t="s">
        <v>7400</v>
      </c>
      <c r="H706" s="55" t="e">
        <v>#N/A</v>
      </c>
      <c r="I706" s="55">
        <v>1.0</v>
      </c>
      <c r="J706" s="55" t="s">
        <v>69</v>
      </c>
      <c r="K706" s="55">
        <v>37.0</v>
      </c>
      <c r="L706" s="55">
        <v>37.5</v>
      </c>
      <c r="M706" s="55">
        <v>11.5</v>
      </c>
      <c r="N706" s="251">
        <v>24.0</v>
      </c>
      <c r="O706" s="286">
        <v>0.001</v>
      </c>
      <c r="P706" s="251">
        <v>40.0</v>
      </c>
      <c r="Q706" s="286">
        <v>0.0013</v>
      </c>
      <c r="R706" s="286">
        <v>1.0</v>
      </c>
      <c r="S706" s="251">
        <v>1.0</v>
      </c>
      <c r="T706" s="251">
        <v>0.0</v>
      </c>
      <c r="U706" s="286">
        <v>0.0417</v>
      </c>
      <c r="V706" s="286">
        <v>0.0</v>
      </c>
      <c r="W706" s="287">
        <v>156.0</v>
      </c>
      <c r="X706" s="287">
        <v>0.0</v>
      </c>
      <c r="Y706" s="251">
        <v>1.0</v>
      </c>
      <c r="Z706" s="251">
        <v>0.0</v>
      </c>
      <c r="AA706" s="3"/>
      <c r="AB706" s="3"/>
      <c r="AC706" s="3"/>
      <c r="AD706" s="3"/>
      <c r="AE706" s="3"/>
      <c r="AF706" s="3"/>
      <c r="AG706" s="3"/>
      <c r="AH706" s="3"/>
      <c r="AI706" s="3"/>
      <c r="AJ706" s="3"/>
    </row>
    <row r="707">
      <c r="A707" s="252" t="s">
        <v>1635</v>
      </c>
      <c r="B707" s="252" t="s">
        <v>1272</v>
      </c>
      <c r="C707" s="252" t="s">
        <v>1275</v>
      </c>
      <c r="D707" s="252" t="s">
        <v>1276</v>
      </c>
      <c r="E707" s="59">
        <v>7.0</v>
      </c>
      <c r="F707" s="59" t="s">
        <v>7287</v>
      </c>
      <c r="G707" s="59" t="s">
        <v>7400</v>
      </c>
      <c r="H707" s="59" t="e">
        <v>#N/A</v>
      </c>
      <c r="I707" s="59">
        <v>1.0</v>
      </c>
      <c r="J707" s="59" t="s">
        <v>69</v>
      </c>
      <c r="K707" s="59">
        <v>37.0</v>
      </c>
      <c r="L707" s="59">
        <v>37.5</v>
      </c>
      <c r="M707" s="59">
        <v>11.5</v>
      </c>
      <c r="N707" s="252">
        <v>1.0</v>
      </c>
      <c r="O707" s="284">
        <v>0.0</v>
      </c>
      <c r="P707" s="252">
        <v>1.0</v>
      </c>
      <c r="Q707" s="284">
        <v>0.0</v>
      </c>
      <c r="R707" s="284">
        <v>1.0</v>
      </c>
      <c r="S707" s="252">
        <v>1.0</v>
      </c>
      <c r="T707" s="252">
        <v>0.0</v>
      </c>
      <c r="U707" s="284">
        <v>1.0</v>
      </c>
      <c r="V707" s="284">
        <v>0.0</v>
      </c>
      <c r="W707" s="285">
        <v>156.0</v>
      </c>
      <c r="X707" s="285">
        <v>0.0</v>
      </c>
      <c r="Y707" s="252">
        <v>1.0</v>
      </c>
      <c r="Z707" s="252">
        <v>0.0</v>
      </c>
      <c r="AA707" s="63"/>
      <c r="AB707" s="63"/>
      <c r="AC707" s="63"/>
      <c r="AD707" s="63"/>
      <c r="AE707" s="63"/>
      <c r="AF707" s="63"/>
      <c r="AG707" s="63"/>
      <c r="AH707" s="63"/>
      <c r="AI707" s="63"/>
      <c r="AJ707" s="63"/>
    </row>
    <row r="708">
      <c r="A708" s="251" t="s">
        <v>1635</v>
      </c>
      <c r="B708" s="251" t="s">
        <v>737</v>
      </c>
      <c r="C708" s="251" t="s">
        <v>1277</v>
      </c>
      <c r="D708" s="251" t="s">
        <v>1278</v>
      </c>
      <c r="E708" s="55">
        <v>11.0</v>
      </c>
      <c r="F708" s="55" t="s">
        <v>7287</v>
      </c>
      <c r="G708" s="55" t="s">
        <v>7270</v>
      </c>
      <c r="H708" s="55" t="s">
        <v>1619</v>
      </c>
      <c r="I708" s="55">
        <v>1.0</v>
      </c>
      <c r="J708" s="55" t="s">
        <v>202</v>
      </c>
      <c r="K708" s="55">
        <v>35.0</v>
      </c>
      <c r="L708" s="55">
        <v>29.0</v>
      </c>
      <c r="M708" s="55">
        <v>16.5</v>
      </c>
      <c r="N708" s="251">
        <v>29.0</v>
      </c>
      <c r="O708" s="286">
        <v>0.0011</v>
      </c>
      <c r="P708" s="251">
        <v>33.0</v>
      </c>
      <c r="Q708" s="286">
        <v>0.0011</v>
      </c>
      <c r="R708" s="286">
        <v>1.0</v>
      </c>
      <c r="S708" s="251">
        <v>1.0</v>
      </c>
      <c r="T708" s="251">
        <v>0.0</v>
      </c>
      <c r="U708" s="286">
        <v>0.0345</v>
      </c>
      <c r="V708" s="286">
        <v>0.0</v>
      </c>
      <c r="W708" s="287">
        <v>102.0</v>
      </c>
      <c r="X708" s="287">
        <v>0.0</v>
      </c>
      <c r="Y708" s="251">
        <v>1.0</v>
      </c>
      <c r="Z708" s="251">
        <v>0.0</v>
      </c>
      <c r="AA708" s="3"/>
      <c r="AB708" s="3"/>
      <c r="AC708" s="3"/>
      <c r="AD708" s="3"/>
      <c r="AE708" s="3"/>
      <c r="AF708" s="3"/>
      <c r="AG708" s="3"/>
      <c r="AH708" s="3"/>
      <c r="AI708" s="3"/>
      <c r="AJ708" s="3"/>
    </row>
    <row r="709">
      <c r="A709" s="252" t="s">
        <v>1635</v>
      </c>
      <c r="B709" s="252" t="s">
        <v>737</v>
      </c>
      <c r="C709" s="252" t="s">
        <v>1279</v>
      </c>
      <c r="D709" s="252" t="s">
        <v>1280</v>
      </c>
      <c r="E709" s="59">
        <v>6.0</v>
      </c>
      <c r="F709" s="59" t="s">
        <v>7287</v>
      </c>
      <c r="G709" s="59" t="s">
        <v>7270</v>
      </c>
      <c r="H709" s="59" t="s">
        <v>1619</v>
      </c>
      <c r="I709" s="59">
        <v>1.0</v>
      </c>
      <c r="J709" s="59" t="s">
        <v>202</v>
      </c>
      <c r="K709" s="59">
        <v>35.0</v>
      </c>
      <c r="L709" s="59">
        <v>29.0</v>
      </c>
      <c r="M709" s="59">
        <v>16.5</v>
      </c>
      <c r="N709" s="252">
        <v>4.0</v>
      </c>
      <c r="O709" s="284">
        <v>2.0E-4</v>
      </c>
      <c r="P709" s="252">
        <v>8.0</v>
      </c>
      <c r="Q709" s="284">
        <v>3.0E-4</v>
      </c>
      <c r="R709" s="284">
        <v>1.0</v>
      </c>
      <c r="S709" s="252">
        <v>1.0</v>
      </c>
      <c r="T709" s="252">
        <v>0.0</v>
      </c>
      <c r="U709" s="284">
        <v>0.25</v>
      </c>
      <c r="V709" s="284">
        <v>0.0</v>
      </c>
      <c r="W709" s="285">
        <v>102.0</v>
      </c>
      <c r="X709" s="285">
        <v>0.0</v>
      </c>
      <c r="Y709" s="252">
        <v>1.0</v>
      </c>
      <c r="Z709" s="252">
        <v>0.0</v>
      </c>
      <c r="AA709" s="63"/>
      <c r="AB709" s="63"/>
      <c r="AC709" s="63"/>
      <c r="AD709" s="63"/>
      <c r="AE709" s="63"/>
      <c r="AF709" s="63"/>
      <c r="AG709" s="63"/>
      <c r="AH709" s="63"/>
      <c r="AI709" s="63"/>
      <c r="AJ709" s="63"/>
    </row>
    <row r="710">
      <c r="A710" s="251" t="s">
        <v>1635</v>
      </c>
      <c r="B710" s="251" t="s">
        <v>737</v>
      </c>
      <c r="C710" s="251" t="s">
        <v>1281</v>
      </c>
      <c r="D710" s="251" t="s">
        <v>1282</v>
      </c>
      <c r="E710" s="55">
        <v>6.5</v>
      </c>
      <c r="F710" s="55" t="s">
        <v>7287</v>
      </c>
      <c r="G710" s="55" t="s">
        <v>7270</v>
      </c>
      <c r="H710" s="55" t="s">
        <v>1619</v>
      </c>
      <c r="I710" s="55">
        <v>1.0</v>
      </c>
      <c r="J710" s="55" t="s">
        <v>202</v>
      </c>
      <c r="K710" s="55">
        <v>35.0</v>
      </c>
      <c r="L710" s="55">
        <v>29.0</v>
      </c>
      <c r="M710" s="55">
        <v>16.5</v>
      </c>
      <c r="N710" s="251">
        <v>2.0</v>
      </c>
      <c r="O710" s="286">
        <v>1.0E-4</v>
      </c>
      <c r="P710" s="251">
        <v>2.0</v>
      </c>
      <c r="Q710" s="286">
        <v>1.0E-4</v>
      </c>
      <c r="R710" s="286">
        <v>1.0</v>
      </c>
      <c r="S710" s="251">
        <v>1.0</v>
      </c>
      <c r="T710" s="251">
        <v>0.0</v>
      </c>
      <c r="U710" s="286">
        <v>0.5</v>
      </c>
      <c r="V710" s="286">
        <v>0.0</v>
      </c>
      <c r="W710" s="287">
        <v>102.0</v>
      </c>
      <c r="X710" s="287">
        <v>0.0</v>
      </c>
      <c r="Y710" s="251">
        <v>1.0</v>
      </c>
      <c r="Z710" s="251">
        <v>0.0</v>
      </c>
      <c r="AA710" s="3"/>
      <c r="AB710" s="3"/>
      <c r="AC710" s="3"/>
      <c r="AD710" s="3"/>
      <c r="AE710" s="3"/>
      <c r="AF710" s="3"/>
      <c r="AG710" s="3"/>
      <c r="AH710" s="3"/>
      <c r="AI710" s="3"/>
      <c r="AJ710" s="3"/>
    </row>
    <row r="711">
      <c r="A711" s="252" t="s">
        <v>1635</v>
      </c>
      <c r="B711" s="252" t="s">
        <v>737</v>
      </c>
      <c r="C711" s="252" t="s">
        <v>1040</v>
      </c>
      <c r="D711" s="252" t="s">
        <v>1041</v>
      </c>
      <c r="E711" s="59">
        <v>7.5</v>
      </c>
      <c r="F711" s="59" t="s">
        <v>7287</v>
      </c>
      <c r="G711" s="59" t="s">
        <v>7270</v>
      </c>
      <c r="H711" s="59" t="s">
        <v>1619</v>
      </c>
      <c r="I711" s="59">
        <v>1.0</v>
      </c>
      <c r="J711" s="59" t="s">
        <v>202</v>
      </c>
      <c r="K711" s="59">
        <v>35.0</v>
      </c>
      <c r="L711" s="59">
        <v>29.0</v>
      </c>
      <c r="M711" s="59">
        <v>16.5</v>
      </c>
      <c r="N711" s="252">
        <v>1.0</v>
      </c>
      <c r="O711" s="284">
        <v>0.0</v>
      </c>
      <c r="P711" s="252">
        <v>1.0</v>
      </c>
      <c r="Q711" s="284">
        <v>0.0</v>
      </c>
      <c r="R711" s="284">
        <v>1.0</v>
      </c>
      <c r="S711" s="252">
        <v>1.0</v>
      </c>
      <c r="T711" s="252">
        <v>0.0</v>
      </c>
      <c r="U711" s="284">
        <v>1.0</v>
      </c>
      <c r="V711" s="284">
        <v>0.0</v>
      </c>
      <c r="W711" s="285">
        <v>102.0</v>
      </c>
      <c r="X711" s="285">
        <v>0.0</v>
      </c>
      <c r="Y711" s="252">
        <v>1.0</v>
      </c>
      <c r="Z711" s="252">
        <v>0.0</v>
      </c>
      <c r="AA711" s="63"/>
      <c r="AB711" s="63"/>
      <c r="AC711" s="63"/>
      <c r="AD711" s="63"/>
      <c r="AE711" s="63"/>
      <c r="AF711" s="63"/>
      <c r="AG711" s="63"/>
      <c r="AH711" s="63"/>
      <c r="AI711" s="63"/>
      <c r="AJ711" s="63"/>
    </row>
    <row r="712">
      <c r="A712" s="251" t="s">
        <v>1635</v>
      </c>
      <c r="B712" s="251" t="s">
        <v>737</v>
      </c>
      <c r="C712" s="251" t="s">
        <v>1283</v>
      </c>
      <c r="D712" s="251" t="s">
        <v>1284</v>
      </c>
      <c r="E712" s="55">
        <v>9.0</v>
      </c>
      <c r="F712" s="55" t="s">
        <v>7287</v>
      </c>
      <c r="G712" s="55" t="s">
        <v>7270</v>
      </c>
      <c r="H712" s="55" t="s">
        <v>1619</v>
      </c>
      <c r="I712" s="55">
        <v>1.0</v>
      </c>
      <c r="J712" s="55" t="s">
        <v>202</v>
      </c>
      <c r="K712" s="55">
        <v>35.0</v>
      </c>
      <c r="L712" s="55">
        <v>29.0</v>
      </c>
      <c r="M712" s="55">
        <v>16.5</v>
      </c>
      <c r="N712" s="251">
        <v>11.0</v>
      </c>
      <c r="O712" s="286">
        <v>4.0E-4</v>
      </c>
      <c r="P712" s="251">
        <v>21.0</v>
      </c>
      <c r="Q712" s="286">
        <v>7.0E-4</v>
      </c>
      <c r="R712" s="286">
        <v>1.0</v>
      </c>
      <c r="S712" s="251">
        <v>1.0</v>
      </c>
      <c r="T712" s="251">
        <v>0.0</v>
      </c>
      <c r="U712" s="286">
        <v>0.0909</v>
      </c>
      <c r="V712" s="286">
        <v>0.0</v>
      </c>
      <c r="W712" s="287">
        <v>102.0</v>
      </c>
      <c r="X712" s="287">
        <v>0.0</v>
      </c>
      <c r="Y712" s="251">
        <v>1.0</v>
      </c>
      <c r="Z712" s="251">
        <v>0.0</v>
      </c>
      <c r="AA712" s="3"/>
      <c r="AB712" s="3"/>
      <c r="AC712" s="3"/>
      <c r="AD712" s="3"/>
      <c r="AE712" s="3"/>
      <c r="AF712" s="3"/>
      <c r="AG712" s="3"/>
      <c r="AH712" s="3"/>
      <c r="AI712" s="3"/>
      <c r="AJ712" s="3"/>
    </row>
    <row r="713">
      <c r="A713" s="252" t="s">
        <v>1635</v>
      </c>
      <c r="B713" s="252" t="s">
        <v>1285</v>
      </c>
      <c r="C713" s="252" t="s">
        <v>1286</v>
      </c>
      <c r="D713" s="252" t="s">
        <v>1287</v>
      </c>
      <c r="E713" s="59">
        <v>10.0</v>
      </c>
      <c r="F713" s="59" t="s">
        <v>7287</v>
      </c>
      <c r="G713" s="59" t="s">
        <v>7271</v>
      </c>
      <c r="H713" s="59" t="s">
        <v>1619</v>
      </c>
      <c r="I713" s="59">
        <v>1.0</v>
      </c>
      <c r="J713" s="59" t="s">
        <v>196</v>
      </c>
      <c r="K713" s="59">
        <v>35.0</v>
      </c>
      <c r="L713" s="59">
        <v>29.5</v>
      </c>
      <c r="M713" s="59">
        <v>16.5</v>
      </c>
      <c r="N713" s="252">
        <v>2.0</v>
      </c>
      <c r="O713" s="284">
        <v>1.0E-4</v>
      </c>
      <c r="P713" s="252">
        <v>3.0</v>
      </c>
      <c r="Q713" s="284">
        <v>1.0E-4</v>
      </c>
      <c r="R713" s="284">
        <v>1.0</v>
      </c>
      <c r="S713" s="252">
        <v>1.0</v>
      </c>
      <c r="T713" s="252">
        <v>0.0</v>
      </c>
      <c r="U713" s="284">
        <v>0.5</v>
      </c>
      <c r="V713" s="284">
        <v>0.0</v>
      </c>
      <c r="W713" s="285">
        <v>106.0</v>
      </c>
      <c r="X713" s="285">
        <v>0.0</v>
      </c>
      <c r="Y713" s="252">
        <v>1.0</v>
      </c>
      <c r="Z713" s="252">
        <v>0.0</v>
      </c>
      <c r="AA713" s="63"/>
      <c r="AB713" s="63"/>
      <c r="AC713" s="63"/>
      <c r="AD713" s="63"/>
      <c r="AE713" s="63"/>
      <c r="AF713" s="63"/>
      <c r="AG713" s="63"/>
      <c r="AH713" s="63"/>
      <c r="AI713" s="63"/>
      <c r="AJ713" s="63"/>
    </row>
    <row r="714">
      <c r="A714" s="251" t="s">
        <v>1635</v>
      </c>
      <c r="B714" s="251" t="s">
        <v>1285</v>
      </c>
      <c r="C714" s="251" t="s">
        <v>1288</v>
      </c>
      <c r="D714" s="251" t="s">
        <v>1289</v>
      </c>
      <c r="E714" s="55">
        <v>10.5</v>
      </c>
      <c r="F714" s="55" t="s">
        <v>7287</v>
      </c>
      <c r="G714" s="55" t="s">
        <v>7271</v>
      </c>
      <c r="H714" s="55" t="s">
        <v>1619</v>
      </c>
      <c r="I714" s="55">
        <v>1.0</v>
      </c>
      <c r="J714" s="55" t="s">
        <v>196</v>
      </c>
      <c r="K714" s="55">
        <v>35.0</v>
      </c>
      <c r="L714" s="55">
        <v>29.5</v>
      </c>
      <c r="M714" s="55">
        <v>16.5</v>
      </c>
      <c r="N714" s="251">
        <v>5.0</v>
      </c>
      <c r="O714" s="286">
        <v>2.0E-4</v>
      </c>
      <c r="P714" s="251">
        <v>11.0</v>
      </c>
      <c r="Q714" s="286">
        <v>4.0E-4</v>
      </c>
      <c r="R714" s="286">
        <v>0.8182</v>
      </c>
      <c r="S714" s="251">
        <v>1.0</v>
      </c>
      <c r="T714" s="251">
        <v>0.0</v>
      </c>
      <c r="U714" s="286">
        <v>0.2</v>
      </c>
      <c r="V714" s="286">
        <v>0.0</v>
      </c>
      <c r="W714" s="287">
        <v>106.0</v>
      </c>
      <c r="X714" s="287">
        <v>0.0</v>
      </c>
      <c r="Y714" s="251">
        <v>1.0</v>
      </c>
      <c r="Z714" s="251">
        <v>0.0</v>
      </c>
      <c r="AA714" s="3"/>
      <c r="AB714" s="3"/>
      <c r="AC714" s="3"/>
      <c r="AD714" s="3"/>
      <c r="AE714" s="3"/>
      <c r="AF714" s="3"/>
      <c r="AG714" s="3"/>
      <c r="AH714" s="3"/>
      <c r="AI714" s="3"/>
      <c r="AJ714" s="3"/>
    </row>
    <row r="715">
      <c r="A715" s="252" t="s">
        <v>1635</v>
      </c>
      <c r="B715" s="252" t="s">
        <v>1285</v>
      </c>
      <c r="C715" s="252" t="s">
        <v>1290</v>
      </c>
      <c r="D715" s="252" t="s">
        <v>1291</v>
      </c>
      <c r="E715" s="59">
        <v>6.5</v>
      </c>
      <c r="F715" s="59" t="s">
        <v>7287</v>
      </c>
      <c r="G715" s="59" t="s">
        <v>7271</v>
      </c>
      <c r="H715" s="59" t="s">
        <v>1619</v>
      </c>
      <c r="I715" s="59">
        <v>1.0</v>
      </c>
      <c r="J715" s="59" t="s">
        <v>196</v>
      </c>
      <c r="K715" s="59">
        <v>35.0</v>
      </c>
      <c r="L715" s="59">
        <v>29.5</v>
      </c>
      <c r="M715" s="59">
        <v>16.5</v>
      </c>
      <c r="N715" s="252">
        <v>47.0</v>
      </c>
      <c r="O715" s="284">
        <v>0.0019</v>
      </c>
      <c r="P715" s="252">
        <v>55.0</v>
      </c>
      <c r="Q715" s="284">
        <v>0.0018</v>
      </c>
      <c r="R715" s="284">
        <v>1.0</v>
      </c>
      <c r="S715" s="252">
        <v>1.0</v>
      </c>
      <c r="T715" s="252">
        <v>0.0</v>
      </c>
      <c r="U715" s="284">
        <v>0.0213</v>
      </c>
      <c r="V715" s="284">
        <v>0.0</v>
      </c>
      <c r="W715" s="285">
        <v>106.0</v>
      </c>
      <c r="X715" s="285">
        <v>0.0</v>
      </c>
      <c r="Y715" s="252">
        <v>1.0</v>
      </c>
      <c r="Z715" s="252">
        <v>0.0</v>
      </c>
      <c r="AA715" s="63"/>
      <c r="AB715" s="63"/>
      <c r="AC715" s="63"/>
      <c r="AD715" s="63"/>
      <c r="AE715" s="63"/>
      <c r="AF715" s="63"/>
      <c r="AG715" s="63"/>
      <c r="AH715" s="63"/>
      <c r="AI715" s="63"/>
      <c r="AJ715" s="63"/>
    </row>
    <row r="716">
      <c r="A716" s="251" t="s">
        <v>1635</v>
      </c>
      <c r="B716" s="251" t="s">
        <v>1285</v>
      </c>
      <c r="C716" s="251" t="s">
        <v>1292</v>
      </c>
      <c r="D716" s="251" t="s">
        <v>1293</v>
      </c>
      <c r="E716" s="55">
        <v>7.0</v>
      </c>
      <c r="F716" s="55" t="s">
        <v>7287</v>
      </c>
      <c r="G716" s="55" t="s">
        <v>7271</v>
      </c>
      <c r="H716" s="55" t="s">
        <v>1619</v>
      </c>
      <c r="I716" s="55">
        <v>2.0</v>
      </c>
      <c r="J716" s="55" t="s">
        <v>196</v>
      </c>
      <c r="K716" s="55">
        <v>35.0</v>
      </c>
      <c r="L716" s="55">
        <v>29.5</v>
      </c>
      <c r="M716" s="55">
        <v>16.5</v>
      </c>
      <c r="N716" s="251">
        <v>5.0</v>
      </c>
      <c r="O716" s="286">
        <v>2.0E-4</v>
      </c>
      <c r="P716" s="251">
        <v>5.0</v>
      </c>
      <c r="Q716" s="286">
        <v>2.0E-4</v>
      </c>
      <c r="R716" s="286">
        <v>1.0</v>
      </c>
      <c r="S716" s="251">
        <v>2.0</v>
      </c>
      <c r="T716" s="251">
        <v>0.0</v>
      </c>
      <c r="U716" s="286">
        <v>0.4</v>
      </c>
      <c r="V716" s="286">
        <v>0.0</v>
      </c>
      <c r="W716" s="287">
        <v>212.0</v>
      </c>
      <c r="X716" s="287">
        <v>0.0</v>
      </c>
      <c r="Y716" s="251">
        <v>2.0</v>
      </c>
      <c r="Z716" s="251">
        <v>0.0</v>
      </c>
      <c r="AA716" s="3"/>
      <c r="AB716" s="3"/>
      <c r="AC716" s="3"/>
      <c r="AD716" s="3"/>
      <c r="AE716" s="3"/>
      <c r="AF716" s="3"/>
      <c r="AG716" s="3"/>
      <c r="AH716" s="3"/>
      <c r="AI716" s="3"/>
      <c r="AJ716" s="3"/>
    </row>
    <row r="717">
      <c r="A717" s="252" t="s">
        <v>1635</v>
      </c>
      <c r="B717" s="252" t="s">
        <v>1285</v>
      </c>
      <c r="C717" s="252" t="s">
        <v>1294</v>
      </c>
      <c r="D717" s="252" t="s">
        <v>1295</v>
      </c>
      <c r="E717" s="59">
        <v>7.5</v>
      </c>
      <c r="F717" s="59" t="s">
        <v>7287</v>
      </c>
      <c r="G717" s="59" t="s">
        <v>7271</v>
      </c>
      <c r="H717" s="59" t="s">
        <v>1619</v>
      </c>
      <c r="I717" s="59">
        <v>3.0</v>
      </c>
      <c r="J717" s="59" t="s">
        <v>196</v>
      </c>
      <c r="K717" s="59">
        <v>35.0</v>
      </c>
      <c r="L717" s="59">
        <v>29.5</v>
      </c>
      <c r="M717" s="59">
        <v>16.5</v>
      </c>
      <c r="N717" s="252">
        <v>1.0</v>
      </c>
      <c r="O717" s="284">
        <v>0.0</v>
      </c>
      <c r="P717" s="252">
        <v>3.0</v>
      </c>
      <c r="Q717" s="284">
        <v>1.0E-4</v>
      </c>
      <c r="R717" s="284">
        <v>1.0</v>
      </c>
      <c r="S717" s="252">
        <v>3.0</v>
      </c>
      <c r="T717" s="252">
        <v>0.0</v>
      </c>
      <c r="U717" s="284">
        <v>3.0</v>
      </c>
      <c r="V717" s="284">
        <v>0.0</v>
      </c>
      <c r="W717" s="285">
        <v>318.0</v>
      </c>
      <c r="X717" s="285">
        <v>0.0</v>
      </c>
      <c r="Y717" s="252">
        <v>3.0</v>
      </c>
      <c r="Z717" s="252">
        <v>0.0</v>
      </c>
      <c r="AA717" s="63"/>
      <c r="AB717" s="63"/>
      <c r="AC717" s="63"/>
      <c r="AD717" s="63"/>
      <c r="AE717" s="63"/>
      <c r="AF717" s="63"/>
      <c r="AG717" s="63"/>
      <c r="AH717" s="63"/>
      <c r="AI717" s="63"/>
      <c r="AJ717" s="63"/>
    </row>
    <row r="718">
      <c r="A718" s="251" t="s">
        <v>1635</v>
      </c>
      <c r="B718" s="251" t="s">
        <v>1285</v>
      </c>
      <c r="C718" s="251" t="s">
        <v>1296</v>
      </c>
      <c r="D718" s="251" t="s">
        <v>1297</v>
      </c>
      <c r="E718" s="55">
        <v>8.0</v>
      </c>
      <c r="F718" s="55" t="s">
        <v>7287</v>
      </c>
      <c r="G718" s="55" t="s">
        <v>7271</v>
      </c>
      <c r="H718" s="55" t="s">
        <v>1619</v>
      </c>
      <c r="I718" s="55">
        <v>1.0</v>
      </c>
      <c r="J718" s="55" t="s">
        <v>196</v>
      </c>
      <c r="K718" s="55">
        <v>35.0</v>
      </c>
      <c r="L718" s="55">
        <v>29.5</v>
      </c>
      <c r="M718" s="55">
        <v>16.5</v>
      </c>
      <c r="N718" s="251">
        <v>232.0</v>
      </c>
      <c r="O718" s="286">
        <v>0.0092</v>
      </c>
      <c r="P718" s="251">
        <v>277.0</v>
      </c>
      <c r="Q718" s="286">
        <v>0.0092</v>
      </c>
      <c r="R718" s="286">
        <v>0.9964</v>
      </c>
      <c r="S718" s="251">
        <v>1.0</v>
      </c>
      <c r="T718" s="251">
        <v>0.0</v>
      </c>
      <c r="U718" s="286">
        <v>0.0043</v>
      </c>
      <c r="V718" s="286">
        <v>0.0</v>
      </c>
      <c r="W718" s="287">
        <v>106.0</v>
      </c>
      <c r="X718" s="287">
        <v>0.0</v>
      </c>
      <c r="Y718" s="251">
        <v>1.0</v>
      </c>
      <c r="Z718" s="251">
        <v>0.0</v>
      </c>
      <c r="AA718" s="3"/>
      <c r="AB718" s="3"/>
      <c r="AC718" s="3"/>
      <c r="AD718" s="3"/>
      <c r="AE718" s="3"/>
      <c r="AF718" s="3"/>
      <c r="AG718" s="3"/>
      <c r="AH718" s="3"/>
      <c r="AI718" s="3"/>
      <c r="AJ718" s="3"/>
    </row>
    <row r="719">
      <c r="A719" s="252" t="s">
        <v>1635</v>
      </c>
      <c r="B719" s="252" t="s">
        <v>1285</v>
      </c>
      <c r="C719" s="252" t="s">
        <v>1298</v>
      </c>
      <c r="D719" s="252" t="s">
        <v>1299</v>
      </c>
      <c r="E719" s="59">
        <v>8.5</v>
      </c>
      <c r="F719" s="59" t="s">
        <v>7287</v>
      </c>
      <c r="G719" s="59" t="s">
        <v>7271</v>
      </c>
      <c r="H719" s="59" t="s">
        <v>1619</v>
      </c>
      <c r="I719" s="59">
        <v>4.0</v>
      </c>
      <c r="J719" s="59" t="s">
        <v>196</v>
      </c>
      <c r="K719" s="59">
        <v>35.0</v>
      </c>
      <c r="L719" s="59">
        <v>29.5</v>
      </c>
      <c r="M719" s="59">
        <v>16.5</v>
      </c>
      <c r="N719" s="252">
        <v>4.0</v>
      </c>
      <c r="O719" s="284">
        <v>2.0E-4</v>
      </c>
      <c r="P719" s="252">
        <v>7.0</v>
      </c>
      <c r="Q719" s="284">
        <v>2.0E-4</v>
      </c>
      <c r="R719" s="284">
        <v>1.0</v>
      </c>
      <c r="S719" s="252">
        <v>4.0</v>
      </c>
      <c r="T719" s="252">
        <v>0.0</v>
      </c>
      <c r="U719" s="284">
        <v>1.0</v>
      </c>
      <c r="V719" s="284">
        <v>0.0</v>
      </c>
      <c r="W719" s="285">
        <v>424.0</v>
      </c>
      <c r="X719" s="285">
        <v>0.0</v>
      </c>
      <c r="Y719" s="252">
        <v>4.0</v>
      </c>
      <c r="Z719" s="252">
        <v>0.0</v>
      </c>
      <c r="AA719" s="63"/>
      <c r="AB719" s="63"/>
      <c r="AC719" s="63"/>
      <c r="AD719" s="63"/>
      <c r="AE719" s="63"/>
      <c r="AF719" s="63"/>
      <c r="AG719" s="63"/>
      <c r="AH719" s="63"/>
      <c r="AI719" s="63"/>
      <c r="AJ719" s="63"/>
    </row>
    <row r="720">
      <c r="A720" s="251" t="s">
        <v>1635</v>
      </c>
      <c r="B720" s="251" t="s">
        <v>1285</v>
      </c>
      <c r="C720" s="251" t="s">
        <v>1300</v>
      </c>
      <c r="D720" s="251" t="s">
        <v>1301</v>
      </c>
      <c r="E720" s="55">
        <v>9.0</v>
      </c>
      <c r="F720" s="55" t="s">
        <v>7287</v>
      </c>
      <c r="G720" s="55" t="s">
        <v>7271</v>
      </c>
      <c r="H720" s="55" t="s">
        <v>1619</v>
      </c>
      <c r="I720" s="55">
        <v>3.0</v>
      </c>
      <c r="J720" s="55" t="s">
        <v>196</v>
      </c>
      <c r="K720" s="55">
        <v>35.0</v>
      </c>
      <c r="L720" s="55">
        <v>29.5</v>
      </c>
      <c r="M720" s="55">
        <v>16.5</v>
      </c>
      <c r="N720" s="251">
        <v>10.0</v>
      </c>
      <c r="O720" s="286">
        <v>4.0E-4</v>
      </c>
      <c r="P720" s="251">
        <v>11.0</v>
      </c>
      <c r="Q720" s="286">
        <v>4.0E-4</v>
      </c>
      <c r="R720" s="286">
        <v>1.0</v>
      </c>
      <c r="S720" s="251">
        <v>3.0</v>
      </c>
      <c r="T720" s="251">
        <v>0.0</v>
      </c>
      <c r="U720" s="286">
        <v>0.3</v>
      </c>
      <c r="V720" s="286">
        <v>0.0</v>
      </c>
      <c r="W720" s="287">
        <v>318.0</v>
      </c>
      <c r="X720" s="287">
        <v>0.0</v>
      </c>
      <c r="Y720" s="251">
        <v>3.0</v>
      </c>
      <c r="Z720" s="251">
        <v>0.0</v>
      </c>
      <c r="AA720" s="3"/>
      <c r="AB720" s="3"/>
      <c r="AC720" s="3"/>
      <c r="AD720" s="3"/>
      <c r="AE720" s="3"/>
      <c r="AF720" s="3"/>
      <c r="AG720" s="3"/>
      <c r="AH720" s="3"/>
      <c r="AI720" s="3"/>
      <c r="AJ720" s="3"/>
    </row>
    <row r="721">
      <c r="A721" s="252" t="s">
        <v>1635</v>
      </c>
      <c r="B721" s="252" t="s">
        <v>742</v>
      </c>
      <c r="C721" s="252" t="s">
        <v>1044</v>
      </c>
      <c r="D721" s="252" t="s">
        <v>1045</v>
      </c>
      <c r="E721" s="59">
        <v>6.5</v>
      </c>
      <c r="F721" s="59" t="s">
        <v>186</v>
      </c>
      <c r="G721" s="59" t="s">
        <v>7274</v>
      </c>
      <c r="H721" s="59" t="s">
        <v>7273</v>
      </c>
      <c r="I721" s="59">
        <v>3.0</v>
      </c>
      <c r="J721" s="59" t="s">
        <v>170</v>
      </c>
      <c r="K721" s="59">
        <v>35.0</v>
      </c>
      <c r="L721" s="59">
        <v>31.5</v>
      </c>
      <c r="M721" s="59">
        <v>16.5</v>
      </c>
      <c r="N721" s="252">
        <v>29.0</v>
      </c>
      <c r="O721" s="284">
        <v>0.0011</v>
      </c>
      <c r="P721" s="252">
        <v>42.0</v>
      </c>
      <c r="Q721" s="284">
        <v>0.0014</v>
      </c>
      <c r="R721" s="284">
        <v>0.9286</v>
      </c>
      <c r="S721" s="252">
        <v>3.0</v>
      </c>
      <c r="T721" s="252">
        <v>0.0</v>
      </c>
      <c r="U721" s="284">
        <v>0.1034</v>
      </c>
      <c r="V721" s="284">
        <v>0.0</v>
      </c>
      <c r="W721" s="285">
        <v>318.0</v>
      </c>
      <c r="X721" s="285">
        <v>0.0</v>
      </c>
      <c r="Y721" s="252">
        <v>3.0</v>
      </c>
      <c r="Z721" s="252">
        <v>0.0</v>
      </c>
      <c r="AA721" s="63"/>
      <c r="AB721" s="63"/>
      <c r="AC721" s="63"/>
      <c r="AD721" s="63"/>
      <c r="AE721" s="63"/>
      <c r="AF721" s="63"/>
      <c r="AG721" s="63"/>
      <c r="AH721" s="63"/>
      <c r="AI721" s="63"/>
      <c r="AJ721" s="63"/>
    </row>
    <row r="722">
      <c r="A722" s="251" t="s">
        <v>1635</v>
      </c>
      <c r="B722" s="251" t="s">
        <v>742</v>
      </c>
      <c r="C722" s="251" t="s">
        <v>1046</v>
      </c>
      <c r="D722" s="251" t="s">
        <v>1047</v>
      </c>
      <c r="E722" s="55">
        <v>7.0</v>
      </c>
      <c r="F722" s="55" t="s">
        <v>186</v>
      </c>
      <c r="G722" s="55" t="s">
        <v>7274</v>
      </c>
      <c r="H722" s="55" t="s">
        <v>7273</v>
      </c>
      <c r="I722" s="55">
        <v>8.0</v>
      </c>
      <c r="J722" s="55" t="s">
        <v>170</v>
      </c>
      <c r="K722" s="55">
        <v>35.0</v>
      </c>
      <c r="L722" s="55">
        <v>31.5</v>
      </c>
      <c r="M722" s="55">
        <v>16.5</v>
      </c>
      <c r="N722" s="251">
        <v>16.0</v>
      </c>
      <c r="O722" s="286">
        <v>6.0E-4</v>
      </c>
      <c r="P722" s="251">
        <v>27.0</v>
      </c>
      <c r="Q722" s="286">
        <v>9.0E-4</v>
      </c>
      <c r="R722" s="286">
        <v>0.9259</v>
      </c>
      <c r="S722" s="251">
        <v>8.0</v>
      </c>
      <c r="T722" s="251">
        <v>0.0</v>
      </c>
      <c r="U722" s="286">
        <v>0.5</v>
      </c>
      <c r="V722" s="286">
        <v>0.0</v>
      </c>
      <c r="W722" s="287">
        <v>848.0</v>
      </c>
      <c r="X722" s="287">
        <v>0.0</v>
      </c>
      <c r="Y722" s="251">
        <v>8.0</v>
      </c>
      <c r="Z722" s="251">
        <v>0.0</v>
      </c>
      <c r="AA722" s="3"/>
      <c r="AB722" s="3"/>
      <c r="AC722" s="3"/>
      <c r="AD722" s="3"/>
      <c r="AE722" s="3"/>
      <c r="AF722" s="3"/>
      <c r="AG722" s="3"/>
      <c r="AH722" s="3"/>
      <c r="AI722" s="3"/>
      <c r="AJ722" s="3"/>
    </row>
    <row r="723">
      <c r="A723" s="252" t="s">
        <v>1635</v>
      </c>
      <c r="B723" s="252" t="s">
        <v>742</v>
      </c>
      <c r="C723" s="252" t="s">
        <v>749</v>
      </c>
      <c r="D723" s="252" t="s">
        <v>750</v>
      </c>
      <c r="E723" s="59">
        <v>7.5</v>
      </c>
      <c r="F723" s="59" t="s">
        <v>186</v>
      </c>
      <c r="G723" s="59" t="s">
        <v>7274</v>
      </c>
      <c r="H723" s="59" t="s">
        <v>7273</v>
      </c>
      <c r="I723" s="59">
        <v>7.0</v>
      </c>
      <c r="J723" s="59" t="s">
        <v>170</v>
      </c>
      <c r="K723" s="59">
        <v>35.0</v>
      </c>
      <c r="L723" s="59">
        <v>31.5</v>
      </c>
      <c r="M723" s="59">
        <v>16.5</v>
      </c>
      <c r="N723" s="252">
        <v>112.0</v>
      </c>
      <c r="O723" s="284">
        <v>0.0044</v>
      </c>
      <c r="P723" s="252">
        <v>136.0</v>
      </c>
      <c r="Q723" s="284">
        <v>0.0045</v>
      </c>
      <c r="R723" s="284">
        <v>0.9779</v>
      </c>
      <c r="S723" s="252">
        <v>7.0</v>
      </c>
      <c r="T723" s="252">
        <v>0.0</v>
      </c>
      <c r="U723" s="284">
        <v>0.0625</v>
      </c>
      <c r="V723" s="284">
        <v>0.0</v>
      </c>
      <c r="W723" s="285">
        <v>742.0</v>
      </c>
      <c r="X723" s="285">
        <v>0.0</v>
      </c>
      <c r="Y723" s="252">
        <v>7.0</v>
      </c>
      <c r="Z723" s="252">
        <v>0.0</v>
      </c>
      <c r="AA723" s="63"/>
      <c r="AB723" s="63"/>
      <c r="AC723" s="63"/>
      <c r="AD723" s="63"/>
      <c r="AE723" s="63"/>
      <c r="AF723" s="63"/>
      <c r="AG723" s="63"/>
      <c r="AH723" s="63"/>
      <c r="AI723" s="63"/>
      <c r="AJ723" s="63"/>
    </row>
    <row r="724">
      <c r="A724" s="251" t="s">
        <v>1635</v>
      </c>
      <c r="B724" s="251" t="s">
        <v>742</v>
      </c>
      <c r="C724" s="251" t="s">
        <v>751</v>
      </c>
      <c r="D724" s="251" t="s">
        <v>752</v>
      </c>
      <c r="E724" s="55">
        <v>8.0</v>
      </c>
      <c r="F724" s="55" t="s">
        <v>186</v>
      </c>
      <c r="G724" s="55" t="s">
        <v>7274</v>
      </c>
      <c r="H724" s="55" t="s">
        <v>7273</v>
      </c>
      <c r="I724" s="55">
        <v>6.0</v>
      </c>
      <c r="J724" s="55" t="s">
        <v>170</v>
      </c>
      <c r="K724" s="55">
        <v>35.0</v>
      </c>
      <c r="L724" s="55">
        <v>31.5</v>
      </c>
      <c r="M724" s="55">
        <v>16.5</v>
      </c>
      <c r="N724" s="251">
        <v>652.0</v>
      </c>
      <c r="O724" s="286">
        <v>0.0258</v>
      </c>
      <c r="P724" s="251">
        <v>775.0</v>
      </c>
      <c r="Q724" s="286">
        <v>0.0256</v>
      </c>
      <c r="R724" s="286">
        <v>1.0</v>
      </c>
      <c r="S724" s="251">
        <v>6.0</v>
      </c>
      <c r="T724" s="251">
        <v>0.0</v>
      </c>
      <c r="U724" s="286">
        <v>0.0092</v>
      </c>
      <c r="V724" s="286">
        <v>0.0</v>
      </c>
      <c r="W724" s="287">
        <v>636.0</v>
      </c>
      <c r="X724" s="287">
        <v>0.0</v>
      </c>
      <c r="Y724" s="251">
        <v>6.0</v>
      </c>
      <c r="Z724" s="251">
        <v>0.0</v>
      </c>
      <c r="AA724" s="3"/>
      <c r="AB724" s="3"/>
      <c r="AC724" s="3"/>
      <c r="AD724" s="3"/>
      <c r="AE724" s="3"/>
      <c r="AF724" s="3"/>
      <c r="AG724" s="3"/>
      <c r="AH724" s="3"/>
      <c r="AI724" s="3"/>
      <c r="AJ724" s="3"/>
    </row>
    <row r="725">
      <c r="A725" s="252" t="s">
        <v>1635</v>
      </c>
      <c r="B725" s="252" t="s">
        <v>742</v>
      </c>
      <c r="C725" s="252" t="s">
        <v>753</v>
      </c>
      <c r="D725" s="252" t="s">
        <v>754</v>
      </c>
      <c r="E725" s="59">
        <v>8.5</v>
      </c>
      <c r="F725" s="59" t="s">
        <v>186</v>
      </c>
      <c r="G725" s="59" t="s">
        <v>7274</v>
      </c>
      <c r="H725" s="59" t="s">
        <v>7273</v>
      </c>
      <c r="I725" s="59">
        <v>11.0</v>
      </c>
      <c r="J725" s="59" t="s">
        <v>170</v>
      </c>
      <c r="K725" s="59">
        <v>35.0</v>
      </c>
      <c r="L725" s="59">
        <v>31.5</v>
      </c>
      <c r="M725" s="59">
        <v>16.5</v>
      </c>
      <c r="N725" s="252">
        <v>279.0</v>
      </c>
      <c r="O725" s="284">
        <v>0.011</v>
      </c>
      <c r="P725" s="252">
        <v>336.0</v>
      </c>
      <c r="Q725" s="284">
        <v>0.0111</v>
      </c>
      <c r="R725" s="284">
        <v>1.0</v>
      </c>
      <c r="S725" s="252">
        <v>11.0</v>
      </c>
      <c r="T725" s="252">
        <v>0.0</v>
      </c>
      <c r="U725" s="284">
        <v>0.0394</v>
      </c>
      <c r="V725" s="284">
        <v>0.0</v>
      </c>
      <c r="W725" s="285">
        <v>1166.0</v>
      </c>
      <c r="X725" s="285">
        <v>0.0</v>
      </c>
      <c r="Y725" s="252">
        <v>11.0</v>
      </c>
      <c r="Z725" s="252">
        <v>0.0</v>
      </c>
      <c r="AA725" s="63"/>
      <c r="AB725" s="63"/>
      <c r="AC725" s="63"/>
      <c r="AD725" s="63"/>
      <c r="AE725" s="63"/>
      <c r="AF725" s="63"/>
      <c r="AG725" s="63"/>
      <c r="AH725" s="63"/>
      <c r="AI725" s="63"/>
      <c r="AJ725" s="63"/>
    </row>
    <row r="726">
      <c r="A726" s="251" t="s">
        <v>1635</v>
      </c>
      <c r="B726" s="251" t="s">
        <v>742</v>
      </c>
      <c r="C726" s="251" t="s">
        <v>1048</v>
      </c>
      <c r="D726" s="251" t="s">
        <v>1049</v>
      </c>
      <c r="E726" s="55">
        <v>9.5</v>
      </c>
      <c r="F726" s="55" t="s">
        <v>186</v>
      </c>
      <c r="G726" s="55" t="s">
        <v>7274</v>
      </c>
      <c r="H726" s="55" t="s">
        <v>7273</v>
      </c>
      <c r="I726" s="55">
        <v>1.0</v>
      </c>
      <c r="J726" s="55" t="s">
        <v>170</v>
      </c>
      <c r="K726" s="55">
        <v>35.0</v>
      </c>
      <c r="L726" s="55">
        <v>31.5</v>
      </c>
      <c r="M726" s="55">
        <v>16.5</v>
      </c>
      <c r="N726" s="251">
        <v>7.0</v>
      </c>
      <c r="O726" s="286">
        <v>3.0E-4</v>
      </c>
      <c r="P726" s="251">
        <v>10.0</v>
      </c>
      <c r="Q726" s="286">
        <v>3.0E-4</v>
      </c>
      <c r="R726" s="286">
        <v>1.0</v>
      </c>
      <c r="S726" s="251">
        <v>1.0</v>
      </c>
      <c r="T726" s="251">
        <v>0.0</v>
      </c>
      <c r="U726" s="286">
        <v>0.1429</v>
      </c>
      <c r="V726" s="286">
        <v>0.0</v>
      </c>
      <c r="W726" s="287">
        <v>106.0</v>
      </c>
      <c r="X726" s="287">
        <v>0.0</v>
      </c>
      <c r="Y726" s="251">
        <v>1.0</v>
      </c>
      <c r="Z726" s="251">
        <v>0.0</v>
      </c>
      <c r="AA726" s="3"/>
      <c r="AB726" s="3"/>
      <c r="AC726" s="3"/>
      <c r="AD726" s="3"/>
      <c r="AE726" s="3"/>
      <c r="AF726" s="3"/>
      <c r="AG726" s="3"/>
      <c r="AH726" s="3"/>
      <c r="AI726" s="3"/>
      <c r="AJ726" s="3"/>
    </row>
    <row r="727">
      <c r="A727" s="252" t="s">
        <v>1635</v>
      </c>
      <c r="B727" s="252" t="s">
        <v>755</v>
      </c>
      <c r="C727" s="252" t="s">
        <v>1302</v>
      </c>
      <c r="D727" s="252" t="s">
        <v>1303</v>
      </c>
      <c r="E727" s="59">
        <v>10.0</v>
      </c>
      <c r="F727" s="59" t="s">
        <v>186</v>
      </c>
      <c r="G727" s="59" t="s">
        <v>7274</v>
      </c>
      <c r="H727" s="59" t="s">
        <v>7273</v>
      </c>
      <c r="I727" s="59">
        <v>2.0</v>
      </c>
      <c r="J727" s="59" t="s">
        <v>170</v>
      </c>
      <c r="K727" s="59">
        <v>35.0</v>
      </c>
      <c r="L727" s="59">
        <v>31.5</v>
      </c>
      <c r="M727" s="59">
        <v>16.5</v>
      </c>
      <c r="N727" s="252">
        <v>15.0</v>
      </c>
      <c r="O727" s="284">
        <v>6.0E-4</v>
      </c>
      <c r="P727" s="252">
        <v>26.0</v>
      </c>
      <c r="Q727" s="284">
        <v>9.0E-4</v>
      </c>
      <c r="R727" s="284">
        <v>0.6154</v>
      </c>
      <c r="S727" s="252">
        <v>2.0</v>
      </c>
      <c r="T727" s="252">
        <v>0.0</v>
      </c>
      <c r="U727" s="284">
        <v>0.1333</v>
      </c>
      <c r="V727" s="284">
        <v>0.0</v>
      </c>
      <c r="W727" s="285">
        <v>204.0</v>
      </c>
      <c r="X727" s="285">
        <v>0.0</v>
      </c>
      <c r="Y727" s="252">
        <v>2.0</v>
      </c>
      <c r="Z727" s="252">
        <v>0.0</v>
      </c>
      <c r="AA727" s="63"/>
      <c r="AB727" s="63"/>
      <c r="AC727" s="63"/>
      <c r="AD727" s="63"/>
      <c r="AE727" s="63"/>
      <c r="AF727" s="63"/>
      <c r="AG727" s="63"/>
      <c r="AH727" s="63"/>
      <c r="AI727" s="63"/>
      <c r="AJ727" s="63"/>
    </row>
    <row r="728">
      <c r="A728" s="251" t="s">
        <v>1635</v>
      </c>
      <c r="B728" s="251" t="s">
        <v>755</v>
      </c>
      <c r="C728" s="251" t="s">
        <v>1304</v>
      </c>
      <c r="D728" s="251" t="s">
        <v>1305</v>
      </c>
      <c r="E728" s="55">
        <v>10.5</v>
      </c>
      <c r="F728" s="55" t="s">
        <v>186</v>
      </c>
      <c r="G728" s="55" t="s">
        <v>7274</v>
      </c>
      <c r="H728" s="55" t="s">
        <v>7273</v>
      </c>
      <c r="I728" s="55">
        <v>2.0</v>
      </c>
      <c r="J728" s="55" t="s">
        <v>170</v>
      </c>
      <c r="K728" s="55">
        <v>35.0</v>
      </c>
      <c r="L728" s="55">
        <v>31.5</v>
      </c>
      <c r="M728" s="55">
        <v>16.5</v>
      </c>
      <c r="N728" s="251">
        <v>11.0</v>
      </c>
      <c r="O728" s="286">
        <v>4.0E-4</v>
      </c>
      <c r="P728" s="251">
        <v>13.0</v>
      </c>
      <c r="Q728" s="286">
        <v>4.0E-4</v>
      </c>
      <c r="R728" s="286">
        <v>0.9231</v>
      </c>
      <c r="S728" s="251">
        <v>2.0</v>
      </c>
      <c r="T728" s="251">
        <v>0.0</v>
      </c>
      <c r="U728" s="286">
        <v>0.1818</v>
      </c>
      <c r="V728" s="286">
        <v>0.0</v>
      </c>
      <c r="W728" s="287">
        <v>204.0</v>
      </c>
      <c r="X728" s="287">
        <v>0.0</v>
      </c>
      <c r="Y728" s="251">
        <v>2.0</v>
      </c>
      <c r="Z728" s="251">
        <v>0.0</v>
      </c>
      <c r="AA728" s="3"/>
      <c r="AB728" s="3"/>
      <c r="AC728" s="3"/>
      <c r="AD728" s="3"/>
      <c r="AE728" s="3"/>
      <c r="AF728" s="3"/>
      <c r="AG728" s="3"/>
      <c r="AH728" s="3"/>
      <c r="AI728" s="3"/>
      <c r="AJ728" s="3"/>
    </row>
    <row r="729">
      <c r="A729" s="252" t="s">
        <v>1635</v>
      </c>
      <c r="B729" s="252" t="s">
        <v>755</v>
      </c>
      <c r="C729" s="252" t="s">
        <v>1306</v>
      </c>
      <c r="D729" s="252" t="s">
        <v>1307</v>
      </c>
      <c r="E729" s="59">
        <v>6.5</v>
      </c>
      <c r="F729" s="59" t="s">
        <v>186</v>
      </c>
      <c r="G729" s="59" t="s">
        <v>7274</v>
      </c>
      <c r="H729" s="59" t="s">
        <v>7273</v>
      </c>
      <c r="I729" s="59">
        <v>2.0</v>
      </c>
      <c r="J729" s="59" t="s">
        <v>170</v>
      </c>
      <c r="K729" s="59">
        <v>35.0</v>
      </c>
      <c r="L729" s="59">
        <v>31.5</v>
      </c>
      <c r="M729" s="59">
        <v>16.5</v>
      </c>
      <c r="N729" s="252">
        <v>14.0</v>
      </c>
      <c r="O729" s="284">
        <v>6.0E-4</v>
      </c>
      <c r="P729" s="252">
        <v>17.0</v>
      </c>
      <c r="Q729" s="284">
        <v>6.0E-4</v>
      </c>
      <c r="R729" s="284">
        <v>0.7647</v>
      </c>
      <c r="S729" s="252">
        <v>2.0</v>
      </c>
      <c r="T729" s="252">
        <v>0.0</v>
      </c>
      <c r="U729" s="284">
        <v>0.1429</v>
      </c>
      <c r="V729" s="284">
        <v>0.0</v>
      </c>
      <c r="W729" s="285">
        <v>204.0</v>
      </c>
      <c r="X729" s="285">
        <v>0.0</v>
      </c>
      <c r="Y729" s="252">
        <v>2.0</v>
      </c>
      <c r="Z729" s="252">
        <v>0.0</v>
      </c>
      <c r="AA729" s="63"/>
      <c r="AB729" s="63"/>
      <c r="AC729" s="63"/>
      <c r="AD729" s="63"/>
      <c r="AE729" s="63"/>
      <c r="AF729" s="63"/>
      <c r="AG729" s="63"/>
      <c r="AH729" s="63"/>
      <c r="AI729" s="63"/>
      <c r="AJ729" s="63"/>
    </row>
    <row r="730">
      <c r="A730" s="251" t="s">
        <v>1635</v>
      </c>
      <c r="B730" s="251" t="s">
        <v>755</v>
      </c>
      <c r="C730" s="251" t="s">
        <v>1308</v>
      </c>
      <c r="D730" s="251" t="s">
        <v>1309</v>
      </c>
      <c r="E730" s="55">
        <v>7.0</v>
      </c>
      <c r="F730" s="55" t="s">
        <v>186</v>
      </c>
      <c r="G730" s="55" t="s">
        <v>7274</v>
      </c>
      <c r="H730" s="55" t="s">
        <v>7273</v>
      </c>
      <c r="I730" s="55">
        <v>3.0</v>
      </c>
      <c r="J730" s="55" t="s">
        <v>170</v>
      </c>
      <c r="K730" s="55">
        <v>35.0</v>
      </c>
      <c r="L730" s="55">
        <v>31.5</v>
      </c>
      <c r="M730" s="55">
        <v>16.5</v>
      </c>
      <c r="N730" s="251">
        <v>4.0</v>
      </c>
      <c r="O730" s="286">
        <v>2.0E-4</v>
      </c>
      <c r="P730" s="251">
        <v>5.0</v>
      </c>
      <c r="Q730" s="286">
        <v>2.0E-4</v>
      </c>
      <c r="R730" s="286">
        <v>1.0</v>
      </c>
      <c r="S730" s="251">
        <v>3.0</v>
      </c>
      <c r="T730" s="251">
        <v>0.0</v>
      </c>
      <c r="U730" s="286">
        <v>0.75</v>
      </c>
      <c r="V730" s="286">
        <v>0.0</v>
      </c>
      <c r="W730" s="287">
        <v>306.0</v>
      </c>
      <c r="X730" s="287">
        <v>0.0</v>
      </c>
      <c r="Y730" s="251">
        <v>3.0</v>
      </c>
      <c r="Z730" s="251">
        <v>0.0</v>
      </c>
      <c r="AA730" s="3"/>
      <c r="AB730" s="3"/>
      <c r="AC730" s="3"/>
      <c r="AD730" s="3"/>
      <c r="AE730" s="3"/>
      <c r="AF730" s="3"/>
      <c r="AG730" s="3"/>
      <c r="AH730" s="3"/>
      <c r="AI730" s="3"/>
      <c r="AJ730" s="3"/>
    </row>
    <row r="731">
      <c r="A731" s="252" t="s">
        <v>1635</v>
      </c>
      <c r="B731" s="252" t="s">
        <v>755</v>
      </c>
      <c r="C731" s="252" t="s">
        <v>1310</v>
      </c>
      <c r="D731" s="252" t="s">
        <v>1311</v>
      </c>
      <c r="E731" s="59">
        <v>7.5</v>
      </c>
      <c r="F731" s="59" t="s">
        <v>186</v>
      </c>
      <c r="G731" s="59" t="s">
        <v>7274</v>
      </c>
      <c r="H731" s="59" t="s">
        <v>7273</v>
      </c>
      <c r="I731" s="59">
        <v>5.0</v>
      </c>
      <c r="J731" s="59" t="s">
        <v>170</v>
      </c>
      <c r="K731" s="59">
        <v>35.0</v>
      </c>
      <c r="L731" s="59">
        <v>31.5</v>
      </c>
      <c r="M731" s="59">
        <v>16.5</v>
      </c>
      <c r="N731" s="252">
        <v>5.0</v>
      </c>
      <c r="O731" s="284">
        <v>2.0E-4</v>
      </c>
      <c r="P731" s="252">
        <v>5.0</v>
      </c>
      <c r="Q731" s="284">
        <v>2.0E-4</v>
      </c>
      <c r="R731" s="284">
        <v>0.8</v>
      </c>
      <c r="S731" s="252">
        <v>5.0</v>
      </c>
      <c r="T731" s="252">
        <v>0.0</v>
      </c>
      <c r="U731" s="284">
        <v>1.0</v>
      </c>
      <c r="V731" s="284">
        <v>0.0</v>
      </c>
      <c r="W731" s="285">
        <v>510.0</v>
      </c>
      <c r="X731" s="285">
        <v>0.0</v>
      </c>
      <c r="Y731" s="252">
        <v>5.0</v>
      </c>
      <c r="Z731" s="252">
        <v>0.0</v>
      </c>
      <c r="AA731" s="63"/>
      <c r="AB731" s="63"/>
      <c r="AC731" s="63"/>
      <c r="AD731" s="63"/>
      <c r="AE731" s="63"/>
      <c r="AF731" s="63"/>
      <c r="AG731" s="63"/>
      <c r="AH731" s="63"/>
      <c r="AI731" s="63"/>
      <c r="AJ731" s="63"/>
    </row>
    <row r="732">
      <c r="A732" s="251" t="s">
        <v>1635</v>
      </c>
      <c r="B732" s="251" t="s">
        <v>755</v>
      </c>
      <c r="C732" s="251" t="s">
        <v>1312</v>
      </c>
      <c r="D732" s="251" t="s">
        <v>1313</v>
      </c>
      <c r="E732" s="55">
        <v>8.0</v>
      </c>
      <c r="F732" s="55" t="s">
        <v>186</v>
      </c>
      <c r="G732" s="55" t="s">
        <v>7274</v>
      </c>
      <c r="H732" s="55" t="s">
        <v>7273</v>
      </c>
      <c r="I732" s="55">
        <v>6.0</v>
      </c>
      <c r="J732" s="55" t="s">
        <v>170</v>
      </c>
      <c r="K732" s="55">
        <v>35.0</v>
      </c>
      <c r="L732" s="55">
        <v>31.5</v>
      </c>
      <c r="M732" s="55">
        <v>16.5</v>
      </c>
      <c r="N732" s="251">
        <v>12.0</v>
      </c>
      <c r="O732" s="286">
        <v>5.0E-4</v>
      </c>
      <c r="P732" s="251">
        <v>15.0</v>
      </c>
      <c r="Q732" s="286">
        <v>5.0E-4</v>
      </c>
      <c r="R732" s="286">
        <v>0.9333</v>
      </c>
      <c r="S732" s="251">
        <v>6.0</v>
      </c>
      <c r="T732" s="251">
        <v>0.0</v>
      </c>
      <c r="U732" s="286">
        <v>0.5</v>
      </c>
      <c r="V732" s="286">
        <v>0.0</v>
      </c>
      <c r="W732" s="287">
        <v>612.0</v>
      </c>
      <c r="X732" s="287">
        <v>0.0</v>
      </c>
      <c r="Y732" s="251">
        <v>6.0</v>
      </c>
      <c r="Z732" s="251">
        <v>0.0</v>
      </c>
      <c r="AA732" s="3"/>
      <c r="AB732" s="3"/>
      <c r="AC732" s="3"/>
      <c r="AD732" s="3"/>
      <c r="AE732" s="3"/>
      <c r="AF732" s="3"/>
      <c r="AG732" s="3"/>
      <c r="AH732" s="3"/>
      <c r="AI732" s="3"/>
      <c r="AJ732" s="3"/>
    </row>
    <row r="733">
      <c r="A733" s="252" t="s">
        <v>1635</v>
      </c>
      <c r="B733" s="252" t="s">
        <v>755</v>
      </c>
      <c r="C733" s="252" t="s">
        <v>756</v>
      </c>
      <c r="D733" s="252" t="s">
        <v>757</v>
      </c>
      <c r="E733" s="59">
        <v>8.5</v>
      </c>
      <c r="F733" s="59" t="s">
        <v>186</v>
      </c>
      <c r="G733" s="59" t="s">
        <v>7274</v>
      </c>
      <c r="H733" s="59" t="s">
        <v>7273</v>
      </c>
      <c r="I733" s="59">
        <v>9.0</v>
      </c>
      <c r="J733" s="59" t="s">
        <v>170</v>
      </c>
      <c r="K733" s="59">
        <v>35.0</v>
      </c>
      <c r="L733" s="59">
        <v>31.5</v>
      </c>
      <c r="M733" s="59">
        <v>16.5</v>
      </c>
      <c r="N733" s="252">
        <v>19.0</v>
      </c>
      <c r="O733" s="284">
        <v>8.0E-4</v>
      </c>
      <c r="P733" s="252">
        <v>28.0</v>
      </c>
      <c r="Q733" s="284">
        <v>9.0E-4</v>
      </c>
      <c r="R733" s="284">
        <v>1.0</v>
      </c>
      <c r="S733" s="252">
        <v>9.0</v>
      </c>
      <c r="T733" s="252">
        <v>0.0</v>
      </c>
      <c r="U733" s="284">
        <v>0.4737</v>
      </c>
      <c r="V733" s="284">
        <v>0.0</v>
      </c>
      <c r="W733" s="285">
        <v>918.0</v>
      </c>
      <c r="X733" s="285">
        <v>0.0</v>
      </c>
      <c r="Y733" s="252">
        <v>9.0</v>
      </c>
      <c r="Z733" s="252">
        <v>0.0</v>
      </c>
      <c r="AA733" s="63"/>
      <c r="AB733" s="63"/>
      <c r="AC733" s="63"/>
      <c r="AD733" s="63"/>
      <c r="AE733" s="63"/>
      <c r="AF733" s="63"/>
      <c r="AG733" s="63"/>
      <c r="AH733" s="63"/>
      <c r="AI733" s="63"/>
      <c r="AJ733" s="63"/>
    </row>
    <row r="734">
      <c r="A734" s="251" t="s">
        <v>1635</v>
      </c>
      <c r="B734" s="251" t="s">
        <v>755</v>
      </c>
      <c r="C734" s="251" t="s">
        <v>1314</v>
      </c>
      <c r="D734" s="251" t="s">
        <v>1315</v>
      </c>
      <c r="E734" s="55">
        <v>9.0</v>
      </c>
      <c r="F734" s="55" t="s">
        <v>186</v>
      </c>
      <c r="G734" s="55" t="s">
        <v>7274</v>
      </c>
      <c r="H734" s="55" t="s">
        <v>7273</v>
      </c>
      <c r="I734" s="55">
        <v>7.0</v>
      </c>
      <c r="J734" s="55" t="s">
        <v>170</v>
      </c>
      <c r="K734" s="55">
        <v>35.0</v>
      </c>
      <c r="L734" s="55">
        <v>31.5</v>
      </c>
      <c r="M734" s="55">
        <v>16.5</v>
      </c>
      <c r="N734" s="251">
        <v>28.0</v>
      </c>
      <c r="O734" s="286">
        <v>0.0011</v>
      </c>
      <c r="P734" s="251">
        <v>36.0</v>
      </c>
      <c r="Q734" s="286">
        <v>0.0012</v>
      </c>
      <c r="R734" s="286">
        <v>0.9722</v>
      </c>
      <c r="S734" s="251">
        <v>7.0</v>
      </c>
      <c r="T734" s="251">
        <v>0.0</v>
      </c>
      <c r="U734" s="286">
        <v>0.25</v>
      </c>
      <c r="V734" s="286">
        <v>0.0</v>
      </c>
      <c r="W734" s="287">
        <v>714.0</v>
      </c>
      <c r="X734" s="287">
        <v>0.0</v>
      </c>
      <c r="Y734" s="251">
        <v>7.0</v>
      </c>
      <c r="Z734" s="251">
        <v>0.0</v>
      </c>
      <c r="AA734" s="3"/>
      <c r="AB734" s="3"/>
      <c r="AC734" s="3"/>
      <c r="AD734" s="3"/>
      <c r="AE734" s="3"/>
      <c r="AF734" s="3"/>
      <c r="AG734" s="3"/>
      <c r="AH734" s="3"/>
      <c r="AI734" s="3"/>
      <c r="AJ734" s="3"/>
    </row>
    <row r="735">
      <c r="A735" s="252" t="s">
        <v>1635</v>
      </c>
      <c r="B735" s="252" t="s">
        <v>755</v>
      </c>
      <c r="C735" s="252" t="s">
        <v>758</v>
      </c>
      <c r="D735" s="252" t="s">
        <v>759</v>
      </c>
      <c r="E735" s="59">
        <v>9.5</v>
      </c>
      <c r="F735" s="59" t="s">
        <v>186</v>
      </c>
      <c r="G735" s="59" t="s">
        <v>7274</v>
      </c>
      <c r="H735" s="59" t="s">
        <v>7273</v>
      </c>
      <c r="I735" s="59">
        <v>11.0</v>
      </c>
      <c r="J735" s="59" t="s">
        <v>170</v>
      </c>
      <c r="K735" s="59">
        <v>35.0</v>
      </c>
      <c r="L735" s="59">
        <v>31.5</v>
      </c>
      <c r="M735" s="59">
        <v>16.5</v>
      </c>
      <c r="N735" s="252">
        <v>904.0</v>
      </c>
      <c r="O735" s="284">
        <v>0.0358</v>
      </c>
      <c r="P735" s="288">
        <v>1084.0</v>
      </c>
      <c r="Q735" s="284">
        <v>0.0358</v>
      </c>
      <c r="R735" s="284">
        <v>0.9991</v>
      </c>
      <c r="S735" s="252">
        <v>11.0</v>
      </c>
      <c r="T735" s="252">
        <v>0.0</v>
      </c>
      <c r="U735" s="284">
        <v>0.0122</v>
      </c>
      <c r="V735" s="284">
        <v>0.0</v>
      </c>
      <c r="W735" s="285">
        <v>1122.0</v>
      </c>
      <c r="X735" s="285">
        <v>0.0</v>
      </c>
      <c r="Y735" s="252">
        <v>11.0</v>
      </c>
      <c r="Z735" s="252">
        <v>0.0</v>
      </c>
      <c r="AA735" s="63"/>
      <c r="AB735" s="63"/>
      <c r="AC735" s="63"/>
      <c r="AD735" s="63"/>
      <c r="AE735" s="63"/>
      <c r="AF735" s="63"/>
      <c r="AG735" s="63"/>
      <c r="AH735" s="63"/>
      <c r="AI735" s="63"/>
      <c r="AJ735" s="63"/>
    </row>
    <row r="736">
      <c r="A736" s="251" t="s">
        <v>1635</v>
      </c>
      <c r="B736" s="251" t="s">
        <v>1316</v>
      </c>
      <c r="C736" s="251" t="s">
        <v>1317</v>
      </c>
      <c r="D736" s="251" t="s">
        <v>1318</v>
      </c>
      <c r="E736" s="55">
        <v>8.5</v>
      </c>
      <c r="F736" s="55" t="s">
        <v>188</v>
      </c>
      <c r="G736" s="55" t="s">
        <v>7274</v>
      </c>
      <c r="H736" s="55" t="s">
        <v>7273</v>
      </c>
      <c r="I736" s="55">
        <v>1.0</v>
      </c>
      <c r="J736" s="55" t="s">
        <v>170</v>
      </c>
      <c r="K736" s="55">
        <v>35.0</v>
      </c>
      <c r="L736" s="55">
        <v>31.5</v>
      </c>
      <c r="M736" s="55">
        <v>16.5</v>
      </c>
      <c r="N736" s="251">
        <v>2.0</v>
      </c>
      <c r="O736" s="286">
        <v>1.0E-4</v>
      </c>
      <c r="P736" s="251">
        <v>3.0</v>
      </c>
      <c r="Q736" s="286">
        <v>1.0E-4</v>
      </c>
      <c r="R736" s="286">
        <v>1.0</v>
      </c>
      <c r="S736" s="251">
        <v>1.0</v>
      </c>
      <c r="T736" s="251">
        <v>0.0</v>
      </c>
      <c r="U736" s="286">
        <v>0.5</v>
      </c>
      <c r="V736" s="286">
        <v>0.0</v>
      </c>
      <c r="W736" s="287">
        <v>102.0</v>
      </c>
      <c r="X736" s="287">
        <v>0.0</v>
      </c>
      <c r="Y736" s="251">
        <v>1.0</v>
      </c>
      <c r="Z736" s="251">
        <v>0.0</v>
      </c>
      <c r="AA736" s="3"/>
      <c r="AB736" s="3"/>
      <c r="AC736" s="3"/>
      <c r="AD736" s="3"/>
      <c r="AE736" s="3"/>
      <c r="AF736" s="3"/>
      <c r="AG736" s="3"/>
      <c r="AH736" s="3"/>
      <c r="AI736" s="3"/>
      <c r="AJ736" s="3"/>
    </row>
    <row r="737">
      <c r="A737" s="252" t="s">
        <v>1635</v>
      </c>
      <c r="B737" s="252" t="s">
        <v>1316</v>
      </c>
      <c r="C737" s="252" t="s">
        <v>1319</v>
      </c>
      <c r="D737" s="252" t="s">
        <v>1320</v>
      </c>
      <c r="E737" s="59">
        <v>9.0</v>
      </c>
      <c r="F737" s="59" t="s">
        <v>188</v>
      </c>
      <c r="G737" s="59" t="s">
        <v>7274</v>
      </c>
      <c r="H737" s="59" t="s">
        <v>7273</v>
      </c>
      <c r="I737" s="59">
        <v>1.0</v>
      </c>
      <c r="J737" s="59" t="s">
        <v>170</v>
      </c>
      <c r="K737" s="59">
        <v>35.0</v>
      </c>
      <c r="L737" s="59">
        <v>31.5</v>
      </c>
      <c r="M737" s="59">
        <v>16.5</v>
      </c>
      <c r="N737" s="252">
        <v>1.0</v>
      </c>
      <c r="O737" s="284">
        <v>0.0</v>
      </c>
      <c r="P737" s="252">
        <v>2.0</v>
      </c>
      <c r="Q737" s="284">
        <v>1.0E-4</v>
      </c>
      <c r="R737" s="284">
        <v>1.0</v>
      </c>
      <c r="S737" s="252">
        <v>1.0</v>
      </c>
      <c r="T737" s="252">
        <v>0.0</v>
      </c>
      <c r="U737" s="284">
        <v>1.0</v>
      </c>
      <c r="V737" s="284">
        <v>0.0</v>
      </c>
      <c r="W737" s="285">
        <v>102.0</v>
      </c>
      <c r="X737" s="285">
        <v>0.0</v>
      </c>
      <c r="Y737" s="252">
        <v>1.0</v>
      </c>
      <c r="Z737" s="252">
        <v>0.0</v>
      </c>
      <c r="AA737" s="63"/>
      <c r="AB737" s="63"/>
      <c r="AC737" s="63"/>
      <c r="AD737" s="63"/>
      <c r="AE737" s="63"/>
      <c r="AF737" s="63"/>
      <c r="AG737" s="63"/>
      <c r="AH737" s="63"/>
      <c r="AI737" s="63"/>
      <c r="AJ737" s="63"/>
    </row>
    <row r="738">
      <c r="A738" s="251" t="s">
        <v>1635</v>
      </c>
      <c r="B738" s="251" t="s">
        <v>760</v>
      </c>
      <c r="C738" s="251" t="s">
        <v>1321</v>
      </c>
      <c r="D738" s="251" t="s">
        <v>1322</v>
      </c>
      <c r="E738" s="55">
        <v>10.0</v>
      </c>
      <c r="F738" s="55" t="s">
        <v>188</v>
      </c>
      <c r="G738" s="55" t="s">
        <v>7274</v>
      </c>
      <c r="H738" s="55" t="s">
        <v>7273</v>
      </c>
      <c r="I738" s="55">
        <v>4.0</v>
      </c>
      <c r="J738" s="55" t="s">
        <v>170</v>
      </c>
      <c r="K738" s="55">
        <v>35.0</v>
      </c>
      <c r="L738" s="55">
        <v>31.5</v>
      </c>
      <c r="M738" s="55">
        <v>16.5</v>
      </c>
      <c r="N738" s="251">
        <v>241.0</v>
      </c>
      <c r="O738" s="286">
        <v>0.0095</v>
      </c>
      <c r="P738" s="251">
        <v>300.0</v>
      </c>
      <c r="Q738" s="286">
        <v>0.0099</v>
      </c>
      <c r="R738" s="286">
        <v>0.9967</v>
      </c>
      <c r="S738" s="251">
        <v>4.0</v>
      </c>
      <c r="T738" s="251">
        <v>0.0</v>
      </c>
      <c r="U738" s="286">
        <v>0.0166</v>
      </c>
      <c r="V738" s="286">
        <v>0.0</v>
      </c>
      <c r="W738" s="287">
        <v>424.0</v>
      </c>
      <c r="X738" s="287">
        <v>0.0</v>
      </c>
      <c r="Y738" s="251">
        <v>4.0</v>
      </c>
      <c r="Z738" s="251">
        <v>0.0</v>
      </c>
      <c r="AA738" s="3"/>
      <c r="AB738" s="3"/>
      <c r="AC738" s="3"/>
      <c r="AD738" s="3"/>
      <c r="AE738" s="3"/>
      <c r="AF738" s="3"/>
      <c r="AG738" s="3"/>
      <c r="AH738" s="3"/>
      <c r="AI738" s="3"/>
      <c r="AJ738" s="3"/>
    </row>
    <row r="739">
      <c r="A739" s="252" t="s">
        <v>1635</v>
      </c>
      <c r="B739" s="252" t="s">
        <v>760</v>
      </c>
      <c r="C739" s="252" t="s">
        <v>1323</v>
      </c>
      <c r="D739" s="252" t="s">
        <v>1324</v>
      </c>
      <c r="E739" s="59">
        <v>11.0</v>
      </c>
      <c r="F739" s="59" t="s">
        <v>188</v>
      </c>
      <c r="G739" s="59" t="s">
        <v>7274</v>
      </c>
      <c r="H739" s="59" t="s">
        <v>7273</v>
      </c>
      <c r="I739" s="59">
        <v>2.0</v>
      </c>
      <c r="J739" s="59" t="s">
        <v>170</v>
      </c>
      <c r="K739" s="59">
        <v>35.0</v>
      </c>
      <c r="L739" s="59">
        <v>31.5</v>
      </c>
      <c r="M739" s="59">
        <v>16.5</v>
      </c>
      <c r="N739" s="252">
        <v>11.0</v>
      </c>
      <c r="O739" s="284">
        <v>4.0E-4</v>
      </c>
      <c r="P739" s="252">
        <v>18.0</v>
      </c>
      <c r="Q739" s="284">
        <v>6.0E-4</v>
      </c>
      <c r="R739" s="284">
        <v>1.0</v>
      </c>
      <c r="S739" s="252">
        <v>2.0</v>
      </c>
      <c r="T739" s="252">
        <v>0.0</v>
      </c>
      <c r="U739" s="284">
        <v>0.1818</v>
      </c>
      <c r="V739" s="284">
        <v>0.0</v>
      </c>
      <c r="W739" s="285">
        <v>212.0</v>
      </c>
      <c r="X739" s="285">
        <v>0.0</v>
      </c>
      <c r="Y739" s="252">
        <v>2.0</v>
      </c>
      <c r="Z739" s="252">
        <v>0.0</v>
      </c>
      <c r="AA739" s="63"/>
      <c r="AB739" s="63"/>
      <c r="AC739" s="63"/>
      <c r="AD739" s="63"/>
      <c r="AE739" s="63"/>
      <c r="AF739" s="63"/>
      <c r="AG739" s="63"/>
      <c r="AH739" s="63"/>
      <c r="AI739" s="63"/>
      <c r="AJ739" s="63"/>
    </row>
    <row r="740">
      <c r="A740" s="251" t="s">
        <v>1635</v>
      </c>
      <c r="B740" s="251" t="s">
        <v>760</v>
      </c>
      <c r="C740" s="251" t="s">
        <v>1325</v>
      </c>
      <c r="D740" s="251" t="s">
        <v>1326</v>
      </c>
      <c r="E740" s="55">
        <v>7.0</v>
      </c>
      <c r="F740" s="55" t="s">
        <v>188</v>
      </c>
      <c r="G740" s="55" t="s">
        <v>7274</v>
      </c>
      <c r="H740" s="55" t="s">
        <v>7273</v>
      </c>
      <c r="I740" s="55">
        <v>1.0</v>
      </c>
      <c r="J740" s="55" t="s">
        <v>170</v>
      </c>
      <c r="K740" s="55">
        <v>35.0</v>
      </c>
      <c r="L740" s="55">
        <v>31.5</v>
      </c>
      <c r="M740" s="55">
        <v>16.5</v>
      </c>
      <c r="N740" s="251">
        <v>2.0</v>
      </c>
      <c r="O740" s="286">
        <v>1.0E-4</v>
      </c>
      <c r="P740" s="251">
        <v>2.0</v>
      </c>
      <c r="Q740" s="286">
        <v>1.0E-4</v>
      </c>
      <c r="R740" s="286">
        <v>1.0</v>
      </c>
      <c r="S740" s="251">
        <v>1.0</v>
      </c>
      <c r="T740" s="251">
        <v>0.0</v>
      </c>
      <c r="U740" s="286">
        <v>0.5</v>
      </c>
      <c r="V740" s="286">
        <v>0.0</v>
      </c>
      <c r="W740" s="287">
        <v>106.0</v>
      </c>
      <c r="X740" s="287">
        <v>0.0</v>
      </c>
      <c r="Y740" s="251">
        <v>1.0</v>
      </c>
      <c r="Z740" s="251">
        <v>0.0</v>
      </c>
      <c r="AA740" s="3"/>
      <c r="AB740" s="3"/>
      <c r="AC740" s="3"/>
      <c r="AD740" s="3"/>
      <c r="AE740" s="3"/>
      <c r="AF740" s="3"/>
      <c r="AG740" s="3"/>
      <c r="AH740" s="3"/>
      <c r="AI740" s="3"/>
      <c r="AJ740" s="3"/>
    </row>
    <row r="741">
      <c r="A741" s="252" t="s">
        <v>1635</v>
      </c>
      <c r="B741" s="252" t="s">
        <v>760</v>
      </c>
      <c r="C741" s="252" t="s">
        <v>1327</v>
      </c>
      <c r="D741" s="252" t="s">
        <v>1328</v>
      </c>
      <c r="E741" s="59">
        <v>8.0</v>
      </c>
      <c r="F741" s="59" t="s">
        <v>188</v>
      </c>
      <c r="G741" s="59" t="s">
        <v>7274</v>
      </c>
      <c r="H741" s="59" t="s">
        <v>7273</v>
      </c>
      <c r="I741" s="59">
        <v>2.0</v>
      </c>
      <c r="J741" s="59" t="s">
        <v>170</v>
      </c>
      <c r="K741" s="59">
        <v>35.0</v>
      </c>
      <c r="L741" s="59">
        <v>31.5</v>
      </c>
      <c r="M741" s="59">
        <v>16.5</v>
      </c>
      <c r="N741" s="252">
        <v>1.0</v>
      </c>
      <c r="O741" s="284">
        <v>0.0</v>
      </c>
      <c r="P741" s="252">
        <v>1.0</v>
      </c>
      <c r="Q741" s="284">
        <v>0.0</v>
      </c>
      <c r="R741" s="284">
        <v>1.0</v>
      </c>
      <c r="S741" s="252">
        <v>2.0</v>
      </c>
      <c r="T741" s="252">
        <v>0.0</v>
      </c>
      <c r="U741" s="284">
        <v>2.0</v>
      </c>
      <c r="V741" s="284">
        <v>0.0</v>
      </c>
      <c r="W741" s="285">
        <v>212.0</v>
      </c>
      <c r="X741" s="285">
        <v>0.0</v>
      </c>
      <c r="Y741" s="252">
        <v>2.0</v>
      </c>
      <c r="Z741" s="252">
        <v>0.0</v>
      </c>
      <c r="AA741" s="63"/>
      <c r="AB741" s="63"/>
      <c r="AC741" s="63"/>
      <c r="AD741" s="63"/>
      <c r="AE741" s="63"/>
      <c r="AF741" s="63"/>
      <c r="AG741" s="63"/>
      <c r="AH741" s="63"/>
      <c r="AI741" s="63"/>
      <c r="AJ741" s="63"/>
    </row>
    <row r="742">
      <c r="A742" s="251" t="s">
        <v>1635</v>
      </c>
      <c r="B742" s="251" t="s">
        <v>760</v>
      </c>
      <c r="C742" s="251" t="s">
        <v>1329</v>
      </c>
      <c r="D742" s="251" t="s">
        <v>1330</v>
      </c>
      <c r="E742" s="55">
        <v>8.5</v>
      </c>
      <c r="F742" s="55" t="s">
        <v>188</v>
      </c>
      <c r="G742" s="55" t="s">
        <v>7274</v>
      </c>
      <c r="H742" s="55" t="s">
        <v>7273</v>
      </c>
      <c r="I742" s="55">
        <v>1.0</v>
      </c>
      <c r="J742" s="55" t="s">
        <v>170</v>
      </c>
      <c r="K742" s="55">
        <v>35.0</v>
      </c>
      <c r="L742" s="55">
        <v>31.5</v>
      </c>
      <c r="M742" s="55">
        <v>16.5</v>
      </c>
      <c r="N742" s="251">
        <v>5.0</v>
      </c>
      <c r="O742" s="286">
        <v>2.0E-4</v>
      </c>
      <c r="P742" s="251">
        <v>5.0</v>
      </c>
      <c r="Q742" s="286">
        <v>2.0E-4</v>
      </c>
      <c r="R742" s="286">
        <v>0.8</v>
      </c>
      <c r="S742" s="251">
        <v>1.0</v>
      </c>
      <c r="T742" s="251">
        <v>0.0</v>
      </c>
      <c r="U742" s="286">
        <v>0.2</v>
      </c>
      <c r="V742" s="286">
        <v>0.0</v>
      </c>
      <c r="W742" s="287">
        <v>106.0</v>
      </c>
      <c r="X742" s="287">
        <v>0.0</v>
      </c>
      <c r="Y742" s="251">
        <v>1.0</v>
      </c>
      <c r="Z742" s="251">
        <v>0.0</v>
      </c>
      <c r="AA742" s="3"/>
      <c r="AB742" s="3"/>
      <c r="AC742" s="3"/>
      <c r="AD742" s="3"/>
      <c r="AE742" s="3"/>
      <c r="AF742" s="3"/>
      <c r="AG742" s="3"/>
      <c r="AH742" s="3"/>
      <c r="AI742" s="3"/>
      <c r="AJ742" s="3"/>
    </row>
    <row r="743">
      <c r="A743" s="252" t="s">
        <v>1635</v>
      </c>
      <c r="B743" s="252" t="s">
        <v>760</v>
      </c>
      <c r="C743" s="252" t="s">
        <v>1050</v>
      </c>
      <c r="D743" s="252" t="s">
        <v>1051</v>
      </c>
      <c r="E743" s="59">
        <v>9.0</v>
      </c>
      <c r="F743" s="59" t="s">
        <v>188</v>
      </c>
      <c r="G743" s="59" t="s">
        <v>7274</v>
      </c>
      <c r="H743" s="59" t="s">
        <v>7273</v>
      </c>
      <c r="I743" s="59">
        <v>2.0</v>
      </c>
      <c r="J743" s="59" t="s">
        <v>170</v>
      </c>
      <c r="K743" s="59">
        <v>35.0</v>
      </c>
      <c r="L743" s="59">
        <v>31.5</v>
      </c>
      <c r="M743" s="59">
        <v>16.5</v>
      </c>
      <c r="N743" s="252">
        <v>9.0</v>
      </c>
      <c r="O743" s="284">
        <v>4.0E-4</v>
      </c>
      <c r="P743" s="252">
        <v>14.0</v>
      </c>
      <c r="Q743" s="284">
        <v>5.0E-4</v>
      </c>
      <c r="R743" s="284">
        <v>0.8571</v>
      </c>
      <c r="S743" s="252">
        <v>2.0</v>
      </c>
      <c r="T743" s="252">
        <v>0.0</v>
      </c>
      <c r="U743" s="284">
        <v>0.2222</v>
      </c>
      <c r="V743" s="284">
        <v>0.0</v>
      </c>
      <c r="W743" s="285">
        <v>212.0</v>
      </c>
      <c r="X743" s="285">
        <v>0.0</v>
      </c>
      <c r="Y743" s="252">
        <v>2.0</v>
      </c>
      <c r="Z743" s="252">
        <v>0.0</v>
      </c>
      <c r="AA743" s="63"/>
      <c r="AB743" s="63"/>
      <c r="AC743" s="63"/>
      <c r="AD743" s="63"/>
      <c r="AE743" s="63"/>
      <c r="AF743" s="63"/>
      <c r="AG743" s="63"/>
      <c r="AH743" s="63"/>
      <c r="AI743" s="63"/>
      <c r="AJ743" s="63"/>
    </row>
    <row r="744">
      <c r="A744" s="251" t="s">
        <v>1635</v>
      </c>
      <c r="B744" s="251" t="s">
        <v>760</v>
      </c>
      <c r="C744" s="251" t="s">
        <v>761</v>
      </c>
      <c r="D744" s="251" t="s">
        <v>762</v>
      </c>
      <c r="E744" s="55">
        <v>9.5</v>
      </c>
      <c r="F744" s="55" t="s">
        <v>188</v>
      </c>
      <c r="G744" s="55" t="s">
        <v>7274</v>
      </c>
      <c r="H744" s="55" t="s">
        <v>7273</v>
      </c>
      <c r="I744" s="55">
        <v>4.0</v>
      </c>
      <c r="J744" s="55" t="s">
        <v>170</v>
      </c>
      <c r="K744" s="55">
        <v>35.0</v>
      </c>
      <c r="L744" s="55">
        <v>31.5</v>
      </c>
      <c r="M744" s="55">
        <v>16.5</v>
      </c>
      <c r="N744" s="251">
        <v>9.0</v>
      </c>
      <c r="O744" s="286">
        <v>4.0E-4</v>
      </c>
      <c r="P744" s="251">
        <v>12.0</v>
      </c>
      <c r="Q744" s="286">
        <v>4.0E-4</v>
      </c>
      <c r="R744" s="286">
        <v>0.8333</v>
      </c>
      <c r="S744" s="251">
        <v>4.0</v>
      </c>
      <c r="T744" s="251">
        <v>0.0</v>
      </c>
      <c r="U744" s="286">
        <v>0.4444</v>
      </c>
      <c r="V744" s="286">
        <v>0.0</v>
      </c>
      <c r="W744" s="287">
        <v>424.0</v>
      </c>
      <c r="X744" s="287">
        <v>0.0</v>
      </c>
      <c r="Y744" s="251">
        <v>4.0</v>
      </c>
      <c r="Z744" s="251">
        <v>0.0</v>
      </c>
      <c r="AA744" s="3"/>
      <c r="AB744" s="3"/>
      <c r="AC744" s="3"/>
      <c r="AD744" s="3"/>
      <c r="AE744" s="3"/>
      <c r="AF744" s="3"/>
      <c r="AG744" s="3"/>
      <c r="AH744" s="3"/>
      <c r="AI744" s="3"/>
      <c r="AJ744" s="3"/>
    </row>
    <row r="745">
      <c r="A745" s="252" t="s">
        <v>1635</v>
      </c>
      <c r="B745" s="252" t="s">
        <v>763</v>
      </c>
      <c r="C745" s="252" t="s">
        <v>766</v>
      </c>
      <c r="D745" s="252" t="s">
        <v>767</v>
      </c>
      <c r="E745" s="59">
        <v>8.5</v>
      </c>
      <c r="F745" s="59" t="s">
        <v>7290</v>
      </c>
      <c r="G745" s="59" t="s">
        <v>7270</v>
      </c>
      <c r="H745" s="59" t="s">
        <v>59</v>
      </c>
      <c r="I745" s="59">
        <v>1.0</v>
      </c>
      <c r="J745" s="59" t="s">
        <v>59</v>
      </c>
      <c r="K745" s="59">
        <v>35.0</v>
      </c>
      <c r="L745" s="59">
        <v>40.0</v>
      </c>
      <c r="M745" s="59">
        <v>16.5</v>
      </c>
      <c r="N745" s="252">
        <v>0.0</v>
      </c>
      <c r="O745" s="284">
        <v>0.0</v>
      </c>
      <c r="P745" s="252">
        <v>0.0</v>
      </c>
      <c r="Q745" s="284">
        <v>0.0</v>
      </c>
      <c r="R745" s="284">
        <v>0.0</v>
      </c>
      <c r="S745" s="252">
        <v>1.0</v>
      </c>
      <c r="T745" s="252">
        <v>0.0</v>
      </c>
      <c r="U745" s="284">
        <v>0.0</v>
      </c>
      <c r="V745" s="284">
        <v>0.0</v>
      </c>
      <c r="W745" s="285">
        <v>129.0</v>
      </c>
      <c r="X745" s="285">
        <v>0.0</v>
      </c>
      <c r="Y745" s="252">
        <v>1.0</v>
      </c>
      <c r="Z745" s="252">
        <v>0.0</v>
      </c>
      <c r="AA745" s="63"/>
      <c r="AB745" s="63"/>
      <c r="AC745" s="63"/>
      <c r="AD745" s="63"/>
      <c r="AE745" s="63"/>
      <c r="AF745" s="63"/>
      <c r="AG745" s="63"/>
      <c r="AH745" s="63"/>
      <c r="AI745" s="63"/>
      <c r="AJ745" s="63"/>
    </row>
    <row r="746">
      <c r="A746" s="251" t="s">
        <v>1635</v>
      </c>
      <c r="B746" s="251" t="s">
        <v>768</v>
      </c>
      <c r="C746" s="251" t="s">
        <v>1058</v>
      </c>
      <c r="D746" s="251" t="s">
        <v>1059</v>
      </c>
      <c r="E746" s="55">
        <v>10.5</v>
      </c>
      <c r="F746" s="55" t="s">
        <v>7287</v>
      </c>
      <c r="G746" s="55" t="s">
        <v>7270</v>
      </c>
      <c r="H746" s="55" t="s">
        <v>54</v>
      </c>
      <c r="I746" s="55">
        <v>1.0</v>
      </c>
      <c r="J746" s="55" t="s">
        <v>54</v>
      </c>
      <c r="K746" s="55">
        <v>35.0</v>
      </c>
      <c r="L746" s="55">
        <v>41.0</v>
      </c>
      <c r="M746" s="55">
        <v>16.5</v>
      </c>
      <c r="N746" s="251">
        <v>163.0</v>
      </c>
      <c r="O746" s="286">
        <v>0.0065</v>
      </c>
      <c r="P746" s="251">
        <v>193.0</v>
      </c>
      <c r="Q746" s="286">
        <v>0.0064</v>
      </c>
      <c r="R746" s="286">
        <v>1.0</v>
      </c>
      <c r="S746" s="251">
        <v>1.0</v>
      </c>
      <c r="T746" s="251">
        <v>0.0</v>
      </c>
      <c r="U746" s="286">
        <v>0.0061</v>
      </c>
      <c r="V746" s="286">
        <v>0.0</v>
      </c>
      <c r="W746" s="287">
        <v>150.0</v>
      </c>
      <c r="X746" s="287">
        <v>0.0</v>
      </c>
      <c r="Y746" s="251">
        <v>1.0</v>
      </c>
      <c r="Z746" s="251">
        <v>0.0</v>
      </c>
      <c r="AA746" s="3"/>
      <c r="AB746" s="3"/>
      <c r="AC746" s="3"/>
      <c r="AD746" s="3"/>
      <c r="AE746" s="3"/>
      <c r="AF746" s="3"/>
      <c r="AG746" s="3"/>
      <c r="AH746" s="3"/>
      <c r="AI746" s="3"/>
      <c r="AJ746" s="3"/>
    </row>
    <row r="747">
      <c r="A747" s="252" t="s">
        <v>1635</v>
      </c>
      <c r="B747" s="252" t="s">
        <v>768</v>
      </c>
      <c r="C747" s="252" t="s">
        <v>1064</v>
      </c>
      <c r="D747" s="252" t="s">
        <v>1065</v>
      </c>
      <c r="E747" s="59">
        <v>6.0</v>
      </c>
      <c r="F747" s="59" t="s">
        <v>7287</v>
      </c>
      <c r="G747" s="59" t="s">
        <v>7270</v>
      </c>
      <c r="H747" s="59" t="s">
        <v>54</v>
      </c>
      <c r="I747" s="59">
        <v>1.0</v>
      </c>
      <c r="J747" s="59" t="s">
        <v>54</v>
      </c>
      <c r="K747" s="59">
        <v>35.0</v>
      </c>
      <c r="L747" s="59">
        <v>41.0</v>
      </c>
      <c r="M747" s="59">
        <v>16.5</v>
      </c>
      <c r="N747" s="252">
        <v>28.0</v>
      </c>
      <c r="O747" s="284">
        <v>0.0011</v>
      </c>
      <c r="P747" s="252">
        <v>32.0</v>
      </c>
      <c r="Q747" s="284">
        <v>0.0011</v>
      </c>
      <c r="R747" s="284">
        <v>0.9688</v>
      </c>
      <c r="S747" s="252">
        <v>1.0</v>
      </c>
      <c r="T747" s="252">
        <v>0.0</v>
      </c>
      <c r="U747" s="284">
        <v>0.0357</v>
      </c>
      <c r="V747" s="284">
        <v>0.0</v>
      </c>
      <c r="W747" s="285">
        <v>150.0</v>
      </c>
      <c r="X747" s="285">
        <v>0.0</v>
      </c>
      <c r="Y747" s="252">
        <v>1.0</v>
      </c>
      <c r="Z747" s="252">
        <v>0.0</v>
      </c>
      <c r="AA747" s="63"/>
      <c r="AB747" s="63"/>
      <c r="AC747" s="63"/>
      <c r="AD747" s="63"/>
      <c r="AE747" s="63"/>
      <c r="AF747" s="63"/>
      <c r="AG747" s="63"/>
      <c r="AH747" s="63"/>
      <c r="AI747" s="63"/>
      <c r="AJ747" s="63"/>
    </row>
    <row r="748">
      <c r="A748" s="251" t="s">
        <v>1635</v>
      </c>
      <c r="B748" s="251" t="s">
        <v>768</v>
      </c>
      <c r="C748" s="251" t="s">
        <v>771</v>
      </c>
      <c r="D748" s="251" t="s">
        <v>772</v>
      </c>
      <c r="E748" s="55">
        <v>8.0</v>
      </c>
      <c r="F748" s="55" t="s">
        <v>7287</v>
      </c>
      <c r="G748" s="55" t="s">
        <v>7270</v>
      </c>
      <c r="H748" s="55" t="s">
        <v>54</v>
      </c>
      <c r="I748" s="55">
        <v>1.0</v>
      </c>
      <c r="J748" s="55" t="s">
        <v>54</v>
      </c>
      <c r="K748" s="55">
        <v>35.0</v>
      </c>
      <c r="L748" s="55">
        <v>41.0</v>
      </c>
      <c r="M748" s="55">
        <v>16.5</v>
      </c>
      <c r="N748" s="251">
        <v>3.0</v>
      </c>
      <c r="O748" s="286">
        <v>1.0E-4</v>
      </c>
      <c r="P748" s="251">
        <v>3.0</v>
      </c>
      <c r="Q748" s="286">
        <v>1.0E-4</v>
      </c>
      <c r="R748" s="286">
        <v>1.0</v>
      </c>
      <c r="S748" s="251">
        <v>1.0</v>
      </c>
      <c r="T748" s="251">
        <v>0.0</v>
      </c>
      <c r="U748" s="286">
        <v>0.3333</v>
      </c>
      <c r="V748" s="286">
        <v>0.0</v>
      </c>
      <c r="W748" s="287">
        <v>150.0</v>
      </c>
      <c r="X748" s="287">
        <v>0.0</v>
      </c>
      <c r="Y748" s="251">
        <v>1.0</v>
      </c>
      <c r="Z748" s="251">
        <v>0.0</v>
      </c>
      <c r="AA748" s="3"/>
      <c r="AB748" s="3"/>
      <c r="AC748" s="3"/>
      <c r="AD748" s="3"/>
      <c r="AE748" s="3"/>
      <c r="AF748" s="3"/>
      <c r="AG748" s="3"/>
      <c r="AH748" s="3"/>
      <c r="AI748" s="3"/>
      <c r="AJ748" s="3"/>
    </row>
    <row r="749">
      <c r="A749" s="252" t="s">
        <v>1635</v>
      </c>
      <c r="B749" s="252" t="s">
        <v>768</v>
      </c>
      <c r="C749" s="252" t="s">
        <v>1066</v>
      </c>
      <c r="D749" s="252" t="s">
        <v>1067</v>
      </c>
      <c r="E749" s="59">
        <v>8.5</v>
      </c>
      <c r="F749" s="59" t="s">
        <v>7287</v>
      </c>
      <c r="G749" s="59" t="s">
        <v>7270</v>
      </c>
      <c r="H749" s="59" t="s">
        <v>54</v>
      </c>
      <c r="I749" s="59">
        <v>1.0</v>
      </c>
      <c r="J749" s="59" t="s">
        <v>54</v>
      </c>
      <c r="K749" s="59">
        <v>35.0</v>
      </c>
      <c r="L749" s="59">
        <v>41.0</v>
      </c>
      <c r="M749" s="59">
        <v>16.5</v>
      </c>
      <c r="N749" s="252">
        <v>2.0</v>
      </c>
      <c r="O749" s="284">
        <v>1.0E-4</v>
      </c>
      <c r="P749" s="252">
        <v>3.0</v>
      </c>
      <c r="Q749" s="284">
        <v>1.0E-4</v>
      </c>
      <c r="R749" s="284">
        <v>1.0</v>
      </c>
      <c r="S749" s="252">
        <v>1.0</v>
      </c>
      <c r="T749" s="252">
        <v>0.0</v>
      </c>
      <c r="U749" s="284">
        <v>0.5</v>
      </c>
      <c r="V749" s="284">
        <v>0.0</v>
      </c>
      <c r="W749" s="285">
        <v>150.0</v>
      </c>
      <c r="X749" s="285">
        <v>0.0</v>
      </c>
      <c r="Y749" s="252">
        <v>1.0</v>
      </c>
      <c r="Z749" s="252">
        <v>0.0</v>
      </c>
      <c r="AA749" s="63"/>
      <c r="AB749" s="63"/>
      <c r="AC749" s="63"/>
      <c r="AD749" s="63"/>
      <c r="AE749" s="63"/>
      <c r="AF749" s="63"/>
      <c r="AG749" s="63"/>
      <c r="AH749" s="63"/>
      <c r="AI749" s="63"/>
      <c r="AJ749" s="63"/>
    </row>
    <row r="750">
      <c r="A750" s="251" t="s">
        <v>1635</v>
      </c>
      <c r="B750" s="251" t="s">
        <v>768</v>
      </c>
      <c r="C750" s="251" t="s">
        <v>1331</v>
      </c>
      <c r="D750" s="251" t="s">
        <v>1332</v>
      </c>
      <c r="E750" s="55">
        <v>9.0</v>
      </c>
      <c r="F750" s="55" t="s">
        <v>7287</v>
      </c>
      <c r="G750" s="55" t="s">
        <v>7270</v>
      </c>
      <c r="H750" s="55" t="s">
        <v>54</v>
      </c>
      <c r="I750" s="55">
        <v>2.0</v>
      </c>
      <c r="J750" s="55" t="s">
        <v>54</v>
      </c>
      <c r="K750" s="55">
        <v>35.0</v>
      </c>
      <c r="L750" s="55">
        <v>41.0</v>
      </c>
      <c r="M750" s="55">
        <v>16.5</v>
      </c>
      <c r="N750" s="251">
        <v>5.0</v>
      </c>
      <c r="O750" s="286">
        <v>2.0E-4</v>
      </c>
      <c r="P750" s="251">
        <v>5.0</v>
      </c>
      <c r="Q750" s="286">
        <v>2.0E-4</v>
      </c>
      <c r="R750" s="286">
        <v>1.0</v>
      </c>
      <c r="S750" s="251">
        <v>2.0</v>
      </c>
      <c r="T750" s="251">
        <v>0.0</v>
      </c>
      <c r="U750" s="286">
        <v>0.4</v>
      </c>
      <c r="V750" s="286">
        <v>0.0</v>
      </c>
      <c r="W750" s="287">
        <v>300.0</v>
      </c>
      <c r="X750" s="287">
        <v>0.0</v>
      </c>
      <c r="Y750" s="251">
        <v>2.0</v>
      </c>
      <c r="Z750" s="251">
        <v>0.0</v>
      </c>
      <c r="AA750" s="3"/>
      <c r="AB750" s="3"/>
      <c r="AC750" s="3"/>
      <c r="AD750" s="3"/>
      <c r="AE750" s="3"/>
      <c r="AF750" s="3"/>
      <c r="AG750" s="3"/>
      <c r="AH750" s="3"/>
      <c r="AI750" s="3"/>
      <c r="AJ750" s="3"/>
    </row>
    <row r="751">
      <c r="A751" s="252" t="s">
        <v>1635</v>
      </c>
      <c r="B751" s="252" t="s">
        <v>768</v>
      </c>
      <c r="C751" s="252" t="s">
        <v>773</v>
      </c>
      <c r="D751" s="252" t="s">
        <v>774</v>
      </c>
      <c r="E751" s="59">
        <v>9.5</v>
      </c>
      <c r="F751" s="59" t="s">
        <v>7287</v>
      </c>
      <c r="G751" s="59" t="s">
        <v>7270</v>
      </c>
      <c r="H751" s="59" t="s">
        <v>54</v>
      </c>
      <c r="I751" s="59">
        <v>1.0</v>
      </c>
      <c r="J751" s="59" t="s">
        <v>54</v>
      </c>
      <c r="K751" s="59">
        <v>35.0</v>
      </c>
      <c r="L751" s="59">
        <v>41.0</v>
      </c>
      <c r="M751" s="59">
        <v>16.5</v>
      </c>
      <c r="N751" s="252">
        <v>9.0</v>
      </c>
      <c r="O751" s="284">
        <v>4.0E-4</v>
      </c>
      <c r="P751" s="252">
        <v>12.0</v>
      </c>
      <c r="Q751" s="284">
        <v>4.0E-4</v>
      </c>
      <c r="R751" s="284">
        <v>1.0</v>
      </c>
      <c r="S751" s="252">
        <v>1.0</v>
      </c>
      <c r="T751" s="252">
        <v>0.0</v>
      </c>
      <c r="U751" s="284">
        <v>0.1111</v>
      </c>
      <c r="V751" s="284">
        <v>0.0</v>
      </c>
      <c r="W751" s="285">
        <v>150.0</v>
      </c>
      <c r="X751" s="285">
        <v>0.0</v>
      </c>
      <c r="Y751" s="252">
        <v>1.0</v>
      </c>
      <c r="Z751" s="252">
        <v>0.0</v>
      </c>
      <c r="AA751" s="63"/>
      <c r="AB751" s="63"/>
      <c r="AC751" s="63"/>
      <c r="AD751" s="63"/>
      <c r="AE751" s="63"/>
      <c r="AF751" s="63"/>
      <c r="AG751" s="63"/>
      <c r="AH751" s="63"/>
      <c r="AI751" s="63"/>
      <c r="AJ751" s="63"/>
    </row>
    <row r="752">
      <c r="A752" s="251" t="s">
        <v>1635</v>
      </c>
      <c r="B752" s="251" t="s">
        <v>768</v>
      </c>
      <c r="C752" s="251" t="s">
        <v>1333</v>
      </c>
      <c r="D752" s="251" t="s">
        <v>1334</v>
      </c>
      <c r="E752" s="55">
        <v>11.0</v>
      </c>
      <c r="F752" s="55" t="s">
        <v>7290</v>
      </c>
      <c r="G752" s="55" t="s">
        <v>7270</v>
      </c>
      <c r="H752" s="55" t="s">
        <v>54</v>
      </c>
      <c r="I752" s="55">
        <v>2.0</v>
      </c>
      <c r="J752" s="55" t="s">
        <v>54</v>
      </c>
      <c r="K752" s="55">
        <v>35.0</v>
      </c>
      <c r="L752" s="55">
        <v>41.0</v>
      </c>
      <c r="M752" s="55">
        <v>16.5</v>
      </c>
      <c r="N752" s="251">
        <v>5.0</v>
      </c>
      <c r="O752" s="286">
        <v>2.0E-4</v>
      </c>
      <c r="P752" s="251">
        <v>10.0</v>
      </c>
      <c r="Q752" s="286">
        <v>3.0E-4</v>
      </c>
      <c r="R752" s="286">
        <v>1.0</v>
      </c>
      <c r="S752" s="251">
        <v>2.0</v>
      </c>
      <c r="T752" s="251">
        <v>0.0</v>
      </c>
      <c r="U752" s="286">
        <v>0.4</v>
      </c>
      <c r="V752" s="286">
        <v>0.0</v>
      </c>
      <c r="W752" s="287">
        <v>300.0</v>
      </c>
      <c r="X752" s="287">
        <v>0.0</v>
      </c>
      <c r="Y752" s="251">
        <v>2.0</v>
      </c>
      <c r="Z752" s="251">
        <v>0.0</v>
      </c>
      <c r="AA752" s="3"/>
      <c r="AB752" s="3"/>
      <c r="AC752" s="3"/>
      <c r="AD752" s="3"/>
      <c r="AE752" s="3"/>
      <c r="AF752" s="3"/>
      <c r="AG752" s="3"/>
      <c r="AH752" s="3"/>
      <c r="AI752" s="3"/>
      <c r="AJ752" s="3"/>
    </row>
    <row r="753">
      <c r="A753" s="252" t="s">
        <v>1635</v>
      </c>
      <c r="B753" s="252" t="s">
        <v>768</v>
      </c>
      <c r="C753" s="252" t="s">
        <v>1335</v>
      </c>
      <c r="D753" s="252" t="s">
        <v>1336</v>
      </c>
      <c r="E753" s="59">
        <v>7.0</v>
      </c>
      <c r="F753" s="59" t="s">
        <v>7290</v>
      </c>
      <c r="G753" s="59" t="s">
        <v>7270</v>
      </c>
      <c r="H753" s="59" t="s">
        <v>54</v>
      </c>
      <c r="I753" s="59">
        <v>1.0</v>
      </c>
      <c r="J753" s="59" t="s">
        <v>54</v>
      </c>
      <c r="K753" s="59">
        <v>35.0</v>
      </c>
      <c r="L753" s="59">
        <v>41.0</v>
      </c>
      <c r="M753" s="59">
        <v>16.5</v>
      </c>
      <c r="N753" s="252">
        <v>26.0</v>
      </c>
      <c r="O753" s="284">
        <v>0.001</v>
      </c>
      <c r="P753" s="252">
        <v>36.0</v>
      </c>
      <c r="Q753" s="284">
        <v>0.0012</v>
      </c>
      <c r="R753" s="284">
        <v>0.9444</v>
      </c>
      <c r="S753" s="252">
        <v>1.0</v>
      </c>
      <c r="T753" s="252">
        <v>0.0</v>
      </c>
      <c r="U753" s="284">
        <v>0.0385</v>
      </c>
      <c r="V753" s="284">
        <v>0.0</v>
      </c>
      <c r="W753" s="285">
        <v>150.0</v>
      </c>
      <c r="X753" s="285">
        <v>0.0</v>
      </c>
      <c r="Y753" s="252">
        <v>1.0</v>
      </c>
      <c r="Z753" s="252">
        <v>0.0</v>
      </c>
      <c r="AA753" s="63"/>
      <c r="AB753" s="63"/>
      <c r="AC753" s="63"/>
      <c r="AD753" s="63"/>
      <c r="AE753" s="63"/>
      <c r="AF753" s="63"/>
      <c r="AG753" s="63"/>
      <c r="AH753" s="63"/>
      <c r="AI753" s="63"/>
      <c r="AJ753" s="63"/>
    </row>
    <row r="754">
      <c r="A754" s="251" t="s">
        <v>1635</v>
      </c>
      <c r="B754" s="251" t="s">
        <v>768</v>
      </c>
      <c r="C754" s="251" t="s">
        <v>1072</v>
      </c>
      <c r="D754" s="251" t="s">
        <v>1073</v>
      </c>
      <c r="E754" s="55">
        <v>7.5</v>
      </c>
      <c r="F754" s="55" t="s">
        <v>7290</v>
      </c>
      <c r="G754" s="55" t="s">
        <v>7270</v>
      </c>
      <c r="H754" s="55" t="s">
        <v>54</v>
      </c>
      <c r="I754" s="55">
        <v>1.0</v>
      </c>
      <c r="J754" s="55" t="s">
        <v>54</v>
      </c>
      <c r="K754" s="55">
        <v>35.0</v>
      </c>
      <c r="L754" s="55">
        <v>41.0</v>
      </c>
      <c r="M754" s="55">
        <v>16.5</v>
      </c>
      <c r="N754" s="251">
        <v>2.0</v>
      </c>
      <c r="O754" s="286">
        <v>1.0E-4</v>
      </c>
      <c r="P754" s="251">
        <v>4.0</v>
      </c>
      <c r="Q754" s="286">
        <v>1.0E-4</v>
      </c>
      <c r="R754" s="286">
        <v>1.0</v>
      </c>
      <c r="S754" s="251">
        <v>1.0</v>
      </c>
      <c r="T754" s="251">
        <v>0.0</v>
      </c>
      <c r="U754" s="286">
        <v>0.5</v>
      </c>
      <c r="V754" s="286">
        <v>0.0</v>
      </c>
      <c r="W754" s="287">
        <v>150.0</v>
      </c>
      <c r="X754" s="287">
        <v>0.0</v>
      </c>
      <c r="Y754" s="251">
        <v>1.0</v>
      </c>
      <c r="Z754" s="251">
        <v>0.0</v>
      </c>
      <c r="AA754" s="3"/>
      <c r="AB754" s="3"/>
      <c r="AC754" s="3"/>
      <c r="AD754" s="3"/>
      <c r="AE754" s="3"/>
      <c r="AF754" s="3"/>
      <c r="AG754" s="3"/>
      <c r="AH754" s="3"/>
      <c r="AI754" s="3"/>
      <c r="AJ754" s="3"/>
    </row>
    <row r="755">
      <c r="A755" s="252" t="s">
        <v>1635</v>
      </c>
      <c r="B755" s="252" t="s">
        <v>768</v>
      </c>
      <c r="C755" s="252" t="s">
        <v>1074</v>
      </c>
      <c r="D755" s="252" t="s">
        <v>1075</v>
      </c>
      <c r="E755" s="59">
        <v>8.5</v>
      </c>
      <c r="F755" s="59" t="s">
        <v>7290</v>
      </c>
      <c r="G755" s="59" t="s">
        <v>7270</v>
      </c>
      <c r="H755" s="59" t="s">
        <v>54</v>
      </c>
      <c r="I755" s="59">
        <v>2.0</v>
      </c>
      <c r="J755" s="59" t="s">
        <v>54</v>
      </c>
      <c r="K755" s="59">
        <v>35.0</v>
      </c>
      <c r="L755" s="59">
        <v>41.0</v>
      </c>
      <c r="M755" s="59">
        <v>16.5</v>
      </c>
      <c r="N755" s="252">
        <v>7.0</v>
      </c>
      <c r="O755" s="284">
        <v>3.0E-4</v>
      </c>
      <c r="P755" s="252">
        <v>12.0</v>
      </c>
      <c r="Q755" s="284">
        <v>4.0E-4</v>
      </c>
      <c r="R755" s="284">
        <v>1.0</v>
      </c>
      <c r="S755" s="252">
        <v>2.0</v>
      </c>
      <c r="T755" s="252">
        <v>0.0</v>
      </c>
      <c r="U755" s="284">
        <v>0.2857</v>
      </c>
      <c r="V755" s="284">
        <v>0.0</v>
      </c>
      <c r="W755" s="285">
        <v>300.0</v>
      </c>
      <c r="X755" s="285">
        <v>0.0</v>
      </c>
      <c r="Y755" s="252">
        <v>2.0</v>
      </c>
      <c r="Z755" s="252">
        <v>0.0</v>
      </c>
      <c r="AA755" s="63"/>
      <c r="AB755" s="63"/>
      <c r="AC755" s="63"/>
      <c r="AD755" s="63"/>
      <c r="AE755" s="63"/>
      <c r="AF755" s="63"/>
      <c r="AG755" s="63"/>
      <c r="AH755" s="63"/>
      <c r="AI755" s="63"/>
      <c r="AJ755" s="63"/>
    </row>
    <row r="756">
      <c r="A756" s="251" t="s">
        <v>1635</v>
      </c>
      <c r="B756" s="251" t="s">
        <v>777</v>
      </c>
      <c r="C756" s="251" t="s">
        <v>778</v>
      </c>
      <c r="D756" s="251" t="s">
        <v>779</v>
      </c>
      <c r="E756" s="55">
        <v>10.0</v>
      </c>
      <c r="F756" s="55" t="s">
        <v>7287</v>
      </c>
      <c r="G756" s="55" t="s">
        <v>7270</v>
      </c>
      <c r="H756" s="55" t="s">
        <v>54</v>
      </c>
      <c r="I756" s="55">
        <v>5.0</v>
      </c>
      <c r="J756" s="55" t="s">
        <v>54</v>
      </c>
      <c r="K756" s="55">
        <v>35.0</v>
      </c>
      <c r="L756" s="55">
        <v>41.0</v>
      </c>
      <c r="M756" s="55">
        <v>16.5</v>
      </c>
      <c r="N756" s="251">
        <v>662.0</v>
      </c>
      <c r="O756" s="286">
        <v>0.0262</v>
      </c>
      <c r="P756" s="251">
        <v>763.0</v>
      </c>
      <c r="Q756" s="286">
        <v>0.0252</v>
      </c>
      <c r="R756" s="286">
        <v>0.9987</v>
      </c>
      <c r="S756" s="251">
        <v>5.0</v>
      </c>
      <c r="T756" s="251">
        <v>0.0</v>
      </c>
      <c r="U756" s="286">
        <v>0.0076</v>
      </c>
      <c r="V756" s="286">
        <v>0.0</v>
      </c>
      <c r="W756" s="287">
        <v>780.0</v>
      </c>
      <c r="X756" s="287">
        <v>0.0</v>
      </c>
      <c r="Y756" s="251">
        <v>5.0</v>
      </c>
      <c r="Z756" s="251">
        <v>0.0</v>
      </c>
      <c r="AA756" s="3"/>
      <c r="AB756" s="3"/>
      <c r="AC756" s="3"/>
      <c r="AD756" s="3"/>
      <c r="AE756" s="3"/>
      <c r="AF756" s="3"/>
      <c r="AG756" s="3"/>
      <c r="AH756" s="3"/>
      <c r="AI756" s="3"/>
      <c r="AJ756" s="3"/>
    </row>
    <row r="757">
      <c r="A757" s="252" t="s">
        <v>1635</v>
      </c>
      <c r="B757" s="252" t="s">
        <v>777</v>
      </c>
      <c r="C757" s="252" t="s">
        <v>780</v>
      </c>
      <c r="D757" s="252" t="s">
        <v>781</v>
      </c>
      <c r="E757" s="59">
        <v>10.5</v>
      </c>
      <c r="F757" s="59" t="s">
        <v>7287</v>
      </c>
      <c r="G757" s="59" t="s">
        <v>7270</v>
      </c>
      <c r="H757" s="59" t="s">
        <v>54</v>
      </c>
      <c r="I757" s="59">
        <v>1.0</v>
      </c>
      <c r="J757" s="59" t="s">
        <v>54</v>
      </c>
      <c r="K757" s="59">
        <v>35.0</v>
      </c>
      <c r="L757" s="59">
        <v>41.0</v>
      </c>
      <c r="M757" s="59">
        <v>16.5</v>
      </c>
      <c r="N757" s="252">
        <v>26.0</v>
      </c>
      <c r="O757" s="284">
        <v>0.001</v>
      </c>
      <c r="P757" s="252">
        <v>33.0</v>
      </c>
      <c r="Q757" s="284">
        <v>0.0011</v>
      </c>
      <c r="R757" s="284">
        <v>1.0</v>
      </c>
      <c r="S757" s="252">
        <v>1.0</v>
      </c>
      <c r="T757" s="252">
        <v>0.0</v>
      </c>
      <c r="U757" s="284">
        <v>0.0385</v>
      </c>
      <c r="V757" s="284">
        <v>0.0</v>
      </c>
      <c r="W757" s="285">
        <v>156.0</v>
      </c>
      <c r="X757" s="285">
        <v>0.0</v>
      </c>
      <c r="Y757" s="252">
        <v>1.0</v>
      </c>
      <c r="Z757" s="252">
        <v>0.0</v>
      </c>
      <c r="AA757" s="63"/>
      <c r="AB757" s="63"/>
      <c r="AC757" s="63"/>
      <c r="AD757" s="63"/>
      <c r="AE757" s="63"/>
      <c r="AF757" s="63"/>
      <c r="AG757" s="63"/>
      <c r="AH757" s="63"/>
      <c r="AI757" s="63"/>
      <c r="AJ757" s="63"/>
    </row>
    <row r="758">
      <c r="A758" s="251" t="s">
        <v>1635</v>
      </c>
      <c r="B758" s="251" t="s">
        <v>777</v>
      </c>
      <c r="C758" s="251" t="s">
        <v>782</v>
      </c>
      <c r="D758" s="251" t="s">
        <v>783</v>
      </c>
      <c r="E758" s="55">
        <v>11.0</v>
      </c>
      <c r="F758" s="55" t="s">
        <v>7287</v>
      </c>
      <c r="G758" s="55" t="s">
        <v>7270</v>
      </c>
      <c r="H758" s="55" t="s">
        <v>54</v>
      </c>
      <c r="I758" s="55">
        <v>3.0</v>
      </c>
      <c r="J758" s="55" t="s">
        <v>54</v>
      </c>
      <c r="K758" s="55">
        <v>35.0</v>
      </c>
      <c r="L758" s="55">
        <v>41.0</v>
      </c>
      <c r="M758" s="55">
        <v>16.5</v>
      </c>
      <c r="N758" s="251">
        <v>25.0</v>
      </c>
      <c r="O758" s="286">
        <v>0.001</v>
      </c>
      <c r="P758" s="251">
        <v>32.0</v>
      </c>
      <c r="Q758" s="286">
        <v>0.0011</v>
      </c>
      <c r="R758" s="286">
        <v>0.9375</v>
      </c>
      <c r="S758" s="251">
        <v>3.0</v>
      </c>
      <c r="T758" s="251">
        <v>0.0</v>
      </c>
      <c r="U758" s="286">
        <v>0.12</v>
      </c>
      <c r="V758" s="286">
        <v>0.0</v>
      </c>
      <c r="W758" s="287">
        <v>468.0</v>
      </c>
      <c r="X758" s="287">
        <v>0.0</v>
      </c>
      <c r="Y758" s="251">
        <v>3.0</v>
      </c>
      <c r="Z758" s="251">
        <v>0.0</v>
      </c>
      <c r="AA758" s="3"/>
      <c r="AB758" s="3"/>
      <c r="AC758" s="3"/>
      <c r="AD758" s="3"/>
      <c r="AE758" s="3"/>
      <c r="AF758" s="3"/>
      <c r="AG758" s="3"/>
      <c r="AH758" s="3"/>
      <c r="AI758" s="3"/>
      <c r="AJ758" s="3"/>
    </row>
    <row r="759">
      <c r="A759" s="252" t="s">
        <v>1635</v>
      </c>
      <c r="B759" s="252" t="s">
        <v>777</v>
      </c>
      <c r="C759" s="252" t="s">
        <v>1076</v>
      </c>
      <c r="D759" s="252" t="s">
        <v>1077</v>
      </c>
      <c r="E759" s="59">
        <v>12.0</v>
      </c>
      <c r="F759" s="59" t="s">
        <v>7287</v>
      </c>
      <c r="G759" s="59" t="s">
        <v>7270</v>
      </c>
      <c r="H759" s="59" t="s">
        <v>54</v>
      </c>
      <c r="I759" s="59">
        <v>5.0</v>
      </c>
      <c r="J759" s="59" t="s">
        <v>54</v>
      </c>
      <c r="K759" s="59">
        <v>35.0</v>
      </c>
      <c r="L759" s="59">
        <v>41.0</v>
      </c>
      <c r="M759" s="59">
        <v>16.5</v>
      </c>
      <c r="N759" s="252">
        <v>19.0</v>
      </c>
      <c r="O759" s="284">
        <v>8.0E-4</v>
      </c>
      <c r="P759" s="252">
        <v>30.0</v>
      </c>
      <c r="Q759" s="284">
        <v>0.001</v>
      </c>
      <c r="R759" s="284">
        <v>1.0</v>
      </c>
      <c r="S759" s="252">
        <v>5.0</v>
      </c>
      <c r="T759" s="252">
        <v>0.0</v>
      </c>
      <c r="U759" s="284">
        <v>0.2632</v>
      </c>
      <c r="V759" s="284">
        <v>0.0</v>
      </c>
      <c r="W759" s="285">
        <v>780.0</v>
      </c>
      <c r="X759" s="285">
        <v>0.0</v>
      </c>
      <c r="Y759" s="252">
        <v>5.0</v>
      </c>
      <c r="Z759" s="252">
        <v>0.0</v>
      </c>
      <c r="AA759" s="63"/>
      <c r="AB759" s="63"/>
      <c r="AC759" s="63"/>
      <c r="AD759" s="63"/>
      <c r="AE759" s="63"/>
      <c r="AF759" s="63"/>
      <c r="AG759" s="63"/>
      <c r="AH759" s="63"/>
      <c r="AI759" s="63"/>
      <c r="AJ759" s="63"/>
    </row>
    <row r="760">
      <c r="A760" s="251" t="s">
        <v>1635</v>
      </c>
      <c r="B760" s="251" t="s">
        <v>777</v>
      </c>
      <c r="C760" s="251" t="s">
        <v>1078</v>
      </c>
      <c r="D760" s="251" t="s">
        <v>1079</v>
      </c>
      <c r="E760" s="55">
        <v>13.0</v>
      </c>
      <c r="F760" s="55" t="s">
        <v>7287</v>
      </c>
      <c r="G760" s="55" t="s">
        <v>7270</v>
      </c>
      <c r="H760" s="55" t="s">
        <v>54</v>
      </c>
      <c r="I760" s="55">
        <v>2.0</v>
      </c>
      <c r="J760" s="55" t="s">
        <v>54</v>
      </c>
      <c r="K760" s="55">
        <v>35.0</v>
      </c>
      <c r="L760" s="55">
        <v>41.0</v>
      </c>
      <c r="M760" s="55">
        <v>16.5</v>
      </c>
      <c r="N760" s="251">
        <v>9.0</v>
      </c>
      <c r="O760" s="286">
        <v>4.0E-4</v>
      </c>
      <c r="P760" s="251">
        <v>12.0</v>
      </c>
      <c r="Q760" s="286">
        <v>4.0E-4</v>
      </c>
      <c r="R760" s="286">
        <v>1.0</v>
      </c>
      <c r="S760" s="251">
        <v>2.0</v>
      </c>
      <c r="T760" s="251">
        <v>0.0</v>
      </c>
      <c r="U760" s="286">
        <v>0.2222</v>
      </c>
      <c r="V760" s="286">
        <v>0.0</v>
      </c>
      <c r="W760" s="287">
        <v>312.0</v>
      </c>
      <c r="X760" s="287">
        <v>0.0</v>
      </c>
      <c r="Y760" s="251">
        <v>2.0</v>
      </c>
      <c r="Z760" s="251">
        <v>0.0</v>
      </c>
      <c r="AA760" s="3"/>
      <c r="AB760" s="3"/>
      <c r="AC760" s="3"/>
      <c r="AD760" s="3"/>
      <c r="AE760" s="3"/>
      <c r="AF760" s="3"/>
      <c r="AG760" s="3"/>
      <c r="AH760" s="3"/>
      <c r="AI760" s="3"/>
      <c r="AJ760" s="3"/>
    </row>
    <row r="761">
      <c r="A761" s="252" t="s">
        <v>1635</v>
      </c>
      <c r="B761" s="252" t="s">
        <v>777</v>
      </c>
      <c r="C761" s="252" t="s">
        <v>786</v>
      </c>
      <c r="D761" s="252" t="s">
        <v>787</v>
      </c>
      <c r="E761" s="59">
        <v>6.5</v>
      </c>
      <c r="F761" s="59" t="s">
        <v>7287</v>
      </c>
      <c r="G761" s="59" t="s">
        <v>7270</v>
      </c>
      <c r="H761" s="59" t="s">
        <v>54</v>
      </c>
      <c r="I761" s="59">
        <v>2.0</v>
      </c>
      <c r="J761" s="59" t="s">
        <v>54</v>
      </c>
      <c r="K761" s="59">
        <v>35.0</v>
      </c>
      <c r="L761" s="59">
        <v>41.0</v>
      </c>
      <c r="M761" s="59">
        <v>16.5</v>
      </c>
      <c r="N761" s="252">
        <v>34.0</v>
      </c>
      <c r="O761" s="284">
        <v>0.0013</v>
      </c>
      <c r="P761" s="252">
        <v>40.0</v>
      </c>
      <c r="Q761" s="284">
        <v>0.0013</v>
      </c>
      <c r="R761" s="284">
        <v>0.8</v>
      </c>
      <c r="S761" s="252">
        <v>1.0</v>
      </c>
      <c r="T761" s="252">
        <v>1.0</v>
      </c>
      <c r="U761" s="284">
        <v>0.0294</v>
      </c>
      <c r="V761" s="284">
        <v>0.0294</v>
      </c>
      <c r="W761" s="285">
        <v>156.0</v>
      </c>
      <c r="X761" s="285">
        <v>156.0</v>
      </c>
      <c r="Y761" s="252">
        <v>1.0</v>
      </c>
      <c r="Z761" s="252">
        <v>1.0</v>
      </c>
      <c r="AA761" s="63"/>
      <c r="AB761" s="63"/>
      <c r="AC761" s="63"/>
      <c r="AD761" s="63"/>
      <c r="AE761" s="63"/>
      <c r="AF761" s="63"/>
      <c r="AG761" s="63"/>
      <c r="AH761" s="63"/>
      <c r="AI761" s="63"/>
      <c r="AJ761" s="63"/>
    </row>
    <row r="762">
      <c r="A762" s="251" t="s">
        <v>1635</v>
      </c>
      <c r="B762" s="251" t="s">
        <v>777</v>
      </c>
      <c r="C762" s="251" t="s">
        <v>1080</v>
      </c>
      <c r="D762" s="251" t="s">
        <v>1081</v>
      </c>
      <c r="E762" s="55">
        <v>7.0</v>
      </c>
      <c r="F762" s="55" t="s">
        <v>7287</v>
      </c>
      <c r="G762" s="55" t="s">
        <v>7270</v>
      </c>
      <c r="H762" s="55" t="s">
        <v>54</v>
      </c>
      <c r="I762" s="55">
        <v>1.0</v>
      </c>
      <c r="J762" s="55" t="s">
        <v>54</v>
      </c>
      <c r="K762" s="55">
        <v>35.0</v>
      </c>
      <c r="L762" s="55">
        <v>41.0</v>
      </c>
      <c r="M762" s="55">
        <v>16.5</v>
      </c>
      <c r="N762" s="251">
        <v>48.0</v>
      </c>
      <c r="O762" s="286">
        <v>0.0019</v>
      </c>
      <c r="P762" s="251">
        <v>62.0</v>
      </c>
      <c r="Q762" s="286">
        <v>0.0021</v>
      </c>
      <c r="R762" s="286">
        <v>1.0</v>
      </c>
      <c r="S762" s="251">
        <v>1.0</v>
      </c>
      <c r="T762" s="251">
        <v>0.0</v>
      </c>
      <c r="U762" s="286">
        <v>0.0208</v>
      </c>
      <c r="V762" s="286">
        <v>0.0</v>
      </c>
      <c r="W762" s="287">
        <v>156.0</v>
      </c>
      <c r="X762" s="287">
        <v>0.0</v>
      </c>
      <c r="Y762" s="251">
        <v>1.0</v>
      </c>
      <c r="Z762" s="251">
        <v>0.0</v>
      </c>
      <c r="AA762" s="3"/>
      <c r="AB762" s="3"/>
      <c r="AC762" s="3"/>
      <c r="AD762" s="3"/>
      <c r="AE762" s="3"/>
      <c r="AF762" s="3"/>
      <c r="AG762" s="3"/>
      <c r="AH762" s="3"/>
      <c r="AI762" s="3"/>
      <c r="AJ762" s="3"/>
    </row>
    <row r="763">
      <c r="A763" s="252" t="s">
        <v>1635</v>
      </c>
      <c r="B763" s="252" t="s">
        <v>777</v>
      </c>
      <c r="C763" s="252" t="s">
        <v>1082</v>
      </c>
      <c r="D763" s="252" t="s">
        <v>1083</v>
      </c>
      <c r="E763" s="59">
        <v>8.0</v>
      </c>
      <c r="F763" s="59" t="s">
        <v>7287</v>
      </c>
      <c r="G763" s="59" t="s">
        <v>7270</v>
      </c>
      <c r="H763" s="59" t="s">
        <v>54</v>
      </c>
      <c r="I763" s="59">
        <v>1.0</v>
      </c>
      <c r="J763" s="59" t="s">
        <v>54</v>
      </c>
      <c r="K763" s="59">
        <v>35.0</v>
      </c>
      <c r="L763" s="59">
        <v>41.0</v>
      </c>
      <c r="M763" s="59">
        <v>16.5</v>
      </c>
      <c r="N763" s="252">
        <v>11.0</v>
      </c>
      <c r="O763" s="284">
        <v>4.0E-4</v>
      </c>
      <c r="P763" s="252">
        <v>16.0</v>
      </c>
      <c r="Q763" s="284">
        <v>5.0E-4</v>
      </c>
      <c r="R763" s="284">
        <v>0.875</v>
      </c>
      <c r="S763" s="252">
        <v>1.0</v>
      </c>
      <c r="T763" s="252">
        <v>0.0</v>
      </c>
      <c r="U763" s="284">
        <v>0.0909</v>
      </c>
      <c r="V763" s="284">
        <v>0.0</v>
      </c>
      <c r="W763" s="285">
        <v>156.0</v>
      </c>
      <c r="X763" s="285">
        <v>0.0</v>
      </c>
      <c r="Y763" s="252">
        <v>1.0</v>
      </c>
      <c r="Z763" s="252">
        <v>0.0</v>
      </c>
      <c r="AA763" s="63"/>
      <c r="AB763" s="63"/>
      <c r="AC763" s="63"/>
      <c r="AD763" s="63"/>
      <c r="AE763" s="63"/>
      <c r="AF763" s="63"/>
      <c r="AG763" s="63"/>
      <c r="AH763" s="63"/>
      <c r="AI763" s="63"/>
      <c r="AJ763" s="63"/>
    </row>
    <row r="764">
      <c r="A764" s="251" t="s">
        <v>1635</v>
      </c>
      <c r="B764" s="251" t="s">
        <v>777</v>
      </c>
      <c r="C764" s="251" t="s">
        <v>790</v>
      </c>
      <c r="D764" s="251" t="s">
        <v>791</v>
      </c>
      <c r="E764" s="55">
        <v>8.5</v>
      </c>
      <c r="F764" s="55" t="s">
        <v>7287</v>
      </c>
      <c r="G764" s="55" t="s">
        <v>7270</v>
      </c>
      <c r="H764" s="55" t="s">
        <v>54</v>
      </c>
      <c r="I764" s="55">
        <v>1.0</v>
      </c>
      <c r="J764" s="55" t="s">
        <v>54</v>
      </c>
      <c r="K764" s="55">
        <v>35.0</v>
      </c>
      <c r="L764" s="55">
        <v>41.0</v>
      </c>
      <c r="M764" s="55">
        <v>16.5</v>
      </c>
      <c r="N764" s="251">
        <v>5.0</v>
      </c>
      <c r="O764" s="286">
        <v>2.0E-4</v>
      </c>
      <c r="P764" s="251">
        <v>11.0</v>
      </c>
      <c r="Q764" s="286">
        <v>4.0E-4</v>
      </c>
      <c r="R764" s="286">
        <v>1.0</v>
      </c>
      <c r="S764" s="251">
        <v>1.0</v>
      </c>
      <c r="T764" s="251">
        <v>0.0</v>
      </c>
      <c r="U764" s="286">
        <v>0.2</v>
      </c>
      <c r="V764" s="286">
        <v>0.0</v>
      </c>
      <c r="W764" s="287">
        <v>156.0</v>
      </c>
      <c r="X764" s="287">
        <v>0.0</v>
      </c>
      <c r="Y764" s="251">
        <v>1.0</v>
      </c>
      <c r="Z764" s="251">
        <v>0.0</v>
      </c>
      <c r="AA764" s="3"/>
      <c r="AB764" s="3"/>
      <c r="AC764" s="3"/>
      <c r="AD764" s="3"/>
      <c r="AE764" s="3"/>
      <c r="AF764" s="3"/>
      <c r="AG764" s="3"/>
      <c r="AH764" s="3"/>
      <c r="AI764" s="3"/>
      <c r="AJ764" s="3"/>
    </row>
    <row r="765">
      <c r="A765" s="252" t="s">
        <v>1635</v>
      </c>
      <c r="B765" s="252" t="s">
        <v>777</v>
      </c>
      <c r="C765" s="252" t="s">
        <v>792</v>
      </c>
      <c r="D765" s="252" t="s">
        <v>793</v>
      </c>
      <c r="E765" s="59">
        <v>9.0</v>
      </c>
      <c r="F765" s="59" t="s">
        <v>7287</v>
      </c>
      <c r="G765" s="59" t="s">
        <v>7270</v>
      </c>
      <c r="H765" s="59" t="s">
        <v>54</v>
      </c>
      <c r="I765" s="59">
        <v>1.0</v>
      </c>
      <c r="J765" s="59" t="s">
        <v>54</v>
      </c>
      <c r="K765" s="59">
        <v>35.0</v>
      </c>
      <c r="L765" s="59">
        <v>41.0</v>
      </c>
      <c r="M765" s="59">
        <v>16.5</v>
      </c>
      <c r="N765" s="252">
        <v>21.0</v>
      </c>
      <c r="O765" s="284">
        <v>8.0E-4</v>
      </c>
      <c r="P765" s="252">
        <v>46.0</v>
      </c>
      <c r="Q765" s="284">
        <v>0.0015</v>
      </c>
      <c r="R765" s="284">
        <v>0.9783</v>
      </c>
      <c r="S765" s="252">
        <v>1.0</v>
      </c>
      <c r="T765" s="252">
        <v>0.0</v>
      </c>
      <c r="U765" s="284">
        <v>0.0476</v>
      </c>
      <c r="V765" s="284">
        <v>0.0</v>
      </c>
      <c r="W765" s="285">
        <v>156.0</v>
      </c>
      <c r="X765" s="285">
        <v>0.0</v>
      </c>
      <c r="Y765" s="252">
        <v>1.0</v>
      </c>
      <c r="Z765" s="252">
        <v>0.0</v>
      </c>
      <c r="AA765" s="63"/>
      <c r="AB765" s="63"/>
      <c r="AC765" s="63"/>
      <c r="AD765" s="63"/>
      <c r="AE765" s="63"/>
      <c r="AF765" s="63"/>
      <c r="AG765" s="63"/>
      <c r="AH765" s="63"/>
      <c r="AI765" s="63"/>
      <c r="AJ765" s="63"/>
    </row>
    <row r="766">
      <c r="A766" s="251" t="s">
        <v>1635</v>
      </c>
      <c r="B766" s="251" t="s">
        <v>777</v>
      </c>
      <c r="C766" s="251" t="s">
        <v>794</v>
      </c>
      <c r="D766" s="251" t="s">
        <v>795</v>
      </c>
      <c r="E766" s="55">
        <v>9.5</v>
      </c>
      <c r="F766" s="55" t="s">
        <v>7287</v>
      </c>
      <c r="G766" s="55" t="s">
        <v>7270</v>
      </c>
      <c r="H766" s="55" t="s">
        <v>54</v>
      </c>
      <c r="I766" s="55">
        <v>4.0</v>
      </c>
      <c r="J766" s="55" t="s">
        <v>54</v>
      </c>
      <c r="K766" s="55">
        <v>35.0</v>
      </c>
      <c r="L766" s="55">
        <v>41.0</v>
      </c>
      <c r="M766" s="55">
        <v>16.5</v>
      </c>
      <c r="N766" s="251">
        <v>76.0</v>
      </c>
      <c r="O766" s="286">
        <v>0.003</v>
      </c>
      <c r="P766" s="251">
        <v>89.0</v>
      </c>
      <c r="Q766" s="286">
        <v>0.0029</v>
      </c>
      <c r="R766" s="286">
        <v>1.0</v>
      </c>
      <c r="S766" s="251">
        <v>4.0</v>
      </c>
      <c r="T766" s="251">
        <v>0.0</v>
      </c>
      <c r="U766" s="286">
        <v>0.0526</v>
      </c>
      <c r="V766" s="286">
        <v>0.0</v>
      </c>
      <c r="W766" s="287">
        <v>624.0</v>
      </c>
      <c r="X766" s="287">
        <v>0.0</v>
      </c>
      <c r="Y766" s="251">
        <v>4.0</v>
      </c>
      <c r="Z766" s="251">
        <v>0.0</v>
      </c>
      <c r="AA766" s="3"/>
      <c r="AB766" s="3"/>
      <c r="AC766" s="3"/>
      <c r="AD766" s="3"/>
      <c r="AE766" s="3"/>
      <c r="AF766" s="3"/>
      <c r="AG766" s="3"/>
      <c r="AH766" s="3"/>
      <c r="AI766" s="3"/>
      <c r="AJ766" s="3"/>
    </row>
    <row r="767">
      <c r="A767" s="252" t="s">
        <v>1635</v>
      </c>
      <c r="B767" s="252" t="s">
        <v>777</v>
      </c>
      <c r="C767" s="252" t="s">
        <v>1337</v>
      </c>
      <c r="D767" s="252" t="s">
        <v>1338</v>
      </c>
      <c r="E767" s="59">
        <v>10.0</v>
      </c>
      <c r="F767" s="59" t="s">
        <v>7290</v>
      </c>
      <c r="G767" s="59" t="s">
        <v>7270</v>
      </c>
      <c r="H767" s="59" t="s">
        <v>54</v>
      </c>
      <c r="I767" s="59">
        <v>1.0</v>
      </c>
      <c r="J767" s="59" t="s">
        <v>54</v>
      </c>
      <c r="K767" s="59">
        <v>35.0</v>
      </c>
      <c r="L767" s="59">
        <v>41.0</v>
      </c>
      <c r="M767" s="59">
        <v>16.5</v>
      </c>
      <c r="N767" s="252">
        <v>69.0</v>
      </c>
      <c r="O767" s="284">
        <v>0.0027</v>
      </c>
      <c r="P767" s="252">
        <v>76.0</v>
      </c>
      <c r="Q767" s="284">
        <v>0.0025</v>
      </c>
      <c r="R767" s="284">
        <v>0.9605</v>
      </c>
      <c r="S767" s="252">
        <v>1.0</v>
      </c>
      <c r="T767" s="252">
        <v>0.0</v>
      </c>
      <c r="U767" s="284">
        <v>0.0145</v>
      </c>
      <c r="V767" s="284">
        <v>0.0</v>
      </c>
      <c r="W767" s="285">
        <v>156.0</v>
      </c>
      <c r="X767" s="285">
        <v>0.0</v>
      </c>
      <c r="Y767" s="252">
        <v>1.0</v>
      </c>
      <c r="Z767" s="252">
        <v>0.0</v>
      </c>
      <c r="AA767" s="63"/>
      <c r="AB767" s="63"/>
      <c r="AC767" s="63"/>
      <c r="AD767" s="63"/>
      <c r="AE767" s="63"/>
      <c r="AF767" s="63"/>
      <c r="AG767" s="63"/>
      <c r="AH767" s="63"/>
      <c r="AI767" s="63"/>
      <c r="AJ767" s="63"/>
    </row>
    <row r="768">
      <c r="A768" s="251" t="s">
        <v>1635</v>
      </c>
      <c r="B768" s="251" t="s">
        <v>777</v>
      </c>
      <c r="C768" s="251" t="s">
        <v>1339</v>
      </c>
      <c r="D768" s="251" t="s">
        <v>1340</v>
      </c>
      <c r="E768" s="55">
        <v>10.5</v>
      </c>
      <c r="F768" s="55" t="s">
        <v>7290</v>
      </c>
      <c r="G768" s="55" t="s">
        <v>7270</v>
      </c>
      <c r="H768" s="55" t="s">
        <v>54</v>
      </c>
      <c r="I768" s="55">
        <v>5.0</v>
      </c>
      <c r="J768" s="55" t="s">
        <v>54</v>
      </c>
      <c r="K768" s="55">
        <v>35.0</v>
      </c>
      <c r="L768" s="55">
        <v>41.0</v>
      </c>
      <c r="M768" s="55">
        <v>16.5</v>
      </c>
      <c r="N768" s="251">
        <v>29.0</v>
      </c>
      <c r="O768" s="286">
        <v>0.0011</v>
      </c>
      <c r="P768" s="251">
        <v>36.0</v>
      </c>
      <c r="Q768" s="286">
        <v>0.0012</v>
      </c>
      <c r="R768" s="286">
        <v>1.0</v>
      </c>
      <c r="S768" s="251">
        <v>5.0</v>
      </c>
      <c r="T768" s="251">
        <v>0.0</v>
      </c>
      <c r="U768" s="286">
        <v>0.1724</v>
      </c>
      <c r="V768" s="286">
        <v>0.0</v>
      </c>
      <c r="W768" s="287">
        <v>780.0</v>
      </c>
      <c r="X768" s="287">
        <v>0.0</v>
      </c>
      <c r="Y768" s="251">
        <v>5.0</v>
      </c>
      <c r="Z768" s="251">
        <v>0.0</v>
      </c>
      <c r="AA768" s="3"/>
      <c r="AB768" s="3"/>
      <c r="AC768" s="3"/>
      <c r="AD768" s="3"/>
      <c r="AE768" s="3"/>
      <c r="AF768" s="3"/>
      <c r="AG768" s="3"/>
      <c r="AH768" s="3"/>
      <c r="AI768" s="3"/>
      <c r="AJ768" s="3"/>
    </row>
    <row r="769">
      <c r="A769" s="252" t="s">
        <v>1635</v>
      </c>
      <c r="B769" s="252" t="s">
        <v>777</v>
      </c>
      <c r="C769" s="252" t="s">
        <v>796</v>
      </c>
      <c r="D769" s="252" t="s">
        <v>797</v>
      </c>
      <c r="E769" s="59">
        <v>11.0</v>
      </c>
      <c r="F769" s="59" t="s">
        <v>7290</v>
      </c>
      <c r="G769" s="59" t="s">
        <v>7270</v>
      </c>
      <c r="H769" s="59" t="s">
        <v>54</v>
      </c>
      <c r="I769" s="59">
        <v>2.0</v>
      </c>
      <c r="J769" s="59" t="s">
        <v>54</v>
      </c>
      <c r="K769" s="59">
        <v>35.0</v>
      </c>
      <c r="L769" s="59">
        <v>41.0</v>
      </c>
      <c r="M769" s="59">
        <v>16.5</v>
      </c>
      <c r="N769" s="252">
        <v>28.0</v>
      </c>
      <c r="O769" s="284">
        <v>0.0011</v>
      </c>
      <c r="P769" s="252">
        <v>34.0</v>
      </c>
      <c r="Q769" s="284">
        <v>0.0011</v>
      </c>
      <c r="R769" s="284">
        <v>1.0</v>
      </c>
      <c r="S769" s="252">
        <v>2.0</v>
      </c>
      <c r="T769" s="252">
        <v>0.0</v>
      </c>
      <c r="U769" s="284">
        <v>0.0714</v>
      </c>
      <c r="V769" s="284">
        <v>0.0</v>
      </c>
      <c r="W769" s="285">
        <v>312.0</v>
      </c>
      <c r="X769" s="285">
        <v>0.0</v>
      </c>
      <c r="Y769" s="252">
        <v>2.0</v>
      </c>
      <c r="Z769" s="252">
        <v>0.0</v>
      </c>
      <c r="AA769" s="63"/>
      <c r="AB769" s="63"/>
      <c r="AC769" s="63"/>
      <c r="AD769" s="63"/>
      <c r="AE769" s="63"/>
      <c r="AF769" s="63"/>
      <c r="AG769" s="63"/>
      <c r="AH769" s="63"/>
      <c r="AI769" s="63"/>
      <c r="AJ769" s="63"/>
    </row>
    <row r="770">
      <c r="A770" s="251" t="s">
        <v>1635</v>
      </c>
      <c r="B770" s="251" t="s">
        <v>777</v>
      </c>
      <c r="C770" s="251" t="s">
        <v>1341</v>
      </c>
      <c r="D770" s="251" t="s">
        <v>1342</v>
      </c>
      <c r="E770" s="55">
        <v>6.0</v>
      </c>
      <c r="F770" s="55" t="s">
        <v>7290</v>
      </c>
      <c r="G770" s="55" t="s">
        <v>7270</v>
      </c>
      <c r="H770" s="55" t="s">
        <v>54</v>
      </c>
      <c r="I770" s="55">
        <v>1.0</v>
      </c>
      <c r="J770" s="55" t="s">
        <v>54</v>
      </c>
      <c r="K770" s="55">
        <v>35.0</v>
      </c>
      <c r="L770" s="55">
        <v>41.0</v>
      </c>
      <c r="M770" s="55">
        <v>16.5</v>
      </c>
      <c r="N770" s="251">
        <v>39.0</v>
      </c>
      <c r="O770" s="286">
        <v>0.0015</v>
      </c>
      <c r="P770" s="251">
        <v>66.0</v>
      </c>
      <c r="Q770" s="286">
        <v>0.0022</v>
      </c>
      <c r="R770" s="286">
        <v>0.9242</v>
      </c>
      <c r="S770" s="251">
        <v>1.0</v>
      </c>
      <c r="T770" s="251">
        <v>0.0</v>
      </c>
      <c r="U770" s="286">
        <v>0.0256</v>
      </c>
      <c r="V770" s="286">
        <v>0.0</v>
      </c>
      <c r="W770" s="287">
        <v>156.0</v>
      </c>
      <c r="X770" s="287">
        <v>0.0</v>
      </c>
      <c r="Y770" s="251">
        <v>1.0</v>
      </c>
      <c r="Z770" s="251">
        <v>0.0</v>
      </c>
      <c r="AA770" s="3"/>
      <c r="AB770" s="3"/>
      <c r="AC770" s="3"/>
      <c r="AD770" s="3"/>
      <c r="AE770" s="3"/>
      <c r="AF770" s="3"/>
      <c r="AG770" s="3"/>
      <c r="AH770" s="3"/>
      <c r="AI770" s="3"/>
      <c r="AJ770" s="3"/>
    </row>
    <row r="771">
      <c r="A771" s="252" t="s">
        <v>1635</v>
      </c>
      <c r="B771" s="252" t="s">
        <v>777</v>
      </c>
      <c r="C771" s="252" t="s">
        <v>1343</v>
      </c>
      <c r="D771" s="252" t="s">
        <v>1344</v>
      </c>
      <c r="E771" s="59">
        <v>6.5</v>
      </c>
      <c r="F771" s="59" t="s">
        <v>7290</v>
      </c>
      <c r="G771" s="59" t="s">
        <v>7270</v>
      </c>
      <c r="H771" s="59" t="s">
        <v>54</v>
      </c>
      <c r="I771" s="59">
        <v>1.0</v>
      </c>
      <c r="J771" s="59" t="s">
        <v>54</v>
      </c>
      <c r="K771" s="59">
        <v>35.0</v>
      </c>
      <c r="L771" s="59">
        <v>41.0</v>
      </c>
      <c r="M771" s="59">
        <v>16.5</v>
      </c>
      <c r="N771" s="252">
        <v>12.0</v>
      </c>
      <c r="O771" s="284">
        <v>5.0E-4</v>
      </c>
      <c r="P771" s="252">
        <v>13.0</v>
      </c>
      <c r="Q771" s="284">
        <v>4.0E-4</v>
      </c>
      <c r="R771" s="284">
        <v>0.6923</v>
      </c>
      <c r="S771" s="252">
        <v>1.0</v>
      </c>
      <c r="T771" s="252">
        <v>0.0</v>
      </c>
      <c r="U771" s="284">
        <v>0.0833</v>
      </c>
      <c r="V771" s="284">
        <v>0.0</v>
      </c>
      <c r="W771" s="285">
        <v>156.0</v>
      </c>
      <c r="X771" s="285">
        <v>0.0</v>
      </c>
      <c r="Y771" s="252">
        <v>1.0</v>
      </c>
      <c r="Z771" s="252">
        <v>0.0</v>
      </c>
      <c r="AA771" s="63"/>
      <c r="AB771" s="63"/>
      <c r="AC771" s="63"/>
      <c r="AD771" s="63"/>
      <c r="AE771" s="63"/>
      <c r="AF771" s="63"/>
      <c r="AG771" s="63"/>
      <c r="AH771" s="63"/>
      <c r="AI771" s="63"/>
      <c r="AJ771" s="63"/>
    </row>
    <row r="772">
      <c r="A772" s="251" t="s">
        <v>1635</v>
      </c>
      <c r="B772" s="251" t="s">
        <v>777</v>
      </c>
      <c r="C772" s="251" t="s">
        <v>1345</v>
      </c>
      <c r="D772" s="251" t="s">
        <v>1346</v>
      </c>
      <c r="E772" s="55">
        <v>9.0</v>
      </c>
      <c r="F772" s="55" t="s">
        <v>7290</v>
      </c>
      <c r="G772" s="55" t="s">
        <v>7270</v>
      </c>
      <c r="H772" s="55" t="s">
        <v>54</v>
      </c>
      <c r="I772" s="55">
        <v>3.0</v>
      </c>
      <c r="J772" s="55" t="s">
        <v>54</v>
      </c>
      <c r="K772" s="55">
        <v>35.0</v>
      </c>
      <c r="L772" s="55">
        <v>41.0</v>
      </c>
      <c r="M772" s="55">
        <v>16.5</v>
      </c>
      <c r="N772" s="251">
        <v>43.0</v>
      </c>
      <c r="O772" s="286">
        <v>0.0017</v>
      </c>
      <c r="P772" s="251">
        <v>46.0</v>
      </c>
      <c r="Q772" s="286">
        <v>0.0015</v>
      </c>
      <c r="R772" s="286">
        <v>1.0</v>
      </c>
      <c r="S772" s="251">
        <v>3.0</v>
      </c>
      <c r="T772" s="251">
        <v>0.0</v>
      </c>
      <c r="U772" s="286">
        <v>0.0698</v>
      </c>
      <c r="V772" s="286">
        <v>0.0</v>
      </c>
      <c r="W772" s="287">
        <v>468.0</v>
      </c>
      <c r="X772" s="287">
        <v>0.0</v>
      </c>
      <c r="Y772" s="251">
        <v>3.0</v>
      </c>
      <c r="Z772" s="251">
        <v>0.0</v>
      </c>
      <c r="AA772" s="3"/>
      <c r="AB772" s="3"/>
      <c r="AC772" s="3"/>
      <c r="AD772" s="3"/>
      <c r="AE772" s="3"/>
      <c r="AF772" s="3"/>
      <c r="AG772" s="3"/>
      <c r="AH772" s="3"/>
      <c r="AI772" s="3"/>
      <c r="AJ772" s="3"/>
    </row>
    <row r="773">
      <c r="A773" s="252" t="s">
        <v>1635</v>
      </c>
      <c r="B773" s="252" t="s">
        <v>777</v>
      </c>
      <c r="C773" s="252" t="s">
        <v>804</v>
      </c>
      <c r="D773" s="252" t="s">
        <v>805</v>
      </c>
      <c r="E773" s="59">
        <v>9.5</v>
      </c>
      <c r="F773" s="59" t="s">
        <v>7290</v>
      </c>
      <c r="G773" s="59" t="s">
        <v>7270</v>
      </c>
      <c r="H773" s="59" t="s">
        <v>54</v>
      </c>
      <c r="I773" s="59">
        <v>4.0</v>
      </c>
      <c r="J773" s="59" t="s">
        <v>54</v>
      </c>
      <c r="K773" s="59">
        <v>35.0</v>
      </c>
      <c r="L773" s="59">
        <v>41.0</v>
      </c>
      <c r="M773" s="59">
        <v>16.5</v>
      </c>
      <c r="N773" s="252">
        <v>16.0</v>
      </c>
      <c r="O773" s="284">
        <v>6.0E-4</v>
      </c>
      <c r="P773" s="252">
        <v>16.0</v>
      </c>
      <c r="Q773" s="284">
        <v>5.0E-4</v>
      </c>
      <c r="R773" s="284">
        <v>0.9375</v>
      </c>
      <c r="S773" s="252">
        <v>4.0</v>
      </c>
      <c r="T773" s="252">
        <v>0.0</v>
      </c>
      <c r="U773" s="284">
        <v>0.25</v>
      </c>
      <c r="V773" s="284">
        <v>0.0</v>
      </c>
      <c r="W773" s="285">
        <v>624.0</v>
      </c>
      <c r="X773" s="285">
        <v>0.0</v>
      </c>
      <c r="Y773" s="252">
        <v>4.0</v>
      </c>
      <c r="Z773" s="252">
        <v>0.0</v>
      </c>
      <c r="AA773" s="63"/>
      <c r="AB773" s="63"/>
      <c r="AC773" s="63"/>
      <c r="AD773" s="63"/>
      <c r="AE773" s="63"/>
      <c r="AF773" s="63"/>
      <c r="AG773" s="63"/>
      <c r="AH773" s="63"/>
      <c r="AI773" s="63"/>
      <c r="AJ773" s="63"/>
    </row>
    <row r="774">
      <c r="A774" s="251" t="s">
        <v>1635</v>
      </c>
      <c r="B774" s="251" t="s">
        <v>806</v>
      </c>
      <c r="C774" s="251" t="s">
        <v>1084</v>
      </c>
      <c r="D774" s="251" t="s">
        <v>1085</v>
      </c>
      <c r="E774" s="55">
        <v>10.0</v>
      </c>
      <c r="F774" s="55" t="s">
        <v>7287</v>
      </c>
      <c r="G774" s="55" t="s">
        <v>7270</v>
      </c>
      <c r="H774" s="55" t="s">
        <v>31</v>
      </c>
      <c r="I774" s="55">
        <v>1.0</v>
      </c>
      <c r="J774" s="55" t="s">
        <v>31</v>
      </c>
      <c r="K774" s="55">
        <v>35.0</v>
      </c>
      <c r="L774" s="55">
        <v>44.0</v>
      </c>
      <c r="M774" s="55">
        <v>16.5</v>
      </c>
      <c r="N774" s="251">
        <v>11.0</v>
      </c>
      <c r="O774" s="286">
        <v>4.0E-4</v>
      </c>
      <c r="P774" s="251">
        <v>16.0</v>
      </c>
      <c r="Q774" s="286">
        <v>5.0E-4</v>
      </c>
      <c r="R774" s="286">
        <v>1.0</v>
      </c>
      <c r="S774" s="251">
        <v>1.0</v>
      </c>
      <c r="T774" s="251">
        <v>0.0</v>
      </c>
      <c r="U774" s="286">
        <v>0.0909</v>
      </c>
      <c r="V774" s="286">
        <v>0.0</v>
      </c>
      <c r="W774" s="287">
        <v>156.0</v>
      </c>
      <c r="X774" s="287">
        <v>0.0</v>
      </c>
      <c r="Y774" s="251">
        <v>1.0</v>
      </c>
      <c r="Z774" s="251">
        <v>0.0</v>
      </c>
      <c r="AA774" s="3"/>
      <c r="AB774" s="3"/>
      <c r="AC774" s="3"/>
      <c r="AD774" s="3"/>
      <c r="AE774" s="3"/>
      <c r="AF774" s="3"/>
      <c r="AG774" s="3"/>
      <c r="AH774" s="3"/>
      <c r="AI774" s="3"/>
      <c r="AJ774" s="3"/>
    </row>
    <row r="775">
      <c r="A775" s="252" t="s">
        <v>1635</v>
      </c>
      <c r="B775" s="252" t="s">
        <v>806</v>
      </c>
      <c r="C775" s="252" t="s">
        <v>1347</v>
      </c>
      <c r="D775" s="252" t="s">
        <v>1348</v>
      </c>
      <c r="E775" s="59">
        <v>10.5</v>
      </c>
      <c r="F775" s="59" t="s">
        <v>7287</v>
      </c>
      <c r="G775" s="59" t="s">
        <v>7270</v>
      </c>
      <c r="H775" s="59" t="s">
        <v>31</v>
      </c>
      <c r="I775" s="59">
        <v>3.0</v>
      </c>
      <c r="J775" s="59" t="s">
        <v>31</v>
      </c>
      <c r="K775" s="59">
        <v>35.0</v>
      </c>
      <c r="L775" s="59">
        <v>44.0</v>
      </c>
      <c r="M775" s="59">
        <v>16.5</v>
      </c>
      <c r="N775" s="252">
        <v>2.0</v>
      </c>
      <c r="O775" s="284">
        <v>1.0E-4</v>
      </c>
      <c r="P775" s="252">
        <v>2.0</v>
      </c>
      <c r="Q775" s="284">
        <v>1.0E-4</v>
      </c>
      <c r="R775" s="284">
        <v>1.0</v>
      </c>
      <c r="S775" s="252">
        <v>3.0</v>
      </c>
      <c r="T775" s="252">
        <v>0.0</v>
      </c>
      <c r="U775" s="284">
        <v>1.5</v>
      </c>
      <c r="V775" s="284">
        <v>0.0</v>
      </c>
      <c r="W775" s="285">
        <v>312.0</v>
      </c>
      <c r="X775" s="285">
        <v>0.0</v>
      </c>
      <c r="Y775" s="252">
        <v>3.0</v>
      </c>
      <c r="Z775" s="252">
        <v>0.0</v>
      </c>
      <c r="AA775" s="63"/>
      <c r="AB775" s="63"/>
      <c r="AC775" s="63"/>
      <c r="AD775" s="63"/>
      <c r="AE775" s="63"/>
      <c r="AF775" s="63"/>
      <c r="AG775" s="63"/>
      <c r="AH775" s="63"/>
      <c r="AI775" s="63"/>
      <c r="AJ775" s="63"/>
    </row>
    <row r="776">
      <c r="A776" s="251" t="s">
        <v>1635</v>
      </c>
      <c r="B776" s="251" t="s">
        <v>806</v>
      </c>
      <c r="C776" s="251" t="s">
        <v>1086</v>
      </c>
      <c r="D776" s="251" t="s">
        <v>1087</v>
      </c>
      <c r="E776" s="55">
        <v>11.0</v>
      </c>
      <c r="F776" s="55" t="s">
        <v>7287</v>
      </c>
      <c r="G776" s="55" t="s">
        <v>7270</v>
      </c>
      <c r="H776" s="55" t="s">
        <v>31</v>
      </c>
      <c r="I776" s="55">
        <v>2.0</v>
      </c>
      <c r="J776" s="55" t="s">
        <v>31</v>
      </c>
      <c r="K776" s="55">
        <v>35.0</v>
      </c>
      <c r="L776" s="55">
        <v>44.0</v>
      </c>
      <c r="M776" s="55">
        <v>16.5</v>
      </c>
      <c r="N776" s="251">
        <v>1.0</v>
      </c>
      <c r="O776" s="286">
        <v>0.0</v>
      </c>
      <c r="P776" s="251">
        <v>2.0</v>
      </c>
      <c r="Q776" s="286">
        <v>1.0E-4</v>
      </c>
      <c r="R776" s="286">
        <v>1.0</v>
      </c>
      <c r="S776" s="251">
        <v>2.0</v>
      </c>
      <c r="T776" s="251">
        <v>0.0</v>
      </c>
      <c r="U776" s="286">
        <v>2.0</v>
      </c>
      <c r="V776" s="286">
        <v>0.0</v>
      </c>
      <c r="W776" s="287">
        <v>312.0</v>
      </c>
      <c r="X776" s="287">
        <v>0.0</v>
      </c>
      <c r="Y776" s="251">
        <v>2.0</v>
      </c>
      <c r="Z776" s="251">
        <v>0.0</v>
      </c>
      <c r="AA776" s="3"/>
      <c r="AB776" s="3"/>
      <c r="AC776" s="3"/>
      <c r="AD776" s="3"/>
      <c r="AE776" s="3"/>
      <c r="AF776" s="3"/>
      <c r="AG776" s="3"/>
      <c r="AH776" s="3"/>
      <c r="AI776" s="3"/>
      <c r="AJ776" s="3"/>
    </row>
    <row r="777">
      <c r="A777" s="252" t="s">
        <v>1635</v>
      </c>
      <c r="B777" s="252" t="s">
        <v>806</v>
      </c>
      <c r="C777" s="252" t="s">
        <v>1349</v>
      </c>
      <c r="D777" s="252" t="s">
        <v>1350</v>
      </c>
      <c r="E777" s="59">
        <v>12.0</v>
      </c>
      <c r="F777" s="59" t="s">
        <v>7287</v>
      </c>
      <c r="G777" s="59" t="s">
        <v>7270</v>
      </c>
      <c r="H777" s="59" t="s">
        <v>31</v>
      </c>
      <c r="I777" s="59">
        <v>1.0</v>
      </c>
      <c r="J777" s="59" t="s">
        <v>31</v>
      </c>
      <c r="K777" s="59">
        <v>35.0</v>
      </c>
      <c r="L777" s="59">
        <v>44.0</v>
      </c>
      <c r="M777" s="59">
        <v>16.5</v>
      </c>
      <c r="N777" s="252">
        <v>1.0</v>
      </c>
      <c r="O777" s="284">
        <v>0.0</v>
      </c>
      <c r="P777" s="252">
        <v>2.0</v>
      </c>
      <c r="Q777" s="284">
        <v>1.0E-4</v>
      </c>
      <c r="R777" s="284">
        <v>1.0</v>
      </c>
      <c r="S777" s="252">
        <v>1.0</v>
      </c>
      <c r="T777" s="252">
        <v>0.0</v>
      </c>
      <c r="U777" s="284">
        <v>1.0</v>
      </c>
      <c r="V777" s="284">
        <v>0.0</v>
      </c>
      <c r="W777" s="285">
        <v>156.0</v>
      </c>
      <c r="X777" s="285">
        <v>0.0</v>
      </c>
      <c r="Y777" s="252">
        <v>1.0</v>
      </c>
      <c r="Z777" s="252">
        <v>0.0</v>
      </c>
      <c r="AA777" s="63"/>
      <c r="AB777" s="63"/>
      <c r="AC777" s="63"/>
      <c r="AD777" s="63"/>
      <c r="AE777" s="63"/>
      <c r="AF777" s="63"/>
      <c r="AG777" s="63"/>
      <c r="AH777" s="63"/>
      <c r="AI777" s="63"/>
      <c r="AJ777" s="63"/>
    </row>
    <row r="778">
      <c r="A778" s="251" t="s">
        <v>1635</v>
      </c>
      <c r="B778" s="251" t="s">
        <v>806</v>
      </c>
      <c r="C778" s="251" t="s">
        <v>1351</v>
      </c>
      <c r="D778" s="251" t="s">
        <v>1352</v>
      </c>
      <c r="E778" s="55">
        <v>8.5</v>
      </c>
      <c r="F778" s="55" t="s">
        <v>7287</v>
      </c>
      <c r="G778" s="55" t="s">
        <v>7270</v>
      </c>
      <c r="H778" s="55" t="s">
        <v>31</v>
      </c>
      <c r="I778" s="55">
        <v>1.0</v>
      </c>
      <c r="J778" s="55" t="s">
        <v>31</v>
      </c>
      <c r="K778" s="55">
        <v>35.0</v>
      </c>
      <c r="L778" s="55">
        <v>44.0</v>
      </c>
      <c r="M778" s="55">
        <v>16.5</v>
      </c>
      <c r="N778" s="251">
        <v>3.0</v>
      </c>
      <c r="O778" s="286">
        <v>1.0E-4</v>
      </c>
      <c r="P778" s="251">
        <v>3.0</v>
      </c>
      <c r="Q778" s="286">
        <v>1.0E-4</v>
      </c>
      <c r="R778" s="286">
        <v>1.0</v>
      </c>
      <c r="S778" s="251">
        <v>1.0</v>
      </c>
      <c r="T778" s="251">
        <v>0.0</v>
      </c>
      <c r="U778" s="286">
        <v>0.3333</v>
      </c>
      <c r="V778" s="286">
        <v>0.0</v>
      </c>
      <c r="W778" s="287">
        <v>156.0</v>
      </c>
      <c r="X778" s="287">
        <v>0.0</v>
      </c>
      <c r="Y778" s="251">
        <v>1.0</v>
      </c>
      <c r="Z778" s="251">
        <v>0.0</v>
      </c>
      <c r="AA778" s="3"/>
      <c r="AB778" s="3"/>
      <c r="AC778" s="3"/>
      <c r="AD778" s="3"/>
      <c r="AE778" s="3"/>
      <c r="AF778" s="3"/>
      <c r="AG778" s="3"/>
      <c r="AH778" s="3"/>
      <c r="AI778" s="3"/>
      <c r="AJ778" s="3"/>
    </row>
    <row r="779">
      <c r="A779" s="252" t="s">
        <v>1635</v>
      </c>
      <c r="B779" s="252" t="s">
        <v>806</v>
      </c>
      <c r="C779" s="252" t="s">
        <v>1353</v>
      </c>
      <c r="D779" s="252" t="s">
        <v>1354</v>
      </c>
      <c r="E779" s="59">
        <v>9.0</v>
      </c>
      <c r="F779" s="59" t="s">
        <v>7287</v>
      </c>
      <c r="G779" s="59" t="s">
        <v>7270</v>
      </c>
      <c r="H779" s="59" t="s">
        <v>31</v>
      </c>
      <c r="I779" s="59">
        <v>1.0</v>
      </c>
      <c r="J779" s="59" t="s">
        <v>31</v>
      </c>
      <c r="K779" s="59">
        <v>35.0</v>
      </c>
      <c r="L779" s="59">
        <v>44.0</v>
      </c>
      <c r="M779" s="59">
        <v>16.5</v>
      </c>
      <c r="N779" s="252">
        <v>52.0</v>
      </c>
      <c r="O779" s="284">
        <v>0.0021</v>
      </c>
      <c r="P779" s="252">
        <v>61.0</v>
      </c>
      <c r="Q779" s="284">
        <v>0.002</v>
      </c>
      <c r="R779" s="284">
        <v>1.0</v>
      </c>
      <c r="S779" s="252">
        <v>1.0</v>
      </c>
      <c r="T779" s="252">
        <v>0.0</v>
      </c>
      <c r="U779" s="284">
        <v>0.0192</v>
      </c>
      <c r="V779" s="284">
        <v>0.0</v>
      </c>
      <c r="W779" s="285">
        <v>156.0</v>
      </c>
      <c r="X779" s="285">
        <v>0.0</v>
      </c>
      <c r="Y779" s="252">
        <v>1.0</v>
      </c>
      <c r="Z779" s="252">
        <v>0.0</v>
      </c>
      <c r="AA779" s="63"/>
      <c r="AB779" s="63"/>
      <c r="AC779" s="63"/>
      <c r="AD779" s="63"/>
      <c r="AE779" s="63"/>
      <c r="AF779" s="63"/>
      <c r="AG779" s="63"/>
      <c r="AH779" s="63"/>
      <c r="AI779" s="63"/>
      <c r="AJ779" s="63"/>
    </row>
    <row r="780">
      <c r="A780" s="251" t="s">
        <v>1635</v>
      </c>
      <c r="B780" s="251" t="s">
        <v>809</v>
      </c>
      <c r="C780" s="251" t="s">
        <v>810</v>
      </c>
      <c r="D780" s="251" t="s">
        <v>811</v>
      </c>
      <c r="E780" s="55">
        <v>10.0</v>
      </c>
      <c r="F780" s="55" t="s">
        <v>7287</v>
      </c>
      <c r="G780" s="55" t="s">
        <v>7271</v>
      </c>
      <c r="H780" s="55" t="s">
        <v>31</v>
      </c>
      <c r="I780" s="55">
        <v>3.0</v>
      </c>
      <c r="J780" s="55" t="s">
        <v>23</v>
      </c>
      <c r="K780" s="55">
        <v>35.0</v>
      </c>
      <c r="L780" s="55">
        <v>45.5</v>
      </c>
      <c r="M780" s="55">
        <v>16.5</v>
      </c>
      <c r="N780" s="251">
        <v>54.0</v>
      </c>
      <c r="O780" s="286">
        <v>0.0021</v>
      </c>
      <c r="P780" s="251">
        <v>71.0</v>
      </c>
      <c r="Q780" s="286">
        <v>0.0023</v>
      </c>
      <c r="R780" s="286">
        <v>1.0</v>
      </c>
      <c r="S780" s="251">
        <v>3.0</v>
      </c>
      <c r="T780" s="251">
        <v>0.0</v>
      </c>
      <c r="U780" s="286">
        <v>0.0556</v>
      </c>
      <c r="V780" s="286">
        <v>0.0</v>
      </c>
      <c r="W780" s="287">
        <v>483.0</v>
      </c>
      <c r="X780" s="287">
        <v>0.0</v>
      </c>
      <c r="Y780" s="251">
        <v>3.0</v>
      </c>
      <c r="Z780" s="251">
        <v>0.0</v>
      </c>
      <c r="AA780" s="3"/>
      <c r="AB780" s="3"/>
      <c r="AC780" s="3"/>
      <c r="AD780" s="3"/>
      <c r="AE780" s="3"/>
      <c r="AF780" s="3"/>
      <c r="AG780" s="3"/>
      <c r="AH780" s="3"/>
      <c r="AI780" s="3"/>
      <c r="AJ780" s="3"/>
    </row>
    <row r="781">
      <c r="A781" s="252" t="s">
        <v>1635</v>
      </c>
      <c r="B781" s="252" t="s">
        <v>809</v>
      </c>
      <c r="C781" s="252" t="s">
        <v>812</v>
      </c>
      <c r="D781" s="252" t="s">
        <v>813</v>
      </c>
      <c r="E781" s="59">
        <v>10.5</v>
      </c>
      <c r="F781" s="59" t="s">
        <v>7287</v>
      </c>
      <c r="G781" s="59" t="s">
        <v>7271</v>
      </c>
      <c r="H781" s="59" t="s">
        <v>31</v>
      </c>
      <c r="I781" s="59">
        <v>1.0</v>
      </c>
      <c r="J781" s="59" t="s">
        <v>23</v>
      </c>
      <c r="K781" s="59">
        <v>35.0</v>
      </c>
      <c r="L781" s="59">
        <v>45.5</v>
      </c>
      <c r="M781" s="59">
        <v>16.5</v>
      </c>
      <c r="N781" s="252">
        <v>144.0</v>
      </c>
      <c r="O781" s="284">
        <v>0.0057</v>
      </c>
      <c r="P781" s="252">
        <v>161.0</v>
      </c>
      <c r="Q781" s="284">
        <v>0.0053</v>
      </c>
      <c r="R781" s="284">
        <v>0.9938</v>
      </c>
      <c r="S781" s="252">
        <v>1.0</v>
      </c>
      <c r="T781" s="252">
        <v>0.0</v>
      </c>
      <c r="U781" s="284">
        <v>0.0069</v>
      </c>
      <c r="V781" s="284">
        <v>0.0</v>
      </c>
      <c r="W781" s="285">
        <v>161.0</v>
      </c>
      <c r="X781" s="285">
        <v>0.0</v>
      </c>
      <c r="Y781" s="252">
        <v>1.0</v>
      </c>
      <c r="Z781" s="252">
        <v>0.0</v>
      </c>
      <c r="AA781" s="63"/>
      <c r="AB781" s="63"/>
      <c r="AC781" s="63"/>
      <c r="AD781" s="63"/>
      <c r="AE781" s="63"/>
      <c r="AF781" s="63"/>
      <c r="AG781" s="63"/>
      <c r="AH781" s="63"/>
      <c r="AI781" s="63"/>
      <c r="AJ781" s="63"/>
    </row>
    <row r="782">
      <c r="A782" s="251" t="s">
        <v>1635</v>
      </c>
      <c r="B782" s="251" t="s">
        <v>809</v>
      </c>
      <c r="C782" s="251" t="s">
        <v>814</v>
      </c>
      <c r="D782" s="251" t="s">
        <v>815</v>
      </c>
      <c r="E782" s="55">
        <v>11.0</v>
      </c>
      <c r="F782" s="55" t="s">
        <v>7287</v>
      </c>
      <c r="G782" s="55" t="s">
        <v>7271</v>
      </c>
      <c r="H782" s="55" t="s">
        <v>31</v>
      </c>
      <c r="I782" s="55">
        <v>8.0</v>
      </c>
      <c r="J782" s="55" t="s">
        <v>23</v>
      </c>
      <c r="K782" s="55">
        <v>35.0</v>
      </c>
      <c r="L782" s="55">
        <v>45.5</v>
      </c>
      <c r="M782" s="55">
        <v>16.5</v>
      </c>
      <c r="N782" s="251">
        <v>43.0</v>
      </c>
      <c r="O782" s="286">
        <v>0.0017</v>
      </c>
      <c r="P782" s="251">
        <v>55.0</v>
      </c>
      <c r="Q782" s="286">
        <v>0.0018</v>
      </c>
      <c r="R782" s="286">
        <v>1.0</v>
      </c>
      <c r="S782" s="251">
        <v>8.0</v>
      </c>
      <c r="T782" s="251">
        <v>0.0</v>
      </c>
      <c r="U782" s="286">
        <v>0.186</v>
      </c>
      <c r="V782" s="286">
        <v>0.0</v>
      </c>
      <c r="W782" s="287">
        <v>1288.0</v>
      </c>
      <c r="X782" s="287">
        <v>0.0</v>
      </c>
      <c r="Y782" s="251">
        <v>8.0</v>
      </c>
      <c r="Z782" s="251">
        <v>0.0</v>
      </c>
      <c r="AA782" s="3"/>
      <c r="AB782" s="3"/>
      <c r="AC782" s="3"/>
      <c r="AD782" s="3"/>
      <c r="AE782" s="3"/>
      <c r="AF782" s="3"/>
      <c r="AG782" s="3"/>
      <c r="AH782" s="3"/>
      <c r="AI782" s="3"/>
      <c r="AJ782" s="3"/>
    </row>
    <row r="783">
      <c r="A783" s="252" t="s">
        <v>1635</v>
      </c>
      <c r="B783" s="252" t="s">
        <v>809</v>
      </c>
      <c r="C783" s="252" t="s">
        <v>816</v>
      </c>
      <c r="D783" s="252" t="s">
        <v>817</v>
      </c>
      <c r="E783" s="59">
        <v>12.0</v>
      </c>
      <c r="F783" s="59" t="s">
        <v>7287</v>
      </c>
      <c r="G783" s="59" t="s">
        <v>7271</v>
      </c>
      <c r="H783" s="59" t="s">
        <v>31</v>
      </c>
      <c r="I783" s="59">
        <v>3.0</v>
      </c>
      <c r="J783" s="59" t="s">
        <v>23</v>
      </c>
      <c r="K783" s="59">
        <v>35.0</v>
      </c>
      <c r="L783" s="59">
        <v>45.5</v>
      </c>
      <c r="M783" s="59">
        <v>16.5</v>
      </c>
      <c r="N783" s="252">
        <v>8.0</v>
      </c>
      <c r="O783" s="284">
        <v>3.0E-4</v>
      </c>
      <c r="P783" s="252">
        <v>10.0</v>
      </c>
      <c r="Q783" s="284">
        <v>3.0E-4</v>
      </c>
      <c r="R783" s="284">
        <v>1.0</v>
      </c>
      <c r="S783" s="252">
        <v>2.0</v>
      </c>
      <c r="T783" s="252">
        <v>1.0</v>
      </c>
      <c r="U783" s="284">
        <v>0.25</v>
      </c>
      <c r="V783" s="284">
        <v>0.125</v>
      </c>
      <c r="W783" s="285">
        <v>322.0</v>
      </c>
      <c r="X783" s="285">
        <v>161.0</v>
      </c>
      <c r="Y783" s="252">
        <v>2.0</v>
      </c>
      <c r="Z783" s="252">
        <v>1.0</v>
      </c>
      <c r="AA783" s="63"/>
      <c r="AB783" s="63"/>
      <c r="AC783" s="63"/>
      <c r="AD783" s="63"/>
      <c r="AE783" s="63"/>
      <c r="AF783" s="63"/>
      <c r="AG783" s="63"/>
      <c r="AH783" s="63"/>
      <c r="AI783" s="63"/>
      <c r="AJ783" s="63"/>
    </row>
    <row r="784">
      <c r="A784" s="251" t="s">
        <v>1635</v>
      </c>
      <c r="B784" s="251" t="s">
        <v>809</v>
      </c>
      <c r="C784" s="251" t="s">
        <v>1355</v>
      </c>
      <c r="D784" s="251" t="s">
        <v>1356</v>
      </c>
      <c r="E784" s="55">
        <v>6.5</v>
      </c>
      <c r="F784" s="55" t="s">
        <v>7287</v>
      </c>
      <c r="G784" s="55" t="s">
        <v>7271</v>
      </c>
      <c r="H784" s="55" t="s">
        <v>31</v>
      </c>
      <c r="I784" s="55">
        <v>3.0</v>
      </c>
      <c r="J784" s="55" t="s">
        <v>23</v>
      </c>
      <c r="K784" s="55">
        <v>35.0</v>
      </c>
      <c r="L784" s="55">
        <v>45.5</v>
      </c>
      <c r="M784" s="55">
        <v>16.5</v>
      </c>
      <c r="N784" s="251">
        <v>25.0</v>
      </c>
      <c r="O784" s="286">
        <v>0.001</v>
      </c>
      <c r="P784" s="251">
        <v>27.0</v>
      </c>
      <c r="Q784" s="286">
        <v>9.0E-4</v>
      </c>
      <c r="R784" s="286">
        <v>1.0</v>
      </c>
      <c r="S784" s="251">
        <v>3.0</v>
      </c>
      <c r="T784" s="251">
        <v>0.0</v>
      </c>
      <c r="U784" s="286">
        <v>0.12</v>
      </c>
      <c r="V784" s="286">
        <v>0.0</v>
      </c>
      <c r="W784" s="287">
        <v>483.0</v>
      </c>
      <c r="X784" s="287">
        <v>0.0</v>
      </c>
      <c r="Y784" s="251">
        <v>3.0</v>
      </c>
      <c r="Z784" s="251">
        <v>0.0</v>
      </c>
      <c r="AA784" s="3"/>
      <c r="AB784" s="3"/>
      <c r="AC784" s="3"/>
      <c r="AD784" s="3"/>
      <c r="AE784" s="3"/>
      <c r="AF784" s="3"/>
      <c r="AG784" s="3"/>
      <c r="AH784" s="3"/>
      <c r="AI784" s="3"/>
      <c r="AJ784" s="3"/>
    </row>
    <row r="785">
      <c r="A785" s="252" t="s">
        <v>1635</v>
      </c>
      <c r="B785" s="252" t="s">
        <v>809</v>
      </c>
      <c r="C785" s="252" t="s">
        <v>1357</v>
      </c>
      <c r="D785" s="252" t="s">
        <v>1358</v>
      </c>
      <c r="E785" s="59">
        <v>7.0</v>
      </c>
      <c r="F785" s="59" t="s">
        <v>7287</v>
      </c>
      <c r="G785" s="59" t="s">
        <v>7271</v>
      </c>
      <c r="H785" s="59" t="s">
        <v>31</v>
      </c>
      <c r="I785" s="59">
        <v>1.0</v>
      </c>
      <c r="J785" s="59" t="s">
        <v>23</v>
      </c>
      <c r="K785" s="59">
        <v>35.0</v>
      </c>
      <c r="L785" s="59">
        <v>45.5</v>
      </c>
      <c r="M785" s="59">
        <v>16.5</v>
      </c>
      <c r="N785" s="252">
        <v>7.0</v>
      </c>
      <c r="O785" s="284">
        <v>3.0E-4</v>
      </c>
      <c r="P785" s="252">
        <v>7.0</v>
      </c>
      <c r="Q785" s="284">
        <v>2.0E-4</v>
      </c>
      <c r="R785" s="284">
        <v>1.0</v>
      </c>
      <c r="S785" s="252">
        <v>1.0</v>
      </c>
      <c r="T785" s="252">
        <v>0.0</v>
      </c>
      <c r="U785" s="284">
        <v>0.1429</v>
      </c>
      <c r="V785" s="284">
        <v>0.0</v>
      </c>
      <c r="W785" s="285">
        <v>161.0</v>
      </c>
      <c r="X785" s="285">
        <v>0.0</v>
      </c>
      <c r="Y785" s="252">
        <v>1.0</v>
      </c>
      <c r="Z785" s="252">
        <v>0.0</v>
      </c>
      <c r="AA785" s="63"/>
      <c r="AB785" s="63"/>
      <c r="AC785" s="63"/>
      <c r="AD785" s="63"/>
      <c r="AE785" s="63"/>
      <c r="AF785" s="63"/>
      <c r="AG785" s="63"/>
      <c r="AH785" s="63"/>
      <c r="AI785" s="63"/>
      <c r="AJ785" s="63"/>
    </row>
    <row r="786">
      <c r="A786" s="251" t="s">
        <v>1635</v>
      </c>
      <c r="B786" s="251" t="s">
        <v>809</v>
      </c>
      <c r="C786" s="251" t="s">
        <v>818</v>
      </c>
      <c r="D786" s="251" t="s">
        <v>819</v>
      </c>
      <c r="E786" s="55">
        <v>7.5</v>
      </c>
      <c r="F786" s="55" t="s">
        <v>7287</v>
      </c>
      <c r="G786" s="55" t="s">
        <v>7271</v>
      </c>
      <c r="H786" s="55" t="s">
        <v>31</v>
      </c>
      <c r="I786" s="55">
        <v>2.0</v>
      </c>
      <c r="J786" s="55" t="s">
        <v>23</v>
      </c>
      <c r="K786" s="55">
        <v>35.0</v>
      </c>
      <c r="L786" s="55">
        <v>45.5</v>
      </c>
      <c r="M786" s="55">
        <v>16.5</v>
      </c>
      <c r="N786" s="251">
        <v>9.0</v>
      </c>
      <c r="O786" s="286">
        <v>4.0E-4</v>
      </c>
      <c r="P786" s="251">
        <v>10.0</v>
      </c>
      <c r="Q786" s="286">
        <v>3.0E-4</v>
      </c>
      <c r="R786" s="286">
        <v>1.0</v>
      </c>
      <c r="S786" s="251">
        <v>2.0</v>
      </c>
      <c r="T786" s="251">
        <v>0.0</v>
      </c>
      <c r="U786" s="286">
        <v>0.2222</v>
      </c>
      <c r="V786" s="286">
        <v>0.0</v>
      </c>
      <c r="W786" s="287">
        <v>322.0</v>
      </c>
      <c r="X786" s="287">
        <v>0.0</v>
      </c>
      <c r="Y786" s="251">
        <v>2.0</v>
      </c>
      <c r="Z786" s="251">
        <v>0.0</v>
      </c>
      <c r="AA786" s="3"/>
      <c r="AB786" s="3"/>
      <c r="AC786" s="3"/>
      <c r="AD786" s="3"/>
      <c r="AE786" s="3"/>
      <c r="AF786" s="3"/>
      <c r="AG786" s="3"/>
      <c r="AH786" s="3"/>
      <c r="AI786" s="3"/>
      <c r="AJ786" s="3"/>
    </row>
    <row r="787">
      <c r="A787" s="252" t="s">
        <v>1635</v>
      </c>
      <c r="B787" s="252" t="s">
        <v>809</v>
      </c>
      <c r="C787" s="252" t="s">
        <v>1090</v>
      </c>
      <c r="D787" s="252" t="s">
        <v>1091</v>
      </c>
      <c r="E787" s="59">
        <v>8.0</v>
      </c>
      <c r="F787" s="59" t="s">
        <v>7287</v>
      </c>
      <c r="G787" s="59" t="s">
        <v>7271</v>
      </c>
      <c r="H787" s="59" t="s">
        <v>31</v>
      </c>
      <c r="I787" s="59">
        <v>3.0</v>
      </c>
      <c r="J787" s="59" t="s">
        <v>23</v>
      </c>
      <c r="K787" s="59">
        <v>35.0</v>
      </c>
      <c r="L787" s="59">
        <v>45.5</v>
      </c>
      <c r="M787" s="59">
        <v>16.5</v>
      </c>
      <c r="N787" s="252">
        <v>244.0</v>
      </c>
      <c r="O787" s="284">
        <v>0.0097</v>
      </c>
      <c r="P787" s="252">
        <v>269.0</v>
      </c>
      <c r="Q787" s="284">
        <v>0.0089</v>
      </c>
      <c r="R787" s="284">
        <v>1.0</v>
      </c>
      <c r="S787" s="252">
        <v>3.0</v>
      </c>
      <c r="T787" s="252">
        <v>0.0</v>
      </c>
      <c r="U787" s="284">
        <v>0.0123</v>
      </c>
      <c r="V787" s="284">
        <v>0.0</v>
      </c>
      <c r="W787" s="285">
        <v>483.0</v>
      </c>
      <c r="X787" s="285">
        <v>0.0</v>
      </c>
      <c r="Y787" s="252">
        <v>3.0</v>
      </c>
      <c r="Z787" s="252">
        <v>0.0</v>
      </c>
      <c r="AA787" s="63"/>
      <c r="AB787" s="63"/>
      <c r="AC787" s="63"/>
      <c r="AD787" s="63"/>
      <c r="AE787" s="63"/>
      <c r="AF787" s="63"/>
      <c r="AG787" s="63"/>
      <c r="AH787" s="63"/>
      <c r="AI787" s="63"/>
      <c r="AJ787" s="63"/>
    </row>
    <row r="788">
      <c r="A788" s="251" t="s">
        <v>1635</v>
      </c>
      <c r="B788" s="251" t="s">
        <v>809</v>
      </c>
      <c r="C788" s="251" t="s">
        <v>820</v>
      </c>
      <c r="D788" s="251" t="s">
        <v>821</v>
      </c>
      <c r="E788" s="55">
        <v>8.5</v>
      </c>
      <c r="F788" s="55" t="s">
        <v>7287</v>
      </c>
      <c r="G788" s="55" t="s">
        <v>7271</v>
      </c>
      <c r="H788" s="55" t="s">
        <v>31</v>
      </c>
      <c r="I788" s="55">
        <v>2.0</v>
      </c>
      <c r="J788" s="55" t="s">
        <v>23</v>
      </c>
      <c r="K788" s="55">
        <v>35.0</v>
      </c>
      <c r="L788" s="55">
        <v>45.5</v>
      </c>
      <c r="M788" s="55">
        <v>16.5</v>
      </c>
      <c r="N788" s="251">
        <v>342.0</v>
      </c>
      <c r="O788" s="286">
        <v>0.0135</v>
      </c>
      <c r="P788" s="251">
        <v>399.0</v>
      </c>
      <c r="Q788" s="286">
        <v>0.0132</v>
      </c>
      <c r="R788" s="286">
        <v>0.9925</v>
      </c>
      <c r="S788" s="251">
        <v>2.0</v>
      </c>
      <c r="T788" s="251">
        <v>0.0</v>
      </c>
      <c r="U788" s="286">
        <v>0.0058</v>
      </c>
      <c r="V788" s="286">
        <v>0.0</v>
      </c>
      <c r="W788" s="287">
        <v>322.0</v>
      </c>
      <c r="X788" s="287">
        <v>0.0</v>
      </c>
      <c r="Y788" s="251">
        <v>2.0</v>
      </c>
      <c r="Z788" s="251">
        <v>0.0</v>
      </c>
      <c r="AA788" s="3"/>
      <c r="AB788" s="3"/>
      <c r="AC788" s="3"/>
      <c r="AD788" s="3"/>
      <c r="AE788" s="3"/>
      <c r="AF788" s="3"/>
      <c r="AG788" s="3"/>
      <c r="AH788" s="3"/>
      <c r="AI788" s="3"/>
      <c r="AJ788" s="3"/>
    </row>
    <row r="789">
      <c r="A789" s="252" t="s">
        <v>1635</v>
      </c>
      <c r="B789" s="252" t="s">
        <v>809</v>
      </c>
      <c r="C789" s="252" t="s">
        <v>822</v>
      </c>
      <c r="D789" s="252" t="s">
        <v>823</v>
      </c>
      <c r="E789" s="59">
        <v>9.0</v>
      </c>
      <c r="F789" s="59" t="s">
        <v>7287</v>
      </c>
      <c r="G789" s="59" t="s">
        <v>7271</v>
      </c>
      <c r="H789" s="59" t="s">
        <v>31</v>
      </c>
      <c r="I789" s="59">
        <v>4.0</v>
      </c>
      <c r="J789" s="59" t="s">
        <v>23</v>
      </c>
      <c r="K789" s="59">
        <v>35.0</v>
      </c>
      <c r="L789" s="59">
        <v>45.5</v>
      </c>
      <c r="M789" s="59">
        <v>16.5</v>
      </c>
      <c r="N789" s="252">
        <v>32.0</v>
      </c>
      <c r="O789" s="284">
        <v>0.0013</v>
      </c>
      <c r="P789" s="252">
        <v>45.0</v>
      </c>
      <c r="Q789" s="284">
        <v>0.0015</v>
      </c>
      <c r="R789" s="284">
        <v>0.9111</v>
      </c>
      <c r="S789" s="252">
        <v>4.0</v>
      </c>
      <c r="T789" s="252">
        <v>0.0</v>
      </c>
      <c r="U789" s="284">
        <v>0.125</v>
      </c>
      <c r="V789" s="284">
        <v>0.0</v>
      </c>
      <c r="W789" s="285">
        <v>644.0</v>
      </c>
      <c r="X789" s="285">
        <v>0.0</v>
      </c>
      <c r="Y789" s="252">
        <v>4.0</v>
      </c>
      <c r="Z789" s="252">
        <v>0.0</v>
      </c>
      <c r="AA789" s="63"/>
      <c r="AB789" s="63"/>
      <c r="AC789" s="63"/>
      <c r="AD789" s="63"/>
      <c r="AE789" s="63"/>
      <c r="AF789" s="63"/>
      <c r="AG789" s="63"/>
      <c r="AH789" s="63"/>
      <c r="AI789" s="63"/>
      <c r="AJ789" s="63"/>
    </row>
    <row r="790">
      <c r="A790" s="251" t="s">
        <v>1635</v>
      </c>
      <c r="B790" s="251" t="s">
        <v>1359</v>
      </c>
      <c r="C790" s="251" t="s">
        <v>1360</v>
      </c>
      <c r="D790" s="251" t="s">
        <v>1361</v>
      </c>
      <c r="E790" s="55">
        <v>7.5</v>
      </c>
      <c r="F790" s="55" t="s">
        <v>7290</v>
      </c>
      <c r="G790" s="55" t="s">
        <v>7270</v>
      </c>
      <c r="H790" s="55" t="s">
        <v>1625</v>
      </c>
      <c r="I790" s="55">
        <v>1.0</v>
      </c>
      <c r="J790" s="55" t="s">
        <v>63</v>
      </c>
      <c r="K790" s="55">
        <v>35.0</v>
      </c>
      <c r="L790" s="55">
        <v>39.0</v>
      </c>
      <c r="M790" s="55">
        <v>16.5</v>
      </c>
      <c r="N790" s="251">
        <v>0.0</v>
      </c>
      <c r="O790" s="286">
        <v>0.0</v>
      </c>
      <c r="P790" s="251">
        <v>0.0</v>
      </c>
      <c r="Q790" s="286">
        <v>0.0</v>
      </c>
      <c r="R790" s="286">
        <v>0.0</v>
      </c>
      <c r="S790" s="251">
        <v>1.0</v>
      </c>
      <c r="T790" s="251">
        <v>0.0</v>
      </c>
      <c r="U790" s="286">
        <v>0.0</v>
      </c>
      <c r="V790" s="286">
        <v>0.0</v>
      </c>
      <c r="W790" s="287">
        <v>118.0</v>
      </c>
      <c r="X790" s="287">
        <v>0.0</v>
      </c>
      <c r="Y790" s="251">
        <v>1.0</v>
      </c>
      <c r="Z790" s="251">
        <v>0.0</v>
      </c>
      <c r="AA790" s="3"/>
      <c r="AB790" s="3"/>
      <c r="AC790" s="3"/>
      <c r="AD790" s="3"/>
      <c r="AE790" s="3"/>
      <c r="AF790" s="3"/>
      <c r="AG790" s="3"/>
      <c r="AH790" s="3"/>
      <c r="AI790" s="3"/>
      <c r="AJ790" s="3"/>
    </row>
    <row r="791">
      <c r="A791" s="252" t="s">
        <v>1635</v>
      </c>
      <c r="B791" s="252" t="s">
        <v>1362</v>
      </c>
      <c r="C791" s="252" t="s">
        <v>1363</v>
      </c>
      <c r="D791" s="252" t="s">
        <v>1364</v>
      </c>
      <c r="E791" s="59">
        <v>6.5</v>
      </c>
      <c r="F791" s="59" t="s">
        <v>7287</v>
      </c>
      <c r="G791" s="59" t="s">
        <v>7270</v>
      </c>
      <c r="H791" s="59" t="s">
        <v>1625</v>
      </c>
      <c r="I791" s="59">
        <v>1.0</v>
      </c>
      <c r="J791" s="59" t="s">
        <v>63</v>
      </c>
      <c r="K791" s="59">
        <v>35.0</v>
      </c>
      <c r="L791" s="59">
        <v>39.0</v>
      </c>
      <c r="M791" s="59">
        <v>16.5</v>
      </c>
      <c r="N791" s="252">
        <v>0.0</v>
      </c>
      <c r="O791" s="284">
        <v>0.0</v>
      </c>
      <c r="P791" s="252">
        <v>0.0</v>
      </c>
      <c r="Q791" s="284">
        <v>0.0</v>
      </c>
      <c r="R791" s="284">
        <v>0.0</v>
      </c>
      <c r="S791" s="252">
        <v>1.0</v>
      </c>
      <c r="T791" s="252">
        <v>0.0</v>
      </c>
      <c r="U791" s="284">
        <v>0.0</v>
      </c>
      <c r="V791" s="284">
        <v>0.0</v>
      </c>
      <c r="W791" s="285">
        <v>129.0</v>
      </c>
      <c r="X791" s="285">
        <v>0.0</v>
      </c>
      <c r="Y791" s="252">
        <v>1.0</v>
      </c>
      <c r="Z791" s="252">
        <v>0.0</v>
      </c>
      <c r="AA791" s="63"/>
      <c r="AB791" s="63"/>
      <c r="AC791" s="63"/>
      <c r="AD791" s="63"/>
      <c r="AE791" s="63"/>
      <c r="AF791" s="63"/>
      <c r="AG791" s="63"/>
      <c r="AH791" s="63"/>
      <c r="AI791" s="63"/>
      <c r="AJ791" s="63"/>
    </row>
    <row r="792">
      <c r="A792" s="251" t="s">
        <v>1635</v>
      </c>
      <c r="B792" s="251" t="s">
        <v>1365</v>
      </c>
      <c r="C792" s="251" t="s">
        <v>1366</v>
      </c>
      <c r="D792" s="251" t="s">
        <v>1367</v>
      </c>
      <c r="E792" s="55">
        <v>7.5</v>
      </c>
      <c r="F792" s="55" t="s">
        <v>7287</v>
      </c>
      <c r="G792" s="55" t="s">
        <v>7270</v>
      </c>
      <c r="H792" s="55" t="s">
        <v>1625</v>
      </c>
      <c r="I792" s="55">
        <v>1.0</v>
      </c>
      <c r="J792" s="55" t="s">
        <v>63</v>
      </c>
      <c r="K792" s="55">
        <v>35.0</v>
      </c>
      <c r="L792" s="55">
        <v>39.0</v>
      </c>
      <c r="M792" s="55">
        <v>16.5</v>
      </c>
      <c r="N792" s="251">
        <v>6.0</v>
      </c>
      <c r="O792" s="286">
        <v>2.0E-4</v>
      </c>
      <c r="P792" s="251">
        <v>9.0</v>
      </c>
      <c r="Q792" s="286">
        <v>3.0E-4</v>
      </c>
      <c r="R792" s="286">
        <v>1.0</v>
      </c>
      <c r="S792" s="251">
        <v>1.0</v>
      </c>
      <c r="T792" s="251">
        <v>0.0</v>
      </c>
      <c r="U792" s="286">
        <v>0.1667</v>
      </c>
      <c r="V792" s="286">
        <v>0.0</v>
      </c>
      <c r="W792" s="287">
        <v>134.0</v>
      </c>
      <c r="X792" s="287">
        <v>0.0</v>
      </c>
      <c r="Y792" s="251">
        <v>1.0</v>
      </c>
      <c r="Z792" s="251">
        <v>0.0</v>
      </c>
      <c r="AA792" s="3"/>
      <c r="AB792" s="3"/>
      <c r="AC792" s="3"/>
      <c r="AD792" s="3"/>
      <c r="AE792" s="3"/>
      <c r="AF792" s="3"/>
      <c r="AG792" s="3"/>
      <c r="AH792" s="3"/>
      <c r="AI792" s="3"/>
      <c r="AJ792" s="3"/>
    </row>
    <row r="793">
      <c r="A793" s="252" t="s">
        <v>1635</v>
      </c>
      <c r="B793" s="252" t="s">
        <v>824</v>
      </c>
      <c r="C793" s="252" t="s">
        <v>1368</v>
      </c>
      <c r="D793" s="252" t="s">
        <v>1369</v>
      </c>
      <c r="E793" s="59">
        <v>11.0</v>
      </c>
      <c r="F793" s="59" t="s">
        <v>7287</v>
      </c>
      <c r="G793" s="59" t="s">
        <v>7271</v>
      </c>
      <c r="H793" s="59" t="s">
        <v>54</v>
      </c>
      <c r="I793" s="59">
        <v>1.0</v>
      </c>
      <c r="J793" s="59" t="s">
        <v>44</v>
      </c>
      <c r="K793" s="59">
        <v>35.0</v>
      </c>
      <c r="L793" s="59">
        <v>42.5</v>
      </c>
      <c r="M793" s="59">
        <v>16.5</v>
      </c>
      <c r="N793" s="252">
        <v>7.0</v>
      </c>
      <c r="O793" s="284">
        <v>3.0E-4</v>
      </c>
      <c r="P793" s="252">
        <v>7.0</v>
      </c>
      <c r="Q793" s="284">
        <v>2.0E-4</v>
      </c>
      <c r="R793" s="284">
        <v>1.0</v>
      </c>
      <c r="S793" s="252">
        <v>1.0</v>
      </c>
      <c r="T793" s="252">
        <v>0.0</v>
      </c>
      <c r="U793" s="284">
        <v>0.1429</v>
      </c>
      <c r="V793" s="284">
        <v>0.0</v>
      </c>
      <c r="W793" s="285">
        <v>156.0</v>
      </c>
      <c r="X793" s="285">
        <v>0.0</v>
      </c>
      <c r="Y793" s="252">
        <v>1.0</v>
      </c>
      <c r="Z793" s="252">
        <v>0.0</v>
      </c>
      <c r="AA793" s="63"/>
      <c r="AB793" s="63"/>
      <c r="AC793" s="63"/>
      <c r="AD793" s="63"/>
      <c r="AE793" s="63"/>
      <c r="AF793" s="63"/>
      <c r="AG793" s="63"/>
      <c r="AH793" s="63"/>
      <c r="AI793" s="63"/>
      <c r="AJ793" s="63"/>
    </row>
    <row r="794">
      <c r="A794" s="251" t="s">
        <v>1635</v>
      </c>
      <c r="B794" s="251" t="s">
        <v>824</v>
      </c>
      <c r="C794" s="251" t="s">
        <v>1370</v>
      </c>
      <c r="D794" s="251" t="s">
        <v>1371</v>
      </c>
      <c r="E794" s="55">
        <v>12.0</v>
      </c>
      <c r="F794" s="55" t="s">
        <v>7287</v>
      </c>
      <c r="G794" s="55" t="s">
        <v>7271</v>
      </c>
      <c r="H794" s="55" t="s">
        <v>54</v>
      </c>
      <c r="I794" s="55">
        <v>3.0</v>
      </c>
      <c r="J794" s="55" t="s">
        <v>44</v>
      </c>
      <c r="K794" s="55">
        <v>35.0</v>
      </c>
      <c r="L794" s="55">
        <v>42.5</v>
      </c>
      <c r="M794" s="55">
        <v>16.5</v>
      </c>
      <c r="N794" s="251">
        <v>5.0</v>
      </c>
      <c r="O794" s="286">
        <v>2.0E-4</v>
      </c>
      <c r="P794" s="251">
        <v>8.0</v>
      </c>
      <c r="Q794" s="286">
        <v>3.0E-4</v>
      </c>
      <c r="R794" s="286">
        <v>1.0</v>
      </c>
      <c r="S794" s="251">
        <v>2.0</v>
      </c>
      <c r="T794" s="251">
        <v>1.0</v>
      </c>
      <c r="U794" s="286">
        <v>0.4</v>
      </c>
      <c r="V794" s="286">
        <v>0.2</v>
      </c>
      <c r="W794" s="287">
        <v>312.0</v>
      </c>
      <c r="X794" s="287">
        <v>156.0</v>
      </c>
      <c r="Y794" s="251">
        <v>2.0</v>
      </c>
      <c r="Z794" s="251">
        <v>1.0</v>
      </c>
      <c r="AA794" s="3"/>
      <c r="AB794" s="3"/>
      <c r="AC794" s="3"/>
      <c r="AD794" s="3"/>
      <c r="AE794" s="3"/>
      <c r="AF794" s="3"/>
      <c r="AG794" s="3"/>
      <c r="AH794" s="3"/>
      <c r="AI794" s="3"/>
      <c r="AJ794" s="3"/>
    </row>
    <row r="795">
      <c r="A795" s="252" t="s">
        <v>1635</v>
      </c>
      <c r="B795" s="252" t="s">
        <v>824</v>
      </c>
      <c r="C795" s="252" t="s">
        <v>825</v>
      </c>
      <c r="D795" s="252" t="s">
        <v>826</v>
      </c>
      <c r="E795" s="59">
        <v>8.0</v>
      </c>
      <c r="F795" s="59" t="s">
        <v>7287</v>
      </c>
      <c r="G795" s="59" t="s">
        <v>7271</v>
      </c>
      <c r="H795" s="59" t="s">
        <v>54</v>
      </c>
      <c r="I795" s="59">
        <v>1.0</v>
      </c>
      <c r="J795" s="59" t="s">
        <v>44</v>
      </c>
      <c r="K795" s="59">
        <v>35.0</v>
      </c>
      <c r="L795" s="59">
        <v>42.5</v>
      </c>
      <c r="M795" s="59">
        <v>16.5</v>
      </c>
      <c r="N795" s="252">
        <v>1.0</v>
      </c>
      <c r="O795" s="284">
        <v>0.0</v>
      </c>
      <c r="P795" s="252">
        <v>1.0</v>
      </c>
      <c r="Q795" s="284">
        <v>0.0</v>
      </c>
      <c r="R795" s="284">
        <v>1.0</v>
      </c>
      <c r="S795" s="252">
        <v>1.0</v>
      </c>
      <c r="T795" s="252">
        <v>0.0</v>
      </c>
      <c r="U795" s="284">
        <v>1.0</v>
      </c>
      <c r="V795" s="284">
        <v>0.0</v>
      </c>
      <c r="W795" s="285">
        <v>156.0</v>
      </c>
      <c r="X795" s="285">
        <v>0.0</v>
      </c>
      <c r="Y795" s="252">
        <v>1.0</v>
      </c>
      <c r="Z795" s="252">
        <v>0.0</v>
      </c>
      <c r="AA795" s="63"/>
      <c r="AB795" s="63"/>
      <c r="AC795" s="63"/>
      <c r="AD795" s="63"/>
      <c r="AE795" s="63"/>
      <c r="AF795" s="63"/>
      <c r="AG795" s="63"/>
      <c r="AH795" s="63"/>
      <c r="AI795" s="63"/>
      <c r="AJ795" s="63"/>
    </row>
    <row r="796">
      <c r="A796" s="251" t="s">
        <v>1635</v>
      </c>
      <c r="B796" s="251" t="s">
        <v>824</v>
      </c>
      <c r="C796" s="251" t="s">
        <v>1098</v>
      </c>
      <c r="D796" s="251" t="s">
        <v>1099</v>
      </c>
      <c r="E796" s="55">
        <v>9.5</v>
      </c>
      <c r="F796" s="55" t="s">
        <v>7287</v>
      </c>
      <c r="G796" s="55" t="s">
        <v>7271</v>
      </c>
      <c r="H796" s="55" t="s">
        <v>54</v>
      </c>
      <c r="I796" s="55">
        <v>1.0</v>
      </c>
      <c r="J796" s="55" t="s">
        <v>44</v>
      </c>
      <c r="K796" s="55">
        <v>35.0</v>
      </c>
      <c r="L796" s="55">
        <v>42.5</v>
      </c>
      <c r="M796" s="55">
        <v>16.5</v>
      </c>
      <c r="N796" s="251">
        <v>3.0</v>
      </c>
      <c r="O796" s="286">
        <v>1.0E-4</v>
      </c>
      <c r="P796" s="251">
        <v>5.0</v>
      </c>
      <c r="Q796" s="286">
        <v>2.0E-4</v>
      </c>
      <c r="R796" s="286">
        <v>1.0</v>
      </c>
      <c r="S796" s="251">
        <v>1.0</v>
      </c>
      <c r="T796" s="251">
        <v>0.0</v>
      </c>
      <c r="U796" s="286">
        <v>0.3333</v>
      </c>
      <c r="V796" s="286">
        <v>0.0</v>
      </c>
      <c r="W796" s="287">
        <v>156.0</v>
      </c>
      <c r="X796" s="287">
        <v>0.0</v>
      </c>
      <c r="Y796" s="251">
        <v>1.0</v>
      </c>
      <c r="Z796" s="251">
        <v>0.0</v>
      </c>
      <c r="AA796" s="3"/>
      <c r="AB796" s="3"/>
      <c r="AC796" s="3"/>
      <c r="AD796" s="3"/>
      <c r="AE796" s="3"/>
      <c r="AF796" s="3"/>
      <c r="AG796" s="3"/>
      <c r="AH796" s="3"/>
      <c r="AI796" s="3"/>
      <c r="AJ796" s="3"/>
    </row>
    <row r="797">
      <c r="A797" s="252" t="s">
        <v>1635</v>
      </c>
      <c r="B797" s="252" t="s">
        <v>824</v>
      </c>
      <c r="C797" s="252" t="s">
        <v>1372</v>
      </c>
      <c r="D797" s="252" t="s">
        <v>1373</v>
      </c>
      <c r="E797" s="59">
        <v>10.0</v>
      </c>
      <c r="F797" s="59" t="s">
        <v>7290</v>
      </c>
      <c r="G797" s="59" t="s">
        <v>7271</v>
      </c>
      <c r="H797" s="59" t="s">
        <v>54</v>
      </c>
      <c r="I797" s="59">
        <v>1.0</v>
      </c>
      <c r="J797" s="59" t="s">
        <v>44</v>
      </c>
      <c r="K797" s="59">
        <v>35.0</v>
      </c>
      <c r="L797" s="59">
        <v>42.5</v>
      </c>
      <c r="M797" s="59">
        <v>16.5</v>
      </c>
      <c r="N797" s="252">
        <v>1.0</v>
      </c>
      <c r="O797" s="284">
        <v>0.0</v>
      </c>
      <c r="P797" s="252">
        <v>1.0</v>
      </c>
      <c r="Q797" s="284">
        <v>0.0</v>
      </c>
      <c r="R797" s="284">
        <v>1.0</v>
      </c>
      <c r="S797" s="252">
        <v>1.0</v>
      </c>
      <c r="T797" s="252">
        <v>0.0</v>
      </c>
      <c r="U797" s="284">
        <v>1.0</v>
      </c>
      <c r="V797" s="284">
        <v>0.0</v>
      </c>
      <c r="W797" s="285">
        <v>156.0</v>
      </c>
      <c r="X797" s="285">
        <v>0.0</v>
      </c>
      <c r="Y797" s="252">
        <v>1.0</v>
      </c>
      <c r="Z797" s="252">
        <v>0.0</v>
      </c>
      <c r="AA797" s="63"/>
      <c r="AB797" s="63"/>
      <c r="AC797" s="63"/>
      <c r="AD797" s="63"/>
      <c r="AE797" s="63"/>
      <c r="AF797" s="63"/>
      <c r="AG797" s="63"/>
      <c r="AH797" s="63"/>
      <c r="AI797" s="63"/>
      <c r="AJ797" s="63"/>
    </row>
    <row r="798">
      <c r="A798" s="251" t="s">
        <v>1635</v>
      </c>
      <c r="B798" s="251" t="s">
        <v>824</v>
      </c>
      <c r="C798" s="251" t="s">
        <v>1374</v>
      </c>
      <c r="D798" s="251" t="s">
        <v>1375</v>
      </c>
      <c r="E798" s="55">
        <v>11.0</v>
      </c>
      <c r="F798" s="55" t="s">
        <v>7290</v>
      </c>
      <c r="G798" s="55" t="s">
        <v>7271</v>
      </c>
      <c r="H798" s="55" t="s">
        <v>54</v>
      </c>
      <c r="I798" s="55">
        <v>1.0</v>
      </c>
      <c r="J798" s="55" t="s">
        <v>44</v>
      </c>
      <c r="K798" s="55">
        <v>35.0</v>
      </c>
      <c r="L798" s="55">
        <v>42.5</v>
      </c>
      <c r="M798" s="55">
        <v>16.5</v>
      </c>
      <c r="N798" s="251">
        <v>3.0</v>
      </c>
      <c r="O798" s="286">
        <v>1.0E-4</v>
      </c>
      <c r="P798" s="251">
        <v>3.0</v>
      </c>
      <c r="Q798" s="286">
        <v>1.0E-4</v>
      </c>
      <c r="R798" s="286">
        <v>1.0</v>
      </c>
      <c r="S798" s="251">
        <v>1.0</v>
      </c>
      <c r="T798" s="251">
        <v>0.0</v>
      </c>
      <c r="U798" s="286">
        <v>0.3333</v>
      </c>
      <c r="V798" s="286">
        <v>0.0</v>
      </c>
      <c r="W798" s="287">
        <v>156.0</v>
      </c>
      <c r="X798" s="287">
        <v>0.0</v>
      </c>
      <c r="Y798" s="251">
        <v>1.0</v>
      </c>
      <c r="Z798" s="251">
        <v>0.0</v>
      </c>
      <c r="AA798" s="3"/>
      <c r="AB798" s="3"/>
      <c r="AC798" s="3"/>
      <c r="AD798" s="3"/>
      <c r="AE798" s="3"/>
      <c r="AF798" s="3"/>
      <c r="AG798" s="3"/>
      <c r="AH798" s="3"/>
      <c r="AI798" s="3"/>
      <c r="AJ798" s="3"/>
    </row>
    <row r="799">
      <c r="A799" s="252" t="s">
        <v>1635</v>
      </c>
      <c r="B799" s="252" t="s">
        <v>824</v>
      </c>
      <c r="C799" s="252" t="s">
        <v>835</v>
      </c>
      <c r="D799" s="252" t="s">
        <v>836</v>
      </c>
      <c r="E799" s="59">
        <v>8.0</v>
      </c>
      <c r="F799" s="59" t="s">
        <v>7290</v>
      </c>
      <c r="G799" s="59" t="s">
        <v>7271</v>
      </c>
      <c r="H799" s="59" t="s">
        <v>54</v>
      </c>
      <c r="I799" s="59">
        <v>1.0</v>
      </c>
      <c r="J799" s="59" t="s">
        <v>44</v>
      </c>
      <c r="K799" s="59">
        <v>35.0</v>
      </c>
      <c r="L799" s="59">
        <v>42.5</v>
      </c>
      <c r="M799" s="59">
        <v>16.5</v>
      </c>
      <c r="N799" s="252">
        <v>1.0</v>
      </c>
      <c r="O799" s="284">
        <v>0.0</v>
      </c>
      <c r="P799" s="252">
        <v>1.0</v>
      </c>
      <c r="Q799" s="284">
        <v>0.0</v>
      </c>
      <c r="R799" s="284">
        <v>1.0</v>
      </c>
      <c r="S799" s="252">
        <v>1.0</v>
      </c>
      <c r="T799" s="252">
        <v>0.0</v>
      </c>
      <c r="U799" s="284">
        <v>1.0</v>
      </c>
      <c r="V799" s="284">
        <v>0.0</v>
      </c>
      <c r="W799" s="285">
        <v>156.0</v>
      </c>
      <c r="X799" s="285">
        <v>0.0</v>
      </c>
      <c r="Y799" s="252">
        <v>1.0</v>
      </c>
      <c r="Z799" s="252">
        <v>0.0</v>
      </c>
      <c r="AA799" s="63"/>
      <c r="AB799" s="63"/>
      <c r="AC799" s="63"/>
      <c r="AD799" s="63"/>
      <c r="AE799" s="63"/>
      <c r="AF799" s="63"/>
      <c r="AG799" s="63"/>
      <c r="AH799" s="63"/>
      <c r="AI799" s="63"/>
      <c r="AJ799" s="63"/>
    </row>
    <row r="800">
      <c r="A800" s="251" t="s">
        <v>1635</v>
      </c>
      <c r="B800" s="251" t="s">
        <v>839</v>
      </c>
      <c r="C800" s="251" t="s">
        <v>840</v>
      </c>
      <c r="D800" s="251" t="s">
        <v>841</v>
      </c>
      <c r="E800" s="55">
        <v>10.0</v>
      </c>
      <c r="F800" s="55" t="s">
        <v>7287</v>
      </c>
      <c r="G800" s="55" t="s">
        <v>7270</v>
      </c>
      <c r="H800" s="55" t="s">
        <v>54</v>
      </c>
      <c r="I800" s="55">
        <v>2.0</v>
      </c>
      <c r="J800" s="55" t="s">
        <v>54</v>
      </c>
      <c r="K800" s="55">
        <v>35.0</v>
      </c>
      <c r="L800" s="55">
        <v>41.0</v>
      </c>
      <c r="M800" s="55">
        <v>16.5</v>
      </c>
      <c r="N800" s="251">
        <v>5.0</v>
      </c>
      <c r="O800" s="286">
        <v>2.0E-4</v>
      </c>
      <c r="P800" s="251">
        <v>11.0</v>
      </c>
      <c r="Q800" s="286">
        <v>4.0E-4</v>
      </c>
      <c r="R800" s="286">
        <v>1.0</v>
      </c>
      <c r="S800" s="251">
        <v>2.0</v>
      </c>
      <c r="T800" s="251">
        <v>0.0</v>
      </c>
      <c r="U800" s="286">
        <v>0.4</v>
      </c>
      <c r="V800" s="286">
        <v>0.0</v>
      </c>
      <c r="W800" s="287">
        <v>300.0</v>
      </c>
      <c r="X800" s="287">
        <v>0.0</v>
      </c>
      <c r="Y800" s="251">
        <v>2.0</v>
      </c>
      <c r="Z800" s="251">
        <v>0.0</v>
      </c>
      <c r="AA800" s="3"/>
      <c r="AB800" s="3"/>
      <c r="AC800" s="3"/>
      <c r="AD800" s="3"/>
      <c r="AE800" s="3"/>
      <c r="AF800" s="3"/>
      <c r="AG800" s="3"/>
      <c r="AH800" s="3"/>
      <c r="AI800" s="3"/>
      <c r="AJ800" s="3"/>
    </row>
    <row r="801">
      <c r="A801" s="252" t="s">
        <v>1635</v>
      </c>
      <c r="B801" s="252" t="s">
        <v>839</v>
      </c>
      <c r="C801" s="252" t="s">
        <v>1376</v>
      </c>
      <c r="D801" s="252" t="s">
        <v>1377</v>
      </c>
      <c r="E801" s="59">
        <v>9.5</v>
      </c>
      <c r="F801" s="59" t="s">
        <v>7290</v>
      </c>
      <c r="G801" s="59" t="s">
        <v>7270</v>
      </c>
      <c r="H801" s="59" t="s">
        <v>54</v>
      </c>
      <c r="I801" s="59">
        <v>1.0</v>
      </c>
      <c r="J801" s="59" t="s">
        <v>54</v>
      </c>
      <c r="K801" s="59">
        <v>35.0</v>
      </c>
      <c r="L801" s="59">
        <v>41.0</v>
      </c>
      <c r="M801" s="59">
        <v>16.5</v>
      </c>
      <c r="N801" s="252">
        <v>2.0</v>
      </c>
      <c r="O801" s="284">
        <v>1.0E-4</v>
      </c>
      <c r="P801" s="252">
        <v>2.0</v>
      </c>
      <c r="Q801" s="284">
        <v>1.0E-4</v>
      </c>
      <c r="R801" s="284">
        <v>1.0</v>
      </c>
      <c r="S801" s="252">
        <v>1.0</v>
      </c>
      <c r="T801" s="252">
        <v>0.0</v>
      </c>
      <c r="U801" s="284">
        <v>0.5</v>
      </c>
      <c r="V801" s="284">
        <v>0.0</v>
      </c>
      <c r="W801" s="285">
        <v>150.0</v>
      </c>
      <c r="X801" s="285">
        <v>0.0</v>
      </c>
      <c r="Y801" s="252">
        <v>1.0</v>
      </c>
      <c r="Z801" s="252">
        <v>0.0</v>
      </c>
      <c r="AA801" s="63"/>
      <c r="AB801" s="63"/>
      <c r="AC801" s="63"/>
      <c r="AD801" s="63"/>
      <c r="AE801" s="63"/>
      <c r="AF801" s="63"/>
      <c r="AG801" s="63"/>
      <c r="AH801" s="63"/>
      <c r="AI801" s="63"/>
      <c r="AJ801" s="63"/>
    </row>
    <row r="802">
      <c r="A802" s="251" t="s">
        <v>1636</v>
      </c>
      <c r="B802" s="251" t="s">
        <v>345</v>
      </c>
      <c r="C802" s="251" t="s">
        <v>1378</v>
      </c>
      <c r="D802" s="251" t="s">
        <v>1379</v>
      </c>
      <c r="E802" s="55">
        <v>11.0</v>
      </c>
      <c r="F802" s="55" t="s">
        <v>7287</v>
      </c>
      <c r="G802" s="55" t="s">
        <v>7270</v>
      </c>
      <c r="H802" s="55" t="s">
        <v>1608</v>
      </c>
      <c r="I802" s="55">
        <v>1.0</v>
      </c>
      <c r="J802" s="55" t="s">
        <v>140</v>
      </c>
      <c r="K802" s="55">
        <v>58.5</v>
      </c>
      <c r="L802" s="55">
        <v>32.5</v>
      </c>
      <c r="M802" s="55">
        <v>25.0</v>
      </c>
      <c r="N802" s="251">
        <v>0.0</v>
      </c>
      <c r="O802" s="286">
        <v>0.0</v>
      </c>
      <c r="P802" s="251">
        <v>0.0</v>
      </c>
      <c r="Q802" s="286">
        <v>0.0</v>
      </c>
      <c r="R802" s="286">
        <v>0.0</v>
      </c>
      <c r="S802" s="251">
        <v>1.0</v>
      </c>
      <c r="T802" s="251">
        <v>0.0</v>
      </c>
      <c r="U802" s="286">
        <v>0.0</v>
      </c>
      <c r="V802" s="286">
        <v>0.0</v>
      </c>
      <c r="W802" s="287">
        <v>118.0</v>
      </c>
      <c r="X802" s="287">
        <v>0.0</v>
      </c>
      <c r="Y802" s="251">
        <v>1.0</v>
      </c>
      <c r="Z802" s="251">
        <v>0.0</v>
      </c>
      <c r="AA802" s="3"/>
      <c r="AB802" s="3"/>
      <c r="AC802" s="3"/>
      <c r="AD802" s="3"/>
      <c r="AE802" s="3"/>
      <c r="AF802" s="3"/>
      <c r="AG802" s="3"/>
      <c r="AH802" s="3"/>
      <c r="AI802" s="3"/>
      <c r="AJ802" s="3"/>
    </row>
    <row r="803">
      <c r="A803" s="252" t="s">
        <v>1636</v>
      </c>
      <c r="B803" s="252" t="s">
        <v>345</v>
      </c>
      <c r="C803" s="252" t="s">
        <v>1380</v>
      </c>
      <c r="D803" s="252" t="s">
        <v>1381</v>
      </c>
      <c r="E803" s="59">
        <v>8.0</v>
      </c>
      <c r="F803" s="59" t="s">
        <v>7287</v>
      </c>
      <c r="G803" s="59" t="s">
        <v>7270</v>
      </c>
      <c r="H803" s="59" t="s">
        <v>1608</v>
      </c>
      <c r="I803" s="59">
        <v>1.0</v>
      </c>
      <c r="J803" s="59" t="s">
        <v>140</v>
      </c>
      <c r="K803" s="59">
        <v>58.5</v>
      </c>
      <c r="L803" s="59">
        <v>32.5</v>
      </c>
      <c r="M803" s="59">
        <v>25.0</v>
      </c>
      <c r="N803" s="252">
        <v>0.0</v>
      </c>
      <c r="O803" s="284">
        <v>0.0</v>
      </c>
      <c r="P803" s="252">
        <v>0.0</v>
      </c>
      <c r="Q803" s="284">
        <v>0.0</v>
      </c>
      <c r="R803" s="284">
        <v>0.0</v>
      </c>
      <c r="S803" s="252">
        <v>1.0</v>
      </c>
      <c r="T803" s="252">
        <v>0.0</v>
      </c>
      <c r="U803" s="284">
        <v>0.0</v>
      </c>
      <c r="V803" s="284">
        <v>0.0</v>
      </c>
      <c r="W803" s="285">
        <v>118.0</v>
      </c>
      <c r="X803" s="285">
        <v>0.0</v>
      </c>
      <c r="Y803" s="252">
        <v>1.0</v>
      </c>
      <c r="Z803" s="252">
        <v>0.0</v>
      </c>
      <c r="AA803" s="63"/>
      <c r="AB803" s="63"/>
      <c r="AC803" s="63"/>
      <c r="AD803" s="63"/>
      <c r="AE803" s="63"/>
      <c r="AF803" s="63"/>
      <c r="AG803" s="63"/>
      <c r="AH803" s="63"/>
      <c r="AI803" s="63"/>
      <c r="AJ803" s="63"/>
    </row>
    <row r="804">
      <c r="A804" s="251" t="s">
        <v>1636</v>
      </c>
      <c r="B804" s="251" t="s">
        <v>345</v>
      </c>
      <c r="C804" s="251" t="s">
        <v>1382</v>
      </c>
      <c r="D804" s="251" t="s">
        <v>1383</v>
      </c>
      <c r="E804" s="55">
        <v>9.5</v>
      </c>
      <c r="F804" s="55" t="s">
        <v>7287</v>
      </c>
      <c r="G804" s="55" t="s">
        <v>7270</v>
      </c>
      <c r="H804" s="55" t="s">
        <v>1608</v>
      </c>
      <c r="I804" s="55">
        <v>2.0</v>
      </c>
      <c r="J804" s="55" t="s">
        <v>140</v>
      </c>
      <c r="K804" s="55">
        <v>58.5</v>
      </c>
      <c r="L804" s="55">
        <v>32.5</v>
      </c>
      <c r="M804" s="55">
        <v>25.0</v>
      </c>
      <c r="N804" s="251">
        <v>2.0</v>
      </c>
      <c r="O804" s="286">
        <v>1.0E-4</v>
      </c>
      <c r="P804" s="251">
        <v>2.0</v>
      </c>
      <c r="Q804" s="286">
        <v>1.0E-4</v>
      </c>
      <c r="R804" s="286">
        <v>1.0</v>
      </c>
      <c r="S804" s="251">
        <v>2.0</v>
      </c>
      <c r="T804" s="251">
        <v>0.0</v>
      </c>
      <c r="U804" s="286">
        <v>1.0</v>
      </c>
      <c r="V804" s="286">
        <v>0.0</v>
      </c>
      <c r="W804" s="287">
        <v>236.0</v>
      </c>
      <c r="X804" s="287">
        <v>0.0</v>
      </c>
      <c r="Y804" s="251">
        <v>2.0</v>
      </c>
      <c r="Z804" s="251">
        <v>0.0</v>
      </c>
      <c r="AA804" s="3"/>
      <c r="AB804" s="3"/>
      <c r="AC804" s="3"/>
      <c r="AD804" s="3"/>
      <c r="AE804" s="3"/>
      <c r="AF804" s="3"/>
      <c r="AG804" s="3"/>
      <c r="AH804" s="3"/>
      <c r="AI804" s="3"/>
      <c r="AJ804" s="3"/>
    </row>
    <row r="805">
      <c r="A805" s="252" t="s">
        <v>1636</v>
      </c>
      <c r="B805" s="252" t="s">
        <v>1384</v>
      </c>
      <c r="C805" s="252" t="s">
        <v>1385</v>
      </c>
      <c r="D805" s="252" t="s">
        <v>1386</v>
      </c>
      <c r="E805" s="59">
        <v>11.0</v>
      </c>
      <c r="F805" s="59" t="s">
        <v>7286</v>
      </c>
      <c r="G805" s="59" t="s">
        <v>7270</v>
      </c>
      <c r="H805" s="59" t="s">
        <v>1610</v>
      </c>
      <c r="I805" s="59">
        <v>1.0</v>
      </c>
      <c r="J805" s="59" t="s">
        <v>156</v>
      </c>
      <c r="K805" s="59">
        <v>58.5</v>
      </c>
      <c r="L805" s="59">
        <v>32.5</v>
      </c>
      <c r="M805" s="59">
        <v>25.0</v>
      </c>
      <c r="N805" s="252">
        <v>1.0</v>
      </c>
      <c r="O805" s="284">
        <v>0.0</v>
      </c>
      <c r="P805" s="252">
        <v>2.0</v>
      </c>
      <c r="Q805" s="284">
        <v>1.0E-4</v>
      </c>
      <c r="R805" s="284">
        <v>1.0</v>
      </c>
      <c r="S805" s="252">
        <v>1.0</v>
      </c>
      <c r="T805" s="252">
        <v>0.0</v>
      </c>
      <c r="U805" s="284">
        <v>1.0</v>
      </c>
      <c r="V805" s="284">
        <v>0.0</v>
      </c>
      <c r="W805" s="285">
        <v>106.0</v>
      </c>
      <c r="X805" s="285">
        <v>0.0</v>
      </c>
      <c r="Y805" s="252">
        <v>1.0</v>
      </c>
      <c r="Z805" s="252">
        <v>0.0</v>
      </c>
      <c r="AA805" s="63"/>
      <c r="AB805" s="63"/>
      <c r="AC805" s="63"/>
      <c r="AD805" s="63"/>
      <c r="AE805" s="63"/>
      <c r="AF805" s="63"/>
      <c r="AG805" s="63"/>
      <c r="AH805" s="63"/>
      <c r="AI805" s="63"/>
      <c r="AJ805" s="63"/>
    </row>
    <row r="806">
      <c r="A806" s="251" t="s">
        <v>1636</v>
      </c>
      <c r="B806" s="251" t="s">
        <v>351</v>
      </c>
      <c r="C806" s="251" t="s">
        <v>352</v>
      </c>
      <c r="D806" s="251" t="s">
        <v>353</v>
      </c>
      <c r="E806" s="55">
        <v>10.0</v>
      </c>
      <c r="F806" s="55" t="s">
        <v>7287</v>
      </c>
      <c r="G806" s="55" t="s">
        <v>7270</v>
      </c>
      <c r="H806" s="55" t="s">
        <v>1609</v>
      </c>
      <c r="I806" s="55">
        <v>1.0</v>
      </c>
      <c r="J806" s="55" t="s">
        <v>200</v>
      </c>
      <c r="K806" s="55">
        <v>58.5</v>
      </c>
      <c r="L806" s="55">
        <v>29.5</v>
      </c>
      <c r="M806" s="55">
        <v>25.0</v>
      </c>
      <c r="N806" s="251">
        <v>1.0</v>
      </c>
      <c r="O806" s="286">
        <v>0.0</v>
      </c>
      <c r="P806" s="251">
        <v>1.0</v>
      </c>
      <c r="Q806" s="286">
        <v>0.0</v>
      </c>
      <c r="R806" s="286">
        <v>1.0</v>
      </c>
      <c r="S806" s="251">
        <v>1.0</v>
      </c>
      <c r="T806" s="251">
        <v>0.0</v>
      </c>
      <c r="U806" s="286">
        <v>1.0</v>
      </c>
      <c r="V806" s="286">
        <v>0.0</v>
      </c>
      <c r="W806" s="287">
        <v>102.0</v>
      </c>
      <c r="X806" s="287">
        <v>0.0</v>
      </c>
      <c r="Y806" s="251">
        <v>1.0</v>
      </c>
      <c r="Z806" s="251">
        <v>0.0</v>
      </c>
      <c r="AA806" s="3"/>
      <c r="AB806" s="3"/>
      <c r="AC806" s="3"/>
      <c r="AD806" s="3"/>
      <c r="AE806" s="3"/>
      <c r="AF806" s="3"/>
      <c r="AG806" s="3"/>
      <c r="AH806" s="3"/>
      <c r="AI806" s="3"/>
      <c r="AJ806" s="3"/>
    </row>
    <row r="807">
      <c r="A807" s="252" t="s">
        <v>1636</v>
      </c>
      <c r="B807" s="252" t="s">
        <v>351</v>
      </c>
      <c r="C807" s="252" t="s">
        <v>354</v>
      </c>
      <c r="D807" s="252" t="s">
        <v>355</v>
      </c>
      <c r="E807" s="59">
        <v>10.5</v>
      </c>
      <c r="F807" s="59" t="s">
        <v>7287</v>
      </c>
      <c r="G807" s="59" t="s">
        <v>7270</v>
      </c>
      <c r="H807" s="59" t="s">
        <v>1609</v>
      </c>
      <c r="I807" s="59">
        <v>1.0</v>
      </c>
      <c r="J807" s="59" t="s">
        <v>200</v>
      </c>
      <c r="K807" s="59">
        <v>58.5</v>
      </c>
      <c r="L807" s="59">
        <v>29.5</v>
      </c>
      <c r="M807" s="59">
        <v>25.0</v>
      </c>
      <c r="N807" s="252">
        <v>3.0</v>
      </c>
      <c r="O807" s="284">
        <v>1.0E-4</v>
      </c>
      <c r="P807" s="252">
        <v>3.0</v>
      </c>
      <c r="Q807" s="284">
        <v>1.0E-4</v>
      </c>
      <c r="R807" s="284">
        <v>1.0</v>
      </c>
      <c r="S807" s="252">
        <v>1.0</v>
      </c>
      <c r="T807" s="252">
        <v>0.0</v>
      </c>
      <c r="U807" s="284">
        <v>0.3333</v>
      </c>
      <c r="V807" s="284">
        <v>0.0</v>
      </c>
      <c r="W807" s="285">
        <v>102.0</v>
      </c>
      <c r="X807" s="285">
        <v>0.0</v>
      </c>
      <c r="Y807" s="252">
        <v>1.0</v>
      </c>
      <c r="Z807" s="252">
        <v>0.0</v>
      </c>
      <c r="AA807" s="63"/>
      <c r="AB807" s="63"/>
      <c r="AC807" s="63"/>
      <c r="AD807" s="63"/>
      <c r="AE807" s="63"/>
      <c r="AF807" s="63"/>
      <c r="AG807" s="63"/>
      <c r="AH807" s="63"/>
      <c r="AI807" s="63"/>
      <c r="AJ807" s="63"/>
    </row>
    <row r="808">
      <c r="A808" s="251" t="s">
        <v>1636</v>
      </c>
      <c r="B808" s="251" t="s">
        <v>351</v>
      </c>
      <c r="C808" s="251" t="s">
        <v>1387</v>
      </c>
      <c r="D808" s="251" t="s">
        <v>1388</v>
      </c>
      <c r="E808" s="55">
        <v>12.0</v>
      </c>
      <c r="F808" s="55" t="s">
        <v>7287</v>
      </c>
      <c r="G808" s="55" t="s">
        <v>7270</v>
      </c>
      <c r="H808" s="55" t="s">
        <v>1609</v>
      </c>
      <c r="I808" s="55">
        <v>1.0</v>
      </c>
      <c r="J808" s="55" t="s">
        <v>200</v>
      </c>
      <c r="K808" s="55">
        <v>58.5</v>
      </c>
      <c r="L808" s="55">
        <v>29.5</v>
      </c>
      <c r="M808" s="55">
        <v>25.0</v>
      </c>
      <c r="N808" s="251">
        <v>2.0</v>
      </c>
      <c r="O808" s="286">
        <v>1.0E-4</v>
      </c>
      <c r="P808" s="251">
        <v>2.0</v>
      </c>
      <c r="Q808" s="286">
        <v>1.0E-4</v>
      </c>
      <c r="R808" s="286">
        <v>0.5</v>
      </c>
      <c r="S808" s="251">
        <v>1.0</v>
      </c>
      <c r="T808" s="251">
        <v>0.0</v>
      </c>
      <c r="U808" s="286">
        <v>0.5</v>
      </c>
      <c r="V808" s="286">
        <v>0.0</v>
      </c>
      <c r="W808" s="287">
        <v>102.0</v>
      </c>
      <c r="X808" s="287">
        <v>0.0</v>
      </c>
      <c r="Y808" s="251">
        <v>1.0</v>
      </c>
      <c r="Z808" s="251">
        <v>0.0</v>
      </c>
      <c r="AA808" s="3"/>
      <c r="AB808" s="3"/>
      <c r="AC808" s="3"/>
      <c r="AD808" s="3"/>
      <c r="AE808" s="3"/>
      <c r="AF808" s="3"/>
      <c r="AG808" s="3"/>
      <c r="AH808" s="3"/>
      <c r="AI808" s="3"/>
      <c r="AJ808" s="3"/>
    </row>
    <row r="809">
      <c r="A809" s="252" t="s">
        <v>1636</v>
      </c>
      <c r="B809" s="252" t="s">
        <v>351</v>
      </c>
      <c r="C809" s="252" t="s">
        <v>1389</v>
      </c>
      <c r="D809" s="252" t="s">
        <v>1390</v>
      </c>
      <c r="E809" s="59">
        <v>9.0</v>
      </c>
      <c r="F809" s="59" t="s">
        <v>7287</v>
      </c>
      <c r="G809" s="59" t="s">
        <v>7270</v>
      </c>
      <c r="H809" s="59" t="s">
        <v>1609</v>
      </c>
      <c r="I809" s="59">
        <v>1.0</v>
      </c>
      <c r="J809" s="59" t="s">
        <v>200</v>
      </c>
      <c r="K809" s="59">
        <v>58.5</v>
      </c>
      <c r="L809" s="59">
        <v>29.5</v>
      </c>
      <c r="M809" s="59">
        <v>25.0</v>
      </c>
      <c r="N809" s="252">
        <v>1.0</v>
      </c>
      <c r="O809" s="284">
        <v>0.0</v>
      </c>
      <c r="P809" s="252">
        <v>1.0</v>
      </c>
      <c r="Q809" s="284">
        <v>0.0</v>
      </c>
      <c r="R809" s="284">
        <v>0.0</v>
      </c>
      <c r="S809" s="252">
        <v>1.0</v>
      </c>
      <c r="T809" s="252">
        <v>0.0</v>
      </c>
      <c r="U809" s="284">
        <v>1.0</v>
      </c>
      <c r="V809" s="284">
        <v>0.0</v>
      </c>
      <c r="W809" s="285">
        <v>102.0</v>
      </c>
      <c r="X809" s="285">
        <v>0.0</v>
      </c>
      <c r="Y809" s="252">
        <v>1.0</v>
      </c>
      <c r="Z809" s="252">
        <v>0.0</v>
      </c>
      <c r="AA809" s="63"/>
      <c r="AB809" s="63"/>
      <c r="AC809" s="63"/>
      <c r="AD809" s="63"/>
      <c r="AE809" s="63"/>
      <c r="AF809" s="63"/>
      <c r="AG809" s="63"/>
      <c r="AH809" s="63"/>
      <c r="AI809" s="63"/>
      <c r="AJ809" s="63"/>
    </row>
    <row r="810">
      <c r="A810" s="251" t="s">
        <v>1636</v>
      </c>
      <c r="B810" s="251" t="s">
        <v>866</v>
      </c>
      <c r="C810" s="251" t="s">
        <v>871</v>
      </c>
      <c r="D810" s="251" t="s">
        <v>872</v>
      </c>
      <c r="E810" s="55">
        <v>9.0</v>
      </c>
      <c r="F810" s="55" t="s">
        <v>7287</v>
      </c>
      <c r="G810" s="55" t="s">
        <v>7271</v>
      </c>
      <c r="H810" s="55" t="s">
        <v>1612</v>
      </c>
      <c r="I810" s="55">
        <v>1.0</v>
      </c>
      <c r="J810" s="55" t="s">
        <v>117</v>
      </c>
      <c r="K810" s="55">
        <v>60.5</v>
      </c>
      <c r="L810" s="55">
        <v>33.5</v>
      </c>
      <c r="M810" s="55">
        <v>27.0</v>
      </c>
      <c r="N810" s="251">
        <v>3.0</v>
      </c>
      <c r="O810" s="286">
        <v>1.0E-4</v>
      </c>
      <c r="P810" s="251">
        <v>4.0</v>
      </c>
      <c r="Q810" s="286">
        <v>2.0E-4</v>
      </c>
      <c r="R810" s="286">
        <v>0.5</v>
      </c>
      <c r="S810" s="251">
        <v>1.0</v>
      </c>
      <c r="T810" s="251">
        <v>0.0</v>
      </c>
      <c r="U810" s="286">
        <v>0.3333</v>
      </c>
      <c r="V810" s="286">
        <v>0.0</v>
      </c>
      <c r="W810" s="287">
        <v>134.0</v>
      </c>
      <c r="X810" s="287">
        <v>0.0</v>
      </c>
      <c r="Y810" s="251">
        <v>1.0</v>
      </c>
      <c r="Z810" s="251">
        <v>0.0</v>
      </c>
      <c r="AA810" s="3"/>
      <c r="AB810" s="3"/>
      <c r="AC810" s="3"/>
      <c r="AD810" s="3"/>
      <c r="AE810" s="3"/>
      <c r="AF810" s="3"/>
      <c r="AG810" s="3"/>
      <c r="AH810" s="3"/>
      <c r="AI810" s="3"/>
      <c r="AJ810" s="3"/>
    </row>
    <row r="811">
      <c r="A811" s="252" t="s">
        <v>1636</v>
      </c>
      <c r="B811" s="252" t="s">
        <v>866</v>
      </c>
      <c r="C811" s="252" t="s">
        <v>873</v>
      </c>
      <c r="D811" s="252" t="s">
        <v>874</v>
      </c>
      <c r="E811" s="59">
        <v>9.5</v>
      </c>
      <c r="F811" s="59" t="s">
        <v>7287</v>
      </c>
      <c r="G811" s="59" t="s">
        <v>7271</v>
      </c>
      <c r="H811" s="59" t="s">
        <v>1612</v>
      </c>
      <c r="I811" s="59">
        <v>1.0</v>
      </c>
      <c r="J811" s="59" t="s">
        <v>117</v>
      </c>
      <c r="K811" s="59">
        <v>60.5</v>
      </c>
      <c r="L811" s="59">
        <v>33.5</v>
      </c>
      <c r="M811" s="59">
        <v>27.0</v>
      </c>
      <c r="N811" s="252">
        <v>0.0</v>
      </c>
      <c r="O811" s="284">
        <v>0.0</v>
      </c>
      <c r="P811" s="252">
        <v>0.0</v>
      </c>
      <c r="Q811" s="284">
        <v>0.0</v>
      </c>
      <c r="R811" s="284">
        <v>0.0</v>
      </c>
      <c r="S811" s="252">
        <v>1.0</v>
      </c>
      <c r="T811" s="252">
        <v>0.0</v>
      </c>
      <c r="U811" s="284">
        <v>0.0</v>
      </c>
      <c r="V811" s="284">
        <v>0.0</v>
      </c>
      <c r="W811" s="285">
        <v>134.0</v>
      </c>
      <c r="X811" s="285">
        <v>0.0</v>
      </c>
      <c r="Y811" s="252">
        <v>1.0</v>
      </c>
      <c r="Z811" s="252">
        <v>0.0</v>
      </c>
      <c r="AA811" s="63"/>
      <c r="AB811" s="63"/>
      <c r="AC811" s="63"/>
      <c r="AD811" s="63"/>
      <c r="AE811" s="63"/>
      <c r="AF811" s="63"/>
      <c r="AG811" s="63"/>
      <c r="AH811" s="63"/>
      <c r="AI811" s="63"/>
      <c r="AJ811" s="63"/>
    </row>
    <row r="812">
      <c r="A812" s="251" t="s">
        <v>1636</v>
      </c>
      <c r="B812" s="251" t="s">
        <v>1111</v>
      </c>
      <c r="C812" s="251" t="s">
        <v>1391</v>
      </c>
      <c r="D812" s="251" t="s">
        <v>1392</v>
      </c>
      <c r="E812" s="55">
        <v>11.0</v>
      </c>
      <c r="F812" s="55" t="s">
        <v>7287</v>
      </c>
      <c r="G812" s="55" t="s">
        <v>7270</v>
      </c>
      <c r="H812" s="55" t="s">
        <v>1614</v>
      </c>
      <c r="I812" s="55">
        <v>1.0</v>
      </c>
      <c r="J812" s="55" t="s">
        <v>190</v>
      </c>
      <c r="K812" s="55">
        <v>58.5</v>
      </c>
      <c r="L812" s="55">
        <v>30.5</v>
      </c>
      <c r="M812" s="55">
        <v>25.0</v>
      </c>
      <c r="N812" s="251">
        <v>0.0</v>
      </c>
      <c r="O812" s="286">
        <v>0.0</v>
      </c>
      <c r="P812" s="251">
        <v>0.0</v>
      </c>
      <c r="Q812" s="286">
        <v>0.0</v>
      </c>
      <c r="R812" s="286">
        <v>0.0</v>
      </c>
      <c r="S812" s="251">
        <v>1.0</v>
      </c>
      <c r="T812" s="251">
        <v>0.0</v>
      </c>
      <c r="U812" s="286">
        <v>0.0</v>
      </c>
      <c r="V812" s="286">
        <v>0.0</v>
      </c>
      <c r="W812" s="287">
        <v>106.0</v>
      </c>
      <c r="X812" s="287">
        <v>0.0</v>
      </c>
      <c r="Y812" s="251">
        <v>1.0</v>
      </c>
      <c r="Z812" s="251">
        <v>0.0</v>
      </c>
      <c r="AA812" s="3"/>
      <c r="AB812" s="3"/>
      <c r="AC812" s="3"/>
      <c r="AD812" s="3"/>
      <c r="AE812" s="3"/>
      <c r="AF812" s="3"/>
      <c r="AG812" s="3"/>
      <c r="AH812" s="3"/>
      <c r="AI812" s="3"/>
      <c r="AJ812" s="3"/>
    </row>
    <row r="813">
      <c r="A813" s="252" t="s">
        <v>1636</v>
      </c>
      <c r="B813" s="252" t="s">
        <v>1111</v>
      </c>
      <c r="C813" s="252" t="s">
        <v>1393</v>
      </c>
      <c r="D813" s="252" t="s">
        <v>1394</v>
      </c>
      <c r="E813" s="59">
        <v>13.0</v>
      </c>
      <c r="F813" s="59" t="s">
        <v>7287</v>
      </c>
      <c r="G813" s="59" t="s">
        <v>7270</v>
      </c>
      <c r="H813" s="59" t="s">
        <v>1614</v>
      </c>
      <c r="I813" s="59">
        <v>1.0</v>
      </c>
      <c r="J813" s="59" t="s">
        <v>190</v>
      </c>
      <c r="K813" s="59">
        <v>58.5</v>
      </c>
      <c r="L813" s="59">
        <v>30.5</v>
      </c>
      <c r="M813" s="59">
        <v>25.0</v>
      </c>
      <c r="N813" s="252">
        <v>0.0</v>
      </c>
      <c r="O813" s="284">
        <v>0.0</v>
      </c>
      <c r="P813" s="252">
        <v>0.0</v>
      </c>
      <c r="Q813" s="284">
        <v>0.0</v>
      </c>
      <c r="R813" s="284">
        <v>0.0</v>
      </c>
      <c r="S813" s="252">
        <v>1.0</v>
      </c>
      <c r="T813" s="252">
        <v>0.0</v>
      </c>
      <c r="U813" s="284">
        <v>0.0</v>
      </c>
      <c r="V813" s="284">
        <v>0.0</v>
      </c>
      <c r="W813" s="285">
        <v>106.0</v>
      </c>
      <c r="X813" s="285">
        <v>0.0</v>
      </c>
      <c r="Y813" s="252">
        <v>1.0</v>
      </c>
      <c r="Z813" s="252">
        <v>0.0</v>
      </c>
      <c r="AA813" s="63"/>
      <c r="AB813" s="63"/>
      <c r="AC813" s="63"/>
      <c r="AD813" s="63"/>
      <c r="AE813" s="63"/>
      <c r="AF813" s="63"/>
      <c r="AG813" s="63"/>
      <c r="AH813" s="63"/>
      <c r="AI813" s="63"/>
      <c r="AJ813" s="63"/>
    </row>
    <row r="814">
      <c r="A814" s="251" t="s">
        <v>1636</v>
      </c>
      <c r="B814" s="251" t="s">
        <v>1111</v>
      </c>
      <c r="C814" s="251" t="s">
        <v>1395</v>
      </c>
      <c r="D814" s="251" t="s">
        <v>1396</v>
      </c>
      <c r="E814" s="55">
        <v>7.0</v>
      </c>
      <c r="F814" s="55" t="s">
        <v>7287</v>
      </c>
      <c r="G814" s="55" t="s">
        <v>7270</v>
      </c>
      <c r="H814" s="55" t="s">
        <v>1614</v>
      </c>
      <c r="I814" s="55">
        <v>1.0</v>
      </c>
      <c r="J814" s="55" t="s">
        <v>190</v>
      </c>
      <c r="K814" s="55">
        <v>58.5</v>
      </c>
      <c r="L814" s="55">
        <v>30.5</v>
      </c>
      <c r="M814" s="55">
        <v>25.0</v>
      </c>
      <c r="N814" s="251">
        <v>0.0</v>
      </c>
      <c r="O814" s="286">
        <v>0.0</v>
      </c>
      <c r="P814" s="251">
        <v>0.0</v>
      </c>
      <c r="Q814" s="286">
        <v>0.0</v>
      </c>
      <c r="R814" s="286">
        <v>0.0</v>
      </c>
      <c r="S814" s="251">
        <v>1.0</v>
      </c>
      <c r="T814" s="251">
        <v>0.0</v>
      </c>
      <c r="U814" s="286">
        <v>0.0</v>
      </c>
      <c r="V814" s="286">
        <v>0.0</v>
      </c>
      <c r="W814" s="287">
        <v>106.0</v>
      </c>
      <c r="X814" s="287">
        <v>0.0</v>
      </c>
      <c r="Y814" s="251">
        <v>1.0</v>
      </c>
      <c r="Z814" s="251">
        <v>0.0</v>
      </c>
      <c r="AA814" s="3"/>
      <c r="AB814" s="3"/>
      <c r="AC814" s="3"/>
      <c r="AD814" s="3"/>
      <c r="AE814" s="3"/>
      <c r="AF814" s="3"/>
      <c r="AG814" s="3"/>
      <c r="AH814" s="3"/>
      <c r="AI814" s="3"/>
      <c r="AJ814" s="3"/>
    </row>
    <row r="815">
      <c r="A815" s="252" t="s">
        <v>1636</v>
      </c>
      <c r="B815" s="252" t="s">
        <v>369</v>
      </c>
      <c r="C815" s="252" t="s">
        <v>1114</v>
      </c>
      <c r="D815" s="252" t="s">
        <v>1115</v>
      </c>
      <c r="E815" s="59">
        <v>12.0</v>
      </c>
      <c r="F815" s="59" t="s">
        <v>7287</v>
      </c>
      <c r="G815" s="59" t="s">
        <v>7270</v>
      </c>
      <c r="H815" s="59" t="s">
        <v>1614</v>
      </c>
      <c r="I815" s="59">
        <v>1.0</v>
      </c>
      <c r="J815" s="59" t="s">
        <v>190</v>
      </c>
      <c r="K815" s="59">
        <v>58.5</v>
      </c>
      <c r="L815" s="59">
        <v>30.5</v>
      </c>
      <c r="M815" s="59">
        <v>25.0</v>
      </c>
      <c r="N815" s="252">
        <v>1.0</v>
      </c>
      <c r="O815" s="284">
        <v>0.0</v>
      </c>
      <c r="P815" s="252">
        <v>2.0</v>
      </c>
      <c r="Q815" s="284">
        <v>1.0E-4</v>
      </c>
      <c r="R815" s="284">
        <v>1.0</v>
      </c>
      <c r="S815" s="252">
        <v>1.0</v>
      </c>
      <c r="T815" s="252">
        <v>0.0</v>
      </c>
      <c r="U815" s="284">
        <v>1.0</v>
      </c>
      <c r="V815" s="284">
        <v>0.0</v>
      </c>
      <c r="W815" s="285">
        <v>105.0</v>
      </c>
      <c r="X815" s="285">
        <v>0.0</v>
      </c>
      <c r="Y815" s="252">
        <v>1.0</v>
      </c>
      <c r="Z815" s="252">
        <v>0.0</v>
      </c>
      <c r="AA815" s="63"/>
      <c r="AB815" s="63"/>
      <c r="AC815" s="63"/>
      <c r="AD815" s="63"/>
      <c r="AE815" s="63"/>
      <c r="AF815" s="63"/>
      <c r="AG815" s="63"/>
      <c r="AH815" s="63"/>
      <c r="AI815" s="63"/>
      <c r="AJ815" s="63"/>
    </row>
    <row r="816">
      <c r="A816" s="251" t="s">
        <v>1636</v>
      </c>
      <c r="B816" s="251" t="s">
        <v>369</v>
      </c>
      <c r="C816" s="251" t="s">
        <v>1397</v>
      </c>
      <c r="D816" s="251" t="s">
        <v>1398</v>
      </c>
      <c r="E816" s="55">
        <v>13.0</v>
      </c>
      <c r="F816" s="55" t="s">
        <v>7287</v>
      </c>
      <c r="G816" s="55" t="s">
        <v>7270</v>
      </c>
      <c r="H816" s="55" t="s">
        <v>1614</v>
      </c>
      <c r="I816" s="55">
        <v>1.0</v>
      </c>
      <c r="J816" s="55" t="s">
        <v>190</v>
      </c>
      <c r="K816" s="55">
        <v>58.5</v>
      </c>
      <c r="L816" s="55">
        <v>30.5</v>
      </c>
      <c r="M816" s="55">
        <v>25.0</v>
      </c>
      <c r="N816" s="251">
        <v>3.0</v>
      </c>
      <c r="O816" s="286">
        <v>1.0E-4</v>
      </c>
      <c r="P816" s="251">
        <v>3.0</v>
      </c>
      <c r="Q816" s="286">
        <v>1.0E-4</v>
      </c>
      <c r="R816" s="286">
        <v>1.0</v>
      </c>
      <c r="S816" s="251">
        <v>1.0</v>
      </c>
      <c r="T816" s="251">
        <v>0.0</v>
      </c>
      <c r="U816" s="286">
        <v>0.3333</v>
      </c>
      <c r="V816" s="286">
        <v>0.0</v>
      </c>
      <c r="W816" s="287">
        <v>105.0</v>
      </c>
      <c r="X816" s="287">
        <v>0.0</v>
      </c>
      <c r="Y816" s="251">
        <v>1.0</v>
      </c>
      <c r="Z816" s="251">
        <v>0.0</v>
      </c>
      <c r="AA816" s="3"/>
      <c r="AB816" s="3"/>
      <c r="AC816" s="3"/>
      <c r="AD816" s="3"/>
      <c r="AE816" s="3"/>
      <c r="AF816" s="3"/>
      <c r="AG816" s="3"/>
      <c r="AH816" s="3"/>
      <c r="AI816" s="3"/>
      <c r="AJ816" s="3"/>
    </row>
    <row r="817">
      <c r="A817" s="252" t="s">
        <v>1636</v>
      </c>
      <c r="B817" s="252" t="s">
        <v>369</v>
      </c>
      <c r="C817" s="252" t="s">
        <v>1399</v>
      </c>
      <c r="D817" s="252" t="s">
        <v>1400</v>
      </c>
      <c r="E817" s="59">
        <v>7.5</v>
      </c>
      <c r="F817" s="59" t="s">
        <v>7287</v>
      </c>
      <c r="G817" s="59" t="s">
        <v>7270</v>
      </c>
      <c r="H817" s="59" t="s">
        <v>1614</v>
      </c>
      <c r="I817" s="59">
        <v>1.0</v>
      </c>
      <c r="J817" s="59" t="s">
        <v>190</v>
      </c>
      <c r="K817" s="59">
        <v>58.5</v>
      </c>
      <c r="L817" s="59">
        <v>30.5</v>
      </c>
      <c r="M817" s="59">
        <v>25.0</v>
      </c>
      <c r="N817" s="252">
        <v>0.0</v>
      </c>
      <c r="O817" s="284">
        <v>0.0</v>
      </c>
      <c r="P817" s="252">
        <v>0.0</v>
      </c>
      <c r="Q817" s="284">
        <v>0.0</v>
      </c>
      <c r="R817" s="284">
        <v>0.0</v>
      </c>
      <c r="S817" s="252">
        <v>1.0</v>
      </c>
      <c r="T817" s="252">
        <v>0.0</v>
      </c>
      <c r="U817" s="284">
        <v>0.0</v>
      </c>
      <c r="V817" s="284">
        <v>0.0</v>
      </c>
      <c r="W817" s="285">
        <v>105.0</v>
      </c>
      <c r="X817" s="285">
        <v>0.0</v>
      </c>
      <c r="Y817" s="252">
        <v>1.0</v>
      </c>
      <c r="Z817" s="252">
        <v>0.0</v>
      </c>
      <c r="AA817" s="63"/>
      <c r="AB817" s="63"/>
      <c r="AC817" s="63"/>
      <c r="AD817" s="63"/>
      <c r="AE817" s="63"/>
      <c r="AF817" s="63"/>
      <c r="AG817" s="63"/>
      <c r="AH817" s="63"/>
      <c r="AI817" s="63"/>
      <c r="AJ817" s="63"/>
    </row>
    <row r="818">
      <c r="A818" s="251" t="s">
        <v>1636</v>
      </c>
      <c r="B818" s="251" t="s">
        <v>877</v>
      </c>
      <c r="C818" s="251" t="s">
        <v>1401</v>
      </c>
      <c r="D818" s="251" t="s">
        <v>1402</v>
      </c>
      <c r="E818" s="55">
        <v>10.0</v>
      </c>
      <c r="F818" s="55" t="s">
        <v>7287</v>
      </c>
      <c r="G818" s="55" t="s">
        <v>7270</v>
      </c>
      <c r="H818" s="55" t="s">
        <v>100</v>
      </c>
      <c r="I818" s="55">
        <v>1.0</v>
      </c>
      <c r="J818" s="55" t="s">
        <v>100</v>
      </c>
      <c r="K818" s="55">
        <v>37.0</v>
      </c>
      <c r="L818" s="55">
        <v>34.5</v>
      </c>
      <c r="M818" s="55">
        <v>11.5</v>
      </c>
      <c r="N818" s="251">
        <v>3.0</v>
      </c>
      <c r="O818" s="286">
        <v>1.0E-4</v>
      </c>
      <c r="P818" s="251">
        <v>3.0</v>
      </c>
      <c r="Q818" s="286">
        <v>1.0E-4</v>
      </c>
      <c r="R818" s="286">
        <v>1.0</v>
      </c>
      <c r="S818" s="251">
        <v>1.0</v>
      </c>
      <c r="T818" s="251">
        <v>0.0</v>
      </c>
      <c r="U818" s="286">
        <v>0.3333</v>
      </c>
      <c r="V818" s="286">
        <v>0.0</v>
      </c>
      <c r="W818" s="287">
        <v>113.0</v>
      </c>
      <c r="X818" s="287">
        <v>0.0</v>
      </c>
      <c r="Y818" s="251">
        <v>1.0</v>
      </c>
      <c r="Z818" s="251">
        <v>0.0</v>
      </c>
      <c r="AA818" s="3"/>
      <c r="AB818" s="3"/>
      <c r="AC818" s="3"/>
      <c r="AD818" s="3"/>
      <c r="AE818" s="3"/>
      <c r="AF818" s="3"/>
      <c r="AG818" s="3"/>
      <c r="AH818" s="3"/>
      <c r="AI818" s="3"/>
      <c r="AJ818" s="3"/>
    </row>
    <row r="819">
      <c r="A819" s="252" t="s">
        <v>1636</v>
      </c>
      <c r="B819" s="252" t="s">
        <v>877</v>
      </c>
      <c r="C819" s="252" t="s">
        <v>1403</v>
      </c>
      <c r="D819" s="252" t="s">
        <v>1404</v>
      </c>
      <c r="E819" s="59">
        <v>9.0</v>
      </c>
      <c r="F819" s="59" t="s">
        <v>188</v>
      </c>
      <c r="G819" s="59" t="s">
        <v>7270</v>
      </c>
      <c r="H819" s="59" t="s">
        <v>100</v>
      </c>
      <c r="I819" s="59">
        <v>1.0</v>
      </c>
      <c r="J819" s="59" t="s">
        <v>100</v>
      </c>
      <c r="K819" s="59">
        <v>37.0</v>
      </c>
      <c r="L819" s="59">
        <v>34.5</v>
      </c>
      <c r="M819" s="59">
        <v>11.5</v>
      </c>
      <c r="N819" s="252">
        <v>0.0</v>
      </c>
      <c r="O819" s="284">
        <v>0.0</v>
      </c>
      <c r="P819" s="252">
        <v>0.0</v>
      </c>
      <c r="Q819" s="284">
        <v>0.0</v>
      </c>
      <c r="R819" s="284">
        <v>0.0</v>
      </c>
      <c r="S819" s="252">
        <v>1.0</v>
      </c>
      <c r="T819" s="252">
        <v>0.0</v>
      </c>
      <c r="U819" s="284">
        <v>0.0</v>
      </c>
      <c r="V819" s="284">
        <v>0.0</v>
      </c>
      <c r="W819" s="285">
        <v>113.0</v>
      </c>
      <c r="X819" s="285">
        <v>0.0</v>
      </c>
      <c r="Y819" s="252">
        <v>1.0</v>
      </c>
      <c r="Z819" s="252">
        <v>0.0</v>
      </c>
      <c r="AA819" s="63"/>
      <c r="AB819" s="63"/>
      <c r="AC819" s="63"/>
      <c r="AD819" s="63"/>
      <c r="AE819" s="63"/>
      <c r="AF819" s="63"/>
      <c r="AG819" s="63"/>
      <c r="AH819" s="63"/>
      <c r="AI819" s="63"/>
      <c r="AJ819" s="63"/>
    </row>
    <row r="820">
      <c r="A820" s="251" t="s">
        <v>1636</v>
      </c>
      <c r="B820" s="251" t="s">
        <v>372</v>
      </c>
      <c r="C820" s="251" t="s">
        <v>1406</v>
      </c>
      <c r="D820" s="251" t="s">
        <v>1407</v>
      </c>
      <c r="E820" s="55">
        <v>10.0</v>
      </c>
      <c r="F820" s="55" t="s">
        <v>7287</v>
      </c>
      <c r="G820" s="55" t="s">
        <v>7271</v>
      </c>
      <c r="H820" s="55" t="s">
        <v>1580</v>
      </c>
      <c r="I820" s="55">
        <v>1.0</v>
      </c>
      <c r="J820" s="55" t="s">
        <v>213</v>
      </c>
      <c r="K820" s="55">
        <v>49.5</v>
      </c>
      <c r="L820" s="55">
        <v>28.5</v>
      </c>
      <c r="M820" s="55">
        <v>21.0</v>
      </c>
      <c r="N820" s="251">
        <v>1.0</v>
      </c>
      <c r="O820" s="286">
        <v>0.0</v>
      </c>
      <c r="P820" s="251">
        <v>2.0</v>
      </c>
      <c r="Q820" s="286">
        <v>1.0E-4</v>
      </c>
      <c r="R820" s="286">
        <v>1.0</v>
      </c>
      <c r="S820" s="251">
        <v>1.0</v>
      </c>
      <c r="T820" s="251">
        <v>0.0</v>
      </c>
      <c r="U820" s="286">
        <v>1.0</v>
      </c>
      <c r="V820" s="286">
        <v>0.0</v>
      </c>
      <c r="W820" s="287">
        <v>106.0</v>
      </c>
      <c r="X820" s="287">
        <v>0.0</v>
      </c>
      <c r="Y820" s="251">
        <v>1.0</v>
      </c>
      <c r="Z820" s="251">
        <v>0.0</v>
      </c>
      <c r="AA820" s="3"/>
      <c r="AB820" s="3"/>
      <c r="AC820" s="3"/>
      <c r="AD820" s="3"/>
      <c r="AE820" s="3"/>
      <c r="AF820" s="3"/>
      <c r="AG820" s="3"/>
      <c r="AH820" s="3"/>
      <c r="AI820" s="3"/>
      <c r="AJ820" s="3"/>
    </row>
    <row r="821">
      <c r="A821" s="252" t="s">
        <v>1636</v>
      </c>
      <c r="B821" s="252" t="s">
        <v>372</v>
      </c>
      <c r="C821" s="252" t="s">
        <v>1408</v>
      </c>
      <c r="D821" s="252" t="s">
        <v>1409</v>
      </c>
      <c r="E821" s="59">
        <v>8.5</v>
      </c>
      <c r="F821" s="59" t="s">
        <v>7287</v>
      </c>
      <c r="G821" s="59" t="s">
        <v>7271</v>
      </c>
      <c r="H821" s="59" t="s">
        <v>1580</v>
      </c>
      <c r="I821" s="59">
        <v>1.0</v>
      </c>
      <c r="J821" s="59" t="s">
        <v>213</v>
      </c>
      <c r="K821" s="59">
        <v>49.5</v>
      </c>
      <c r="L821" s="59">
        <v>28.5</v>
      </c>
      <c r="M821" s="59">
        <v>21.0</v>
      </c>
      <c r="N821" s="252">
        <v>2.0</v>
      </c>
      <c r="O821" s="284">
        <v>1.0E-4</v>
      </c>
      <c r="P821" s="252">
        <v>2.0</v>
      </c>
      <c r="Q821" s="284">
        <v>1.0E-4</v>
      </c>
      <c r="R821" s="284">
        <v>1.0</v>
      </c>
      <c r="S821" s="252">
        <v>1.0</v>
      </c>
      <c r="T821" s="252">
        <v>0.0</v>
      </c>
      <c r="U821" s="284">
        <v>0.5</v>
      </c>
      <c r="V821" s="284">
        <v>0.0</v>
      </c>
      <c r="W821" s="285">
        <v>106.0</v>
      </c>
      <c r="X821" s="285">
        <v>0.0</v>
      </c>
      <c r="Y821" s="252">
        <v>1.0</v>
      </c>
      <c r="Z821" s="252">
        <v>0.0</v>
      </c>
      <c r="AA821" s="63"/>
      <c r="AB821" s="63"/>
      <c r="AC821" s="63"/>
      <c r="AD821" s="63"/>
      <c r="AE821" s="63"/>
      <c r="AF821" s="63"/>
      <c r="AG821" s="63"/>
      <c r="AH821" s="63"/>
      <c r="AI821" s="63"/>
      <c r="AJ821" s="63"/>
    </row>
    <row r="822">
      <c r="A822" s="251" t="s">
        <v>1636</v>
      </c>
      <c r="B822" s="251" t="s">
        <v>375</v>
      </c>
      <c r="C822" s="251" t="s">
        <v>376</v>
      </c>
      <c r="D822" s="251" t="s">
        <v>377</v>
      </c>
      <c r="E822" s="55">
        <v>10.0</v>
      </c>
      <c r="F822" s="55" t="s">
        <v>7287</v>
      </c>
      <c r="G822" s="55" t="s">
        <v>7270</v>
      </c>
      <c r="H822" s="55" t="s">
        <v>1580</v>
      </c>
      <c r="I822" s="55">
        <v>2.0</v>
      </c>
      <c r="J822" s="55" t="s">
        <v>231</v>
      </c>
      <c r="K822" s="55">
        <v>35.0</v>
      </c>
      <c r="L822" s="55">
        <v>27.5</v>
      </c>
      <c r="M822" s="55">
        <v>16.5</v>
      </c>
      <c r="N822" s="251">
        <v>382.0</v>
      </c>
      <c r="O822" s="286">
        <v>0.0189</v>
      </c>
      <c r="P822" s="251">
        <v>481.0</v>
      </c>
      <c r="Q822" s="286">
        <v>0.0195</v>
      </c>
      <c r="R822" s="286">
        <v>0.9938</v>
      </c>
      <c r="S822" s="251">
        <v>2.0</v>
      </c>
      <c r="T822" s="251">
        <v>0.0</v>
      </c>
      <c r="U822" s="286">
        <v>0.0052</v>
      </c>
      <c r="V822" s="286">
        <v>0.0</v>
      </c>
      <c r="W822" s="287">
        <v>204.0</v>
      </c>
      <c r="X822" s="287">
        <v>0.0</v>
      </c>
      <c r="Y822" s="251">
        <v>2.0</v>
      </c>
      <c r="Z822" s="251">
        <v>0.0</v>
      </c>
      <c r="AA822" s="3"/>
      <c r="AB822" s="3"/>
      <c r="AC822" s="3"/>
      <c r="AD822" s="3"/>
      <c r="AE822" s="3"/>
      <c r="AF822" s="3"/>
      <c r="AG822" s="3"/>
      <c r="AH822" s="3"/>
      <c r="AI822" s="3"/>
      <c r="AJ822" s="3"/>
    </row>
    <row r="823">
      <c r="A823" s="252" t="s">
        <v>1636</v>
      </c>
      <c r="B823" s="252" t="s">
        <v>375</v>
      </c>
      <c r="C823" s="252" t="s">
        <v>378</v>
      </c>
      <c r="D823" s="252" t="s">
        <v>379</v>
      </c>
      <c r="E823" s="59">
        <v>10.5</v>
      </c>
      <c r="F823" s="59" t="s">
        <v>7287</v>
      </c>
      <c r="G823" s="59" t="s">
        <v>7270</v>
      </c>
      <c r="H823" s="59" t="s">
        <v>1580</v>
      </c>
      <c r="I823" s="59">
        <v>3.0</v>
      </c>
      <c r="J823" s="59" t="s">
        <v>231</v>
      </c>
      <c r="K823" s="59">
        <v>35.0</v>
      </c>
      <c r="L823" s="59">
        <v>27.5</v>
      </c>
      <c r="M823" s="59">
        <v>16.5</v>
      </c>
      <c r="N823" s="252">
        <v>24.0</v>
      </c>
      <c r="O823" s="284">
        <v>0.0012</v>
      </c>
      <c r="P823" s="252">
        <v>32.0</v>
      </c>
      <c r="Q823" s="284">
        <v>0.0013</v>
      </c>
      <c r="R823" s="284">
        <v>1.0</v>
      </c>
      <c r="S823" s="252">
        <v>3.0</v>
      </c>
      <c r="T823" s="252">
        <v>0.0</v>
      </c>
      <c r="U823" s="284">
        <v>0.125</v>
      </c>
      <c r="V823" s="284">
        <v>0.0</v>
      </c>
      <c r="W823" s="285">
        <v>306.0</v>
      </c>
      <c r="X823" s="285">
        <v>0.0</v>
      </c>
      <c r="Y823" s="252">
        <v>3.0</v>
      </c>
      <c r="Z823" s="252">
        <v>0.0</v>
      </c>
      <c r="AA823" s="63"/>
      <c r="AB823" s="63"/>
      <c r="AC823" s="63"/>
      <c r="AD823" s="63"/>
      <c r="AE823" s="63"/>
      <c r="AF823" s="63"/>
      <c r="AG823" s="63"/>
      <c r="AH823" s="63"/>
      <c r="AI823" s="63"/>
      <c r="AJ823" s="63"/>
    </row>
    <row r="824">
      <c r="A824" s="251" t="s">
        <v>1636</v>
      </c>
      <c r="B824" s="251" t="s">
        <v>375</v>
      </c>
      <c r="C824" s="251" t="s">
        <v>380</v>
      </c>
      <c r="D824" s="251" t="s">
        <v>381</v>
      </c>
      <c r="E824" s="55">
        <v>11.0</v>
      </c>
      <c r="F824" s="55" t="s">
        <v>7287</v>
      </c>
      <c r="G824" s="55" t="s">
        <v>7270</v>
      </c>
      <c r="H824" s="55" t="s">
        <v>1580</v>
      </c>
      <c r="I824" s="55">
        <v>3.0</v>
      </c>
      <c r="J824" s="55" t="s">
        <v>231</v>
      </c>
      <c r="K824" s="55">
        <v>35.0</v>
      </c>
      <c r="L824" s="55">
        <v>27.5</v>
      </c>
      <c r="M824" s="55">
        <v>16.5</v>
      </c>
      <c r="N824" s="251">
        <v>2.0</v>
      </c>
      <c r="O824" s="286">
        <v>1.0E-4</v>
      </c>
      <c r="P824" s="251">
        <v>7.0</v>
      </c>
      <c r="Q824" s="286">
        <v>3.0E-4</v>
      </c>
      <c r="R824" s="286">
        <v>1.0</v>
      </c>
      <c r="S824" s="251">
        <v>3.0</v>
      </c>
      <c r="T824" s="251">
        <v>0.0</v>
      </c>
      <c r="U824" s="286">
        <v>1.5</v>
      </c>
      <c r="V824" s="286">
        <v>0.0</v>
      </c>
      <c r="W824" s="287">
        <v>306.0</v>
      </c>
      <c r="X824" s="287">
        <v>0.0</v>
      </c>
      <c r="Y824" s="251">
        <v>2.0</v>
      </c>
      <c r="Z824" s="251">
        <v>0.0</v>
      </c>
      <c r="AA824" s="3"/>
      <c r="AB824" s="3"/>
      <c r="AC824" s="3"/>
      <c r="AD824" s="3"/>
      <c r="AE824" s="3"/>
      <c r="AF824" s="3"/>
      <c r="AG824" s="3"/>
      <c r="AH824" s="3"/>
      <c r="AI824" s="3"/>
      <c r="AJ824" s="3"/>
    </row>
    <row r="825">
      <c r="A825" s="252" t="s">
        <v>1636</v>
      </c>
      <c r="B825" s="252" t="s">
        <v>375</v>
      </c>
      <c r="C825" s="252" t="s">
        <v>382</v>
      </c>
      <c r="D825" s="252" t="s">
        <v>383</v>
      </c>
      <c r="E825" s="59">
        <v>6.0</v>
      </c>
      <c r="F825" s="59" t="s">
        <v>7287</v>
      </c>
      <c r="G825" s="59" t="s">
        <v>7270</v>
      </c>
      <c r="H825" s="59" t="s">
        <v>1580</v>
      </c>
      <c r="I825" s="59">
        <v>1.0</v>
      </c>
      <c r="J825" s="59" t="s">
        <v>231</v>
      </c>
      <c r="K825" s="59">
        <v>35.0</v>
      </c>
      <c r="L825" s="59">
        <v>27.5</v>
      </c>
      <c r="M825" s="59">
        <v>16.5</v>
      </c>
      <c r="N825" s="252">
        <v>16.0</v>
      </c>
      <c r="O825" s="284">
        <v>8.0E-4</v>
      </c>
      <c r="P825" s="252">
        <v>26.0</v>
      </c>
      <c r="Q825" s="284">
        <v>0.0011</v>
      </c>
      <c r="R825" s="284">
        <v>0.9615</v>
      </c>
      <c r="S825" s="252">
        <v>1.0</v>
      </c>
      <c r="T825" s="252">
        <v>0.0</v>
      </c>
      <c r="U825" s="284">
        <v>0.0625</v>
      </c>
      <c r="V825" s="284">
        <v>0.0</v>
      </c>
      <c r="W825" s="285">
        <v>102.0</v>
      </c>
      <c r="X825" s="285">
        <v>0.0</v>
      </c>
      <c r="Y825" s="252">
        <v>1.0</v>
      </c>
      <c r="Z825" s="252">
        <v>0.0</v>
      </c>
      <c r="AA825" s="63"/>
      <c r="AB825" s="63"/>
      <c r="AC825" s="63"/>
      <c r="AD825" s="63"/>
      <c r="AE825" s="63"/>
      <c r="AF825" s="63"/>
      <c r="AG825" s="63"/>
      <c r="AH825" s="63"/>
      <c r="AI825" s="63"/>
      <c r="AJ825" s="63"/>
    </row>
    <row r="826">
      <c r="A826" s="251" t="s">
        <v>1636</v>
      </c>
      <c r="B826" s="251" t="s">
        <v>375</v>
      </c>
      <c r="C826" s="251" t="s">
        <v>384</v>
      </c>
      <c r="D826" s="251" t="s">
        <v>385</v>
      </c>
      <c r="E826" s="55">
        <v>6.5</v>
      </c>
      <c r="F826" s="55" t="s">
        <v>7287</v>
      </c>
      <c r="G826" s="55" t="s">
        <v>7270</v>
      </c>
      <c r="H826" s="55" t="s">
        <v>1580</v>
      </c>
      <c r="I826" s="55">
        <v>2.0</v>
      </c>
      <c r="J826" s="55" t="s">
        <v>231</v>
      </c>
      <c r="K826" s="55">
        <v>35.0</v>
      </c>
      <c r="L826" s="55">
        <v>27.5</v>
      </c>
      <c r="M826" s="55">
        <v>16.5</v>
      </c>
      <c r="N826" s="251">
        <v>2.0</v>
      </c>
      <c r="O826" s="286">
        <v>1.0E-4</v>
      </c>
      <c r="P826" s="251">
        <v>6.0</v>
      </c>
      <c r="Q826" s="286">
        <v>2.0E-4</v>
      </c>
      <c r="R826" s="286">
        <v>1.0</v>
      </c>
      <c r="S826" s="251">
        <v>2.0</v>
      </c>
      <c r="T826" s="251">
        <v>0.0</v>
      </c>
      <c r="U826" s="286">
        <v>1.0</v>
      </c>
      <c r="V826" s="286">
        <v>0.0</v>
      </c>
      <c r="W826" s="287">
        <v>204.0</v>
      </c>
      <c r="X826" s="287">
        <v>0.0</v>
      </c>
      <c r="Y826" s="251">
        <v>2.0</v>
      </c>
      <c r="Z826" s="251">
        <v>0.0</v>
      </c>
      <c r="AA826" s="3"/>
      <c r="AB826" s="3"/>
      <c r="AC826" s="3"/>
      <c r="AD826" s="3"/>
      <c r="AE826" s="3"/>
      <c r="AF826" s="3"/>
      <c r="AG826" s="3"/>
      <c r="AH826" s="3"/>
      <c r="AI826" s="3"/>
      <c r="AJ826" s="3"/>
    </row>
    <row r="827">
      <c r="A827" s="252" t="s">
        <v>1636</v>
      </c>
      <c r="B827" s="252" t="s">
        <v>375</v>
      </c>
      <c r="C827" s="252" t="s">
        <v>1410</v>
      </c>
      <c r="D827" s="252" t="s">
        <v>1411</v>
      </c>
      <c r="E827" s="59">
        <v>7.0</v>
      </c>
      <c r="F827" s="59" t="s">
        <v>7287</v>
      </c>
      <c r="G827" s="59" t="s">
        <v>7270</v>
      </c>
      <c r="H827" s="59" t="s">
        <v>1580</v>
      </c>
      <c r="I827" s="59">
        <v>1.0</v>
      </c>
      <c r="J827" s="59" t="s">
        <v>231</v>
      </c>
      <c r="K827" s="59">
        <v>35.0</v>
      </c>
      <c r="L827" s="59">
        <v>27.5</v>
      </c>
      <c r="M827" s="59">
        <v>16.5</v>
      </c>
      <c r="N827" s="252">
        <v>6.0</v>
      </c>
      <c r="O827" s="284">
        <v>3.0E-4</v>
      </c>
      <c r="P827" s="252">
        <v>8.0</v>
      </c>
      <c r="Q827" s="284">
        <v>3.0E-4</v>
      </c>
      <c r="R827" s="284">
        <v>1.0</v>
      </c>
      <c r="S827" s="252">
        <v>1.0</v>
      </c>
      <c r="T827" s="252">
        <v>0.0</v>
      </c>
      <c r="U827" s="284">
        <v>0.1667</v>
      </c>
      <c r="V827" s="284">
        <v>0.0</v>
      </c>
      <c r="W827" s="285">
        <v>102.0</v>
      </c>
      <c r="X827" s="285">
        <v>0.0</v>
      </c>
      <c r="Y827" s="252">
        <v>1.0</v>
      </c>
      <c r="Z827" s="252">
        <v>0.0</v>
      </c>
      <c r="AA827" s="63"/>
      <c r="AB827" s="63"/>
      <c r="AC827" s="63"/>
      <c r="AD827" s="63"/>
      <c r="AE827" s="63"/>
      <c r="AF827" s="63"/>
      <c r="AG827" s="63"/>
      <c r="AH827" s="63"/>
      <c r="AI827" s="63"/>
      <c r="AJ827" s="63"/>
    </row>
    <row r="828">
      <c r="A828" s="251" t="s">
        <v>1636</v>
      </c>
      <c r="B828" s="251" t="s">
        <v>375</v>
      </c>
      <c r="C828" s="251" t="s">
        <v>386</v>
      </c>
      <c r="D828" s="251" t="s">
        <v>387</v>
      </c>
      <c r="E828" s="55">
        <v>7.5</v>
      </c>
      <c r="F828" s="55" t="s">
        <v>7287</v>
      </c>
      <c r="G828" s="55" t="s">
        <v>7270</v>
      </c>
      <c r="H828" s="55" t="s">
        <v>1580</v>
      </c>
      <c r="I828" s="55">
        <v>2.0</v>
      </c>
      <c r="J828" s="55" t="s">
        <v>231</v>
      </c>
      <c r="K828" s="55">
        <v>35.0</v>
      </c>
      <c r="L828" s="55">
        <v>27.5</v>
      </c>
      <c r="M828" s="55">
        <v>16.5</v>
      </c>
      <c r="N828" s="251">
        <v>8.0</v>
      </c>
      <c r="O828" s="286">
        <v>4.0E-4</v>
      </c>
      <c r="P828" s="251">
        <v>11.0</v>
      </c>
      <c r="Q828" s="286">
        <v>4.0E-4</v>
      </c>
      <c r="R828" s="286">
        <v>1.0</v>
      </c>
      <c r="S828" s="251">
        <v>2.0</v>
      </c>
      <c r="T828" s="251">
        <v>0.0</v>
      </c>
      <c r="U828" s="286">
        <v>0.25</v>
      </c>
      <c r="V828" s="286">
        <v>0.0</v>
      </c>
      <c r="W828" s="287">
        <v>204.0</v>
      </c>
      <c r="X828" s="287">
        <v>0.0</v>
      </c>
      <c r="Y828" s="251">
        <v>2.0</v>
      </c>
      <c r="Z828" s="251">
        <v>0.0</v>
      </c>
      <c r="AA828" s="3"/>
      <c r="AB828" s="3"/>
      <c r="AC828" s="3"/>
      <c r="AD828" s="3"/>
      <c r="AE828" s="3"/>
      <c r="AF828" s="3"/>
      <c r="AG828" s="3"/>
      <c r="AH828" s="3"/>
      <c r="AI828" s="3"/>
      <c r="AJ828" s="3"/>
    </row>
    <row r="829">
      <c r="A829" s="252" t="s">
        <v>1636</v>
      </c>
      <c r="B829" s="252" t="s">
        <v>375</v>
      </c>
      <c r="C829" s="252" t="s">
        <v>388</v>
      </c>
      <c r="D829" s="252" t="s">
        <v>389</v>
      </c>
      <c r="E829" s="59">
        <v>8.5</v>
      </c>
      <c r="F829" s="59" t="s">
        <v>7287</v>
      </c>
      <c r="G829" s="59" t="s">
        <v>7270</v>
      </c>
      <c r="H829" s="59" t="s">
        <v>1580</v>
      </c>
      <c r="I829" s="59">
        <v>7.0</v>
      </c>
      <c r="J829" s="59" t="s">
        <v>231</v>
      </c>
      <c r="K829" s="59">
        <v>35.0</v>
      </c>
      <c r="L829" s="59">
        <v>27.5</v>
      </c>
      <c r="M829" s="59">
        <v>16.5</v>
      </c>
      <c r="N829" s="252">
        <v>43.0</v>
      </c>
      <c r="O829" s="284">
        <v>0.0021</v>
      </c>
      <c r="P829" s="252">
        <v>63.0</v>
      </c>
      <c r="Q829" s="284">
        <v>0.0026</v>
      </c>
      <c r="R829" s="284">
        <v>0.9683</v>
      </c>
      <c r="S829" s="252">
        <v>7.0</v>
      </c>
      <c r="T829" s="252">
        <v>0.0</v>
      </c>
      <c r="U829" s="284">
        <v>0.1628</v>
      </c>
      <c r="V829" s="284">
        <v>0.0</v>
      </c>
      <c r="W829" s="285">
        <v>714.0</v>
      </c>
      <c r="X829" s="285">
        <v>0.0</v>
      </c>
      <c r="Y829" s="252">
        <v>7.0</v>
      </c>
      <c r="Z829" s="252">
        <v>0.0</v>
      </c>
      <c r="AA829" s="63"/>
      <c r="AB829" s="63"/>
      <c r="AC829" s="63"/>
      <c r="AD829" s="63"/>
      <c r="AE829" s="63"/>
      <c r="AF829" s="63"/>
      <c r="AG829" s="63"/>
      <c r="AH829" s="63"/>
      <c r="AI829" s="63"/>
      <c r="AJ829" s="63"/>
    </row>
    <row r="830">
      <c r="A830" s="251" t="s">
        <v>1636</v>
      </c>
      <c r="B830" s="251" t="s">
        <v>375</v>
      </c>
      <c r="C830" s="251" t="s">
        <v>390</v>
      </c>
      <c r="D830" s="251" t="s">
        <v>391</v>
      </c>
      <c r="E830" s="55">
        <v>9.0</v>
      </c>
      <c r="F830" s="55" t="s">
        <v>7287</v>
      </c>
      <c r="G830" s="55" t="s">
        <v>7270</v>
      </c>
      <c r="H830" s="55" t="s">
        <v>1580</v>
      </c>
      <c r="I830" s="55">
        <v>2.0</v>
      </c>
      <c r="J830" s="55" t="s">
        <v>231</v>
      </c>
      <c r="K830" s="55">
        <v>35.0</v>
      </c>
      <c r="L830" s="55">
        <v>27.5</v>
      </c>
      <c r="M830" s="55">
        <v>16.5</v>
      </c>
      <c r="N830" s="251">
        <v>131.0</v>
      </c>
      <c r="O830" s="286">
        <v>0.0065</v>
      </c>
      <c r="P830" s="251">
        <v>164.0</v>
      </c>
      <c r="Q830" s="286">
        <v>0.0067</v>
      </c>
      <c r="R830" s="286">
        <v>0.9939</v>
      </c>
      <c r="S830" s="251">
        <v>2.0</v>
      </c>
      <c r="T830" s="251">
        <v>0.0</v>
      </c>
      <c r="U830" s="286">
        <v>0.0153</v>
      </c>
      <c r="V830" s="286">
        <v>0.0</v>
      </c>
      <c r="W830" s="287">
        <v>204.0</v>
      </c>
      <c r="X830" s="287">
        <v>0.0</v>
      </c>
      <c r="Y830" s="251">
        <v>2.0</v>
      </c>
      <c r="Z830" s="251">
        <v>0.0</v>
      </c>
      <c r="AA830" s="3"/>
      <c r="AB830" s="3"/>
      <c r="AC830" s="3"/>
      <c r="AD830" s="3"/>
      <c r="AE830" s="3"/>
      <c r="AF830" s="3"/>
      <c r="AG830" s="3"/>
      <c r="AH830" s="3"/>
      <c r="AI830" s="3"/>
      <c r="AJ830" s="3"/>
    </row>
    <row r="831">
      <c r="A831" s="252" t="s">
        <v>1636</v>
      </c>
      <c r="B831" s="252" t="s">
        <v>375</v>
      </c>
      <c r="C831" s="252" t="s">
        <v>392</v>
      </c>
      <c r="D831" s="252" t="s">
        <v>393</v>
      </c>
      <c r="E831" s="59">
        <v>9.5</v>
      </c>
      <c r="F831" s="59" t="s">
        <v>7287</v>
      </c>
      <c r="G831" s="59" t="s">
        <v>7270</v>
      </c>
      <c r="H831" s="59" t="s">
        <v>1580</v>
      </c>
      <c r="I831" s="59">
        <v>5.0</v>
      </c>
      <c r="J831" s="59" t="s">
        <v>231</v>
      </c>
      <c r="K831" s="59">
        <v>35.0</v>
      </c>
      <c r="L831" s="59">
        <v>27.5</v>
      </c>
      <c r="M831" s="59">
        <v>16.5</v>
      </c>
      <c r="N831" s="252">
        <v>13.0</v>
      </c>
      <c r="O831" s="284">
        <v>6.0E-4</v>
      </c>
      <c r="P831" s="252">
        <v>16.0</v>
      </c>
      <c r="Q831" s="284">
        <v>6.0E-4</v>
      </c>
      <c r="R831" s="284">
        <v>1.0</v>
      </c>
      <c r="S831" s="252">
        <v>5.0</v>
      </c>
      <c r="T831" s="252">
        <v>0.0</v>
      </c>
      <c r="U831" s="284">
        <v>0.3846</v>
      </c>
      <c r="V831" s="284">
        <v>0.0</v>
      </c>
      <c r="W831" s="285">
        <v>510.0</v>
      </c>
      <c r="X831" s="285">
        <v>0.0</v>
      </c>
      <c r="Y831" s="252">
        <v>5.0</v>
      </c>
      <c r="Z831" s="252">
        <v>0.0</v>
      </c>
      <c r="AA831" s="63"/>
      <c r="AB831" s="63"/>
      <c r="AC831" s="63"/>
      <c r="AD831" s="63"/>
      <c r="AE831" s="63"/>
      <c r="AF831" s="63"/>
      <c r="AG831" s="63"/>
      <c r="AH831" s="63"/>
      <c r="AI831" s="63"/>
      <c r="AJ831" s="63"/>
    </row>
    <row r="832">
      <c r="A832" s="251" t="s">
        <v>1636</v>
      </c>
      <c r="B832" s="251" t="s">
        <v>375</v>
      </c>
      <c r="C832" s="251" t="s">
        <v>1412</v>
      </c>
      <c r="D832" s="251" t="s">
        <v>1413</v>
      </c>
      <c r="E832" s="55">
        <v>10.0</v>
      </c>
      <c r="F832" s="55" t="s">
        <v>7289</v>
      </c>
      <c r="G832" s="55" t="s">
        <v>7270</v>
      </c>
      <c r="H832" s="55" t="s">
        <v>1580</v>
      </c>
      <c r="I832" s="55">
        <v>1.0</v>
      </c>
      <c r="J832" s="55" t="s">
        <v>231</v>
      </c>
      <c r="K832" s="55">
        <v>35.0</v>
      </c>
      <c r="L832" s="55">
        <v>27.5</v>
      </c>
      <c r="M832" s="55">
        <v>16.5</v>
      </c>
      <c r="N832" s="251">
        <v>44.0</v>
      </c>
      <c r="O832" s="286">
        <v>0.0022</v>
      </c>
      <c r="P832" s="251">
        <v>55.0</v>
      </c>
      <c r="Q832" s="286">
        <v>0.0022</v>
      </c>
      <c r="R832" s="286">
        <v>1.0</v>
      </c>
      <c r="S832" s="251">
        <v>1.0</v>
      </c>
      <c r="T832" s="251">
        <v>0.0</v>
      </c>
      <c r="U832" s="286">
        <v>0.0227</v>
      </c>
      <c r="V832" s="286">
        <v>0.0</v>
      </c>
      <c r="W832" s="287">
        <v>102.0</v>
      </c>
      <c r="X832" s="287">
        <v>0.0</v>
      </c>
      <c r="Y832" s="251">
        <v>1.0</v>
      </c>
      <c r="Z832" s="251">
        <v>0.0</v>
      </c>
      <c r="AA832" s="3"/>
      <c r="AB832" s="3"/>
      <c r="AC832" s="3"/>
      <c r="AD832" s="3"/>
      <c r="AE832" s="3"/>
      <c r="AF832" s="3"/>
      <c r="AG832" s="3"/>
      <c r="AH832" s="3"/>
      <c r="AI832" s="3"/>
      <c r="AJ832" s="3"/>
    </row>
    <row r="833">
      <c r="A833" s="252" t="s">
        <v>1636</v>
      </c>
      <c r="B833" s="252" t="s">
        <v>375</v>
      </c>
      <c r="C833" s="252" t="s">
        <v>882</v>
      </c>
      <c r="D833" s="252" t="s">
        <v>883</v>
      </c>
      <c r="E833" s="59">
        <v>10.5</v>
      </c>
      <c r="F833" s="59" t="s">
        <v>7289</v>
      </c>
      <c r="G833" s="59" t="s">
        <v>7270</v>
      </c>
      <c r="H833" s="59" t="s">
        <v>1580</v>
      </c>
      <c r="I833" s="59">
        <v>1.0</v>
      </c>
      <c r="J833" s="59" t="s">
        <v>231</v>
      </c>
      <c r="K833" s="59">
        <v>35.0</v>
      </c>
      <c r="L833" s="59">
        <v>27.5</v>
      </c>
      <c r="M833" s="59">
        <v>16.5</v>
      </c>
      <c r="N833" s="252">
        <v>6.0</v>
      </c>
      <c r="O833" s="284">
        <v>3.0E-4</v>
      </c>
      <c r="P833" s="252">
        <v>6.0</v>
      </c>
      <c r="Q833" s="284">
        <v>2.0E-4</v>
      </c>
      <c r="R833" s="284">
        <v>0.6667</v>
      </c>
      <c r="S833" s="252">
        <v>1.0</v>
      </c>
      <c r="T833" s="252">
        <v>0.0</v>
      </c>
      <c r="U833" s="284">
        <v>0.1667</v>
      </c>
      <c r="V833" s="284">
        <v>0.0</v>
      </c>
      <c r="W833" s="285">
        <v>102.0</v>
      </c>
      <c r="X833" s="285">
        <v>0.0</v>
      </c>
      <c r="Y833" s="252">
        <v>1.0</v>
      </c>
      <c r="Z833" s="252">
        <v>0.0</v>
      </c>
      <c r="AA833" s="63"/>
      <c r="AB833" s="63"/>
      <c r="AC833" s="63"/>
      <c r="AD833" s="63"/>
      <c r="AE833" s="63"/>
      <c r="AF833" s="63"/>
      <c r="AG833" s="63"/>
      <c r="AH833" s="63"/>
      <c r="AI833" s="63"/>
      <c r="AJ833" s="63"/>
    </row>
    <row r="834">
      <c r="A834" s="251" t="s">
        <v>1636</v>
      </c>
      <c r="B834" s="251" t="s">
        <v>375</v>
      </c>
      <c r="C834" s="251" t="s">
        <v>884</v>
      </c>
      <c r="D834" s="251" t="s">
        <v>885</v>
      </c>
      <c r="E834" s="55">
        <v>11.0</v>
      </c>
      <c r="F834" s="55" t="s">
        <v>7289</v>
      </c>
      <c r="G834" s="55" t="s">
        <v>7270</v>
      </c>
      <c r="H834" s="55" t="s">
        <v>1580</v>
      </c>
      <c r="I834" s="55">
        <v>1.0</v>
      </c>
      <c r="J834" s="55" t="s">
        <v>231</v>
      </c>
      <c r="K834" s="55">
        <v>35.0</v>
      </c>
      <c r="L834" s="55">
        <v>27.5</v>
      </c>
      <c r="M834" s="55">
        <v>16.5</v>
      </c>
      <c r="N834" s="251">
        <v>5.0</v>
      </c>
      <c r="O834" s="286">
        <v>2.0E-4</v>
      </c>
      <c r="P834" s="251">
        <v>6.0</v>
      </c>
      <c r="Q834" s="286">
        <v>2.0E-4</v>
      </c>
      <c r="R834" s="286">
        <v>1.0</v>
      </c>
      <c r="S834" s="251">
        <v>1.0</v>
      </c>
      <c r="T834" s="251">
        <v>0.0</v>
      </c>
      <c r="U834" s="286">
        <v>0.2</v>
      </c>
      <c r="V834" s="286">
        <v>0.0</v>
      </c>
      <c r="W834" s="287">
        <v>102.0</v>
      </c>
      <c r="X834" s="287">
        <v>0.0</v>
      </c>
      <c r="Y834" s="251">
        <v>1.0</v>
      </c>
      <c r="Z834" s="251">
        <v>0.0</v>
      </c>
      <c r="AA834" s="3"/>
      <c r="AB834" s="3"/>
      <c r="AC834" s="3"/>
      <c r="AD834" s="3"/>
      <c r="AE834" s="3"/>
      <c r="AF834" s="3"/>
      <c r="AG834" s="3"/>
      <c r="AH834" s="3"/>
      <c r="AI834" s="3"/>
      <c r="AJ834" s="3"/>
    </row>
    <row r="835">
      <c r="A835" s="252" t="s">
        <v>1636</v>
      </c>
      <c r="B835" s="252" t="s">
        <v>375</v>
      </c>
      <c r="C835" s="252" t="s">
        <v>1414</v>
      </c>
      <c r="D835" s="252" t="s">
        <v>1415</v>
      </c>
      <c r="E835" s="59">
        <v>12.0</v>
      </c>
      <c r="F835" s="59" t="s">
        <v>7289</v>
      </c>
      <c r="G835" s="59" t="s">
        <v>7270</v>
      </c>
      <c r="H835" s="59" t="s">
        <v>1580</v>
      </c>
      <c r="I835" s="59">
        <v>1.0</v>
      </c>
      <c r="J835" s="59" t="s">
        <v>231</v>
      </c>
      <c r="K835" s="59">
        <v>35.0</v>
      </c>
      <c r="L835" s="59">
        <v>27.5</v>
      </c>
      <c r="M835" s="59">
        <v>16.5</v>
      </c>
      <c r="N835" s="252">
        <v>4.0</v>
      </c>
      <c r="O835" s="284">
        <v>2.0E-4</v>
      </c>
      <c r="P835" s="252">
        <v>5.0</v>
      </c>
      <c r="Q835" s="284">
        <v>2.0E-4</v>
      </c>
      <c r="R835" s="284">
        <v>1.0</v>
      </c>
      <c r="S835" s="252">
        <v>1.0</v>
      </c>
      <c r="T835" s="252">
        <v>0.0</v>
      </c>
      <c r="U835" s="284">
        <v>0.25</v>
      </c>
      <c r="V835" s="284">
        <v>0.0</v>
      </c>
      <c r="W835" s="285">
        <v>102.0</v>
      </c>
      <c r="X835" s="285">
        <v>0.0</v>
      </c>
      <c r="Y835" s="252">
        <v>1.0</v>
      </c>
      <c r="Z835" s="252">
        <v>0.0</v>
      </c>
      <c r="AA835" s="63"/>
      <c r="AB835" s="63"/>
      <c r="AC835" s="63"/>
      <c r="AD835" s="63"/>
      <c r="AE835" s="63"/>
      <c r="AF835" s="63"/>
      <c r="AG835" s="63"/>
      <c r="AH835" s="63"/>
      <c r="AI835" s="63"/>
      <c r="AJ835" s="63"/>
    </row>
    <row r="836">
      <c r="A836" s="251" t="s">
        <v>1636</v>
      </c>
      <c r="B836" s="251" t="s">
        <v>375</v>
      </c>
      <c r="C836" s="251" t="s">
        <v>1416</v>
      </c>
      <c r="D836" s="251" t="s">
        <v>1417</v>
      </c>
      <c r="E836" s="55">
        <v>6.5</v>
      </c>
      <c r="F836" s="55" t="s">
        <v>7289</v>
      </c>
      <c r="G836" s="55" t="s">
        <v>7270</v>
      </c>
      <c r="H836" s="55" t="s">
        <v>1580</v>
      </c>
      <c r="I836" s="55">
        <v>1.0</v>
      </c>
      <c r="J836" s="55" t="s">
        <v>231</v>
      </c>
      <c r="K836" s="55">
        <v>35.0</v>
      </c>
      <c r="L836" s="55">
        <v>27.5</v>
      </c>
      <c r="M836" s="55">
        <v>16.5</v>
      </c>
      <c r="N836" s="251">
        <v>2.0</v>
      </c>
      <c r="O836" s="286">
        <v>1.0E-4</v>
      </c>
      <c r="P836" s="251">
        <v>2.0</v>
      </c>
      <c r="Q836" s="286">
        <v>1.0E-4</v>
      </c>
      <c r="R836" s="286">
        <v>1.0</v>
      </c>
      <c r="S836" s="251">
        <v>1.0</v>
      </c>
      <c r="T836" s="251">
        <v>0.0</v>
      </c>
      <c r="U836" s="286">
        <v>0.5</v>
      </c>
      <c r="V836" s="286">
        <v>0.0</v>
      </c>
      <c r="W836" s="287">
        <v>102.0</v>
      </c>
      <c r="X836" s="287">
        <v>0.0</v>
      </c>
      <c r="Y836" s="251">
        <v>1.0</v>
      </c>
      <c r="Z836" s="251">
        <v>0.0</v>
      </c>
      <c r="AA836" s="3"/>
      <c r="AB836" s="3"/>
      <c r="AC836" s="3"/>
      <c r="AD836" s="3"/>
      <c r="AE836" s="3"/>
      <c r="AF836" s="3"/>
      <c r="AG836" s="3"/>
      <c r="AH836" s="3"/>
      <c r="AI836" s="3"/>
      <c r="AJ836" s="3"/>
    </row>
    <row r="837">
      <c r="A837" s="252" t="s">
        <v>1636</v>
      </c>
      <c r="B837" s="252" t="s">
        <v>375</v>
      </c>
      <c r="C837" s="252" t="s">
        <v>1418</v>
      </c>
      <c r="D837" s="252" t="s">
        <v>1419</v>
      </c>
      <c r="E837" s="59">
        <v>8.5</v>
      </c>
      <c r="F837" s="59" t="s">
        <v>7289</v>
      </c>
      <c r="G837" s="59" t="s">
        <v>7270</v>
      </c>
      <c r="H837" s="59" t="s">
        <v>1580</v>
      </c>
      <c r="I837" s="59">
        <v>1.0</v>
      </c>
      <c r="J837" s="59" t="s">
        <v>231</v>
      </c>
      <c r="K837" s="59">
        <v>35.0</v>
      </c>
      <c r="L837" s="59">
        <v>27.5</v>
      </c>
      <c r="M837" s="59">
        <v>16.5</v>
      </c>
      <c r="N837" s="252">
        <v>7.0</v>
      </c>
      <c r="O837" s="284">
        <v>3.0E-4</v>
      </c>
      <c r="P837" s="252">
        <v>7.0</v>
      </c>
      <c r="Q837" s="284">
        <v>3.0E-4</v>
      </c>
      <c r="R837" s="284">
        <v>1.0</v>
      </c>
      <c r="S837" s="252">
        <v>1.0</v>
      </c>
      <c r="T837" s="252">
        <v>0.0</v>
      </c>
      <c r="U837" s="284">
        <v>0.1429</v>
      </c>
      <c r="V837" s="284">
        <v>0.0</v>
      </c>
      <c r="W837" s="285">
        <v>102.0</v>
      </c>
      <c r="X837" s="285">
        <v>0.0</v>
      </c>
      <c r="Y837" s="252">
        <v>1.0</v>
      </c>
      <c r="Z837" s="252">
        <v>0.0</v>
      </c>
      <c r="AA837" s="63"/>
      <c r="AB837" s="63"/>
      <c r="AC837" s="63"/>
      <c r="AD837" s="63"/>
      <c r="AE837" s="63"/>
      <c r="AF837" s="63"/>
      <c r="AG837" s="63"/>
      <c r="AH837" s="63"/>
      <c r="AI837" s="63"/>
      <c r="AJ837" s="63"/>
    </row>
    <row r="838">
      <c r="A838" s="251" t="s">
        <v>1636</v>
      </c>
      <c r="B838" s="251" t="s">
        <v>375</v>
      </c>
      <c r="C838" s="251" t="s">
        <v>1121</v>
      </c>
      <c r="D838" s="251" t="s">
        <v>1122</v>
      </c>
      <c r="E838" s="55">
        <v>9.0</v>
      </c>
      <c r="F838" s="55" t="s">
        <v>7289</v>
      </c>
      <c r="G838" s="55" t="s">
        <v>7270</v>
      </c>
      <c r="H838" s="55" t="s">
        <v>1580</v>
      </c>
      <c r="I838" s="55">
        <v>1.0</v>
      </c>
      <c r="J838" s="55" t="s">
        <v>231</v>
      </c>
      <c r="K838" s="55">
        <v>35.0</v>
      </c>
      <c r="L838" s="55">
        <v>27.5</v>
      </c>
      <c r="M838" s="55">
        <v>16.5</v>
      </c>
      <c r="N838" s="251">
        <v>16.0</v>
      </c>
      <c r="O838" s="286">
        <v>8.0E-4</v>
      </c>
      <c r="P838" s="251">
        <v>19.0</v>
      </c>
      <c r="Q838" s="286">
        <v>8.0E-4</v>
      </c>
      <c r="R838" s="286">
        <v>1.0</v>
      </c>
      <c r="S838" s="251">
        <v>1.0</v>
      </c>
      <c r="T838" s="251">
        <v>0.0</v>
      </c>
      <c r="U838" s="286">
        <v>0.0625</v>
      </c>
      <c r="V838" s="286">
        <v>0.0</v>
      </c>
      <c r="W838" s="287">
        <v>102.0</v>
      </c>
      <c r="X838" s="287">
        <v>0.0</v>
      </c>
      <c r="Y838" s="251">
        <v>1.0</v>
      </c>
      <c r="Z838" s="251">
        <v>0.0</v>
      </c>
      <c r="AA838" s="3"/>
      <c r="AB838" s="3"/>
      <c r="AC838" s="3"/>
      <c r="AD838" s="3"/>
      <c r="AE838" s="3"/>
      <c r="AF838" s="3"/>
      <c r="AG838" s="3"/>
      <c r="AH838" s="3"/>
      <c r="AI838" s="3"/>
      <c r="AJ838" s="3"/>
    </row>
    <row r="839">
      <c r="A839" s="252" t="s">
        <v>1636</v>
      </c>
      <c r="B839" s="252" t="s">
        <v>375</v>
      </c>
      <c r="C839" s="252" t="s">
        <v>398</v>
      </c>
      <c r="D839" s="252" t="s">
        <v>399</v>
      </c>
      <c r="E839" s="59">
        <v>9.5</v>
      </c>
      <c r="F839" s="59" t="s">
        <v>7289</v>
      </c>
      <c r="G839" s="59" t="s">
        <v>7270</v>
      </c>
      <c r="H839" s="59" t="s">
        <v>1580</v>
      </c>
      <c r="I839" s="59">
        <v>1.0</v>
      </c>
      <c r="J839" s="59" t="s">
        <v>231</v>
      </c>
      <c r="K839" s="59">
        <v>35.0</v>
      </c>
      <c r="L839" s="59">
        <v>27.5</v>
      </c>
      <c r="M839" s="59">
        <v>16.5</v>
      </c>
      <c r="N839" s="252">
        <v>7.0</v>
      </c>
      <c r="O839" s="284">
        <v>3.0E-4</v>
      </c>
      <c r="P839" s="252">
        <v>8.0</v>
      </c>
      <c r="Q839" s="284">
        <v>3.0E-4</v>
      </c>
      <c r="R839" s="284">
        <v>0.625</v>
      </c>
      <c r="S839" s="252">
        <v>1.0</v>
      </c>
      <c r="T839" s="252">
        <v>0.0</v>
      </c>
      <c r="U839" s="284">
        <v>0.1429</v>
      </c>
      <c r="V839" s="284">
        <v>0.0</v>
      </c>
      <c r="W839" s="285">
        <v>102.0</v>
      </c>
      <c r="X839" s="285">
        <v>0.0</v>
      </c>
      <c r="Y839" s="252">
        <v>1.0</v>
      </c>
      <c r="Z839" s="252">
        <v>0.0</v>
      </c>
      <c r="AA839" s="63"/>
      <c r="AB839" s="63"/>
      <c r="AC839" s="63"/>
      <c r="AD839" s="63"/>
      <c r="AE839" s="63"/>
      <c r="AF839" s="63"/>
      <c r="AG839" s="63"/>
      <c r="AH839" s="63"/>
      <c r="AI839" s="63"/>
      <c r="AJ839" s="63"/>
    </row>
    <row r="840">
      <c r="A840" s="251" t="s">
        <v>1636</v>
      </c>
      <c r="B840" s="251" t="s">
        <v>400</v>
      </c>
      <c r="C840" s="251" t="s">
        <v>401</v>
      </c>
      <c r="D840" s="251" t="s">
        <v>402</v>
      </c>
      <c r="E840" s="55">
        <v>10.0</v>
      </c>
      <c r="F840" s="55" t="s">
        <v>7287</v>
      </c>
      <c r="G840" s="55" t="s">
        <v>7270</v>
      </c>
      <c r="H840" s="55" t="s">
        <v>1582</v>
      </c>
      <c r="I840" s="55">
        <v>5.0</v>
      </c>
      <c r="J840" s="55" t="s">
        <v>132</v>
      </c>
      <c r="K840" s="55">
        <v>37.0</v>
      </c>
      <c r="L840" s="55">
        <v>32.5</v>
      </c>
      <c r="M840" s="55">
        <v>11.5</v>
      </c>
      <c r="N840" s="251">
        <v>429.0</v>
      </c>
      <c r="O840" s="286">
        <v>0.0212</v>
      </c>
      <c r="P840" s="251">
        <v>522.0</v>
      </c>
      <c r="Q840" s="286">
        <v>0.0212</v>
      </c>
      <c r="R840" s="286">
        <v>0.9943</v>
      </c>
      <c r="S840" s="251">
        <v>5.0</v>
      </c>
      <c r="T840" s="251">
        <v>0.0</v>
      </c>
      <c r="U840" s="286">
        <v>0.0117</v>
      </c>
      <c r="V840" s="286">
        <v>0.0</v>
      </c>
      <c r="W840" s="287">
        <v>645.0</v>
      </c>
      <c r="X840" s="287">
        <v>0.0</v>
      </c>
      <c r="Y840" s="251">
        <v>5.0</v>
      </c>
      <c r="Z840" s="251">
        <v>0.0</v>
      </c>
      <c r="AA840" s="3"/>
      <c r="AB840" s="3"/>
      <c r="AC840" s="3"/>
      <c r="AD840" s="3"/>
      <c r="AE840" s="3"/>
      <c r="AF840" s="3"/>
      <c r="AG840" s="3"/>
      <c r="AH840" s="3"/>
      <c r="AI840" s="3"/>
      <c r="AJ840" s="3"/>
    </row>
    <row r="841">
      <c r="A841" s="252" t="s">
        <v>1636</v>
      </c>
      <c r="B841" s="252" t="s">
        <v>400</v>
      </c>
      <c r="C841" s="252" t="s">
        <v>403</v>
      </c>
      <c r="D841" s="252" t="s">
        <v>404</v>
      </c>
      <c r="E841" s="59">
        <v>10.5</v>
      </c>
      <c r="F841" s="59" t="s">
        <v>7287</v>
      </c>
      <c r="G841" s="59" t="s">
        <v>7270</v>
      </c>
      <c r="H841" s="59" t="s">
        <v>1582</v>
      </c>
      <c r="I841" s="59">
        <v>2.0</v>
      </c>
      <c r="J841" s="59" t="s">
        <v>132</v>
      </c>
      <c r="K841" s="59">
        <v>37.0</v>
      </c>
      <c r="L841" s="59">
        <v>32.5</v>
      </c>
      <c r="M841" s="59">
        <v>11.5</v>
      </c>
      <c r="N841" s="252">
        <v>34.0</v>
      </c>
      <c r="O841" s="284">
        <v>0.0017</v>
      </c>
      <c r="P841" s="252">
        <v>53.0</v>
      </c>
      <c r="Q841" s="284">
        <v>0.0022</v>
      </c>
      <c r="R841" s="284">
        <v>0.8679</v>
      </c>
      <c r="S841" s="252">
        <v>2.0</v>
      </c>
      <c r="T841" s="252">
        <v>0.0</v>
      </c>
      <c r="U841" s="284">
        <v>0.0588</v>
      </c>
      <c r="V841" s="284">
        <v>0.0</v>
      </c>
      <c r="W841" s="285">
        <v>258.0</v>
      </c>
      <c r="X841" s="285">
        <v>0.0</v>
      </c>
      <c r="Y841" s="252">
        <v>2.0</v>
      </c>
      <c r="Z841" s="252">
        <v>0.0</v>
      </c>
      <c r="AA841" s="63"/>
      <c r="AB841" s="63"/>
      <c r="AC841" s="63"/>
      <c r="AD841" s="63"/>
      <c r="AE841" s="63"/>
      <c r="AF841" s="63"/>
      <c r="AG841" s="63"/>
      <c r="AH841" s="63"/>
      <c r="AI841" s="63"/>
      <c r="AJ841" s="63"/>
    </row>
    <row r="842">
      <c r="A842" s="251" t="s">
        <v>1636</v>
      </c>
      <c r="B842" s="251" t="s">
        <v>400</v>
      </c>
      <c r="C842" s="251" t="s">
        <v>886</v>
      </c>
      <c r="D842" s="251" t="s">
        <v>887</v>
      </c>
      <c r="E842" s="55">
        <v>11.0</v>
      </c>
      <c r="F842" s="55" t="s">
        <v>7287</v>
      </c>
      <c r="G842" s="55" t="s">
        <v>7270</v>
      </c>
      <c r="H842" s="55" t="s">
        <v>1582</v>
      </c>
      <c r="I842" s="55">
        <v>4.0</v>
      </c>
      <c r="J842" s="55" t="s">
        <v>132</v>
      </c>
      <c r="K842" s="55">
        <v>37.0</v>
      </c>
      <c r="L842" s="55">
        <v>32.5</v>
      </c>
      <c r="M842" s="55">
        <v>11.5</v>
      </c>
      <c r="N842" s="251">
        <v>13.0</v>
      </c>
      <c r="O842" s="286">
        <v>6.0E-4</v>
      </c>
      <c r="P842" s="251">
        <v>15.0</v>
      </c>
      <c r="Q842" s="286">
        <v>6.0E-4</v>
      </c>
      <c r="R842" s="286">
        <v>1.0</v>
      </c>
      <c r="S842" s="251">
        <v>4.0</v>
      </c>
      <c r="T842" s="251">
        <v>0.0</v>
      </c>
      <c r="U842" s="286">
        <v>0.3077</v>
      </c>
      <c r="V842" s="286">
        <v>0.0</v>
      </c>
      <c r="W842" s="287">
        <v>516.0</v>
      </c>
      <c r="X842" s="287">
        <v>0.0</v>
      </c>
      <c r="Y842" s="251">
        <v>4.0</v>
      </c>
      <c r="Z842" s="251">
        <v>0.0</v>
      </c>
      <c r="AA842" s="3"/>
      <c r="AB842" s="3"/>
      <c r="AC842" s="3"/>
      <c r="AD842" s="3"/>
      <c r="AE842" s="3"/>
      <c r="AF842" s="3"/>
      <c r="AG842" s="3"/>
      <c r="AH842" s="3"/>
      <c r="AI842" s="3"/>
      <c r="AJ842" s="3"/>
    </row>
    <row r="843">
      <c r="A843" s="252" t="s">
        <v>1636</v>
      </c>
      <c r="B843" s="252" t="s">
        <v>400</v>
      </c>
      <c r="C843" s="252" t="s">
        <v>409</v>
      </c>
      <c r="D843" s="252" t="s">
        <v>410</v>
      </c>
      <c r="E843" s="59">
        <v>8.5</v>
      </c>
      <c r="F843" s="59" t="s">
        <v>7287</v>
      </c>
      <c r="G843" s="59" t="s">
        <v>7270</v>
      </c>
      <c r="H843" s="59" t="s">
        <v>1582</v>
      </c>
      <c r="I843" s="59">
        <v>3.0</v>
      </c>
      <c r="J843" s="59" t="s">
        <v>132</v>
      </c>
      <c r="K843" s="59">
        <v>37.0</v>
      </c>
      <c r="L843" s="59">
        <v>32.5</v>
      </c>
      <c r="M843" s="59">
        <v>11.5</v>
      </c>
      <c r="N843" s="252">
        <v>83.0</v>
      </c>
      <c r="O843" s="284">
        <v>0.0041</v>
      </c>
      <c r="P843" s="252">
        <v>116.0</v>
      </c>
      <c r="Q843" s="284">
        <v>0.0047</v>
      </c>
      <c r="R843" s="284">
        <v>0.9914</v>
      </c>
      <c r="S843" s="252">
        <v>3.0</v>
      </c>
      <c r="T843" s="252">
        <v>0.0</v>
      </c>
      <c r="U843" s="284">
        <v>0.0361</v>
      </c>
      <c r="V843" s="284">
        <v>0.0</v>
      </c>
      <c r="W843" s="285">
        <v>387.0</v>
      </c>
      <c r="X843" s="285">
        <v>0.0</v>
      </c>
      <c r="Y843" s="252">
        <v>3.0</v>
      </c>
      <c r="Z843" s="252">
        <v>0.0</v>
      </c>
      <c r="AA843" s="63"/>
      <c r="AB843" s="63"/>
      <c r="AC843" s="63"/>
      <c r="AD843" s="63"/>
      <c r="AE843" s="63"/>
      <c r="AF843" s="63"/>
      <c r="AG843" s="63"/>
      <c r="AH843" s="63"/>
      <c r="AI843" s="63"/>
      <c r="AJ843" s="63"/>
    </row>
    <row r="844">
      <c r="A844" s="251" t="s">
        <v>1636</v>
      </c>
      <c r="B844" s="251" t="s">
        <v>400</v>
      </c>
      <c r="C844" s="251" t="s">
        <v>411</v>
      </c>
      <c r="D844" s="251" t="s">
        <v>412</v>
      </c>
      <c r="E844" s="55">
        <v>9.0</v>
      </c>
      <c r="F844" s="55" t="s">
        <v>7287</v>
      </c>
      <c r="G844" s="55" t="s">
        <v>7270</v>
      </c>
      <c r="H844" s="55" t="s">
        <v>1582</v>
      </c>
      <c r="I844" s="55">
        <v>7.0</v>
      </c>
      <c r="J844" s="55" t="s">
        <v>132</v>
      </c>
      <c r="K844" s="55">
        <v>37.0</v>
      </c>
      <c r="L844" s="55">
        <v>32.5</v>
      </c>
      <c r="M844" s="55">
        <v>11.5</v>
      </c>
      <c r="N844" s="251">
        <v>20.0</v>
      </c>
      <c r="O844" s="286">
        <v>0.001</v>
      </c>
      <c r="P844" s="251">
        <v>25.0</v>
      </c>
      <c r="Q844" s="286">
        <v>0.001</v>
      </c>
      <c r="R844" s="286">
        <v>0.96</v>
      </c>
      <c r="S844" s="251">
        <v>7.0</v>
      </c>
      <c r="T844" s="251">
        <v>0.0</v>
      </c>
      <c r="U844" s="286">
        <v>0.35</v>
      </c>
      <c r="V844" s="286">
        <v>0.0</v>
      </c>
      <c r="W844" s="287">
        <v>903.0</v>
      </c>
      <c r="X844" s="287">
        <v>0.0</v>
      </c>
      <c r="Y844" s="251">
        <v>7.0</v>
      </c>
      <c r="Z844" s="251">
        <v>0.0</v>
      </c>
      <c r="AA844" s="3"/>
      <c r="AB844" s="3"/>
      <c r="AC844" s="3"/>
      <c r="AD844" s="3"/>
      <c r="AE844" s="3"/>
      <c r="AF844" s="3"/>
      <c r="AG844" s="3"/>
      <c r="AH844" s="3"/>
      <c r="AI844" s="3"/>
      <c r="AJ844" s="3"/>
    </row>
    <row r="845">
      <c r="A845" s="252" t="s">
        <v>1636</v>
      </c>
      <c r="B845" s="252" t="s">
        <v>400</v>
      </c>
      <c r="C845" s="252" t="s">
        <v>413</v>
      </c>
      <c r="D845" s="252" t="s">
        <v>414</v>
      </c>
      <c r="E845" s="59">
        <v>9.5</v>
      </c>
      <c r="F845" s="59" t="s">
        <v>7287</v>
      </c>
      <c r="G845" s="59" t="s">
        <v>7270</v>
      </c>
      <c r="H845" s="59" t="s">
        <v>1582</v>
      </c>
      <c r="I845" s="59">
        <v>4.0</v>
      </c>
      <c r="J845" s="59" t="s">
        <v>132</v>
      </c>
      <c r="K845" s="59">
        <v>37.0</v>
      </c>
      <c r="L845" s="59">
        <v>32.5</v>
      </c>
      <c r="M845" s="59">
        <v>11.5</v>
      </c>
      <c r="N845" s="252">
        <v>297.0</v>
      </c>
      <c r="O845" s="284">
        <v>0.0147</v>
      </c>
      <c r="P845" s="252">
        <v>355.0</v>
      </c>
      <c r="Q845" s="284">
        <v>0.0144</v>
      </c>
      <c r="R845" s="284">
        <v>0.9915</v>
      </c>
      <c r="S845" s="252">
        <v>4.0</v>
      </c>
      <c r="T845" s="252">
        <v>0.0</v>
      </c>
      <c r="U845" s="284">
        <v>0.0135</v>
      </c>
      <c r="V845" s="284">
        <v>0.0</v>
      </c>
      <c r="W845" s="285">
        <v>516.0</v>
      </c>
      <c r="X845" s="285">
        <v>0.0</v>
      </c>
      <c r="Y845" s="252">
        <v>4.0</v>
      </c>
      <c r="Z845" s="252">
        <v>0.0</v>
      </c>
      <c r="AA845" s="63"/>
      <c r="AB845" s="63"/>
      <c r="AC845" s="63"/>
      <c r="AD845" s="63"/>
      <c r="AE845" s="63"/>
      <c r="AF845" s="63"/>
      <c r="AG845" s="63"/>
      <c r="AH845" s="63"/>
      <c r="AI845" s="63"/>
      <c r="AJ845" s="63"/>
    </row>
    <row r="846">
      <c r="A846" s="251" t="s">
        <v>1636</v>
      </c>
      <c r="B846" s="251" t="s">
        <v>415</v>
      </c>
      <c r="C846" s="251" t="s">
        <v>416</v>
      </c>
      <c r="D846" s="251" t="s">
        <v>417</v>
      </c>
      <c r="E846" s="55">
        <v>11.0</v>
      </c>
      <c r="F846" s="55" t="s">
        <v>7287</v>
      </c>
      <c r="G846" s="55" t="s">
        <v>7271</v>
      </c>
      <c r="H846" s="55" t="s">
        <v>7272</v>
      </c>
      <c r="I846" s="55">
        <v>1.0</v>
      </c>
      <c r="J846" s="55" t="s">
        <v>113</v>
      </c>
      <c r="K846" s="55">
        <v>60.5</v>
      </c>
      <c r="L846" s="55">
        <v>33.5</v>
      </c>
      <c r="M846" s="55">
        <v>27.0</v>
      </c>
      <c r="N846" s="251">
        <v>0.0</v>
      </c>
      <c r="O846" s="286">
        <v>0.0</v>
      </c>
      <c r="P846" s="251">
        <v>0.0</v>
      </c>
      <c r="Q846" s="286">
        <v>0.0</v>
      </c>
      <c r="R846" s="286">
        <v>0.0</v>
      </c>
      <c r="S846" s="251">
        <v>1.0</v>
      </c>
      <c r="T846" s="251">
        <v>0.0</v>
      </c>
      <c r="U846" s="286">
        <v>0.0</v>
      </c>
      <c r="V846" s="286">
        <v>0.0</v>
      </c>
      <c r="W846" s="287">
        <v>134.0</v>
      </c>
      <c r="X846" s="287">
        <v>0.0</v>
      </c>
      <c r="Y846" s="251">
        <v>1.0</v>
      </c>
      <c r="Z846" s="251">
        <v>0.0</v>
      </c>
      <c r="AA846" s="3"/>
      <c r="AB846" s="3"/>
      <c r="AC846" s="3"/>
      <c r="AD846" s="3"/>
      <c r="AE846" s="3"/>
      <c r="AF846" s="3"/>
      <c r="AG846" s="3"/>
      <c r="AH846" s="3"/>
      <c r="AI846" s="3"/>
      <c r="AJ846" s="3"/>
    </row>
    <row r="847">
      <c r="A847" s="252" t="s">
        <v>1636</v>
      </c>
      <c r="B847" s="252" t="s">
        <v>415</v>
      </c>
      <c r="C847" s="252" t="s">
        <v>1420</v>
      </c>
      <c r="D847" s="252" t="s">
        <v>1421</v>
      </c>
      <c r="E847" s="59">
        <v>13.0</v>
      </c>
      <c r="F847" s="59" t="s">
        <v>7287</v>
      </c>
      <c r="G847" s="59" t="s">
        <v>7271</v>
      </c>
      <c r="H847" s="59" t="s">
        <v>7272</v>
      </c>
      <c r="I847" s="59">
        <v>2.0</v>
      </c>
      <c r="J847" s="59" t="s">
        <v>113</v>
      </c>
      <c r="K847" s="59">
        <v>60.5</v>
      </c>
      <c r="L847" s="59">
        <v>33.5</v>
      </c>
      <c r="M847" s="59">
        <v>27.0</v>
      </c>
      <c r="N847" s="252">
        <v>0.0</v>
      </c>
      <c r="O847" s="284">
        <v>0.0</v>
      </c>
      <c r="P847" s="252">
        <v>0.0</v>
      </c>
      <c r="Q847" s="284">
        <v>0.0</v>
      </c>
      <c r="R847" s="284">
        <v>0.0</v>
      </c>
      <c r="S847" s="252">
        <v>2.0</v>
      </c>
      <c r="T847" s="252">
        <v>0.0</v>
      </c>
      <c r="U847" s="284">
        <v>0.0</v>
      </c>
      <c r="V847" s="284">
        <v>0.0</v>
      </c>
      <c r="W847" s="285">
        <v>268.0</v>
      </c>
      <c r="X847" s="285">
        <v>0.0</v>
      </c>
      <c r="Y847" s="252">
        <v>2.0</v>
      </c>
      <c r="Z847" s="252">
        <v>0.0</v>
      </c>
      <c r="AA847" s="63"/>
      <c r="AB847" s="63"/>
      <c r="AC847" s="63"/>
      <c r="AD847" s="63"/>
      <c r="AE847" s="63"/>
      <c r="AF847" s="63"/>
      <c r="AG847" s="63"/>
      <c r="AH847" s="63"/>
      <c r="AI847" s="63"/>
      <c r="AJ847" s="63"/>
    </row>
    <row r="848">
      <c r="A848" s="251" t="s">
        <v>1636</v>
      </c>
      <c r="B848" s="251" t="s">
        <v>415</v>
      </c>
      <c r="C848" s="251" t="s">
        <v>1422</v>
      </c>
      <c r="D848" s="251" t="s">
        <v>1423</v>
      </c>
      <c r="E848" s="55">
        <v>8.0</v>
      </c>
      <c r="F848" s="55" t="s">
        <v>7287</v>
      </c>
      <c r="G848" s="55" t="s">
        <v>7271</v>
      </c>
      <c r="H848" s="55" t="s">
        <v>7272</v>
      </c>
      <c r="I848" s="55">
        <v>1.0</v>
      </c>
      <c r="J848" s="55" t="s">
        <v>113</v>
      </c>
      <c r="K848" s="55">
        <v>60.5</v>
      </c>
      <c r="L848" s="55">
        <v>33.5</v>
      </c>
      <c r="M848" s="55">
        <v>27.0</v>
      </c>
      <c r="N848" s="251">
        <v>3.0</v>
      </c>
      <c r="O848" s="286">
        <v>1.0E-4</v>
      </c>
      <c r="P848" s="251">
        <v>4.0</v>
      </c>
      <c r="Q848" s="286">
        <v>2.0E-4</v>
      </c>
      <c r="R848" s="286">
        <v>1.0</v>
      </c>
      <c r="S848" s="251">
        <v>1.0</v>
      </c>
      <c r="T848" s="251">
        <v>0.0</v>
      </c>
      <c r="U848" s="286">
        <v>0.3333</v>
      </c>
      <c r="V848" s="286">
        <v>0.0</v>
      </c>
      <c r="W848" s="287">
        <v>134.0</v>
      </c>
      <c r="X848" s="287">
        <v>0.0</v>
      </c>
      <c r="Y848" s="251">
        <v>1.0</v>
      </c>
      <c r="Z848" s="251">
        <v>0.0</v>
      </c>
      <c r="AA848" s="3"/>
      <c r="AB848" s="3"/>
      <c r="AC848" s="3"/>
      <c r="AD848" s="3"/>
      <c r="AE848" s="3"/>
      <c r="AF848" s="3"/>
      <c r="AG848" s="3"/>
      <c r="AH848" s="3"/>
      <c r="AI848" s="3"/>
      <c r="AJ848" s="3"/>
    </row>
    <row r="849">
      <c r="A849" s="252" t="s">
        <v>1636</v>
      </c>
      <c r="B849" s="252" t="s">
        <v>415</v>
      </c>
      <c r="C849" s="252" t="s">
        <v>422</v>
      </c>
      <c r="D849" s="252" t="s">
        <v>423</v>
      </c>
      <c r="E849" s="59">
        <v>9.0</v>
      </c>
      <c r="F849" s="59" t="s">
        <v>7287</v>
      </c>
      <c r="G849" s="59" t="s">
        <v>7271</v>
      </c>
      <c r="H849" s="59" t="s">
        <v>7272</v>
      </c>
      <c r="I849" s="59">
        <v>1.0</v>
      </c>
      <c r="J849" s="59" t="s">
        <v>113</v>
      </c>
      <c r="K849" s="59">
        <v>60.5</v>
      </c>
      <c r="L849" s="59">
        <v>33.5</v>
      </c>
      <c r="M849" s="59">
        <v>27.0</v>
      </c>
      <c r="N849" s="252">
        <v>1.0</v>
      </c>
      <c r="O849" s="284">
        <v>0.0</v>
      </c>
      <c r="P849" s="252">
        <v>1.0</v>
      </c>
      <c r="Q849" s="284">
        <v>0.0</v>
      </c>
      <c r="R849" s="284">
        <v>0.0</v>
      </c>
      <c r="S849" s="252">
        <v>1.0</v>
      </c>
      <c r="T849" s="252">
        <v>0.0</v>
      </c>
      <c r="U849" s="284">
        <v>1.0</v>
      </c>
      <c r="V849" s="284">
        <v>0.0</v>
      </c>
      <c r="W849" s="285">
        <v>134.0</v>
      </c>
      <c r="X849" s="285">
        <v>0.0</v>
      </c>
      <c r="Y849" s="252">
        <v>1.0</v>
      </c>
      <c r="Z849" s="252">
        <v>0.0</v>
      </c>
      <c r="AA849" s="63"/>
      <c r="AB849" s="63"/>
      <c r="AC849" s="63"/>
      <c r="AD849" s="63"/>
      <c r="AE849" s="63"/>
      <c r="AF849" s="63"/>
      <c r="AG849" s="63"/>
      <c r="AH849" s="63"/>
      <c r="AI849" s="63"/>
      <c r="AJ849" s="63"/>
    </row>
    <row r="850">
      <c r="A850" s="251" t="s">
        <v>1636</v>
      </c>
      <c r="B850" s="251" t="s">
        <v>1123</v>
      </c>
      <c r="C850" s="251" t="s">
        <v>1424</v>
      </c>
      <c r="D850" s="251" t="s">
        <v>1425</v>
      </c>
      <c r="E850" s="55">
        <v>7.5</v>
      </c>
      <c r="F850" s="55" t="s">
        <v>7287</v>
      </c>
      <c r="G850" s="55" t="s">
        <v>7270</v>
      </c>
      <c r="H850" s="55" t="s">
        <v>1583</v>
      </c>
      <c r="I850" s="55">
        <v>1.0</v>
      </c>
      <c r="J850" s="55" t="s">
        <v>124</v>
      </c>
      <c r="K850" s="55">
        <v>35.0</v>
      </c>
      <c r="L850" s="55">
        <v>33.0</v>
      </c>
      <c r="M850" s="55">
        <v>16.5</v>
      </c>
      <c r="N850" s="251">
        <v>4.0</v>
      </c>
      <c r="O850" s="286">
        <v>2.0E-4</v>
      </c>
      <c r="P850" s="251">
        <v>5.0</v>
      </c>
      <c r="Q850" s="286">
        <v>2.0E-4</v>
      </c>
      <c r="R850" s="286">
        <v>1.0</v>
      </c>
      <c r="S850" s="251">
        <v>1.0</v>
      </c>
      <c r="T850" s="251">
        <v>0.0</v>
      </c>
      <c r="U850" s="286">
        <v>0.25</v>
      </c>
      <c r="V850" s="286">
        <v>0.0</v>
      </c>
      <c r="W850" s="287">
        <v>127.0</v>
      </c>
      <c r="X850" s="287">
        <v>0.0</v>
      </c>
      <c r="Y850" s="251">
        <v>1.0</v>
      </c>
      <c r="Z850" s="251">
        <v>0.0</v>
      </c>
      <c r="AA850" s="3"/>
      <c r="AB850" s="3"/>
      <c r="AC850" s="3"/>
      <c r="AD850" s="3"/>
      <c r="AE850" s="3"/>
      <c r="AF850" s="3"/>
      <c r="AG850" s="3"/>
      <c r="AH850" s="3"/>
      <c r="AI850" s="3"/>
      <c r="AJ850" s="3"/>
    </row>
    <row r="851">
      <c r="A851" s="252" t="s">
        <v>1636</v>
      </c>
      <c r="B851" s="252" t="s">
        <v>1123</v>
      </c>
      <c r="C851" s="252" t="s">
        <v>1426</v>
      </c>
      <c r="D851" s="252" t="s">
        <v>1427</v>
      </c>
      <c r="E851" s="59">
        <v>8.0</v>
      </c>
      <c r="F851" s="59" t="s">
        <v>7287</v>
      </c>
      <c r="G851" s="59" t="s">
        <v>7270</v>
      </c>
      <c r="H851" s="59" t="s">
        <v>1583</v>
      </c>
      <c r="I851" s="59">
        <v>1.0</v>
      </c>
      <c r="J851" s="59" t="s">
        <v>124</v>
      </c>
      <c r="K851" s="59">
        <v>35.0</v>
      </c>
      <c r="L851" s="59">
        <v>33.0</v>
      </c>
      <c r="M851" s="59">
        <v>16.5</v>
      </c>
      <c r="N851" s="252">
        <v>2.0</v>
      </c>
      <c r="O851" s="284">
        <v>1.0E-4</v>
      </c>
      <c r="P851" s="252">
        <v>3.0</v>
      </c>
      <c r="Q851" s="284">
        <v>1.0E-4</v>
      </c>
      <c r="R851" s="284">
        <v>1.0</v>
      </c>
      <c r="S851" s="252">
        <v>1.0</v>
      </c>
      <c r="T851" s="252">
        <v>0.0</v>
      </c>
      <c r="U851" s="284">
        <v>0.5</v>
      </c>
      <c r="V851" s="284">
        <v>0.0</v>
      </c>
      <c r="W851" s="285">
        <v>127.0</v>
      </c>
      <c r="X851" s="285">
        <v>0.0</v>
      </c>
      <c r="Y851" s="252">
        <v>1.0</v>
      </c>
      <c r="Z851" s="252">
        <v>0.0</v>
      </c>
      <c r="AA851" s="63"/>
      <c r="AB851" s="63"/>
      <c r="AC851" s="63"/>
      <c r="AD851" s="63"/>
      <c r="AE851" s="63"/>
      <c r="AF851" s="63"/>
      <c r="AG851" s="63"/>
      <c r="AH851" s="63"/>
      <c r="AI851" s="63"/>
      <c r="AJ851" s="63"/>
    </row>
    <row r="852">
      <c r="A852" s="251" t="s">
        <v>1636</v>
      </c>
      <c r="B852" s="251" t="s">
        <v>426</v>
      </c>
      <c r="C852" s="251" t="s">
        <v>1428</v>
      </c>
      <c r="D852" s="251" t="s">
        <v>1429</v>
      </c>
      <c r="E852" s="55">
        <v>6.5</v>
      </c>
      <c r="F852" s="55" t="s">
        <v>7287</v>
      </c>
      <c r="G852" s="55" t="s">
        <v>7270</v>
      </c>
      <c r="H852" s="55" t="s">
        <v>1585</v>
      </c>
      <c r="I852" s="55">
        <v>1.0</v>
      </c>
      <c r="J852" s="55" t="s">
        <v>107</v>
      </c>
      <c r="K852" s="55">
        <v>35.0</v>
      </c>
      <c r="L852" s="55">
        <v>34.0</v>
      </c>
      <c r="M852" s="55">
        <v>16.5</v>
      </c>
      <c r="N852" s="251">
        <v>0.0</v>
      </c>
      <c r="O852" s="286">
        <v>0.0</v>
      </c>
      <c r="P852" s="251">
        <v>0.0</v>
      </c>
      <c r="Q852" s="286">
        <v>0.0</v>
      </c>
      <c r="R852" s="286">
        <v>0.0</v>
      </c>
      <c r="S852" s="251">
        <v>1.0</v>
      </c>
      <c r="T852" s="251">
        <v>0.0</v>
      </c>
      <c r="U852" s="286">
        <v>0.0</v>
      </c>
      <c r="V852" s="286">
        <v>0.0</v>
      </c>
      <c r="W852" s="287">
        <v>129.0</v>
      </c>
      <c r="X852" s="287">
        <v>0.0</v>
      </c>
      <c r="Y852" s="251">
        <v>1.0</v>
      </c>
      <c r="Z852" s="251">
        <v>0.0</v>
      </c>
      <c r="AA852" s="3"/>
      <c r="AB852" s="3"/>
      <c r="AC852" s="3"/>
      <c r="AD852" s="3"/>
      <c r="AE852" s="3"/>
      <c r="AF852" s="3"/>
      <c r="AG852" s="3"/>
      <c r="AH852" s="3"/>
      <c r="AI852" s="3"/>
      <c r="AJ852" s="3"/>
    </row>
    <row r="853">
      <c r="A853" s="252" t="s">
        <v>1636</v>
      </c>
      <c r="B853" s="252" t="s">
        <v>426</v>
      </c>
      <c r="C853" s="252" t="s">
        <v>427</v>
      </c>
      <c r="D853" s="252" t="s">
        <v>428</v>
      </c>
      <c r="E853" s="59">
        <v>8.5</v>
      </c>
      <c r="F853" s="59" t="s">
        <v>7287</v>
      </c>
      <c r="G853" s="59" t="s">
        <v>7270</v>
      </c>
      <c r="H853" s="59" t="s">
        <v>1585</v>
      </c>
      <c r="I853" s="59">
        <v>1.0</v>
      </c>
      <c r="J853" s="59" t="s">
        <v>107</v>
      </c>
      <c r="K853" s="59">
        <v>35.0</v>
      </c>
      <c r="L853" s="59">
        <v>34.0</v>
      </c>
      <c r="M853" s="59">
        <v>16.5</v>
      </c>
      <c r="N853" s="252">
        <v>3.0</v>
      </c>
      <c r="O853" s="284">
        <v>1.0E-4</v>
      </c>
      <c r="P853" s="252">
        <v>4.0</v>
      </c>
      <c r="Q853" s="284">
        <v>2.0E-4</v>
      </c>
      <c r="R853" s="284">
        <v>1.0</v>
      </c>
      <c r="S853" s="252">
        <v>1.0</v>
      </c>
      <c r="T853" s="252">
        <v>0.0</v>
      </c>
      <c r="U853" s="284">
        <v>0.3333</v>
      </c>
      <c r="V853" s="284">
        <v>0.0</v>
      </c>
      <c r="W853" s="285">
        <v>129.0</v>
      </c>
      <c r="X853" s="285">
        <v>0.0</v>
      </c>
      <c r="Y853" s="252">
        <v>1.0</v>
      </c>
      <c r="Z853" s="252">
        <v>0.0</v>
      </c>
      <c r="AA853" s="63"/>
      <c r="AB853" s="63"/>
      <c r="AC853" s="63"/>
      <c r="AD853" s="63"/>
      <c r="AE853" s="63"/>
      <c r="AF853" s="63"/>
      <c r="AG853" s="63"/>
      <c r="AH853" s="63"/>
      <c r="AI853" s="63"/>
      <c r="AJ853" s="63"/>
    </row>
    <row r="854">
      <c r="A854" s="251" t="s">
        <v>1636</v>
      </c>
      <c r="B854" s="251" t="s">
        <v>426</v>
      </c>
      <c r="C854" s="251" t="s">
        <v>1430</v>
      </c>
      <c r="D854" s="251" t="s">
        <v>1431</v>
      </c>
      <c r="E854" s="55">
        <v>9.5</v>
      </c>
      <c r="F854" s="55" t="s">
        <v>7287</v>
      </c>
      <c r="G854" s="55" t="s">
        <v>7270</v>
      </c>
      <c r="H854" s="55" t="s">
        <v>1585</v>
      </c>
      <c r="I854" s="55">
        <v>2.0</v>
      </c>
      <c r="J854" s="55" t="s">
        <v>107</v>
      </c>
      <c r="K854" s="55">
        <v>35.0</v>
      </c>
      <c r="L854" s="55">
        <v>34.0</v>
      </c>
      <c r="M854" s="55">
        <v>16.5</v>
      </c>
      <c r="N854" s="251">
        <v>1.0</v>
      </c>
      <c r="O854" s="286">
        <v>0.0</v>
      </c>
      <c r="P854" s="251">
        <v>1.0</v>
      </c>
      <c r="Q854" s="286">
        <v>0.0</v>
      </c>
      <c r="R854" s="286">
        <v>1.0</v>
      </c>
      <c r="S854" s="251">
        <v>2.0</v>
      </c>
      <c r="T854" s="251">
        <v>0.0</v>
      </c>
      <c r="U854" s="286">
        <v>2.0</v>
      </c>
      <c r="V854" s="286">
        <v>0.0</v>
      </c>
      <c r="W854" s="287">
        <v>258.0</v>
      </c>
      <c r="X854" s="287">
        <v>0.0</v>
      </c>
      <c r="Y854" s="251">
        <v>2.0</v>
      </c>
      <c r="Z854" s="251">
        <v>0.0</v>
      </c>
      <c r="AA854" s="3"/>
      <c r="AB854" s="3"/>
      <c r="AC854" s="3"/>
      <c r="AD854" s="3"/>
      <c r="AE854" s="3"/>
      <c r="AF854" s="3"/>
      <c r="AG854" s="3"/>
      <c r="AH854" s="3"/>
      <c r="AI854" s="3"/>
      <c r="AJ854" s="3"/>
    </row>
    <row r="855">
      <c r="A855" s="252" t="s">
        <v>1636</v>
      </c>
      <c r="B855" s="252" t="s">
        <v>429</v>
      </c>
      <c r="C855" s="252" t="s">
        <v>903</v>
      </c>
      <c r="D855" s="252" t="s">
        <v>904</v>
      </c>
      <c r="E855" s="59">
        <v>9.0</v>
      </c>
      <c r="F855" s="59" t="s">
        <v>7290</v>
      </c>
      <c r="G855" s="59" t="s">
        <v>7270</v>
      </c>
      <c r="H855" s="59" t="s">
        <v>1632</v>
      </c>
      <c r="I855" s="59">
        <v>1.0</v>
      </c>
      <c r="J855" s="59" t="s">
        <v>84</v>
      </c>
      <c r="K855" s="59">
        <v>35.0</v>
      </c>
      <c r="L855" s="59">
        <v>36.0</v>
      </c>
      <c r="M855" s="59">
        <v>16.5</v>
      </c>
      <c r="N855" s="252">
        <v>0.0</v>
      </c>
      <c r="O855" s="284">
        <v>0.0</v>
      </c>
      <c r="P855" s="252">
        <v>0.0</v>
      </c>
      <c r="Q855" s="284">
        <v>0.0</v>
      </c>
      <c r="R855" s="284">
        <v>0.0</v>
      </c>
      <c r="S855" s="252">
        <v>1.0</v>
      </c>
      <c r="T855" s="252">
        <v>0.0</v>
      </c>
      <c r="U855" s="284">
        <v>0.0</v>
      </c>
      <c r="V855" s="284">
        <v>0.0</v>
      </c>
      <c r="W855" s="285">
        <v>124.0</v>
      </c>
      <c r="X855" s="285">
        <v>0.0</v>
      </c>
      <c r="Y855" s="252">
        <v>1.0</v>
      </c>
      <c r="Z855" s="252">
        <v>0.0</v>
      </c>
      <c r="AA855" s="63"/>
      <c r="AB855" s="63"/>
      <c r="AC855" s="63"/>
      <c r="AD855" s="63"/>
      <c r="AE855" s="63"/>
      <c r="AF855" s="63"/>
      <c r="AG855" s="63"/>
      <c r="AH855" s="63"/>
      <c r="AI855" s="63"/>
      <c r="AJ855" s="63"/>
    </row>
    <row r="856">
      <c r="A856" s="251" t="s">
        <v>1636</v>
      </c>
      <c r="B856" s="251" t="s">
        <v>432</v>
      </c>
      <c r="C856" s="251" t="s">
        <v>1432</v>
      </c>
      <c r="D856" s="251" t="s">
        <v>1433</v>
      </c>
      <c r="E856" s="55">
        <v>8.0</v>
      </c>
      <c r="F856" s="55" t="s">
        <v>7286</v>
      </c>
      <c r="G856" s="55" t="s">
        <v>7270</v>
      </c>
      <c r="H856" s="55" t="s">
        <v>7277</v>
      </c>
      <c r="I856" s="55">
        <v>1.0</v>
      </c>
      <c r="J856" s="55" t="s">
        <v>176</v>
      </c>
      <c r="K856" s="55">
        <v>35.0</v>
      </c>
      <c r="L856" s="55">
        <v>31.5</v>
      </c>
      <c r="M856" s="55">
        <v>16.5</v>
      </c>
      <c r="N856" s="251">
        <v>7.0</v>
      </c>
      <c r="O856" s="286">
        <v>3.0E-4</v>
      </c>
      <c r="P856" s="251">
        <v>7.0</v>
      </c>
      <c r="Q856" s="286">
        <v>3.0E-4</v>
      </c>
      <c r="R856" s="286">
        <v>1.0</v>
      </c>
      <c r="S856" s="251">
        <v>1.0</v>
      </c>
      <c r="T856" s="251">
        <v>0.0</v>
      </c>
      <c r="U856" s="286">
        <v>0.1429</v>
      </c>
      <c r="V856" s="286">
        <v>0.0</v>
      </c>
      <c r="W856" s="287">
        <v>110.0</v>
      </c>
      <c r="X856" s="287">
        <v>0.0</v>
      </c>
      <c r="Y856" s="251">
        <v>1.0</v>
      </c>
      <c r="Z856" s="251">
        <v>0.0</v>
      </c>
      <c r="AA856" s="3"/>
      <c r="AB856" s="3"/>
      <c r="AC856" s="3"/>
      <c r="AD856" s="3"/>
      <c r="AE856" s="3"/>
      <c r="AF856" s="3"/>
      <c r="AG856" s="3"/>
      <c r="AH856" s="3"/>
      <c r="AI856" s="3"/>
      <c r="AJ856" s="3"/>
    </row>
    <row r="857">
      <c r="A857" s="252" t="s">
        <v>1636</v>
      </c>
      <c r="B857" s="252" t="s">
        <v>432</v>
      </c>
      <c r="C857" s="252" t="s">
        <v>909</v>
      </c>
      <c r="D857" s="252" t="s">
        <v>910</v>
      </c>
      <c r="E857" s="59">
        <v>9.0</v>
      </c>
      <c r="F857" s="59" t="s">
        <v>7286</v>
      </c>
      <c r="G857" s="59" t="s">
        <v>7270</v>
      </c>
      <c r="H857" s="59" t="s">
        <v>7277</v>
      </c>
      <c r="I857" s="59">
        <v>1.0</v>
      </c>
      <c r="J857" s="59" t="s">
        <v>176</v>
      </c>
      <c r="K857" s="59">
        <v>35.0</v>
      </c>
      <c r="L857" s="59">
        <v>31.5</v>
      </c>
      <c r="M857" s="59">
        <v>16.5</v>
      </c>
      <c r="N857" s="252">
        <v>0.0</v>
      </c>
      <c r="O857" s="284">
        <v>0.0</v>
      </c>
      <c r="P857" s="252">
        <v>0.0</v>
      </c>
      <c r="Q857" s="284">
        <v>0.0</v>
      </c>
      <c r="R857" s="284">
        <v>0.0</v>
      </c>
      <c r="S857" s="252">
        <v>1.0</v>
      </c>
      <c r="T857" s="252">
        <v>0.0</v>
      </c>
      <c r="U857" s="284">
        <v>0.0</v>
      </c>
      <c r="V857" s="284">
        <v>0.0</v>
      </c>
      <c r="W857" s="285">
        <v>110.0</v>
      </c>
      <c r="X857" s="285">
        <v>0.0</v>
      </c>
      <c r="Y857" s="252">
        <v>1.0</v>
      </c>
      <c r="Z857" s="252">
        <v>0.0</v>
      </c>
      <c r="AA857" s="63"/>
      <c r="AB857" s="63"/>
      <c r="AC857" s="63"/>
      <c r="AD857" s="63"/>
      <c r="AE857" s="63"/>
      <c r="AF857" s="63"/>
      <c r="AG857" s="63"/>
      <c r="AH857" s="63"/>
      <c r="AI857" s="63"/>
      <c r="AJ857" s="63"/>
    </row>
    <row r="858">
      <c r="A858" s="251" t="s">
        <v>1636</v>
      </c>
      <c r="B858" s="251" t="s">
        <v>441</v>
      </c>
      <c r="C858" s="251" t="s">
        <v>444</v>
      </c>
      <c r="D858" s="251" t="s">
        <v>445</v>
      </c>
      <c r="E858" s="55">
        <v>10.5</v>
      </c>
      <c r="F858" s="55" t="s">
        <v>7287</v>
      </c>
      <c r="G858" s="55" t="s">
        <v>7270</v>
      </c>
      <c r="H858" s="55" t="s">
        <v>1587</v>
      </c>
      <c r="I858" s="55">
        <v>1.0</v>
      </c>
      <c r="J858" s="55" t="s">
        <v>216</v>
      </c>
      <c r="K858" s="55">
        <v>35.0</v>
      </c>
      <c r="L858" s="55">
        <v>28.5</v>
      </c>
      <c r="M858" s="55">
        <v>16.5</v>
      </c>
      <c r="N858" s="251">
        <v>1.0</v>
      </c>
      <c r="O858" s="286">
        <v>0.0</v>
      </c>
      <c r="P858" s="251">
        <v>1.0</v>
      </c>
      <c r="Q858" s="286">
        <v>0.0</v>
      </c>
      <c r="R858" s="286">
        <v>1.0</v>
      </c>
      <c r="S858" s="251">
        <v>1.0</v>
      </c>
      <c r="T858" s="251">
        <v>0.0</v>
      </c>
      <c r="U858" s="286">
        <v>1.0</v>
      </c>
      <c r="V858" s="286">
        <v>0.0</v>
      </c>
      <c r="W858" s="287">
        <v>102.0</v>
      </c>
      <c r="X858" s="287">
        <v>0.0</v>
      </c>
      <c r="Y858" s="251">
        <v>1.0</v>
      </c>
      <c r="Z858" s="251">
        <v>0.0</v>
      </c>
      <c r="AA858" s="3"/>
      <c r="AB858" s="3"/>
      <c r="AC858" s="3"/>
      <c r="AD858" s="3"/>
      <c r="AE858" s="3"/>
      <c r="AF858" s="3"/>
      <c r="AG858" s="3"/>
      <c r="AH858" s="3"/>
      <c r="AI858" s="3"/>
      <c r="AJ858" s="3"/>
    </row>
    <row r="859">
      <c r="A859" s="252" t="s">
        <v>1636</v>
      </c>
      <c r="B859" s="252" t="s">
        <v>441</v>
      </c>
      <c r="C859" s="252" t="s">
        <v>1434</v>
      </c>
      <c r="D859" s="252" t="s">
        <v>1435</v>
      </c>
      <c r="E859" s="59">
        <v>6.0</v>
      </c>
      <c r="F859" s="59" t="s">
        <v>7287</v>
      </c>
      <c r="G859" s="59" t="s">
        <v>7270</v>
      </c>
      <c r="H859" s="59" t="s">
        <v>1587</v>
      </c>
      <c r="I859" s="59">
        <v>2.0</v>
      </c>
      <c r="J859" s="59" t="s">
        <v>216</v>
      </c>
      <c r="K859" s="59">
        <v>35.0</v>
      </c>
      <c r="L859" s="59">
        <v>28.5</v>
      </c>
      <c r="M859" s="59">
        <v>16.5</v>
      </c>
      <c r="N859" s="252">
        <v>10.0</v>
      </c>
      <c r="O859" s="284">
        <v>5.0E-4</v>
      </c>
      <c r="P859" s="252">
        <v>18.0</v>
      </c>
      <c r="Q859" s="284">
        <v>7.0E-4</v>
      </c>
      <c r="R859" s="284">
        <v>1.0</v>
      </c>
      <c r="S859" s="252">
        <v>1.0</v>
      </c>
      <c r="T859" s="252">
        <v>1.0</v>
      </c>
      <c r="U859" s="284">
        <v>0.1</v>
      </c>
      <c r="V859" s="284">
        <v>0.1</v>
      </c>
      <c r="W859" s="285">
        <v>102.0</v>
      </c>
      <c r="X859" s="285">
        <v>102.0</v>
      </c>
      <c r="Y859" s="252">
        <v>1.0</v>
      </c>
      <c r="Z859" s="252">
        <v>1.0</v>
      </c>
      <c r="AA859" s="63"/>
      <c r="AB859" s="63"/>
      <c r="AC859" s="63"/>
      <c r="AD859" s="63"/>
      <c r="AE859" s="63"/>
      <c r="AF859" s="63"/>
      <c r="AG859" s="63"/>
      <c r="AH859" s="63"/>
      <c r="AI859" s="63"/>
      <c r="AJ859" s="63"/>
    </row>
    <row r="860">
      <c r="A860" s="251" t="s">
        <v>1636</v>
      </c>
      <c r="B860" s="251" t="s">
        <v>441</v>
      </c>
      <c r="C860" s="251" t="s">
        <v>911</v>
      </c>
      <c r="D860" s="251" t="s">
        <v>912</v>
      </c>
      <c r="E860" s="55">
        <v>9.0</v>
      </c>
      <c r="F860" s="55" t="s">
        <v>7287</v>
      </c>
      <c r="G860" s="55" t="s">
        <v>7270</v>
      </c>
      <c r="H860" s="55" t="s">
        <v>1587</v>
      </c>
      <c r="I860" s="55">
        <v>2.0</v>
      </c>
      <c r="J860" s="55" t="s">
        <v>216</v>
      </c>
      <c r="K860" s="55">
        <v>35.0</v>
      </c>
      <c r="L860" s="55">
        <v>28.5</v>
      </c>
      <c r="M860" s="55">
        <v>16.5</v>
      </c>
      <c r="N860" s="251">
        <v>4.0</v>
      </c>
      <c r="O860" s="286">
        <v>2.0E-4</v>
      </c>
      <c r="P860" s="251">
        <v>5.0</v>
      </c>
      <c r="Q860" s="286">
        <v>2.0E-4</v>
      </c>
      <c r="R860" s="286">
        <v>1.0</v>
      </c>
      <c r="S860" s="251">
        <v>2.0</v>
      </c>
      <c r="T860" s="251">
        <v>0.0</v>
      </c>
      <c r="U860" s="286">
        <v>0.5</v>
      </c>
      <c r="V860" s="286">
        <v>0.0</v>
      </c>
      <c r="W860" s="287">
        <v>204.0</v>
      </c>
      <c r="X860" s="287">
        <v>0.0</v>
      </c>
      <c r="Y860" s="251">
        <v>2.0</v>
      </c>
      <c r="Z860" s="251">
        <v>0.0</v>
      </c>
      <c r="AA860" s="3"/>
      <c r="AB860" s="3"/>
      <c r="AC860" s="3"/>
      <c r="AD860" s="3"/>
      <c r="AE860" s="3"/>
      <c r="AF860" s="3"/>
      <c r="AG860" s="3"/>
      <c r="AH860" s="3"/>
      <c r="AI860" s="3"/>
      <c r="AJ860" s="3"/>
    </row>
    <row r="861">
      <c r="A861" s="252" t="s">
        <v>1636</v>
      </c>
      <c r="B861" s="252" t="s">
        <v>441</v>
      </c>
      <c r="C861" s="252" t="s">
        <v>1436</v>
      </c>
      <c r="D861" s="252" t="s">
        <v>1437</v>
      </c>
      <c r="E861" s="59">
        <v>9.5</v>
      </c>
      <c r="F861" s="59" t="s">
        <v>7287</v>
      </c>
      <c r="G861" s="59" t="s">
        <v>7270</v>
      </c>
      <c r="H861" s="59" t="s">
        <v>1587</v>
      </c>
      <c r="I861" s="59">
        <v>1.0</v>
      </c>
      <c r="J861" s="59" t="s">
        <v>216</v>
      </c>
      <c r="K861" s="59">
        <v>35.0</v>
      </c>
      <c r="L861" s="59">
        <v>28.5</v>
      </c>
      <c r="M861" s="59">
        <v>16.5</v>
      </c>
      <c r="N861" s="252">
        <v>4.0</v>
      </c>
      <c r="O861" s="284">
        <v>2.0E-4</v>
      </c>
      <c r="P861" s="252">
        <v>4.0</v>
      </c>
      <c r="Q861" s="284">
        <v>2.0E-4</v>
      </c>
      <c r="R861" s="284">
        <v>1.0</v>
      </c>
      <c r="S861" s="252">
        <v>1.0</v>
      </c>
      <c r="T861" s="252">
        <v>0.0</v>
      </c>
      <c r="U861" s="284">
        <v>0.25</v>
      </c>
      <c r="V861" s="284">
        <v>0.0</v>
      </c>
      <c r="W861" s="285">
        <v>102.0</v>
      </c>
      <c r="X861" s="285">
        <v>0.0</v>
      </c>
      <c r="Y861" s="252">
        <v>1.0</v>
      </c>
      <c r="Z861" s="252">
        <v>0.0</v>
      </c>
      <c r="AA861" s="63"/>
      <c r="AB861" s="63"/>
      <c r="AC861" s="63"/>
      <c r="AD861" s="63"/>
      <c r="AE861" s="63"/>
      <c r="AF861" s="63"/>
      <c r="AG861" s="63"/>
      <c r="AH861" s="63"/>
      <c r="AI861" s="63"/>
      <c r="AJ861" s="63"/>
    </row>
    <row r="862">
      <c r="A862" s="251" t="s">
        <v>1636</v>
      </c>
      <c r="B862" s="251" t="s">
        <v>441</v>
      </c>
      <c r="C862" s="251" t="s">
        <v>1438</v>
      </c>
      <c r="D862" s="251" t="s">
        <v>1439</v>
      </c>
      <c r="E862" s="55">
        <v>13.0</v>
      </c>
      <c r="F862" s="55" t="s">
        <v>7288</v>
      </c>
      <c r="G862" s="55" t="s">
        <v>7270</v>
      </c>
      <c r="H862" s="55" t="s">
        <v>1587</v>
      </c>
      <c r="I862" s="55">
        <v>1.0</v>
      </c>
      <c r="J862" s="55" t="s">
        <v>216</v>
      </c>
      <c r="K862" s="55">
        <v>35.0</v>
      </c>
      <c r="L862" s="55">
        <v>28.5</v>
      </c>
      <c r="M862" s="55">
        <v>16.5</v>
      </c>
      <c r="N862" s="251">
        <v>2.0</v>
      </c>
      <c r="O862" s="286">
        <v>1.0E-4</v>
      </c>
      <c r="P862" s="251">
        <v>2.0</v>
      </c>
      <c r="Q862" s="286">
        <v>1.0E-4</v>
      </c>
      <c r="R862" s="286">
        <v>1.0</v>
      </c>
      <c r="S862" s="251">
        <v>1.0</v>
      </c>
      <c r="T862" s="251">
        <v>0.0</v>
      </c>
      <c r="U862" s="286">
        <v>0.5</v>
      </c>
      <c r="V862" s="286">
        <v>0.0</v>
      </c>
      <c r="W862" s="287">
        <v>79.0</v>
      </c>
      <c r="X862" s="287">
        <v>0.0</v>
      </c>
      <c r="Y862" s="251">
        <v>1.0</v>
      </c>
      <c r="Z862" s="251">
        <v>0.0</v>
      </c>
      <c r="AA862" s="3"/>
      <c r="AB862" s="3"/>
      <c r="AC862" s="3"/>
      <c r="AD862" s="3"/>
      <c r="AE862" s="3"/>
      <c r="AF862" s="3"/>
      <c r="AG862" s="3"/>
      <c r="AH862" s="3"/>
      <c r="AI862" s="3"/>
      <c r="AJ862" s="3"/>
    </row>
    <row r="863">
      <c r="A863" s="252" t="s">
        <v>1636</v>
      </c>
      <c r="B863" s="252" t="s">
        <v>441</v>
      </c>
      <c r="C863" s="252" t="s">
        <v>1440</v>
      </c>
      <c r="D863" s="252" t="s">
        <v>1441</v>
      </c>
      <c r="E863" s="59">
        <v>7.5</v>
      </c>
      <c r="F863" s="59" t="s">
        <v>7288</v>
      </c>
      <c r="G863" s="59" t="s">
        <v>7270</v>
      </c>
      <c r="H863" s="59" t="s">
        <v>1587</v>
      </c>
      <c r="I863" s="59">
        <v>1.0</v>
      </c>
      <c r="J863" s="59" t="s">
        <v>216</v>
      </c>
      <c r="K863" s="59">
        <v>35.0</v>
      </c>
      <c r="L863" s="59">
        <v>28.5</v>
      </c>
      <c r="M863" s="59">
        <v>16.5</v>
      </c>
      <c r="N863" s="252">
        <v>2.0</v>
      </c>
      <c r="O863" s="284">
        <v>1.0E-4</v>
      </c>
      <c r="P863" s="252">
        <v>2.0</v>
      </c>
      <c r="Q863" s="284">
        <v>1.0E-4</v>
      </c>
      <c r="R863" s="284">
        <v>0.5</v>
      </c>
      <c r="S863" s="252">
        <v>1.0</v>
      </c>
      <c r="T863" s="252">
        <v>0.0</v>
      </c>
      <c r="U863" s="284">
        <v>0.5</v>
      </c>
      <c r="V863" s="284">
        <v>0.0</v>
      </c>
      <c r="W863" s="285">
        <v>79.0</v>
      </c>
      <c r="X863" s="285">
        <v>0.0</v>
      </c>
      <c r="Y863" s="252">
        <v>1.0</v>
      </c>
      <c r="Z863" s="252">
        <v>0.0</v>
      </c>
      <c r="AA863" s="63"/>
      <c r="AB863" s="63"/>
      <c r="AC863" s="63"/>
      <c r="AD863" s="63"/>
      <c r="AE863" s="63"/>
      <c r="AF863" s="63"/>
      <c r="AG863" s="63"/>
      <c r="AH863" s="63"/>
      <c r="AI863" s="63"/>
      <c r="AJ863" s="63"/>
    </row>
    <row r="864">
      <c r="A864" s="251" t="s">
        <v>1636</v>
      </c>
      <c r="B864" s="251" t="s">
        <v>441</v>
      </c>
      <c r="C864" s="251" t="s">
        <v>913</v>
      </c>
      <c r="D864" s="251" t="s">
        <v>914</v>
      </c>
      <c r="E864" s="55">
        <v>8.5</v>
      </c>
      <c r="F864" s="55" t="s">
        <v>7288</v>
      </c>
      <c r="G864" s="55" t="s">
        <v>7270</v>
      </c>
      <c r="H864" s="55" t="s">
        <v>1587</v>
      </c>
      <c r="I864" s="55">
        <v>2.0</v>
      </c>
      <c r="J864" s="55" t="s">
        <v>216</v>
      </c>
      <c r="K864" s="55">
        <v>35.0</v>
      </c>
      <c r="L864" s="55">
        <v>28.5</v>
      </c>
      <c r="M864" s="55">
        <v>16.5</v>
      </c>
      <c r="N864" s="251">
        <v>6.0</v>
      </c>
      <c r="O864" s="286">
        <v>3.0E-4</v>
      </c>
      <c r="P864" s="251">
        <v>9.0</v>
      </c>
      <c r="Q864" s="286">
        <v>4.0E-4</v>
      </c>
      <c r="R864" s="286">
        <v>1.0</v>
      </c>
      <c r="S864" s="251">
        <v>2.0</v>
      </c>
      <c r="T864" s="251">
        <v>0.0</v>
      </c>
      <c r="U864" s="286">
        <v>0.3333</v>
      </c>
      <c r="V864" s="286">
        <v>0.0</v>
      </c>
      <c r="W864" s="287">
        <v>158.0</v>
      </c>
      <c r="X864" s="287">
        <v>0.0</v>
      </c>
      <c r="Y864" s="251">
        <v>2.0</v>
      </c>
      <c r="Z864" s="251">
        <v>0.0</v>
      </c>
      <c r="AA864" s="3"/>
      <c r="AB864" s="3"/>
      <c r="AC864" s="3"/>
      <c r="AD864" s="3"/>
      <c r="AE864" s="3"/>
      <c r="AF864" s="3"/>
      <c r="AG864" s="3"/>
      <c r="AH864" s="3"/>
      <c r="AI864" s="3"/>
      <c r="AJ864" s="3"/>
    </row>
    <row r="865">
      <c r="A865" s="252" t="s">
        <v>1636</v>
      </c>
      <c r="B865" s="252" t="s">
        <v>448</v>
      </c>
      <c r="C865" s="252" t="s">
        <v>921</v>
      </c>
      <c r="D865" s="252" t="s">
        <v>922</v>
      </c>
      <c r="E865" s="59">
        <v>10.0</v>
      </c>
      <c r="F865" s="59" t="s">
        <v>7287</v>
      </c>
      <c r="G865" s="59" t="s">
        <v>7271</v>
      </c>
      <c r="H865" s="59" t="s">
        <v>1587</v>
      </c>
      <c r="I865" s="59">
        <v>6.0</v>
      </c>
      <c r="J865" s="59" t="s">
        <v>198</v>
      </c>
      <c r="K865" s="59">
        <v>49.5</v>
      </c>
      <c r="L865" s="59">
        <v>29.5</v>
      </c>
      <c r="M865" s="59">
        <v>20.0</v>
      </c>
      <c r="N865" s="252">
        <v>11.0</v>
      </c>
      <c r="O865" s="284">
        <v>5.0E-4</v>
      </c>
      <c r="P865" s="252">
        <v>12.0</v>
      </c>
      <c r="Q865" s="284">
        <v>5.0E-4</v>
      </c>
      <c r="R865" s="284">
        <v>0.9167</v>
      </c>
      <c r="S865" s="252">
        <v>5.0</v>
      </c>
      <c r="T865" s="252">
        <v>1.0</v>
      </c>
      <c r="U865" s="284">
        <v>0.4545</v>
      </c>
      <c r="V865" s="284">
        <v>0.0909</v>
      </c>
      <c r="W865" s="285">
        <v>530.0</v>
      </c>
      <c r="X865" s="285">
        <v>106.0</v>
      </c>
      <c r="Y865" s="252">
        <v>5.0</v>
      </c>
      <c r="Z865" s="252">
        <v>1.0</v>
      </c>
      <c r="AA865" s="63"/>
      <c r="AB865" s="63"/>
      <c r="AC865" s="63"/>
      <c r="AD865" s="63"/>
      <c r="AE865" s="63"/>
      <c r="AF865" s="63"/>
      <c r="AG865" s="63"/>
      <c r="AH865" s="63"/>
      <c r="AI865" s="63"/>
      <c r="AJ865" s="63"/>
    </row>
    <row r="866">
      <c r="A866" s="251" t="s">
        <v>1636</v>
      </c>
      <c r="B866" s="251" t="s">
        <v>448</v>
      </c>
      <c r="C866" s="251" t="s">
        <v>449</v>
      </c>
      <c r="D866" s="251" t="s">
        <v>450</v>
      </c>
      <c r="E866" s="55">
        <v>10.5</v>
      </c>
      <c r="F866" s="55" t="s">
        <v>7287</v>
      </c>
      <c r="G866" s="55" t="s">
        <v>7271</v>
      </c>
      <c r="H866" s="55" t="s">
        <v>1587</v>
      </c>
      <c r="I866" s="55">
        <v>3.0</v>
      </c>
      <c r="J866" s="55" t="s">
        <v>198</v>
      </c>
      <c r="K866" s="55">
        <v>49.5</v>
      </c>
      <c r="L866" s="55">
        <v>29.5</v>
      </c>
      <c r="M866" s="55">
        <v>20.0</v>
      </c>
      <c r="N866" s="251">
        <v>11.0</v>
      </c>
      <c r="O866" s="286">
        <v>5.0E-4</v>
      </c>
      <c r="P866" s="251">
        <v>17.0</v>
      </c>
      <c r="Q866" s="286">
        <v>7.0E-4</v>
      </c>
      <c r="R866" s="286">
        <v>0.7647</v>
      </c>
      <c r="S866" s="251">
        <v>3.0</v>
      </c>
      <c r="T866" s="251">
        <v>0.0</v>
      </c>
      <c r="U866" s="286">
        <v>0.2727</v>
      </c>
      <c r="V866" s="286">
        <v>0.0</v>
      </c>
      <c r="W866" s="287">
        <v>318.0</v>
      </c>
      <c r="X866" s="287">
        <v>0.0</v>
      </c>
      <c r="Y866" s="251">
        <v>3.0</v>
      </c>
      <c r="Z866" s="251">
        <v>0.0</v>
      </c>
      <c r="AA866" s="3"/>
      <c r="AB866" s="3"/>
      <c r="AC866" s="3"/>
      <c r="AD866" s="3"/>
      <c r="AE866" s="3"/>
      <c r="AF866" s="3"/>
      <c r="AG866" s="3"/>
      <c r="AH866" s="3"/>
      <c r="AI866" s="3"/>
      <c r="AJ866" s="3"/>
    </row>
    <row r="867">
      <c r="A867" s="252" t="s">
        <v>1636</v>
      </c>
      <c r="B867" s="252" t="s">
        <v>448</v>
      </c>
      <c r="C867" s="252" t="s">
        <v>451</v>
      </c>
      <c r="D867" s="252" t="s">
        <v>452</v>
      </c>
      <c r="E867" s="59">
        <v>11.0</v>
      </c>
      <c r="F867" s="59" t="s">
        <v>7287</v>
      </c>
      <c r="G867" s="59" t="s">
        <v>7271</v>
      </c>
      <c r="H867" s="59" t="s">
        <v>1587</v>
      </c>
      <c r="I867" s="59">
        <v>4.0</v>
      </c>
      <c r="J867" s="59" t="s">
        <v>198</v>
      </c>
      <c r="K867" s="59">
        <v>49.5</v>
      </c>
      <c r="L867" s="59">
        <v>29.5</v>
      </c>
      <c r="M867" s="59">
        <v>20.0</v>
      </c>
      <c r="N867" s="252">
        <v>13.0</v>
      </c>
      <c r="O867" s="284">
        <v>6.0E-4</v>
      </c>
      <c r="P867" s="252">
        <v>16.0</v>
      </c>
      <c r="Q867" s="284">
        <v>6.0E-4</v>
      </c>
      <c r="R867" s="284">
        <v>0.875</v>
      </c>
      <c r="S867" s="252">
        <v>4.0</v>
      </c>
      <c r="T867" s="252">
        <v>0.0</v>
      </c>
      <c r="U867" s="284">
        <v>0.3077</v>
      </c>
      <c r="V867" s="284">
        <v>0.0</v>
      </c>
      <c r="W867" s="285">
        <v>424.0</v>
      </c>
      <c r="X867" s="285">
        <v>0.0</v>
      </c>
      <c r="Y867" s="252">
        <v>4.0</v>
      </c>
      <c r="Z867" s="252">
        <v>0.0</v>
      </c>
      <c r="AA867" s="63"/>
      <c r="AB867" s="63"/>
      <c r="AC867" s="63"/>
      <c r="AD867" s="63"/>
      <c r="AE867" s="63"/>
      <c r="AF867" s="63"/>
      <c r="AG867" s="63"/>
      <c r="AH867" s="63"/>
      <c r="AI867" s="63"/>
      <c r="AJ867" s="63"/>
    </row>
    <row r="868">
      <c r="A868" s="251" t="s">
        <v>1636</v>
      </c>
      <c r="B868" s="251" t="s">
        <v>448</v>
      </c>
      <c r="C868" s="251" t="s">
        <v>927</v>
      </c>
      <c r="D868" s="251" t="s">
        <v>928</v>
      </c>
      <c r="E868" s="55">
        <v>6.5</v>
      </c>
      <c r="F868" s="55" t="s">
        <v>7287</v>
      </c>
      <c r="G868" s="55" t="s">
        <v>7271</v>
      </c>
      <c r="H868" s="55" t="s">
        <v>1587</v>
      </c>
      <c r="I868" s="55">
        <v>2.0</v>
      </c>
      <c r="J868" s="55" t="s">
        <v>198</v>
      </c>
      <c r="K868" s="55">
        <v>49.5</v>
      </c>
      <c r="L868" s="55">
        <v>29.5</v>
      </c>
      <c r="M868" s="55">
        <v>20.0</v>
      </c>
      <c r="N868" s="251">
        <v>9.0</v>
      </c>
      <c r="O868" s="286">
        <v>4.0E-4</v>
      </c>
      <c r="P868" s="251">
        <v>10.0</v>
      </c>
      <c r="Q868" s="286">
        <v>4.0E-4</v>
      </c>
      <c r="R868" s="286">
        <v>0.9</v>
      </c>
      <c r="S868" s="251">
        <v>2.0</v>
      </c>
      <c r="T868" s="251">
        <v>0.0</v>
      </c>
      <c r="U868" s="286">
        <v>0.2222</v>
      </c>
      <c r="V868" s="286">
        <v>0.0</v>
      </c>
      <c r="W868" s="287">
        <v>212.0</v>
      </c>
      <c r="X868" s="287">
        <v>0.0</v>
      </c>
      <c r="Y868" s="251">
        <v>2.0</v>
      </c>
      <c r="Z868" s="251">
        <v>0.0</v>
      </c>
      <c r="AA868" s="3"/>
      <c r="AB868" s="3"/>
      <c r="AC868" s="3"/>
      <c r="AD868" s="3"/>
      <c r="AE868" s="3"/>
      <c r="AF868" s="3"/>
      <c r="AG868" s="3"/>
      <c r="AH868" s="3"/>
      <c r="AI868" s="3"/>
      <c r="AJ868" s="3"/>
    </row>
    <row r="869">
      <c r="A869" s="252" t="s">
        <v>1636</v>
      </c>
      <c r="B869" s="252" t="s">
        <v>448</v>
      </c>
      <c r="C869" s="252" t="s">
        <v>455</v>
      </c>
      <c r="D869" s="252" t="s">
        <v>456</v>
      </c>
      <c r="E869" s="59">
        <v>8.0</v>
      </c>
      <c r="F869" s="59" t="s">
        <v>7287</v>
      </c>
      <c r="G869" s="59" t="s">
        <v>7271</v>
      </c>
      <c r="H869" s="59" t="s">
        <v>1587</v>
      </c>
      <c r="I869" s="59">
        <v>1.0</v>
      </c>
      <c r="J869" s="59" t="s">
        <v>198</v>
      </c>
      <c r="K869" s="59">
        <v>49.5</v>
      </c>
      <c r="L869" s="59">
        <v>29.5</v>
      </c>
      <c r="M869" s="59">
        <v>20.0</v>
      </c>
      <c r="N869" s="252">
        <v>35.0</v>
      </c>
      <c r="O869" s="284">
        <v>0.0017</v>
      </c>
      <c r="P869" s="252">
        <v>46.0</v>
      </c>
      <c r="Q869" s="284">
        <v>0.0019</v>
      </c>
      <c r="R869" s="284">
        <v>1.0</v>
      </c>
      <c r="S869" s="252">
        <v>1.0</v>
      </c>
      <c r="T869" s="252">
        <v>0.0</v>
      </c>
      <c r="U869" s="284">
        <v>0.0286</v>
      </c>
      <c r="V869" s="284">
        <v>0.0</v>
      </c>
      <c r="W869" s="285">
        <v>106.0</v>
      </c>
      <c r="X869" s="285">
        <v>0.0</v>
      </c>
      <c r="Y869" s="252">
        <v>1.0</v>
      </c>
      <c r="Z869" s="252">
        <v>0.0</v>
      </c>
      <c r="AA869" s="63"/>
      <c r="AB869" s="63"/>
      <c r="AC869" s="63"/>
      <c r="AD869" s="63"/>
      <c r="AE869" s="63"/>
      <c r="AF869" s="63"/>
      <c r="AG869" s="63"/>
      <c r="AH869" s="63"/>
      <c r="AI869" s="63"/>
      <c r="AJ869" s="63"/>
    </row>
    <row r="870">
      <c r="A870" s="251" t="s">
        <v>1636</v>
      </c>
      <c r="B870" s="251" t="s">
        <v>448</v>
      </c>
      <c r="C870" s="251" t="s">
        <v>457</v>
      </c>
      <c r="D870" s="251" t="s">
        <v>458</v>
      </c>
      <c r="E870" s="55">
        <v>8.5</v>
      </c>
      <c r="F870" s="55" t="s">
        <v>7287</v>
      </c>
      <c r="G870" s="55" t="s">
        <v>7271</v>
      </c>
      <c r="H870" s="55" t="s">
        <v>1587</v>
      </c>
      <c r="I870" s="55">
        <v>1.0</v>
      </c>
      <c r="J870" s="55" t="s">
        <v>198</v>
      </c>
      <c r="K870" s="55">
        <v>49.5</v>
      </c>
      <c r="L870" s="55">
        <v>29.5</v>
      </c>
      <c r="M870" s="55">
        <v>20.0</v>
      </c>
      <c r="N870" s="251">
        <v>2.0</v>
      </c>
      <c r="O870" s="286">
        <v>1.0E-4</v>
      </c>
      <c r="P870" s="251">
        <v>5.0</v>
      </c>
      <c r="Q870" s="286">
        <v>2.0E-4</v>
      </c>
      <c r="R870" s="286">
        <v>1.0</v>
      </c>
      <c r="S870" s="251">
        <v>1.0</v>
      </c>
      <c r="T870" s="251">
        <v>0.0</v>
      </c>
      <c r="U870" s="286">
        <v>0.5</v>
      </c>
      <c r="V870" s="286">
        <v>0.0</v>
      </c>
      <c r="W870" s="287">
        <v>106.0</v>
      </c>
      <c r="X870" s="287">
        <v>0.0</v>
      </c>
      <c r="Y870" s="251">
        <v>1.0</v>
      </c>
      <c r="Z870" s="251">
        <v>0.0</v>
      </c>
      <c r="AA870" s="3"/>
      <c r="AB870" s="3"/>
      <c r="AC870" s="3"/>
      <c r="AD870" s="3"/>
      <c r="AE870" s="3"/>
      <c r="AF870" s="3"/>
      <c r="AG870" s="3"/>
      <c r="AH870" s="3"/>
      <c r="AI870" s="3"/>
      <c r="AJ870" s="3"/>
    </row>
    <row r="871">
      <c r="A871" s="252" t="s">
        <v>1636</v>
      </c>
      <c r="B871" s="252" t="s">
        <v>448</v>
      </c>
      <c r="C871" s="252" t="s">
        <v>459</v>
      </c>
      <c r="D871" s="252" t="s">
        <v>460</v>
      </c>
      <c r="E871" s="59">
        <v>9.0</v>
      </c>
      <c r="F871" s="59" t="s">
        <v>7287</v>
      </c>
      <c r="G871" s="59" t="s">
        <v>7271</v>
      </c>
      <c r="H871" s="59" t="s">
        <v>1587</v>
      </c>
      <c r="I871" s="59">
        <v>4.0</v>
      </c>
      <c r="J871" s="59" t="s">
        <v>198</v>
      </c>
      <c r="K871" s="59">
        <v>49.5</v>
      </c>
      <c r="L871" s="59">
        <v>29.5</v>
      </c>
      <c r="M871" s="59">
        <v>20.0</v>
      </c>
      <c r="N871" s="252">
        <v>9.0</v>
      </c>
      <c r="O871" s="284">
        <v>4.0E-4</v>
      </c>
      <c r="P871" s="252">
        <v>9.0</v>
      </c>
      <c r="Q871" s="284">
        <v>4.0E-4</v>
      </c>
      <c r="R871" s="284">
        <v>0.8889</v>
      </c>
      <c r="S871" s="252">
        <v>4.0</v>
      </c>
      <c r="T871" s="252">
        <v>0.0</v>
      </c>
      <c r="U871" s="284">
        <v>0.4444</v>
      </c>
      <c r="V871" s="284">
        <v>0.0</v>
      </c>
      <c r="W871" s="285">
        <v>424.0</v>
      </c>
      <c r="X871" s="285">
        <v>0.0</v>
      </c>
      <c r="Y871" s="252">
        <v>4.0</v>
      </c>
      <c r="Z871" s="252">
        <v>0.0</v>
      </c>
      <c r="AA871" s="63"/>
      <c r="AB871" s="63"/>
      <c r="AC871" s="63"/>
      <c r="AD871" s="63"/>
      <c r="AE871" s="63"/>
      <c r="AF871" s="63"/>
      <c r="AG871" s="63"/>
      <c r="AH871" s="63"/>
      <c r="AI871" s="63"/>
      <c r="AJ871" s="63"/>
    </row>
    <row r="872">
      <c r="A872" s="251" t="s">
        <v>1636</v>
      </c>
      <c r="B872" s="251" t="s">
        <v>448</v>
      </c>
      <c r="C872" s="251" t="s">
        <v>461</v>
      </c>
      <c r="D872" s="251" t="s">
        <v>462</v>
      </c>
      <c r="E872" s="55">
        <v>9.5</v>
      </c>
      <c r="F872" s="55" t="s">
        <v>7287</v>
      </c>
      <c r="G872" s="55" t="s">
        <v>7271</v>
      </c>
      <c r="H872" s="55" t="s">
        <v>1587</v>
      </c>
      <c r="I872" s="55">
        <v>4.0</v>
      </c>
      <c r="J872" s="55" t="s">
        <v>198</v>
      </c>
      <c r="K872" s="55">
        <v>49.5</v>
      </c>
      <c r="L872" s="55">
        <v>29.5</v>
      </c>
      <c r="M872" s="55">
        <v>20.0</v>
      </c>
      <c r="N872" s="251">
        <v>15.0</v>
      </c>
      <c r="O872" s="286">
        <v>7.0E-4</v>
      </c>
      <c r="P872" s="251">
        <v>24.0</v>
      </c>
      <c r="Q872" s="286">
        <v>0.001</v>
      </c>
      <c r="R872" s="286">
        <v>1.0</v>
      </c>
      <c r="S872" s="251">
        <v>4.0</v>
      </c>
      <c r="T872" s="251">
        <v>0.0</v>
      </c>
      <c r="U872" s="286">
        <v>0.2667</v>
      </c>
      <c r="V872" s="286">
        <v>0.0</v>
      </c>
      <c r="W872" s="287">
        <v>424.0</v>
      </c>
      <c r="X872" s="287">
        <v>0.0</v>
      </c>
      <c r="Y872" s="251">
        <v>4.0</v>
      </c>
      <c r="Z872" s="251">
        <v>0.0</v>
      </c>
      <c r="AA872" s="3"/>
      <c r="AB872" s="3"/>
      <c r="AC872" s="3"/>
      <c r="AD872" s="3"/>
      <c r="AE872" s="3"/>
      <c r="AF872" s="3"/>
      <c r="AG872" s="3"/>
      <c r="AH872" s="3"/>
      <c r="AI872" s="3"/>
      <c r="AJ872" s="3"/>
    </row>
    <row r="873">
      <c r="A873" s="252" t="s">
        <v>1636</v>
      </c>
      <c r="B873" s="252" t="s">
        <v>1442</v>
      </c>
      <c r="C873" s="252" t="s">
        <v>1443</v>
      </c>
      <c r="D873" s="252" t="s">
        <v>1444</v>
      </c>
      <c r="E873" s="59">
        <v>10.0</v>
      </c>
      <c r="F873" s="59" t="s">
        <v>188</v>
      </c>
      <c r="G873" s="59" t="s">
        <v>7400</v>
      </c>
      <c r="H873" s="59" t="e">
        <v>#N/A</v>
      </c>
      <c r="I873" s="59">
        <v>1.0</v>
      </c>
      <c r="J873" s="59" t="s">
        <v>42</v>
      </c>
      <c r="K873" s="59">
        <v>35.0</v>
      </c>
      <c r="L873" s="59">
        <v>43.0</v>
      </c>
      <c r="M873" s="59">
        <v>16.5</v>
      </c>
      <c r="N873" s="252">
        <v>4.0</v>
      </c>
      <c r="O873" s="284">
        <v>2.0E-4</v>
      </c>
      <c r="P873" s="252">
        <v>5.0</v>
      </c>
      <c r="Q873" s="284">
        <v>2.0E-4</v>
      </c>
      <c r="R873" s="284">
        <v>1.0</v>
      </c>
      <c r="S873" s="252">
        <v>1.0</v>
      </c>
      <c r="T873" s="252">
        <v>0.0</v>
      </c>
      <c r="U873" s="284">
        <v>0.25</v>
      </c>
      <c r="V873" s="284">
        <v>0.0</v>
      </c>
      <c r="W873" s="285">
        <v>102.0</v>
      </c>
      <c r="X873" s="285">
        <v>0.0</v>
      </c>
      <c r="Y873" s="252">
        <v>1.0</v>
      </c>
      <c r="Z873" s="252">
        <v>0.0</v>
      </c>
      <c r="AA873" s="63"/>
      <c r="AB873" s="63"/>
      <c r="AC873" s="63"/>
      <c r="AD873" s="63"/>
      <c r="AE873" s="63"/>
      <c r="AF873" s="63"/>
      <c r="AG873" s="63"/>
      <c r="AH873" s="63"/>
      <c r="AI873" s="63"/>
      <c r="AJ873" s="63"/>
    </row>
    <row r="874">
      <c r="A874" s="251" t="s">
        <v>1636</v>
      </c>
      <c r="B874" s="251" t="s">
        <v>1442</v>
      </c>
      <c r="C874" s="251" t="s">
        <v>1445</v>
      </c>
      <c r="D874" s="251" t="s">
        <v>1446</v>
      </c>
      <c r="E874" s="55">
        <v>12.0</v>
      </c>
      <c r="F874" s="55" t="s">
        <v>188</v>
      </c>
      <c r="G874" s="55" t="s">
        <v>7400</v>
      </c>
      <c r="H874" s="55" t="e">
        <v>#N/A</v>
      </c>
      <c r="I874" s="55">
        <v>1.0</v>
      </c>
      <c r="J874" s="55" t="s">
        <v>42</v>
      </c>
      <c r="K874" s="55">
        <v>35.0</v>
      </c>
      <c r="L874" s="55">
        <v>43.0</v>
      </c>
      <c r="M874" s="55">
        <v>16.5</v>
      </c>
      <c r="N874" s="251">
        <v>0.0</v>
      </c>
      <c r="O874" s="286">
        <v>0.0</v>
      </c>
      <c r="P874" s="251">
        <v>0.0</v>
      </c>
      <c r="Q874" s="286">
        <v>0.0</v>
      </c>
      <c r="R874" s="286">
        <v>0.0</v>
      </c>
      <c r="S874" s="251">
        <v>1.0</v>
      </c>
      <c r="T874" s="251">
        <v>0.0</v>
      </c>
      <c r="U874" s="286">
        <v>0.0</v>
      </c>
      <c r="V874" s="286">
        <v>0.0</v>
      </c>
      <c r="W874" s="287">
        <v>102.0</v>
      </c>
      <c r="X874" s="287">
        <v>0.0</v>
      </c>
      <c r="Y874" s="251">
        <v>1.0</v>
      </c>
      <c r="Z874" s="251">
        <v>0.0</v>
      </c>
      <c r="AA874" s="3"/>
      <c r="AB874" s="3"/>
      <c r="AC874" s="3"/>
      <c r="AD874" s="3"/>
      <c r="AE874" s="3"/>
      <c r="AF874" s="3"/>
      <c r="AG874" s="3"/>
      <c r="AH874" s="3"/>
      <c r="AI874" s="3"/>
      <c r="AJ874" s="3"/>
    </row>
    <row r="875">
      <c r="A875" s="252" t="s">
        <v>1636</v>
      </c>
      <c r="B875" s="252" t="s">
        <v>463</v>
      </c>
      <c r="C875" s="252" t="s">
        <v>470</v>
      </c>
      <c r="D875" s="252" t="s">
        <v>471</v>
      </c>
      <c r="E875" s="59">
        <v>7.5</v>
      </c>
      <c r="F875" s="59" t="s">
        <v>7287</v>
      </c>
      <c r="G875" s="59" t="s">
        <v>7274</v>
      </c>
      <c r="H875" s="59" t="s">
        <v>7275</v>
      </c>
      <c r="I875" s="59">
        <v>2.0</v>
      </c>
      <c r="J875" s="59" t="s">
        <v>35</v>
      </c>
      <c r="K875" s="59">
        <v>35.0</v>
      </c>
      <c r="L875" s="59">
        <v>43.5</v>
      </c>
      <c r="M875" s="59">
        <v>16.5</v>
      </c>
      <c r="N875" s="252">
        <v>8.0</v>
      </c>
      <c r="O875" s="284">
        <v>4.0E-4</v>
      </c>
      <c r="P875" s="252">
        <v>8.0</v>
      </c>
      <c r="Q875" s="284">
        <v>3.0E-4</v>
      </c>
      <c r="R875" s="284">
        <v>1.0</v>
      </c>
      <c r="S875" s="252">
        <v>2.0</v>
      </c>
      <c r="T875" s="252">
        <v>0.0</v>
      </c>
      <c r="U875" s="284">
        <v>0.25</v>
      </c>
      <c r="V875" s="284">
        <v>0.0</v>
      </c>
      <c r="W875" s="285">
        <v>280.0</v>
      </c>
      <c r="X875" s="285">
        <v>0.0</v>
      </c>
      <c r="Y875" s="252">
        <v>2.0</v>
      </c>
      <c r="Z875" s="252">
        <v>0.0</v>
      </c>
      <c r="AA875" s="63"/>
      <c r="AB875" s="63"/>
      <c r="AC875" s="63"/>
      <c r="AD875" s="63"/>
      <c r="AE875" s="63"/>
      <c r="AF875" s="63"/>
      <c r="AG875" s="63"/>
      <c r="AH875" s="63"/>
      <c r="AI875" s="63"/>
      <c r="AJ875" s="63"/>
    </row>
    <row r="876">
      <c r="A876" s="251" t="s">
        <v>1636</v>
      </c>
      <c r="B876" s="251" t="s">
        <v>463</v>
      </c>
      <c r="C876" s="251" t="s">
        <v>472</v>
      </c>
      <c r="D876" s="251" t="s">
        <v>473</v>
      </c>
      <c r="E876" s="55">
        <v>8.0</v>
      </c>
      <c r="F876" s="55" t="s">
        <v>7287</v>
      </c>
      <c r="G876" s="55" t="s">
        <v>7274</v>
      </c>
      <c r="H876" s="55" t="s">
        <v>7275</v>
      </c>
      <c r="I876" s="55">
        <v>1.0</v>
      </c>
      <c r="J876" s="55" t="s">
        <v>35</v>
      </c>
      <c r="K876" s="55">
        <v>35.0</v>
      </c>
      <c r="L876" s="55">
        <v>43.5</v>
      </c>
      <c r="M876" s="55">
        <v>16.5</v>
      </c>
      <c r="N876" s="251">
        <v>336.0</v>
      </c>
      <c r="O876" s="286">
        <v>0.0166</v>
      </c>
      <c r="P876" s="251">
        <v>407.0</v>
      </c>
      <c r="Q876" s="286">
        <v>0.0165</v>
      </c>
      <c r="R876" s="286">
        <v>0.9975</v>
      </c>
      <c r="S876" s="251">
        <v>1.0</v>
      </c>
      <c r="T876" s="251">
        <v>0.0</v>
      </c>
      <c r="U876" s="286">
        <v>0.003</v>
      </c>
      <c r="V876" s="286">
        <v>0.0</v>
      </c>
      <c r="W876" s="287">
        <v>140.0</v>
      </c>
      <c r="X876" s="287">
        <v>0.0</v>
      </c>
      <c r="Y876" s="251">
        <v>1.0</v>
      </c>
      <c r="Z876" s="251">
        <v>0.0</v>
      </c>
      <c r="AA876" s="3"/>
      <c r="AB876" s="3"/>
      <c r="AC876" s="3"/>
      <c r="AD876" s="3"/>
      <c r="AE876" s="3"/>
      <c r="AF876" s="3"/>
      <c r="AG876" s="3"/>
      <c r="AH876" s="3"/>
      <c r="AI876" s="3"/>
      <c r="AJ876" s="3"/>
    </row>
    <row r="877">
      <c r="A877" s="252" t="s">
        <v>1636</v>
      </c>
      <c r="B877" s="252" t="s">
        <v>463</v>
      </c>
      <c r="C877" s="252" t="s">
        <v>474</v>
      </c>
      <c r="D877" s="252" t="s">
        <v>475</v>
      </c>
      <c r="E877" s="59">
        <v>8.5</v>
      </c>
      <c r="F877" s="59" t="s">
        <v>7287</v>
      </c>
      <c r="G877" s="59" t="s">
        <v>7274</v>
      </c>
      <c r="H877" s="59" t="s">
        <v>7275</v>
      </c>
      <c r="I877" s="59">
        <v>2.0</v>
      </c>
      <c r="J877" s="59" t="s">
        <v>35</v>
      </c>
      <c r="K877" s="59">
        <v>35.0</v>
      </c>
      <c r="L877" s="59">
        <v>43.5</v>
      </c>
      <c r="M877" s="59">
        <v>16.5</v>
      </c>
      <c r="N877" s="252">
        <v>25.0</v>
      </c>
      <c r="O877" s="284">
        <v>0.0012</v>
      </c>
      <c r="P877" s="252">
        <v>32.0</v>
      </c>
      <c r="Q877" s="284">
        <v>0.0013</v>
      </c>
      <c r="R877" s="284">
        <v>1.0</v>
      </c>
      <c r="S877" s="252">
        <v>2.0</v>
      </c>
      <c r="T877" s="252">
        <v>0.0</v>
      </c>
      <c r="U877" s="284">
        <v>0.08</v>
      </c>
      <c r="V877" s="284">
        <v>0.0</v>
      </c>
      <c r="W877" s="285">
        <v>280.0</v>
      </c>
      <c r="X877" s="285">
        <v>0.0</v>
      </c>
      <c r="Y877" s="252">
        <v>2.0</v>
      </c>
      <c r="Z877" s="252">
        <v>0.0</v>
      </c>
      <c r="AA877" s="63"/>
      <c r="AB877" s="63"/>
      <c r="AC877" s="63"/>
      <c r="AD877" s="63"/>
      <c r="AE877" s="63"/>
      <c r="AF877" s="63"/>
      <c r="AG877" s="63"/>
      <c r="AH877" s="63"/>
      <c r="AI877" s="63"/>
      <c r="AJ877" s="63"/>
    </row>
    <row r="878">
      <c r="A878" s="251" t="s">
        <v>1636</v>
      </c>
      <c r="B878" s="251" t="s">
        <v>463</v>
      </c>
      <c r="C878" s="251" t="s">
        <v>1447</v>
      </c>
      <c r="D878" s="251" t="s">
        <v>1448</v>
      </c>
      <c r="E878" s="55">
        <v>9.0</v>
      </c>
      <c r="F878" s="55" t="s">
        <v>7287</v>
      </c>
      <c r="G878" s="55" t="s">
        <v>7274</v>
      </c>
      <c r="H878" s="55" t="s">
        <v>7275</v>
      </c>
      <c r="I878" s="55">
        <v>2.0</v>
      </c>
      <c r="J878" s="55" t="s">
        <v>35</v>
      </c>
      <c r="K878" s="55">
        <v>35.0</v>
      </c>
      <c r="L878" s="55">
        <v>43.5</v>
      </c>
      <c r="M878" s="55">
        <v>16.5</v>
      </c>
      <c r="N878" s="251">
        <v>6.0</v>
      </c>
      <c r="O878" s="286">
        <v>3.0E-4</v>
      </c>
      <c r="P878" s="251">
        <v>6.0</v>
      </c>
      <c r="Q878" s="286">
        <v>2.0E-4</v>
      </c>
      <c r="R878" s="286">
        <v>0.8333</v>
      </c>
      <c r="S878" s="251">
        <v>2.0</v>
      </c>
      <c r="T878" s="251">
        <v>0.0</v>
      </c>
      <c r="U878" s="286">
        <v>0.3333</v>
      </c>
      <c r="V878" s="286">
        <v>0.0</v>
      </c>
      <c r="W878" s="287">
        <v>280.0</v>
      </c>
      <c r="X878" s="287">
        <v>0.0</v>
      </c>
      <c r="Y878" s="251">
        <v>2.0</v>
      </c>
      <c r="Z878" s="251">
        <v>0.0</v>
      </c>
      <c r="AA878" s="3"/>
      <c r="AB878" s="3"/>
      <c r="AC878" s="3"/>
      <c r="AD878" s="3"/>
      <c r="AE878" s="3"/>
      <c r="AF878" s="3"/>
      <c r="AG878" s="3"/>
      <c r="AH878" s="3"/>
      <c r="AI878" s="3"/>
      <c r="AJ878" s="3"/>
    </row>
    <row r="879">
      <c r="A879" s="252" t="s">
        <v>1636</v>
      </c>
      <c r="B879" s="252" t="s">
        <v>463</v>
      </c>
      <c r="C879" s="252" t="s">
        <v>476</v>
      </c>
      <c r="D879" s="252" t="s">
        <v>477</v>
      </c>
      <c r="E879" s="59">
        <v>9.5</v>
      </c>
      <c r="F879" s="59" t="s">
        <v>7287</v>
      </c>
      <c r="G879" s="59" t="s">
        <v>7274</v>
      </c>
      <c r="H879" s="59" t="s">
        <v>7275</v>
      </c>
      <c r="I879" s="59">
        <v>2.0</v>
      </c>
      <c r="J879" s="59" t="s">
        <v>35</v>
      </c>
      <c r="K879" s="59">
        <v>35.0</v>
      </c>
      <c r="L879" s="59">
        <v>43.5</v>
      </c>
      <c r="M879" s="59">
        <v>16.5</v>
      </c>
      <c r="N879" s="252">
        <v>2.0</v>
      </c>
      <c r="O879" s="284">
        <v>1.0E-4</v>
      </c>
      <c r="P879" s="252">
        <v>2.0</v>
      </c>
      <c r="Q879" s="284">
        <v>1.0E-4</v>
      </c>
      <c r="R879" s="284">
        <v>1.0</v>
      </c>
      <c r="S879" s="252">
        <v>2.0</v>
      </c>
      <c r="T879" s="252">
        <v>0.0</v>
      </c>
      <c r="U879" s="284">
        <v>1.0</v>
      </c>
      <c r="V879" s="284">
        <v>0.0</v>
      </c>
      <c r="W879" s="285">
        <v>280.0</v>
      </c>
      <c r="X879" s="285">
        <v>0.0</v>
      </c>
      <c r="Y879" s="252">
        <v>2.0</v>
      </c>
      <c r="Z879" s="252">
        <v>0.0</v>
      </c>
      <c r="AA879" s="63"/>
      <c r="AB879" s="63"/>
      <c r="AC879" s="63"/>
      <c r="AD879" s="63"/>
      <c r="AE879" s="63"/>
      <c r="AF879" s="63"/>
      <c r="AG879" s="63"/>
      <c r="AH879" s="63"/>
      <c r="AI879" s="63"/>
      <c r="AJ879" s="63"/>
    </row>
    <row r="880">
      <c r="A880" s="251" t="s">
        <v>1636</v>
      </c>
      <c r="B880" s="251" t="s">
        <v>463</v>
      </c>
      <c r="C880" s="251" t="s">
        <v>478</v>
      </c>
      <c r="D880" s="251" t="s">
        <v>479</v>
      </c>
      <c r="E880" s="55">
        <v>10.0</v>
      </c>
      <c r="F880" s="55" t="s">
        <v>188</v>
      </c>
      <c r="G880" s="55" t="s">
        <v>7274</v>
      </c>
      <c r="H880" s="55" t="s">
        <v>7275</v>
      </c>
      <c r="I880" s="55">
        <v>3.0</v>
      </c>
      <c r="J880" s="55" t="s">
        <v>35</v>
      </c>
      <c r="K880" s="55">
        <v>35.0</v>
      </c>
      <c r="L880" s="55">
        <v>43.5</v>
      </c>
      <c r="M880" s="55">
        <v>16.5</v>
      </c>
      <c r="N880" s="251">
        <v>9.0</v>
      </c>
      <c r="O880" s="286">
        <v>4.0E-4</v>
      </c>
      <c r="P880" s="251">
        <v>12.0</v>
      </c>
      <c r="Q880" s="286">
        <v>5.0E-4</v>
      </c>
      <c r="R880" s="286">
        <v>1.0</v>
      </c>
      <c r="S880" s="251">
        <v>3.0</v>
      </c>
      <c r="T880" s="251">
        <v>0.0</v>
      </c>
      <c r="U880" s="286">
        <v>0.3333</v>
      </c>
      <c r="V880" s="286">
        <v>0.0</v>
      </c>
      <c r="W880" s="287">
        <v>435.0</v>
      </c>
      <c r="X880" s="287">
        <v>0.0</v>
      </c>
      <c r="Y880" s="251">
        <v>3.0</v>
      </c>
      <c r="Z880" s="251">
        <v>0.0</v>
      </c>
      <c r="AA880" s="3"/>
      <c r="AB880" s="3"/>
      <c r="AC880" s="3"/>
      <c r="AD880" s="3"/>
      <c r="AE880" s="3"/>
      <c r="AF880" s="3"/>
      <c r="AG880" s="3"/>
      <c r="AH880" s="3"/>
      <c r="AI880" s="3"/>
      <c r="AJ880" s="3"/>
    </row>
    <row r="881">
      <c r="A881" s="252" t="s">
        <v>1636</v>
      </c>
      <c r="B881" s="252" t="s">
        <v>463</v>
      </c>
      <c r="C881" s="252" t="s">
        <v>480</v>
      </c>
      <c r="D881" s="252" t="s">
        <v>481</v>
      </c>
      <c r="E881" s="59">
        <v>10.5</v>
      </c>
      <c r="F881" s="59" t="s">
        <v>188</v>
      </c>
      <c r="G881" s="59" t="s">
        <v>7274</v>
      </c>
      <c r="H881" s="59" t="s">
        <v>7275</v>
      </c>
      <c r="I881" s="59">
        <v>1.0</v>
      </c>
      <c r="J881" s="59" t="s">
        <v>35</v>
      </c>
      <c r="K881" s="59">
        <v>35.0</v>
      </c>
      <c r="L881" s="59">
        <v>43.5</v>
      </c>
      <c r="M881" s="59">
        <v>16.5</v>
      </c>
      <c r="N881" s="252">
        <v>17.0</v>
      </c>
      <c r="O881" s="284">
        <v>8.0E-4</v>
      </c>
      <c r="P881" s="252">
        <v>22.0</v>
      </c>
      <c r="Q881" s="284">
        <v>9.0E-4</v>
      </c>
      <c r="R881" s="284">
        <v>1.0</v>
      </c>
      <c r="S881" s="252">
        <v>1.0</v>
      </c>
      <c r="T881" s="252">
        <v>0.0</v>
      </c>
      <c r="U881" s="284">
        <v>0.0588</v>
      </c>
      <c r="V881" s="284">
        <v>0.0</v>
      </c>
      <c r="W881" s="285">
        <v>145.0</v>
      </c>
      <c r="X881" s="285">
        <v>0.0</v>
      </c>
      <c r="Y881" s="252">
        <v>1.0</v>
      </c>
      <c r="Z881" s="252">
        <v>0.0</v>
      </c>
      <c r="AA881" s="63"/>
      <c r="AB881" s="63"/>
      <c r="AC881" s="63"/>
      <c r="AD881" s="63"/>
      <c r="AE881" s="63"/>
      <c r="AF881" s="63"/>
      <c r="AG881" s="63"/>
      <c r="AH881" s="63"/>
      <c r="AI881" s="63"/>
      <c r="AJ881" s="63"/>
    </row>
    <row r="882">
      <c r="A882" s="251" t="s">
        <v>1636</v>
      </c>
      <c r="B882" s="251" t="s">
        <v>463</v>
      </c>
      <c r="C882" s="251" t="s">
        <v>1449</v>
      </c>
      <c r="D882" s="251" t="s">
        <v>1450</v>
      </c>
      <c r="E882" s="55">
        <v>13.0</v>
      </c>
      <c r="F882" s="55" t="s">
        <v>188</v>
      </c>
      <c r="G882" s="55" t="s">
        <v>7274</v>
      </c>
      <c r="H882" s="55" t="s">
        <v>7275</v>
      </c>
      <c r="I882" s="55">
        <v>1.0</v>
      </c>
      <c r="J882" s="55" t="s">
        <v>35</v>
      </c>
      <c r="K882" s="55">
        <v>35.0</v>
      </c>
      <c r="L882" s="55">
        <v>43.5</v>
      </c>
      <c r="M882" s="55">
        <v>16.5</v>
      </c>
      <c r="N882" s="251">
        <v>6.0</v>
      </c>
      <c r="O882" s="286">
        <v>3.0E-4</v>
      </c>
      <c r="P882" s="251">
        <v>8.0</v>
      </c>
      <c r="Q882" s="286">
        <v>3.0E-4</v>
      </c>
      <c r="R882" s="286">
        <v>1.0</v>
      </c>
      <c r="S882" s="251">
        <v>1.0</v>
      </c>
      <c r="T882" s="251">
        <v>0.0</v>
      </c>
      <c r="U882" s="286">
        <v>0.1667</v>
      </c>
      <c r="V882" s="286">
        <v>0.0</v>
      </c>
      <c r="W882" s="287">
        <v>145.0</v>
      </c>
      <c r="X882" s="287">
        <v>0.0</v>
      </c>
      <c r="Y882" s="251">
        <v>1.0</v>
      </c>
      <c r="Z882" s="251">
        <v>0.0</v>
      </c>
      <c r="AA882" s="3"/>
      <c r="AB882" s="3"/>
      <c r="AC882" s="3"/>
      <c r="AD882" s="3"/>
      <c r="AE882" s="3"/>
      <c r="AF882" s="3"/>
      <c r="AG882" s="3"/>
      <c r="AH882" s="3"/>
      <c r="AI882" s="3"/>
      <c r="AJ882" s="3"/>
    </row>
    <row r="883">
      <c r="A883" s="252" t="s">
        <v>1636</v>
      </c>
      <c r="B883" s="252" t="s">
        <v>463</v>
      </c>
      <c r="C883" s="252" t="s">
        <v>935</v>
      </c>
      <c r="D883" s="252" t="s">
        <v>936</v>
      </c>
      <c r="E883" s="59">
        <v>7.0</v>
      </c>
      <c r="F883" s="59" t="s">
        <v>188</v>
      </c>
      <c r="G883" s="59" t="s">
        <v>7274</v>
      </c>
      <c r="H883" s="59" t="s">
        <v>7275</v>
      </c>
      <c r="I883" s="59">
        <v>1.0</v>
      </c>
      <c r="J883" s="59" t="s">
        <v>35</v>
      </c>
      <c r="K883" s="59">
        <v>35.0</v>
      </c>
      <c r="L883" s="59">
        <v>43.5</v>
      </c>
      <c r="M883" s="59">
        <v>16.5</v>
      </c>
      <c r="N883" s="252">
        <v>5.0</v>
      </c>
      <c r="O883" s="284">
        <v>2.0E-4</v>
      </c>
      <c r="P883" s="252">
        <v>7.0</v>
      </c>
      <c r="Q883" s="284">
        <v>3.0E-4</v>
      </c>
      <c r="R883" s="284">
        <v>1.0</v>
      </c>
      <c r="S883" s="252">
        <v>1.0</v>
      </c>
      <c r="T883" s="252">
        <v>0.0</v>
      </c>
      <c r="U883" s="284">
        <v>0.2</v>
      </c>
      <c r="V883" s="284">
        <v>0.0</v>
      </c>
      <c r="W883" s="285">
        <v>145.0</v>
      </c>
      <c r="X883" s="285">
        <v>0.0</v>
      </c>
      <c r="Y883" s="252">
        <v>1.0</v>
      </c>
      <c r="Z883" s="252">
        <v>0.0</v>
      </c>
      <c r="AA883" s="63"/>
      <c r="AB883" s="63"/>
      <c r="AC883" s="63"/>
      <c r="AD883" s="63"/>
      <c r="AE883" s="63"/>
      <c r="AF883" s="63"/>
      <c r="AG883" s="63"/>
      <c r="AH883" s="63"/>
      <c r="AI883" s="63"/>
      <c r="AJ883" s="63"/>
    </row>
    <row r="884">
      <c r="A884" s="251" t="s">
        <v>1636</v>
      </c>
      <c r="B884" s="251" t="s">
        <v>463</v>
      </c>
      <c r="C884" s="251" t="s">
        <v>937</v>
      </c>
      <c r="D884" s="251" t="s">
        <v>938</v>
      </c>
      <c r="E884" s="55">
        <v>8.5</v>
      </c>
      <c r="F884" s="55" t="s">
        <v>188</v>
      </c>
      <c r="G884" s="55" t="s">
        <v>7274</v>
      </c>
      <c r="H884" s="55" t="s">
        <v>7275</v>
      </c>
      <c r="I884" s="55">
        <v>3.0</v>
      </c>
      <c r="J884" s="55" t="s">
        <v>35</v>
      </c>
      <c r="K884" s="55">
        <v>35.0</v>
      </c>
      <c r="L884" s="55">
        <v>43.5</v>
      </c>
      <c r="M884" s="55">
        <v>16.5</v>
      </c>
      <c r="N884" s="251">
        <v>7.0</v>
      </c>
      <c r="O884" s="286">
        <v>3.0E-4</v>
      </c>
      <c r="P884" s="251">
        <v>7.0</v>
      </c>
      <c r="Q884" s="286">
        <v>3.0E-4</v>
      </c>
      <c r="R884" s="286">
        <v>1.0</v>
      </c>
      <c r="S884" s="251">
        <v>3.0</v>
      </c>
      <c r="T884" s="251">
        <v>0.0</v>
      </c>
      <c r="U884" s="286">
        <v>0.4286</v>
      </c>
      <c r="V884" s="286">
        <v>0.0</v>
      </c>
      <c r="W884" s="287">
        <v>435.0</v>
      </c>
      <c r="X884" s="287">
        <v>0.0</v>
      </c>
      <c r="Y884" s="251">
        <v>3.0</v>
      </c>
      <c r="Z884" s="251">
        <v>0.0</v>
      </c>
      <c r="AA884" s="3"/>
      <c r="AB884" s="3"/>
      <c r="AC884" s="3"/>
      <c r="AD884" s="3"/>
      <c r="AE884" s="3"/>
      <c r="AF884" s="3"/>
      <c r="AG884" s="3"/>
      <c r="AH884" s="3"/>
      <c r="AI884" s="3"/>
      <c r="AJ884" s="3"/>
    </row>
    <row r="885">
      <c r="A885" s="252" t="s">
        <v>1636</v>
      </c>
      <c r="B885" s="252" t="s">
        <v>463</v>
      </c>
      <c r="C885" s="252" t="s">
        <v>490</v>
      </c>
      <c r="D885" s="252" t="s">
        <v>491</v>
      </c>
      <c r="E885" s="59">
        <v>9.0</v>
      </c>
      <c r="F885" s="59" t="s">
        <v>188</v>
      </c>
      <c r="G885" s="59" t="s">
        <v>7274</v>
      </c>
      <c r="H885" s="59" t="s">
        <v>7275</v>
      </c>
      <c r="I885" s="59">
        <v>5.0</v>
      </c>
      <c r="J885" s="59" t="s">
        <v>35</v>
      </c>
      <c r="K885" s="59">
        <v>35.0</v>
      </c>
      <c r="L885" s="59">
        <v>43.5</v>
      </c>
      <c r="M885" s="59">
        <v>16.5</v>
      </c>
      <c r="N885" s="252">
        <v>12.0</v>
      </c>
      <c r="O885" s="284">
        <v>6.0E-4</v>
      </c>
      <c r="P885" s="252">
        <v>18.0</v>
      </c>
      <c r="Q885" s="284">
        <v>7.0E-4</v>
      </c>
      <c r="R885" s="284">
        <v>0.8889</v>
      </c>
      <c r="S885" s="252">
        <v>5.0</v>
      </c>
      <c r="T885" s="252">
        <v>0.0</v>
      </c>
      <c r="U885" s="284">
        <v>0.4167</v>
      </c>
      <c r="V885" s="284">
        <v>0.0</v>
      </c>
      <c r="W885" s="285">
        <v>725.0</v>
      </c>
      <c r="X885" s="285">
        <v>0.0</v>
      </c>
      <c r="Y885" s="252">
        <v>5.0</v>
      </c>
      <c r="Z885" s="252">
        <v>0.0</v>
      </c>
      <c r="AA885" s="63"/>
      <c r="AB885" s="63"/>
      <c r="AC885" s="63"/>
      <c r="AD885" s="63"/>
      <c r="AE885" s="63"/>
      <c r="AF885" s="63"/>
      <c r="AG885" s="63"/>
      <c r="AH885" s="63"/>
      <c r="AI885" s="63"/>
      <c r="AJ885" s="63"/>
    </row>
    <row r="886">
      <c r="A886" s="251" t="s">
        <v>1636</v>
      </c>
      <c r="B886" s="251" t="s">
        <v>463</v>
      </c>
      <c r="C886" s="251" t="s">
        <v>492</v>
      </c>
      <c r="D886" s="251" t="s">
        <v>493</v>
      </c>
      <c r="E886" s="55">
        <v>9.5</v>
      </c>
      <c r="F886" s="55" t="s">
        <v>188</v>
      </c>
      <c r="G886" s="55" t="s">
        <v>7274</v>
      </c>
      <c r="H886" s="55" t="s">
        <v>7275</v>
      </c>
      <c r="I886" s="55">
        <v>3.0</v>
      </c>
      <c r="J886" s="55" t="s">
        <v>35</v>
      </c>
      <c r="K886" s="55">
        <v>35.0</v>
      </c>
      <c r="L886" s="55">
        <v>43.5</v>
      </c>
      <c r="M886" s="55">
        <v>16.5</v>
      </c>
      <c r="N886" s="251">
        <v>4.0</v>
      </c>
      <c r="O886" s="286">
        <v>2.0E-4</v>
      </c>
      <c r="P886" s="251">
        <v>4.0</v>
      </c>
      <c r="Q886" s="286">
        <v>2.0E-4</v>
      </c>
      <c r="R886" s="286">
        <v>1.0</v>
      </c>
      <c r="S886" s="251">
        <v>3.0</v>
      </c>
      <c r="T886" s="251">
        <v>0.0</v>
      </c>
      <c r="U886" s="286">
        <v>0.75</v>
      </c>
      <c r="V886" s="286">
        <v>0.0</v>
      </c>
      <c r="W886" s="287">
        <v>435.0</v>
      </c>
      <c r="X886" s="287">
        <v>0.0</v>
      </c>
      <c r="Y886" s="251">
        <v>3.0</v>
      </c>
      <c r="Z886" s="251">
        <v>0.0</v>
      </c>
      <c r="AA886" s="3"/>
      <c r="AB886" s="3"/>
      <c r="AC886" s="3"/>
      <c r="AD886" s="3"/>
      <c r="AE886" s="3"/>
      <c r="AF886" s="3"/>
      <c r="AG886" s="3"/>
      <c r="AH886" s="3"/>
      <c r="AI886" s="3"/>
      <c r="AJ886" s="3"/>
    </row>
    <row r="887">
      <c r="A887" s="252" t="s">
        <v>1636</v>
      </c>
      <c r="B887" s="252" t="s">
        <v>494</v>
      </c>
      <c r="C887" s="252" t="s">
        <v>495</v>
      </c>
      <c r="D887" s="252" t="s">
        <v>496</v>
      </c>
      <c r="E887" s="59">
        <v>10.0</v>
      </c>
      <c r="F887" s="59" t="s">
        <v>7286</v>
      </c>
      <c r="G887" s="59" t="s">
        <v>7270</v>
      </c>
      <c r="H887" s="59" t="s">
        <v>1593</v>
      </c>
      <c r="I887" s="59">
        <v>2.0</v>
      </c>
      <c r="J887" s="59" t="s">
        <v>127</v>
      </c>
      <c r="K887" s="59">
        <v>35.0</v>
      </c>
      <c r="L887" s="59">
        <v>33.0</v>
      </c>
      <c r="M887" s="59">
        <v>16.5</v>
      </c>
      <c r="N887" s="252">
        <v>35.0</v>
      </c>
      <c r="O887" s="284">
        <v>0.0017</v>
      </c>
      <c r="P887" s="252">
        <v>54.0</v>
      </c>
      <c r="Q887" s="284">
        <v>0.0022</v>
      </c>
      <c r="R887" s="284">
        <v>0.9259</v>
      </c>
      <c r="S887" s="252">
        <v>2.0</v>
      </c>
      <c r="T887" s="252">
        <v>0.0</v>
      </c>
      <c r="U887" s="284">
        <v>0.0571</v>
      </c>
      <c r="V887" s="284">
        <v>0.0</v>
      </c>
      <c r="W887" s="285">
        <v>226.0</v>
      </c>
      <c r="X887" s="285">
        <v>0.0</v>
      </c>
      <c r="Y887" s="252">
        <v>2.0</v>
      </c>
      <c r="Z887" s="252">
        <v>0.0</v>
      </c>
      <c r="AA887" s="63"/>
      <c r="AB887" s="63"/>
      <c r="AC887" s="63"/>
      <c r="AD887" s="63"/>
      <c r="AE887" s="63"/>
      <c r="AF887" s="63"/>
      <c r="AG887" s="63"/>
      <c r="AH887" s="63"/>
      <c r="AI887" s="63"/>
      <c r="AJ887" s="63"/>
    </row>
    <row r="888">
      <c r="A888" s="251" t="s">
        <v>1636</v>
      </c>
      <c r="B888" s="251" t="s">
        <v>494</v>
      </c>
      <c r="C888" s="251" t="s">
        <v>939</v>
      </c>
      <c r="D888" s="251" t="s">
        <v>940</v>
      </c>
      <c r="E888" s="55">
        <v>10.5</v>
      </c>
      <c r="F888" s="55" t="s">
        <v>7286</v>
      </c>
      <c r="G888" s="55" t="s">
        <v>7270</v>
      </c>
      <c r="H888" s="55" t="s">
        <v>1593</v>
      </c>
      <c r="I888" s="55">
        <v>1.0</v>
      </c>
      <c r="J888" s="55" t="s">
        <v>127</v>
      </c>
      <c r="K888" s="55">
        <v>35.0</v>
      </c>
      <c r="L888" s="55">
        <v>33.0</v>
      </c>
      <c r="M888" s="55">
        <v>16.5</v>
      </c>
      <c r="N888" s="251">
        <v>39.0</v>
      </c>
      <c r="O888" s="286">
        <v>0.0019</v>
      </c>
      <c r="P888" s="251">
        <v>50.0</v>
      </c>
      <c r="Q888" s="286">
        <v>0.002</v>
      </c>
      <c r="R888" s="286">
        <v>1.0</v>
      </c>
      <c r="S888" s="251">
        <v>1.0</v>
      </c>
      <c r="T888" s="251">
        <v>0.0</v>
      </c>
      <c r="U888" s="286">
        <v>0.0256</v>
      </c>
      <c r="V888" s="286">
        <v>0.0</v>
      </c>
      <c r="W888" s="287">
        <v>113.0</v>
      </c>
      <c r="X888" s="287">
        <v>0.0</v>
      </c>
      <c r="Y888" s="251">
        <v>1.0</v>
      </c>
      <c r="Z888" s="251">
        <v>0.0</v>
      </c>
      <c r="AA888" s="3"/>
      <c r="AB888" s="3"/>
      <c r="AC888" s="3"/>
      <c r="AD888" s="3"/>
      <c r="AE888" s="3"/>
      <c r="AF888" s="3"/>
      <c r="AG888" s="3"/>
      <c r="AH888" s="3"/>
      <c r="AI888" s="3"/>
      <c r="AJ888" s="3"/>
    </row>
    <row r="889">
      <c r="A889" s="252" t="s">
        <v>1636</v>
      </c>
      <c r="B889" s="252" t="s">
        <v>494</v>
      </c>
      <c r="C889" s="252" t="s">
        <v>499</v>
      </c>
      <c r="D889" s="252" t="s">
        <v>500</v>
      </c>
      <c r="E889" s="59">
        <v>6.0</v>
      </c>
      <c r="F889" s="59" t="s">
        <v>7286</v>
      </c>
      <c r="G889" s="59" t="s">
        <v>7270</v>
      </c>
      <c r="H889" s="59" t="s">
        <v>1593</v>
      </c>
      <c r="I889" s="59">
        <v>2.0</v>
      </c>
      <c r="J889" s="59" t="s">
        <v>127</v>
      </c>
      <c r="K889" s="59">
        <v>35.0</v>
      </c>
      <c r="L889" s="59">
        <v>33.0</v>
      </c>
      <c r="M889" s="59">
        <v>16.5</v>
      </c>
      <c r="N889" s="252">
        <v>86.0</v>
      </c>
      <c r="O889" s="284">
        <v>0.0043</v>
      </c>
      <c r="P889" s="252">
        <v>108.0</v>
      </c>
      <c r="Q889" s="284">
        <v>0.0044</v>
      </c>
      <c r="R889" s="284">
        <v>1.0</v>
      </c>
      <c r="S889" s="252">
        <v>2.0</v>
      </c>
      <c r="T889" s="252">
        <v>0.0</v>
      </c>
      <c r="U889" s="284">
        <v>0.0233</v>
      </c>
      <c r="V889" s="284">
        <v>0.0</v>
      </c>
      <c r="W889" s="285">
        <v>226.0</v>
      </c>
      <c r="X889" s="285">
        <v>0.0</v>
      </c>
      <c r="Y889" s="252">
        <v>2.0</v>
      </c>
      <c r="Z889" s="252">
        <v>0.0</v>
      </c>
      <c r="AA889" s="63"/>
      <c r="AB889" s="63"/>
      <c r="AC889" s="63"/>
      <c r="AD889" s="63"/>
      <c r="AE889" s="63"/>
      <c r="AF889" s="63"/>
      <c r="AG889" s="63"/>
      <c r="AH889" s="63"/>
      <c r="AI889" s="63"/>
      <c r="AJ889" s="63"/>
    </row>
    <row r="890">
      <c r="A890" s="251" t="s">
        <v>1636</v>
      </c>
      <c r="B890" s="251" t="s">
        <v>494</v>
      </c>
      <c r="C890" s="251" t="s">
        <v>943</v>
      </c>
      <c r="D890" s="251" t="s">
        <v>944</v>
      </c>
      <c r="E890" s="55">
        <v>7.5</v>
      </c>
      <c r="F890" s="55" t="s">
        <v>7286</v>
      </c>
      <c r="G890" s="55" t="s">
        <v>7270</v>
      </c>
      <c r="H890" s="55" t="s">
        <v>1593</v>
      </c>
      <c r="I890" s="55">
        <v>1.0</v>
      </c>
      <c r="J890" s="55" t="s">
        <v>127</v>
      </c>
      <c r="K890" s="55">
        <v>35.0</v>
      </c>
      <c r="L890" s="55">
        <v>33.0</v>
      </c>
      <c r="M890" s="55">
        <v>16.5</v>
      </c>
      <c r="N890" s="251">
        <v>18.0</v>
      </c>
      <c r="O890" s="286">
        <v>9.0E-4</v>
      </c>
      <c r="P890" s="251">
        <v>22.0</v>
      </c>
      <c r="Q890" s="286">
        <v>9.0E-4</v>
      </c>
      <c r="R890" s="286">
        <v>1.0</v>
      </c>
      <c r="S890" s="251">
        <v>1.0</v>
      </c>
      <c r="T890" s="251">
        <v>0.0</v>
      </c>
      <c r="U890" s="286">
        <v>0.0556</v>
      </c>
      <c r="V890" s="286">
        <v>0.0</v>
      </c>
      <c r="W890" s="287">
        <v>113.0</v>
      </c>
      <c r="X890" s="287">
        <v>0.0</v>
      </c>
      <c r="Y890" s="251">
        <v>1.0</v>
      </c>
      <c r="Z890" s="251">
        <v>0.0</v>
      </c>
      <c r="AA890" s="3"/>
      <c r="AB890" s="3"/>
      <c r="AC890" s="3"/>
      <c r="AD890" s="3"/>
      <c r="AE890" s="3"/>
      <c r="AF890" s="3"/>
      <c r="AG890" s="3"/>
      <c r="AH890" s="3"/>
      <c r="AI890" s="3"/>
      <c r="AJ890" s="3"/>
    </row>
    <row r="891">
      <c r="A891" s="252" t="s">
        <v>1636</v>
      </c>
      <c r="B891" s="252" t="s">
        <v>494</v>
      </c>
      <c r="C891" s="252" t="s">
        <v>945</v>
      </c>
      <c r="D891" s="252" t="s">
        <v>946</v>
      </c>
      <c r="E891" s="59">
        <v>8.0</v>
      </c>
      <c r="F891" s="59" t="s">
        <v>7286</v>
      </c>
      <c r="G891" s="59" t="s">
        <v>7270</v>
      </c>
      <c r="H891" s="59" t="s">
        <v>1593</v>
      </c>
      <c r="I891" s="59">
        <v>3.0</v>
      </c>
      <c r="J891" s="59" t="s">
        <v>127</v>
      </c>
      <c r="K891" s="59">
        <v>35.0</v>
      </c>
      <c r="L891" s="59">
        <v>33.0</v>
      </c>
      <c r="M891" s="59">
        <v>16.5</v>
      </c>
      <c r="N891" s="252">
        <v>25.0</v>
      </c>
      <c r="O891" s="284">
        <v>0.0012</v>
      </c>
      <c r="P891" s="252">
        <v>36.0</v>
      </c>
      <c r="Q891" s="284">
        <v>0.0015</v>
      </c>
      <c r="R891" s="284">
        <v>0.9722</v>
      </c>
      <c r="S891" s="252">
        <v>3.0</v>
      </c>
      <c r="T891" s="252">
        <v>0.0</v>
      </c>
      <c r="U891" s="284">
        <v>0.12</v>
      </c>
      <c r="V891" s="284">
        <v>0.0</v>
      </c>
      <c r="W891" s="285">
        <v>339.0</v>
      </c>
      <c r="X891" s="285">
        <v>0.0</v>
      </c>
      <c r="Y891" s="252">
        <v>3.0</v>
      </c>
      <c r="Z891" s="252">
        <v>0.0</v>
      </c>
      <c r="AA891" s="63"/>
      <c r="AB891" s="63"/>
      <c r="AC891" s="63"/>
      <c r="AD891" s="63"/>
      <c r="AE891" s="63"/>
      <c r="AF891" s="63"/>
      <c r="AG891" s="63"/>
      <c r="AH891" s="63"/>
      <c r="AI891" s="63"/>
      <c r="AJ891" s="63"/>
    </row>
    <row r="892">
      <c r="A892" s="251" t="s">
        <v>1636</v>
      </c>
      <c r="B892" s="251" t="s">
        <v>494</v>
      </c>
      <c r="C892" s="251" t="s">
        <v>501</v>
      </c>
      <c r="D892" s="251" t="s">
        <v>502</v>
      </c>
      <c r="E892" s="55">
        <v>8.5</v>
      </c>
      <c r="F892" s="55" t="s">
        <v>7286</v>
      </c>
      <c r="G892" s="55" t="s">
        <v>7270</v>
      </c>
      <c r="H892" s="55" t="s">
        <v>1593</v>
      </c>
      <c r="I892" s="55">
        <v>4.0</v>
      </c>
      <c r="J892" s="55" t="s">
        <v>127</v>
      </c>
      <c r="K892" s="55">
        <v>35.0</v>
      </c>
      <c r="L892" s="55">
        <v>33.0</v>
      </c>
      <c r="M892" s="55">
        <v>16.5</v>
      </c>
      <c r="N892" s="251">
        <v>42.0</v>
      </c>
      <c r="O892" s="286">
        <v>0.0021</v>
      </c>
      <c r="P892" s="251">
        <v>45.0</v>
      </c>
      <c r="Q892" s="286">
        <v>0.0018</v>
      </c>
      <c r="R892" s="286">
        <v>0.9778</v>
      </c>
      <c r="S892" s="251">
        <v>4.0</v>
      </c>
      <c r="T892" s="251">
        <v>0.0</v>
      </c>
      <c r="U892" s="286">
        <v>0.0952</v>
      </c>
      <c r="V892" s="286">
        <v>0.0</v>
      </c>
      <c r="W892" s="287">
        <v>452.0</v>
      </c>
      <c r="X892" s="287">
        <v>0.0</v>
      </c>
      <c r="Y892" s="251">
        <v>4.0</v>
      </c>
      <c r="Z892" s="251">
        <v>0.0</v>
      </c>
      <c r="AA892" s="3"/>
      <c r="AB892" s="3"/>
      <c r="AC892" s="3"/>
      <c r="AD892" s="3"/>
      <c r="AE892" s="3"/>
      <c r="AF892" s="3"/>
      <c r="AG892" s="3"/>
      <c r="AH892" s="3"/>
      <c r="AI892" s="3"/>
      <c r="AJ892" s="3"/>
    </row>
    <row r="893">
      <c r="A893" s="252" t="s">
        <v>1636</v>
      </c>
      <c r="B893" s="252" t="s">
        <v>494</v>
      </c>
      <c r="C893" s="252" t="s">
        <v>505</v>
      </c>
      <c r="D893" s="252" t="s">
        <v>506</v>
      </c>
      <c r="E893" s="59">
        <v>9.5</v>
      </c>
      <c r="F893" s="59" t="s">
        <v>7286</v>
      </c>
      <c r="G893" s="59" t="s">
        <v>7270</v>
      </c>
      <c r="H893" s="59" t="s">
        <v>1593</v>
      </c>
      <c r="I893" s="59">
        <v>5.0</v>
      </c>
      <c r="J893" s="59" t="s">
        <v>127</v>
      </c>
      <c r="K893" s="59">
        <v>35.0</v>
      </c>
      <c r="L893" s="59">
        <v>33.0</v>
      </c>
      <c r="M893" s="59">
        <v>16.5</v>
      </c>
      <c r="N893" s="252">
        <v>70.0</v>
      </c>
      <c r="O893" s="284">
        <v>0.0035</v>
      </c>
      <c r="P893" s="252">
        <v>87.0</v>
      </c>
      <c r="Q893" s="284">
        <v>0.0035</v>
      </c>
      <c r="R893" s="284">
        <v>1.0</v>
      </c>
      <c r="S893" s="252">
        <v>5.0</v>
      </c>
      <c r="T893" s="252">
        <v>0.0</v>
      </c>
      <c r="U893" s="284">
        <v>0.0714</v>
      </c>
      <c r="V893" s="284">
        <v>0.0</v>
      </c>
      <c r="W893" s="285">
        <v>565.0</v>
      </c>
      <c r="X893" s="285">
        <v>0.0</v>
      </c>
      <c r="Y893" s="252">
        <v>5.0</v>
      </c>
      <c r="Z893" s="252">
        <v>0.0</v>
      </c>
      <c r="AA893" s="63"/>
      <c r="AB893" s="63"/>
      <c r="AC893" s="63"/>
      <c r="AD893" s="63"/>
      <c r="AE893" s="63"/>
      <c r="AF893" s="63"/>
      <c r="AG893" s="63"/>
      <c r="AH893" s="63"/>
      <c r="AI893" s="63"/>
      <c r="AJ893" s="63"/>
    </row>
    <row r="894">
      <c r="A894" s="251" t="s">
        <v>1636</v>
      </c>
      <c r="B894" s="251" t="s">
        <v>494</v>
      </c>
      <c r="C894" s="251" t="s">
        <v>507</v>
      </c>
      <c r="D894" s="251" t="s">
        <v>508</v>
      </c>
      <c r="E894" s="55">
        <v>10.0</v>
      </c>
      <c r="F894" s="55" t="s">
        <v>7287</v>
      </c>
      <c r="G894" s="55" t="s">
        <v>7270</v>
      </c>
      <c r="H894" s="55" t="s">
        <v>1593</v>
      </c>
      <c r="I894" s="55">
        <v>5.0</v>
      </c>
      <c r="J894" s="55" t="s">
        <v>127</v>
      </c>
      <c r="K894" s="55">
        <v>35.0</v>
      </c>
      <c r="L894" s="55">
        <v>33.0</v>
      </c>
      <c r="M894" s="55">
        <v>16.5</v>
      </c>
      <c r="N894" s="251">
        <v>45.0</v>
      </c>
      <c r="O894" s="286">
        <v>0.0022</v>
      </c>
      <c r="P894" s="251">
        <v>51.0</v>
      </c>
      <c r="Q894" s="286">
        <v>0.0021</v>
      </c>
      <c r="R894" s="286">
        <v>1.0</v>
      </c>
      <c r="S894" s="251">
        <v>5.0</v>
      </c>
      <c r="T894" s="251">
        <v>0.0</v>
      </c>
      <c r="U894" s="286">
        <v>0.1111</v>
      </c>
      <c r="V894" s="286">
        <v>0.0</v>
      </c>
      <c r="W894" s="287">
        <v>565.0</v>
      </c>
      <c r="X894" s="287">
        <v>0.0</v>
      </c>
      <c r="Y894" s="251">
        <v>5.0</v>
      </c>
      <c r="Z894" s="251">
        <v>0.0</v>
      </c>
      <c r="AA894" s="3"/>
      <c r="AB894" s="3"/>
      <c r="AC894" s="3"/>
      <c r="AD894" s="3"/>
      <c r="AE894" s="3"/>
      <c r="AF894" s="3"/>
      <c r="AG894" s="3"/>
      <c r="AH894" s="3"/>
      <c r="AI894" s="3"/>
      <c r="AJ894" s="3"/>
    </row>
    <row r="895">
      <c r="A895" s="252" t="s">
        <v>1636</v>
      </c>
      <c r="B895" s="252" t="s">
        <v>494</v>
      </c>
      <c r="C895" s="252" t="s">
        <v>509</v>
      </c>
      <c r="D895" s="252" t="s">
        <v>510</v>
      </c>
      <c r="E895" s="59">
        <v>10.5</v>
      </c>
      <c r="F895" s="59" t="s">
        <v>7287</v>
      </c>
      <c r="G895" s="59" t="s">
        <v>7270</v>
      </c>
      <c r="H895" s="59" t="s">
        <v>1593</v>
      </c>
      <c r="I895" s="59">
        <v>2.0</v>
      </c>
      <c r="J895" s="59" t="s">
        <v>127</v>
      </c>
      <c r="K895" s="59">
        <v>35.0</v>
      </c>
      <c r="L895" s="59">
        <v>33.0</v>
      </c>
      <c r="M895" s="59">
        <v>16.5</v>
      </c>
      <c r="N895" s="252">
        <v>34.0</v>
      </c>
      <c r="O895" s="284">
        <v>0.0017</v>
      </c>
      <c r="P895" s="252">
        <v>40.0</v>
      </c>
      <c r="Q895" s="284">
        <v>0.0016</v>
      </c>
      <c r="R895" s="284">
        <v>1.0</v>
      </c>
      <c r="S895" s="252">
        <v>2.0</v>
      </c>
      <c r="T895" s="252">
        <v>0.0</v>
      </c>
      <c r="U895" s="284">
        <v>0.0588</v>
      </c>
      <c r="V895" s="284">
        <v>0.0</v>
      </c>
      <c r="W895" s="285">
        <v>226.0</v>
      </c>
      <c r="X895" s="285">
        <v>0.0</v>
      </c>
      <c r="Y895" s="252">
        <v>2.0</v>
      </c>
      <c r="Z895" s="252">
        <v>0.0</v>
      </c>
      <c r="AA895" s="63"/>
      <c r="AB895" s="63"/>
      <c r="AC895" s="63"/>
      <c r="AD895" s="63"/>
      <c r="AE895" s="63"/>
      <c r="AF895" s="63"/>
      <c r="AG895" s="63"/>
      <c r="AH895" s="63"/>
      <c r="AI895" s="63"/>
      <c r="AJ895" s="63"/>
    </row>
    <row r="896">
      <c r="A896" s="251" t="s">
        <v>1636</v>
      </c>
      <c r="B896" s="251" t="s">
        <v>494</v>
      </c>
      <c r="C896" s="251" t="s">
        <v>1451</v>
      </c>
      <c r="D896" s="251" t="s">
        <v>1452</v>
      </c>
      <c r="E896" s="55">
        <v>11.0</v>
      </c>
      <c r="F896" s="55" t="s">
        <v>7287</v>
      </c>
      <c r="G896" s="55" t="s">
        <v>7270</v>
      </c>
      <c r="H896" s="55" t="s">
        <v>1593</v>
      </c>
      <c r="I896" s="55">
        <v>1.0</v>
      </c>
      <c r="J896" s="55" t="s">
        <v>127</v>
      </c>
      <c r="K896" s="55">
        <v>35.0</v>
      </c>
      <c r="L896" s="55">
        <v>33.0</v>
      </c>
      <c r="M896" s="55">
        <v>16.5</v>
      </c>
      <c r="N896" s="251">
        <v>10.0</v>
      </c>
      <c r="O896" s="286">
        <v>5.0E-4</v>
      </c>
      <c r="P896" s="251">
        <v>14.0</v>
      </c>
      <c r="Q896" s="286">
        <v>6.0E-4</v>
      </c>
      <c r="R896" s="286">
        <v>1.0</v>
      </c>
      <c r="S896" s="251">
        <v>1.0</v>
      </c>
      <c r="T896" s="251">
        <v>0.0</v>
      </c>
      <c r="U896" s="286">
        <v>0.1</v>
      </c>
      <c r="V896" s="286">
        <v>0.0</v>
      </c>
      <c r="W896" s="287">
        <v>113.0</v>
      </c>
      <c r="X896" s="287">
        <v>0.0</v>
      </c>
      <c r="Y896" s="251">
        <v>1.0</v>
      </c>
      <c r="Z896" s="251">
        <v>0.0</v>
      </c>
      <c r="AA896" s="3"/>
      <c r="AB896" s="3"/>
      <c r="AC896" s="3"/>
      <c r="AD896" s="3"/>
      <c r="AE896" s="3"/>
      <c r="AF896" s="3"/>
      <c r="AG896" s="3"/>
      <c r="AH896" s="3"/>
      <c r="AI896" s="3"/>
      <c r="AJ896" s="3"/>
    </row>
    <row r="897">
      <c r="A897" s="252" t="s">
        <v>1636</v>
      </c>
      <c r="B897" s="252" t="s">
        <v>494</v>
      </c>
      <c r="C897" s="252" t="s">
        <v>947</v>
      </c>
      <c r="D897" s="252" t="s">
        <v>948</v>
      </c>
      <c r="E897" s="59">
        <v>6.0</v>
      </c>
      <c r="F897" s="59" t="s">
        <v>7287</v>
      </c>
      <c r="G897" s="59" t="s">
        <v>7270</v>
      </c>
      <c r="H897" s="59" t="s">
        <v>1593</v>
      </c>
      <c r="I897" s="59">
        <v>3.0</v>
      </c>
      <c r="J897" s="59" t="s">
        <v>127</v>
      </c>
      <c r="K897" s="59">
        <v>35.0</v>
      </c>
      <c r="L897" s="59">
        <v>33.0</v>
      </c>
      <c r="M897" s="59">
        <v>16.5</v>
      </c>
      <c r="N897" s="252">
        <v>69.0</v>
      </c>
      <c r="O897" s="284">
        <v>0.0034</v>
      </c>
      <c r="P897" s="252">
        <v>77.0</v>
      </c>
      <c r="Q897" s="284">
        <v>0.0031</v>
      </c>
      <c r="R897" s="284">
        <v>1.0</v>
      </c>
      <c r="S897" s="252">
        <v>3.0</v>
      </c>
      <c r="T897" s="252">
        <v>0.0</v>
      </c>
      <c r="U897" s="284">
        <v>0.0435</v>
      </c>
      <c r="V897" s="284">
        <v>0.0</v>
      </c>
      <c r="W897" s="285">
        <v>339.0</v>
      </c>
      <c r="X897" s="285">
        <v>0.0</v>
      </c>
      <c r="Y897" s="252">
        <v>3.0</v>
      </c>
      <c r="Z897" s="252">
        <v>0.0</v>
      </c>
      <c r="AA897" s="63"/>
      <c r="AB897" s="63"/>
      <c r="AC897" s="63"/>
      <c r="AD897" s="63"/>
      <c r="AE897" s="63"/>
      <c r="AF897" s="63"/>
      <c r="AG897" s="63"/>
      <c r="AH897" s="63"/>
      <c r="AI897" s="63"/>
      <c r="AJ897" s="63"/>
    </row>
    <row r="898">
      <c r="A898" s="251" t="s">
        <v>1636</v>
      </c>
      <c r="B898" s="251" t="s">
        <v>494</v>
      </c>
      <c r="C898" s="251" t="s">
        <v>1453</v>
      </c>
      <c r="D898" s="251" t="s">
        <v>1454</v>
      </c>
      <c r="E898" s="55">
        <v>7.0</v>
      </c>
      <c r="F898" s="55" t="s">
        <v>7287</v>
      </c>
      <c r="G898" s="55" t="s">
        <v>7270</v>
      </c>
      <c r="H898" s="55" t="s">
        <v>1593</v>
      </c>
      <c r="I898" s="55">
        <v>1.0</v>
      </c>
      <c r="J898" s="55" t="s">
        <v>127</v>
      </c>
      <c r="K898" s="55">
        <v>35.0</v>
      </c>
      <c r="L898" s="55">
        <v>33.0</v>
      </c>
      <c r="M898" s="55">
        <v>16.5</v>
      </c>
      <c r="N898" s="251">
        <v>90.0</v>
      </c>
      <c r="O898" s="286">
        <v>0.0045</v>
      </c>
      <c r="P898" s="251">
        <v>102.0</v>
      </c>
      <c r="Q898" s="286">
        <v>0.0041</v>
      </c>
      <c r="R898" s="286">
        <v>1.0</v>
      </c>
      <c r="S898" s="251">
        <v>1.0</v>
      </c>
      <c r="T898" s="251">
        <v>0.0</v>
      </c>
      <c r="U898" s="286">
        <v>0.0111</v>
      </c>
      <c r="V898" s="286">
        <v>0.0</v>
      </c>
      <c r="W898" s="287">
        <v>113.0</v>
      </c>
      <c r="X898" s="287">
        <v>0.0</v>
      </c>
      <c r="Y898" s="251">
        <v>1.0</v>
      </c>
      <c r="Z898" s="251">
        <v>0.0</v>
      </c>
      <c r="AA898" s="3"/>
      <c r="AB898" s="3"/>
      <c r="AC898" s="3"/>
      <c r="AD898" s="3"/>
      <c r="AE898" s="3"/>
      <c r="AF898" s="3"/>
      <c r="AG898" s="3"/>
      <c r="AH898" s="3"/>
      <c r="AI898" s="3"/>
      <c r="AJ898" s="3"/>
    </row>
    <row r="899">
      <c r="A899" s="252" t="s">
        <v>1636</v>
      </c>
      <c r="B899" s="252" t="s">
        <v>494</v>
      </c>
      <c r="C899" s="252" t="s">
        <v>513</v>
      </c>
      <c r="D899" s="252" t="s">
        <v>514</v>
      </c>
      <c r="E899" s="59">
        <v>7.5</v>
      </c>
      <c r="F899" s="59" t="s">
        <v>7287</v>
      </c>
      <c r="G899" s="59" t="s">
        <v>7270</v>
      </c>
      <c r="H899" s="59" t="s">
        <v>1593</v>
      </c>
      <c r="I899" s="59">
        <v>4.0</v>
      </c>
      <c r="J899" s="59" t="s">
        <v>127</v>
      </c>
      <c r="K899" s="59">
        <v>35.0</v>
      </c>
      <c r="L899" s="59">
        <v>33.0</v>
      </c>
      <c r="M899" s="59">
        <v>16.5</v>
      </c>
      <c r="N899" s="252">
        <v>16.0</v>
      </c>
      <c r="O899" s="284">
        <v>8.0E-4</v>
      </c>
      <c r="P899" s="252">
        <v>19.0</v>
      </c>
      <c r="Q899" s="284">
        <v>8.0E-4</v>
      </c>
      <c r="R899" s="284">
        <v>1.0</v>
      </c>
      <c r="S899" s="252">
        <v>4.0</v>
      </c>
      <c r="T899" s="252">
        <v>0.0</v>
      </c>
      <c r="U899" s="284">
        <v>0.25</v>
      </c>
      <c r="V899" s="284">
        <v>0.0</v>
      </c>
      <c r="W899" s="285">
        <v>452.0</v>
      </c>
      <c r="X899" s="285">
        <v>0.0</v>
      </c>
      <c r="Y899" s="252">
        <v>4.0</v>
      </c>
      <c r="Z899" s="252">
        <v>0.0</v>
      </c>
      <c r="AA899" s="63"/>
      <c r="AB899" s="63"/>
      <c r="AC899" s="63"/>
      <c r="AD899" s="63"/>
      <c r="AE899" s="63"/>
      <c r="AF899" s="63"/>
      <c r="AG899" s="63"/>
      <c r="AH899" s="63"/>
      <c r="AI899" s="63"/>
      <c r="AJ899" s="63"/>
    </row>
    <row r="900">
      <c r="A900" s="251" t="s">
        <v>1636</v>
      </c>
      <c r="B900" s="251" t="s">
        <v>494</v>
      </c>
      <c r="C900" s="251" t="s">
        <v>515</v>
      </c>
      <c r="D900" s="251" t="s">
        <v>516</v>
      </c>
      <c r="E900" s="55">
        <v>8.5</v>
      </c>
      <c r="F900" s="55" t="s">
        <v>7287</v>
      </c>
      <c r="G900" s="55" t="s">
        <v>7270</v>
      </c>
      <c r="H900" s="55" t="s">
        <v>1593</v>
      </c>
      <c r="I900" s="55">
        <v>5.0</v>
      </c>
      <c r="J900" s="55" t="s">
        <v>127</v>
      </c>
      <c r="K900" s="55">
        <v>35.0</v>
      </c>
      <c r="L900" s="55">
        <v>33.0</v>
      </c>
      <c r="M900" s="55">
        <v>16.5</v>
      </c>
      <c r="N900" s="251">
        <v>58.0</v>
      </c>
      <c r="O900" s="286">
        <v>0.0029</v>
      </c>
      <c r="P900" s="251">
        <v>71.0</v>
      </c>
      <c r="Q900" s="286">
        <v>0.0029</v>
      </c>
      <c r="R900" s="286">
        <v>0.9718</v>
      </c>
      <c r="S900" s="251">
        <v>5.0</v>
      </c>
      <c r="T900" s="251">
        <v>0.0</v>
      </c>
      <c r="U900" s="286">
        <v>0.0862</v>
      </c>
      <c r="V900" s="286">
        <v>0.0</v>
      </c>
      <c r="W900" s="287">
        <v>565.0</v>
      </c>
      <c r="X900" s="287">
        <v>0.0</v>
      </c>
      <c r="Y900" s="251">
        <v>5.0</v>
      </c>
      <c r="Z900" s="251">
        <v>0.0</v>
      </c>
      <c r="AA900" s="3"/>
      <c r="AB900" s="3"/>
      <c r="AC900" s="3"/>
      <c r="AD900" s="3"/>
      <c r="AE900" s="3"/>
      <c r="AF900" s="3"/>
      <c r="AG900" s="3"/>
      <c r="AH900" s="3"/>
      <c r="AI900" s="3"/>
      <c r="AJ900" s="3"/>
    </row>
    <row r="901">
      <c r="A901" s="252" t="s">
        <v>1636</v>
      </c>
      <c r="B901" s="252" t="s">
        <v>494</v>
      </c>
      <c r="C901" s="252" t="s">
        <v>517</v>
      </c>
      <c r="D901" s="252" t="s">
        <v>518</v>
      </c>
      <c r="E901" s="59">
        <v>9.0</v>
      </c>
      <c r="F901" s="59" t="s">
        <v>7287</v>
      </c>
      <c r="G901" s="59" t="s">
        <v>7270</v>
      </c>
      <c r="H901" s="59" t="s">
        <v>1593</v>
      </c>
      <c r="I901" s="59">
        <v>3.0</v>
      </c>
      <c r="J901" s="59" t="s">
        <v>127</v>
      </c>
      <c r="K901" s="59">
        <v>35.0</v>
      </c>
      <c r="L901" s="59">
        <v>33.0</v>
      </c>
      <c r="M901" s="59">
        <v>16.5</v>
      </c>
      <c r="N901" s="252">
        <v>51.0</v>
      </c>
      <c r="O901" s="284">
        <v>0.0025</v>
      </c>
      <c r="P901" s="252">
        <v>54.0</v>
      </c>
      <c r="Q901" s="284">
        <v>0.0022</v>
      </c>
      <c r="R901" s="284">
        <v>1.0</v>
      </c>
      <c r="S901" s="252">
        <v>3.0</v>
      </c>
      <c r="T901" s="252">
        <v>0.0</v>
      </c>
      <c r="U901" s="284">
        <v>0.0588</v>
      </c>
      <c r="V901" s="284">
        <v>0.0</v>
      </c>
      <c r="W901" s="285">
        <v>339.0</v>
      </c>
      <c r="X901" s="285">
        <v>0.0</v>
      </c>
      <c r="Y901" s="252">
        <v>3.0</v>
      </c>
      <c r="Z901" s="252">
        <v>0.0</v>
      </c>
      <c r="AA901" s="63"/>
      <c r="AB901" s="63"/>
      <c r="AC901" s="63"/>
      <c r="AD901" s="63"/>
      <c r="AE901" s="63"/>
      <c r="AF901" s="63"/>
      <c r="AG901" s="63"/>
      <c r="AH901" s="63"/>
      <c r="AI901" s="63"/>
      <c r="AJ901" s="63"/>
    </row>
    <row r="902">
      <c r="A902" s="251" t="s">
        <v>1636</v>
      </c>
      <c r="B902" s="251" t="s">
        <v>494</v>
      </c>
      <c r="C902" s="251" t="s">
        <v>949</v>
      </c>
      <c r="D902" s="251" t="s">
        <v>950</v>
      </c>
      <c r="E902" s="55">
        <v>9.5</v>
      </c>
      <c r="F902" s="55" t="s">
        <v>7287</v>
      </c>
      <c r="G902" s="55" t="s">
        <v>7270</v>
      </c>
      <c r="H902" s="55" t="s">
        <v>1593</v>
      </c>
      <c r="I902" s="55">
        <v>5.0</v>
      </c>
      <c r="J902" s="55" t="s">
        <v>127</v>
      </c>
      <c r="K902" s="55">
        <v>35.0</v>
      </c>
      <c r="L902" s="55">
        <v>33.0</v>
      </c>
      <c r="M902" s="55">
        <v>16.5</v>
      </c>
      <c r="N902" s="251">
        <v>30.0</v>
      </c>
      <c r="O902" s="286">
        <v>0.0015</v>
      </c>
      <c r="P902" s="251">
        <v>37.0</v>
      </c>
      <c r="Q902" s="286">
        <v>0.0015</v>
      </c>
      <c r="R902" s="286">
        <v>0.9459</v>
      </c>
      <c r="S902" s="251">
        <v>5.0</v>
      </c>
      <c r="T902" s="251">
        <v>0.0</v>
      </c>
      <c r="U902" s="286">
        <v>0.1667</v>
      </c>
      <c r="V902" s="286">
        <v>0.0</v>
      </c>
      <c r="W902" s="287">
        <v>565.0</v>
      </c>
      <c r="X902" s="287">
        <v>0.0</v>
      </c>
      <c r="Y902" s="251">
        <v>5.0</v>
      </c>
      <c r="Z902" s="251">
        <v>0.0</v>
      </c>
      <c r="AA902" s="3"/>
      <c r="AB902" s="3"/>
      <c r="AC902" s="3"/>
      <c r="AD902" s="3"/>
      <c r="AE902" s="3"/>
      <c r="AF902" s="3"/>
      <c r="AG902" s="3"/>
      <c r="AH902" s="3"/>
      <c r="AI902" s="3"/>
      <c r="AJ902" s="3"/>
    </row>
    <row r="903">
      <c r="A903" s="252" t="s">
        <v>1636</v>
      </c>
      <c r="B903" s="252" t="s">
        <v>494</v>
      </c>
      <c r="C903" s="252" t="s">
        <v>519</v>
      </c>
      <c r="D903" s="252" t="s">
        <v>520</v>
      </c>
      <c r="E903" s="59">
        <v>10.0</v>
      </c>
      <c r="F903" s="59" t="s">
        <v>188</v>
      </c>
      <c r="G903" s="59" t="s">
        <v>7270</v>
      </c>
      <c r="H903" s="59" t="s">
        <v>1593</v>
      </c>
      <c r="I903" s="59">
        <v>2.0</v>
      </c>
      <c r="J903" s="59" t="s">
        <v>127</v>
      </c>
      <c r="K903" s="59">
        <v>35.0</v>
      </c>
      <c r="L903" s="59">
        <v>33.0</v>
      </c>
      <c r="M903" s="59">
        <v>16.5</v>
      </c>
      <c r="N903" s="252">
        <v>39.0</v>
      </c>
      <c r="O903" s="284">
        <v>0.0019</v>
      </c>
      <c r="P903" s="252">
        <v>49.0</v>
      </c>
      <c r="Q903" s="284">
        <v>0.002</v>
      </c>
      <c r="R903" s="284">
        <v>1.0</v>
      </c>
      <c r="S903" s="252">
        <v>2.0</v>
      </c>
      <c r="T903" s="252">
        <v>0.0</v>
      </c>
      <c r="U903" s="284">
        <v>0.0513</v>
      </c>
      <c r="V903" s="284">
        <v>0.0</v>
      </c>
      <c r="W903" s="285">
        <v>226.0</v>
      </c>
      <c r="X903" s="285">
        <v>0.0</v>
      </c>
      <c r="Y903" s="252">
        <v>2.0</v>
      </c>
      <c r="Z903" s="252">
        <v>0.0</v>
      </c>
      <c r="AA903" s="63"/>
      <c r="AB903" s="63"/>
      <c r="AC903" s="63"/>
      <c r="AD903" s="63"/>
      <c r="AE903" s="63"/>
      <c r="AF903" s="63"/>
      <c r="AG903" s="63"/>
      <c r="AH903" s="63"/>
      <c r="AI903" s="63"/>
      <c r="AJ903" s="63"/>
    </row>
    <row r="904">
      <c r="A904" s="251" t="s">
        <v>1636</v>
      </c>
      <c r="B904" s="251" t="s">
        <v>494</v>
      </c>
      <c r="C904" s="251" t="s">
        <v>521</v>
      </c>
      <c r="D904" s="251" t="s">
        <v>522</v>
      </c>
      <c r="E904" s="55">
        <v>10.5</v>
      </c>
      <c r="F904" s="55" t="s">
        <v>188</v>
      </c>
      <c r="G904" s="55" t="s">
        <v>7270</v>
      </c>
      <c r="H904" s="55" t="s">
        <v>1593</v>
      </c>
      <c r="I904" s="55">
        <v>8.0</v>
      </c>
      <c r="J904" s="55" t="s">
        <v>127</v>
      </c>
      <c r="K904" s="55">
        <v>35.0</v>
      </c>
      <c r="L904" s="55">
        <v>33.0</v>
      </c>
      <c r="M904" s="55">
        <v>16.5</v>
      </c>
      <c r="N904" s="251">
        <v>82.0</v>
      </c>
      <c r="O904" s="286">
        <v>0.0041</v>
      </c>
      <c r="P904" s="251">
        <v>104.0</v>
      </c>
      <c r="Q904" s="286">
        <v>0.0042</v>
      </c>
      <c r="R904" s="286">
        <v>0.9904</v>
      </c>
      <c r="S904" s="251">
        <v>8.0</v>
      </c>
      <c r="T904" s="251">
        <v>0.0</v>
      </c>
      <c r="U904" s="286">
        <v>0.0976</v>
      </c>
      <c r="V904" s="286">
        <v>0.0</v>
      </c>
      <c r="W904" s="287">
        <v>904.0</v>
      </c>
      <c r="X904" s="287">
        <v>0.0</v>
      </c>
      <c r="Y904" s="251">
        <v>8.0</v>
      </c>
      <c r="Z904" s="251">
        <v>0.0</v>
      </c>
      <c r="AA904" s="3"/>
      <c r="AB904" s="3"/>
      <c r="AC904" s="3"/>
      <c r="AD904" s="3"/>
      <c r="AE904" s="3"/>
      <c r="AF904" s="3"/>
      <c r="AG904" s="3"/>
      <c r="AH904" s="3"/>
      <c r="AI904" s="3"/>
      <c r="AJ904" s="3"/>
    </row>
    <row r="905">
      <c r="A905" s="252" t="s">
        <v>1636</v>
      </c>
      <c r="B905" s="252" t="s">
        <v>494</v>
      </c>
      <c r="C905" s="252" t="s">
        <v>1138</v>
      </c>
      <c r="D905" s="252" t="s">
        <v>1139</v>
      </c>
      <c r="E905" s="59">
        <v>11.0</v>
      </c>
      <c r="F905" s="59" t="s">
        <v>188</v>
      </c>
      <c r="G905" s="59" t="s">
        <v>7270</v>
      </c>
      <c r="H905" s="59" t="s">
        <v>1593</v>
      </c>
      <c r="I905" s="59">
        <v>3.0</v>
      </c>
      <c r="J905" s="59" t="s">
        <v>127</v>
      </c>
      <c r="K905" s="59">
        <v>35.0</v>
      </c>
      <c r="L905" s="59">
        <v>33.0</v>
      </c>
      <c r="M905" s="59">
        <v>16.5</v>
      </c>
      <c r="N905" s="252">
        <v>49.0</v>
      </c>
      <c r="O905" s="284">
        <v>0.0024</v>
      </c>
      <c r="P905" s="252">
        <v>56.0</v>
      </c>
      <c r="Q905" s="284">
        <v>0.0023</v>
      </c>
      <c r="R905" s="284">
        <v>0.9821</v>
      </c>
      <c r="S905" s="252">
        <v>3.0</v>
      </c>
      <c r="T905" s="252">
        <v>0.0</v>
      </c>
      <c r="U905" s="284">
        <v>0.0612</v>
      </c>
      <c r="V905" s="284">
        <v>0.0</v>
      </c>
      <c r="W905" s="285">
        <v>339.0</v>
      </c>
      <c r="X905" s="285">
        <v>0.0</v>
      </c>
      <c r="Y905" s="252">
        <v>3.0</v>
      </c>
      <c r="Z905" s="252">
        <v>0.0</v>
      </c>
      <c r="AA905" s="63"/>
      <c r="AB905" s="63"/>
      <c r="AC905" s="63"/>
      <c r="AD905" s="63"/>
      <c r="AE905" s="63"/>
      <c r="AF905" s="63"/>
      <c r="AG905" s="63"/>
      <c r="AH905" s="63"/>
      <c r="AI905" s="63"/>
      <c r="AJ905" s="63"/>
    </row>
    <row r="906">
      <c r="A906" s="251" t="s">
        <v>1636</v>
      </c>
      <c r="B906" s="251" t="s">
        <v>494</v>
      </c>
      <c r="C906" s="251" t="s">
        <v>1455</v>
      </c>
      <c r="D906" s="251" t="s">
        <v>1456</v>
      </c>
      <c r="E906" s="55">
        <v>6.5</v>
      </c>
      <c r="F906" s="55" t="s">
        <v>188</v>
      </c>
      <c r="G906" s="55" t="s">
        <v>7270</v>
      </c>
      <c r="H906" s="55" t="s">
        <v>1593</v>
      </c>
      <c r="I906" s="55">
        <v>1.0</v>
      </c>
      <c r="J906" s="55" t="s">
        <v>127</v>
      </c>
      <c r="K906" s="55">
        <v>35.0</v>
      </c>
      <c r="L906" s="55">
        <v>33.0</v>
      </c>
      <c r="M906" s="55">
        <v>16.5</v>
      </c>
      <c r="N906" s="251">
        <v>45.0</v>
      </c>
      <c r="O906" s="286">
        <v>0.0022</v>
      </c>
      <c r="P906" s="251">
        <v>56.0</v>
      </c>
      <c r="Q906" s="286">
        <v>0.0023</v>
      </c>
      <c r="R906" s="286">
        <v>1.0</v>
      </c>
      <c r="S906" s="251">
        <v>1.0</v>
      </c>
      <c r="T906" s="251">
        <v>0.0</v>
      </c>
      <c r="U906" s="286">
        <v>0.0222</v>
      </c>
      <c r="V906" s="286">
        <v>0.0</v>
      </c>
      <c r="W906" s="287">
        <v>113.0</v>
      </c>
      <c r="X906" s="287">
        <v>0.0</v>
      </c>
      <c r="Y906" s="251">
        <v>1.0</v>
      </c>
      <c r="Z906" s="251">
        <v>0.0</v>
      </c>
      <c r="AA906" s="3"/>
      <c r="AB906" s="3"/>
      <c r="AC906" s="3"/>
      <c r="AD906" s="3"/>
      <c r="AE906" s="3"/>
      <c r="AF906" s="3"/>
      <c r="AG906" s="3"/>
      <c r="AH906" s="3"/>
      <c r="AI906" s="3"/>
      <c r="AJ906" s="3"/>
    </row>
    <row r="907">
      <c r="A907" s="252" t="s">
        <v>1636</v>
      </c>
      <c r="B907" s="252" t="s">
        <v>494</v>
      </c>
      <c r="C907" s="252" t="s">
        <v>1457</v>
      </c>
      <c r="D907" s="252" t="s">
        <v>1458</v>
      </c>
      <c r="E907" s="59">
        <v>7.0</v>
      </c>
      <c r="F907" s="59" t="s">
        <v>188</v>
      </c>
      <c r="G907" s="59" t="s">
        <v>7270</v>
      </c>
      <c r="H907" s="59" t="s">
        <v>1593</v>
      </c>
      <c r="I907" s="59">
        <v>2.0</v>
      </c>
      <c r="J907" s="59" t="s">
        <v>127</v>
      </c>
      <c r="K907" s="59">
        <v>35.0</v>
      </c>
      <c r="L907" s="59">
        <v>33.0</v>
      </c>
      <c r="M907" s="59">
        <v>16.5</v>
      </c>
      <c r="N907" s="252">
        <v>731.0</v>
      </c>
      <c r="O907" s="284">
        <v>0.0362</v>
      </c>
      <c r="P907" s="252">
        <v>866.0</v>
      </c>
      <c r="Q907" s="284">
        <v>0.0352</v>
      </c>
      <c r="R907" s="284">
        <v>0.9931</v>
      </c>
      <c r="S907" s="252">
        <v>2.0</v>
      </c>
      <c r="T907" s="252">
        <v>0.0</v>
      </c>
      <c r="U907" s="284">
        <v>0.0027</v>
      </c>
      <c r="V907" s="284">
        <v>0.0</v>
      </c>
      <c r="W907" s="285">
        <v>226.0</v>
      </c>
      <c r="X907" s="285">
        <v>0.0</v>
      </c>
      <c r="Y907" s="252">
        <v>2.0</v>
      </c>
      <c r="Z907" s="252">
        <v>0.0</v>
      </c>
      <c r="AA907" s="63"/>
      <c r="AB907" s="63"/>
      <c r="AC907" s="63"/>
      <c r="AD907" s="63"/>
      <c r="AE907" s="63"/>
      <c r="AF907" s="63"/>
      <c r="AG907" s="63"/>
      <c r="AH907" s="63"/>
      <c r="AI907" s="63"/>
      <c r="AJ907" s="63"/>
    </row>
    <row r="908">
      <c r="A908" s="251" t="s">
        <v>1636</v>
      </c>
      <c r="B908" s="251" t="s">
        <v>494</v>
      </c>
      <c r="C908" s="251" t="s">
        <v>529</v>
      </c>
      <c r="D908" s="251" t="s">
        <v>530</v>
      </c>
      <c r="E908" s="55">
        <v>8.5</v>
      </c>
      <c r="F908" s="55" t="s">
        <v>188</v>
      </c>
      <c r="G908" s="55" t="s">
        <v>7270</v>
      </c>
      <c r="H908" s="55" t="s">
        <v>1593</v>
      </c>
      <c r="I908" s="55">
        <v>4.0</v>
      </c>
      <c r="J908" s="55" t="s">
        <v>127</v>
      </c>
      <c r="K908" s="55">
        <v>35.0</v>
      </c>
      <c r="L908" s="55">
        <v>33.0</v>
      </c>
      <c r="M908" s="55">
        <v>16.5</v>
      </c>
      <c r="N908" s="251">
        <v>59.0</v>
      </c>
      <c r="O908" s="286">
        <v>0.0029</v>
      </c>
      <c r="P908" s="251">
        <v>68.0</v>
      </c>
      <c r="Q908" s="286">
        <v>0.0028</v>
      </c>
      <c r="R908" s="286">
        <v>0.9706</v>
      </c>
      <c r="S908" s="251">
        <v>4.0</v>
      </c>
      <c r="T908" s="251">
        <v>0.0</v>
      </c>
      <c r="U908" s="286">
        <v>0.0678</v>
      </c>
      <c r="V908" s="286">
        <v>0.0</v>
      </c>
      <c r="W908" s="287">
        <v>452.0</v>
      </c>
      <c r="X908" s="287">
        <v>0.0</v>
      </c>
      <c r="Y908" s="251">
        <v>4.0</v>
      </c>
      <c r="Z908" s="251">
        <v>0.0</v>
      </c>
      <c r="AA908" s="3"/>
      <c r="AB908" s="3"/>
      <c r="AC908" s="3"/>
      <c r="AD908" s="3"/>
      <c r="AE908" s="3"/>
      <c r="AF908" s="3"/>
      <c r="AG908" s="3"/>
      <c r="AH908" s="3"/>
      <c r="AI908" s="3"/>
      <c r="AJ908" s="3"/>
    </row>
    <row r="909">
      <c r="A909" s="252" t="s">
        <v>1636</v>
      </c>
      <c r="B909" s="252" t="s">
        <v>494</v>
      </c>
      <c r="C909" s="252" t="s">
        <v>951</v>
      </c>
      <c r="D909" s="252" t="s">
        <v>952</v>
      </c>
      <c r="E909" s="59">
        <v>9.5</v>
      </c>
      <c r="F909" s="59" t="s">
        <v>188</v>
      </c>
      <c r="G909" s="59" t="s">
        <v>7270</v>
      </c>
      <c r="H909" s="59" t="s">
        <v>1593</v>
      </c>
      <c r="I909" s="59">
        <v>3.0</v>
      </c>
      <c r="J909" s="59" t="s">
        <v>127</v>
      </c>
      <c r="K909" s="59">
        <v>35.0</v>
      </c>
      <c r="L909" s="59">
        <v>33.0</v>
      </c>
      <c r="M909" s="59">
        <v>16.5</v>
      </c>
      <c r="N909" s="252">
        <v>26.0</v>
      </c>
      <c r="O909" s="284">
        <v>0.0013</v>
      </c>
      <c r="P909" s="252">
        <v>28.0</v>
      </c>
      <c r="Q909" s="284">
        <v>0.0011</v>
      </c>
      <c r="R909" s="284">
        <v>1.0</v>
      </c>
      <c r="S909" s="252">
        <v>3.0</v>
      </c>
      <c r="T909" s="252">
        <v>0.0</v>
      </c>
      <c r="U909" s="284">
        <v>0.1154</v>
      </c>
      <c r="V909" s="284">
        <v>0.0</v>
      </c>
      <c r="W909" s="285">
        <v>339.0</v>
      </c>
      <c r="X909" s="285">
        <v>0.0</v>
      </c>
      <c r="Y909" s="252">
        <v>3.0</v>
      </c>
      <c r="Z909" s="252">
        <v>0.0</v>
      </c>
      <c r="AA909" s="63"/>
      <c r="AB909" s="63"/>
      <c r="AC909" s="63"/>
      <c r="AD909" s="63"/>
      <c r="AE909" s="63"/>
      <c r="AF909" s="63"/>
      <c r="AG909" s="63"/>
      <c r="AH909" s="63"/>
      <c r="AI909" s="63"/>
      <c r="AJ909" s="63"/>
    </row>
    <row r="910">
      <c r="A910" s="251" t="s">
        <v>1636</v>
      </c>
      <c r="B910" s="251" t="s">
        <v>494</v>
      </c>
      <c r="C910" s="251" t="s">
        <v>535</v>
      </c>
      <c r="D910" s="251" t="s">
        <v>536</v>
      </c>
      <c r="E910" s="55">
        <v>6.5</v>
      </c>
      <c r="F910" s="55" t="s">
        <v>7290</v>
      </c>
      <c r="G910" s="55" t="s">
        <v>7270</v>
      </c>
      <c r="H910" s="55" t="s">
        <v>1593</v>
      </c>
      <c r="I910" s="251">
        <v>2.0</v>
      </c>
      <c r="J910" s="55" t="s">
        <v>127</v>
      </c>
      <c r="K910" s="55">
        <v>35.0</v>
      </c>
      <c r="L910" s="55">
        <v>33.0</v>
      </c>
      <c r="M910" s="55">
        <v>16.5</v>
      </c>
      <c r="N910" s="251">
        <v>83.0</v>
      </c>
      <c r="O910" s="286">
        <v>0.0041</v>
      </c>
      <c r="P910" s="251">
        <v>92.0</v>
      </c>
      <c r="Q910" s="286">
        <v>0.0037</v>
      </c>
      <c r="R910" s="286">
        <v>1.0</v>
      </c>
      <c r="S910" s="251">
        <v>1.0</v>
      </c>
      <c r="T910" s="251">
        <v>0.0</v>
      </c>
      <c r="U910" s="286">
        <v>0.012</v>
      </c>
      <c r="V910" s="286">
        <v>0.0</v>
      </c>
      <c r="W910" s="287">
        <v>113.0</v>
      </c>
      <c r="X910" s="287">
        <v>0.0</v>
      </c>
      <c r="Y910" s="251">
        <v>1.0</v>
      </c>
      <c r="Z910" s="251">
        <v>0.0</v>
      </c>
      <c r="AA910" s="3"/>
      <c r="AB910" s="3"/>
      <c r="AC910" s="3"/>
      <c r="AD910" s="3"/>
      <c r="AE910" s="3"/>
      <c r="AF910" s="3"/>
      <c r="AG910" s="3"/>
      <c r="AH910" s="3"/>
      <c r="AI910" s="3"/>
      <c r="AJ910" s="3"/>
    </row>
    <row r="911">
      <c r="A911" s="252" t="s">
        <v>1636</v>
      </c>
      <c r="B911" s="252" t="s">
        <v>494</v>
      </c>
      <c r="C911" s="252" t="s">
        <v>539</v>
      </c>
      <c r="D911" s="252" t="s">
        <v>540</v>
      </c>
      <c r="E911" s="59">
        <v>7.5</v>
      </c>
      <c r="F911" s="59" t="s">
        <v>7290</v>
      </c>
      <c r="G911" s="59" t="s">
        <v>7270</v>
      </c>
      <c r="H911" s="59" t="s">
        <v>1593</v>
      </c>
      <c r="I911" s="252">
        <v>2.0</v>
      </c>
      <c r="J911" s="59" t="s">
        <v>127</v>
      </c>
      <c r="K911" s="59">
        <v>35.0</v>
      </c>
      <c r="L911" s="59">
        <v>33.0</v>
      </c>
      <c r="M911" s="59">
        <v>16.5</v>
      </c>
      <c r="N911" s="252">
        <v>9.0</v>
      </c>
      <c r="O911" s="284">
        <v>4.0E-4</v>
      </c>
      <c r="P911" s="252">
        <v>9.0</v>
      </c>
      <c r="Q911" s="284">
        <v>4.0E-4</v>
      </c>
      <c r="R911" s="284">
        <v>1.0</v>
      </c>
      <c r="S911" s="252">
        <v>1.0</v>
      </c>
      <c r="T911" s="252">
        <v>0.0</v>
      </c>
      <c r="U911" s="284">
        <v>0.1111</v>
      </c>
      <c r="V911" s="284">
        <v>0.0</v>
      </c>
      <c r="W911" s="285">
        <v>113.0</v>
      </c>
      <c r="X911" s="285">
        <v>0.0</v>
      </c>
      <c r="Y911" s="252">
        <v>1.0</v>
      </c>
      <c r="Z911" s="252">
        <v>0.0</v>
      </c>
      <c r="AA911" s="63"/>
      <c r="AB911" s="63"/>
      <c r="AC911" s="63"/>
      <c r="AD911" s="63"/>
      <c r="AE911" s="63"/>
      <c r="AF911" s="63"/>
      <c r="AG911" s="63"/>
      <c r="AH911" s="63"/>
      <c r="AI911" s="63"/>
      <c r="AJ911" s="63"/>
    </row>
    <row r="912">
      <c r="A912" s="251" t="s">
        <v>1636</v>
      </c>
      <c r="B912" s="251" t="s">
        <v>494</v>
      </c>
      <c r="C912" s="251" t="s">
        <v>541</v>
      </c>
      <c r="D912" s="251" t="s">
        <v>542</v>
      </c>
      <c r="E912" s="55">
        <v>8.0</v>
      </c>
      <c r="F912" s="55" t="s">
        <v>7290</v>
      </c>
      <c r="G912" s="55" t="s">
        <v>7270</v>
      </c>
      <c r="H912" s="55" t="s">
        <v>1593</v>
      </c>
      <c r="I912" s="55">
        <v>1.0</v>
      </c>
      <c r="J912" s="55" t="s">
        <v>127</v>
      </c>
      <c r="K912" s="55">
        <v>35.0</v>
      </c>
      <c r="L912" s="55">
        <v>33.0</v>
      </c>
      <c r="M912" s="55">
        <v>16.5</v>
      </c>
      <c r="N912" s="251">
        <v>12.0</v>
      </c>
      <c r="O912" s="286">
        <v>6.0E-4</v>
      </c>
      <c r="P912" s="251">
        <v>15.0</v>
      </c>
      <c r="Q912" s="286">
        <v>6.0E-4</v>
      </c>
      <c r="R912" s="286">
        <v>1.0</v>
      </c>
      <c r="S912" s="251">
        <v>1.0</v>
      </c>
      <c r="T912" s="251">
        <v>0.0</v>
      </c>
      <c r="U912" s="286">
        <v>0.0833</v>
      </c>
      <c r="V912" s="286">
        <v>0.0</v>
      </c>
      <c r="W912" s="287">
        <v>113.0</v>
      </c>
      <c r="X912" s="287">
        <v>0.0</v>
      </c>
      <c r="Y912" s="251">
        <v>1.0</v>
      </c>
      <c r="Z912" s="251">
        <v>0.0</v>
      </c>
      <c r="AA912" s="3"/>
      <c r="AB912" s="3"/>
      <c r="AC912" s="3"/>
      <c r="AD912" s="3"/>
      <c r="AE912" s="3"/>
      <c r="AF912" s="3"/>
      <c r="AG912" s="3"/>
      <c r="AH912" s="3"/>
      <c r="AI912" s="3"/>
      <c r="AJ912" s="3"/>
    </row>
    <row r="913">
      <c r="A913" s="252" t="s">
        <v>1636</v>
      </c>
      <c r="B913" s="252" t="s">
        <v>494</v>
      </c>
      <c r="C913" s="252" t="s">
        <v>543</v>
      </c>
      <c r="D913" s="252" t="s">
        <v>544</v>
      </c>
      <c r="E913" s="59">
        <v>8.5</v>
      </c>
      <c r="F913" s="59" t="s">
        <v>7290</v>
      </c>
      <c r="G913" s="59" t="s">
        <v>7270</v>
      </c>
      <c r="H913" s="59" t="s">
        <v>1593</v>
      </c>
      <c r="I913" s="59">
        <v>5.0</v>
      </c>
      <c r="J913" s="59" t="s">
        <v>127</v>
      </c>
      <c r="K913" s="59">
        <v>35.0</v>
      </c>
      <c r="L913" s="59">
        <v>33.0</v>
      </c>
      <c r="M913" s="59">
        <v>16.5</v>
      </c>
      <c r="N913" s="252">
        <v>221.0</v>
      </c>
      <c r="O913" s="284">
        <v>0.0109</v>
      </c>
      <c r="P913" s="252">
        <v>266.0</v>
      </c>
      <c r="Q913" s="284">
        <v>0.0108</v>
      </c>
      <c r="R913" s="284">
        <v>0.985</v>
      </c>
      <c r="S913" s="252">
        <v>5.0</v>
      </c>
      <c r="T913" s="252">
        <v>0.0</v>
      </c>
      <c r="U913" s="284">
        <v>0.0226</v>
      </c>
      <c r="V913" s="284">
        <v>0.0</v>
      </c>
      <c r="W913" s="285">
        <v>565.0</v>
      </c>
      <c r="X913" s="285">
        <v>0.0</v>
      </c>
      <c r="Y913" s="252">
        <v>5.0</v>
      </c>
      <c r="Z913" s="252">
        <v>0.0</v>
      </c>
      <c r="AA913" s="63"/>
      <c r="AB913" s="63"/>
      <c r="AC913" s="63"/>
      <c r="AD913" s="63"/>
      <c r="AE913" s="63"/>
      <c r="AF913" s="63"/>
      <c r="AG913" s="63"/>
      <c r="AH913" s="63"/>
      <c r="AI913" s="63"/>
      <c r="AJ913" s="63"/>
    </row>
    <row r="914">
      <c r="A914" s="251" t="s">
        <v>1636</v>
      </c>
      <c r="B914" s="251" t="s">
        <v>494</v>
      </c>
      <c r="C914" s="251" t="s">
        <v>547</v>
      </c>
      <c r="D914" s="251" t="s">
        <v>548</v>
      </c>
      <c r="E914" s="55">
        <v>9.5</v>
      </c>
      <c r="F914" s="55" t="s">
        <v>7290</v>
      </c>
      <c r="G914" s="55" t="s">
        <v>7270</v>
      </c>
      <c r="H914" s="55" t="s">
        <v>1593</v>
      </c>
      <c r="I914" s="55">
        <v>2.0</v>
      </c>
      <c r="J914" s="55" t="s">
        <v>127</v>
      </c>
      <c r="K914" s="55">
        <v>35.0</v>
      </c>
      <c r="L914" s="55">
        <v>33.0</v>
      </c>
      <c r="M914" s="55">
        <v>16.5</v>
      </c>
      <c r="N914" s="251">
        <v>32.0</v>
      </c>
      <c r="O914" s="286">
        <v>0.0016</v>
      </c>
      <c r="P914" s="251">
        <v>36.0</v>
      </c>
      <c r="Q914" s="286">
        <v>0.0015</v>
      </c>
      <c r="R914" s="286">
        <v>1.0</v>
      </c>
      <c r="S914" s="251">
        <v>2.0</v>
      </c>
      <c r="T914" s="251">
        <v>0.0</v>
      </c>
      <c r="U914" s="286">
        <v>0.0625</v>
      </c>
      <c r="V914" s="286">
        <v>0.0</v>
      </c>
      <c r="W914" s="287">
        <v>226.0</v>
      </c>
      <c r="X914" s="287">
        <v>0.0</v>
      </c>
      <c r="Y914" s="251">
        <v>2.0</v>
      </c>
      <c r="Z914" s="251">
        <v>0.0</v>
      </c>
      <c r="AA914" s="3"/>
      <c r="AB914" s="3"/>
      <c r="AC914" s="3"/>
      <c r="AD914" s="3"/>
      <c r="AE914" s="3"/>
      <c r="AF914" s="3"/>
      <c r="AG914" s="3"/>
      <c r="AH914" s="3"/>
      <c r="AI914" s="3"/>
      <c r="AJ914" s="3"/>
    </row>
    <row r="915">
      <c r="A915" s="252" t="s">
        <v>1636</v>
      </c>
      <c r="B915" s="252" t="s">
        <v>549</v>
      </c>
      <c r="C915" s="252" t="s">
        <v>957</v>
      </c>
      <c r="D915" s="252" t="s">
        <v>958</v>
      </c>
      <c r="E915" s="59">
        <v>8.0</v>
      </c>
      <c r="F915" s="59" t="s">
        <v>7287</v>
      </c>
      <c r="G915" s="59" t="s">
        <v>7270</v>
      </c>
      <c r="H915" s="59" t="s">
        <v>1593</v>
      </c>
      <c r="I915" s="252">
        <v>3.0</v>
      </c>
      <c r="J915" s="59" t="s">
        <v>127</v>
      </c>
      <c r="K915" s="59">
        <v>35.0</v>
      </c>
      <c r="L915" s="59">
        <v>33.0</v>
      </c>
      <c r="M915" s="59">
        <v>16.5</v>
      </c>
      <c r="N915" s="252">
        <v>305.0</v>
      </c>
      <c r="O915" s="284">
        <v>0.0151</v>
      </c>
      <c r="P915" s="252">
        <v>378.0</v>
      </c>
      <c r="Q915" s="284">
        <v>0.0154</v>
      </c>
      <c r="R915" s="284">
        <v>0.9974</v>
      </c>
      <c r="S915" s="252">
        <v>1.0</v>
      </c>
      <c r="T915" s="252">
        <v>0.0</v>
      </c>
      <c r="U915" s="284">
        <v>0.0033</v>
      </c>
      <c r="V915" s="284">
        <v>0.0</v>
      </c>
      <c r="W915" s="285">
        <v>124.0</v>
      </c>
      <c r="X915" s="285">
        <v>0.0</v>
      </c>
      <c r="Y915" s="252">
        <v>1.0</v>
      </c>
      <c r="Z915" s="252">
        <v>0.0</v>
      </c>
      <c r="AA915" s="63"/>
      <c r="AB915" s="63"/>
      <c r="AC915" s="63"/>
      <c r="AD915" s="63"/>
      <c r="AE915" s="63"/>
      <c r="AF915" s="63"/>
      <c r="AG915" s="63"/>
      <c r="AH915" s="63"/>
      <c r="AI915" s="63"/>
      <c r="AJ915" s="63"/>
    </row>
    <row r="916">
      <c r="A916" s="251" t="s">
        <v>1636</v>
      </c>
      <c r="B916" s="251" t="s">
        <v>562</v>
      </c>
      <c r="C916" s="251" t="s">
        <v>1459</v>
      </c>
      <c r="D916" s="251" t="s">
        <v>1460</v>
      </c>
      <c r="E916" s="55">
        <v>9.5</v>
      </c>
      <c r="F916" s="55" t="s">
        <v>7288</v>
      </c>
      <c r="G916" s="55" t="s">
        <v>7270</v>
      </c>
      <c r="H916" s="55" t="s">
        <v>1620</v>
      </c>
      <c r="I916" s="55">
        <v>1.0</v>
      </c>
      <c r="J916" s="55" t="s">
        <v>235</v>
      </c>
      <c r="K916" s="55">
        <v>58.5</v>
      </c>
      <c r="L916" s="55">
        <v>26.5</v>
      </c>
      <c r="M916" s="55">
        <v>25.0</v>
      </c>
      <c r="N916" s="251">
        <v>1.0</v>
      </c>
      <c r="O916" s="286">
        <v>0.0</v>
      </c>
      <c r="P916" s="251">
        <v>1.0</v>
      </c>
      <c r="Q916" s="286">
        <v>0.0</v>
      </c>
      <c r="R916" s="286">
        <v>1.0</v>
      </c>
      <c r="S916" s="251">
        <v>1.0</v>
      </c>
      <c r="T916" s="251">
        <v>0.0</v>
      </c>
      <c r="U916" s="286">
        <v>1.0</v>
      </c>
      <c r="V916" s="286">
        <v>0.0</v>
      </c>
      <c r="W916" s="287">
        <v>102.0</v>
      </c>
      <c r="X916" s="287">
        <v>0.0</v>
      </c>
      <c r="Y916" s="251">
        <v>1.0</v>
      </c>
      <c r="Z916" s="251">
        <v>0.0</v>
      </c>
      <c r="AA916" s="3"/>
      <c r="AB916" s="3"/>
      <c r="AC916" s="3"/>
      <c r="AD916" s="3"/>
      <c r="AE916" s="3"/>
      <c r="AF916" s="3"/>
      <c r="AG916" s="3"/>
      <c r="AH916" s="3"/>
      <c r="AI916" s="3"/>
      <c r="AJ916" s="3"/>
    </row>
    <row r="917">
      <c r="A917" s="252" t="s">
        <v>1636</v>
      </c>
      <c r="B917" s="252" t="s">
        <v>562</v>
      </c>
      <c r="C917" s="252" t="s">
        <v>1148</v>
      </c>
      <c r="D917" s="252" t="s">
        <v>1149</v>
      </c>
      <c r="E917" s="59">
        <v>9.5</v>
      </c>
      <c r="F917" s="59" t="s">
        <v>188</v>
      </c>
      <c r="G917" s="59" t="s">
        <v>7270</v>
      </c>
      <c r="H917" s="59" t="s">
        <v>1620</v>
      </c>
      <c r="I917" s="59">
        <v>3.0</v>
      </c>
      <c r="J917" s="59" t="s">
        <v>235</v>
      </c>
      <c r="K917" s="59">
        <v>58.5</v>
      </c>
      <c r="L917" s="59">
        <v>26.5</v>
      </c>
      <c r="M917" s="59">
        <v>25.0</v>
      </c>
      <c r="N917" s="252">
        <v>0.0</v>
      </c>
      <c r="O917" s="284">
        <v>0.0</v>
      </c>
      <c r="P917" s="252">
        <v>0.0</v>
      </c>
      <c r="Q917" s="284">
        <v>0.0</v>
      </c>
      <c r="R917" s="284">
        <v>0.0</v>
      </c>
      <c r="S917" s="252">
        <v>3.0</v>
      </c>
      <c r="T917" s="252">
        <v>0.0</v>
      </c>
      <c r="U917" s="284">
        <v>0.0</v>
      </c>
      <c r="V917" s="284">
        <v>0.0</v>
      </c>
      <c r="W917" s="285">
        <v>306.0</v>
      </c>
      <c r="X917" s="285">
        <v>0.0</v>
      </c>
      <c r="Y917" s="252">
        <v>2.0</v>
      </c>
      <c r="Z917" s="252">
        <v>0.0</v>
      </c>
      <c r="AA917" s="63"/>
      <c r="AB917" s="63"/>
      <c r="AC917" s="63"/>
      <c r="AD917" s="63"/>
      <c r="AE917" s="63"/>
      <c r="AF917" s="63"/>
      <c r="AG917" s="63"/>
      <c r="AH917" s="63"/>
      <c r="AI917" s="63"/>
      <c r="AJ917" s="63"/>
    </row>
    <row r="918">
      <c r="A918" s="251" t="s">
        <v>1636</v>
      </c>
      <c r="B918" s="251" t="s">
        <v>575</v>
      </c>
      <c r="C918" s="251" t="s">
        <v>1461</v>
      </c>
      <c r="D918" s="251" t="s">
        <v>1462</v>
      </c>
      <c r="E918" s="55">
        <v>12.0</v>
      </c>
      <c r="F918" s="55" t="s">
        <v>188</v>
      </c>
      <c r="G918" s="55" t="s">
        <v>7270</v>
      </c>
      <c r="H918" s="55" t="s">
        <v>1620</v>
      </c>
      <c r="I918" s="55">
        <v>1.0</v>
      </c>
      <c r="J918" s="55" t="s">
        <v>235</v>
      </c>
      <c r="K918" s="55">
        <v>58.5</v>
      </c>
      <c r="L918" s="55">
        <v>26.5</v>
      </c>
      <c r="M918" s="55">
        <v>25.0</v>
      </c>
      <c r="N918" s="251">
        <v>1.0</v>
      </c>
      <c r="O918" s="286">
        <v>0.0</v>
      </c>
      <c r="P918" s="251">
        <v>2.0</v>
      </c>
      <c r="Q918" s="286">
        <v>1.0E-4</v>
      </c>
      <c r="R918" s="286">
        <v>1.0</v>
      </c>
      <c r="S918" s="251">
        <v>1.0</v>
      </c>
      <c r="T918" s="251">
        <v>0.0</v>
      </c>
      <c r="U918" s="286">
        <v>1.0</v>
      </c>
      <c r="V918" s="286">
        <v>0.0</v>
      </c>
      <c r="W918" s="287">
        <v>106.0</v>
      </c>
      <c r="X918" s="287">
        <v>0.0</v>
      </c>
      <c r="Y918" s="251">
        <v>1.0</v>
      </c>
      <c r="Z918" s="251">
        <v>0.0</v>
      </c>
      <c r="AA918" s="3"/>
      <c r="AB918" s="3"/>
      <c r="AC918" s="3"/>
      <c r="AD918" s="3"/>
      <c r="AE918" s="3"/>
      <c r="AF918" s="3"/>
      <c r="AG918" s="3"/>
      <c r="AH918" s="3"/>
      <c r="AI918" s="3"/>
      <c r="AJ918" s="3"/>
    </row>
    <row r="919">
      <c r="A919" s="252" t="s">
        <v>1636</v>
      </c>
      <c r="B919" s="252" t="s">
        <v>578</v>
      </c>
      <c r="C919" s="252" t="s">
        <v>579</v>
      </c>
      <c r="D919" s="252" t="s">
        <v>580</v>
      </c>
      <c r="E919" s="59">
        <v>10.0</v>
      </c>
      <c r="F919" s="59" t="s">
        <v>7288</v>
      </c>
      <c r="G919" s="59" t="s">
        <v>7400</v>
      </c>
      <c r="H919" s="59" t="e">
        <v>#N/A</v>
      </c>
      <c r="I919" s="59">
        <v>1.0</v>
      </c>
      <c r="J919" s="59" t="s">
        <v>134</v>
      </c>
      <c r="K919" s="59">
        <v>59.5</v>
      </c>
      <c r="L919" s="59">
        <v>32.5</v>
      </c>
      <c r="M919" s="59">
        <v>27.0</v>
      </c>
      <c r="N919" s="252">
        <v>1.0</v>
      </c>
      <c r="O919" s="284">
        <v>0.0</v>
      </c>
      <c r="P919" s="252">
        <v>1.0</v>
      </c>
      <c r="Q919" s="284">
        <v>0.0</v>
      </c>
      <c r="R919" s="284">
        <v>1.0</v>
      </c>
      <c r="S919" s="252">
        <v>1.0</v>
      </c>
      <c r="T919" s="252">
        <v>0.0</v>
      </c>
      <c r="U919" s="284">
        <v>1.0</v>
      </c>
      <c r="V919" s="284">
        <v>0.0</v>
      </c>
      <c r="W919" s="285">
        <v>134.0</v>
      </c>
      <c r="X919" s="285">
        <v>0.0</v>
      </c>
      <c r="Y919" s="252">
        <v>1.0</v>
      </c>
      <c r="Z919" s="252">
        <v>0.0</v>
      </c>
      <c r="AA919" s="63"/>
      <c r="AB919" s="63"/>
      <c r="AC919" s="63"/>
      <c r="AD919" s="63"/>
      <c r="AE919" s="63"/>
      <c r="AF919" s="63"/>
      <c r="AG919" s="63"/>
      <c r="AH919" s="63"/>
      <c r="AI919" s="63"/>
      <c r="AJ919" s="63"/>
    </row>
    <row r="920">
      <c r="A920" s="251" t="s">
        <v>1636</v>
      </c>
      <c r="B920" s="251" t="s">
        <v>578</v>
      </c>
      <c r="C920" s="251" t="s">
        <v>1153</v>
      </c>
      <c r="D920" s="251" t="s">
        <v>1154</v>
      </c>
      <c r="E920" s="55">
        <v>12.0</v>
      </c>
      <c r="F920" s="55" t="s">
        <v>7288</v>
      </c>
      <c r="G920" s="55" t="s">
        <v>7400</v>
      </c>
      <c r="H920" s="55" t="e">
        <v>#N/A</v>
      </c>
      <c r="I920" s="55">
        <v>1.0</v>
      </c>
      <c r="J920" s="55" t="s">
        <v>134</v>
      </c>
      <c r="K920" s="55">
        <v>59.5</v>
      </c>
      <c r="L920" s="55">
        <v>32.5</v>
      </c>
      <c r="M920" s="55">
        <v>27.0</v>
      </c>
      <c r="N920" s="251">
        <v>1.0</v>
      </c>
      <c r="O920" s="286">
        <v>0.0</v>
      </c>
      <c r="P920" s="251">
        <v>1.0</v>
      </c>
      <c r="Q920" s="286">
        <v>0.0</v>
      </c>
      <c r="R920" s="286">
        <v>0.0</v>
      </c>
      <c r="S920" s="251">
        <v>1.0</v>
      </c>
      <c r="T920" s="251">
        <v>0.0</v>
      </c>
      <c r="U920" s="286">
        <v>1.0</v>
      </c>
      <c r="V920" s="286">
        <v>0.0</v>
      </c>
      <c r="W920" s="287">
        <v>134.0</v>
      </c>
      <c r="X920" s="287">
        <v>0.0</v>
      </c>
      <c r="Y920" s="251">
        <v>1.0</v>
      </c>
      <c r="Z920" s="251">
        <v>0.0</v>
      </c>
      <c r="AA920" s="3"/>
      <c r="AB920" s="3"/>
      <c r="AC920" s="3"/>
      <c r="AD920" s="3"/>
      <c r="AE920" s="3"/>
      <c r="AF920" s="3"/>
      <c r="AG920" s="3"/>
      <c r="AH920" s="3"/>
      <c r="AI920" s="3"/>
      <c r="AJ920" s="3"/>
    </row>
    <row r="921">
      <c r="A921" s="252" t="s">
        <v>1636</v>
      </c>
      <c r="B921" s="252" t="s">
        <v>587</v>
      </c>
      <c r="C921" s="252" t="s">
        <v>588</v>
      </c>
      <c r="D921" s="252" t="s">
        <v>589</v>
      </c>
      <c r="E921" s="59">
        <v>10.0</v>
      </c>
      <c r="F921" s="59" t="s">
        <v>7287</v>
      </c>
      <c r="G921" s="59" t="s">
        <v>7271</v>
      </c>
      <c r="H921" s="59" t="s">
        <v>1595</v>
      </c>
      <c r="I921" s="59">
        <v>1.0</v>
      </c>
      <c r="J921" s="59" t="s">
        <v>115</v>
      </c>
      <c r="K921" s="59">
        <v>58.5</v>
      </c>
      <c r="L921" s="59">
        <v>33.5</v>
      </c>
      <c r="M921" s="59">
        <v>25.0</v>
      </c>
      <c r="N921" s="252">
        <v>347.0</v>
      </c>
      <c r="O921" s="284">
        <v>0.0172</v>
      </c>
      <c r="P921" s="252">
        <v>419.0</v>
      </c>
      <c r="Q921" s="284">
        <v>0.017</v>
      </c>
      <c r="R921" s="284">
        <v>0.9952</v>
      </c>
      <c r="S921" s="252">
        <v>1.0</v>
      </c>
      <c r="T921" s="252">
        <v>0.0</v>
      </c>
      <c r="U921" s="284">
        <v>0.0029</v>
      </c>
      <c r="V921" s="284">
        <v>0.0</v>
      </c>
      <c r="W921" s="285">
        <v>134.0</v>
      </c>
      <c r="X921" s="285">
        <v>0.0</v>
      </c>
      <c r="Y921" s="252">
        <v>1.0</v>
      </c>
      <c r="Z921" s="252">
        <v>0.0</v>
      </c>
      <c r="AA921" s="63"/>
      <c r="AB921" s="63"/>
      <c r="AC921" s="63"/>
      <c r="AD921" s="63"/>
      <c r="AE921" s="63"/>
      <c r="AF921" s="63"/>
      <c r="AG921" s="63"/>
      <c r="AH921" s="63"/>
      <c r="AI921" s="63"/>
      <c r="AJ921" s="63"/>
    </row>
    <row r="922">
      <c r="A922" s="251" t="s">
        <v>1636</v>
      </c>
      <c r="B922" s="251" t="s">
        <v>587</v>
      </c>
      <c r="C922" s="251" t="s">
        <v>590</v>
      </c>
      <c r="D922" s="251" t="s">
        <v>591</v>
      </c>
      <c r="E922" s="55">
        <v>10.5</v>
      </c>
      <c r="F922" s="55" t="s">
        <v>7287</v>
      </c>
      <c r="G922" s="55" t="s">
        <v>7271</v>
      </c>
      <c r="H922" s="55" t="s">
        <v>1595</v>
      </c>
      <c r="I922" s="55">
        <v>5.0</v>
      </c>
      <c r="J922" s="55" t="s">
        <v>115</v>
      </c>
      <c r="K922" s="55">
        <v>58.5</v>
      </c>
      <c r="L922" s="55">
        <v>33.5</v>
      </c>
      <c r="M922" s="55">
        <v>25.0</v>
      </c>
      <c r="N922" s="251">
        <v>21.0</v>
      </c>
      <c r="O922" s="286">
        <v>0.001</v>
      </c>
      <c r="P922" s="251">
        <v>29.0</v>
      </c>
      <c r="Q922" s="286">
        <v>0.0012</v>
      </c>
      <c r="R922" s="286">
        <v>0.8276</v>
      </c>
      <c r="S922" s="251">
        <v>4.0</v>
      </c>
      <c r="T922" s="251">
        <v>1.0</v>
      </c>
      <c r="U922" s="286">
        <v>0.1905</v>
      </c>
      <c r="V922" s="286">
        <v>0.0476</v>
      </c>
      <c r="W922" s="287">
        <v>536.0</v>
      </c>
      <c r="X922" s="287">
        <v>134.0</v>
      </c>
      <c r="Y922" s="251">
        <v>4.0</v>
      </c>
      <c r="Z922" s="251">
        <v>1.0</v>
      </c>
      <c r="AA922" s="3"/>
      <c r="AB922" s="3"/>
      <c r="AC922" s="3"/>
      <c r="AD922" s="3"/>
      <c r="AE922" s="3"/>
      <c r="AF922" s="3"/>
      <c r="AG922" s="3"/>
      <c r="AH922" s="3"/>
      <c r="AI922" s="3"/>
      <c r="AJ922" s="3"/>
    </row>
    <row r="923">
      <c r="A923" s="252" t="s">
        <v>1636</v>
      </c>
      <c r="B923" s="252" t="s">
        <v>587</v>
      </c>
      <c r="C923" s="252" t="s">
        <v>592</v>
      </c>
      <c r="D923" s="252" t="s">
        <v>593</v>
      </c>
      <c r="E923" s="59">
        <v>11.0</v>
      </c>
      <c r="F923" s="59" t="s">
        <v>7287</v>
      </c>
      <c r="G923" s="59" t="s">
        <v>7271</v>
      </c>
      <c r="H923" s="59" t="s">
        <v>1595</v>
      </c>
      <c r="I923" s="59">
        <v>1.0</v>
      </c>
      <c r="J923" s="59" t="s">
        <v>115</v>
      </c>
      <c r="K923" s="59">
        <v>58.5</v>
      </c>
      <c r="L923" s="59">
        <v>33.5</v>
      </c>
      <c r="M923" s="59">
        <v>25.0</v>
      </c>
      <c r="N923" s="252">
        <v>6.0</v>
      </c>
      <c r="O923" s="284">
        <v>3.0E-4</v>
      </c>
      <c r="P923" s="252">
        <v>7.0</v>
      </c>
      <c r="Q923" s="284">
        <v>3.0E-4</v>
      </c>
      <c r="R923" s="284">
        <v>0.8571</v>
      </c>
      <c r="S923" s="252">
        <v>1.0</v>
      </c>
      <c r="T923" s="252">
        <v>0.0</v>
      </c>
      <c r="U923" s="284">
        <v>0.1667</v>
      </c>
      <c r="V923" s="284">
        <v>0.0</v>
      </c>
      <c r="W923" s="285">
        <v>134.0</v>
      </c>
      <c r="X923" s="285">
        <v>0.0</v>
      </c>
      <c r="Y923" s="252">
        <v>1.0</v>
      </c>
      <c r="Z923" s="252">
        <v>0.0</v>
      </c>
      <c r="AA923" s="63"/>
      <c r="AB923" s="63"/>
      <c r="AC923" s="63"/>
      <c r="AD923" s="63"/>
      <c r="AE923" s="63"/>
      <c r="AF923" s="63"/>
      <c r="AG923" s="63"/>
      <c r="AH923" s="63"/>
      <c r="AI923" s="63"/>
      <c r="AJ923" s="63"/>
    </row>
    <row r="924">
      <c r="A924" s="251" t="s">
        <v>1636</v>
      </c>
      <c r="B924" s="251" t="s">
        <v>587</v>
      </c>
      <c r="C924" s="251" t="s">
        <v>969</v>
      </c>
      <c r="D924" s="251" t="s">
        <v>970</v>
      </c>
      <c r="E924" s="55">
        <v>12.0</v>
      </c>
      <c r="F924" s="55" t="s">
        <v>7287</v>
      </c>
      <c r="G924" s="55" t="s">
        <v>7271</v>
      </c>
      <c r="H924" s="55" t="s">
        <v>1595</v>
      </c>
      <c r="I924" s="55">
        <v>1.0</v>
      </c>
      <c r="J924" s="55" t="s">
        <v>115</v>
      </c>
      <c r="K924" s="55">
        <v>58.5</v>
      </c>
      <c r="L924" s="55">
        <v>33.5</v>
      </c>
      <c r="M924" s="55">
        <v>25.0</v>
      </c>
      <c r="N924" s="251">
        <v>6.0</v>
      </c>
      <c r="O924" s="286">
        <v>3.0E-4</v>
      </c>
      <c r="P924" s="251">
        <v>11.0</v>
      </c>
      <c r="Q924" s="286">
        <v>4.0E-4</v>
      </c>
      <c r="R924" s="286">
        <v>1.0</v>
      </c>
      <c r="S924" s="251">
        <v>1.0</v>
      </c>
      <c r="T924" s="251">
        <v>0.0</v>
      </c>
      <c r="U924" s="286">
        <v>0.1667</v>
      </c>
      <c r="V924" s="286">
        <v>0.0</v>
      </c>
      <c r="W924" s="287">
        <v>134.0</v>
      </c>
      <c r="X924" s="287">
        <v>0.0</v>
      </c>
      <c r="Y924" s="251">
        <v>1.0</v>
      </c>
      <c r="Z924" s="251">
        <v>0.0</v>
      </c>
      <c r="AA924" s="3"/>
      <c r="AB924" s="3"/>
      <c r="AC924" s="3"/>
      <c r="AD924" s="3"/>
      <c r="AE924" s="3"/>
      <c r="AF924" s="3"/>
      <c r="AG924" s="3"/>
      <c r="AH924" s="3"/>
      <c r="AI924" s="3"/>
      <c r="AJ924" s="3"/>
    </row>
    <row r="925">
      <c r="A925" s="252" t="s">
        <v>1636</v>
      </c>
      <c r="B925" s="252" t="s">
        <v>587</v>
      </c>
      <c r="C925" s="252" t="s">
        <v>594</v>
      </c>
      <c r="D925" s="252" t="s">
        <v>595</v>
      </c>
      <c r="E925" s="59">
        <v>6.0</v>
      </c>
      <c r="F925" s="59" t="s">
        <v>7287</v>
      </c>
      <c r="G925" s="59" t="s">
        <v>7271</v>
      </c>
      <c r="H925" s="59" t="s">
        <v>1595</v>
      </c>
      <c r="I925" s="59">
        <v>1.0</v>
      </c>
      <c r="J925" s="59" t="s">
        <v>115</v>
      </c>
      <c r="K925" s="59">
        <v>58.5</v>
      </c>
      <c r="L925" s="59">
        <v>33.5</v>
      </c>
      <c r="M925" s="59">
        <v>25.0</v>
      </c>
      <c r="N925" s="252">
        <v>15.0</v>
      </c>
      <c r="O925" s="284">
        <v>7.0E-4</v>
      </c>
      <c r="P925" s="252">
        <v>24.0</v>
      </c>
      <c r="Q925" s="284">
        <v>0.001</v>
      </c>
      <c r="R925" s="284">
        <v>0.9583</v>
      </c>
      <c r="S925" s="252">
        <v>1.0</v>
      </c>
      <c r="T925" s="252">
        <v>0.0</v>
      </c>
      <c r="U925" s="284">
        <v>0.0667</v>
      </c>
      <c r="V925" s="284">
        <v>0.0</v>
      </c>
      <c r="W925" s="285">
        <v>134.0</v>
      </c>
      <c r="X925" s="285">
        <v>0.0</v>
      </c>
      <c r="Y925" s="252">
        <v>1.0</v>
      </c>
      <c r="Z925" s="252">
        <v>0.0</v>
      </c>
      <c r="AA925" s="63"/>
      <c r="AB925" s="63"/>
      <c r="AC925" s="63"/>
      <c r="AD925" s="63"/>
      <c r="AE925" s="63"/>
      <c r="AF925" s="63"/>
      <c r="AG925" s="63"/>
      <c r="AH925" s="63"/>
      <c r="AI925" s="63"/>
      <c r="AJ925" s="63"/>
    </row>
    <row r="926">
      <c r="A926" s="251" t="s">
        <v>1636</v>
      </c>
      <c r="B926" s="251" t="s">
        <v>587</v>
      </c>
      <c r="C926" s="251" t="s">
        <v>971</v>
      </c>
      <c r="D926" s="251" t="s">
        <v>972</v>
      </c>
      <c r="E926" s="55">
        <v>6.5</v>
      </c>
      <c r="F926" s="55" t="s">
        <v>7287</v>
      </c>
      <c r="G926" s="55" t="s">
        <v>7271</v>
      </c>
      <c r="H926" s="55" t="s">
        <v>1595</v>
      </c>
      <c r="I926" s="55">
        <v>1.0</v>
      </c>
      <c r="J926" s="55" t="s">
        <v>115</v>
      </c>
      <c r="K926" s="55">
        <v>58.5</v>
      </c>
      <c r="L926" s="55">
        <v>33.5</v>
      </c>
      <c r="M926" s="55">
        <v>25.0</v>
      </c>
      <c r="N926" s="251">
        <v>0.0</v>
      </c>
      <c r="O926" s="286">
        <v>0.0</v>
      </c>
      <c r="P926" s="251">
        <v>0.0</v>
      </c>
      <c r="Q926" s="286">
        <v>0.0</v>
      </c>
      <c r="R926" s="286">
        <v>0.0</v>
      </c>
      <c r="S926" s="251">
        <v>1.0</v>
      </c>
      <c r="T926" s="251">
        <v>0.0</v>
      </c>
      <c r="U926" s="286">
        <v>0.0</v>
      </c>
      <c r="V926" s="286">
        <v>0.0</v>
      </c>
      <c r="W926" s="287">
        <v>134.0</v>
      </c>
      <c r="X926" s="287">
        <v>0.0</v>
      </c>
      <c r="Y926" s="251">
        <v>1.0</v>
      </c>
      <c r="Z926" s="251">
        <v>0.0</v>
      </c>
      <c r="AA926" s="3"/>
      <c r="AB926" s="3"/>
      <c r="AC926" s="3"/>
      <c r="AD926" s="3"/>
      <c r="AE926" s="3"/>
      <c r="AF926" s="3"/>
      <c r="AG926" s="3"/>
      <c r="AH926" s="3"/>
      <c r="AI926" s="3"/>
      <c r="AJ926" s="3"/>
    </row>
    <row r="927">
      <c r="A927" s="252" t="s">
        <v>1636</v>
      </c>
      <c r="B927" s="252" t="s">
        <v>587</v>
      </c>
      <c r="C927" s="252" t="s">
        <v>598</v>
      </c>
      <c r="D927" s="252" t="s">
        <v>599</v>
      </c>
      <c r="E927" s="59">
        <v>8.0</v>
      </c>
      <c r="F927" s="59" t="s">
        <v>7287</v>
      </c>
      <c r="G927" s="59" t="s">
        <v>7271</v>
      </c>
      <c r="H927" s="59" t="s">
        <v>1595</v>
      </c>
      <c r="I927" s="59">
        <v>1.0</v>
      </c>
      <c r="J927" s="59" t="s">
        <v>115</v>
      </c>
      <c r="K927" s="59">
        <v>58.5</v>
      </c>
      <c r="L927" s="59">
        <v>33.5</v>
      </c>
      <c r="M927" s="59">
        <v>25.0</v>
      </c>
      <c r="N927" s="252">
        <v>9.0</v>
      </c>
      <c r="O927" s="284">
        <v>4.0E-4</v>
      </c>
      <c r="P927" s="252">
        <v>12.0</v>
      </c>
      <c r="Q927" s="284">
        <v>5.0E-4</v>
      </c>
      <c r="R927" s="284">
        <v>1.0</v>
      </c>
      <c r="S927" s="252">
        <v>1.0</v>
      </c>
      <c r="T927" s="252">
        <v>0.0</v>
      </c>
      <c r="U927" s="284">
        <v>0.1111</v>
      </c>
      <c r="V927" s="284">
        <v>0.0</v>
      </c>
      <c r="W927" s="285">
        <v>134.0</v>
      </c>
      <c r="X927" s="285">
        <v>0.0</v>
      </c>
      <c r="Y927" s="252">
        <v>1.0</v>
      </c>
      <c r="Z927" s="252">
        <v>0.0</v>
      </c>
      <c r="AA927" s="63"/>
      <c r="AB927" s="63"/>
      <c r="AC927" s="63"/>
      <c r="AD927" s="63"/>
      <c r="AE927" s="63"/>
      <c r="AF927" s="63"/>
      <c r="AG927" s="63"/>
      <c r="AH927" s="63"/>
      <c r="AI927" s="63"/>
      <c r="AJ927" s="63"/>
    </row>
    <row r="928">
      <c r="A928" s="251" t="s">
        <v>1636</v>
      </c>
      <c r="B928" s="251" t="s">
        <v>587</v>
      </c>
      <c r="C928" s="251" t="s">
        <v>973</v>
      </c>
      <c r="D928" s="251" t="s">
        <v>974</v>
      </c>
      <c r="E928" s="55">
        <v>8.5</v>
      </c>
      <c r="F928" s="55" t="s">
        <v>7287</v>
      </c>
      <c r="G928" s="55" t="s">
        <v>7271</v>
      </c>
      <c r="H928" s="55" t="s">
        <v>1595</v>
      </c>
      <c r="I928" s="55">
        <v>1.0</v>
      </c>
      <c r="J928" s="55" t="s">
        <v>115</v>
      </c>
      <c r="K928" s="55">
        <v>58.5</v>
      </c>
      <c r="L928" s="55">
        <v>33.5</v>
      </c>
      <c r="M928" s="55">
        <v>25.0</v>
      </c>
      <c r="N928" s="251">
        <v>9.0</v>
      </c>
      <c r="O928" s="286">
        <v>4.0E-4</v>
      </c>
      <c r="P928" s="251">
        <v>10.0</v>
      </c>
      <c r="Q928" s="286">
        <v>4.0E-4</v>
      </c>
      <c r="R928" s="286">
        <v>1.0</v>
      </c>
      <c r="S928" s="251">
        <v>1.0</v>
      </c>
      <c r="T928" s="251">
        <v>0.0</v>
      </c>
      <c r="U928" s="286">
        <v>0.1111</v>
      </c>
      <c r="V928" s="286">
        <v>0.0</v>
      </c>
      <c r="W928" s="287">
        <v>134.0</v>
      </c>
      <c r="X928" s="287">
        <v>0.0</v>
      </c>
      <c r="Y928" s="251">
        <v>1.0</v>
      </c>
      <c r="Z928" s="251">
        <v>0.0</v>
      </c>
      <c r="AA928" s="3"/>
      <c r="AB928" s="3"/>
      <c r="AC928" s="3"/>
      <c r="AD928" s="3"/>
      <c r="AE928" s="3"/>
      <c r="AF928" s="3"/>
      <c r="AG928" s="3"/>
      <c r="AH928" s="3"/>
      <c r="AI928" s="3"/>
      <c r="AJ928" s="3"/>
    </row>
    <row r="929">
      <c r="A929" s="252" t="s">
        <v>1636</v>
      </c>
      <c r="B929" s="252" t="s">
        <v>587</v>
      </c>
      <c r="C929" s="252" t="s">
        <v>600</v>
      </c>
      <c r="D929" s="252" t="s">
        <v>601</v>
      </c>
      <c r="E929" s="59">
        <v>9.0</v>
      </c>
      <c r="F929" s="59" t="s">
        <v>7287</v>
      </c>
      <c r="G929" s="59" t="s">
        <v>7271</v>
      </c>
      <c r="H929" s="59" t="s">
        <v>1595</v>
      </c>
      <c r="I929" s="59">
        <v>3.0</v>
      </c>
      <c r="J929" s="59" t="s">
        <v>115</v>
      </c>
      <c r="K929" s="59">
        <v>58.5</v>
      </c>
      <c r="L929" s="59">
        <v>33.5</v>
      </c>
      <c r="M929" s="59">
        <v>25.0</v>
      </c>
      <c r="N929" s="252">
        <v>15.0</v>
      </c>
      <c r="O929" s="284">
        <v>7.0E-4</v>
      </c>
      <c r="P929" s="252">
        <v>17.0</v>
      </c>
      <c r="Q929" s="284">
        <v>7.0E-4</v>
      </c>
      <c r="R929" s="284">
        <v>0.8824</v>
      </c>
      <c r="S929" s="252">
        <v>3.0</v>
      </c>
      <c r="T929" s="252">
        <v>0.0</v>
      </c>
      <c r="U929" s="284">
        <v>0.2</v>
      </c>
      <c r="V929" s="284">
        <v>0.0</v>
      </c>
      <c r="W929" s="285">
        <v>402.0</v>
      </c>
      <c r="X929" s="285">
        <v>0.0</v>
      </c>
      <c r="Y929" s="252">
        <v>3.0</v>
      </c>
      <c r="Z929" s="252">
        <v>0.0</v>
      </c>
      <c r="AA929" s="63"/>
      <c r="AB929" s="63"/>
      <c r="AC929" s="63"/>
      <c r="AD929" s="63"/>
      <c r="AE929" s="63"/>
      <c r="AF929" s="63"/>
      <c r="AG929" s="63"/>
      <c r="AH929" s="63"/>
      <c r="AI929" s="63"/>
      <c r="AJ929" s="63"/>
    </row>
    <row r="930">
      <c r="A930" s="251" t="s">
        <v>1636</v>
      </c>
      <c r="B930" s="251" t="s">
        <v>587</v>
      </c>
      <c r="C930" s="251" t="s">
        <v>602</v>
      </c>
      <c r="D930" s="251" t="s">
        <v>603</v>
      </c>
      <c r="E930" s="55">
        <v>9.5</v>
      </c>
      <c r="F930" s="55" t="s">
        <v>7287</v>
      </c>
      <c r="G930" s="55" t="s">
        <v>7271</v>
      </c>
      <c r="H930" s="55" t="s">
        <v>1595</v>
      </c>
      <c r="I930" s="55">
        <v>3.0</v>
      </c>
      <c r="J930" s="55" t="s">
        <v>115</v>
      </c>
      <c r="K930" s="55">
        <v>58.5</v>
      </c>
      <c r="L930" s="55">
        <v>33.5</v>
      </c>
      <c r="M930" s="55">
        <v>25.0</v>
      </c>
      <c r="N930" s="251">
        <v>223.0</v>
      </c>
      <c r="O930" s="286">
        <v>0.011</v>
      </c>
      <c r="P930" s="251">
        <v>270.0</v>
      </c>
      <c r="Q930" s="286">
        <v>0.011</v>
      </c>
      <c r="R930" s="286">
        <v>1.0</v>
      </c>
      <c r="S930" s="251">
        <v>2.0</v>
      </c>
      <c r="T930" s="251">
        <v>1.0</v>
      </c>
      <c r="U930" s="286">
        <v>0.009</v>
      </c>
      <c r="V930" s="286">
        <v>0.0045</v>
      </c>
      <c r="W930" s="287">
        <v>268.0</v>
      </c>
      <c r="X930" s="287">
        <v>134.0</v>
      </c>
      <c r="Y930" s="251">
        <v>2.0</v>
      </c>
      <c r="Z930" s="251">
        <v>1.0</v>
      </c>
      <c r="AA930" s="3"/>
      <c r="AB930" s="3"/>
      <c r="AC930" s="3"/>
      <c r="AD930" s="3"/>
      <c r="AE930" s="3"/>
      <c r="AF930" s="3"/>
      <c r="AG930" s="3"/>
      <c r="AH930" s="3"/>
      <c r="AI930" s="3"/>
      <c r="AJ930" s="3"/>
    </row>
    <row r="931">
      <c r="A931" s="252" t="s">
        <v>1636</v>
      </c>
      <c r="B931" s="252" t="s">
        <v>1463</v>
      </c>
      <c r="C931" s="252" t="s">
        <v>1464</v>
      </c>
      <c r="D931" s="252" t="s">
        <v>1158</v>
      </c>
      <c r="E931" s="59">
        <v>10.0</v>
      </c>
      <c r="F931" s="59" t="s">
        <v>7287</v>
      </c>
      <c r="G931" s="59" t="s">
        <v>7270</v>
      </c>
      <c r="H931" s="59" t="s">
        <v>1595</v>
      </c>
      <c r="I931" s="59">
        <v>1.0</v>
      </c>
      <c r="J931" s="59" t="s">
        <v>138</v>
      </c>
      <c r="K931" s="59">
        <v>35.0</v>
      </c>
      <c r="L931" s="59">
        <v>32.5</v>
      </c>
      <c r="M931" s="59">
        <v>16.5</v>
      </c>
      <c r="N931" s="252">
        <v>0.0</v>
      </c>
      <c r="O931" s="284">
        <v>0.0</v>
      </c>
      <c r="P931" s="252">
        <v>0.0</v>
      </c>
      <c r="Q931" s="284">
        <v>0.0</v>
      </c>
      <c r="R931" s="284">
        <v>0.0</v>
      </c>
      <c r="S931" s="252">
        <v>1.0</v>
      </c>
      <c r="T931" s="252">
        <v>0.0</v>
      </c>
      <c r="U931" s="284">
        <v>0.0</v>
      </c>
      <c r="V931" s="284">
        <v>0.0</v>
      </c>
      <c r="W931" s="285">
        <v>129.0</v>
      </c>
      <c r="X931" s="285">
        <v>0.0</v>
      </c>
      <c r="Y931" s="252">
        <v>1.0</v>
      </c>
      <c r="Z931" s="252">
        <v>0.0</v>
      </c>
      <c r="AA931" s="63"/>
      <c r="AB931" s="63"/>
      <c r="AC931" s="63"/>
      <c r="AD931" s="63"/>
      <c r="AE931" s="63"/>
      <c r="AF931" s="63"/>
      <c r="AG931" s="63"/>
      <c r="AH931" s="63"/>
      <c r="AI931" s="63"/>
      <c r="AJ931" s="63"/>
    </row>
    <row r="932">
      <c r="A932" s="251" t="s">
        <v>1636</v>
      </c>
      <c r="B932" s="251" t="s">
        <v>604</v>
      </c>
      <c r="C932" s="251" t="s">
        <v>605</v>
      </c>
      <c r="D932" s="251" t="s">
        <v>606</v>
      </c>
      <c r="E932" s="55">
        <v>13.0</v>
      </c>
      <c r="F932" s="55" t="s">
        <v>7287</v>
      </c>
      <c r="G932" s="55" t="s">
        <v>7270</v>
      </c>
      <c r="H932" s="55" t="s">
        <v>1595</v>
      </c>
      <c r="I932" s="55">
        <v>2.0</v>
      </c>
      <c r="J932" s="55" t="s">
        <v>138</v>
      </c>
      <c r="K932" s="55">
        <v>35.0</v>
      </c>
      <c r="L932" s="55">
        <v>32.5</v>
      </c>
      <c r="M932" s="55">
        <v>16.5</v>
      </c>
      <c r="N932" s="251">
        <v>0.0</v>
      </c>
      <c r="O932" s="286">
        <v>0.0</v>
      </c>
      <c r="P932" s="251">
        <v>0.0</v>
      </c>
      <c r="Q932" s="286">
        <v>0.0</v>
      </c>
      <c r="R932" s="286">
        <v>0.0</v>
      </c>
      <c r="S932" s="251">
        <v>1.0</v>
      </c>
      <c r="T932" s="251">
        <v>1.0</v>
      </c>
      <c r="U932" s="286">
        <v>0.0</v>
      </c>
      <c r="V932" s="286">
        <v>0.0</v>
      </c>
      <c r="W932" s="287">
        <v>129.0</v>
      </c>
      <c r="X932" s="287">
        <v>129.0</v>
      </c>
      <c r="Y932" s="251">
        <v>1.0</v>
      </c>
      <c r="Z932" s="251">
        <v>1.0</v>
      </c>
      <c r="AA932" s="3"/>
      <c r="AB932" s="3"/>
      <c r="AC932" s="3"/>
      <c r="AD932" s="3"/>
      <c r="AE932" s="3"/>
      <c r="AF932" s="3"/>
      <c r="AG932" s="3"/>
      <c r="AH932" s="3"/>
      <c r="AI932" s="3"/>
      <c r="AJ932" s="3"/>
    </row>
    <row r="933">
      <c r="A933" s="252" t="s">
        <v>1636</v>
      </c>
      <c r="B933" s="252" t="s">
        <v>975</v>
      </c>
      <c r="C933" s="252" t="s">
        <v>613</v>
      </c>
      <c r="D933" s="252" t="s">
        <v>614</v>
      </c>
      <c r="E933" s="59">
        <v>10.0</v>
      </c>
      <c r="F933" s="59" t="s">
        <v>188</v>
      </c>
      <c r="G933" s="59" t="s">
        <v>7270</v>
      </c>
      <c r="H933" s="59" t="s">
        <v>1623</v>
      </c>
      <c r="I933" s="59">
        <v>1.0</v>
      </c>
      <c r="J933" s="59" t="s">
        <v>204</v>
      </c>
      <c r="K933" s="59">
        <v>35.0</v>
      </c>
      <c r="L933" s="59">
        <v>29.0</v>
      </c>
      <c r="M933" s="59">
        <v>16.5</v>
      </c>
      <c r="N933" s="252">
        <v>1.0</v>
      </c>
      <c r="O933" s="284">
        <v>0.0</v>
      </c>
      <c r="P933" s="252">
        <v>1.0</v>
      </c>
      <c r="Q933" s="284">
        <v>0.0</v>
      </c>
      <c r="R933" s="284">
        <v>1.0</v>
      </c>
      <c r="S933" s="252">
        <v>1.0</v>
      </c>
      <c r="T933" s="252">
        <v>0.0</v>
      </c>
      <c r="U933" s="284">
        <v>1.0</v>
      </c>
      <c r="V933" s="284">
        <v>0.0</v>
      </c>
      <c r="W933" s="285">
        <v>105.0</v>
      </c>
      <c r="X933" s="285">
        <v>0.0</v>
      </c>
      <c r="Y933" s="252">
        <v>1.0</v>
      </c>
      <c r="Z933" s="252">
        <v>0.0</v>
      </c>
      <c r="AA933" s="63"/>
      <c r="AB933" s="63"/>
      <c r="AC933" s="63"/>
      <c r="AD933" s="63"/>
      <c r="AE933" s="63"/>
      <c r="AF933" s="63"/>
      <c r="AG933" s="63"/>
      <c r="AH933" s="63"/>
      <c r="AI933" s="63"/>
      <c r="AJ933" s="63"/>
    </row>
    <row r="934">
      <c r="A934" s="251" t="s">
        <v>1636</v>
      </c>
      <c r="B934" s="251" t="s">
        <v>975</v>
      </c>
      <c r="C934" s="251" t="s">
        <v>615</v>
      </c>
      <c r="D934" s="251" t="s">
        <v>616</v>
      </c>
      <c r="E934" s="55">
        <v>8.0</v>
      </c>
      <c r="F934" s="55" t="s">
        <v>188</v>
      </c>
      <c r="G934" s="55" t="s">
        <v>7270</v>
      </c>
      <c r="H934" s="55" t="s">
        <v>1623</v>
      </c>
      <c r="I934" s="55">
        <v>1.0</v>
      </c>
      <c r="J934" s="55" t="s">
        <v>204</v>
      </c>
      <c r="K934" s="55">
        <v>35.0</v>
      </c>
      <c r="L934" s="55">
        <v>29.0</v>
      </c>
      <c r="M934" s="55">
        <v>16.5</v>
      </c>
      <c r="N934" s="251">
        <v>1.0</v>
      </c>
      <c r="O934" s="286">
        <v>0.0</v>
      </c>
      <c r="P934" s="251">
        <v>1.0</v>
      </c>
      <c r="Q934" s="286">
        <v>0.0</v>
      </c>
      <c r="R934" s="286">
        <v>1.0</v>
      </c>
      <c r="S934" s="251">
        <v>1.0</v>
      </c>
      <c r="T934" s="251">
        <v>0.0</v>
      </c>
      <c r="U934" s="286">
        <v>1.0</v>
      </c>
      <c r="V934" s="286">
        <v>0.0</v>
      </c>
      <c r="W934" s="287">
        <v>105.0</v>
      </c>
      <c r="X934" s="287">
        <v>0.0</v>
      </c>
      <c r="Y934" s="251">
        <v>1.0</v>
      </c>
      <c r="Z934" s="251">
        <v>0.0</v>
      </c>
      <c r="AA934" s="3"/>
      <c r="AB934" s="3"/>
      <c r="AC934" s="3"/>
      <c r="AD934" s="3"/>
      <c r="AE934" s="3"/>
      <c r="AF934" s="3"/>
      <c r="AG934" s="3"/>
      <c r="AH934" s="3"/>
      <c r="AI934" s="3"/>
      <c r="AJ934" s="3"/>
    </row>
    <row r="935">
      <c r="A935" s="252" t="s">
        <v>1636</v>
      </c>
      <c r="B935" s="252" t="s">
        <v>1465</v>
      </c>
      <c r="C935" s="252" t="s">
        <v>1466</v>
      </c>
      <c r="D935" s="252" t="s">
        <v>1467</v>
      </c>
      <c r="E935" s="59">
        <v>9.0</v>
      </c>
      <c r="F935" s="59" t="s">
        <v>188</v>
      </c>
      <c r="G935" s="59" t="s">
        <v>7271</v>
      </c>
      <c r="H935" s="59" t="s">
        <v>1623</v>
      </c>
      <c r="I935" s="59">
        <v>1.0</v>
      </c>
      <c r="J935" s="59" t="s">
        <v>192</v>
      </c>
      <c r="K935" s="59">
        <v>50.5</v>
      </c>
      <c r="L935" s="59">
        <v>30.0</v>
      </c>
      <c r="M935" s="59">
        <v>20.5</v>
      </c>
      <c r="N935" s="252">
        <v>2.0</v>
      </c>
      <c r="O935" s="284">
        <v>1.0E-4</v>
      </c>
      <c r="P935" s="252">
        <v>2.0</v>
      </c>
      <c r="Q935" s="284">
        <v>1.0E-4</v>
      </c>
      <c r="R935" s="284">
        <v>1.0</v>
      </c>
      <c r="S935" s="252">
        <v>1.0</v>
      </c>
      <c r="T935" s="252">
        <v>0.0</v>
      </c>
      <c r="U935" s="284">
        <v>0.5</v>
      </c>
      <c r="V935" s="284">
        <v>0.0</v>
      </c>
      <c r="W935" s="285">
        <v>110.0</v>
      </c>
      <c r="X935" s="285">
        <v>0.0</v>
      </c>
      <c r="Y935" s="252">
        <v>1.0</v>
      </c>
      <c r="Z935" s="252">
        <v>0.0</v>
      </c>
      <c r="AA935" s="63"/>
      <c r="AB935" s="63"/>
      <c r="AC935" s="63"/>
      <c r="AD935" s="63"/>
      <c r="AE935" s="63"/>
      <c r="AF935" s="63"/>
      <c r="AG935" s="63"/>
      <c r="AH935" s="63"/>
      <c r="AI935" s="63"/>
      <c r="AJ935" s="63"/>
    </row>
    <row r="936">
      <c r="A936" s="251" t="s">
        <v>1636</v>
      </c>
      <c r="B936" s="251" t="s">
        <v>1163</v>
      </c>
      <c r="C936" s="251" t="s">
        <v>1164</v>
      </c>
      <c r="D936" s="251" t="s">
        <v>1165</v>
      </c>
      <c r="E936" s="55">
        <v>10.5</v>
      </c>
      <c r="F936" s="55" t="s">
        <v>186</v>
      </c>
      <c r="G936" s="55" t="s">
        <v>7270</v>
      </c>
      <c r="H936" s="55" t="s">
        <v>1629</v>
      </c>
      <c r="I936" s="55">
        <v>1.0</v>
      </c>
      <c r="J936" s="55" t="s">
        <v>46</v>
      </c>
      <c r="K936" s="55">
        <v>35.0</v>
      </c>
      <c r="L936" s="55">
        <v>41.5</v>
      </c>
      <c r="M936" s="55">
        <v>16.5</v>
      </c>
      <c r="N936" s="251">
        <v>1.0</v>
      </c>
      <c r="O936" s="286">
        <v>0.0</v>
      </c>
      <c r="P936" s="251">
        <v>1.0</v>
      </c>
      <c r="Q936" s="286">
        <v>0.0</v>
      </c>
      <c r="R936" s="286">
        <v>1.0</v>
      </c>
      <c r="S936" s="251">
        <v>1.0</v>
      </c>
      <c r="T936" s="251">
        <v>0.0</v>
      </c>
      <c r="U936" s="286">
        <v>1.0</v>
      </c>
      <c r="V936" s="286">
        <v>0.0</v>
      </c>
      <c r="W936" s="287">
        <v>177.0</v>
      </c>
      <c r="X936" s="287">
        <v>0.0</v>
      </c>
      <c r="Y936" s="251">
        <v>1.0</v>
      </c>
      <c r="Z936" s="251">
        <v>0.0</v>
      </c>
      <c r="AA936" s="3"/>
      <c r="AB936" s="3"/>
      <c r="AC936" s="3"/>
      <c r="AD936" s="3"/>
      <c r="AE936" s="3"/>
      <c r="AF936" s="3"/>
      <c r="AG936" s="3"/>
      <c r="AH936" s="3"/>
      <c r="AI936" s="3"/>
      <c r="AJ936" s="3"/>
    </row>
    <row r="937">
      <c r="A937" s="252" t="s">
        <v>1636</v>
      </c>
      <c r="B937" s="252" t="s">
        <v>620</v>
      </c>
      <c r="C937" s="252" t="s">
        <v>621</v>
      </c>
      <c r="D937" s="252" t="s">
        <v>622</v>
      </c>
      <c r="E937" s="59">
        <v>10.0</v>
      </c>
      <c r="F937" s="59" t="s">
        <v>7286</v>
      </c>
      <c r="G937" s="59" t="s">
        <v>7270</v>
      </c>
      <c r="H937" s="59" t="s">
        <v>1598</v>
      </c>
      <c r="I937" s="59">
        <v>1.0</v>
      </c>
      <c r="J937" s="59" t="s">
        <v>226</v>
      </c>
      <c r="K937" s="59">
        <v>35.0</v>
      </c>
      <c r="L937" s="59">
        <v>27.5</v>
      </c>
      <c r="M937" s="59">
        <v>16.5</v>
      </c>
      <c r="N937" s="252">
        <v>4.0</v>
      </c>
      <c r="O937" s="284">
        <v>2.0E-4</v>
      </c>
      <c r="P937" s="252">
        <v>4.0</v>
      </c>
      <c r="Q937" s="284">
        <v>2.0E-4</v>
      </c>
      <c r="R937" s="284">
        <v>1.0</v>
      </c>
      <c r="S937" s="252">
        <v>1.0</v>
      </c>
      <c r="T937" s="252">
        <v>0.0</v>
      </c>
      <c r="U937" s="284">
        <v>0.25</v>
      </c>
      <c r="V937" s="284">
        <v>0.0</v>
      </c>
      <c r="W937" s="285">
        <v>102.0</v>
      </c>
      <c r="X937" s="285">
        <v>0.0</v>
      </c>
      <c r="Y937" s="252">
        <v>1.0</v>
      </c>
      <c r="Z937" s="252">
        <v>0.0</v>
      </c>
      <c r="AA937" s="63"/>
      <c r="AB937" s="63"/>
      <c r="AC937" s="63"/>
      <c r="AD937" s="63"/>
      <c r="AE937" s="63"/>
      <c r="AF937" s="63"/>
      <c r="AG937" s="63"/>
      <c r="AH937" s="63"/>
      <c r="AI937" s="63"/>
      <c r="AJ937" s="63"/>
    </row>
    <row r="938">
      <c r="A938" s="251" t="s">
        <v>1636</v>
      </c>
      <c r="B938" s="251" t="s">
        <v>620</v>
      </c>
      <c r="C938" s="251" t="s">
        <v>1468</v>
      </c>
      <c r="D938" s="251" t="s">
        <v>1469</v>
      </c>
      <c r="E938" s="55">
        <v>11.0</v>
      </c>
      <c r="F938" s="55" t="s">
        <v>7286</v>
      </c>
      <c r="G938" s="55" t="s">
        <v>7270</v>
      </c>
      <c r="H938" s="55" t="s">
        <v>1598</v>
      </c>
      <c r="I938" s="55">
        <v>1.0</v>
      </c>
      <c r="J938" s="55" t="s">
        <v>226</v>
      </c>
      <c r="K938" s="55">
        <v>35.0</v>
      </c>
      <c r="L938" s="55">
        <v>27.5</v>
      </c>
      <c r="M938" s="55">
        <v>16.5</v>
      </c>
      <c r="N938" s="251">
        <v>9.0</v>
      </c>
      <c r="O938" s="286">
        <v>4.0E-4</v>
      </c>
      <c r="P938" s="251">
        <v>10.0</v>
      </c>
      <c r="Q938" s="286">
        <v>4.0E-4</v>
      </c>
      <c r="R938" s="286">
        <v>1.0</v>
      </c>
      <c r="S938" s="251">
        <v>1.0</v>
      </c>
      <c r="T938" s="251">
        <v>0.0</v>
      </c>
      <c r="U938" s="286">
        <v>0.1111</v>
      </c>
      <c r="V938" s="286">
        <v>0.0</v>
      </c>
      <c r="W938" s="287">
        <v>102.0</v>
      </c>
      <c r="X938" s="287">
        <v>0.0</v>
      </c>
      <c r="Y938" s="251">
        <v>1.0</v>
      </c>
      <c r="Z938" s="251">
        <v>0.0</v>
      </c>
      <c r="AA938" s="3"/>
      <c r="AB938" s="3"/>
      <c r="AC938" s="3"/>
      <c r="AD938" s="3"/>
      <c r="AE938" s="3"/>
      <c r="AF938" s="3"/>
      <c r="AG938" s="3"/>
      <c r="AH938" s="3"/>
      <c r="AI938" s="3"/>
      <c r="AJ938" s="3"/>
    </row>
    <row r="939">
      <c r="A939" s="252" t="s">
        <v>1636</v>
      </c>
      <c r="B939" s="252" t="s">
        <v>620</v>
      </c>
      <c r="C939" s="252" t="s">
        <v>1470</v>
      </c>
      <c r="D939" s="252" t="s">
        <v>1471</v>
      </c>
      <c r="E939" s="59">
        <v>12.0</v>
      </c>
      <c r="F939" s="59" t="s">
        <v>7286</v>
      </c>
      <c r="G939" s="59" t="s">
        <v>7270</v>
      </c>
      <c r="H939" s="59" t="s">
        <v>1598</v>
      </c>
      <c r="I939" s="59">
        <v>1.0</v>
      </c>
      <c r="J939" s="59" t="s">
        <v>226</v>
      </c>
      <c r="K939" s="59">
        <v>35.0</v>
      </c>
      <c r="L939" s="59">
        <v>27.5</v>
      </c>
      <c r="M939" s="59">
        <v>16.5</v>
      </c>
      <c r="N939" s="252">
        <v>7.0</v>
      </c>
      <c r="O939" s="284">
        <v>3.0E-4</v>
      </c>
      <c r="P939" s="252">
        <v>8.0</v>
      </c>
      <c r="Q939" s="284">
        <v>3.0E-4</v>
      </c>
      <c r="R939" s="284">
        <v>1.0</v>
      </c>
      <c r="S939" s="252">
        <v>1.0</v>
      </c>
      <c r="T939" s="252">
        <v>0.0</v>
      </c>
      <c r="U939" s="284">
        <v>0.1429</v>
      </c>
      <c r="V939" s="284">
        <v>0.0</v>
      </c>
      <c r="W939" s="285">
        <v>102.0</v>
      </c>
      <c r="X939" s="285">
        <v>0.0</v>
      </c>
      <c r="Y939" s="252">
        <v>1.0</v>
      </c>
      <c r="Z939" s="252">
        <v>0.0</v>
      </c>
      <c r="AA939" s="63"/>
      <c r="AB939" s="63"/>
      <c r="AC939" s="63"/>
      <c r="AD939" s="63"/>
      <c r="AE939" s="63"/>
      <c r="AF939" s="63"/>
      <c r="AG939" s="63"/>
      <c r="AH939" s="63"/>
      <c r="AI939" s="63"/>
      <c r="AJ939" s="63"/>
    </row>
    <row r="940">
      <c r="A940" s="251" t="s">
        <v>1636</v>
      </c>
      <c r="B940" s="251" t="s">
        <v>620</v>
      </c>
      <c r="C940" s="251" t="s">
        <v>629</v>
      </c>
      <c r="D940" s="251" t="s">
        <v>630</v>
      </c>
      <c r="E940" s="55">
        <v>8.5</v>
      </c>
      <c r="F940" s="55" t="s">
        <v>7286</v>
      </c>
      <c r="G940" s="55" t="s">
        <v>7270</v>
      </c>
      <c r="H940" s="55" t="s">
        <v>1598</v>
      </c>
      <c r="I940" s="55">
        <v>2.0</v>
      </c>
      <c r="J940" s="55" t="s">
        <v>226</v>
      </c>
      <c r="K940" s="55">
        <v>35.0</v>
      </c>
      <c r="L940" s="55">
        <v>27.5</v>
      </c>
      <c r="M940" s="55">
        <v>16.5</v>
      </c>
      <c r="N940" s="251">
        <v>2.0</v>
      </c>
      <c r="O940" s="286">
        <v>1.0E-4</v>
      </c>
      <c r="P940" s="251">
        <v>2.0</v>
      </c>
      <c r="Q940" s="286">
        <v>1.0E-4</v>
      </c>
      <c r="R940" s="286">
        <v>0.5</v>
      </c>
      <c r="S940" s="251">
        <v>2.0</v>
      </c>
      <c r="T940" s="251">
        <v>0.0</v>
      </c>
      <c r="U940" s="286">
        <v>1.0</v>
      </c>
      <c r="V940" s="286">
        <v>0.0</v>
      </c>
      <c r="W940" s="287">
        <v>204.0</v>
      </c>
      <c r="X940" s="287">
        <v>0.0</v>
      </c>
      <c r="Y940" s="251">
        <v>2.0</v>
      </c>
      <c r="Z940" s="251">
        <v>0.0</v>
      </c>
      <c r="AA940" s="3"/>
      <c r="AB940" s="3"/>
      <c r="AC940" s="3"/>
      <c r="AD940" s="3"/>
      <c r="AE940" s="3"/>
      <c r="AF940" s="3"/>
      <c r="AG940" s="3"/>
      <c r="AH940" s="3"/>
      <c r="AI940" s="3"/>
      <c r="AJ940" s="3"/>
    </row>
    <row r="941">
      <c r="A941" s="252" t="s">
        <v>1636</v>
      </c>
      <c r="B941" s="252" t="s">
        <v>620</v>
      </c>
      <c r="C941" s="252" t="s">
        <v>631</v>
      </c>
      <c r="D941" s="252" t="s">
        <v>632</v>
      </c>
      <c r="E941" s="59">
        <v>0.5</v>
      </c>
      <c r="F941" s="59" t="s">
        <v>7286</v>
      </c>
      <c r="G941" s="59" t="s">
        <v>7270</v>
      </c>
      <c r="H941" s="59" t="s">
        <v>1598</v>
      </c>
      <c r="I941" s="59">
        <v>2.0</v>
      </c>
      <c r="J941" s="59" t="s">
        <v>226</v>
      </c>
      <c r="K941" s="59">
        <v>35.0</v>
      </c>
      <c r="L941" s="59">
        <v>27.5</v>
      </c>
      <c r="M941" s="59">
        <v>16.5</v>
      </c>
      <c r="N941" s="252">
        <v>49.0</v>
      </c>
      <c r="O941" s="284">
        <v>0.0024</v>
      </c>
      <c r="P941" s="252">
        <v>55.0</v>
      </c>
      <c r="Q941" s="284">
        <v>0.0022</v>
      </c>
      <c r="R941" s="284">
        <v>1.0</v>
      </c>
      <c r="S941" s="252">
        <v>2.0</v>
      </c>
      <c r="T941" s="252">
        <v>0.0</v>
      </c>
      <c r="U941" s="284">
        <v>0.0408</v>
      </c>
      <c r="V941" s="284">
        <v>0.0</v>
      </c>
      <c r="W941" s="285">
        <v>204.0</v>
      </c>
      <c r="X941" s="285">
        <v>0.0</v>
      </c>
      <c r="Y941" s="252">
        <v>2.0</v>
      </c>
      <c r="Z941" s="252">
        <v>0.0</v>
      </c>
      <c r="AA941" s="63"/>
      <c r="AB941" s="63"/>
      <c r="AC941" s="63"/>
      <c r="AD941" s="63"/>
      <c r="AE941" s="63"/>
      <c r="AF941" s="63"/>
      <c r="AG941" s="63"/>
      <c r="AH941" s="63"/>
      <c r="AI941" s="63"/>
      <c r="AJ941" s="63"/>
    </row>
    <row r="942">
      <c r="A942" s="251" t="s">
        <v>1636</v>
      </c>
      <c r="B942" s="251" t="s">
        <v>620</v>
      </c>
      <c r="C942" s="251" t="s">
        <v>635</v>
      </c>
      <c r="D942" s="251" t="s">
        <v>636</v>
      </c>
      <c r="E942" s="55">
        <v>11.0</v>
      </c>
      <c r="F942" s="55" t="s">
        <v>7287</v>
      </c>
      <c r="G942" s="55" t="s">
        <v>7270</v>
      </c>
      <c r="H942" s="55" t="s">
        <v>1598</v>
      </c>
      <c r="I942" s="55">
        <v>3.0</v>
      </c>
      <c r="J942" s="55" t="s">
        <v>226</v>
      </c>
      <c r="K942" s="55">
        <v>35.0</v>
      </c>
      <c r="L942" s="55">
        <v>27.5</v>
      </c>
      <c r="M942" s="55">
        <v>16.5</v>
      </c>
      <c r="N942" s="251">
        <v>75.0</v>
      </c>
      <c r="O942" s="286">
        <v>0.0037</v>
      </c>
      <c r="P942" s="251">
        <v>99.0</v>
      </c>
      <c r="Q942" s="286">
        <v>0.004</v>
      </c>
      <c r="R942" s="286">
        <v>1.0</v>
      </c>
      <c r="S942" s="251">
        <v>3.0</v>
      </c>
      <c r="T942" s="251">
        <v>0.0</v>
      </c>
      <c r="U942" s="286">
        <v>0.04</v>
      </c>
      <c r="V942" s="286">
        <v>0.0</v>
      </c>
      <c r="W942" s="287">
        <v>306.0</v>
      </c>
      <c r="X942" s="287">
        <v>0.0</v>
      </c>
      <c r="Y942" s="251">
        <v>3.0</v>
      </c>
      <c r="Z942" s="251">
        <v>0.0</v>
      </c>
      <c r="AA942" s="3"/>
      <c r="AB942" s="3"/>
      <c r="AC942" s="3"/>
      <c r="AD942" s="3"/>
      <c r="AE942" s="3"/>
      <c r="AF942" s="3"/>
      <c r="AG942" s="3"/>
      <c r="AH942" s="3"/>
      <c r="AI942" s="3"/>
      <c r="AJ942" s="3"/>
    </row>
    <row r="943">
      <c r="A943" s="252" t="s">
        <v>1636</v>
      </c>
      <c r="B943" s="252" t="s">
        <v>620</v>
      </c>
      <c r="C943" s="252" t="s">
        <v>982</v>
      </c>
      <c r="D943" s="252" t="s">
        <v>983</v>
      </c>
      <c r="E943" s="59">
        <v>7.0</v>
      </c>
      <c r="F943" s="59" t="s">
        <v>7287</v>
      </c>
      <c r="G943" s="59" t="s">
        <v>7270</v>
      </c>
      <c r="H943" s="59" t="s">
        <v>1598</v>
      </c>
      <c r="I943" s="59">
        <v>1.0</v>
      </c>
      <c r="J943" s="59" t="s">
        <v>226</v>
      </c>
      <c r="K943" s="59">
        <v>35.0</v>
      </c>
      <c r="L943" s="59">
        <v>27.5</v>
      </c>
      <c r="M943" s="59">
        <v>16.5</v>
      </c>
      <c r="N943" s="252">
        <v>4.0</v>
      </c>
      <c r="O943" s="284">
        <v>2.0E-4</v>
      </c>
      <c r="P943" s="252">
        <v>7.0</v>
      </c>
      <c r="Q943" s="284">
        <v>3.0E-4</v>
      </c>
      <c r="R943" s="284">
        <v>0.7143</v>
      </c>
      <c r="S943" s="252">
        <v>1.0</v>
      </c>
      <c r="T943" s="252">
        <v>0.0</v>
      </c>
      <c r="U943" s="284">
        <v>0.25</v>
      </c>
      <c r="V943" s="284">
        <v>0.0</v>
      </c>
      <c r="W943" s="285">
        <v>102.0</v>
      </c>
      <c r="X943" s="285">
        <v>0.0</v>
      </c>
      <c r="Y943" s="252">
        <v>1.0</v>
      </c>
      <c r="Z943" s="252">
        <v>0.0</v>
      </c>
      <c r="AA943" s="63"/>
      <c r="AB943" s="63"/>
      <c r="AC943" s="63"/>
      <c r="AD943" s="63"/>
      <c r="AE943" s="63"/>
      <c r="AF943" s="63"/>
      <c r="AG943" s="63"/>
      <c r="AH943" s="63"/>
      <c r="AI943" s="63"/>
      <c r="AJ943" s="63"/>
    </row>
    <row r="944">
      <c r="A944" s="251" t="s">
        <v>1636</v>
      </c>
      <c r="B944" s="251" t="s">
        <v>620</v>
      </c>
      <c r="C944" s="251" t="s">
        <v>984</v>
      </c>
      <c r="D944" s="251" t="s">
        <v>985</v>
      </c>
      <c r="E944" s="55">
        <v>7.5</v>
      </c>
      <c r="F944" s="55" t="s">
        <v>7287</v>
      </c>
      <c r="G944" s="55" t="s">
        <v>7270</v>
      </c>
      <c r="H944" s="55" t="s">
        <v>1598</v>
      </c>
      <c r="I944" s="55">
        <v>4.0</v>
      </c>
      <c r="J944" s="55" t="s">
        <v>226</v>
      </c>
      <c r="K944" s="55">
        <v>35.0</v>
      </c>
      <c r="L944" s="55">
        <v>27.5</v>
      </c>
      <c r="M944" s="55">
        <v>16.5</v>
      </c>
      <c r="N944" s="251">
        <v>19.0</v>
      </c>
      <c r="O944" s="286">
        <v>9.0E-4</v>
      </c>
      <c r="P944" s="251">
        <v>22.0</v>
      </c>
      <c r="Q944" s="286">
        <v>9.0E-4</v>
      </c>
      <c r="R944" s="286">
        <v>0.9091</v>
      </c>
      <c r="S944" s="251">
        <v>3.0</v>
      </c>
      <c r="T944" s="251">
        <v>1.0</v>
      </c>
      <c r="U944" s="286">
        <v>0.1579</v>
      </c>
      <c r="V944" s="286">
        <v>0.0526</v>
      </c>
      <c r="W944" s="287">
        <v>306.0</v>
      </c>
      <c r="X944" s="287">
        <v>102.0</v>
      </c>
      <c r="Y944" s="251">
        <v>3.0</v>
      </c>
      <c r="Z944" s="251">
        <v>1.0</v>
      </c>
      <c r="AA944" s="3"/>
      <c r="AB944" s="3"/>
      <c r="AC944" s="3"/>
      <c r="AD944" s="3"/>
      <c r="AE944" s="3"/>
      <c r="AF944" s="3"/>
      <c r="AG944" s="3"/>
      <c r="AH944" s="3"/>
      <c r="AI944" s="3"/>
      <c r="AJ944" s="3"/>
    </row>
    <row r="945">
      <c r="A945" s="252" t="s">
        <v>1636</v>
      </c>
      <c r="B945" s="252" t="s">
        <v>620</v>
      </c>
      <c r="C945" s="252" t="s">
        <v>641</v>
      </c>
      <c r="D945" s="252" t="s">
        <v>642</v>
      </c>
      <c r="E945" s="59">
        <v>8.5</v>
      </c>
      <c r="F945" s="59" t="s">
        <v>7287</v>
      </c>
      <c r="G945" s="59" t="s">
        <v>7270</v>
      </c>
      <c r="H945" s="59" t="s">
        <v>1598</v>
      </c>
      <c r="I945" s="59">
        <v>2.0</v>
      </c>
      <c r="J945" s="59" t="s">
        <v>226</v>
      </c>
      <c r="K945" s="59">
        <v>35.0</v>
      </c>
      <c r="L945" s="59">
        <v>27.5</v>
      </c>
      <c r="M945" s="59">
        <v>16.5</v>
      </c>
      <c r="N945" s="252">
        <v>7.0</v>
      </c>
      <c r="O945" s="284">
        <v>3.0E-4</v>
      </c>
      <c r="P945" s="252">
        <v>9.0</v>
      </c>
      <c r="Q945" s="284">
        <v>4.0E-4</v>
      </c>
      <c r="R945" s="284">
        <v>1.0</v>
      </c>
      <c r="S945" s="252">
        <v>2.0</v>
      </c>
      <c r="T945" s="252">
        <v>0.0</v>
      </c>
      <c r="U945" s="284">
        <v>0.2857</v>
      </c>
      <c r="V945" s="284">
        <v>0.0</v>
      </c>
      <c r="W945" s="285">
        <v>204.0</v>
      </c>
      <c r="X945" s="285">
        <v>0.0</v>
      </c>
      <c r="Y945" s="252">
        <v>2.0</v>
      </c>
      <c r="Z945" s="252">
        <v>0.0</v>
      </c>
      <c r="AA945" s="63"/>
      <c r="AB945" s="63"/>
      <c r="AC945" s="63"/>
      <c r="AD945" s="63"/>
      <c r="AE945" s="63"/>
      <c r="AF945" s="63"/>
      <c r="AG945" s="63"/>
      <c r="AH945" s="63"/>
      <c r="AI945" s="63"/>
      <c r="AJ945" s="63"/>
    </row>
    <row r="946">
      <c r="A946" s="251" t="s">
        <v>1636</v>
      </c>
      <c r="B946" s="251" t="s">
        <v>620</v>
      </c>
      <c r="C946" s="251" t="s">
        <v>643</v>
      </c>
      <c r="D946" s="251" t="s">
        <v>644</v>
      </c>
      <c r="E946" s="55">
        <v>9.0</v>
      </c>
      <c r="F946" s="55" t="s">
        <v>7287</v>
      </c>
      <c r="G946" s="55" t="s">
        <v>7270</v>
      </c>
      <c r="H946" s="55" t="s">
        <v>1598</v>
      </c>
      <c r="I946" s="55">
        <v>5.0</v>
      </c>
      <c r="J946" s="55" t="s">
        <v>226</v>
      </c>
      <c r="K946" s="55">
        <v>35.0</v>
      </c>
      <c r="L946" s="55">
        <v>27.5</v>
      </c>
      <c r="M946" s="55">
        <v>16.5</v>
      </c>
      <c r="N946" s="251">
        <v>121.0</v>
      </c>
      <c r="O946" s="286">
        <v>0.006</v>
      </c>
      <c r="P946" s="251">
        <v>150.0</v>
      </c>
      <c r="Q946" s="286">
        <v>0.0061</v>
      </c>
      <c r="R946" s="286">
        <v>0.9933</v>
      </c>
      <c r="S946" s="251">
        <v>5.0</v>
      </c>
      <c r="T946" s="251">
        <v>0.0</v>
      </c>
      <c r="U946" s="286">
        <v>0.0413</v>
      </c>
      <c r="V946" s="286">
        <v>0.0</v>
      </c>
      <c r="W946" s="287">
        <v>510.0</v>
      </c>
      <c r="X946" s="287">
        <v>0.0</v>
      </c>
      <c r="Y946" s="251">
        <v>5.0</v>
      </c>
      <c r="Z946" s="251">
        <v>0.0</v>
      </c>
      <c r="AA946" s="3"/>
      <c r="AB946" s="3"/>
      <c r="AC946" s="3"/>
      <c r="AD946" s="3"/>
      <c r="AE946" s="3"/>
      <c r="AF946" s="3"/>
      <c r="AG946" s="3"/>
      <c r="AH946" s="3"/>
      <c r="AI946" s="3"/>
      <c r="AJ946" s="3"/>
    </row>
    <row r="947">
      <c r="A947" s="252" t="s">
        <v>1636</v>
      </c>
      <c r="B947" s="252" t="s">
        <v>620</v>
      </c>
      <c r="C947" s="252" t="s">
        <v>645</v>
      </c>
      <c r="D947" s="252" t="s">
        <v>646</v>
      </c>
      <c r="E947" s="59">
        <v>9.5</v>
      </c>
      <c r="F947" s="59" t="s">
        <v>7287</v>
      </c>
      <c r="G947" s="59" t="s">
        <v>7270</v>
      </c>
      <c r="H947" s="59" t="s">
        <v>1598</v>
      </c>
      <c r="I947" s="59">
        <v>3.0</v>
      </c>
      <c r="J947" s="59" t="s">
        <v>226</v>
      </c>
      <c r="K947" s="59">
        <v>35.0</v>
      </c>
      <c r="L947" s="59">
        <v>27.5</v>
      </c>
      <c r="M947" s="59">
        <v>16.5</v>
      </c>
      <c r="N947" s="252">
        <v>44.0</v>
      </c>
      <c r="O947" s="284">
        <v>0.0022</v>
      </c>
      <c r="P947" s="252">
        <v>51.0</v>
      </c>
      <c r="Q947" s="284">
        <v>0.0021</v>
      </c>
      <c r="R947" s="284">
        <v>1.0</v>
      </c>
      <c r="S947" s="252">
        <v>3.0</v>
      </c>
      <c r="T947" s="252">
        <v>0.0</v>
      </c>
      <c r="U947" s="284">
        <v>0.0682</v>
      </c>
      <c r="V947" s="284">
        <v>0.0</v>
      </c>
      <c r="W947" s="285">
        <v>306.0</v>
      </c>
      <c r="X947" s="285">
        <v>0.0</v>
      </c>
      <c r="Y947" s="252">
        <v>3.0</v>
      </c>
      <c r="Z947" s="252">
        <v>0.0</v>
      </c>
      <c r="AA947" s="63"/>
      <c r="AB947" s="63"/>
      <c r="AC947" s="63"/>
      <c r="AD947" s="63"/>
      <c r="AE947" s="63"/>
      <c r="AF947" s="63"/>
      <c r="AG947" s="63"/>
      <c r="AH947" s="63"/>
      <c r="AI947" s="63"/>
      <c r="AJ947" s="63"/>
    </row>
    <row r="948">
      <c r="A948" s="251" t="s">
        <v>1636</v>
      </c>
      <c r="B948" s="251" t="s">
        <v>620</v>
      </c>
      <c r="C948" s="251" t="s">
        <v>1168</v>
      </c>
      <c r="D948" s="251" t="s">
        <v>1169</v>
      </c>
      <c r="E948" s="55">
        <v>6.5</v>
      </c>
      <c r="F948" s="55" t="s">
        <v>7288</v>
      </c>
      <c r="G948" s="55" t="s">
        <v>7270</v>
      </c>
      <c r="H948" s="55" t="s">
        <v>1598</v>
      </c>
      <c r="I948" s="55">
        <v>1.0</v>
      </c>
      <c r="J948" s="55" t="s">
        <v>226</v>
      </c>
      <c r="K948" s="55">
        <v>35.0</v>
      </c>
      <c r="L948" s="55">
        <v>27.5</v>
      </c>
      <c r="M948" s="55">
        <v>16.5</v>
      </c>
      <c r="N948" s="251">
        <v>12.0</v>
      </c>
      <c r="O948" s="286">
        <v>6.0E-4</v>
      </c>
      <c r="P948" s="251">
        <v>13.0</v>
      </c>
      <c r="Q948" s="286">
        <v>5.0E-4</v>
      </c>
      <c r="R948" s="286">
        <v>1.0</v>
      </c>
      <c r="S948" s="251">
        <v>1.0</v>
      </c>
      <c r="T948" s="251">
        <v>0.0</v>
      </c>
      <c r="U948" s="286">
        <v>0.0833</v>
      </c>
      <c r="V948" s="286">
        <v>0.0</v>
      </c>
      <c r="W948" s="287">
        <v>102.0</v>
      </c>
      <c r="X948" s="287">
        <v>0.0</v>
      </c>
      <c r="Y948" s="251">
        <v>1.0</v>
      </c>
      <c r="Z948" s="251">
        <v>0.0</v>
      </c>
      <c r="AA948" s="3"/>
      <c r="AB948" s="3"/>
      <c r="AC948" s="3"/>
      <c r="AD948" s="3"/>
      <c r="AE948" s="3"/>
      <c r="AF948" s="3"/>
      <c r="AG948" s="3"/>
      <c r="AH948" s="3"/>
      <c r="AI948" s="3"/>
      <c r="AJ948" s="3"/>
    </row>
    <row r="949">
      <c r="A949" s="252" t="s">
        <v>1636</v>
      </c>
      <c r="B949" s="252" t="s">
        <v>620</v>
      </c>
      <c r="C949" s="252" t="s">
        <v>1472</v>
      </c>
      <c r="D949" s="252" t="s">
        <v>1473</v>
      </c>
      <c r="E949" s="59">
        <v>7.0</v>
      </c>
      <c r="F949" s="59" t="s">
        <v>7288</v>
      </c>
      <c r="G949" s="59" t="s">
        <v>7270</v>
      </c>
      <c r="H949" s="59" t="s">
        <v>1598</v>
      </c>
      <c r="I949" s="59">
        <v>1.0</v>
      </c>
      <c r="J949" s="59" t="s">
        <v>226</v>
      </c>
      <c r="K949" s="59">
        <v>35.0</v>
      </c>
      <c r="L949" s="59">
        <v>27.5</v>
      </c>
      <c r="M949" s="59">
        <v>16.5</v>
      </c>
      <c r="N949" s="252">
        <v>17.0</v>
      </c>
      <c r="O949" s="284">
        <v>8.0E-4</v>
      </c>
      <c r="P949" s="252">
        <v>26.0</v>
      </c>
      <c r="Q949" s="284">
        <v>0.0011</v>
      </c>
      <c r="R949" s="284">
        <v>0.8462</v>
      </c>
      <c r="S949" s="252">
        <v>1.0</v>
      </c>
      <c r="T949" s="252">
        <v>0.0</v>
      </c>
      <c r="U949" s="284">
        <v>0.0588</v>
      </c>
      <c r="V949" s="284">
        <v>0.0</v>
      </c>
      <c r="W949" s="285">
        <v>102.0</v>
      </c>
      <c r="X949" s="285">
        <v>0.0</v>
      </c>
      <c r="Y949" s="252">
        <v>1.0</v>
      </c>
      <c r="Z949" s="252">
        <v>0.0</v>
      </c>
      <c r="AA949" s="63"/>
      <c r="AB949" s="63"/>
      <c r="AC949" s="63"/>
      <c r="AD949" s="63"/>
      <c r="AE949" s="63"/>
      <c r="AF949" s="63"/>
      <c r="AG949" s="63"/>
      <c r="AH949" s="63"/>
      <c r="AI949" s="63"/>
      <c r="AJ949" s="63"/>
    </row>
    <row r="950">
      <c r="A950" s="251" t="s">
        <v>1636</v>
      </c>
      <c r="B950" s="251" t="s">
        <v>620</v>
      </c>
      <c r="C950" s="251" t="s">
        <v>1474</v>
      </c>
      <c r="D950" s="251" t="s">
        <v>1475</v>
      </c>
      <c r="E950" s="55">
        <v>7.5</v>
      </c>
      <c r="F950" s="55" t="s">
        <v>7288</v>
      </c>
      <c r="G950" s="55" t="s">
        <v>7270</v>
      </c>
      <c r="H950" s="55" t="s">
        <v>1598</v>
      </c>
      <c r="I950" s="55">
        <v>2.0</v>
      </c>
      <c r="J950" s="55" t="s">
        <v>226</v>
      </c>
      <c r="K950" s="55">
        <v>35.0</v>
      </c>
      <c r="L950" s="55">
        <v>27.5</v>
      </c>
      <c r="M950" s="55">
        <v>16.5</v>
      </c>
      <c r="N950" s="251">
        <v>5.0</v>
      </c>
      <c r="O950" s="286">
        <v>2.0E-4</v>
      </c>
      <c r="P950" s="251">
        <v>8.0</v>
      </c>
      <c r="Q950" s="286">
        <v>3.0E-4</v>
      </c>
      <c r="R950" s="286">
        <v>0.375</v>
      </c>
      <c r="S950" s="251">
        <v>2.0</v>
      </c>
      <c r="T950" s="251">
        <v>0.0</v>
      </c>
      <c r="U950" s="286">
        <v>0.4</v>
      </c>
      <c r="V950" s="286">
        <v>0.0</v>
      </c>
      <c r="W950" s="287">
        <v>204.0</v>
      </c>
      <c r="X950" s="287">
        <v>0.0</v>
      </c>
      <c r="Y950" s="251">
        <v>2.0</v>
      </c>
      <c r="Z950" s="251">
        <v>0.0</v>
      </c>
      <c r="AA950" s="3"/>
      <c r="AB950" s="3"/>
      <c r="AC950" s="3"/>
      <c r="AD950" s="3"/>
      <c r="AE950" s="3"/>
      <c r="AF950" s="3"/>
      <c r="AG950" s="3"/>
      <c r="AH950" s="3"/>
      <c r="AI950" s="3"/>
      <c r="AJ950" s="3"/>
    </row>
    <row r="951">
      <c r="A951" s="252" t="s">
        <v>1636</v>
      </c>
      <c r="B951" s="252" t="s">
        <v>620</v>
      </c>
      <c r="C951" s="252" t="s">
        <v>1476</v>
      </c>
      <c r="D951" s="252" t="s">
        <v>1477</v>
      </c>
      <c r="E951" s="59">
        <v>8.5</v>
      </c>
      <c r="F951" s="59" t="s">
        <v>7288</v>
      </c>
      <c r="G951" s="59" t="s">
        <v>7270</v>
      </c>
      <c r="H951" s="59" t="s">
        <v>1598</v>
      </c>
      <c r="I951" s="59">
        <v>1.0</v>
      </c>
      <c r="J951" s="59" t="s">
        <v>226</v>
      </c>
      <c r="K951" s="59">
        <v>35.0</v>
      </c>
      <c r="L951" s="59">
        <v>27.5</v>
      </c>
      <c r="M951" s="59">
        <v>16.5</v>
      </c>
      <c r="N951" s="252">
        <v>4.0</v>
      </c>
      <c r="O951" s="284">
        <v>2.0E-4</v>
      </c>
      <c r="P951" s="252">
        <v>4.0</v>
      </c>
      <c r="Q951" s="284">
        <v>2.0E-4</v>
      </c>
      <c r="R951" s="284">
        <v>1.0</v>
      </c>
      <c r="S951" s="252">
        <v>1.0</v>
      </c>
      <c r="T951" s="252">
        <v>0.0</v>
      </c>
      <c r="U951" s="284">
        <v>0.25</v>
      </c>
      <c r="V951" s="284">
        <v>0.0</v>
      </c>
      <c r="W951" s="285">
        <v>102.0</v>
      </c>
      <c r="X951" s="285">
        <v>0.0</v>
      </c>
      <c r="Y951" s="252">
        <v>1.0</v>
      </c>
      <c r="Z951" s="252">
        <v>0.0</v>
      </c>
      <c r="AA951" s="63"/>
      <c r="AB951" s="63"/>
      <c r="AC951" s="63"/>
      <c r="AD951" s="63"/>
      <c r="AE951" s="63"/>
      <c r="AF951" s="63"/>
      <c r="AG951" s="63"/>
      <c r="AH951" s="63"/>
      <c r="AI951" s="63"/>
      <c r="AJ951" s="63"/>
    </row>
    <row r="952">
      <c r="A952" s="251" t="s">
        <v>1636</v>
      </c>
      <c r="B952" s="251" t="s">
        <v>620</v>
      </c>
      <c r="C952" s="251" t="s">
        <v>1172</v>
      </c>
      <c r="D952" s="251" t="s">
        <v>1173</v>
      </c>
      <c r="E952" s="55">
        <v>9.5</v>
      </c>
      <c r="F952" s="55" t="s">
        <v>7288</v>
      </c>
      <c r="G952" s="55" t="s">
        <v>7270</v>
      </c>
      <c r="H952" s="55" t="s">
        <v>1598</v>
      </c>
      <c r="I952" s="55">
        <v>1.0</v>
      </c>
      <c r="J952" s="55" t="s">
        <v>226</v>
      </c>
      <c r="K952" s="55">
        <v>35.0</v>
      </c>
      <c r="L952" s="55">
        <v>27.5</v>
      </c>
      <c r="M952" s="55">
        <v>16.5</v>
      </c>
      <c r="N952" s="251">
        <v>41.0</v>
      </c>
      <c r="O952" s="286">
        <v>0.002</v>
      </c>
      <c r="P952" s="251">
        <v>45.0</v>
      </c>
      <c r="Q952" s="286">
        <v>0.0018</v>
      </c>
      <c r="R952" s="286">
        <v>1.0</v>
      </c>
      <c r="S952" s="251">
        <v>1.0</v>
      </c>
      <c r="T952" s="251">
        <v>0.0</v>
      </c>
      <c r="U952" s="286">
        <v>0.0244</v>
      </c>
      <c r="V952" s="286">
        <v>0.0</v>
      </c>
      <c r="W952" s="287">
        <v>102.0</v>
      </c>
      <c r="X952" s="287">
        <v>0.0</v>
      </c>
      <c r="Y952" s="251">
        <v>1.0</v>
      </c>
      <c r="Z952" s="251">
        <v>0.0</v>
      </c>
      <c r="AA952" s="3"/>
      <c r="AB952" s="3"/>
      <c r="AC952" s="3"/>
      <c r="AD952" s="3"/>
      <c r="AE952" s="3"/>
      <c r="AF952" s="3"/>
      <c r="AG952" s="3"/>
      <c r="AH952" s="3"/>
      <c r="AI952" s="3"/>
      <c r="AJ952" s="3"/>
    </row>
    <row r="953">
      <c r="A953" s="252" t="s">
        <v>1636</v>
      </c>
      <c r="B953" s="252" t="s">
        <v>620</v>
      </c>
      <c r="C953" s="252" t="s">
        <v>647</v>
      </c>
      <c r="D953" s="252" t="s">
        <v>648</v>
      </c>
      <c r="E953" s="59">
        <v>10.0</v>
      </c>
      <c r="F953" s="59" t="s">
        <v>188</v>
      </c>
      <c r="G953" s="59" t="s">
        <v>7270</v>
      </c>
      <c r="H953" s="59" t="s">
        <v>1598</v>
      </c>
      <c r="I953" s="59">
        <v>4.0</v>
      </c>
      <c r="J953" s="59" t="s">
        <v>226</v>
      </c>
      <c r="K953" s="59">
        <v>35.0</v>
      </c>
      <c r="L953" s="59">
        <v>27.5</v>
      </c>
      <c r="M953" s="59">
        <v>16.5</v>
      </c>
      <c r="N953" s="252">
        <v>12.0</v>
      </c>
      <c r="O953" s="284">
        <v>6.0E-4</v>
      </c>
      <c r="P953" s="252">
        <v>12.0</v>
      </c>
      <c r="Q953" s="284">
        <v>5.0E-4</v>
      </c>
      <c r="R953" s="284">
        <v>0.9167</v>
      </c>
      <c r="S953" s="252">
        <v>4.0</v>
      </c>
      <c r="T953" s="252">
        <v>0.0</v>
      </c>
      <c r="U953" s="284">
        <v>0.3333</v>
      </c>
      <c r="V953" s="284">
        <v>0.0</v>
      </c>
      <c r="W953" s="285">
        <v>408.0</v>
      </c>
      <c r="X953" s="285">
        <v>0.0</v>
      </c>
      <c r="Y953" s="252">
        <v>4.0</v>
      </c>
      <c r="Z953" s="252">
        <v>0.0</v>
      </c>
      <c r="AA953" s="63"/>
      <c r="AB953" s="63"/>
      <c r="AC953" s="63"/>
      <c r="AD953" s="63"/>
      <c r="AE953" s="63"/>
      <c r="AF953" s="63"/>
      <c r="AG953" s="63"/>
      <c r="AH953" s="63"/>
      <c r="AI953" s="63"/>
      <c r="AJ953" s="63"/>
    </row>
    <row r="954">
      <c r="A954" s="251" t="s">
        <v>1636</v>
      </c>
      <c r="B954" s="251" t="s">
        <v>620</v>
      </c>
      <c r="C954" s="251" t="s">
        <v>651</v>
      </c>
      <c r="D954" s="251" t="s">
        <v>652</v>
      </c>
      <c r="E954" s="55">
        <v>11.0</v>
      </c>
      <c r="F954" s="55" t="s">
        <v>188</v>
      </c>
      <c r="G954" s="55" t="s">
        <v>7270</v>
      </c>
      <c r="H954" s="55" t="s">
        <v>1598</v>
      </c>
      <c r="I954" s="55">
        <v>4.0</v>
      </c>
      <c r="J954" s="55" t="s">
        <v>226</v>
      </c>
      <c r="K954" s="55">
        <v>35.0</v>
      </c>
      <c r="L954" s="55">
        <v>27.5</v>
      </c>
      <c r="M954" s="55">
        <v>16.5</v>
      </c>
      <c r="N954" s="251">
        <v>17.0</v>
      </c>
      <c r="O954" s="286">
        <v>8.0E-4</v>
      </c>
      <c r="P954" s="251">
        <v>18.0</v>
      </c>
      <c r="Q954" s="286">
        <v>7.0E-4</v>
      </c>
      <c r="R954" s="286">
        <v>1.0</v>
      </c>
      <c r="S954" s="251">
        <v>4.0</v>
      </c>
      <c r="T954" s="251">
        <v>0.0</v>
      </c>
      <c r="U954" s="286">
        <v>0.2353</v>
      </c>
      <c r="V954" s="286">
        <v>0.0</v>
      </c>
      <c r="W954" s="287">
        <v>408.0</v>
      </c>
      <c r="X954" s="287">
        <v>0.0</v>
      </c>
      <c r="Y954" s="251">
        <v>4.0</v>
      </c>
      <c r="Z954" s="251">
        <v>0.0</v>
      </c>
      <c r="AA954" s="3"/>
      <c r="AB954" s="3"/>
      <c r="AC954" s="3"/>
      <c r="AD954" s="3"/>
      <c r="AE954" s="3"/>
      <c r="AF954" s="3"/>
      <c r="AG954" s="3"/>
      <c r="AH954" s="3"/>
      <c r="AI954" s="3"/>
      <c r="AJ954" s="3"/>
    </row>
    <row r="955">
      <c r="A955" s="252" t="s">
        <v>1636</v>
      </c>
      <c r="B955" s="252" t="s">
        <v>620</v>
      </c>
      <c r="C955" s="252" t="s">
        <v>986</v>
      </c>
      <c r="D955" s="252" t="s">
        <v>987</v>
      </c>
      <c r="E955" s="59">
        <v>12.0</v>
      </c>
      <c r="F955" s="59" t="s">
        <v>188</v>
      </c>
      <c r="G955" s="59" t="s">
        <v>7270</v>
      </c>
      <c r="H955" s="59" t="s">
        <v>1598</v>
      </c>
      <c r="I955" s="59">
        <v>1.0</v>
      </c>
      <c r="J955" s="59" t="s">
        <v>226</v>
      </c>
      <c r="K955" s="59">
        <v>35.0</v>
      </c>
      <c r="L955" s="59">
        <v>27.5</v>
      </c>
      <c r="M955" s="59">
        <v>16.5</v>
      </c>
      <c r="N955" s="252">
        <v>18.0</v>
      </c>
      <c r="O955" s="284">
        <v>9.0E-4</v>
      </c>
      <c r="P955" s="252">
        <v>24.0</v>
      </c>
      <c r="Q955" s="284">
        <v>0.001</v>
      </c>
      <c r="R955" s="284">
        <v>1.0</v>
      </c>
      <c r="S955" s="252">
        <v>1.0</v>
      </c>
      <c r="T955" s="252">
        <v>0.0</v>
      </c>
      <c r="U955" s="284">
        <v>0.0556</v>
      </c>
      <c r="V955" s="284">
        <v>0.0</v>
      </c>
      <c r="W955" s="285">
        <v>102.0</v>
      </c>
      <c r="X955" s="285">
        <v>0.0</v>
      </c>
      <c r="Y955" s="252">
        <v>1.0</v>
      </c>
      <c r="Z955" s="252">
        <v>0.0</v>
      </c>
      <c r="AA955" s="63"/>
      <c r="AB955" s="63"/>
      <c r="AC955" s="63"/>
      <c r="AD955" s="63"/>
      <c r="AE955" s="63"/>
      <c r="AF955" s="63"/>
      <c r="AG955" s="63"/>
      <c r="AH955" s="63"/>
      <c r="AI955" s="63"/>
      <c r="AJ955" s="63"/>
    </row>
    <row r="956">
      <c r="A956" s="251" t="s">
        <v>1636</v>
      </c>
      <c r="B956" s="251" t="s">
        <v>620</v>
      </c>
      <c r="C956" s="251" t="s">
        <v>655</v>
      </c>
      <c r="D956" s="251" t="s">
        <v>656</v>
      </c>
      <c r="E956" s="55">
        <v>6.0</v>
      </c>
      <c r="F956" s="55" t="s">
        <v>188</v>
      </c>
      <c r="G956" s="55" t="s">
        <v>7270</v>
      </c>
      <c r="H956" s="55" t="s">
        <v>1598</v>
      </c>
      <c r="I956" s="55">
        <v>1.0</v>
      </c>
      <c r="J956" s="55" t="s">
        <v>226</v>
      </c>
      <c r="K956" s="55">
        <v>35.0</v>
      </c>
      <c r="L956" s="55">
        <v>27.5</v>
      </c>
      <c r="M956" s="55">
        <v>16.5</v>
      </c>
      <c r="N956" s="251">
        <v>11.0</v>
      </c>
      <c r="O956" s="286">
        <v>5.0E-4</v>
      </c>
      <c r="P956" s="251">
        <v>12.0</v>
      </c>
      <c r="Q956" s="286">
        <v>5.0E-4</v>
      </c>
      <c r="R956" s="286">
        <v>1.0</v>
      </c>
      <c r="S956" s="251">
        <v>1.0</v>
      </c>
      <c r="T956" s="251">
        <v>0.0</v>
      </c>
      <c r="U956" s="286">
        <v>0.0909</v>
      </c>
      <c r="V956" s="286">
        <v>0.0</v>
      </c>
      <c r="W956" s="287">
        <v>102.0</v>
      </c>
      <c r="X956" s="287">
        <v>0.0</v>
      </c>
      <c r="Y956" s="251">
        <v>1.0</v>
      </c>
      <c r="Z956" s="251">
        <v>0.0</v>
      </c>
      <c r="AA956" s="3"/>
      <c r="AB956" s="3"/>
      <c r="AC956" s="3"/>
      <c r="AD956" s="3"/>
      <c r="AE956" s="3"/>
      <c r="AF956" s="3"/>
      <c r="AG956" s="3"/>
      <c r="AH956" s="3"/>
      <c r="AI956" s="3"/>
      <c r="AJ956" s="3"/>
    </row>
    <row r="957">
      <c r="A957" s="252" t="s">
        <v>1636</v>
      </c>
      <c r="B957" s="252" t="s">
        <v>620</v>
      </c>
      <c r="C957" s="252" t="s">
        <v>988</v>
      </c>
      <c r="D957" s="252" t="s">
        <v>989</v>
      </c>
      <c r="E957" s="59">
        <v>7.0</v>
      </c>
      <c r="F957" s="59" t="s">
        <v>188</v>
      </c>
      <c r="G957" s="59" t="s">
        <v>7270</v>
      </c>
      <c r="H957" s="59" t="s">
        <v>1598</v>
      </c>
      <c r="I957" s="59">
        <v>2.0</v>
      </c>
      <c r="J957" s="59" t="s">
        <v>226</v>
      </c>
      <c r="K957" s="59">
        <v>35.0</v>
      </c>
      <c r="L957" s="59">
        <v>27.5</v>
      </c>
      <c r="M957" s="59">
        <v>16.5</v>
      </c>
      <c r="N957" s="252">
        <v>5.0</v>
      </c>
      <c r="O957" s="284">
        <v>2.0E-4</v>
      </c>
      <c r="P957" s="252">
        <v>6.0</v>
      </c>
      <c r="Q957" s="284">
        <v>2.0E-4</v>
      </c>
      <c r="R957" s="284">
        <v>0.1667</v>
      </c>
      <c r="S957" s="252">
        <v>2.0</v>
      </c>
      <c r="T957" s="252">
        <v>0.0</v>
      </c>
      <c r="U957" s="284">
        <v>0.4</v>
      </c>
      <c r="V957" s="284">
        <v>0.0</v>
      </c>
      <c r="W957" s="285">
        <v>204.0</v>
      </c>
      <c r="X957" s="285">
        <v>0.0</v>
      </c>
      <c r="Y957" s="252">
        <v>2.0</v>
      </c>
      <c r="Z957" s="252">
        <v>0.0</v>
      </c>
      <c r="AA957" s="63"/>
      <c r="AB957" s="63"/>
      <c r="AC957" s="63"/>
      <c r="AD957" s="63"/>
      <c r="AE957" s="63"/>
      <c r="AF957" s="63"/>
      <c r="AG957" s="63"/>
      <c r="AH957" s="63"/>
      <c r="AI957" s="63"/>
      <c r="AJ957" s="63"/>
    </row>
    <row r="958">
      <c r="A958" s="251" t="s">
        <v>1636</v>
      </c>
      <c r="B958" s="251" t="s">
        <v>620</v>
      </c>
      <c r="C958" s="251" t="s">
        <v>657</v>
      </c>
      <c r="D958" s="251" t="s">
        <v>658</v>
      </c>
      <c r="E958" s="55">
        <v>7.5</v>
      </c>
      <c r="F958" s="55" t="s">
        <v>188</v>
      </c>
      <c r="G958" s="55" t="s">
        <v>7270</v>
      </c>
      <c r="H958" s="55" t="s">
        <v>1598</v>
      </c>
      <c r="I958" s="55">
        <v>1.0</v>
      </c>
      <c r="J958" s="55" t="s">
        <v>226</v>
      </c>
      <c r="K958" s="55">
        <v>35.0</v>
      </c>
      <c r="L958" s="55">
        <v>27.5</v>
      </c>
      <c r="M958" s="55">
        <v>16.5</v>
      </c>
      <c r="N958" s="251">
        <v>3.0</v>
      </c>
      <c r="O958" s="286">
        <v>1.0E-4</v>
      </c>
      <c r="P958" s="251">
        <v>4.0</v>
      </c>
      <c r="Q958" s="286">
        <v>2.0E-4</v>
      </c>
      <c r="R958" s="286">
        <v>0.5</v>
      </c>
      <c r="S958" s="251">
        <v>1.0</v>
      </c>
      <c r="T958" s="251">
        <v>0.0</v>
      </c>
      <c r="U958" s="286">
        <v>0.3333</v>
      </c>
      <c r="V958" s="286">
        <v>0.0</v>
      </c>
      <c r="W958" s="287">
        <v>102.0</v>
      </c>
      <c r="X958" s="287">
        <v>0.0</v>
      </c>
      <c r="Y958" s="251">
        <v>1.0</v>
      </c>
      <c r="Z958" s="251">
        <v>0.0</v>
      </c>
      <c r="AA958" s="3"/>
      <c r="AB958" s="3"/>
      <c r="AC958" s="3"/>
      <c r="AD958" s="3"/>
      <c r="AE958" s="3"/>
      <c r="AF958" s="3"/>
      <c r="AG958" s="3"/>
      <c r="AH958" s="3"/>
      <c r="AI958" s="3"/>
      <c r="AJ958" s="3"/>
    </row>
    <row r="959">
      <c r="A959" s="252" t="s">
        <v>1636</v>
      </c>
      <c r="B959" s="252" t="s">
        <v>620</v>
      </c>
      <c r="C959" s="252" t="s">
        <v>659</v>
      </c>
      <c r="D959" s="252" t="s">
        <v>660</v>
      </c>
      <c r="E959" s="59">
        <v>8.0</v>
      </c>
      <c r="F959" s="59" t="s">
        <v>188</v>
      </c>
      <c r="G959" s="59" t="s">
        <v>7270</v>
      </c>
      <c r="H959" s="59" t="s">
        <v>1598</v>
      </c>
      <c r="I959" s="59">
        <v>3.0</v>
      </c>
      <c r="J959" s="59" t="s">
        <v>226</v>
      </c>
      <c r="K959" s="59">
        <v>35.0</v>
      </c>
      <c r="L959" s="59">
        <v>27.5</v>
      </c>
      <c r="M959" s="59">
        <v>16.5</v>
      </c>
      <c r="N959" s="252">
        <v>10.0</v>
      </c>
      <c r="O959" s="284">
        <v>5.0E-4</v>
      </c>
      <c r="P959" s="252">
        <v>13.0</v>
      </c>
      <c r="Q959" s="284">
        <v>5.0E-4</v>
      </c>
      <c r="R959" s="284">
        <v>1.0</v>
      </c>
      <c r="S959" s="252">
        <v>3.0</v>
      </c>
      <c r="T959" s="252">
        <v>0.0</v>
      </c>
      <c r="U959" s="284">
        <v>0.3</v>
      </c>
      <c r="V959" s="284">
        <v>0.0</v>
      </c>
      <c r="W959" s="285">
        <v>306.0</v>
      </c>
      <c r="X959" s="285">
        <v>0.0</v>
      </c>
      <c r="Y959" s="252">
        <v>3.0</v>
      </c>
      <c r="Z959" s="252">
        <v>0.0</v>
      </c>
      <c r="AA959" s="63"/>
      <c r="AB959" s="63"/>
      <c r="AC959" s="63"/>
      <c r="AD959" s="63"/>
      <c r="AE959" s="63"/>
      <c r="AF959" s="63"/>
      <c r="AG959" s="63"/>
      <c r="AH959" s="63"/>
      <c r="AI959" s="63"/>
      <c r="AJ959" s="63"/>
    </row>
    <row r="960">
      <c r="A960" s="251" t="s">
        <v>1636</v>
      </c>
      <c r="B960" s="251" t="s">
        <v>620</v>
      </c>
      <c r="C960" s="251" t="s">
        <v>661</v>
      </c>
      <c r="D960" s="251" t="s">
        <v>662</v>
      </c>
      <c r="E960" s="55">
        <v>8.5</v>
      </c>
      <c r="F960" s="55" t="s">
        <v>188</v>
      </c>
      <c r="G960" s="55" t="s">
        <v>7270</v>
      </c>
      <c r="H960" s="55" t="s">
        <v>1598</v>
      </c>
      <c r="I960" s="55">
        <v>1.0</v>
      </c>
      <c r="J960" s="55" t="s">
        <v>226</v>
      </c>
      <c r="K960" s="55">
        <v>35.0</v>
      </c>
      <c r="L960" s="55">
        <v>27.5</v>
      </c>
      <c r="M960" s="55">
        <v>16.5</v>
      </c>
      <c r="N960" s="251">
        <v>9.0</v>
      </c>
      <c r="O960" s="286">
        <v>4.0E-4</v>
      </c>
      <c r="P960" s="251">
        <v>11.0</v>
      </c>
      <c r="Q960" s="286">
        <v>4.0E-4</v>
      </c>
      <c r="R960" s="286">
        <v>0.9091</v>
      </c>
      <c r="S960" s="251">
        <v>1.0</v>
      </c>
      <c r="T960" s="251">
        <v>0.0</v>
      </c>
      <c r="U960" s="286">
        <v>0.1111</v>
      </c>
      <c r="V960" s="286">
        <v>0.0</v>
      </c>
      <c r="W960" s="287">
        <v>102.0</v>
      </c>
      <c r="X960" s="287">
        <v>0.0</v>
      </c>
      <c r="Y960" s="251">
        <v>1.0</v>
      </c>
      <c r="Z960" s="251">
        <v>0.0</v>
      </c>
      <c r="AA960" s="3"/>
      <c r="AB960" s="3"/>
      <c r="AC960" s="3"/>
      <c r="AD960" s="3"/>
      <c r="AE960" s="3"/>
      <c r="AF960" s="3"/>
      <c r="AG960" s="3"/>
      <c r="AH960" s="3"/>
      <c r="AI960" s="3"/>
      <c r="AJ960" s="3"/>
    </row>
    <row r="961">
      <c r="A961" s="252" t="s">
        <v>1636</v>
      </c>
      <c r="B961" s="252" t="s">
        <v>620</v>
      </c>
      <c r="C961" s="252" t="s">
        <v>990</v>
      </c>
      <c r="D961" s="252" t="s">
        <v>991</v>
      </c>
      <c r="E961" s="59">
        <v>9.5</v>
      </c>
      <c r="F961" s="59" t="s">
        <v>188</v>
      </c>
      <c r="G961" s="59" t="s">
        <v>7270</v>
      </c>
      <c r="H961" s="59" t="s">
        <v>1598</v>
      </c>
      <c r="I961" s="59">
        <v>1.0</v>
      </c>
      <c r="J961" s="59" t="s">
        <v>226</v>
      </c>
      <c r="K961" s="59">
        <v>35.0</v>
      </c>
      <c r="L961" s="59">
        <v>27.5</v>
      </c>
      <c r="M961" s="59">
        <v>16.5</v>
      </c>
      <c r="N961" s="252">
        <v>393.0</v>
      </c>
      <c r="O961" s="284">
        <v>0.0195</v>
      </c>
      <c r="P961" s="252">
        <v>456.0</v>
      </c>
      <c r="Q961" s="284">
        <v>0.0185</v>
      </c>
      <c r="R961" s="284">
        <v>0.9978</v>
      </c>
      <c r="S961" s="252">
        <v>1.0</v>
      </c>
      <c r="T961" s="252">
        <v>0.0</v>
      </c>
      <c r="U961" s="284">
        <v>0.0025</v>
      </c>
      <c r="V961" s="284">
        <v>0.0</v>
      </c>
      <c r="W961" s="285">
        <v>102.0</v>
      </c>
      <c r="X961" s="285">
        <v>0.0</v>
      </c>
      <c r="Y961" s="252">
        <v>1.0</v>
      </c>
      <c r="Z961" s="252">
        <v>0.0</v>
      </c>
      <c r="AA961" s="63"/>
      <c r="AB961" s="63"/>
      <c r="AC961" s="63"/>
      <c r="AD961" s="63"/>
      <c r="AE961" s="63"/>
      <c r="AF961" s="63"/>
      <c r="AG961" s="63"/>
      <c r="AH961" s="63"/>
      <c r="AI961" s="63"/>
      <c r="AJ961" s="63"/>
    </row>
    <row r="962">
      <c r="A962" s="251" t="s">
        <v>1636</v>
      </c>
      <c r="B962" s="251" t="s">
        <v>663</v>
      </c>
      <c r="C962" s="251" t="s">
        <v>992</v>
      </c>
      <c r="D962" s="251" t="s">
        <v>993</v>
      </c>
      <c r="E962" s="55">
        <v>10.0</v>
      </c>
      <c r="F962" s="55" t="s">
        <v>7286</v>
      </c>
      <c r="G962" s="55" t="s">
        <v>7271</v>
      </c>
      <c r="H962" s="55" t="s">
        <v>1598</v>
      </c>
      <c r="I962" s="55">
        <v>2.0</v>
      </c>
      <c r="J962" s="55" t="s">
        <v>207</v>
      </c>
      <c r="K962" s="55">
        <v>49.5</v>
      </c>
      <c r="L962" s="55">
        <v>28.5</v>
      </c>
      <c r="M962" s="55">
        <v>21.0</v>
      </c>
      <c r="N962" s="251">
        <v>10.0</v>
      </c>
      <c r="O962" s="286">
        <v>5.0E-4</v>
      </c>
      <c r="P962" s="251">
        <v>11.0</v>
      </c>
      <c r="Q962" s="286">
        <v>4.0E-4</v>
      </c>
      <c r="R962" s="286">
        <v>1.0</v>
      </c>
      <c r="S962" s="251">
        <v>2.0</v>
      </c>
      <c r="T962" s="251">
        <v>0.0</v>
      </c>
      <c r="U962" s="286">
        <v>0.2</v>
      </c>
      <c r="V962" s="286">
        <v>0.0</v>
      </c>
      <c r="W962" s="287">
        <v>212.0</v>
      </c>
      <c r="X962" s="287">
        <v>0.0</v>
      </c>
      <c r="Y962" s="251">
        <v>2.0</v>
      </c>
      <c r="Z962" s="251">
        <v>0.0</v>
      </c>
      <c r="AA962" s="3"/>
      <c r="AB962" s="3"/>
      <c r="AC962" s="3"/>
      <c r="AD962" s="3"/>
      <c r="AE962" s="3"/>
      <c r="AF962" s="3"/>
      <c r="AG962" s="3"/>
      <c r="AH962" s="3"/>
      <c r="AI962" s="3"/>
      <c r="AJ962" s="3"/>
    </row>
    <row r="963">
      <c r="A963" s="252" t="s">
        <v>1636</v>
      </c>
      <c r="B963" s="252" t="s">
        <v>663</v>
      </c>
      <c r="C963" s="252" t="s">
        <v>996</v>
      </c>
      <c r="D963" s="252" t="s">
        <v>997</v>
      </c>
      <c r="E963" s="59">
        <v>11.0</v>
      </c>
      <c r="F963" s="59" t="s">
        <v>7286</v>
      </c>
      <c r="G963" s="59" t="s">
        <v>7271</v>
      </c>
      <c r="H963" s="59" t="s">
        <v>1598</v>
      </c>
      <c r="I963" s="59">
        <v>2.0</v>
      </c>
      <c r="J963" s="59" t="s">
        <v>207</v>
      </c>
      <c r="K963" s="59">
        <v>49.5</v>
      </c>
      <c r="L963" s="59">
        <v>28.5</v>
      </c>
      <c r="M963" s="59">
        <v>21.0</v>
      </c>
      <c r="N963" s="252">
        <v>23.0</v>
      </c>
      <c r="O963" s="284">
        <v>0.0011</v>
      </c>
      <c r="P963" s="252">
        <v>29.0</v>
      </c>
      <c r="Q963" s="284">
        <v>0.0012</v>
      </c>
      <c r="R963" s="284">
        <v>1.0</v>
      </c>
      <c r="S963" s="252">
        <v>2.0</v>
      </c>
      <c r="T963" s="252">
        <v>0.0</v>
      </c>
      <c r="U963" s="284">
        <v>0.087</v>
      </c>
      <c r="V963" s="284">
        <v>0.0</v>
      </c>
      <c r="W963" s="285">
        <v>212.0</v>
      </c>
      <c r="X963" s="285">
        <v>0.0</v>
      </c>
      <c r="Y963" s="252">
        <v>2.0</v>
      </c>
      <c r="Z963" s="252">
        <v>0.0</v>
      </c>
      <c r="AA963" s="63"/>
      <c r="AB963" s="63"/>
      <c r="AC963" s="63"/>
      <c r="AD963" s="63"/>
      <c r="AE963" s="63"/>
      <c r="AF963" s="63"/>
      <c r="AG963" s="63"/>
      <c r="AH963" s="63"/>
      <c r="AI963" s="63"/>
      <c r="AJ963" s="63"/>
    </row>
    <row r="964">
      <c r="A964" s="251" t="s">
        <v>1636</v>
      </c>
      <c r="B964" s="251" t="s">
        <v>663</v>
      </c>
      <c r="C964" s="251" t="s">
        <v>664</v>
      </c>
      <c r="D964" s="251" t="s">
        <v>665</v>
      </c>
      <c r="E964" s="55">
        <v>6.0</v>
      </c>
      <c r="F964" s="55" t="s">
        <v>7286</v>
      </c>
      <c r="G964" s="55" t="s">
        <v>7271</v>
      </c>
      <c r="H964" s="55" t="s">
        <v>1598</v>
      </c>
      <c r="I964" s="55">
        <v>5.0</v>
      </c>
      <c r="J964" s="55" t="s">
        <v>207</v>
      </c>
      <c r="K964" s="55">
        <v>49.5</v>
      </c>
      <c r="L964" s="55">
        <v>28.5</v>
      </c>
      <c r="M964" s="55">
        <v>21.0</v>
      </c>
      <c r="N964" s="251">
        <v>414.0</v>
      </c>
      <c r="O964" s="286">
        <v>0.0205</v>
      </c>
      <c r="P964" s="251">
        <v>496.0</v>
      </c>
      <c r="Q964" s="286">
        <v>0.0201</v>
      </c>
      <c r="R964" s="286">
        <v>1.0</v>
      </c>
      <c r="S964" s="251">
        <v>5.0</v>
      </c>
      <c r="T964" s="251">
        <v>0.0</v>
      </c>
      <c r="U964" s="286">
        <v>0.0121</v>
      </c>
      <c r="V964" s="286">
        <v>0.0</v>
      </c>
      <c r="W964" s="287">
        <v>530.0</v>
      </c>
      <c r="X964" s="287">
        <v>0.0</v>
      </c>
      <c r="Y964" s="251">
        <v>5.0</v>
      </c>
      <c r="Z964" s="251">
        <v>0.0</v>
      </c>
      <c r="AA964" s="3"/>
      <c r="AB964" s="3"/>
      <c r="AC964" s="3"/>
      <c r="AD964" s="3"/>
      <c r="AE964" s="3"/>
      <c r="AF964" s="3"/>
      <c r="AG964" s="3"/>
      <c r="AH964" s="3"/>
      <c r="AI964" s="3"/>
      <c r="AJ964" s="3"/>
    </row>
    <row r="965">
      <c r="A965" s="252" t="s">
        <v>1636</v>
      </c>
      <c r="B965" s="252" t="s">
        <v>663</v>
      </c>
      <c r="C965" s="252" t="s">
        <v>998</v>
      </c>
      <c r="D965" s="252" t="s">
        <v>999</v>
      </c>
      <c r="E965" s="59">
        <v>6.5</v>
      </c>
      <c r="F965" s="59" t="s">
        <v>7286</v>
      </c>
      <c r="G965" s="59" t="s">
        <v>7271</v>
      </c>
      <c r="H965" s="59" t="s">
        <v>1598</v>
      </c>
      <c r="I965" s="59">
        <v>2.0</v>
      </c>
      <c r="J965" s="59" t="s">
        <v>207</v>
      </c>
      <c r="K965" s="59">
        <v>49.5</v>
      </c>
      <c r="L965" s="59">
        <v>28.5</v>
      </c>
      <c r="M965" s="59">
        <v>21.0</v>
      </c>
      <c r="N965" s="252">
        <v>146.0</v>
      </c>
      <c r="O965" s="284">
        <v>0.0072</v>
      </c>
      <c r="P965" s="252">
        <v>174.0</v>
      </c>
      <c r="Q965" s="284">
        <v>0.0071</v>
      </c>
      <c r="R965" s="284">
        <v>0.9943</v>
      </c>
      <c r="S965" s="252">
        <v>2.0</v>
      </c>
      <c r="T965" s="252">
        <v>0.0</v>
      </c>
      <c r="U965" s="284">
        <v>0.0137</v>
      </c>
      <c r="V965" s="284">
        <v>0.0</v>
      </c>
      <c r="W965" s="285">
        <v>212.0</v>
      </c>
      <c r="X965" s="285">
        <v>0.0</v>
      </c>
      <c r="Y965" s="252">
        <v>2.0</v>
      </c>
      <c r="Z965" s="252">
        <v>0.0</v>
      </c>
      <c r="AA965" s="63"/>
      <c r="AB965" s="63"/>
      <c r="AC965" s="63"/>
      <c r="AD965" s="63"/>
      <c r="AE965" s="63"/>
      <c r="AF965" s="63"/>
      <c r="AG965" s="63"/>
      <c r="AH965" s="63"/>
      <c r="AI965" s="63"/>
      <c r="AJ965" s="63"/>
    </row>
    <row r="966">
      <c r="A966" s="251" t="s">
        <v>1636</v>
      </c>
      <c r="B966" s="251" t="s">
        <v>663</v>
      </c>
      <c r="C966" s="251" t="s">
        <v>666</v>
      </c>
      <c r="D966" s="251" t="s">
        <v>667</v>
      </c>
      <c r="E966" s="55">
        <v>7.0</v>
      </c>
      <c r="F966" s="55" t="s">
        <v>7286</v>
      </c>
      <c r="G966" s="55" t="s">
        <v>7271</v>
      </c>
      <c r="H966" s="55" t="s">
        <v>1598</v>
      </c>
      <c r="I966" s="55">
        <v>1.0</v>
      </c>
      <c r="J966" s="55" t="s">
        <v>207</v>
      </c>
      <c r="K966" s="55">
        <v>49.5</v>
      </c>
      <c r="L966" s="55">
        <v>28.5</v>
      </c>
      <c r="M966" s="55">
        <v>21.0</v>
      </c>
      <c r="N966" s="251">
        <v>10.0</v>
      </c>
      <c r="O966" s="286">
        <v>5.0E-4</v>
      </c>
      <c r="P966" s="251">
        <v>13.0</v>
      </c>
      <c r="Q966" s="286">
        <v>5.0E-4</v>
      </c>
      <c r="R966" s="286">
        <v>0.9231</v>
      </c>
      <c r="S966" s="251">
        <v>1.0</v>
      </c>
      <c r="T966" s="251">
        <v>0.0</v>
      </c>
      <c r="U966" s="286">
        <v>0.1</v>
      </c>
      <c r="V966" s="286">
        <v>0.0</v>
      </c>
      <c r="W966" s="287">
        <v>106.0</v>
      </c>
      <c r="X966" s="287">
        <v>0.0</v>
      </c>
      <c r="Y966" s="251">
        <v>1.0</v>
      </c>
      <c r="Z966" s="251">
        <v>0.0</v>
      </c>
      <c r="AA966" s="3"/>
      <c r="AB966" s="3"/>
      <c r="AC966" s="3"/>
      <c r="AD966" s="3"/>
      <c r="AE966" s="3"/>
      <c r="AF966" s="3"/>
      <c r="AG966" s="3"/>
      <c r="AH966" s="3"/>
      <c r="AI966" s="3"/>
      <c r="AJ966" s="3"/>
    </row>
    <row r="967">
      <c r="A967" s="252" t="s">
        <v>1636</v>
      </c>
      <c r="B967" s="252" t="s">
        <v>663</v>
      </c>
      <c r="C967" s="252" t="s">
        <v>668</v>
      </c>
      <c r="D967" s="252" t="s">
        <v>669</v>
      </c>
      <c r="E967" s="59">
        <v>7.5</v>
      </c>
      <c r="F967" s="59" t="s">
        <v>7286</v>
      </c>
      <c r="G967" s="59" t="s">
        <v>7271</v>
      </c>
      <c r="H967" s="59" t="s">
        <v>1598</v>
      </c>
      <c r="I967" s="59">
        <v>2.0</v>
      </c>
      <c r="J967" s="59" t="s">
        <v>207</v>
      </c>
      <c r="K967" s="59">
        <v>49.5</v>
      </c>
      <c r="L967" s="59">
        <v>28.5</v>
      </c>
      <c r="M967" s="59">
        <v>21.0</v>
      </c>
      <c r="N967" s="252">
        <v>440.0</v>
      </c>
      <c r="O967" s="284">
        <v>0.0218</v>
      </c>
      <c r="P967" s="252">
        <v>510.0</v>
      </c>
      <c r="Q967" s="284">
        <v>0.0207</v>
      </c>
      <c r="R967" s="284">
        <v>0.9961</v>
      </c>
      <c r="S967" s="252">
        <v>2.0</v>
      </c>
      <c r="T967" s="252">
        <v>0.0</v>
      </c>
      <c r="U967" s="284">
        <v>0.0045</v>
      </c>
      <c r="V967" s="284">
        <v>0.0</v>
      </c>
      <c r="W967" s="285">
        <v>212.0</v>
      </c>
      <c r="X967" s="285">
        <v>0.0</v>
      </c>
      <c r="Y967" s="252">
        <v>2.0</v>
      </c>
      <c r="Z967" s="252">
        <v>0.0</v>
      </c>
      <c r="AA967" s="63"/>
      <c r="AB967" s="63"/>
      <c r="AC967" s="63"/>
      <c r="AD967" s="63"/>
      <c r="AE967" s="63"/>
      <c r="AF967" s="63"/>
      <c r="AG967" s="63"/>
      <c r="AH967" s="63"/>
      <c r="AI967" s="63"/>
      <c r="AJ967" s="63"/>
    </row>
    <row r="968">
      <c r="A968" s="251" t="s">
        <v>1636</v>
      </c>
      <c r="B968" s="251" t="s">
        <v>663</v>
      </c>
      <c r="C968" s="251" t="s">
        <v>672</v>
      </c>
      <c r="D968" s="251" t="s">
        <v>673</v>
      </c>
      <c r="E968" s="55">
        <v>8.5</v>
      </c>
      <c r="F968" s="55" t="s">
        <v>7286</v>
      </c>
      <c r="G968" s="55" t="s">
        <v>7271</v>
      </c>
      <c r="H968" s="55" t="s">
        <v>1598</v>
      </c>
      <c r="I968" s="55">
        <v>3.0</v>
      </c>
      <c r="J968" s="55" t="s">
        <v>207</v>
      </c>
      <c r="K968" s="55">
        <v>49.5</v>
      </c>
      <c r="L968" s="55">
        <v>28.5</v>
      </c>
      <c r="M968" s="55">
        <v>21.0</v>
      </c>
      <c r="N968" s="251">
        <v>17.0</v>
      </c>
      <c r="O968" s="286">
        <v>8.0E-4</v>
      </c>
      <c r="P968" s="251">
        <v>19.0</v>
      </c>
      <c r="Q968" s="286">
        <v>8.0E-4</v>
      </c>
      <c r="R968" s="286">
        <v>0.9474</v>
      </c>
      <c r="S968" s="251">
        <v>3.0</v>
      </c>
      <c r="T968" s="251">
        <v>0.0</v>
      </c>
      <c r="U968" s="286">
        <v>0.1765</v>
      </c>
      <c r="V968" s="286">
        <v>0.0</v>
      </c>
      <c r="W968" s="287">
        <v>318.0</v>
      </c>
      <c r="X968" s="287">
        <v>0.0</v>
      </c>
      <c r="Y968" s="251">
        <v>3.0</v>
      </c>
      <c r="Z968" s="251">
        <v>0.0</v>
      </c>
      <c r="AA968" s="3"/>
      <c r="AB968" s="3"/>
      <c r="AC968" s="3"/>
      <c r="AD968" s="3"/>
      <c r="AE968" s="3"/>
      <c r="AF968" s="3"/>
      <c r="AG968" s="3"/>
      <c r="AH968" s="3"/>
      <c r="AI968" s="3"/>
      <c r="AJ968" s="3"/>
    </row>
    <row r="969">
      <c r="A969" s="252" t="s">
        <v>1636</v>
      </c>
      <c r="B969" s="252" t="s">
        <v>663</v>
      </c>
      <c r="C969" s="252" t="s">
        <v>674</v>
      </c>
      <c r="D969" s="252" t="s">
        <v>675</v>
      </c>
      <c r="E969" s="59">
        <v>9.0</v>
      </c>
      <c r="F969" s="59" t="s">
        <v>7286</v>
      </c>
      <c r="G969" s="59" t="s">
        <v>7271</v>
      </c>
      <c r="H969" s="59" t="s">
        <v>1598</v>
      </c>
      <c r="I969" s="59">
        <v>4.0</v>
      </c>
      <c r="J969" s="59" t="s">
        <v>207</v>
      </c>
      <c r="K969" s="59">
        <v>49.5</v>
      </c>
      <c r="L969" s="59">
        <v>28.5</v>
      </c>
      <c r="M969" s="59">
        <v>21.0</v>
      </c>
      <c r="N969" s="252">
        <v>222.0</v>
      </c>
      <c r="O969" s="284">
        <v>0.011</v>
      </c>
      <c r="P969" s="252">
        <v>261.0</v>
      </c>
      <c r="Q969" s="284">
        <v>0.0106</v>
      </c>
      <c r="R969" s="284">
        <v>0.9962</v>
      </c>
      <c r="S969" s="252">
        <v>4.0</v>
      </c>
      <c r="T969" s="252">
        <v>0.0</v>
      </c>
      <c r="U969" s="284">
        <v>0.018</v>
      </c>
      <c r="V969" s="284">
        <v>0.0</v>
      </c>
      <c r="W969" s="285">
        <v>424.0</v>
      </c>
      <c r="X969" s="285">
        <v>0.0</v>
      </c>
      <c r="Y969" s="252">
        <v>4.0</v>
      </c>
      <c r="Z969" s="252">
        <v>0.0</v>
      </c>
      <c r="AA969" s="63"/>
      <c r="AB969" s="63"/>
      <c r="AC969" s="63"/>
      <c r="AD969" s="63"/>
      <c r="AE969" s="63"/>
      <c r="AF969" s="63"/>
      <c r="AG969" s="63"/>
      <c r="AH969" s="63"/>
      <c r="AI969" s="63"/>
      <c r="AJ969" s="63"/>
    </row>
    <row r="970">
      <c r="A970" s="251" t="s">
        <v>1636</v>
      </c>
      <c r="B970" s="251" t="s">
        <v>663</v>
      </c>
      <c r="C970" s="251" t="s">
        <v>676</v>
      </c>
      <c r="D970" s="251" t="s">
        <v>677</v>
      </c>
      <c r="E970" s="55">
        <v>9.5</v>
      </c>
      <c r="F970" s="55" t="s">
        <v>7286</v>
      </c>
      <c r="G970" s="55" t="s">
        <v>7271</v>
      </c>
      <c r="H970" s="55" t="s">
        <v>1598</v>
      </c>
      <c r="I970" s="55">
        <v>9.0</v>
      </c>
      <c r="J970" s="55" t="s">
        <v>207</v>
      </c>
      <c r="K970" s="55">
        <v>49.5</v>
      </c>
      <c r="L970" s="55">
        <v>28.5</v>
      </c>
      <c r="M970" s="55">
        <v>21.0</v>
      </c>
      <c r="N970" s="251">
        <v>26.0</v>
      </c>
      <c r="O970" s="286">
        <v>0.0013</v>
      </c>
      <c r="P970" s="251">
        <v>35.0</v>
      </c>
      <c r="Q970" s="286">
        <v>0.0014</v>
      </c>
      <c r="R970" s="286">
        <v>1.0</v>
      </c>
      <c r="S970" s="251">
        <v>9.0</v>
      </c>
      <c r="T970" s="251">
        <v>0.0</v>
      </c>
      <c r="U970" s="286">
        <v>0.3462</v>
      </c>
      <c r="V970" s="286">
        <v>0.0</v>
      </c>
      <c r="W970" s="287">
        <v>954.0</v>
      </c>
      <c r="X970" s="287">
        <v>0.0</v>
      </c>
      <c r="Y970" s="251">
        <v>9.0</v>
      </c>
      <c r="Z970" s="251">
        <v>0.0</v>
      </c>
      <c r="AA970" s="3"/>
      <c r="AB970" s="3"/>
      <c r="AC970" s="3"/>
      <c r="AD970" s="3"/>
      <c r="AE970" s="3"/>
      <c r="AF970" s="3"/>
      <c r="AG970" s="3"/>
      <c r="AH970" s="3"/>
      <c r="AI970" s="3"/>
      <c r="AJ970" s="3"/>
    </row>
    <row r="971">
      <c r="A971" s="252" t="s">
        <v>1636</v>
      </c>
      <c r="B971" s="252" t="s">
        <v>663</v>
      </c>
      <c r="C971" s="252" t="s">
        <v>678</v>
      </c>
      <c r="D971" s="252" t="s">
        <v>679</v>
      </c>
      <c r="E971" s="59">
        <v>10.0</v>
      </c>
      <c r="F971" s="59" t="s">
        <v>7287</v>
      </c>
      <c r="G971" s="59" t="s">
        <v>7271</v>
      </c>
      <c r="H971" s="59" t="s">
        <v>1598</v>
      </c>
      <c r="I971" s="59">
        <v>4.0</v>
      </c>
      <c r="J971" s="59" t="s">
        <v>207</v>
      </c>
      <c r="K971" s="59">
        <v>49.5</v>
      </c>
      <c r="L971" s="59">
        <v>28.5</v>
      </c>
      <c r="M971" s="59">
        <v>21.0</v>
      </c>
      <c r="N971" s="252">
        <v>23.0</v>
      </c>
      <c r="O971" s="284">
        <v>0.0011</v>
      </c>
      <c r="P971" s="252">
        <v>33.0</v>
      </c>
      <c r="Q971" s="284">
        <v>0.0013</v>
      </c>
      <c r="R971" s="284">
        <v>0.9697</v>
      </c>
      <c r="S971" s="252">
        <v>4.0</v>
      </c>
      <c r="T971" s="252">
        <v>0.0</v>
      </c>
      <c r="U971" s="284">
        <v>0.1739</v>
      </c>
      <c r="V971" s="284">
        <v>0.0</v>
      </c>
      <c r="W971" s="285">
        <v>424.0</v>
      </c>
      <c r="X971" s="285">
        <v>0.0</v>
      </c>
      <c r="Y971" s="252">
        <v>4.0</v>
      </c>
      <c r="Z971" s="252">
        <v>0.0</v>
      </c>
      <c r="AA971" s="63"/>
      <c r="AB971" s="63"/>
      <c r="AC971" s="63"/>
      <c r="AD971" s="63"/>
      <c r="AE971" s="63"/>
      <c r="AF971" s="63"/>
      <c r="AG971" s="63"/>
      <c r="AH971" s="63"/>
      <c r="AI971" s="63"/>
      <c r="AJ971" s="63"/>
    </row>
    <row r="972">
      <c r="A972" s="251" t="s">
        <v>1636</v>
      </c>
      <c r="B972" s="251" t="s">
        <v>663</v>
      </c>
      <c r="C972" s="251" t="s">
        <v>680</v>
      </c>
      <c r="D972" s="251" t="s">
        <v>681</v>
      </c>
      <c r="E972" s="55">
        <v>10.5</v>
      </c>
      <c r="F972" s="55" t="s">
        <v>7287</v>
      </c>
      <c r="G972" s="55" t="s">
        <v>7271</v>
      </c>
      <c r="H972" s="55" t="s">
        <v>1598</v>
      </c>
      <c r="I972" s="55">
        <v>4.0</v>
      </c>
      <c r="J972" s="55" t="s">
        <v>207</v>
      </c>
      <c r="K972" s="55">
        <v>49.5</v>
      </c>
      <c r="L972" s="55">
        <v>28.5</v>
      </c>
      <c r="M972" s="55">
        <v>21.0</v>
      </c>
      <c r="N972" s="251">
        <v>21.0</v>
      </c>
      <c r="O972" s="286">
        <v>0.001</v>
      </c>
      <c r="P972" s="251">
        <v>25.0</v>
      </c>
      <c r="Q972" s="286">
        <v>0.001</v>
      </c>
      <c r="R972" s="286">
        <v>0.92</v>
      </c>
      <c r="S972" s="251">
        <v>4.0</v>
      </c>
      <c r="T972" s="251">
        <v>0.0</v>
      </c>
      <c r="U972" s="286">
        <v>0.1905</v>
      </c>
      <c r="V972" s="286">
        <v>0.0</v>
      </c>
      <c r="W972" s="287">
        <v>424.0</v>
      </c>
      <c r="X972" s="287">
        <v>0.0</v>
      </c>
      <c r="Y972" s="251">
        <v>4.0</v>
      </c>
      <c r="Z972" s="251">
        <v>0.0</v>
      </c>
      <c r="AA972" s="3"/>
      <c r="AB972" s="3"/>
      <c r="AC972" s="3"/>
      <c r="AD972" s="3"/>
      <c r="AE972" s="3"/>
      <c r="AF972" s="3"/>
      <c r="AG972" s="3"/>
      <c r="AH972" s="3"/>
      <c r="AI972" s="3"/>
      <c r="AJ972" s="3"/>
    </row>
    <row r="973">
      <c r="A973" s="252" t="s">
        <v>1636</v>
      </c>
      <c r="B973" s="252" t="s">
        <v>663</v>
      </c>
      <c r="C973" s="252" t="s">
        <v>682</v>
      </c>
      <c r="D973" s="252" t="s">
        <v>683</v>
      </c>
      <c r="E973" s="59">
        <v>11.0</v>
      </c>
      <c r="F973" s="59" t="s">
        <v>7287</v>
      </c>
      <c r="G973" s="59" t="s">
        <v>7271</v>
      </c>
      <c r="H973" s="59" t="s">
        <v>1598</v>
      </c>
      <c r="I973" s="59">
        <v>2.0</v>
      </c>
      <c r="J973" s="59" t="s">
        <v>207</v>
      </c>
      <c r="K973" s="59">
        <v>49.5</v>
      </c>
      <c r="L973" s="59">
        <v>28.5</v>
      </c>
      <c r="M973" s="59">
        <v>21.0</v>
      </c>
      <c r="N973" s="252">
        <v>98.0</v>
      </c>
      <c r="O973" s="284">
        <v>0.0049</v>
      </c>
      <c r="P973" s="252">
        <v>120.0</v>
      </c>
      <c r="Q973" s="284">
        <v>0.0049</v>
      </c>
      <c r="R973" s="284">
        <v>0.9917</v>
      </c>
      <c r="S973" s="252">
        <v>2.0</v>
      </c>
      <c r="T973" s="252">
        <v>0.0</v>
      </c>
      <c r="U973" s="284">
        <v>0.0204</v>
      </c>
      <c r="V973" s="284">
        <v>0.0</v>
      </c>
      <c r="W973" s="285">
        <v>212.0</v>
      </c>
      <c r="X973" s="285">
        <v>0.0</v>
      </c>
      <c r="Y973" s="252">
        <v>2.0</v>
      </c>
      <c r="Z973" s="252">
        <v>0.0</v>
      </c>
      <c r="AA973" s="63"/>
      <c r="AB973" s="63"/>
      <c r="AC973" s="63"/>
      <c r="AD973" s="63"/>
      <c r="AE973" s="63"/>
      <c r="AF973" s="63"/>
      <c r="AG973" s="63"/>
      <c r="AH973" s="63"/>
      <c r="AI973" s="63"/>
      <c r="AJ973" s="63"/>
    </row>
    <row r="974">
      <c r="A974" s="251" t="s">
        <v>1636</v>
      </c>
      <c r="B974" s="251" t="s">
        <v>663</v>
      </c>
      <c r="C974" s="251" t="s">
        <v>684</v>
      </c>
      <c r="D974" s="251" t="s">
        <v>685</v>
      </c>
      <c r="E974" s="55">
        <v>12.0</v>
      </c>
      <c r="F974" s="55" t="s">
        <v>7287</v>
      </c>
      <c r="G974" s="55" t="s">
        <v>7271</v>
      </c>
      <c r="H974" s="55" t="s">
        <v>1598</v>
      </c>
      <c r="I974" s="55">
        <v>8.0</v>
      </c>
      <c r="J974" s="55" t="s">
        <v>207</v>
      </c>
      <c r="K974" s="55">
        <v>49.5</v>
      </c>
      <c r="L974" s="55">
        <v>28.5</v>
      </c>
      <c r="M974" s="55">
        <v>21.0</v>
      </c>
      <c r="N974" s="251">
        <v>38.0</v>
      </c>
      <c r="O974" s="286">
        <v>0.0019</v>
      </c>
      <c r="P974" s="251">
        <v>45.0</v>
      </c>
      <c r="Q974" s="286">
        <v>0.0018</v>
      </c>
      <c r="R974" s="286">
        <v>0.9778</v>
      </c>
      <c r="S974" s="251">
        <v>7.0</v>
      </c>
      <c r="T974" s="251">
        <v>1.0</v>
      </c>
      <c r="U974" s="286">
        <v>0.1842</v>
      </c>
      <c r="V974" s="286">
        <v>0.0263</v>
      </c>
      <c r="W974" s="287">
        <v>742.0</v>
      </c>
      <c r="X974" s="287">
        <v>106.0</v>
      </c>
      <c r="Y974" s="251">
        <v>7.0</v>
      </c>
      <c r="Z974" s="251">
        <v>1.0</v>
      </c>
      <c r="AA974" s="3"/>
      <c r="AB974" s="3"/>
      <c r="AC974" s="3"/>
      <c r="AD974" s="3"/>
      <c r="AE974" s="3"/>
      <c r="AF974" s="3"/>
      <c r="AG974" s="3"/>
      <c r="AH974" s="3"/>
      <c r="AI974" s="3"/>
      <c r="AJ974" s="3"/>
    </row>
    <row r="975">
      <c r="A975" s="252" t="s">
        <v>1636</v>
      </c>
      <c r="B975" s="252" t="s">
        <v>663</v>
      </c>
      <c r="C975" s="252" t="s">
        <v>1000</v>
      </c>
      <c r="D975" s="252" t="s">
        <v>1001</v>
      </c>
      <c r="E975" s="59">
        <v>7.5</v>
      </c>
      <c r="F975" s="59" t="s">
        <v>7287</v>
      </c>
      <c r="G975" s="59" t="s">
        <v>7271</v>
      </c>
      <c r="H975" s="59" t="s">
        <v>1598</v>
      </c>
      <c r="I975" s="59">
        <v>2.0</v>
      </c>
      <c r="J975" s="59" t="s">
        <v>207</v>
      </c>
      <c r="K975" s="59">
        <v>49.5</v>
      </c>
      <c r="L975" s="59">
        <v>28.5</v>
      </c>
      <c r="M975" s="59">
        <v>21.0</v>
      </c>
      <c r="N975" s="252">
        <v>33.0</v>
      </c>
      <c r="O975" s="284">
        <v>0.0016</v>
      </c>
      <c r="P975" s="252">
        <v>34.0</v>
      </c>
      <c r="Q975" s="284">
        <v>0.0014</v>
      </c>
      <c r="R975" s="284">
        <v>1.0</v>
      </c>
      <c r="S975" s="252">
        <v>2.0</v>
      </c>
      <c r="T975" s="252">
        <v>0.0</v>
      </c>
      <c r="U975" s="284">
        <v>0.0606</v>
      </c>
      <c r="V975" s="284">
        <v>0.0</v>
      </c>
      <c r="W975" s="285">
        <v>212.0</v>
      </c>
      <c r="X975" s="285">
        <v>0.0</v>
      </c>
      <c r="Y975" s="252">
        <v>2.0</v>
      </c>
      <c r="Z975" s="252">
        <v>0.0</v>
      </c>
      <c r="AA975" s="63"/>
      <c r="AB975" s="63"/>
      <c r="AC975" s="63"/>
      <c r="AD975" s="63"/>
      <c r="AE975" s="63"/>
      <c r="AF975" s="63"/>
      <c r="AG975" s="63"/>
      <c r="AH975" s="63"/>
      <c r="AI975" s="63"/>
      <c r="AJ975" s="63"/>
    </row>
    <row r="976">
      <c r="A976" s="251" t="s">
        <v>1636</v>
      </c>
      <c r="B976" s="251" t="s">
        <v>663</v>
      </c>
      <c r="C976" s="251" t="s">
        <v>690</v>
      </c>
      <c r="D976" s="251" t="s">
        <v>691</v>
      </c>
      <c r="E976" s="55">
        <v>8.5</v>
      </c>
      <c r="F976" s="55" t="s">
        <v>7287</v>
      </c>
      <c r="G976" s="55" t="s">
        <v>7271</v>
      </c>
      <c r="H976" s="55" t="s">
        <v>1598</v>
      </c>
      <c r="I976" s="55">
        <v>3.0</v>
      </c>
      <c r="J976" s="55" t="s">
        <v>207</v>
      </c>
      <c r="K976" s="55">
        <v>49.5</v>
      </c>
      <c r="L976" s="55">
        <v>28.5</v>
      </c>
      <c r="M976" s="55">
        <v>21.0</v>
      </c>
      <c r="N976" s="251">
        <v>8.0</v>
      </c>
      <c r="O976" s="286">
        <v>4.0E-4</v>
      </c>
      <c r="P976" s="251">
        <v>9.0</v>
      </c>
      <c r="Q976" s="286">
        <v>4.0E-4</v>
      </c>
      <c r="R976" s="286">
        <v>0.8889</v>
      </c>
      <c r="S976" s="251">
        <v>3.0</v>
      </c>
      <c r="T976" s="251">
        <v>0.0</v>
      </c>
      <c r="U976" s="286">
        <v>0.375</v>
      </c>
      <c r="V976" s="286">
        <v>0.0</v>
      </c>
      <c r="W976" s="287">
        <v>318.0</v>
      </c>
      <c r="X976" s="287">
        <v>0.0</v>
      </c>
      <c r="Y976" s="251">
        <v>3.0</v>
      </c>
      <c r="Z976" s="251">
        <v>0.0</v>
      </c>
      <c r="AA976" s="3"/>
      <c r="AB976" s="3"/>
      <c r="AC976" s="3"/>
      <c r="AD976" s="3"/>
      <c r="AE976" s="3"/>
      <c r="AF976" s="3"/>
      <c r="AG976" s="3"/>
      <c r="AH976" s="3"/>
      <c r="AI976" s="3"/>
      <c r="AJ976" s="3"/>
    </row>
    <row r="977">
      <c r="A977" s="252" t="s">
        <v>1636</v>
      </c>
      <c r="B977" s="252" t="s">
        <v>663</v>
      </c>
      <c r="C977" s="252" t="s">
        <v>692</v>
      </c>
      <c r="D977" s="252" t="s">
        <v>693</v>
      </c>
      <c r="E977" s="59">
        <v>9.0</v>
      </c>
      <c r="F977" s="59" t="s">
        <v>7287</v>
      </c>
      <c r="G977" s="59" t="s">
        <v>7271</v>
      </c>
      <c r="H977" s="59" t="s">
        <v>1598</v>
      </c>
      <c r="I977" s="59">
        <v>2.0</v>
      </c>
      <c r="J977" s="59" t="s">
        <v>207</v>
      </c>
      <c r="K977" s="59">
        <v>49.5</v>
      </c>
      <c r="L977" s="59">
        <v>28.5</v>
      </c>
      <c r="M977" s="59">
        <v>21.0</v>
      </c>
      <c r="N977" s="252">
        <v>49.0</v>
      </c>
      <c r="O977" s="284">
        <v>0.0024</v>
      </c>
      <c r="P977" s="252">
        <v>54.0</v>
      </c>
      <c r="Q977" s="284">
        <v>0.0022</v>
      </c>
      <c r="R977" s="284">
        <v>1.0</v>
      </c>
      <c r="S977" s="252">
        <v>2.0</v>
      </c>
      <c r="T977" s="252">
        <v>0.0</v>
      </c>
      <c r="U977" s="284">
        <v>0.0408</v>
      </c>
      <c r="V977" s="284">
        <v>0.0</v>
      </c>
      <c r="W977" s="285">
        <v>212.0</v>
      </c>
      <c r="X977" s="285">
        <v>0.0</v>
      </c>
      <c r="Y977" s="252">
        <v>2.0</v>
      </c>
      <c r="Z977" s="252">
        <v>0.0</v>
      </c>
      <c r="AA977" s="63"/>
      <c r="AB977" s="63"/>
      <c r="AC977" s="63"/>
      <c r="AD977" s="63"/>
      <c r="AE977" s="63"/>
      <c r="AF977" s="63"/>
      <c r="AG977" s="63"/>
      <c r="AH977" s="63"/>
      <c r="AI977" s="63"/>
      <c r="AJ977" s="63"/>
    </row>
    <row r="978">
      <c r="A978" s="251" t="s">
        <v>1636</v>
      </c>
      <c r="B978" s="251" t="s">
        <v>663</v>
      </c>
      <c r="C978" s="251" t="s">
        <v>694</v>
      </c>
      <c r="D978" s="251" t="s">
        <v>695</v>
      </c>
      <c r="E978" s="55">
        <v>9.5</v>
      </c>
      <c r="F978" s="55" t="s">
        <v>7287</v>
      </c>
      <c r="G978" s="55" t="s">
        <v>7271</v>
      </c>
      <c r="H978" s="55" t="s">
        <v>1598</v>
      </c>
      <c r="I978" s="55">
        <v>4.0</v>
      </c>
      <c r="J978" s="55" t="s">
        <v>207</v>
      </c>
      <c r="K978" s="55">
        <v>49.5</v>
      </c>
      <c r="L978" s="55">
        <v>28.5</v>
      </c>
      <c r="M978" s="55">
        <v>21.0</v>
      </c>
      <c r="N978" s="251">
        <v>14.0</v>
      </c>
      <c r="O978" s="286">
        <v>7.0E-4</v>
      </c>
      <c r="P978" s="251">
        <v>17.0</v>
      </c>
      <c r="Q978" s="286">
        <v>7.0E-4</v>
      </c>
      <c r="R978" s="286">
        <v>0.9412</v>
      </c>
      <c r="S978" s="251">
        <v>4.0</v>
      </c>
      <c r="T978" s="251">
        <v>0.0</v>
      </c>
      <c r="U978" s="286">
        <v>0.2857</v>
      </c>
      <c r="V978" s="286">
        <v>0.0</v>
      </c>
      <c r="W978" s="287">
        <v>424.0</v>
      </c>
      <c r="X978" s="287">
        <v>0.0</v>
      </c>
      <c r="Y978" s="251">
        <v>4.0</v>
      </c>
      <c r="Z978" s="251">
        <v>0.0</v>
      </c>
      <c r="AA978" s="3"/>
      <c r="AB978" s="3"/>
      <c r="AC978" s="3"/>
      <c r="AD978" s="3"/>
      <c r="AE978" s="3"/>
      <c r="AF978" s="3"/>
      <c r="AG978" s="3"/>
      <c r="AH978" s="3"/>
      <c r="AI978" s="3"/>
      <c r="AJ978" s="3"/>
    </row>
    <row r="979">
      <c r="A979" s="252" t="s">
        <v>1636</v>
      </c>
      <c r="B979" s="252" t="s">
        <v>663</v>
      </c>
      <c r="C979" s="252" t="s">
        <v>696</v>
      </c>
      <c r="D979" s="252" t="s">
        <v>697</v>
      </c>
      <c r="E979" s="59">
        <v>10.0</v>
      </c>
      <c r="F979" s="59" t="s">
        <v>188</v>
      </c>
      <c r="G979" s="59" t="s">
        <v>7271</v>
      </c>
      <c r="H979" s="59" t="s">
        <v>1598</v>
      </c>
      <c r="I979" s="59">
        <v>1.0</v>
      </c>
      <c r="J979" s="59" t="s">
        <v>207</v>
      </c>
      <c r="K979" s="59">
        <v>49.5</v>
      </c>
      <c r="L979" s="59">
        <v>28.5</v>
      </c>
      <c r="M979" s="59">
        <v>21.0</v>
      </c>
      <c r="N979" s="252">
        <v>34.0</v>
      </c>
      <c r="O979" s="284">
        <v>0.0017</v>
      </c>
      <c r="P979" s="252">
        <v>44.0</v>
      </c>
      <c r="Q979" s="284">
        <v>0.0018</v>
      </c>
      <c r="R979" s="284">
        <v>0.9773</v>
      </c>
      <c r="S979" s="252">
        <v>1.0</v>
      </c>
      <c r="T979" s="252">
        <v>0.0</v>
      </c>
      <c r="U979" s="284">
        <v>0.0294</v>
      </c>
      <c r="V979" s="284">
        <v>0.0</v>
      </c>
      <c r="W979" s="285">
        <v>106.0</v>
      </c>
      <c r="X979" s="285">
        <v>0.0</v>
      </c>
      <c r="Y979" s="252">
        <v>1.0</v>
      </c>
      <c r="Z979" s="252">
        <v>0.0</v>
      </c>
      <c r="AA979" s="63"/>
      <c r="AB979" s="63"/>
      <c r="AC979" s="63"/>
      <c r="AD979" s="63"/>
      <c r="AE979" s="63"/>
      <c r="AF979" s="63"/>
      <c r="AG979" s="63"/>
      <c r="AH979" s="63"/>
      <c r="AI979" s="63"/>
      <c r="AJ979" s="63"/>
    </row>
    <row r="980">
      <c r="A980" s="251" t="s">
        <v>1636</v>
      </c>
      <c r="B980" s="251" t="s">
        <v>663</v>
      </c>
      <c r="C980" s="251" t="s">
        <v>698</v>
      </c>
      <c r="D980" s="251" t="s">
        <v>699</v>
      </c>
      <c r="E980" s="55">
        <v>10.5</v>
      </c>
      <c r="F980" s="55" t="s">
        <v>188</v>
      </c>
      <c r="G980" s="55" t="s">
        <v>7271</v>
      </c>
      <c r="H980" s="55" t="s">
        <v>1598</v>
      </c>
      <c r="I980" s="55">
        <v>2.0</v>
      </c>
      <c r="J980" s="55" t="s">
        <v>207</v>
      </c>
      <c r="K980" s="55">
        <v>49.5</v>
      </c>
      <c r="L980" s="55">
        <v>28.5</v>
      </c>
      <c r="M980" s="55">
        <v>21.0</v>
      </c>
      <c r="N980" s="251">
        <v>28.0</v>
      </c>
      <c r="O980" s="286">
        <v>0.0014</v>
      </c>
      <c r="P980" s="251">
        <v>35.0</v>
      </c>
      <c r="Q980" s="286">
        <v>0.0014</v>
      </c>
      <c r="R980" s="286">
        <v>1.0</v>
      </c>
      <c r="S980" s="251">
        <v>2.0</v>
      </c>
      <c r="T980" s="251">
        <v>0.0</v>
      </c>
      <c r="U980" s="286">
        <v>0.0714</v>
      </c>
      <c r="V980" s="286">
        <v>0.0</v>
      </c>
      <c r="W980" s="287">
        <v>212.0</v>
      </c>
      <c r="X980" s="287">
        <v>0.0</v>
      </c>
      <c r="Y980" s="251">
        <v>2.0</v>
      </c>
      <c r="Z980" s="251">
        <v>0.0</v>
      </c>
      <c r="AA980" s="3"/>
      <c r="AB980" s="3"/>
      <c r="AC980" s="3"/>
      <c r="AD980" s="3"/>
      <c r="AE980" s="3"/>
      <c r="AF980" s="3"/>
      <c r="AG980" s="3"/>
      <c r="AH980" s="3"/>
      <c r="AI980" s="3"/>
      <c r="AJ980" s="3"/>
    </row>
    <row r="981">
      <c r="A981" s="252" t="s">
        <v>1636</v>
      </c>
      <c r="B981" s="252" t="s">
        <v>663</v>
      </c>
      <c r="C981" s="252" t="s">
        <v>700</v>
      </c>
      <c r="D981" s="252" t="s">
        <v>701</v>
      </c>
      <c r="E981" s="59">
        <v>11.0</v>
      </c>
      <c r="F981" s="59" t="s">
        <v>188</v>
      </c>
      <c r="G981" s="59" t="s">
        <v>7271</v>
      </c>
      <c r="H981" s="59" t="s">
        <v>1598</v>
      </c>
      <c r="I981" s="59">
        <v>1.0</v>
      </c>
      <c r="J981" s="59" t="s">
        <v>207</v>
      </c>
      <c r="K981" s="59">
        <v>49.5</v>
      </c>
      <c r="L981" s="59">
        <v>28.5</v>
      </c>
      <c r="M981" s="59">
        <v>21.0</v>
      </c>
      <c r="N981" s="252">
        <v>37.0</v>
      </c>
      <c r="O981" s="284">
        <v>0.0018</v>
      </c>
      <c r="P981" s="252">
        <v>42.0</v>
      </c>
      <c r="Q981" s="284">
        <v>0.0017</v>
      </c>
      <c r="R981" s="284">
        <v>0.9762</v>
      </c>
      <c r="S981" s="252">
        <v>1.0</v>
      </c>
      <c r="T981" s="252">
        <v>0.0</v>
      </c>
      <c r="U981" s="284">
        <v>0.027</v>
      </c>
      <c r="V981" s="284">
        <v>0.0</v>
      </c>
      <c r="W981" s="285">
        <v>106.0</v>
      </c>
      <c r="X981" s="285">
        <v>0.0</v>
      </c>
      <c r="Y981" s="252">
        <v>1.0</v>
      </c>
      <c r="Z981" s="252">
        <v>0.0</v>
      </c>
      <c r="AA981" s="63"/>
      <c r="AB981" s="63"/>
      <c r="AC981" s="63"/>
      <c r="AD981" s="63"/>
      <c r="AE981" s="63"/>
      <c r="AF981" s="63"/>
      <c r="AG981" s="63"/>
      <c r="AH981" s="63"/>
      <c r="AI981" s="63"/>
      <c r="AJ981" s="63"/>
    </row>
    <row r="982">
      <c r="A982" s="251" t="s">
        <v>1636</v>
      </c>
      <c r="B982" s="251" t="s">
        <v>663</v>
      </c>
      <c r="C982" s="251" t="s">
        <v>1002</v>
      </c>
      <c r="D982" s="251" t="s">
        <v>1003</v>
      </c>
      <c r="E982" s="55">
        <v>12.0</v>
      </c>
      <c r="F982" s="55" t="s">
        <v>188</v>
      </c>
      <c r="G982" s="55" t="s">
        <v>7271</v>
      </c>
      <c r="H982" s="55" t="s">
        <v>1598</v>
      </c>
      <c r="I982" s="55">
        <v>2.0</v>
      </c>
      <c r="J982" s="55" t="s">
        <v>207</v>
      </c>
      <c r="K982" s="55">
        <v>49.5</v>
      </c>
      <c r="L982" s="55">
        <v>28.5</v>
      </c>
      <c r="M982" s="55">
        <v>21.0</v>
      </c>
      <c r="N982" s="251">
        <v>16.0</v>
      </c>
      <c r="O982" s="286">
        <v>8.0E-4</v>
      </c>
      <c r="P982" s="251">
        <v>22.0</v>
      </c>
      <c r="Q982" s="286">
        <v>9.0E-4</v>
      </c>
      <c r="R982" s="286">
        <v>1.0</v>
      </c>
      <c r="S982" s="251">
        <v>2.0</v>
      </c>
      <c r="T982" s="251">
        <v>0.0</v>
      </c>
      <c r="U982" s="286">
        <v>0.125</v>
      </c>
      <c r="V982" s="286">
        <v>0.0</v>
      </c>
      <c r="W982" s="287">
        <v>212.0</v>
      </c>
      <c r="X982" s="287">
        <v>0.0</v>
      </c>
      <c r="Y982" s="251">
        <v>2.0</v>
      </c>
      <c r="Z982" s="251">
        <v>0.0</v>
      </c>
      <c r="AA982" s="3"/>
      <c r="AB982" s="3"/>
      <c r="AC982" s="3"/>
      <c r="AD982" s="3"/>
      <c r="AE982" s="3"/>
      <c r="AF982" s="3"/>
      <c r="AG982" s="3"/>
      <c r="AH982" s="3"/>
      <c r="AI982" s="3"/>
      <c r="AJ982" s="3"/>
    </row>
    <row r="983">
      <c r="A983" s="252" t="s">
        <v>1636</v>
      </c>
      <c r="B983" s="252" t="s">
        <v>663</v>
      </c>
      <c r="C983" s="252" t="s">
        <v>1004</v>
      </c>
      <c r="D983" s="252" t="s">
        <v>1005</v>
      </c>
      <c r="E983" s="59">
        <v>6.0</v>
      </c>
      <c r="F983" s="59" t="s">
        <v>188</v>
      </c>
      <c r="G983" s="59" t="s">
        <v>7271</v>
      </c>
      <c r="H983" s="59" t="s">
        <v>1598</v>
      </c>
      <c r="I983" s="59">
        <v>2.0</v>
      </c>
      <c r="J983" s="59" t="s">
        <v>207</v>
      </c>
      <c r="K983" s="59">
        <v>49.5</v>
      </c>
      <c r="L983" s="59">
        <v>28.5</v>
      </c>
      <c r="M983" s="59">
        <v>21.0</v>
      </c>
      <c r="N983" s="252">
        <v>114.0</v>
      </c>
      <c r="O983" s="284">
        <v>0.0056</v>
      </c>
      <c r="P983" s="252">
        <v>132.0</v>
      </c>
      <c r="Q983" s="284">
        <v>0.0054</v>
      </c>
      <c r="R983" s="284">
        <v>0.9924</v>
      </c>
      <c r="S983" s="252">
        <v>2.0</v>
      </c>
      <c r="T983" s="252">
        <v>0.0</v>
      </c>
      <c r="U983" s="284">
        <v>0.0175</v>
      </c>
      <c r="V983" s="284">
        <v>0.0</v>
      </c>
      <c r="W983" s="285">
        <v>212.0</v>
      </c>
      <c r="X983" s="285">
        <v>0.0</v>
      </c>
      <c r="Y983" s="252">
        <v>2.0</v>
      </c>
      <c r="Z983" s="252">
        <v>0.0</v>
      </c>
      <c r="AA983" s="63"/>
      <c r="AB983" s="63"/>
      <c r="AC983" s="63"/>
      <c r="AD983" s="63"/>
      <c r="AE983" s="63"/>
      <c r="AF983" s="63"/>
      <c r="AG983" s="63"/>
      <c r="AH983" s="63"/>
      <c r="AI983" s="63"/>
      <c r="AJ983" s="63"/>
    </row>
    <row r="984">
      <c r="A984" s="251" t="s">
        <v>1636</v>
      </c>
      <c r="B984" s="251" t="s">
        <v>663</v>
      </c>
      <c r="C984" s="251" t="s">
        <v>1478</v>
      </c>
      <c r="D984" s="251" t="s">
        <v>1479</v>
      </c>
      <c r="E984" s="55">
        <v>6.5</v>
      </c>
      <c r="F984" s="55" t="s">
        <v>188</v>
      </c>
      <c r="G984" s="55" t="s">
        <v>7271</v>
      </c>
      <c r="H984" s="55" t="s">
        <v>1598</v>
      </c>
      <c r="I984" s="55">
        <v>2.0</v>
      </c>
      <c r="J984" s="55" t="s">
        <v>207</v>
      </c>
      <c r="K984" s="55">
        <v>49.5</v>
      </c>
      <c r="L984" s="55">
        <v>28.5</v>
      </c>
      <c r="M984" s="55">
        <v>21.0</v>
      </c>
      <c r="N984" s="251">
        <v>21.0</v>
      </c>
      <c r="O984" s="286">
        <v>0.001</v>
      </c>
      <c r="P984" s="251">
        <v>32.0</v>
      </c>
      <c r="Q984" s="286">
        <v>0.0013</v>
      </c>
      <c r="R984" s="286">
        <v>1.0</v>
      </c>
      <c r="S984" s="251">
        <v>2.0</v>
      </c>
      <c r="T984" s="251">
        <v>0.0</v>
      </c>
      <c r="U984" s="286">
        <v>0.0952</v>
      </c>
      <c r="V984" s="286">
        <v>0.0</v>
      </c>
      <c r="W984" s="287">
        <v>212.0</v>
      </c>
      <c r="X984" s="287">
        <v>0.0</v>
      </c>
      <c r="Y984" s="251">
        <v>2.0</v>
      </c>
      <c r="Z984" s="251">
        <v>0.0</v>
      </c>
      <c r="AA984" s="3"/>
      <c r="AB984" s="3"/>
      <c r="AC984" s="3"/>
      <c r="AD984" s="3"/>
      <c r="AE984" s="3"/>
      <c r="AF984" s="3"/>
      <c r="AG984" s="3"/>
      <c r="AH984" s="3"/>
      <c r="AI984" s="3"/>
      <c r="AJ984" s="3"/>
    </row>
    <row r="985">
      <c r="A985" s="252" t="s">
        <v>1636</v>
      </c>
      <c r="B985" s="252" t="s">
        <v>663</v>
      </c>
      <c r="C985" s="252" t="s">
        <v>702</v>
      </c>
      <c r="D985" s="252" t="s">
        <v>703</v>
      </c>
      <c r="E985" s="59">
        <v>7.0</v>
      </c>
      <c r="F985" s="59" t="s">
        <v>188</v>
      </c>
      <c r="G985" s="59" t="s">
        <v>7271</v>
      </c>
      <c r="H985" s="59" t="s">
        <v>1598</v>
      </c>
      <c r="I985" s="59">
        <v>3.0</v>
      </c>
      <c r="J985" s="59" t="s">
        <v>207</v>
      </c>
      <c r="K985" s="59">
        <v>49.5</v>
      </c>
      <c r="L985" s="59">
        <v>28.5</v>
      </c>
      <c r="M985" s="59">
        <v>21.0</v>
      </c>
      <c r="N985" s="252">
        <v>7.0</v>
      </c>
      <c r="O985" s="284">
        <v>3.0E-4</v>
      </c>
      <c r="P985" s="252">
        <v>7.0</v>
      </c>
      <c r="Q985" s="284">
        <v>3.0E-4</v>
      </c>
      <c r="R985" s="284">
        <v>1.0</v>
      </c>
      <c r="S985" s="252">
        <v>3.0</v>
      </c>
      <c r="T985" s="252">
        <v>0.0</v>
      </c>
      <c r="U985" s="284">
        <v>0.4286</v>
      </c>
      <c r="V985" s="284">
        <v>0.0</v>
      </c>
      <c r="W985" s="285">
        <v>318.0</v>
      </c>
      <c r="X985" s="285">
        <v>0.0</v>
      </c>
      <c r="Y985" s="252">
        <v>3.0</v>
      </c>
      <c r="Z985" s="252">
        <v>0.0</v>
      </c>
      <c r="AA985" s="63"/>
      <c r="AB985" s="63"/>
      <c r="AC985" s="63"/>
      <c r="AD985" s="63"/>
      <c r="AE985" s="63"/>
      <c r="AF985" s="63"/>
      <c r="AG985" s="63"/>
      <c r="AH985" s="63"/>
      <c r="AI985" s="63"/>
      <c r="AJ985" s="63"/>
    </row>
    <row r="986">
      <c r="A986" s="251" t="s">
        <v>1636</v>
      </c>
      <c r="B986" s="251" t="s">
        <v>663</v>
      </c>
      <c r="C986" s="251" t="s">
        <v>1006</v>
      </c>
      <c r="D986" s="251" t="s">
        <v>1007</v>
      </c>
      <c r="E986" s="55">
        <v>8.0</v>
      </c>
      <c r="F986" s="55" t="s">
        <v>188</v>
      </c>
      <c r="G986" s="55" t="s">
        <v>7271</v>
      </c>
      <c r="H986" s="55" t="s">
        <v>1598</v>
      </c>
      <c r="I986" s="55">
        <v>2.0</v>
      </c>
      <c r="J986" s="55" t="s">
        <v>207</v>
      </c>
      <c r="K986" s="55">
        <v>49.5</v>
      </c>
      <c r="L986" s="55">
        <v>28.5</v>
      </c>
      <c r="M986" s="55">
        <v>21.0</v>
      </c>
      <c r="N986" s="251">
        <v>9.0</v>
      </c>
      <c r="O986" s="286">
        <v>4.0E-4</v>
      </c>
      <c r="P986" s="251">
        <v>14.0</v>
      </c>
      <c r="Q986" s="286">
        <v>6.0E-4</v>
      </c>
      <c r="R986" s="286">
        <v>1.0</v>
      </c>
      <c r="S986" s="251">
        <v>2.0</v>
      </c>
      <c r="T986" s="251">
        <v>0.0</v>
      </c>
      <c r="U986" s="286">
        <v>0.2222</v>
      </c>
      <c r="V986" s="286">
        <v>0.0</v>
      </c>
      <c r="W986" s="287">
        <v>212.0</v>
      </c>
      <c r="X986" s="287">
        <v>0.0</v>
      </c>
      <c r="Y986" s="251">
        <v>2.0</v>
      </c>
      <c r="Z986" s="251">
        <v>0.0</v>
      </c>
      <c r="AA986" s="3"/>
      <c r="AB986" s="3"/>
      <c r="AC986" s="3"/>
      <c r="AD986" s="3"/>
      <c r="AE986" s="3"/>
      <c r="AF986" s="3"/>
      <c r="AG986" s="3"/>
      <c r="AH986" s="3"/>
      <c r="AI986" s="3"/>
      <c r="AJ986" s="3"/>
    </row>
    <row r="987">
      <c r="A987" s="252" t="s">
        <v>1636</v>
      </c>
      <c r="B987" s="252" t="s">
        <v>663</v>
      </c>
      <c r="C987" s="252" t="s">
        <v>1174</v>
      </c>
      <c r="D987" s="252" t="s">
        <v>1175</v>
      </c>
      <c r="E987" s="59">
        <v>8.5</v>
      </c>
      <c r="F987" s="59" t="s">
        <v>188</v>
      </c>
      <c r="G987" s="59" t="s">
        <v>7271</v>
      </c>
      <c r="H987" s="59" t="s">
        <v>1598</v>
      </c>
      <c r="I987" s="59">
        <v>2.0</v>
      </c>
      <c r="J987" s="59" t="s">
        <v>207</v>
      </c>
      <c r="K987" s="59">
        <v>49.5</v>
      </c>
      <c r="L987" s="59">
        <v>28.5</v>
      </c>
      <c r="M987" s="59">
        <v>21.0</v>
      </c>
      <c r="N987" s="252">
        <v>4.0</v>
      </c>
      <c r="O987" s="284">
        <v>2.0E-4</v>
      </c>
      <c r="P987" s="252">
        <v>4.0</v>
      </c>
      <c r="Q987" s="284">
        <v>2.0E-4</v>
      </c>
      <c r="R987" s="284">
        <v>1.0</v>
      </c>
      <c r="S987" s="252">
        <v>2.0</v>
      </c>
      <c r="T987" s="252">
        <v>0.0</v>
      </c>
      <c r="U987" s="284">
        <v>0.5</v>
      </c>
      <c r="V987" s="284">
        <v>0.0</v>
      </c>
      <c r="W987" s="285">
        <v>212.0</v>
      </c>
      <c r="X987" s="285">
        <v>0.0</v>
      </c>
      <c r="Y987" s="252">
        <v>2.0</v>
      </c>
      <c r="Z987" s="252">
        <v>0.0</v>
      </c>
      <c r="AA987" s="63"/>
      <c r="AB987" s="63"/>
      <c r="AC987" s="63"/>
      <c r="AD987" s="63"/>
      <c r="AE987" s="63"/>
      <c r="AF987" s="63"/>
      <c r="AG987" s="63"/>
      <c r="AH987" s="63"/>
      <c r="AI987" s="63"/>
      <c r="AJ987" s="63"/>
    </row>
    <row r="988">
      <c r="A988" s="251" t="s">
        <v>1636</v>
      </c>
      <c r="B988" s="251" t="s">
        <v>663</v>
      </c>
      <c r="C988" s="251" t="s">
        <v>1008</v>
      </c>
      <c r="D988" s="251" t="s">
        <v>1009</v>
      </c>
      <c r="E988" s="55">
        <v>9.0</v>
      </c>
      <c r="F988" s="55" t="s">
        <v>188</v>
      </c>
      <c r="G988" s="55" t="s">
        <v>7271</v>
      </c>
      <c r="H988" s="55" t="s">
        <v>1598</v>
      </c>
      <c r="I988" s="55">
        <v>1.0</v>
      </c>
      <c r="J988" s="55" t="s">
        <v>207</v>
      </c>
      <c r="K988" s="55">
        <v>49.5</v>
      </c>
      <c r="L988" s="55">
        <v>28.5</v>
      </c>
      <c r="M988" s="55">
        <v>21.0</v>
      </c>
      <c r="N988" s="251">
        <v>121.0</v>
      </c>
      <c r="O988" s="286">
        <v>0.006</v>
      </c>
      <c r="P988" s="251">
        <v>144.0</v>
      </c>
      <c r="Q988" s="286">
        <v>0.0058</v>
      </c>
      <c r="R988" s="286">
        <v>1.0</v>
      </c>
      <c r="S988" s="251">
        <v>1.0</v>
      </c>
      <c r="T988" s="251">
        <v>0.0</v>
      </c>
      <c r="U988" s="286">
        <v>0.0083</v>
      </c>
      <c r="V988" s="286">
        <v>0.0</v>
      </c>
      <c r="W988" s="287">
        <v>106.0</v>
      </c>
      <c r="X988" s="287">
        <v>0.0</v>
      </c>
      <c r="Y988" s="251">
        <v>1.0</v>
      </c>
      <c r="Z988" s="251">
        <v>0.0</v>
      </c>
      <c r="AA988" s="3"/>
      <c r="AB988" s="3"/>
      <c r="AC988" s="3"/>
      <c r="AD988" s="3"/>
      <c r="AE988" s="3"/>
      <c r="AF988" s="3"/>
      <c r="AG988" s="3"/>
      <c r="AH988" s="3"/>
      <c r="AI988" s="3"/>
      <c r="AJ988" s="3"/>
    </row>
    <row r="989">
      <c r="A989" s="252" t="s">
        <v>1636</v>
      </c>
      <c r="B989" s="252" t="s">
        <v>1010</v>
      </c>
      <c r="C989" s="252" t="s">
        <v>1178</v>
      </c>
      <c r="D989" s="252" t="s">
        <v>1179</v>
      </c>
      <c r="E989" s="59">
        <v>8.0</v>
      </c>
      <c r="F989" s="59" t="s">
        <v>7286</v>
      </c>
      <c r="G989" s="59" t="s">
        <v>7270</v>
      </c>
      <c r="H989" s="59" t="s">
        <v>255</v>
      </c>
      <c r="I989" s="59">
        <v>1.0</v>
      </c>
      <c r="J989" s="59" t="s">
        <v>255</v>
      </c>
      <c r="K989" s="59">
        <v>38.0</v>
      </c>
      <c r="L989" s="59">
        <v>23.0</v>
      </c>
      <c r="M989" s="59">
        <v>16.0</v>
      </c>
      <c r="N989" s="252">
        <v>0.0</v>
      </c>
      <c r="O989" s="284">
        <v>0.0</v>
      </c>
      <c r="P989" s="252">
        <v>0.0</v>
      </c>
      <c r="Q989" s="284">
        <v>0.0</v>
      </c>
      <c r="R989" s="284">
        <v>0.0</v>
      </c>
      <c r="S989" s="252">
        <v>1.0</v>
      </c>
      <c r="T989" s="252">
        <v>0.0</v>
      </c>
      <c r="U989" s="284">
        <v>0.0</v>
      </c>
      <c r="V989" s="284">
        <v>0.0</v>
      </c>
      <c r="W989" s="285">
        <v>70.0</v>
      </c>
      <c r="X989" s="285">
        <v>0.0</v>
      </c>
      <c r="Y989" s="252">
        <v>1.0</v>
      </c>
      <c r="Z989" s="252">
        <v>0.0</v>
      </c>
      <c r="AA989" s="63"/>
      <c r="AB989" s="63"/>
      <c r="AC989" s="63"/>
      <c r="AD989" s="63"/>
      <c r="AE989" s="63"/>
      <c r="AF989" s="63"/>
      <c r="AG989" s="63"/>
      <c r="AH989" s="63"/>
      <c r="AI989" s="63"/>
      <c r="AJ989" s="63"/>
    </row>
    <row r="990">
      <c r="A990" s="251" t="s">
        <v>1636</v>
      </c>
      <c r="B990" s="251" t="s">
        <v>711</v>
      </c>
      <c r="C990" s="251" t="s">
        <v>1480</v>
      </c>
      <c r="D990" s="251" t="s">
        <v>1481</v>
      </c>
      <c r="E990" s="55">
        <v>10.0</v>
      </c>
      <c r="F990" s="55" t="s">
        <v>7286</v>
      </c>
      <c r="G990" s="55" t="s">
        <v>7270</v>
      </c>
      <c r="H990" s="55" t="s">
        <v>255</v>
      </c>
      <c r="I990" s="55">
        <v>1.0</v>
      </c>
      <c r="J990" s="55" t="s">
        <v>255</v>
      </c>
      <c r="K990" s="55">
        <v>38.0</v>
      </c>
      <c r="L990" s="55">
        <v>23.0</v>
      </c>
      <c r="M990" s="55">
        <v>16.0</v>
      </c>
      <c r="N990" s="251">
        <v>0.0</v>
      </c>
      <c r="O990" s="286">
        <v>0.0</v>
      </c>
      <c r="P990" s="251">
        <v>0.0</v>
      </c>
      <c r="Q990" s="286">
        <v>0.0</v>
      </c>
      <c r="R990" s="286">
        <v>0.0</v>
      </c>
      <c r="S990" s="251">
        <v>1.0</v>
      </c>
      <c r="T990" s="251">
        <v>0.0</v>
      </c>
      <c r="U990" s="286">
        <v>0.0</v>
      </c>
      <c r="V990" s="286">
        <v>0.0</v>
      </c>
      <c r="W990" s="287">
        <v>67.0</v>
      </c>
      <c r="X990" s="287">
        <v>0.0</v>
      </c>
      <c r="Y990" s="251">
        <v>1.0</v>
      </c>
      <c r="Z990" s="251">
        <v>0.0</v>
      </c>
      <c r="AA990" s="3"/>
      <c r="AB990" s="3"/>
      <c r="AC990" s="3"/>
      <c r="AD990" s="3"/>
      <c r="AE990" s="3"/>
      <c r="AF990" s="3"/>
      <c r="AG990" s="3"/>
      <c r="AH990" s="3"/>
      <c r="AI990" s="3"/>
      <c r="AJ990" s="3"/>
    </row>
    <row r="991">
      <c r="A991" s="252" t="s">
        <v>1636</v>
      </c>
      <c r="B991" s="252" t="s">
        <v>711</v>
      </c>
      <c r="C991" s="252" t="s">
        <v>1482</v>
      </c>
      <c r="D991" s="252" t="s">
        <v>1483</v>
      </c>
      <c r="E991" s="59">
        <v>7.5</v>
      </c>
      <c r="F991" s="59" t="s">
        <v>7286</v>
      </c>
      <c r="G991" s="59" t="s">
        <v>7270</v>
      </c>
      <c r="H991" s="59" t="s">
        <v>255</v>
      </c>
      <c r="I991" s="59">
        <v>1.0</v>
      </c>
      <c r="J991" s="59" t="s">
        <v>255</v>
      </c>
      <c r="K991" s="59">
        <v>38.0</v>
      </c>
      <c r="L991" s="59">
        <v>23.0</v>
      </c>
      <c r="M991" s="59">
        <v>16.0</v>
      </c>
      <c r="N991" s="252">
        <v>1.0</v>
      </c>
      <c r="O991" s="284">
        <v>0.0</v>
      </c>
      <c r="P991" s="252">
        <v>1.0</v>
      </c>
      <c r="Q991" s="284">
        <v>0.0</v>
      </c>
      <c r="R991" s="284">
        <v>0.0</v>
      </c>
      <c r="S991" s="252">
        <v>1.0</v>
      </c>
      <c r="T991" s="252">
        <v>0.0</v>
      </c>
      <c r="U991" s="284">
        <v>1.0</v>
      </c>
      <c r="V991" s="284">
        <v>0.0</v>
      </c>
      <c r="W991" s="285">
        <v>67.0</v>
      </c>
      <c r="X991" s="285">
        <v>0.0</v>
      </c>
      <c r="Y991" s="252">
        <v>1.0</v>
      </c>
      <c r="Z991" s="252">
        <v>0.0</v>
      </c>
      <c r="AA991" s="63"/>
      <c r="AB991" s="63"/>
      <c r="AC991" s="63"/>
      <c r="AD991" s="63"/>
      <c r="AE991" s="63"/>
      <c r="AF991" s="63"/>
      <c r="AG991" s="63"/>
      <c r="AH991" s="63"/>
      <c r="AI991" s="63"/>
      <c r="AJ991" s="63"/>
    </row>
    <row r="992">
      <c r="A992" s="251" t="s">
        <v>1636</v>
      </c>
      <c r="B992" s="251" t="s">
        <v>711</v>
      </c>
      <c r="C992" s="251" t="s">
        <v>1182</v>
      </c>
      <c r="D992" s="251" t="s">
        <v>1183</v>
      </c>
      <c r="E992" s="55">
        <v>10.0</v>
      </c>
      <c r="F992" s="55" t="s">
        <v>7287</v>
      </c>
      <c r="G992" s="55" t="s">
        <v>7270</v>
      </c>
      <c r="H992" s="55" t="s">
        <v>255</v>
      </c>
      <c r="I992" s="55">
        <v>5.0</v>
      </c>
      <c r="J992" s="55" t="s">
        <v>255</v>
      </c>
      <c r="K992" s="55">
        <v>38.0</v>
      </c>
      <c r="L992" s="55">
        <v>23.0</v>
      </c>
      <c r="M992" s="55">
        <v>16.0</v>
      </c>
      <c r="N992" s="251">
        <v>19.0</v>
      </c>
      <c r="O992" s="286">
        <v>9.0E-4</v>
      </c>
      <c r="P992" s="251">
        <v>24.0</v>
      </c>
      <c r="Q992" s="286">
        <v>0.001</v>
      </c>
      <c r="R992" s="286">
        <v>0.9583</v>
      </c>
      <c r="S992" s="251">
        <v>5.0</v>
      </c>
      <c r="T992" s="251">
        <v>0.0</v>
      </c>
      <c r="U992" s="286">
        <v>0.2632</v>
      </c>
      <c r="V992" s="286">
        <v>0.0</v>
      </c>
      <c r="W992" s="287">
        <v>295.0</v>
      </c>
      <c r="X992" s="287">
        <v>0.0</v>
      </c>
      <c r="Y992" s="251">
        <v>5.0</v>
      </c>
      <c r="Z992" s="251">
        <v>0.0</v>
      </c>
      <c r="AA992" s="3"/>
      <c r="AB992" s="3"/>
      <c r="AC992" s="3"/>
      <c r="AD992" s="3"/>
      <c r="AE992" s="3"/>
      <c r="AF992" s="3"/>
      <c r="AG992" s="3"/>
      <c r="AH992" s="3"/>
      <c r="AI992" s="3"/>
      <c r="AJ992" s="3"/>
    </row>
    <row r="993">
      <c r="A993" s="252" t="s">
        <v>1636</v>
      </c>
      <c r="B993" s="252" t="s">
        <v>711</v>
      </c>
      <c r="C993" s="252" t="s">
        <v>1184</v>
      </c>
      <c r="D993" s="252" t="s">
        <v>1185</v>
      </c>
      <c r="E993" s="59">
        <v>10.5</v>
      </c>
      <c r="F993" s="59" t="s">
        <v>7287</v>
      </c>
      <c r="G993" s="59" t="s">
        <v>7270</v>
      </c>
      <c r="H993" s="59" t="s">
        <v>255</v>
      </c>
      <c r="I993" s="59">
        <v>8.0</v>
      </c>
      <c r="J993" s="59" t="s">
        <v>255</v>
      </c>
      <c r="K993" s="59">
        <v>38.0</v>
      </c>
      <c r="L993" s="59">
        <v>23.0</v>
      </c>
      <c r="M993" s="59">
        <v>16.0</v>
      </c>
      <c r="N993" s="252">
        <v>26.0</v>
      </c>
      <c r="O993" s="284">
        <v>0.0013</v>
      </c>
      <c r="P993" s="252">
        <v>31.0</v>
      </c>
      <c r="Q993" s="284">
        <v>0.0013</v>
      </c>
      <c r="R993" s="284">
        <v>0.8387</v>
      </c>
      <c r="S993" s="252">
        <v>8.0</v>
      </c>
      <c r="T993" s="252">
        <v>0.0</v>
      </c>
      <c r="U993" s="284">
        <v>0.3077</v>
      </c>
      <c r="V993" s="284">
        <v>0.0</v>
      </c>
      <c r="W993" s="285">
        <v>472.0</v>
      </c>
      <c r="X993" s="285">
        <v>0.0</v>
      </c>
      <c r="Y993" s="252">
        <v>8.0</v>
      </c>
      <c r="Z993" s="252">
        <v>0.0</v>
      </c>
      <c r="AA993" s="63"/>
      <c r="AB993" s="63"/>
      <c r="AC993" s="63"/>
      <c r="AD993" s="63"/>
      <c r="AE993" s="63"/>
      <c r="AF993" s="63"/>
      <c r="AG993" s="63"/>
      <c r="AH993" s="63"/>
      <c r="AI993" s="63"/>
      <c r="AJ993" s="63"/>
    </row>
    <row r="994">
      <c r="A994" s="251" t="s">
        <v>1636</v>
      </c>
      <c r="B994" s="251" t="s">
        <v>711</v>
      </c>
      <c r="C994" s="251" t="s">
        <v>1186</v>
      </c>
      <c r="D994" s="251" t="s">
        <v>1187</v>
      </c>
      <c r="E994" s="55">
        <v>11.0</v>
      </c>
      <c r="F994" s="55" t="s">
        <v>7287</v>
      </c>
      <c r="G994" s="55" t="s">
        <v>7270</v>
      </c>
      <c r="H994" s="55" t="s">
        <v>255</v>
      </c>
      <c r="I994" s="55">
        <v>9.0</v>
      </c>
      <c r="J994" s="55" t="s">
        <v>255</v>
      </c>
      <c r="K994" s="55">
        <v>38.0</v>
      </c>
      <c r="L994" s="55">
        <v>23.0</v>
      </c>
      <c r="M994" s="55">
        <v>16.0</v>
      </c>
      <c r="N994" s="251">
        <v>434.0</v>
      </c>
      <c r="O994" s="286">
        <v>0.0215</v>
      </c>
      <c r="P994" s="251">
        <v>501.0</v>
      </c>
      <c r="Q994" s="286">
        <v>0.0204</v>
      </c>
      <c r="R994" s="286">
        <v>0.984</v>
      </c>
      <c r="S994" s="251">
        <v>9.0</v>
      </c>
      <c r="T994" s="251">
        <v>0.0</v>
      </c>
      <c r="U994" s="286">
        <v>0.0207</v>
      </c>
      <c r="V994" s="286">
        <v>0.0</v>
      </c>
      <c r="W994" s="287">
        <v>531.0</v>
      </c>
      <c r="X994" s="287">
        <v>0.0</v>
      </c>
      <c r="Y994" s="251">
        <v>9.0</v>
      </c>
      <c r="Z994" s="251">
        <v>0.0</v>
      </c>
      <c r="AA994" s="3"/>
      <c r="AB994" s="3"/>
      <c r="AC994" s="3"/>
      <c r="AD994" s="3"/>
      <c r="AE994" s="3"/>
      <c r="AF994" s="3"/>
      <c r="AG994" s="3"/>
      <c r="AH994" s="3"/>
      <c r="AI994" s="3"/>
      <c r="AJ994" s="3"/>
    </row>
    <row r="995">
      <c r="A995" s="252" t="s">
        <v>1636</v>
      </c>
      <c r="B995" s="252" t="s">
        <v>711</v>
      </c>
      <c r="C995" s="252" t="s">
        <v>1015</v>
      </c>
      <c r="D995" s="252" t="s">
        <v>1016</v>
      </c>
      <c r="E995" s="59">
        <v>6.5</v>
      </c>
      <c r="F995" s="59" t="s">
        <v>7287</v>
      </c>
      <c r="G995" s="59" t="s">
        <v>7270</v>
      </c>
      <c r="H995" s="59" t="s">
        <v>255</v>
      </c>
      <c r="I995" s="59">
        <v>2.0</v>
      </c>
      <c r="J995" s="59" t="s">
        <v>255</v>
      </c>
      <c r="K995" s="59">
        <v>38.0</v>
      </c>
      <c r="L995" s="59">
        <v>23.0</v>
      </c>
      <c r="M995" s="59">
        <v>16.0</v>
      </c>
      <c r="N995" s="252">
        <v>3.0</v>
      </c>
      <c r="O995" s="284">
        <v>1.0E-4</v>
      </c>
      <c r="P995" s="252">
        <v>4.0</v>
      </c>
      <c r="Q995" s="284">
        <v>2.0E-4</v>
      </c>
      <c r="R995" s="284">
        <v>1.0</v>
      </c>
      <c r="S995" s="252">
        <v>2.0</v>
      </c>
      <c r="T995" s="252">
        <v>0.0</v>
      </c>
      <c r="U995" s="284">
        <v>0.6667</v>
      </c>
      <c r="V995" s="284">
        <v>0.0</v>
      </c>
      <c r="W995" s="285">
        <v>118.0</v>
      </c>
      <c r="X995" s="285">
        <v>0.0</v>
      </c>
      <c r="Y995" s="252">
        <v>2.0</v>
      </c>
      <c r="Z995" s="252">
        <v>0.0</v>
      </c>
      <c r="AA995" s="63"/>
      <c r="AB995" s="63"/>
      <c r="AC995" s="63"/>
      <c r="AD995" s="63"/>
      <c r="AE995" s="63"/>
      <c r="AF995" s="63"/>
      <c r="AG995" s="63"/>
      <c r="AH995" s="63"/>
      <c r="AI995" s="63"/>
      <c r="AJ995" s="63"/>
    </row>
    <row r="996">
      <c r="A996" s="251" t="s">
        <v>1636</v>
      </c>
      <c r="B996" s="251" t="s">
        <v>711</v>
      </c>
      <c r="C996" s="251" t="s">
        <v>1188</v>
      </c>
      <c r="D996" s="251" t="s">
        <v>1189</v>
      </c>
      <c r="E996" s="55">
        <v>7.0</v>
      </c>
      <c r="F996" s="55" t="s">
        <v>7287</v>
      </c>
      <c r="G996" s="55" t="s">
        <v>7270</v>
      </c>
      <c r="H996" s="55" t="s">
        <v>255</v>
      </c>
      <c r="I996" s="55">
        <v>3.0</v>
      </c>
      <c r="J996" s="55" t="s">
        <v>255</v>
      </c>
      <c r="K996" s="55">
        <v>38.0</v>
      </c>
      <c r="L996" s="55">
        <v>23.0</v>
      </c>
      <c r="M996" s="55">
        <v>16.0</v>
      </c>
      <c r="N996" s="251">
        <v>6.0</v>
      </c>
      <c r="O996" s="286">
        <v>3.0E-4</v>
      </c>
      <c r="P996" s="251">
        <v>8.0</v>
      </c>
      <c r="Q996" s="286">
        <v>3.0E-4</v>
      </c>
      <c r="R996" s="286">
        <v>1.0</v>
      </c>
      <c r="S996" s="251">
        <v>3.0</v>
      </c>
      <c r="T996" s="251">
        <v>0.0</v>
      </c>
      <c r="U996" s="286">
        <v>0.5</v>
      </c>
      <c r="V996" s="286">
        <v>0.0</v>
      </c>
      <c r="W996" s="287">
        <v>177.0</v>
      </c>
      <c r="X996" s="287">
        <v>0.0</v>
      </c>
      <c r="Y996" s="251">
        <v>3.0</v>
      </c>
      <c r="Z996" s="251">
        <v>0.0</v>
      </c>
      <c r="AA996" s="3"/>
      <c r="AB996" s="3"/>
      <c r="AC996" s="3"/>
      <c r="AD996" s="3"/>
      <c r="AE996" s="3"/>
      <c r="AF996" s="3"/>
      <c r="AG996" s="3"/>
      <c r="AH996" s="3"/>
      <c r="AI996" s="3"/>
      <c r="AJ996" s="3"/>
    </row>
    <row r="997">
      <c r="A997" s="252" t="s">
        <v>1636</v>
      </c>
      <c r="B997" s="252" t="s">
        <v>711</v>
      </c>
      <c r="C997" s="252" t="s">
        <v>1484</v>
      </c>
      <c r="D997" s="252" t="s">
        <v>1485</v>
      </c>
      <c r="E997" s="59">
        <v>7.5</v>
      </c>
      <c r="F997" s="59" t="s">
        <v>7287</v>
      </c>
      <c r="G997" s="59" t="s">
        <v>7270</v>
      </c>
      <c r="H997" s="59" t="s">
        <v>255</v>
      </c>
      <c r="I997" s="59">
        <v>3.0</v>
      </c>
      <c r="J997" s="59" t="s">
        <v>255</v>
      </c>
      <c r="K997" s="59">
        <v>38.0</v>
      </c>
      <c r="L997" s="59">
        <v>23.0</v>
      </c>
      <c r="M997" s="59">
        <v>16.0</v>
      </c>
      <c r="N997" s="252">
        <v>5.0</v>
      </c>
      <c r="O997" s="284">
        <v>2.0E-4</v>
      </c>
      <c r="P997" s="252">
        <v>5.0</v>
      </c>
      <c r="Q997" s="284">
        <v>2.0E-4</v>
      </c>
      <c r="R997" s="284">
        <v>1.0</v>
      </c>
      <c r="S997" s="252">
        <v>3.0</v>
      </c>
      <c r="T997" s="252">
        <v>0.0</v>
      </c>
      <c r="U997" s="284">
        <v>0.6</v>
      </c>
      <c r="V997" s="284">
        <v>0.0</v>
      </c>
      <c r="W997" s="285">
        <v>177.0</v>
      </c>
      <c r="X997" s="285">
        <v>0.0</v>
      </c>
      <c r="Y997" s="252">
        <v>3.0</v>
      </c>
      <c r="Z997" s="252">
        <v>0.0</v>
      </c>
      <c r="AA997" s="63"/>
      <c r="AB997" s="63"/>
      <c r="AC997" s="63"/>
      <c r="AD997" s="63"/>
      <c r="AE997" s="63"/>
      <c r="AF997" s="63"/>
      <c r="AG997" s="63"/>
      <c r="AH997" s="63"/>
      <c r="AI997" s="63"/>
      <c r="AJ997" s="63"/>
    </row>
    <row r="998">
      <c r="A998" s="251" t="s">
        <v>1636</v>
      </c>
      <c r="B998" s="251" t="s">
        <v>711</v>
      </c>
      <c r="C998" s="251" t="s">
        <v>1190</v>
      </c>
      <c r="D998" s="251" t="s">
        <v>1191</v>
      </c>
      <c r="E998" s="55">
        <v>8.0</v>
      </c>
      <c r="F998" s="55" t="s">
        <v>7287</v>
      </c>
      <c r="G998" s="55" t="s">
        <v>7270</v>
      </c>
      <c r="H998" s="55" t="s">
        <v>255</v>
      </c>
      <c r="I998" s="55">
        <v>5.0</v>
      </c>
      <c r="J998" s="55" t="s">
        <v>255</v>
      </c>
      <c r="K998" s="55">
        <v>38.0</v>
      </c>
      <c r="L998" s="55">
        <v>23.0</v>
      </c>
      <c r="M998" s="55">
        <v>16.0</v>
      </c>
      <c r="N998" s="251">
        <v>14.0</v>
      </c>
      <c r="O998" s="286">
        <v>7.0E-4</v>
      </c>
      <c r="P998" s="251">
        <v>17.0</v>
      </c>
      <c r="Q998" s="286">
        <v>7.0E-4</v>
      </c>
      <c r="R998" s="286">
        <v>1.0</v>
      </c>
      <c r="S998" s="251">
        <v>5.0</v>
      </c>
      <c r="T998" s="251">
        <v>0.0</v>
      </c>
      <c r="U998" s="286">
        <v>0.3571</v>
      </c>
      <c r="V998" s="286">
        <v>0.0</v>
      </c>
      <c r="W998" s="287">
        <v>295.0</v>
      </c>
      <c r="X998" s="287">
        <v>0.0</v>
      </c>
      <c r="Y998" s="251">
        <v>5.0</v>
      </c>
      <c r="Z998" s="251">
        <v>0.0</v>
      </c>
      <c r="AA998" s="3"/>
      <c r="AB998" s="3"/>
      <c r="AC998" s="3"/>
      <c r="AD998" s="3"/>
      <c r="AE998" s="3"/>
      <c r="AF998" s="3"/>
      <c r="AG998" s="3"/>
      <c r="AH998" s="3"/>
      <c r="AI998" s="3"/>
      <c r="AJ998" s="3"/>
    </row>
    <row r="999">
      <c r="A999" s="252" t="s">
        <v>1636</v>
      </c>
      <c r="B999" s="252" t="s">
        <v>711</v>
      </c>
      <c r="C999" s="252" t="s">
        <v>714</v>
      </c>
      <c r="D999" s="252" t="s">
        <v>715</v>
      </c>
      <c r="E999" s="59">
        <v>8.5</v>
      </c>
      <c r="F999" s="59" t="s">
        <v>7287</v>
      </c>
      <c r="G999" s="59" t="s">
        <v>7270</v>
      </c>
      <c r="H999" s="59" t="s">
        <v>255</v>
      </c>
      <c r="I999" s="59">
        <v>7.0</v>
      </c>
      <c r="J999" s="59" t="s">
        <v>255</v>
      </c>
      <c r="K999" s="59">
        <v>38.0</v>
      </c>
      <c r="L999" s="59">
        <v>23.0</v>
      </c>
      <c r="M999" s="59">
        <v>16.0</v>
      </c>
      <c r="N999" s="252">
        <v>17.0</v>
      </c>
      <c r="O999" s="284">
        <v>8.0E-4</v>
      </c>
      <c r="P999" s="252">
        <v>21.0</v>
      </c>
      <c r="Q999" s="284">
        <v>9.0E-4</v>
      </c>
      <c r="R999" s="284">
        <v>1.0</v>
      </c>
      <c r="S999" s="252">
        <v>7.0</v>
      </c>
      <c r="T999" s="252">
        <v>0.0</v>
      </c>
      <c r="U999" s="284">
        <v>0.4118</v>
      </c>
      <c r="V999" s="284">
        <v>0.0</v>
      </c>
      <c r="W999" s="285">
        <v>413.0</v>
      </c>
      <c r="X999" s="285">
        <v>0.0</v>
      </c>
      <c r="Y999" s="252">
        <v>7.0</v>
      </c>
      <c r="Z999" s="252">
        <v>0.0</v>
      </c>
      <c r="AA999" s="63"/>
      <c r="AB999" s="63"/>
      <c r="AC999" s="63"/>
      <c r="AD999" s="63"/>
      <c r="AE999" s="63"/>
      <c r="AF999" s="63"/>
      <c r="AG999" s="63"/>
      <c r="AH999" s="63"/>
      <c r="AI999" s="63"/>
      <c r="AJ999" s="63"/>
    </row>
    <row r="1000">
      <c r="A1000" s="251" t="s">
        <v>1636</v>
      </c>
      <c r="B1000" s="251" t="s">
        <v>711</v>
      </c>
      <c r="C1000" s="251" t="s">
        <v>716</v>
      </c>
      <c r="D1000" s="251" t="s">
        <v>717</v>
      </c>
      <c r="E1000" s="55">
        <v>9.0</v>
      </c>
      <c r="F1000" s="55" t="s">
        <v>7287</v>
      </c>
      <c r="G1000" s="55" t="s">
        <v>7270</v>
      </c>
      <c r="H1000" s="55" t="s">
        <v>255</v>
      </c>
      <c r="I1000" s="55">
        <v>6.0</v>
      </c>
      <c r="J1000" s="55" t="s">
        <v>255</v>
      </c>
      <c r="K1000" s="55">
        <v>38.0</v>
      </c>
      <c r="L1000" s="55">
        <v>23.0</v>
      </c>
      <c r="M1000" s="55">
        <v>16.0</v>
      </c>
      <c r="N1000" s="251">
        <v>23.0</v>
      </c>
      <c r="O1000" s="286">
        <v>0.0011</v>
      </c>
      <c r="P1000" s="251">
        <v>32.0</v>
      </c>
      <c r="Q1000" s="286">
        <v>0.0013</v>
      </c>
      <c r="R1000" s="286">
        <v>0.9375</v>
      </c>
      <c r="S1000" s="251">
        <v>6.0</v>
      </c>
      <c r="T1000" s="251">
        <v>0.0</v>
      </c>
      <c r="U1000" s="286">
        <v>0.2609</v>
      </c>
      <c r="V1000" s="286">
        <v>0.0</v>
      </c>
      <c r="W1000" s="287">
        <v>354.0</v>
      </c>
      <c r="X1000" s="287">
        <v>0.0</v>
      </c>
      <c r="Y1000" s="251">
        <v>6.0</v>
      </c>
      <c r="Z1000" s="251">
        <v>0.0</v>
      </c>
      <c r="AA1000" s="3"/>
      <c r="AB1000" s="3"/>
      <c r="AC1000" s="3"/>
      <c r="AD1000" s="3"/>
      <c r="AE1000" s="3"/>
      <c r="AF1000" s="3"/>
      <c r="AG1000" s="3"/>
      <c r="AH1000" s="3"/>
      <c r="AI1000" s="3"/>
      <c r="AJ1000" s="3"/>
    </row>
    <row r="1001">
      <c r="A1001" s="252" t="s">
        <v>1636</v>
      </c>
      <c r="B1001" s="252" t="s">
        <v>711</v>
      </c>
      <c r="C1001" s="252" t="s">
        <v>1192</v>
      </c>
      <c r="D1001" s="252" t="s">
        <v>1193</v>
      </c>
      <c r="E1001" s="59">
        <v>9.5</v>
      </c>
      <c r="F1001" s="59" t="s">
        <v>7287</v>
      </c>
      <c r="G1001" s="59" t="s">
        <v>7270</v>
      </c>
      <c r="H1001" s="59" t="s">
        <v>255</v>
      </c>
      <c r="I1001" s="59">
        <v>11.0</v>
      </c>
      <c r="J1001" s="59" t="s">
        <v>255</v>
      </c>
      <c r="K1001" s="59">
        <v>38.0</v>
      </c>
      <c r="L1001" s="59">
        <v>23.0</v>
      </c>
      <c r="M1001" s="59">
        <v>16.0</v>
      </c>
      <c r="N1001" s="252">
        <v>16.0</v>
      </c>
      <c r="O1001" s="284">
        <v>8.0E-4</v>
      </c>
      <c r="P1001" s="252">
        <v>18.0</v>
      </c>
      <c r="Q1001" s="284">
        <v>7.0E-4</v>
      </c>
      <c r="R1001" s="284">
        <v>1.0</v>
      </c>
      <c r="S1001" s="252">
        <v>10.0</v>
      </c>
      <c r="T1001" s="252">
        <v>1.0</v>
      </c>
      <c r="U1001" s="284">
        <v>0.625</v>
      </c>
      <c r="V1001" s="284">
        <v>0.0625</v>
      </c>
      <c r="W1001" s="285">
        <v>590.0</v>
      </c>
      <c r="X1001" s="285">
        <v>59.0</v>
      </c>
      <c r="Y1001" s="252">
        <v>10.0</v>
      </c>
      <c r="Z1001" s="252">
        <v>1.0</v>
      </c>
      <c r="AA1001" s="63"/>
      <c r="AB1001" s="63"/>
      <c r="AC1001" s="63"/>
      <c r="AD1001" s="63"/>
      <c r="AE1001" s="63"/>
      <c r="AF1001" s="63"/>
      <c r="AG1001" s="63"/>
      <c r="AH1001" s="63"/>
      <c r="AI1001" s="63"/>
      <c r="AJ1001" s="63"/>
    </row>
    <row r="1002">
      <c r="A1002" s="251" t="s">
        <v>1636</v>
      </c>
      <c r="B1002" s="251" t="s">
        <v>718</v>
      </c>
      <c r="C1002" s="251" t="s">
        <v>1486</v>
      </c>
      <c r="D1002" s="251" t="s">
        <v>1487</v>
      </c>
      <c r="E1002" s="55">
        <v>10.0</v>
      </c>
      <c r="F1002" s="55" t="s">
        <v>7286</v>
      </c>
      <c r="G1002" s="55" t="s">
        <v>7400</v>
      </c>
      <c r="H1002" s="55" t="e">
        <v>#N/A</v>
      </c>
      <c r="I1002" s="55">
        <v>2.0</v>
      </c>
      <c r="J1002" s="55" t="s">
        <v>266</v>
      </c>
      <c r="K1002" s="55">
        <v>33.0</v>
      </c>
      <c r="L1002" s="55">
        <v>22.0</v>
      </c>
      <c r="M1002" s="55">
        <v>11.7</v>
      </c>
      <c r="N1002" s="251">
        <v>0.0</v>
      </c>
      <c r="O1002" s="286">
        <v>0.0</v>
      </c>
      <c r="P1002" s="251">
        <v>0.0</v>
      </c>
      <c r="Q1002" s="286">
        <v>0.0</v>
      </c>
      <c r="R1002" s="286">
        <v>0.0</v>
      </c>
      <c r="S1002" s="251">
        <v>2.0</v>
      </c>
      <c r="T1002" s="251">
        <v>0.0</v>
      </c>
      <c r="U1002" s="286">
        <v>0.0</v>
      </c>
      <c r="V1002" s="286">
        <v>0.0</v>
      </c>
      <c r="W1002" s="287">
        <v>130.0</v>
      </c>
      <c r="X1002" s="287">
        <v>0.0</v>
      </c>
      <c r="Y1002" s="251">
        <v>1.0</v>
      </c>
      <c r="Z1002" s="251">
        <v>0.0</v>
      </c>
      <c r="AA1002" s="3"/>
      <c r="AB1002" s="3"/>
      <c r="AC1002" s="3"/>
      <c r="AD1002" s="3"/>
      <c r="AE1002" s="3"/>
      <c r="AF1002" s="3"/>
      <c r="AG1002" s="3"/>
      <c r="AH1002" s="3"/>
      <c r="AI1002" s="3"/>
      <c r="AJ1002" s="3"/>
    </row>
    <row r="1003">
      <c r="A1003" s="252" t="s">
        <v>1636</v>
      </c>
      <c r="B1003" s="252" t="s">
        <v>718</v>
      </c>
      <c r="C1003" s="252" t="s">
        <v>1488</v>
      </c>
      <c r="D1003" s="252" t="s">
        <v>1489</v>
      </c>
      <c r="E1003" s="59">
        <v>7.5</v>
      </c>
      <c r="F1003" s="59" t="s">
        <v>7286</v>
      </c>
      <c r="G1003" s="59" t="s">
        <v>7400</v>
      </c>
      <c r="H1003" s="59" t="e">
        <v>#N/A</v>
      </c>
      <c r="I1003" s="59">
        <v>1.0</v>
      </c>
      <c r="J1003" s="59" t="s">
        <v>266</v>
      </c>
      <c r="K1003" s="59">
        <v>33.0</v>
      </c>
      <c r="L1003" s="59">
        <v>22.0</v>
      </c>
      <c r="M1003" s="59">
        <v>11.7</v>
      </c>
      <c r="N1003" s="252">
        <v>0.0</v>
      </c>
      <c r="O1003" s="284">
        <v>0.0</v>
      </c>
      <c r="P1003" s="252">
        <v>0.0</v>
      </c>
      <c r="Q1003" s="284">
        <v>0.0</v>
      </c>
      <c r="R1003" s="284">
        <v>0.0</v>
      </c>
      <c r="S1003" s="252">
        <v>1.0</v>
      </c>
      <c r="T1003" s="252">
        <v>0.0</v>
      </c>
      <c r="U1003" s="284">
        <v>0.0</v>
      </c>
      <c r="V1003" s="284">
        <v>0.0</v>
      </c>
      <c r="W1003" s="285">
        <v>65.0</v>
      </c>
      <c r="X1003" s="285">
        <v>0.0</v>
      </c>
      <c r="Y1003" s="252">
        <v>1.0</v>
      </c>
      <c r="Z1003" s="252">
        <v>0.0</v>
      </c>
      <c r="AA1003" s="63"/>
      <c r="AB1003" s="63"/>
      <c r="AC1003" s="63"/>
      <c r="AD1003" s="63"/>
      <c r="AE1003" s="63"/>
      <c r="AF1003" s="63"/>
      <c r="AG1003" s="63"/>
      <c r="AH1003" s="63"/>
      <c r="AI1003" s="63"/>
      <c r="AJ1003" s="63"/>
    </row>
    <row r="1004">
      <c r="A1004" s="251" t="s">
        <v>1636</v>
      </c>
      <c r="B1004" s="251" t="s">
        <v>1194</v>
      </c>
      <c r="C1004" s="251" t="s">
        <v>1197</v>
      </c>
      <c r="D1004" s="251" t="s">
        <v>1198</v>
      </c>
      <c r="E1004" s="55">
        <v>10.5</v>
      </c>
      <c r="F1004" s="55" t="s">
        <v>7286</v>
      </c>
      <c r="G1004" s="55" t="s">
        <v>7270</v>
      </c>
      <c r="H1004" s="55" t="s">
        <v>264</v>
      </c>
      <c r="I1004" s="55">
        <v>3.0</v>
      </c>
      <c r="J1004" s="55" t="s">
        <v>264</v>
      </c>
      <c r="K1004" s="55">
        <v>33.0</v>
      </c>
      <c r="L1004" s="55">
        <v>22.0</v>
      </c>
      <c r="M1004" s="55">
        <v>11.7</v>
      </c>
      <c r="N1004" s="251">
        <v>2.0</v>
      </c>
      <c r="O1004" s="286">
        <v>1.0E-4</v>
      </c>
      <c r="P1004" s="251">
        <v>4.0</v>
      </c>
      <c r="Q1004" s="286">
        <v>2.0E-4</v>
      </c>
      <c r="R1004" s="286">
        <v>1.0</v>
      </c>
      <c r="S1004" s="251">
        <v>3.0</v>
      </c>
      <c r="T1004" s="251">
        <v>0.0</v>
      </c>
      <c r="U1004" s="286">
        <v>1.5</v>
      </c>
      <c r="V1004" s="286">
        <v>0.0</v>
      </c>
      <c r="W1004" s="287">
        <v>195.0</v>
      </c>
      <c r="X1004" s="287">
        <v>0.0</v>
      </c>
      <c r="Y1004" s="251">
        <v>3.0</v>
      </c>
      <c r="Z1004" s="251">
        <v>0.0</v>
      </c>
      <c r="AA1004" s="3"/>
      <c r="AB1004" s="3"/>
      <c r="AC1004" s="3"/>
      <c r="AD1004" s="3"/>
      <c r="AE1004" s="3"/>
      <c r="AF1004" s="3"/>
      <c r="AG1004" s="3"/>
      <c r="AH1004" s="3"/>
      <c r="AI1004" s="3"/>
      <c r="AJ1004" s="3"/>
    </row>
    <row r="1005">
      <c r="A1005" s="252" t="s">
        <v>1636</v>
      </c>
      <c r="B1005" s="252" t="s">
        <v>1194</v>
      </c>
      <c r="C1005" s="252" t="s">
        <v>1490</v>
      </c>
      <c r="D1005" s="252" t="s">
        <v>1491</v>
      </c>
      <c r="E1005" s="59">
        <v>11.0</v>
      </c>
      <c r="F1005" s="59" t="s">
        <v>7286</v>
      </c>
      <c r="G1005" s="59" t="s">
        <v>7270</v>
      </c>
      <c r="H1005" s="59" t="s">
        <v>264</v>
      </c>
      <c r="I1005" s="59">
        <v>1.0</v>
      </c>
      <c r="J1005" s="59" t="s">
        <v>264</v>
      </c>
      <c r="K1005" s="59">
        <v>33.0</v>
      </c>
      <c r="L1005" s="59">
        <v>22.0</v>
      </c>
      <c r="M1005" s="59">
        <v>11.7</v>
      </c>
      <c r="N1005" s="252">
        <v>2.0</v>
      </c>
      <c r="O1005" s="284">
        <v>1.0E-4</v>
      </c>
      <c r="P1005" s="252">
        <v>3.0</v>
      </c>
      <c r="Q1005" s="284">
        <v>1.0E-4</v>
      </c>
      <c r="R1005" s="284">
        <v>1.0</v>
      </c>
      <c r="S1005" s="252">
        <v>1.0</v>
      </c>
      <c r="T1005" s="252">
        <v>0.0</v>
      </c>
      <c r="U1005" s="284">
        <v>0.5</v>
      </c>
      <c r="V1005" s="284">
        <v>0.0</v>
      </c>
      <c r="W1005" s="285">
        <v>65.0</v>
      </c>
      <c r="X1005" s="285">
        <v>0.0</v>
      </c>
      <c r="Y1005" s="252">
        <v>1.0</v>
      </c>
      <c r="Z1005" s="252">
        <v>0.0</v>
      </c>
      <c r="AA1005" s="63"/>
      <c r="AB1005" s="63"/>
      <c r="AC1005" s="63"/>
      <c r="AD1005" s="63"/>
      <c r="AE1005" s="63"/>
      <c r="AF1005" s="63"/>
      <c r="AG1005" s="63"/>
      <c r="AH1005" s="63"/>
      <c r="AI1005" s="63"/>
      <c r="AJ1005" s="63"/>
    </row>
    <row r="1006">
      <c r="A1006" s="251" t="s">
        <v>1636</v>
      </c>
      <c r="B1006" s="251" t="s">
        <v>1194</v>
      </c>
      <c r="C1006" s="251" t="s">
        <v>1201</v>
      </c>
      <c r="D1006" s="251" t="s">
        <v>1202</v>
      </c>
      <c r="E1006" s="55">
        <v>7.5</v>
      </c>
      <c r="F1006" s="55" t="s">
        <v>7286</v>
      </c>
      <c r="G1006" s="55" t="s">
        <v>7270</v>
      </c>
      <c r="H1006" s="55" t="s">
        <v>264</v>
      </c>
      <c r="I1006" s="55">
        <v>1.0</v>
      </c>
      <c r="J1006" s="55" t="s">
        <v>264</v>
      </c>
      <c r="K1006" s="55">
        <v>33.0</v>
      </c>
      <c r="L1006" s="55">
        <v>22.0</v>
      </c>
      <c r="M1006" s="55">
        <v>11.7</v>
      </c>
      <c r="N1006" s="251">
        <v>67.0</v>
      </c>
      <c r="O1006" s="286">
        <v>0.0033</v>
      </c>
      <c r="P1006" s="251">
        <v>75.0</v>
      </c>
      <c r="Q1006" s="286">
        <v>0.003</v>
      </c>
      <c r="R1006" s="286">
        <v>1.0</v>
      </c>
      <c r="S1006" s="251">
        <v>1.0</v>
      </c>
      <c r="T1006" s="251">
        <v>0.0</v>
      </c>
      <c r="U1006" s="286">
        <v>0.0149</v>
      </c>
      <c r="V1006" s="286">
        <v>0.0</v>
      </c>
      <c r="W1006" s="287">
        <v>65.0</v>
      </c>
      <c r="X1006" s="287">
        <v>0.0</v>
      </c>
      <c r="Y1006" s="251">
        <v>1.0</v>
      </c>
      <c r="Z1006" s="251">
        <v>0.0</v>
      </c>
      <c r="AA1006" s="3"/>
      <c r="AB1006" s="3"/>
      <c r="AC1006" s="3"/>
      <c r="AD1006" s="3"/>
      <c r="AE1006" s="3"/>
      <c r="AF1006" s="3"/>
      <c r="AG1006" s="3"/>
      <c r="AH1006" s="3"/>
      <c r="AI1006" s="3"/>
      <c r="AJ1006" s="3"/>
    </row>
    <row r="1007">
      <c r="A1007" s="252" t="s">
        <v>1636</v>
      </c>
      <c r="B1007" s="252" t="s">
        <v>1194</v>
      </c>
      <c r="C1007" s="252" t="s">
        <v>1203</v>
      </c>
      <c r="D1007" s="252" t="s">
        <v>1204</v>
      </c>
      <c r="E1007" s="59">
        <v>8.0</v>
      </c>
      <c r="F1007" s="59" t="s">
        <v>7286</v>
      </c>
      <c r="G1007" s="59" t="s">
        <v>7270</v>
      </c>
      <c r="H1007" s="59" t="s">
        <v>264</v>
      </c>
      <c r="I1007" s="59">
        <v>1.0</v>
      </c>
      <c r="J1007" s="59" t="s">
        <v>264</v>
      </c>
      <c r="K1007" s="59">
        <v>33.0</v>
      </c>
      <c r="L1007" s="59">
        <v>22.0</v>
      </c>
      <c r="M1007" s="59">
        <v>11.7</v>
      </c>
      <c r="N1007" s="252">
        <v>3.0</v>
      </c>
      <c r="O1007" s="284">
        <v>1.0E-4</v>
      </c>
      <c r="P1007" s="252">
        <v>4.0</v>
      </c>
      <c r="Q1007" s="284">
        <v>2.0E-4</v>
      </c>
      <c r="R1007" s="284">
        <v>0.75</v>
      </c>
      <c r="S1007" s="252">
        <v>1.0</v>
      </c>
      <c r="T1007" s="252">
        <v>0.0</v>
      </c>
      <c r="U1007" s="284">
        <v>0.3333</v>
      </c>
      <c r="V1007" s="284">
        <v>0.0</v>
      </c>
      <c r="W1007" s="285">
        <v>65.0</v>
      </c>
      <c r="X1007" s="285">
        <v>0.0</v>
      </c>
      <c r="Y1007" s="252">
        <v>1.0</v>
      </c>
      <c r="Z1007" s="252">
        <v>0.0</v>
      </c>
      <c r="AA1007" s="63"/>
      <c r="AB1007" s="63"/>
      <c r="AC1007" s="63"/>
      <c r="AD1007" s="63"/>
      <c r="AE1007" s="63"/>
      <c r="AF1007" s="63"/>
      <c r="AG1007" s="63"/>
      <c r="AH1007" s="63"/>
      <c r="AI1007" s="63"/>
      <c r="AJ1007" s="63"/>
    </row>
    <row r="1008">
      <c r="A1008" s="251" t="s">
        <v>1636</v>
      </c>
      <c r="B1008" s="251" t="s">
        <v>1194</v>
      </c>
      <c r="C1008" s="251" t="s">
        <v>1205</v>
      </c>
      <c r="D1008" s="251" t="s">
        <v>1206</v>
      </c>
      <c r="E1008" s="55">
        <v>8.5</v>
      </c>
      <c r="F1008" s="55" t="s">
        <v>7286</v>
      </c>
      <c r="G1008" s="55" t="s">
        <v>7270</v>
      </c>
      <c r="H1008" s="55" t="s">
        <v>264</v>
      </c>
      <c r="I1008" s="55">
        <v>2.0</v>
      </c>
      <c r="J1008" s="55" t="s">
        <v>264</v>
      </c>
      <c r="K1008" s="55">
        <v>33.0</v>
      </c>
      <c r="L1008" s="55">
        <v>22.0</v>
      </c>
      <c r="M1008" s="55">
        <v>11.7</v>
      </c>
      <c r="N1008" s="251">
        <v>0.0</v>
      </c>
      <c r="O1008" s="286">
        <v>0.0</v>
      </c>
      <c r="P1008" s="251">
        <v>0.0</v>
      </c>
      <c r="Q1008" s="286">
        <v>0.0</v>
      </c>
      <c r="R1008" s="286">
        <v>0.0</v>
      </c>
      <c r="S1008" s="251">
        <v>2.0</v>
      </c>
      <c r="T1008" s="251">
        <v>0.0</v>
      </c>
      <c r="U1008" s="286">
        <v>0.0</v>
      </c>
      <c r="V1008" s="286">
        <v>0.0</v>
      </c>
      <c r="W1008" s="287">
        <v>130.0</v>
      </c>
      <c r="X1008" s="287">
        <v>0.0</v>
      </c>
      <c r="Y1008" s="251">
        <v>2.0</v>
      </c>
      <c r="Z1008" s="251">
        <v>0.0</v>
      </c>
      <c r="AA1008" s="3"/>
      <c r="AB1008" s="3"/>
      <c r="AC1008" s="3"/>
      <c r="AD1008" s="3"/>
      <c r="AE1008" s="3"/>
      <c r="AF1008" s="3"/>
      <c r="AG1008" s="3"/>
      <c r="AH1008" s="3"/>
      <c r="AI1008" s="3"/>
      <c r="AJ1008" s="3"/>
    </row>
    <row r="1009">
      <c r="A1009" s="252" t="s">
        <v>1636</v>
      </c>
      <c r="B1009" s="252" t="s">
        <v>1194</v>
      </c>
      <c r="C1009" s="252" t="s">
        <v>1207</v>
      </c>
      <c r="D1009" s="252" t="s">
        <v>1208</v>
      </c>
      <c r="E1009" s="59">
        <v>9.0</v>
      </c>
      <c r="F1009" s="59" t="s">
        <v>7286</v>
      </c>
      <c r="G1009" s="59" t="s">
        <v>7270</v>
      </c>
      <c r="H1009" s="59" t="s">
        <v>264</v>
      </c>
      <c r="I1009" s="59">
        <v>2.0</v>
      </c>
      <c r="J1009" s="59" t="s">
        <v>264</v>
      </c>
      <c r="K1009" s="59">
        <v>33.0</v>
      </c>
      <c r="L1009" s="59">
        <v>22.0</v>
      </c>
      <c r="M1009" s="59">
        <v>11.7</v>
      </c>
      <c r="N1009" s="252">
        <v>6.0</v>
      </c>
      <c r="O1009" s="284">
        <v>3.0E-4</v>
      </c>
      <c r="P1009" s="252">
        <v>8.0</v>
      </c>
      <c r="Q1009" s="284">
        <v>3.0E-4</v>
      </c>
      <c r="R1009" s="284">
        <v>1.0</v>
      </c>
      <c r="S1009" s="252">
        <v>2.0</v>
      </c>
      <c r="T1009" s="252">
        <v>0.0</v>
      </c>
      <c r="U1009" s="284">
        <v>0.3333</v>
      </c>
      <c r="V1009" s="284">
        <v>0.0</v>
      </c>
      <c r="W1009" s="285">
        <v>130.0</v>
      </c>
      <c r="X1009" s="285">
        <v>0.0</v>
      </c>
      <c r="Y1009" s="252">
        <v>2.0</v>
      </c>
      <c r="Z1009" s="252">
        <v>0.0</v>
      </c>
      <c r="AA1009" s="63"/>
      <c r="AB1009" s="63"/>
      <c r="AC1009" s="63"/>
      <c r="AD1009" s="63"/>
      <c r="AE1009" s="63"/>
      <c r="AF1009" s="63"/>
      <c r="AG1009" s="63"/>
      <c r="AH1009" s="63"/>
      <c r="AI1009" s="63"/>
      <c r="AJ1009" s="63"/>
    </row>
    <row r="1010">
      <c r="A1010" s="251" t="s">
        <v>1636</v>
      </c>
      <c r="B1010" s="251" t="s">
        <v>1194</v>
      </c>
      <c r="C1010" s="251" t="s">
        <v>1209</v>
      </c>
      <c r="D1010" s="251" t="s">
        <v>1210</v>
      </c>
      <c r="E1010" s="55">
        <v>9.5</v>
      </c>
      <c r="F1010" s="55" t="s">
        <v>7286</v>
      </c>
      <c r="G1010" s="55" t="s">
        <v>7270</v>
      </c>
      <c r="H1010" s="55" t="s">
        <v>264</v>
      </c>
      <c r="I1010" s="55">
        <v>3.0</v>
      </c>
      <c r="J1010" s="55" t="s">
        <v>264</v>
      </c>
      <c r="K1010" s="55">
        <v>33.0</v>
      </c>
      <c r="L1010" s="55">
        <v>22.0</v>
      </c>
      <c r="M1010" s="55">
        <v>11.7</v>
      </c>
      <c r="N1010" s="251">
        <v>6.0</v>
      </c>
      <c r="O1010" s="286">
        <v>3.0E-4</v>
      </c>
      <c r="P1010" s="251">
        <v>6.0</v>
      </c>
      <c r="Q1010" s="286">
        <v>2.0E-4</v>
      </c>
      <c r="R1010" s="286">
        <v>1.0</v>
      </c>
      <c r="S1010" s="251">
        <v>3.0</v>
      </c>
      <c r="T1010" s="251">
        <v>0.0</v>
      </c>
      <c r="U1010" s="286">
        <v>0.5</v>
      </c>
      <c r="V1010" s="286">
        <v>0.0</v>
      </c>
      <c r="W1010" s="287">
        <v>195.0</v>
      </c>
      <c r="X1010" s="287">
        <v>0.0</v>
      </c>
      <c r="Y1010" s="251">
        <v>3.0</v>
      </c>
      <c r="Z1010" s="251">
        <v>0.0</v>
      </c>
      <c r="AA1010" s="3"/>
      <c r="AB1010" s="3"/>
      <c r="AC1010" s="3"/>
      <c r="AD1010" s="3"/>
      <c r="AE1010" s="3"/>
      <c r="AF1010" s="3"/>
      <c r="AG1010" s="3"/>
      <c r="AH1010" s="3"/>
      <c r="AI1010" s="3"/>
      <c r="AJ1010" s="3"/>
    </row>
    <row r="1011">
      <c r="A1011" s="252" t="s">
        <v>1636</v>
      </c>
      <c r="B1011" s="252" t="s">
        <v>723</v>
      </c>
      <c r="C1011" s="252" t="s">
        <v>724</v>
      </c>
      <c r="D1011" s="252" t="s">
        <v>725</v>
      </c>
      <c r="E1011" s="59">
        <v>7.0</v>
      </c>
      <c r="F1011" s="59" t="s">
        <v>7286</v>
      </c>
      <c r="G1011" s="59" t="s">
        <v>7400</v>
      </c>
      <c r="H1011" s="59" t="e">
        <v>#N/A</v>
      </c>
      <c r="I1011" s="59">
        <v>1.0</v>
      </c>
      <c r="J1011" s="59" t="s">
        <v>257</v>
      </c>
      <c r="K1011" s="59">
        <v>38.0</v>
      </c>
      <c r="L1011" s="59">
        <v>22.0</v>
      </c>
      <c r="M1011" s="59">
        <v>16.0</v>
      </c>
      <c r="N1011" s="252">
        <v>6.0</v>
      </c>
      <c r="O1011" s="284">
        <v>3.0E-4</v>
      </c>
      <c r="P1011" s="252">
        <v>8.0</v>
      </c>
      <c r="Q1011" s="284">
        <v>3.0E-4</v>
      </c>
      <c r="R1011" s="284">
        <v>1.0</v>
      </c>
      <c r="S1011" s="252">
        <v>1.0</v>
      </c>
      <c r="T1011" s="252">
        <v>0.0</v>
      </c>
      <c r="U1011" s="284">
        <v>0.1667</v>
      </c>
      <c r="V1011" s="284">
        <v>0.0</v>
      </c>
      <c r="W1011" s="285">
        <v>67.0</v>
      </c>
      <c r="X1011" s="285">
        <v>0.0</v>
      </c>
      <c r="Y1011" s="252">
        <v>1.0</v>
      </c>
      <c r="Z1011" s="252">
        <v>0.0</v>
      </c>
      <c r="AA1011" s="63"/>
      <c r="AB1011" s="63"/>
      <c r="AC1011" s="63"/>
      <c r="AD1011" s="63"/>
      <c r="AE1011" s="63"/>
      <c r="AF1011" s="63"/>
      <c r="AG1011" s="63"/>
      <c r="AH1011" s="63"/>
      <c r="AI1011" s="63"/>
      <c r="AJ1011" s="63"/>
    </row>
    <row r="1012">
      <c r="A1012" s="251" t="s">
        <v>1636</v>
      </c>
      <c r="B1012" s="251" t="s">
        <v>723</v>
      </c>
      <c r="C1012" s="251" t="s">
        <v>1019</v>
      </c>
      <c r="D1012" s="251" t="s">
        <v>1020</v>
      </c>
      <c r="E1012" s="55">
        <v>7.5</v>
      </c>
      <c r="F1012" s="55" t="s">
        <v>7286</v>
      </c>
      <c r="G1012" s="55" t="s">
        <v>7400</v>
      </c>
      <c r="H1012" s="55" t="e">
        <v>#N/A</v>
      </c>
      <c r="I1012" s="55">
        <v>1.0</v>
      </c>
      <c r="J1012" s="55" t="s">
        <v>257</v>
      </c>
      <c r="K1012" s="55">
        <v>38.0</v>
      </c>
      <c r="L1012" s="55">
        <v>22.0</v>
      </c>
      <c r="M1012" s="55">
        <v>16.0</v>
      </c>
      <c r="N1012" s="251">
        <v>5.0</v>
      </c>
      <c r="O1012" s="286">
        <v>2.0E-4</v>
      </c>
      <c r="P1012" s="251">
        <v>5.0</v>
      </c>
      <c r="Q1012" s="286">
        <v>2.0E-4</v>
      </c>
      <c r="R1012" s="286">
        <v>1.0</v>
      </c>
      <c r="S1012" s="251">
        <v>1.0</v>
      </c>
      <c r="T1012" s="251">
        <v>0.0</v>
      </c>
      <c r="U1012" s="286">
        <v>0.2</v>
      </c>
      <c r="V1012" s="286">
        <v>0.0</v>
      </c>
      <c r="W1012" s="287">
        <v>67.0</v>
      </c>
      <c r="X1012" s="287">
        <v>0.0</v>
      </c>
      <c r="Y1012" s="251">
        <v>1.0</v>
      </c>
      <c r="Z1012" s="251">
        <v>0.0</v>
      </c>
      <c r="AA1012" s="3"/>
      <c r="AB1012" s="3"/>
      <c r="AC1012" s="3"/>
      <c r="AD1012" s="3"/>
      <c r="AE1012" s="3"/>
      <c r="AF1012" s="3"/>
      <c r="AG1012" s="3"/>
      <c r="AH1012" s="3"/>
      <c r="AI1012" s="3"/>
      <c r="AJ1012" s="3"/>
    </row>
    <row r="1013">
      <c r="A1013" s="252" t="s">
        <v>1636</v>
      </c>
      <c r="B1013" s="252" t="s">
        <v>723</v>
      </c>
      <c r="C1013" s="252" t="s">
        <v>726</v>
      </c>
      <c r="D1013" s="252" t="s">
        <v>727</v>
      </c>
      <c r="E1013" s="59">
        <v>8.0</v>
      </c>
      <c r="F1013" s="59" t="s">
        <v>7286</v>
      </c>
      <c r="G1013" s="59" t="s">
        <v>7400</v>
      </c>
      <c r="H1013" s="59" t="e">
        <v>#N/A</v>
      </c>
      <c r="I1013" s="59">
        <v>1.0</v>
      </c>
      <c r="J1013" s="59" t="s">
        <v>257</v>
      </c>
      <c r="K1013" s="59">
        <v>38.0</v>
      </c>
      <c r="L1013" s="59">
        <v>22.0</v>
      </c>
      <c r="M1013" s="59">
        <v>16.0</v>
      </c>
      <c r="N1013" s="252">
        <v>2.0</v>
      </c>
      <c r="O1013" s="284">
        <v>1.0E-4</v>
      </c>
      <c r="P1013" s="252">
        <v>4.0</v>
      </c>
      <c r="Q1013" s="284">
        <v>2.0E-4</v>
      </c>
      <c r="R1013" s="284">
        <v>0.0</v>
      </c>
      <c r="S1013" s="252">
        <v>1.0</v>
      </c>
      <c r="T1013" s="252">
        <v>0.0</v>
      </c>
      <c r="U1013" s="284">
        <v>0.5</v>
      </c>
      <c r="V1013" s="284">
        <v>0.0</v>
      </c>
      <c r="W1013" s="285">
        <v>67.0</v>
      </c>
      <c r="X1013" s="285">
        <v>0.0</v>
      </c>
      <c r="Y1013" s="252">
        <v>1.0</v>
      </c>
      <c r="Z1013" s="252">
        <v>0.0</v>
      </c>
      <c r="AA1013" s="63"/>
      <c r="AB1013" s="63"/>
      <c r="AC1013" s="63"/>
      <c r="AD1013" s="63"/>
      <c r="AE1013" s="63"/>
      <c r="AF1013" s="63"/>
      <c r="AG1013" s="63"/>
      <c r="AH1013" s="63"/>
      <c r="AI1013" s="63"/>
      <c r="AJ1013" s="63"/>
    </row>
    <row r="1014">
      <c r="A1014" s="251" t="s">
        <v>1636</v>
      </c>
      <c r="B1014" s="251" t="s">
        <v>723</v>
      </c>
      <c r="C1014" s="251" t="s">
        <v>1492</v>
      </c>
      <c r="D1014" s="251" t="s">
        <v>1493</v>
      </c>
      <c r="E1014" s="55">
        <v>6.5</v>
      </c>
      <c r="F1014" s="55" t="s">
        <v>7287</v>
      </c>
      <c r="G1014" s="55" t="s">
        <v>7400</v>
      </c>
      <c r="H1014" s="55" t="e">
        <v>#N/A</v>
      </c>
      <c r="I1014" s="55">
        <v>1.0</v>
      </c>
      <c r="J1014" s="55" t="s">
        <v>257</v>
      </c>
      <c r="K1014" s="55">
        <v>38.0</v>
      </c>
      <c r="L1014" s="55">
        <v>22.0</v>
      </c>
      <c r="M1014" s="55">
        <v>16.0</v>
      </c>
      <c r="N1014" s="251">
        <v>4.0</v>
      </c>
      <c r="O1014" s="286">
        <v>2.0E-4</v>
      </c>
      <c r="P1014" s="251">
        <v>4.0</v>
      </c>
      <c r="Q1014" s="286">
        <v>2.0E-4</v>
      </c>
      <c r="R1014" s="286">
        <v>1.0</v>
      </c>
      <c r="S1014" s="251">
        <v>1.0</v>
      </c>
      <c r="T1014" s="251">
        <v>0.0</v>
      </c>
      <c r="U1014" s="286">
        <v>0.25</v>
      </c>
      <c r="V1014" s="286">
        <v>0.0</v>
      </c>
      <c r="W1014" s="287">
        <v>67.0</v>
      </c>
      <c r="X1014" s="287">
        <v>0.0</v>
      </c>
      <c r="Y1014" s="251">
        <v>1.0</v>
      </c>
      <c r="Z1014" s="251">
        <v>0.0</v>
      </c>
      <c r="AA1014" s="3"/>
      <c r="AB1014" s="3"/>
      <c r="AC1014" s="3"/>
      <c r="AD1014" s="3"/>
      <c r="AE1014" s="3"/>
      <c r="AF1014" s="3"/>
      <c r="AG1014" s="3"/>
      <c r="AH1014" s="3"/>
      <c r="AI1014" s="3"/>
      <c r="AJ1014" s="3"/>
    </row>
    <row r="1015">
      <c r="A1015" s="252" t="s">
        <v>1636</v>
      </c>
      <c r="B1015" s="252" t="s">
        <v>723</v>
      </c>
      <c r="C1015" s="252" t="s">
        <v>1213</v>
      </c>
      <c r="D1015" s="252" t="s">
        <v>1214</v>
      </c>
      <c r="E1015" s="59">
        <v>7.0</v>
      </c>
      <c r="F1015" s="59" t="s">
        <v>7287</v>
      </c>
      <c r="G1015" s="59" t="s">
        <v>7400</v>
      </c>
      <c r="H1015" s="59" t="e">
        <v>#N/A</v>
      </c>
      <c r="I1015" s="59">
        <v>1.0</v>
      </c>
      <c r="J1015" s="59" t="s">
        <v>257</v>
      </c>
      <c r="K1015" s="59">
        <v>38.0</v>
      </c>
      <c r="L1015" s="59">
        <v>22.0</v>
      </c>
      <c r="M1015" s="59">
        <v>16.0</v>
      </c>
      <c r="N1015" s="252">
        <v>6.0</v>
      </c>
      <c r="O1015" s="284">
        <v>3.0E-4</v>
      </c>
      <c r="P1015" s="252">
        <v>7.0</v>
      </c>
      <c r="Q1015" s="284">
        <v>3.0E-4</v>
      </c>
      <c r="R1015" s="284">
        <v>1.0</v>
      </c>
      <c r="S1015" s="252">
        <v>1.0</v>
      </c>
      <c r="T1015" s="252">
        <v>0.0</v>
      </c>
      <c r="U1015" s="284">
        <v>0.1667</v>
      </c>
      <c r="V1015" s="284">
        <v>0.0</v>
      </c>
      <c r="W1015" s="285">
        <v>67.0</v>
      </c>
      <c r="X1015" s="285">
        <v>0.0</v>
      </c>
      <c r="Y1015" s="252">
        <v>1.0</v>
      </c>
      <c r="Z1015" s="252">
        <v>0.0</v>
      </c>
      <c r="AA1015" s="63"/>
      <c r="AB1015" s="63"/>
      <c r="AC1015" s="63"/>
      <c r="AD1015" s="63"/>
      <c r="AE1015" s="63"/>
      <c r="AF1015" s="63"/>
      <c r="AG1015" s="63"/>
      <c r="AH1015" s="63"/>
      <c r="AI1015" s="63"/>
      <c r="AJ1015" s="63"/>
    </row>
    <row r="1016">
      <c r="A1016" s="251" t="s">
        <v>1636</v>
      </c>
      <c r="B1016" s="251" t="s">
        <v>723</v>
      </c>
      <c r="C1016" s="251" t="s">
        <v>1215</v>
      </c>
      <c r="D1016" s="251" t="s">
        <v>1216</v>
      </c>
      <c r="E1016" s="55">
        <v>7.5</v>
      </c>
      <c r="F1016" s="55" t="s">
        <v>7287</v>
      </c>
      <c r="G1016" s="55" t="s">
        <v>7400</v>
      </c>
      <c r="H1016" s="55" t="e">
        <v>#N/A</v>
      </c>
      <c r="I1016" s="55">
        <v>1.0</v>
      </c>
      <c r="J1016" s="55" t="s">
        <v>257</v>
      </c>
      <c r="K1016" s="55">
        <v>38.0</v>
      </c>
      <c r="L1016" s="55">
        <v>22.0</v>
      </c>
      <c r="M1016" s="55">
        <v>16.0</v>
      </c>
      <c r="N1016" s="251">
        <v>9.0</v>
      </c>
      <c r="O1016" s="286">
        <v>4.0E-4</v>
      </c>
      <c r="P1016" s="251">
        <v>13.0</v>
      </c>
      <c r="Q1016" s="286">
        <v>5.0E-4</v>
      </c>
      <c r="R1016" s="286">
        <v>1.0</v>
      </c>
      <c r="S1016" s="251">
        <v>1.0</v>
      </c>
      <c r="T1016" s="251">
        <v>0.0</v>
      </c>
      <c r="U1016" s="286">
        <v>0.1111</v>
      </c>
      <c r="V1016" s="286">
        <v>0.0</v>
      </c>
      <c r="W1016" s="287">
        <v>67.0</v>
      </c>
      <c r="X1016" s="287">
        <v>0.0</v>
      </c>
      <c r="Y1016" s="251">
        <v>1.0</v>
      </c>
      <c r="Z1016" s="251">
        <v>0.0</v>
      </c>
      <c r="AA1016" s="3"/>
      <c r="AB1016" s="3"/>
      <c r="AC1016" s="3"/>
      <c r="AD1016" s="3"/>
      <c r="AE1016" s="3"/>
      <c r="AF1016" s="3"/>
      <c r="AG1016" s="3"/>
      <c r="AH1016" s="3"/>
      <c r="AI1016" s="3"/>
      <c r="AJ1016" s="3"/>
    </row>
    <row r="1017">
      <c r="A1017" s="252" t="s">
        <v>1636</v>
      </c>
      <c r="B1017" s="252" t="s">
        <v>723</v>
      </c>
      <c r="C1017" s="252" t="s">
        <v>1027</v>
      </c>
      <c r="D1017" s="252" t="s">
        <v>1028</v>
      </c>
      <c r="E1017" s="59">
        <v>8.0</v>
      </c>
      <c r="F1017" s="59" t="s">
        <v>7287</v>
      </c>
      <c r="G1017" s="59" t="s">
        <v>7400</v>
      </c>
      <c r="H1017" s="59" t="e">
        <v>#N/A</v>
      </c>
      <c r="I1017" s="59">
        <v>3.0</v>
      </c>
      <c r="J1017" s="59" t="s">
        <v>257</v>
      </c>
      <c r="K1017" s="59">
        <v>38.0</v>
      </c>
      <c r="L1017" s="59">
        <v>22.0</v>
      </c>
      <c r="M1017" s="59">
        <v>16.0</v>
      </c>
      <c r="N1017" s="252">
        <v>12.0</v>
      </c>
      <c r="O1017" s="284">
        <v>6.0E-4</v>
      </c>
      <c r="P1017" s="252">
        <v>18.0</v>
      </c>
      <c r="Q1017" s="284">
        <v>7.0E-4</v>
      </c>
      <c r="R1017" s="284">
        <v>0.9444</v>
      </c>
      <c r="S1017" s="252">
        <v>3.0</v>
      </c>
      <c r="T1017" s="252">
        <v>0.0</v>
      </c>
      <c r="U1017" s="284">
        <v>0.25</v>
      </c>
      <c r="V1017" s="284">
        <v>0.0</v>
      </c>
      <c r="W1017" s="285">
        <v>201.0</v>
      </c>
      <c r="X1017" s="285">
        <v>0.0</v>
      </c>
      <c r="Y1017" s="252">
        <v>3.0</v>
      </c>
      <c r="Z1017" s="252">
        <v>0.0</v>
      </c>
      <c r="AA1017" s="63"/>
      <c r="AB1017" s="63"/>
      <c r="AC1017" s="63"/>
      <c r="AD1017" s="63"/>
      <c r="AE1017" s="63"/>
      <c r="AF1017" s="63"/>
      <c r="AG1017" s="63"/>
      <c r="AH1017" s="63"/>
      <c r="AI1017" s="63"/>
      <c r="AJ1017" s="63"/>
    </row>
    <row r="1018">
      <c r="A1018" s="251" t="s">
        <v>1636</v>
      </c>
      <c r="B1018" s="251" t="s">
        <v>723</v>
      </c>
      <c r="C1018" s="251" t="s">
        <v>730</v>
      </c>
      <c r="D1018" s="251" t="s">
        <v>731</v>
      </c>
      <c r="E1018" s="55">
        <v>8.5</v>
      </c>
      <c r="F1018" s="55" t="s">
        <v>7287</v>
      </c>
      <c r="G1018" s="55" t="s">
        <v>7400</v>
      </c>
      <c r="H1018" s="55" t="e">
        <v>#N/A</v>
      </c>
      <c r="I1018" s="55">
        <v>7.0</v>
      </c>
      <c r="J1018" s="55" t="s">
        <v>257</v>
      </c>
      <c r="K1018" s="55">
        <v>38.0</v>
      </c>
      <c r="L1018" s="55">
        <v>22.0</v>
      </c>
      <c r="M1018" s="55">
        <v>16.0</v>
      </c>
      <c r="N1018" s="251">
        <v>18.0</v>
      </c>
      <c r="O1018" s="286">
        <v>9.0E-4</v>
      </c>
      <c r="P1018" s="251">
        <v>23.0</v>
      </c>
      <c r="Q1018" s="286">
        <v>9.0E-4</v>
      </c>
      <c r="R1018" s="286">
        <v>1.0</v>
      </c>
      <c r="S1018" s="251">
        <v>6.0</v>
      </c>
      <c r="T1018" s="251">
        <v>1.0</v>
      </c>
      <c r="U1018" s="286">
        <v>0.3333</v>
      </c>
      <c r="V1018" s="286">
        <v>0.0556</v>
      </c>
      <c r="W1018" s="287">
        <v>402.0</v>
      </c>
      <c r="X1018" s="287">
        <v>67.0</v>
      </c>
      <c r="Y1018" s="251">
        <v>6.0</v>
      </c>
      <c r="Z1018" s="251">
        <v>1.0</v>
      </c>
      <c r="AA1018" s="3"/>
      <c r="AB1018" s="3"/>
      <c r="AC1018" s="3"/>
      <c r="AD1018" s="3"/>
      <c r="AE1018" s="3"/>
      <c r="AF1018" s="3"/>
      <c r="AG1018" s="3"/>
      <c r="AH1018" s="3"/>
      <c r="AI1018" s="3"/>
      <c r="AJ1018" s="3"/>
    </row>
    <row r="1019">
      <c r="A1019" s="252" t="s">
        <v>1636</v>
      </c>
      <c r="B1019" s="252" t="s">
        <v>723</v>
      </c>
      <c r="C1019" s="252" t="s">
        <v>1494</v>
      </c>
      <c r="D1019" s="252" t="s">
        <v>1495</v>
      </c>
      <c r="E1019" s="59">
        <v>9.0</v>
      </c>
      <c r="F1019" s="59" t="s">
        <v>7287</v>
      </c>
      <c r="G1019" s="59" t="s">
        <v>7400</v>
      </c>
      <c r="H1019" s="59" t="e">
        <v>#N/A</v>
      </c>
      <c r="I1019" s="59">
        <v>2.0</v>
      </c>
      <c r="J1019" s="59" t="s">
        <v>257</v>
      </c>
      <c r="K1019" s="59">
        <v>38.0</v>
      </c>
      <c r="L1019" s="59">
        <v>22.0</v>
      </c>
      <c r="M1019" s="59">
        <v>16.0</v>
      </c>
      <c r="N1019" s="252">
        <v>11.0</v>
      </c>
      <c r="O1019" s="284">
        <v>5.0E-4</v>
      </c>
      <c r="P1019" s="252">
        <v>18.0</v>
      </c>
      <c r="Q1019" s="284">
        <v>7.0E-4</v>
      </c>
      <c r="R1019" s="284">
        <v>0.9444</v>
      </c>
      <c r="S1019" s="252">
        <v>2.0</v>
      </c>
      <c r="T1019" s="252">
        <v>0.0</v>
      </c>
      <c r="U1019" s="284">
        <v>0.1818</v>
      </c>
      <c r="V1019" s="284">
        <v>0.0</v>
      </c>
      <c r="W1019" s="285">
        <v>134.0</v>
      </c>
      <c r="X1019" s="285">
        <v>0.0</v>
      </c>
      <c r="Y1019" s="252">
        <v>2.0</v>
      </c>
      <c r="Z1019" s="252">
        <v>0.0</v>
      </c>
      <c r="AA1019" s="63"/>
      <c r="AB1019" s="63"/>
      <c r="AC1019" s="63"/>
      <c r="AD1019" s="63"/>
      <c r="AE1019" s="63"/>
      <c r="AF1019" s="63"/>
      <c r="AG1019" s="63"/>
      <c r="AH1019" s="63"/>
      <c r="AI1019" s="63"/>
      <c r="AJ1019" s="63"/>
    </row>
    <row r="1020">
      <c r="A1020" s="251" t="s">
        <v>1636</v>
      </c>
      <c r="B1020" s="251" t="s">
        <v>723</v>
      </c>
      <c r="C1020" s="251" t="s">
        <v>1217</v>
      </c>
      <c r="D1020" s="251" t="s">
        <v>1218</v>
      </c>
      <c r="E1020" s="55">
        <v>7.5</v>
      </c>
      <c r="F1020" s="55" t="s">
        <v>7288</v>
      </c>
      <c r="G1020" s="55" t="s">
        <v>7400</v>
      </c>
      <c r="H1020" s="55" t="e">
        <v>#N/A</v>
      </c>
      <c r="I1020" s="55">
        <v>1.0</v>
      </c>
      <c r="J1020" s="55" t="s">
        <v>257</v>
      </c>
      <c r="K1020" s="55">
        <v>38.0</v>
      </c>
      <c r="L1020" s="55">
        <v>22.0</v>
      </c>
      <c r="M1020" s="55">
        <v>16.0</v>
      </c>
      <c r="N1020" s="251">
        <v>11.0</v>
      </c>
      <c r="O1020" s="286">
        <v>5.0E-4</v>
      </c>
      <c r="P1020" s="251">
        <v>12.0</v>
      </c>
      <c r="Q1020" s="286">
        <v>5.0E-4</v>
      </c>
      <c r="R1020" s="286">
        <v>1.0</v>
      </c>
      <c r="S1020" s="251">
        <v>1.0</v>
      </c>
      <c r="T1020" s="251">
        <v>0.0</v>
      </c>
      <c r="U1020" s="286">
        <v>0.0909</v>
      </c>
      <c r="V1020" s="286">
        <v>0.0</v>
      </c>
      <c r="W1020" s="287">
        <v>67.0</v>
      </c>
      <c r="X1020" s="287">
        <v>0.0</v>
      </c>
      <c r="Y1020" s="251">
        <v>1.0</v>
      </c>
      <c r="Z1020" s="251">
        <v>0.0</v>
      </c>
      <c r="AA1020" s="3"/>
      <c r="AB1020" s="3"/>
      <c r="AC1020" s="3"/>
      <c r="AD1020" s="3"/>
      <c r="AE1020" s="3"/>
      <c r="AF1020" s="3"/>
      <c r="AG1020" s="3"/>
      <c r="AH1020" s="3"/>
      <c r="AI1020" s="3"/>
      <c r="AJ1020" s="3"/>
    </row>
    <row r="1021">
      <c r="A1021" s="252" t="s">
        <v>1636</v>
      </c>
      <c r="B1021" s="252" t="s">
        <v>1219</v>
      </c>
      <c r="C1021" s="252" t="s">
        <v>1224</v>
      </c>
      <c r="D1021" s="252" t="s">
        <v>1225</v>
      </c>
      <c r="E1021" s="59">
        <v>9.0</v>
      </c>
      <c r="F1021" s="59" t="s">
        <v>7286</v>
      </c>
      <c r="G1021" s="59" t="s">
        <v>7400</v>
      </c>
      <c r="H1021" s="59" t="e">
        <v>#N/A</v>
      </c>
      <c r="I1021" s="59">
        <v>1.0</v>
      </c>
      <c r="J1021" s="59" t="s">
        <v>262</v>
      </c>
      <c r="K1021" s="59">
        <v>39.0</v>
      </c>
      <c r="L1021" s="59">
        <v>22.0</v>
      </c>
      <c r="M1021" s="59">
        <v>19.0</v>
      </c>
      <c r="N1021" s="252">
        <v>5.0</v>
      </c>
      <c r="O1021" s="284">
        <v>2.0E-4</v>
      </c>
      <c r="P1021" s="252">
        <v>5.0</v>
      </c>
      <c r="Q1021" s="284">
        <v>2.0E-4</v>
      </c>
      <c r="R1021" s="284">
        <v>1.0</v>
      </c>
      <c r="S1021" s="252">
        <v>1.0</v>
      </c>
      <c r="T1021" s="252">
        <v>0.0</v>
      </c>
      <c r="U1021" s="284">
        <v>0.2</v>
      </c>
      <c r="V1021" s="284">
        <v>0.0</v>
      </c>
      <c r="W1021" s="285">
        <v>67.0</v>
      </c>
      <c r="X1021" s="285">
        <v>0.0</v>
      </c>
      <c r="Y1021" s="252">
        <v>1.0</v>
      </c>
      <c r="Z1021" s="252">
        <v>0.0</v>
      </c>
      <c r="AA1021" s="63"/>
      <c r="AB1021" s="63"/>
      <c r="AC1021" s="63"/>
      <c r="AD1021" s="63"/>
      <c r="AE1021" s="63"/>
      <c r="AF1021" s="63"/>
      <c r="AG1021" s="63"/>
      <c r="AH1021" s="63"/>
      <c r="AI1021" s="63"/>
      <c r="AJ1021" s="63"/>
    </row>
    <row r="1022">
      <c r="A1022" s="251" t="s">
        <v>1636</v>
      </c>
      <c r="B1022" s="251" t="s">
        <v>1231</v>
      </c>
      <c r="C1022" s="251" t="s">
        <v>1496</v>
      </c>
      <c r="D1022" s="251" t="s">
        <v>1497</v>
      </c>
      <c r="E1022" s="55">
        <v>6.0</v>
      </c>
      <c r="F1022" s="55" t="s">
        <v>7287</v>
      </c>
      <c r="G1022" s="55" t="s">
        <v>7400</v>
      </c>
      <c r="H1022" s="55" t="e">
        <v>#N/A</v>
      </c>
      <c r="I1022" s="55">
        <v>1.0</v>
      </c>
      <c r="J1022" s="55" t="s">
        <v>314</v>
      </c>
      <c r="K1022" s="55">
        <v>58.5</v>
      </c>
      <c r="L1022" s="55">
        <v>0.0</v>
      </c>
      <c r="M1022" s="55">
        <v>25.0</v>
      </c>
      <c r="N1022" s="251">
        <v>5.0</v>
      </c>
      <c r="O1022" s="286">
        <v>2.0E-4</v>
      </c>
      <c r="P1022" s="251">
        <v>7.0</v>
      </c>
      <c r="Q1022" s="286">
        <v>3.0E-4</v>
      </c>
      <c r="R1022" s="286">
        <v>1.0</v>
      </c>
      <c r="S1022" s="251">
        <v>1.0</v>
      </c>
      <c r="T1022" s="251">
        <v>0.0</v>
      </c>
      <c r="U1022" s="286">
        <v>0.2</v>
      </c>
      <c r="V1022" s="286">
        <v>0.0</v>
      </c>
      <c r="W1022" s="287">
        <v>70.0</v>
      </c>
      <c r="X1022" s="287">
        <v>0.0</v>
      </c>
      <c r="Y1022" s="251">
        <v>1.0</v>
      </c>
      <c r="Z1022" s="251">
        <v>0.0</v>
      </c>
      <c r="AA1022" s="3"/>
      <c r="AB1022" s="3"/>
      <c r="AC1022" s="3"/>
      <c r="AD1022" s="3"/>
      <c r="AE1022" s="3"/>
      <c r="AF1022" s="3"/>
      <c r="AG1022" s="3"/>
      <c r="AH1022" s="3"/>
      <c r="AI1022" s="3"/>
      <c r="AJ1022" s="3"/>
    </row>
    <row r="1023">
      <c r="A1023" s="252" t="s">
        <v>1636</v>
      </c>
      <c r="B1023" s="252" t="s">
        <v>1231</v>
      </c>
      <c r="C1023" s="252" t="s">
        <v>1498</v>
      </c>
      <c r="D1023" s="252" t="s">
        <v>1499</v>
      </c>
      <c r="E1023" s="59">
        <v>7.0</v>
      </c>
      <c r="F1023" s="59" t="s">
        <v>7287</v>
      </c>
      <c r="G1023" s="59" t="s">
        <v>7400</v>
      </c>
      <c r="H1023" s="59" t="e">
        <v>#N/A</v>
      </c>
      <c r="I1023" s="59">
        <v>1.0</v>
      </c>
      <c r="J1023" s="59" t="s">
        <v>314</v>
      </c>
      <c r="K1023" s="59">
        <v>58.5</v>
      </c>
      <c r="L1023" s="59">
        <v>0.0</v>
      </c>
      <c r="M1023" s="59">
        <v>25.0</v>
      </c>
      <c r="N1023" s="252">
        <v>0.0</v>
      </c>
      <c r="O1023" s="284">
        <v>0.0</v>
      </c>
      <c r="P1023" s="252">
        <v>0.0</v>
      </c>
      <c r="Q1023" s="284">
        <v>0.0</v>
      </c>
      <c r="R1023" s="284">
        <v>0.0</v>
      </c>
      <c r="S1023" s="252">
        <v>1.0</v>
      </c>
      <c r="T1023" s="252">
        <v>0.0</v>
      </c>
      <c r="U1023" s="284">
        <v>0.0</v>
      </c>
      <c r="V1023" s="284">
        <v>0.0</v>
      </c>
      <c r="W1023" s="285">
        <v>70.0</v>
      </c>
      <c r="X1023" s="285">
        <v>0.0</v>
      </c>
      <c r="Y1023" s="252">
        <v>1.0</v>
      </c>
      <c r="Z1023" s="252">
        <v>0.0</v>
      </c>
      <c r="AA1023" s="63"/>
      <c r="AB1023" s="63"/>
      <c r="AC1023" s="63"/>
      <c r="AD1023" s="63"/>
      <c r="AE1023" s="63"/>
      <c r="AF1023" s="63"/>
      <c r="AG1023" s="63"/>
      <c r="AH1023" s="63"/>
      <c r="AI1023" s="63"/>
      <c r="AJ1023" s="63"/>
    </row>
    <row r="1024">
      <c r="A1024" s="251" t="s">
        <v>1636</v>
      </c>
      <c r="B1024" s="251" t="s">
        <v>1231</v>
      </c>
      <c r="C1024" s="251" t="s">
        <v>1500</v>
      </c>
      <c r="D1024" s="251" t="s">
        <v>1501</v>
      </c>
      <c r="E1024" s="55">
        <v>7.5</v>
      </c>
      <c r="F1024" s="55" t="s">
        <v>7287</v>
      </c>
      <c r="G1024" s="55" t="s">
        <v>7400</v>
      </c>
      <c r="H1024" s="55" t="e">
        <v>#N/A</v>
      </c>
      <c r="I1024" s="55">
        <v>1.0</v>
      </c>
      <c r="J1024" s="55" t="s">
        <v>314</v>
      </c>
      <c r="K1024" s="55">
        <v>58.5</v>
      </c>
      <c r="L1024" s="55">
        <v>0.0</v>
      </c>
      <c r="M1024" s="55">
        <v>25.0</v>
      </c>
      <c r="N1024" s="251">
        <v>100.0</v>
      </c>
      <c r="O1024" s="286">
        <v>0.005</v>
      </c>
      <c r="P1024" s="251">
        <v>107.0</v>
      </c>
      <c r="Q1024" s="286">
        <v>0.0043</v>
      </c>
      <c r="R1024" s="286">
        <v>1.0</v>
      </c>
      <c r="S1024" s="251">
        <v>1.0</v>
      </c>
      <c r="T1024" s="251">
        <v>0.0</v>
      </c>
      <c r="U1024" s="286">
        <v>0.01</v>
      </c>
      <c r="V1024" s="286">
        <v>0.0</v>
      </c>
      <c r="W1024" s="287">
        <v>70.0</v>
      </c>
      <c r="X1024" s="287">
        <v>0.0</v>
      </c>
      <c r="Y1024" s="251">
        <v>1.0</v>
      </c>
      <c r="Z1024" s="251">
        <v>0.0</v>
      </c>
      <c r="AA1024" s="3"/>
      <c r="AB1024" s="3"/>
      <c r="AC1024" s="3"/>
      <c r="AD1024" s="3"/>
      <c r="AE1024" s="3"/>
      <c r="AF1024" s="3"/>
      <c r="AG1024" s="3"/>
      <c r="AH1024" s="3"/>
      <c r="AI1024" s="3"/>
      <c r="AJ1024" s="3"/>
    </row>
    <row r="1025">
      <c r="A1025" s="252" t="s">
        <v>1636</v>
      </c>
      <c r="B1025" s="252" t="s">
        <v>1231</v>
      </c>
      <c r="C1025" s="252" t="s">
        <v>1502</v>
      </c>
      <c r="D1025" s="252" t="s">
        <v>1503</v>
      </c>
      <c r="E1025" s="59">
        <v>9.0</v>
      </c>
      <c r="F1025" s="59" t="s">
        <v>7287</v>
      </c>
      <c r="G1025" s="59" t="s">
        <v>7400</v>
      </c>
      <c r="H1025" s="59" t="e">
        <v>#N/A</v>
      </c>
      <c r="I1025" s="59">
        <v>1.0</v>
      </c>
      <c r="J1025" s="59" t="s">
        <v>314</v>
      </c>
      <c r="K1025" s="59">
        <v>58.5</v>
      </c>
      <c r="L1025" s="59">
        <v>0.0</v>
      </c>
      <c r="M1025" s="59">
        <v>25.0</v>
      </c>
      <c r="N1025" s="252">
        <v>4.0</v>
      </c>
      <c r="O1025" s="284">
        <v>2.0E-4</v>
      </c>
      <c r="P1025" s="252">
        <v>4.0</v>
      </c>
      <c r="Q1025" s="284">
        <v>2.0E-4</v>
      </c>
      <c r="R1025" s="284">
        <v>1.0</v>
      </c>
      <c r="S1025" s="252">
        <v>1.0</v>
      </c>
      <c r="T1025" s="252">
        <v>0.0</v>
      </c>
      <c r="U1025" s="284">
        <v>0.25</v>
      </c>
      <c r="V1025" s="284">
        <v>0.0</v>
      </c>
      <c r="W1025" s="285">
        <v>70.0</v>
      </c>
      <c r="X1025" s="285">
        <v>0.0</v>
      </c>
      <c r="Y1025" s="252">
        <v>1.0</v>
      </c>
      <c r="Z1025" s="252">
        <v>0.0</v>
      </c>
      <c r="AA1025" s="63"/>
      <c r="AB1025" s="63"/>
      <c r="AC1025" s="63"/>
      <c r="AD1025" s="63"/>
      <c r="AE1025" s="63"/>
      <c r="AF1025" s="63"/>
      <c r="AG1025" s="63"/>
      <c r="AH1025" s="63"/>
      <c r="AI1025" s="63"/>
      <c r="AJ1025" s="63"/>
    </row>
    <row r="1026">
      <c r="A1026" s="251" t="s">
        <v>1636</v>
      </c>
      <c r="B1026" s="251" t="s">
        <v>1029</v>
      </c>
      <c r="C1026" s="251" t="s">
        <v>1030</v>
      </c>
      <c r="D1026" s="251" t="s">
        <v>1031</v>
      </c>
      <c r="E1026" s="55">
        <v>6.5</v>
      </c>
      <c r="F1026" s="55" t="s">
        <v>7292</v>
      </c>
      <c r="G1026" s="55" t="s">
        <v>7400</v>
      </c>
      <c r="H1026" s="55" t="e">
        <v>#N/A</v>
      </c>
      <c r="I1026" s="55">
        <v>1.0</v>
      </c>
      <c r="J1026" s="55" t="s">
        <v>317</v>
      </c>
      <c r="K1026" s="55">
        <v>37.0</v>
      </c>
      <c r="L1026" s="55">
        <v>0.0</v>
      </c>
      <c r="M1026" s="55">
        <v>11.5</v>
      </c>
      <c r="N1026" s="251">
        <v>3.0</v>
      </c>
      <c r="O1026" s="286">
        <v>1.0E-4</v>
      </c>
      <c r="P1026" s="251">
        <v>5.0</v>
      </c>
      <c r="Q1026" s="286">
        <v>2.0E-4</v>
      </c>
      <c r="R1026" s="286">
        <v>1.0</v>
      </c>
      <c r="S1026" s="251">
        <v>1.0</v>
      </c>
      <c r="T1026" s="251">
        <v>0.0</v>
      </c>
      <c r="U1026" s="286">
        <v>0.3333</v>
      </c>
      <c r="V1026" s="286">
        <v>0.0</v>
      </c>
      <c r="W1026" s="287">
        <v>70.0</v>
      </c>
      <c r="X1026" s="287">
        <v>0.0</v>
      </c>
      <c r="Y1026" s="251">
        <v>1.0</v>
      </c>
      <c r="Z1026" s="251">
        <v>0.0</v>
      </c>
      <c r="AA1026" s="3"/>
      <c r="AB1026" s="3"/>
      <c r="AC1026" s="3"/>
      <c r="AD1026" s="3"/>
      <c r="AE1026" s="3"/>
      <c r="AF1026" s="3"/>
      <c r="AG1026" s="3"/>
      <c r="AH1026" s="3"/>
      <c r="AI1026" s="3"/>
      <c r="AJ1026" s="3"/>
    </row>
    <row r="1027">
      <c r="A1027" s="252" t="s">
        <v>1636</v>
      </c>
      <c r="B1027" s="252" t="s">
        <v>1029</v>
      </c>
      <c r="C1027" s="252" t="s">
        <v>1250</v>
      </c>
      <c r="D1027" s="252" t="s">
        <v>1251</v>
      </c>
      <c r="E1027" s="59">
        <v>9.0</v>
      </c>
      <c r="F1027" s="59" t="s">
        <v>7292</v>
      </c>
      <c r="G1027" s="59" t="s">
        <v>7400</v>
      </c>
      <c r="H1027" s="59" t="e">
        <v>#N/A</v>
      </c>
      <c r="I1027" s="59">
        <v>1.0</v>
      </c>
      <c r="J1027" s="59" t="s">
        <v>317</v>
      </c>
      <c r="K1027" s="59">
        <v>37.0</v>
      </c>
      <c r="L1027" s="59">
        <v>0.0</v>
      </c>
      <c r="M1027" s="59">
        <v>11.5</v>
      </c>
      <c r="N1027" s="252">
        <v>0.0</v>
      </c>
      <c r="O1027" s="284">
        <v>0.0</v>
      </c>
      <c r="P1027" s="252">
        <v>0.0</v>
      </c>
      <c r="Q1027" s="284">
        <v>0.0</v>
      </c>
      <c r="R1027" s="284">
        <v>0.0</v>
      </c>
      <c r="S1027" s="252">
        <v>1.0</v>
      </c>
      <c r="T1027" s="252">
        <v>0.0</v>
      </c>
      <c r="U1027" s="284">
        <v>0.0</v>
      </c>
      <c r="V1027" s="284">
        <v>0.0</v>
      </c>
      <c r="W1027" s="285">
        <v>70.0</v>
      </c>
      <c r="X1027" s="285">
        <v>0.0</v>
      </c>
      <c r="Y1027" s="252">
        <v>1.0</v>
      </c>
      <c r="Z1027" s="252">
        <v>0.0</v>
      </c>
      <c r="AA1027" s="63"/>
      <c r="AB1027" s="63"/>
      <c r="AC1027" s="63"/>
      <c r="AD1027" s="63"/>
      <c r="AE1027" s="63"/>
      <c r="AF1027" s="63"/>
      <c r="AG1027" s="63"/>
      <c r="AH1027" s="63"/>
      <c r="AI1027" s="63"/>
      <c r="AJ1027" s="63"/>
    </row>
    <row r="1028">
      <c r="A1028" s="251" t="s">
        <v>1636</v>
      </c>
      <c r="B1028" s="251" t="s">
        <v>732</v>
      </c>
      <c r="C1028" s="251" t="s">
        <v>1504</v>
      </c>
      <c r="D1028" s="251" t="s">
        <v>1505</v>
      </c>
      <c r="E1028" s="55">
        <v>10.5</v>
      </c>
      <c r="F1028" s="55" t="s">
        <v>186</v>
      </c>
      <c r="G1028" s="55" t="s">
        <v>7270</v>
      </c>
      <c r="H1028" s="55" t="s">
        <v>7281</v>
      </c>
      <c r="I1028" s="55">
        <v>1.0</v>
      </c>
      <c r="J1028" s="55" t="s">
        <v>246</v>
      </c>
      <c r="K1028" s="55">
        <v>35.0</v>
      </c>
      <c r="L1028" s="55">
        <v>24.5</v>
      </c>
      <c r="M1028" s="55">
        <v>16.5</v>
      </c>
      <c r="N1028" s="251">
        <v>1.0</v>
      </c>
      <c r="O1028" s="286">
        <v>0.0</v>
      </c>
      <c r="P1028" s="251">
        <v>1.0</v>
      </c>
      <c r="Q1028" s="286">
        <v>0.0</v>
      </c>
      <c r="R1028" s="286">
        <v>1.0</v>
      </c>
      <c r="S1028" s="251">
        <v>1.0</v>
      </c>
      <c r="T1028" s="251">
        <v>0.0</v>
      </c>
      <c r="U1028" s="286">
        <v>1.0</v>
      </c>
      <c r="V1028" s="286">
        <v>0.0</v>
      </c>
      <c r="W1028" s="287">
        <v>65.0</v>
      </c>
      <c r="X1028" s="287">
        <v>0.0</v>
      </c>
      <c r="Y1028" s="251">
        <v>1.0</v>
      </c>
      <c r="Z1028" s="251">
        <v>0.0</v>
      </c>
      <c r="AA1028" s="3"/>
      <c r="AB1028" s="3"/>
      <c r="AC1028" s="3"/>
      <c r="AD1028" s="3"/>
      <c r="AE1028" s="3"/>
      <c r="AF1028" s="3"/>
      <c r="AG1028" s="3"/>
      <c r="AH1028" s="3"/>
      <c r="AI1028" s="3"/>
      <c r="AJ1028" s="3"/>
    </row>
    <row r="1029">
      <c r="A1029" s="252" t="s">
        <v>1636</v>
      </c>
      <c r="B1029" s="252" t="s">
        <v>1037</v>
      </c>
      <c r="C1029" s="252" t="s">
        <v>1506</v>
      </c>
      <c r="D1029" s="252" t="s">
        <v>1507</v>
      </c>
      <c r="E1029" s="59">
        <v>9.0</v>
      </c>
      <c r="F1029" s="59" t="s">
        <v>7291</v>
      </c>
      <c r="G1029" s="59" t="s">
        <v>7270</v>
      </c>
      <c r="H1029" s="59" t="s">
        <v>7281</v>
      </c>
      <c r="I1029" s="59">
        <v>1.0</v>
      </c>
      <c r="J1029" s="59" t="s">
        <v>246</v>
      </c>
      <c r="K1029" s="59">
        <v>35.0</v>
      </c>
      <c r="L1029" s="59">
        <v>24.5</v>
      </c>
      <c r="M1029" s="59">
        <v>16.5</v>
      </c>
      <c r="N1029" s="252">
        <v>2.0</v>
      </c>
      <c r="O1029" s="284">
        <v>1.0E-4</v>
      </c>
      <c r="P1029" s="252">
        <v>3.0</v>
      </c>
      <c r="Q1029" s="284">
        <v>1.0E-4</v>
      </c>
      <c r="R1029" s="284">
        <v>1.0</v>
      </c>
      <c r="S1029" s="252">
        <v>1.0</v>
      </c>
      <c r="T1029" s="252">
        <v>0.0</v>
      </c>
      <c r="U1029" s="284">
        <v>0.5</v>
      </c>
      <c r="V1029" s="284">
        <v>0.0</v>
      </c>
      <c r="W1029" s="285">
        <v>65.0</v>
      </c>
      <c r="X1029" s="285">
        <v>0.0</v>
      </c>
      <c r="Y1029" s="252">
        <v>1.0</v>
      </c>
      <c r="Z1029" s="252">
        <v>0.0</v>
      </c>
      <c r="AA1029" s="63"/>
      <c r="AB1029" s="63"/>
      <c r="AC1029" s="63"/>
      <c r="AD1029" s="63"/>
      <c r="AE1029" s="63"/>
      <c r="AF1029" s="63"/>
      <c r="AG1029" s="63"/>
      <c r="AH1029" s="63"/>
      <c r="AI1029" s="63"/>
      <c r="AJ1029" s="63"/>
    </row>
    <row r="1030">
      <c r="A1030" s="251" t="s">
        <v>1636</v>
      </c>
      <c r="B1030" s="251" t="s">
        <v>732</v>
      </c>
      <c r="C1030" s="251" t="s">
        <v>1508</v>
      </c>
      <c r="D1030" s="251" t="s">
        <v>1509</v>
      </c>
      <c r="E1030" s="55">
        <v>8.5</v>
      </c>
      <c r="F1030" s="55" t="s">
        <v>186</v>
      </c>
      <c r="G1030" s="55" t="s">
        <v>7270</v>
      </c>
      <c r="H1030" s="55" t="s">
        <v>7281</v>
      </c>
      <c r="I1030" s="55">
        <v>2.0</v>
      </c>
      <c r="J1030" s="55" t="s">
        <v>246</v>
      </c>
      <c r="K1030" s="55">
        <v>35.0</v>
      </c>
      <c r="L1030" s="55">
        <v>24.5</v>
      </c>
      <c r="M1030" s="55">
        <v>16.5</v>
      </c>
      <c r="N1030" s="251">
        <v>29.0</v>
      </c>
      <c r="O1030" s="286">
        <v>0.0014</v>
      </c>
      <c r="P1030" s="251">
        <v>40.0</v>
      </c>
      <c r="Q1030" s="286">
        <v>0.0016</v>
      </c>
      <c r="R1030" s="286">
        <v>1.0</v>
      </c>
      <c r="S1030" s="251">
        <v>2.0</v>
      </c>
      <c r="T1030" s="251">
        <v>0.0</v>
      </c>
      <c r="U1030" s="286">
        <v>0.069</v>
      </c>
      <c r="V1030" s="286">
        <v>0.0</v>
      </c>
      <c r="W1030" s="287">
        <v>140.0</v>
      </c>
      <c r="X1030" s="287">
        <v>0.0</v>
      </c>
      <c r="Y1030" s="251">
        <v>2.0</v>
      </c>
      <c r="Z1030" s="251">
        <v>0.0</v>
      </c>
      <c r="AA1030" s="3"/>
      <c r="AB1030" s="3"/>
      <c r="AC1030" s="3"/>
      <c r="AD1030" s="3"/>
      <c r="AE1030" s="3"/>
      <c r="AF1030" s="3"/>
      <c r="AG1030" s="3"/>
      <c r="AH1030" s="3"/>
      <c r="AI1030" s="3"/>
      <c r="AJ1030" s="3"/>
    </row>
    <row r="1031">
      <c r="A1031" s="252" t="s">
        <v>1636</v>
      </c>
      <c r="B1031" s="252" t="s">
        <v>732</v>
      </c>
      <c r="C1031" s="252" t="s">
        <v>1510</v>
      </c>
      <c r="D1031" s="252" t="s">
        <v>1511</v>
      </c>
      <c r="E1031" s="59">
        <v>9.0</v>
      </c>
      <c r="F1031" s="59" t="s">
        <v>186</v>
      </c>
      <c r="G1031" s="59" t="s">
        <v>7270</v>
      </c>
      <c r="H1031" s="59" t="s">
        <v>7281</v>
      </c>
      <c r="I1031" s="59">
        <v>1.0</v>
      </c>
      <c r="J1031" s="59" t="s">
        <v>246</v>
      </c>
      <c r="K1031" s="59">
        <v>35.0</v>
      </c>
      <c r="L1031" s="59">
        <v>24.5</v>
      </c>
      <c r="M1031" s="59">
        <v>16.5</v>
      </c>
      <c r="N1031" s="252">
        <v>6.0</v>
      </c>
      <c r="O1031" s="284">
        <v>3.0E-4</v>
      </c>
      <c r="P1031" s="252">
        <v>9.0</v>
      </c>
      <c r="Q1031" s="284">
        <v>4.0E-4</v>
      </c>
      <c r="R1031" s="284">
        <v>1.0</v>
      </c>
      <c r="S1031" s="252">
        <v>1.0</v>
      </c>
      <c r="T1031" s="252">
        <v>0.0</v>
      </c>
      <c r="U1031" s="284">
        <v>0.1667</v>
      </c>
      <c r="V1031" s="284">
        <v>0.0</v>
      </c>
      <c r="W1031" s="285">
        <v>70.0</v>
      </c>
      <c r="X1031" s="285">
        <v>0.0</v>
      </c>
      <c r="Y1031" s="252">
        <v>1.0</v>
      </c>
      <c r="Z1031" s="252">
        <v>0.0</v>
      </c>
      <c r="AA1031" s="63"/>
      <c r="AB1031" s="63"/>
      <c r="AC1031" s="63"/>
      <c r="AD1031" s="63"/>
      <c r="AE1031" s="63"/>
      <c r="AF1031" s="63"/>
      <c r="AG1031" s="63"/>
      <c r="AH1031" s="63"/>
      <c r="AI1031" s="63"/>
      <c r="AJ1031" s="63"/>
    </row>
    <row r="1032">
      <c r="A1032" s="251" t="s">
        <v>1636</v>
      </c>
      <c r="B1032" s="251" t="s">
        <v>1260</v>
      </c>
      <c r="C1032" s="251" t="s">
        <v>1512</v>
      </c>
      <c r="D1032" s="251" t="s">
        <v>1513</v>
      </c>
      <c r="E1032" s="55">
        <v>7.0</v>
      </c>
      <c r="F1032" s="55" t="s">
        <v>7292</v>
      </c>
      <c r="G1032" s="55" t="s">
        <v>7270</v>
      </c>
      <c r="H1032" s="55" t="s">
        <v>7282</v>
      </c>
      <c r="I1032" s="55">
        <v>3.0</v>
      </c>
      <c r="J1032" s="55" t="s">
        <v>303</v>
      </c>
      <c r="K1032" s="55">
        <v>58.5</v>
      </c>
      <c r="L1032" s="55">
        <v>15.0543</v>
      </c>
      <c r="M1032" s="55">
        <v>25.0</v>
      </c>
      <c r="N1032" s="251">
        <v>2.0</v>
      </c>
      <c r="O1032" s="286">
        <v>1.0E-4</v>
      </c>
      <c r="P1032" s="251">
        <v>4.0</v>
      </c>
      <c r="Q1032" s="286">
        <v>2.0E-4</v>
      </c>
      <c r="R1032" s="286">
        <v>1.0</v>
      </c>
      <c r="S1032" s="251">
        <v>3.0</v>
      </c>
      <c r="T1032" s="251">
        <v>0.0</v>
      </c>
      <c r="U1032" s="286">
        <v>1.5</v>
      </c>
      <c r="V1032" s="286">
        <v>0.0</v>
      </c>
      <c r="W1032" s="287">
        <v>177.0</v>
      </c>
      <c r="X1032" s="287">
        <v>0.0</v>
      </c>
      <c r="Y1032" s="251">
        <v>3.0</v>
      </c>
      <c r="Z1032" s="251">
        <v>0.0</v>
      </c>
      <c r="AA1032" s="3"/>
      <c r="AB1032" s="3"/>
      <c r="AC1032" s="3"/>
      <c r="AD1032" s="3"/>
      <c r="AE1032" s="3"/>
      <c r="AF1032" s="3"/>
      <c r="AG1032" s="3"/>
      <c r="AH1032" s="3"/>
      <c r="AI1032" s="3"/>
      <c r="AJ1032" s="3"/>
    </row>
    <row r="1033">
      <c r="A1033" s="252" t="s">
        <v>1636</v>
      </c>
      <c r="B1033" s="252" t="s">
        <v>1260</v>
      </c>
      <c r="C1033" s="252" t="s">
        <v>1514</v>
      </c>
      <c r="D1033" s="252" t="s">
        <v>1515</v>
      </c>
      <c r="E1033" s="59">
        <v>7.5</v>
      </c>
      <c r="F1033" s="59" t="s">
        <v>7292</v>
      </c>
      <c r="G1033" s="59" t="s">
        <v>7270</v>
      </c>
      <c r="H1033" s="59" t="s">
        <v>7282</v>
      </c>
      <c r="I1033" s="59">
        <v>1.0</v>
      </c>
      <c r="J1033" s="59" t="s">
        <v>303</v>
      </c>
      <c r="K1033" s="59">
        <v>58.5</v>
      </c>
      <c r="L1033" s="59">
        <v>15.0543</v>
      </c>
      <c r="M1033" s="59">
        <v>25.0</v>
      </c>
      <c r="N1033" s="252">
        <v>1.0</v>
      </c>
      <c r="O1033" s="284">
        <v>0.0</v>
      </c>
      <c r="P1033" s="252">
        <v>4.0</v>
      </c>
      <c r="Q1033" s="284">
        <v>2.0E-4</v>
      </c>
      <c r="R1033" s="284">
        <v>1.0</v>
      </c>
      <c r="S1033" s="252">
        <v>1.0</v>
      </c>
      <c r="T1033" s="252">
        <v>0.0</v>
      </c>
      <c r="U1033" s="284">
        <v>1.0</v>
      </c>
      <c r="V1033" s="284">
        <v>0.0</v>
      </c>
      <c r="W1033" s="285">
        <v>59.0</v>
      </c>
      <c r="X1033" s="285">
        <v>0.0</v>
      </c>
      <c r="Y1033" s="252">
        <v>1.0</v>
      </c>
      <c r="Z1033" s="252">
        <v>0.0</v>
      </c>
      <c r="AA1033" s="63"/>
      <c r="AB1033" s="63"/>
      <c r="AC1033" s="63"/>
      <c r="AD1033" s="63"/>
      <c r="AE1033" s="63"/>
      <c r="AF1033" s="63"/>
      <c r="AG1033" s="63"/>
      <c r="AH1033" s="63"/>
      <c r="AI1033" s="63"/>
      <c r="AJ1033" s="63"/>
    </row>
    <row r="1034">
      <c r="A1034" s="251" t="s">
        <v>1636</v>
      </c>
      <c r="B1034" s="251" t="s">
        <v>1272</v>
      </c>
      <c r="C1034" s="251" t="s">
        <v>1516</v>
      </c>
      <c r="D1034" s="251" t="s">
        <v>1517</v>
      </c>
      <c r="E1034" s="55">
        <v>8.0</v>
      </c>
      <c r="F1034" s="55" t="s">
        <v>7287</v>
      </c>
      <c r="G1034" s="55" t="s">
        <v>7400</v>
      </c>
      <c r="H1034" s="55" t="e">
        <v>#N/A</v>
      </c>
      <c r="I1034" s="55">
        <v>1.0</v>
      </c>
      <c r="J1034" s="55" t="s">
        <v>69</v>
      </c>
      <c r="K1034" s="55">
        <v>37.0</v>
      </c>
      <c r="L1034" s="55">
        <v>37.5</v>
      </c>
      <c r="M1034" s="55">
        <v>11.5</v>
      </c>
      <c r="N1034" s="251">
        <v>4.0</v>
      </c>
      <c r="O1034" s="286">
        <v>2.0E-4</v>
      </c>
      <c r="P1034" s="251">
        <v>4.0</v>
      </c>
      <c r="Q1034" s="286">
        <v>2.0E-4</v>
      </c>
      <c r="R1034" s="286">
        <v>1.0</v>
      </c>
      <c r="S1034" s="251">
        <v>1.0</v>
      </c>
      <c r="T1034" s="251">
        <v>0.0</v>
      </c>
      <c r="U1034" s="286">
        <v>0.25</v>
      </c>
      <c r="V1034" s="286">
        <v>0.0</v>
      </c>
      <c r="W1034" s="287">
        <v>156.0</v>
      </c>
      <c r="X1034" s="287">
        <v>0.0</v>
      </c>
      <c r="Y1034" s="251">
        <v>1.0</v>
      </c>
      <c r="Z1034" s="251">
        <v>0.0</v>
      </c>
      <c r="AA1034" s="3"/>
      <c r="AB1034" s="3"/>
      <c r="AC1034" s="3"/>
      <c r="AD1034" s="3"/>
      <c r="AE1034" s="3"/>
      <c r="AF1034" s="3"/>
      <c r="AG1034" s="3"/>
      <c r="AH1034" s="3"/>
      <c r="AI1034" s="3"/>
      <c r="AJ1034" s="3"/>
    </row>
    <row r="1035">
      <c r="A1035" s="252" t="s">
        <v>1636</v>
      </c>
      <c r="B1035" s="252" t="s">
        <v>1272</v>
      </c>
      <c r="C1035" s="252" t="s">
        <v>1518</v>
      </c>
      <c r="D1035" s="252" t="s">
        <v>1519</v>
      </c>
      <c r="E1035" s="59">
        <v>8.5</v>
      </c>
      <c r="F1035" s="59" t="s">
        <v>7287</v>
      </c>
      <c r="G1035" s="59" t="s">
        <v>7400</v>
      </c>
      <c r="H1035" s="59" t="e">
        <v>#N/A</v>
      </c>
      <c r="I1035" s="59">
        <v>1.0</v>
      </c>
      <c r="J1035" s="59" t="s">
        <v>69</v>
      </c>
      <c r="K1035" s="59">
        <v>37.0</v>
      </c>
      <c r="L1035" s="59">
        <v>37.5</v>
      </c>
      <c r="M1035" s="59">
        <v>11.5</v>
      </c>
      <c r="N1035" s="252">
        <v>1.0</v>
      </c>
      <c r="O1035" s="284">
        <v>0.0</v>
      </c>
      <c r="P1035" s="252">
        <v>1.0</v>
      </c>
      <c r="Q1035" s="284">
        <v>0.0</v>
      </c>
      <c r="R1035" s="284">
        <v>1.0</v>
      </c>
      <c r="S1035" s="252">
        <v>1.0</v>
      </c>
      <c r="T1035" s="252">
        <v>0.0</v>
      </c>
      <c r="U1035" s="284">
        <v>1.0</v>
      </c>
      <c r="V1035" s="284">
        <v>0.0</v>
      </c>
      <c r="W1035" s="285">
        <v>156.0</v>
      </c>
      <c r="X1035" s="285">
        <v>0.0</v>
      </c>
      <c r="Y1035" s="252">
        <v>1.0</v>
      </c>
      <c r="Z1035" s="252">
        <v>0.0</v>
      </c>
      <c r="AA1035" s="63"/>
      <c r="AB1035" s="63"/>
      <c r="AC1035" s="63"/>
      <c r="AD1035" s="63"/>
      <c r="AE1035" s="63"/>
      <c r="AF1035" s="63"/>
      <c r="AG1035" s="63"/>
      <c r="AH1035" s="63"/>
      <c r="AI1035" s="63"/>
      <c r="AJ1035" s="63"/>
    </row>
    <row r="1036">
      <c r="A1036" s="251" t="s">
        <v>1636</v>
      </c>
      <c r="B1036" s="251" t="s">
        <v>1272</v>
      </c>
      <c r="C1036" s="251" t="s">
        <v>1520</v>
      </c>
      <c r="D1036" s="251" t="s">
        <v>1521</v>
      </c>
      <c r="E1036" s="55">
        <v>9.5</v>
      </c>
      <c r="F1036" s="55" t="s">
        <v>7287</v>
      </c>
      <c r="G1036" s="55" t="s">
        <v>7400</v>
      </c>
      <c r="H1036" s="55" t="e">
        <v>#N/A</v>
      </c>
      <c r="I1036" s="55">
        <v>1.0</v>
      </c>
      <c r="J1036" s="55" t="s">
        <v>69</v>
      </c>
      <c r="K1036" s="55">
        <v>37.0</v>
      </c>
      <c r="L1036" s="55">
        <v>37.5</v>
      </c>
      <c r="M1036" s="55">
        <v>11.5</v>
      </c>
      <c r="N1036" s="251">
        <v>5.0</v>
      </c>
      <c r="O1036" s="286">
        <v>2.0E-4</v>
      </c>
      <c r="P1036" s="251">
        <v>5.0</v>
      </c>
      <c r="Q1036" s="286">
        <v>2.0E-4</v>
      </c>
      <c r="R1036" s="286">
        <v>0.8</v>
      </c>
      <c r="S1036" s="251">
        <v>1.0</v>
      </c>
      <c r="T1036" s="251">
        <v>0.0</v>
      </c>
      <c r="U1036" s="286">
        <v>0.2</v>
      </c>
      <c r="V1036" s="286">
        <v>0.0</v>
      </c>
      <c r="W1036" s="287">
        <v>156.0</v>
      </c>
      <c r="X1036" s="287">
        <v>0.0</v>
      </c>
      <c r="Y1036" s="251">
        <v>1.0</v>
      </c>
      <c r="Z1036" s="251">
        <v>0.0</v>
      </c>
      <c r="AA1036" s="3"/>
      <c r="AB1036" s="3"/>
      <c r="AC1036" s="3"/>
      <c r="AD1036" s="3"/>
      <c r="AE1036" s="3"/>
      <c r="AF1036" s="3"/>
      <c r="AG1036" s="3"/>
      <c r="AH1036" s="3"/>
      <c r="AI1036" s="3"/>
      <c r="AJ1036" s="3"/>
    </row>
    <row r="1037">
      <c r="A1037" s="252" t="s">
        <v>1636</v>
      </c>
      <c r="B1037" s="252" t="s">
        <v>737</v>
      </c>
      <c r="C1037" s="252" t="s">
        <v>1522</v>
      </c>
      <c r="D1037" s="252" t="s">
        <v>1523</v>
      </c>
      <c r="E1037" s="59">
        <v>10.5</v>
      </c>
      <c r="F1037" s="59" t="s">
        <v>7287</v>
      </c>
      <c r="G1037" s="59" t="s">
        <v>7270</v>
      </c>
      <c r="H1037" s="59" t="s">
        <v>1619</v>
      </c>
      <c r="I1037" s="59">
        <v>1.0</v>
      </c>
      <c r="J1037" s="59" t="s">
        <v>202</v>
      </c>
      <c r="K1037" s="59">
        <v>35.0</v>
      </c>
      <c r="L1037" s="59">
        <v>29.0</v>
      </c>
      <c r="M1037" s="59">
        <v>16.5</v>
      </c>
      <c r="N1037" s="252">
        <v>19.0</v>
      </c>
      <c r="O1037" s="284">
        <v>9.0E-4</v>
      </c>
      <c r="P1037" s="252">
        <v>23.0</v>
      </c>
      <c r="Q1037" s="284">
        <v>9.0E-4</v>
      </c>
      <c r="R1037" s="284">
        <v>0.9565</v>
      </c>
      <c r="S1037" s="252">
        <v>1.0</v>
      </c>
      <c r="T1037" s="252">
        <v>0.0</v>
      </c>
      <c r="U1037" s="284">
        <v>0.0526</v>
      </c>
      <c r="V1037" s="284">
        <v>0.0</v>
      </c>
      <c r="W1037" s="285">
        <v>102.0</v>
      </c>
      <c r="X1037" s="285">
        <v>0.0</v>
      </c>
      <c r="Y1037" s="252">
        <v>1.0</v>
      </c>
      <c r="Z1037" s="252">
        <v>0.0</v>
      </c>
      <c r="AA1037" s="63"/>
      <c r="AB1037" s="63"/>
      <c r="AC1037" s="63"/>
      <c r="AD1037" s="63"/>
      <c r="AE1037" s="63"/>
      <c r="AF1037" s="63"/>
      <c r="AG1037" s="63"/>
      <c r="AH1037" s="63"/>
      <c r="AI1037" s="63"/>
      <c r="AJ1037" s="63"/>
    </row>
    <row r="1038">
      <c r="A1038" s="251" t="s">
        <v>1636</v>
      </c>
      <c r="B1038" s="251" t="s">
        <v>737</v>
      </c>
      <c r="C1038" s="251" t="s">
        <v>1524</v>
      </c>
      <c r="D1038" s="251" t="s">
        <v>1525</v>
      </c>
      <c r="E1038" s="55">
        <v>8.0</v>
      </c>
      <c r="F1038" s="55" t="s">
        <v>7287</v>
      </c>
      <c r="G1038" s="55" t="s">
        <v>7270</v>
      </c>
      <c r="H1038" s="55" t="s">
        <v>1619</v>
      </c>
      <c r="I1038" s="55">
        <v>1.0</v>
      </c>
      <c r="J1038" s="55" t="s">
        <v>202</v>
      </c>
      <c r="K1038" s="55">
        <v>35.0</v>
      </c>
      <c r="L1038" s="55">
        <v>29.0</v>
      </c>
      <c r="M1038" s="55">
        <v>16.5</v>
      </c>
      <c r="N1038" s="251">
        <v>0.0</v>
      </c>
      <c r="O1038" s="286">
        <v>0.0</v>
      </c>
      <c r="P1038" s="251">
        <v>0.0</v>
      </c>
      <c r="Q1038" s="286">
        <v>0.0</v>
      </c>
      <c r="R1038" s="286">
        <v>0.0</v>
      </c>
      <c r="S1038" s="251">
        <v>1.0</v>
      </c>
      <c r="T1038" s="251">
        <v>0.0</v>
      </c>
      <c r="U1038" s="286">
        <v>0.0</v>
      </c>
      <c r="V1038" s="286">
        <v>0.0</v>
      </c>
      <c r="W1038" s="287">
        <v>102.0</v>
      </c>
      <c r="X1038" s="287">
        <v>0.0</v>
      </c>
      <c r="Y1038" s="251">
        <v>1.0</v>
      </c>
      <c r="Z1038" s="251">
        <v>0.0</v>
      </c>
      <c r="AA1038" s="3"/>
      <c r="AB1038" s="3"/>
      <c r="AC1038" s="3"/>
      <c r="AD1038" s="3"/>
      <c r="AE1038" s="3"/>
      <c r="AF1038" s="3"/>
      <c r="AG1038" s="3"/>
      <c r="AH1038" s="3"/>
      <c r="AI1038" s="3"/>
      <c r="AJ1038" s="3"/>
    </row>
    <row r="1039">
      <c r="A1039" s="252" t="s">
        <v>1636</v>
      </c>
      <c r="B1039" s="252" t="s">
        <v>737</v>
      </c>
      <c r="C1039" s="252" t="s">
        <v>1283</v>
      </c>
      <c r="D1039" s="252" t="s">
        <v>1284</v>
      </c>
      <c r="E1039" s="59">
        <v>9.0</v>
      </c>
      <c r="F1039" s="59" t="s">
        <v>7287</v>
      </c>
      <c r="G1039" s="59" t="s">
        <v>7270</v>
      </c>
      <c r="H1039" s="59" t="s">
        <v>1619</v>
      </c>
      <c r="I1039" s="59">
        <v>1.0</v>
      </c>
      <c r="J1039" s="59" t="s">
        <v>202</v>
      </c>
      <c r="K1039" s="59">
        <v>35.0</v>
      </c>
      <c r="L1039" s="59">
        <v>29.0</v>
      </c>
      <c r="M1039" s="59">
        <v>16.5</v>
      </c>
      <c r="N1039" s="252">
        <v>16.0</v>
      </c>
      <c r="O1039" s="284">
        <v>8.0E-4</v>
      </c>
      <c r="P1039" s="252">
        <v>19.0</v>
      </c>
      <c r="Q1039" s="284">
        <v>8.0E-4</v>
      </c>
      <c r="R1039" s="284">
        <v>1.0</v>
      </c>
      <c r="S1039" s="252">
        <v>1.0</v>
      </c>
      <c r="T1039" s="252">
        <v>0.0</v>
      </c>
      <c r="U1039" s="284">
        <v>0.0625</v>
      </c>
      <c r="V1039" s="284">
        <v>0.0</v>
      </c>
      <c r="W1039" s="285">
        <v>102.0</v>
      </c>
      <c r="X1039" s="285">
        <v>0.0</v>
      </c>
      <c r="Y1039" s="252">
        <v>1.0</v>
      </c>
      <c r="Z1039" s="252">
        <v>0.0</v>
      </c>
      <c r="AA1039" s="63"/>
      <c r="AB1039" s="63"/>
      <c r="AC1039" s="63"/>
      <c r="AD1039" s="63"/>
      <c r="AE1039" s="63"/>
      <c r="AF1039" s="63"/>
      <c r="AG1039" s="63"/>
      <c r="AH1039" s="63"/>
      <c r="AI1039" s="63"/>
      <c r="AJ1039" s="63"/>
    </row>
    <row r="1040">
      <c r="A1040" s="251" t="s">
        <v>1636</v>
      </c>
      <c r="B1040" s="251" t="s">
        <v>1285</v>
      </c>
      <c r="C1040" s="251" t="s">
        <v>1526</v>
      </c>
      <c r="D1040" s="251" t="s">
        <v>1527</v>
      </c>
      <c r="E1040" s="55">
        <v>6.0</v>
      </c>
      <c r="F1040" s="55" t="s">
        <v>7287</v>
      </c>
      <c r="G1040" s="55" t="s">
        <v>7271</v>
      </c>
      <c r="H1040" s="55" t="s">
        <v>1619</v>
      </c>
      <c r="I1040" s="55">
        <v>1.0</v>
      </c>
      <c r="J1040" s="55" t="s">
        <v>196</v>
      </c>
      <c r="K1040" s="55">
        <v>35.0</v>
      </c>
      <c r="L1040" s="55">
        <v>29.5</v>
      </c>
      <c r="M1040" s="55">
        <v>16.5</v>
      </c>
      <c r="N1040" s="251">
        <v>5.0</v>
      </c>
      <c r="O1040" s="286">
        <v>2.0E-4</v>
      </c>
      <c r="P1040" s="251">
        <v>5.0</v>
      </c>
      <c r="Q1040" s="286">
        <v>2.0E-4</v>
      </c>
      <c r="R1040" s="286">
        <v>1.0</v>
      </c>
      <c r="S1040" s="251">
        <v>1.0</v>
      </c>
      <c r="T1040" s="251">
        <v>0.0</v>
      </c>
      <c r="U1040" s="286">
        <v>0.2</v>
      </c>
      <c r="V1040" s="286">
        <v>0.0</v>
      </c>
      <c r="W1040" s="287">
        <v>106.0</v>
      </c>
      <c r="X1040" s="287">
        <v>0.0</v>
      </c>
      <c r="Y1040" s="251">
        <v>1.0</v>
      </c>
      <c r="Z1040" s="251">
        <v>0.0</v>
      </c>
      <c r="AA1040" s="3"/>
      <c r="AB1040" s="3"/>
      <c r="AC1040" s="3"/>
      <c r="AD1040" s="3"/>
      <c r="AE1040" s="3"/>
      <c r="AF1040" s="3"/>
      <c r="AG1040" s="3"/>
      <c r="AH1040" s="3"/>
      <c r="AI1040" s="3"/>
      <c r="AJ1040" s="3"/>
    </row>
    <row r="1041">
      <c r="A1041" s="252" t="s">
        <v>1636</v>
      </c>
      <c r="B1041" s="252" t="s">
        <v>1285</v>
      </c>
      <c r="C1041" s="252" t="s">
        <v>1290</v>
      </c>
      <c r="D1041" s="252" t="s">
        <v>1291</v>
      </c>
      <c r="E1041" s="59">
        <v>6.5</v>
      </c>
      <c r="F1041" s="59" t="s">
        <v>7287</v>
      </c>
      <c r="G1041" s="59" t="s">
        <v>7271</v>
      </c>
      <c r="H1041" s="59" t="s">
        <v>1619</v>
      </c>
      <c r="I1041" s="59">
        <v>3.0</v>
      </c>
      <c r="J1041" s="59" t="s">
        <v>196</v>
      </c>
      <c r="K1041" s="59">
        <v>35.0</v>
      </c>
      <c r="L1041" s="59">
        <v>29.5</v>
      </c>
      <c r="M1041" s="59">
        <v>16.5</v>
      </c>
      <c r="N1041" s="252">
        <v>13.0</v>
      </c>
      <c r="O1041" s="284">
        <v>6.0E-4</v>
      </c>
      <c r="P1041" s="252">
        <v>22.0</v>
      </c>
      <c r="Q1041" s="284">
        <v>9.0E-4</v>
      </c>
      <c r="R1041" s="284">
        <v>1.0</v>
      </c>
      <c r="S1041" s="252">
        <v>3.0</v>
      </c>
      <c r="T1041" s="252">
        <v>0.0</v>
      </c>
      <c r="U1041" s="284">
        <v>0.2308</v>
      </c>
      <c r="V1041" s="284">
        <v>0.0</v>
      </c>
      <c r="W1041" s="285">
        <v>318.0</v>
      </c>
      <c r="X1041" s="285">
        <v>0.0</v>
      </c>
      <c r="Y1041" s="252">
        <v>3.0</v>
      </c>
      <c r="Z1041" s="252">
        <v>0.0</v>
      </c>
      <c r="AA1041" s="63"/>
      <c r="AB1041" s="63"/>
      <c r="AC1041" s="63"/>
      <c r="AD1041" s="63"/>
      <c r="AE1041" s="63"/>
      <c r="AF1041" s="63"/>
      <c r="AG1041" s="63"/>
      <c r="AH1041" s="63"/>
      <c r="AI1041" s="63"/>
      <c r="AJ1041" s="63"/>
    </row>
    <row r="1042">
      <c r="A1042" s="251" t="s">
        <v>1636</v>
      </c>
      <c r="B1042" s="251" t="s">
        <v>1285</v>
      </c>
      <c r="C1042" s="251" t="s">
        <v>1292</v>
      </c>
      <c r="D1042" s="251" t="s">
        <v>1293</v>
      </c>
      <c r="E1042" s="55">
        <v>7.0</v>
      </c>
      <c r="F1042" s="55" t="s">
        <v>7287</v>
      </c>
      <c r="G1042" s="55" t="s">
        <v>7271</v>
      </c>
      <c r="H1042" s="55" t="s">
        <v>1619</v>
      </c>
      <c r="I1042" s="55">
        <v>2.0</v>
      </c>
      <c r="J1042" s="55" t="s">
        <v>196</v>
      </c>
      <c r="K1042" s="55">
        <v>35.0</v>
      </c>
      <c r="L1042" s="55">
        <v>29.5</v>
      </c>
      <c r="M1042" s="55">
        <v>16.5</v>
      </c>
      <c r="N1042" s="251">
        <v>4.0</v>
      </c>
      <c r="O1042" s="286">
        <v>2.0E-4</v>
      </c>
      <c r="P1042" s="251">
        <v>7.0</v>
      </c>
      <c r="Q1042" s="286">
        <v>3.0E-4</v>
      </c>
      <c r="R1042" s="286">
        <v>1.0</v>
      </c>
      <c r="S1042" s="251">
        <v>2.0</v>
      </c>
      <c r="T1042" s="251">
        <v>0.0</v>
      </c>
      <c r="U1042" s="286">
        <v>0.5</v>
      </c>
      <c r="V1042" s="286">
        <v>0.0</v>
      </c>
      <c r="W1042" s="287">
        <v>212.0</v>
      </c>
      <c r="X1042" s="287">
        <v>0.0</v>
      </c>
      <c r="Y1042" s="251">
        <v>2.0</v>
      </c>
      <c r="Z1042" s="251">
        <v>0.0</v>
      </c>
      <c r="AA1042" s="3"/>
      <c r="AB1042" s="3"/>
      <c r="AC1042" s="3"/>
      <c r="AD1042" s="3"/>
      <c r="AE1042" s="3"/>
      <c r="AF1042" s="3"/>
      <c r="AG1042" s="3"/>
      <c r="AH1042" s="3"/>
      <c r="AI1042" s="3"/>
      <c r="AJ1042" s="3"/>
    </row>
    <row r="1043">
      <c r="A1043" s="252" t="s">
        <v>1636</v>
      </c>
      <c r="B1043" s="252" t="s">
        <v>1285</v>
      </c>
      <c r="C1043" s="252" t="s">
        <v>1294</v>
      </c>
      <c r="D1043" s="252" t="s">
        <v>1295</v>
      </c>
      <c r="E1043" s="59">
        <v>7.5</v>
      </c>
      <c r="F1043" s="59" t="s">
        <v>7287</v>
      </c>
      <c r="G1043" s="59" t="s">
        <v>7271</v>
      </c>
      <c r="H1043" s="59" t="s">
        <v>1619</v>
      </c>
      <c r="I1043" s="59">
        <v>1.0</v>
      </c>
      <c r="J1043" s="59" t="s">
        <v>196</v>
      </c>
      <c r="K1043" s="59">
        <v>35.0</v>
      </c>
      <c r="L1043" s="59">
        <v>29.5</v>
      </c>
      <c r="M1043" s="59">
        <v>16.5</v>
      </c>
      <c r="N1043" s="252">
        <v>3.0</v>
      </c>
      <c r="O1043" s="284">
        <v>1.0E-4</v>
      </c>
      <c r="P1043" s="252">
        <v>3.0</v>
      </c>
      <c r="Q1043" s="284">
        <v>1.0E-4</v>
      </c>
      <c r="R1043" s="284">
        <v>1.0</v>
      </c>
      <c r="S1043" s="252">
        <v>1.0</v>
      </c>
      <c r="T1043" s="252">
        <v>0.0</v>
      </c>
      <c r="U1043" s="284">
        <v>0.3333</v>
      </c>
      <c r="V1043" s="284">
        <v>0.0</v>
      </c>
      <c r="W1043" s="285">
        <v>106.0</v>
      </c>
      <c r="X1043" s="285">
        <v>0.0</v>
      </c>
      <c r="Y1043" s="252">
        <v>1.0</v>
      </c>
      <c r="Z1043" s="252">
        <v>0.0</v>
      </c>
      <c r="AA1043" s="63"/>
      <c r="AB1043" s="63"/>
      <c r="AC1043" s="63"/>
      <c r="AD1043" s="63"/>
      <c r="AE1043" s="63"/>
      <c r="AF1043" s="63"/>
      <c r="AG1043" s="63"/>
      <c r="AH1043" s="63"/>
      <c r="AI1043" s="63"/>
      <c r="AJ1043" s="63"/>
    </row>
    <row r="1044">
      <c r="A1044" s="251" t="s">
        <v>1636</v>
      </c>
      <c r="B1044" s="251" t="s">
        <v>1285</v>
      </c>
      <c r="C1044" s="251" t="s">
        <v>1296</v>
      </c>
      <c r="D1044" s="251" t="s">
        <v>1297</v>
      </c>
      <c r="E1044" s="55">
        <v>8.0</v>
      </c>
      <c r="F1044" s="55" t="s">
        <v>7287</v>
      </c>
      <c r="G1044" s="55" t="s">
        <v>7271</v>
      </c>
      <c r="H1044" s="55" t="s">
        <v>1619</v>
      </c>
      <c r="I1044" s="55">
        <v>1.0</v>
      </c>
      <c r="J1044" s="55" t="s">
        <v>196</v>
      </c>
      <c r="K1044" s="55">
        <v>35.0</v>
      </c>
      <c r="L1044" s="55">
        <v>29.5</v>
      </c>
      <c r="M1044" s="55">
        <v>16.5</v>
      </c>
      <c r="N1044" s="251">
        <v>231.0</v>
      </c>
      <c r="O1044" s="286">
        <v>0.0114</v>
      </c>
      <c r="P1044" s="251">
        <v>272.0</v>
      </c>
      <c r="Q1044" s="286">
        <v>0.011</v>
      </c>
      <c r="R1044" s="286">
        <v>0.9816</v>
      </c>
      <c r="S1044" s="251">
        <v>1.0</v>
      </c>
      <c r="T1044" s="251">
        <v>0.0</v>
      </c>
      <c r="U1044" s="286">
        <v>0.0043</v>
      </c>
      <c r="V1044" s="286">
        <v>0.0</v>
      </c>
      <c r="W1044" s="287">
        <v>106.0</v>
      </c>
      <c r="X1044" s="287">
        <v>0.0</v>
      </c>
      <c r="Y1044" s="251">
        <v>1.0</v>
      </c>
      <c r="Z1044" s="251">
        <v>0.0</v>
      </c>
      <c r="AA1044" s="3"/>
      <c r="AB1044" s="3"/>
      <c r="AC1044" s="3"/>
      <c r="AD1044" s="3"/>
      <c r="AE1044" s="3"/>
      <c r="AF1044" s="3"/>
      <c r="AG1044" s="3"/>
      <c r="AH1044" s="3"/>
      <c r="AI1044" s="3"/>
      <c r="AJ1044" s="3"/>
    </row>
    <row r="1045">
      <c r="A1045" s="252" t="s">
        <v>1636</v>
      </c>
      <c r="B1045" s="252" t="s">
        <v>1285</v>
      </c>
      <c r="C1045" s="252" t="s">
        <v>1298</v>
      </c>
      <c r="D1045" s="252" t="s">
        <v>1299</v>
      </c>
      <c r="E1045" s="59">
        <v>8.5</v>
      </c>
      <c r="F1045" s="59" t="s">
        <v>7287</v>
      </c>
      <c r="G1045" s="59" t="s">
        <v>7271</v>
      </c>
      <c r="H1045" s="59" t="s">
        <v>1619</v>
      </c>
      <c r="I1045" s="59">
        <v>3.0</v>
      </c>
      <c r="J1045" s="59" t="s">
        <v>196</v>
      </c>
      <c r="K1045" s="59">
        <v>35.0</v>
      </c>
      <c r="L1045" s="59">
        <v>29.5</v>
      </c>
      <c r="M1045" s="59">
        <v>16.5</v>
      </c>
      <c r="N1045" s="252">
        <v>5.0</v>
      </c>
      <c r="O1045" s="284">
        <v>2.0E-4</v>
      </c>
      <c r="P1045" s="252">
        <v>5.0</v>
      </c>
      <c r="Q1045" s="284">
        <v>2.0E-4</v>
      </c>
      <c r="R1045" s="284">
        <v>1.0</v>
      </c>
      <c r="S1045" s="252">
        <v>3.0</v>
      </c>
      <c r="T1045" s="252">
        <v>0.0</v>
      </c>
      <c r="U1045" s="284">
        <v>0.6</v>
      </c>
      <c r="V1045" s="284">
        <v>0.0</v>
      </c>
      <c r="W1045" s="285">
        <v>318.0</v>
      </c>
      <c r="X1045" s="285">
        <v>0.0</v>
      </c>
      <c r="Y1045" s="252">
        <v>3.0</v>
      </c>
      <c r="Z1045" s="252">
        <v>0.0</v>
      </c>
      <c r="AA1045" s="63"/>
      <c r="AB1045" s="63"/>
      <c r="AC1045" s="63"/>
      <c r="AD1045" s="63"/>
      <c r="AE1045" s="63"/>
      <c r="AF1045" s="63"/>
      <c r="AG1045" s="63"/>
      <c r="AH1045" s="63"/>
      <c r="AI1045" s="63"/>
      <c r="AJ1045" s="63"/>
    </row>
    <row r="1046">
      <c r="A1046" s="251" t="s">
        <v>1636</v>
      </c>
      <c r="B1046" s="251" t="s">
        <v>1285</v>
      </c>
      <c r="C1046" s="251" t="s">
        <v>1300</v>
      </c>
      <c r="D1046" s="251" t="s">
        <v>1301</v>
      </c>
      <c r="E1046" s="55">
        <v>9.0</v>
      </c>
      <c r="F1046" s="55" t="s">
        <v>7287</v>
      </c>
      <c r="G1046" s="55" t="s">
        <v>7271</v>
      </c>
      <c r="H1046" s="55" t="s">
        <v>1619</v>
      </c>
      <c r="I1046" s="55">
        <v>2.0</v>
      </c>
      <c r="J1046" s="55" t="s">
        <v>196</v>
      </c>
      <c r="K1046" s="55">
        <v>35.0</v>
      </c>
      <c r="L1046" s="55">
        <v>29.5</v>
      </c>
      <c r="M1046" s="55">
        <v>16.5</v>
      </c>
      <c r="N1046" s="251">
        <v>9.0</v>
      </c>
      <c r="O1046" s="286">
        <v>4.0E-4</v>
      </c>
      <c r="P1046" s="251">
        <v>12.0</v>
      </c>
      <c r="Q1046" s="286">
        <v>5.0E-4</v>
      </c>
      <c r="R1046" s="286">
        <v>1.0</v>
      </c>
      <c r="S1046" s="251">
        <v>2.0</v>
      </c>
      <c r="T1046" s="251">
        <v>0.0</v>
      </c>
      <c r="U1046" s="286">
        <v>0.2222</v>
      </c>
      <c r="V1046" s="286">
        <v>0.0</v>
      </c>
      <c r="W1046" s="287">
        <v>212.0</v>
      </c>
      <c r="X1046" s="287">
        <v>0.0</v>
      </c>
      <c r="Y1046" s="251">
        <v>2.0</v>
      </c>
      <c r="Z1046" s="251">
        <v>0.0</v>
      </c>
      <c r="AA1046" s="3"/>
      <c r="AB1046" s="3"/>
      <c r="AC1046" s="3"/>
      <c r="AD1046" s="3"/>
      <c r="AE1046" s="3"/>
      <c r="AF1046" s="3"/>
      <c r="AG1046" s="3"/>
      <c r="AH1046" s="3"/>
      <c r="AI1046" s="3"/>
      <c r="AJ1046" s="3"/>
    </row>
    <row r="1047">
      <c r="A1047" s="252" t="s">
        <v>1636</v>
      </c>
      <c r="B1047" s="252" t="s">
        <v>742</v>
      </c>
      <c r="C1047" s="252" t="s">
        <v>743</v>
      </c>
      <c r="D1047" s="252" t="s">
        <v>744</v>
      </c>
      <c r="E1047" s="59">
        <v>10.0</v>
      </c>
      <c r="F1047" s="59" t="s">
        <v>186</v>
      </c>
      <c r="G1047" s="59" t="s">
        <v>7274</v>
      </c>
      <c r="H1047" s="59" t="s">
        <v>7273</v>
      </c>
      <c r="I1047" s="59">
        <v>8.0</v>
      </c>
      <c r="J1047" s="59" t="s">
        <v>170</v>
      </c>
      <c r="K1047" s="59">
        <v>35.0</v>
      </c>
      <c r="L1047" s="59">
        <v>31.5</v>
      </c>
      <c r="M1047" s="59">
        <v>16.5</v>
      </c>
      <c r="N1047" s="252">
        <v>66.0</v>
      </c>
      <c r="O1047" s="284">
        <v>0.0033</v>
      </c>
      <c r="P1047" s="252">
        <v>92.0</v>
      </c>
      <c r="Q1047" s="284">
        <v>0.0037</v>
      </c>
      <c r="R1047" s="284">
        <v>1.0</v>
      </c>
      <c r="S1047" s="252">
        <v>8.0</v>
      </c>
      <c r="T1047" s="252">
        <v>0.0</v>
      </c>
      <c r="U1047" s="284">
        <v>0.1212</v>
      </c>
      <c r="V1047" s="284">
        <v>0.0</v>
      </c>
      <c r="W1047" s="285">
        <v>848.0</v>
      </c>
      <c r="X1047" s="285">
        <v>0.0</v>
      </c>
      <c r="Y1047" s="252">
        <v>8.0</v>
      </c>
      <c r="Z1047" s="252">
        <v>0.0</v>
      </c>
      <c r="AA1047" s="63"/>
      <c r="AB1047" s="63"/>
      <c r="AC1047" s="63"/>
      <c r="AD1047" s="63"/>
      <c r="AE1047" s="63"/>
      <c r="AF1047" s="63"/>
      <c r="AG1047" s="63"/>
      <c r="AH1047" s="63"/>
      <c r="AI1047" s="63"/>
      <c r="AJ1047" s="63"/>
    </row>
    <row r="1048">
      <c r="A1048" s="251" t="s">
        <v>1636</v>
      </c>
      <c r="B1048" s="251" t="s">
        <v>742</v>
      </c>
      <c r="C1048" s="251" t="s">
        <v>1528</v>
      </c>
      <c r="D1048" s="251" t="s">
        <v>1529</v>
      </c>
      <c r="E1048" s="55">
        <v>10.5</v>
      </c>
      <c r="F1048" s="55" t="s">
        <v>186</v>
      </c>
      <c r="G1048" s="55" t="s">
        <v>7274</v>
      </c>
      <c r="H1048" s="55" t="s">
        <v>7273</v>
      </c>
      <c r="I1048" s="55">
        <v>1.0</v>
      </c>
      <c r="J1048" s="55" t="s">
        <v>170</v>
      </c>
      <c r="K1048" s="55">
        <v>35.0</v>
      </c>
      <c r="L1048" s="55">
        <v>31.5</v>
      </c>
      <c r="M1048" s="55">
        <v>16.5</v>
      </c>
      <c r="N1048" s="251">
        <v>9.0</v>
      </c>
      <c r="O1048" s="286">
        <v>4.0E-4</v>
      </c>
      <c r="P1048" s="251">
        <v>11.0</v>
      </c>
      <c r="Q1048" s="286">
        <v>4.0E-4</v>
      </c>
      <c r="R1048" s="286">
        <v>1.0</v>
      </c>
      <c r="S1048" s="251">
        <v>1.0</v>
      </c>
      <c r="T1048" s="251">
        <v>0.0</v>
      </c>
      <c r="U1048" s="286">
        <v>0.1111</v>
      </c>
      <c r="V1048" s="286">
        <v>0.0</v>
      </c>
      <c r="W1048" s="287">
        <v>106.0</v>
      </c>
      <c r="X1048" s="287">
        <v>0.0</v>
      </c>
      <c r="Y1048" s="251">
        <v>1.0</v>
      </c>
      <c r="Z1048" s="251">
        <v>0.0</v>
      </c>
      <c r="AA1048" s="3"/>
      <c r="AB1048" s="3"/>
      <c r="AC1048" s="3"/>
      <c r="AD1048" s="3"/>
      <c r="AE1048" s="3"/>
      <c r="AF1048" s="3"/>
      <c r="AG1048" s="3"/>
      <c r="AH1048" s="3"/>
      <c r="AI1048" s="3"/>
      <c r="AJ1048" s="3"/>
    </row>
    <row r="1049">
      <c r="A1049" s="252" t="s">
        <v>1636</v>
      </c>
      <c r="B1049" s="252" t="s">
        <v>742</v>
      </c>
      <c r="C1049" s="252" t="s">
        <v>745</v>
      </c>
      <c r="D1049" s="252" t="s">
        <v>746</v>
      </c>
      <c r="E1049" s="59">
        <v>11.0</v>
      </c>
      <c r="F1049" s="59" t="s">
        <v>186</v>
      </c>
      <c r="G1049" s="59" t="s">
        <v>7274</v>
      </c>
      <c r="H1049" s="59" t="s">
        <v>7273</v>
      </c>
      <c r="I1049" s="59">
        <v>2.0</v>
      </c>
      <c r="J1049" s="59" t="s">
        <v>170</v>
      </c>
      <c r="K1049" s="59">
        <v>35.0</v>
      </c>
      <c r="L1049" s="59">
        <v>31.5</v>
      </c>
      <c r="M1049" s="59">
        <v>16.5</v>
      </c>
      <c r="N1049" s="252">
        <v>5.0</v>
      </c>
      <c r="O1049" s="284">
        <v>2.0E-4</v>
      </c>
      <c r="P1049" s="252">
        <v>7.0</v>
      </c>
      <c r="Q1049" s="284">
        <v>3.0E-4</v>
      </c>
      <c r="R1049" s="284">
        <v>1.0</v>
      </c>
      <c r="S1049" s="252">
        <v>2.0</v>
      </c>
      <c r="T1049" s="252">
        <v>0.0</v>
      </c>
      <c r="U1049" s="284">
        <v>0.4</v>
      </c>
      <c r="V1049" s="284">
        <v>0.0</v>
      </c>
      <c r="W1049" s="285">
        <v>212.0</v>
      </c>
      <c r="X1049" s="285">
        <v>0.0</v>
      </c>
      <c r="Y1049" s="252">
        <v>2.0</v>
      </c>
      <c r="Z1049" s="252">
        <v>0.0</v>
      </c>
      <c r="AA1049" s="63"/>
      <c r="AB1049" s="63"/>
      <c r="AC1049" s="63"/>
      <c r="AD1049" s="63"/>
      <c r="AE1049" s="63"/>
      <c r="AF1049" s="63"/>
      <c r="AG1049" s="63"/>
      <c r="AH1049" s="63"/>
      <c r="AI1049" s="63"/>
      <c r="AJ1049" s="63"/>
    </row>
    <row r="1050">
      <c r="A1050" s="251" t="s">
        <v>1636</v>
      </c>
      <c r="B1050" s="251" t="s">
        <v>742</v>
      </c>
      <c r="C1050" s="251" t="s">
        <v>747</v>
      </c>
      <c r="D1050" s="251" t="s">
        <v>748</v>
      </c>
      <c r="E1050" s="55">
        <v>6.0</v>
      </c>
      <c r="F1050" s="55" t="s">
        <v>186</v>
      </c>
      <c r="G1050" s="55" t="s">
        <v>7274</v>
      </c>
      <c r="H1050" s="55" t="s">
        <v>7273</v>
      </c>
      <c r="I1050" s="55">
        <v>4.0</v>
      </c>
      <c r="J1050" s="55" t="s">
        <v>170</v>
      </c>
      <c r="K1050" s="55">
        <v>35.0</v>
      </c>
      <c r="L1050" s="55">
        <v>31.5</v>
      </c>
      <c r="M1050" s="55">
        <v>16.5</v>
      </c>
      <c r="N1050" s="251">
        <v>33.0</v>
      </c>
      <c r="O1050" s="286">
        <v>0.0016</v>
      </c>
      <c r="P1050" s="251">
        <v>42.0</v>
      </c>
      <c r="Q1050" s="286">
        <v>0.0017</v>
      </c>
      <c r="R1050" s="286">
        <v>0.9524</v>
      </c>
      <c r="S1050" s="251">
        <v>4.0</v>
      </c>
      <c r="T1050" s="251">
        <v>0.0</v>
      </c>
      <c r="U1050" s="286">
        <v>0.1212</v>
      </c>
      <c r="V1050" s="286">
        <v>0.0</v>
      </c>
      <c r="W1050" s="287">
        <v>424.0</v>
      </c>
      <c r="X1050" s="287">
        <v>0.0</v>
      </c>
      <c r="Y1050" s="251">
        <v>4.0</v>
      </c>
      <c r="Z1050" s="251">
        <v>0.0</v>
      </c>
      <c r="AA1050" s="3"/>
      <c r="AB1050" s="3"/>
      <c r="AC1050" s="3"/>
      <c r="AD1050" s="3"/>
      <c r="AE1050" s="3"/>
      <c r="AF1050" s="3"/>
      <c r="AG1050" s="3"/>
      <c r="AH1050" s="3"/>
      <c r="AI1050" s="3"/>
      <c r="AJ1050" s="3"/>
    </row>
    <row r="1051">
      <c r="A1051" s="252" t="s">
        <v>1636</v>
      </c>
      <c r="B1051" s="252" t="s">
        <v>742</v>
      </c>
      <c r="C1051" s="252" t="s">
        <v>1044</v>
      </c>
      <c r="D1051" s="252" t="s">
        <v>1045</v>
      </c>
      <c r="E1051" s="59">
        <v>6.5</v>
      </c>
      <c r="F1051" s="59" t="s">
        <v>186</v>
      </c>
      <c r="G1051" s="59" t="s">
        <v>7274</v>
      </c>
      <c r="H1051" s="59" t="s">
        <v>7273</v>
      </c>
      <c r="I1051" s="59">
        <v>7.0</v>
      </c>
      <c r="J1051" s="59" t="s">
        <v>170</v>
      </c>
      <c r="K1051" s="59">
        <v>35.0</v>
      </c>
      <c r="L1051" s="59">
        <v>31.5</v>
      </c>
      <c r="M1051" s="59">
        <v>16.5</v>
      </c>
      <c r="N1051" s="252">
        <v>18.0</v>
      </c>
      <c r="O1051" s="284">
        <v>9.0E-4</v>
      </c>
      <c r="P1051" s="252">
        <v>26.0</v>
      </c>
      <c r="Q1051" s="284">
        <v>0.0011</v>
      </c>
      <c r="R1051" s="284">
        <v>1.0</v>
      </c>
      <c r="S1051" s="252">
        <v>7.0</v>
      </c>
      <c r="T1051" s="252">
        <v>0.0</v>
      </c>
      <c r="U1051" s="284">
        <v>0.3889</v>
      </c>
      <c r="V1051" s="284">
        <v>0.0</v>
      </c>
      <c r="W1051" s="285">
        <v>742.0</v>
      </c>
      <c r="X1051" s="285">
        <v>0.0</v>
      </c>
      <c r="Y1051" s="252">
        <v>7.0</v>
      </c>
      <c r="Z1051" s="252">
        <v>0.0</v>
      </c>
      <c r="AA1051" s="63"/>
      <c r="AB1051" s="63"/>
      <c r="AC1051" s="63"/>
      <c r="AD1051" s="63"/>
      <c r="AE1051" s="63"/>
      <c r="AF1051" s="63"/>
      <c r="AG1051" s="63"/>
      <c r="AH1051" s="63"/>
      <c r="AI1051" s="63"/>
      <c r="AJ1051" s="63"/>
    </row>
    <row r="1052">
      <c r="A1052" s="251" t="s">
        <v>1636</v>
      </c>
      <c r="B1052" s="251" t="s">
        <v>742</v>
      </c>
      <c r="C1052" s="251" t="s">
        <v>1046</v>
      </c>
      <c r="D1052" s="251" t="s">
        <v>1047</v>
      </c>
      <c r="E1052" s="55">
        <v>7.0</v>
      </c>
      <c r="F1052" s="55" t="s">
        <v>186</v>
      </c>
      <c r="G1052" s="55" t="s">
        <v>7274</v>
      </c>
      <c r="H1052" s="55" t="s">
        <v>7273</v>
      </c>
      <c r="I1052" s="55">
        <v>1.0</v>
      </c>
      <c r="J1052" s="55" t="s">
        <v>170</v>
      </c>
      <c r="K1052" s="55">
        <v>35.0</v>
      </c>
      <c r="L1052" s="55">
        <v>31.5</v>
      </c>
      <c r="M1052" s="55">
        <v>16.5</v>
      </c>
      <c r="N1052" s="251">
        <v>11.0</v>
      </c>
      <c r="O1052" s="286">
        <v>5.0E-4</v>
      </c>
      <c r="P1052" s="251">
        <v>13.0</v>
      </c>
      <c r="Q1052" s="286">
        <v>5.0E-4</v>
      </c>
      <c r="R1052" s="286">
        <v>1.0</v>
      </c>
      <c r="S1052" s="251">
        <v>1.0</v>
      </c>
      <c r="T1052" s="251">
        <v>0.0</v>
      </c>
      <c r="U1052" s="286">
        <v>0.0909</v>
      </c>
      <c r="V1052" s="286">
        <v>0.0</v>
      </c>
      <c r="W1052" s="287">
        <v>106.0</v>
      </c>
      <c r="X1052" s="287">
        <v>0.0</v>
      </c>
      <c r="Y1052" s="251">
        <v>1.0</v>
      </c>
      <c r="Z1052" s="251">
        <v>0.0</v>
      </c>
      <c r="AA1052" s="3"/>
      <c r="AB1052" s="3"/>
      <c r="AC1052" s="3"/>
      <c r="AD1052" s="3"/>
      <c r="AE1052" s="3"/>
      <c r="AF1052" s="3"/>
      <c r="AG1052" s="3"/>
      <c r="AH1052" s="3"/>
      <c r="AI1052" s="3"/>
      <c r="AJ1052" s="3"/>
    </row>
    <row r="1053">
      <c r="A1053" s="252" t="s">
        <v>1636</v>
      </c>
      <c r="B1053" s="252" t="s">
        <v>742</v>
      </c>
      <c r="C1053" s="252" t="s">
        <v>749</v>
      </c>
      <c r="D1053" s="252" t="s">
        <v>750</v>
      </c>
      <c r="E1053" s="59">
        <v>7.5</v>
      </c>
      <c r="F1053" s="59" t="s">
        <v>186</v>
      </c>
      <c r="G1053" s="59" t="s">
        <v>7274</v>
      </c>
      <c r="H1053" s="59" t="s">
        <v>7273</v>
      </c>
      <c r="I1053" s="59">
        <v>2.0</v>
      </c>
      <c r="J1053" s="59" t="s">
        <v>170</v>
      </c>
      <c r="K1053" s="59">
        <v>35.0</v>
      </c>
      <c r="L1053" s="59">
        <v>31.5</v>
      </c>
      <c r="M1053" s="59">
        <v>16.5</v>
      </c>
      <c r="N1053" s="252">
        <v>3.0</v>
      </c>
      <c r="O1053" s="284">
        <v>1.0E-4</v>
      </c>
      <c r="P1053" s="252">
        <v>3.0</v>
      </c>
      <c r="Q1053" s="284">
        <v>1.0E-4</v>
      </c>
      <c r="R1053" s="284">
        <v>1.0</v>
      </c>
      <c r="S1053" s="252">
        <v>2.0</v>
      </c>
      <c r="T1053" s="252">
        <v>0.0</v>
      </c>
      <c r="U1053" s="284">
        <v>0.6667</v>
      </c>
      <c r="V1053" s="284">
        <v>0.0</v>
      </c>
      <c r="W1053" s="285">
        <v>212.0</v>
      </c>
      <c r="X1053" s="285">
        <v>0.0</v>
      </c>
      <c r="Y1053" s="252">
        <v>2.0</v>
      </c>
      <c r="Z1053" s="252">
        <v>0.0</v>
      </c>
      <c r="AA1053" s="63"/>
      <c r="AB1053" s="63"/>
      <c r="AC1053" s="63"/>
      <c r="AD1053" s="63"/>
      <c r="AE1053" s="63"/>
      <c r="AF1053" s="63"/>
      <c r="AG1053" s="63"/>
      <c r="AH1053" s="63"/>
      <c r="AI1053" s="63"/>
      <c r="AJ1053" s="63"/>
    </row>
    <row r="1054">
      <c r="A1054" s="251" t="s">
        <v>1636</v>
      </c>
      <c r="B1054" s="251" t="s">
        <v>742</v>
      </c>
      <c r="C1054" s="251" t="s">
        <v>751</v>
      </c>
      <c r="D1054" s="251" t="s">
        <v>752</v>
      </c>
      <c r="E1054" s="55">
        <v>8.0</v>
      </c>
      <c r="F1054" s="55" t="s">
        <v>186</v>
      </c>
      <c r="G1054" s="55" t="s">
        <v>7274</v>
      </c>
      <c r="H1054" s="55" t="s">
        <v>7273</v>
      </c>
      <c r="I1054" s="55">
        <v>6.0</v>
      </c>
      <c r="J1054" s="55" t="s">
        <v>170</v>
      </c>
      <c r="K1054" s="55">
        <v>35.0</v>
      </c>
      <c r="L1054" s="55">
        <v>31.5</v>
      </c>
      <c r="M1054" s="55">
        <v>16.5</v>
      </c>
      <c r="N1054" s="251">
        <v>153.0</v>
      </c>
      <c r="O1054" s="286">
        <v>0.0076</v>
      </c>
      <c r="P1054" s="251">
        <v>179.0</v>
      </c>
      <c r="Q1054" s="286">
        <v>0.0073</v>
      </c>
      <c r="R1054" s="286">
        <v>0.9944</v>
      </c>
      <c r="S1054" s="251">
        <v>6.0</v>
      </c>
      <c r="T1054" s="251">
        <v>0.0</v>
      </c>
      <c r="U1054" s="286">
        <v>0.0392</v>
      </c>
      <c r="V1054" s="286">
        <v>0.0</v>
      </c>
      <c r="W1054" s="287">
        <v>636.0</v>
      </c>
      <c r="X1054" s="287">
        <v>0.0</v>
      </c>
      <c r="Y1054" s="251">
        <v>6.0</v>
      </c>
      <c r="Z1054" s="251">
        <v>0.0</v>
      </c>
      <c r="AA1054" s="3"/>
      <c r="AB1054" s="3"/>
      <c r="AC1054" s="3"/>
      <c r="AD1054" s="3"/>
      <c r="AE1054" s="3"/>
      <c r="AF1054" s="3"/>
      <c r="AG1054" s="3"/>
      <c r="AH1054" s="3"/>
      <c r="AI1054" s="3"/>
      <c r="AJ1054" s="3"/>
    </row>
    <row r="1055">
      <c r="A1055" s="252" t="s">
        <v>1636</v>
      </c>
      <c r="B1055" s="252" t="s">
        <v>742</v>
      </c>
      <c r="C1055" s="252" t="s">
        <v>753</v>
      </c>
      <c r="D1055" s="252" t="s">
        <v>754</v>
      </c>
      <c r="E1055" s="59">
        <v>8.5</v>
      </c>
      <c r="F1055" s="59" t="s">
        <v>186</v>
      </c>
      <c r="G1055" s="59" t="s">
        <v>7274</v>
      </c>
      <c r="H1055" s="59" t="s">
        <v>7273</v>
      </c>
      <c r="I1055" s="59">
        <v>9.0</v>
      </c>
      <c r="J1055" s="59" t="s">
        <v>170</v>
      </c>
      <c r="K1055" s="59">
        <v>35.0</v>
      </c>
      <c r="L1055" s="59">
        <v>31.5</v>
      </c>
      <c r="M1055" s="59">
        <v>16.5</v>
      </c>
      <c r="N1055" s="252">
        <v>765.0</v>
      </c>
      <c r="O1055" s="284">
        <v>0.0379</v>
      </c>
      <c r="P1055" s="252">
        <v>920.0</v>
      </c>
      <c r="Q1055" s="284">
        <v>0.0374</v>
      </c>
      <c r="R1055" s="284">
        <v>1.0</v>
      </c>
      <c r="S1055" s="252">
        <v>9.0</v>
      </c>
      <c r="T1055" s="252">
        <v>0.0</v>
      </c>
      <c r="U1055" s="284">
        <v>0.0118</v>
      </c>
      <c r="V1055" s="284">
        <v>0.0</v>
      </c>
      <c r="W1055" s="285">
        <v>954.0</v>
      </c>
      <c r="X1055" s="285">
        <v>0.0</v>
      </c>
      <c r="Y1055" s="252">
        <v>9.0</v>
      </c>
      <c r="Z1055" s="252">
        <v>0.0</v>
      </c>
      <c r="AA1055" s="63"/>
      <c r="AB1055" s="63"/>
      <c r="AC1055" s="63"/>
      <c r="AD1055" s="63"/>
      <c r="AE1055" s="63"/>
      <c r="AF1055" s="63"/>
      <c r="AG1055" s="63"/>
      <c r="AH1055" s="63"/>
      <c r="AI1055" s="63"/>
      <c r="AJ1055" s="63"/>
    </row>
    <row r="1056">
      <c r="A1056" s="251" t="s">
        <v>1636</v>
      </c>
      <c r="B1056" s="251" t="s">
        <v>742</v>
      </c>
      <c r="C1056" s="251" t="s">
        <v>1530</v>
      </c>
      <c r="D1056" s="251" t="s">
        <v>1531</v>
      </c>
      <c r="E1056" s="55">
        <v>9.0</v>
      </c>
      <c r="F1056" s="55" t="s">
        <v>186</v>
      </c>
      <c r="G1056" s="55" t="s">
        <v>7274</v>
      </c>
      <c r="H1056" s="55" t="s">
        <v>7273</v>
      </c>
      <c r="I1056" s="55">
        <v>5.0</v>
      </c>
      <c r="J1056" s="55" t="s">
        <v>170</v>
      </c>
      <c r="K1056" s="55">
        <v>35.0</v>
      </c>
      <c r="L1056" s="55">
        <v>31.5</v>
      </c>
      <c r="M1056" s="55">
        <v>16.5</v>
      </c>
      <c r="N1056" s="251">
        <v>12.0</v>
      </c>
      <c r="O1056" s="286">
        <v>6.0E-4</v>
      </c>
      <c r="P1056" s="251">
        <v>14.0</v>
      </c>
      <c r="Q1056" s="286">
        <v>6.0E-4</v>
      </c>
      <c r="R1056" s="286">
        <v>1.0</v>
      </c>
      <c r="S1056" s="251">
        <v>5.0</v>
      </c>
      <c r="T1056" s="251">
        <v>0.0</v>
      </c>
      <c r="U1056" s="286">
        <v>0.4167</v>
      </c>
      <c r="V1056" s="286">
        <v>0.0</v>
      </c>
      <c r="W1056" s="287">
        <v>530.0</v>
      </c>
      <c r="X1056" s="287">
        <v>0.0</v>
      </c>
      <c r="Y1056" s="251">
        <v>5.0</v>
      </c>
      <c r="Z1056" s="251">
        <v>0.0</v>
      </c>
      <c r="AA1056" s="3"/>
      <c r="AB1056" s="3"/>
      <c r="AC1056" s="3"/>
      <c r="AD1056" s="3"/>
      <c r="AE1056" s="3"/>
      <c r="AF1056" s="3"/>
      <c r="AG1056" s="3"/>
      <c r="AH1056" s="3"/>
      <c r="AI1056" s="3"/>
      <c r="AJ1056" s="3"/>
    </row>
    <row r="1057">
      <c r="A1057" s="252" t="s">
        <v>1636</v>
      </c>
      <c r="B1057" s="252" t="s">
        <v>742</v>
      </c>
      <c r="C1057" s="252" t="s">
        <v>1048</v>
      </c>
      <c r="D1057" s="252" t="s">
        <v>1049</v>
      </c>
      <c r="E1057" s="59">
        <v>9.5</v>
      </c>
      <c r="F1057" s="59" t="s">
        <v>186</v>
      </c>
      <c r="G1057" s="59" t="s">
        <v>7274</v>
      </c>
      <c r="H1057" s="59" t="s">
        <v>7273</v>
      </c>
      <c r="I1057" s="59">
        <v>5.0</v>
      </c>
      <c r="J1057" s="59" t="s">
        <v>170</v>
      </c>
      <c r="K1057" s="59">
        <v>35.0</v>
      </c>
      <c r="L1057" s="59">
        <v>31.5</v>
      </c>
      <c r="M1057" s="59">
        <v>16.5</v>
      </c>
      <c r="N1057" s="252">
        <v>11.0</v>
      </c>
      <c r="O1057" s="284">
        <v>5.0E-4</v>
      </c>
      <c r="P1057" s="252">
        <v>17.0</v>
      </c>
      <c r="Q1057" s="284">
        <v>7.0E-4</v>
      </c>
      <c r="R1057" s="284">
        <v>1.0</v>
      </c>
      <c r="S1057" s="252">
        <v>5.0</v>
      </c>
      <c r="T1057" s="252">
        <v>0.0</v>
      </c>
      <c r="U1057" s="284">
        <v>0.4545</v>
      </c>
      <c r="V1057" s="284">
        <v>0.0</v>
      </c>
      <c r="W1057" s="285">
        <v>530.0</v>
      </c>
      <c r="X1057" s="285">
        <v>0.0</v>
      </c>
      <c r="Y1057" s="252">
        <v>5.0</v>
      </c>
      <c r="Z1057" s="252">
        <v>0.0</v>
      </c>
      <c r="AA1057" s="63"/>
      <c r="AB1057" s="63"/>
      <c r="AC1057" s="63"/>
      <c r="AD1057" s="63"/>
      <c r="AE1057" s="63"/>
      <c r="AF1057" s="63"/>
      <c r="AG1057" s="63"/>
      <c r="AH1057" s="63"/>
      <c r="AI1057" s="63"/>
      <c r="AJ1057" s="63"/>
    </row>
    <row r="1058">
      <c r="A1058" s="251" t="s">
        <v>1636</v>
      </c>
      <c r="B1058" s="251" t="s">
        <v>755</v>
      </c>
      <c r="C1058" s="251" t="s">
        <v>1306</v>
      </c>
      <c r="D1058" s="251" t="s">
        <v>1307</v>
      </c>
      <c r="E1058" s="55">
        <v>6.5</v>
      </c>
      <c r="F1058" s="55" t="s">
        <v>186</v>
      </c>
      <c r="G1058" s="55" t="s">
        <v>7274</v>
      </c>
      <c r="H1058" s="55" t="s">
        <v>7273</v>
      </c>
      <c r="I1058" s="55">
        <v>3.0</v>
      </c>
      <c r="J1058" s="55" t="s">
        <v>170</v>
      </c>
      <c r="K1058" s="55">
        <v>35.0</v>
      </c>
      <c r="L1058" s="55">
        <v>31.5</v>
      </c>
      <c r="M1058" s="55">
        <v>16.5</v>
      </c>
      <c r="N1058" s="251">
        <v>25.0</v>
      </c>
      <c r="O1058" s="286">
        <v>0.0012</v>
      </c>
      <c r="P1058" s="251">
        <v>27.0</v>
      </c>
      <c r="Q1058" s="286">
        <v>0.0011</v>
      </c>
      <c r="R1058" s="286">
        <v>0.8889</v>
      </c>
      <c r="S1058" s="251">
        <v>3.0</v>
      </c>
      <c r="T1058" s="251">
        <v>0.0</v>
      </c>
      <c r="U1058" s="286">
        <v>0.12</v>
      </c>
      <c r="V1058" s="286">
        <v>0.0</v>
      </c>
      <c r="W1058" s="287">
        <v>306.0</v>
      </c>
      <c r="X1058" s="287">
        <v>0.0</v>
      </c>
      <c r="Y1058" s="251">
        <v>3.0</v>
      </c>
      <c r="Z1058" s="251">
        <v>0.0</v>
      </c>
      <c r="AA1058" s="3"/>
      <c r="AB1058" s="3"/>
      <c r="AC1058" s="3"/>
      <c r="AD1058" s="3"/>
      <c r="AE1058" s="3"/>
      <c r="AF1058" s="3"/>
      <c r="AG1058" s="3"/>
      <c r="AH1058" s="3"/>
      <c r="AI1058" s="3"/>
      <c r="AJ1058" s="3"/>
    </row>
    <row r="1059">
      <c r="A1059" s="252" t="s">
        <v>1636</v>
      </c>
      <c r="B1059" s="252" t="s">
        <v>755</v>
      </c>
      <c r="C1059" s="252" t="s">
        <v>1308</v>
      </c>
      <c r="D1059" s="252" t="s">
        <v>1309</v>
      </c>
      <c r="E1059" s="59">
        <v>7.0</v>
      </c>
      <c r="F1059" s="59" t="s">
        <v>186</v>
      </c>
      <c r="G1059" s="59" t="s">
        <v>7274</v>
      </c>
      <c r="H1059" s="59" t="s">
        <v>7273</v>
      </c>
      <c r="I1059" s="59">
        <v>3.0</v>
      </c>
      <c r="J1059" s="59" t="s">
        <v>170</v>
      </c>
      <c r="K1059" s="59">
        <v>35.0</v>
      </c>
      <c r="L1059" s="59">
        <v>31.5</v>
      </c>
      <c r="M1059" s="59">
        <v>16.5</v>
      </c>
      <c r="N1059" s="252">
        <v>29.0</v>
      </c>
      <c r="O1059" s="284">
        <v>0.0014</v>
      </c>
      <c r="P1059" s="252">
        <v>35.0</v>
      </c>
      <c r="Q1059" s="284">
        <v>0.0014</v>
      </c>
      <c r="R1059" s="284">
        <v>1.0</v>
      </c>
      <c r="S1059" s="252">
        <v>3.0</v>
      </c>
      <c r="T1059" s="252">
        <v>0.0</v>
      </c>
      <c r="U1059" s="284">
        <v>0.1034</v>
      </c>
      <c r="V1059" s="284">
        <v>0.0</v>
      </c>
      <c r="W1059" s="285">
        <v>306.0</v>
      </c>
      <c r="X1059" s="285">
        <v>0.0</v>
      </c>
      <c r="Y1059" s="252">
        <v>3.0</v>
      </c>
      <c r="Z1059" s="252">
        <v>0.0</v>
      </c>
      <c r="AA1059" s="63"/>
      <c r="AB1059" s="63"/>
      <c r="AC1059" s="63"/>
      <c r="AD1059" s="63"/>
      <c r="AE1059" s="63"/>
      <c r="AF1059" s="63"/>
      <c r="AG1059" s="63"/>
      <c r="AH1059" s="63"/>
      <c r="AI1059" s="63"/>
      <c r="AJ1059" s="63"/>
    </row>
    <row r="1060">
      <c r="A1060" s="251" t="s">
        <v>1636</v>
      </c>
      <c r="B1060" s="251" t="s">
        <v>755</v>
      </c>
      <c r="C1060" s="251" t="s">
        <v>1310</v>
      </c>
      <c r="D1060" s="251" t="s">
        <v>1311</v>
      </c>
      <c r="E1060" s="55">
        <v>7.5</v>
      </c>
      <c r="F1060" s="55" t="s">
        <v>186</v>
      </c>
      <c r="G1060" s="55" t="s">
        <v>7274</v>
      </c>
      <c r="H1060" s="55" t="s">
        <v>7273</v>
      </c>
      <c r="I1060" s="55">
        <v>2.0</v>
      </c>
      <c r="J1060" s="55" t="s">
        <v>170</v>
      </c>
      <c r="K1060" s="55">
        <v>35.0</v>
      </c>
      <c r="L1060" s="55">
        <v>31.5</v>
      </c>
      <c r="M1060" s="55">
        <v>16.5</v>
      </c>
      <c r="N1060" s="251">
        <v>12.0</v>
      </c>
      <c r="O1060" s="286">
        <v>6.0E-4</v>
      </c>
      <c r="P1060" s="251">
        <v>21.0</v>
      </c>
      <c r="Q1060" s="286">
        <v>9.0E-4</v>
      </c>
      <c r="R1060" s="286">
        <v>1.0</v>
      </c>
      <c r="S1060" s="251">
        <v>2.0</v>
      </c>
      <c r="T1060" s="251">
        <v>0.0</v>
      </c>
      <c r="U1060" s="286">
        <v>0.1667</v>
      </c>
      <c r="V1060" s="286">
        <v>0.0</v>
      </c>
      <c r="W1060" s="287">
        <v>204.0</v>
      </c>
      <c r="X1060" s="287">
        <v>0.0</v>
      </c>
      <c r="Y1060" s="251">
        <v>2.0</v>
      </c>
      <c r="Z1060" s="251">
        <v>0.0</v>
      </c>
      <c r="AA1060" s="3"/>
      <c r="AB1060" s="3"/>
      <c r="AC1060" s="3"/>
      <c r="AD1060" s="3"/>
      <c r="AE1060" s="3"/>
      <c r="AF1060" s="3"/>
      <c r="AG1060" s="3"/>
      <c r="AH1060" s="3"/>
      <c r="AI1060" s="3"/>
      <c r="AJ1060" s="3"/>
    </row>
    <row r="1061">
      <c r="A1061" s="252" t="s">
        <v>1636</v>
      </c>
      <c r="B1061" s="252" t="s">
        <v>755</v>
      </c>
      <c r="C1061" s="252" t="s">
        <v>1312</v>
      </c>
      <c r="D1061" s="252" t="s">
        <v>1313</v>
      </c>
      <c r="E1061" s="59">
        <v>8.0</v>
      </c>
      <c r="F1061" s="59" t="s">
        <v>186</v>
      </c>
      <c r="G1061" s="59" t="s">
        <v>7274</v>
      </c>
      <c r="H1061" s="59" t="s">
        <v>7273</v>
      </c>
      <c r="I1061" s="59">
        <v>3.0</v>
      </c>
      <c r="J1061" s="59" t="s">
        <v>170</v>
      </c>
      <c r="K1061" s="59">
        <v>35.0</v>
      </c>
      <c r="L1061" s="59">
        <v>31.5</v>
      </c>
      <c r="M1061" s="59">
        <v>16.5</v>
      </c>
      <c r="N1061" s="252">
        <v>8.0</v>
      </c>
      <c r="O1061" s="284">
        <v>4.0E-4</v>
      </c>
      <c r="P1061" s="252">
        <v>9.0</v>
      </c>
      <c r="Q1061" s="284">
        <v>4.0E-4</v>
      </c>
      <c r="R1061" s="284">
        <v>0.5556</v>
      </c>
      <c r="S1061" s="252">
        <v>3.0</v>
      </c>
      <c r="T1061" s="252">
        <v>0.0</v>
      </c>
      <c r="U1061" s="284">
        <v>0.375</v>
      </c>
      <c r="V1061" s="284">
        <v>0.0</v>
      </c>
      <c r="W1061" s="285">
        <v>306.0</v>
      </c>
      <c r="X1061" s="285">
        <v>0.0</v>
      </c>
      <c r="Y1061" s="252">
        <v>3.0</v>
      </c>
      <c r="Z1061" s="252">
        <v>0.0</v>
      </c>
      <c r="AA1061" s="63"/>
      <c r="AB1061" s="63"/>
      <c r="AC1061" s="63"/>
      <c r="AD1061" s="63"/>
      <c r="AE1061" s="63"/>
      <c r="AF1061" s="63"/>
      <c r="AG1061" s="63"/>
      <c r="AH1061" s="63"/>
      <c r="AI1061" s="63"/>
      <c r="AJ1061" s="63"/>
    </row>
    <row r="1062">
      <c r="A1062" s="251" t="s">
        <v>1636</v>
      </c>
      <c r="B1062" s="251" t="s">
        <v>755</v>
      </c>
      <c r="C1062" s="251" t="s">
        <v>756</v>
      </c>
      <c r="D1062" s="251" t="s">
        <v>757</v>
      </c>
      <c r="E1062" s="55">
        <v>8.5</v>
      </c>
      <c r="F1062" s="55" t="s">
        <v>186</v>
      </c>
      <c r="G1062" s="55" t="s">
        <v>7274</v>
      </c>
      <c r="H1062" s="55" t="s">
        <v>7273</v>
      </c>
      <c r="I1062" s="55">
        <v>8.0</v>
      </c>
      <c r="J1062" s="55" t="s">
        <v>170</v>
      </c>
      <c r="K1062" s="55">
        <v>35.0</v>
      </c>
      <c r="L1062" s="55">
        <v>31.5</v>
      </c>
      <c r="M1062" s="55">
        <v>16.5</v>
      </c>
      <c r="N1062" s="251">
        <v>20.0</v>
      </c>
      <c r="O1062" s="286">
        <v>0.001</v>
      </c>
      <c r="P1062" s="251">
        <v>31.0</v>
      </c>
      <c r="Q1062" s="286">
        <v>0.0013</v>
      </c>
      <c r="R1062" s="286">
        <v>0.8387</v>
      </c>
      <c r="S1062" s="251">
        <v>8.0</v>
      </c>
      <c r="T1062" s="251">
        <v>0.0</v>
      </c>
      <c r="U1062" s="286">
        <v>0.4</v>
      </c>
      <c r="V1062" s="286">
        <v>0.0</v>
      </c>
      <c r="W1062" s="287">
        <v>816.0</v>
      </c>
      <c r="X1062" s="287">
        <v>0.0</v>
      </c>
      <c r="Y1062" s="251">
        <v>8.0</v>
      </c>
      <c r="Z1062" s="251">
        <v>0.0</v>
      </c>
      <c r="AA1062" s="3"/>
      <c r="AB1062" s="3"/>
      <c r="AC1062" s="3"/>
      <c r="AD1062" s="3"/>
      <c r="AE1062" s="3"/>
      <c r="AF1062" s="3"/>
      <c r="AG1062" s="3"/>
      <c r="AH1062" s="3"/>
      <c r="AI1062" s="3"/>
      <c r="AJ1062" s="3"/>
    </row>
    <row r="1063">
      <c r="A1063" s="252" t="s">
        <v>1636</v>
      </c>
      <c r="B1063" s="252" t="s">
        <v>755</v>
      </c>
      <c r="C1063" s="252" t="s">
        <v>1314</v>
      </c>
      <c r="D1063" s="252" t="s">
        <v>1315</v>
      </c>
      <c r="E1063" s="59">
        <v>9.0</v>
      </c>
      <c r="F1063" s="59" t="s">
        <v>186</v>
      </c>
      <c r="G1063" s="59" t="s">
        <v>7274</v>
      </c>
      <c r="H1063" s="59" t="s">
        <v>7273</v>
      </c>
      <c r="I1063" s="59">
        <v>8.0</v>
      </c>
      <c r="J1063" s="59" t="s">
        <v>170</v>
      </c>
      <c r="K1063" s="59">
        <v>35.0</v>
      </c>
      <c r="L1063" s="59">
        <v>31.5</v>
      </c>
      <c r="M1063" s="59">
        <v>16.5</v>
      </c>
      <c r="N1063" s="252">
        <v>8.0</v>
      </c>
      <c r="O1063" s="284">
        <v>4.0E-4</v>
      </c>
      <c r="P1063" s="252">
        <v>9.0</v>
      </c>
      <c r="Q1063" s="284">
        <v>4.0E-4</v>
      </c>
      <c r="R1063" s="284">
        <v>0.7778</v>
      </c>
      <c r="S1063" s="252">
        <v>8.0</v>
      </c>
      <c r="T1063" s="252">
        <v>0.0</v>
      </c>
      <c r="U1063" s="284">
        <v>1.0</v>
      </c>
      <c r="V1063" s="284">
        <v>0.0</v>
      </c>
      <c r="W1063" s="285">
        <v>816.0</v>
      </c>
      <c r="X1063" s="285">
        <v>0.0</v>
      </c>
      <c r="Y1063" s="252">
        <v>8.0</v>
      </c>
      <c r="Z1063" s="252">
        <v>0.0</v>
      </c>
      <c r="AA1063" s="63"/>
      <c r="AB1063" s="63"/>
      <c r="AC1063" s="63"/>
      <c r="AD1063" s="63"/>
      <c r="AE1063" s="63"/>
      <c r="AF1063" s="63"/>
      <c r="AG1063" s="63"/>
      <c r="AH1063" s="63"/>
      <c r="AI1063" s="63"/>
      <c r="AJ1063" s="63"/>
    </row>
    <row r="1064">
      <c r="A1064" s="251" t="s">
        <v>1636</v>
      </c>
      <c r="B1064" s="251" t="s">
        <v>755</v>
      </c>
      <c r="C1064" s="251" t="s">
        <v>758</v>
      </c>
      <c r="D1064" s="251" t="s">
        <v>759</v>
      </c>
      <c r="E1064" s="55">
        <v>9.5</v>
      </c>
      <c r="F1064" s="55" t="s">
        <v>186</v>
      </c>
      <c r="G1064" s="55" t="s">
        <v>7274</v>
      </c>
      <c r="H1064" s="55" t="s">
        <v>7273</v>
      </c>
      <c r="I1064" s="55">
        <v>6.0</v>
      </c>
      <c r="J1064" s="55" t="s">
        <v>170</v>
      </c>
      <c r="K1064" s="55">
        <v>35.0</v>
      </c>
      <c r="L1064" s="55">
        <v>31.5</v>
      </c>
      <c r="M1064" s="55">
        <v>16.5</v>
      </c>
      <c r="N1064" s="251">
        <v>260.0</v>
      </c>
      <c r="O1064" s="286">
        <v>0.0129</v>
      </c>
      <c r="P1064" s="251">
        <v>322.0</v>
      </c>
      <c r="Q1064" s="286">
        <v>0.0131</v>
      </c>
      <c r="R1064" s="286">
        <v>1.0</v>
      </c>
      <c r="S1064" s="251">
        <v>6.0</v>
      </c>
      <c r="T1064" s="251">
        <v>0.0</v>
      </c>
      <c r="U1064" s="286">
        <v>0.0231</v>
      </c>
      <c r="V1064" s="286">
        <v>0.0</v>
      </c>
      <c r="W1064" s="287">
        <v>612.0</v>
      </c>
      <c r="X1064" s="287">
        <v>0.0</v>
      </c>
      <c r="Y1064" s="251">
        <v>6.0</v>
      </c>
      <c r="Z1064" s="251">
        <v>0.0</v>
      </c>
      <c r="AA1064" s="3"/>
      <c r="AB1064" s="3"/>
      <c r="AC1064" s="3"/>
      <c r="AD1064" s="3"/>
      <c r="AE1064" s="3"/>
      <c r="AF1064" s="3"/>
      <c r="AG1064" s="3"/>
      <c r="AH1064" s="3"/>
      <c r="AI1064" s="3"/>
      <c r="AJ1064" s="3"/>
    </row>
    <row r="1065">
      <c r="A1065" s="252" t="s">
        <v>1636</v>
      </c>
      <c r="B1065" s="252" t="s">
        <v>1316</v>
      </c>
      <c r="C1065" s="252" t="s">
        <v>1532</v>
      </c>
      <c r="D1065" s="252" t="s">
        <v>1533</v>
      </c>
      <c r="E1065" s="59">
        <v>10.5</v>
      </c>
      <c r="F1065" s="59" t="s">
        <v>188</v>
      </c>
      <c r="G1065" s="59" t="s">
        <v>7274</v>
      </c>
      <c r="H1065" s="59" t="s">
        <v>7273</v>
      </c>
      <c r="I1065" s="59">
        <v>1.0</v>
      </c>
      <c r="J1065" s="59" t="s">
        <v>170</v>
      </c>
      <c r="K1065" s="59">
        <v>35.0</v>
      </c>
      <c r="L1065" s="59">
        <v>31.5</v>
      </c>
      <c r="M1065" s="59">
        <v>16.5</v>
      </c>
      <c r="N1065" s="252">
        <v>1.0</v>
      </c>
      <c r="O1065" s="284">
        <v>0.0</v>
      </c>
      <c r="P1065" s="252">
        <v>3.0</v>
      </c>
      <c r="Q1065" s="284">
        <v>1.0E-4</v>
      </c>
      <c r="R1065" s="284">
        <v>1.0</v>
      </c>
      <c r="S1065" s="252">
        <v>1.0</v>
      </c>
      <c r="T1065" s="252">
        <v>0.0</v>
      </c>
      <c r="U1065" s="284">
        <v>1.0</v>
      </c>
      <c r="V1065" s="284">
        <v>0.0</v>
      </c>
      <c r="W1065" s="285">
        <v>102.0</v>
      </c>
      <c r="X1065" s="285">
        <v>0.0</v>
      </c>
      <c r="Y1065" s="252">
        <v>1.0</v>
      </c>
      <c r="Z1065" s="252">
        <v>0.0</v>
      </c>
      <c r="AA1065" s="63"/>
      <c r="AB1065" s="63"/>
      <c r="AC1065" s="63"/>
      <c r="AD1065" s="63"/>
      <c r="AE1065" s="63"/>
      <c r="AF1065" s="63"/>
      <c r="AG1065" s="63"/>
      <c r="AH1065" s="63"/>
      <c r="AI1065" s="63"/>
      <c r="AJ1065" s="63"/>
    </row>
    <row r="1066">
      <c r="A1066" s="251" t="s">
        <v>1636</v>
      </c>
      <c r="B1066" s="251" t="s">
        <v>760</v>
      </c>
      <c r="C1066" s="251" t="s">
        <v>1325</v>
      </c>
      <c r="D1066" s="251" t="s">
        <v>1326</v>
      </c>
      <c r="E1066" s="55">
        <v>7.0</v>
      </c>
      <c r="F1066" s="55" t="s">
        <v>188</v>
      </c>
      <c r="G1066" s="55" t="s">
        <v>7274</v>
      </c>
      <c r="H1066" s="55" t="s">
        <v>7273</v>
      </c>
      <c r="I1066" s="55">
        <v>1.0</v>
      </c>
      <c r="J1066" s="55" t="s">
        <v>170</v>
      </c>
      <c r="K1066" s="55">
        <v>35.0</v>
      </c>
      <c r="L1066" s="55">
        <v>31.5</v>
      </c>
      <c r="M1066" s="55">
        <v>16.5</v>
      </c>
      <c r="N1066" s="251">
        <v>1.0</v>
      </c>
      <c r="O1066" s="286">
        <v>0.0</v>
      </c>
      <c r="P1066" s="251">
        <v>1.0</v>
      </c>
      <c r="Q1066" s="286">
        <v>0.0</v>
      </c>
      <c r="R1066" s="286">
        <v>0.0</v>
      </c>
      <c r="S1066" s="251">
        <v>1.0</v>
      </c>
      <c r="T1066" s="251">
        <v>0.0</v>
      </c>
      <c r="U1066" s="286">
        <v>1.0</v>
      </c>
      <c r="V1066" s="286">
        <v>0.0</v>
      </c>
      <c r="W1066" s="287">
        <v>106.0</v>
      </c>
      <c r="X1066" s="287">
        <v>0.0</v>
      </c>
      <c r="Y1066" s="251">
        <v>1.0</v>
      </c>
      <c r="Z1066" s="251">
        <v>0.0</v>
      </c>
      <c r="AA1066" s="3"/>
      <c r="AB1066" s="3"/>
      <c r="AC1066" s="3"/>
      <c r="AD1066" s="3"/>
      <c r="AE1066" s="3"/>
      <c r="AF1066" s="3"/>
      <c r="AG1066" s="3"/>
      <c r="AH1066" s="3"/>
      <c r="AI1066" s="3"/>
      <c r="AJ1066" s="3"/>
    </row>
    <row r="1067">
      <c r="A1067" s="252" t="s">
        <v>1636</v>
      </c>
      <c r="B1067" s="252" t="s">
        <v>760</v>
      </c>
      <c r="C1067" s="252" t="s">
        <v>1327</v>
      </c>
      <c r="D1067" s="252" t="s">
        <v>1328</v>
      </c>
      <c r="E1067" s="59">
        <v>8.0</v>
      </c>
      <c r="F1067" s="59" t="s">
        <v>188</v>
      </c>
      <c r="G1067" s="59" t="s">
        <v>7274</v>
      </c>
      <c r="H1067" s="59" t="s">
        <v>7273</v>
      </c>
      <c r="I1067" s="59">
        <v>1.0</v>
      </c>
      <c r="J1067" s="59" t="s">
        <v>170</v>
      </c>
      <c r="K1067" s="59">
        <v>35.0</v>
      </c>
      <c r="L1067" s="59">
        <v>31.5</v>
      </c>
      <c r="M1067" s="59">
        <v>16.5</v>
      </c>
      <c r="N1067" s="252">
        <v>0.0</v>
      </c>
      <c r="O1067" s="284">
        <v>0.0</v>
      </c>
      <c r="P1067" s="252">
        <v>0.0</v>
      </c>
      <c r="Q1067" s="284">
        <v>0.0</v>
      </c>
      <c r="R1067" s="284">
        <v>0.0</v>
      </c>
      <c r="S1067" s="252">
        <v>1.0</v>
      </c>
      <c r="T1067" s="252">
        <v>0.0</v>
      </c>
      <c r="U1067" s="284">
        <v>0.0</v>
      </c>
      <c r="V1067" s="284">
        <v>0.0</v>
      </c>
      <c r="W1067" s="285">
        <v>106.0</v>
      </c>
      <c r="X1067" s="285">
        <v>0.0</v>
      </c>
      <c r="Y1067" s="252">
        <v>1.0</v>
      </c>
      <c r="Z1067" s="252">
        <v>0.0</v>
      </c>
      <c r="AA1067" s="63"/>
      <c r="AB1067" s="63"/>
      <c r="AC1067" s="63"/>
      <c r="AD1067" s="63"/>
      <c r="AE1067" s="63"/>
      <c r="AF1067" s="63"/>
      <c r="AG1067" s="63"/>
      <c r="AH1067" s="63"/>
      <c r="AI1067" s="63"/>
      <c r="AJ1067" s="63"/>
    </row>
    <row r="1068">
      <c r="A1068" s="251" t="s">
        <v>1636</v>
      </c>
      <c r="B1068" s="251" t="s">
        <v>760</v>
      </c>
      <c r="C1068" s="251" t="s">
        <v>1329</v>
      </c>
      <c r="D1068" s="251" t="s">
        <v>1330</v>
      </c>
      <c r="E1068" s="55">
        <v>8.5</v>
      </c>
      <c r="F1068" s="55" t="s">
        <v>188</v>
      </c>
      <c r="G1068" s="55" t="s">
        <v>7274</v>
      </c>
      <c r="H1068" s="55" t="s">
        <v>7273</v>
      </c>
      <c r="I1068" s="55">
        <v>2.0</v>
      </c>
      <c r="J1068" s="55" t="s">
        <v>170</v>
      </c>
      <c r="K1068" s="55">
        <v>35.0</v>
      </c>
      <c r="L1068" s="55">
        <v>31.5</v>
      </c>
      <c r="M1068" s="55">
        <v>16.5</v>
      </c>
      <c r="N1068" s="251">
        <v>6.0</v>
      </c>
      <c r="O1068" s="286">
        <v>3.0E-4</v>
      </c>
      <c r="P1068" s="251">
        <v>7.0</v>
      </c>
      <c r="Q1068" s="286">
        <v>3.0E-4</v>
      </c>
      <c r="R1068" s="286">
        <v>0.7143</v>
      </c>
      <c r="S1068" s="251">
        <v>2.0</v>
      </c>
      <c r="T1068" s="251">
        <v>0.0</v>
      </c>
      <c r="U1068" s="286">
        <v>0.3333</v>
      </c>
      <c r="V1068" s="286">
        <v>0.0</v>
      </c>
      <c r="W1068" s="287">
        <v>212.0</v>
      </c>
      <c r="X1068" s="287">
        <v>0.0</v>
      </c>
      <c r="Y1068" s="251">
        <v>2.0</v>
      </c>
      <c r="Z1068" s="251">
        <v>0.0</v>
      </c>
      <c r="AA1068" s="3"/>
      <c r="AB1068" s="3"/>
      <c r="AC1068" s="3"/>
      <c r="AD1068" s="3"/>
      <c r="AE1068" s="3"/>
      <c r="AF1068" s="3"/>
      <c r="AG1068" s="3"/>
      <c r="AH1068" s="3"/>
      <c r="AI1068" s="3"/>
      <c r="AJ1068" s="3"/>
    </row>
    <row r="1069">
      <c r="A1069" s="252" t="s">
        <v>1636</v>
      </c>
      <c r="B1069" s="252" t="s">
        <v>760</v>
      </c>
      <c r="C1069" s="252" t="s">
        <v>761</v>
      </c>
      <c r="D1069" s="252" t="s">
        <v>762</v>
      </c>
      <c r="E1069" s="59">
        <v>9.5</v>
      </c>
      <c r="F1069" s="59" t="s">
        <v>188</v>
      </c>
      <c r="G1069" s="59" t="s">
        <v>7274</v>
      </c>
      <c r="H1069" s="59" t="s">
        <v>7273</v>
      </c>
      <c r="I1069" s="59">
        <v>2.0</v>
      </c>
      <c r="J1069" s="59" t="s">
        <v>170</v>
      </c>
      <c r="K1069" s="59">
        <v>35.0</v>
      </c>
      <c r="L1069" s="59">
        <v>31.5</v>
      </c>
      <c r="M1069" s="59">
        <v>16.5</v>
      </c>
      <c r="N1069" s="252">
        <v>2.0</v>
      </c>
      <c r="O1069" s="284">
        <v>1.0E-4</v>
      </c>
      <c r="P1069" s="252">
        <v>4.0</v>
      </c>
      <c r="Q1069" s="284">
        <v>2.0E-4</v>
      </c>
      <c r="R1069" s="284">
        <v>1.0</v>
      </c>
      <c r="S1069" s="252">
        <v>2.0</v>
      </c>
      <c r="T1069" s="252">
        <v>0.0</v>
      </c>
      <c r="U1069" s="284">
        <v>1.0</v>
      </c>
      <c r="V1069" s="284">
        <v>0.0</v>
      </c>
      <c r="W1069" s="285">
        <v>212.0</v>
      </c>
      <c r="X1069" s="285">
        <v>0.0</v>
      </c>
      <c r="Y1069" s="252">
        <v>2.0</v>
      </c>
      <c r="Z1069" s="252">
        <v>0.0</v>
      </c>
      <c r="AA1069" s="63"/>
      <c r="AB1069" s="63"/>
      <c r="AC1069" s="63"/>
      <c r="AD1069" s="63"/>
      <c r="AE1069" s="63"/>
      <c r="AF1069" s="63"/>
      <c r="AG1069" s="63"/>
      <c r="AH1069" s="63"/>
      <c r="AI1069" s="63"/>
      <c r="AJ1069" s="63"/>
    </row>
    <row r="1070">
      <c r="A1070" s="251" t="s">
        <v>1636</v>
      </c>
      <c r="B1070" s="251" t="s">
        <v>768</v>
      </c>
      <c r="C1070" s="251" t="s">
        <v>1058</v>
      </c>
      <c r="D1070" s="251" t="s">
        <v>1059</v>
      </c>
      <c r="E1070" s="55">
        <v>10.5</v>
      </c>
      <c r="F1070" s="55" t="s">
        <v>7287</v>
      </c>
      <c r="G1070" s="55" t="s">
        <v>7270</v>
      </c>
      <c r="H1070" s="55" t="s">
        <v>54</v>
      </c>
      <c r="I1070" s="55">
        <v>2.0</v>
      </c>
      <c r="J1070" s="55" t="s">
        <v>54</v>
      </c>
      <c r="K1070" s="55">
        <v>35.0</v>
      </c>
      <c r="L1070" s="55">
        <v>41.0</v>
      </c>
      <c r="M1070" s="55">
        <v>16.5</v>
      </c>
      <c r="N1070" s="251">
        <v>156.0</v>
      </c>
      <c r="O1070" s="286">
        <v>0.0077</v>
      </c>
      <c r="P1070" s="251">
        <v>184.0</v>
      </c>
      <c r="Q1070" s="286">
        <v>0.0075</v>
      </c>
      <c r="R1070" s="286">
        <v>0.9891</v>
      </c>
      <c r="S1070" s="251">
        <v>2.0</v>
      </c>
      <c r="T1070" s="251">
        <v>0.0</v>
      </c>
      <c r="U1070" s="286">
        <v>0.0128</v>
      </c>
      <c r="V1070" s="286">
        <v>0.0</v>
      </c>
      <c r="W1070" s="287">
        <v>300.0</v>
      </c>
      <c r="X1070" s="287">
        <v>0.0</v>
      </c>
      <c r="Y1070" s="251">
        <v>2.0</v>
      </c>
      <c r="Z1070" s="251">
        <v>0.0</v>
      </c>
      <c r="AA1070" s="3"/>
      <c r="AB1070" s="3"/>
      <c r="AC1070" s="3"/>
      <c r="AD1070" s="3"/>
      <c r="AE1070" s="3"/>
      <c r="AF1070" s="3"/>
      <c r="AG1070" s="3"/>
      <c r="AH1070" s="3"/>
      <c r="AI1070" s="3"/>
      <c r="AJ1070" s="3"/>
    </row>
    <row r="1071">
      <c r="A1071" s="252" t="s">
        <v>1636</v>
      </c>
      <c r="B1071" s="252" t="s">
        <v>768</v>
      </c>
      <c r="C1071" s="252" t="s">
        <v>1066</v>
      </c>
      <c r="D1071" s="252" t="s">
        <v>1067</v>
      </c>
      <c r="E1071" s="59">
        <v>8.5</v>
      </c>
      <c r="F1071" s="59" t="s">
        <v>7287</v>
      </c>
      <c r="G1071" s="59" t="s">
        <v>7270</v>
      </c>
      <c r="H1071" s="59" t="s">
        <v>54</v>
      </c>
      <c r="I1071" s="59">
        <v>1.0</v>
      </c>
      <c r="J1071" s="59" t="s">
        <v>54</v>
      </c>
      <c r="K1071" s="59">
        <v>35.0</v>
      </c>
      <c r="L1071" s="59">
        <v>41.0</v>
      </c>
      <c r="M1071" s="59">
        <v>16.5</v>
      </c>
      <c r="N1071" s="252">
        <v>8.0</v>
      </c>
      <c r="O1071" s="284">
        <v>4.0E-4</v>
      </c>
      <c r="P1071" s="252">
        <v>16.0</v>
      </c>
      <c r="Q1071" s="284">
        <v>6.0E-4</v>
      </c>
      <c r="R1071" s="284">
        <v>0.5</v>
      </c>
      <c r="S1071" s="252">
        <v>1.0</v>
      </c>
      <c r="T1071" s="252">
        <v>0.0</v>
      </c>
      <c r="U1071" s="284">
        <v>0.125</v>
      </c>
      <c r="V1071" s="284">
        <v>0.0</v>
      </c>
      <c r="W1071" s="285">
        <v>150.0</v>
      </c>
      <c r="X1071" s="285">
        <v>0.0</v>
      </c>
      <c r="Y1071" s="252">
        <v>1.0</v>
      </c>
      <c r="Z1071" s="252">
        <v>0.0</v>
      </c>
      <c r="AA1071" s="63"/>
      <c r="AB1071" s="63"/>
      <c r="AC1071" s="63"/>
      <c r="AD1071" s="63"/>
      <c r="AE1071" s="63"/>
      <c r="AF1071" s="63"/>
      <c r="AG1071" s="63"/>
      <c r="AH1071" s="63"/>
      <c r="AI1071" s="63"/>
      <c r="AJ1071" s="63"/>
    </row>
    <row r="1072">
      <c r="A1072" s="251" t="s">
        <v>1636</v>
      </c>
      <c r="B1072" s="251" t="s">
        <v>768</v>
      </c>
      <c r="C1072" s="251" t="s">
        <v>1331</v>
      </c>
      <c r="D1072" s="251" t="s">
        <v>1332</v>
      </c>
      <c r="E1072" s="55">
        <v>9.0</v>
      </c>
      <c r="F1072" s="55" t="s">
        <v>7287</v>
      </c>
      <c r="G1072" s="55" t="s">
        <v>7270</v>
      </c>
      <c r="H1072" s="55" t="s">
        <v>54</v>
      </c>
      <c r="I1072" s="55">
        <v>1.0</v>
      </c>
      <c r="J1072" s="55" t="s">
        <v>54</v>
      </c>
      <c r="K1072" s="55">
        <v>35.0</v>
      </c>
      <c r="L1072" s="55">
        <v>41.0</v>
      </c>
      <c r="M1072" s="55">
        <v>16.5</v>
      </c>
      <c r="N1072" s="251">
        <v>3.0</v>
      </c>
      <c r="O1072" s="286">
        <v>1.0E-4</v>
      </c>
      <c r="P1072" s="251">
        <v>4.0</v>
      </c>
      <c r="Q1072" s="286">
        <v>2.0E-4</v>
      </c>
      <c r="R1072" s="286">
        <v>1.0</v>
      </c>
      <c r="S1072" s="251">
        <v>1.0</v>
      </c>
      <c r="T1072" s="251">
        <v>0.0</v>
      </c>
      <c r="U1072" s="286">
        <v>0.3333</v>
      </c>
      <c r="V1072" s="286">
        <v>0.0</v>
      </c>
      <c r="W1072" s="287">
        <v>150.0</v>
      </c>
      <c r="X1072" s="287">
        <v>0.0</v>
      </c>
      <c r="Y1072" s="251">
        <v>1.0</v>
      </c>
      <c r="Z1072" s="251">
        <v>0.0</v>
      </c>
      <c r="AA1072" s="3"/>
      <c r="AB1072" s="3"/>
      <c r="AC1072" s="3"/>
      <c r="AD1072" s="3"/>
      <c r="AE1072" s="3"/>
      <c r="AF1072" s="3"/>
      <c r="AG1072" s="3"/>
      <c r="AH1072" s="3"/>
      <c r="AI1072" s="3"/>
      <c r="AJ1072" s="3"/>
    </row>
    <row r="1073">
      <c r="A1073" s="252" t="s">
        <v>1636</v>
      </c>
      <c r="B1073" s="252" t="s">
        <v>768</v>
      </c>
      <c r="C1073" s="252" t="s">
        <v>1534</v>
      </c>
      <c r="D1073" s="252" t="s">
        <v>1535</v>
      </c>
      <c r="E1073" s="59">
        <v>10.0</v>
      </c>
      <c r="F1073" s="59" t="s">
        <v>7290</v>
      </c>
      <c r="G1073" s="59" t="s">
        <v>7270</v>
      </c>
      <c r="H1073" s="59" t="s">
        <v>54</v>
      </c>
      <c r="I1073" s="59">
        <v>2.0</v>
      </c>
      <c r="J1073" s="59" t="s">
        <v>54</v>
      </c>
      <c r="K1073" s="59">
        <v>35.0</v>
      </c>
      <c r="L1073" s="59">
        <v>41.0</v>
      </c>
      <c r="M1073" s="59">
        <v>16.5</v>
      </c>
      <c r="N1073" s="252">
        <v>7.0</v>
      </c>
      <c r="O1073" s="284">
        <v>3.0E-4</v>
      </c>
      <c r="P1073" s="252">
        <v>7.0</v>
      </c>
      <c r="Q1073" s="284">
        <v>3.0E-4</v>
      </c>
      <c r="R1073" s="284">
        <v>1.0</v>
      </c>
      <c r="S1073" s="252">
        <v>2.0</v>
      </c>
      <c r="T1073" s="252">
        <v>0.0</v>
      </c>
      <c r="U1073" s="284">
        <v>0.2857</v>
      </c>
      <c r="V1073" s="284">
        <v>0.0</v>
      </c>
      <c r="W1073" s="285">
        <v>300.0</v>
      </c>
      <c r="X1073" s="285">
        <v>0.0</v>
      </c>
      <c r="Y1073" s="252">
        <v>2.0</v>
      </c>
      <c r="Z1073" s="252">
        <v>0.0</v>
      </c>
      <c r="AA1073" s="63"/>
      <c r="AB1073" s="63"/>
      <c r="AC1073" s="63"/>
      <c r="AD1073" s="63"/>
      <c r="AE1073" s="63"/>
      <c r="AF1073" s="63"/>
      <c r="AG1073" s="63"/>
      <c r="AH1073" s="63"/>
      <c r="AI1073" s="63"/>
      <c r="AJ1073" s="63"/>
    </row>
    <row r="1074">
      <c r="A1074" s="251" t="s">
        <v>1636</v>
      </c>
      <c r="B1074" s="251" t="s">
        <v>768</v>
      </c>
      <c r="C1074" s="251" t="s">
        <v>1068</v>
      </c>
      <c r="D1074" s="251" t="s">
        <v>1069</v>
      </c>
      <c r="E1074" s="55">
        <v>10.5</v>
      </c>
      <c r="F1074" s="55" t="s">
        <v>7290</v>
      </c>
      <c r="G1074" s="55" t="s">
        <v>7270</v>
      </c>
      <c r="H1074" s="55" t="s">
        <v>54</v>
      </c>
      <c r="I1074" s="55">
        <v>2.0</v>
      </c>
      <c r="J1074" s="55" t="s">
        <v>54</v>
      </c>
      <c r="K1074" s="55">
        <v>35.0</v>
      </c>
      <c r="L1074" s="55">
        <v>41.0</v>
      </c>
      <c r="M1074" s="55">
        <v>16.5</v>
      </c>
      <c r="N1074" s="251">
        <v>19.0</v>
      </c>
      <c r="O1074" s="286">
        <v>9.0E-4</v>
      </c>
      <c r="P1074" s="251">
        <v>23.0</v>
      </c>
      <c r="Q1074" s="286">
        <v>9.0E-4</v>
      </c>
      <c r="R1074" s="286">
        <v>0.9565</v>
      </c>
      <c r="S1074" s="251">
        <v>2.0</v>
      </c>
      <c r="T1074" s="251">
        <v>0.0</v>
      </c>
      <c r="U1074" s="286">
        <v>0.1053</v>
      </c>
      <c r="V1074" s="286">
        <v>0.0</v>
      </c>
      <c r="W1074" s="287">
        <v>300.0</v>
      </c>
      <c r="X1074" s="287">
        <v>0.0</v>
      </c>
      <c r="Y1074" s="251">
        <v>2.0</v>
      </c>
      <c r="Z1074" s="251">
        <v>0.0</v>
      </c>
      <c r="AA1074" s="3"/>
      <c r="AB1074" s="3"/>
      <c r="AC1074" s="3"/>
      <c r="AD1074" s="3"/>
      <c r="AE1074" s="3"/>
      <c r="AF1074" s="3"/>
      <c r="AG1074" s="3"/>
      <c r="AH1074" s="3"/>
      <c r="AI1074" s="3"/>
      <c r="AJ1074" s="3"/>
    </row>
    <row r="1075">
      <c r="A1075" s="252" t="s">
        <v>1636</v>
      </c>
      <c r="B1075" s="252" t="s">
        <v>768</v>
      </c>
      <c r="C1075" s="252" t="s">
        <v>1536</v>
      </c>
      <c r="D1075" s="252" t="s">
        <v>1537</v>
      </c>
      <c r="E1075" s="59">
        <v>12.0</v>
      </c>
      <c r="F1075" s="59" t="s">
        <v>7290</v>
      </c>
      <c r="G1075" s="59" t="s">
        <v>7270</v>
      </c>
      <c r="H1075" s="59" t="s">
        <v>54</v>
      </c>
      <c r="I1075" s="59">
        <v>2.0</v>
      </c>
      <c r="J1075" s="59" t="s">
        <v>54</v>
      </c>
      <c r="K1075" s="59">
        <v>35.0</v>
      </c>
      <c r="L1075" s="59">
        <v>41.0</v>
      </c>
      <c r="M1075" s="59">
        <v>16.5</v>
      </c>
      <c r="N1075" s="252">
        <v>2.0</v>
      </c>
      <c r="O1075" s="284">
        <v>1.0E-4</v>
      </c>
      <c r="P1075" s="252">
        <v>2.0</v>
      </c>
      <c r="Q1075" s="284">
        <v>1.0E-4</v>
      </c>
      <c r="R1075" s="284">
        <v>0.0</v>
      </c>
      <c r="S1075" s="252">
        <v>2.0</v>
      </c>
      <c r="T1075" s="252">
        <v>0.0</v>
      </c>
      <c r="U1075" s="284">
        <v>1.0</v>
      </c>
      <c r="V1075" s="284">
        <v>0.0</v>
      </c>
      <c r="W1075" s="285">
        <v>300.0</v>
      </c>
      <c r="X1075" s="285">
        <v>0.0</v>
      </c>
      <c r="Y1075" s="252">
        <v>2.0</v>
      </c>
      <c r="Z1075" s="252">
        <v>0.0</v>
      </c>
      <c r="AA1075" s="63"/>
      <c r="AB1075" s="63"/>
      <c r="AC1075" s="63"/>
      <c r="AD1075" s="63"/>
      <c r="AE1075" s="63"/>
      <c r="AF1075" s="63"/>
      <c r="AG1075" s="63"/>
      <c r="AH1075" s="63"/>
      <c r="AI1075" s="63"/>
      <c r="AJ1075" s="63"/>
    </row>
    <row r="1076">
      <c r="A1076" s="251" t="s">
        <v>1636</v>
      </c>
      <c r="B1076" s="251" t="s">
        <v>768</v>
      </c>
      <c r="C1076" s="251" t="s">
        <v>1074</v>
      </c>
      <c r="D1076" s="251" t="s">
        <v>1075</v>
      </c>
      <c r="E1076" s="55">
        <v>8.5</v>
      </c>
      <c r="F1076" s="55" t="s">
        <v>7290</v>
      </c>
      <c r="G1076" s="55" t="s">
        <v>7270</v>
      </c>
      <c r="H1076" s="55" t="s">
        <v>54</v>
      </c>
      <c r="I1076" s="55">
        <v>1.0</v>
      </c>
      <c r="J1076" s="55" t="s">
        <v>54</v>
      </c>
      <c r="K1076" s="55">
        <v>35.0</v>
      </c>
      <c r="L1076" s="55">
        <v>41.0</v>
      </c>
      <c r="M1076" s="55">
        <v>16.5</v>
      </c>
      <c r="N1076" s="251">
        <v>2.0</v>
      </c>
      <c r="O1076" s="286">
        <v>1.0E-4</v>
      </c>
      <c r="P1076" s="251">
        <v>2.0</v>
      </c>
      <c r="Q1076" s="286">
        <v>1.0E-4</v>
      </c>
      <c r="R1076" s="286">
        <v>1.0</v>
      </c>
      <c r="S1076" s="251">
        <v>1.0</v>
      </c>
      <c r="T1076" s="251">
        <v>0.0</v>
      </c>
      <c r="U1076" s="286">
        <v>0.5</v>
      </c>
      <c r="V1076" s="286">
        <v>0.0</v>
      </c>
      <c r="W1076" s="287">
        <v>150.0</v>
      </c>
      <c r="X1076" s="287">
        <v>0.0</v>
      </c>
      <c r="Y1076" s="251">
        <v>1.0</v>
      </c>
      <c r="Z1076" s="251">
        <v>0.0</v>
      </c>
      <c r="AA1076" s="3"/>
      <c r="AB1076" s="3"/>
      <c r="AC1076" s="3"/>
      <c r="AD1076" s="3"/>
      <c r="AE1076" s="3"/>
      <c r="AF1076" s="3"/>
      <c r="AG1076" s="3"/>
      <c r="AH1076" s="3"/>
      <c r="AI1076" s="3"/>
      <c r="AJ1076" s="3"/>
    </row>
    <row r="1077">
      <c r="A1077" s="252" t="s">
        <v>1636</v>
      </c>
      <c r="B1077" s="252" t="s">
        <v>777</v>
      </c>
      <c r="C1077" s="252" t="s">
        <v>778</v>
      </c>
      <c r="D1077" s="252" t="s">
        <v>779</v>
      </c>
      <c r="E1077" s="59">
        <v>10.0</v>
      </c>
      <c r="F1077" s="59" t="s">
        <v>7287</v>
      </c>
      <c r="G1077" s="59" t="s">
        <v>7271</v>
      </c>
      <c r="H1077" s="59" t="s">
        <v>54</v>
      </c>
      <c r="I1077" s="59">
        <v>1.0</v>
      </c>
      <c r="J1077" s="59" t="s">
        <v>44</v>
      </c>
      <c r="K1077" s="59">
        <v>35.0</v>
      </c>
      <c r="L1077" s="59">
        <v>42.5</v>
      </c>
      <c r="M1077" s="59">
        <v>16.5</v>
      </c>
      <c r="N1077" s="252">
        <v>323.0</v>
      </c>
      <c r="O1077" s="284">
        <v>0.016</v>
      </c>
      <c r="P1077" s="252">
        <v>386.0</v>
      </c>
      <c r="Q1077" s="284">
        <v>0.0157</v>
      </c>
      <c r="R1077" s="284">
        <v>0.9974</v>
      </c>
      <c r="S1077" s="252">
        <v>1.0</v>
      </c>
      <c r="T1077" s="252">
        <v>0.0</v>
      </c>
      <c r="U1077" s="284">
        <v>0.0031</v>
      </c>
      <c r="V1077" s="284">
        <v>0.0</v>
      </c>
      <c r="W1077" s="285">
        <v>156.0</v>
      </c>
      <c r="X1077" s="285">
        <v>0.0</v>
      </c>
      <c r="Y1077" s="252">
        <v>1.0</v>
      </c>
      <c r="Z1077" s="252">
        <v>0.0</v>
      </c>
      <c r="AA1077" s="63"/>
      <c r="AB1077" s="63"/>
      <c r="AC1077" s="63"/>
      <c r="AD1077" s="63"/>
      <c r="AE1077" s="63"/>
      <c r="AF1077" s="63"/>
      <c r="AG1077" s="63"/>
      <c r="AH1077" s="63"/>
      <c r="AI1077" s="63"/>
      <c r="AJ1077" s="63"/>
    </row>
    <row r="1078">
      <c r="A1078" s="251" t="s">
        <v>1636</v>
      </c>
      <c r="B1078" s="251" t="s">
        <v>777</v>
      </c>
      <c r="C1078" s="251" t="s">
        <v>780</v>
      </c>
      <c r="D1078" s="251" t="s">
        <v>781</v>
      </c>
      <c r="E1078" s="55">
        <v>10.5</v>
      </c>
      <c r="F1078" s="55" t="s">
        <v>7287</v>
      </c>
      <c r="G1078" s="55" t="s">
        <v>7271</v>
      </c>
      <c r="H1078" s="55" t="s">
        <v>54</v>
      </c>
      <c r="I1078" s="55">
        <v>3.0</v>
      </c>
      <c r="J1078" s="55" t="s">
        <v>44</v>
      </c>
      <c r="K1078" s="55">
        <v>35.0</v>
      </c>
      <c r="L1078" s="55">
        <v>42.5</v>
      </c>
      <c r="M1078" s="55">
        <v>16.5</v>
      </c>
      <c r="N1078" s="251">
        <v>24.0</v>
      </c>
      <c r="O1078" s="286">
        <v>0.0012</v>
      </c>
      <c r="P1078" s="251">
        <v>33.0</v>
      </c>
      <c r="Q1078" s="286">
        <v>0.0013</v>
      </c>
      <c r="R1078" s="286">
        <v>1.0</v>
      </c>
      <c r="S1078" s="251">
        <v>3.0</v>
      </c>
      <c r="T1078" s="251">
        <v>0.0</v>
      </c>
      <c r="U1078" s="286">
        <v>0.125</v>
      </c>
      <c r="V1078" s="286">
        <v>0.0</v>
      </c>
      <c r="W1078" s="287">
        <v>468.0</v>
      </c>
      <c r="X1078" s="287">
        <v>0.0</v>
      </c>
      <c r="Y1078" s="251">
        <v>3.0</v>
      </c>
      <c r="Z1078" s="251">
        <v>0.0</v>
      </c>
      <c r="AA1078" s="3"/>
      <c r="AB1078" s="3"/>
      <c r="AC1078" s="3"/>
      <c r="AD1078" s="3"/>
      <c r="AE1078" s="3"/>
      <c r="AF1078" s="3"/>
      <c r="AG1078" s="3"/>
      <c r="AH1078" s="3"/>
      <c r="AI1078" s="3"/>
      <c r="AJ1078" s="3"/>
    </row>
    <row r="1079">
      <c r="A1079" s="252" t="s">
        <v>1636</v>
      </c>
      <c r="B1079" s="252" t="s">
        <v>777</v>
      </c>
      <c r="C1079" s="252" t="s">
        <v>782</v>
      </c>
      <c r="D1079" s="252" t="s">
        <v>783</v>
      </c>
      <c r="E1079" s="59">
        <v>11.0</v>
      </c>
      <c r="F1079" s="59" t="s">
        <v>7287</v>
      </c>
      <c r="G1079" s="59" t="s">
        <v>7271</v>
      </c>
      <c r="H1079" s="59" t="s">
        <v>54</v>
      </c>
      <c r="I1079" s="59">
        <v>1.0</v>
      </c>
      <c r="J1079" s="59" t="s">
        <v>44</v>
      </c>
      <c r="K1079" s="59">
        <v>35.0</v>
      </c>
      <c r="L1079" s="59">
        <v>42.5</v>
      </c>
      <c r="M1079" s="59">
        <v>16.5</v>
      </c>
      <c r="N1079" s="252">
        <v>6.0</v>
      </c>
      <c r="O1079" s="284">
        <v>3.0E-4</v>
      </c>
      <c r="P1079" s="252">
        <v>8.0</v>
      </c>
      <c r="Q1079" s="284">
        <v>3.0E-4</v>
      </c>
      <c r="R1079" s="284">
        <v>0.875</v>
      </c>
      <c r="S1079" s="252">
        <v>1.0</v>
      </c>
      <c r="T1079" s="252">
        <v>0.0</v>
      </c>
      <c r="U1079" s="284">
        <v>0.1667</v>
      </c>
      <c r="V1079" s="284">
        <v>0.0</v>
      </c>
      <c r="W1079" s="285">
        <v>156.0</v>
      </c>
      <c r="X1079" s="285">
        <v>0.0</v>
      </c>
      <c r="Y1079" s="252">
        <v>1.0</v>
      </c>
      <c r="Z1079" s="252">
        <v>0.0</v>
      </c>
      <c r="AA1079" s="63"/>
      <c r="AB1079" s="63"/>
      <c r="AC1079" s="63"/>
      <c r="AD1079" s="63"/>
      <c r="AE1079" s="63"/>
      <c r="AF1079" s="63"/>
      <c r="AG1079" s="63"/>
      <c r="AH1079" s="63"/>
      <c r="AI1079" s="63"/>
      <c r="AJ1079" s="63"/>
    </row>
    <row r="1080">
      <c r="A1080" s="251" t="s">
        <v>1636</v>
      </c>
      <c r="B1080" s="251" t="s">
        <v>777</v>
      </c>
      <c r="C1080" s="251" t="s">
        <v>1078</v>
      </c>
      <c r="D1080" s="251" t="s">
        <v>1079</v>
      </c>
      <c r="E1080" s="55">
        <v>13.0</v>
      </c>
      <c r="F1080" s="55" t="s">
        <v>7287</v>
      </c>
      <c r="G1080" s="55" t="s">
        <v>7271</v>
      </c>
      <c r="H1080" s="55" t="s">
        <v>54</v>
      </c>
      <c r="I1080" s="55">
        <v>1.0</v>
      </c>
      <c r="J1080" s="55" t="s">
        <v>44</v>
      </c>
      <c r="K1080" s="55">
        <v>35.0</v>
      </c>
      <c r="L1080" s="55">
        <v>42.5</v>
      </c>
      <c r="M1080" s="55">
        <v>16.5</v>
      </c>
      <c r="N1080" s="251">
        <v>2.0</v>
      </c>
      <c r="O1080" s="286">
        <v>1.0E-4</v>
      </c>
      <c r="P1080" s="251">
        <v>5.0</v>
      </c>
      <c r="Q1080" s="286">
        <v>2.0E-4</v>
      </c>
      <c r="R1080" s="286">
        <v>1.0</v>
      </c>
      <c r="S1080" s="251">
        <v>1.0</v>
      </c>
      <c r="T1080" s="251">
        <v>0.0</v>
      </c>
      <c r="U1080" s="286">
        <v>0.5</v>
      </c>
      <c r="V1080" s="286">
        <v>0.0</v>
      </c>
      <c r="W1080" s="287">
        <v>156.0</v>
      </c>
      <c r="X1080" s="287">
        <v>0.0</v>
      </c>
      <c r="Y1080" s="251">
        <v>1.0</v>
      </c>
      <c r="Z1080" s="251">
        <v>0.0</v>
      </c>
      <c r="AA1080" s="3"/>
      <c r="AB1080" s="3"/>
      <c r="AC1080" s="3"/>
      <c r="AD1080" s="3"/>
      <c r="AE1080" s="3"/>
      <c r="AF1080" s="3"/>
      <c r="AG1080" s="3"/>
      <c r="AH1080" s="3"/>
      <c r="AI1080" s="3"/>
      <c r="AJ1080" s="3"/>
    </row>
    <row r="1081">
      <c r="A1081" s="252" t="s">
        <v>1636</v>
      </c>
      <c r="B1081" s="252" t="s">
        <v>777</v>
      </c>
      <c r="C1081" s="252" t="s">
        <v>784</v>
      </c>
      <c r="D1081" s="252" t="s">
        <v>785</v>
      </c>
      <c r="E1081" s="59">
        <v>6.0</v>
      </c>
      <c r="F1081" s="59" t="s">
        <v>7287</v>
      </c>
      <c r="G1081" s="59" t="s">
        <v>7271</v>
      </c>
      <c r="H1081" s="59" t="s">
        <v>54</v>
      </c>
      <c r="I1081" s="59">
        <v>3.0</v>
      </c>
      <c r="J1081" s="59" t="s">
        <v>44</v>
      </c>
      <c r="K1081" s="59">
        <v>35.0</v>
      </c>
      <c r="L1081" s="59">
        <v>42.5</v>
      </c>
      <c r="M1081" s="59">
        <v>16.5</v>
      </c>
      <c r="N1081" s="252">
        <v>32.0</v>
      </c>
      <c r="O1081" s="284">
        <v>0.0016</v>
      </c>
      <c r="P1081" s="252">
        <v>47.0</v>
      </c>
      <c r="Q1081" s="284">
        <v>0.0019</v>
      </c>
      <c r="R1081" s="284">
        <v>0.9574</v>
      </c>
      <c r="S1081" s="252">
        <v>3.0</v>
      </c>
      <c r="T1081" s="252">
        <v>0.0</v>
      </c>
      <c r="U1081" s="284">
        <v>0.0938</v>
      </c>
      <c r="V1081" s="284">
        <v>0.0</v>
      </c>
      <c r="W1081" s="285">
        <v>468.0</v>
      </c>
      <c r="X1081" s="285">
        <v>0.0</v>
      </c>
      <c r="Y1081" s="252">
        <v>2.0</v>
      </c>
      <c r="Z1081" s="252">
        <v>0.0</v>
      </c>
      <c r="AA1081" s="63"/>
      <c r="AB1081" s="63"/>
      <c r="AC1081" s="63"/>
      <c r="AD1081" s="63"/>
      <c r="AE1081" s="63"/>
      <c r="AF1081" s="63"/>
      <c r="AG1081" s="63"/>
      <c r="AH1081" s="63"/>
      <c r="AI1081" s="63"/>
      <c r="AJ1081" s="63"/>
    </row>
    <row r="1082">
      <c r="A1082" s="251" t="s">
        <v>1636</v>
      </c>
      <c r="B1082" s="251" t="s">
        <v>777</v>
      </c>
      <c r="C1082" s="251" t="s">
        <v>786</v>
      </c>
      <c r="D1082" s="251" t="s">
        <v>787</v>
      </c>
      <c r="E1082" s="55">
        <v>6.5</v>
      </c>
      <c r="F1082" s="55" t="s">
        <v>7287</v>
      </c>
      <c r="G1082" s="55" t="s">
        <v>7271</v>
      </c>
      <c r="H1082" s="55" t="s">
        <v>54</v>
      </c>
      <c r="I1082" s="55">
        <v>3.0</v>
      </c>
      <c r="J1082" s="55" t="s">
        <v>44</v>
      </c>
      <c r="K1082" s="55">
        <v>35.0</v>
      </c>
      <c r="L1082" s="55">
        <v>42.5</v>
      </c>
      <c r="M1082" s="55">
        <v>16.5</v>
      </c>
      <c r="N1082" s="251">
        <v>10.0</v>
      </c>
      <c r="O1082" s="286">
        <v>5.0E-4</v>
      </c>
      <c r="P1082" s="251">
        <v>13.0</v>
      </c>
      <c r="Q1082" s="286">
        <v>5.0E-4</v>
      </c>
      <c r="R1082" s="286">
        <v>1.0</v>
      </c>
      <c r="S1082" s="251">
        <v>3.0</v>
      </c>
      <c r="T1082" s="251">
        <v>0.0</v>
      </c>
      <c r="U1082" s="286">
        <v>0.3</v>
      </c>
      <c r="V1082" s="286">
        <v>0.0</v>
      </c>
      <c r="W1082" s="287">
        <v>468.0</v>
      </c>
      <c r="X1082" s="287">
        <v>0.0</v>
      </c>
      <c r="Y1082" s="251">
        <v>3.0</v>
      </c>
      <c r="Z1082" s="251">
        <v>0.0</v>
      </c>
      <c r="AA1082" s="3"/>
      <c r="AB1082" s="3"/>
      <c r="AC1082" s="3"/>
      <c r="AD1082" s="3"/>
      <c r="AE1082" s="3"/>
      <c r="AF1082" s="3"/>
      <c r="AG1082" s="3"/>
      <c r="AH1082" s="3"/>
      <c r="AI1082" s="3"/>
      <c r="AJ1082" s="3"/>
    </row>
    <row r="1083">
      <c r="A1083" s="252" t="s">
        <v>1636</v>
      </c>
      <c r="B1083" s="252" t="s">
        <v>777</v>
      </c>
      <c r="C1083" s="252" t="s">
        <v>1080</v>
      </c>
      <c r="D1083" s="252" t="s">
        <v>1081</v>
      </c>
      <c r="E1083" s="59">
        <v>7.0</v>
      </c>
      <c r="F1083" s="59" t="s">
        <v>7287</v>
      </c>
      <c r="G1083" s="59" t="s">
        <v>7271</v>
      </c>
      <c r="H1083" s="59" t="s">
        <v>54</v>
      </c>
      <c r="I1083" s="59">
        <v>1.0</v>
      </c>
      <c r="J1083" s="59" t="s">
        <v>44</v>
      </c>
      <c r="K1083" s="59">
        <v>35.0</v>
      </c>
      <c r="L1083" s="59">
        <v>42.5</v>
      </c>
      <c r="M1083" s="59">
        <v>16.5</v>
      </c>
      <c r="N1083" s="252">
        <v>33.0</v>
      </c>
      <c r="O1083" s="284">
        <v>0.0016</v>
      </c>
      <c r="P1083" s="252">
        <v>40.0</v>
      </c>
      <c r="Q1083" s="284">
        <v>0.0016</v>
      </c>
      <c r="R1083" s="284">
        <v>1.0</v>
      </c>
      <c r="S1083" s="252">
        <v>1.0</v>
      </c>
      <c r="T1083" s="252">
        <v>0.0</v>
      </c>
      <c r="U1083" s="284">
        <v>0.0303</v>
      </c>
      <c r="V1083" s="284">
        <v>0.0</v>
      </c>
      <c r="W1083" s="285">
        <v>156.0</v>
      </c>
      <c r="X1083" s="285">
        <v>0.0</v>
      </c>
      <c r="Y1083" s="252">
        <v>1.0</v>
      </c>
      <c r="Z1083" s="252">
        <v>0.0</v>
      </c>
      <c r="AA1083" s="63"/>
      <c r="AB1083" s="63"/>
      <c r="AC1083" s="63"/>
      <c r="AD1083" s="63"/>
      <c r="AE1083" s="63"/>
      <c r="AF1083" s="63"/>
      <c r="AG1083" s="63"/>
      <c r="AH1083" s="63"/>
      <c r="AI1083" s="63"/>
      <c r="AJ1083" s="63"/>
    </row>
    <row r="1084">
      <c r="A1084" s="251" t="s">
        <v>1636</v>
      </c>
      <c r="B1084" s="251" t="s">
        <v>777</v>
      </c>
      <c r="C1084" s="251" t="s">
        <v>788</v>
      </c>
      <c r="D1084" s="251" t="s">
        <v>789</v>
      </c>
      <c r="E1084" s="55">
        <v>7.5</v>
      </c>
      <c r="F1084" s="55" t="s">
        <v>7287</v>
      </c>
      <c r="G1084" s="55" t="s">
        <v>7271</v>
      </c>
      <c r="H1084" s="55" t="s">
        <v>54</v>
      </c>
      <c r="I1084" s="55">
        <v>3.0</v>
      </c>
      <c r="J1084" s="55" t="s">
        <v>44</v>
      </c>
      <c r="K1084" s="55">
        <v>35.0</v>
      </c>
      <c r="L1084" s="55">
        <v>42.5</v>
      </c>
      <c r="M1084" s="55">
        <v>16.5</v>
      </c>
      <c r="N1084" s="251">
        <v>124.0</v>
      </c>
      <c r="O1084" s="286">
        <v>0.0061</v>
      </c>
      <c r="P1084" s="251">
        <v>155.0</v>
      </c>
      <c r="Q1084" s="286">
        <v>0.0063</v>
      </c>
      <c r="R1084" s="286">
        <v>1.0</v>
      </c>
      <c r="S1084" s="251">
        <v>3.0</v>
      </c>
      <c r="T1084" s="251">
        <v>0.0</v>
      </c>
      <c r="U1084" s="286">
        <v>0.0242</v>
      </c>
      <c r="V1084" s="286">
        <v>0.0</v>
      </c>
      <c r="W1084" s="287">
        <v>468.0</v>
      </c>
      <c r="X1084" s="287">
        <v>0.0</v>
      </c>
      <c r="Y1084" s="251">
        <v>3.0</v>
      </c>
      <c r="Z1084" s="251">
        <v>0.0</v>
      </c>
      <c r="AA1084" s="3"/>
      <c r="AB1084" s="3"/>
      <c r="AC1084" s="3"/>
      <c r="AD1084" s="3"/>
      <c r="AE1084" s="3"/>
      <c r="AF1084" s="3"/>
      <c r="AG1084" s="3"/>
      <c r="AH1084" s="3"/>
      <c r="AI1084" s="3"/>
      <c r="AJ1084" s="3"/>
    </row>
    <row r="1085">
      <c r="A1085" s="252" t="s">
        <v>1636</v>
      </c>
      <c r="B1085" s="252" t="s">
        <v>777</v>
      </c>
      <c r="C1085" s="252" t="s">
        <v>1082</v>
      </c>
      <c r="D1085" s="252" t="s">
        <v>1083</v>
      </c>
      <c r="E1085" s="59">
        <v>8.0</v>
      </c>
      <c r="F1085" s="59" t="s">
        <v>7287</v>
      </c>
      <c r="G1085" s="59" t="s">
        <v>7271</v>
      </c>
      <c r="H1085" s="59" t="s">
        <v>54</v>
      </c>
      <c r="I1085" s="59">
        <v>2.0</v>
      </c>
      <c r="J1085" s="59" t="s">
        <v>44</v>
      </c>
      <c r="K1085" s="59">
        <v>35.0</v>
      </c>
      <c r="L1085" s="59">
        <v>42.5</v>
      </c>
      <c r="M1085" s="59">
        <v>16.5</v>
      </c>
      <c r="N1085" s="252">
        <v>11.0</v>
      </c>
      <c r="O1085" s="284">
        <v>5.0E-4</v>
      </c>
      <c r="P1085" s="252">
        <v>14.0</v>
      </c>
      <c r="Q1085" s="284">
        <v>6.0E-4</v>
      </c>
      <c r="R1085" s="284">
        <v>0.8571</v>
      </c>
      <c r="S1085" s="252">
        <v>2.0</v>
      </c>
      <c r="T1085" s="252">
        <v>0.0</v>
      </c>
      <c r="U1085" s="284">
        <v>0.1818</v>
      </c>
      <c r="V1085" s="284">
        <v>0.0</v>
      </c>
      <c r="W1085" s="285">
        <v>312.0</v>
      </c>
      <c r="X1085" s="285">
        <v>0.0</v>
      </c>
      <c r="Y1085" s="252">
        <v>2.0</v>
      </c>
      <c r="Z1085" s="252">
        <v>0.0</v>
      </c>
      <c r="AA1085" s="63"/>
      <c r="AB1085" s="63"/>
      <c r="AC1085" s="63"/>
      <c r="AD1085" s="63"/>
      <c r="AE1085" s="63"/>
      <c r="AF1085" s="63"/>
      <c r="AG1085" s="63"/>
      <c r="AH1085" s="63"/>
      <c r="AI1085" s="63"/>
      <c r="AJ1085" s="63"/>
    </row>
    <row r="1086">
      <c r="A1086" s="251" t="s">
        <v>1636</v>
      </c>
      <c r="B1086" s="251" t="s">
        <v>777</v>
      </c>
      <c r="C1086" s="251" t="s">
        <v>790</v>
      </c>
      <c r="D1086" s="251" t="s">
        <v>791</v>
      </c>
      <c r="E1086" s="55">
        <v>8.5</v>
      </c>
      <c r="F1086" s="55" t="s">
        <v>7287</v>
      </c>
      <c r="G1086" s="55" t="s">
        <v>7271</v>
      </c>
      <c r="H1086" s="55" t="s">
        <v>54</v>
      </c>
      <c r="I1086" s="55">
        <v>1.0</v>
      </c>
      <c r="J1086" s="55" t="s">
        <v>44</v>
      </c>
      <c r="K1086" s="55">
        <v>35.0</v>
      </c>
      <c r="L1086" s="55">
        <v>42.5</v>
      </c>
      <c r="M1086" s="55">
        <v>16.5</v>
      </c>
      <c r="N1086" s="251">
        <v>10.0</v>
      </c>
      <c r="O1086" s="286">
        <v>5.0E-4</v>
      </c>
      <c r="P1086" s="251">
        <v>12.0</v>
      </c>
      <c r="Q1086" s="286">
        <v>5.0E-4</v>
      </c>
      <c r="R1086" s="286">
        <v>1.0</v>
      </c>
      <c r="S1086" s="251">
        <v>1.0</v>
      </c>
      <c r="T1086" s="251">
        <v>0.0</v>
      </c>
      <c r="U1086" s="286">
        <v>0.1</v>
      </c>
      <c r="V1086" s="286">
        <v>0.0</v>
      </c>
      <c r="W1086" s="287">
        <v>156.0</v>
      </c>
      <c r="X1086" s="287">
        <v>0.0</v>
      </c>
      <c r="Y1086" s="251">
        <v>1.0</v>
      </c>
      <c r="Z1086" s="251">
        <v>0.0</v>
      </c>
      <c r="AA1086" s="3"/>
      <c r="AB1086" s="3"/>
      <c r="AC1086" s="3"/>
      <c r="AD1086" s="3"/>
      <c r="AE1086" s="3"/>
      <c r="AF1086" s="3"/>
      <c r="AG1086" s="3"/>
      <c r="AH1086" s="3"/>
      <c r="AI1086" s="3"/>
      <c r="AJ1086" s="3"/>
    </row>
    <row r="1087">
      <c r="A1087" s="252" t="s">
        <v>1636</v>
      </c>
      <c r="B1087" s="252" t="s">
        <v>777</v>
      </c>
      <c r="C1087" s="252" t="s">
        <v>792</v>
      </c>
      <c r="D1087" s="252" t="s">
        <v>793</v>
      </c>
      <c r="E1087" s="59">
        <v>9.0</v>
      </c>
      <c r="F1087" s="59" t="s">
        <v>7287</v>
      </c>
      <c r="G1087" s="59" t="s">
        <v>7271</v>
      </c>
      <c r="H1087" s="59" t="s">
        <v>54</v>
      </c>
      <c r="I1087" s="59">
        <v>3.0</v>
      </c>
      <c r="J1087" s="59" t="s">
        <v>44</v>
      </c>
      <c r="K1087" s="59">
        <v>35.0</v>
      </c>
      <c r="L1087" s="59">
        <v>42.5</v>
      </c>
      <c r="M1087" s="59">
        <v>16.5</v>
      </c>
      <c r="N1087" s="252">
        <v>18.0</v>
      </c>
      <c r="O1087" s="284">
        <v>9.0E-4</v>
      </c>
      <c r="P1087" s="252">
        <v>23.0</v>
      </c>
      <c r="Q1087" s="284">
        <v>9.0E-4</v>
      </c>
      <c r="R1087" s="284">
        <v>0.913</v>
      </c>
      <c r="S1087" s="252">
        <v>3.0</v>
      </c>
      <c r="T1087" s="252">
        <v>0.0</v>
      </c>
      <c r="U1087" s="284">
        <v>0.1667</v>
      </c>
      <c r="V1087" s="284">
        <v>0.0</v>
      </c>
      <c r="W1087" s="285">
        <v>468.0</v>
      </c>
      <c r="X1087" s="285">
        <v>0.0</v>
      </c>
      <c r="Y1087" s="252">
        <v>3.0</v>
      </c>
      <c r="Z1087" s="252">
        <v>0.0</v>
      </c>
      <c r="AA1087" s="63"/>
      <c r="AB1087" s="63"/>
      <c r="AC1087" s="63"/>
      <c r="AD1087" s="63"/>
      <c r="AE1087" s="63"/>
      <c r="AF1087" s="63"/>
      <c r="AG1087" s="63"/>
      <c r="AH1087" s="63"/>
      <c r="AI1087" s="63"/>
      <c r="AJ1087" s="63"/>
    </row>
    <row r="1088">
      <c r="A1088" s="251" t="s">
        <v>1636</v>
      </c>
      <c r="B1088" s="251" t="s">
        <v>777</v>
      </c>
      <c r="C1088" s="251" t="s">
        <v>794</v>
      </c>
      <c r="D1088" s="251" t="s">
        <v>795</v>
      </c>
      <c r="E1088" s="55">
        <v>9.5</v>
      </c>
      <c r="F1088" s="55" t="s">
        <v>7287</v>
      </c>
      <c r="G1088" s="55" t="s">
        <v>7271</v>
      </c>
      <c r="H1088" s="55" t="s">
        <v>54</v>
      </c>
      <c r="I1088" s="55">
        <v>3.0</v>
      </c>
      <c r="J1088" s="55" t="s">
        <v>44</v>
      </c>
      <c r="K1088" s="55">
        <v>35.0</v>
      </c>
      <c r="L1088" s="55">
        <v>42.5</v>
      </c>
      <c r="M1088" s="55">
        <v>16.5</v>
      </c>
      <c r="N1088" s="251">
        <v>30.0</v>
      </c>
      <c r="O1088" s="286">
        <v>0.0015</v>
      </c>
      <c r="P1088" s="251">
        <v>32.0</v>
      </c>
      <c r="Q1088" s="286">
        <v>0.0013</v>
      </c>
      <c r="R1088" s="286">
        <v>0.9688</v>
      </c>
      <c r="S1088" s="251">
        <v>3.0</v>
      </c>
      <c r="T1088" s="251">
        <v>0.0</v>
      </c>
      <c r="U1088" s="286">
        <v>0.1</v>
      </c>
      <c r="V1088" s="286">
        <v>0.0</v>
      </c>
      <c r="W1088" s="287">
        <v>468.0</v>
      </c>
      <c r="X1088" s="287">
        <v>0.0</v>
      </c>
      <c r="Y1088" s="251">
        <v>3.0</v>
      </c>
      <c r="Z1088" s="251">
        <v>0.0</v>
      </c>
      <c r="AA1088" s="3"/>
      <c r="AB1088" s="3"/>
      <c r="AC1088" s="3"/>
      <c r="AD1088" s="3"/>
      <c r="AE1088" s="3"/>
      <c r="AF1088" s="3"/>
      <c r="AG1088" s="3"/>
      <c r="AH1088" s="3"/>
      <c r="AI1088" s="3"/>
      <c r="AJ1088" s="3"/>
    </row>
    <row r="1089">
      <c r="A1089" s="252" t="s">
        <v>1636</v>
      </c>
      <c r="B1089" s="252" t="s">
        <v>777</v>
      </c>
      <c r="C1089" s="252" t="s">
        <v>1337</v>
      </c>
      <c r="D1089" s="252" t="s">
        <v>1338</v>
      </c>
      <c r="E1089" s="59">
        <v>10.0</v>
      </c>
      <c r="F1089" s="59" t="s">
        <v>7290</v>
      </c>
      <c r="G1089" s="59" t="s">
        <v>7271</v>
      </c>
      <c r="H1089" s="59" t="s">
        <v>54</v>
      </c>
      <c r="I1089" s="59">
        <v>2.0</v>
      </c>
      <c r="J1089" s="59" t="s">
        <v>44</v>
      </c>
      <c r="K1089" s="59">
        <v>35.0</v>
      </c>
      <c r="L1089" s="59">
        <v>42.5</v>
      </c>
      <c r="M1089" s="59">
        <v>16.5</v>
      </c>
      <c r="N1089" s="252">
        <v>54.0</v>
      </c>
      <c r="O1089" s="284">
        <v>0.0027</v>
      </c>
      <c r="P1089" s="252">
        <v>70.0</v>
      </c>
      <c r="Q1089" s="284">
        <v>0.0028</v>
      </c>
      <c r="R1089" s="284">
        <v>1.0</v>
      </c>
      <c r="S1089" s="252">
        <v>2.0</v>
      </c>
      <c r="T1089" s="252">
        <v>0.0</v>
      </c>
      <c r="U1089" s="284">
        <v>0.037</v>
      </c>
      <c r="V1089" s="284">
        <v>0.0</v>
      </c>
      <c r="W1089" s="285">
        <v>156.0</v>
      </c>
      <c r="X1089" s="285">
        <v>0.0</v>
      </c>
      <c r="Y1089" s="252">
        <v>2.0</v>
      </c>
      <c r="Z1089" s="252">
        <v>0.0</v>
      </c>
      <c r="AA1089" s="63"/>
      <c r="AB1089" s="63"/>
      <c r="AC1089" s="63"/>
      <c r="AD1089" s="63"/>
      <c r="AE1089" s="63"/>
      <c r="AF1089" s="63"/>
      <c r="AG1089" s="63"/>
      <c r="AH1089" s="63"/>
      <c r="AI1089" s="63"/>
      <c r="AJ1089" s="63"/>
    </row>
    <row r="1090">
      <c r="A1090" s="251" t="s">
        <v>1636</v>
      </c>
      <c r="B1090" s="251" t="s">
        <v>777</v>
      </c>
      <c r="C1090" s="251" t="s">
        <v>1339</v>
      </c>
      <c r="D1090" s="251" t="s">
        <v>1340</v>
      </c>
      <c r="E1090" s="55">
        <v>10.5</v>
      </c>
      <c r="F1090" s="55" t="s">
        <v>7290</v>
      </c>
      <c r="G1090" s="55" t="s">
        <v>7271</v>
      </c>
      <c r="H1090" s="55" t="s">
        <v>54</v>
      </c>
      <c r="I1090" s="55">
        <v>3.0</v>
      </c>
      <c r="J1090" s="55" t="s">
        <v>44</v>
      </c>
      <c r="K1090" s="55">
        <v>35.0</v>
      </c>
      <c r="L1090" s="55">
        <v>42.5</v>
      </c>
      <c r="M1090" s="55">
        <v>16.5</v>
      </c>
      <c r="N1090" s="251">
        <v>7.0</v>
      </c>
      <c r="O1090" s="286">
        <v>3.0E-4</v>
      </c>
      <c r="P1090" s="251">
        <v>10.0</v>
      </c>
      <c r="Q1090" s="286">
        <v>4.0E-4</v>
      </c>
      <c r="R1090" s="286">
        <v>1.0</v>
      </c>
      <c r="S1090" s="251">
        <v>3.0</v>
      </c>
      <c r="T1090" s="251">
        <v>0.0</v>
      </c>
      <c r="U1090" s="286">
        <v>0.4286</v>
      </c>
      <c r="V1090" s="286">
        <v>0.0</v>
      </c>
      <c r="W1090" s="287">
        <v>468.0</v>
      </c>
      <c r="X1090" s="287">
        <v>0.0</v>
      </c>
      <c r="Y1090" s="251">
        <v>3.0</v>
      </c>
      <c r="Z1090" s="251">
        <v>0.0</v>
      </c>
      <c r="AA1090" s="3"/>
      <c r="AB1090" s="3"/>
      <c r="AC1090" s="3"/>
      <c r="AD1090" s="3"/>
      <c r="AE1090" s="3"/>
      <c r="AF1090" s="3"/>
      <c r="AG1090" s="3"/>
      <c r="AH1090" s="3"/>
      <c r="AI1090" s="3"/>
      <c r="AJ1090" s="3"/>
    </row>
    <row r="1091">
      <c r="A1091" s="252" t="s">
        <v>1636</v>
      </c>
      <c r="B1091" s="252" t="s">
        <v>777</v>
      </c>
      <c r="C1091" s="252" t="s">
        <v>796</v>
      </c>
      <c r="D1091" s="252" t="s">
        <v>797</v>
      </c>
      <c r="E1091" s="59">
        <v>11.0</v>
      </c>
      <c r="F1091" s="59" t="s">
        <v>7290</v>
      </c>
      <c r="G1091" s="59" t="s">
        <v>7271</v>
      </c>
      <c r="H1091" s="59" t="s">
        <v>54</v>
      </c>
      <c r="I1091" s="59">
        <v>1.0</v>
      </c>
      <c r="J1091" s="59" t="s">
        <v>44</v>
      </c>
      <c r="K1091" s="59">
        <v>35.0</v>
      </c>
      <c r="L1091" s="59">
        <v>42.5</v>
      </c>
      <c r="M1091" s="59">
        <v>16.5</v>
      </c>
      <c r="N1091" s="252">
        <v>2.0</v>
      </c>
      <c r="O1091" s="284">
        <v>1.0E-4</v>
      </c>
      <c r="P1091" s="252">
        <v>3.0</v>
      </c>
      <c r="Q1091" s="284">
        <v>1.0E-4</v>
      </c>
      <c r="R1091" s="284">
        <v>1.0</v>
      </c>
      <c r="S1091" s="252">
        <v>1.0</v>
      </c>
      <c r="T1091" s="252">
        <v>0.0</v>
      </c>
      <c r="U1091" s="284">
        <v>0.5</v>
      </c>
      <c r="V1091" s="284">
        <v>0.0</v>
      </c>
      <c r="W1091" s="285">
        <v>156.0</v>
      </c>
      <c r="X1091" s="285">
        <v>0.0</v>
      </c>
      <c r="Y1091" s="252">
        <v>1.0</v>
      </c>
      <c r="Z1091" s="252">
        <v>0.0</v>
      </c>
      <c r="AA1091" s="63"/>
      <c r="AB1091" s="63"/>
      <c r="AC1091" s="63"/>
      <c r="AD1091" s="63"/>
      <c r="AE1091" s="63"/>
      <c r="AF1091" s="63"/>
      <c r="AG1091" s="63"/>
      <c r="AH1091" s="63"/>
      <c r="AI1091" s="63"/>
      <c r="AJ1091" s="63"/>
    </row>
    <row r="1092">
      <c r="A1092" s="251" t="s">
        <v>1636</v>
      </c>
      <c r="B1092" s="251" t="s">
        <v>777</v>
      </c>
      <c r="C1092" s="251" t="s">
        <v>1341</v>
      </c>
      <c r="D1092" s="251" t="s">
        <v>1342</v>
      </c>
      <c r="E1092" s="55">
        <v>6.0</v>
      </c>
      <c r="F1092" s="55" t="s">
        <v>7290</v>
      </c>
      <c r="G1092" s="55" t="s">
        <v>7271</v>
      </c>
      <c r="H1092" s="55" t="s">
        <v>54</v>
      </c>
      <c r="I1092" s="55">
        <v>1.0</v>
      </c>
      <c r="J1092" s="55" t="s">
        <v>44</v>
      </c>
      <c r="K1092" s="55">
        <v>35.0</v>
      </c>
      <c r="L1092" s="55">
        <v>42.5</v>
      </c>
      <c r="M1092" s="55">
        <v>16.5</v>
      </c>
      <c r="N1092" s="251">
        <v>16.0</v>
      </c>
      <c r="O1092" s="286">
        <v>8.0E-4</v>
      </c>
      <c r="P1092" s="251">
        <v>22.0</v>
      </c>
      <c r="Q1092" s="286">
        <v>9.0E-4</v>
      </c>
      <c r="R1092" s="286">
        <v>0.7727</v>
      </c>
      <c r="S1092" s="251">
        <v>1.0</v>
      </c>
      <c r="T1092" s="251">
        <v>0.0</v>
      </c>
      <c r="U1092" s="286">
        <v>0.0625</v>
      </c>
      <c r="V1092" s="286">
        <v>0.0</v>
      </c>
      <c r="W1092" s="287">
        <v>156.0</v>
      </c>
      <c r="X1092" s="287">
        <v>0.0</v>
      </c>
      <c r="Y1092" s="251">
        <v>1.0</v>
      </c>
      <c r="Z1092" s="251">
        <v>0.0</v>
      </c>
      <c r="AA1092" s="3"/>
      <c r="AB1092" s="3"/>
      <c r="AC1092" s="3"/>
      <c r="AD1092" s="3"/>
      <c r="AE1092" s="3"/>
      <c r="AF1092" s="3"/>
      <c r="AG1092" s="3"/>
      <c r="AH1092" s="3"/>
      <c r="AI1092" s="3"/>
      <c r="AJ1092" s="3"/>
    </row>
    <row r="1093">
      <c r="A1093" s="252" t="s">
        <v>1636</v>
      </c>
      <c r="B1093" s="252" t="s">
        <v>777</v>
      </c>
      <c r="C1093" s="252" t="s">
        <v>1343</v>
      </c>
      <c r="D1093" s="252" t="s">
        <v>1344</v>
      </c>
      <c r="E1093" s="59">
        <v>6.5</v>
      </c>
      <c r="F1093" s="59" t="s">
        <v>7290</v>
      </c>
      <c r="G1093" s="59" t="s">
        <v>7271</v>
      </c>
      <c r="H1093" s="59" t="s">
        <v>54</v>
      </c>
      <c r="I1093" s="59">
        <v>1.0</v>
      </c>
      <c r="J1093" s="59" t="s">
        <v>44</v>
      </c>
      <c r="K1093" s="59">
        <v>35.0</v>
      </c>
      <c r="L1093" s="59">
        <v>42.5</v>
      </c>
      <c r="M1093" s="59">
        <v>16.5</v>
      </c>
      <c r="N1093" s="252">
        <v>26.0</v>
      </c>
      <c r="O1093" s="284">
        <v>0.0013</v>
      </c>
      <c r="P1093" s="252">
        <v>33.0</v>
      </c>
      <c r="Q1093" s="284">
        <v>0.0013</v>
      </c>
      <c r="R1093" s="284">
        <v>1.0</v>
      </c>
      <c r="S1093" s="252">
        <v>1.0</v>
      </c>
      <c r="T1093" s="252">
        <v>0.0</v>
      </c>
      <c r="U1093" s="284">
        <v>0.0385</v>
      </c>
      <c r="V1093" s="284">
        <v>0.0</v>
      </c>
      <c r="W1093" s="285">
        <v>156.0</v>
      </c>
      <c r="X1093" s="285">
        <v>0.0</v>
      </c>
      <c r="Y1093" s="252">
        <v>1.0</v>
      </c>
      <c r="Z1093" s="252">
        <v>0.0</v>
      </c>
      <c r="AA1093" s="63"/>
      <c r="AB1093" s="63"/>
      <c r="AC1093" s="63"/>
      <c r="AD1093" s="63"/>
      <c r="AE1093" s="63"/>
      <c r="AF1093" s="63"/>
      <c r="AG1093" s="63"/>
      <c r="AH1093" s="63"/>
      <c r="AI1093" s="63"/>
      <c r="AJ1093" s="63"/>
    </row>
    <row r="1094">
      <c r="A1094" s="251" t="s">
        <v>1636</v>
      </c>
      <c r="B1094" s="251" t="s">
        <v>777</v>
      </c>
      <c r="C1094" s="251" t="s">
        <v>798</v>
      </c>
      <c r="D1094" s="251" t="s">
        <v>799</v>
      </c>
      <c r="E1094" s="55">
        <v>7.0</v>
      </c>
      <c r="F1094" s="55" t="s">
        <v>7290</v>
      </c>
      <c r="G1094" s="55" t="s">
        <v>7271</v>
      </c>
      <c r="H1094" s="55" t="s">
        <v>54</v>
      </c>
      <c r="I1094" s="55">
        <v>1.0</v>
      </c>
      <c r="J1094" s="55" t="s">
        <v>44</v>
      </c>
      <c r="K1094" s="55">
        <v>35.0</v>
      </c>
      <c r="L1094" s="55">
        <v>42.5</v>
      </c>
      <c r="M1094" s="55">
        <v>16.5</v>
      </c>
      <c r="N1094" s="251">
        <v>179.0</v>
      </c>
      <c r="O1094" s="286">
        <v>0.0089</v>
      </c>
      <c r="P1094" s="251">
        <v>201.0</v>
      </c>
      <c r="Q1094" s="286">
        <v>0.0082</v>
      </c>
      <c r="R1094" s="286">
        <v>0.995</v>
      </c>
      <c r="S1094" s="251">
        <v>1.0</v>
      </c>
      <c r="T1094" s="251">
        <v>0.0</v>
      </c>
      <c r="U1094" s="286">
        <v>0.0056</v>
      </c>
      <c r="V1094" s="286">
        <v>0.0</v>
      </c>
      <c r="W1094" s="287">
        <v>156.0</v>
      </c>
      <c r="X1094" s="287">
        <v>0.0</v>
      </c>
      <c r="Y1094" s="251">
        <v>1.0</v>
      </c>
      <c r="Z1094" s="251">
        <v>0.0</v>
      </c>
      <c r="AA1094" s="3"/>
      <c r="AB1094" s="3"/>
      <c r="AC1094" s="3"/>
      <c r="AD1094" s="3"/>
      <c r="AE1094" s="3"/>
      <c r="AF1094" s="3"/>
      <c r="AG1094" s="3"/>
      <c r="AH1094" s="3"/>
      <c r="AI1094" s="3"/>
      <c r="AJ1094" s="3"/>
    </row>
    <row r="1095">
      <c r="A1095" s="252" t="s">
        <v>1636</v>
      </c>
      <c r="B1095" s="252" t="s">
        <v>777</v>
      </c>
      <c r="C1095" s="252" t="s">
        <v>800</v>
      </c>
      <c r="D1095" s="252" t="s">
        <v>801</v>
      </c>
      <c r="E1095" s="59">
        <v>8.0</v>
      </c>
      <c r="F1095" s="59" t="s">
        <v>7290</v>
      </c>
      <c r="G1095" s="59" t="s">
        <v>7271</v>
      </c>
      <c r="H1095" s="59" t="s">
        <v>54</v>
      </c>
      <c r="I1095" s="59">
        <v>1.0</v>
      </c>
      <c r="J1095" s="59" t="s">
        <v>44</v>
      </c>
      <c r="K1095" s="59">
        <v>35.0</v>
      </c>
      <c r="L1095" s="59">
        <v>42.5</v>
      </c>
      <c r="M1095" s="59">
        <v>16.5</v>
      </c>
      <c r="N1095" s="252">
        <v>5.0</v>
      </c>
      <c r="O1095" s="284">
        <v>2.0E-4</v>
      </c>
      <c r="P1095" s="252">
        <v>7.0</v>
      </c>
      <c r="Q1095" s="284">
        <v>3.0E-4</v>
      </c>
      <c r="R1095" s="284">
        <v>0.5714</v>
      </c>
      <c r="S1095" s="252">
        <v>1.0</v>
      </c>
      <c r="T1095" s="252">
        <v>0.0</v>
      </c>
      <c r="U1095" s="284">
        <v>0.2</v>
      </c>
      <c r="V1095" s="284">
        <v>0.0</v>
      </c>
      <c r="W1095" s="285">
        <v>156.0</v>
      </c>
      <c r="X1095" s="285">
        <v>0.0</v>
      </c>
      <c r="Y1095" s="252">
        <v>1.0</v>
      </c>
      <c r="Z1095" s="252">
        <v>0.0</v>
      </c>
      <c r="AA1095" s="63"/>
      <c r="AB1095" s="63"/>
      <c r="AC1095" s="63"/>
      <c r="AD1095" s="63"/>
      <c r="AE1095" s="63"/>
      <c r="AF1095" s="63"/>
      <c r="AG1095" s="63"/>
      <c r="AH1095" s="63"/>
      <c r="AI1095" s="63"/>
      <c r="AJ1095" s="63"/>
    </row>
    <row r="1096">
      <c r="A1096" s="251" t="s">
        <v>1636</v>
      </c>
      <c r="B1096" s="251" t="s">
        <v>777</v>
      </c>
      <c r="C1096" s="251" t="s">
        <v>802</v>
      </c>
      <c r="D1096" s="251" t="s">
        <v>803</v>
      </c>
      <c r="E1096" s="55">
        <v>8.5</v>
      </c>
      <c r="F1096" s="55" t="s">
        <v>7290</v>
      </c>
      <c r="G1096" s="55" t="s">
        <v>7271</v>
      </c>
      <c r="H1096" s="55" t="s">
        <v>54</v>
      </c>
      <c r="I1096" s="55">
        <v>1.0</v>
      </c>
      <c r="J1096" s="55" t="s">
        <v>44</v>
      </c>
      <c r="K1096" s="55">
        <v>35.0</v>
      </c>
      <c r="L1096" s="55">
        <v>42.5</v>
      </c>
      <c r="M1096" s="55">
        <v>16.5</v>
      </c>
      <c r="N1096" s="251">
        <v>3.0</v>
      </c>
      <c r="O1096" s="286">
        <v>1.0E-4</v>
      </c>
      <c r="P1096" s="251">
        <v>3.0</v>
      </c>
      <c r="Q1096" s="286">
        <v>1.0E-4</v>
      </c>
      <c r="R1096" s="286">
        <v>0.6667</v>
      </c>
      <c r="S1096" s="251">
        <v>1.0</v>
      </c>
      <c r="T1096" s="251">
        <v>0.0</v>
      </c>
      <c r="U1096" s="286">
        <v>0.3333</v>
      </c>
      <c r="V1096" s="286">
        <v>0.0</v>
      </c>
      <c r="W1096" s="287">
        <v>156.0</v>
      </c>
      <c r="X1096" s="287">
        <v>0.0</v>
      </c>
      <c r="Y1096" s="251">
        <v>1.0</v>
      </c>
      <c r="Z1096" s="251">
        <v>0.0</v>
      </c>
      <c r="AA1096" s="3"/>
      <c r="AB1096" s="3"/>
      <c r="AC1096" s="3"/>
      <c r="AD1096" s="3"/>
      <c r="AE1096" s="3"/>
      <c r="AF1096" s="3"/>
      <c r="AG1096" s="3"/>
      <c r="AH1096" s="3"/>
      <c r="AI1096" s="3"/>
      <c r="AJ1096" s="3"/>
    </row>
    <row r="1097">
      <c r="A1097" s="252" t="s">
        <v>1636</v>
      </c>
      <c r="B1097" s="252" t="s">
        <v>777</v>
      </c>
      <c r="C1097" s="252" t="s">
        <v>1345</v>
      </c>
      <c r="D1097" s="252" t="s">
        <v>1346</v>
      </c>
      <c r="E1097" s="59">
        <v>9.0</v>
      </c>
      <c r="F1097" s="59" t="s">
        <v>7290</v>
      </c>
      <c r="G1097" s="59" t="s">
        <v>7271</v>
      </c>
      <c r="H1097" s="59" t="s">
        <v>54</v>
      </c>
      <c r="I1097" s="59">
        <v>1.0</v>
      </c>
      <c r="J1097" s="59" t="s">
        <v>44</v>
      </c>
      <c r="K1097" s="59">
        <v>35.0</v>
      </c>
      <c r="L1097" s="59">
        <v>42.5</v>
      </c>
      <c r="M1097" s="59">
        <v>16.5</v>
      </c>
      <c r="N1097" s="252">
        <v>24.0</v>
      </c>
      <c r="O1097" s="284">
        <v>0.0012</v>
      </c>
      <c r="P1097" s="252">
        <v>29.0</v>
      </c>
      <c r="Q1097" s="284">
        <v>0.0012</v>
      </c>
      <c r="R1097" s="284">
        <v>0.8621</v>
      </c>
      <c r="S1097" s="252">
        <v>1.0</v>
      </c>
      <c r="T1097" s="252">
        <v>0.0</v>
      </c>
      <c r="U1097" s="284">
        <v>0.0417</v>
      </c>
      <c r="V1097" s="284">
        <v>0.0</v>
      </c>
      <c r="W1097" s="285">
        <v>156.0</v>
      </c>
      <c r="X1097" s="285">
        <v>0.0</v>
      </c>
      <c r="Y1097" s="252">
        <v>1.0</v>
      </c>
      <c r="Z1097" s="252">
        <v>0.0</v>
      </c>
      <c r="AA1097" s="63"/>
      <c r="AB1097" s="63"/>
      <c r="AC1097" s="63"/>
      <c r="AD1097" s="63"/>
      <c r="AE1097" s="63"/>
      <c r="AF1097" s="63"/>
      <c r="AG1097" s="63"/>
      <c r="AH1097" s="63"/>
      <c r="AI1097" s="63"/>
      <c r="AJ1097" s="63"/>
    </row>
    <row r="1098">
      <c r="A1098" s="251" t="s">
        <v>1636</v>
      </c>
      <c r="B1098" s="251" t="s">
        <v>777</v>
      </c>
      <c r="C1098" s="251" t="s">
        <v>804</v>
      </c>
      <c r="D1098" s="251" t="s">
        <v>805</v>
      </c>
      <c r="E1098" s="55">
        <v>9.5</v>
      </c>
      <c r="F1098" s="55" t="s">
        <v>7290</v>
      </c>
      <c r="G1098" s="55" t="s">
        <v>7271</v>
      </c>
      <c r="H1098" s="55" t="s">
        <v>54</v>
      </c>
      <c r="I1098" s="55">
        <v>1.0</v>
      </c>
      <c r="J1098" s="55" t="s">
        <v>44</v>
      </c>
      <c r="K1098" s="55">
        <v>35.0</v>
      </c>
      <c r="L1098" s="55">
        <v>42.5</v>
      </c>
      <c r="M1098" s="55">
        <v>16.5</v>
      </c>
      <c r="N1098" s="251">
        <v>8.0</v>
      </c>
      <c r="O1098" s="286">
        <v>4.0E-4</v>
      </c>
      <c r="P1098" s="251">
        <v>12.0</v>
      </c>
      <c r="Q1098" s="286">
        <v>5.0E-4</v>
      </c>
      <c r="R1098" s="286">
        <v>0.8333</v>
      </c>
      <c r="S1098" s="251">
        <v>1.0</v>
      </c>
      <c r="T1098" s="251">
        <v>0.0</v>
      </c>
      <c r="U1098" s="286">
        <v>0.125</v>
      </c>
      <c r="V1098" s="286">
        <v>0.0</v>
      </c>
      <c r="W1098" s="287">
        <v>156.0</v>
      </c>
      <c r="X1098" s="287">
        <v>0.0</v>
      </c>
      <c r="Y1098" s="251">
        <v>1.0</v>
      </c>
      <c r="Z1098" s="251">
        <v>0.0</v>
      </c>
      <c r="AA1098" s="3"/>
      <c r="AB1098" s="3"/>
      <c r="AC1098" s="3"/>
      <c r="AD1098" s="3"/>
      <c r="AE1098" s="3"/>
      <c r="AF1098" s="3"/>
      <c r="AG1098" s="3"/>
      <c r="AH1098" s="3"/>
      <c r="AI1098" s="3"/>
      <c r="AJ1098" s="3"/>
    </row>
    <row r="1099">
      <c r="A1099" s="252" t="s">
        <v>1636</v>
      </c>
      <c r="B1099" s="252" t="s">
        <v>806</v>
      </c>
      <c r="C1099" s="252" t="s">
        <v>1084</v>
      </c>
      <c r="D1099" s="252" t="s">
        <v>1085</v>
      </c>
      <c r="E1099" s="59">
        <v>10.0</v>
      </c>
      <c r="F1099" s="59" t="s">
        <v>7287</v>
      </c>
      <c r="G1099" s="59" t="s">
        <v>7270</v>
      </c>
      <c r="H1099" s="59" t="s">
        <v>31</v>
      </c>
      <c r="I1099" s="59">
        <v>3.0</v>
      </c>
      <c r="J1099" s="59" t="s">
        <v>31</v>
      </c>
      <c r="K1099" s="59">
        <v>35.0</v>
      </c>
      <c r="L1099" s="59">
        <v>44.0</v>
      </c>
      <c r="M1099" s="59">
        <v>16.5</v>
      </c>
      <c r="N1099" s="252">
        <v>3.0</v>
      </c>
      <c r="O1099" s="284">
        <v>1.0E-4</v>
      </c>
      <c r="P1099" s="252">
        <v>3.0</v>
      </c>
      <c r="Q1099" s="284">
        <v>1.0E-4</v>
      </c>
      <c r="R1099" s="284">
        <v>0.6667</v>
      </c>
      <c r="S1099" s="252">
        <v>2.0</v>
      </c>
      <c r="T1099" s="252">
        <v>1.0</v>
      </c>
      <c r="U1099" s="284">
        <v>0.6667</v>
      </c>
      <c r="V1099" s="284">
        <v>0.3333</v>
      </c>
      <c r="W1099" s="285">
        <v>312.0</v>
      </c>
      <c r="X1099" s="285">
        <v>156.0</v>
      </c>
      <c r="Y1099" s="252">
        <v>2.0</v>
      </c>
      <c r="Z1099" s="252">
        <v>1.0</v>
      </c>
      <c r="AA1099" s="63"/>
      <c r="AB1099" s="63"/>
      <c r="AC1099" s="63"/>
      <c r="AD1099" s="63"/>
      <c r="AE1099" s="63"/>
      <c r="AF1099" s="63"/>
      <c r="AG1099" s="63"/>
      <c r="AH1099" s="63"/>
      <c r="AI1099" s="63"/>
      <c r="AJ1099" s="63"/>
    </row>
    <row r="1100">
      <c r="A1100" s="251" t="s">
        <v>1636</v>
      </c>
      <c r="B1100" s="251" t="s">
        <v>806</v>
      </c>
      <c r="C1100" s="251" t="s">
        <v>1353</v>
      </c>
      <c r="D1100" s="251" t="s">
        <v>1354</v>
      </c>
      <c r="E1100" s="55">
        <v>9.0</v>
      </c>
      <c r="F1100" s="55" t="s">
        <v>7287</v>
      </c>
      <c r="G1100" s="55" t="s">
        <v>7270</v>
      </c>
      <c r="H1100" s="55" t="s">
        <v>31</v>
      </c>
      <c r="I1100" s="55">
        <v>2.0</v>
      </c>
      <c r="J1100" s="55" t="s">
        <v>31</v>
      </c>
      <c r="K1100" s="55">
        <v>35.0</v>
      </c>
      <c r="L1100" s="55">
        <v>44.0</v>
      </c>
      <c r="M1100" s="55">
        <v>16.5</v>
      </c>
      <c r="N1100" s="251">
        <v>14.0</v>
      </c>
      <c r="O1100" s="286">
        <v>7.0E-4</v>
      </c>
      <c r="P1100" s="251">
        <v>17.0</v>
      </c>
      <c r="Q1100" s="286">
        <v>7.0E-4</v>
      </c>
      <c r="R1100" s="286">
        <v>1.0</v>
      </c>
      <c r="S1100" s="251">
        <v>2.0</v>
      </c>
      <c r="T1100" s="251">
        <v>0.0</v>
      </c>
      <c r="U1100" s="286">
        <v>0.1429</v>
      </c>
      <c r="V1100" s="286">
        <v>0.0</v>
      </c>
      <c r="W1100" s="287">
        <v>312.0</v>
      </c>
      <c r="X1100" s="287">
        <v>0.0</v>
      </c>
      <c r="Y1100" s="251">
        <v>2.0</v>
      </c>
      <c r="Z1100" s="251">
        <v>0.0</v>
      </c>
      <c r="AA1100" s="3"/>
      <c r="AB1100" s="3"/>
      <c r="AC1100" s="3"/>
      <c r="AD1100" s="3"/>
      <c r="AE1100" s="3"/>
      <c r="AF1100" s="3"/>
      <c r="AG1100" s="3"/>
      <c r="AH1100" s="3"/>
      <c r="AI1100" s="3"/>
      <c r="AJ1100" s="3"/>
    </row>
    <row r="1101">
      <c r="A1101" s="252" t="s">
        <v>1636</v>
      </c>
      <c r="B1101" s="252" t="s">
        <v>809</v>
      </c>
      <c r="C1101" s="252" t="s">
        <v>810</v>
      </c>
      <c r="D1101" s="252" t="s">
        <v>811</v>
      </c>
      <c r="E1101" s="59">
        <v>10.0</v>
      </c>
      <c r="F1101" s="59" t="s">
        <v>7287</v>
      </c>
      <c r="G1101" s="59" t="s">
        <v>7271</v>
      </c>
      <c r="H1101" s="59" t="s">
        <v>31</v>
      </c>
      <c r="I1101" s="59">
        <v>3.0</v>
      </c>
      <c r="J1101" s="59" t="s">
        <v>23</v>
      </c>
      <c r="K1101" s="59">
        <v>35.0</v>
      </c>
      <c r="L1101" s="59">
        <v>45.5</v>
      </c>
      <c r="M1101" s="59">
        <v>16.5</v>
      </c>
      <c r="N1101" s="252">
        <v>19.0</v>
      </c>
      <c r="O1101" s="284">
        <v>9.0E-4</v>
      </c>
      <c r="P1101" s="252">
        <v>22.0</v>
      </c>
      <c r="Q1101" s="284">
        <v>9.0E-4</v>
      </c>
      <c r="R1101" s="284">
        <v>0.9545</v>
      </c>
      <c r="S1101" s="252">
        <v>3.0</v>
      </c>
      <c r="T1101" s="252">
        <v>0.0</v>
      </c>
      <c r="U1101" s="284">
        <v>0.1579</v>
      </c>
      <c r="V1101" s="284">
        <v>0.0</v>
      </c>
      <c r="W1101" s="285">
        <v>483.0</v>
      </c>
      <c r="X1101" s="285">
        <v>0.0</v>
      </c>
      <c r="Y1101" s="252">
        <v>3.0</v>
      </c>
      <c r="Z1101" s="252">
        <v>0.0</v>
      </c>
      <c r="AA1101" s="63"/>
      <c r="AB1101" s="63"/>
      <c r="AC1101" s="63"/>
      <c r="AD1101" s="63"/>
      <c r="AE1101" s="63"/>
      <c r="AF1101" s="63"/>
      <c r="AG1101" s="63"/>
      <c r="AH1101" s="63"/>
      <c r="AI1101" s="63"/>
      <c r="AJ1101" s="63"/>
    </row>
    <row r="1102">
      <c r="A1102" s="251" t="s">
        <v>1636</v>
      </c>
      <c r="B1102" s="251" t="s">
        <v>809</v>
      </c>
      <c r="C1102" s="251" t="s">
        <v>812</v>
      </c>
      <c r="D1102" s="251" t="s">
        <v>813</v>
      </c>
      <c r="E1102" s="55">
        <v>10.5</v>
      </c>
      <c r="F1102" s="55" t="s">
        <v>7287</v>
      </c>
      <c r="G1102" s="55" t="s">
        <v>7271</v>
      </c>
      <c r="H1102" s="55" t="s">
        <v>31</v>
      </c>
      <c r="I1102" s="55">
        <v>8.0</v>
      </c>
      <c r="J1102" s="55" t="s">
        <v>23</v>
      </c>
      <c r="K1102" s="55">
        <v>35.0</v>
      </c>
      <c r="L1102" s="55">
        <v>45.5</v>
      </c>
      <c r="M1102" s="55">
        <v>16.5</v>
      </c>
      <c r="N1102" s="251">
        <v>73.0</v>
      </c>
      <c r="O1102" s="286">
        <v>0.0036</v>
      </c>
      <c r="P1102" s="251">
        <v>90.0</v>
      </c>
      <c r="Q1102" s="286">
        <v>0.0037</v>
      </c>
      <c r="R1102" s="286">
        <v>0.9778</v>
      </c>
      <c r="S1102" s="251">
        <v>8.0</v>
      </c>
      <c r="T1102" s="251">
        <v>0.0</v>
      </c>
      <c r="U1102" s="286">
        <v>0.1096</v>
      </c>
      <c r="V1102" s="286">
        <v>0.0</v>
      </c>
      <c r="W1102" s="287">
        <v>1288.0</v>
      </c>
      <c r="X1102" s="287">
        <v>0.0</v>
      </c>
      <c r="Y1102" s="251">
        <v>8.0</v>
      </c>
      <c r="Z1102" s="251">
        <v>0.0</v>
      </c>
      <c r="AA1102" s="3"/>
      <c r="AB1102" s="3"/>
      <c r="AC1102" s="3"/>
      <c r="AD1102" s="3"/>
      <c r="AE1102" s="3"/>
      <c r="AF1102" s="3"/>
      <c r="AG1102" s="3"/>
      <c r="AH1102" s="3"/>
      <c r="AI1102" s="3"/>
      <c r="AJ1102" s="3"/>
    </row>
    <row r="1103">
      <c r="A1103" s="252" t="s">
        <v>1636</v>
      </c>
      <c r="B1103" s="252" t="s">
        <v>809</v>
      </c>
      <c r="C1103" s="252" t="s">
        <v>814</v>
      </c>
      <c r="D1103" s="252" t="s">
        <v>815</v>
      </c>
      <c r="E1103" s="59">
        <v>11.0</v>
      </c>
      <c r="F1103" s="59" t="s">
        <v>7287</v>
      </c>
      <c r="G1103" s="59" t="s">
        <v>7271</v>
      </c>
      <c r="H1103" s="59" t="s">
        <v>31</v>
      </c>
      <c r="I1103" s="59">
        <v>8.0</v>
      </c>
      <c r="J1103" s="59" t="s">
        <v>23</v>
      </c>
      <c r="K1103" s="59">
        <v>35.0</v>
      </c>
      <c r="L1103" s="59">
        <v>45.5</v>
      </c>
      <c r="M1103" s="59">
        <v>16.5</v>
      </c>
      <c r="N1103" s="252">
        <v>28.0</v>
      </c>
      <c r="O1103" s="284">
        <v>0.0014</v>
      </c>
      <c r="P1103" s="252">
        <v>34.0</v>
      </c>
      <c r="Q1103" s="284">
        <v>0.0014</v>
      </c>
      <c r="R1103" s="284">
        <v>0.8824</v>
      </c>
      <c r="S1103" s="252">
        <v>8.0</v>
      </c>
      <c r="T1103" s="252">
        <v>0.0</v>
      </c>
      <c r="U1103" s="284">
        <v>0.2857</v>
      </c>
      <c r="V1103" s="284">
        <v>0.0</v>
      </c>
      <c r="W1103" s="285">
        <v>1288.0</v>
      </c>
      <c r="X1103" s="285">
        <v>0.0</v>
      </c>
      <c r="Y1103" s="252">
        <v>8.0</v>
      </c>
      <c r="Z1103" s="252">
        <v>0.0</v>
      </c>
      <c r="AA1103" s="63"/>
      <c r="AB1103" s="63"/>
      <c r="AC1103" s="63"/>
      <c r="AD1103" s="63"/>
      <c r="AE1103" s="63"/>
      <c r="AF1103" s="63"/>
      <c r="AG1103" s="63"/>
      <c r="AH1103" s="63"/>
      <c r="AI1103" s="63"/>
      <c r="AJ1103" s="63"/>
    </row>
    <row r="1104">
      <c r="A1104" s="251" t="s">
        <v>1636</v>
      </c>
      <c r="B1104" s="251" t="s">
        <v>809</v>
      </c>
      <c r="C1104" s="251" t="s">
        <v>1538</v>
      </c>
      <c r="D1104" s="251" t="s">
        <v>1539</v>
      </c>
      <c r="E1104" s="55">
        <v>13.0</v>
      </c>
      <c r="F1104" s="55" t="s">
        <v>7287</v>
      </c>
      <c r="G1104" s="55" t="s">
        <v>7271</v>
      </c>
      <c r="H1104" s="55" t="s">
        <v>31</v>
      </c>
      <c r="I1104" s="55">
        <v>6.0</v>
      </c>
      <c r="J1104" s="55" t="s">
        <v>23</v>
      </c>
      <c r="K1104" s="55">
        <v>35.0</v>
      </c>
      <c r="L1104" s="55">
        <v>45.5</v>
      </c>
      <c r="M1104" s="55">
        <v>16.5</v>
      </c>
      <c r="N1104" s="251">
        <v>14.0</v>
      </c>
      <c r="O1104" s="286">
        <v>7.0E-4</v>
      </c>
      <c r="P1104" s="251">
        <v>25.0</v>
      </c>
      <c r="Q1104" s="286">
        <v>0.001</v>
      </c>
      <c r="R1104" s="286">
        <v>0.96</v>
      </c>
      <c r="S1104" s="251">
        <v>6.0</v>
      </c>
      <c r="T1104" s="251">
        <v>0.0</v>
      </c>
      <c r="U1104" s="286">
        <v>0.4286</v>
      </c>
      <c r="V1104" s="286">
        <v>0.0</v>
      </c>
      <c r="W1104" s="287">
        <v>966.0</v>
      </c>
      <c r="X1104" s="287">
        <v>0.0</v>
      </c>
      <c r="Y1104" s="251">
        <v>6.0</v>
      </c>
      <c r="Z1104" s="251">
        <v>0.0</v>
      </c>
      <c r="AA1104" s="3"/>
      <c r="AB1104" s="3"/>
      <c r="AC1104" s="3"/>
      <c r="AD1104" s="3"/>
      <c r="AE1104" s="3"/>
      <c r="AF1104" s="3"/>
      <c r="AG1104" s="3"/>
      <c r="AH1104" s="3"/>
      <c r="AI1104" s="3"/>
      <c r="AJ1104" s="3"/>
    </row>
    <row r="1105">
      <c r="A1105" s="252" t="s">
        <v>1636</v>
      </c>
      <c r="B1105" s="252" t="s">
        <v>809</v>
      </c>
      <c r="C1105" s="252" t="s">
        <v>1357</v>
      </c>
      <c r="D1105" s="252" t="s">
        <v>1358</v>
      </c>
      <c r="E1105" s="59">
        <v>7.0</v>
      </c>
      <c r="F1105" s="59" t="s">
        <v>7287</v>
      </c>
      <c r="G1105" s="59" t="s">
        <v>7271</v>
      </c>
      <c r="H1105" s="59" t="s">
        <v>31</v>
      </c>
      <c r="I1105" s="59">
        <v>2.0</v>
      </c>
      <c r="J1105" s="59" t="s">
        <v>23</v>
      </c>
      <c r="K1105" s="59">
        <v>35.0</v>
      </c>
      <c r="L1105" s="59">
        <v>45.5</v>
      </c>
      <c r="M1105" s="59">
        <v>16.5</v>
      </c>
      <c r="N1105" s="252">
        <v>8.0</v>
      </c>
      <c r="O1105" s="284">
        <v>4.0E-4</v>
      </c>
      <c r="P1105" s="252">
        <v>10.0</v>
      </c>
      <c r="Q1105" s="284">
        <v>4.0E-4</v>
      </c>
      <c r="R1105" s="284">
        <v>1.0</v>
      </c>
      <c r="S1105" s="252">
        <v>2.0</v>
      </c>
      <c r="T1105" s="252">
        <v>0.0</v>
      </c>
      <c r="U1105" s="284">
        <v>0.25</v>
      </c>
      <c r="V1105" s="284">
        <v>0.0</v>
      </c>
      <c r="W1105" s="285">
        <v>322.0</v>
      </c>
      <c r="X1105" s="285">
        <v>0.0</v>
      </c>
      <c r="Y1105" s="252">
        <v>2.0</v>
      </c>
      <c r="Z1105" s="252">
        <v>0.0</v>
      </c>
      <c r="AA1105" s="63"/>
      <c r="AB1105" s="63"/>
      <c r="AC1105" s="63"/>
      <c r="AD1105" s="63"/>
      <c r="AE1105" s="63"/>
      <c r="AF1105" s="63"/>
      <c r="AG1105" s="63"/>
      <c r="AH1105" s="63"/>
      <c r="AI1105" s="63"/>
      <c r="AJ1105" s="63"/>
    </row>
    <row r="1106">
      <c r="A1106" s="251" t="s">
        <v>1636</v>
      </c>
      <c r="B1106" s="251" t="s">
        <v>809</v>
      </c>
      <c r="C1106" s="251" t="s">
        <v>818</v>
      </c>
      <c r="D1106" s="251" t="s">
        <v>819</v>
      </c>
      <c r="E1106" s="55">
        <v>7.5</v>
      </c>
      <c r="F1106" s="55" t="s">
        <v>7287</v>
      </c>
      <c r="G1106" s="55" t="s">
        <v>7271</v>
      </c>
      <c r="H1106" s="55" t="s">
        <v>31</v>
      </c>
      <c r="I1106" s="55">
        <v>1.0</v>
      </c>
      <c r="J1106" s="55" t="s">
        <v>23</v>
      </c>
      <c r="K1106" s="55">
        <v>35.0</v>
      </c>
      <c r="L1106" s="55">
        <v>45.5</v>
      </c>
      <c r="M1106" s="55">
        <v>16.5</v>
      </c>
      <c r="N1106" s="251">
        <v>8.0</v>
      </c>
      <c r="O1106" s="286">
        <v>4.0E-4</v>
      </c>
      <c r="P1106" s="251">
        <v>9.0</v>
      </c>
      <c r="Q1106" s="286">
        <v>4.0E-4</v>
      </c>
      <c r="R1106" s="286">
        <v>1.0</v>
      </c>
      <c r="S1106" s="251">
        <v>1.0</v>
      </c>
      <c r="T1106" s="251">
        <v>0.0</v>
      </c>
      <c r="U1106" s="286">
        <v>0.125</v>
      </c>
      <c r="V1106" s="286">
        <v>0.0</v>
      </c>
      <c r="W1106" s="287">
        <v>161.0</v>
      </c>
      <c r="X1106" s="287">
        <v>0.0</v>
      </c>
      <c r="Y1106" s="251">
        <v>1.0</v>
      </c>
      <c r="Z1106" s="251">
        <v>0.0</v>
      </c>
      <c r="AA1106" s="3"/>
      <c r="AB1106" s="3"/>
      <c r="AC1106" s="3"/>
      <c r="AD1106" s="3"/>
      <c r="AE1106" s="3"/>
      <c r="AF1106" s="3"/>
      <c r="AG1106" s="3"/>
      <c r="AH1106" s="3"/>
      <c r="AI1106" s="3"/>
      <c r="AJ1106" s="3"/>
    </row>
    <row r="1107">
      <c r="A1107" s="252" t="s">
        <v>1636</v>
      </c>
      <c r="B1107" s="252" t="s">
        <v>809</v>
      </c>
      <c r="C1107" s="252" t="s">
        <v>1090</v>
      </c>
      <c r="D1107" s="252" t="s">
        <v>1091</v>
      </c>
      <c r="E1107" s="59">
        <v>8.0</v>
      </c>
      <c r="F1107" s="59" t="s">
        <v>7287</v>
      </c>
      <c r="G1107" s="59" t="s">
        <v>7271</v>
      </c>
      <c r="H1107" s="59" t="s">
        <v>31</v>
      </c>
      <c r="I1107" s="59">
        <v>5.0</v>
      </c>
      <c r="J1107" s="59" t="s">
        <v>23</v>
      </c>
      <c r="K1107" s="59">
        <v>35.0</v>
      </c>
      <c r="L1107" s="59">
        <v>45.5</v>
      </c>
      <c r="M1107" s="59">
        <v>16.5</v>
      </c>
      <c r="N1107" s="252">
        <v>212.0</v>
      </c>
      <c r="O1107" s="284">
        <v>0.0105</v>
      </c>
      <c r="P1107" s="252">
        <v>246.0</v>
      </c>
      <c r="Q1107" s="284">
        <v>0.01</v>
      </c>
      <c r="R1107" s="284">
        <v>1.0</v>
      </c>
      <c r="S1107" s="252">
        <v>5.0</v>
      </c>
      <c r="T1107" s="252">
        <v>0.0</v>
      </c>
      <c r="U1107" s="284">
        <v>0.0236</v>
      </c>
      <c r="V1107" s="284">
        <v>0.0</v>
      </c>
      <c r="W1107" s="285">
        <v>805.0</v>
      </c>
      <c r="X1107" s="285">
        <v>0.0</v>
      </c>
      <c r="Y1107" s="252">
        <v>5.0</v>
      </c>
      <c r="Z1107" s="252">
        <v>0.0</v>
      </c>
      <c r="AA1107" s="63"/>
      <c r="AB1107" s="63"/>
      <c r="AC1107" s="63"/>
      <c r="AD1107" s="63"/>
      <c r="AE1107" s="63"/>
      <c r="AF1107" s="63"/>
      <c r="AG1107" s="63"/>
      <c r="AH1107" s="63"/>
      <c r="AI1107" s="63"/>
      <c r="AJ1107" s="63"/>
    </row>
    <row r="1108">
      <c r="A1108" s="251" t="s">
        <v>1636</v>
      </c>
      <c r="B1108" s="251" t="s">
        <v>809</v>
      </c>
      <c r="C1108" s="251" t="s">
        <v>820</v>
      </c>
      <c r="D1108" s="251" t="s">
        <v>821</v>
      </c>
      <c r="E1108" s="55">
        <v>8.5</v>
      </c>
      <c r="F1108" s="55" t="s">
        <v>7287</v>
      </c>
      <c r="G1108" s="55" t="s">
        <v>7271</v>
      </c>
      <c r="H1108" s="55" t="s">
        <v>31</v>
      </c>
      <c r="I1108" s="55">
        <v>6.0</v>
      </c>
      <c r="J1108" s="55" t="s">
        <v>23</v>
      </c>
      <c r="K1108" s="55">
        <v>35.0</v>
      </c>
      <c r="L1108" s="55">
        <v>45.5</v>
      </c>
      <c r="M1108" s="55">
        <v>16.5</v>
      </c>
      <c r="N1108" s="251">
        <v>325.0</v>
      </c>
      <c r="O1108" s="286">
        <v>0.0161</v>
      </c>
      <c r="P1108" s="251">
        <v>386.0</v>
      </c>
      <c r="Q1108" s="286">
        <v>0.0157</v>
      </c>
      <c r="R1108" s="286">
        <v>0.9948</v>
      </c>
      <c r="S1108" s="251">
        <v>6.0</v>
      </c>
      <c r="T1108" s="251">
        <v>0.0</v>
      </c>
      <c r="U1108" s="286">
        <v>0.0185</v>
      </c>
      <c r="V1108" s="286">
        <v>0.0</v>
      </c>
      <c r="W1108" s="287">
        <v>966.0</v>
      </c>
      <c r="X1108" s="287">
        <v>0.0</v>
      </c>
      <c r="Y1108" s="251">
        <v>6.0</v>
      </c>
      <c r="Z1108" s="251">
        <v>0.0</v>
      </c>
      <c r="AA1108" s="3"/>
      <c r="AB1108" s="3"/>
      <c r="AC1108" s="3"/>
      <c r="AD1108" s="3"/>
      <c r="AE1108" s="3"/>
      <c r="AF1108" s="3"/>
      <c r="AG1108" s="3"/>
      <c r="AH1108" s="3"/>
      <c r="AI1108" s="3"/>
      <c r="AJ1108" s="3"/>
    </row>
    <row r="1109">
      <c r="A1109" s="252" t="s">
        <v>1636</v>
      </c>
      <c r="B1109" s="252" t="s">
        <v>809</v>
      </c>
      <c r="C1109" s="252" t="s">
        <v>822</v>
      </c>
      <c r="D1109" s="252" t="s">
        <v>823</v>
      </c>
      <c r="E1109" s="59">
        <v>9.0</v>
      </c>
      <c r="F1109" s="59" t="s">
        <v>7287</v>
      </c>
      <c r="G1109" s="59" t="s">
        <v>7271</v>
      </c>
      <c r="H1109" s="59" t="s">
        <v>31</v>
      </c>
      <c r="I1109" s="59">
        <v>3.0</v>
      </c>
      <c r="J1109" s="59" t="s">
        <v>23</v>
      </c>
      <c r="K1109" s="59">
        <v>35.0</v>
      </c>
      <c r="L1109" s="59">
        <v>45.5</v>
      </c>
      <c r="M1109" s="59">
        <v>16.5</v>
      </c>
      <c r="N1109" s="252">
        <v>13.0</v>
      </c>
      <c r="O1109" s="284">
        <v>6.0E-4</v>
      </c>
      <c r="P1109" s="252">
        <v>15.0</v>
      </c>
      <c r="Q1109" s="284">
        <v>6.0E-4</v>
      </c>
      <c r="R1109" s="284">
        <v>1.0</v>
      </c>
      <c r="S1109" s="252">
        <v>3.0</v>
      </c>
      <c r="T1109" s="252">
        <v>0.0</v>
      </c>
      <c r="U1109" s="284">
        <v>0.2308</v>
      </c>
      <c r="V1109" s="284">
        <v>0.0</v>
      </c>
      <c r="W1109" s="285">
        <v>483.0</v>
      </c>
      <c r="X1109" s="285">
        <v>0.0</v>
      </c>
      <c r="Y1109" s="252">
        <v>3.0</v>
      </c>
      <c r="Z1109" s="252">
        <v>0.0</v>
      </c>
      <c r="AA1109" s="63"/>
      <c r="AB1109" s="63"/>
      <c r="AC1109" s="63"/>
      <c r="AD1109" s="63"/>
      <c r="AE1109" s="63"/>
      <c r="AF1109" s="63"/>
      <c r="AG1109" s="63"/>
      <c r="AH1109" s="63"/>
      <c r="AI1109" s="63"/>
      <c r="AJ1109" s="63"/>
    </row>
    <row r="1110">
      <c r="A1110" s="251" t="s">
        <v>1636</v>
      </c>
      <c r="B1110" s="251" t="s">
        <v>809</v>
      </c>
      <c r="C1110" s="251" t="s">
        <v>1092</v>
      </c>
      <c r="D1110" s="251" t="s">
        <v>1093</v>
      </c>
      <c r="E1110" s="55">
        <v>9.5</v>
      </c>
      <c r="F1110" s="55" t="s">
        <v>7287</v>
      </c>
      <c r="G1110" s="55" t="s">
        <v>7271</v>
      </c>
      <c r="H1110" s="55" t="s">
        <v>31</v>
      </c>
      <c r="I1110" s="55">
        <v>5.0</v>
      </c>
      <c r="J1110" s="55" t="s">
        <v>23</v>
      </c>
      <c r="K1110" s="55">
        <v>35.0</v>
      </c>
      <c r="L1110" s="55">
        <v>45.5</v>
      </c>
      <c r="M1110" s="55">
        <v>16.5</v>
      </c>
      <c r="N1110" s="251">
        <v>15.0</v>
      </c>
      <c r="O1110" s="286">
        <v>7.0E-4</v>
      </c>
      <c r="P1110" s="251">
        <v>20.0</v>
      </c>
      <c r="Q1110" s="286">
        <v>8.0E-4</v>
      </c>
      <c r="R1110" s="286">
        <v>1.0</v>
      </c>
      <c r="S1110" s="251">
        <v>5.0</v>
      </c>
      <c r="T1110" s="251">
        <v>0.0</v>
      </c>
      <c r="U1110" s="286">
        <v>0.3333</v>
      </c>
      <c r="V1110" s="286">
        <v>0.0</v>
      </c>
      <c r="W1110" s="287">
        <v>805.0</v>
      </c>
      <c r="X1110" s="287">
        <v>0.0</v>
      </c>
      <c r="Y1110" s="251">
        <v>5.0</v>
      </c>
      <c r="Z1110" s="251">
        <v>0.0</v>
      </c>
      <c r="AA1110" s="3"/>
      <c r="AB1110" s="3"/>
      <c r="AC1110" s="3"/>
      <c r="AD1110" s="3"/>
      <c r="AE1110" s="3"/>
      <c r="AF1110" s="3"/>
      <c r="AG1110" s="3"/>
      <c r="AH1110" s="3"/>
      <c r="AI1110" s="3"/>
      <c r="AJ1110" s="3"/>
    </row>
    <row r="1111">
      <c r="A1111" s="252" t="s">
        <v>1636</v>
      </c>
      <c r="B1111" s="252" t="s">
        <v>1359</v>
      </c>
      <c r="C1111" s="252" t="s">
        <v>1540</v>
      </c>
      <c r="D1111" s="252" t="s">
        <v>1541</v>
      </c>
      <c r="E1111" s="59">
        <v>5.5</v>
      </c>
      <c r="F1111" s="59" t="s">
        <v>7290</v>
      </c>
      <c r="G1111" s="59" t="s">
        <v>7270</v>
      </c>
      <c r="H1111" s="59" t="s">
        <v>1625</v>
      </c>
      <c r="I1111" s="59">
        <v>1.0</v>
      </c>
      <c r="J1111" s="59" t="s">
        <v>63</v>
      </c>
      <c r="K1111" s="59">
        <v>35.0</v>
      </c>
      <c r="L1111" s="59">
        <v>39.0</v>
      </c>
      <c r="M1111" s="59">
        <v>16.5</v>
      </c>
      <c r="N1111" s="252">
        <v>3.0</v>
      </c>
      <c r="O1111" s="284">
        <v>1.0E-4</v>
      </c>
      <c r="P1111" s="252">
        <v>4.0</v>
      </c>
      <c r="Q1111" s="284">
        <v>2.0E-4</v>
      </c>
      <c r="R1111" s="284">
        <v>1.0</v>
      </c>
      <c r="S1111" s="252">
        <v>1.0</v>
      </c>
      <c r="T1111" s="252">
        <v>0.0</v>
      </c>
      <c r="U1111" s="284">
        <v>0.3333</v>
      </c>
      <c r="V1111" s="284">
        <v>0.0</v>
      </c>
      <c r="W1111" s="285">
        <v>118.0</v>
      </c>
      <c r="X1111" s="285">
        <v>0.0</v>
      </c>
      <c r="Y1111" s="252">
        <v>1.0</v>
      </c>
      <c r="Z1111" s="252">
        <v>0.0</v>
      </c>
      <c r="AA1111" s="63"/>
      <c r="AB1111" s="63"/>
      <c r="AC1111" s="63"/>
      <c r="AD1111" s="63"/>
      <c r="AE1111" s="63"/>
      <c r="AF1111" s="63"/>
      <c r="AG1111" s="63"/>
      <c r="AH1111" s="63"/>
      <c r="AI1111" s="63"/>
      <c r="AJ1111" s="63"/>
    </row>
    <row r="1112">
      <c r="A1112" s="251" t="s">
        <v>1636</v>
      </c>
      <c r="B1112" s="251" t="s">
        <v>824</v>
      </c>
      <c r="C1112" s="251" t="s">
        <v>1542</v>
      </c>
      <c r="D1112" s="251" t="s">
        <v>1543</v>
      </c>
      <c r="E1112" s="55">
        <v>10.0</v>
      </c>
      <c r="F1112" s="55" t="s">
        <v>7287</v>
      </c>
      <c r="G1112" s="55" t="s">
        <v>7271</v>
      </c>
      <c r="H1112" s="55" t="s">
        <v>54</v>
      </c>
      <c r="I1112" s="55">
        <v>1.0</v>
      </c>
      <c r="J1112" s="55" t="s">
        <v>44</v>
      </c>
      <c r="K1112" s="55">
        <v>35.0</v>
      </c>
      <c r="L1112" s="55">
        <v>42.5</v>
      </c>
      <c r="M1112" s="55">
        <v>16.5</v>
      </c>
      <c r="N1112" s="251">
        <v>2.0</v>
      </c>
      <c r="O1112" s="286">
        <v>1.0E-4</v>
      </c>
      <c r="P1112" s="251">
        <v>2.0</v>
      </c>
      <c r="Q1112" s="286">
        <v>1.0E-4</v>
      </c>
      <c r="R1112" s="286">
        <v>1.0</v>
      </c>
      <c r="S1112" s="251">
        <v>1.0</v>
      </c>
      <c r="T1112" s="251">
        <v>0.0</v>
      </c>
      <c r="U1112" s="286">
        <v>0.5</v>
      </c>
      <c r="V1112" s="286">
        <v>0.0</v>
      </c>
      <c r="W1112" s="287">
        <v>156.0</v>
      </c>
      <c r="X1112" s="287">
        <v>0.0</v>
      </c>
      <c r="Y1112" s="251">
        <v>1.0</v>
      </c>
      <c r="Z1112" s="251">
        <v>0.0</v>
      </c>
      <c r="AA1112" s="3"/>
      <c r="AB1112" s="3"/>
      <c r="AC1112" s="3"/>
      <c r="AD1112" s="3"/>
      <c r="AE1112" s="3"/>
      <c r="AF1112" s="3"/>
      <c r="AG1112" s="3"/>
      <c r="AH1112" s="3"/>
      <c r="AI1112" s="3"/>
      <c r="AJ1112" s="3"/>
    </row>
    <row r="1113">
      <c r="A1113" s="252" t="s">
        <v>1636</v>
      </c>
      <c r="B1113" s="252" t="s">
        <v>824</v>
      </c>
      <c r="C1113" s="252" t="s">
        <v>1370</v>
      </c>
      <c r="D1113" s="252" t="s">
        <v>1371</v>
      </c>
      <c r="E1113" s="59">
        <v>12.0</v>
      </c>
      <c r="F1113" s="59" t="s">
        <v>7287</v>
      </c>
      <c r="G1113" s="59" t="s">
        <v>7271</v>
      </c>
      <c r="H1113" s="59" t="s">
        <v>54</v>
      </c>
      <c r="I1113" s="59">
        <v>1.0</v>
      </c>
      <c r="J1113" s="59" t="s">
        <v>44</v>
      </c>
      <c r="K1113" s="59">
        <v>35.0</v>
      </c>
      <c r="L1113" s="59">
        <v>42.5</v>
      </c>
      <c r="M1113" s="59">
        <v>16.5</v>
      </c>
      <c r="N1113" s="252">
        <v>0.0</v>
      </c>
      <c r="O1113" s="284">
        <v>0.0</v>
      </c>
      <c r="P1113" s="252">
        <v>0.0</v>
      </c>
      <c r="Q1113" s="284">
        <v>0.0</v>
      </c>
      <c r="R1113" s="284">
        <v>0.0</v>
      </c>
      <c r="S1113" s="252">
        <v>1.0</v>
      </c>
      <c r="T1113" s="252">
        <v>0.0</v>
      </c>
      <c r="U1113" s="284">
        <v>0.0</v>
      </c>
      <c r="V1113" s="284">
        <v>0.0</v>
      </c>
      <c r="W1113" s="285">
        <v>156.0</v>
      </c>
      <c r="X1113" s="285">
        <v>0.0</v>
      </c>
      <c r="Y1113" s="252">
        <v>1.0</v>
      </c>
      <c r="Z1113" s="252">
        <v>0.0</v>
      </c>
      <c r="AA1113" s="63"/>
      <c r="AB1113" s="63"/>
      <c r="AC1113" s="63"/>
      <c r="AD1113" s="63"/>
      <c r="AE1113" s="63"/>
      <c r="AF1113" s="63"/>
      <c r="AG1113" s="63"/>
      <c r="AH1113" s="63"/>
      <c r="AI1113" s="63"/>
      <c r="AJ1113" s="63"/>
    </row>
    <row r="1114">
      <c r="A1114" s="251" t="s">
        <v>1636</v>
      </c>
      <c r="B1114" s="251" t="s">
        <v>824</v>
      </c>
      <c r="C1114" s="251" t="s">
        <v>827</v>
      </c>
      <c r="D1114" s="251" t="s">
        <v>828</v>
      </c>
      <c r="E1114" s="55">
        <v>8.5</v>
      </c>
      <c r="F1114" s="55" t="s">
        <v>7287</v>
      </c>
      <c r="G1114" s="55" t="s">
        <v>7271</v>
      </c>
      <c r="H1114" s="55" t="s">
        <v>54</v>
      </c>
      <c r="I1114" s="55">
        <v>3.0</v>
      </c>
      <c r="J1114" s="55" t="s">
        <v>44</v>
      </c>
      <c r="K1114" s="55">
        <v>35.0</v>
      </c>
      <c r="L1114" s="55">
        <v>42.5</v>
      </c>
      <c r="M1114" s="55">
        <v>16.5</v>
      </c>
      <c r="N1114" s="251">
        <v>2.0</v>
      </c>
      <c r="O1114" s="286">
        <v>1.0E-4</v>
      </c>
      <c r="P1114" s="251">
        <v>5.0</v>
      </c>
      <c r="Q1114" s="286">
        <v>2.0E-4</v>
      </c>
      <c r="R1114" s="286">
        <v>1.0</v>
      </c>
      <c r="S1114" s="251">
        <v>3.0</v>
      </c>
      <c r="T1114" s="251">
        <v>0.0</v>
      </c>
      <c r="U1114" s="286">
        <v>1.5</v>
      </c>
      <c r="V1114" s="286">
        <v>0.0</v>
      </c>
      <c r="W1114" s="287">
        <v>468.0</v>
      </c>
      <c r="X1114" s="287">
        <v>0.0</v>
      </c>
      <c r="Y1114" s="251">
        <v>3.0</v>
      </c>
      <c r="Z1114" s="251">
        <v>0.0</v>
      </c>
      <c r="AA1114" s="3"/>
      <c r="AB1114" s="3"/>
      <c r="AC1114" s="3"/>
      <c r="AD1114" s="3"/>
      <c r="AE1114" s="3"/>
      <c r="AF1114" s="3"/>
      <c r="AG1114" s="3"/>
      <c r="AH1114" s="3"/>
      <c r="AI1114" s="3"/>
      <c r="AJ1114" s="3"/>
    </row>
    <row r="1115">
      <c r="A1115" s="252" t="s">
        <v>1636</v>
      </c>
      <c r="B1115" s="252" t="s">
        <v>824</v>
      </c>
      <c r="C1115" s="252" t="s">
        <v>829</v>
      </c>
      <c r="D1115" s="252" t="s">
        <v>830</v>
      </c>
      <c r="E1115" s="59">
        <v>9.0</v>
      </c>
      <c r="F1115" s="59" t="s">
        <v>7287</v>
      </c>
      <c r="G1115" s="59" t="s">
        <v>7271</v>
      </c>
      <c r="H1115" s="59" t="s">
        <v>54</v>
      </c>
      <c r="I1115" s="59">
        <v>1.0</v>
      </c>
      <c r="J1115" s="59" t="s">
        <v>44</v>
      </c>
      <c r="K1115" s="59">
        <v>35.0</v>
      </c>
      <c r="L1115" s="59">
        <v>42.5</v>
      </c>
      <c r="M1115" s="59">
        <v>16.5</v>
      </c>
      <c r="N1115" s="252">
        <v>1.0</v>
      </c>
      <c r="O1115" s="284">
        <v>0.0</v>
      </c>
      <c r="P1115" s="252">
        <v>1.0</v>
      </c>
      <c r="Q1115" s="284">
        <v>0.0</v>
      </c>
      <c r="R1115" s="284">
        <v>1.0</v>
      </c>
      <c r="S1115" s="252">
        <v>1.0</v>
      </c>
      <c r="T1115" s="252">
        <v>0.0</v>
      </c>
      <c r="U1115" s="284">
        <v>1.0</v>
      </c>
      <c r="V1115" s="284">
        <v>0.0</v>
      </c>
      <c r="W1115" s="285">
        <v>156.0</v>
      </c>
      <c r="X1115" s="285">
        <v>0.0</v>
      </c>
      <c r="Y1115" s="252">
        <v>1.0</v>
      </c>
      <c r="Z1115" s="252">
        <v>0.0</v>
      </c>
      <c r="AA1115" s="63"/>
      <c r="AB1115" s="63"/>
      <c r="AC1115" s="63"/>
      <c r="AD1115" s="63"/>
      <c r="AE1115" s="63"/>
      <c r="AF1115" s="63"/>
      <c r="AG1115" s="63"/>
      <c r="AH1115" s="63"/>
      <c r="AI1115" s="63"/>
      <c r="AJ1115" s="63"/>
    </row>
    <row r="1116">
      <c r="A1116" s="251" t="s">
        <v>1636</v>
      </c>
      <c r="B1116" s="251" t="s">
        <v>824</v>
      </c>
      <c r="C1116" s="251" t="s">
        <v>1544</v>
      </c>
      <c r="D1116" s="251" t="s">
        <v>1545</v>
      </c>
      <c r="E1116" s="55">
        <v>6.0</v>
      </c>
      <c r="F1116" s="55" t="s">
        <v>7290</v>
      </c>
      <c r="G1116" s="55" t="s">
        <v>7271</v>
      </c>
      <c r="H1116" s="55" t="s">
        <v>54</v>
      </c>
      <c r="I1116" s="55">
        <v>1.0</v>
      </c>
      <c r="J1116" s="55" t="s">
        <v>44</v>
      </c>
      <c r="K1116" s="55">
        <v>35.0</v>
      </c>
      <c r="L1116" s="55">
        <v>42.5</v>
      </c>
      <c r="M1116" s="55">
        <v>16.5</v>
      </c>
      <c r="N1116" s="251">
        <v>2.0</v>
      </c>
      <c r="O1116" s="286">
        <v>1.0E-4</v>
      </c>
      <c r="P1116" s="251">
        <v>2.0</v>
      </c>
      <c r="Q1116" s="286">
        <v>1.0E-4</v>
      </c>
      <c r="R1116" s="286">
        <v>1.0</v>
      </c>
      <c r="S1116" s="251">
        <v>1.0</v>
      </c>
      <c r="T1116" s="251">
        <v>0.0</v>
      </c>
      <c r="U1116" s="286">
        <v>0.5</v>
      </c>
      <c r="V1116" s="286">
        <v>0.0</v>
      </c>
      <c r="W1116" s="287">
        <v>156.0</v>
      </c>
      <c r="X1116" s="287">
        <v>0.0</v>
      </c>
      <c r="Y1116" s="251">
        <v>1.0</v>
      </c>
      <c r="Z1116" s="251">
        <v>0.0</v>
      </c>
      <c r="AA1116" s="3"/>
      <c r="AB1116" s="3"/>
      <c r="AC1116" s="3"/>
      <c r="AD1116" s="3"/>
      <c r="AE1116" s="3"/>
      <c r="AF1116" s="3"/>
      <c r="AG1116" s="3"/>
      <c r="AH1116" s="3"/>
      <c r="AI1116" s="3"/>
      <c r="AJ1116" s="3"/>
    </row>
    <row r="1117">
      <c r="A1117" s="252" t="s">
        <v>1636</v>
      </c>
      <c r="B1117" s="252" t="s">
        <v>824</v>
      </c>
      <c r="C1117" s="252" t="s">
        <v>1546</v>
      </c>
      <c r="D1117" s="252" t="s">
        <v>1547</v>
      </c>
      <c r="E1117" s="59">
        <v>6.5</v>
      </c>
      <c r="F1117" s="59" t="s">
        <v>7290</v>
      </c>
      <c r="G1117" s="59" t="s">
        <v>7271</v>
      </c>
      <c r="H1117" s="59" t="s">
        <v>54</v>
      </c>
      <c r="I1117" s="59">
        <v>1.0</v>
      </c>
      <c r="J1117" s="59" t="s">
        <v>44</v>
      </c>
      <c r="K1117" s="59">
        <v>35.0</v>
      </c>
      <c r="L1117" s="59">
        <v>42.5</v>
      </c>
      <c r="M1117" s="59">
        <v>16.5</v>
      </c>
      <c r="N1117" s="252">
        <v>5.0</v>
      </c>
      <c r="O1117" s="284">
        <v>2.0E-4</v>
      </c>
      <c r="P1117" s="252">
        <v>5.0</v>
      </c>
      <c r="Q1117" s="284">
        <v>2.0E-4</v>
      </c>
      <c r="R1117" s="284">
        <v>1.0</v>
      </c>
      <c r="S1117" s="252">
        <v>1.0</v>
      </c>
      <c r="T1117" s="252">
        <v>0.0</v>
      </c>
      <c r="U1117" s="284">
        <v>0.2</v>
      </c>
      <c r="V1117" s="284">
        <v>0.0</v>
      </c>
      <c r="W1117" s="285">
        <v>156.0</v>
      </c>
      <c r="X1117" s="285">
        <v>0.0</v>
      </c>
      <c r="Y1117" s="252">
        <v>1.0</v>
      </c>
      <c r="Z1117" s="252">
        <v>0.0</v>
      </c>
      <c r="AA1117" s="63"/>
      <c r="AB1117" s="63"/>
      <c r="AC1117" s="63"/>
      <c r="AD1117" s="63"/>
      <c r="AE1117" s="63"/>
      <c r="AF1117" s="63"/>
      <c r="AG1117" s="63"/>
      <c r="AH1117" s="63"/>
      <c r="AI1117" s="63"/>
      <c r="AJ1117" s="63"/>
    </row>
    <row r="1118">
      <c r="A1118" s="251" t="s">
        <v>1636</v>
      </c>
      <c r="B1118" s="251" t="s">
        <v>824</v>
      </c>
      <c r="C1118" s="251" t="s">
        <v>1548</v>
      </c>
      <c r="D1118" s="251" t="s">
        <v>1549</v>
      </c>
      <c r="E1118" s="55">
        <v>9.5</v>
      </c>
      <c r="F1118" s="55" t="s">
        <v>7290</v>
      </c>
      <c r="G1118" s="55" t="s">
        <v>7271</v>
      </c>
      <c r="H1118" s="55" t="s">
        <v>54</v>
      </c>
      <c r="I1118" s="55">
        <v>2.0</v>
      </c>
      <c r="J1118" s="55" t="s">
        <v>44</v>
      </c>
      <c r="K1118" s="55">
        <v>35.0</v>
      </c>
      <c r="L1118" s="55">
        <v>42.5</v>
      </c>
      <c r="M1118" s="55">
        <v>16.5</v>
      </c>
      <c r="N1118" s="251">
        <v>3.0</v>
      </c>
      <c r="O1118" s="286">
        <v>1.0E-4</v>
      </c>
      <c r="P1118" s="251">
        <v>4.0</v>
      </c>
      <c r="Q1118" s="286">
        <v>2.0E-4</v>
      </c>
      <c r="R1118" s="286">
        <v>1.0</v>
      </c>
      <c r="S1118" s="251">
        <v>2.0</v>
      </c>
      <c r="T1118" s="251">
        <v>0.0</v>
      </c>
      <c r="U1118" s="286">
        <v>0.6667</v>
      </c>
      <c r="V1118" s="286">
        <v>0.0</v>
      </c>
      <c r="W1118" s="287">
        <v>312.0</v>
      </c>
      <c r="X1118" s="287">
        <v>0.0</v>
      </c>
      <c r="Y1118" s="251">
        <v>2.0</v>
      </c>
      <c r="Z1118" s="251">
        <v>0.0</v>
      </c>
      <c r="AA1118" s="3"/>
      <c r="AB1118" s="3"/>
      <c r="AC1118" s="3"/>
      <c r="AD1118" s="3"/>
      <c r="AE1118" s="3"/>
      <c r="AF1118" s="3"/>
      <c r="AG1118" s="3"/>
      <c r="AH1118" s="3"/>
      <c r="AI1118" s="3"/>
      <c r="AJ1118" s="3"/>
    </row>
    <row r="1119">
      <c r="A1119" s="252" t="s">
        <v>1636</v>
      </c>
      <c r="B1119" s="252" t="s">
        <v>839</v>
      </c>
      <c r="C1119" s="252" t="s">
        <v>840</v>
      </c>
      <c r="D1119" s="252" t="s">
        <v>841</v>
      </c>
      <c r="E1119" s="59">
        <v>10.0</v>
      </c>
      <c r="F1119" s="59" t="s">
        <v>7287</v>
      </c>
      <c r="G1119" s="59" t="s">
        <v>7270</v>
      </c>
      <c r="H1119" s="59" t="s">
        <v>54</v>
      </c>
      <c r="I1119" s="59">
        <v>3.0</v>
      </c>
      <c r="J1119" s="59" t="s">
        <v>54</v>
      </c>
      <c r="K1119" s="59">
        <v>35.0</v>
      </c>
      <c r="L1119" s="59">
        <v>41.0</v>
      </c>
      <c r="M1119" s="59">
        <v>16.5</v>
      </c>
      <c r="N1119" s="252">
        <v>5.0</v>
      </c>
      <c r="O1119" s="284">
        <v>2.0E-4</v>
      </c>
      <c r="P1119" s="252">
        <v>6.0</v>
      </c>
      <c r="Q1119" s="284">
        <v>2.0E-4</v>
      </c>
      <c r="R1119" s="284">
        <v>1.0</v>
      </c>
      <c r="S1119" s="252">
        <v>3.0</v>
      </c>
      <c r="T1119" s="252">
        <v>0.0</v>
      </c>
      <c r="U1119" s="284">
        <v>0.6</v>
      </c>
      <c r="V1119" s="284">
        <v>0.0</v>
      </c>
      <c r="W1119" s="285">
        <v>450.0</v>
      </c>
      <c r="X1119" s="285">
        <v>0.0</v>
      </c>
      <c r="Y1119" s="252">
        <v>3.0</v>
      </c>
      <c r="Z1119" s="252">
        <v>0.0</v>
      </c>
      <c r="AA1119" s="63"/>
      <c r="AB1119" s="63"/>
      <c r="AC1119" s="63"/>
      <c r="AD1119" s="63"/>
      <c r="AE1119" s="63"/>
      <c r="AF1119" s="63"/>
      <c r="AG1119" s="63"/>
      <c r="AH1119" s="63"/>
      <c r="AI1119" s="63"/>
      <c r="AJ1119" s="63"/>
    </row>
    <row r="1120">
      <c r="A1120" s="251" t="s">
        <v>1636</v>
      </c>
      <c r="B1120" s="251" t="s">
        <v>839</v>
      </c>
      <c r="C1120" s="251" t="s">
        <v>1550</v>
      </c>
      <c r="D1120" s="251" t="s">
        <v>1551</v>
      </c>
      <c r="E1120" s="55">
        <v>12.0</v>
      </c>
      <c r="F1120" s="55" t="s">
        <v>7287</v>
      </c>
      <c r="G1120" s="55" t="s">
        <v>7270</v>
      </c>
      <c r="H1120" s="55" t="s">
        <v>54</v>
      </c>
      <c r="I1120" s="55">
        <v>1.0</v>
      </c>
      <c r="J1120" s="55" t="s">
        <v>54</v>
      </c>
      <c r="K1120" s="55">
        <v>35.0</v>
      </c>
      <c r="L1120" s="55">
        <v>41.0</v>
      </c>
      <c r="M1120" s="55">
        <v>16.5</v>
      </c>
      <c r="N1120" s="251">
        <v>4.0</v>
      </c>
      <c r="O1120" s="286">
        <v>2.0E-4</v>
      </c>
      <c r="P1120" s="251">
        <v>11.0</v>
      </c>
      <c r="Q1120" s="286">
        <v>4.0E-4</v>
      </c>
      <c r="R1120" s="286">
        <v>0.9091</v>
      </c>
      <c r="S1120" s="251">
        <v>1.0</v>
      </c>
      <c r="T1120" s="251">
        <v>0.0</v>
      </c>
      <c r="U1120" s="286">
        <v>0.25</v>
      </c>
      <c r="V1120" s="286">
        <v>0.0</v>
      </c>
      <c r="W1120" s="287">
        <v>150.0</v>
      </c>
      <c r="X1120" s="287">
        <v>0.0</v>
      </c>
      <c r="Y1120" s="251">
        <v>1.0</v>
      </c>
      <c r="Z1120" s="251">
        <v>0.0</v>
      </c>
      <c r="AA1120" s="3"/>
      <c r="AB1120" s="3"/>
      <c r="AC1120" s="3"/>
      <c r="AD1120" s="3"/>
      <c r="AE1120" s="3"/>
      <c r="AF1120" s="3"/>
      <c r="AG1120" s="3"/>
      <c r="AH1120" s="3"/>
      <c r="AI1120" s="3"/>
      <c r="AJ1120" s="3"/>
    </row>
    <row r="1121">
      <c r="A1121" s="252" t="s">
        <v>1636</v>
      </c>
      <c r="B1121" s="252" t="s">
        <v>839</v>
      </c>
      <c r="C1121" s="252" t="s">
        <v>844</v>
      </c>
      <c r="D1121" s="252" t="s">
        <v>845</v>
      </c>
      <c r="E1121" s="59">
        <v>8.5</v>
      </c>
      <c r="F1121" s="59" t="s">
        <v>7287</v>
      </c>
      <c r="G1121" s="59" t="s">
        <v>7270</v>
      </c>
      <c r="H1121" s="59" t="s">
        <v>54</v>
      </c>
      <c r="I1121" s="59">
        <v>1.0</v>
      </c>
      <c r="J1121" s="59" t="s">
        <v>54</v>
      </c>
      <c r="K1121" s="59">
        <v>35.0</v>
      </c>
      <c r="L1121" s="59">
        <v>41.0</v>
      </c>
      <c r="M1121" s="59">
        <v>16.5</v>
      </c>
      <c r="N1121" s="252">
        <v>4.0</v>
      </c>
      <c r="O1121" s="284">
        <v>2.0E-4</v>
      </c>
      <c r="P1121" s="252">
        <v>8.0</v>
      </c>
      <c r="Q1121" s="284">
        <v>3.0E-4</v>
      </c>
      <c r="R1121" s="284">
        <v>0.625</v>
      </c>
      <c r="S1121" s="252">
        <v>1.0</v>
      </c>
      <c r="T1121" s="252">
        <v>0.0</v>
      </c>
      <c r="U1121" s="284">
        <v>0.25</v>
      </c>
      <c r="V1121" s="284">
        <v>0.0</v>
      </c>
      <c r="W1121" s="285">
        <v>150.0</v>
      </c>
      <c r="X1121" s="285">
        <v>0.0</v>
      </c>
      <c r="Y1121" s="252">
        <v>1.0</v>
      </c>
      <c r="Z1121" s="252">
        <v>0.0</v>
      </c>
      <c r="AA1121" s="63"/>
      <c r="AB1121" s="63"/>
      <c r="AC1121" s="63"/>
      <c r="AD1121" s="63"/>
      <c r="AE1121" s="63"/>
      <c r="AF1121" s="63"/>
      <c r="AG1121" s="63"/>
      <c r="AH1121" s="63"/>
      <c r="AI1121" s="63"/>
      <c r="AJ1121" s="63"/>
    </row>
    <row r="1122">
      <c r="A1122" s="251" t="s">
        <v>1636</v>
      </c>
      <c r="B1122" s="251" t="s">
        <v>839</v>
      </c>
      <c r="C1122" s="251" t="s">
        <v>846</v>
      </c>
      <c r="D1122" s="251" t="s">
        <v>847</v>
      </c>
      <c r="E1122" s="55">
        <v>9.0</v>
      </c>
      <c r="F1122" s="55" t="s">
        <v>7287</v>
      </c>
      <c r="G1122" s="55" t="s">
        <v>7270</v>
      </c>
      <c r="H1122" s="55" t="s">
        <v>54</v>
      </c>
      <c r="I1122" s="55">
        <v>1.0</v>
      </c>
      <c r="J1122" s="55" t="s">
        <v>54</v>
      </c>
      <c r="K1122" s="55">
        <v>35.0</v>
      </c>
      <c r="L1122" s="55">
        <v>41.0</v>
      </c>
      <c r="M1122" s="55">
        <v>16.5</v>
      </c>
      <c r="N1122" s="251">
        <v>5.0</v>
      </c>
      <c r="O1122" s="286">
        <v>2.0E-4</v>
      </c>
      <c r="P1122" s="251">
        <v>7.0</v>
      </c>
      <c r="Q1122" s="286">
        <v>3.0E-4</v>
      </c>
      <c r="R1122" s="286">
        <v>0.7143</v>
      </c>
      <c r="S1122" s="251">
        <v>1.0</v>
      </c>
      <c r="T1122" s="251">
        <v>0.0</v>
      </c>
      <c r="U1122" s="286">
        <v>0.2</v>
      </c>
      <c r="V1122" s="286">
        <v>0.0</v>
      </c>
      <c r="W1122" s="287">
        <v>150.0</v>
      </c>
      <c r="X1122" s="287">
        <v>0.0</v>
      </c>
      <c r="Y1122" s="251">
        <v>1.0</v>
      </c>
      <c r="Z1122" s="251">
        <v>0.0</v>
      </c>
      <c r="AA1122" s="3"/>
      <c r="AB1122" s="3"/>
      <c r="AC1122" s="3"/>
      <c r="AD1122" s="3"/>
      <c r="AE1122" s="3"/>
      <c r="AF1122" s="3"/>
      <c r="AG1122" s="3"/>
      <c r="AH1122" s="3"/>
      <c r="AI1122" s="3"/>
      <c r="AJ1122" s="3"/>
    </row>
    <row r="1123">
      <c r="A1123" s="252" t="s">
        <v>1636</v>
      </c>
      <c r="B1123" s="252" t="s">
        <v>839</v>
      </c>
      <c r="C1123" s="252" t="s">
        <v>848</v>
      </c>
      <c r="D1123" s="252" t="s">
        <v>849</v>
      </c>
      <c r="E1123" s="59">
        <v>9.5</v>
      </c>
      <c r="F1123" s="59" t="s">
        <v>7287</v>
      </c>
      <c r="G1123" s="59" t="s">
        <v>7270</v>
      </c>
      <c r="H1123" s="59" t="s">
        <v>54</v>
      </c>
      <c r="I1123" s="59">
        <v>2.0</v>
      </c>
      <c r="J1123" s="59" t="s">
        <v>54</v>
      </c>
      <c r="K1123" s="59">
        <v>35.0</v>
      </c>
      <c r="L1123" s="59">
        <v>41.0</v>
      </c>
      <c r="M1123" s="59">
        <v>16.5</v>
      </c>
      <c r="N1123" s="252">
        <v>5.0</v>
      </c>
      <c r="O1123" s="284">
        <v>2.0E-4</v>
      </c>
      <c r="P1123" s="252">
        <v>5.0</v>
      </c>
      <c r="Q1123" s="284">
        <v>2.0E-4</v>
      </c>
      <c r="R1123" s="284">
        <v>0.8</v>
      </c>
      <c r="S1123" s="252">
        <v>2.0</v>
      </c>
      <c r="T1123" s="252">
        <v>0.0</v>
      </c>
      <c r="U1123" s="284">
        <v>0.4</v>
      </c>
      <c r="V1123" s="284">
        <v>0.0</v>
      </c>
      <c r="W1123" s="285">
        <v>300.0</v>
      </c>
      <c r="X1123" s="285">
        <v>0.0</v>
      </c>
      <c r="Y1123" s="252">
        <v>2.0</v>
      </c>
      <c r="Z1123" s="252">
        <v>0.0</v>
      </c>
      <c r="AA1123" s="63"/>
      <c r="AB1123" s="63"/>
      <c r="AC1123" s="63"/>
      <c r="AD1123" s="63"/>
      <c r="AE1123" s="63"/>
      <c r="AF1123" s="63"/>
      <c r="AG1123" s="63"/>
      <c r="AH1123" s="63"/>
      <c r="AI1123" s="63"/>
      <c r="AJ1123" s="63"/>
    </row>
    <row r="1124">
      <c r="A1124" s="251" t="s">
        <v>1636</v>
      </c>
      <c r="B1124" s="251" t="s">
        <v>839</v>
      </c>
      <c r="C1124" s="251" t="s">
        <v>1552</v>
      </c>
      <c r="D1124" s="251" t="s">
        <v>1553</v>
      </c>
      <c r="E1124" s="55">
        <v>10.5</v>
      </c>
      <c r="F1124" s="55" t="s">
        <v>7290</v>
      </c>
      <c r="G1124" s="55" t="s">
        <v>7270</v>
      </c>
      <c r="H1124" s="55" t="s">
        <v>54</v>
      </c>
      <c r="I1124" s="55">
        <v>1.0</v>
      </c>
      <c r="J1124" s="55" t="s">
        <v>54</v>
      </c>
      <c r="K1124" s="55">
        <v>35.0</v>
      </c>
      <c r="L1124" s="55">
        <v>41.0</v>
      </c>
      <c r="M1124" s="55">
        <v>16.5</v>
      </c>
      <c r="N1124" s="251">
        <v>0.0</v>
      </c>
      <c r="O1124" s="286">
        <v>0.0</v>
      </c>
      <c r="P1124" s="251">
        <v>0.0</v>
      </c>
      <c r="Q1124" s="286">
        <v>0.0</v>
      </c>
      <c r="R1124" s="286">
        <v>0.0</v>
      </c>
      <c r="S1124" s="251">
        <v>1.0</v>
      </c>
      <c r="T1124" s="251">
        <v>0.0</v>
      </c>
      <c r="U1124" s="286">
        <v>0.0</v>
      </c>
      <c r="V1124" s="286">
        <v>0.0</v>
      </c>
      <c r="W1124" s="287">
        <v>150.0</v>
      </c>
      <c r="X1124" s="287">
        <v>0.0</v>
      </c>
      <c r="Y1124" s="251">
        <v>1.0</v>
      </c>
      <c r="Z1124" s="251">
        <v>0.0</v>
      </c>
      <c r="AA1124" s="3"/>
      <c r="AB1124" s="3"/>
      <c r="AC1124" s="3"/>
      <c r="AD1124" s="3"/>
      <c r="AE1124" s="3"/>
      <c r="AF1124" s="3"/>
      <c r="AG1124" s="3"/>
      <c r="AH1124" s="3"/>
      <c r="AI1124" s="3"/>
      <c r="AJ1124" s="3"/>
    </row>
    <row r="1125">
      <c r="A1125" s="252" t="s">
        <v>1636</v>
      </c>
      <c r="B1125" s="252" t="s">
        <v>1554</v>
      </c>
      <c r="C1125" s="252" t="s">
        <v>1555</v>
      </c>
      <c r="D1125" s="252" t="s">
        <v>1556</v>
      </c>
      <c r="E1125" s="59">
        <v>11.0</v>
      </c>
      <c r="F1125" s="59" t="s">
        <v>7290</v>
      </c>
      <c r="G1125" s="59" t="s">
        <v>7270</v>
      </c>
      <c r="H1125" s="59" t="s">
        <v>59</v>
      </c>
      <c r="I1125" s="59">
        <v>1.0</v>
      </c>
      <c r="J1125" s="59" t="s">
        <v>59</v>
      </c>
      <c r="K1125" s="59">
        <v>35.0</v>
      </c>
      <c r="L1125" s="59">
        <v>40.0</v>
      </c>
      <c r="M1125" s="59">
        <v>16.5</v>
      </c>
      <c r="N1125" s="252">
        <v>1.0</v>
      </c>
      <c r="O1125" s="284">
        <v>0.0</v>
      </c>
      <c r="P1125" s="252">
        <v>1.0</v>
      </c>
      <c r="Q1125" s="284">
        <v>0.0</v>
      </c>
      <c r="R1125" s="284">
        <v>1.0</v>
      </c>
      <c r="S1125" s="252">
        <v>1.0</v>
      </c>
      <c r="T1125" s="252">
        <v>0.0</v>
      </c>
      <c r="U1125" s="284">
        <v>1.0</v>
      </c>
      <c r="V1125" s="284">
        <v>0.0</v>
      </c>
      <c r="W1125" s="285">
        <v>129.0</v>
      </c>
      <c r="X1125" s="285">
        <v>0.0</v>
      </c>
      <c r="Y1125" s="252">
        <v>1.0</v>
      </c>
      <c r="Z1125" s="252">
        <v>0.0</v>
      </c>
      <c r="AA1125" s="63"/>
      <c r="AB1125" s="63"/>
      <c r="AC1125" s="63"/>
      <c r="AD1125" s="63"/>
      <c r="AE1125" s="63"/>
      <c r="AF1125" s="63"/>
      <c r="AG1125" s="63"/>
      <c r="AH1125" s="63"/>
      <c r="AI1125" s="63"/>
      <c r="AJ1125" s="63"/>
    </row>
    <row r="1126">
      <c r="A1126" s="251" t="s">
        <v>1676</v>
      </c>
      <c r="B1126" s="262" t="s">
        <v>463</v>
      </c>
      <c r="C1126" s="262" t="s">
        <v>931</v>
      </c>
      <c r="D1126" s="262" t="s">
        <v>932</v>
      </c>
      <c r="E1126" s="263">
        <v>10.0</v>
      </c>
      <c r="F1126" s="263" t="s">
        <v>7287</v>
      </c>
      <c r="G1126" s="264" t="s">
        <v>7274</v>
      </c>
      <c r="H1126" s="55" t="s">
        <v>7278</v>
      </c>
      <c r="I1126" s="264">
        <v>3.0</v>
      </c>
      <c r="J1126" s="266" t="s">
        <v>33</v>
      </c>
      <c r="K1126" s="104">
        <v>77.0</v>
      </c>
      <c r="L1126" s="104">
        <v>43.5</v>
      </c>
      <c r="M1126" s="104">
        <v>33.5</v>
      </c>
      <c r="N1126" s="264">
        <v>3.600010129E10</v>
      </c>
      <c r="O1126" s="264">
        <v>7.0</v>
      </c>
      <c r="P1126" s="268">
        <v>7.0E-4</v>
      </c>
      <c r="Q1126" s="264">
        <v>10.0</v>
      </c>
      <c r="R1126" s="268">
        <v>8.0E-4</v>
      </c>
      <c r="S1126" s="268">
        <v>1.0</v>
      </c>
      <c r="T1126" s="264">
        <v>0.0</v>
      </c>
      <c r="U1126" s="268">
        <v>0.4286</v>
      </c>
      <c r="V1126" s="268">
        <v>0.0</v>
      </c>
      <c r="W1126" s="269">
        <v>420.0</v>
      </c>
      <c r="X1126" s="269">
        <v>0.0</v>
      </c>
      <c r="Y1126" s="264">
        <v>3.0</v>
      </c>
      <c r="Z1126" s="264">
        <v>0.0</v>
      </c>
      <c r="AA1126" s="3"/>
      <c r="AB1126" s="3"/>
      <c r="AC1126" s="3"/>
      <c r="AD1126" s="3"/>
      <c r="AE1126" s="3"/>
      <c r="AF1126" s="3"/>
      <c r="AG1126" s="3"/>
      <c r="AH1126" s="3"/>
      <c r="AI1126" s="3"/>
      <c r="AJ1126" s="3"/>
    </row>
    <row r="1127">
      <c r="A1127" s="252" t="s">
        <v>1676</v>
      </c>
      <c r="B1127" s="270" t="s">
        <v>463</v>
      </c>
      <c r="C1127" s="270" t="s">
        <v>933</v>
      </c>
      <c r="D1127" s="270" t="s">
        <v>934</v>
      </c>
      <c r="E1127" s="271">
        <v>10.5</v>
      </c>
      <c r="F1127" s="271" t="s">
        <v>7287</v>
      </c>
      <c r="G1127" s="272" t="s">
        <v>7274</v>
      </c>
      <c r="H1127" s="59" t="s">
        <v>7278</v>
      </c>
      <c r="I1127" s="272">
        <v>3.0</v>
      </c>
      <c r="J1127" s="274" t="s">
        <v>33</v>
      </c>
      <c r="K1127" s="289">
        <v>77.0</v>
      </c>
      <c r="L1127" s="289">
        <v>43.5</v>
      </c>
      <c r="M1127" s="289">
        <v>33.5</v>
      </c>
      <c r="N1127" s="272">
        <v>3.6000101295E10</v>
      </c>
      <c r="O1127" s="272">
        <v>16.0</v>
      </c>
      <c r="P1127" s="276">
        <v>0.0015</v>
      </c>
      <c r="Q1127" s="272">
        <v>22.0</v>
      </c>
      <c r="R1127" s="276">
        <v>0.0017</v>
      </c>
      <c r="S1127" s="276">
        <v>0.9545</v>
      </c>
      <c r="T1127" s="272">
        <v>0.0</v>
      </c>
      <c r="U1127" s="276">
        <v>0.1875</v>
      </c>
      <c r="V1127" s="276">
        <v>0.0</v>
      </c>
      <c r="W1127" s="277">
        <v>420.0</v>
      </c>
      <c r="X1127" s="277">
        <v>0.0</v>
      </c>
      <c r="Y1127" s="272">
        <v>3.0</v>
      </c>
      <c r="Z1127" s="272">
        <v>0.0</v>
      </c>
      <c r="AA1127" s="63"/>
      <c r="AB1127" s="63"/>
      <c r="AC1127" s="63"/>
      <c r="AD1127" s="63"/>
      <c r="AE1127" s="63"/>
      <c r="AF1127" s="63"/>
      <c r="AG1127" s="63"/>
      <c r="AH1127" s="63"/>
      <c r="AI1127" s="63"/>
      <c r="AJ1127" s="63"/>
    </row>
    <row r="1128">
      <c r="A1128" s="251" t="s">
        <v>1676</v>
      </c>
      <c r="B1128" s="262" t="s">
        <v>463</v>
      </c>
      <c r="C1128" s="262" t="s">
        <v>466</v>
      </c>
      <c r="D1128" s="262" t="s">
        <v>467</v>
      </c>
      <c r="E1128" s="263">
        <v>12.0</v>
      </c>
      <c r="F1128" s="263" t="s">
        <v>7287</v>
      </c>
      <c r="G1128" s="264" t="s">
        <v>7274</v>
      </c>
      <c r="H1128" s="55" t="s">
        <v>7278</v>
      </c>
      <c r="I1128" s="264">
        <v>1.0</v>
      </c>
      <c r="J1128" s="266" t="s">
        <v>33</v>
      </c>
      <c r="K1128" s="104">
        <v>77.0</v>
      </c>
      <c r="L1128" s="104">
        <v>43.5</v>
      </c>
      <c r="M1128" s="104">
        <v>33.5</v>
      </c>
      <c r="N1128" s="264">
        <v>3.600010131E10</v>
      </c>
      <c r="O1128" s="264">
        <v>4.0</v>
      </c>
      <c r="P1128" s="268">
        <v>4.0E-4</v>
      </c>
      <c r="Q1128" s="264">
        <v>7.0</v>
      </c>
      <c r="R1128" s="268">
        <v>5.0E-4</v>
      </c>
      <c r="S1128" s="268">
        <v>0.7143</v>
      </c>
      <c r="T1128" s="264">
        <v>1.0</v>
      </c>
      <c r="U1128" s="268">
        <v>0.25</v>
      </c>
      <c r="V1128" s="268">
        <v>0.25</v>
      </c>
      <c r="W1128" s="269">
        <v>140.0</v>
      </c>
      <c r="X1128" s="269">
        <v>140.0</v>
      </c>
      <c r="Y1128" s="264">
        <v>1.0</v>
      </c>
      <c r="Z1128" s="264">
        <v>1.0</v>
      </c>
      <c r="AA1128" s="3"/>
      <c r="AB1128" s="3"/>
      <c r="AC1128" s="3"/>
      <c r="AD1128" s="3"/>
      <c r="AE1128" s="3"/>
      <c r="AF1128" s="3"/>
      <c r="AG1128" s="3"/>
      <c r="AH1128" s="3"/>
      <c r="AI1128" s="3"/>
      <c r="AJ1128" s="3"/>
    </row>
    <row r="1129">
      <c r="A1129" s="252" t="s">
        <v>1676</v>
      </c>
      <c r="B1129" s="270" t="s">
        <v>463</v>
      </c>
      <c r="C1129" s="270" t="s">
        <v>1939</v>
      </c>
      <c r="D1129" s="270" t="s">
        <v>1940</v>
      </c>
      <c r="E1129" s="271">
        <v>13.0</v>
      </c>
      <c r="F1129" s="271" t="s">
        <v>7287</v>
      </c>
      <c r="G1129" s="272" t="s">
        <v>7274</v>
      </c>
      <c r="H1129" s="59" t="s">
        <v>7278</v>
      </c>
      <c r="I1129" s="272">
        <v>1.0</v>
      </c>
      <c r="J1129" s="274" t="s">
        <v>33</v>
      </c>
      <c r="K1129" s="289">
        <v>77.0</v>
      </c>
      <c r="L1129" s="289">
        <v>43.5</v>
      </c>
      <c r="M1129" s="289">
        <v>33.5</v>
      </c>
      <c r="N1129" s="272">
        <v>3.600010132E10</v>
      </c>
      <c r="O1129" s="272">
        <v>0.0</v>
      </c>
      <c r="P1129" s="276">
        <v>0.0</v>
      </c>
      <c r="Q1129" s="272">
        <v>0.0</v>
      </c>
      <c r="R1129" s="276">
        <v>0.0</v>
      </c>
      <c r="S1129" s="276">
        <v>0.0</v>
      </c>
      <c r="T1129" s="272">
        <v>0.0</v>
      </c>
      <c r="U1129" s="276">
        <v>0.0</v>
      </c>
      <c r="V1129" s="276">
        <v>0.0</v>
      </c>
      <c r="W1129" s="277">
        <v>140.0</v>
      </c>
      <c r="X1129" s="277">
        <v>0.0</v>
      </c>
      <c r="Y1129" s="272">
        <v>1.0</v>
      </c>
      <c r="Z1129" s="272">
        <v>0.0</v>
      </c>
      <c r="AA1129" s="63"/>
      <c r="AB1129" s="63"/>
      <c r="AC1129" s="63"/>
      <c r="AD1129" s="63"/>
      <c r="AE1129" s="63"/>
      <c r="AF1129" s="63"/>
      <c r="AG1129" s="63"/>
      <c r="AH1129" s="63"/>
      <c r="AI1129" s="63"/>
      <c r="AJ1129" s="63"/>
    </row>
    <row r="1130">
      <c r="A1130" s="251" t="s">
        <v>1676</v>
      </c>
      <c r="B1130" s="262" t="s">
        <v>463</v>
      </c>
      <c r="C1130" s="262" t="s">
        <v>4029</v>
      </c>
      <c r="D1130" s="262" t="s">
        <v>4030</v>
      </c>
      <c r="E1130" s="263">
        <v>7.0</v>
      </c>
      <c r="F1130" s="263" t="s">
        <v>7287</v>
      </c>
      <c r="G1130" s="264" t="s">
        <v>7274</v>
      </c>
      <c r="H1130" s="55" t="s">
        <v>7278</v>
      </c>
      <c r="I1130" s="264">
        <v>2.0</v>
      </c>
      <c r="J1130" s="266" t="s">
        <v>33</v>
      </c>
      <c r="K1130" s="104">
        <v>77.0</v>
      </c>
      <c r="L1130" s="104">
        <v>43.5</v>
      </c>
      <c r="M1130" s="104">
        <v>33.5</v>
      </c>
      <c r="N1130" s="264">
        <v>3.600010126E10</v>
      </c>
      <c r="O1130" s="264">
        <v>1.0</v>
      </c>
      <c r="P1130" s="268">
        <v>1.0E-4</v>
      </c>
      <c r="Q1130" s="264">
        <v>1.0</v>
      </c>
      <c r="R1130" s="268">
        <v>1.0E-4</v>
      </c>
      <c r="S1130" s="268">
        <v>1.0</v>
      </c>
      <c r="T1130" s="264">
        <v>0.0</v>
      </c>
      <c r="U1130" s="268">
        <v>2.0</v>
      </c>
      <c r="V1130" s="268">
        <v>0.0</v>
      </c>
      <c r="W1130" s="269">
        <v>280.0</v>
      </c>
      <c r="X1130" s="269">
        <v>0.0</v>
      </c>
      <c r="Y1130" s="264">
        <v>2.0</v>
      </c>
      <c r="Z1130" s="264">
        <v>0.0</v>
      </c>
      <c r="AA1130" s="3"/>
      <c r="AB1130" s="3"/>
      <c r="AC1130" s="3"/>
      <c r="AD1130" s="3"/>
      <c r="AE1130" s="3"/>
      <c r="AF1130" s="3"/>
      <c r="AG1130" s="3"/>
      <c r="AH1130" s="3"/>
      <c r="AI1130" s="3"/>
      <c r="AJ1130" s="3"/>
    </row>
    <row r="1131">
      <c r="A1131" s="252" t="s">
        <v>1676</v>
      </c>
      <c r="B1131" s="270" t="s">
        <v>463</v>
      </c>
      <c r="C1131" s="270" t="s">
        <v>484</v>
      </c>
      <c r="D1131" s="270" t="s">
        <v>485</v>
      </c>
      <c r="E1131" s="271">
        <v>6.5</v>
      </c>
      <c r="F1131" s="271" t="s">
        <v>188</v>
      </c>
      <c r="G1131" s="272" t="s">
        <v>7274</v>
      </c>
      <c r="H1131" s="59" t="s">
        <v>7275</v>
      </c>
      <c r="I1131" s="272">
        <v>1.0</v>
      </c>
      <c r="J1131" s="274" t="s">
        <v>35</v>
      </c>
      <c r="K1131" s="289">
        <v>75.5</v>
      </c>
      <c r="L1131" s="289">
        <v>43.5</v>
      </c>
      <c r="M1131" s="289">
        <v>32.0</v>
      </c>
      <c r="N1131" s="272">
        <v>3.6100101255E10</v>
      </c>
      <c r="O1131" s="272">
        <v>3.0</v>
      </c>
      <c r="P1131" s="276">
        <v>3.0E-4</v>
      </c>
      <c r="Q1131" s="272">
        <v>3.0</v>
      </c>
      <c r="R1131" s="276">
        <v>2.0E-4</v>
      </c>
      <c r="S1131" s="276">
        <v>1.0</v>
      </c>
      <c r="T1131" s="272">
        <v>0.0</v>
      </c>
      <c r="U1131" s="276">
        <v>0.3333</v>
      </c>
      <c r="V1131" s="276">
        <v>0.0</v>
      </c>
      <c r="W1131" s="277">
        <v>145.0</v>
      </c>
      <c r="X1131" s="277">
        <v>0.0</v>
      </c>
      <c r="Y1131" s="272">
        <v>1.0</v>
      </c>
      <c r="Z1131" s="272">
        <v>0.0</v>
      </c>
      <c r="AA1131" s="63"/>
      <c r="AB1131" s="63"/>
      <c r="AC1131" s="63"/>
      <c r="AD1131" s="63"/>
      <c r="AE1131" s="63"/>
      <c r="AF1131" s="63"/>
      <c r="AG1131" s="63"/>
      <c r="AH1131" s="63"/>
      <c r="AI1131" s="63"/>
      <c r="AJ1131" s="63"/>
    </row>
    <row r="1132">
      <c r="A1132" s="251" t="s">
        <v>1676</v>
      </c>
      <c r="B1132" s="262" t="s">
        <v>463</v>
      </c>
      <c r="C1132" s="262" t="s">
        <v>486</v>
      </c>
      <c r="D1132" s="262" t="s">
        <v>487</v>
      </c>
      <c r="E1132" s="263">
        <v>7.5</v>
      </c>
      <c r="F1132" s="263" t="s">
        <v>188</v>
      </c>
      <c r="G1132" s="264" t="s">
        <v>7274</v>
      </c>
      <c r="H1132" s="55" t="s">
        <v>7275</v>
      </c>
      <c r="I1132" s="264">
        <v>1.0</v>
      </c>
      <c r="J1132" s="266" t="s">
        <v>35</v>
      </c>
      <c r="K1132" s="104">
        <v>75.5</v>
      </c>
      <c r="L1132" s="104">
        <v>43.5</v>
      </c>
      <c r="M1132" s="104">
        <v>32.0</v>
      </c>
      <c r="N1132" s="264">
        <v>3.6100101265E10</v>
      </c>
      <c r="O1132" s="264">
        <v>5.0</v>
      </c>
      <c r="P1132" s="268">
        <v>5.0E-4</v>
      </c>
      <c r="Q1132" s="264">
        <v>7.0</v>
      </c>
      <c r="R1132" s="268">
        <v>5.0E-4</v>
      </c>
      <c r="S1132" s="268">
        <v>1.0</v>
      </c>
      <c r="T1132" s="264">
        <v>0.0</v>
      </c>
      <c r="U1132" s="268">
        <v>0.2</v>
      </c>
      <c r="V1132" s="268">
        <v>0.0</v>
      </c>
      <c r="W1132" s="269">
        <v>145.0</v>
      </c>
      <c r="X1132" s="269">
        <v>0.0</v>
      </c>
      <c r="Y1132" s="264">
        <v>1.0</v>
      </c>
      <c r="Z1132" s="264">
        <v>0.0</v>
      </c>
      <c r="AA1132" s="3"/>
      <c r="AB1132" s="3"/>
      <c r="AC1132" s="3"/>
      <c r="AD1132" s="3"/>
      <c r="AE1132" s="3"/>
      <c r="AF1132" s="3"/>
      <c r="AG1132" s="3"/>
      <c r="AH1132" s="3"/>
      <c r="AI1132" s="3"/>
      <c r="AJ1132" s="3"/>
    </row>
    <row r="1133">
      <c r="A1133" s="252" t="s">
        <v>1676</v>
      </c>
      <c r="B1133" s="270" t="s">
        <v>463</v>
      </c>
      <c r="C1133" s="270" t="s">
        <v>488</v>
      </c>
      <c r="D1133" s="270" t="s">
        <v>489</v>
      </c>
      <c r="E1133" s="271">
        <v>8.0</v>
      </c>
      <c r="F1133" s="271" t="s">
        <v>188</v>
      </c>
      <c r="G1133" s="272" t="s">
        <v>7274</v>
      </c>
      <c r="H1133" s="59" t="s">
        <v>7275</v>
      </c>
      <c r="I1133" s="272">
        <v>3.0</v>
      </c>
      <c r="J1133" s="274" t="s">
        <v>35</v>
      </c>
      <c r="K1133" s="289">
        <v>75.5</v>
      </c>
      <c r="L1133" s="289">
        <v>43.5</v>
      </c>
      <c r="M1133" s="289">
        <v>32.0</v>
      </c>
      <c r="N1133" s="272">
        <v>3.610010127E10</v>
      </c>
      <c r="O1133" s="272">
        <v>303.0</v>
      </c>
      <c r="P1133" s="276">
        <v>0.0286</v>
      </c>
      <c r="Q1133" s="272">
        <v>389.0</v>
      </c>
      <c r="R1133" s="276">
        <v>0.0294</v>
      </c>
      <c r="S1133" s="276">
        <v>0.9897</v>
      </c>
      <c r="T1133" s="272">
        <v>0.0</v>
      </c>
      <c r="U1133" s="276">
        <v>0.0099</v>
      </c>
      <c r="V1133" s="276">
        <v>0.0</v>
      </c>
      <c r="W1133" s="277">
        <v>435.0</v>
      </c>
      <c r="X1133" s="277">
        <v>0.0</v>
      </c>
      <c r="Y1133" s="272">
        <v>3.0</v>
      </c>
      <c r="Z1133" s="272">
        <v>0.0</v>
      </c>
      <c r="AA1133" s="63"/>
      <c r="AB1133" s="63"/>
      <c r="AC1133" s="63"/>
      <c r="AD1133" s="63"/>
      <c r="AE1133" s="63"/>
      <c r="AF1133" s="63"/>
      <c r="AG1133" s="63"/>
      <c r="AH1133" s="63"/>
      <c r="AI1133" s="63"/>
      <c r="AJ1133" s="63"/>
    </row>
    <row r="1134">
      <c r="A1134" s="251" t="s">
        <v>1676</v>
      </c>
      <c r="B1134" s="262" t="s">
        <v>3670</v>
      </c>
      <c r="C1134" s="262" t="s">
        <v>4380</v>
      </c>
      <c r="D1134" s="262" t="s">
        <v>4381</v>
      </c>
      <c r="E1134" s="263">
        <v>10.0</v>
      </c>
      <c r="F1134" s="263" t="s">
        <v>7287</v>
      </c>
      <c r="G1134" s="264" t="s">
        <v>7274</v>
      </c>
      <c r="H1134" s="55" t="s">
        <v>17</v>
      </c>
      <c r="I1134" s="264">
        <v>2.0</v>
      </c>
      <c r="J1134" s="278" t="s">
        <v>15</v>
      </c>
      <c r="K1134" s="104">
        <v>85.0</v>
      </c>
      <c r="L1134" s="104">
        <v>49.51</v>
      </c>
      <c r="M1134" s="104">
        <v>35.49</v>
      </c>
      <c r="N1134" s="262" t="s">
        <v>4379</v>
      </c>
      <c r="O1134" s="264">
        <v>5.0</v>
      </c>
      <c r="P1134" s="268">
        <v>5.0E-4</v>
      </c>
      <c r="Q1134" s="264">
        <v>7.0</v>
      </c>
      <c r="R1134" s="268">
        <v>5.0E-4</v>
      </c>
      <c r="S1134" s="268">
        <v>0.5714</v>
      </c>
      <c r="T1134" s="264">
        <v>0.0</v>
      </c>
      <c r="U1134" s="268">
        <v>0.4</v>
      </c>
      <c r="V1134" s="268">
        <v>0.0</v>
      </c>
      <c r="W1134" s="269">
        <v>354.0</v>
      </c>
      <c r="X1134" s="269">
        <v>0.0</v>
      </c>
      <c r="Y1134" s="264">
        <v>2.0</v>
      </c>
      <c r="Z1134" s="264">
        <v>0.0</v>
      </c>
      <c r="AA1134" s="3"/>
      <c r="AB1134" s="3"/>
      <c r="AC1134" s="3"/>
      <c r="AD1134" s="3"/>
      <c r="AE1134" s="3"/>
      <c r="AF1134" s="3"/>
      <c r="AG1134" s="3"/>
      <c r="AH1134" s="3"/>
      <c r="AI1134" s="3"/>
      <c r="AJ1134" s="3"/>
    </row>
    <row r="1135">
      <c r="A1135" s="252" t="s">
        <v>1676</v>
      </c>
      <c r="B1135" s="270" t="s">
        <v>3670</v>
      </c>
      <c r="C1135" s="270" t="s">
        <v>4384</v>
      </c>
      <c r="D1135" s="270" t="s">
        <v>4385</v>
      </c>
      <c r="E1135" s="271">
        <v>11.0</v>
      </c>
      <c r="F1135" s="271" t="s">
        <v>7287</v>
      </c>
      <c r="G1135" s="272" t="s">
        <v>7274</v>
      </c>
      <c r="H1135" s="59" t="s">
        <v>17</v>
      </c>
      <c r="I1135" s="272">
        <v>1.0</v>
      </c>
      <c r="J1135" s="279" t="s">
        <v>15</v>
      </c>
      <c r="K1135" s="289">
        <v>85.0</v>
      </c>
      <c r="L1135" s="289">
        <v>49.51</v>
      </c>
      <c r="M1135" s="289">
        <v>35.49</v>
      </c>
      <c r="N1135" s="270" t="s">
        <v>4383</v>
      </c>
      <c r="O1135" s="272">
        <v>2.0</v>
      </c>
      <c r="P1135" s="276">
        <v>2.0E-4</v>
      </c>
      <c r="Q1135" s="272">
        <v>2.0</v>
      </c>
      <c r="R1135" s="276">
        <v>2.0E-4</v>
      </c>
      <c r="S1135" s="276">
        <v>0.0</v>
      </c>
      <c r="T1135" s="272">
        <v>0.0</v>
      </c>
      <c r="U1135" s="276">
        <v>0.5</v>
      </c>
      <c r="V1135" s="276">
        <v>0.0</v>
      </c>
      <c r="W1135" s="277">
        <v>177.0</v>
      </c>
      <c r="X1135" s="277">
        <v>0.0</v>
      </c>
      <c r="Y1135" s="272">
        <v>1.0</v>
      </c>
      <c r="Z1135" s="272">
        <v>0.0</v>
      </c>
      <c r="AA1135" s="63"/>
      <c r="AB1135" s="63"/>
      <c r="AC1135" s="63"/>
      <c r="AD1135" s="63"/>
      <c r="AE1135" s="63"/>
      <c r="AF1135" s="63"/>
      <c r="AG1135" s="63"/>
      <c r="AH1135" s="63"/>
      <c r="AI1135" s="63"/>
      <c r="AJ1135" s="63"/>
    </row>
    <row r="1136">
      <c r="A1136" s="251" t="s">
        <v>1676</v>
      </c>
      <c r="B1136" s="262" t="s">
        <v>3670</v>
      </c>
      <c r="C1136" s="262" t="s">
        <v>4364</v>
      </c>
      <c r="D1136" s="262" t="s">
        <v>4365</v>
      </c>
      <c r="E1136" s="263">
        <v>6.0</v>
      </c>
      <c r="F1136" s="263" t="s">
        <v>7287</v>
      </c>
      <c r="G1136" s="264" t="s">
        <v>7274</v>
      </c>
      <c r="H1136" s="55" t="s">
        <v>17</v>
      </c>
      <c r="I1136" s="264">
        <v>1.0</v>
      </c>
      <c r="J1136" s="278" t="s">
        <v>15</v>
      </c>
      <c r="K1136" s="104">
        <v>85.0</v>
      </c>
      <c r="L1136" s="104">
        <v>49.51</v>
      </c>
      <c r="M1136" s="104">
        <v>35.49</v>
      </c>
      <c r="N1136" s="262" t="s">
        <v>4363</v>
      </c>
      <c r="O1136" s="264">
        <v>9.0</v>
      </c>
      <c r="P1136" s="268">
        <v>9.0E-4</v>
      </c>
      <c r="Q1136" s="264">
        <v>11.0</v>
      </c>
      <c r="R1136" s="268">
        <v>8.0E-4</v>
      </c>
      <c r="S1136" s="268">
        <v>0.2727</v>
      </c>
      <c r="T1136" s="264">
        <v>0.0</v>
      </c>
      <c r="U1136" s="268">
        <v>0.1111</v>
      </c>
      <c r="V1136" s="268">
        <v>0.0</v>
      </c>
      <c r="W1136" s="269">
        <v>177.0</v>
      </c>
      <c r="X1136" s="269">
        <v>0.0</v>
      </c>
      <c r="Y1136" s="264">
        <v>1.0</v>
      </c>
      <c r="Z1136" s="264">
        <v>0.0</v>
      </c>
      <c r="AA1136" s="3"/>
      <c r="AB1136" s="3"/>
      <c r="AC1136" s="3"/>
      <c r="AD1136" s="3"/>
      <c r="AE1136" s="3"/>
      <c r="AF1136" s="3"/>
      <c r="AG1136" s="3"/>
      <c r="AH1136" s="3"/>
      <c r="AI1136" s="3"/>
      <c r="AJ1136" s="3"/>
    </row>
    <row r="1137">
      <c r="A1137" s="252" t="s">
        <v>1676</v>
      </c>
      <c r="B1137" s="270" t="s">
        <v>3670</v>
      </c>
      <c r="C1137" s="270" t="s">
        <v>4368</v>
      </c>
      <c r="D1137" s="270" t="s">
        <v>4369</v>
      </c>
      <c r="E1137" s="271">
        <v>7.0</v>
      </c>
      <c r="F1137" s="271" t="s">
        <v>7287</v>
      </c>
      <c r="G1137" s="272" t="s">
        <v>7274</v>
      </c>
      <c r="H1137" s="59" t="s">
        <v>17</v>
      </c>
      <c r="I1137" s="272">
        <v>1.0</v>
      </c>
      <c r="J1137" s="279" t="s">
        <v>15</v>
      </c>
      <c r="K1137" s="289">
        <v>85.0</v>
      </c>
      <c r="L1137" s="289">
        <v>49.51</v>
      </c>
      <c r="M1137" s="289">
        <v>35.49</v>
      </c>
      <c r="N1137" s="270" t="s">
        <v>4367</v>
      </c>
      <c r="O1137" s="272">
        <v>94.0</v>
      </c>
      <c r="P1137" s="276">
        <v>0.0089</v>
      </c>
      <c r="Q1137" s="272">
        <v>114.0</v>
      </c>
      <c r="R1137" s="276">
        <v>0.0086</v>
      </c>
      <c r="S1137" s="276">
        <v>0.9737</v>
      </c>
      <c r="T1137" s="272">
        <v>0.0</v>
      </c>
      <c r="U1137" s="276">
        <v>0.0106</v>
      </c>
      <c r="V1137" s="276">
        <v>0.0</v>
      </c>
      <c r="W1137" s="277">
        <v>177.0</v>
      </c>
      <c r="X1137" s="277">
        <v>0.0</v>
      </c>
      <c r="Y1137" s="272">
        <v>1.0</v>
      </c>
      <c r="Z1137" s="272">
        <v>0.0</v>
      </c>
      <c r="AA1137" s="63"/>
      <c r="AB1137" s="63"/>
      <c r="AC1137" s="63"/>
      <c r="AD1137" s="63"/>
      <c r="AE1137" s="63"/>
      <c r="AF1137" s="63"/>
      <c r="AG1137" s="63"/>
      <c r="AH1137" s="63"/>
      <c r="AI1137" s="63"/>
      <c r="AJ1137" s="63"/>
    </row>
    <row r="1138">
      <c r="A1138" s="251" t="s">
        <v>1676</v>
      </c>
      <c r="B1138" s="262" t="s">
        <v>3670</v>
      </c>
      <c r="C1138" s="262" t="s">
        <v>4372</v>
      </c>
      <c r="D1138" s="262" t="s">
        <v>4373</v>
      </c>
      <c r="E1138" s="263">
        <v>8.0</v>
      </c>
      <c r="F1138" s="263" t="s">
        <v>7287</v>
      </c>
      <c r="G1138" s="264" t="s">
        <v>7274</v>
      </c>
      <c r="H1138" s="55" t="s">
        <v>17</v>
      </c>
      <c r="I1138" s="264">
        <v>3.0</v>
      </c>
      <c r="J1138" s="278" t="s">
        <v>15</v>
      </c>
      <c r="K1138" s="104">
        <v>85.0</v>
      </c>
      <c r="L1138" s="104">
        <v>49.51</v>
      </c>
      <c r="M1138" s="104">
        <v>35.49</v>
      </c>
      <c r="N1138" s="262" t="s">
        <v>7007</v>
      </c>
      <c r="O1138" s="264">
        <v>4.0</v>
      </c>
      <c r="P1138" s="268">
        <v>4.0E-4</v>
      </c>
      <c r="Q1138" s="264">
        <v>4.0</v>
      </c>
      <c r="R1138" s="268">
        <v>3.0E-4</v>
      </c>
      <c r="S1138" s="268">
        <v>1.0</v>
      </c>
      <c r="T1138" s="264">
        <v>0.0</v>
      </c>
      <c r="U1138" s="268">
        <v>0.75</v>
      </c>
      <c r="V1138" s="268">
        <v>0.0</v>
      </c>
      <c r="W1138" s="269">
        <v>516.0</v>
      </c>
      <c r="X1138" s="269">
        <v>0.0</v>
      </c>
      <c r="Y1138" s="264">
        <v>3.0</v>
      </c>
      <c r="Z1138" s="264">
        <v>0.0</v>
      </c>
      <c r="AA1138" s="3"/>
      <c r="AB1138" s="3"/>
      <c r="AC1138" s="3"/>
      <c r="AD1138" s="3"/>
      <c r="AE1138" s="3"/>
      <c r="AF1138" s="3"/>
      <c r="AG1138" s="3"/>
      <c r="AH1138" s="3"/>
      <c r="AI1138" s="3"/>
      <c r="AJ1138" s="3"/>
    </row>
    <row r="1139">
      <c r="A1139" s="252" t="s">
        <v>1676</v>
      </c>
      <c r="B1139" s="270" t="s">
        <v>755</v>
      </c>
      <c r="C1139" s="270" t="s">
        <v>1302</v>
      </c>
      <c r="D1139" s="270" t="s">
        <v>7295</v>
      </c>
      <c r="E1139" s="271">
        <v>10.0</v>
      </c>
      <c r="F1139" s="271" t="s">
        <v>186</v>
      </c>
      <c r="G1139" s="272" t="s">
        <v>7274</v>
      </c>
      <c r="H1139" s="59" t="s">
        <v>7273</v>
      </c>
      <c r="I1139" s="272">
        <v>1.0</v>
      </c>
      <c r="J1139" s="279" t="s">
        <v>170</v>
      </c>
      <c r="K1139" s="289">
        <v>56.0</v>
      </c>
      <c r="L1139" s="289">
        <v>31.5</v>
      </c>
      <c r="M1139" s="289">
        <v>24.5</v>
      </c>
      <c r="N1139" s="270" t="s">
        <v>3473</v>
      </c>
      <c r="O1139" s="272">
        <v>3.0</v>
      </c>
      <c r="P1139" s="276">
        <v>3.0E-4</v>
      </c>
      <c r="Q1139" s="272">
        <v>4.0</v>
      </c>
      <c r="R1139" s="276">
        <v>3.0E-4</v>
      </c>
      <c r="S1139" s="276">
        <v>1.0</v>
      </c>
      <c r="T1139" s="272">
        <v>1.0</v>
      </c>
      <c r="U1139" s="276">
        <v>0.3333</v>
      </c>
      <c r="V1139" s="276">
        <v>0.3333</v>
      </c>
      <c r="W1139" s="277">
        <v>102.0</v>
      </c>
      <c r="X1139" s="277">
        <v>102.0</v>
      </c>
      <c r="Y1139" s="272">
        <v>1.0</v>
      </c>
      <c r="Z1139" s="272">
        <v>1.0</v>
      </c>
      <c r="AA1139" s="63"/>
      <c r="AB1139" s="63"/>
      <c r="AC1139" s="63"/>
      <c r="AD1139" s="63"/>
      <c r="AE1139" s="63"/>
      <c r="AF1139" s="63"/>
      <c r="AG1139" s="63"/>
      <c r="AH1139" s="63"/>
      <c r="AI1139" s="63"/>
      <c r="AJ1139" s="63"/>
    </row>
    <row r="1140">
      <c r="A1140" s="251" t="s">
        <v>1676</v>
      </c>
      <c r="B1140" s="262" t="s">
        <v>755</v>
      </c>
      <c r="C1140" s="262" t="s">
        <v>1304</v>
      </c>
      <c r="D1140" s="262" t="s">
        <v>7296</v>
      </c>
      <c r="E1140" s="263">
        <v>10.5</v>
      </c>
      <c r="F1140" s="263" t="s">
        <v>186</v>
      </c>
      <c r="G1140" s="264" t="s">
        <v>7274</v>
      </c>
      <c r="H1140" s="55" t="s">
        <v>7273</v>
      </c>
      <c r="I1140" s="264">
        <v>3.0</v>
      </c>
      <c r="J1140" s="278" t="s">
        <v>170</v>
      </c>
      <c r="K1140" s="104">
        <v>56.0</v>
      </c>
      <c r="L1140" s="104">
        <v>31.5</v>
      </c>
      <c r="M1140" s="104">
        <v>24.5</v>
      </c>
      <c r="N1140" s="262" t="s">
        <v>3475</v>
      </c>
      <c r="O1140" s="264">
        <v>12.0</v>
      </c>
      <c r="P1140" s="268">
        <v>0.0011</v>
      </c>
      <c r="Q1140" s="264">
        <v>15.0</v>
      </c>
      <c r="R1140" s="268">
        <v>0.0011</v>
      </c>
      <c r="S1140" s="268">
        <v>1.0</v>
      </c>
      <c r="T1140" s="264">
        <v>0.0</v>
      </c>
      <c r="U1140" s="268">
        <v>0.25</v>
      </c>
      <c r="V1140" s="268">
        <v>0.0</v>
      </c>
      <c r="W1140" s="269">
        <v>306.0</v>
      </c>
      <c r="X1140" s="269">
        <v>0.0</v>
      </c>
      <c r="Y1140" s="264">
        <v>3.0</v>
      </c>
      <c r="Z1140" s="264">
        <v>0.0</v>
      </c>
      <c r="AA1140" s="3"/>
      <c r="AB1140" s="3"/>
      <c r="AC1140" s="3"/>
      <c r="AD1140" s="3"/>
      <c r="AE1140" s="3"/>
      <c r="AF1140" s="3"/>
      <c r="AG1140" s="3"/>
      <c r="AH1140" s="3"/>
      <c r="AI1140" s="3"/>
      <c r="AJ1140" s="3"/>
    </row>
    <row r="1141">
      <c r="A1141" s="252" t="s">
        <v>1676</v>
      </c>
      <c r="B1141" s="270" t="s">
        <v>755</v>
      </c>
      <c r="C1141" s="270" t="s">
        <v>3478</v>
      </c>
      <c r="D1141" s="270" t="s">
        <v>7297</v>
      </c>
      <c r="E1141" s="271">
        <v>11.0</v>
      </c>
      <c r="F1141" s="271" t="s">
        <v>186</v>
      </c>
      <c r="G1141" s="272" t="s">
        <v>7274</v>
      </c>
      <c r="H1141" s="59" t="s">
        <v>7273</v>
      </c>
      <c r="I1141" s="272">
        <v>3.0</v>
      </c>
      <c r="J1141" s="279" t="s">
        <v>170</v>
      </c>
      <c r="K1141" s="289">
        <v>56.0</v>
      </c>
      <c r="L1141" s="289">
        <v>31.5</v>
      </c>
      <c r="M1141" s="289">
        <v>24.5</v>
      </c>
      <c r="N1141" s="270" t="s">
        <v>3477</v>
      </c>
      <c r="O1141" s="272">
        <v>3.0</v>
      </c>
      <c r="P1141" s="276">
        <v>3.0E-4</v>
      </c>
      <c r="Q1141" s="272">
        <v>5.0</v>
      </c>
      <c r="R1141" s="276">
        <v>4.0E-4</v>
      </c>
      <c r="S1141" s="276">
        <v>0.8</v>
      </c>
      <c r="T1141" s="272">
        <v>0.0</v>
      </c>
      <c r="U1141" s="276">
        <v>1.0</v>
      </c>
      <c r="V1141" s="276">
        <v>0.0</v>
      </c>
      <c r="W1141" s="277">
        <v>306.0</v>
      </c>
      <c r="X1141" s="277">
        <v>0.0</v>
      </c>
      <c r="Y1141" s="272">
        <v>3.0</v>
      </c>
      <c r="Z1141" s="272">
        <v>0.0</v>
      </c>
      <c r="AA1141" s="63"/>
      <c r="AB1141" s="63"/>
      <c r="AC1141" s="63"/>
      <c r="AD1141" s="63"/>
      <c r="AE1141" s="63"/>
      <c r="AF1141" s="63"/>
      <c r="AG1141" s="63"/>
      <c r="AH1141" s="63"/>
      <c r="AI1141" s="63"/>
      <c r="AJ1141" s="63"/>
    </row>
    <row r="1142">
      <c r="A1142" s="251" t="s">
        <v>1676</v>
      </c>
      <c r="B1142" s="262" t="s">
        <v>1316</v>
      </c>
      <c r="C1142" s="262" t="s">
        <v>6902</v>
      </c>
      <c r="D1142" s="262" t="s">
        <v>7298</v>
      </c>
      <c r="E1142" s="263">
        <v>6.0</v>
      </c>
      <c r="F1142" s="263" t="s">
        <v>188</v>
      </c>
      <c r="G1142" s="264" t="s">
        <v>7274</v>
      </c>
      <c r="H1142" s="55" t="s">
        <v>7273</v>
      </c>
      <c r="I1142" s="264">
        <v>1.0</v>
      </c>
      <c r="J1142" s="278" t="s">
        <v>170</v>
      </c>
      <c r="K1142" s="104">
        <v>56.0</v>
      </c>
      <c r="L1142" s="104">
        <v>31.5</v>
      </c>
      <c r="M1142" s="104">
        <v>24.5</v>
      </c>
      <c r="N1142" s="262" t="s">
        <v>6901</v>
      </c>
      <c r="O1142" s="264">
        <v>0.0</v>
      </c>
      <c r="P1142" s="268">
        <v>0.0</v>
      </c>
      <c r="Q1142" s="264">
        <v>0.0</v>
      </c>
      <c r="R1142" s="268">
        <v>0.0</v>
      </c>
      <c r="S1142" s="268">
        <v>0.0</v>
      </c>
      <c r="T1142" s="264">
        <v>0.0</v>
      </c>
      <c r="U1142" s="268">
        <v>0.0</v>
      </c>
      <c r="V1142" s="268">
        <v>0.0</v>
      </c>
      <c r="W1142" s="269">
        <v>102.0</v>
      </c>
      <c r="X1142" s="269">
        <v>0.0</v>
      </c>
      <c r="Y1142" s="264">
        <v>1.0</v>
      </c>
      <c r="Z1142" s="264">
        <v>0.0</v>
      </c>
      <c r="AA1142" s="3"/>
      <c r="AB1142" s="3"/>
      <c r="AC1142" s="3"/>
      <c r="AD1142" s="3"/>
      <c r="AE1142" s="3"/>
      <c r="AF1142" s="3"/>
      <c r="AG1142" s="3"/>
      <c r="AH1142" s="3"/>
      <c r="AI1142" s="3"/>
      <c r="AJ1142" s="3"/>
    </row>
    <row r="1143">
      <c r="A1143" s="252" t="s">
        <v>1676</v>
      </c>
      <c r="B1143" s="270" t="s">
        <v>1316</v>
      </c>
      <c r="C1143" s="270" t="s">
        <v>6918</v>
      </c>
      <c r="D1143" s="270" t="s">
        <v>7299</v>
      </c>
      <c r="E1143" s="271">
        <v>8.0</v>
      </c>
      <c r="F1143" s="271" t="s">
        <v>188</v>
      </c>
      <c r="G1143" s="272" t="s">
        <v>7274</v>
      </c>
      <c r="H1143" s="59" t="s">
        <v>7273</v>
      </c>
      <c r="I1143" s="272">
        <v>1.0</v>
      </c>
      <c r="J1143" s="279" t="s">
        <v>170</v>
      </c>
      <c r="K1143" s="289">
        <v>56.0</v>
      </c>
      <c r="L1143" s="289">
        <v>31.5</v>
      </c>
      <c r="M1143" s="289">
        <v>24.5</v>
      </c>
      <c r="N1143" s="270" t="s">
        <v>6917</v>
      </c>
      <c r="O1143" s="272">
        <v>0.0</v>
      </c>
      <c r="P1143" s="276">
        <v>0.0</v>
      </c>
      <c r="Q1143" s="272">
        <v>0.0</v>
      </c>
      <c r="R1143" s="276">
        <v>0.0</v>
      </c>
      <c r="S1143" s="276">
        <v>0.0</v>
      </c>
      <c r="T1143" s="272">
        <v>0.0</v>
      </c>
      <c r="U1143" s="276">
        <v>0.0</v>
      </c>
      <c r="V1143" s="276">
        <v>0.0</v>
      </c>
      <c r="W1143" s="277">
        <v>102.0</v>
      </c>
      <c r="X1143" s="277">
        <v>0.0</v>
      </c>
      <c r="Y1143" s="272">
        <v>1.0</v>
      </c>
      <c r="Z1143" s="272">
        <v>0.0</v>
      </c>
      <c r="AA1143" s="63"/>
      <c r="AB1143" s="63"/>
      <c r="AC1143" s="63"/>
      <c r="AD1143" s="63"/>
      <c r="AE1143" s="63"/>
      <c r="AF1143" s="63"/>
      <c r="AG1143" s="63"/>
      <c r="AH1143" s="63"/>
      <c r="AI1143" s="63"/>
      <c r="AJ1143" s="63"/>
    </row>
    <row r="1144">
      <c r="A1144" s="251" t="s">
        <v>1676</v>
      </c>
      <c r="B1144" s="262" t="s">
        <v>755</v>
      </c>
      <c r="C1144" s="262" t="s">
        <v>1319</v>
      </c>
      <c r="D1144" s="262" t="s">
        <v>7300</v>
      </c>
      <c r="E1144" s="263">
        <v>9.0</v>
      </c>
      <c r="F1144" s="263" t="s">
        <v>188</v>
      </c>
      <c r="G1144" s="264" t="s">
        <v>7274</v>
      </c>
      <c r="H1144" s="55" t="s">
        <v>7273</v>
      </c>
      <c r="I1144" s="264">
        <v>1.0</v>
      </c>
      <c r="J1144" s="278" t="s">
        <v>170</v>
      </c>
      <c r="K1144" s="104">
        <v>56.0</v>
      </c>
      <c r="L1144" s="104">
        <v>31.5</v>
      </c>
      <c r="M1144" s="104">
        <v>24.5</v>
      </c>
      <c r="N1144" s="262" t="s">
        <v>6923</v>
      </c>
      <c r="O1144" s="264">
        <v>3.0</v>
      </c>
      <c r="P1144" s="268">
        <v>3.0E-4</v>
      </c>
      <c r="Q1144" s="264">
        <v>3.0</v>
      </c>
      <c r="R1144" s="268">
        <v>2.0E-4</v>
      </c>
      <c r="S1144" s="268">
        <v>1.0</v>
      </c>
      <c r="T1144" s="264">
        <v>0.0</v>
      </c>
      <c r="U1144" s="268">
        <v>0.3333</v>
      </c>
      <c r="V1144" s="268">
        <v>0.0</v>
      </c>
      <c r="W1144" s="269">
        <v>102.0</v>
      </c>
      <c r="X1144" s="269">
        <v>0.0</v>
      </c>
      <c r="Y1144" s="264">
        <v>1.0</v>
      </c>
      <c r="Z1144" s="264">
        <v>0.0</v>
      </c>
      <c r="AA1144" s="3"/>
      <c r="AB1144" s="3"/>
      <c r="AC1144" s="3"/>
      <c r="AD1144" s="3"/>
      <c r="AE1144" s="3"/>
      <c r="AF1144" s="3"/>
      <c r="AG1144" s="3"/>
      <c r="AH1144" s="3"/>
      <c r="AI1144" s="3"/>
      <c r="AJ1144" s="3"/>
    </row>
    <row r="1145">
      <c r="A1145" s="252" t="s">
        <v>1676</v>
      </c>
      <c r="B1145" s="270" t="s">
        <v>463</v>
      </c>
      <c r="C1145" s="270" t="s">
        <v>478</v>
      </c>
      <c r="D1145" s="270" t="s">
        <v>479</v>
      </c>
      <c r="E1145" s="272">
        <v>10.0</v>
      </c>
      <c r="F1145" s="272" t="s">
        <v>188</v>
      </c>
      <c r="G1145" s="272" t="s">
        <v>7274</v>
      </c>
      <c r="H1145" s="59" t="s">
        <v>7275</v>
      </c>
      <c r="I1145" s="272">
        <v>5.0</v>
      </c>
      <c r="J1145" s="273" t="s">
        <v>35</v>
      </c>
      <c r="K1145" s="289">
        <v>75.5</v>
      </c>
      <c r="L1145" s="289">
        <v>43.5</v>
      </c>
      <c r="M1145" s="289">
        <v>32.0</v>
      </c>
      <c r="N1145" s="272">
        <v>3.610010129E10</v>
      </c>
      <c r="O1145" s="272">
        <v>17.0</v>
      </c>
      <c r="P1145" s="276">
        <v>0.0016</v>
      </c>
      <c r="Q1145" s="272">
        <v>29.0</v>
      </c>
      <c r="R1145" s="276">
        <v>0.0022</v>
      </c>
      <c r="S1145" s="276">
        <v>0.931</v>
      </c>
      <c r="T1145" s="272">
        <v>0.0</v>
      </c>
      <c r="U1145" s="276">
        <v>0.2941</v>
      </c>
      <c r="V1145" s="276">
        <v>0.0</v>
      </c>
      <c r="W1145" s="277">
        <v>725.0</v>
      </c>
      <c r="X1145" s="277">
        <v>0.0</v>
      </c>
      <c r="Y1145" s="272">
        <v>5.0</v>
      </c>
      <c r="Z1145" s="272">
        <v>0.0</v>
      </c>
      <c r="AA1145" s="63"/>
      <c r="AB1145" s="63"/>
      <c r="AC1145" s="63"/>
      <c r="AD1145" s="63"/>
      <c r="AE1145" s="63"/>
      <c r="AF1145" s="63"/>
      <c r="AG1145" s="63"/>
      <c r="AH1145" s="63"/>
      <c r="AI1145" s="63"/>
      <c r="AJ1145" s="63"/>
    </row>
    <row r="1146">
      <c r="A1146" s="251" t="s">
        <v>1676</v>
      </c>
      <c r="B1146" s="262" t="s">
        <v>463</v>
      </c>
      <c r="C1146" s="262" t="s">
        <v>480</v>
      </c>
      <c r="D1146" s="262" t="s">
        <v>481</v>
      </c>
      <c r="E1146" s="264">
        <v>10.5</v>
      </c>
      <c r="F1146" s="264" t="s">
        <v>188</v>
      </c>
      <c r="G1146" s="264" t="s">
        <v>7274</v>
      </c>
      <c r="H1146" s="55" t="s">
        <v>7275</v>
      </c>
      <c r="I1146" s="264">
        <v>5.0</v>
      </c>
      <c r="J1146" s="265" t="s">
        <v>35</v>
      </c>
      <c r="K1146" s="104">
        <v>75.5</v>
      </c>
      <c r="L1146" s="104">
        <v>43.5</v>
      </c>
      <c r="M1146" s="104">
        <v>32.0</v>
      </c>
      <c r="N1146" s="264">
        <v>3.6100101295E10</v>
      </c>
      <c r="O1146" s="264">
        <v>7.0</v>
      </c>
      <c r="P1146" s="268">
        <v>7.0E-4</v>
      </c>
      <c r="Q1146" s="264">
        <v>7.0</v>
      </c>
      <c r="R1146" s="268">
        <v>5.0E-4</v>
      </c>
      <c r="S1146" s="268">
        <v>1.0</v>
      </c>
      <c r="T1146" s="264">
        <v>0.0</v>
      </c>
      <c r="U1146" s="268">
        <v>0.7143</v>
      </c>
      <c r="V1146" s="268">
        <v>0.0</v>
      </c>
      <c r="W1146" s="269">
        <v>725.0</v>
      </c>
      <c r="X1146" s="269">
        <v>0.0</v>
      </c>
      <c r="Y1146" s="264">
        <v>5.0</v>
      </c>
      <c r="Z1146" s="264">
        <v>0.0</v>
      </c>
      <c r="AA1146" s="3"/>
      <c r="AB1146" s="3"/>
      <c r="AC1146" s="3"/>
      <c r="AD1146" s="3"/>
      <c r="AE1146" s="3"/>
      <c r="AF1146" s="3"/>
      <c r="AG1146" s="3"/>
      <c r="AH1146" s="3"/>
      <c r="AI1146" s="3"/>
      <c r="AJ1146" s="3"/>
    </row>
    <row r="1147">
      <c r="A1147" s="252" t="s">
        <v>1676</v>
      </c>
      <c r="B1147" s="270" t="s">
        <v>463</v>
      </c>
      <c r="C1147" s="270" t="s">
        <v>1449</v>
      </c>
      <c r="D1147" s="270" t="s">
        <v>1450</v>
      </c>
      <c r="E1147" s="272">
        <v>13.0</v>
      </c>
      <c r="F1147" s="272" t="s">
        <v>188</v>
      </c>
      <c r="G1147" s="272" t="s">
        <v>7274</v>
      </c>
      <c r="H1147" s="59" t="s">
        <v>7275</v>
      </c>
      <c r="I1147" s="272">
        <v>2.0</v>
      </c>
      <c r="J1147" s="273" t="s">
        <v>35</v>
      </c>
      <c r="K1147" s="289">
        <v>75.5</v>
      </c>
      <c r="L1147" s="289">
        <v>43.5</v>
      </c>
      <c r="M1147" s="289">
        <v>32.0</v>
      </c>
      <c r="N1147" s="272">
        <v>3.610010132E10</v>
      </c>
      <c r="O1147" s="272">
        <v>15.0</v>
      </c>
      <c r="P1147" s="276">
        <v>0.0014</v>
      </c>
      <c r="Q1147" s="272">
        <v>18.0</v>
      </c>
      <c r="R1147" s="276">
        <v>0.0014</v>
      </c>
      <c r="S1147" s="276">
        <v>0.9444</v>
      </c>
      <c r="T1147" s="272">
        <v>0.0</v>
      </c>
      <c r="U1147" s="276">
        <v>0.1333</v>
      </c>
      <c r="V1147" s="276">
        <v>0.0</v>
      </c>
      <c r="W1147" s="277">
        <v>290.0</v>
      </c>
      <c r="X1147" s="277">
        <v>0.0</v>
      </c>
      <c r="Y1147" s="272">
        <v>2.0</v>
      </c>
      <c r="Z1147" s="272">
        <v>0.0</v>
      </c>
      <c r="AA1147" s="63"/>
      <c r="AB1147" s="63"/>
      <c r="AC1147" s="63"/>
      <c r="AD1147" s="63"/>
      <c r="AE1147" s="63"/>
      <c r="AF1147" s="63"/>
      <c r="AG1147" s="63"/>
      <c r="AH1147" s="63"/>
      <c r="AI1147" s="63"/>
      <c r="AJ1147" s="63"/>
    </row>
    <row r="1148">
      <c r="A1148" s="251" t="s">
        <v>1676</v>
      </c>
      <c r="B1148" s="262" t="s">
        <v>463</v>
      </c>
      <c r="C1148" s="262" t="s">
        <v>937</v>
      </c>
      <c r="D1148" s="262" t="s">
        <v>938</v>
      </c>
      <c r="E1148" s="264">
        <v>8.5</v>
      </c>
      <c r="F1148" s="264" t="s">
        <v>188</v>
      </c>
      <c r="G1148" s="264" t="s">
        <v>7274</v>
      </c>
      <c r="H1148" s="55" t="s">
        <v>7275</v>
      </c>
      <c r="I1148" s="264">
        <v>1.0</v>
      </c>
      <c r="J1148" s="265" t="s">
        <v>35</v>
      </c>
      <c r="K1148" s="104">
        <v>75.5</v>
      </c>
      <c r="L1148" s="104">
        <v>43.5</v>
      </c>
      <c r="M1148" s="104">
        <v>32.0</v>
      </c>
      <c r="N1148" s="264">
        <v>3.6100101275E10</v>
      </c>
      <c r="O1148" s="264">
        <v>9.0</v>
      </c>
      <c r="P1148" s="268">
        <v>9.0E-4</v>
      </c>
      <c r="Q1148" s="264">
        <v>19.0</v>
      </c>
      <c r="R1148" s="268">
        <v>0.0014</v>
      </c>
      <c r="S1148" s="268">
        <v>0.8947</v>
      </c>
      <c r="T1148" s="264">
        <v>0.0</v>
      </c>
      <c r="U1148" s="268">
        <v>0.1111</v>
      </c>
      <c r="V1148" s="268">
        <v>0.0</v>
      </c>
      <c r="W1148" s="269">
        <v>145.0</v>
      </c>
      <c r="X1148" s="269">
        <v>0.0</v>
      </c>
      <c r="Y1148" s="264">
        <v>1.0</v>
      </c>
      <c r="Z1148" s="264">
        <v>0.0</v>
      </c>
      <c r="AA1148" s="3"/>
      <c r="AB1148" s="3"/>
      <c r="AC1148" s="3"/>
      <c r="AD1148" s="3"/>
      <c r="AE1148" s="3"/>
      <c r="AF1148" s="3"/>
      <c r="AG1148" s="3"/>
      <c r="AH1148" s="3"/>
      <c r="AI1148" s="3"/>
      <c r="AJ1148" s="3"/>
    </row>
    <row r="1149">
      <c r="A1149" s="252" t="s">
        <v>1676</v>
      </c>
      <c r="B1149" s="270" t="s">
        <v>463</v>
      </c>
      <c r="C1149" s="270" t="s">
        <v>490</v>
      </c>
      <c r="D1149" s="270" t="s">
        <v>491</v>
      </c>
      <c r="E1149" s="272">
        <v>9.0</v>
      </c>
      <c r="F1149" s="272" t="s">
        <v>188</v>
      </c>
      <c r="G1149" s="272" t="s">
        <v>7274</v>
      </c>
      <c r="H1149" s="59" t="s">
        <v>7275</v>
      </c>
      <c r="I1149" s="272">
        <v>4.0</v>
      </c>
      <c r="J1149" s="273" t="s">
        <v>35</v>
      </c>
      <c r="K1149" s="289">
        <v>75.5</v>
      </c>
      <c r="L1149" s="289">
        <v>43.5</v>
      </c>
      <c r="M1149" s="289">
        <v>32.0</v>
      </c>
      <c r="N1149" s="272">
        <v>3.610010128E10</v>
      </c>
      <c r="O1149" s="272">
        <v>26.0</v>
      </c>
      <c r="P1149" s="276">
        <v>0.0025</v>
      </c>
      <c r="Q1149" s="272">
        <v>41.0</v>
      </c>
      <c r="R1149" s="276">
        <v>0.0031</v>
      </c>
      <c r="S1149" s="276">
        <v>0.9512</v>
      </c>
      <c r="T1149" s="272">
        <v>0.0</v>
      </c>
      <c r="U1149" s="276">
        <v>0.1538</v>
      </c>
      <c r="V1149" s="276">
        <v>0.0</v>
      </c>
      <c r="W1149" s="277">
        <v>580.0</v>
      </c>
      <c r="X1149" s="277">
        <v>0.0</v>
      </c>
      <c r="Y1149" s="272">
        <v>4.0</v>
      </c>
      <c r="Z1149" s="272">
        <v>0.0</v>
      </c>
      <c r="AA1149" s="63"/>
      <c r="AB1149" s="63"/>
      <c r="AC1149" s="63"/>
      <c r="AD1149" s="63"/>
      <c r="AE1149" s="63"/>
      <c r="AF1149" s="63"/>
      <c r="AG1149" s="63"/>
      <c r="AH1149" s="63"/>
      <c r="AI1149" s="63"/>
      <c r="AJ1149" s="63"/>
    </row>
    <row r="1150">
      <c r="A1150" s="251" t="s">
        <v>1676</v>
      </c>
      <c r="B1150" s="262" t="s">
        <v>463</v>
      </c>
      <c r="C1150" s="262" t="s">
        <v>492</v>
      </c>
      <c r="D1150" s="262" t="s">
        <v>493</v>
      </c>
      <c r="E1150" s="264">
        <v>9.5</v>
      </c>
      <c r="F1150" s="264" t="s">
        <v>188</v>
      </c>
      <c r="G1150" s="264" t="s">
        <v>7274</v>
      </c>
      <c r="H1150" s="55" t="s">
        <v>7275</v>
      </c>
      <c r="I1150" s="264">
        <v>4.0</v>
      </c>
      <c r="J1150" s="265" t="s">
        <v>35</v>
      </c>
      <c r="K1150" s="104">
        <v>75.5</v>
      </c>
      <c r="L1150" s="104">
        <v>43.5</v>
      </c>
      <c r="M1150" s="104">
        <v>32.0</v>
      </c>
      <c r="N1150" s="264">
        <v>3.6100101285E10</v>
      </c>
      <c r="O1150" s="264">
        <v>8.0</v>
      </c>
      <c r="P1150" s="268">
        <v>8.0E-4</v>
      </c>
      <c r="Q1150" s="264">
        <v>10.0</v>
      </c>
      <c r="R1150" s="268">
        <v>8.0E-4</v>
      </c>
      <c r="S1150" s="268">
        <v>1.0</v>
      </c>
      <c r="T1150" s="264">
        <v>0.0</v>
      </c>
      <c r="U1150" s="268">
        <v>0.5</v>
      </c>
      <c r="V1150" s="268">
        <v>0.0</v>
      </c>
      <c r="W1150" s="269">
        <v>580.0</v>
      </c>
      <c r="X1150" s="269">
        <v>0.0</v>
      </c>
      <c r="Y1150" s="264">
        <v>4.0</v>
      </c>
      <c r="Z1150" s="264">
        <v>0.0</v>
      </c>
      <c r="AA1150" s="3"/>
      <c r="AB1150" s="3"/>
      <c r="AC1150" s="3"/>
      <c r="AD1150" s="3"/>
      <c r="AE1150" s="3"/>
      <c r="AF1150" s="3"/>
      <c r="AG1150" s="3"/>
      <c r="AH1150" s="3"/>
      <c r="AI1150" s="3"/>
      <c r="AJ1150" s="3"/>
    </row>
    <row r="1151">
      <c r="A1151" s="252" t="s">
        <v>1676</v>
      </c>
      <c r="B1151" s="270" t="s">
        <v>463</v>
      </c>
      <c r="C1151" s="270" t="s">
        <v>935</v>
      </c>
      <c r="D1151" s="270"/>
      <c r="E1151" s="272">
        <v>7.0</v>
      </c>
      <c r="F1151" s="272" t="s">
        <v>188</v>
      </c>
      <c r="G1151" s="272" t="s">
        <v>7274</v>
      </c>
      <c r="H1151" s="59" t="s">
        <v>7275</v>
      </c>
      <c r="I1151" s="272">
        <v>1.0</v>
      </c>
      <c r="J1151" s="273" t="s">
        <v>35</v>
      </c>
      <c r="K1151" s="289">
        <v>75.5</v>
      </c>
      <c r="L1151" s="289">
        <v>43.5</v>
      </c>
      <c r="M1151" s="289">
        <v>32.0</v>
      </c>
      <c r="N1151" s="272">
        <v>3.610010126E10</v>
      </c>
      <c r="O1151" s="272">
        <v>0.0</v>
      </c>
      <c r="P1151" s="276">
        <v>0.0</v>
      </c>
      <c r="Q1151" s="272">
        <v>0.0</v>
      </c>
      <c r="R1151" s="276">
        <v>0.0</v>
      </c>
      <c r="S1151" s="276">
        <v>0.0</v>
      </c>
      <c r="T1151" s="272">
        <v>0.0</v>
      </c>
      <c r="U1151" s="276">
        <v>0.0</v>
      </c>
      <c r="V1151" s="276">
        <v>0.0</v>
      </c>
      <c r="W1151" s="277">
        <v>145.0</v>
      </c>
      <c r="X1151" s="277">
        <v>0.0</v>
      </c>
      <c r="Y1151" s="272">
        <v>1.0</v>
      </c>
      <c r="Z1151" s="272">
        <v>0.0</v>
      </c>
      <c r="AA1151" s="63"/>
      <c r="AB1151" s="63"/>
      <c r="AC1151" s="63"/>
      <c r="AD1151" s="63"/>
      <c r="AE1151" s="63"/>
      <c r="AF1151" s="63"/>
      <c r="AG1151" s="63"/>
      <c r="AH1151" s="63"/>
      <c r="AI1151" s="63"/>
      <c r="AJ1151" s="63"/>
    </row>
    <row r="1152">
      <c r="A1152" s="251" t="s">
        <v>1676</v>
      </c>
      <c r="B1152" s="262" t="s">
        <v>742</v>
      </c>
      <c r="C1152" s="262" t="s">
        <v>1528</v>
      </c>
      <c r="D1152" s="262" t="s">
        <v>1529</v>
      </c>
      <c r="E1152" s="264">
        <v>10.5</v>
      </c>
      <c r="F1152" s="264" t="s">
        <v>186</v>
      </c>
      <c r="G1152" s="264" t="s">
        <v>7274</v>
      </c>
      <c r="H1152" s="55" t="s">
        <v>7273</v>
      </c>
      <c r="I1152" s="264">
        <v>3.0</v>
      </c>
      <c r="J1152" s="280" t="s">
        <v>170</v>
      </c>
      <c r="K1152" s="104">
        <v>56.0</v>
      </c>
      <c r="L1152" s="104">
        <v>31.5</v>
      </c>
      <c r="M1152" s="104">
        <v>24.5</v>
      </c>
      <c r="N1152" s="262" t="s">
        <v>7301</v>
      </c>
      <c r="O1152" s="264">
        <v>11.0</v>
      </c>
      <c r="P1152" s="268">
        <v>0.001</v>
      </c>
      <c r="Q1152" s="264">
        <v>23.0</v>
      </c>
      <c r="R1152" s="268">
        <v>0.0017</v>
      </c>
      <c r="S1152" s="268">
        <v>0.6087</v>
      </c>
      <c r="T1152" s="264">
        <v>0.0</v>
      </c>
      <c r="U1152" s="268">
        <v>0.2727</v>
      </c>
      <c r="V1152" s="268">
        <v>0.0</v>
      </c>
      <c r="W1152" s="269">
        <v>318.0</v>
      </c>
      <c r="X1152" s="269">
        <v>0.0</v>
      </c>
      <c r="Y1152" s="264">
        <v>3.0</v>
      </c>
      <c r="Z1152" s="264">
        <v>0.0</v>
      </c>
      <c r="AA1152" s="3"/>
      <c r="AB1152" s="3"/>
      <c r="AC1152" s="3"/>
      <c r="AD1152" s="3"/>
      <c r="AE1152" s="3"/>
      <c r="AF1152" s="3"/>
      <c r="AG1152" s="3"/>
      <c r="AH1152" s="3"/>
      <c r="AI1152" s="3"/>
      <c r="AJ1152" s="3"/>
    </row>
    <row r="1153">
      <c r="A1153" s="252" t="s">
        <v>1676</v>
      </c>
      <c r="B1153" s="270" t="s">
        <v>742</v>
      </c>
      <c r="C1153" s="270" t="s">
        <v>1528</v>
      </c>
      <c r="D1153" s="270" t="s">
        <v>1529</v>
      </c>
      <c r="E1153" s="272">
        <v>10.5</v>
      </c>
      <c r="F1153" s="272" t="s">
        <v>186</v>
      </c>
      <c r="G1153" s="272" t="s">
        <v>7274</v>
      </c>
      <c r="H1153" s="59" t="s">
        <v>7273</v>
      </c>
      <c r="I1153" s="272">
        <v>1.0</v>
      </c>
      <c r="J1153" s="281" t="s">
        <v>170</v>
      </c>
      <c r="K1153" s="289">
        <v>56.0</v>
      </c>
      <c r="L1153" s="289">
        <v>31.5</v>
      </c>
      <c r="M1153" s="289">
        <v>24.5</v>
      </c>
      <c r="N1153" s="270" t="s">
        <v>3494</v>
      </c>
      <c r="O1153" s="272">
        <v>11.0</v>
      </c>
      <c r="P1153" s="276">
        <v>0.001</v>
      </c>
      <c r="Q1153" s="272">
        <v>23.0</v>
      </c>
      <c r="R1153" s="276">
        <v>0.0017</v>
      </c>
      <c r="S1153" s="276">
        <v>0.6087</v>
      </c>
      <c r="T1153" s="272">
        <v>0.0</v>
      </c>
      <c r="U1153" s="276">
        <v>0.0909</v>
      </c>
      <c r="V1153" s="276">
        <v>0.0</v>
      </c>
      <c r="W1153" s="277">
        <v>106.0</v>
      </c>
      <c r="X1153" s="277">
        <v>0.0</v>
      </c>
      <c r="Y1153" s="272">
        <v>1.0</v>
      </c>
      <c r="Z1153" s="272">
        <v>0.0</v>
      </c>
      <c r="AA1153" s="63"/>
      <c r="AB1153" s="63"/>
      <c r="AC1153" s="63"/>
      <c r="AD1153" s="63"/>
      <c r="AE1153" s="63"/>
      <c r="AF1153" s="63"/>
      <c r="AG1153" s="63"/>
      <c r="AH1153" s="63"/>
      <c r="AI1153" s="63"/>
      <c r="AJ1153" s="63"/>
    </row>
    <row r="1154">
      <c r="A1154" s="251" t="s">
        <v>1676</v>
      </c>
      <c r="B1154" s="262" t="s">
        <v>742</v>
      </c>
      <c r="C1154" s="262" t="s">
        <v>745</v>
      </c>
      <c r="D1154" s="262" t="s">
        <v>746</v>
      </c>
      <c r="E1154" s="264">
        <v>11.0</v>
      </c>
      <c r="F1154" s="264" t="s">
        <v>186</v>
      </c>
      <c r="G1154" s="264" t="s">
        <v>7274</v>
      </c>
      <c r="H1154" s="55" t="s">
        <v>7273</v>
      </c>
      <c r="I1154" s="264">
        <v>1.0</v>
      </c>
      <c r="J1154" s="280" t="s">
        <v>170</v>
      </c>
      <c r="K1154" s="104">
        <v>56.0</v>
      </c>
      <c r="L1154" s="104">
        <v>31.5</v>
      </c>
      <c r="M1154" s="104">
        <v>24.5</v>
      </c>
      <c r="N1154" s="262" t="s">
        <v>7302</v>
      </c>
      <c r="O1154" s="264">
        <v>11.0</v>
      </c>
      <c r="P1154" s="268">
        <v>0.001</v>
      </c>
      <c r="Q1154" s="264">
        <v>23.0</v>
      </c>
      <c r="R1154" s="268">
        <v>0.0017</v>
      </c>
      <c r="S1154" s="268">
        <v>0.087</v>
      </c>
      <c r="T1154" s="264">
        <v>0.0</v>
      </c>
      <c r="U1154" s="268">
        <v>0.0909</v>
      </c>
      <c r="V1154" s="268">
        <v>0.0</v>
      </c>
      <c r="W1154" s="269">
        <v>106.0</v>
      </c>
      <c r="X1154" s="269">
        <v>0.0</v>
      </c>
      <c r="Y1154" s="264">
        <v>1.0</v>
      </c>
      <c r="Z1154" s="264">
        <v>0.0</v>
      </c>
      <c r="AA1154" s="3"/>
      <c r="AB1154" s="3"/>
      <c r="AC1154" s="3"/>
      <c r="AD1154" s="3"/>
      <c r="AE1154" s="3"/>
      <c r="AF1154" s="3"/>
      <c r="AG1154" s="3"/>
      <c r="AH1154" s="3"/>
      <c r="AI1154" s="3"/>
      <c r="AJ1154" s="3"/>
    </row>
    <row r="1155">
      <c r="A1155" s="252" t="s">
        <v>1676</v>
      </c>
      <c r="B1155" s="270" t="s">
        <v>742</v>
      </c>
      <c r="C1155" s="270" t="s">
        <v>747</v>
      </c>
      <c r="D1155" s="270" t="s">
        <v>748</v>
      </c>
      <c r="E1155" s="272">
        <v>6.0</v>
      </c>
      <c r="F1155" s="272" t="s">
        <v>186</v>
      </c>
      <c r="G1155" s="272" t="s">
        <v>7274</v>
      </c>
      <c r="H1155" s="59" t="s">
        <v>7273</v>
      </c>
      <c r="I1155" s="272">
        <v>1.0</v>
      </c>
      <c r="J1155" s="281" t="s">
        <v>170</v>
      </c>
      <c r="K1155" s="289">
        <v>56.0</v>
      </c>
      <c r="L1155" s="289">
        <v>31.5</v>
      </c>
      <c r="M1155" s="289">
        <v>24.5</v>
      </c>
      <c r="N1155" s="270" t="s">
        <v>7303</v>
      </c>
      <c r="O1155" s="272">
        <v>34.0</v>
      </c>
      <c r="P1155" s="276">
        <v>0.0032</v>
      </c>
      <c r="Q1155" s="272">
        <v>37.0</v>
      </c>
      <c r="R1155" s="276">
        <v>0.0028</v>
      </c>
      <c r="S1155" s="276">
        <v>0.1892</v>
      </c>
      <c r="T1155" s="272">
        <v>0.0</v>
      </c>
      <c r="U1155" s="276">
        <v>0.0294</v>
      </c>
      <c r="V1155" s="276">
        <v>0.0</v>
      </c>
      <c r="W1155" s="277">
        <v>106.0</v>
      </c>
      <c r="X1155" s="277">
        <v>0.0</v>
      </c>
      <c r="Y1155" s="272">
        <v>1.0</v>
      </c>
      <c r="Z1155" s="272">
        <v>0.0</v>
      </c>
      <c r="AA1155" s="63"/>
      <c r="AB1155" s="63"/>
      <c r="AC1155" s="63"/>
      <c r="AD1155" s="63"/>
      <c r="AE1155" s="63"/>
      <c r="AF1155" s="63"/>
      <c r="AG1155" s="63"/>
      <c r="AH1155" s="63"/>
      <c r="AI1155" s="63"/>
      <c r="AJ1155" s="63"/>
    </row>
    <row r="1156">
      <c r="A1156" s="251" t="s">
        <v>1676</v>
      </c>
      <c r="B1156" s="262" t="s">
        <v>742</v>
      </c>
      <c r="C1156" s="262" t="s">
        <v>1044</v>
      </c>
      <c r="D1156" s="262" t="s">
        <v>1045</v>
      </c>
      <c r="E1156" s="264">
        <v>6.5</v>
      </c>
      <c r="F1156" s="264" t="s">
        <v>186</v>
      </c>
      <c r="G1156" s="264" t="s">
        <v>7274</v>
      </c>
      <c r="H1156" s="55" t="s">
        <v>7273</v>
      </c>
      <c r="I1156" s="264">
        <v>2.0</v>
      </c>
      <c r="J1156" s="280" t="s">
        <v>170</v>
      </c>
      <c r="K1156" s="104">
        <v>56.0</v>
      </c>
      <c r="L1156" s="104">
        <v>31.5</v>
      </c>
      <c r="M1156" s="104">
        <v>24.5</v>
      </c>
      <c r="N1156" s="262" t="s">
        <v>6895</v>
      </c>
      <c r="O1156" s="264">
        <v>45.0</v>
      </c>
      <c r="P1156" s="268">
        <v>0.0043</v>
      </c>
      <c r="Q1156" s="264">
        <v>56.0</v>
      </c>
      <c r="R1156" s="268">
        <v>0.0042</v>
      </c>
      <c r="S1156" s="268">
        <v>0.9107</v>
      </c>
      <c r="T1156" s="264">
        <v>0.0</v>
      </c>
      <c r="U1156" s="268">
        <v>0.0444</v>
      </c>
      <c r="V1156" s="268">
        <v>0.0</v>
      </c>
      <c r="W1156" s="269">
        <v>212.0</v>
      </c>
      <c r="X1156" s="269">
        <v>0.0</v>
      </c>
      <c r="Y1156" s="264">
        <v>2.0</v>
      </c>
      <c r="Z1156" s="264">
        <v>0.0</v>
      </c>
      <c r="AA1156" s="3"/>
      <c r="AB1156" s="3"/>
      <c r="AC1156" s="3"/>
      <c r="AD1156" s="3"/>
      <c r="AE1156" s="3"/>
      <c r="AF1156" s="3"/>
      <c r="AG1156" s="3"/>
      <c r="AH1156" s="3"/>
      <c r="AI1156" s="3"/>
      <c r="AJ1156" s="3"/>
    </row>
    <row r="1157">
      <c r="A1157" s="252" t="s">
        <v>1676</v>
      </c>
      <c r="B1157" s="270" t="s">
        <v>742</v>
      </c>
      <c r="C1157" s="270" t="s">
        <v>1046</v>
      </c>
      <c r="D1157" s="270" t="s">
        <v>1047</v>
      </c>
      <c r="E1157" s="272">
        <v>7.0</v>
      </c>
      <c r="F1157" s="272" t="s">
        <v>186</v>
      </c>
      <c r="G1157" s="272" t="s">
        <v>7274</v>
      </c>
      <c r="H1157" s="59" t="s">
        <v>7273</v>
      </c>
      <c r="I1157" s="272">
        <v>1.0</v>
      </c>
      <c r="J1157" s="281" t="s">
        <v>170</v>
      </c>
      <c r="K1157" s="289">
        <v>56.0</v>
      </c>
      <c r="L1157" s="289">
        <v>31.5</v>
      </c>
      <c r="M1157" s="289">
        <v>24.5</v>
      </c>
      <c r="N1157" s="270" t="s">
        <v>6897</v>
      </c>
      <c r="O1157" s="272">
        <v>9.0</v>
      </c>
      <c r="P1157" s="276">
        <v>9.0E-4</v>
      </c>
      <c r="Q1157" s="272">
        <v>11.0</v>
      </c>
      <c r="R1157" s="276">
        <v>8.0E-4</v>
      </c>
      <c r="S1157" s="276">
        <v>0.6364</v>
      </c>
      <c r="T1157" s="272">
        <v>0.0</v>
      </c>
      <c r="U1157" s="276">
        <v>0.1111</v>
      </c>
      <c r="V1157" s="276">
        <v>0.0</v>
      </c>
      <c r="W1157" s="277">
        <v>106.0</v>
      </c>
      <c r="X1157" s="277">
        <v>0.0</v>
      </c>
      <c r="Y1157" s="272">
        <v>1.0</v>
      </c>
      <c r="Z1157" s="272">
        <v>0.0</v>
      </c>
      <c r="AA1157" s="63"/>
      <c r="AB1157" s="63"/>
      <c r="AC1157" s="63"/>
      <c r="AD1157" s="63"/>
      <c r="AE1157" s="63"/>
      <c r="AF1157" s="63"/>
      <c r="AG1157" s="63"/>
      <c r="AH1157" s="63"/>
      <c r="AI1157" s="63"/>
      <c r="AJ1157" s="63"/>
    </row>
    <row r="1158">
      <c r="A1158" s="251" t="s">
        <v>1676</v>
      </c>
      <c r="B1158" s="262" t="s">
        <v>742</v>
      </c>
      <c r="C1158" s="262" t="s">
        <v>749</v>
      </c>
      <c r="D1158" s="262" t="s">
        <v>750</v>
      </c>
      <c r="E1158" s="264">
        <v>7.5</v>
      </c>
      <c r="F1158" s="264" t="s">
        <v>186</v>
      </c>
      <c r="G1158" s="264" t="s">
        <v>7274</v>
      </c>
      <c r="H1158" s="55" t="s">
        <v>7273</v>
      </c>
      <c r="I1158" s="264">
        <v>3.0</v>
      </c>
      <c r="J1158" s="280" t="s">
        <v>170</v>
      </c>
      <c r="K1158" s="104">
        <v>56.0</v>
      </c>
      <c r="L1158" s="104">
        <v>31.5</v>
      </c>
      <c r="M1158" s="104">
        <v>24.5</v>
      </c>
      <c r="N1158" s="262" t="s">
        <v>3484</v>
      </c>
      <c r="O1158" s="264">
        <v>30.0</v>
      </c>
      <c r="P1158" s="268">
        <v>0.0028</v>
      </c>
      <c r="Q1158" s="264">
        <v>32.0</v>
      </c>
      <c r="R1158" s="268">
        <v>0.0024</v>
      </c>
      <c r="S1158" s="268">
        <v>0.0938</v>
      </c>
      <c r="T1158" s="264">
        <v>0.0</v>
      </c>
      <c r="U1158" s="268">
        <v>0.1</v>
      </c>
      <c r="V1158" s="268">
        <v>0.0</v>
      </c>
      <c r="W1158" s="269">
        <v>318.0</v>
      </c>
      <c r="X1158" s="269">
        <v>0.0</v>
      </c>
      <c r="Y1158" s="264">
        <v>3.0</v>
      </c>
      <c r="Z1158" s="264">
        <v>0.0</v>
      </c>
      <c r="AA1158" s="3"/>
      <c r="AB1158" s="3"/>
      <c r="AC1158" s="3"/>
      <c r="AD1158" s="3"/>
      <c r="AE1158" s="3"/>
      <c r="AF1158" s="3"/>
      <c r="AG1158" s="3"/>
      <c r="AH1158" s="3"/>
      <c r="AI1158" s="3"/>
      <c r="AJ1158" s="3"/>
    </row>
    <row r="1159">
      <c r="A1159" s="252" t="s">
        <v>1676</v>
      </c>
      <c r="B1159" s="270" t="s">
        <v>742</v>
      </c>
      <c r="C1159" s="270" t="s">
        <v>749</v>
      </c>
      <c r="D1159" s="270" t="s">
        <v>750</v>
      </c>
      <c r="E1159" s="272">
        <v>7.5</v>
      </c>
      <c r="F1159" s="272" t="s">
        <v>186</v>
      </c>
      <c r="G1159" s="272" t="s">
        <v>7274</v>
      </c>
      <c r="H1159" s="59" t="s">
        <v>7273</v>
      </c>
      <c r="I1159" s="272">
        <v>1.0</v>
      </c>
      <c r="J1159" s="281" t="s">
        <v>170</v>
      </c>
      <c r="K1159" s="289">
        <v>56.0</v>
      </c>
      <c r="L1159" s="289">
        <v>31.5</v>
      </c>
      <c r="M1159" s="289">
        <v>24.5</v>
      </c>
      <c r="N1159" s="270" t="s">
        <v>7304</v>
      </c>
      <c r="O1159" s="272">
        <v>30.0</v>
      </c>
      <c r="P1159" s="276">
        <v>0.0028</v>
      </c>
      <c r="Q1159" s="272">
        <v>32.0</v>
      </c>
      <c r="R1159" s="276">
        <v>0.0024</v>
      </c>
      <c r="S1159" s="276">
        <v>0.0938</v>
      </c>
      <c r="T1159" s="272">
        <v>0.0</v>
      </c>
      <c r="U1159" s="276">
        <v>0.0333</v>
      </c>
      <c r="V1159" s="276">
        <v>0.0</v>
      </c>
      <c r="W1159" s="277">
        <v>106.0</v>
      </c>
      <c r="X1159" s="277">
        <v>0.0</v>
      </c>
      <c r="Y1159" s="272">
        <v>1.0</v>
      </c>
      <c r="Z1159" s="272">
        <v>0.0</v>
      </c>
      <c r="AA1159" s="63"/>
      <c r="AB1159" s="63"/>
      <c r="AC1159" s="63"/>
      <c r="AD1159" s="63"/>
      <c r="AE1159" s="63"/>
      <c r="AF1159" s="63"/>
      <c r="AG1159" s="63"/>
      <c r="AH1159" s="63"/>
      <c r="AI1159" s="63"/>
      <c r="AJ1159" s="63"/>
    </row>
    <row r="1160">
      <c r="A1160" s="251" t="s">
        <v>1676</v>
      </c>
      <c r="B1160" s="262" t="s">
        <v>742</v>
      </c>
      <c r="C1160" s="262" t="s">
        <v>751</v>
      </c>
      <c r="D1160" s="262" t="s">
        <v>752</v>
      </c>
      <c r="E1160" s="264">
        <v>8.0</v>
      </c>
      <c r="F1160" s="264" t="s">
        <v>186</v>
      </c>
      <c r="G1160" s="264" t="s">
        <v>7274</v>
      </c>
      <c r="H1160" s="55" t="s">
        <v>7273</v>
      </c>
      <c r="I1160" s="264">
        <v>3.0</v>
      </c>
      <c r="J1160" s="280" t="s">
        <v>170</v>
      </c>
      <c r="K1160" s="104">
        <v>56.0</v>
      </c>
      <c r="L1160" s="104">
        <v>31.5</v>
      </c>
      <c r="M1160" s="104">
        <v>24.5</v>
      </c>
      <c r="N1160" s="262" t="s">
        <v>6899</v>
      </c>
      <c r="O1160" s="264">
        <v>43.0</v>
      </c>
      <c r="P1160" s="268">
        <v>0.0041</v>
      </c>
      <c r="Q1160" s="264">
        <v>55.0</v>
      </c>
      <c r="R1160" s="268">
        <v>0.0042</v>
      </c>
      <c r="S1160" s="268">
        <v>1.0</v>
      </c>
      <c r="T1160" s="264">
        <v>0.0</v>
      </c>
      <c r="U1160" s="268">
        <v>0.0698</v>
      </c>
      <c r="V1160" s="268">
        <v>0.0</v>
      </c>
      <c r="W1160" s="269">
        <v>318.0</v>
      </c>
      <c r="X1160" s="269">
        <v>0.0</v>
      </c>
      <c r="Y1160" s="264">
        <v>3.0</v>
      </c>
      <c r="Z1160" s="264">
        <v>0.0</v>
      </c>
      <c r="AA1160" s="3"/>
      <c r="AB1160" s="3"/>
      <c r="AC1160" s="3"/>
      <c r="AD1160" s="3"/>
      <c r="AE1160" s="3"/>
      <c r="AF1160" s="3"/>
      <c r="AG1160" s="3"/>
      <c r="AH1160" s="3"/>
      <c r="AI1160" s="3"/>
      <c r="AJ1160" s="3"/>
    </row>
    <row r="1161">
      <c r="A1161" s="252" t="s">
        <v>1676</v>
      </c>
      <c r="B1161" s="270" t="s">
        <v>742</v>
      </c>
      <c r="C1161" s="270" t="s">
        <v>751</v>
      </c>
      <c r="D1161" s="270" t="s">
        <v>752</v>
      </c>
      <c r="E1161" s="272">
        <v>8.0</v>
      </c>
      <c r="F1161" s="272" t="s">
        <v>186</v>
      </c>
      <c r="G1161" s="272" t="s">
        <v>7274</v>
      </c>
      <c r="H1161" s="59" t="s">
        <v>7273</v>
      </c>
      <c r="I1161" s="272">
        <v>1.0</v>
      </c>
      <c r="J1161" s="281" t="s">
        <v>170</v>
      </c>
      <c r="K1161" s="289">
        <v>56.0</v>
      </c>
      <c r="L1161" s="289">
        <v>31.5</v>
      </c>
      <c r="M1161" s="289">
        <v>24.5</v>
      </c>
      <c r="N1161" s="270" t="s">
        <v>7305</v>
      </c>
      <c r="O1161" s="272">
        <v>43.0</v>
      </c>
      <c r="P1161" s="276">
        <v>0.0041</v>
      </c>
      <c r="Q1161" s="272">
        <v>55.0</v>
      </c>
      <c r="R1161" s="276">
        <v>0.0042</v>
      </c>
      <c r="S1161" s="276">
        <v>1.0</v>
      </c>
      <c r="T1161" s="272">
        <v>0.0</v>
      </c>
      <c r="U1161" s="276">
        <v>0.0233</v>
      </c>
      <c r="V1161" s="276">
        <v>0.0</v>
      </c>
      <c r="W1161" s="277">
        <v>106.0</v>
      </c>
      <c r="X1161" s="277">
        <v>0.0</v>
      </c>
      <c r="Y1161" s="272">
        <v>1.0</v>
      </c>
      <c r="Z1161" s="272">
        <v>0.0</v>
      </c>
      <c r="AA1161" s="63"/>
      <c r="AB1161" s="63"/>
      <c r="AC1161" s="63"/>
      <c r="AD1161" s="63"/>
      <c r="AE1161" s="63"/>
      <c r="AF1161" s="63"/>
      <c r="AG1161" s="63"/>
      <c r="AH1161" s="63"/>
      <c r="AI1161" s="63"/>
      <c r="AJ1161" s="63"/>
    </row>
    <row r="1162">
      <c r="A1162" s="251" t="s">
        <v>1676</v>
      </c>
      <c r="B1162" s="262" t="s">
        <v>742</v>
      </c>
      <c r="C1162" s="262" t="s">
        <v>753</v>
      </c>
      <c r="D1162" s="262" t="s">
        <v>754</v>
      </c>
      <c r="E1162" s="264">
        <v>8.5</v>
      </c>
      <c r="F1162" s="264" t="s">
        <v>186</v>
      </c>
      <c r="G1162" s="264" t="s">
        <v>7274</v>
      </c>
      <c r="H1162" s="55" t="s">
        <v>7273</v>
      </c>
      <c r="I1162" s="264">
        <v>1.0</v>
      </c>
      <c r="J1162" s="280" t="s">
        <v>170</v>
      </c>
      <c r="K1162" s="104">
        <v>56.0</v>
      </c>
      <c r="L1162" s="104">
        <v>31.5</v>
      </c>
      <c r="M1162" s="104">
        <v>24.5</v>
      </c>
      <c r="N1162" s="262" t="s">
        <v>7306</v>
      </c>
      <c r="O1162" s="264">
        <v>129.0</v>
      </c>
      <c r="P1162" s="268">
        <v>0.0122</v>
      </c>
      <c r="Q1162" s="264">
        <v>146.0</v>
      </c>
      <c r="R1162" s="268">
        <v>0.011</v>
      </c>
      <c r="S1162" s="268">
        <v>0.3904</v>
      </c>
      <c r="T1162" s="264">
        <v>0.0</v>
      </c>
      <c r="U1162" s="268">
        <v>0.0078</v>
      </c>
      <c r="V1162" s="268">
        <v>0.0</v>
      </c>
      <c r="W1162" s="269">
        <v>106.0</v>
      </c>
      <c r="X1162" s="269">
        <v>0.0</v>
      </c>
      <c r="Y1162" s="264">
        <v>1.0</v>
      </c>
      <c r="Z1162" s="264">
        <v>0.0</v>
      </c>
      <c r="AA1162" s="3"/>
      <c r="AB1162" s="3"/>
      <c r="AC1162" s="3"/>
      <c r="AD1162" s="3"/>
      <c r="AE1162" s="3"/>
      <c r="AF1162" s="3"/>
      <c r="AG1162" s="3"/>
      <c r="AH1162" s="3"/>
      <c r="AI1162" s="3"/>
      <c r="AJ1162" s="3"/>
    </row>
    <row r="1163">
      <c r="A1163" s="252" t="s">
        <v>1676</v>
      </c>
      <c r="B1163" s="270" t="s">
        <v>742</v>
      </c>
      <c r="C1163" s="270" t="s">
        <v>1048</v>
      </c>
      <c r="D1163" s="270" t="s">
        <v>1049</v>
      </c>
      <c r="E1163" s="272">
        <v>9.5</v>
      </c>
      <c r="F1163" s="272" t="s">
        <v>186</v>
      </c>
      <c r="G1163" s="272" t="s">
        <v>7274</v>
      </c>
      <c r="H1163" s="59" t="s">
        <v>7273</v>
      </c>
      <c r="I1163" s="272">
        <v>1.0</v>
      </c>
      <c r="J1163" s="281" t="s">
        <v>170</v>
      </c>
      <c r="K1163" s="289">
        <v>56.0</v>
      </c>
      <c r="L1163" s="289">
        <v>31.5</v>
      </c>
      <c r="M1163" s="289">
        <v>24.5</v>
      </c>
      <c r="N1163" s="270" t="s">
        <v>3490</v>
      </c>
      <c r="O1163" s="272">
        <v>6.0</v>
      </c>
      <c r="P1163" s="276">
        <v>6.0E-4</v>
      </c>
      <c r="Q1163" s="272">
        <v>6.0</v>
      </c>
      <c r="R1163" s="276">
        <v>5.0E-4</v>
      </c>
      <c r="S1163" s="276">
        <v>0.0</v>
      </c>
      <c r="T1163" s="272">
        <v>0.0</v>
      </c>
      <c r="U1163" s="276">
        <v>0.1667</v>
      </c>
      <c r="V1163" s="276">
        <v>0.0</v>
      </c>
      <c r="W1163" s="277">
        <v>106.0</v>
      </c>
      <c r="X1163" s="277">
        <v>0.0</v>
      </c>
      <c r="Y1163" s="272">
        <v>1.0</v>
      </c>
      <c r="Z1163" s="272">
        <v>0.0</v>
      </c>
      <c r="AA1163" s="63"/>
      <c r="AB1163" s="63"/>
      <c r="AC1163" s="63"/>
      <c r="AD1163" s="63"/>
      <c r="AE1163" s="63"/>
      <c r="AF1163" s="63"/>
      <c r="AG1163" s="63"/>
      <c r="AH1163" s="63"/>
      <c r="AI1163" s="63"/>
      <c r="AJ1163" s="63"/>
    </row>
    <row r="1164">
      <c r="A1164" s="251" t="s">
        <v>1676</v>
      </c>
      <c r="B1164" s="262" t="s">
        <v>755</v>
      </c>
      <c r="C1164" s="262" t="s">
        <v>1306</v>
      </c>
      <c r="D1164" s="262" t="s">
        <v>7307</v>
      </c>
      <c r="E1164" s="264">
        <v>6.5</v>
      </c>
      <c r="F1164" s="264" t="s">
        <v>186</v>
      </c>
      <c r="G1164" s="264" t="s">
        <v>7274</v>
      </c>
      <c r="H1164" s="55" t="s">
        <v>7273</v>
      </c>
      <c r="I1164" s="264">
        <v>5.0</v>
      </c>
      <c r="J1164" s="280" t="s">
        <v>170</v>
      </c>
      <c r="K1164" s="104">
        <v>56.0</v>
      </c>
      <c r="L1164" s="104">
        <v>31.5</v>
      </c>
      <c r="M1164" s="104">
        <v>24.5</v>
      </c>
      <c r="N1164" s="262" t="s">
        <v>3465</v>
      </c>
      <c r="O1164" s="264">
        <v>292.0</v>
      </c>
      <c r="P1164" s="268">
        <v>0.0276</v>
      </c>
      <c r="Q1164" s="264">
        <v>358.0</v>
      </c>
      <c r="R1164" s="268">
        <v>0.0271</v>
      </c>
      <c r="S1164" s="268">
        <v>0.9581</v>
      </c>
      <c r="T1164" s="264">
        <v>0.0</v>
      </c>
      <c r="U1164" s="268">
        <v>0.0171</v>
      </c>
      <c r="V1164" s="268">
        <v>0.0</v>
      </c>
      <c r="W1164" s="269">
        <v>510.0</v>
      </c>
      <c r="X1164" s="269">
        <v>0.0</v>
      </c>
      <c r="Y1164" s="264">
        <v>5.0</v>
      </c>
      <c r="Z1164" s="264">
        <v>0.0</v>
      </c>
      <c r="AA1164" s="3"/>
      <c r="AB1164" s="3"/>
      <c r="AC1164" s="3"/>
      <c r="AD1164" s="3"/>
      <c r="AE1164" s="3"/>
      <c r="AF1164" s="3"/>
      <c r="AG1164" s="3"/>
      <c r="AH1164" s="3"/>
      <c r="AI1164" s="3"/>
      <c r="AJ1164" s="3"/>
    </row>
    <row r="1165">
      <c r="A1165" s="252" t="s">
        <v>1676</v>
      </c>
      <c r="B1165" s="270" t="s">
        <v>755</v>
      </c>
      <c r="C1165" s="270" t="s">
        <v>1308</v>
      </c>
      <c r="D1165" s="270" t="s">
        <v>7308</v>
      </c>
      <c r="E1165" s="272">
        <v>7.0</v>
      </c>
      <c r="F1165" s="272" t="s">
        <v>186</v>
      </c>
      <c r="G1165" s="272" t="s">
        <v>7274</v>
      </c>
      <c r="H1165" s="59" t="s">
        <v>7273</v>
      </c>
      <c r="I1165" s="272">
        <v>3.0</v>
      </c>
      <c r="J1165" s="281" t="s">
        <v>170</v>
      </c>
      <c r="K1165" s="289">
        <v>56.0</v>
      </c>
      <c r="L1165" s="289">
        <v>31.5</v>
      </c>
      <c r="M1165" s="289">
        <v>24.5</v>
      </c>
      <c r="N1165" s="270" t="s">
        <v>3467</v>
      </c>
      <c r="O1165" s="272">
        <v>92.0</v>
      </c>
      <c r="P1165" s="276">
        <v>0.0087</v>
      </c>
      <c r="Q1165" s="272">
        <v>108.0</v>
      </c>
      <c r="R1165" s="276">
        <v>0.0082</v>
      </c>
      <c r="S1165" s="276">
        <v>0.9907</v>
      </c>
      <c r="T1165" s="272">
        <v>0.0</v>
      </c>
      <c r="U1165" s="276">
        <v>0.0326</v>
      </c>
      <c r="V1165" s="276">
        <v>0.0</v>
      </c>
      <c r="W1165" s="277">
        <v>306.0</v>
      </c>
      <c r="X1165" s="277">
        <v>0.0</v>
      </c>
      <c r="Y1165" s="272">
        <v>3.0</v>
      </c>
      <c r="Z1165" s="272">
        <v>0.0</v>
      </c>
      <c r="AA1165" s="63"/>
      <c r="AB1165" s="63"/>
      <c r="AC1165" s="63"/>
      <c r="AD1165" s="63"/>
      <c r="AE1165" s="63"/>
      <c r="AF1165" s="63"/>
      <c r="AG1165" s="63"/>
      <c r="AH1165" s="63"/>
      <c r="AI1165" s="63"/>
      <c r="AJ1165" s="63"/>
    </row>
    <row r="1166">
      <c r="A1166" s="251" t="s">
        <v>1676</v>
      </c>
      <c r="B1166" s="262" t="s">
        <v>755</v>
      </c>
      <c r="C1166" s="262" t="s">
        <v>1310</v>
      </c>
      <c r="D1166" s="262" t="s">
        <v>7309</v>
      </c>
      <c r="E1166" s="264">
        <v>7.5</v>
      </c>
      <c r="F1166" s="264" t="s">
        <v>186</v>
      </c>
      <c r="G1166" s="264" t="s">
        <v>7274</v>
      </c>
      <c r="H1166" s="55" t="s">
        <v>7273</v>
      </c>
      <c r="I1166" s="264">
        <v>5.0</v>
      </c>
      <c r="J1166" s="280" t="s">
        <v>170</v>
      </c>
      <c r="K1166" s="104">
        <v>56.0</v>
      </c>
      <c r="L1166" s="104">
        <v>31.5</v>
      </c>
      <c r="M1166" s="104">
        <v>24.5</v>
      </c>
      <c r="N1166" s="262" t="s">
        <v>6881</v>
      </c>
      <c r="O1166" s="264">
        <v>55.0</v>
      </c>
      <c r="P1166" s="268">
        <v>0.0052</v>
      </c>
      <c r="Q1166" s="264">
        <v>60.0</v>
      </c>
      <c r="R1166" s="268">
        <v>0.0045</v>
      </c>
      <c r="S1166" s="268">
        <v>0.9667</v>
      </c>
      <c r="T1166" s="264">
        <v>0.0</v>
      </c>
      <c r="U1166" s="268">
        <v>0.0909</v>
      </c>
      <c r="V1166" s="268">
        <v>0.0</v>
      </c>
      <c r="W1166" s="269">
        <v>510.0</v>
      </c>
      <c r="X1166" s="269">
        <v>0.0</v>
      </c>
      <c r="Y1166" s="264">
        <v>5.0</v>
      </c>
      <c r="Z1166" s="264">
        <v>0.0</v>
      </c>
      <c r="AA1166" s="3"/>
      <c r="AB1166" s="3"/>
      <c r="AC1166" s="3"/>
      <c r="AD1166" s="3"/>
      <c r="AE1166" s="3"/>
      <c r="AF1166" s="3"/>
      <c r="AG1166" s="3"/>
      <c r="AH1166" s="3"/>
      <c r="AI1166" s="3"/>
      <c r="AJ1166" s="3"/>
    </row>
    <row r="1167">
      <c r="A1167" s="252" t="s">
        <v>1676</v>
      </c>
      <c r="B1167" s="270" t="s">
        <v>755</v>
      </c>
      <c r="C1167" s="270" t="s">
        <v>1312</v>
      </c>
      <c r="D1167" s="270" t="s">
        <v>7310</v>
      </c>
      <c r="E1167" s="272">
        <v>8.0</v>
      </c>
      <c r="F1167" s="272" t="s">
        <v>186</v>
      </c>
      <c r="G1167" s="272" t="s">
        <v>7274</v>
      </c>
      <c r="H1167" s="59" t="s">
        <v>7273</v>
      </c>
      <c r="I1167" s="272">
        <v>6.0</v>
      </c>
      <c r="J1167" s="281" t="s">
        <v>170</v>
      </c>
      <c r="K1167" s="289">
        <v>56.0</v>
      </c>
      <c r="L1167" s="289">
        <v>31.5</v>
      </c>
      <c r="M1167" s="289">
        <v>24.5</v>
      </c>
      <c r="N1167" s="270" t="s">
        <v>3469</v>
      </c>
      <c r="O1167" s="272">
        <v>8.0</v>
      </c>
      <c r="P1167" s="276">
        <v>8.0E-4</v>
      </c>
      <c r="Q1167" s="272">
        <v>11.0</v>
      </c>
      <c r="R1167" s="276">
        <v>8.0E-4</v>
      </c>
      <c r="S1167" s="276">
        <v>0.5455</v>
      </c>
      <c r="T1167" s="272">
        <v>0.0</v>
      </c>
      <c r="U1167" s="276">
        <v>0.75</v>
      </c>
      <c r="V1167" s="276">
        <v>0.0</v>
      </c>
      <c r="W1167" s="277">
        <v>612.0</v>
      </c>
      <c r="X1167" s="277">
        <v>0.0</v>
      </c>
      <c r="Y1167" s="272">
        <v>4.0</v>
      </c>
      <c r="Z1167" s="272">
        <v>0.0</v>
      </c>
      <c r="AA1167" s="63"/>
      <c r="AB1167" s="63"/>
      <c r="AC1167" s="63"/>
      <c r="AD1167" s="63"/>
      <c r="AE1167" s="63"/>
      <c r="AF1167" s="63"/>
      <c r="AG1167" s="63"/>
      <c r="AH1167" s="63"/>
      <c r="AI1167" s="63"/>
      <c r="AJ1167" s="63"/>
    </row>
    <row r="1168">
      <c r="A1168" s="251" t="s">
        <v>1676</v>
      </c>
      <c r="B1168" s="262" t="s">
        <v>755</v>
      </c>
      <c r="C1168" s="262" t="s">
        <v>756</v>
      </c>
      <c r="D1168" s="262" t="s">
        <v>7310</v>
      </c>
      <c r="E1168" s="264">
        <v>8.5</v>
      </c>
      <c r="F1168" s="264" t="s">
        <v>186</v>
      </c>
      <c r="G1168" s="264" t="s">
        <v>7274</v>
      </c>
      <c r="H1168" s="55" t="s">
        <v>7273</v>
      </c>
      <c r="I1168" s="264">
        <v>4.0</v>
      </c>
      <c r="J1168" s="280" t="s">
        <v>170</v>
      </c>
      <c r="K1168" s="104">
        <v>56.0</v>
      </c>
      <c r="L1168" s="104">
        <v>31.5</v>
      </c>
      <c r="M1168" s="104">
        <v>24.5</v>
      </c>
      <c r="N1168" s="262" t="s">
        <v>6883</v>
      </c>
      <c r="O1168" s="264">
        <v>21.0</v>
      </c>
      <c r="P1168" s="268">
        <v>0.002</v>
      </c>
      <c r="Q1168" s="264">
        <v>27.0</v>
      </c>
      <c r="R1168" s="268">
        <v>0.002</v>
      </c>
      <c r="S1168" s="268">
        <v>0.9259</v>
      </c>
      <c r="T1168" s="264">
        <v>0.0</v>
      </c>
      <c r="U1168" s="268">
        <v>0.1905</v>
      </c>
      <c r="V1168" s="268">
        <v>0.0</v>
      </c>
      <c r="W1168" s="269">
        <v>408.0</v>
      </c>
      <c r="X1168" s="269">
        <v>0.0</v>
      </c>
      <c r="Y1168" s="264">
        <v>4.0</v>
      </c>
      <c r="Z1168" s="264">
        <v>0.0</v>
      </c>
      <c r="AA1168" s="3"/>
      <c r="AB1168" s="3"/>
      <c r="AC1168" s="3"/>
      <c r="AD1168" s="3"/>
      <c r="AE1168" s="3"/>
      <c r="AF1168" s="3"/>
      <c r="AG1168" s="3"/>
      <c r="AH1168" s="3"/>
      <c r="AI1168" s="3"/>
      <c r="AJ1168" s="3"/>
    </row>
    <row r="1169">
      <c r="A1169" s="252" t="s">
        <v>1676</v>
      </c>
      <c r="B1169" s="270" t="s">
        <v>755</v>
      </c>
      <c r="C1169" s="270" t="s">
        <v>1314</v>
      </c>
      <c r="D1169" s="270" t="s">
        <v>7311</v>
      </c>
      <c r="E1169" s="272">
        <v>9.0</v>
      </c>
      <c r="F1169" s="272" t="s">
        <v>186</v>
      </c>
      <c r="G1169" s="272" t="s">
        <v>7274</v>
      </c>
      <c r="H1169" s="59" t="s">
        <v>7273</v>
      </c>
      <c r="I1169" s="272">
        <v>8.0</v>
      </c>
      <c r="J1169" s="281" t="s">
        <v>170</v>
      </c>
      <c r="K1169" s="289">
        <v>56.0</v>
      </c>
      <c r="L1169" s="289">
        <v>31.5</v>
      </c>
      <c r="M1169" s="289">
        <v>24.5</v>
      </c>
      <c r="N1169" s="270" t="s">
        <v>3471</v>
      </c>
      <c r="O1169" s="272">
        <v>14.0</v>
      </c>
      <c r="P1169" s="276">
        <v>0.0013</v>
      </c>
      <c r="Q1169" s="272">
        <v>23.0</v>
      </c>
      <c r="R1169" s="276">
        <v>0.0017</v>
      </c>
      <c r="S1169" s="276">
        <v>0.8696</v>
      </c>
      <c r="T1169" s="272">
        <v>0.0</v>
      </c>
      <c r="U1169" s="276">
        <v>0.5714</v>
      </c>
      <c r="V1169" s="276">
        <v>0.0</v>
      </c>
      <c r="W1169" s="277">
        <v>816.0</v>
      </c>
      <c r="X1169" s="277">
        <v>0.0</v>
      </c>
      <c r="Y1169" s="272">
        <v>8.0</v>
      </c>
      <c r="Z1169" s="272">
        <v>0.0</v>
      </c>
      <c r="AA1169" s="63"/>
      <c r="AB1169" s="63"/>
      <c r="AC1169" s="63"/>
      <c r="AD1169" s="63"/>
      <c r="AE1169" s="63"/>
      <c r="AF1169" s="63"/>
      <c r="AG1169" s="63"/>
      <c r="AH1169" s="63"/>
      <c r="AI1169" s="63"/>
      <c r="AJ1169" s="63"/>
    </row>
    <row r="1170">
      <c r="A1170" s="251" t="s">
        <v>1676</v>
      </c>
      <c r="B1170" s="262" t="s">
        <v>755</v>
      </c>
      <c r="C1170" s="262" t="s">
        <v>758</v>
      </c>
      <c r="D1170" s="262" t="s">
        <v>7312</v>
      </c>
      <c r="E1170" s="264">
        <v>9.5</v>
      </c>
      <c r="F1170" s="264" t="s">
        <v>186</v>
      </c>
      <c r="G1170" s="264" t="s">
        <v>7274</v>
      </c>
      <c r="H1170" s="55" t="s">
        <v>7273</v>
      </c>
      <c r="I1170" s="264">
        <v>4.0</v>
      </c>
      <c r="J1170" s="280" t="s">
        <v>170</v>
      </c>
      <c r="K1170" s="104">
        <v>56.0</v>
      </c>
      <c r="L1170" s="104">
        <v>31.5</v>
      </c>
      <c r="M1170" s="104">
        <v>24.5</v>
      </c>
      <c r="N1170" s="262" t="s">
        <v>6885</v>
      </c>
      <c r="O1170" s="264">
        <v>12.0</v>
      </c>
      <c r="P1170" s="268">
        <v>0.0011</v>
      </c>
      <c r="Q1170" s="264">
        <v>14.0</v>
      </c>
      <c r="R1170" s="268">
        <v>0.0011</v>
      </c>
      <c r="S1170" s="268">
        <v>1.0</v>
      </c>
      <c r="T1170" s="264">
        <v>0.0</v>
      </c>
      <c r="U1170" s="268">
        <v>0.3333</v>
      </c>
      <c r="V1170" s="268">
        <v>0.0</v>
      </c>
      <c r="W1170" s="269">
        <v>408.0</v>
      </c>
      <c r="X1170" s="269">
        <v>0.0</v>
      </c>
      <c r="Y1170" s="264">
        <v>4.0</v>
      </c>
      <c r="Z1170" s="264">
        <v>0.0</v>
      </c>
      <c r="AA1170" s="3"/>
      <c r="AB1170" s="3"/>
      <c r="AC1170" s="3"/>
      <c r="AD1170" s="3"/>
      <c r="AE1170" s="3"/>
      <c r="AF1170" s="3"/>
      <c r="AG1170" s="3"/>
      <c r="AH1170" s="3"/>
      <c r="AI1170" s="3"/>
      <c r="AJ1170" s="3"/>
    </row>
    <row r="1171">
      <c r="A1171" s="252" t="s">
        <v>1676</v>
      </c>
      <c r="B1171" s="270" t="s">
        <v>463</v>
      </c>
      <c r="C1171" s="270" t="s">
        <v>472</v>
      </c>
      <c r="D1171" s="270" t="s">
        <v>473</v>
      </c>
      <c r="E1171" s="272">
        <v>8.0</v>
      </c>
      <c r="F1171" s="272" t="s">
        <v>7287</v>
      </c>
      <c r="G1171" s="272" t="s">
        <v>7274</v>
      </c>
      <c r="H1171" s="59" t="s">
        <v>7275</v>
      </c>
      <c r="I1171" s="272">
        <v>2.0</v>
      </c>
      <c r="J1171" s="273" t="s">
        <v>35</v>
      </c>
      <c r="K1171" s="289">
        <v>75.5</v>
      </c>
      <c r="L1171" s="289">
        <v>43.5</v>
      </c>
      <c r="M1171" s="289">
        <v>32.0</v>
      </c>
      <c r="N1171" s="272">
        <v>3.600010127E10</v>
      </c>
      <c r="O1171" s="272">
        <v>422.0</v>
      </c>
      <c r="P1171" s="276">
        <v>0.0399</v>
      </c>
      <c r="Q1171" s="272">
        <v>527.0</v>
      </c>
      <c r="R1171" s="276">
        <v>0.0399</v>
      </c>
      <c r="S1171" s="276">
        <v>0.9564</v>
      </c>
      <c r="T1171" s="272">
        <v>0.0</v>
      </c>
      <c r="U1171" s="276">
        <v>0.0047</v>
      </c>
      <c r="V1171" s="276">
        <v>0.0</v>
      </c>
      <c r="W1171" s="277">
        <v>280.0</v>
      </c>
      <c r="X1171" s="277">
        <v>0.0</v>
      </c>
      <c r="Y1171" s="272">
        <v>2.0</v>
      </c>
      <c r="Z1171" s="272">
        <v>0.0</v>
      </c>
      <c r="AA1171" s="63"/>
      <c r="AB1171" s="63"/>
      <c r="AC1171" s="63"/>
      <c r="AD1171" s="63"/>
      <c r="AE1171" s="63"/>
      <c r="AF1171" s="63"/>
      <c r="AG1171" s="63"/>
      <c r="AH1171" s="63"/>
      <c r="AI1171" s="63"/>
      <c r="AJ1171" s="63"/>
    </row>
    <row r="1172">
      <c r="A1172" s="251" t="s">
        <v>1676</v>
      </c>
      <c r="B1172" s="262" t="s">
        <v>463</v>
      </c>
      <c r="C1172" s="262" t="s">
        <v>474</v>
      </c>
      <c r="D1172" s="262" t="s">
        <v>475</v>
      </c>
      <c r="E1172" s="264">
        <v>8.5</v>
      </c>
      <c r="F1172" s="264" t="s">
        <v>7287</v>
      </c>
      <c r="G1172" s="264" t="s">
        <v>7274</v>
      </c>
      <c r="H1172" s="55" t="s">
        <v>7275</v>
      </c>
      <c r="I1172" s="264">
        <v>2.0</v>
      </c>
      <c r="J1172" s="265" t="s">
        <v>35</v>
      </c>
      <c r="K1172" s="104">
        <v>75.5</v>
      </c>
      <c r="L1172" s="104">
        <v>43.5</v>
      </c>
      <c r="M1172" s="104">
        <v>32.0</v>
      </c>
      <c r="N1172" s="264">
        <v>3.6000101275E10</v>
      </c>
      <c r="O1172" s="264">
        <v>12.0</v>
      </c>
      <c r="P1172" s="268">
        <v>0.0011</v>
      </c>
      <c r="Q1172" s="264">
        <v>15.0</v>
      </c>
      <c r="R1172" s="268">
        <v>0.0011</v>
      </c>
      <c r="S1172" s="268">
        <v>0.8667</v>
      </c>
      <c r="T1172" s="264">
        <v>0.0</v>
      </c>
      <c r="U1172" s="268">
        <v>0.1667</v>
      </c>
      <c r="V1172" s="268">
        <v>0.0</v>
      </c>
      <c r="W1172" s="269">
        <v>280.0</v>
      </c>
      <c r="X1172" s="269">
        <v>0.0</v>
      </c>
      <c r="Y1172" s="264">
        <v>2.0</v>
      </c>
      <c r="Z1172" s="264">
        <v>0.0</v>
      </c>
      <c r="AA1172" s="3"/>
      <c r="AB1172" s="3"/>
      <c r="AC1172" s="3"/>
      <c r="AD1172" s="3"/>
      <c r="AE1172" s="3"/>
      <c r="AF1172" s="3"/>
      <c r="AG1172" s="3"/>
      <c r="AH1172" s="3"/>
      <c r="AI1172" s="3"/>
      <c r="AJ1172" s="3"/>
    </row>
    <row r="1173">
      <c r="A1173" s="252" t="s">
        <v>1676</v>
      </c>
      <c r="B1173" s="270" t="s">
        <v>463</v>
      </c>
      <c r="C1173" s="270" t="s">
        <v>1447</v>
      </c>
      <c r="D1173" s="270" t="s">
        <v>1448</v>
      </c>
      <c r="E1173" s="272">
        <v>9.0</v>
      </c>
      <c r="F1173" s="272" t="s">
        <v>7287</v>
      </c>
      <c r="G1173" s="272" t="s">
        <v>7274</v>
      </c>
      <c r="H1173" s="59" t="s">
        <v>7275</v>
      </c>
      <c r="I1173" s="272">
        <v>4.0</v>
      </c>
      <c r="J1173" s="273" t="s">
        <v>35</v>
      </c>
      <c r="K1173" s="289">
        <v>75.5</v>
      </c>
      <c r="L1173" s="289">
        <v>43.5</v>
      </c>
      <c r="M1173" s="289">
        <v>32.0</v>
      </c>
      <c r="N1173" s="272">
        <v>3.600010128E10</v>
      </c>
      <c r="O1173" s="272">
        <v>22.0</v>
      </c>
      <c r="P1173" s="276">
        <v>0.0021</v>
      </c>
      <c r="Q1173" s="272">
        <v>27.0</v>
      </c>
      <c r="R1173" s="276">
        <v>0.002</v>
      </c>
      <c r="S1173" s="276">
        <v>0.8148</v>
      </c>
      <c r="T1173" s="272">
        <v>0.0</v>
      </c>
      <c r="U1173" s="276">
        <v>0.1818</v>
      </c>
      <c r="V1173" s="276">
        <v>0.0</v>
      </c>
      <c r="W1173" s="277">
        <v>560.0</v>
      </c>
      <c r="X1173" s="277">
        <v>0.0</v>
      </c>
      <c r="Y1173" s="272">
        <v>4.0</v>
      </c>
      <c r="Z1173" s="272">
        <v>0.0</v>
      </c>
      <c r="AA1173" s="63"/>
      <c r="AB1173" s="63"/>
      <c r="AC1173" s="63"/>
      <c r="AD1173" s="63"/>
      <c r="AE1173" s="63"/>
      <c r="AF1173" s="63"/>
      <c r="AG1173" s="63"/>
      <c r="AH1173" s="63"/>
      <c r="AI1173" s="63"/>
      <c r="AJ1173" s="63"/>
    </row>
    <row r="1174">
      <c r="A1174" s="251" t="s">
        <v>1676</v>
      </c>
      <c r="B1174" s="262" t="s">
        <v>463</v>
      </c>
      <c r="C1174" s="262" t="s">
        <v>476</v>
      </c>
      <c r="D1174" s="262" t="s">
        <v>477</v>
      </c>
      <c r="E1174" s="264">
        <v>9.5</v>
      </c>
      <c r="F1174" s="264" t="s">
        <v>7287</v>
      </c>
      <c r="G1174" s="264" t="s">
        <v>7274</v>
      </c>
      <c r="H1174" s="55" t="s">
        <v>7275</v>
      </c>
      <c r="I1174" s="264">
        <v>1.0</v>
      </c>
      <c r="J1174" s="265" t="s">
        <v>35</v>
      </c>
      <c r="K1174" s="104">
        <v>75.5</v>
      </c>
      <c r="L1174" s="104">
        <v>43.5</v>
      </c>
      <c r="M1174" s="104">
        <v>32.0</v>
      </c>
      <c r="N1174" s="264">
        <v>3.6000101285E10</v>
      </c>
      <c r="O1174" s="264">
        <v>13.0</v>
      </c>
      <c r="P1174" s="268">
        <v>0.0012</v>
      </c>
      <c r="Q1174" s="264">
        <v>15.0</v>
      </c>
      <c r="R1174" s="268">
        <v>0.0011</v>
      </c>
      <c r="S1174" s="268">
        <v>1.0</v>
      </c>
      <c r="T1174" s="264">
        <v>0.0</v>
      </c>
      <c r="U1174" s="268">
        <v>0.0769</v>
      </c>
      <c r="V1174" s="268">
        <v>0.0</v>
      </c>
      <c r="W1174" s="269">
        <v>140.0</v>
      </c>
      <c r="X1174" s="269">
        <v>0.0</v>
      </c>
      <c r="Y1174" s="264">
        <v>1.0</v>
      </c>
      <c r="Z1174" s="264">
        <v>0.0</v>
      </c>
      <c r="AA1174" s="3"/>
      <c r="AB1174" s="3"/>
      <c r="AC1174" s="3"/>
      <c r="AD1174" s="3"/>
      <c r="AE1174" s="3"/>
      <c r="AF1174" s="3"/>
      <c r="AG1174" s="3"/>
      <c r="AH1174" s="3"/>
      <c r="AI1174" s="3"/>
      <c r="AJ1174" s="3"/>
    </row>
    <row r="1175">
      <c r="A1175" s="252" t="s">
        <v>1676</v>
      </c>
      <c r="B1175" s="270" t="s">
        <v>345</v>
      </c>
      <c r="C1175" s="270" t="s">
        <v>6342</v>
      </c>
      <c r="D1175" s="270" t="s">
        <v>6343</v>
      </c>
      <c r="E1175" s="271">
        <v>10.0</v>
      </c>
      <c r="F1175" s="271" t="s">
        <v>7287</v>
      </c>
      <c r="G1175" s="272" t="s">
        <v>7270</v>
      </c>
      <c r="H1175" s="59" t="s">
        <v>1608</v>
      </c>
      <c r="I1175" s="272">
        <v>2.0</v>
      </c>
      <c r="J1175" s="279" t="s">
        <v>140</v>
      </c>
      <c r="K1175" s="289">
        <v>57.5</v>
      </c>
      <c r="L1175" s="289">
        <v>32.5</v>
      </c>
      <c r="M1175" s="289">
        <v>25.0</v>
      </c>
      <c r="N1175" s="270" t="s">
        <v>6341</v>
      </c>
      <c r="O1175" s="272">
        <v>3.0</v>
      </c>
      <c r="P1175" s="276">
        <v>3.0E-4</v>
      </c>
      <c r="Q1175" s="272">
        <v>3.0</v>
      </c>
      <c r="R1175" s="276">
        <v>2.0E-4</v>
      </c>
      <c r="S1175" s="276">
        <v>1.0</v>
      </c>
      <c r="T1175" s="272">
        <v>0.0</v>
      </c>
      <c r="U1175" s="276">
        <v>0.6667</v>
      </c>
      <c r="V1175" s="276">
        <v>0.0</v>
      </c>
      <c r="W1175" s="277">
        <v>236.0</v>
      </c>
      <c r="X1175" s="277">
        <v>0.0</v>
      </c>
      <c r="Y1175" s="272">
        <v>2.0</v>
      </c>
      <c r="Z1175" s="272">
        <v>0.0</v>
      </c>
      <c r="AA1175" s="63"/>
      <c r="AB1175" s="63"/>
      <c r="AC1175" s="63"/>
      <c r="AD1175" s="63"/>
      <c r="AE1175" s="63"/>
      <c r="AF1175" s="63"/>
      <c r="AG1175" s="63"/>
      <c r="AH1175" s="63"/>
      <c r="AI1175" s="63"/>
      <c r="AJ1175" s="63"/>
    </row>
    <row r="1176">
      <c r="A1176" s="251" t="s">
        <v>1676</v>
      </c>
      <c r="B1176" s="262" t="s">
        <v>345</v>
      </c>
      <c r="C1176" s="262" t="s">
        <v>6328</v>
      </c>
      <c r="D1176" s="262" t="s">
        <v>6329</v>
      </c>
      <c r="E1176" s="263">
        <v>7.5</v>
      </c>
      <c r="F1176" s="263" t="s">
        <v>7287</v>
      </c>
      <c r="G1176" s="264" t="s">
        <v>7270</v>
      </c>
      <c r="H1176" s="55" t="s">
        <v>1608</v>
      </c>
      <c r="I1176" s="264">
        <v>1.0</v>
      </c>
      <c r="J1176" s="278" t="s">
        <v>140</v>
      </c>
      <c r="K1176" s="104">
        <v>57.5</v>
      </c>
      <c r="L1176" s="104">
        <v>32.5</v>
      </c>
      <c r="M1176" s="104">
        <v>25.0</v>
      </c>
      <c r="N1176" s="262" t="s">
        <v>6327</v>
      </c>
      <c r="O1176" s="264">
        <v>2.0</v>
      </c>
      <c r="P1176" s="268">
        <v>2.0E-4</v>
      </c>
      <c r="Q1176" s="264">
        <v>2.0</v>
      </c>
      <c r="R1176" s="268">
        <v>2.0E-4</v>
      </c>
      <c r="S1176" s="268">
        <v>1.0</v>
      </c>
      <c r="T1176" s="264">
        <v>0.0</v>
      </c>
      <c r="U1176" s="268">
        <v>0.5</v>
      </c>
      <c r="V1176" s="268">
        <v>0.0</v>
      </c>
      <c r="W1176" s="269">
        <v>118.0</v>
      </c>
      <c r="X1176" s="269">
        <v>0.0</v>
      </c>
      <c r="Y1176" s="264">
        <v>1.0</v>
      </c>
      <c r="Z1176" s="264">
        <v>0.0</v>
      </c>
      <c r="AA1176" s="3"/>
      <c r="AB1176" s="3"/>
      <c r="AC1176" s="3"/>
      <c r="AD1176" s="3"/>
      <c r="AE1176" s="3"/>
      <c r="AF1176" s="3"/>
      <c r="AG1176" s="3"/>
      <c r="AH1176" s="3"/>
      <c r="AI1176" s="3"/>
      <c r="AJ1176" s="3"/>
    </row>
    <row r="1177">
      <c r="A1177" s="252" t="s">
        <v>1676</v>
      </c>
      <c r="B1177" s="270" t="s">
        <v>1104</v>
      </c>
      <c r="C1177" s="270" t="s">
        <v>6699</v>
      </c>
      <c r="D1177" s="270" t="s">
        <v>6700</v>
      </c>
      <c r="E1177" s="271">
        <v>8.5</v>
      </c>
      <c r="F1177" s="271" t="s">
        <v>7287</v>
      </c>
      <c r="G1177" s="272" t="s">
        <v>7270</v>
      </c>
      <c r="H1177" s="59" t="s">
        <v>1608</v>
      </c>
      <c r="I1177" s="272">
        <v>1.0</v>
      </c>
      <c r="J1177" s="279" t="s">
        <v>140</v>
      </c>
      <c r="K1177" s="289">
        <v>57.5</v>
      </c>
      <c r="L1177" s="289">
        <v>32.5</v>
      </c>
      <c r="M1177" s="289">
        <v>25.0</v>
      </c>
      <c r="N1177" s="270" t="s">
        <v>6698</v>
      </c>
      <c r="O1177" s="272">
        <v>3.0</v>
      </c>
      <c r="P1177" s="276">
        <v>3.0E-4</v>
      </c>
      <c r="Q1177" s="272">
        <v>5.0</v>
      </c>
      <c r="R1177" s="276">
        <v>4.0E-4</v>
      </c>
      <c r="S1177" s="276">
        <v>1.0</v>
      </c>
      <c r="T1177" s="272">
        <v>0.0</v>
      </c>
      <c r="U1177" s="276">
        <v>0.3333</v>
      </c>
      <c r="V1177" s="276">
        <v>0.0</v>
      </c>
      <c r="W1177" s="277">
        <v>124.0</v>
      </c>
      <c r="X1177" s="277">
        <v>0.0</v>
      </c>
      <c r="Y1177" s="272">
        <v>1.0</v>
      </c>
      <c r="Z1177" s="272">
        <v>0.0</v>
      </c>
      <c r="AA1177" s="63"/>
      <c r="AB1177" s="63"/>
      <c r="AC1177" s="63"/>
      <c r="AD1177" s="63"/>
      <c r="AE1177" s="63"/>
      <c r="AF1177" s="63"/>
      <c r="AG1177" s="63"/>
      <c r="AH1177" s="63"/>
      <c r="AI1177" s="63"/>
      <c r="AJ1177" s="63"/>
    </row>
    <row r="1178">
      <c r="A1178" s="251" t="s">
        <v>1676</v>
      </c>
      <c r="B1178" s="262" t="s">
        <v>1104</v>
      </c>
      <c r="C1178" s="262" t="s">
        <v>6703</v>
      </c>
      <c r="D1178" s="262" t="s">
        <v>6704</v>
      </c>
      <c r="E1178" s="263">
        <v>9.0</v>
      </c>
      <c r="F1178" s="263" t="s">
        <v>7287</v>
      </c>
      <c r="G1178" s="264" t="s">
        <v>7270</v>
      </c>
      <c r="H1178" s="55" t="s">
        <v>1608</v>
      </c>
      <c r="I1178" s="264">
        <v>1.0</v>
      </c>
      <c r="J1178" s="278" t="s">
        <v>140</v>
      </c>
      <c r="K1178" s="104">
        <v>57.5</v>
      </c>
      <c r="L1178" s="104">
        <v>32.5</v>
      </c>
      <c r="M1178" s="104">
        <v>25.0</v>
      </c>
      <c r="N1178" s="262" t="s">
        <v>6702</v>
      </c>
      <c r="O1178" s="264">
        <v>54.0</v>
      </c>
      <c r="P1178" s="268">
        <v>0.0051</v>
      </c>
      <c r="Q1178" s="264">
        <v>65.0</v>
      </c>
      <c r="R1178" s="268">
        <v>0.0049</v>
      </c>
      <c r="S1178" s="268">
        <v>0.9538</v>
      </c>
      <c r="T1178" s="264">
        <v>0.0</v>
      </c>
      <c r="U1178" s="268">
        <v>0.0185</v>
      </c>
      <c r="V1178" s="268">
        <v>0.0</v>
      </c>
      <c r="W1178" s="269">
        <v>124.0</v>
      </c>
      <c r="X1178" s="269">
        <v>0.0</v>
      </c>
      <c r="Y1178" s="264">
        <v>1.0</v>
      </c>
      <c r="Z1178" s="264">
        <v>0.0</v>
      </c>
      <c r="AA1178" s="3"/>
      <c r="AB1178" s="3"/>
      <c r="AC1178" s="3"/>
      <c r="AD1178" s="3"/>
      <c r="AE1178" s="3"/>
      <c r="AF1178" s="3"/>
      <c r="AG1178" s="3"/>
      <c r="AH1178" s="3"/>
      <c r="AI1178" s="3"/>
      <c r="AJ1178" s="3"/>
    </row>
    <row r="1179">
      <c r="A1179" s="252" t="s">
        <v>1676</v>
      </c>
      <c r="B1179" s="270" t="s">
        <v>1384</v>
      </c>
      <c r="C1179" s="270" t="s">
        <v>3516</v>
      </c>
      <c r="D1179" s="270" t="s">
        <v>3517</v>
      </c>
      <c r="E1179" s="271">
        <v>10.5</v>
      </c>
      <c r="F1179" s="271" t="s">
        <v>7286</v>
      </c>
      <c r="G1179" s="272" t="s">
        <v>7270</v>
      </c>
      <c r="H1179" s="59" t="s">
        <v>1610</v>
      </c>
      <c r="I1179" s="272">
        <v>1.0</v>
      </c>
      <c r="J1179" s="279" t="s">
        <v>156</v>
      </c>
      <c r="K1179" s="289">
        <v>49.5</v>
      </c>
      <c r="L1179" s="289">
        <v>32.5</v>
      </c>
      <c r="M1179" s="289">
        <v>17.0</v>
      </c>
      <c r="N1179" s="270" t="s">
        <v>3515</v>
      </c>
      <c r="O1179" s="272">
        <v>0.0</v>
      </c>
      <c r="P1179" s="276">
        <v>0.0</v>
      </c>
      <c r="Q1179" s="272">
        <v>0.0</v>
      </c>
      <c r="R1179" s="276">
        <v>0.0</v>
      </c>
      <c r="S1179" s="276">
        <v>0.0</v>
      </c>
      <c r="T1179" s="272">
        <v>0.0</v>
      </c>
      <c r="U1179" s="276">
        <v>0.0</v>
      </c>
      <c r="V1179" s="276">
        <v>0.0</v>
      </c>
      <c r="W1179" s="277">
        <v>106.0</v>
      </c>
      <c r="X1179" s="277">
        <v>0.0</v>
      </c>
      <c r="Y1179" s="272">
        <v>1.0</v>
      </c>
      <c r="Z1179" s="272">
        <v>0.0</v>
      </c>
      <c r="AA1179" s="63"/>
      <c r="AB1179" s="63"/>
      <c r="AC1179" s="63"/>
      <c r="AD1179" s="63"/>
      <c r="AE1179" s="63"/>
      <c r="AF1179" s="63"/>
      <c r="AG1179" s="63"/>
      <c r="AH1179" s="63"/>
      <c r="AI1179" s="63"/>
      <c r="AJ1179" s="63"/>
    </row>
    <row r="1180">
      <c r="A1180" s="251" t="s">
        <v>1676</v>
      </c>
      <c r="B1180" s="262" t="s">
        <v>1384</v>
      </c>
      <c r="C1180" s="262" t="s">
        <v>6964</v>
      </c>
      <c r="D1180" s="262" t="s">
        <v>6965</v>
      </c>
      <c r="E1180" s="263">
        <v>13.0</v>
      </c>
      <c r="F1180" s="263" t="s">
        <v>7286</v>
      </c>
      <c r="G1180" s="264" t="s">
        <v>7270</v>
      </c>
      <c r="H1180" s="55" t="s">
        <v>1610</v>
      </c>
      <c r="I1180" s="264">
        <v>2.0</v>
      </c>
      <c r="J1180" s="278" t="s">
        <v>156</v>
      </c>
      <c r="K1180" s="104">
        <v>49.5</v>
      </c>
      <c r="L1180" s="104">
        <v>32.5</v>
      </c>
      <c r="M1180" s="104">
        <v>17.0</v>
      </c>
      <c r="N1180" s="262" t="s">
        <v>6963</v>
      </c>
      <c r="O1180" s="264">
        <v>4.0</v>
      </c>
      <c r="P1180" s="268">
        <v>4.0E-4</v>
      </c>
      <c r="Q1180" s="264">
        <v>12.0</v>
      </c>
      <c r="R1180" s="268">
        <v>9.0E-4</v>
      </c>
      <c r="S1180" s="268">
        <v>0.9167</v>
      </c>
      <c r="T1180" s="264">
        <v>0.0</v>
      </c>
      <c r="U1180" s="268">
        <v>0.5</v>
      </c>
      <c r="V1180" s="268">
        <v>0.0</v>
      </c>
      <c r="W1180" s="269">
        <v>212.0</v>
      </c>
      <c r="X1180" s="269">
        <v>0.0</v>
      </c>
      <c r="Y1180" s="264">
        <v>1.0</v>
      </c>
      <c r="Z1180" s="264">
        <v>0.0</v>
      </c>
      <c r="AA1180" s="3"/>
      <c r="AB1180" s="3"/>
      <c r="AC1180" s="3"/>
      <c r="AD1180" s="3"/>
      <c r="AE1180" s="3"/>
      <c r="AF1180" s="3"/>
      <c r="AG1180" s="3"/>
      <c r="AH1180" s="3"/>
      <c r="AI1180" s="3"/>
      <c r="AJ1180" s="3"/>
    </row>
    <row r="1181">
      <c r="A1181" s="252" t="s">
        <v>1676</v>
      </c>
      <c r="B1181" s="270" t="s">
        <v>351</v>
      </c>
      <c r="C1181" s="270" t="s">
        <v>356</v>
      </c>
      <c r="D1181" s="270" t="s">
        <v>357</v>
      </c>
      <c r="E1181" s="271">
        <v>11.0</v>
      </c>
      <c r="F1181" s="271" t="s">
        <v>7287</v>
      </c>
      <c r="G1181" s="272" t="s">
        <v>7270</v>
      </c>
      <c r="H1181" s="59" t="s">
        <v>1609</v>
      </c>
      <c r="I1181" s="272">
        <v>1.0</v>
      </c>
      <c r="J1181" s="279" t="s">
        <v>200</v>
      </c>
      <c r="K1181" s="289">
        <v>48.5</v>
      </c>
      <c r="L1181" s="289">
        <v>29.5</v>
      </c>
      <c r="M1181" s="289">
        <v>19.0</v>
      </c>
      <c r="N1181" s="270" t="s">
        <v>6177</v>
      </c>
      <c r="O1181" s="272">
        <v>1.0</v>
      </c>
      <c r="P1181" s="276">
        <v>1.0E-4</v>
      </c>
      <c r="Q1181" s="272">
        <v>1.0</v>
      </c>
      <c r="R1181" s="276">
        <v>1.0E-4</v>
      </c>
      <c r="S1181" s="276">
        <v>1.0</v>
      </c>
      <c r="T1181" s="272">
        <v>0.0</v>
      </c>
      <c r="U1181" s="276">
        <v>1.0</v>
      </c>
      <c r="V1181" s="276">
        <v>0.0</v>
      </c>
      <c r="W1181" s="277">
        <v>102.0</v>
      </c>
      <c r="X1181" s="277">
        <v>0.0</v>
      </c>
      <c r="Y1181" s="272">
        <v>1.0</v>
      </c>
      <c r="Z1181" s="272">
        <v>0.0</v>
      </c>
      <c r="AA1181" s="63"/>
      <c r="AB1181" s="63"/>
      <c r="AC1181" s="63"/>
      <c r="AD1181" s="63"/>
      <c r="AE1181" s="63"/>
      <c r="AF1181" s="63"/>
      <c r="AG1181" s="63"/>
      <c r="AH1181" s="63"/>
      <c r="AI1181" s="63"/>
      <c r="AJ1181" s="63"/>
    </row>
    <row r="1182">
      <c r="A1182" s="251" t="s">
        <v>1676</v>
      </c>
      <c r="B1182" s="262" t="s">
        <v>351</v>
      </c>
      <c r="C1182" s="262" t="s">
        <v>6180</v>
      </c>
      <c r="D1182" s="262" t="s">
        <v>6181</v>
      </c>
      <c r="E1182" s="263">
        <v>13.0</v>
      </c>
      <c r="F1182" s="263" t="s">
        <v>7287</v>
      </c>
      <c r="G1182" s="264" t="s">
        <v>7270</v>
      </c>
      <c r="H1182" s="55" t="s">
        <v>1609</v>
      </c>
      <c r="I1182" s="264">
        <v>1.0</v>
      </c>
      <c r="J1182" s="278" t="s">
        <v>200</v>
      </c>
      <c r="K1182" s="104">
        <v>48.5</v>
      </c>
      <c r="L1182" s="104">
        <v>29.5</v>
      </c>
      <c r="M1182" s="104">
        <v>19.0</v>
      </c>
      <c r="N1182" s="262" t="s">
        <v>6179</v>
      </c>
      <c r="O1182" s="264">
        <v>5.0</v>
      </c>
      <c r="P1182" s="268">
        <v>5.0E-4</v>
      </c>
      <c r="Q1182" s="264">
        <v>5.0</v>
      </c>
      <c r="R1182" s="268">
        <v>4.0E-4</v>
      </c>
      <c r="S1182" s="268">
        <v>0.8</v>
      </c>
      <c r="T1182" s="264">
        <v>0.0</v>
      </c>
      <c r="U1182" s="268">
        <v>0.2</v>
      </c>
      <c r="V1182" s="268">
        <v>0.0</v>
      </c>
      <c r="W1182" s="269">
        <v>102.0</v>
      </c>
      <c r="X1182" s="269">
        <v>0.0</v>
      </c>
      <c r="Y1182" s="264">
        <v>1.0</v>
      </c>
      <c r="Z1182" s="264">
        <v>0.0</v>
      </c>
      <c r="AA1182" s="3"/>
      <c r="AB1182" s="3"/>
      <c r="AC1182" s="3"/>
      <c r="AD1182" s="3"/>
      <c r="AE1182" s="3"/>
      <c r="AF1182" s="3"/>
      <c r="AG1182" s="3"/>
      <c r="AH1182" s="3"/>
      <c r="AI1182" s="3"/>
      <c r="AJ1182" s="3"/>
    </row>
    <row r="1183">
      <c r="A1183" s="252" t="s">
        <v>1676</v>
      </c>
      <c r="B1183" s="270" t="s">
        <v>351</v>
      </c>
      <c r="C1183" s="270" t="s">
        <v>858</v>
      </c>
      <c r="D1183" s="270" t="s">
        <v>859</v>
      </c>
      <c r="E1183" s="271">
        <v>9.5</v>
      </c>
      <c r="F1183" s="271" t="s">
        <v>7287</v>
      </c>
      <c r="G1183" s="272" t="s">
        <v>7270</v>
      </c>
      <c r="H1183" s="59" t="s">
        <v>1609</v>
      </c>
      <c r="I1183" s="272">
        <v>2.0</v>
      </c>
      <c r="J1183" s="279" t="s">
        <v>200</v>
      </c>
      <c r="K1183" s="289">
        <v>48.5</v>
      </c>
      <c r="L1183" s="289">
        <v>29.5</v>
      </c>
      <c r="M1183" s="289">
        <v>19.0</v>
      </c>
      <c r="N1183" s="270" t="s">
        <v>6171</v>
      </c>
      <c r="O1183" s="272">
        <v>5.0</v>
      </c>
      <c r="P1183" s="276">
        <v>5.0E-4</v>
      </c>
      <c r="Q1183" s="272">
        <v>6.0</v>
      </c>
      <c r="R1183" s="276">
        <v>5.0E-4</v>
      </c>
      <c r="S1183" s="276">
        <v>0.5</v>
      </c>
      <c r="T1183" s="272">
        <v>0.0</v>
      </c>
      <c r="U1183" s="276">
        <v>0.4</v>
      </c>
      <c r="V1183" s="276">
        <v>0.0</v>
      </c>
      <c r="W1183" s="277">
        <v>204.0</v>
      </c>
      <c r="X1183" s="277">
        <v>0.0</v>
      </c>
      <c r="Y1183" s="272">
        <v>2.0</v>
      </c>
      <c r="Z1183" s="272">
        <v>0.0</v>
      </c>
      <c r="AA1183" s="63"/>
      <c r="AB1183" s="63"/>
      <c r="AC1183" s="63"/>
      <c r="AD1183" s="63"/>
      <c r="AE1183" s="63"/>
      <c r="AF1183" s="63"/>
      <c r="AG1183" s="63"/>
      <c r="AH1183" s="63"/>
      <c r="AI1183" s="63"/>
      <c r="AJ1183" s="63"/>
    </row>
    <row r="1184">
      <c r="A1184" s="251" t="s">
        <v>1676</v>
      </c>
      <c r="B1184" s="262" t="s">
        <v>362</v>
      </c>
      <c r="C1184" s="262" t="s">
        <v>860</v>
      </c>
      <c r="D1184" s="262" t="s">
        <v>861</v>
      </c>
      <c r="E1184" s="263">
        <v>10.0</v>
      </c>
      <c r="F1184" s="263" t="s">
        <v>7287</v>
      </c>
      <c r="G1184" s="264" t="s">
        <v>7270</v>
      </c>
      <c r="H1184" s="55" t="s">
        <v>1612</v>
      </c>
      <c r="I1184" s="264">
        <v>1.0</v>
      </c>
      <c r="J1184" s="266" t="s">
        <v>136</v>
      </c>
      <c r="K1184" s="104">
        <v>59.5</v>
      </c>
      <c r="L1184" s="104">
        <v>32.5</v>
      </c>
      <c r="M1184" s="104">
        <v>27.0</v>
      </c>
      <c r="N1184" s="264">
        <v>3.950010129E10</v>
      </c>
      <c r="O1184" s="264">
        <v>1.0</v>
      </c>
      <c r="P1184" s="268">
        <v>1.0E-4</v>
      </c>
      <c r="Q1184" s="264">
        <v>4.0</v>
      </c>
      <c r="R1184" s="268">
        <v>3.0E-4</v>
      </c>
      <c r="S1184" s="268">
        <v>1.0</v>
      </c>
      <c r="T1184" s="264">
        <v>0.0</v>
      </c>
      <c r="U1184" s="268">
        <v>1.0</v>
      </c>
      <c r="V1184" s="268">
        <v>0.0</v>
      </c>
      <c r="W1184" s="269">
        <v>129.0</v>
      </c>
      <c r="X1184" s="269">
        <v>0.0</v>
      </c>
      <c r="Y1184" s="264">
        <v>1.0</v>
      </c>
      <c r="Z1184" s="264">
        <v>0.0</v>
      </c>
      <c r="AA1184" s="3"/>
      <c r="AB1184" s="3"/>
      <c r="AC1184" s="3"/>
      <c r="AD1184" s="3"/>
      <c r="AE1184" s="3"/>
      <c r="AF1184" s="3"/>
      <c r="AG1184" s="3"/>
      <c r="AH1184" s="3"/>
      <c r="AI1184" s="3"/>
      <c r="AJ1184" s="3"/>
    </row>
    <row r="1185">
      <c r="A1185" s="252" t="s">
        <v>1676</v>
      </c>
      <c r="B1185" s="270" t="s">
        <v>362</v>
      </c>
      <c r="C1185" s="270" t="s">
        <v>4101</v>
      </c>
      <c r="D1185" s="270" t="s">
        <v>4102</v>
      </c>
      <c r="E1185" s="271">
        <v>7.0</v>
      </c>
      <c r="F1185" s="271" t="s">
        <v>7287</v>
      </c>
      <c r="G1185" s="272" t="s">
        <v>7270</v>
      </c>
      <c r="H1185" s="59" t="s">
        <v>1612</v>
      </c>
      <c r="I1185" s="272">
        <v>1.0</v>
      </c>
      <c r="J1185" s="274" t="s">
        <v>136</v>
      </c>
      <c r="K1185" s="289">
        <v>59.5</v>
      </c>
      <c r="L1185" s="289">
        <v>32.5</v>
      </c>
      <c r="M1185" s="289">
        <v>27.0</v>
      </c>
      <c r="N1185" s="272">
        <v>3.950010126E10</v>
      </c>
      <c r="O1185" s="272">
        <v>0.0</v>
      </c>
      <c r="P1185" s="276">
        <v>0.0</v>
      </c>
      <c r="Q1185" s="272">
        <v>0.0</v>
      </c>
      <c r="R1185" s="276">
        <v>0.0</v>
      </c>
      <c r="S1185" s="276">
        <v>0.0</v>
      </c>
      <c r="T1185" s="272">
        <v>0.0</v>
      </c>
      <c r="U1185" s="276">
        <v>0.0</v>
      </c>
      <c r="V1185" s="276">
        <v>0.0</v>
      </c>
      <c r="W1185" s="277">
        <v>129.0</v>
      </c>
      <c r="X1185" s="277">
        <v>0.0</v>
      </c>
      <c r="Y1185" s="272">
        <v>1.0</v>
      </c>
      <c r="Z1185" s="272">
        <v>0.0</v>
      </c>
      <c r="AA1185" s="63"/>
      <c r="AB1185" s="63"/>
      <c r="AC1185" s="63"/>
      <c r="AD1185" s="63"/>
      <c r="AE1185" s="63"/>
      <c r="AF1185" s="63"/>
      <c r="AG1185" s="63"/>
      <c r="AH1185" s="63"/>
      <c r="AI1185" s="63"/>
      <c r="AJ1185" s="63"/>
    </row>
    <row r="1186">
      <c r="A1186" s="251" t="s">
        <v>1676</v>
      </c>
      <c r="B1186" s="262" t="s">
        <v>362</v>
      </c>
      <c r="C1186" s="262" t="s">
        <v>4107</v>
      </c>
      <c r="D1186" s="262" t="s">
        <v>4108</v>
      </c>
      <c r="E1186" s="263">
        <v>8.5</v>
      </c>
      <c r="F1186" s="263" t="s">
        <v>7287</v>
      </c>
      <c r="G1186" s="264" t="s">
        <v>7270</v>
      </c>
      <c r="H1186" s="55" t="s">
        <v>1612</v>
      </c>
      <c r="I1186" s="264">
        <v>1.0</v>
      </c>
      <c r="J1186" s="266" t="s">
        <v>136</v>
      </c>
      <c r="K1186" s="104">
        <v>59.5</v>
      </c>
      <c r="L1186" s="104">
        <v>32.5</v>
      </c>
      <c r="M1186" s="104">
        <v>27.0</v>
      </c>
      <c r="N1186" s="264">
        <v>3.9500101275E10</v>
      </c>
      <c r="O1186" s="264">
        <v>2.0</v>
      </c>
      <c r="P1186" s="268">
        <v>2.0E-4</v>
      </c>
      <c r="Q1186" s="264">
        <v>4.0</v>
      </c>
      <c r="R1186" s="268">
        <v>3.0E-4</v>
      </c>
      <c r="S1186" s="268">
        <v>1.0</v>
      </c>
      <c r="T1186" s="264">
        <v>0.0</v>
      </c>
      <c r="U1186" s="268">
        <v>0.5</v>
      </c>
      <c r="V1186" s="268">
        <v>0.0</v>
      </c>
      <c r="W1186" s="269">
        <v>129.0</v>
      </c>
      <c r="X1186" s="269">
        <v>0.0</v>
      </c>
      <c r="Y1186" s="264">
        <v>1.0</v>
      </c>
      <c r="Z1186" s="264">
        <v>0.0</v>
      </c>
      <c r="AA1186" s="3"/>
      <c r="AB1186" s="3"/>
      <c r="AC1186" s="3"/>
      <c r="AD1186" s="3"/>
      <c r="AE1186" s="3"/>
      <c r="AF1186" s="3"/>
      <c r="AG1186" s="3"/>
      <c r="AH1186" s="3"/>
      <c r="AI1186" s="3"/>
      <c r="AJ1186" s="3"/>
    </row>
    <row r="1187">
      <c r="A1187" s="252" t="s">
        <v>1676</v>
      </c>
      <c r="B1187" s="270" t="s">
        <v>362</v>
      </c>
      <c r="C1187" s="270" t="s">
        <v>365</v>
      </c>
      <c r="D1187" s="270" t="s">
        <v>366</v>
      </c>
      <c r="E1187" s="271">
        <v>9.5</v>
      </c>
      <c r="F1187" s="271" t="s">
        <v>7287</v>
      </c>
      <c r="G1187" s="272" t="s">
        <v>7270</v>
      </c>
      <c r="H1187" s="59" t="s">
        <v>1612</v>
      </c>
      <c r="I1187" s="272">
        <v>1.0</v>
      </c>
      <c r="J1187" s="274" t="s">
        <v>136</v>
      </c>
      <c r="K1187" s="289">
        <v>59.5</v>
      </c>
      <c r="L1187" s="289">
        <v>32.5</v>
      </c>
      <c r="M1187" s="289">
        <v>27.0</v>
      </c>
      <c r="N1187" s="272">
        <v>3.9500101285E10</v>
      </c>
      <c r="O1187" s="272">
        <v>5.0</v>
      </c>
      <c r="P1187" s="276">
        <v>5.0E-4</v>
      </c>
      <c r="Q1187" s="272">
        <v>11.0</v>
      </c>
      <c r="R1187" s="276">
        <v>8.0E-4</v>
      </c>
      <c r="S1187" s="276">
        <v>0.9091</v>
      </c>
      <c r="T1187" s="272">
        <v>0.0</v>
      </c>
      <c r="U1187" s="276">
        <v>0.2</v>
      </c>
      <c r="V1187" s="276">
        <v>0.0</v>
      </c>
      <c r="W1187" s="277">
        <v>129.0</v>
      </c>
      <c r="X1187" s="277">
        <v>0.0</v>
      </c>
      <c r="Y1187" s="272">
        <v>1.0</v>
      </c>
      <c r="Z1187" s="272">
        <v>0.0</v>
      </c>
      <c r="AA1187" s="63"/>
      <c r="AB1187" s="63"/>
      <c r="AC1187" s="63"/>
      <c r="AD1187" s="63"/>
      <c r="AE1187" s="63"/>
      <c r="AF1187" s="63"/>
      <c r="AG1187" s="63"/>
      <c r="AH1187" s="63"/>
      <c r="AI1187" s="63"/>
      <c r="AJ1187" s="63"/>
    </row>
    <row r="1188">
      <c r="A1188" s="251" t="s">
        <v>1676</v>
      </c>
      <c r="B1188" s="262" t="s">
        <v>877</v>
      </c>
      <c r="C1188" s="262" t="s">
        <v>5195</v>
      </c>
      <c r="D1188" s="262" t="s">
        <v>5196</v>
      </c>
      <c r="E1188" s="263">
        <v>8.0</v>
      </c>
      <c r="F1188" s="263" t="s">
        <v>7287</v>
      </c>
      <c r="G1188" s="264" t="s">
        <v>7270</v>
      </c>
      <c r="H1188" s="55" t="s">
        <v>100</v>
      </c>
      <c r="I1188" s="264">
        <v>1.0</v>
      </c>
      <c r="J1188" s="278" t="s">
        <v>100</v>
      </c>
      <c r="K1188" s="104">
        <v>55.0</v>
      </c>
      <c r="L1188" s="104">
        <v>34.5</v>
      </c>
      <c r="M1188" s="104">
        <v>20.5</v>
      </c>
      <c r="N1188" s="262" t="s">
        <v>5194</v>
      </c>
      <c r="O1188" s="264">
        <v>0.0</v>
      </c>
      <c r="P1188" s="268">
        <v>0.0</v>
      </c>
      <c r="Q1188" s="264">
        <v>0.0</v>
      </c>
      <c r="R1188" s="268">
        <v>0.0</v>
      </c>
      <c r="S1188" s="268">
        <v>0.0</v>
      </c>
      <c r="T1188" s="264">
        <v>0.0</v>
      </c>
      <c r="U1188" s="268">
        <v>0.0</v>
      </c>
      <c r="V1188" s="268">
        <v>0.0</v>
      </c>
      <c r="W1188" s="269">
        <v>113.0</v>
      </c>
      <c r="X1188" s="269">
        <v>0.0</v>
      </c>
      <c r="Y1188" s="264">
        <v>1.0</v>
      </c>
      <c r="Z1188" s="264">
        <v>0.0</v>
      </c>
      <c r="AA1188" s="3"/>
      <c r="AB1188" s="3"/>
      <c r="AC1188" s="3"/>
      <c r="AD1188" s="3"/>
      <c r="AE1188" s="3"/>
      <c r="AF1188" s="3"/>
      <c r="AG1188" s="3"/>
      <c r="AH1188" s="3"/>
      <c r="AI1188" s="3"/>
      <c r="AJ1188" s="3"/>
    </row>
    <row r="1189">
      <c r="A1189" s="252" t="s">
        <v>1676</v>
      </c>
      <c r="B1189" s="270" t="s">
        <v>877</v>
      </c>
      <c r="C1189" s="270" t="s">
        <v>5113</v>
      </c>
      <c r="D1189" s="270" t="s">
        <v>5114</v>
      </c>
      <c r="E1189" s="271">
        <v>10.5</v>
      </c>
      <c r="F1189" s="271" t="s">
        <v>188</v>
      </c>
      <c r="G1189" s="272" t="s">
        <v>7270</v>
      </c>
      <c r="H1189" s="59" t="s">
        <v>100</v>
      </c>
      <c r="I1189" s="272">
        <v>1.0</v>
      </c>
      <c r="J1189" s="279" t="s">
        <v>100</v>
      </c>
      <c r="K1189" s="289">
        <v>55.0</v>
      </c>
      <c r="L1189" s="289">
        <v>34.5</v>
      </c>
      <c r="M1189" s="289">
        <v>20.5</v>
      </c>
      <c r="N1189" s="270" t="s">
        <v>5112</v>
      </c>
      <c r="O1189" s="272">
        <v>1.0</v>
      </c>
      <c r="P1189" s="276">
        <v>1.0E-4</v>
      </c>
      <c r="Q1189" s="272">
        <v>1.0</v>
      </c>
      <c r="R1189" s="276">
        <v>1.0E-4</v>
      </c>
      <c r="S1189" s="276">
        <v>1.0</v>
      </c>
      <c r="T1189" s="272">
        <v>0.0</v>
      </c>
      <c r="U1189" s="276">
        <v>1.0</v>
      </c>
      <c r="V1189" s="276">
        <v>0.0</v>
      </c>
      <c r="W1189" s="277">
        <v>113.0</v>
      </c>
      <c r="X1189" s="277">
        <v>0.0</v>
      </c>
      <c r="Y1189" s="272">
        <v>1.0</v>
      </c>
      <c r="Z1189" s="272">
        <v>0.0</v>
      </c>
      <c r="AA1189" s="63"/>
      <c r="AB1189" s="63"/>
      <c r="AC1189" s="63"/>
      <c r="AD1189" s="63"/>
      <c r="AE1189" s="63"/>
      <c r="AF1189" s="63"/>
      <c r="AG1189" s="63"/>
      <c r="AH1189" s="63"/>
      <c r="AI1189" s="63"/>
      <c r="AJ1189" s="63"/>
    </row>
    <row r="1190">
      <c r="A1190" s="251" t="s">
        <v>1676</v>
      </c>
      <c r="B1190" s="262" t="s">
        <v>375</v>
      </c>
      <c r="C1190" s="262" t="s">
        <v>2030</v>
      </c>
      <c r="D1190" s="262" t="s">
        <v>2031</v>
      </c>
      <c r="E1190" s="263">
        <v>12.0</v>
      </c>
      <c r="F1190" s="263" t="s">
        <v>7287</v>
      </c>
      <c r="G1190" s="264" t="s">
        <v>7270</v>
      </c>
      <c r="H1190" s="55" t="s">
        <v>1580</v>
      </c>
      <c r="I1190" s="264">
        <v>2.0</v>
      </c>
      <c r="J1190" s="266" t="s">
        <v>231</v>
      </c>
      <c r="K1190" s="104">
        <v>47.5</v>
      </c>
      <c r="L1190" s="104">
        <v>27.5</v>
      </c>
      <c r="M1190" s="104">
        <v>20.0</v>
      </c>
      <c r="N1190" s="264">
        <v>4.50010131E9</v>
      </c>
      <c r="O1190" s="264">
        <v>2.0</v>
      </c>
      <c r="P1190" s="268">
        <v>2.0E-4</v>
      </c>
      <c r="Q1190" s="264">
        <v>3.0</v>
      </c>
      <c r="R1190" s="268">
        <v>2.0E-4</v>
      </c>
      <c r="S1190" s="268">
        <v>1.0</v>
      </c>
      <c r="T1190" s="264">
        <v>0.0</v>
      </c>
      <c r="U1190" s="268">
        <v>1.0</v>
      </c>
      <c r="V1190" s="268">
        <v>0.0</v>
      </c>
      <c r="W1190" s="269">
        <v>204.0</v>
      </c>
      <c r="X1190" s="269">
        <v>0.0</v>
      </c>
      <c r="Y1190" s="264">
        <v>2.0</v>
      </c>
      <c r="Z1190" s="264">
        <v>0.0</v>
      </c>
      <c r="AA1190" s="3"/>
      <c r="AB1190" s="3"/>
      <c r="AC1190" s="3"/>
      <c r="AD1190" s="3"/>
      <c r="AE1190" s="3"/>
      <c r="AF1190" s="3"/>
      <c r="AG1190" s="3"/>
      <c r="AH1190" s="3"/>
      <c r="AI1190" s="3"/>
      <c r="AJ1190" s="3"/>
    </row>
    <row r="1191">
      <c r="A1191" s="252" t="s">
        <v>1676</v>
      </c>
      <c r="B1191" s="270" t="s">
        <v>375</v>
      </c>
      <c r="C1191" s="270" t="s">
        <v>880</v>
      </c>
      <c r="D1191" s="270" t="s">
        <v>881</v>
      </c>
      <c r="E1191" s="271">
        <v>8.0</v>
      </c>
      <c r="F1191" s="271" t="s">
        <v>7287</v>
      </c>
      <c r="G1191" s="272" t="s">
        <v>7270</v>
      </c>
      <c r="H1191" s="59" t="s">
        <v>1580</v>
      </c>
      <c r="I1191" s="272">
        <v>1.0</v>
      </c>
      <c r="J1191" s="274" t="s">
        <v>231</v>
      </c>
      <c r="K1191" s="289">
        <v>47.5</v>
      </c>
      <c r="L1191" s="289">
        <v>27.5</v>
      </c>
      <c r="M1191" s="289">
        <v>20.0</v>
      </c>
      <c r="N1191" s="272">
        <v>4.50010127E9</v>
      </c>
      <c r="O1191" s="272">
        <v>16.0</v>
      </c>
      <c r="P1191" s="276">
        <v>0.0015</v>
      </c>
      <c r="Q1191" s="272">
        <v>23.0</v>
      </c>
      <c r="R1191" s="276">
        <v>0.0017</v>
      </c>
      <c r="S1191" s="276">
        <v>1.0</v>
      </c>
      <c r="T1191" s="272">
        <v>0.0</v>
      </c>
      <c r="U1191" s="276">
        <v>0.0625</v>
      </c>
      <c r="V1191" s="276">
        <v>0.0</v>
      </c>
      <c r="W1191" s="277">
        <v>102.0</v>
      </c>
      <c r="X1191" s="277">
        <v>0.0</v>
      </c>
      <c r="Y1191" s="272">
        <v>1.0</v>
      </c>
      <c r="Z1191" s="272">
        <v>0.0</v>
      </c>
      <c r="AA1191" s="63"/>
      <c r="AB1191" s="63"/>
      <c r="AC1191" s="63"/>
      <c r="AD1191" s="63"/>
      <c r="AE1191" s="63"/>
      <c r="AF1191" s="63"/>
      <c r="AG1191" s="63"/>
      <c r="AH1191" s="63"/>
      <c r="AI1191" s="63"/>
      <c r="AJ1191" s="63"/>
    </row>
    <row r="1192">
      <c r="A1192" s="251" t="s">
        <v>1676</v>
      </c>
      <c r="B1192" s="262" t="s">
        <v>375</v>
      </c>
      <c r="C1192" s="262" t="s">
        <v>4184</v>
      </c>
      <c r="D1192" s="262" t="s">
        <v>4185</v>
      </c>
      <c r="E1192" s="263">
        <v>13.0</v>
      </c>
      <c r="F1192" s="263" t="s">
        <v>7289</v>
      </c>
      <c r="G1192" s="264" t="s">
        <v>7270</v>
      </c>
      <c r="H1192" s="55" t="s">
        <v>1580</v>
      </c>
      <c r="I1192" s="264">
        <v>1.0</v>
      </c>
      <c r="J1192" s="266" t="s">
        <v>231</v>
      </c>
      <c r="K1192" s="104">
        <v>47.5</v>
      </c>
      <c r="L1192" s="104">
        <v>27.5</v>
      </c>
      <c r="M1192" s="104">
        <v>20.0</v>
      </c>
      <c r="N1192" s="264">
        <v>4.50020132E9</v>
      </c>
      <c r="O1192" s="264">
        <v>8.0</v>
      </c>
      <c r="P1192" s="268">
        <v>8.0E-4</v>
      </c>
      <c r="Q1192" s="264">
        <v>9.0</v>
      </c>
      <c r="R1192" s="268">
        <v>7.0E-4</v>
      </c>
      <c r="S1192" s="268">
        <v>0.7778</v>
      </c>
      <c r="T1192" s="264">
        <v>0.0</v>
      </c>
      <c r="U1192" s="268">
        <v>0.125</v>
      </c>
      <c r="V1192" s="268">
        <v>0.0</v>
      </c>
      <c r="W1192" s="269">
        <v>102.0</v>
      </c>
      <c r="X1192" s="269">
        <v>0.0</v>
      </c>
      <c r="Y1192" s="264">
        <v>1.0</v>
      </c>
      <c r="Z1192" s="264">
        <v>0.0</v>
      </c>
      <c r="AA1192" s="3"/>
      <c r="AB1192" s="3"/>
      <c r="AC1192" s="3"/>
      <c r="AD1192" s="3"/>
      <c r="AE1192" s="3"/>
      <c r="AF1192" s="3"/>
      <c r="AG1192" s="3"/>
      <c r="AH1192" s="3"/>
      <c r="AI1192" s="3"/>
      <c r="AJ1192" s="3"/>
    </row>
    <row r="1193">
      <c r="A1193" s="252" t="s">
        <v>1676</v>
      </c>
      <c r="B1193" s="270" t="s">
        <v>375</v>
      </c>
      <c r="C1193" s="270" t="s">
        <v>394</v>
      </c>
      <c r="D1193" s="270" t="s">
        <v>395</v>
      </c>
      <c r="E1193" s="271">
        <v>6.0</v>
      </c>
      <c r="F1193" s="271" t="s">
        <v>7289</v>
      </c>
      <c r="G1193" s="272" t="s">
        <v>7270</v>
      </c>
      <c r="H1193" s="59" t="s">
        <v>1580</v>
      </c>
      <c r="I1193" s="272">
        <v>1.0</v>
      </c>
      <c r="J1193" s="274" t="s">
        <v>231</v>
      </c>
      <c r="K1193" s="289">
        <v>47.5</v>
      </c>
      <c r="L1193" s="289">
        <v>27.5</v>
      </c>
      <c r="M1193" s="289">
        <v>20.0</v>
      </c>
      <c r="N1193" s="272">
        <v>4.50020125E9</v>
      </c>
      <c r="O1193" s="272">
        <v>32.0</v>
      </c>
      <c r="P1193" s="276">
        <v>0.003</v>
      </c>
      <c r="Q1193" s="272">
        <v>35.0</v>
      </c>
      <c r="R1193" s="276">
        <v>0.0026</v>
      </c>
      <c r="S1193" s="276">
        <v>0.8857</v>
      </c>
      <c r="T1193" s="272">
        <v>0.0</v>
      </c>
      <c r="U1193" s="276">
        <v>0.0313</v>
      </c>
      <c r="V1193" s="276">
        <v>0.0</v>
      </c>
      <c r="W1193" s="277">
        <v>102.0</v>
      </c>
      <c r="X1193" s="277">
        <v>0.0</v>
      </c>
      <c r="Y1193" s="272">
        <v>1.0</v>
      </c>
      <c r="Z1193" s="272">
        <v>0.0</v>
      </c>
      <c r="AA1193" s="63"/>
      <c r="AB1193" s="63"/>
      <c r="AC1193" s="63"/>
      <c r="AD1193" s="63"/>
      <c r="AE1193" s="63"/>
      <c r="AF1193" s="63"/>
      <c r="AG1193" s="63"/>
      <c r="AH1193" s="63"/>
      <c r="AI1193" s="63"/>
      <c r="AJ1193" s="63"/>
    </row>
    <row r="1194">
      <c r="A1194" s="251" t="s">
        <v>1676</v>
      </c>
      <c r="B1194" s="262" t="s">
        <v>400</v>
      </c>
      <c r="C1194" s="262" t="s">
        <v>1980</v>
      </c>
      <c r="D1194" s="262" t="s">
        <v>1981</v>
      </c>
      <c r="E1194" s="263">
        <v>12.0</v>
      </c>
      <c r="F1194" s="263" t="s">
        <v>7287</v>
      </c>
      <c r="G1194" s="264" t="s">
        <v>7270</v>
      </c>
      <c r="H1194" s="55" t="s">
        <v>1582</v>
      </c>
      <c r="I1194" s="264">
        <v>1.0</v>
      </c>
      <c r="J1194" s="266" t="s">
        <v>132</v>
      </c>
      <c r="K1194" s="104">
        <v>59.5</v>
      </c>
      <c r="L1194" s="104">
        <v>32.5</v>
      </c>
      <c r="M1194" s="104">
        <v>27.0</v>
      </c>
      <c r="N1194" s="264">
        <v>3.710010131E10</v>
      </c>
      <c r="O1194" s="264">
        <v>7.0</v>
      </c>
      <c r="P1194" s="268">
        <v>7.0E-4</v>
      </c>
      <c r="Q1194" s="264">
        <v>7.0</v>
      </c>
      <c r="R1194" s="268">
        <v>5.0E-4</v>
      </c>
      <c r="S1194" s="268">
        <v>1.0</v>
      </c>
      <c r="T1194" s="264">
        <v>0.0</v>
      </c>
      <c r="U1194" s="268">
        <v>0.1429</v>
      </c>
      <c r="V1194" s="268">
        <v>0.0</v>
      </c>
      <c r="W1194" s="269">
        <v>129.0</v>
      </c>
      <c r="X1194" s="269">
        <v>0.0</v>
      </c>
      <c r="Y1194" s="264">
        <v>1.0</v>
      </c>
      <c r="Z1194" s="264">
        <v>0.0</v>
      </c>
      <c r="AA1194" s="3"/>
      <c r="AB1194" s="3"/>
      <c r="AC1194" s="3"/>
      <c r="AD1194" s="3"/>
      <c r="AE1194" s="3"/>
      <c r="AF1194" s="3"/>
      <c r="AG1194" s="3"/>
      <c r="AH1194" s="3"/>
      <c r="AI1194" s="3"/>
      <c r="AJ1194" s="3"/>
    </row>
    <row r="1195">
      <c r="A1195" s="252" t="s">
        <v>1676</v>
      </c>
      <c r="B1195" s="270" t="s">
        <v>400</v>
      </c>
      <c r="C1195" s="270" t="s">
        <v>405</v>
      </c>
      <c r="D1195" s="270" t="s">
        <v>406</v>
      </c>
      <c r="E1195" s="271">
        <v>6.5</v>
      </c>
      <c r="F1195" s="271" t="s">
        <v>7287</v>
      </c>
      <c r="G1195" s="272" t="s">
        <v>7270</v>
      </c>
      <c r="H1195" s="59" t="s">
        <v>1582</v>
      </c>
      <c r="I1195" s="272">
        <v>2.0</v>
      </c>
      <c r="J1195" s="274" t="s">
        <v>132</v>
      </c>
      <c r="K1195" s="289">
        <v>59.5</v>
      </c>
      <c r="L1195" s="289">
        <v>32.5</v>
      </c>
      <c r="M1195" s="289">
        <v>27.0</v>
      </c>
      <c r="N1195" s="272">
        <v>3.7100101255E10</v>
      </c>
      <c r="O1195" s="272">
        <v>24.0</v>
      </c>
      <c r="P1195" s="276">
        <v>0.0023</v>
      </c>
      <c r="Q1195" s="272">
        <v>32.0</v>
      </c>
      <c r="R1195" s="276">
        <v>0.0024</v>
      </c>
      <c r="S1195" s="276">
        <v>0.5</v>
      </c>
      <c r="T1195" s="272">
        <v>0.0</v>
      </c>
      <c r="U1195" s="276">
        <v>0.0833</v>
      </c>
      <c r="V1195" s="276">
        <v>0.0</v>
      </c>
      <c r="W1195" s="277">
        <v>258.0</v>
      </c>
      <c r="X1195" s="277">
        <v>0.0</v>
      </c>
      <c r="Y1195" s="272">
        <v>2.0</v>
      </c>
      <c r="Z1195" s="272">
        <v>0.0</v>
      </c>
      <c r="AA1195" s="63"/>
      <c r="AB1195" s="63"/>
      <c r="AC1195" s="63"/>
      <c r="AD1195" s="63"/>
      <c r="AE1195" s="63"/>
      <c r="AF1195" s="63"/>
      <c r="AG1195" s="63"/>
      <c r="AH1195" s="63"/>
      <c r="AI1195" s="63"/>
      <c r="AJ1195" s="63"/>
    </row>
    <row r="1196">
      <c r="A1196" s="251" t="s">
        <v>1676</v>
      </c>
      <c r="B1196" s="262" t="s">
        <v>400</v>
      </c>
      <c r="C1196" s="262" t="s">
        <v>890</v>
      </c>
      <c r="D1196" s="262" t="s">
        <v>891</v>
      </c>
      <c r="E1196" s="263">
        <v>7.0</v>
      </c>
      <c r="F1196" s="263" t="s">
        <v>7287</v>
      </c>
      <c r="G1196" s="264" t="s">
        <v>7270</v>
      </c>
      <c r="H1196" s="55" t="s">
        <v>1582</v>
      </c>
      <c r="I1196" s="264">
        <v>2.0</v>
      </c>
      <c r="J1196" s="266" t="s">
        <v>132</v>
      </c>
      <c r="K1196" s="104">
        <v>59.5</v>
      </c>
      <c r="L1196" s="104">
        <v>32.5</v>
      </c>
      <c r="M1196" s="104">
        <v>27.0</v>
      </c>
      <c r="N1196" s="264">
        <v>3.710010126E10</v>
      </c>
      <c r="O1196" s="264">
        <v>56.0</v>
      </c>
      <c r="P1196" s="268">
        <v>0.0053</v>
      </c>
      <c r="Q1196" s="264">
        <v>64.0</v>
      </c>
      <c r="R1196" s="268">
        <v>0.0048</v>
      </c>
      <c r="S1196" s="268">
        <v>0.2813</v>
      </c>
      <c r="T1196" s="264">
        <v>0.0</v>
      </c>
      <c r="U1196" s="268">
        <v>0.0357</v>
      </c>
      <c r="V1196" s="268">
        <v>0.0</v>
      </c>
      <c r="W1196" s="269">
        <v>258.0</v>
      </c>
      <c r="X1196" s="269">
        <v>0.0</v>
      </c>
      <c r="Y1196" s="264">
        <v>2.0</v>
      </c>
      <c r="Z1196" s="264">
        <v>0.0</v>
      </c>
      <c r="AA1196" s="3"/>
      <c r="AB1196" s="3"/>
      <c r="AC1196" s="3"/>
      <c r="AD1196" s="3"/>
      <c r="AE1196" s="3"/>
      <c r="AF1196" s="3"/>
      <c r="AG1196" s="3"/>
      <c r="AH1196" s="3"/>
      <c r="AI1196" s="3"/>
      <c r="AJ1196" s="3"/>
    </row>
    <row r="1197">
      <c r="A1197" s="252" t="s">
        <v>1676</v>
      </c>
      <c r="B1197" s="270" t="s">
        <v>400</v>
      </c>
      <c r="C1197" s="270" t="s">
        <v>407</v>
      </c>
      <c r="D1197" s="270" t="s">
        <v>408</v>
      </c>
      <c r="E1197" s="271">
        <v>7.5</v>
      </c>
      <c r="F1197" s="271" t="s">
        <v>7287</v>
      </c>
      <c r="G1197" s="272" t="s">
        <v>7270</v>
      </c>
      <c r="H1197" s="59" t="s">
        <v>1582</v>
      </c>
      <c r="I1197" s="272">
        <v>6.0</v>
      </c>
      <c r="J1197" s="274" t="s">
        <v>132</v>
      </c>
      <c r="K1197" s="289">
        <v>59.5</v>
      </c>
      <c r="L1197" s="289">
        <v>32.5</v>
      </c>
      <c r="M1197" s="289">
        <v>27.0</v>
      </c>
      <c r="N1197" s="272">
        <v>3.7100101265E10</v>
      </c>
      <c r="O1197" s="272">
        <v>26.0</v>
      </c>
      <c r="P1197" s="276">
        <v>0.0025</v>
      </c>
      <c r="Q1197" s="272">
        <v>35.0</v>
      </c>
      <c r="R1197" s="276">
        <v>0.0026</v>
      </c>
      <c r="S1197" s="276">
        <v>0.6857</v>
      </c>
      <c r="T1197" s="272">
        <v>0.0</v>
      </c>
      <c r="U1197" s="276">
        <v>0.2308</v>
      </c>
      <c r="V1197" s="276">
        <v>0.0</v>
      </c>
      <c r="W1197" s="277">
        <v>774.0</v>
      </c>
      <c r="X1197" s="277">
        <v>0.0</v>
      </c>
      <c r="Y1197" s="272">
        <v>6.0</v>
      </c>
      <c r="Z1197" s="272">
        <v>0.0</v>
      </c>
      <c r="AA1197" s="63"/>
      <c r="AB1197" s="63"/>
      <c r="AC1197" s="63"/>
      <c r="AD1197" s="63"/>
      <c r="AE1197" s="63"/>
      <c r="AF1197" s="63"/>
      <c r="AG1197" s="63"/>
      <c r="AH1197" s="63"/>
      <c r="AI1197" s="63"/>
      <c r="AJ1197" s="63"/>
    </row>
    <row r="1198">
      <c r="A1198" s="251" t="s">
        <v>1676</v>
      </c>
      <c r="B1198" s="262" t="s">
        <v>426</v>
      </c>
      <c r="C1198" s="262" t="s">
        <v>5021</v>
      </c>
      <c r="D1198" s="262" t="s">
        <v>5022</v>
      </c>
      <c r="E1198" s="263">
        <v>7.0</v>
      </c>
      <c r="F1198" s="263" t="s">
        <v>7287</v>
      </c>
      <c r="G1198" s="264" t="s">
        <v>7270</v>
      </c>
      <c r="H1198" s="55" t="s">
        <v>1585</v>
      </c>
      <c r="I1198" s="264">
        <v>1.0</v>
      </c>
      <c r="J1198" s="278" t="s">
        <v>107</v>
      </c>
      <c r="K1198" s="104">
        <v>57.0</v>
      </c>
      <c r="L1198" s="104">
        <v>34.0</v>
      </c>
      <c r="M1198" s="104">
        <v>23.0</v>
      </c>
      <c r="N1198" s="262" t="s">
        <v>5020</v>
      </c>
      <c r="O1198" s="264">
        <v>2.0</v>
      </c>
      <c r="P1198" s="268">
        <v>2.0E-4</v>
      </c>
      <c r="Q1198" s="264">
        <v>2.0</v>
      </c>
      <c r="R1198" s="268">
        <v>2.0E-4</v>
      </c>
      <c r="S1198" s="268">
        <v>0.5</v>
      </c>
      <c r="T1198" s="264">
        <v>0.0</v>
      </c>
      <c r="U1198" s="268">
        <v>0.5</v>
      </c>
      <c r="V1198" s="268">
        <v>0.0</v>
      </c>
      <c r="W1198" s="269">
        <v>129.0</v>
      </c>
      <c r="X1198" s="269">
        <v>0.0</v>
      </c>
      <c r="Y1198" s="264">
        <v>1.0</v>
      </c>
      <c r="Z1198" s="264">
        <v>0.0</v>
      </c>
      <c r="AA1198" s="3"/>
      <c r="AB1198" s="3"/>
      <c r="AC1198" s="3"/>
      <c r="AD1198" s="3"/>
      <c r="AE1198" s="3"/>
      <c r="AF1198" s="3"/>
      <c r="AG1198" s="3"/>
      <c r="AH1198" s="3"/>
      <c r="AI1198" s="3"/>
      <c r="AJ1198" s="3"/>
    </row>
    <row r="1199">
      <c r="A1199" s="252" t="s">
        <v>1676</v>
      </c>
      <c r="B1199" s="270" t="s">
        <v>432</v>
      </c>
      <c r="C1199" s="270" t="s">
        <v>435</v>
      </c>
      <c r="D1199" s="270" t="s">
        <v>436</v>
      </c>
      <c r="E1199" s="271">
        <v>13.0</v>
      </c>
      <c r="F1199" s="271" t="s">
        <v>7286</v>
      </c>
      <c r="G1199" s="272" t="s">
        <v>7270</v>
      </c>
      <c r="H1199" s="59" t="s">
        <v>7277</v>
      </c>
      <c r="I1199" s="272">
        <v>2.0</v>
      </c>
      <c r="J1199" s="279" t="s">
        <v>176</v>
      </c>
      <c r="K1199" s="289">
        <v>49.5</v>
      </c>
      <c r="L1199" s="289">
        <v>31.5</v>
      </c>
      <c r="M1199" s="289">
        <v>18.0</v>
      </c>
      <c r="N1199" s="270" t="s">
        <v>3457</v>
      </c>
      <c r="O1199" s="272">
        <v>5.0</v>
      </c>
      <c r="P1199" s="276">
        <v>5.0E-4</v>
      </c>
      <c r="Q1199" s="272">
        <v>12.0</v>
      </c>
      <c r="R1199" s="276">
        <v>9.0E-4</v>
      </c>
      <c r="S1199" s="276">
        <v>0.8333</v>
      </c>
      <c r="T1199" s="272">
        <v>0.0</v>
      </c>
      <c r="U1199" s="276">
        <v>0.4</v>
      </c>
      <c r="V1199" s="276">
        <v>0.0</v>
      </c>
      <c r="W1199" s="277">
        <v>220.0</v>
      </c>
      <c r="X1199" s="277">
        <v>0.0</v>
      </c>
      <c r="Y1199" s="272">
        <v>2.0</v>
      </c>
      <c r="Z1199" s="272">
        <v>0.0</v>
      </c>
      <c r="AA1199" s="63"/>
      <c r="AB1199" s="63"/>
      <c r="AC1199" s="63"/>
      <c r="AD1199" s="63"/>
      <c r="AE1199" s="63"/>
      <c r="AF1199" s="63"/>
      <c r="AG1199" s="63"/>
      <c r="AH1199" s="63"/>
      <c r="AI1199" s="63"/>
      <c r="AJ1199" s="63"/>
    </row>
    <row r="1200">
      <c r="A1200" s="251" t="s">
        <v>1676</v>
      </c>
      <c r="B1200" s="262" t="s">
        <v>432</v>
      </c>
      <c r="C1200" s="262" t="s">
        <v>439</v>
      </c>
      <c r="D1200" s="262" t="s">
        <v>440</v>
      </c>
      <c r="E1200" s="263">
        <v>9.5</v>
      </c>
      <c r="F1200" s="263" t="s">
        <v>7286</v>
      </c>
      <c r="G1200" s="264" t="s">
        <v>7270</v>
      </c>
      <c r="H1200" s="55" t="s">
        <v>7277</v>
      </c>
      <c r="I1200" s="264">
        <v>1.0</v>
      </c>
      <c r="J1200" s="278" t="s">
        <v>176</v>
      </c>
      <c r="K1200" s="104">
        <v>49.5</v>
      </c>
      <c r="L1200" s="104">
        <v>31.5</v>
      </c>
      <c r="M1200" s="104">
        <v>18.0</v>
      </c>
      <c r="N1200" s="262" t="s">
        <v>6879</v>
      </c>
      <c r="O1200" s="264">
        <v>5.0</v>
      </c>
      <c r="P1200" s="268">
        <v>5.0E-4</v>
      </c>
      <c r="Q1200" s="264">
        <v>7.0</v>
      </c>
      <c r="R1200" s="268">
        <v>5.0E-4</v>
      </c>
      <c r="S1200" s="268">
        <v>0.8571</v>
      </c>
      <c r="T1200" s="264">
        <v>0.0</v>
      </c>
      <c r="U1200" s="268">
        <v>0.2</v>
      </c>
      <c r="V1200" s="268">
        <v>0.0</v>
      </c>
      <c r="W1200" s="269">
        <v>110.0</v>
      </c>
      <c r="X1200" s="269">
        <v>0.0</v>
      </c>
      <c r="Y1200" s="264">
        <v>1.0</v>
      </c>
      <c r="Z1200" s="264">
        <v>0.0</v>
      </c>
      <c r="AA1200" s="3"/>
      <c r="AB1200" s="3"/>
      <c r="AC1200" s="3"/>
      <c r="AD1200" s="3"/>
      <c r="AE1200" s="3"/>
      <c r="AF1200" s="3"/>
      <c r="AG1200" s="3"/>
      <c r="AH1200" s="3"/>
      <c r="AI1200" s="3"/>
      <c r="AJ1200" s="3"/>
    </row>
    <row r="1201">
      <c r="A1201" s="252" t="s">
        <v>1676</v>
      </c>
      <c r="B1201" s="270" t="s">
        <v>441</v>
      </c>
      <c r="C1201" s="270" t="s">
        <v>442</v>
      </c>
      <c r="D1201" s="270" t="s">
        <v>443</v>
      </c>
      <c r="E1201" s="271">
        <v>10.0</v>
      </c>
      <c r="F1201" s="271" t="s">
        <v>7287</v>
      </c>
      <c r="G1201" s="272" t="s">
        <v>7270</v>
      </c>
      <c r="H1201" s="59" t="s">
        <v>1587</v>
      </c>
      <c r="I1201" s="272">
        <v>1.0</v>
      </c>
      <c r="J1201" s="279" t="s">
        <v>216</v>
      </c>
      <c r="K1201" s="289">
        <v>47.5</v>
      </c>
      <c r="L1201" s="289">
        <v>28.5</v>
      </c>
      <c r="M1201" s="289">
        <v>19.0</v>
      </c>
      <c r="N1201" s="270" t="s">
        <v>2967</v>
      </c>
      <c r="O1201" s="272">
        <v>3.0</v>
      </c>
      <c r="P1201" s="276">
        <v>3.0E-4</v>
      </c>
      <c r="Q1201" s="272">
        <v>4.0</v>
      </c>
      <c r="R1201" s="276">
        <v>3.0E-4</v>
      </c>
      <c r="S1201" s="276">
        <v>1.0</v>
      </c>
      <c r="T1201" s="272">
        <v>0.0</v>
      </c>
      <c r="U1201" s="276">
        <v>0.3333</v>
      </c>
      <c r="V1201" s="276">
        <v>0.0</v>
      </c>
      <c r="W1201" s="277">
        <v>102.0</v>
      </c>
      <c r="X1201" s="277">
        <v>0.0</v>
      </c>
      <c r="Y1201" s="272">
        <v>1.0</v>
      </c>
      <c r="Z1201" s="272">
        <v>0.0</v>
      </c>
      <c r="AA1201" s="63"/>
      <c r="AB1201" s="63"/>
      <c r="AC1201" s="63"/>
      <c r="AD1201" s="63"/>
      <c r="AE1201" s="63"/>
      <c r="AF1201" s="63"/>
      <c r="AG1201" s="63"/>
      <c r="AH1201" s="63"/>
      <c r="AI1201" s="63"/>
      <c r="AJ1201" s="63"/>
    </row>
    <row r="1202">
      <c r="A1202" s="251" t="s">
        <v>1676</v>
      </c>
      <c r="B1202" s="262" t="s">
        <v>6104</v>
      </c>
      <c r="C1202" s="262" t="s">
        <v>6104</v>
      </c>
      <c r="D1202" s="262" t="s">
        <v>6105</v>
      </c>
      <c r="E1202" s="263">
        <v>8.0</v>
      </c>
      <c r="F1202" s="263" t="s">
        <v>7287</v>
      </c>
      <c r="G1202" s="264" t="s">
        <v>7270</v>
      </c>
      <c r="H1202" s="55" t="s">
        <v>1587</v>
      </c>
      <c r="I1202" s="264">
        <v>1.0</v>
      </c>
      <c r="J1202" s="278" t="s">
        <v>216</v>
      </c>
      <c r="K1202" s="104">
        <v>47.5</v>
      </c>
      <c r="L1202" s="104">
        <v>28.5</v>
      </c>
      <c r="M1202" s="104">
        <v>19.0</v>
      </c>
      <c r="N1202" s="262" t="s">
        <v>6103</v>
      </c>
      <c r="O1202" s="264">
        <v>12.0</v>
      </c>
      <c r="P1202" s="268">
        <v>0.0011</v>
      </c>
      <c r="Q1202" s="264">
        <v>19.0</v>
      </c>
      <c r="R1202" s="268">
        <v>0.0014</v>
      </c>
      <c r="S1202" s="268">
        <v>1.0</v>
      </c>
      <c r="T1202" s="264">
        <v>0.0</v>
      </c>
      <c r="U1202" s="268">
        <v>0.0833</v>
      </c>
      <c r="V1202" s="268">
        <v>0.0</v>
      </c>
      <c r="W1202" s="269">
        <v>102.0</v>
      </c>
      <c r="X1202" s="269">
        <v>0.0</v>
      </c>
      <c r="Y1202" s="264">
        <v>1.0</v>
      </c>
      <c r="Z1202" s="264">
        <v>0.0</v>
      </c>
      <c r="AA1202" s="3"/>
      <c r="AB1202" s="3"/>
      <c r="AC1202" s="3"/>
      <c r="AD1202" s="3"/>
      <c r="AE1202" s="3"/>
      <c r="AF1202" s="3"/>
      <c r="AG1202" s="3"/>
      <c r="AH1202" s="3"/>
      <c r="AI1202" s="3"/>
      <c r="AJ1202" s="3"/>
    </row>
    <row r="1203">
      <c r="A1203" s="252" t="s">
        <v>1676</v>
      </c>
      <c r="B1203" s="270" t="s">
        <v>448</v>
      </c>
      <c r="C1203" s="270" t="s">
        <v>453</v>
      </c>
      <c r="D1203" s="270" t="s">
        <v>454</v>
      </c>
      <c r="E1203" s="271">
        <v>13.0</v>
      </c>
      <c r="F1203" s="271" t="s">
        <v>7287</v>
      </c>
      <c r="G1203" s="272" t="s">
        <v>7270</v>
      </c>
      <c r="H1203" s="59" t="s">
        <v>1587</v>
      </c>
      <c r="I1203" s="272">
        <v>5.0</v>
      </c>
      <c r="J1203" s="274" t="s">
        <v>216</v>
      </c>
      <c r="K1203" s="289">
        <v>47.5</v>
      </c>
      <c r="L1203" s="289">
        <v>28.5</v>
      </c>
      <c r="M1203" s="289">
        <v>19.0</v>
      </c>
      <c r="N1203" s="272">
        <v>7.80010132E9</v>
      </c>
      <c r="O1203" s="272">
        <v>39.0</v>
      </c>
      <c r="P1203" s="276">
        <v>0.0037</v>
      </c>
      <c r="Q1203" s="272">
        <v>45.0</v>
      </c>
      <c r="R1203" s="276">
        <v>0.0034</v>
      </c>
      <c r="S1203" s="276">
        <v>0.9556</v>
      </c>
      <c r="T1203" s="272">
        <v>0.0</v>
      </c>
      <c r="U1203" s="276">
        <v>0.1282</v>
      </c>
      <c r="V1203" s="276">
        <v>0.0</v>
      </c>
      <c r="W1203" s="277">
        <v>530.0</v>
      </c>
      <c r="X1203" s="277">
        <v>0.0</v>
      </c>
      <c r="Y1203" s="272">
        <v>5.0</v>
      </c>
      <c r="Z1203" s="272">
        <v>0.0</v>
      </c>
      <c r="AA1203" s="63"/>
      <c r="AB1203" s="63"/>
      <c r="AC1203" s="63"/>
      <c r="AD1203" s="63"/>
      <c r="AE1203" s="63"/>
      <c r="AF1203" s="63"/>
      <c r="AG1203" s="63"/>
      <c r="AH1203" s="63"/>
      <c r="AI1203" s="63"/>
      <c r="AJ1203" s="63"/>
    </row>
    <row r="1204">
      <c r="A1204" s="251" t="s">
        <v>1676</v>
      </c>
      <c r="B1204" s="262" t="s">
        <v>448</v>
      </c>
      <c r="C1204" s="262" t="s">
        <v>929</v>
      </c>
      <c r="D1204" s="262" t="s">
        <v>930</v>
      </c>
      <c r="E1204" s="263">
        <v>7.0</v>
      </c>
      <c r="F1204" s="263" t="s">
        <v>7287</v>
      </c>
      <c r="G1204" s="264" t="s">
        <v>7270</v>
      </c>
      <c r="H1204" s="55" t="s">
        <v>1587</v>
      </c>
      <c r="I1204" s="264">
        <v>2.0</v>
      </c>
      <c r="J1204" s="278" t="s">
        <v>216</v>
      </c>
      <c r="K1204" s="104">
        <v>47.5</v>
      </c>
      <c r="L1204" s="104">
        <v>28.5</v>
      </c>
      <c r="M1204" s="104">
        <v>19.0</v>
      </c>
      <c r="N1204" s="264">
        <v>7.80010126E9</v>
      </c>
      <c r="O1204" s="264">
        <v>279.0</v>
      </c>
      <c r="P1204" s="268">
        <v>0.0264</v>
      </c>
      <c r="Q1204" s="264">
        <v>325.0</v>
      </c>
      <c r="R1204" s="268">
        <v>0.0246</v>
      </c>
      <c r="S1204" s="268">
        <v>0.9846</v>
      </c>
      <c r="T1204" s="264">
        <v>0.0</v>
      </c>
      <c r="U1204" s="268">
        <v>0.0072</v>
      </c>
      <c r="V1204" s="268">
        <v>0.0</v>
      </c>
      <c r="W1204" s="269">
        <v>212.0</v>
      </c>
      <c r="X1204" s="269">
        <v>0.0</v>
      </c>
      <c r="Y1204" s="264">
        <v>2.0</v>
      </c>
      <c r="Z1204" s="264">
        <v>0.0</v>
      </c>
      <c r="AA1204" s="3"/>
      <c r="AB1204" s="3"/>
      <c r="AC1204" s="3"/>
      <c r="AD1204" s="3"/>
      <c r="AE1204" s="3"/>
      <c r="AF1204" s="3"/>
      <c r="AG1204" s="3"/>
      <c r="AH1204" s="3"/>
      <c r="AI1204" s="3"/>
      <c r="AJ1204" s="3"/>
    </row>
    <row r="1205">
      <c r="A1205" s="252" t="s">
        <v>1676</v>
      </c>
      <c r="B1205" s="270" t="s">
        <v>448</v>
      </c>
      <c r="C1205" s="270" t="s">
        <v>1136</v>
      </c>
      <c r="D1205" s="270" t="s">
        <v>1137</v>
      </c>
      <c r="E1205" s="271">
        <v>7.5</v>
      </c>
      <c r="F1205" s="271" t="s">
        <v>7287</v>
      </c>
      <c r="G1205" s="272" t="s">
        <v>7270</v>
      </c>
      <c r="H1205" s="59" t="s">
        <v>1587</v>
      </c>
      <c r="I1205" s="272">
        <v>1.0</v>
      </c>
      <c r="J1205" s="279" t="s">
        <v>216</v>
      </c>
      <c r="K1205" s="289">
        <v>47.5</v>
      </c>
      <c r="L1205" s="289">
        <v>28.5</v>
      </c>
      <c r="M1205" s="289">
        <v>19.0</v>
      </c>
      <c r="N1205" s="272">
        <v>7.800101265E9</v>
      </c>
      <c r="O1205" s="272">
        <v>4.0</v>
      </c>
      <c r="P1205" s="276">
        <v>4.0E-4</v>
      </c>
      <c r="Q1205" s="272">
        <v>5.0</v>
      </c>
      <c r="R1205" s="276">
        <v>4.0E-4</v>
      </c>
      <c r="S1205" s="276">
        <v>0.8</v>
      </c>
      <c r="T1205" s="272">
        <v>0.0</v>
      </c>
      <c r="U1205" s="276">
        <v>0.25</v>
      </c>
      <c r="V1205" s="276">
        <v>0.0</v>
      </c>
      <c r="W1205" s="277">
        <v>106.0</v>
      </c>
      <c r="X1205" s="277">
        <v>0.0</v>
      </c>
      <c r="Y1205" s="272">
        <v>1.0</v>
      </c>
      <c r="Z1205" s="272">
        <v>0.0</v>
      </c>
      <c r="AA1205" s="63"/>
      <c r="AB1205" s="63"/>
      <c r="AC1205" s="63"/>
      <c r="AD1205" s="63"/>
      <c r="AE1205" s="63"/>
      <c r="AF1205" s="63"/>
      <c r="AG1205" s="63"/>
      <c r="AH1205" s="63"/>
      <c r="AI1205" s="63"/>
      <c r="AJ1205" s="63"/>
    </row>
    <row r="1206">
      <c r="A1206" s="251" t="s">
        <v>1676</v>
      </c>
      <c r="B1206" s="262" t="s">
        <v>494</v>
      </c>
      <c r="C1206" s="262" t="s">
        <v>941</v>
      </c>
      <c r="D1206" s="262" t="s">
        <v>942</v>
      </c>
      <c r="E1206" s="263">
        <v>6.5</v>
      </c>
      <c r="F1206" s="263" t="s">
        <v>7286</v>
      </c>
      <c r="G1206" s="264" t="s">
        <v>7270</v>
      </c>
      <c r="H1206" s="55" t="s">
        <v>1593</v>
      </c>
      <c r="I1206" s="264">
        <v>1.0</v>
      </c>
      <c r="J1206" s="278" t="s">
        <v>127</v>
      </c>
      <c r="K1206" s="104">
        <v>55.0</v>
      </c>
      <c r="L1206" s="104">
        <v>33.0</v>
      </c>
      <c r="M1206" s="104">
        <v>22.0</v>
      </c>
      <c r="N1206" s="262" t="s">
        <v>5160</v>
      </c>
      <c r="O1206" s="264">
        <v>12.0</v>
      </c>
      <c r="P1206" s="268">
        <v>0.0011</v>
      </c>
      <c r="Q1206" s="264">
        <v>14.0</v>
      </c>
      <c r="R1206" s="268">
        <v>0.0011</v>
      </c>
      <c r="S1206" s="268">
        <v>0.8571</v>
      </c>
      <c r="T1206" s="264">
        <v>0.0</v>
      </c>
      <c r="U1206" s="268">
        <v>0.0833</v>
      </c>
      <c r="V1206" s="268">
        <v>0.0</v>
      </c>
      <c r="W1206" s="269">
        <v>113.0</v>
      </c>
      <c r="X1206" s="269">
        <v>0.0</v>
      </c>
      <c r="Y1206" s="264">
        <v>1.0</v>
      </c>
      <c r="Z1206" s="264">
        <v>0.0</v>
      </c>
      <c r="AA1206" s="3"/>
      <c r="AB1206" s="3"/>
      <c r="AC1206" s="3"/>
      <c r="AD1206" s="3"/>
      <c r="AE1206" s="3"/>
      <c r="AF1206" s="3"/>
      <c r="AG1206" s="3"/>
      <c r="AH1206" s="3"/>
      <c r="AI1206" s="3"/>
      <c r="AJ1206" s="3"/>
    </row>
    <row r="1207">
      <c r="A1207" s="252" t="s">
        <v>1676</v>
      </c>
      <c r="B1207" s="270" t="s">
        <v>494</v>
      </c>
      <c r="C1207" s="270" t="s">
        <v>503</v>
      </c>
      <c r="D1207" s="270" t="s">
        <v>504</v>
      </c>
      <c r="E1207" s="271">
        <v>9.0</v>
      </c>
      <c r="F1207" s="271" t="s">
        <v>7286</v>
      </c>
      <c r="G1207" s="272" t="s">
        <v>7270</v>
      </c>
      <c r="H1207" s="59" t="s">
        <v>1593</v>
      </c>
      <c r="I1207" s="272">
        <v>4.0</v>
      </c>
      <c r="J1207" s="279" t="s">
        <v>127</v>
      </c>
      <c r="K1207" s="289">
        <v>55.0</v>
      </c>
      <c r="L1207" s="289">
        <v>33.0</v>
      </c>
      <c r="M1207" s="289">
        <v>22.0</v>
      </c>
      <c r="N1207" s="270" t="s">
        <v>5172</v>
      </c>
      <c r="O1207" s="272">
        <v>228.0</v>
      </c>
      <c r="P1207" s="276">
        <v>0.0215</v>
      </c>
      <c r="Q1207" s="272">
        <v>291.0</v>
      </c>
      <c r="R1207" s="276">
        <v>0.022</v>
      </c>
      <c r="S1207" s="276">
        <v>0.9828</v>
      </c>
      <c r="T1207" s="272">
        <v>1.0</v>
      </c>
      <c r="U1207" s="276">
        <v>0.0175</v>
      </c>
      <c r="V1207" s="276">
        <v>0.0044</v>
      </c>
      <c r="W1207" s="277">
        <v>452.0</v>
      </c>
      <c r="X1207" s="277">
        <v>113.0</v>
      </c>
      <c r="Y1207" s="272">
        <v>4.0</v>
      </c>
      <c r="Z1207" s="272">
        <v>1.0</v>
      </c>
      <c r="AA1207" s="63"/>
      <c r="AB1207" s="63"/>
      <c r="AC1207" s="63"/>
      <c r="AD1207" s="63"/>
      <c r="AE1207" s="63"/>
      <c r="AF1207" s="63"/>
      <c r="AG1207" s="63"/>
      <c r="AH1207" s="63"/>
      <c r="AI1207" s="63"/>
      <c r="AJ1207" s="63"/>
    </row>
    <row r="1208">
      <c r="A1208" s="251" t="s">
        <v>1676</v>
      </c>
      <c r="B1208" s="262" t="s">
        <v>494</v>
      </c>
      <c r="C1208" s="262" t="s">
        <v>5063</v>
      </c>
      <c r="D1208" s="262" t="s">
        <v>5064</v>
      </c>
      <c r="E1208" s="263">
        <v>8.0</v>
      </c>
      <c r="F1208" s="263" t="s">
        <v>7287</v>
      </c>
      <c r="G1208" s="264" t="s">
        <v>7270</v>
      </c>
      <c r="H1208" s="55" t="s">
        <v>1593</v>
      </c>
      <c r="I1208" s="264">
        <v>1.0</v>
      </c>
      <c r="J1208" s="278" t="s">
        <v>127</v>
      </c>
      <c r="K1208" s="104">
        <v>55.0</v>
      </c>
      <c r="L1208" s="104">
        <v>33.0</v>
      </c>
      <c r="M1208" s="104">
        <v>22.0</v>
      </c>
      <c r="N1208" s="262" t="s">
        <v>5062</v>
      </c>
      <c r="O1208" s="264">
        <v>8.0</v>
      </c>
      <c r="P1208" s="268">
        <v>8.0E-4</v>
      </c>
      <c r="Q1208" s="264">
        <v>12.0</v>
      </c>
      <c r="R1208" s="268">
        <v>9.0E-4</v>
      </c>
      <c r="S1208" s="268">
        <v>1.0</v>
      </c>
      <c r="T1208" s="264">
        <v>0.0</v>
      </c>
      <c r="U1208" s="268">
        <v>0.125</v>
      </c>
      <c r="V1208" s="268">
        <v>0.0</v>
      </c>
      <c r="W1208" s="269">
        <v>113.0</v>
      </c>
      <c r="X1208" s="269">
        <v>0.0</v>
      </c>
      <c r="Y1208" s="264">
        <v>1.0</v>
      </c>
      <c r="Z1208" s="264">
        <v>0.0</v>
      </c>
      <c r="AA1208" s="3"/>
      <c r="AB1208" s="3"/>
      <c r="AC1208" s="3"/>
      <c r="AD1208" s="3"/>
      <c r="AE1208" s="3"/>
      <c r="AF1208" s="3"/>
      <c r="AG1208" s="3"/>
      <c r="AH1208" s="3"/>
      <c r="AI1208" s="3"/>
      <c r="AJ1208" s="3"/>
    </row>
    <row r="1209">
      <c r="A1209" s="252" t="s">
        <v>1676</v>
      </c>
      <c r="B1209" s="270" t="s">
        <v>494</v>
      </c>
      <c r="C1209" s="270" t="s">
        <v>525</v>
      </c>
      <c r="D1209" s="270" t="s">
        <v>526</v>
      </c>
      <c r="E1209" s="271">
        <v>7.5</v>
      </c>
      <c r="F1209" s="271" t="s">
        <v>188</v>
      </c>
      <c r="G1209" s="272" t="s">
        <v>7270</v>
      </c>
      <c r="H1209" s="59" t="s">
        <v>1593</v>
      </c>
      <c r="I1209" s="272">
        <v>2.0</v>
      </c>
      <c r="J1209" s="279" t="s">
        <v>127</v>
      </c>
      <c r="K1209" s="289">
        <v>55.0</v>
      </c>
      <c r="L1209" s="289">
        <v>33.0</v>
      </c>
      <c r="M1209" s="289">
        <v>22.0</v>
      </c>
      <c r="N1209" s="270" t="s">
        <v>5046</v>
      </c>
      <c r="O1209" s="272">
        <v>9.0</v>
      </c>
      <c r="P1209" s="276">
        <v>9.0E-4</v>
      </c>
      <c r="Q1209" s="272">
        <v>12.0</v>
      </c>
      <c r="R1209" s="276">
        <v>9.0E-4</v>
      </c>
      <c r="S1209" s="276">
        <v>0.8333</v>
      </c>
      <c r="T1209" s="272">
        <v>0.0</v>
      </c>
      <c r="U1209" s="276">
        <v>0.2222</v>
      </c>
      <c r="V1209" s="276">
        <v>0.0</v>
      </c>
      <c r="W1209" s="277">
        <v>226.0</v>
      </c>
      <c r="X1209" s="277">
        <v>0.0</v>
      </c>
      <c r="Y1209" s="272">
        <v>2.0</v>
      </c>
      <c r="Z1209" s="272">
        <v>0.0</v>
      </c>
      <c r="AA1209" s="63"/>
      <c r="AB1209" s="63"/>
      <c r="AC1209" s="63"/>
      <c r="AD1209" s="63"/>
      <c r="AE1209" s="63"/>
      <c r="AF1209" s="63"/>
      <c r="AG1209" s="63"/>
      <c r="AH1209" s="63"/>
      <c r="AI1209" s="63"/>
      <c r="AJ1209" s="63"/>
    </row>
    <row r="1210">
      <c r="A1210" s="251" t="s">
        <v>1676</v>
      </c>
      <c r="B1210" s="262" t="s">
        <v>494</v>
      </c>
      <c r="C1210" s="262" t="s">
        <v>527</v>
      </c>
      <c r="D1210" s="262" t="s">
        <v>528</v>
      </c>
      <c r="E1210" s="263">
        <v>8.0</v>
      </c>
      <c r="F1210" s="263" t="s">
        <v>188</v>
      </c>
      <c r="G1210" s="264" t="s">
        <v>7270</v>
      </c>
      <c r="H1210" s="55" t="s">
        <v>1593</v>
      </c>
      <c r="I1210" s="264">
        <v>3.0</v>
      </c>
      <c r="J1210" s="278" t="s">
        <v>127</v>
      </c>
      <c r="K1210" s="104">
        <v>55.0</v>
      </c>
      <c r="L1210" s="104">
        <v>33.0</v>
      </c>
      <c r="M1210" s="104">
        <v>22.0</v>
      </c>
      <c r="N1210" s="262" t="s">
        <v>5048</v>
      </c>
      <c r="O1210" s="264">
        <v>10.0</v>
      </c>
      <c r="P1210" s="268">
        <v>9.0E-4</v>
      </c>
      <c r="Q1210" s="264">
        <v>13.0</v>
      </c>
      <c r="R1210" s="268">
        <v>0.001</v>
      </c>
      <c r="S1210" s="268">
        <v>0.8462</v>
      </c>
      <c r="T1210" s="264">
        <v>0.0</v>
      </c>
      <c r="U1210" s="268">
        <v>0.3</v>
      </c>
      <c r="V1210" s="268">
        <v>0.0</v>
      </c>
      <c r="W1210" s="269">
        <v>226.0</v>
      </c>
      <c r="X1210" s="269">
        <v>0.0</v>
      </c>
      <c r="Y1210" s="264">
        <v>3.0</v>
      </c>
      <c r="Z1210" s="264">
        <v>0.0</v>
      </c>
      <c r="AA1210" s="3"/>
      <c r="AB1210" s="3"/>
      <c r="AC1210" s="3"/>
      <c r="AD1210" s="3"/>
      <c r="AE1210" s="3"/>
      <c r="AF1210" s="3"/>
      <c r="AG1210" s="3"/>
      <c r="AH1210" s="3"/>
      <c r="AI1210" s="3"/>
      <c r="AJ1210" s="3"/>
    </row>
    <row r="1211">
      <c r="A1211" s="252" t="s">
        <v>1676</v>
      </c>
      <c r="B1211" s="270" t="s">
        <v>494</v>
      </c>
      <c r="C1211" s="270" t="s">
        <v>531</v>
      </c>
      <c r="D1211" s="270" t="s">
        <v>532</v>
      </c>
      <c r="E1211" s="271">
        <v>9.0</v>
      </c>
      <c r="F1211" s="271" t="s">
        <v>188</v>
      </c>
      <c r="G1211" s="272" t="s">
        <v>7270</v>
      </c>
      <c r="H1211" s="59" t="s">
        <v>1593</v>
      </c>
      <c r="I1211" s="272">
        <v>3.0</v>
      </c>
      <c r="J1211" s="279" t="s">
        <v>127</v>
      </c>
      <c r="K1211" s="289">
        <v>55.0</v>
      </c>
      <c r="L1211" s="289">
        <v>33.0</v>
      </c>
      <c r="M1211" s="289">
        <v>22.0</v>
      </c>
      <c r="N1211" s="270" t="s">
        <v>5052</v>
      </c>
      <c r="O1211" s="272">
        <v>48.0</v>
      </c>
      <c r="P1211" s="276">
        <v>0.0045</v>
      </c>
      <c r="Q1211" s="272">
        <v>56.0</v>
      </c>
      <c r="R1211" s="276">
        <v>0.0042</v>
      </c>
      <c r="S1211" s="276">
        <v>0.9643</v>
      </c>
      <c r="T1211" s="272">
        <v>0.0</v>
      </c>
      <c r="U1211" s="276">
        <v>0.0625</v>
      </c>
      <c r="V1211" s="276">
        <v>0.0</v>
      </c>
      <c r="W1211" s="277">
        <v>339.0</v>
      </c>
      <c r="X1211" s="277">
        <v>0.0</v>
      </c>
      <c r="Y1211" s="272">
        <v>3.0</v>
      </c>
      <c r="Z1211" s="272">
        <v>0.0</v>
      </c>
      <c r="AA1211" s="63"/>
      <c r="AB1211" s="63"/>
      <c r="AC1211" s="63"/>
      <c r="AD1211" s="63"/>
      <c r="AE1211" s="63"/>
      <c r="AF1211" s="63"/>
      <c r="AG1211" s="63"/>
      <c r="AH1211" s="63"/>
      <c r="AI1211" s="63"/>
      <c r="AJ1211" s="63"/>
    </row>
    <row r="1212">
      <c r="A1212" s="251" t="s">
        <v>1676</v>
      </c>
      <c r="B1212" s="262" t="s">
        <v>494</v>
      </c>
      <c r="C1212" s="262" t="s">
        <v>953</v>
      </c>
      <c r="D1212" s="262" t="s">
        <v>954</v>
      </c>
      <c r="E1212" s="263">
        <v>10.5</v>
      </c>
      <c r="F1212" s="263" t="s">
        <v>7290</v>
      </c>
      <c r="G1212" s="264" t="s">
        <v>7270</v>
      </c>
      <c r="H1212" s="55" t="s">
        <v>1593</v>
      </c>
      <c r="I1212" s="264">
        <v>2.0</v>
      </c>
      <c r="J1212" s="278" t="s">
        <v>127</v>
      </c>
      <c r="K1212" s="104">
        <v>55.0</v>
      </c>
      <c r="L1212" s="104">
        <v>33.0</v>
      </c>
      <c r="M1212" s="104">
        <v>22.0</v>
      </c>
      <c r="N1212" s="262" t="s">
        <v>2374</v>
      </c>
      <c r="O1212" s="264">
        <v>99.0</v>
      </c>
      <c r="P1212" s="268">
        <v>0.0094</v>
      </c>
      <c r="Q1212" s="264">
        <v>126.0</v>
      </c>
      <c r="R1212" s="268">
        <v>0.0095</v>
      </c>
      <c r="S1212" s="268">
        <v>0.9524</v>
      </c>
      <c r="T1212" s="264">
        <v>0.0</v>
      </c>
      <c r="U1212" s="268">
        <v>0.0202</v>
      </c>
      <c r="V1212" s="268">
        <v>0.0</v>
      </c>
      <c r="W1212" s="269">
        <v>226.0</v>
      </c>
      <c r="X1212" s="269">
        <v>0.0</v>
      </c>
      <c r="Y1212" s="264">
        <v>2.0</v>
      </c>
      <c r="Z1212" s="264">
        <v>0.0</v>
      </c>
      <c r="AA1212" s="3"/>
      <c r="AB1212" s="3"/>
      <c r="AC1212" s="3"/>
      <c r="AD1212" s="3"/>
      <c r="AE1212" s="3"/>
      <c r="AF1212" s="3"/>
      <c r="AG1212" s="3"/>
      <c r="AH1212" s="3"/>
      <c r="AI1212" s="3"/>
      <c r="AJ1212" s="3"/>
    </row>
    <row r="1213">
      <c r="A1213" s="252" t="s">
        <v>1676</v>
      </c>
      <c r="B1213" s="270" t="s">
        <v>494</v>
      </c>
      <c r="C1213" s="270" t="s">
        <v>955</v>
      </c>
      <c r="D1213" s="270" t="s">
        <v>956</v>
      </c>
      <c r="E1213" s="271">
        <v>11.0</v>
      </c>
      <c r="F1213" s="271" t="s">
        <v>7290</v>
      </c>
      <c r="G1213" s="272" t="s">
        <v>7270</v>
      </c>
      <c r="H1213" s="59" t="s">
        <v>1593</v>
      </c>
      <c r="I1213" s="272">
        <v>1.0</v>
      </c>
      <c r="J1213" s="279" t="s">
        <v>127</v>
      </c>
      <c r="K1213" s="289">
        <v>55.0</v>
      </c>
      <c r="L1213" s="289">
        <v>33.0</v>
      </c>
      <c r="M1213" s="289">
        <v>22.0</v>
      </c>
      <c r="N1213" s="270" t="s">
        <v>2376</v>
      </c>
      <c r="O1213" s="272">
        <v>23.0</v>
      </c>
      <c r="P1213" s="276">
        <v>0.0022</v>
      </c>
      <c r="Q1213" s="272">
        <v>32.0</v>
      </c>
      <c r="R1213" s="276">
        <v>0.0024</v>
      </c>
      <c r="S1213" s="276">
        <v>0.875</v>
      </c>
      <c r="T1213" s="272">
        <v>0.0</v>
      </c>
      <c r="U1213" s="276">
        <v>0.0435</v>
      </c>
      <c r="V1213" s="276">
        <v>0.0</v>
      </c>
      <c r="W1213" s="277">
        <v>113.0</v>
      </c>
      <c r="X1213" s="277">
        <v>0.0</v>
      </c>
      <c r="Y1213" s="272">
        <v>1.0</v>
      </c>
      <c r="Z1213" s="272">
        <v>0.0</v>
      </c>
      <c r="AA1213" s="63"/>
      <c r="AB1213" s="63"/>
      <c r="AC1213" s="63"/>
      <c r="AD1213" s="63"/>
      <c r="AE1213" s="63"/>
      <c r="AF1213" s="63"/>
      <c r="AG1213" s="63"/>
      <c r="AH1213" s="63"/>
      <c r="AI1213" s="63"/>
      <c r="AJ1213" s="63"/>
    </row>
    <row r="1214">
      <c r="A1214" s="251" t="s">
        <v>1676</v>
      </c>
      <c r="B1214" s="262" t="s">
        <v>494</v>
      </c>
      <c r="C1214" s="262" t="s">
        <v>545</v>
      </c>
      <c r="D1214" s="262" t="s">
        <v>546</v>
      </c>
      <c r="E1214" s="263">
        <v>9.0</v>
      </c>
      <c r="F1214" s="263" t="s">
        <v>7290</v>
      </c>
      <c r="G1214" s="264" t="s">
        <v>7270</v>
      </c>
      <c r="H1214" s="55" t="s">
        <v>1593</v>
      </c>
      <c r="I1214" s="264">
        <v>1.0</v>
      </c>
      <c r="J1214" s="278" t="s">
        <v>127</v>
      </c>
      <c r="K1214" s="104">
        <v>55.0</v>
      </c>
      <c r="L1214" s="104">
        <v>33.0</v>
      </c>
      <c r="M1214" s="104">
        <v>22.0</v>
      </c>
      <c r="N1214" s="262" t="s">
        <v>2366</v>
      </c>
      <c r="O1214" s="264">
        <v>20.0</v>
      </c>
      <c r="P1214" s="268">
        <v>0.0019</v>
      </c>
      <c r="Q1214" s="264">
        <v>27.0</v>
      </c>
      <c r="R1214" s="268">
        <v>0.002</v>
      </c>
      <c r="S1214" s="268">
        <v>0.7407</v>
      </c>
      <c r="T1214" s="264">
        <v>0.0</v>
      </c>
      <c r="U1214" s="268">
        <v>0.05</v>
      </c>
      <c r="V1214" s="268">
        <v>0.0</v>
      </c>
      <c r="W1214" s="269">
        <v>113.0</v>
      </c>
      <c r="X1214" s="269">
        <v>0.0</v>
      </c>
      <c r="Y1214" s="264">
        <v>1.0</v>
      </c>
      <c r="Z1214" s="264">
        <v>0.0</v>
      </c>
      <c r="AA1214" s="3"/>
      <c r="AB1214" s="3"/>
      <c r="AC1214" s="3"/>
      <c r="AD1214" s="3"/>
      <c r="AE1214" s="3"/>
      <c r="AF1214" s="3"/>
      <c r="AG1214" s="3"/>
      <c r="AH1214" s="3"/>
      <c r="AI1214" s="3"/>
      <c r="AJ1214" s="3"/>
    </row>
    <row r="1215">
      <c r="A1215" s="252" t="s">
        <v>1676</v>
      </c>
      <c r="B1215" s="270" t="s">
        <v>3726</v>
      </c>
      <c r="C1215" s="270" t="s">
        <v>5568</v>
      </c>
      <c r="D1215" s="270" t="s">
        <v>7313</v>
      </c>
      <c r="E1215" s="271">
        <v>11.0</v>
      </c>
      <c r="F1215" s="271" t="s">
        <v>7287</v>
      </c>
      <c r="G1215" s="272" t="s">
        <v>7270</v>
      </c>
      <c r="H1215" s="59" t="s">
        <v>1626</v>
      </c>
      <c r="I1215" s="272">
        <v>1.0</v>
      </c>
      <c r="J1215" s="279" t="s">
        <v>67</v>
      </c>
      <c r="K1215" s="289">
        <v>64.0</v>
      </c>
      <c r="L1215" s="289">
        <v>38.5</v>
      </c>
      <c r="M1215" s="289">
        <v>25.5</v>
      </c>
      <c r="N1215" s="270" t="s">
        <v>5567</v>
      </c>
      <c r="O1215" s="272">
        <v>2.0</v>
      </c>
      <c r="P1215" s="276">
        <v>2.0E-4</v>
      </c>
      <c r="Q1215" s="272">
        <v>2.0</v>
      </c>
      <c r="R1215" s="276">
        <v>2.0E-4</v>
      </c>
      <c r="S1215" s="276">
        <v>0.0</v>
      </c>
      <c r="T1215" s="272">
        <v>0.0</v>
      </c>
      <c r="U1215" s="276">
        <v>0.5</v>
      </c>
      <c r="V1215" s="276">
        <v>0.0</v>
      </c>
      <c r="W1215" s="277">
        <v>128.0</v>
      </c>
      <c r="X1215" s="277">
        <v>0.0</v>
      </c>
      <c r="Y1215" s="272">
        <v>1.0</v>
      </c>
      <c r="Z1215" s="272">
        <v>0.0</v>
      </c>
      <c r="AA1215" s="63"/>
      <c r="AB1215" s="63"/>
      <c r="AC1215" s="63"/>
      <c r="AD1215" s="63"/>
      <c r="AE1215" s="63"/>
      <c r="AF1215" s="63"/>
      <c r="AG1215" s="63"/>
      <c r="AH1215" s="63"/>
      <c r="AI1215" s="63"/>
      <c r="AJ1215" s="63"/>
    </row>
    <row r="1216">
      <c r="A1216" s="251" t="s">
        <v>1676</v>
      </c>
      <c r="B1216" s="262" t="s">
        <v>587</v>
      </c>
      <c r="C1216" s="262" t="s">
        <v>3863</v>
      </c>
      <c r="D1216" s="262" t="s">
        <v>7314</v>
      </c>
      <c r="E1216" s="263">
        <v>7.0</v>
      </c>
      <c r="F1216" s="263" t="s">
        <v>7287</v>
      </c>
      <c r="G1216" s="264" t="s">
        <v>7270</v>
      </c>
      <c r="H1216" s="55" t="s">
        <v>1595</v>
      </c>
      <c r="I1216" s="264">
        <v>1.0</v>
      </c>
      <c r="J1216" s="266" t="s">
        <v>138</v>
      </c>
      <c r="K1216" s="104">
        <v>59.5</v>
      </c>
      <c r="L1216" s="104">
        <v>32.5</v>
      </c>
      <c r="M1216" s="104">
        <v>27.0</v>
      </c>
      <c r="N1216" s="264">
        <v>1.7670010126E11</v>
      </c>
      <c r="O1216" s="264">
        <v>10.0</v>
      </c>
      <c r="P1216" s="268">
        <v>9.0E-4</v>
      </c>
      <c r="Q1216" s="264">
        <v>12.0</v>
      </c>
      <c r="R1216" s="268">
        <v>9.0E-4</v>
      </c>
      <c r="S1216" s="268">
        <v>1.0</v>
      </c>
      <c r="T1216" s="264">
        <v>0.0</v>
      </c>
      <c r="U1216" s="268">
        <v>0.1</v>
      </c>
      <c r="V1216" s="268">
        <v>0.0</v>
      </c>
      <c r="W1216" s="269">
        <v>134.0</v>
      </c>
      <c r="X1216" s="269">
        <v>0.0</v>
      </c>
      <c r="Y1216" s="264">
        <v>1.0</v>
      </c>
      <c r="Z1216" s="264">
        <v>0.0</v>
      </c>
      <c r="AA1216" s="3"/>
      <c r="AB1216" s="3"/>
      <c r="AC1216" s="3"/>
      <c r="AD1216" s="3"/>
      <c r="AE1216" s="3"/>
      <c r="AF1216" s="3"/>
      <c r="AG1216" s="3"/>
      <c r="AH1216" s="3"/>
      <c r="AI1216" s="3"/>
      <c r="AJ1216" s="3"/>
    </row>
    <row r="1217">
      <c r="A1217" s="252" t="s">
        <v>1676</v>
      </c>
      <c r="B1217" s="270" t="s">
        <v>620</v>
      </c>
      <c r="C1217" s="270" t="s">
        <v>623</v>
      </c>
      <c r="D1217" s="270" t="s">
        <v>7315</v>
      </c>
      <c r="E1217" s="271">
        <v>10.5</v>
      </c>
      <c r="F1217" s="271" t="s">
        <v>7286</v>
      </c>
      <c r="G1217" s="272" t="s">
        <v>7270</v>
      </c>
      <c r="H1217" s="59" t="s">
        <v>1598</v>
      </c>
      <c r="I1217" s="272">
        <v>1.0</v>
      </c>
      <c r="J1217" s="279" t="s">
        <v>226</v>
      </c>
      <c r="K1217" s="289">
        <v>47.5</v>
      </c>
      <c r="L1217" s="289">
        <v>27.5</v>
      </c>
      <c r="M1217" s="289">
        <v>20.0</v>
      </c>
      <c r="N1217" s="270" t="s">
        <v>7316</v>
      </c>
      <c r="O1217" s="272">
        <v>7.0</v>
      </c>
      <c r="P1217" s="276">
        <v>7.0E-4</v>
      </c>
      <c r="Q1217" s="272">
        <v>14.0</v>
      </c>
      <c r="R1217" s="276">
        <v>0.0011</v>
      </c>
      <c r="S1217" s="276">
        <v>0.9286</v>
      </c>
      <c r="T1217" s="272">
        <v>0.0</v>
      </c>
      <c r="U1217" s="276">
        <v>0.1429</v>
      </c>
      <c r="V1217" s="276">
        <v>0.0</v>
      </c>
      <c r="W1217" s="277">
        <v>102.0</v>
      </c>
      <c r="X1217" s="277">
        <v>0.0</v>
      </c>
      <c r="Y1217" s="272">
        <v>1.0</v>
      </c>
      <c r="Z1217" s="272">
        <v>0.0</v>
      </c>
      <c r="AA1217" s="63"/>
      <c r="AB1217" s="63"/>
      <c r="AC1217" s="63"/>
      <c r="AD1217" s="63"/>
      <c r="AE1217" s="63"/>
      <c r="AF1217" s="63"/>
      <c r="AG1217" s="63"/>
      <c r="AH1217" s="63"/>
      <c r="AI1217" s="63"/>
      <c r="AJ1217" s="63"/>
    </row>
    <row r="1218">
      <c r="A1218" s="251" t="s">
        <v>1676</v>
      </c>
      <c r="B1218" s="262" t="s">
        <v>620</v>
      </c>
      <c r="C1218" s="262" t="s">
        <v>3968</v>
      </c>
      <c r="D1218" s="262" t="s">
        <v>7317</v>
      </c>
      <c r="E1218" s="263">
        <v>6.0</v>
      </c>
      <c r="F1218" s="263" t="s">
        <v>7286</v>
      </c>
      <c r="G1218" s="264" t="s">
        <v>7270</v>
      </c>
      <c r="H1218" s="55" t="s">
        <v>1598</v>
      </c>
      <c r="I1218" s="264">
        <v>1.0</v>
      </c>
      <c r="J1218" s="278" t="s">
        <v>226</v>
      </c>
      <c r="K1218" s="104">
        <v>47.5</v>
      </c>
      <c r="L1218" s="104">
        <v>27.5</v>
      </c>
      <c r="M1218" s="104">
        <v>20.0</v>
      </c>
      <c r="N1218" s="262" t="s">
        <v>7318</v>
      </c>
      <c r="O1218" s="264">
        <v>16.0</v>
      </c>
      <c r="P1218" s="268">
        <v>0.0015</v>
      </c>
      <c r="Q1218" s="264">
        <v>19.0</v>
      </c>
      <c r="R1218" s="268">
        <v>0.0014</v>
      </c>
      <c r="S1218" s="268">
        <v>0.8947</v>
      </c>
      <c r="T1218" s="264">
        <v>0.0</v>
      </c>
      <c r="U1218" s="268">
        <v>0.0625</v>
      </c>
      <c r="V1218" s="268">
        <v>0.0</v>
      </c>
      <c r="W1218" s="269">
        <v>102.0</v>
      </c>
      <c r="X1218" s="269">
        <v>0.0</v>
      </c>
      <c r="Y1218" s="264">
        <v>1.0</v>
      </c>
      <c r="Z1218" s="264">
        <v>0.0</v>
      </c>
      <c r="AA1218" s="3"/>
      <c r="AB1218" s="3"/>
      <c r="AC1218" s="3"/>
      <c r="AD1218" s="3"/>
      <c r="AE1218" s="3"/>
      <c r="AF1218" s="3"/>
      <c r="AG1218" s="3"/>
      <c r="AH1218" s="3"/>
      <c r="AI1218" s="3"/>
      <c r="AJ1218" s="3"/>
    </row>
    <row r="1219">
      <c r="A1219" s="252" t="s">
        <v>1676</v>
      </c>
      <c r="B1219" s="270" t="s">
        <v>620</v>
      </c>
      <c r="C1219" s="270" t="s">
        <v>3974</v>
      </c>
      <c r="D1219" s="270" t="s">
        <v>7319</v>
      </c>
      <c r="E1219" s="271">
        <v>7.5</v>
      </c>
      <c r="F1219" s="271" t="s">
        <v>7286</v>
      </c>
      <c r="G1219" s="272" t="s">
        <v>7270</v>
      </c>
      <c r="H1219" s="59" t="s">
        <v>1598</v>
      </c>
      <c r="I1219" s="272">
        <v>1.0</v>
      </c>
      <c r="J1219" s="279" t="s">
        <v>226</v>
      </c>
      <c r="K1219" s="289">
        <v>47.5</v>
      </c>
      <c r="L1219" s="289">
        <v>27.5</v>
      </c>
      <c r="M1219" s="289">
        <v>20.0</v>
      </c>
      <c r="N1219" s="270" t="s">
        <v>7320</v>
      </c>
      <c r="O1219" s="272">
        <v>3.0</v>
      </c>
      <c r="P1219" s="276">
        <v>3.0E-4</v>
      </c>
      <c r="Q1219" s="272">
        <v>3.0</v>
      </c>
      <c r="R1219" s="276">
        <v>2.0E-4</v>
      </c>
      <c r="S1219" s="276">
        <v>1.0</v>
      </c>
      <c r="T1219" s="272">
        <v>0.0</v>
      </c>
      <c r="U1219" s="276">
        <v>0.3333</v>
      </c>
      <c r="V1219" s="276">
        <v>0.0</v>
      </c>
      <c r="W1219" s="277">
        <v>102.0</v>
      </c>
      <c r="X1219" s="277">
        <v>0.0</v>
      </c>
      <c r="Y1219" s="272">
        <v>1.0</v>
      </c>
      <c r="Z1219" s="272">
        <v>0.0</v>
      </c>
      <c r="AA1219" s="63"/>
      <c r="AB1219" s="63"/>
      <c r="AC1219" s="63"/>
      <c r="AD1219" s="63"/>
      <c r="AE1219" s="63"/>
      <c r="AF1219" s="63"/>
      <c r="AG1219" s="63"/>
      <c r="AH1219" s="63"/>
      <c r="AI1219" s="63"/>
      <c r="AJ1219" s="63"/>
    </row>
    <row r="1220">
      <c r="A1220" s="251" t="s">
        <v>1676</v>
      </c>
      <c r="B1220" s="262" t="s">
        <v>620</v>
      </c>
      <c r="C1220" s="262" t="s">
        <v>633</v>
      </c>
      <c r="D1220" s="262" t="s">
        <v>7321</v>
      </c>
      <c r="E1220" s="263">
        <v>10.5</v>
      </c>
      <c r="F1220" s="263" t="s">
        <v>7287</v>
      </c>
      <c r="G1220" s="264" t="s">
        <v>7270</v>
      </c>
      <c r="H1220" s="55" t="s">
        <v>1598</v>
      </c>
      <c r="I1220" s="264">
        <v>1.0</v>
      </c>
      <c r="J1220" s="278" t="s">
        <v>226</v>
      </c>
      <c r="K1220" s="104">
        <v>47.5</v>
      </c>
      <c r="L1220" s="104">
        <v>27.5</v>
      </c>
      <c r="M1220" s="104">
        <v>20.0</v>
      </c>
      <c r="N1220" s="264">
        <v>3.000101295E9</v>
      </c>
      <c r="O1220" s="264">
        <v>64.0</v>
      </c>
      <c r="P1220" s="268">
        <v>0.006</v>
      </c>
      <c r="Q1220" s="264">
        <v>98.0</v>
      </c>
      <c r="R1220" s="268">
        <v>0.0074</v>
      </c>
      <c r="S1220" s="268">
        <v>0.9694</v>
      </c>
      <c r="T1220" s="264">
        <v>0.0</v>
      </c>
      <c r="U1220" s="268">
        <v>0.0156</v>
      </c>
      <c r="V1220" s="268">
        <v>0.0</v>
      </c>
      <c r="W1220" s="269">
        <v>102.0</v>
      </c>
      <c r="X1220" s="269">
        <v>0.0</v>
      </c>
      <c r="Y1220" s="264">
        <v>1.0</v>
      </c>
      <c r="Z1220" s="264">
        <v>0.0</v>
      </c>
      <c r="AA1220" s="3"/>
      <c r="AB1220" s="3"/>
      <c r="AC1220" s="3"/>
      <c r="AD1220" s="3"/>
      <c r="AE1220" s="3"/>
      <c r="AF1220" s="3"/>
      <c r="AG1220" s="3"/>
      <c r="AH1220" s="3"/>
      <c r="AI1220" s="3"/>
      <c r="AJ1220" s="3"/>
    </row>
    <row r="1221">
      <c r="A1221" s="252" t="s">
        <v>1676</v>
      </c>
      <c r="B1221" s="270" t="s">
        <v>620</v>
      </c>
      <c r="C1221" s="270" t="s">
        <v>3876</v>
      </c>
      <c r="D1221" s="270" t="s">
        <v>7322</v>
      </c>
      <c r="E1221" s="271">
        <v>10.0</v>
      </c>
      <c r="F1221" s="271" t="s">
        <v>7287</v>
      </c>
      <c r="G1221" s="272" t="s">
        <v>7270</v>
      </c>
      <c r="H1221" s="59" t="s">
        <v>1598</v>
      </c>
      <c r="I1221" s="272">
        <v>1.0</v>
      </c>
      <c r="J1221" s="279" t="s">
        <v>226</v>
      </c>
      <c r="K1221" s="289">
        <v>47.5</v>
      </c>
      <c r="L1221" s="289">
        <v>27.5</v>
      </c>
      <c r="M1221" s="289">
        <v>20.0</v>
      </c>
      <c r="N1221" s="270" t="s">
        <v>7323</v>
      </c>
      <c r="O1221" s="272">
        <v>9.0</v>
      </c>
      <c r="P1221" s="276">
        <v>9.0E-4</v>
      </c>
      <c r="Q1221" s="272">
        <v>12.0</v>
      </c>
      <c r="R1221" s="276">
        <v>9.0E-4</v>
      </c>
      <c r="S1221" s="276">
        <v>0.6667</v>
      </c>
      <c r="T1221" s="272">
        <v>0.0</v>
      </c>
      <c r="U1221" s="276">
        <v>0.1111</v>
      </c>
      <c r="V1221" s="276">
        <v>0.0</v>
      </c>
      <c r="W1221" s="277">
        <v>102.0</v>
      </c>
      <c r="X1221" s="277">
        <v>0.0</v>
      </c>
      <c r="Y1221" s="272">
        <v>1.0</v>
      </c>
      <c r="Z1221" s="272">
        <v>0.0</v>
      </c>
      <c r="AA1221" s="63"/>
      <c r="AB1221" s="63"/>
      <c r="AC1221" s="63"/>
      <c r="AD1221" s="63"/>
      <c r="AE1221" s="63"/>
      <c r="AF1221" s="63"/>
      <c r="AG1221" s="63"/>
      <c r="AH1221" s="63"/>
      <c r="AI1221" s="63"/>
      <c r="AJ1221" s="63"/>
    </row>
    <row r="1222">
      <c r="A1222" s="251" t="s">
        <v>1676</v>
      </c>
      <c r="B1222" s="262" t="s">
        <v>620</v>
      </c>
      <c r="C1222" s="262" t="s">
        <v>637</v>
      </c>
      <c r="D1222" s="262" t="s">
        <v>7324</v>
      </c>
      <c r="E1222" s="263">
        <v>12.0</v>
      </c>
      <c r="F1222" s="263" t="s">
        <v>7287</v>
      </c>
      <c r="G1222" s="264" t="s">
        <v>7270</v>
      </c>
      <c r="H1222" s="55" t="s">
        <v>1598</v>
      </c>
      <c r="I1222" s="264">
        <v>1.0</v>
      </c>
      <c r="J1222" s="278" t="s">
        <v>226</v>
      </c>
      <c r="K1222" s="104">
        <v>47.5</v>
      </c>
      <c r="L1222" s="104">
        <v>27.5</v>
      </c>
      <c r="M1222" s="104">
        <v>20.0</v>
      </c>
      <c r="N1222" s="262" t="s">
        <v>7325</v>
      </c>
      <c r="O1222" s="264">
        <v>14.0</v>
      </c>
      <c r="P1222" s="268">
        <v>0.0013</v>
      </c>
      <c r="Q1222" s="264">
        <v>27.0</v>
      </c>
      <c r="R1222" s="268">
        <v>0.002</v>
      </c>
      <c r="S1222" s="268">
        <v>0.5926</v>
      </c>
      <c r="T1222" s="264">
        <v>0.0</v>
      </c>
      <c r="U1222" s="268">
        <v>0.0714</v>
      </c>
      <c r="V1222" s="268">
        <v>0.0</v>
      </c>
      <c r="W1222" s="269">
        <v>102.0</v>
      </c>
      <c r="X1222" s="269">
        <v>0.0</v>
      </c>
      <c r="Y1222" s="264">
        <v>1.0</v>
      </c>
      <c r="Z1222" s="264">
        <v>0.0</v>
      </c>
      <c r="AA1222" s="3"/>
      <c r="AB1222" s="3"/>
      <c r="AC1222" s="3"/>
      <c r="AD1222" s="3"/>
      <c r="AE1222" s="3"/>
      <c r="AF1222" s="3"/>
      <c r="AG1222" s="3"/>
      <c r="AH1222" s="3"/>
      <c r="AI1222" s="3"/>
      <c r="AJ1222" s="3"/>
    </row>
    <row r="1223">
      <c r="A1223" s="252" t="s">
        <v>1676</v>
      </c>
      <c r="B1223" s="270" t="s">
        <v>620</v>
      </c>
      <c r="C1223" s="270" t="s">
        <v>639</v>
      </c>
      <c r="D1223" s="270" t="s">
        <v>7326</v>
      </c>
      <c r="E1223" s="271">
        <v>8.0</v>
      </c>
      <c r="F1223" s="271" t="s">
        <v>7287</v>
      </c>
      <c r="G1223" s="272" t="s">
        <v>7270</v>
      </c>
      <c r="H1223" s="59" t="s">
        <v>1598</v>
      </c>
      <c r="I1223" s="272">
        <v>4.0</v>
      </c>
      <c r="J1223" s="279" t="s">
        <v>226</v>
      </c>
      <c r="K1223" s="289">
        <v>47.5</v>
      </c>
      <c r="L1223" s="289">
        <v>27.5</v>
      </c>
      <c r="M1223" s="289">
        <v>20.0</v>
      </c>
      <c r="N1223" s="272">
        <v>3.00010127E9</v>
      </c>
      <c r="O1223" s="272">
        <v>39.0</v>
      </c>
      <c r="P1223" s="276">
        <v>0.0037</v>
      </c>
      <c r="Q1223" s="272">
        <v>46.0</v>
      </c>
      <c r="R1223" s="276">
        <v>0.0035</v>
      </c>
      <c r="S1223" s="276">
        <v>0.8913</v>
      </c>
      <c r="T1223" s="272">
        <v>0.0</v>
      </c>
      <c r="U1223" s="276">
        <v>0.1026</v>
      </c>
      <c r="V1223" s="276">
        <v>0.0</v>
      </c>
      <c r="W1223" s="277">
        <v>408.0</v>
      </c>
      <c r="X1223" s="277">
        <v>0.0</v>
      </c>
      <c r="Y1223" s="272">
        <v>4.0</v>
      </c>
      <c r="Z1223" s="272">
        <v>0.0</v>
      </c>
      <c r="AA1223" s="63"/>
      <c r="AB1223" s="63"/>
      <c r="AC1223" s="63"/>
      <c r="AD1223" s="63"/>
      <c r="AE1223" s="63"/>
      <c r="AF1223" s="63"/>
      <c r="AG1223" s="63"/>
      <c r="AH1223" s="63"/>
      <c r="AI1223" s="63"/>
      <c r="AJ1223" s="63"/>
    </row>
    <row r="1224">
      <c r="A1224" s="251" t="s">
        <v>1676</v>
      </c>
      <c r="B1224" s="262" t="s">
        <v>620</v>
      </c>
      <c r="C1224" s="262" t="s">
        <v>653</v>
      </c>
      <c r="D1224" s="262" t="s">
        <v>7327</v>
      </c>
      <c r="E1224" s="263">
        <v>13.0</v>
      </c>
      <c r="F1224" s="263" t="s">
        <v>188</v>
      </c>
      <c r="G1224" s="264" t="s">
        <v>7270</v>
      </c>
      <c r="H1224" s="55" t="s">
        <v>1598</v>
      </c>
      <c r="I1224" s="264">
        <v>3.0</v>
      </c>
      <c r="J1224" s="278" t="s">
        <v>226</v>
      </c>
      <c r="K1224" s="104">
        <v>47.5</v>
      </c>
      <c r="L1224" s="104">
        <v>27.5</v>
      </c>
      <c r="M1224" s="104">
        <v>20.0</v>
      </c>
      <c r="N1224" s="264">
        <v>3.00020132E9</v>
      </c>
      <c r="O1224" s="264">
        <v>17.0</v>
      </c>
      <c r="P1224" s="268">
        <v>0.0016</v>
      </c>
      <c r="Q1224" s="264">
        <v>23.0</v>
      </c>
      <c r="R1224" s="268">
        <v>0.0017</v>
      </c>
      <c r="S1224" s="268">
        <v>0.9565</v>
      </c>
      <c r="T1224" s="264">
        <v>0.0</v>
      </c>
      <c r="U1224" s="268">
        <v>0.1765</v>
      </c>
      <c r="V1224" s="268">
        <v>0.0</v>
      </c>
      <c r="W1224" s="269">
        <v>306.0</v>
      </c>
      <c r="X1224" s="269">
        <v>0.0</v>
      </c>
      <c r="Y1224" s="264">
        <v>3.0</v>
      </c>
      <c r="Z1224" s="264">
        <v>0.0</v>
      </c>
      <c r="AA1224" s="3"/>
      <c r="AB1224" s="3"/>
      <c r="AC1224" s="3"/>
      <c r="AD1224" s="3"/>
      <c r="AE1224" s="3"/>
      <c r="AF1224" s="3"/>
      <c r="AG1224" s="3"/>
      <c r="AH1224" s="3"/>
      <c r="AI1224" s="3"/>
      <c r="AJ1224" s="3"/>
    </row>
    <row r="1225">
      <c r="A1225" s="252" t="s">
        <v>1676</v>
      </c>
      <c r="B1225" s="270" t="s">
        <v>620</v>
      </c>
      <c r="C1225" s="270" t="s">
        <v>653</v>
      </c>
      <c r="D1225" s="270" t="s">
        <v>7327</v>
      </c>
      <c r="E1225" s="271">
        <v>13.0</v>
      </c>
      <c r="F1225" s="271" t="s">
        <v>188</v>
      </c>
      <c r="G1225" s="272" t="s">
        <v>7270</v>
      </c>
      <c r="H1225" s="59" t="s">
        <v>1598</v>
      </c>
      <c r="I1225" s="272">
        <v>1.0</v>
      </c>
      <c r="J1225" s="279" t="s">
        <v>226</v>
      </c>
      <c r="K1225" s="289">
        <v>47.5</v>
      </c>
      <c r="L1225" s="289">
        <v>27.5</v>
      </c>
      <c r="M1225" s="289">
        <v>20.0</v>
      </c>
      <c r="N1225" s="270" t="s">
        <v>7328</v>
      </c>
      <c r="O1225" s="272">
        <v>17.0</v>
      </c>
      <c r="P1225" s="276">
        <v>0.0016</v>
      </c>
      <c r="Q1225" s="272">
        <v>23.0</v>
      </c>
      <c r="R1225" s="276">
        <v>0.0017</v>
      </c>
      <c r="S1225" s="276">
        <v>0.9565</v>
      </c>
      <c r="T1225" s="272">
        <v>0.0</v>
      </c>
      <c r="U1225" s="276">
        <v>0.0588</v>
      </c>
      <c r="V1225" s="276">
        <v>0.0</v>
      </c>
      <c r="W1225" s="277">
        <v>102.0</v>
      </c>
      <c r="X1225" s="277">
        <v>0.0</v>
      </c>
      <c r="Y1225" s="272">
        <v>1.0</v>
      </c>
      <c r="Z1225" s="272">
        <v>0.0</v>
      </c>
      <c r="AA1225" s="63"/>
      <c r="AB1225" s="63"/>
      <c r="AC1225" s="63"/>
      <c r="AD1225" s="63"/>
      <c r="AE1225" s="63"/>
      <c r="AF1225" s="63"/>
      <c r="AG1225" s="63"/>
      <c r="AH1225" s="63"/>
      <c r="AI1225" s="63"/>
      <c r="AJ1225" s="63"/>
    </row>
    <row r="1226">
      <c r="A1226" s="251" t="s">
        <v>1676</v>
      </c>
      <c r="B1226" s="262" t="s">
        <v>663</v>
      </c>
      <c r="C1226" s="262" t="s">
        <v>686</v>
      </c>
      <c r="D1226" s="262" t="s">
        <v>7329</v>
      </c>
      <c r="E1226" s="263">
        <v>6.0</v>
      </c>
      <c r="F1226" s="263" t="s">
        <v>188</v>
      </c>
      <c r="G1226" s="264" t="s">
        <v>7270</v>
      </c>
      <c r="H1226" s="55" t="s">
        <v>1598</v>
      </c>
      <c r="I1226" s="264">
        <v>1.0</v>
      </c>
      <c r="J1226" s="266" t="s">
        <v>226</v>
      </c>
      <c r="K1226" s="104">
        <v>47.5</v>
      </c>
      <c r="L1226" s="104">
        <v>27.5</v>
      </c>
      <c r="M1226" s="104">
        <v>20.0</v>
      </c>
      <c r="N1226" s="264">
        <v>3.10010125E9</v>
      </c>
      <c r="O1226" s="264">
        <v>26.0</v>
      </c>
      <c r="P1226" s="268">
        <v>0.0025</v>
      </c>
      <c r="Q1226" s="264">
        <v>33.0</v>
      </c>
      <c r="R1226" s="268">
        <v>0.0025</v>
      </c>
      <c r="S1226" s="268">
        <v>1.0</v>
      </c>
      <c r="T1226" s="264">
        <v>0.0</v>
      </c>
      <c r="U1226" s="268">
        <v>0.0385</v>
      </c>
      <c r="V1226" s="268">
        <v>0.0</v>
      </c>
      <c r="W1226" s="269">
        <v>106.0</v>
      </c>
      <c r="X1226" s="269">
        <v>0.0</v>
      </c>
      <c r="Y1226" s="264">
        <v>1.0</v>
      </c>
      <c r="Z1226" s="264">
        <v>0.0</v>
      </c>
      <c r="AA1226" s="3"/>
      <c r="AB1226" s="3"/>
      <c r="AC1226" s="3"/>
      <c r="AD1226" s="3"/>
      <c r="AE1226" s="3"/>
      <c r="AF1226" s="3"/>
      <c r="AG1226" s="3"/>
      <c r="AH1226" s="3"/>
      <c r="AI1226" s="3"/>
      <c r="AJ1226" s="3"/>
    </row>
    <row r="1227">
      <c r="A1227" s="252" t="s">
        <v>1676</v>
      </c>
      <c r="B1227" s="270" t="s">
        <v>7330</v>
      </c>
      <c r="C1227" s="270" t="s">
        <v>706</v>
      </c>
      <c r="D1227" s="270" t="s">
        <v>7331</v>
      </c>
      <c r="E1227" s="271">
        <v>9.5</v>
      </c>
      <c r="F1227" s="271" t="s">
        <v>188</v>
      </c>
      <c r="G1227" s="272" t="s">
        <v>7270</v>
      </c>
      <c r="H1227" s="59" t="s">
        <v>1598</v>
      </c>
      <c r="I1227" s="272">
        <v>1.0</v>
      </c>
      <c r="J1227" s="279" t="s">
        <v>226</v>
      </c>
      <c r="K1227" s="289">
        <v>47.5</v>
      </c>
      <c r="L1227" s="289">
        <v>27.5</v>
      </c>
      <c r="M1227" s="289">
        <v>20.0</v>
      </c>
      <c r="N1227" s="270" t="s">
        <v>7332</v>
      </c>
      <c r="O1227" s="272">
        <v>18.0</v>
      </c>
      <c r="P1227" s="276">
        <v>0.0017</v>
      </c>
      <c r="Q1227" s="272">
        <v>19.0</v>
      </c>
      <c r="R1227" s="276">
        <v>0.0014</v>
      </c>
      <c r="S1227" s="276">
        <v>0.6842</v>
      </c>
      <c r="T1227" s="272">
        <v>0.0</v>
      </c>
      <c r="U1227" s="276">
        <v>0.0556</v>
      </c>
      <c r="V1227" s="276">
        <v>0.0</v>
      </c>
      <c r="W1227" s="277">
        <v>106.0</v>
      </c>
      <c r="X1227" s="277">
        <v>0.0</v>
      </c>
      <c r="Y1227" s="272">
        <v>1.0</v>
      </c>
      <c r="Z1227" s="272">
        <v>0.0</v>
      </c>
      <c r="AA1227" s="63"/>
      <c r="AB1227" s="63"/>
      <c r="AC1227" s="63"/>
      <c r="AD1227" s="63"/>
      <c r="AE1227" s="63"/>
      <c r="AF1227" s="63"/>
      <c r="AG1227" s="63"/>
      <c r="AH1227" s="63"/>
      <c r="AI1227" s="63"/>
      <c r="AJ1227" s="63"/>
    </row>
    <row r="1228">
      <c r="A1228" s="251" t="s">
        <v>1676</v>
      </c>
      <c r="B1228" s="262" t="s">
        <v>3745</v>
      </c>
      <c r="C1228" s="262" t="s">
        <v>5676</v>
      </c>
      <c r="D1228" s="262" t="s">
        <v>5677</v>
      </c>
      <c r="E1228" s="263">
        <v>10.5</v>
      </c>
      <c r="F1228" s="263" t="s">
        <v>7287</v>
      </c>
      <c r="G1228" s="264" t="s">
        <v>7270</v>
      </c>
      <c r="H1228" s="55" t="s">
        <v>1602</v>
      </c>
      <c r="I1228" s="264">
        <v>1.0</v>
      </c>
      <c r="J1228" s="278" t="s">
        <v>52</v>
      </c>
      <c r="K1228" s="104">
        <v>76.0</v>
      </c>
      <c r="L1228" s="104">
        <v>41.0</v>
      </c>
      <c r="M1228" s="104">
        <v>35.0</v>
      </c>
      <c r="N1228" s="262" t="s">
        <v>5675</v>
      </c>
      <c r="O1228" s="264">
        <v>3.0</v>
      </c>
      <c r="P1228" s="268">
        <v>3.0E-4</v>
      </c>
      <c r="Q1228" s="264">
        <v>3.0</v>
      </c>
      <c r="R1228" s="268">
        <v>2.0E-4</v>
      </c>
      <c r="S1228" s="268">
        <v>1.0</v>
      </c>
      <c r="T1228" s="264">
        <v>0.0</v>
      </c>
      <c r="U1228" s="268">
        <v>0.3333</v>
      </c>
      <c r="V1228" s="268">
        <v>0.0</v>
      </c>
      <c r="W1228" s="269">
        <v>161.0</v>
      </c>
      <c r="X1228" s="269">
        <v>0.0</v>
      </c>
      <c r="Y1228" s="264">
        <v>1.0</v>
      </c>
      <c r="Z1228" s="264">
        <v>0.0</v>
      </c>
      <c r="AA1228" s="3"/>
      <c r="AB1228" s="3"/>
      <c r="AC1228" s="3"/>
      <c r="AD1228" s="3"/>
      <c r="AE1228" s="3"/>
      <c r="AF1228" s="3"/>
      <c r="AG1228" s="3"/>
      <c r="AH1228" s="3"/>
      <c r="AI1228" s="3"/>
      <c r="AJ1228" s="3"/>
    </row>
    <row r="1229">
      <c r="A1229" s="252" t="s">
        <v>1676</v>
      </c>
      <c r="B1229" s="270" t="s">
        <v>1463</v>
      </c>
      <c r="C1229" s="270" t="s">
        <v>3367</v>
      </c>
      <c r="D1229" s="270" t="s">
        <v>7333</v>
      </c>
      <c r="E1229" s="271">
        <v>13.0</v>
      </c>
      <c r="F1229" s="271" t="s">
        <v>7287</v>
      </c>
      <c r="G1229" s="272" t="s">
        <v>7270</v>
      </c>
      <c r="H1229" s="59" t="s">
        <v>1595</v>
      </c>
      <c r="I1229" s="272">
        <v>1.0</v>
      </c>
      <c r="J1229" s="279" t="s">
        <v>138</v>
      </c>
      <c r="K1229" s="289">
        <v>59.5</v>
      </c>
      <c r="L1229" s="289">
        <v>32.5</v>
      </c>
      <c r="M1229" s="289">
        <v>27.0</v>
      </c>
      <c r="N1229" s="270" t="s">
        <v>3366</v>
      </c>
      <c r="O1229" s="272">
        <v>3.0</v>
      </c>
      <c r="P1229" s="276">
        <v>3.0E-4</v>
      </c>
      <c r="Q1229" s="272">
        <v>3.0</v>
      </c>
      <c r="R1229" s="276">
        <v>2.0E-4</v>
      </c>
      <c r="S1229" s="276">
        <v>0.3333</v>
      </c>
      <c r="T1229" s="272">
        <v>0.0</v>
      </c>
      <c r="U1229" s="276">
        <v>0.3333</v>
      </c>
      <c r="V1229" s="276">
        <v>0.0</v>
      </c>
      <c r="W1229" s="277">
        <v>129.0</v>
      </c>
      <c r="X1229" s="277">
        <v>0.0</v>
      </c>
      <c r="Y1229" s="272">
        <v>1.0</v>
      </c>
      <c r="Z1229" s="272">
        <v>0.0</v>
      </c>
      <c r="AA1229" s="63"/>
      <c r="AB1229" s="63"/>
      <c r="AC1229" s="63"/>
      <c r="AD1229" s="63"/>
      <c r="AE1229" s="63"/>
      <c r="AF1229" s="63"/>
      <c r="AG1229" s="63"/>
      <c r="AH1229" s="63"/>
      <c r="AI1229" s="63"/>
      <c r="AJ1229" s="63"/>
    </row>
    <row r="1230">
      <c r="A1230" s="251" t="s">
        <v>1676</v>
      </c>
      <c r="B1230" s="262" t="s">
        <v>1463</v>
      </c>
      <c r="C1230" s="262" t="s">
        <v>6735</v>
      </c>
      <c r="D1230" s="262" t="s">
        <v>7334</v>
      </c>
      <c r="E1230" s="263">
        <v>9.5</v>
      </c>
      <c r="F1230" s="263" t="s">
        <v>7287</v>
      </c>
      <c r="G1230" s="264" t="s">
        <v>7270</v>
      </c>
      <c r="H1230" s="55" t="s">
        <v>1595</v>
      </c>
      <c r="I1230" s="264">
        <v>1.0</v>
      </c>
      <c r="J1230" s="278" t="s">
        <v>138</v>
      </c>
      <c r="K1230" s="104">
        <v>59.5</v>
      </c>
      <c r="L1230" s="104">
        <v>32.5</v>
      </c>
      <c r="M1230" s="104">
        <v>27.0</v>
      </c>
      <c r="N1230" s="262" t="s">
        <v>6734</v>
      </c>
      <c r="O1230" s="264">
        <v>9.0</v>
      </c>
      <c r="P1230" s="268">
        <v>9.0E-4</v>
      </c>
      <c r="Q1230" s="264">
        <v>9.0</v>
      </c>
      <c r="R1230" s="268">
        <v>7.0E-4</v>
      </c>
      <c r="S1230" s="268">
        <v>1.0</v>
      </c>
      <c r="T1230" s="264">
        <v>0.0</v>
      </c>
      <c r="U1230" s="268">
        <v>0.1111</v>
      </c>
      <c r="V1230" s="268">
        <v>0.0</v>
      </c>
      <c r="W1230" s="269">
        <v>129.0</v>
      </c>
      <c r="X1230" s="269">
        <v>0.0</v>
      </c>
      <c r="Y1230" s="264">
        <v>1.0</v>
      </c>
      <c r="Z1230" s="264">
        <v>0.0</v>
      </c>
      <c r="AA1230" s="3"/>
      <c r="AB1230" s="3"/>
      <c r="AC1230" s="3"/>
      <c r="AD1230" s="3"/>
      <c r="AE1230" s="3"/>
      <c r="AF1230" s="3"/>
      <c r="AG1230" s="3"/>
      <c r="AH1230" s="3"/>
      <c r="AI1230" s="3"/>
      <c r="AJ1230" s="3"/>
    </row>
    <row r="1231">
      <c r="A1231" s="252" t="s">
        <v>1676</v>
      </c>
      <c r="B1231" s="270" t="s">
        <v>612</v>
      </c>
      <c r="C1231" s="270" t="s">
        <v>5992</v>
      </c>
      <c r="D1231" s="270" t="s">
        <v>5993</v>
      </c>
      <c r="E1231" s="271">
        <v>9.0</v>
      </c>
      <c r="F1231" s="271" t="s">
        <v>7288</v>
      </c>
      <c r="G1231" s="272" t="s">
        <v>7270</v>
      </c>
      <c r="H1231" s="59" t="s">
        <v>1623</v>
      </c>
      <c r="I1231" s="272">
        <v>1.0</v>
      </c>
      <c r="J1231" s="279" t="s">
        <v>204</v>
      </c>
      <c r="K1231" s="289">
        <v>49.5</v>
      </c>
      <c r="L1231" s="289">
        <v>29.0</v>
      </c>
      <c r="M1231" s="289">
        <v>20.5</v>
      </c>
      <c r="N1231" s="270" t="s">
        <v>5991</v>
      </c>
      <c r="O1231" s="272">
        <v>1.0</v>
      </c>
      <c r="P1231" s="276">
        <v>1.0E-4</v>
      </c>
      <c r="Q1231" s="272">
        <v>1.0</v>
      </c>
      <c r="R1231" s="276">
        <v>1.0E-4</v>
      </c>
      <c r="S1231" s="276">
        <v>1.0</v>
      </c>
      <c r="T1231" s="272">
        <v>0.0</v>
      </c>
      <c r="U1231" s="276">
        <v>1.0</v>
      </c>
      <c r="V1231" s="276">
        <v>0.0</v>
      </c>
      <c r="W1231" s="277">
        <v>105.0</v>
      </c>
      <c r="X1231" s="277">
        <v>0.0</v>
      </c>
      <c r="Y1231" s="272">
        <v>1.0</v>
      </c>
      <c r="Z1231" s="272">
        <v>0.0</v>
      </c>
      <c r="AA1231" s="63"/>
      <c r="AB1231" s="63"/>
      <c r="AC1231" s="63"/>
      <c r="AD1231" s="63"/>
      <c r="AE1231" s="63"/>
      <c r="AF1231" s="63"/>
      <c r="AG1231" s="63"/>
      <c r="AH1231" s="63"/>
      <c r="AI1231" s="63"/>
      <c r="AJ1231" s="63"/>
    </row>
    <row r="1232">
      <c r="A1232" s="251" t="s">
        <v>1676</v>
      </c>
      <c r="B1232" s="262" t="s">
        <v>612</v>
      </c>
      <c r="C1232" s="262" t="s">
        <v>6036</v>
      </c>
      <c r="D1232" s="262" t="s">
        <v>6037</v>
      </c>
      <c r="E1232" s="263">
        <v>11.0</v>
      </c>
      <c r="F1232" s="263" t="s">
        <v>188</v>
      </c>
      <c r="G1232" s="264" t="s">
        <v>7270</v>
      </c>
      <c r="H1232" s="55" t="s">
        <v>1623</v>
      </c>
      <c r="I1232" s="264">
        <v>1.0</v>
      </c>
      <c r="J1232" s="278" t="s">
        <v>204</v>
      </c>
      <c r="K1232" s="104">
        <v>49.5</v>
      </c>
      <c r="L1232" s="104">
        <v>29.0</v>
      </c>
      <c r="M1232" s="104">
        <v>20.5</v>
      </c>
      <c r="N1232" s="262" t="s">
        <v>6035</v>
      </c>
      <c r="O1232" s="264">
        <v>4.0</v>
      </c>
      <c r="P1232" s="268">
        <v>4.0E-4</v>
      </c>
      <c r="Q1232" s="264">
        <v>5.0</v>
      </c>
      <c r="R1232" s="268">
        <v>4.0E-4</v>
      </c>
      <c r="S1232" s="268">
        <v>1.0</v>
      </c>
      <c r="T1232" s="264">
        <v>0.0</v>
      </c>
      <c r="U1232" s="268">
        <v>0.25</v>
      </c>
      <c r="V1232" s="268">
        <v>0.0</v>
      </c>
      <c r="W1232" s="269">
        <v>105.0</v>
      </c>
      <c r="X1232" s="269">
        <v>0.0</v>
      </c>
      <c r="Y1232" s="264">
        <v>1.0</v>
      </c>
      <c r="Z1232" s="264">
        <v>0.0</v>
      </c>
      <c r="AA1232" s="3"/>
      <c r="AB1232" s="3"/>
      <c r="AC1232" s="3"/>
      <c r="AD1232" s="3"/>
      <c r="AE1232" s="3"/>
      <c r="AF1232" s="3"/>
      <c r="AG1232" s="3"/>
      <c r="AH1232" s="3"/>
      <c r="AI1232" s="3"/>
      <c r="AJ1232" s="3"/>
    </row>
    <row r="1233">
      <c r="A1233" s="252" t="s">
        <v>1676</v>
      </c>
      <c r="B1233" s="270" t="s">
        <v>3665</v>
      </c>
      <c r="C1233" s="270" t="s">
        <v>4356</v>
      </c>
      <c r="D1233" s="270" t="s">
        <v>4357</v>
      </c>
      <c r="E1233" s="271">
        <v>10.0</v>
      </c>
      <c r="F1233" s="271" t="s">
        <v>7287</v>
      </c>
      <c r="G1233" s="272" t="s">
        <v>7270</v>
      </c>
      <c r="H1233" s="59" t="s">
        <v>17</v>
      </c>
      <c r="I1233" s="272">
        <v>1.0</v>
      </c>
      <c r="J1233" s="279" t="s">
        <v>17</v>
      </c>
      <c r="K1233" s="289">
        <v>82.0</v>
      </c>
      <c r="L1233" s="289">
        <v>48.32</v>
      </c>
      <c r="M1233" s="289">
        <v>33.68</v>
      </c>
      <c r="N1233" s="270" t="s">
        <v>4355</v>
      </c>
      <c r="O1233" s="272">
        <v>4.0</v>
      </c>
      <c r="P1233" s="276">
        <v>4.0E-4</v>
      </c>
      <c r="Q1233" s="272">
        <v>5.0</v>
      </c>
      <c r="R1233" s="276">
        <v>4.0E-4</v>
      </c>
      <c r="S1233" s="276">
        <v>0.8</v>
      </c>
      <c r="T1233" s="272">
        <v>0.0</v>
      </c>
      <c r="U1233" s="276">
        <v>0.25</v>
      </c>
      <c r="V1233" s="276">
        <v>0.0</v>
      </c>
      <c r="W1233" s="277">
        <v>172.0</v>
      </c>
      <c r="X1233" s="277">
        <v>0.0</v>
      </c>
      <c r="Y1233" s="272">
        <v>1.0</v>
      </c>
      <c r="Z1233" s="272">
        <v>0.0</v>
      </c>
      <c r="AA1233" s="63"/>
      <c r="AB1233" s="63"/>
      <c r="AC1233" s="63"/>
      <c r="AD1233" s="63"/>
      <c r="AE1233" s="63"/>
      <c r="AF1233" s="63"/>
      <c r="AG1233" s="63"/>
      <c r="AH1233" s="63"/>
      <c r="AI1233" s="63"/>
      <c r="AJ1233" s="63"/>
    </row>
    <row r="1234">
      <c r="A1234" s="251" t="s">
        <v>1676</v>
      </c>
      <c r="B1234" s="262" t="s">
        <v>3665</v>
      </c>
      <c r="C1234" s="262" t="s">
        <v>2118</v>
      </c>
      <c r="D1234" s="262" t="s">
        <v>2119</v>
      </c>
      <c r="E1234" s="263">
        <v>13.0</v>
      </c>
      <c r="F1234" s="263" t="s">
        <v>7287</v>
      </c>
      <c r="G1234" s="264" t="s">
        <v>7270</v>
      </c>
      <c r="H1234" s="55" t="s">
        <v>17</v>
      </c>
      <c r="I1234" s="264">
        <v>1.0</v>
      </c>
      <c r="J1234" s="278" t="s">
        <v>17</v>
      </c>
      <c r="K1234" s="104">
        <v>82.0</v>
      </c>
      <c r="L1234" s="104">
        <v>48.32</v>
      </c>
      <c r="M1234" s="104">
        <v>33.68</v>
      </c>
      <c r="N1234" s="262" t="s">
        <v>2117</v>
      </c>
      <c r="O1234" s="264">
        <v>1.0</v>
      </c>
      <c r="P1234" s="268">
        <v>1.0E-4</v>
      </c>
      <c r="Q1234" s="264">
        <v>1.0</v>
      </c>
      <c r="R1234" s="268">
        <v>1.0E-4</v>
      </c>
      <c r="S1234" s="268">
        <v>1.0</v>
      </c>
      <c r="T1234" s="264">
        <v>0.0</v>
      </c>
      <c r="U1234" s="268">
        <v>1.0</v>
      </c>
      <c r="V1234" s="268">
        <v>0.0</v>
      </c>
      <c r="W1234" s="269">
        <v>172.0</v>
      </c>
      <c r="X1234" s="269">
        <v>0.0</v>
      </c>
      <c r="Y1234" s="264">
        <v>1.0</v>
      </c>
      <c r="Z1234" s="264">
        <v>0.0</v>
      </c>
      <c r="AA1234" s="3"/>
      <c r="AB1234" s="3"/>
      <c r="AC1234" s="3"/>
      <c r="AD1234" s="3"/>
      <c r="AE1234" s="3"/>
      <c r="AF1234" s="3"/>
      <c r="AG1234" s="3"/>
      <c r="AH1234" s="3"/>
      <c r="AI1234" s="3"/>
      <c r="AJ1234" s="3"/>
    </row>
    <row r="1235">
      <c r="A1235" s="252" t="s">
        <v>1676</v>
      </c>
      <c r="B1235" s="270" t="s">
        <v>711</v>
      </c>
      <c r="C1235" s="270" t="s">
        <v>712</v>
      </c>
      <c r="D1235" s="270" t="s">
        <v>713</v>
      </c>
      <c r="E1235" s="271">
        <v>8.0</v>
      </c>
      <c r="F1235" s="271" t="s">
        <v>7286</v>
      </c>
      <c r="G1235" s="272" t="s">
        <v>7270</v>
      </c>
      <c r="H1235" s="59" t="s">
        <v>255</v>
      </c>
      <c r="I1235" s="272">
        <v>1.0</v>
      </c>
      <c r="J1235" s="279" t="s">
        <v>255</v>
      </c>
      <c r="K1235" s="289">
        <v>38.0</v>
      </c>
      <c r="L1235" s="289">
        <v>23.0</v>
      </c>
      <c r="M1235" s="289">
        <v>15.0</v>
      </c>
      <c r="N1235" s="270" t="s">
        <v>2226</v>
      </c>
      <c r="O1235" s="272">
        <v>2.0</v>
      </c>
      <c r="P1235" s="276">
        <v>2.0E-4</v>
      </c>
      <c r="Q1235" s="272">
        <v>2.0</v>
      </c>
      <c r="R1235" s="276">
        <v>2.0E-4</v>
      </c>
      <c r="S1235" s="276">
        <v>1.0</v>
      </c>
      <c r="T1235" s="272">
        <v>0.0</v>
      </c>
      <c r="U1235" s="276">
        <v>0.5</v>
      </c>
      <c r="V1235" s="276">
        <v>0.0</v>
      </c>
      <c r="W1235" s="277">
        <v>67.0</v>
      </c>
      <c r="X1235" s="277">
        <v>0.0</v>
      </c>
      <c r="Y1235" s="272">
        <v>1.0</v>
      </c>
      <c r="Z1235" s="272">
        <v>0.0</v>
      </c>
      <c r="AA1235" s="63"/>
      <c r="AB1235" s="63"/>
      <c r="AC1235" s="63"/>
      <c r="AD1235" s="63"/>
      <c r="AE1235" s="63"/>
      <c r="AF1235" s="63"/>
      <c r="AG1235" s="63"/>
      <c r="AH1235" s="63"/>
      <c r="AI1235" s="63"/>
      <c r="AJ1235" s="63"/>
    </row>
    <row r="1236">
      <c r="A1236" s="251" t="s">
        <v>1676</v>
      </c>
      <c r="B1236" s="262" t="s">
        <v>711</v>
      </c>
      <c r="C1236" s="262" t="s">
        <v>4535</v>
      </c>
      <c r="D1236" s="262" t="s">
        <v>4536</v>
      </c>
      <c r="E1236" s="263">
        <v>9.0</v>
      </c>
      <c r="F1236" s="263" t="s">
        <v>7286</v>
      </c>
      <c r="G1236" s="264" t="s">
        <v>7270</v>
      </c>
      <c r="H1236" s="55" t="s">
        <v>255</v>
      </c>
      <c r="I1236" s="264">
        <v>1.0</v>
      </c>
      <c r="J1236" s="278" t="s">
        <v>255</v>
      </c>
      <c r="K1236" s="104">
        <v>38.0</v>
      </c>
      <c r="L1236" s="104">
        <v>23.0</v>
      </c>
      <c r="M1236" s="104">
        <v>15.0</v>
      </c>
      <c r="N1236" s="262" t="s">
        <v>4534</v>
      </c>
      <c r="O1236" s="264">
        <v>0.0</v>
      </c>
      <c r="P1236" s="268">
        <v>0.0</v>
      </c>
      <c r="Q1236" s="264">
        <v>0.0</v>
      </c>
      <c r="R1236" s="268">
        <v>0.0</v>
      </c>
      <c r="S1236" s="268">
        <v>0.0</v>
      </c>
      <c r="T1236" s="264">
        <v>0.0</v>
      </c>
      <c r="U1236" s="268">
        <v>0.0</v>
      </c>
      <c r="V1236" s="268">
        <v>0.0</v>
      </c>
      <c r="W1236" s="269">
        <v>67.0</v>
      </c>
      <c r="X1236" s="269">
        <v>0.0</v>
      </c>
      <c r="Y1236" s="264">
        <v>1.0</v>
      </c>
      <c r="Z1236" s="264">
        <v>0.0</v>
      </c>
      <c r="AA1236" s="3"/>
      <c r="AB1236" s="3"/>
      <c r="AC1236" s="3"/>
      <c r="AD1236" s="3"/>
      <c r="AE1236" s="3"/>
      <c r="AF1236" s="3"/>
      <c r="AG1236" s="3"/>
      <c r="AH1236" s="3"/>
      <c r="AI1236" s="3"/>
      <c r="AJ1236" s="3"/>
    </row>
    <row r="1237">
      <c r="A1237" s="252" t="s">
        <v>1676</v>
      </c>
      <c r="B1237" s="270" t="s">
        <v>1260</v>
      </c>
      <c r="C1237" s="270" t="s">
        <v>4601</v>
      </c>
      <c r="D1237" s="270" t="s">
        <v>4602</v>
      </c>
      <c r="E1237" s="271">
        <v>10.0</v>
      </c>
      <c r="F1237" s="271" t="s">
        <v>7292</v>
      </c>
      <c r="G1237" s="272" t="s">
        <v>7270</v>
      </c>
      <c r="H1237" s="59" t="s">
        <v>7282</v>
      </c>
      <c r="I1237" s="272">
        <v>1.0</v>
      </c>
      <c r="J1237" s="279" t="s">
        <v>303</v>
      </c>
      <c r="K1237" s="289">
        <v>29.5</v>
      </c>
      <c r="L1237" s="289">
        <v>15.0543</v>
      </c>
      <c r="M1237" s="289">
        <v>14.4457</v>
      </c>
      <c r="N1237" s="270" t="s">
        <v>4600</v>
      </c>
      <c r="O1237" s="272">
        <v>1.0</v>
      </c>
      <c r="P1237" s="276">
        <v>1.0E-4</v>
      </c>
      <c r="Q1237" s="272">
        <v>2.0</v>
      </c>
      <c r="R1237" s="276">
        <v>2.0E-4</v>
      </c>
      <c r="S1237" s="276">
        <v>1.0</v>
      </c>
      <c r="T1237" s="272">
        <v>0.0</v>
      </c>
      <c r="U1237" s="276">
        <v>1.0</v>
      </c>
      <c r="V1237" s="276">
        <v>0.0</v>
      </c>
      <c r="W1237" s="277">
        <v>59.0</v>
      </c>
      <c r="X1237" s="277">
        <v>0.0</v>
      </c>
      <c r="Y1237" s="272">
        <v>1.0</v>
      </c>
      <c r="Z1237" s="272">
        <v>0.0</v>
      </c>
      <c r="AA1237" s="63"/>
      <c r="AB1237" s="63"/>
      <c r="AC1237" s="63"/>
      <c r="AD1237" s="63"/>
      <c r="AE1237" s="63"/>
      <c r="AF1237" s="63"/>
      <c r="AG1237" s="63"/>
      <c r="AH1237" s="63"/>
      <c r="AI1237" s="63"/>
      <c r="AJ1237" s="63"/>
    </row>
    <row r="1238">
      <c r="A1238" s="251" t="s">
        <v>1676</v>
      </c>
      <c r="B1238" s="262" t="s">
        <v>1260</v>
      </c>
      <c r="C1238" s="262" t="s">
        <v>4585</v>
      </c>
      <c r="D1238" s="262" t="s">
        <v>4586</v>
      </c>
      <c r="E1238" s="263">
        <v>8.0</v>
      </c>
      <c r="F1238" s="263" t="s">
        <v>7292</v>
      </c>
      <c r="G1238" s="264" t="s">
        <v>7270</v>
      </c>
      <c r="H1238" s="55" t="s">
        <v>7282</v>
      </c>
      <c r="I1238" s="264">
        <v>1.0</v>
      </c>
      <c r="J1238" s="278" t="s">
        <v>303</v>
      </c>
      <c r="K1238" s="104">
        <v>29.5</v>
      </c>
      <c r="L1238" s="104">
        <v>15.0543</v>
      </c>
      <c r="M1238" s="104">
        <v>14.4457</v>
      </c>
      <c r="N1238" s="262" t="s">
        <v>4584</v>
      </c>
      <c r="O1238" s="264">
        <v>2.0</v>
      </c>
      <c r="P1238" s="268">
        <v>2.0E-4</v>
      </c>
      <c r="Q1238" s="264">
        <v>2.0</v>
      </c>
      <c r="R1238" s="268">
        <v>2.0E-4</v>
      </c>
      <c r="S1238" s="268">
        <v>1.0</v>
      </c>
      <c r="T1238" s="264">
        <v>0.0</v>
      </c>
      <c r="U1238" s="268">
        <v>0.5</v>
      </c>
      <c r="V1238" s="268">
        <v>0.0</v>
      </c>
      <c r="W1238" s="269">
        <v>59.0</v>
      </c>
      <c r="X1238" s="269">
        <v>0.0</v>
      </c>
      <c r="Y1238" s="264">
        <v>1.0</v>
      </c>
      <c r="Z1238" s="264">
        <v>0.0</v>
      </c>
      <c r="AA1238" s="3"/>
      <c r="AB1238" s="3"/>
      <c r="AC1238" s="3"/>
      <c r="AD1238" s="3"/>
      <c r="AE1238" s="3"/>
      <c r="AF1238" s="3"/>
      <c r="AG1238" s="3"/>
      <c r="AH1238" s="3"/>
      <c r="AI1238" s="3"/>
      <c r="AJ1238" s="3"/>
    </row>
    <row r="1239">
      <c r="A1239" s="252" t="s">
        <v>1676</v>
      </c>
      <c r="B1239" s="270" t="s">
        <v>1260</v>
      </c>
      <c r="C1239" s="270" t="s">
        <v>4597</v>
      </c>
      <c r="D1239" s="270" t="s">
        <v>4598</v>
      </c>
      <c r="E1239" s="271">
        <v>9.5</v>
      </c>
      <c r="F1239" s="271" t="s">
        <v>7292</v>
      </c>
      <c r="G1239" s="272" t="s">
        <v>7270</v>
      </c>
      <c r="H1239" s="59" t="s">
        <v>7282</v>
      </c>
      <c r="I1239" s="272">
        <v>1.0</v>
      </c>
      <c r="J1239" s="279" t="s">
        <v>303</v>
      </c>
      <c r="K1239" s="289">
        <v>29.5</v>
      </c>
      <c r="L1239" s="289">
        <v>15.0543</v>
      </c>
      <c r="M1239" s="289">
        <v>14.4457</v>
      </c>
      <c r="N1239" s="270" t="s">
        <v>4596</v>
      </c>
      <c r="O1239" s="272">
        <v>1.0</v>
      </c>
      <c r="P1239" s="276">
        <v>1.0E-4</v>
      </c>
      <c r="Q1239" s="272">
        <v>3.0</v>
      </c>
      <c r="R1239" s="276">
        <v>2.0E-4</v>
      </c>
      <c r="S1239" s="276">
        <v>0.0</v>
      </c>
      <c r="T1239" s="272">
        <v>0.0</v>
      </c>
      <c r="U1239" s="276">
        <v>1.0</v>
      </c>
      <c r="V1239" s="276">
        <v>0.0</v>
      </c>
      <c r="W1239" s="277">
        <v>59.0</v>
      </c>
      <c r="X1239" s="277">
        <v>0.0</v>
      </c>
      <c r="Y1239" s="272">
        <v>1.0</v>
      </c>
      <c r="Z1239" s="272">
        <v>0.0</v>
      </c>
      <c r="AA1239" s="63"/>
      <c r="AB1239" s="63"/>
      <c r="AC1239" s="63"/>
      <c r="AD1239" s="63"/>
      <c r="AE1239" s="63"/>
      <c r="AF1239" s="63"/>
      <c r="AG1239" s="63"/>
      <c r="AH1239" s="63"/>
      <c r="AI1239" s="63"/>
      <c r="AJ1239" s="63"/>
    </row>
    <row r="1240">
      <c r="A1240" s="251" t="s">
        <v>1676</v>
      </c>
      <c r="B1240" s="262" t="s">
        <v>1260</v>
      </c>
      <c r="C1240" s="262" t="s">
        <v>1267</v>
      </c>
      <c r="D1240" s="262" t="s">
        <v>1268</v>
      </c>
      <c r="E1240" s="263">
        <v>8.0</v>
      </c>
      <c r="F1240" s="263" t="s">
        <v>7288</v>
      </c>
      <c r="G1240" s="264" t="s">
        <v>7270</v>
      </c>
      <c r="H1240" s="55" t="s">
        <v>7282</v>
      </c>
      <c r="I1240" s="264">
        <v>1.0</v>
      </c>
      <c r="J1240" s="278" t="s">
        <v>303</v>
      </c>
      <c r="K1240" s="104">
        <v>29.5</v>
      </c>
      <c r="L1240" s="104">
        <v>15.0543</v>
      </c>
      <c r="M1240" s="104">
        <v>14.4457</v>
      </c>
      <c r="N1240" s="262" t="s">
        <v>4620</v>
      </c>
      <c r="O1240" s="264">
        <v>1.0</v>
      </c>
      <c r="P1240" s="268">
        <v>1.0E-4</v>
      </c>
      <c r="Q1240" s="264">
        <v>2.0</v>
      </c>
      <c r="R1240" s="268">
        <v>2.0E-4</v>
      </c>
      <c r="S1240" s="268">
        <v>1.0</v>
      </c>
      <c r="T1240" s="264">
        <v>0.0</v>
      </c>
      <c r="U1240" s="268">
        <v>1.0</v>
      </c>
      <c r="V1240" s="268">
        <v>0.0</v>
      </c>
      <c r="W1240" s="269">
        <v>59.0</v>
      </c>
      <c r="X1240" s="269">
        <v>0.0</v>
      </c>
      <c r="Y1240" s="264">
        <v>1.0</v>
      </c>
      <c r="Z1240" s="264">
        <v>0.0</v>
      </c>
      <c r="AA1240" s="3"/>
      <c r="AB1240" s="3"/>
      <c r="AC1240" s="3"/>
      <c r="AD1240" s="3"/>
      <c r="AE1240" s="3"/>
      <c r="AF1240" s="3"/>
      <c r="AG1240" s="3"/>
      <c r="AH1240" s="3"/>
      <c r="AI1240" s="3"/>
      <c r="AJ1240" s="3"/>
    </row>
    <row r="1241">
      <c r="A1241" s="252" t="s">
        <v>1676</v>
      </c>
      <c r="B1241" s="270" t="s">
        <v>737</v>
      </c>
      <c r="C1241" s="270" t="s">
        <v>738</v>
      </c>
      <c r="D1241" s="270" t="s">
        <v>739</v>
      </c>
      <c r="E1241" s="271">
        <v>10.0</v>
      </c>
      <c r="F1241" s="271" t="s">
        <v>7287</v>
      </c>
      <c r="G1241" s="272" t="s">
        <v>7270</v>
      </c>
      <c r="H1241" s="59" t="s">
        <v>1619</v>
      </c>
      <c r="I1241" s="272">
        <v>1.0</v>
      </c>
      <c r="J1241" s="279" t="s">
        <v>202</v>
      </c>
      <c r="K1241" s="289">
        <v>54.0</v>
      </c>
      <c r="L1241" s="289">
        <v>29.0</v>
      </c>
      <c r="M1241" s="289">
        <v>25.0</v>
      </c>
      <c r="N1241" s="270" t="s">
        <v>3395</v>
      </c>
      <c r="O1241" s="272">
        <v>3.0</v>
      </c>
      <c r="P1241" s="276">
        <v>3.0E-4</v>
      </c>
      <c r="Q1241" s="272">
        <v>5.0</v>
      </c>
      <c r="R1241" s="276">
        <v>4.0E-4</v>
      </c>
      <c r="S1241" s="276">
        <v>1.0</v>
      </c>
      <c r="T1241" s="272">
        <v>0.0</v>
      </c>
      <c r="U1241" s="276">
        <v>0.3333</v>
      </c>
      <c r="V1241" s="276">
        <v>0.0</v>
      </c>
      <c r="W1241" s="277">
        <v>102.0</v>
      </c>
      <c r="X1241" s="277">
        <v>0.0</v>
      </c>
      <c r="Y1241" s="272">
        <v>1.0</v>
      </c>
      <c r="Z1241" s="272">
        <v>0.0</v>
      </c>
      <c r="AA1241" s="63"/>
      <c r="AB1241" s="63"/>
      <c r="AC1241" s="63"/>
      <c r="AD1241" s="63"/>
      <c r="AE1241" s="63"/>
      <c r="AF1241" s="63"/>
      <c r="AG1241" s="63"/>
      <c r="AH1241" s="63"/>
      <c r="AI1241" s="63"/>
      <c r="AJ1241" s="63"/>
    </row>
    <row r="1242">
      <c r="A1242" s="251" t="s">
        <v>1676</v>
      </c>
      <c r="B1242" s="262" t="s">
        <v>737</v>
      </c>
      <c r="C1242" s="262" t="s">
        <v>6766</v>
      </c>
      <c r="D1242" s="262" t="s">
        <v>6767</v>
      </c>
      <c r="E1242" s="263">
        <v>7.0</v>
      </c>
      <c r="F1242" s="263" t="s">
        <v>7287</v>
      </c>
      <c r="G1242" s="264" t="s">
        <v>7270</v>
      </c>
      <c r="H1242" s="55" t="s">
        <v>1619</v>
      </c>
      <c r="I1242" s="264">
        <v>1.0</v>
      </c>
      <c r="J1242" s="278" t="s">
        <v>202</v>
      </c>
      <c r="K1242" s="104">
        <v>54.0</v>
      </c>
      <c r="L1242" s="104">
        <v>29.0</v>
      </c>
      <c r="M1242" s="104">
        <v>25.0</v>
      </c>
      <c r="N1242" s="262" t="s">
        <v>6765</v>
      </c>
      <c r="O1242" s="264">
        <v>1.0</v>
      </c>
      <c r="P1242" s="268">
        <v>1.0E-4</v>
      </c>
      <c r="Q1242" s="264">
        <v>1.0</v>
      </c>
      <c r="R1242" s="268">
        <v>1.0E-4</v>
      </c>
      <c r="S1242" s="268">
        <v>1.0</v>
      </c>
      <c r="T1242" s="264">
        <v>0.0</v>
      </c>
      <c r="U1242" s="268">
        <v>1.0</v>
      </c>
      <c r="V1242" s="268">
        <v>0.0</v>
      </c>
      <c r="W1242" s="269">
        <v>102.0</v>
      </c>
      <c r="X1242" s="269">
        <v>0.0</v>
      </c>
      <c r="Y1242" s="264">
        <v>1.0</v>
      </c>
      <c r="Z1242" s="264">
        <v>0.0</v>
      </c>
      <c r="AA1242" s="3"/>
      <c r="AB1242" s="3"/>
      <c r="AC1242" s="3"/>
      <c r="AD1242" s="3"/>
      <c r="AE1242" s="3"/>
      <c r="AF1242" s="3"/>
      <c r="AG1242" s="3"/>
      <c r="AH1242" s="3"/>
      <c r="AI1242" s="3"/>
      <c r="AJ1242" s="3"/>
    </row>
    <row r="1243">
      <c r="A1243" s="252" t="s">
        <v>1676</v>
      </c>
      <c r="B1243" s="270" t="s">
        <v>1285</v>
      </c>
      <c r="C1243" s="270" t="s">
        <v>1288</v>
      </c>
      <c r="D1243" s="270" t="s">
        <v>1289</v>
      </c>
      <c r="E1243" s="271">
        <v>10.5</v>
      </c>
      <c r="F1243" s="271" t="s">
        <v>7287</v>
      </c>
      <c r="G1243" s="272" t="s">
        <v>7270</v>
      </c>
      <c r="H1243" s="59" t="s">
        <v>1619</v>
      </c>
      <c r="I1243" s="272">
        <v>1.0</v>
      </c>
      <c r="J1243" s="279" t="s">
        <v>202</v>
      </c>
      <c r="K1243" s="289">
        <v>54.0</v>
      </c>
      <c r="L1243" s="289">
        <v>29.0</v>
      </c>
      <c r="M1243" s="289">
        <v>25.0</v>
      </c>
      <c r="N1243" s="270" t="s">
        <v>3406</v>
      </c>
      <c r="O1243" s="272">
        <v>1.0</v>
      </c>
      <c r="P1243" s="276">
        <v>1.0E-4</v>
      </c>
      <c r="Q1243" s="272">
        <v>2.0</v>
      </c>
      <c r="R1243" s="276">
        <v>2.0E-4</v>
      </c>
      <c r="S1243" s="276">
        <v>1.0</v>
      </c>
      <c r="T1243" s="272">
        <v>0.0</v>
      </c>
      <c r="U1243" s="276">
        <v>1.0</v>
      </c>
      <c r="V1243" s="276">
        <v>0.0</v>
      </c>
      <c r="W1243" s="277">
        <v>106.0</v>
      </c>
      <c r="X1243" s="277">
        <v>0.0</v>
      </c>
      <c r="Y1243" s="272">
        <v>1.0</v>
      </c>
      <c r="Z1243" s="272">
        <v>0.0</v>
      </c>
      <c r="AA1243" s="63"/>
      <c r="AB1243" s="63"/>
      <c r="AC1243" s="63"/>
      <c r="AD1243" s="63"/>
      <c r="AE1243" s="63"/>
      <c r="AF1243" s="63"/>
      <c r="AG1243" s="63"/>
      <c r="AH1243" s="63"/>
      <c r="AI1243" s="63"/>
      <c r="AJ1243" s="63"/>
    </row>
    <row r="1244">
      <c r="A1244" s="251" t="s">
        <v>1676</v>
      </c>
      <c r="B1244" s="262" t="s">
        <v>755</v>
      </c>
      <c r="C1244" s="262" t="s">
        <v>6888</v>
      </c>
      <c r="D1244" s="262" t="s">
        <v>6889</v>
      </c>
      <c r="E1244" s="263">
        <v>12.0</v>
      </c>
      <c r="F1244" s="263" t="s">
        <v>186</v>
      </c>
      <c r="G1244" s="264" t="s">
        <v>7270</v>
      </c>
      <c r="H1244" s="55" t="s">
        <v>1619</v>
      </c>
      <c r="I1244" s="264">
        <v>1.0</v>
      </c>
      <c r="J1244" s="278" t="s">
        <v>202</v>
      </c>
      <c r="K1244" s="104">
        <v>54.0</v>
      </c>
      <c r="L1244" s="104">
        <v>29.0</v>
      </c>
      <c r="M1244" s="104">
        <v>25.0</v>
      </c>
      <c r="N1244" s="262" t="s">
        <v>6887</v>
      </c>
      <c r="O1244" s="264">
        <v>2.0</v>
      </c>
      <c r="P1244" s="268">
        <v>2.0E-4</v>
      </c>
      <c r="Q1244" s="264">
        <v>5.0</v>
      </c>
      <c r="R1244" s="268">
        <v>4.0E-4</v>
      </c>
      <c r="S1244" s="268">
        <v>1.0</v>
      </c>
      <c r="T1244" s="264">
        <v>0.0</v>
      </c>
      <c r="U1244" s="268">
        <v>0.5</v>
      </c>
      <c r="V1244" s="268">
        <v>0.0</v>
      </c>
      <c r="W1244" s="269">
        <v>102.0</v>
      </c>
      <c r="X1244" s="269">
        <v>0.0</v>
      </c>
      <c r="Y1244" s="264">
        <v>1.0</v>
      </c>
      <c r="Z1244" s="264">
        <v>0.0</v>
      </c>
      <c r="AA1244" s="3"/>
      <c r="AB1244" s="3"/>
      <c r="AC1244" s="3"/>
      <c r="AD1244" s="3"/>
      <c r="AE1244" s="3"/>
      <c r="AF1244" s="3"/>
      <c r="AG1244" s="3"/>
      <c r="AH1244" s="3"/>
      <c r="AI1244" s="3"/>
      <c r="AJ1244" s="3"/>
    </row>
    <row r="1245">
      <c r="A1245" s="252" t="s">
        <v>1676</v>
      </c>
      <c r="B1245" s="270" t="s">
        <v>7335</v>
      </c>
      <c r="C1245" s="270" t="s">
        <v>4464</v>
      </c>
      <c r="D1245" s="270" t="s">
        <v>4465</v>
      </c>
      <c r="E1245" s="271">
        <v>10.5</v>
      </c>
      <c r="F1245" s="271" t="s">
        <v>7336</v>
      </c>
      <c r="G1245" s="272" t="s">
        <v>7270</v>
      </c>
      <c r="H1245" s="59" t="s">
        <v>1619</v>
      </c>
      <c r="I1245" s="272">
        <v>1.0</v>
      </c>
      <c r="J1245" s="279" t="s">
        <v>202</v>
      </c>
      <c r="K1245" s="289">
        <v>54.0</v>
      </c>
      <c r="L1245" s="289">
        <v>29.0</v>
      </c>
      <c r="M1245" s="289">
        <v>25.0</v>
      </c>
      <c r="N1245" s="270" t="s">
        <v>4463</v>
      </c>
      <c r="O1245" s="272">
        <v>1.0</v>
      </c>
      <c r="P1245" s="276">
        <v>1.0E-4</v>
      </c>
      <c r="Q1245" s="272">
        <v>1.0</v>
      </c>
      <c r="R1245" s="276">
        <v>1.0E-4</v>
      </c>
      <c r="S1245" s="276">
        <v>1.0</v>
      </c>
      <c r="T1245" s="272">
        <v>0.0</v>
      </c>
      <c r="U1245" s="276">
        <v>1.0</v>
      </c>
      <c r="V1245" s="276">
        <v>0.0</v>
      </c>
      <c r="W1245" s="277">
        <v>118.0</v>
      </c>
      <c r="X1245" s="277">
        <v>0.0</v>
      </c>
      <c r="Y1245" s="272">
        <v>1.0</v>
      </c>
      <c r="Z1245" s="272">
        <v>0.0</v>
      </c>
      <c r="AA1245" s="63"/>
      <c r="AB1245" s="63"/>
      <c r="AC1245" s="63"/>
      <c r="AD1245" s="63"/>
      <c r="AE1245" s="63"/>
      <c r="AF1245" s="63"/>
      <c r="AG1245" s="63"/>
      <c r="AH1245" s="63"/>
      <c r="AI1245" s="63"/>
      <c r="AJ1245" s="63"/>
    </row>
    <row r="1246">
      <c r="A1246" s="251" t="s">
        <v>1676</v>
      </c>
      <c r="B1246" s="262" t="s">
        <v>7335</v>
      </c>
      <c r="C1246" s="262" t="s">
        <v>4448</v>
      </c>
      <c r="D1246" s="262" t="s">
        <v>4449</v>
      </c>
      <c r="E1246" s="263">
        <v>6.5</v>
      </c>
      <c r="F1246" s="263" t="s">
        <v>7336</v>
      </c>
      <c r="G1246" s="264" t="s">
        <v>7270</v>
      </c>
      <c r="H1246" s="55" t="s">
        <v>1619</v>
      </c>
      <c r="I1246" s="264">
        <v>2.0</v>
      </c>
      <c r="J1246" s="278" t="s">
        <v>202</v>
      </c>
      <c r="K1246" s="104">
        <v>54.0</v>
      </c>
      <c r="L1246" s="104">
        <v>29.0</v>
      </c>
      <c r="M1246" s="104">
        <v>25.0</v>
      </c>
      <c r="N1246" s="262" t="s">
        <v>4447</v>
      </c>
      <c r="O1246" s="264">
        <v>1.0</v>
      </c>
      <c r="P1246" s="268">
        <v>1.0E-4</v>
      </c>
      <c r="Q1246" s="264">
        <v>1.0</v>
      </c>
      <c r="R1246" s="268">
        <v>1.0E-4</v>
      </c>
      <c r="S1246" s="268">
        <v>1.0</v>
      </c>
      <c r="T1246" s="264">
        <v>0.0</v>
      </c>
      <c r="U1246" s="268">
        <v>2.0</v>
      </c>
      <c r="V1246" s="268">
        <v>0.0</v>
      </c>
      <c r="W1246" s="269">
        <v>236.0</v>
      </c>
      <c r="X1246" s="269">
        <v>0.0</v>
      </c>
      <c r="Y1246" s="264">
        <v>2.0</v>
      </c>
      <c r="Z1246" s="264">
        <v>0.0</v>
      </c>
      <c r="AA1246" s="3"/>
      <c r="AB1246" s="3"/>
      <c r="AC1246" s="3"/>
      <c r="AD1246" s="3"/>
      <c r="AE1246" s="3"/>
      <c r="AF1246" s="3"/>
      <c r="AG1246" s="3"/>
      <c r="AH1246" s="3"/>
      <c r="AI1246" s="3"/>
      <c r="AJ1246" s="3"/>
    </row>
    <row r="1247">
      <c r="A1247" s="252" t="s">
        <v>1676</v>
      </c>
      <c r="B1247" s="270" t="s">
        <v>7335</v>
      </c>
      <c r="C1247" s="270" t="s">
        <v>4452</v>
      </c>
      <c r="D1247" s="270" t="s">
        <v>4453</v>
      </c>
      <c r="E1247" s="271">
        <v>7.5</v>
      </c>
      <c r="F1247" s="271" t="s">
        <v>7336</v>
      </c>
      <c r="G1247" s="272" t="s">
        <v>7270</v>
      </c>
      <c r="H1247" s="59" t="s">
        <v>1619</v>
      </c>
      <c r="I1247" s="272">
        <v>1.0</v>
      </c>
      <c r="J1247" s="279" t="s">
        <v>202</v>
      </c>
      <c r="K1247" s="289">
        <v>54.0</v>
      </c>
      <c r="L1247" s="289">
        <v>29.0</v>
      </c>
      <c r="M1247" s="289">
        <v>25.0</v>
      </c>
      <c r="N1247" s="270" t="s">
        <v>4451</v>
      </c>
      <c r="O1247" s="272">
        <v>0.0</v>
      </c>
      <c r="P1247" s="276">
        <v>0.0</v>
      </c>
      <c r="Q1247" s="272">
        <v>0.0</v>
      </c>
      <c r="R1247" s="276">
        <v>0.0</v>
      </c>
      <c r="S1247" s="276">
        <v>0.0</v>
      </c>
      <c r="T1247" s="272">
        <v>0.0</v>
      </c>
      <c r="U1247" s="276">
        <v>0.0</v>
      </c>
      <c r="V1247" s="276">
        <v>0.0</v>
      </c>
      <c r="W1247" s="277">
        <v>118.0</v>
      </c>
      <c r="X1247" s="277">
        <v>0.0</v>
      </c>
      <c r="Y1247" s="272">
        <v>1.0</v>
      </c>
      <c r="Z1247" s="272">
        <v>0.0</v>
      </c>
      <c r="AA1247" s="63"/>
      <c r="AB1247" s="63"/>
      <c r="AC1247" s="63"/>
      <c r="AD1247" s="63"/>
      <c r="AE1247" s="63"/>
      <c r="AF1247" s="63"/>
      <c r="AG1247" s="63"/>
      <c r="AH1247" s="63"/>
      <c r="AI1247" s="63"/>
      <c r="AJ1247" s="63"/>
    </row>
    <row r="1248">
      <c r="A1248" s="251" t="s">
        <v>1676</v>
      </c>
      <c r="B1248" s="262" t="s">
        <v>763</v>
      </c>
      <c r="C1248" s="262" t="s">
        <v>766</v>
      </c>
      <c r="D1248" s="262" t="s">
        <v>767</v>
      </c>
      <c r="E1248" s="263">
        <v>8.5</v>
      </c>
      <c r="F1248" s="263" t="s">
        <v>7290</v>
      </c>
      <c r="G1248" s="264" t="s">
        <v>7270</v>
      </c>
      <c r="H1248" s="55" t="s">
        <v>59</v>
      </c>
      <c r="I1248" s="264">
        <v>1.0</v>
      </c>
      <c r="J1248" s="278" t="s">
        <v>59</v>
      </c>
      <c r="K1248" s="104">
        <v>67.0</v>
      </c>
      <c r="L1248" s="104">
        <v>40.0</v>
      </c>
      <c r="M1248" s="104">
        <v>27.0</v>
      </c>
      <c r="N1248" s="262" t="s">
        <v>6642</v>
      </c>
      <c r="O1248" s="264">
        <v>1.0</v>
      </c>
      <c r="P1248" s="268">
        <v>1.0E-4</v>
      </c>
      <c r="Q1248" s="264">
        <v>1.0</v>
      </c>
      <c r="R1248" s="268">
        <v>1.0E-4</v>
      </c>
      <c r="S1248" s="268">
        <v>1.0</v>
      </c>
      <c r="T1248" s="264">
        <v>0.0</v>
      </c>
      <c r="U1248" s="268">
        <v>1.0</v>
      </c>
      <c r="V1248" s="268">
        <v>0.0</v>
      </c>
      <c r="W1248" s="269">
        <v>129.0</v>
      </c>
      <c r="X1248" s="269">
        <v>0.0</v>
      </c>
      <c r="Y1248" s="264">
        <v>1.0</v>
      </c>
      <c r="Z1248" s="264">
        <v>0.0</v>
      </c>
      <c r="AA1248" s="3"/>
      <c r="AB1248" s="3"/>
      <c r="AC1248" s="3"/>
      <c r="AD1248" s="3"/>
      <c r="AE1248" s="3"/>
      <c r="AF1248" s="3"/>
      <c r="AG1248" s="3"/>
      <c r="AH1248" s="3"/>
      <c r="AI1248" s="3"/>
      <c r="AJ1248" s="3"/>
    </row>
    <row r="1249">
      <c r="A1249" s="252" t="s">
        <v>1676</v>
      </c>
      <c r="B1249" s="270" t="s">
        <v>763</v>
      </c>
      <c r="C1249" s="270" t="s">
        <v>6649</v>
      </c>
      <c r="D1249" s="270" t="s">
        <v>6650</v>
      </c>
      <c r="E1249" s="271">
        <v>9.5</v>
      </c>
      <c r="F1249" s="271" t="s">
        <v>7290</v>
      </c>
      <c r="G1249" s="272" t="s">
        <v>7270</v>
      </c>
      <c r="H1249" s="59" t="s">
        <v>59</v>
      </c>
      <c r="I1249" s="272">
        <v>1.0</v>
      </c>
      <c r="J1249" s="279" t="s">
        <v>59</v>
      </c>
      <c r="K1249" s="289">
        <v>67.0</v>
      </c>
      <c r="L1249" s="289">
        <v>40.0</v>
      </c>
      <c r="M1249" s="289">
        <v>27.0</v>
      </c>
      <c r="N1249" s="270" t="s">
        <v>6648</v>
      </c>
      <c r="O1249" s="272">
        <v>6.0</v>
      </c>
      <c r="P1249" s="276">
        <v>6.0E-4</v>
      </c>
      <c r="Q1249" s="272">
        <v>6.0</v>
      </c>
      <c r="R1249" s="276">
        <v>5.0E-4</v>
      </c>
      <c r="S1249" s="276">
        <v>1.0</v>
      </c>
      <c r="T1249" s="272">
        <v>0.0</v>
      </c>
      <c r="U1249" s="276">
        <v>0.1667</v>
      </c>
      <c r="V1249" s="276">
        <v>0.0</v>
      </c>
      <c r="W1249" s="277">
        <v>129.0</v>
      </c>
      <c r="X1249" s="277">
        <v>0.0</v>
      </c>
      <c r="Y1249" s="272">
        <v>1.0</v>
      </c>
      <c r="Z1249" s="272">
        <v>0.0</v>
      </c>
      <c r="AA1249" s="63"/>
      <c r="AB1249" s="63"/>
      <c r="AC1249" s="63"/>
      <c r="AD1249" s="63"/>
      <c r="AE1249" s="63"/>
      <c r="AF1249" s="63"/>
      <c r="AG1249" s="63"/>
      <c r="AH1249" s="63"/>
      <c r="AI1249" s="63"/>
      <c r="AJ1249" s="63"/>
    </row>
    <row r="1250">
      <c r="A1250" s="251" t="s">
        <v>1676</v>
      </c>
      <c r="B1250" s="262" t="s">
        <v>768</v>
      </c>
      <c r="C1250" s="262" t="s">
        <v>6455</v>
      </c>
      <c r="D1250" s="262" t="s">
        <v>6456</v>
      </c>
      <c r="E1250" s="263">
        <v>13.0</v>
      </c>
      <c r="F1250" s="263" t="s">
        <v>7287</v>
      </c>
      <c r="G1250" s="264" t="s">
        <v>7270</v>
      </c>
      <c r="H1250" s="55" t="s">
        <v>54</v>
      </c>
      <c r="I1250" s="264">
        <v>2.0</v>
      </c>
      <c r="J1250" s="278" t="s">
        <v>54</v>
      </c>
      <c r="K1250" s="104">
        <v>74.0</v>
      </c>
      <c r="L1250" s="104">
        <v>41.0</v>
      </c>
      <c r="M1250" s="104">
        <v>33.0</v>
      </c>
      <c r="N1250" s="262" t="s">
        <v>6454</v>
      </c>
      <c r="O1250" s="264">
        <v>12.0</v>
      </c>
      <c r="P1250" s="268">
        <v>0.0011</v>
      </c>
      <c r="Q1250" s="264">
        <v>18.0</v>
      </c>
      <c r="R1250" s="268">
        <v>0.0014</v>
      </c>
      <c r="S1250" s="268">
        <v>1.0</v>
      </c>
      <c r="T1250" s="264">
        <v>0.0</v>
      </c>
      <c r="U1250" s="268">
        <v>0.1667</v>
      </c>
      <c r="V1250" s="268">
        <v>0.0</v>
      </c>
      <c r="W1250" s="269">
        <v>300.0</v>
      </c>
      <c r="X1250" s="269">
        <v>0.0</v>
      </c>
      <c r="Y1250" s="264">
        <v>2.0</v>
      </c>
      <c r="Z1250" s="264">
        <v>0.0</v>
      </c>
      <c r="AA1250" s="3"/>
      <c r="AB1250" s="3"/>
      <c r="AC1250" s="3"/>
      <c r="AD1250" s="3"/>
      <c r="AE1250" s="3"/>
      <c r="AF1250" s="3"/>
      <c r="AG1250" s="3"/>
      <c r="AH1250" s="3"/>
      <c r="AI1250" s="3"/>
      <c r="AJ1250" s="3"/>
    </row>
    <row r="1251">
      <c r="A1251" s="252" t="s">
        <v>1676</v>
      </c>
      <c r="B1251" s="270" t="s">
        <v>768</v>
      </c>
      <c r="C1251" s="270" t="s">
        <v>6429</v>
      </c>
      <c r="D1251" s="270" t="s">
        <v>6430</v>
      </c>
      <c r="E1251" s="271">
        <v>6.5</v>
      </c>
      <c r="F1251" s="271" t="s">
        <v>7287</v>
      </c>
      <c r="G1251" s="272" t="s">
        <v>7270</v>
      </c>
      <c r="H1251" s="59" t="s">
        <v>54</v>
      </c>
      <c r="I1251" s="272">
        <v>1.0</v>
      </c>
      <c r="J1251" s="279" t="s">
        <v>54</v>
      </c>
      <c r="K1251" s="289">
        <v>74.0</v>
      </c>
      <c r="L1251" s="289">
        <v>41.0</v>
      </c>
      <c r="M1251" s="289">
        <v>33.0</v>
      </c>
      <c r="N1251" s="270" t="s">
        <v>6428</v>
      </c>
      <c r="O1251" s="272">
        <v>0.0</v>
      </c>
      <c r="P1251" s="276">
        <v>0.0</v>
      </c>
      <c r="Q1251" s="272">
        <v>0.0</v>
      </c>
      <c r="R1251" s="276">
        <v>0.0</v>
      </c>
      <c r="S1251" s="276">
        <v>0.0</v>
      </c>
      <c r="T1251" s="272">
        <v>0.0</v>
      </c>
      <c r="U1251" s="276">
        <v>0.0</v>
      </c>
      <c r="V1251" s="276">
        <v>0.0</v>
      </c>
      <c r="W1251" s="277">
        <v>150.0</v>
      </c>
      <c r="X1251" s="277">
        <v>0.0</v>
      </c>
      <c r="Y1251" s="272">
        <v>1.0</v>
      </c>
      <c r="Z1251" s="272">
        <v>0.0</v>
      </c>
      <c r="AA1251" s="63"/>
      <c r="AB1251" s="63"/>
      <c r="AC1251" s="63"/>
      <c r="AD1251" s="63"/>
      <c r="AE1251" s="63"/>
      <c r="AF1251" s="63"/>
      <c r="AG1251" s="63"/>
      <c r="AH1251" s="63"/>
      <c r="AI1251" s="63"/>
      <c r="AJ1251" s="63"/>
    </row>
    <row r="1252">
      <c r="A1252" s="251" t="s">
        <v>1676</v>
      </c>
      <c r="B1252" s="262" t="s">
        <v>768</v>
      </c>
      <c r="C1252" s="262" t="s">
        <v>6433</v>
      </c>
      <c r="D1252" s="262" t="s">
        <v>6434</v>
      </c>
      <c r="E1252" s="263">
        <v>7.0</v>
      </c>
      <c r="F1252" s="263" t="s">
        <v>7287</v>
      </c>
      <c r="G1252" s="264" t="s">
        <v>7270</v>
      </c>
      <c r="H1252" s="55" t="s">
        <v>54</v>
      </c>
      <c r="I1252" s="264">
        <v>1.0</v>
      </c>
      <c r="J1252" s="278" t="s">
        <v>54</v>
      </c>
      <c r="K1252" s="104">
        <v>74.0</v>
      </c>
      <c r="L1252" s="104">
        <v>41.0</v>
      </c>
      <c r="M1252" s="104">
        <v>33.0</v>
      </c>
      <c r="N1252" s="262" t="s">
        <v>6432</v>
      </c>
      <c r="O1252" s="264">
        <v>2.0</v>
      </c>
      <c r="P1252" s="268">
        <v>2.0E-4</v>
      </c>
      <c r="Q1252" s="264">
        <v>2.0</v>
      </c>
      <c r="R1252" s="268">
        <v>2.0E-4</v>
      </c>
      <c r="S1252" s="268">
        <v>1.0</v>
      </c>
      <c r="T1252" s="264">
        <v>0.0</v>
      </c>
      <c r="U1252" s="268">
        <v>0.5</v>
      </c>
      <c r="V1252" s="268">
        <v>0.0</v>
      </c>
      <c r="W1252" s="269">
        <v>150.0</v>
      </c>
      <c r="X1252" s="269">
        <v>0.0</v>
      </c>
      <c r="Y1252" s="264">
        <v>1.0</v>
      </c>
      <c r="Z1252" s="264">
        <v>0.0</v>
      </c>
      <c r="AA1252" s="3"/>
      <c r="AB1252" s="3"/>
      <c r="AC1252" s="3"/>
      <c r="AD1252" s="3"/>
      <c r="AE1252" s="3"/>
      <c r="AF1252" s="3"/>
      <c r="AG1252" s="3"/>
      <c r="AH1252" s="3"/>
      <c r="AI1252" s="3"/>
      <c r="AJ1252" s="3"/>
    </row>
    <row r="1253">
      <c r="A1253" s="252" t="s">
        <v>1676</v>
      </c>
      <c r="B1253" s="270" t="s">
        <v>768</v>
      </c>
      <c r="C1253" s="270" t="s">
        <v>771</v>
      </c>
      <c r="D1253" s="270" t="s">
        <v>772</v>
      </c>
      <c r="E1253" s="271">
        <v>8.0</v>
      </c>
      <c r="F1253" s="271" t="s">
        <v>7287</v>
      </c>
      <c r="G1253" s="272" t="s">
        <v>7270</v>
      </c>
      <c r="H1253" s="59" t="s">
        <v>54</v>
      </c>
      <c r="I1253" s="272">
        <v>1.0</v>
      </c>
      <c r="J1253" s="279" t="s">
        <v>54</v>
      </c>
      <c r="K1253" s="289">
        <v>74.0</v>
      </c>
      <c r="L1253" s="289">
        <v>41.0</v>
      </c>
      <c r="M1253" s="289">
        <v>33.0</v>
      </c>
      <c r="N1253" s="270" t="s">
        <v>6440</v>
      </c>
      <c r="O1253" s="272">
        <v>11.0</v>
      </c>
      <c r="P1253" s="276">
        <v>0.001</v>
      </c>
      <c r="Q1253" s="272">
        <v>22.0</v>
      </c>
      <c r="R1253" s="276">
        <v>0.0017</v>
      </c>
      <c r="S1253" s="276">
        <v>0.8182</v>
      </c>
      <c r="T1253" s="272">
        <v>0.0</v>
      </c>
      <c r="U1253" s="276">
        <v>0.0909</v>
      </c>
      <c r="V1253" s="276">
        <v>0.0</v>
      </c>
      <c r="W1253" s="277">
        <v>150.0</v>
      </c>
      <c r="X1253" s="277">
        <v>0.0</v>
      </c>
      <c r="Y1253" s="272">
        <v>1.0</v>
      </c>
      <c r="Z1253" s="272">
        <v>0.0</v>
      </c>
      <c r="AA1253" s="63"/>
      <c r="AB1253" s="63"/>
      <c r="AC1253" s="63"/>
      <c r="AD1253" s="63"/>
      <c r="AE1253" s="63"/>
      <c r="AF1253" s="63"/>
      <c r="AG1253" s="63"/>
      <c r="AH1253" s="63"/>
      <c r="AI1253" s="63"/>
      <c r="AJ1253" s="63"/>
    </row>
    <row r="1254">
      <c r="A1254" s="251" t="s">
        <v>1676</v>
      </c>
      <c r="B1254" s="262" t="s">
        <v>768</v>
      </c>
      <c r="C1254" s="262" t="s">
        <v>773</v>
      </c>
      <c r="D1254" s="262" t="s">
        <v>774</v>
      </c>
      <c r="E1254" s="263">
        <v>9.5</v>
      </c>
      <c r="F1254" s="263" t="s">
        <v>7287</v>
      </c>
      <c r="G1254" s="264" t="s">
        <v>7270</v>
      </c>
      <c r="H1254" s="55" t="s">
        <v>54</v>
      </c>
      <c r="I1254" s="264">
        <v>2.0</v>
      </c>
      <c r="J1254" s="278" t="s">
        <v>54</v>
      </c>
      <c r="K1254" s="104">
        <v>74.0</v>
      </c>
      <c r="L1254" s="104">
        <v>41.0</v>
      </c>
      <c r="M1254" s="104">
        <v>33.0</v>
      </c>
      <c r="N1254" s="262" t="s">
        <v>6446</v>
      </c>
      <c r="O1254" s="264">
        <v>10.0</v>
      </c>
      <c r="P1254" s="268">
        <v>9.0E-4</v>
      </c>
      <c r="Q1254" s="264">
        <v>20.0</v>
      </c>
      <c r="R1254" s="268">
        <v>0.0015</v>
      </c>
      <c r="S1254" s="268">
        <v>0.85</v>
      </c>
      <c r="T1254" s="264">
        <v>0.0</v>
      </c>
      <c r="U1254" s="268">
        <v>0.2</v>
      </c>
      <c r="V1254" s="268">
        <v>0.0</v>
      </c>
      <c r="W1254" s="269">
        <v>300.0</v>
      </c>
      <c r="X1254" s="269">
        <v>0.0</v>
      </c>
      <c r="Y1254" s="264">
        <v>2.0</v>
      </c>
      <c r="Z1254" s="264">
        <v>0.0</v>
      </c>
      <c r="AA1254" s="3"/>
      <c r="AB1254" s="3"/>
      <c r="AC1254" s="3"/>
      <c r="AD1254" s="3"/>
      <c r="AE1254" s="3"/>
      <c r="AF1254" s="3"/>
      <c r="AG1254" s="3"/>
      <c r="AH1254" s="3"/>
      <c r="AI1254" s="3"/>
      <c r="AJ1254" s="3"/>
    </row>
    <row r="1255">
      <c r="A1255" s="252" t="s">
        <v>1676</v>
      </c>
      <c r="B1255" s="270" t="s">
        <v>768</v>
      </c>
      <c r="C1255" s="270" t="s">
        <v>1072</v>
      </c>
      <c r="D1255" s="270" t="s">
        <v>1073</v>
      </c>
      <c r="E1255" s="271">
        <v>7.5</v>
      </c>
      <c r="F1255" s="271" t="s">
        <v>7290</v>
      </c>
      <c r="G1255" s="272" t="s">
        <v>7270</v>
      </c>
      <c r="H1255" s="59" t="s">
        <v>54</v>
      </c>
      <c r="I1255" s="272">
        <v>1.0</v>
      </c>
      <c r="J1255" s="279" t="s">
        <v>54</v>
      </c>
      <c r="K1255" s="289">
        <v>74.0</v>
      </c>
      <c r="L1255" s="289">
        <v>41.0</v>
      </c>
      <c r="M1255" s="289">
        <v>33.0</v>
      </c>
      <c r="N1255" s="270" t="s">
        <v>6602</v>
      </c>
      <c r="O1255" s="272">
        <v>5.0</v>
      </c>
      <c r="P1255" s="276">
        <v>5.0E-4</v>
      </c>
      <c r="Q1255" s="272">
        <v>7.0</v>
      </c>
      <c r="R1255" s="276">
        <v>5.0E-4</v>
      </c>
      <c r="S1255" s="276">
        <v>1.0</v>
      </c>
      <c r="T1255" s="272">
        <v>0.0</v>
      </c>
      <c r="U1255" s="276">
        <v>0.2</v>
      </c>
      <c r="V1255" s="276">
        <v>0.0</v>
      </c>
      <c r="W1255" s="277">
        <v>150.0</v>
      </c>
      <c r="X1255" s="277">
        <v>0.0</v>
      </c>
      <c r="Y1255" s="272">
        <v>1.0</v>
      </c>
      <c r="Z1255" s="272">
        <v>0.0</v>
      </c>
      <c r="AA1255" s="63"/>
      <c r="AB1255" s="63"/>
      <c r="AC1255" s="63"/>
      <c r="AD1255" s="63"/>
      <c r="AE1255" s="63"/>
      <c r="AF1255" s="63"/>
      <c r="AG1255" s="63"/>
      <c r="AH1255" s="63"/>
      <c r="AI1255" s="63"/>
      <c r="AJ1255" s="63"/>
    </row>
    <row r="1256">
      <c r="A1256" s="251" t="s">
        <v>1676</v>
      </c>
      <c r="B1256" s="262" t="s">
        <v>768</v>
      </c>
      <c r="C1256" s="262" t="s">
        <v>6605</v>
      </c>
      <c r="D1256" s="262" t="s">
        <v>6606</v>
      </c>
      <c r="E1256" s="263">
        <v>8.0</v>
      </c>
      <c r="F1256" s="263" t="s">
        <v>7290</v>
      </c>
      <c r="G1256" s="264" t="s">
        <v>7270</v>
      </c>
      <c r="H1256" s="55" t="s">
        <v>54</v>
      </c>
      <c r="I1256" s="264">
        <v>1.0</v>
      </c>
      <c r="J1256" s="278" t="s">
        <v>54</v>
      </c>
      <c r="K1256" s="104">
        <v>74.0</v>
      </c>
      <c r="L1256" s="104">
        <v>41.0</v>
      </c>
      <c r="M1256" s="104">
        <v>33.0</v>
      </c>
      <c r="N1256" s="262" t="s">
        <v>6604</v>
      </c>
      <c r="O1256" s="264">
        <v>6.0</v>
      </c>
      <c r="P1256" s="268">
        <v>6.0E-4</v>
      </c>
      <c r="Q1256" s="264">
        <v>8.0</v>
      </c>
      <c r="R1256" s="268">
        <v>6.0E-4</v>
      </c>
      <c r="S1256" s="268">
        <v>1.0</v>
      </c>
      <c r="T1256" s="264">
        <v>0.0</v>
      </c>
      <c r="U1256" s="268">
        <v>0.1667</v>
      </c>
      <c r="V1256" s="268">
        <v>0.0</v>
      </c>
      <c r="W1256" s="269">
        <v>150.0</v>
      </c>
      <c r="X1256" s="269">
        <v>0.0</v>
      </c>
      <c r="Y1256" s="264">
        <v>1.0</v>
      </c>
      <c r="Z1256" s="264">
        <v>0.0</v>
      </c>
      <c r="AA1256" s="3"/>
      <c r="AB1256" s="3"/>
      <c r="AC1256" s="3"/>
      <c r="AD1256" s="3"/>
      <c r="AE1256" s="3"/>
      <c r="AF1256" s="3"/>
      <c r="AG1256" s="3"/>
      <c r="AH1256" s="3"/>
      <c r="AI1256" s="3"/>
      <c r="AJ1256" s="3"/>
    </row>
    <row r="1257">
      <c r="A1257" s="252" t="s">
        <v>1676</v>
      </c>
      <c r="B1257" s="270" t="s">
        <v>806</v>
      </c>
      <c r="C1257" s="270" t="s">
        <v>6481</v>
      </c>
      <c r="D1257" s="270" t="s">
        <v>6482</v>
      </c>
      <c r="E1257" s="271">
        <v>7.0</v>
      </c>
      <c r="F1257" s="271" t="s">
        <v>7287</v>
      </c>
      <c r="G1257" s="272" t="s">
        <v>7270</v>
      </c>
      <c r="H1257" s="59" t="s">
        <v>31</v>
      </c>
      <c r="I1257" s="272">
        <v>1.0</v>
      </c>
      <c r="J1257" s="279" t="s">
        <v>31</v>
      </c>
      <c r="K1257" s="289">
        <v>76.0</v>
      </c>
      <c r="L1257" s="289">
        <v>44.0</v>
      </c>
      <c r="M1257" s="289">
        <v>32.0</v>
      </c>
      <c r="N1257" s="270" t="s">
        <v>6480</v>
      </c>
      <c r="O1257" s="272">
        <v>6.0</v>
      </c>
      <c r="P1257" s="276">
        <v>6.0E-4</v>
      </c>
      <c r="Q1257" s="272">
        <v>6.0</v>
      </c>
      <c r="R1257" s="276">
        <v>5.0E-4</v>
      </c>
      <c r="S1257" s="276">
        <v>0.3333</v>
      </c>
      <c r="T1257" s="272">
        <v>0.0</v>
      </c>
      <c r="U1257" s="276">
        <v>0.1667</v>
      </c>
      <c r="V1257" s="276">
        <v>0.0</v>
      </c>
      <c r="W1257" s="277">
        <v>156.0</v>
      </c>
      <c r="X1257" s="277">
        <v>0.0</v>
      </c>
      <c r="Y1257" s="272">
        <v>1.0</v>
      </c>
      <c r="Z1257" s="272">
        <v>0.0</v>
      </c>
      <c r="AA1257" s="63"/>
      <c r="AB1257" s="63"/>
      <c r="AC1257" s="63"/>
      <c r="AD1257" s="63"/>
      <c r="AE1257" s="63"/>
      <c r="AF1257" s="63"/>
      <c r="AG1257" s="63"/>
      <c r="AH1257" s="63"/>
      <c r="AI1257" s="63"/>
      <c r="AJ1257" s="63"/>
    </row>
    <row r="1258">
      <c r="A1258" s="251" t="s">
        <v>1676</v>
      </c>
      <c r="B1258" s="262" t="s">
        <v>1362</v>
      </c>
      <c r="C1258" s="262" t="s">
        <v>1363</v>
      </c>
      <c r="D1258" s="262" t="s">
        <v>1364</v>
      </c>
      <c r="E1258" s="263">
        <v>6.5</v>
      </c>
      <c r="F1258" s="263" t="s">
        <v>7287</v>
      </c>
      <c r="G1258" s="264" t="s">
        <v>7270</v>
      </c>
      <c r="H1258" s="55" t="s">
        <v>1625</v>
      </c>
      <c r="I1258" s="264">
        <v>1.0</v>
      </c>
      <c r="J1258" s="278" t="s">
        <v>63</v>
      </c>
      <c r="K1258" s="104">
        <v>65.0</v>
      </c>
      <c r="L1258" s="104">
        <v>39.0</v>
      </c>
      <c r="M1258" s="104">
        <v>26.0</v>
      </c>
      <c r="N1258" s="262" t="s">
        <v>4436</v>
      </c>
      <c r="O1258" s="264">
        <v>2.0</v>
      </c>
      <c r="P1258" s="268">
        <v>2.0E-4</v>
      </c>
      <c r="Q1258" s="264">
        <v>2.0</v>
      </c>
      <c r="R1258" s="268">
        <v>2.0E-4</v>
      </c>
      <c r="S1258" s="268">
        <v>1.0</v>
      </c>
      <c r="T1258" s="264">
        <v>0.0</v>
      </c>
      <c r="U1258" s="268">
        <v>0.5</v>
      </c>
      <c r="V1258" s="268">
        <v>0.0</v>
      </c>
      <c r="W1258" s="269">
        <v>129.0</v>
      </c>
      <c r="X1258" s="269">
        <v>0.0</v>
      </c>
      <c r="Y1258" s="264">
        <v>1.0</v>
      </c>
      <c r="Z1258" s="264">
        <v>0.0</v>
      </c>
      <c r="AA1258" s="3"/>
      <c r="AB1258" s="3"/>
      <c r="AC1258" s="3"/>
      <c r="AD1258" s="3"/>
      <c r="AE1258" s="3"/>
      <c r="AF1258" s="3"/>
      <c r="AG1258" s="3"/>
      <c r="AH1258" s="3"/>
      <c r="AI1258" s="3"/>
      <c r="AJ1258" s="3"/>
    </row>
    <row r="1259">
      <c r="A1259" s="252" t="s">
        <v>1676</v>
      </c>
      <c r="B1259" s="270" t="s">
        <v>839</v>
      </c>
      <c r="C1259" s="270" t="s">
        <v>3794</v>
      </c>
      <c r="D1259" s="270" t="s">
        <v>3795</v>
      </c>
      <c r="E1259" s="271">
        <v>13.0</v>
      </c>
      <c r="F1259" s="271" t="s">
        <v>7287</v>
      </c>
      <c r="G1259" s="272" t="s">
        <v>7270</v>
      </c>
      <c r="H1259" s="59" t="s">
        <v>54</v>
      </c>
      <c r="I1259" s="272">
        <v>1.0</v>
      </c>
      <c r="J1259" s="274" t="s">
        <v>54</v>
      </c>
      <c r="K1259" s="289">
        <v>74.0</v>
      </c>
      <c r="L1259" s="289">
        <v>41.0</v>
      </c>
      <c r="M1259" s="289">
        <v>33.0</v>
      </c>
      <c r="N1259" s="272">
        <v>3.540000160132E13</v>
      </c>
      <c r="O1259" s="272">
        <v>4.0</v>
      </c>
      <c r="P1259" s="276">
        <v>4.0E-4</v>
      </c>
      <c r="Q1259" s="272">
        <v>4.0</v>
      </c>
      <c r="R1259" s="276">
        <v>3.0E-4</v>
      </c>
      <c r="S1259" s="276">
        <v>1.0</v>
      </c>
      <c r="T1259" s="272">
        <v>0.0</v>
      </c>
      <c r="U1259" s="276">
        <v>0.25</v>
      </c>
      <c r="V1259" s="276">
        <v>0.0</v>
      </c>
      <c r="W1259" s="277">
        <v>150.0</v>
      </c>
      <c r="X1259" s="277">
        <v>0.0</v>
      </c>
      <c r="Y1259" s="272">
        <v>1.0</v>
      </c>
      <c r="Z1259" s="272">
        <v>0.0</v>
      </c>
      <c r="AA1259" s="63"/>
      <c r="AB1259" s="63"/>
      <c r="AC1259" s="63"/>
      <c r="AD1259" s="63"/>
      <c r="AE1259" s="63"/>
      <c r="AF1259" s="63"/>
      <c r="AG1259" s="63"/>
      <c r="AH1259" s="63"/>
      <c r="AI1259" s="63"/>
      <c r="AJ1259" s="63"/>
    </row>
    <row r="1260">
      <c r="A1260" s="251" t="s">
        <v>1676</v>
      </c>
      <c r="B1260" s="262" t="s">
        <v>839</v>
      </c>
      <c r="C1260" s="262" t="s">
        <v>3768</v>
      </c>
      <c r="D1260" s="262" t="s">
        <v>3769</v>
      </c>
      <c r="E1260" s="263">
        <v>6.5</v>
      </c>
      <c r="F1260" s="263" t="s">
        <v>7287</v>
      </c>
      <c r="G1260" s="264" t="s">
        <v>7270</v>
      </c>
      <c r="H1260" s="55" t="s">
        <v>54</v>
      </c>
      <c r="I1260" s="264">
        <v>1.0</v>
      </c>
      <c r="J1260" s="266" t="s">
        <v>54</v>
      </c>
      <c r="K1260" s="104">
        <v>74.0</v>
      </c>
      <c r="L1260" s="104">
        <v>41.0</v>
      </c>
      <c r="M1260" s="104">
        <v>33.0</v>
      </c>
      <c r="N1260" s="264">
        <v>3.5400001601255E13</v>
      </c>
      <c r="O1260" s="264">
        <v>0.0</v>
      </c>
      <c r="P1260" s="268">
        <v>0.0</v>
      </c>
      <c r="Q1260" s="264">
        <v>0.0</v>
      </c>
      <c r="R1260" s="268">
        <v>0.0</v>
      </c>
      <c r="S1260" s="268">
        <v>0.0</v>
      </c>
      <c r="T1260" s="264">
        <v>0.0</v>
      </c>
      <c r="U1260" s="268">
        <v>0.0</v>
      </c>
      <c r="V1260" s="268">
        <v>0.0</v>
      </c>
      <c r="W1260" s="269">
        <v>150.0</v>
      </c>
      <c r="X1260" s="269">
        <v>0.0</v>
      </c>
      <c r="Y1260" s="264">
        <v>1.0</v>
      </c>
      <c r="Z1260" s="264">
        <v>0.0</v>
      </c>
      <c r="AA1260" s="3"/>
      <c r="AB1260" s="3"/>
      <c r="AC1260" s="3"/>
      <c r="AD1260" s="3"/>
      <c r="AE1260" s="3"/>
      <c r="AF1260" s="3"/>
      <c r="AG1260" s="3"/>
      <c r="AH1260" s="3"/>
      <c r="AI1260" s="3"/>
      <c r="AJ1260" s="3"/>
    </row>
    <row r="1261">
      <c r="A1261" s="252" t="s">
        <v>1676</v>
      </c>
      <c r="B1261" s="270" t="s">
        <v>839</v>
      </c>
      <c r="C1261" s="270" t="s">
        <v>1100</v>
      </c>
      <c r="D1261" s="270" t="s">
        <v>1101</v>
      </c>
      <c r="E1261" s="271">
        <v>8.0</v>
      </c>
      <c r="F1261" s="271" t="s">
        <v>7287</v>
      </c>
      <c r="G1261" s="272" t="s">
        <v>7270</v>
      </c>
      <c r="H1261" s="59" t="s">
        <v>54</v>
      </c>
      <c r="I1261" s="272">
        <v>1.0</v>
      </c>
      <c r="J1261" s="274" t="s">
        <v>54</v>
      </c>
      <c r="K1261" s="289">
        <v>74.0</v>
      </c>
      <c r="L1261" s="289">
        <v>41.0</v>
      </c>
      <c r="M1261" s="289">
        <v>33.0</v>
      </c>
      <c r="N1261" s="272">
        <v>3.540000160127E13</v>
      </c>
      <c r="O1261" s="272">
        <v>1.0</v>
      </c>
      <c r="P1261" s="276">
        <v>1.0E-4</v>
      </c>
      <c r="Q1261" s="272">
        <v>1.0</v>
      </c>
      <c r="R1261" s="276">
        <v>1.0E-4</v>
      </c>
      <c r="S1261" s="276">
        <v>1.0</v>
      </c>
      <c r="T1261" s="272">
        <v>0.0</v>
      </c>
      <c r="U1261" s="276">
        <v>1.0</v>
      </c>
      <c r="V1261" s="276">
        <v>0.0</v>
      </c>
      <c r="W1261" s="277">
        <v>150.0</v>
      </c>
      <c r="X1261" s="277">
        <v>0.0</v>
      </c>
      <c r="Y1261" s="272">
        <v>1.0</v>
      </c>
      <c r="Z1261" s="272">
        <v>0.0</v>
      </c>
      <c r="AA1261" s="63"/>
      <c r="AB1261" s="63"/>
      <c r="AC1261" s="63"/>
      <c r="AD1261" s="63"/>
      <c r="AE1261" s="63"/>
      <c r="AF1261" s="63"/>
      <c r="AG1261" s="63"/>
      <c r="AH1261" s="63"/>
      <c r="AI1261" s="63"/>
      <c r="AJ1261" s="63"/>
    </row>
    <row r="1262">
      <c r="A1262" s="251" t="s">
        <v>1676</v>
      </c>
      <c r="B1262" s="262" t="s">
        <v>3818</v>
      </c>
      <c r="C1262" s="262" t="s">
        <v>3818</v>
      </c>
      <c r="D1262" s="262" t="s">
        <v>3819</v>
      </c>
      <c r="E1262" s="263">
        <v>9.0</v>
      </c>
      <c r="F1262" s="263" t="s">
        <v>7290</v>
      </c>
      <c r="G1262" s="264" t="s">
        <v>7270</v>
      </c>
      <c r="H1262" s="55" t="s">
        <v>54</v>
      </c>
      <c r="I1262" s="264">
        <v>1.0</v>
      </c>
      <c r="J1262" s="266" t="s">
        <v>54</v>
      </c>
      <c r="K1262" s="104">
        <v>74.0</v>
      </c>
      <c r="L1262" s="104">
        <v>41.0</v>
      </c>
      <c r="M1262" s="104">
        <v>33.0</v>
      </c>
      <c r="N1262" s="264">
        <v>3.540000180128E13</v>
      </c>
      <c r="O1262" s="264">
        <v>2.0</v>
      </c>
      <c r="P1262" s="268">
        <v>2.0E-4</v>
      </c>
      <c r="Q1262" s="264">
        <v>2.0</v>
      </c>
      <c r="R1262" s="268">
        <v>2.0E-4</v>
      </c>
      <c r="S1262" s="268">
        <v>1.0</v>
      </c>
      <c r="T1262" s="264">
        <v>0.0</v>
      </c>
      <c r="U1262" s="268">
        <v>0.5</v>
      </c>
      <c r="V1262" s="268">
        <v>0.0</v>
      </c>
      <c r="W1262" s="269">
        <v>150.0</v>
      </c>
      <c r="X1262" s="269">
        <v>0.0</v>
      </c>
      <c r="Y1262" s="264">
        <v>1.0</v>
      </c>
      <c r="Z1262" s="264">
        <v>0.0</v>
      </c>
      <c r="AA1262" s="3"/>
      <c r="AB1262" s="3"/>
      <c r="AC1262" s="3"/>
      <c r="AD1262" s="3"/>
      <c r="AE1262" s="3"/>
      <c r="AF1262" s="3"/>
      <c r="AG1262" s="3"/>
      <c r="AH1262" s="3"/>
      <c r="AI1262" s="3"/>
      <c r="AJ1262" s="3"/>
    </row>
    <row r="1263">
      <c r="A1263" s="252" t="s">
        <v>1676</v>
      </c>
      <c r="B1263" s="270" t="s">
        <v>494</v>
      </c>
      <c r="C1263" s="270" t="s">
        <v>539</v>
      </c>
      <c r="D1263" s="270" t="s">
        <v>540</v>
      </c>
      <c r="E1263" s="272">
        <v>7.5</v>
      </c>
      <c r="F1263" s="272" t="s">
        <v>7290</v>
      </c>
      <c r="G1263" s="272" t="s">
        <v>7270</v>
      </c>
      <c r="H1263" s="59" t="s">
        <v>1593</v>
      </c>
      <c r="I1263" s="272">
        <v>1.0</v>
      </c>
      <c r="J1263" s="281" t="s">
        <v>127</v>
      </c>
      <c r="K1263" s="289">
        <v>55.0</v>
      </c>
      <c r="L1263" s="289">
        <v>33.0</v>
      </c>
      <c r="M1263" s="289">
        <v>22.0</v>
      </c>
      <c r="N1263" s="270" t="s">
        <v>5074</v>
      </c>
      <c r="O1263" s="272">
        <v>26.0</v>
      </c>
      <c r="P1263" s="276">
        <v>0.0025</v>
      </c>
      <c r="Q1263" s="272">
        <v>36.0</v>
      </c>
      <c r="R1263" s="276">
        <v>0.0027</v>
      </c>
      <c r="S1263" s="276">
        <v>1.0</v>
      </c>
      <c r="T1263" s="272">
        <v>0.0</v>
      </c>
      <c r="U1263" s="276">
        <v>0.0385</v>
      </c>
      <c r="V1263" s="276">
        <v>0.0</v>
      </c>
      <c r="W1263" s="277">
        <v>113.0</v>
      </c>
      <c r="X1263" s="277">
        <v>0.0</v>
      </c>
      <c r="Y1263" s="272">
        <v>1.0</v>
      </c>
      <c r="Z1263" s="272">
        <v>0.0</v>
      </c>
      <c r="AA1263" s="63"/>
      <c r="AB1263" s="63"/>
      <c r="AC1263" s="63"/>
      <c r="AD1263" s="63"/>
      <c r="AE1263" s="63"/>
      <c r="AF1263" s="63"/>
      <c r="AG1263" s="63"/>
      <c r="AH1263" s="63"/>
      <c r="AI1263" s="63"/>
      <c r="AJ1263" s="63"/>
    </row>
    <row r="1264">
      <c r="A1264" s="251" t="s">
        <v>1676</v>
      </c>
      <c r="B1264" s="262" t="s">
        <v>494</v>
      </c>
      <c r="C1264" s="262" t="s">
        <v>541</v>
      </c>
      <c r="D1264" s="262" t="s">
        <v>542</v>
      </c>
      <c r="E1264" s="264">
        <v>8.0</v>
      </c>
      <c r="F1264" s="264" t="s">
        <v>7290</v>
      </c>
      <c r="G1264" s="264" t="s">
        <v>7270</v>
      </c>
      <c r="H1264" s="55" t="s">
        <v>1593</v>
      </c>
      <c r="I1264" s="264">
        <v>1.0</v>
      </c>
      <c r="J1264" s="280" t="s">
        <v>127</v>
      </c>
      <c r="K1264" s="104">
        <v>55.0</v>
      </c>
      <c r="L1264" s="104">
        <v>33.0</v>
      </c>
      <c r="M1264" s="104">
        <v>22.0</v>
      </c>
      <c r="N1264" s="262" t="s">
        <v>5076</v>
      </c>
      <c r="O1264" s="264">
        <v>10.0</v>
      </c>
      <c r="P1264" s="268">
        <v>9.0E-4</v>
      </c>
      <c r="Q1264" s="264">
        <v>14.0</v>
      </c>
      <c r="R1264" s="268">
        <v>0.0011</v>
      </c>
      <c r="S1264" s="268">
        <v>0.9286</v>
      </c>
      <c r="T1264" s="264">
        <v>0.0</v>
      </c>
      <c r="U1264" s="268">
        <v>0.1</v>
      </c>
      <c r="V1264" s="268">
        <v>0.0</v>
      </c>
      <c r="W1264" s="269">
        <v>113.0</v>
      </c>
      <c r="X1264" s="269">
        <v>0.0</v>
      </c>
      <c r="Y1264" s="264">
        <v>1.0</v>
      </c>
      <c r="Z1264" s="264">
        <v>0.0</v>
      </c>
      <c r="AA1264" s="3"/>
      <c r="AB1264" s="3"/>
      <c r="AC1264" s="3"/>
      <c r="AD1264" s="3"/>
      <c r="AE1264" s="3"/>
      <c r="AF1264" s="3"/>
      <c r="AG1264" s="3"/>
      <c r="AH1264" s="3"/>
      <c r="AI1264" s="3"/>
      <c r="AJ1264" s="3"/>
    </row>
    <row r="1265">
      <c r="A1265" s="252" t="s">
        <v>1676</v>
      </c>
      <c r="B1265" s="270" t="s">
        <v>494</v>
      </c>
      <c r="C1265" s="270" t="s">
        <v>543</v>
      </c>
      <c r="D1265" s="270" t="s">
        <v>544</v>
      </c>
      <c r="E1265" s="272">
        <v>8.5</v>
      </c>
      <c r="F1265" s="272" t="s">
        <v>7290</v>
      </c>
      <c r="G1265" s="272" t="s">
        <v>7270</v>
      </c>
      <c r="H1265" s="59" t="s">
        <v>1593</v>
      </c>
      <c r="I1265" s="272">
        <v>1.0</v>
      </c>
      <c r="J1265" s="281" t="s">
        <v>127</v>
      </c>
      <c r="K1265" s="289">
        <v>55.0</v>
      </c>
      <c r="L1265" s="289">
        <v>33.0</v>
      </c>
      <c r="M1265" s="289">
        <v>22.0</v>
      </c>
      <c r="N1265" s="270" t="s">
        <v>5078</v>
      </c>
      <c r="O1265" s="272">
        <v>85.0</v>
      </c>
      <c r="P1265" s="276">
        <v>0.008</v>
      </c>
      <c r="Q1265" s="272">
        <v>106.0</v>
      </c>
      <c r="R1265" s="276">
        <v>0.008</v>
      </c>
      <c r="S1265" s="276">
        <v>0.9906</v>
      </c>
      <c r="T1265" s="272">
        <v>0.0</v>
      </c>
      <c r="U1265" s="276">
        <v>0.0118</v>
      </c>
      <c r="V1265" s="276">
        <v>0.0</v>
      </c>
      <c r="W1265" s="277">
        <v>113.0</v>
      </c>
      <c r="X1265" s="277">
        <v>0.0</v>
      </c>
      <c r="Y1265" s="272">
        <v>1.0</v>
      </c>
      <c r="Z1265" s="272">
        <v>0.0</v>
      </c>
      <c r="AA1265" s="63"/>
      <c r="AB1265" s="63"/>
      <c r="AC1265" s="63"/>
      <c r="AD1265" s="63"/>
      <c r="AE1265" s="63"/>
      <c r="AF1265" s="63"/>
      <c r="AG1265" s="63"/>
      <c r="AH1265" s="63"/>
      <c r="AI1265" s="63"/>
      <c r="AJ1265" s="63"/>
    </row>
    <row r="1266">
      <c r="A1266" s="251" t="s">
        <v>1676</v>
      </c>
      <c r="B1266" s="262" t="s">
        <v>494</v>
      </c>
      <c r="C1266" s="262" t="s">
        <v>547</v>
      </c>
      <c r="D1266" s="262" t="s">
        <v>548</v>
      </c>
      <c r="E1266" s="264">
        <v>9.5</v>
      </c>
      <c r="F1266" s="264" t="s">
        <v>7290</v>
      </c>
      <c r="G1266" s="264" t="s">
        <v>7270</v>
      </c>
      <c r="H1266" s="55" t="s">
        <v>1593</v>
      </c>
      <c r="I1266" s="264">
        <v>5.0</v>
      </c>
      <c r="J1266" s="280" t="s">
        <v>127</v>
      </c>
      <c r="K1266" s="104">
        <v>55.0</v>
      </c>
      <c r="L1266" s="104">
        <v>33.0</v>
      </c>
      <c r="M1266" s="104">
        <v>22.0</v>
      </c>
      <c r="N1266" s="262" t="s">
        <v>2368</v>
      </c>
      <c r="O1266" s="264">
        <v>24.0</v>
      </c>
      <c r="P1266" s="268">
        <v>0.0023</v>
      </c>
      <c r="Q1266" s="264">
        <v>34.0</v>
      </c>
      <c r="R1266" s="268">
        <v>0.0026</v>
      </c>
      <c r="S1266" s="268">
        <v>0.9118</v>
      </c>
      <c r="T1266" s="264">
        <v>0.0</v>
      </c>
      <c r="U1266" s="268">
        <v>0.2083</v>
      </c>
      <c r="V1266" s="268">
        <v>0.0</v>
      </c>
      <c r="W1266" s="269">
        <v>565.0</v>
      </c>
      <c r="X1266" s="269">
        <v>0.0</v>
      </c>
      <c r="Y1266" s="264">
        <v>5.0</v>
      </c>
      <c r="Z1266" s="264">
        <v>0.0</v>
      </c>
      <c r="AA1266" s="3"/>
      <c r="AB1266" s="3"/>
      <c r="AC1266" s="3"/>
      <c r="AD1266" s="3"/>
      <c r="AE1266" s="3"/>
      <c r="AF1266" s="3"/>
      <c r="AG1266" s="3"/>
      <c r="AH1266" s="3"/>
      <c r="AI1266" s="3"/>
      <c r="AJ1266" s="3"/>
    </row>
    <row r="1267">
      <c r="A1267" s="252" t="s">
        <v>1676</v>
      </c>
      <c r="B1267" s="270" t="s">
        <v>494</v>
      </c>
      <c r="C1267" s="270" t="s">
        <v>519</v>
      </c>
      <c r="D1267" s="270" t="s">
        <v>520</v>
      </c>
      <c r="E1267" s="272">
        <v>10.0</v>
      </c>
      <c r="F1267" s="272" t="s">
        <v>188</v>
      </c>
      <c r="G1267" s="272" t="s">
        <v>7270</v>
      </c>
      <c r="H1267" s="59" t="s">
        <v>1593</v>
      </c>
      <c r="I1267" s="272">
        <v>4.0</v>
      </c>
      <c r="J1267" s="281" t="s">
        <v>127</v>
      </c>
      <c r="K1267" s="289">
        <v>55.0</v>
      </c>
      <c r="L1267" s="289">
        <v>33.0</v>
      </c>
      <c r="M1267" s="289">
        <v>22.0</v>
      </c>
      <c r="N1267" s="270" t="s">
        <v>2330</v>
      </c>
      <c r="O1267" s="272">
        <v>16.0</v>
      </c>
      <c r="P1267" s="276">
        <v>0.0015</v>
      </c>
      <c r="Q1267" s="272">
        <v>21.0</v>
      </c>
      <c r="R1267" s="276">
        <v>0.0016</v>
      </c>
      <c r="S1267" s="276">
        <v>1.0</v>
      </c>
      <c r="T1267" s="272">
        <v>0.0</v>
      </c>
      <c r="U1267" s="276">
        <v>0.25</v>
      </c>
      <c r="V1267" s="276">
        <v>0.0</v>
      </c>
      <c r="W1267" s="277">
        <v>452.0</v>
      </c>
      <c r="X1267" s="277">
        <v>0.0</v>
      </c>
      <c r="Y1267" s="272">
        <v>4.0</v>
      </c>
      <c r="Z1267" s="272">
        <v>0.0</v>
      </c>
      <c r="AA1267" s="63"/>
      <c r="AB1267" s="63"/>
      <c r="AC1267" s="63"/>
      <c r="AD1267" s="63"/>
      <c r="AE1267" s="63"/>
      <c r="AF1267" s="63"/>
      <c r="AG1267" s="63"/>
      <c r="AH1267" s="63"/>
      <c r="AI1267" s="63"/>
      <c r="AJ1267" s="63"/>
    </row>
    <row r="1268">
      <c r="A1268" s="251" t="s">
        <v>1676</v>
      </c>
      <c r="B1268" s="262" t="s">
        <v>494</v>
      </c>
      <c r="C1268" s="262" t="s">
        <v>521</v>
      </c>
      <c r="D1268" s="262" t="s">
        <v>522</v>
      </c>
      <c r="E1268" s="264">
        <v>10.5</v>
      </c>
      <c r="F1268" s="264" t="s">
        <v>188</v>
      </c>
      <c r="G1268" s="264" t="s">
        <v>7270</v>
      </c>
      <c r="H1268" s="55" t="s">
        <v>1593</v>
      </c>
      <c r="I1268" s="264">
        <v>5.0</v>
      </c>
      <c r="J1268" s="280" t="s">
        <v>127</v>
      </c>
      <c r="K1268" s="104">
        <v>55.0</v>
      </c>
      <c r="L1268" s="104">
        <v>33.0</v>
      </c>
      <c r="M1268" s="104">
        <v>22.0</v>
      </c>
      <c r="N1268" s="262" t="s">
        <v>2332</v>
      </c>
      <c r="O1268" s="264">
        <v>10.0</v>
      </c>
      <c r="P1268" s="268">
        <v>9.0E-4</v>
      </c>
      <c r="Q1268" s="264">
        <v>12.0</v>
      </c>
      <c r="R1268" s="268">
        <v>9.0E-4</v>
      </c>
      <c r="S1268" s="268">
        <v>1.0</v>
      </c>
      <c r="T1268" s="264">
        <v>0.0</v>
      </c>
      <c r="U1268" s="268">
        <v>0.5</v>
      </c>
      <c r="V1268" s="268">
        <v>0.0</v>
      </c>
      <c r="W1268" s="269">
        <v>565.0</v>
      </c>
      <c r="X1268" s="269">
        <v>0.0</v>
      </c>
      <c r="Y1268" s="264">
        <v>5.0</v>
      </c>
      <c r="Z1268" s="264">
        <v>0.0</v>
      </c>
      <c r="AA1268" s="3"/>
      <c r="AB1268" s="3"/>
      <c r="AC1268" s="3"/>
      <c r="AD1268" s="3"/>
      <c r="AE1268" s="3"/>
      <c r="AF1268" s="3"/>
      <c r="AG1268" s="3"/>
      <c r="AH1268" s="3"/>
      <c r="AI1268" s="3"/>
      <c r="AJ1268" s="3"/>
    </row>
    <row r="1269">
      <c r="A1269" s="252" t="s">
        <v>1676</v>
      </c>
      <c r="B1269" s="270" t="s">
        <v>494</v>
      </c>
      <c r="C1269" s="270" t="s">
        <v>1455</v>
      </c>
      <c r="D1269" s="270" t="s">
        <v>1456</v>
      </c>
      <c r="E1269" s="272">
        <v>6.5</v>
      </c>
      <c r="F1269" s="272" t="s">
        <v>188</v>
      </c>
      <c r="G1269" s="272" t="s">
        <v>7270</v>
      </c>
      <c r="H1269" s="59" t="s">
        <v>1593</v>
      </c>
      <c r="I1269" s="272">
        <v>1.0</v>
      </c>
      <c r="J1269" s="281" t="s">
        <v>127</v>
      </c>
      <c r="K1269" s="289">
        <v>55.0</v>
      </c>
      <c r="L1269" s="289">
        <v>33.0</v>
      </c>
      <c r="M1269" s="289">
        <v>22.0</v>
      </c>
      <c r="N1269" s="270" t="s">
        <v>5042</v>
      </c>
      <c r="O1269" s="272">
        <v>46.0</v>
      </c>
      <c r="P1269" s="276">
        <v>0.0043</v>
      </c>
      <c r="Q1269" s="272">
        <v>53.0</v>
      </c>
      <c r="R1269" s="276">
        <v>0.004</v>
      </c>
      <c r="S1269" s="276">
        <v>1.0</v>
      </c>
      <c r="T1269" s="272">
        <v>0.0</v>
      </c>
      <c r="U1269" s="276">
        <v>0.0217</v>
      </c>
      <c r="V1269" s="276">
        <v>0.0</v>
      </c>
      <c r="W1269" s="277">
        <v>113.0</v>
      </c>
      <c r="X1269" s="277">
        <v>0.0</v>
      </c>
      <c r="Y1269" s="272">
        <v>1.0</v>
      </c>
      <c r="Z1269" s="272">
        <v>0.0</v>
      </c>
      <c r="AA1269" s="63"/>
      <c r="AB1269" s="63"/>
      <c r="AC1269" s="63"/>
      <c r="AD1269" s="63"/>
      <c r="AE1269" s="63"/>
      <c r="AF1269" s="63"/>
      <c r="AG1269" s="63"/>
      <c r="AH1269" s="63"/>
      <c r="AI1269" s="63"/>
      <c r="AJ1269" s="63"/>
    </row>
    <row r="1270">
      <c r="A1270" s="251" t="s">
        <v>1676</v>
      </c>
      <c r="B1270" s="262" t="s">
        <v>494</v>
      </c>
      <c r="C1270" s="262" t="s">
        <v>1457</v>
      </c>
      <c r="D1270" s="262" t="s">
        <v>1458</v>
      </c>
      <c r="E1270" s="264">
        <v>7.0</v>
      </c>
      <c r="F1270" s="264" t="s">
        <v>188</v>
      </c>
      <c r="G1270" s="264" t="s">
        <v>7270</v>
      </c>
      <c r="H1270" s="55" t="s">
        <v>1593</v>
      </c>
      <c r="I1270" s="264">
        <v>3.0</v>
      </c>
      <c r="J1270" s="280" t="s">
        <v>127</v>
      </c>
      <c r="K1270" s="104">
        <v>55.0</v>
      </c>
      <c r="L1270" s="104">
        <v>33.0</v>
      </c>
      <c r="M1270" s="104">
        <v>22.0</v>
      </c>
      <c r="N1270" s="262" t="s">
        <v>5044</v>
      </c>
      <c r="O1270" s="264">
        <v>243.0</v>
      </c>
      <c r="P1270" s="268">
        <v>0.023</v>
      </c>
      <c r="Q1270" s="264">
        <v>308.0</v>
      </c>
      <c r="R1270" s="268">
        <v>0.0233</v>
      </c>
      <c r="S1270" s="268">
        <v>0.9903</v>
      </c>
      <c r="T1270" s="264">
        <v>0.0</v>
      </c>
      <c r="U1270" s="268">
        <v>0.0123</v>
      </c>
      <c r="V1270" s="268">
        <v>0.0</v>
      </c>
      <c r="W1270" s="269">
        <v>339.0</v>
      </c>
      <c r="X1270" s="269">
        <v>0.0</v>
      </c>
      <c r="Y1270" s="264">
        <v>3.0</v>
      </c>
      <c r="Z1270" s="264">
        <v>0.0</v>
      </c>
      <c r="AA1270" s="3"/>
      <c r="AB1270" s="3"/>
      <c r="AC1270" s="3"/>
      <c r="AD1270" s="3"/>
      <c r="AE1270" s="3"/>
      <c r="AF1270" s="3"/>
      <c r="AG1270" s="3"/>
      <c r="AH1270" s="3"/>
      <c r="AI1270" s="3"/>
      <c r="AJ1270" s="3"/>
    </row>
    <row r="1271">
      <c r="A1271" s="252" t="s">
        <v>1676</v>
      </c>
      <c r="B1271" s="270" t="s">
        <v>494</v>
      </c>
      <c r="C1271" s="270" t="s">
        <v>529</v>
      </c>
      <c r="D1271" s="270" t="s">
        <v>530</v>
      </c>
      <c r="E1271" s="272">
        <v>8.5</v>
      </c>
      <c r="F1271" s="272" t="s">
        <v>188</v>
      </c>
      <c r="G1271" s="272" t="s">
        <v>7270</v>
      </c>
      <c r="H1271" s="59" t="s">
        <v>1593</v>
      </c>
      <c r="I1271" s="272">
        <v>1.0</v>
      </c>
      <c r="J1271" s="281" t="s">
        <v>127</v>
      </c>
      <c r="K1271" s="289">
        <v>55.0</v>
      </c>
      <c r="L1271" s="289">
        <v>33.0</v>
      </c>
      <c r="M1271" s="289">
        <v>22.0</v>
      </c>
      <c r="N1271" s="270" t="s">
        <v>5050</v>
      </c>
      <c r="O1271" s="272">
        <v>34.0</v>
      </c>
      <c r="P1271" s="276">
        <v>0.0032</v>
      </c>
      <c r="Q1271" s="272">
        <v>37.0</v>
      </c>
      <c r="R1271" s="276">
        <v>0.0028</v>
      </c>
      <c r="S1271" s="276">
        <v>0.973</v>
      </c>
      <c r="T1271" s="272">
        <v>0.0</v>
      </c>
      <c r="U1271" s="276">
        <v>0.0294</v>
      </c>
      <c r="V1271" s="276">
        <v>0.0</v>
      </c>
      <c r="W1271" s="277">
        <v>113.0</v>
      </c>
      <c r="X1271" s="277">
        <v>0.0</v>
      </c>
      <c r="Y1271" s="272">
        <v>1.0</v>
      </c>
      <c r="Z1271" s="272">
        <v>0.0</v>
      </c>
      <c r="AA1271" s="63"/>
      <c r="AB1271" s="63"/>
      <c r="AC1271" s="63"/>
      <c r="AD1271" s="63"/>
      <c r="AE1271" s="63"/>
      <c r="AF1271" s="63"/>
      <c r="AG1271" s="63"/>
      <c r="AH1271" s="63"/>
      <c r="AI1271" s="63"/>
      <c r="AJ1271" s="63"/>
    </row>
    <row r="1272">
      <c r="A1272" s="251" t="s">
        <v>1676</v>
      </c>
      <c r="B1272" s="262" t="s">
        <v>494</v>
      </c>
      <c r="C1272" s="262" t="s">
        <v>951</v>
      </c>
      <c r="D1272" s="262" t="s">
        <v>952</v>
      </c>
      <c r="E1272" s="264">
        <v>9.5</v>
      </c>
      <c r="F1272" s="264" t="s">
        <v>188</v>
      </c>
      <c r="G1272" s="264" t="s">
        <v>7270</v>
      </c>
      <c r="H1272" s="55" t="s">
        <v>1593</v>
      </c>
      <c r="I1272" s="264">
        <v>3.0</v>
      </c>
      <c r="J1272" s="280" t="s">
        <v>127</v>
      </c>
      <c r="K1272" s="104">
        <v>55.0</v>
      </c>
      <c r="L1272" s="104">
        <v>33.0</v>
      </c>
      <c r="M1272" s="104">
        <v>22.0</v>
      </c>
      <c r="N1272" s="262" t="s">
        <v>5054</v>
      </c>
      <c r="O1272" s="264">
        <v>31.0</v>
      </c>
      <c r="P1272" s="268">
        <v>0.0029</v>
      </c>
      <c r="Q1272" s="264">
        <v>43.0</v>
      </c>
      <c r="R1272" s="268">
        <v>0.0033</v>
      </c>
      <c r="S1272" s="268">
        <v>0.9302</v>
      </c>
      <c r="T1272" s="264">
        <v>0.0</v>
      </c>
      <c r="U1272" s="268">
        <v>0.0968</v>
      </c>
      <c r="V1272" s="268">
        <v>0.0</v>
      </c>
      <c r="W1272" s="269">
        <v>339.0</v>
      </c>
      <c r="X1272" s="269">
        <v>0.0</v>
      </c>
      <c r="Y1272" s="264">
        <v>3.0</v>
      </c>
      <c r="Z1272" s="264">
        <v>0.0</v>
      </c>
      <c r="AA1272" s="3"/>
      <c r="AB1272" s="3"/>
      <c r="AC1272" s="3"/>
      <c r="AD1272" s="3"/>
      <c r="AE1272" s="3"/>
      <c r="AF1272" s="3"/>
      <c r="AG1272" s="3"/>
      <c r="AH1272" s="3"/>
      <c r="AI1272" s="3"/>
      <c r="AJ1272" s="3"/>
    </row>
    <row r="1273">
      <c r="A1273" s="252" t="s">
        <v>1676</v>
      </c>
      <c r="B1273" s="270" t="s">
        <v>620</v>
      </c>
      <c r="C1273" s="270" t="s">
        <v>647</v>
      </c>
      <c r="D1273" s="270" t="s">
        <v>7337</v>
      </c>
      <c r="E1273" s="272">
        <v>10.0</v>
      </c>
      <c r="F1273" s="272" t="s">
        <v>188</v>
      </c>
      <c r="G1273" s="272" t="s">
        <v>7270</v>
      </c>
      <c r="H1273" s="59" t="s">
        <v>1598</v>
      </c>
      <c r="I1273" s="272">
        <v>1.0</v>
      </c>
      <c r="J1273" s="281" t="s">
        <v>226</v>
      </c>
      <c r="K1273" s="289">
        <v>47.5</v>
      </c>
      <c r="L1273" s="289">
        <v>27.5</v>
      </c>
      <c r="M1273" s="289">
        <v>20.0</v>
      </c>
      <c r="N1273" s="270" t="s">
        <v>7338</v>
      </c>
      <c r="O1273" s="272">
        <v>24.0</v>
      </c>
      <c r="P1273" s="276">
        <v>0.0023</v>
      </c>
      <c r="Q1273" s="272">
        <v>29.0</v>
      </c>
      <c r="R1273" s="276">
        <v>0.0022</v>
      </c>
      <c r="S1273" s="276">
        <v>1.0</v>
      </c>
      <c r="T1273" s="272">
        <v>0.0</v>
      </c>
      <c r="U1273" s="276">
        <v>0.0417</v>
      </c>
      <c r="V1273" s="276">
        <v>0.0</v>
      </c>
      <c r="W1273" s="277">
        <v>102.0</v>
      </c>
      <c r="X1273" s="277">
        <v>0.0</v>
      </c>
      <c r="Y1273" s="272">
        <v>1.0</v>
      </c>
      <c r="Z1273" s="272">
        <v>0.0</v>
      </c>
      <c r="AA1273" s="63"/>
      <c r="AB1273" s="63"/>
      <c r="AC1273" s="63"/>
      <c r="AD1273" s="63"/>
      <c r="AE1273" s="63"/>
      <c r="AF1273" s="63"/>
      <c r="AG1273" s="63"/>
      <c r="AH1273" s="63"/>
      <c r="AI1273" s="63"/>
      <c r="AJ1273" s="63"/>
    </row>
    <row r="1274">
      <c r="A1274" s="251" t="s">
        <v>1676</v>
      </c>
      <c r="B1274" s="262" t="s">
        <v>620</v>
      </c>
      <c r="C1274" s="262" t="s">
        <v>647</v>
      </c>
      <c r="D1274" s="262" t="s">
        <v>7337</v>
      </c>
      <c r="E1274" s="264">
        <v>10.0</v>
      </c>
      <c r="F1274" s="264" t="s">
        <v>188</v>
      </c>
      <c r="G1274" s="264" t="s">
        <v>7270</v>
      </c>
      <c r="H1274" s="55" t="s">
        <v>1598</v>
      </c>
      <c r="I1274" s="264">
        <v>1.0</v>
      </c>
      <c r="J1274" s="265" t="s">
        <v>226</v>
      </c>
      <c r="K1274" s="104">
        <v>47.5</v>
      </c>
      <c r="L1274" s="104">
        <v>27.5</v>
      </c>
      <c r="M1274" s="104">
        <v>20.0</v>
      </c>
      <c r="N1274" s="264">
        <v>3.00020129E9</v>
      </c>
      <c r="O1274" s="264">
        <v>24.0</v>
      </c>
      <c r="P1274" s="268">
        <v>0.0023</v>
      </c>
      <c r="Q1274" s="264">
        <v>29.0</v>
      </c>
      <c r="R1274" s="268">
        <v>0.0022</v>
      </c>
      <c r="S1274" s="268">
        <v>1.0</v>
      </c>
      <c r="T1274" s="264">
        <v>0.0</v>
      </c>
      <c r="U1274" s="268">
        <v>0.0417</v>
      </c>
      <c r="V1274" s="268">
        <v>0.0</v>
      </c>
      <c r="W1274" s="269">
        <v>102.0</v>
      </c>
      <c r="X1274" s="269">
        <v>0.0</v>
      </c>
      <c r="Y1274" s="264">
        <v>1.0</v>
      </c>
      <c r="Z1274" s="264">
        <v>0.0</v>
      </c>
      <c r="AA1274" s="3"/>
      <c r="AB1274" s="3"/>
      <c r="AC1274" s="3"/>
      <c r="AD1274" s="3"/>
      <c r="AE1274" s="3"/>
      <c r="AF1274" s="3"/>
      <c r="AG1274" s="3"/>
      <c r="AH1274" s="3"/>
      <c r="AI1274" s="3"/>
      <c r="AJ1274" s="3"/>
    </row>
    <row r="1275">
      <c r="A1275" s="252" t="s">
        <v>1676</v>
      </c>
      <c r="B1275" s="270" t="s">
        <v>620</v>
      </c>
      <c r="C1275" s="270" t="s">
        <v>651</v>
      </c>
      <c r="D1275" s="270" t="s">
        <v>7339</v>
      </c>
      <c r="E1275" s="272">
        <v>11.0</v>
      </c>
      <c r="F1275" s="272" t="s">
        <v>188</v>
      </c>
      <c r="G1275" s="272" t="s">
        <v>7270</v>
      </c>
      <c r="H1275" s="59" t="s">
        <v>1598</v>
      </c>
      <c r="I1275" s="272">
        <v>1.0</v>
      </c>
      <c r="J1275" s="273" t="s">
        <v>226</v>
      </c>
      <c r="K1275" s="289">
        <v>47.5</v>
      </c>
      <c r="L1275" s="289">
        <v>27.5</v>
      </c>
      <c r="M1275" s="289">
        <v>20.0</v>
      </c>
      <c r="N1275" s="272">
        <v>3.0002013E9</v>
      </c>
      <c r="O1275" s="272">
        <v>24.0</v>
      </c>
      <c r="P1275" s="276">
        <v>0.0023</v>
      </c>
      <c r="Q1275" s="272">
        <v>27.0</v>
      </c>
      <c r="R1275" s="276">
        <v>0.002</v>
      </c>
      <c r="S1275" s="276">
        <v>0.8889</v>
      </c>
      <c r="T1275" s="272">
        <v>0.0</v>
      </c>
      <c r="U1275" s="276">
        <v>0.0417</v>
      </c>
      <c r="V1275" s="276">
        <v>0.0</v>
      </c>
      <c r="W1275" s="277">
        <v>102.0</v>
      </c>
      <c r="X1275" s="277">
        <v>0.0</v>
      </c>
      <c r="Y1275" s="272">
        <v>1.0</v>
      </c>
      <c r="Z1275" s="272">
        <v>0.0</v>
      </c>
      <c r="AA1275" s="63"/>
      <c r="AB1275" s="63"/>
      <c r="AC1275" s="63"/>
      <c r="AD1275" s="63"/>
      <c r="AE1275" s="63"/>
      <c r="AF1275" s="63"/>
      <c r="AG1275" s="63"/>
      <c r="AH1275" s="63"/>
      <c r="AI1275" s="63"/>
      <c r="AJ1275" s="63"/>
    </row>
    <row r="1276">
      <c r="A1276" s="251" t="s">
        <v>1676</v>
      </c>
      <c r="B1276" s="262" t="s">
        <v>620</v>
      </c>
      <c r="C1276" s="262" t="s">
        <v>986</v>
      </c>
      <c r="D1276" s="262" t="s">
        <v>7340</v>
      </c>
      <c r="E1276" s="264">
        <v>12.0</v>
      </c>
      <c r="F1276" s="264" t="s">
        <v>188</v>
      </c>
      <c r="G1276" s="264" t="s">
        <v>7270</v>
      </c>
      <c r="H1276" s="55" t="s">
        <v>1598</v>
      </c>
      <c r="I1276" s="264">
        <v>2.0</v>
      </c>
      <c r="J1276" s="265" t="s">
        <v>226</v>
      </c>
      <c r="K1276" s="104">
        <v>47.5</v>
      </c>
      <c r="L1276" s="104">
        <v>27.5</v>
      </c>
      <c r="M1276" s="104">
        <v>20.0</v>
      </c>
      <c r="N1276" s="264">
        <v>3.00020131E9</v>
      </c>
      <c r="O1276" s="264">
        <v>7.0</v>
      </c>
      <c r="P1276" s="268">
        <v>7.0E-4</v>
      </c>
      <c r="Q1276" s="264">
        <v>10.0</v>
      </c>
      <c r="R1276" s="268">
        <v>8.0E-4</v>
      </c>
      <c r="S1276" s="268">
        <v>1.0</v>
      </c>
      <c r="T1276" s="264">
        <v>0.0</v>
      </c>
      <c r="U1276" s="268">
        <v>0.2857</v>
      </c>
      <c r="V1276" s="268">
        <v>0.0</v>
      </c>
      <c r="W1276" s="269">
        <v>204.0</v>
      </c>
      <c r="X1276" s="269">
        <v>0.0</v>
      </c>
      <c r="Y1276" s="264">
        <v>2.0</v>
      </c>
      <c r="Z1276" s="264">
        <v>0.0</v>
      </c>
      <c r="AA1276" s="3"/>
      <c r="AB1276" s="3"/>
      <c r="AC1276" s="3"/>
      <c r="AD1276" s="3"/>
      <c r="AE1276" s="3"/>
      <c r="AF1276" s="3"/>
      <c r="AG1276" s="3"/>
      <c r="AH1276" s="3"/>
      <c r="AI1276" s="3"/>
      <c r="AJ1276" s="3"/>
    </row>
    <row r="1277">
      <c r="A1277" s="252" t="s">
        <v>1676</v>
      </c>
      <c r="B1277" s="270" t="s">
        <v>620</v>
      </c>
      <c r="C1277" s="270" t="s">
        <v>657</v>
      </c>
      <c r="D1277" s="270" t="s">
        <v>7341</v>
      </c>
      <c r="E1277" s="272">
        <v>7.5</v>
      </c>
      <c r="F1277" s="272" t="s">
        <v>188</v>
      </c>
      <c r="G1277" s="272" t="s">
        <v>7270</v>
      </c>
      <c r="H1277" s="59" t="s">
        <v>1598</v>
      </c>
      <c r="I1277" s="272">
        <v>2.0</v>
      </c>
      <c r="J1277" s="273" t="s">
        <v>226</v>
      </c>
      <c r="K1277" s="289">
        <v>47.5</v>
      </c>
      <c r="L1277" s="289">
        <v>27.5</v>
      </c>
      <c r="M1277" s="289">
        <v>20.0</v>
      </c>
      <c r="N1277" s="272">
        <v>3.000201265E9</v>
      </c>
      <c r="O1277" s="272">
        <v>7.0</v>
      </c>
      <c r="P1277" s="276">
        <v>7.0E-4</v>
      </c>
      <c r="Q1277" s="272">
        <v>13.0</v>
      </c>
      <c r="R1277" s="276">
        <v>0.001</v>
      </c>
      <c r="S1277" s="276">
        <v>0.8462</v>
      </c>
      <c r="T1277" s="272">
        <v>0.0</v>
      </c>
      <c r="U1277" s="276">
        <v>0.2857</v>
      </c>
      <c r="V1277" s="276">
        <v>0.0</v>
      </c>
      <c r="W1277" s="277">
        <v>204.0</v>
      </c>
      <c r="X1277" s="277">
        <v>0.0</v>
      </c>
      <c r="Y1277" s="272">
        <v>2.0</v>
      </c>
      <c r="Z1277" s="272">
        <v>0.0</v>
      </c>
      <c r="AA1277" s="63"/>
      <c r="AB1277" s="63"/>
      <c r="AC1277" s="63"/>
      <c r="AD1277" s="63"/>
      <c r="AE1277" s="63"/>
      <c r="AF1277" s="63"/>
      <c r="AG1277" s="63"/>
      <c r="AH1277" s="63"/>
      <c r="AI1277" s="63"/>
      <c r="AJ1277" s="63"/>
    </row>
    <row r="1278">
      <c r="A1278" s="251" t="s">
        <v>1676</v>
      </c>
      <c r="B1278" s="262" t="s">
        <v>620</v>
      </c>
      <c r="C1278" s="262" t="s">
        <v>661</v>
      </c>
      <c r="D1278" s="262" t="s">
        <v>7342</v>
      </c>
      <c r="E1278" s="264">
        <v>8.5</v>
      </c>
      <c r="F1278" s="264" t="s">
        <v>188</v>
      </c>
      <c r="G1278" s="264" t="s">
        <v>7270</v>
      </c>
      <c r="H1278" s="55" t="s">
        <v>1598</v>
      </c>
      <c r="I1278" s="264">
        <v>1.0</v>
      </c>
      <c r="J1278" s="265" t="s">
        <v>226</v>
      </c>
      <c r="K1278" s="104">
        <v>47.5</v>
      </c>
      <c r="L1278" s="104">
        <v>27.5</v>
      </c>
      <c r="M1278" s="104">
        <v>20.0</v>
      </c>
      <c r="N1278" s="264">
        <v>3.000201275E9</v>
      </c>
      <c r="O1278" s="264">
        <v>9.0</v>
      </c>
      <c r="P1278" s="268">
        <v>9.0E-4</v>
      </c>
      <c r="Q1278" s="264">
        <v>13.0</v>
      </c>
      <c r="R1278" s="268">
        <v>0.001</v>
      </c>
      <c r="S1278" s="268">
        <v>0.9231</v>
      </c>
      <c r="T1278" s="264">
        <v>0.0</v>
      </c>
      <c r="U1278" s="268">
        <v>0.1111</v>
      </c>
      <c r="V1278" s="268">
        <v>0.0</v>
      </c>
      <c r="W1278" s="269">
        <v>102.0</v>
      </c>
      <c r="X1278" s="269">
        <v>0.0</v>
      </c>
      <c r="Y1278" s="264">
        <v>1.0</v>
      </c>
      <c r="Z1278" s="264">
        <v>0.0</v>
      </c>
      <c r="AA1278" s="3"/>
      <c r="AB1278" s="3"/>
      <c r="AC1278" s="3"/>
      <c r="AD1278" s="3"/>
      <c r="AE1278" s="3"/>
      <c r="AF1278" s="3"/>
      <c r="AG1278" s="3"/>
      <c r="AH1278" s="3"/>
      <c r="AI1278" s="3"/>
      <c r="AJ1278" s="3"/>
    </row>
    <row r="1279">
      <c r="A1279" s="252" t="s">
        <v>1676</v>
      </c>
      <c r="B1279" s="270" t="s">
        <v>620</v>
      </c>
      <c r="C1279" s="270" t="s">
        <v>659</v>
      </c>
      <c r="D1279" s="270" t="s">
        <v>7343</v>
      </c>
      <c r="E1279" s="272">
        <v>8.0</v>
      </c>
      <c r="F1279" s="272" t="s">
        <v>188</v>
      </c>
      <c r="G1279" s="272" t="s">
        <v>7270</v>
      </c>
      <c r="H1279" s="59" t="s">
        <v>1598</v>
      </c>
      <c r="I1279" s="272">
        <v>3.0</v>
      </c>
      <c r="J1279" s="273" t="s">
        <v>226</v>
      </c>
      <c r="K1279" s="289">
        <v>47.5</v>
      </c>
      <c r="L1279" s="289">
        <v>27.5</v>
      </c>
      <c r="M1279" s="289">
        <v>20.0</v>
      </c>
      <c r="N1279" s="272">
        <v>3.00020127E9</v>
      </c>
      <c r="O1279" s="272">
        <v>92.0</v>
      </c>
      <c r="P1279" s="276">
        <v>0.0087</v>
      </c>
      <c r="Q1279" s="272">
        <v>108.0</v>
      </c>
      <c r="R1279" s="276">
        <v>0.0082</v>
      </c>
      <c r="S1279" s="276">
        <v>0.963</v>
      </c>
      <c r="T1279" s="272">
        <v>0.0</v>
      </c>
      <c r="U1279" s="276">
        <v>0.0326</v>
      </c>
      <c r="V1279" s="276">
        <v>0.0</v>
      </c>
      <c r="W1279" s="277">
        <v>306.0</v>
      </c>
      <c r="X1279" s="277">
        <v>0.0</v>
      </c>
      <c r="Y1279" s="272">
        <v>3.0</v>
      </c>
      <c r="Z1279" s="272">
        <v>0.0</v>
      </c>
      <c r="AA1279" s="63"/>
      <c r="AB1279" s="63"/>
      <c r="AC1279" s="63"/>
      <c r="AD1279" s="63"/>
      <c r="AE1279" s="63"/>
      <c r="AF1279" s="63"/>
      <c r="AG1279" s="63"/>
      <c r="AH1279" s="63"/>
      <c r="AI1279" s="63"/>
      <c r="AJ1279" s="63"/>
    </row>
    <row r="1280">
      <c r="A1280" s="251" t="s">
        <v>1676</v>
      </c>
      <c r="B1280" s="262" t="s">
        <v>620</v>
      </c>
      <c r="C1280" s="262" t="s">
        <v>990</v>
      </c>
      <c r="D1280" s="262" t="s">
        <v>7344</v>
      </c>
      <c r="E1280" s="264">
        <v>9.5</v>
      </c>
      <c r="F1280" s="264" t="s">
        <v>188</v>
      </c>
      <c r="G1280" s="264" t="s">
        <v>7270</v>
      </c>
      <c r="H1280" s="55" t="s">
        <v>1598</v>
      </c>
      <c r="I1280" s="264">
        <v>3.0</v>
      </c>
      <c r="J1280" s="265" t="s">
        <v>226</v>
      </c>
      <c r="K1280" s="104">
        <v>47.5</v>
      </c>
      <c r="L1280" s="104">
        <v>27.5</v>
      </c>
      <c r="M1280" s="104">
        <v>20.0</v>
      </c>
      <c r="N1280" s="264">
        <v>3.000201285E9</v>
      </c>
      <c r="O1280" s="264">
        <v>204.0</v>
      </c>
      <c r="P1280" s="268">
        <v>0.0193</v>
      </c>
      <c r="Q1280" s="264">
        <v>247.0</v>
      </c>
      <c r="R1280" s="268">
        <v>0.0187</v>
      </c>
      <c r="S1280" s="268">
        <v>0.9757</v>
      </c>
      <c r="T1280" s="264">
        <v>0.0</v>
      </c>
      <c r="U1280" s="268">
        <v>0.0147</v>
      </c>
      <c r="V1280" s="268">
        <v>0.0</v>
      </c>
      <c r="W1280" s="269">
        <v>306.0</v>
      </c>
      <c r="X1280" s="269">
        <v>0.0</v>
      </c>
      <c r="Y1280" s="264">
        <v>3.0</v>
      </c>
      <c r="Z1280" s="264">
        <v>0.0</v>
      </c>
      <c r="AA1280" s="3"/>
      <c r="AB1280" s="3"/>
      <c r="AC1280" s="3"/>
      <c r="AD1280" s="3"/>
      <c r="AE1280" s="3"/>
      <c r="AF1280" s="3"/>
      <c r="AG1280" s="3"/>
      <c r="AH1280" s="3"/>
      <c r="AI1280" s="3"/>
      <c r="AJ1280" s="3"/>
    </row>
    <row r="1281">
      <c r="A1281" s="252" t="s">
        <v>1676</v>
      </c>
      <c r="B1281" s="270" t="s">
        <v>620</v>
      </c>
      <c r="C1281" s="270" t="s">
        <v>990</v>
      </c>
      <c r="D1281" s="270" t="s">
        <v>7344</v>
      </c>
      <c r="E1281" s="272">
        <v>9.5</v>
      </c>
      <c r="F1281" s="272" t="s">
        <v>188</v>
      </c>
      <c r="G1281" s="272" t="s">
        <v>7270</v>
      </c>
      <c r="H1281" s="59" t="s">
        <v>1598</v>
      </c>
      <c r="I1281" s="272">
        <v>1.0</v>
      </c>
      <c r="J1281" s="281" t="s">
        <v>226</v>
      </c>
      <c r="K1281" s="289">
        <v>47.5</v>
      </c>
      <c r="L1281" s="289">
        <v>27.5</v>
      </c>
      <c r="M1281" s="289">
        <v>20.0</v>
      </c>
      <c r="N1281" s="270" t="s">
        <v>7345</v>
      </c>
      <c r="O1281" s="272">
        <v>204.0</v>
      </c>
      <c r="P1281" s="276">
        <v>0.0193</v>
      </c>
      <c r="Q1281" s="272">
        <v>247.0</v>
      </c>
      <c r="R1281" s="276">
        <v>0.0187</v>
      </c>
      <c r="S1281" s="276">
        <v>0.9757</v>
      </c>
      <c r="T1281" s="272">
        <v>0.0</v>
      </c>
      <c r="U1281" s="276">
        <v>0.0049</v>
      </c>
      <c r="V1281" s="276">
        <v>0.0</v>
      </c>
      <c r="W1281" s="277">
        <v>102.0</v>
      </c>
      <c r="X1281" s="277">
        <v>0.0</v>
      </c>
      <c r="Y1281" s="272">
        <v>1.0</v>
      </c>
      <c r="Z1281" s="272">
        <v>0.0</v>
      </c>
      <c r="AA1281" s="63"/>
      <c r="AB1281" s="63"/>
      <c r="AC1281" s="63"/>
      <c r="AD1281" s="63"/>
      <c r="AE1281" s="63"/>
      <c r="AF1281" s="63"/>
      <c r="AG1281" s="63"/>
      <c r="AH1281" s="63"/>
      <c r="AI1281" s="63"/>
      <c r="AJ1281" s="63"/>
    </row>
    <row r="1282">
      <c r="A1282" s="251" t="s">
        <v>1676</v>
      </c>
      <c r="B1282" s="262" t="s">
        <v>562</v>
      </c>
      <c r="C1282" s="262" t="s">
        <v>1148</v>
      </c>
      <c r="D1282" s="262" t="s">
        <v>1149</v>
      </c>
      <c r="E1282" s="264">
        <v>9.5</v>
      </c>
      <c r="F1282" s="264" t="s">
        <v>188</v>
      </c>
      <c r="G1282" s="264" t="s">
        <v>7270</v>
      </c>
      <c r="H1282" s="55" t="s">
        <v>1620</v>
      </c>
      <c r="I1282" s="264">
        <v>1.0</v>
      </c>
      <c r="J1282" s="265" t="s">
        <v>235</v>
      </c>
      <c r="K1282" s="104">
        <v>47.5</v>
      </c>
      <c r="L1282" s="104">
        <v>26.5</v>
      </c>
      <c r="M1282" s="104">
        <v>21.0</v>
      </c>
      <c r="N1282" s="264">
        <v>3.0001402285E10</v>
      </c>
      <c r="O1282" s="264">
        <v>0.0</v>
      </c>
      <c r="P1282" s="268">
        <v>0.0</v>
      </c>
      <c r="Q1282" s="264">
        <v>0.0</v>
      </c>
      <c r="R1282" s="268">
        <v>0.0</v>
      </c>
      <c r="S1282" s="268">
        <v>0.0</v>
      </c>
      <c r="T1282" s="264">
        <v>0.0</v>
      </c>
      <c r="U1282" s="268">
        <v>0.0</v>
      </c>
      <c r="V1282" s="268">
        <v>0.0</v>
      </c>
      <c r="W1282" s="269">
        <v>102.0</v>
      </c>
      <c r="X1282" s="269">
        <v>0.0</v>
      </c>
      <c r="Y1282" s="264">
        <v>1.0</v>
      </c>
      <c r="Z1282" s="264">
        <v>0.0</v>
      </c>
      <c r="AA1282" s="3"/>
      <c r="AB1282" s="3"/>
      <c r="AC1282" s="3"/>
      <c r="AD1282" s="3"/>
      <c r="AE1282" s="3"/>
      <c r="AF1282" s="3"/>
      <c r="AG1282" s="3"/>
      <c r="AH1282" s="3"/>
      <c r="AI1282" s="3"/>
      <c r="AJ1282" s="3"/>
    </row>
    <row r="1283">
      <c r="A1283" s="252" t="s">
        <v>1676</v>
      </c>
      <c r="B1283" s="270" t="s">
        <v>375</v>
      </c>
      <c r="C1283" s="270" t="s">
        <v>1412</v>
      </c>
      <c r="D1283" s="270" t="s">
        <v>1413</v>
      </c>
      <c r="E1283" s="272">
        <v>10.0</v>
      </c>
      <c r="F1283" s="272" t="s">
        <v>7289</v>
      </c>
      <c r="G1283" s="272" t="s">
        <v>7270</v>
      </c>
      <c r="H1283" s="59" t="s">
        <v>1580</v>
      </c>
      <c r="I1283" s="272">
        <v>1.0</v>
      </c>
      <c r="J1283" s="273" t="s">
        <v>231</v>
      </c>
      <c r="K1283" s="289">
        <v>47.5</v>
      </c>
      <c r="L1283" s="289">
        <v>27.5</v>
      </c>
      <c r="M1283" s="289">
        <v>20.0</v>
      </c>
      <c r="N1283" s="272">
        <v>4.50020129E9</v>
      </c>
      <c r="O1283" s="272">
        <v>34.0</v>
      </c>
      <c r="P1283" s="276">
        <v>0.0032</v>
      </c>
      <c r="Q1283" s="272">
        <v>42.0</v>
      </c>
      <c r="R1283" s="276">
        <v>0.0032</v>
      </c>
      <c r="S1283" s="276">
        <v>0.9048</v>
      </c>
      <c r="T1283" s="272">
        <v>0.0</v>
      </c>
      <c r="U1283" s="276">
        <v>0.0294</v>
      </c>
      <c r="V1283" s="276">
        <v>0.0</v>
      </c>
      <c r="W1283" s="277">
        <v>102.0</v>
      </c>
      <c r="X1283" s="277">
        <v>0.0</v>
      </c>
      <c r="Y1283" s="272">
        <v>1.0</v>
      </c>
      <c r="Z1283" s="272">
        <v>0.0</v>
      </c>
      <c r="AA1283" s="63"/>
      <c r="AB1283" s="63"/>
      <c r="AC1283" s="63"/>
      <c r="AD1283" s="63"/>
      <c r="AE1283" s="63"/>
      <c r="AF1283" s="63"/>
      <c r="AG1283" s="63"/>
      <c r="AH1283" s="63"/>
      <c r="AI1283" s="63"/>
      <c r="AJ1283" s="63"/>
    </row>
    <row r="1284">
      <c r="A1284" s="251" t="s">
        <v>1676</v>
      </c>
      <c r="B1284" s="262" t="s">
        <v>375</v>
      </c>
      <c r="C1284" s="262" t="s">
        <v>882</v>
      </c>
      <c r="D1284" s="262" t="s">
        <v>883</v>
      </c>
      <c r="E1284" s="264">
        <v>10.5</v>
      </c>
      <c r="F1284" s="264" t="s">
        <v>7289</v>
      </c>
      <c r="G1284" s="264" t="s">
        <v>7270</v>
      </c>
      <c r="H1284" s="55" t="s">
        <v>1580</v>
      </c>
      <c r="I1284" s="264">
        <v>3.0</v>
      </c>
      <c r="J1284" s="265" t="s">
        <v>231</v>
      </c>
      <c r="K1284" s="104">
        <v>47.5</v>
      </c>
      <c r="L1284" s="104">
        <v>27.5</v>
      </c>
      <c r="M1284" s="104">
        <v>20.0</v>
      </c>
      <c r="N1284" s="264">
        <v>4.500201295E9</v>
      </c>
      <c r="O1284" s="264">
        <v>20.0</v>
      </c>
      <c r="P1284" s="268">
        <v>0.0019</v>
      </c>
      <c r="Q1284" s="264">
        <v>25.0</v>
      </c>
      <c r="R1284" s="268">
        <v>0.0019</v>
      </c>
      <c r="S1284" s="268">
        <v>1.0</v>
      </c>
      <c r="T1284" s="264">
        <v>0.0</v>
      </c>
      <c r="U1284" s="268">
        <v>0.15</v>
      </c>
      <c r="V1284" s="268">
        <v>0.0</v>
      </c>
      <c r="W1284" s="269">
        <v>306.0</v>
      </c>
      <c r="X1284" s="269">
        <v>0.0</v>
      </c>
      <c r="Y1284" s="264">
        <v>3.0</v>
      </c>
      <c r="Z1284" s="264">
        <v>0.0</v>
      </c>
      <c r="AA1284" s="3"/>
      <c r="AB1284" s="3"/>
      <c r="AC1284" s="3"/>
      <c r="AD1284" s="3"/>
      <c r="AE1284" s="3"/>
      <c r="AF1284" s="3"/>
      <c r="AG1284" s="3"/>
      <c r="AH1284" s="3"/>
      <c r="AI1284" s="3"/>
      <c r="AJ1284" s="3"/>
    </row>
    <row r="1285">
      <c r="A1285" s="252" t="s">
        <v>1676</v>
      </c>
      <c r="B1285" s="270" t="s">
        <v>375</v>
      </c>
      <c r="C1285" s="270" t="s">
        <v>884</v>
      </c>
      <c r="D1285" s="270" t="s">
        <v>885</v>
      </c>
      <c r="E1285" s="272">
        <v>11.0</v>
      </c>
      <c r="F1285" s="272" t="s">
        <v>7289</v>
      </c>
      <c r="G1285" s="272" t="s">
        <v>7270</v>
      </c>
      <c r="H1285" s="59" t="s">
        <v>1580</v>
      </c>
      <c r="I1285" s="272">
        <v>3.0</v>
      </c>
      <c r="J1285" s="273" t="s">
        <v>231</v>
      </c>
      <c r="K1285" s="289">
        <v>47.5</v>
      </c>
      <c r="L1285" s="289">
        <v>27.5</v>
      </c>
      <c r="M1285" s="289">
        <v>20.0</v>
      </c>
      <c r="N1285" s="272">
        <v>4.5002013E9</v>
      </c>
      <c r="O1285" s="272">
        <v>22.0</v>
      </c>
      <c r="P1285" s="276">
        <v>0.0021</v>
      </c>
      <c r="Q1285" s="272">
        <v>28.0</v>
      </c>
      <c r="R1285" s="276">
        <v>0.0021</v>
      </c>
      <c r="S1285" s="276">
        <v>1.0</v>
      </c>
      <c r="T1285" s="272">
        <v>0.0</v>
      </c>
      <c r="U1285" s="276">
        <v>0.1364</v>
      </c>
      <c r="V1285" s="276">
        <v>0.0</v>
      </c>
      <c r="W1285" s="277">
        <v>306.0</v>
      </c>
      <c r="X1285" s="277">
        <v>0.0</v>
      </c>
      <c r="Y1285" s="272">
        <v>3.0</v>
      </c>
      <c r="Z1285" s="272">
        <v>0.0</v>
      </c>
      <c r="AA1285" s="63"/>
      <c r="AB1285" s="63"/>
      <c r="AC1285" s="63"/>
      <c r="AD1285" s="63"/>
      <c r="AE1285" s="63"/>
      <c r="AF1285" s="63"/>
      <c r="AG1285" s="63"/>
      <c r="AH1285" s="63"/>
      <c r="AI1285" s="63"/>
      <c r="AJ1285" s="63"/>
    </row>
    <row r="1286">
      <c r="A1286" s="251" t="s">
        <v>1676</v>
      </c>
      <c r="B1286" s="262" t="s">
        <v>375</v>
      </c>
      <c r="C1286" s="262" t="s">
        <v>1418</v>
      </c>
      <c r="D1286" s="262" t="s">
        <v>1419</v>
      </c>
      <c r="E1286" s="264">
        <v>8.5</v>
      </c>
      <c r="F1286" s="264" t="s">
        <v>7289</v>
      </c>
      <c r="G1286" s="264" t="s">
        <v>7270</v>
      </c>
      <c r="H1286" s="55" t="s">
        <v>1580</v>
      </c>
      <c r="I1286" s="264">
        <v>2.0</v>
      </c>
      <c r="J1286" s="265" t="s">
        <v>231</v>
      </c>
      <c r="K1286" s="104">
        <v>47.5</v>
      </c>
      <c r="L1286" s="104">
        <v>27.5</v>
      </c>
      <c r="M1286" s="104">
        <v>20.0</v>
      </c>
      <c r="N1286" s="264">
        <v>4.500201275E9</v>
      </c>
      <c r="O1286" s="264">
        <v>23.0</v>
      </c>
      <c r="P1286" s="268">
        <v>0.0022</v>
      </c>
      <c r="Q1286" s="264">
        <v>26.0</v>
      </c>
      <c r="R1286" s="268">
        <v>0.002</v>
      </c>
      <c r="S1286" s="268">
        <v>0.8462</v>
      </c>
      <c r="T1286" s="264">
        <v>0.0</v>
      </c>
      <c r="U1286" s="268">
        <v>0.087</v>
      </c>
      <c r="V1286" s="268">
        <v>0.0</v>
      </c>
      <c r="W1286" s="269">
        <v>204.0</v>
      </c>
      <c r="X1286" s="269">
        <v>0.0</v>
      </c>
      <c r="Y1286" s="264">
        <v>2.0</v>
      </c>
      <c r="Z1286" s="264">
        <v>0.0</v>
      </c>
      <c r="AA1286" s="3"/>
      <c r="AB1286" s="3"/>
      <c r="AC1286" s="3"/>
      <c r="AD1286" s="3"/>
      <c r="AE1286" s="3"/>
      <c r="AF1286" s="3"/>
      <c r="AG1286" s="3"/>
      <c r="AH1286" s="3"/>
      <c r="AI1286" s="3"/>
      <c r="AJ1286" s="3"/>
    </row>
    <row r="1287">
      <c r="A1287" s="252" t="s">
        <v>1676</v>
      </c>
      <c r="B1287" s="270" t="s">
        <v>375</v>
      </c>
      <c r="C1287" s="270" t="s">
        <v>398</v>
      </c>
      <c r="D1287" s="270" t="s">
        <v>399</v>
      </c>
      <c r="E1287" s="272">
        <v>9.5</v>
      </c>
      <c r="F1287" s="272" t="s">
        <v>7289</v>
      </c>
      <c r="G1287" s="272" t="s">
        <v>7270</v>
      </c>
      <c r="H1287" s="59" t="s">
        <v>1580</v>
      </c>
      <c r="I1287" s="272">
        <v>1.0</v>
      </c>
      <c r="J1287" s="273" t="s">
        <v>231</v>
      </c>
      <c r="K1287" s="289">
        <v>47.5</v>
      </c>
      <c r="L1287" s="289">
        <v>27.5</v>
      </c>
      <c r="M1287" s="289">
        <v>20.0</v>
      </c>
      <c r="N1287" s="272">
        <v>4.500201285E9</v>
      </c>
      <c r="O1287" s="272">
        <v>21.0</v>
      </c>
      <c r="P1287" s="276">
        <v>0.002</v>
      </c>
      <c r="Q1287" s="272">
        <v>26.0</v>
      </c>
      <c r="R1287" s="276">
        <v>0.002</v>
      </c>
      <c r="S1287" s="276">
        <v>0.8462</v>
      </c>
      <c r="T1287" s="272">
        <v>0.0</v>
      </c>
      <c r="U1287" s="276">
        <v>0.0476</v>
      </c>
      <c r="V1287" s="276">
        <v>0.0</v>
      </c>
      <c r="W1287" s="277">
        <v>102.0</v>
      </c>
      <c r="X1287" s="277">
        <v>0.0</v>
      </c>
      <c r="Y1287" s="272">
        <v>1.0</v>
      </c>
      <c r="Z1287" s="272">
        <v>0.0</v>
      </c>
      <c r="AA1287" s="63"/>
      <c r="AB1287" s="63"/>
      <c r="AC1287" s="63"/>
      <c r="AD1287" s="63"/>
      <c r="AE1287" s="63"/>
      <c r="AF1287" s="63"/>
      <c r="AG1287" s="63"/>
      <c r="AH1287" s="63"/>
      <c r="AI1287" s="63"/>
      <c r="AJ1287" s="63"/>
    </row>
    <row r="1288">
      <c r="A1288" s="251" t="s">
        <v>1676</v>
      </c>
      <c r="B1288" s="262" t="s">
        <v>375</v>
      </c>
      <c r="C1288" s="262" t="s">
        <v>1414</v>
      </c>
      <c r="D1288" s="262"/>
      <c r="E1288" s="264">
        <v>12.0</v>
      </c>
      <c r="F1288" s="264" t="s">
        <v>7289</v>
      </c>
      <c r="G1288" s="264" t="s">
        <v>7270</v>
      </c>
      <c r="H1288" s="55" t="s">
        <v>1580</v>
      </c>
      <c r="I1288" s="264">
        <v>1.0</v>
      </c>
      <c r="J1288" s="265" t="s">
        <v>231</v>
      </c>
      <c r="K1288" s="104">
        <v>47.5</v>
      </c>
      <c r="L1288" s="104">
        <v>27.5</v>
      </c>
      <c r="M1288" s="104">
        <v>20.0</v>
      </c>
      <c r="N1288" s="264">
        <v>4.50020131E9</v>
      </c>
      <c r="O1288" s="264">
        <v>30.0</v>
      </c>
      <c r="P1288" s="268">
        <v>0.0028</v>
      </c>
      <c r="Q1288" s="264">
        <v>37.0</v>
      </c>
      <c r="R1288" s="268">
        <v>0.0028</v>
      </c>
      <c r="S1288" s="268">
        <v>0.973</v>
      </c>
      <c r="T1288" s="264">
        <v>0.0</v>
      </c>
      <c r="U1288" s="268">
        <v>0.0333</v>
      </c>
      <c r="V1288" s="268">
        <v>0.0</v>
      </c>
      <c r="W1288" s="269">
        <v>102.0</v>
      </c>
      <c r="X1288" s="269">
        <v>0.0</v>
      </c>
      <c r="Y1288" s="264">
        <v>1.0</v>
      </c>
      <c r="Z1288" s="264">
        <v>0.0</v>
      </c>
      <c r="AA1288" s="3"/>
      <c r="AB1288" s="3"/>
      <c r="AC1288" s="3"/>
      <c r="AD1288" s="3"/>
      <c r="AE1288" s="3"/>
      <c r="AF1288" s="3"/>
      <c r="AG1288" s="3"/>
      <c r="AH1288" s="3"/>
      <c r="AI1288" s="3"/>
      <c r="AJ1288" s="3"/>
    </row>
    <row r="1289">
      <c r="A1289" s="252" t="s">
        <v>1676</v>
      </c>
      <c r="B1289" s="270" t="s">
        <v>441</v>
      </c>
      <c r="C1289" s="270" t="s">
        <v>1438</v>
      </c>
      <c r="D1289" s="270" t="s">
        <v>1439</v>
      </c>
      <c r="E1289" s="272">
        <v>13.0</v>
      </c>
      <c r="F1289" s="272" t="s">
        <v>7288</v>
      </c>
      <c r="G1289" s="272" t="s">
        <v>7270</v>
      </c>
      <c r="H1289" s="59" t="s">
        <v>1587</v>
      </c>
      <c r="I1289" s="272">
        <v>1.0</v>
      </c>
      <c r="J1289" s="281" t="s">
        <v>216</v>
      </c>
      <c r="K1289" s="289">
        <v>47.5</v>
      </c>
      <c r="L1289" s="289">
        <v>28.5</v>
      </c>
      <c r="M1289" s="289">
        <v>19.0</v>
      </c>
      <c r="N1289" s="270" t="s">
        <v>6087</v>
      </c>
      <c r="O1289" s="272">
        <v>3.0</v>
      </c>
      <c r="P1289" s="276">
        <v>3.0E-4</v>
      </c>
      <c r="Q1289" s="272">
        <v>5.0</v>
      </c>
      <c r="R1289" s="276">
        <v>4.0E-4</v>
      </c>
      <c r="S1289" s="276">
        <v>0.8</v>
      </c>
      <c r="T1289" s="272">
        <v>0.0</v>
      </c>
      <c r="U1289" s="276">
        <v>0.3333</v>
      </c>
      <c r="V1289" s="276">
        <v>0.0</v>
      </c>
      <c r="W1289" s="277">
        <v>79.0</v>
      </c>
      <c r="X1289" s="277">
        <v>0.0</v>
      </c>
      <c r="Y1289" s="272">
        <v>1.0</v>
      </c>
      <c r="Z1289" s="272">
        <v>0.0</v>
      </c>
      <c r="AA1289" s="63"/>
      <c r="AB1289" s="63"/>
      <c r="AC1289" s="63"/>
      <c r="AD1289" s="63"/>
      <c r="AE1289" s="63"/>
      <c r="AF1289" s="63"/>
      <c r="AG1289" s="63"/>
      <c r="AH1289" s="63"/>
      <c r="AI1289" s="63"/>
      <c r="AJ1289" s="63"/>
    </row>
    <row r="1290">
      <c r="A1290" s="251" t="s">
        <v>1676</v>
      </c>
      <c r="B1290" s="262" t="s">
        <v>441</v>
      </c>
      <c r="C1290" s="262" t="s">
        <v>1440</v>
      </c>
      <c r="D1290" s="262" t="s">
        <v>1441</v>
      </c>
      <c r="E1290" s="264">
        <v>7.5</v>
      </c>
      <c r="F1290" s="264" t="s">
        <v>7288</v>
      </c>
      <c r="G1290" s="264" t="s">
        <v>7270</v>
      </c>
      <c r="H1290" s="55" t="s">
        <v>1587</v>
      </c>
      <c r="I1290" s="264">
        <v>1.0</v>
      </c>
      <c r="J1290" s="280" t="s">
        <v>216</v>
      </c>
      <c r="K1290" s="104">
        <v>47.5</v>
      </c>
      <c r="L1290" s="104">
        <v>28.5</v>
      </c>
      <c r="M1290" s="104">
        <v>19.0</v>
      </c>
      <c r="N1290" s="262" t="s">
        <v>6083</v>
      </c>
      <c r="O1290" s="264">
        <v>6.0</v>
      </c>
      <c r="P1290" s="268">
        <v>6.0E-4</v>
      </c>
      <c r="Q1290" s="264">
        <v>7.0</v>
      </c>
      <c r="R1290" s="268">
        <v>5.0E-4</v>
      </c>
      <c r="S1290" s="268">
        <v>1.0</v>
      </c>
      <c r="T1290" s="264">
        <v>0.0</v>
      </c>
      <c r="U1290" s="268">
        <v>0.1667</v>
      </c>
      <c r="V1290" s="268">
        <v>0.0</v>
      </c>
      <c r="W1290" s="269">
        <v>79.0</v>
      </c>
      <c r="X1290" s="269">
        <v>0.0</v>
      </c>
      <c r="Y1290" s="264">
        <v>1.0</v>
      </c>
      <c r="Z1290" s="264">
        <v>0.0</v>
      </c>
      <c r="AA1290" s="3"/>
      <c r="AB1290" s="3"/>
      <c r="AC1290" s="3"/>
      <c r="AD1290" s="3"/>
      <c r="AE1290" s="3"/>
      <c r="AF1290" s="3"/>
      <c r="AG1290" s="3"/>
      <c r="AH1290" s="3"/>
      <c r="AI1290" s="3"/>
      <c r="AJ1290" s="3"/>
    </row>
    <row r="1291">
      <c r="A1291" s="252" t="s">
        <v>1676</v>
      </c>
      <c r="B1291" s="270" t="s">
        <v>441</v>
      </c>
      <c r="C1291" s="270" t="s">
        <v>913</v>
      </c>
      <c r="D1291" s="270" t="s">
        <v>914</v>
      </c>
      <c r="E1291" s="272">
        <v>8.5</v>
      </c>
      <c r="F1291" s="272" t="s">
        <v>7288</v>
      </c>
      <c r="G1291" s="272" t="s">
        <v>7270</v>
      </c>
      <c r="H1291" s="59" t="s">
        <v>1587</v>
      </c>
      <c r="I1291" s="272">
        <v>1.0</v>
      </c>
      <c r="J1291" s="281" t="s">
        <v>216</v>
      </c>
      <c r="K1291" s="289">
        <v>47.5</v>
      </c>
      <c r="L1291" s="289">
        <v>28.5</v>
      </c>
      <c r="M1291" s="289">
        <v>19.0</v>
      </c>
      <c r="N1291" s="270" t="s">
        <v>6085</v>
      </c>
      <c r="O1291" s="272">
        <v>2.0</v>
      </c>
      <c r="P1291" s="276">
        <v>2.0E-4</v>
      </c>
      <c r="Q1291" s="272">
        <v>3.0</v>
      </c>
      <c r="R1291" s="276">
        <v>2.0E-4</v>
      </c>
      <c r="S1291" s="276">
        <v>1.0</v>
      </c>
      <c r="T1291" s="272">
        <v>0.0</v>
      </c>
      <c r="U1291" s="276">
        <v>0.5</v>
      </c>
      <c r="V1291" s="276">
        <v>0.0</v>
      </c>
      <c r="W1291" s="277">
        <v>79.0</v>
      </c>
      <c r="X1291" s="277">
        <v>0.0</v>
      </c>
      <c r="Y1291" s="272">
        <v>1.0</v>
      </c>
      <c r="Z1291" s="272">
        <v>0.0</v>
      </c>
      <c r="AA1291" s="63"/>
      <c r="AB1291" s="63"/>
      <c r="AC1291" s="63"/>
      <c r="AD1291" s="63"/>
      <c r="AE1291" s="63"/>
      <c r="AF1291" s="63"/>
      <c r="AG1291" s="63"/>
      <c r="AH1291" s="63"/>
      <c r="AI1291" s="63"/>
      <c r="AJ1291" s="63"/>
    </row>
    <row r="1292">
      <c r="A1292" s="251" t="s">
        <v>1676</v>
      </c>
      <c r="B1292" s="262" t="s">
        <v>1037</v>
      </c>
      <c r="C1292" s="262" t="s">
        <v>1506</v>
      </c>
      <c r="D1292" s="262" t="s">
        <v>1507</v>
      </c>
      <c r="E1292" s="264">
        <v>9.0</v>
      </c>
      <c r="F1292" s="264" t="s">
        <v>7291</v>
      </c>
      <c r="G1292" s="264" t="s">
        <v>7270</v>
      </c>
      <c r="H1292" s="55" t="s">
        <v>7281</v>
      </c>
      <c r="I1292" s="264">
        <v>1.0</v>
      </c>
      <c r="J1292" s="280" t="s">
        <v>246</v>
      </c>
      <c r="K1292" s="104">
        <v>35.0</v>
      </c>
      <c r="L1292" s="104">
        <v>24.5</v>
      </c>
      <c r="M1292" s="104">
        <v>10.5</v>
      </c>
      <c r="N1292" s="262" t="s">
        <v>5935</v>
      </c>
      <c r="O1292" s="264">
        <v>2.0</v>
      </c>
      <c r="P1292" s="268">
        <v>2.0E-4</v>
      </c>
      <c r="Q1292" s="264">
        <v>3.0</v>
      </c>
      <c r="R1292" s="268">
        <v>2.0E-4</v>
      </c>
      <c r="S1292" s="268">
        <v>1.0</v>
      </c>
      <c r="T1292" s="264">
        <v>0.0</v>
      </c>
      <c r="U1292" s="268">
        <v>0.5</v>
      </c>
      <c r="V1292" s="268">
        <v>0.0</v>
      </c>
      <c r="W1292" s="269">
        <v>65.0</v>
      </c>
      <c r="X1292" s="269">
        <v>0.0</v>
      </c>
      <c r="Y1292" s="264">
        <v>1.0</v>
      </c>
      <c r="Z1292" s="264">
        <v>0.0</v>
      </c>
      <c r="AA1292" s="3"/>
      <c r="AB1292" s="3"/>
      <c r="AC1292" s="3"/>
      <c r="AD1292" s="3"/>
      <c r="AE1292" s="3"/>
      <c r="AF1292" s="3"/>
      <c r="AG1292" s="3"/>
      <c r="AH1292" s="3"/>
      <c r="AI1292" s="3"/>
      <c r="AJ1292" s="3"/>
    </row>
    <row r="1293">
      <c r="A1293" s="252" t="s">
        <v>1676</v>
      </c>
      <c r="B1293" s="270" t="s">
        <v>1260</v>
      </c>
      <c r="C1293" s="270" t="s">
        <v>1514</v>
      </c>
      <c r="D1293" s="270" t="s">
        <v>1515</v>
      </c>
      <c r="E1293" s="272">
        <v>7.5</v>
      </c>
      <c r="F1293" s="272" t="s">
        <v>7292</v>
      </c>
      <c r="G1293" s="272" t="s">
        <v>7270</v>
      </c>
      <c r="H1293" s="59" t="s">
        <v>7282</v>
      </c>
      <c r="I1293" s="272">
        <v>1.0</v>
      </c>
      <c r="J1293" s="281" t="s">
        <v>303</v>
      </c>
      <c r="K1293" s="289">
        <v>29.5</v>
      </c>
      <c r="L1293" s="289">
        <v>15.0543</v>
      </c>
      <c r="M1293" s="289">
        <v>14.4457</v>
      </c>
      <c r="N1293" s="270" t="s">
        <v>4582</v>
      </c>
      <c r="O1293" s="272">
        <v>2.0</v>
      </c>
      <c r="P1293" s="276">
        <v>2.0E-4</v>
      </c>
      <c r="Q1293" s="272">
        <v>2.0</v>
      </c>
      <c r="R1293" s="276">
        <v>2.0E-4</v>
      </c>
      <c r="S1293" s="276">
        <v>1.0</v>
      </c>
      <c r="T1293" s="272">
        <v>0.0</v>
      </c>
      <c r="U1293" s="276">
        <v>0.5</v>
      </c>
      <c r="V1293" s="276">
        <v>0.0</v>
      </c>
      <c r="W1293" s="277">
        <v>59.0</v>
      </c>
      <c r="X1293" s="277">
        <v>0.0</v>
      </c>
      <c r="Y1293" s="272">
        <v>1.0</v>
      </c>
      <c r="Z1293" s="272">
        <v>0.0</v>
      </c>
      <c r="AA1293" s="63"/>
      <c r="AB1293" s="63"/>
      <c r="AC1293" s="63"/>
      <c r="AD1293" s="63"/>
      <c r="AE1293" s="63"/>
      <c r="AF1293" s="63"/>
      <c r="AG1293" s="63"/>
      <c r="AH1293" s="63"/>
      <c r="AI1293" s="63"/>
      <c r="AJ1293" s="63"/>
    </row>
    <row r="1294">
      <c r="A1294" s="251" t="s">
        <v>1676</v>
      </c>
      <c r="B1294" s="262" t="s">
        <v>345</v>
      </c>
      <c r="C1294" s="262" t="s">
        <v>1378</v>
      </c>
      <c r="D1294" s="262" t="s">
        <v>1379</v>
      </c>
      <c r="E1294" s="264">
        <v>11.0</v>
      </c>
      <c r="F1294" s="264" t="s">
        <v>7287</v>
      </c>
      <c r="G1294" s="264" t="s">
        <v>7270</v>
      </c>
      <c r="H1294" s="55" t="s">
        <v>1608</v>
      </c>
      <c r="I1294" s="264">
        <v>1.0</v>
      </c>
      <c r="J1294" s="280" t="s">
        <v>140</v>
      </c>
      <c r="K1294" s="104">
        <v>57.5</v>
      </c>
      <c r="L1294" s="104">
        <v>32.5</v>
      </c>
      <c r="M1294" s="104">
        <v>25.0</v>
      </c>
      <c r="N1294" s="262" t="s">
        <v>6347</v>
      </c>
      <c r="O1294" s="264">
        <v>4.0</v>
      </c>
      <c r="P1294" s="268">
        <v>4.0E-4</v>
      </c>
      <c r="Q1294" s="264">
        <v>9.0</v>
      </c>
      <c r="R1294" s="268">
        <v>7.0E-4</v>
      </c>
      <c r="S1294" s="268">
        <v>0.3333</v>
      </c>
      <c r="T1294" s="264">
        <v>0.0</v>
      </c>
      <c r="U1294" s="268">
        <v>0.25</v>
      </c>
      <c r="V1294" s="268">
        <v>0.0</v>
      </c>
      <c r="W1294" s="269">
        <v>118.0</v>
      </c>
      <c r="X1294" s="269">
        <v>0.0</v>
      </c>
      <c r="Y1294" s="264">
        <v>1.0</v>
      </c>
      <c r="Z1294" s="264">
        <v>0.0</v>
      </c>
      <c r="AA1294" s="3"/>
      <c r="AB1294" s="3"/>
      <c r="AC1294" s="3"/>
      <c r="AD1294" s="3"/>
      <c r="AE1294" s="3"/>
      <c r="AF1294" s="3"/>
      <c r="AG1294" s="3"/>
      <c r="AH1294" s="3"/>
      <c r="AI1294" s="3"/>
      <c r="AJ1294" s="3"/>
    </row>
    <row r="1295">
      <c r="A1295" s="252" t="s">
        <v>1676</v>
      </c>
      <c r="B1295" s="270" t="s">
        <v>345</v>
      </c>
      <c r="C1295" s="270" t="s">
        <v>1382</v>
      </c>
      <c r="D1295" s="270" t="s">
        <v>1383</v>
      </c>
      <c r="E1295" s="272">
        <v>9.5</v>
      </c>
      <c r="F1295" s="272" t="s">
        <v>7287</v>
      </c>
      <c r="G1295" s="272" t="s">
        <v>7270</v>
      </c>
      <c r="H1295" s="59" t="s">
        <v>1608</v>
      </c>
      <c r="I1295" s="272">
        <v>1.0</v>
      </c>
      <c r="J1295" s="281" t="s">
        <v>140</v>
      </c>
      <c r="K1295" s="289">
        <v>57.5</v>
      </c>
      <c r="L1295" s="289">
        <v>32.5</v>
      </c>
      <c r="M1295" s="289">
        <v>25.0</v>
      </c>
      <c r="N1295" s="270" t="s">
        <v>6339</v>
      </c>
      <c r="O1295" s="272">
        <v>2.0</v>
      </c>
      <c r="P1295" s="276">
        <v>2.0E-4</v>
      </c>
      <c r="Q1295" s="272">
        <v>2.0</v>
      </c>
      <c r="R1295" s="276">
        <v>2.0E-4</v>
      </c>
      <c r="S1295" s="276">
        <v>1.0</v>
      </c>
      <c r="T1295" s="272">
        <v>0.0</v>
      </c>
      <c r="U1295" s="276">
        <v>0.5</v>
      </c>
      <c r="V1295" s="276">
        <v>0.0</v>
      </c>
      <c r="W1295" s="277">
        <v>118.0</v>
      </c>
      <c r="X1295" s="277">
        <v>0.0</v>
      </c>
      <c r="Y1295" s="272">
        <v>1.0</v>
      </c>
      <c r="Z1295" s="272">
        <v>0.0</v>
      </c>
      <c r="AA1295" s="63"/>
      <c r="AB1295" s="63"/>
      <c r="AC1295" s="63"/>
      <c r="AD1295" s="63"/>
      <c r="AE1295" s="63"/>
      <c r="AF1295" s="63"/>
      <c r="AG1295" s="63"/>
      <c r="AH1295" s="63"/>
      <c r="AI1295" s="63"/>
      <c r="AJ1295" s="63"/>
    </row>
    <row r="1296">
      <c r="A1296" s="251" t="s">
        <v>1676</v>
      </c>
      <c r="B1296" s="262" t="s">
        <v>375</v>
      </c>
      <c r="C1296" s="262" t="s">
        <v>376</v>
      </c>
      <c r="D1296" s="262" t="s">
        <v>377</v>
      </c>
      <c r="E1296" s="264">
        <v>10.0</v>
      </c>
      <c r="F1296" s="264" t="s">
        <v>7287</v>
      </c>
      <c r="G1296" s="264" t="s">
        <v>7270</v>
      </c>
      <c r="H1296" s="55" t="s">
        <v>1580</v>
      </c>
      <c r="I1296" s="264">
        <v>4.0</v>
      </c>
      <c r="J1296" s="265" t="s">
        <v>231</v>
      </c>
      <c r="K1296" s="104">
        <v>47.5</v>
      </c>
      <c r="L1296" s="104">
        <v>27.5</v>
      </c>
      <c r="M1296" s="104">
        <v>20.0</v>
      </c>
      <c r="N1296" s="264">
        <v>4.50010129E9</v>
      </c>
      <c r="O1296" s="264">
        <v>285.0</v>
      </c>
      <c r="P1296" s="268">
        <v>0.0269</v>
      </c>
      <c r="Q1296" s="264">
        <v>341.0</v>
      </c>
      <c r="R1296" s="268">
        <v>0.0258</v>
      </c>
      <c r="S1296" s="268">
        <v>0.9971</v>
      </c>
      <c r="T1296" s="264">
        <v>0.0</v>
      </c>
      <c r="U1296" s="268">
        <v>0.014</v>
      </c>
      <c r="V1296" s="268">
        <v>0.0</v>
      </c>
      <c r="W1296" s="269">
        <v>408.0</v>
      </c>
      <c r="X1296" s="269">
        <v>0.0</v>
      </c>
      <c r="Y1296" s="264">
        <v>4.0</v>
      </c>
      <c r="Z1296" s="264">
        <v>0.0</v>
      </c>
      <c r="AA1296" s="3"/>
      <c r="AB1296" s="3"/>
      <c r="AC1296" s="3"/>
      <c r="AD1296" s="3"/>
      <c r="AE1296" s="3"/>
      <c r="AF1296" s="3"/>
      <c r="AG1296" s="3"/>
      <c r="AH1296" s="3"/>
      <c r="AI1296" s="3"/>
      <c r="AJ1296" s="3"/>
    </row>
    <row r="1297">
      <c r="A1297" s="252" t="s">
        <v>1676</v>
      </c>
      <c r="B1297" s="270" t="s">
        <v>375</v>
      </c>
      <c r="C1297" s="270" t="s">
        <v>378</v>
      </c>
      <c r="D1297" s="270" t="s">
        <v>379</v>
      </c>
      <c r="E1297" s="272">
        <v>10.5</v>
      </c>
      <c r="F1297" s="272" t="s">
        <v>7287</v>
      </c>
      <c r="G1297" s="272" t="s">
        <v>7270</v>
      </c>
      <c r="H1297" s="59" t="s">
        <v>1580</v>
      </c>
      <c r="I1297" s="272">
        <v>3.0</v>
      </c>
      <c r="J1297" s="273" t="s">
        <v>231</v>
      </c>
      <c r="K1297" s="289">
        <v>47.5</v>
      </c>
      <c r="L1297" s="289">
        <v>27.5</v>
      </c>
      <c r="M1297" s="289">
        <v>20.0</v>
      </c>
      <c r="N1297" s="272">
        <v>4.500101295E9</v>
      </c>
      <c r="O1297" s="272">
        <v>33.0</v>
      </c>
      <c r="P1297" s="276">
        <v>0.0031</v>
      </c>
      <c r="Q1297" s="272">
        <v>47.0</v>
      </c>
      <c r="R1297" s="276">
        <v>0.0036</v>
      </c>
      <c r="S1297" s="276">
        <v>0.9787</v>
      </c>
      <c r="T1297" s="272">
        <v>0.0</v>
      </c>
      <c r="U1297" s="276">
        <v>0.0909</v>
      </c>
      <c r="V1297" s="276">
        <v>0.0</v>
      </c>
      <c r="W1297" s="277">
        <v>306.0</v>
      </c>
      <c r="X1297" s="277">
        <v>0.0</v>
      </c>
      <c r="Y1297" s="272">
        <v>3.0</v>
      </c>
      <c r="Z1297" s="272">
        <v>0.0</v>
      </c>
      <c r="AA1297" s="63"/>
      <c r="AB1297" s="63"/>
      <c r="AC1297" s="63"/>
      <c r="AD1297" s="63"/>
      <c r="AE1297" s="63"/>
      <c r="AF1297" s="63"/>
      <c r="AG1297" s="63"/>
      <c r="AH1297" s="63"/>
      <c r="AI1297" s="63"/>
      <c r="AJ1297" s="63"/>
    </row>
    <row r="1298">
      <c r="A1298" s="251" t="s">
        <v>1676</v>
      </c>
      <c r="B1298" s="262" t="s">
        <v>375</v>
      </c>
      <c r="C1298" s="262" t="s">
        <v>380</v>
      </c>
      <c r="D1298" s="262" t="s">
        <v>381</v>
      </c>
      <c r="E1298" s="264">
        <v>11.0</v>
      </c>
      <c r="F1298" s="264" t="s">
        <v>7287</v>
      </c>
      <c r="G1298" s="264" t="s">
        <v>7270</v>
      </c>
      <c r="H1298" s="55" t="s">
        <v>1580</v>
      </c>
      <c r="I1298" s="264">
        <v>2.0</v>
      </c>
      <c r="J1298" s="265" t="s">
        <v>231</v>
      </c>
      <c r="K1298" s="104">
        <v>47.5</v>
      </c>
      <c r="L1298" s="104">
        <v>27.5</v>
      </c>
      <c r="M1298" s="104">
        <v>20.0</v>
      </c>
      <c r="N1298" s="264">
        <v>4.5001013E9</v>
      </c>
      <c r="O1298" s="264">
        <v>1.0</v>
      </c>
      <c r="P1298" s="268">
        <v>1.0E-4</v>
      </c>
      <c r="Q1298" s="264">
        <v>10.0</v>
      </c>
      <c r="R1298" s="268">
        <v>8.0E-4</v>
      </c>
      <c r="S1298" s="268">
        <v>1.0</v>
      </c>
      <c r="T1298" s="264">
        <v>0.0</v>
      </c>
      <c r="U1298" s="268">
        <v>2.0</v>
      </c>
      <c r="V1298" s="268">
        <v>0.0</v>
      </c>
      <c r="W1298" s="269">
        <v>204.0</v>
      </c>
      <c r="X1298" s="269">
        <v>0.0</v>
      </c>
      <c r="Y1298" s="264">
        <v>2.0</v>
      </c>
      <c r="Z1298" s="264">
        <v>0.0</v>
      </c>
      <c r="AA1298" s="3"/>
      <c r="AB1298" s="3"/>
      <c r="AC1298" s="3"/>
      <c r="AD1298" s="3"/>
      <c r="AE1298" s="3"/>
      <c r="AF1298" s="3"/>
      <c r="AG1298" s="3"/>
      <c r="AH1298" s="3"/>
      <c r="AI1298" s="3"/>
      <c r="AJ1298" s="3"/>
    </row>
    <row r="1299">
      <c r="A1299" s="252" t="s">
        <v>1676</v>
      </c>
      <c r="B1299" s="270" t="s">
        <v>375</v>
      </c>
      <c r="C1299" s="270" t="s">
        <v>382</v>
      </c>
      <c r="D1299" s="270" t="s">
        <v>383</v>
      </c>
      <c r="E1299" s="272">
        <v>6.0</v>
      </c>
      <c r="F1299" s="272" t="s">
        <v>7287</v>
      </c>
      <c r="G1299" s="272" t="s">
        <v>7270</v>
      </c>
      <c r="H1299" s="59" t="s">
        <v>1580</v>
      </c>
      <c r="I1299" s="272">
        <v>1.0</v>
      </c>
      <c r="J1299" s="273" t="s">
        <v>231</v>
      </c>
      <c r="K1299" s="289">
        <v>47.5</v>
      </c>
      <c r="L1299" s="289">
        <v>27.5</v>
      </c>
      <c r="M1299" s="289">
        <v>20.0</v>
      </c>
      <c r="N1299" s="272">
        <v>4.50010125E9</v>
      </c>
      <c r="O1299" s="272">
        <v>7.0</v>
      </c>
      <c r="P1299" s="276">
        <v>7.0E-4</v>
      </c>
      <c r="Q1299" s="272">
        <v>9.0</v>
      </c>
      <c r="R1299" s="276">
        <v>7.0E-4</v>
      </c>
      <c r="S1299" s="276">
        <v>0.7778</v>
      </c>
      <c r="T1299" s="272">
        <v>0.0</v>
      </c>
      <c r="U1299" s="276">
        <v>0.1429</v>
      </c>
      <c r="V1299" s="276">
        <v>0.0</v>
      </c>
      <c r="W1299" s="277">
        <v>102.0</v>
      </c>
      <c r="X1299" s="277">
        <v>0.0</v>
      </c>
      <c r="Y1299" s="272">
        <v>1.0</v>
      </c>
      <c r="Z1299" s="272">
        <v>0.0</v>
      </c>
      <c r="AA1299" s="63"/>
      <c r="AB1299" s="63"/>
      <c r="AC1299" s="63"/>
      <c r="AD1299" s="63"/>
      <c r="AE1299" s="63"/>
      <c r="AF1299" s="63"/>
      <c r="AG1299" s="63"/>
      <c r="AH1299" s="63"/>
      <c r="AI1299" s="63"/>
      <c r="AJ1299" s="63"/>
    </row>
    <row r="1300">
      <c r="A1300" s="251" t="s">
        <v>1676</v>
      </c>
      <c r="B1300" s="262" t="s">
        <v>375</v>
      </c>
      <c r="C1300" s="262" t="s">
        <v>384</v>
      </c>
      <c r="D1300" s="262" t="s">
        <v>385</v>
      </c>
      <c r="E1300" s="264">
        <v>6.5</v>
      </c>
      <c r="F1300" s="264" t="s">
        <v>7287</v>
      </c>
      <c r="G1300" s="264" t="s">
        <v>7270</v>
      </c>
      <c r="H1300" s="55" t="s">
        <v>1580</v>
      </c>
      <c r="I1300" s="264">
        <v>2.0</v>
      </c>
      <c r="J1300" s="265" t="s">
        <v>231</v>
      </c>
      <c r="K1300" s="104">
        <v>47.5</v>
      </c>
      <c r="L1300" s="104">
        <v>27.5</v>
      </c>
      <c r="M1300" s="104">
        <v>20.0</v>
      </c>
      <c r="N1300" s="264">
        <v>4.500101255E9</v>
      </c>
      <c r="O1300" s="264">
        <v>13.0</v>
      </c>
      <c r="P1300" s="268">
        <v>0.0012</v>
      </c>
      <c r="Q1300" s="264">
        <v>13.0</v>
      </c>
      <c r="R1300" s="268">
        <v>0.001</v>
      </c>
      <c r="S1300" s="268">
        <v>0.9231</v>
      </c>
      <c r="T1300" s="264">
        <v>0.0</v>
      </c>
      <c r="U1300" s="268">
        <v>0.1538</v>
      </c>
      <c r="V1300" s="268">
        <v>0.0</v>
      </c>
      <c r="W1300" s="269">
        <v>204.0</v>
      </c>
      <c r="X1300" s="269">
        <v>0.0</v>
      </c>
      <c r="Y1300" s="264">
        <v>2.0</v>
      </c>
      <c r="Z1300" s="264">
        <v>0.0</v>
      </c>
      <c r="AA1300" s="3"/>
      <c r="AB1300" s="3"/>
      <c r="AC1300" s="3"/>
      <c r="AD1300" s="3"/>
      <c r="AE1300" s="3"/>
      <c r="AF1300" s="3"/>
      <c r="AG1300" s="3"/>
      <c r="AH1300" s="3"/>
      <c r="AI1300" s="3"/>
      <c r="AJ1300" s="3"/>
    </row>
    <row r="1301">
      <c r="A1301" s="252" t="s">
        <v>1676</v>
      </c>
      <c r="B1301" s="270" t="s">
        <v>375</v>
      </c>
      <c r="C1301" s="270" t="s">
        <v>386</v>
      </c>
      <c r="D1301" s="270" t="s">
        <v>387</v>
      </c>
      <c r="E1301" s="272">
        <v>7.5</v>
      </c>
      <c r="F1301" s="272" t="s">
        <v>7287</v>
      </c>
      <c r="G1301" s="272" t="s">
        <v>7270</v>
      </c>
      <c r="H1301" s="59" t="s">
        <v>1580</v>
      </c>
      <c r="I1301" s="272">
        <v>1.0</v>
      </c>
      <c r="J1301" s="273" t="s">
        <v>231</v>
      </c>
      <c r="K1301" s="289">
        <v>47.5</v>
      </c>
      <c r="L1301" s="289">
        <v>27.5</v>
      </c>
      <c r="M1301" s="289">
        <v>20.0</v>
      </c>
      <c r="N1301" s="272">
        <v>4.500101265E9</v>
      </c>
      <c r="O1301" s="272">
        <v>7.0</v>
      </c>
      <c r="P1301" s="276">
        <v>7.0E-4</v>
      </c>
      <c r="Q1301" s="272">
        <v>9.0</v>
      </c>
      <c r="R1301" s="276">
        <v>7.0E-4</v>
      </c>
      <c r="S1301" s="276">
        <v>1.0</v>
      </c>
      <c r="T1301" s="272">
        <v>0.0</v>
      </c>
      <c r="U1301" s="276">
        <v>0.1429</v>
      </c>
      <c r="V1301" s="276">
        <v>0.0</v>
      </c>
      <c r="W1301" s="277">
        <v>102.0</v>
      </c>
      <c r="X1301" s="277">
        <v>0.0</v>
      </c>
      <c r="Y1301" s="272">
        <v>1.0</v>
      </c>
      <c r="Z1301" s="272">
        <v>0.0</v>
      </c>
      <c r="AA1301" s="63"/>
      <c r="AB1301" s="63"/>
      <c r="AC1301" s="63"/>
      <c r="AD1301" s="63"/>
      <c r="AE1301" s="63"/>
      <c r="AF1301" s="63"/>
      <c r="AG1301" s="63"/>
      <c r="AH1301" s="63"/>
      <c r="AI1301" s="63"/>
      <c r="AJ1301" s="63"/>
    </row>
    <row r="1302">
      <c r="A1302" s="251" t="s">
        <v>1676</v>
      </c>
      <c r="B1302" s="262" t="s">
        <v>375</v>
      </c>
      <c r="C1302" s="262" t="s">
        <v>388</v>
      </c>
      <c r="D1302" s="262" t="s">
        <v>389</v>
      </c>
      <c r="E1302" s="264">
        <v>8.5</v>
      </c>
      <c r="F1302" s="264" t="s">
        <v>7287</v>
      </c>
      <c r="G1302" s="264" t="s">
        <v>7270</v>
      </c>
      <c r="H1302" s="55" t="s">
        <v>1580</v>
      </c>
      <c r="I1302" s="264">
        <v>4.0</v>
      </c>
      <c r="J1302" s="265" t="s">
        <v>231</v>
      </c>
      <c r="K1302" s="104">
        <v>47.5</v>
      </c>
      <c r="L1302" s="104">
        <v>27.5</v>
      </c>
      <c r="M1302" s="104">
        <v>20.0</v>
      </c>
      <c r="N1302" s="264">
        <v>4.500101275E9</v>
      </c>
      <c r="O1302" s="264">
        <v>94.0</v>
      </c>
      <c r="P1302" s="268">
        <v>0.0089</v>
      </c>
      <c r="Q1302" s="264">
        <v>122.0</v>
      </c>
      <c r="R1302" s="268">
        <v>0.0092</v>
      </c>
      <c r="S1302" s="268">
        <v>0.9918</v>
      </c>
      <c r="T1302" s="264">
        <v>0.0</v>
      </c>
      <c r="U1302" s="268">
        <v>0.0426</v>
      </c>
      <c r="V1302" s="268">
        <v>0.0</v>
      </c>
      <c r="W1302" s="269">
        <v>408.0</v>
      </c>
      <c r="X1302" s="269">
        <v>0.0</v>
      </c>
      <c r="Y1302" s="264">
        <v>4.0</v>
      </c>
      <c r="Z1302" s="264">
        <v>0.0</v>
      </c>
      <c r="AA1302" s="3"/>
      <c r="AB1302" s="3"/>
      <c r="AC1302" s="3"/>
      <c r="AD1302" s="3"/>
      <c r="AE1302" s="3"/>
      <c r="AF1302" s="3"/>
      <c r="AG1302" s="3"/>
      <c r="AH1302" s="3"/>
      <c r="AI1302" s="3"/>
      <c r="AJ1302" s="3"/>
    </row>
    <row r="1303">
      <c r="A1303" s="252" t="s">
        <v>1676</v>
      </c>
      <c r="B1303" s="270" t="s">
        <v>375</v>
      </c>
      <c r="C1303" s="270" t="s">
        <v>390</v>
      </c>
      <c r="D1303" s="270" t="s">
        <v>391</v>
      </c>
      <c r="E1303" s="272">
        <v>9.0</v>
      </c>
      <c r="F1303" s="272" t="s">
        <v>7287</v>
      </c>
      <c r="G1303" s="272" t="s">
        <v>7270</v>
      </c>
      <c r="H1303" s="59" t="s">
        <v>1580</v>
      </c>
      <c r="I1303" s="272">
        <v>5.0</v>
      </c>
      <c r="J1303" s="273" t="s">
        <v>231</v>
      </c>
      <c r="K1303" s="289">
        <v>47.5</v>
      </c>
      <c r="L1303" s="289">
        <v>27.5</v>
      </c>
      <c r="M1303" s="289">
        <v>20.0</v>
      </c>
      <c r="N1303" s="272">
        <v>4.50010128E9</v>
      </c>
      <c r="O1303" s="272">
        <v>116.0</v>
      </c>
      <c r="P1303" s="276">
        <v>0.011</v>
      </c>
      <c r="Q1303" s="272">
        <v>149.0</v>
      </c>
      <c r="R1303" s="276">
        <v>0.0113</v>
      </c>
      <c r="S1303" s="276">
        <v>0.9933</v>
      </c>
      <c r="T1303" s="272">
        <v>0.0</v>
      </c>
      <c r="U1303" s="276">
        <v>0.0431</v>
      </c>
      <c r="V1303" s="276">
        <v>0.0</v>
      </c>
      <c r="W1303" s="277">
        <v>510.0</v>
      </c>
      <c r="X1303" s="277">
        <v>0.0</v>
      </c>
      <c r="Y1303" s="272">
        <v>5.0</v>
      </c>
      <c r="Z1303" s="272">
        <v>0.0</v>
      </c>
      <c r="AA1303" s="63"/>
      <c r="AB1303" s="63"/>
      <c r="AC1303" s="63"/>
      <c r="AD1303" s="63"/>
      <c r="AE1303" s="63"/>
      <c r="AF1303" s="63"/>
      <c r="AG1303" s="63"/>
      <c r="AH1303" s="63"/>
      <c r="AI1303" s="63"/>
      <c r="AJ1303" s="63"/>
    </row>
    <row r="1304">
      <c r="A1304" s="251" t="s">
        <v>1676</v>
      </c>
      <c r="B1304" s="262" t="s">
        <v>375</v>
      </c>
      <c r="C1304" s="262" t="s">
        <v>392</v>
      </c>
      <c r="D1304" s="262" t="s">
        <v>393</v>
      </c>
      <c r="E1304" s="264">
        <v>9.5</v>
      </c>
      <c r="F1304" s="264" t="s">
        <v>7287</v>
      </c>
      <c r="G1304" s="264" t="s">
        <v>7270</v>
      </c>
      <c r="H1304" s="55" t="s">
        <v>1580</v>
      </c>
      <c r="I1304" s="264">
        <v>2.0</v>
      </c>
      <c r="J1304" s="265" t="s">
        <v>231</v>
      </c>
      <c r="K1304" s="104">
        <v>47.5</v>
      </c>
      <c r="L1304" s="104">
        <v>27.5</v>
      </c>
      <c r="M1304" s="104">
        <v>20.0</v>
      </c>
      <c r="N1304" s="264">
        <v>4.500101285E9</v>
      </c>
      <c r="O1304" s="264">
        <v>109.0</v>
      </c>
      <c r="P1304" s="268">
        <v>0.0103</v>
      </c>
      <c r="Q1304" s="264">
        <v>128.0</v>
      </c>
      <c r="R1304" s="268">
        <v>0.0097</v>
      </c>
      <c r="S1304" s="268">
        <v>0.9375</v>
      </c>
      <c r="T1304" s="264">
        <v>0.0</v>
      </c>
      <c r="U1304" s="268">
        <v>0.0183</v>
      </c>
      <c r="V1304" s="268">
        <v>0.0</v>
      </c>
      <c r="W1304" s="269">
        <v>204.0</v>
      </c>
      <c r="X1304" s="269">
        <v>0.0</v>
      </c>
      <c r="Y1304" s="264">
        <v>2.0</v>
      </c>
      <c r="Z1304" s="264">
        <v>0.0</v>
      </c>
      <c r="AA1304" s="3"/>
      <c r="AB1304" s="3"/>
      <c r="AC1304" s="3"/>
      <c r="AD1304" s="3"/>
      <c r="AE1304" s="3"/>
      <c r="AF1304" s="3"/>
      <c r="AG1304" s="3"/>
      <c r="AH1304" s="3"/>
      <c r="AI1304" s="3"/>
      <c r="AJ1304" s="3"/>
    </row>
    <row r="1305">
      <c r="A1305" s="252" t="s">
        <v>1676</v>
      </c>
      <c r="B1305" s="270" t="s">
        <v>400</v>
      </c>
      <c r="C1305" s="270" t="s">
        <v>401</v>
      </c>
      <c r="D1305" s="270" t="s">
        <v>402</v>
      </c>
      <c r="E1305" s="272">
        <v>10.0</v>
      </c>
      <c r="F1305" s="272" t="s">
        <v>7287</v>
      </c>
      <c r="G1305" s="272" t="s">
        <v>7270</v>
      </c>
      <c r="H1305" s="59" t="s">
        <v>1582</v>
      </c>
      <c r="I1305" s="272">
        <v>7.0</v>
      </c>
      <c r="J1305" s="273" t="s">
        <v>132</v>
      </c>
      <c r="K1305" s="289">
        <v>59.5</v>
      </c>
      <c r="L1305" s="289">
        <v>32.5</v>
      </c>
      <c r="M1305" s="289">
        <v>27.0</v>
      </c>
      <c r="N1305" s="272">
        <v>3.710010129E10</v>
      </c>
      <c r="O1305" s="272">
        <v>473.0</v>
      </c>
      <c r="P1305" s="276">
        <v>0.0447</v>
      </c>
      <c r="Q1305" s="272">
        <v>562.0</v>
      </c>
      <c r="R1305" s="276">
        <v>0.0425</v>
      </c>
      <c r="S1305" s="276">
        <v>0.9893</v>
      </c>
      <c r="T1305" s="272">
        <v>0.0</v>
      </c>
      <c r="U1305" s="276">
        <v>0.0148</v>
      </c>
      <c r="V1305" s="276">
        <v>0.0</v>
      </c>
      <c r="W1305" s="277">
        <v>903.0</v>
      </c>
      <c r="X1305" s="277">
        <v>0.0</v>
      </c>
      <c r="Y1305" s="272">
        <v>7.0</v>
      </c>
      <c r="Z1305" s="272">
        <v>0.0</v>
      </c>
      <c r="AA1305" s="63"/>
      <c r="AB1305" s="63"/>
      <c r="AC1305" s="63"/>
      <c r="AD1305" s="63"/>
      <c r="AE1305" s="63"/>
      <c r="AF1305" s="63"/>
      <c r="AG1305" s="63"/>
      <c r="AH1305" s="63"/>
      <c r="AI1305" s="63"/>
      <c r="AJ1305" s="63"/>
    </row>
    <row r="1306">
      <c r="A1306" s="251" t="s">
        <v>1676</v>
      </c>
      <c r="B1306" s="262" t="s">
        <v>400</v>
      </c>
      <c r="C1306" s="280" t="s">
        <v>403</v>
      </c>
      <c r="D1306" s="262" t="s">
        <v>404</v>
      </c>
      <c r="E1306" s="264">
        <v>10.5</v>
      </c>
      <c r="F1306" s="264" t="s">
        <v>7287</v>
      </c>
      <c r="G1306" s="264" t="s">
        <v>7270</v>
      </c>
      <c r="H1306" s="55" t="s">
        <v>1582</v>
      </c>
      <c r="I1306" s="264">
        <v>9.0</v>
      </c>
      <c r="J1306" s="265" t="s">
        <v>132</v>
      </c>
      <c r="K1306" s="104">
        <v>59.5</v>
      </c>
      <c r="L1306" s="104">
        <v>32.5</v>
      </c>
      <c r="M1306" s="104">
        <v>27.0</v>
      </c>
      <c r="N1306" s="264">
        <v>3.7100101295E10</v>
      </c>
      <c r="O1306" s="264">
        <v>41.0</v>
      </c>
      <c r="P1306" s="268">
        <v>0.0039</v>
      </c>
      <c r="Q1306" s="264">
        <v>61.0</v>
      </c>
      <c r="R1306" s="268">
        <v>0.0046</v>
      </c>
      <c r="S1306" s="268">
        <v>0.9508</v>
      </c>
      <c r="T1306" s="264">
        <v>0.0</v>
      </c>
      <c r="U1306" s="268">
        <v>0.2195</v>
      </c>
      <c r="V1306" s="268">
        <v>0.0</v>
      </c>
      <c r="W1306" s="269">
        <v>1161.0</v>
      </c>
      <c r="X1306" s="269">
        <v>0.0</v>
      </c>
      <c r="Y1306" s="264">
        <v>9.0</v>
      </c>
      <c r="Z1306" s="264">
        <v>0.0</v>
      </c>
      <c r="AA1306" s="3"/>
      <c r="AB1306" s="3"/>
      <c r="AC1306" s="3"/>
      <c r="AD1306" s="3"/>
      <c r="AE1306" s="3"/>
      <c r="AF1306" s="3"/>
      <c r="AG1306" s="3"/>
      <c r="AH1306" s="3"/>
      <c r="AI1306" s="3"/>
      <c r="AJ1306" s="3"/>
    </row>
    <row r="1307">
      <c r="A1307" s="252" t="s">
        <v>1676</v>
      </c>
      <c r="B1307" s="270" t="s">
        <v>400</v>
      </c>
      <c r="C1307" s="270" t="s">
        <v>886</v>
      </c>
      <c r="D1307" s="270" t="s">
        <v>887</v>
      </c>
      <c r="E1307" s="272">
        <v>11.0</v>
      </c>
      <c r="F1307" s="272" t="s">
        <v>7287</v>
      </c>
      <c r="G1307" s="272" t="s">
        <v>7270</v>
      </c>
      <c r="H1307" s="59" t="s">
        <v>1582</v>
      </c>
      <c r="I1307" s="272">
        <v>8.0</v>
      </c>
      <c r="J1307" s="273" t="s">
        <v>132</v>
      </c>
      <c r="K1307" s="289">
        <v>59.5</v>
      </c>
      <c r="L1307" s="289">
        <v>32.5</v>
      </c>
      <c r="M1307" s="289">
        <v>27.0</v>
      </c>
      <c r="N1307" s="272">
        <v>3.71001013E10</v>
      </c>
      <c r="O1307" s="272">
        <v>48.0</v>
      </c>
      <c r="P1307" s="276">
        <v>0.0045</v>
      </c>
      <c r="Q1307" s="272">
        <v>78.0</v>
      </c>
      <c r="R1307" s="276">
        <v>0.0059</v>
      </c>
      <c r="S1307" s="276">
        <v>1.0</v>
      </c>
      <c r="T1307" s="272">
        <v>0.0</v>
      </c>
      <c r="U1307" s="276">
        <v>0.1667</v>
      </c>
      <c r="V1307" s="276">
        <v>0.0</v>
      </c>
      <c r="W1307" s="277">
        <v>1032.0</v>
      </c>
      <c r="X1307" s="277">
        <v>0.0</v>
      </c>
      <c r="Y1307" s="272">
        <v>8.0</v>
      </c>
      <c r="Z1307" s="272">
        <v>0.0</v>
      </c>
      <c r="AA1307" s="63"/>
      <c r="AB1307" s="63"/>
      <c r="AC1307" s="63"/>
      <c r="AD1307" s="63"/>
      <c r="AE1307" s="63"/>
      <c r="AF1307" s="63"/>
      <c r="AG1307" s="63"/>
      <c r="AH1307" s="63"/>
      <c r="AI1307" s="63"/>
      <c r="AJ1307" s="63"/>
    </row>
    <row r="1308">
      <c r="A1308" s="251" t="s">
        <v>1676</v>
      </c>
      <c r="B1308" s="262" t="s">
        <v>400</v>
      </c>
      <c r="C1308" s="262" t="s">
        <v>409</v>
      </c>
      <c r="D1308" s="262" t="s">
        <v>410</v>
      </c>
      <c r="E1308" s="264">
        <v>8.5</v>
      </c>
      <c r="F1308" s="264" t="s">
        <v>7287</v>
      </c>
      <c r="G1308" s="264" t="s">
        <v>7270</v>
      </c>
      <c r="H1308" s="55" t="s">
        <v>1582</v>
      </c>
      <c r="I1308" s="264">
        <v>5.0</v>
      </c>
      <c r="J1308" s="265" t="s">
        <v>132</v>
      </c>
      <c r="K1308" s="104">
        <v>59.5</v>
      </c>
      <c r="L1308" s="104">
        <v>32.5</v>
      </c>
      <c r="M1308" s="104">
        <v>27.0</v>
      </c>
      <c r="N1308" s="264">
        <v>3.7100101275E10</v>
      </c>
      <c r="O1308" s="264">
        <v>342.0</v>
      </c>
      <c r="P1308" s="268">
        <v>0.0323</v>
      </c>
      <c r="Q1308" s="264">
        <v>423.0</v>
      </c>
      <c r="R1308" s="268">
        <v>0.032</v>
      </c>
      <c r="S1308" s="268">
        <v>0.9882</v>
      </c>
      <c r="T1308" s="264">
        <v>0.0</v>
      </c>
      <c r="U1308" s="268">
        <v>0.0146</v>
      </c>
      <c r="V1308" s="268">
        <v>0.0</v>
      </c>
      <c r="W1308" s="269">
        <v>645.0</v>
      </c>
      <c r="X1308" s="269">
        <v>0.0</v>
      </c>
      <c r="Y1308" s="264">
        <v>5.0</v>
      </c>
      <c r="Z1308" s="264">
        <v>0.0</v>
      </c>
      <c r="AA1308" s="3"/>
      <c r="AB1308" s="3"/>
      <c r="AC1308" s="3"/>
      <c r="AD1308" s="3"/>
      <c r="AE1308" s="3"/>
      <c r="AF1308" s="3"/>
      <c r="AG1308" s="3"/>
      <c r="AH1308" s="3"/>
      <c r="AI1308" s="3"/>
      <c r="AJ1308" s="3"/>
    </row>
    <row r="1309">
      <c r="A1309" s="252" t="s">
        <v>1676</v>
      </c>
      <c r="B1309" s="270" t="s">
        <v>400</v>
      </c>
      <c r="C1309" s="270" t="s">
        <v>411</v>
      </c>
      <c r="D1309" s="270" t="s">
        <v>412</v>
      </c>
      <c r="E1309" s="272">
        <v>9.0</v>
      </c>
      <c r="F1309" s="272" t="s">
        <v>7287</v>
      </c>
      <c r="G1309" s="272" t="s">
        <v>7270</v>
      </c>
      <c r="H1309" s="59" t="s">
        <v>1582</v>
      </c>
      <c r="I1309" s="272">
        <v>5.0</v>
      </c>
      <c r="J1309" s="273" t="s">
        <v>132</v>
      </c>
      <c r="K1309" s="289">
        <v>59.5</v>
      </c>
      <c r="L1309" s="289">
        <v>32.5</v>
      </c>
      <c r="M1309" s="289">
        <v>27.0</v>
      </c>
      <c r="N1309" s="272">
        <v>3.710010128E10</v>
      </c>
      <c r="O1309" s="272">
        <v>36.0</v>
      </c>
      <c r="P1309" s="276">
        <v>0.0034</v>
      </c>
      <c r="Q1309" s="272">
        <v>42.0</v>
      </c>
      <c r="R1309" s="276">
        <v>0.0032</v>
      </c>
      <c r="S1309" s="276">
        <v>1.0</v>
      </c>
      <c r="T1309" s="272">
        <v>1.0</v>
      </c>
      <c r="U1309" s="276">
        <v>0.1389</v>
      </c>
      <c r="V1309" s="276">
        <v>0.0278</v>
      </c>
      <c r="W1309" s="277">
        <v>645.0</v>
      </c>
      <c r="X1309" s="277">
        <v>129.0</v>
      </c>
      <c r="Y1309" s="272">
        <v>5.0</v>
      </c>
      <c r="Z1309" s="272">
        <v>1.0</v>
      </c>
      <c r="AA1309" s="63"/>
      <c r="AB1309" s="63"/>
      <c r="AC1309" s="63"/>
      <c r="AD1309" s="63"/>
      <c r="AE1309" s="63"/>
      <c r="AF1309" s="63"/>
      <c r="AG1309" s="63"/>
      <c r="AH1309" s="63"/>
      <c r="AI1309" s="63"/>
      <c r="AJ1309" s="63"/>
    </row>
    <row r="1310">
      <c r="A1310" s="251" t="s">
        <v>1676</v>
      </c>
      <c r="B1310" s="262" t="s">
        <v>400</v>
      </c>
      <c r="C1310" s="262" t="s">
        <v>413</v>
      </c>
      <c r="D1310" s="262" t="s">
        <v>414</v>
      </c>
      <c r="E1310" s="264">
        <v>9.5</v>
      </c>
      <c r="F1310" s="264" t="s">
        <v>7287</v>
      </c>
      <c r="G1310" s="264" t="s">
        <v>7270</v>
      </c>
      <c r="H1310" s="55" t="s">
        <v>1582</v>
      </c>
      <c r="I1310" s="264">
        <v>9.0</v>
      </c>
      <c r="J1310" s="265" t="s">
        <v>132</v>
      </c>
      <c r="K1310" s="104">
        <v>59.5</v>
      </c>
      <c r="L1310" s="104">
        <v>32.5</v>
      </c>
      <c r="M1310" s="104">
        <v>27.0</v>
      </c>
      <c r="N1310" s="264">
        <v>3.7100101285E10</v>
      </c>
      <c r="O1310" s="264">
        <v>190.0</v>
      </c>
      <c r="P1310" s="268">
        <v>0.0179</v>
      </c>
      <c r="Q1310" s="264">
        <v>241.0</v>
      </c>
      <c r="R1310" s="268">
        <v>0.0182</v>
      </c>
      <c r="S1310" s="268">
        <v>0.9876</v>
      </c>
      <c r="T1310" s="264">
        <v>0.0</v>
      </c>
      <c r="U1310" s="268">
        <v>0.0474</v>
      </c>
      <c r="V1310" s="268">
        <v>0.0</v>
      </c>
      <c r="W1310" s="269">
        <v>1161.0</v>
      </c>
      <c r="X1310" s="269">
        <v>0.0</v>
      </c>
      <c r="Y1310" s="264">
        <v>9.0</v>
      </c>
      <c r="Z1310" s="264">
        <v>0.0</v>
      </c>
      <c r="AA1310" s="3"/>
      <c r="AB1310" s="3"/>
      <c r="AC1310" s="3"/>
      <c r="AD1310" s="3"/>
      <c r="AE1310" s="3"/>
      <c r="AF1310" s="3"/>
      <c r="AG1310" s="3"/>
      <c r="AH1310" s="3"/>
      <c r="AI1310" s="3"/>
      <c r="AJ1310" s="3"/>
    </row>
    <row r="1311">
      <c r="A1311" s="252" t="s">
        <v>1676</v>
      </c>
      <c r="B1311" s="270" t="s">
        <v>426</v>
      </c>
      <c r="C1311" s="270" t="s">
        <v>1430</v>
      </c>
      <c r="D1311" s="270" t="s">
        <v>1431</v>
      </c>
      <c r="E1311" s="272">
        <v>9.5</v>
      </c>
      <c r="F1311" s="272" t="s">
        <v>7287</v>
      </c>
      <c r="G1311" s="272" t="s">
        <v>7270</v>
      </c>
      <c r="H1311" s="59" t="s">
        <v>1585</v>
      </c>
      <c r="I1311" s="272">
        <v>1.0</v>
      </c>
      <c r="J1311" s="281" t="s">
        <v>107</v>
      </c>
      <c r="K1311" s="289">
        <v>57.0</v>
      </c>
      <c r="L1311" s="289">
        <v>34.0</v>
      </c>
      <c r="M1311" s="289">
        <v>23.0</v>
      </c>
      <c r="N1311" s="270" t="s">
        <v>5036</v>
      </c>
      <c r="O1311" s="272">
        <v>3.0</v>
      </c>
      <c r="P1311" s="276">
        <v>3.0E-4</v>
      </c>
      <c r="Q1311" s="272">
        <v>5.0</v>
      </c>
      <c r="R1311" s="276">
        <v>4.0E-4</v>
      </c>
      <c r="S1311" s="276">
        <v>1.0</v>
      </c>
      <c r="T1311" s="272">
        <v>0.0</v>
      </c>
      <c r="U1311" s="276">
        <v>0.3333</v>
      </c>
      <c r="V1311" s="276">
        <v>0.0</v>
      </c>
      <c r="W1311" s="277">
        <v>129.0</v>
      </c>
      <c r="X1311" s="277">
        <v>0.0</v>
      </c>
      <c r="Y1311" s="272">
        <v>1.0</v>
      </c>
      <c r="Z1311" s="272">
        <v>0.0</v>
      </c>
      <c r="AA1311" s="63"/>
      <c r="AB1311" s="63"/>
      <c r="AC1311" s="63"/>
      <c r="AD1311" s="63"/>
      <c r="AE1311" s="63"/>
      <c r="AF1311" s="63"/>
      <c r="AG1311" s="63"/>
      <c r="AH1311" s="63"/>
      <c r="AI1311" s="63"/>
      <c r="AJ1311" s="63"/>
    </row>
    <row r="1312">
      <c r="A1312" s="251" t="s">
        <v>1676</v>
      </c>
      <c r="B1312" s="262" t="s">
        <v>441</v>
      </c>
      <c r="C1312" s="262" t="s">
        <v>911</v>
      </c>
      <c r="D1312" s="262" t="s">
        <v>912</v>
      </c>
      <c r="E1312" s="264">
        <v>9.0</v>
      </c>
      <c r="F1312" s="264" t="s">
        <v>7287</v>
      </c>
      <c r="G1312" s="264" t="s">
        <v>7270</v>
      </c>
      <c r="H1312" s="55" t="s">
        <v>1587</v>
      </c>
      <c r="I1312" s="264">
        <v>1.0</v>
      </c>
      <c r="J1312" s="280" t="s">
        <v>216</v>
      </c>
      <c r="K1312" s="104">
        <v>47.5</v>
      </c>
      <c r="L1312" s="104">
        <v>28.5</v>
      </c>
      <c r="M1312" s="104">
        <v>19.0</v>
      </c>
      <c r="N1312" s="262" t="s">
        <v>6111</v>
      </c>
      <c r="O1312" s="264">
        <v>5.0</v>
      </c>
      <c r="P1312" s="268">
        <v>5.0E-4</v>
      </c>
      <c r="Q1312" s="264">
        <v>7.0</v>
      </c>
      <c r="R1312" s="268">
        <v>5.0E-4</v>
      </c>
      <c r="S1312" s="268">
        <v>1.0</v>
      </c>
      <c r="T1312" s="264">
        <v>0.0</v>
      </c>
      <c r="U1312" s="268">
        <v>0.2</v>
      </c>
      <c r="V1312" s="268">
        <v>0.0</v>
      </c>
      <c r="W1312" s="269">
        <v>102.0</v>
      </c>
      <c r="X1312" s="269">
        <v>0.0</v>
      </c>
      <c r="Y1312" s="264">
        <v>1.0</v>
      </c>
      <c r="Z1312" s="264">
        <v>0.0</v>
      </c>
      <c r="AA1312" s="3"/>
      <c r="AB1312" s="3"/>
      <c r="AC1312" s="3"/>
      <c r="AD1312" s="3"/>
      <c r="AE1312" s="3"/>
      <c r="AF1312" s="3"/>
      <c r="AG1312" s="3"/>
      <c r="AH1312" s="3"/>
      <c r="AI1312" s="3"/>
      <c r="AJ1312" s="3"/>
    </row>
    <row r="1313">
      <c r="A1313" s="252" t="s">
        <v>1676</v>
      </c>
      <c r="B1313" s="270" t="s">
        <v>494</v>
      </c>
      <c r="C1313" s="270" t="s">
        <v>509</v>
      </c>
      <c r="D1313" s="270" t="s">
        <v>510</v>
      </c>
      <c r="E1313" s="272">
        <v>10.5</v>
      </c>
      <c r="F1313" s="272" t="s">
        <v>7287</v>
      </c>
      <c r="G1313" s="272" t="s">
        <v>7270</v>
      </c>
      <c r="H1313" s="59" t="s">
        <v>1593</v>
      </c>
      <c r="I1313" s="272">
        <v>2.0</v>
      </c>
      <c r="J1313" s="281" t="s">
        <v>127</v>
      </c>
      <c r="K1313" s="289">
        <v>55.0</v>
      </c>
      <c r="L1313" s="289">
        <v>33.0</v>
      </c>
      <c r="M1313" s="289">
        <v>22.0</v>
      </c>
      <c r="N1313" s="270" t="s">
        <v>2348</v>
      </c>
      <c r="O1313" s="272">
        <v>39.0</v>
      </c>
      <c r="P1313" s="276">
        <v>0.0037</v>
      </c>
      <c r="Q1313" s="272">
        <v>48.0</v>
      </c>
      <c r="R1313" s="276">
        <v>0.0036</v>
      </c>
      <c r="S1313" s="276">
        <v>1.0</v>
      </c>
      <c r="T1313" s="272">
        <v>0.0</v>
      </c>
      <c r="U1313" s="276">
        <v>0.0513</v>
      </c>
      <c r="V1313" s="276">
        <v>0.0</v>
      </c>
      <c r="W1313" s="277">
        <v>226.0</v>
      </c>
      <c r="X1313" s="277">
        <v>0.0</v>
      </c>
      <c r="Y1313" s="272">
        <v>2.0</v>
      </c>
      <c r="Z1313" s="272">
        <v>0.0</v>
      </c>
      <c r="AA1313" s="63"/>
      <c r="AB1313" s="63"/>
      <c r="AC1313" s="63"/>
      <c r="AD1313" s="63"/>
      <c r="AE1313" s="63"/>
      <c r="AF1313" s="63"/>
      <c r="AG1313" s="63"/>
      <c r="AH1313" s="63"/>
      <c r="AI1313" s="63"/>
      <c r="AJ1313" s="63"/>
    </row>
    <row r="1314">
      <c r="A1314" s="251" t="s">
        <v>1676</v>
      </c>
      <c r="B1314" s="262" t="s">
        <v>494</v>
      </c>
      <c r="C1314" s="262" t="s">
        <v>515</v>
      </c>
      <c r="D1314" s="262" t="s">
        <v>516</v>
      </c>
      <c r="E1314" s="264">
        <v>8.5</v>
      </c>
      <c r="F1314" s="264" t="s">
        <v>7287</v>
      </c>
      <c r="G1314" s="264" t="s">
        <v>7270</v>
      </c>
      <c r="H1314" s="55" t="s">
        <v>1593</v>
      </c>
      <c r="I1314" s="264">
        <v>1.0</v>
      </c>
      <c r="J1314" s="280" t="s">
        <v>127</v>
      </c>
      <c r="K1314" s="104">
        <v>55.0</v>
      </c>
      <c r="L1314" s="104">
        <v>33.0</v>
      </c>
      <c r="M1314" s="104">
        <v>22.0</v>
      </c>
      <c r="N1314" s="262" t="s">
        <v>5066</v>
      </c>
      <c r="O1314" s="264">
        <v>32.0</v>
      </c>
      <c r="P1314" s="268">
        <v>0.003</v>
      </c>
      <c r="Q1314" s="264">
        <v>36.0</v>
      </c>
      <c r="R1314" s="268">
        <v>0.0027</v>
      </c>
      <c r="S1314" s="268">
        <v>1.0</v>
      </c>
      <c r="T1314" s="264">
        <v>0.0</v>
      </c>
      <c r="U1314" s="268">
        <v>0.0313</v>
      </c>
      <c r="V1314" s="268">
        <v>0.0</v>
      </c>
      <c r="W1314" s="269">
        <v>113.0</v>
      </c>
      <c r="X1314" s="269">
        <v>0.0</v>
      </c>
      <c r="Y1314" s="264">
        <v>1.0</v>
      </c>
      <c r="Z1314" s="264">
        <v>0.0</v>
      </c>
      <c r="AA1314" s="3"/>
      <c r="AB1314" s="3"/>
      <c r="AC1314" s="3"/>
      <c r="AD1314" s="3"/>
      <c r="AE1314" s="3"/>
      <c r="AF1314" s="3"/>
      <c r="AG1314" s="3"/>
      <c r="AH1314" s="3"/>
      <c r="AI1314" s="3"/>
      <c r="AJ1314" s="3"/>
    </row>
    <row r="1315">
      <c r="A1315" s="252" t="s">
        <v>1676</v>
      </c>
      <c r="B1315" s="270" t="s">
        <v>494</v>
      </c>
      <c r="C1315" s="270" t="s">
        <v>517</v>
      </c>
      <c r="D1315" s="270" t="s">
        <v>518</v>
      </c>
      <c r="E1315" s="272">
        <v>9.0</v>
      </c>
      <c r="F1315" s="272" t="s">
        <v>7287</v>
      </c>
      <c r="G1315" s="272" t="s">
        <v>7270</v>
      </c>
      <c r="H1315" s="59" t="s">
        <v>1593</v>
      </c>
      <c r="I1315" s="272">
        <v>1.0</v>
      </c>
      <c r="J1315" s="281" t="s">
        <v>127</v>
      </c>
      <c r="K1315" s="289">
        <v>55.0</v>
      </c>
      <c r="L1315" s="289">
        <v>33.0</v>
      </c>
      <c r="M1315" s="289">
        <v>22.0</v>
      </c>
      <c r="N1315" s="270" t="s">
        <v>5068</v>
      </c>
      <c r="O1315" s="272">
        <v>44.0</v>
      </c>
      <c r="P1315" s="276">
        <v>0.0042</v>
      </c>
      <c r="Q1315" s="272">
        <v>52.0</v>
      </c>
      <c r="R1315" s="276">
        <v>0.0039</v>
      </c>
      <c r="S1315" s="276">
        <v>0.9808</v>
      </c>
      <c r="T1315" s="272">
        <v>0.0</v>
      </c>
      <c r="U1315" s="276">
        <v>0.0227</v>
      </c>
      <c r="V1315" s="276">
        <v>0.0</v>
      </c>
      <c r="W1315" s="277">
        <v>113.0</v>
      </c>
      <c r="X1315" s="277">
        <v>0.0</v>
      </c>
      <c r="Y1315" s="272">
        <v>1.0</v>
      </c>
      <c r="Z1315" s="272">
        <v>0.0</v>
      </c>
      <c r="AA1315" s="63"/>
      <c r="AB1315" s="63"/>
      <c r="AC1315" s="63"/>
      <c r="AD1315" s="63"/>
      <c r="AE1315" s="63"/>
      <c r="AF1315" s="63"/>
      <c r="AG1315" s="63"/>
      <c r="AH1315" s="63"/>
      <c r="AI1315" s="63"/>
      <c r="AJ1315" s="63"/>
    </row>
    <row r="1316">
      <c r="A1316" s="251" t="s">
        <v>1676</v>
      </c>
      <c r="B1316" s="262" t="s">
        <v>494</v>
      </c>
      <c r="C1316" s="262" t="s">
        <v>949</v>
      </c>
      <c r="D1316" s="262" t="s">
        <v>950</v>
      </c>
      <c r="E1316" s="264">
        <v>9.5</v>
      </c>
      <c r="F1316" s="264" t="s">
        <v>7287</v>
      </c>
      <c r="G1316" s="264" t="s">
        <v>7270</v>
      </c>
      <c r="H1316" s="55" t="s">
        <v>1593</v>
      </c>
      <c r="I1316" s="264">
        <v>3.0</v>
      </c>
      <c r="J1316" s="280" t="s">
        <v>127</v>
      </c>
      <c r="K1316" s="104">
        <v>55.0</v>
      </c>
      <c r="L1316" s="104">
        <v>33.0</v>
      </c>
      <c r="M1316" s="104">
        <v>22.0</v>
      </c>
      <c r="N1316" s="262" t="s">
        <v>5070</v>
      </c>
      <c r="O1316" s="264">
        <v>39.0</v>
      </c>
      <c r="P1316" s="268">
        <v>0.0037</v>
      </c>
      <c r="Q1316" s="264">
        <v>58.0</v>
      </c>
      <c r="R1316" s="268">
        <v>0.0044</v>
      </c>
      <c r="S1316" s="268">
        <v>0.931</v>
      </c>
      <c r="T1316" s="264">
        <v>0.0</v>
      </c>
      <c r="U1316" s="268">
        <v>0.0769</v>
      </c>
      <c r="V1316" s="268">
        <v>0.0</v>
      </c>
      <c r="W1316" s="269">
        <v>339.0</v>
      </c>
      <c r="X1316" s="269">
        <v>0.0</v>
      </c>
      <c r="Y1316" s="264">
        <v>3.0</v>
      </c>
      <c r="Z1316" s="264">
        <v>0.0</v>
      </c>
      <c r="AA1316" s="3"/>
      <c r="AB1316" s="3"/>
      <c r="AC1316" s="3"/>
      <c r="AD1316" s="3"/>
      <c r="AE1316" s="3"/>
      <c r="AF1316" s="3"/>
      <c r="AG1316" s="3"/>
      <c r="AH1316" s="3"/>
      <c r="AI1316" s="3"/>
      <c r="AJ1316" s="3"/>
    </row>
    <row r="1317">
      <c r="A1317" s="252" t="s">
        <v>1676</v>
      </c>
      <c r="B1317" s="270" t="s">
        <v>620</v>
      </c>
      <c r="C1317" s="270" t="s">
        <v>635</v>
      </c>
      <c r="D1317" s="270" t="s">
        <v>7346</v>
      </c>
      <c r="E1317" s="272">
        <v>11.0</v>
      </c>
      <c r="F1317" s="272" t="s">
        <v>7287</v>
      </c>
      <c r="G1317" s="272" t="s">
        <v>7270</v>
      </c>
      <c r="H1317" s="59" t="s">
        <v>1598</v>
      </c>
      <c r="I1317" s="272">
        <v>2.0</v>
      </c>
      <c r="J1317" s="273" t="s">
        <v>226</v>
      </c>
      <c r="K1317" s="289">
        <v>47.5</v>
      </c>
      <c r="L1317" s="289">
        <v>27.5</v>
      </c>
      <c r="M1317" s="289">
        <v>20.0</v>
      </c>
      <c r="N1317" s="272">
        <v>3.0001013E9</v>
      </c>
      <c r="O1317" s="272">
        <v>56.0</v>
      </c>
      <c r="P1317" s="276">
        <v>0.0053</v>
      </c>
      <c r="Q1317" s="272">
        <v>67.0</v>
      </c>
      <c r="R1317" s="276">
        <v>0.0051</v>
      </c>
      <c r="S1317" s="276">
        <v>0.9403</v>
      </c>
      <c r="T1317" s="272">
        <v>0.0</v>
      </c>
      <c r="U1317" s="276">
        <v>0.0357</v>
      </c>
      <c r="V1317" s="276">
        <v>0.0</v>
      </c>
      <c r="W1317" s="277">
        <v>204.0</v>
      </c>
      <c r="X1317" s="277">
        <v>0.0</v>
      </c>
      <c r="Y1317" s="272">
        <v>2.0</v>
      </c>
      <c r="Z1317" s="272">
        <v>0.0</v>
      </c>
      <c r="AA1317" s="63"/>
      <c r="AB1317" s="63"/>
      <c r="AC1317" s="63"/>
      <c r="AD1317" s="63"/>
      <c r="AE1317" s="63"/>
      <c r="AF1317" s="63"/>
      <c r="AG1317" s="63"/>
      <c r="AH1317" s="63"/>
      <c r="AI1317" s="63"/>
      <c r="AJ1317" s="63"/>
    </row>
    <row r="1318">
      <c r="A1318" s="251" t="s">
        <v>1676</v>
      </c>
      <c r="B1318" s="262" t="s">
        <v>620</v>
      </c>
      <c r="C1318" s="262" t="s">
        <v>645</v>
      </c>
      <c r="D1318" s="262" t="s">
        <v>7347</v>
      </c>
      <c r="E1318" s="264">
        <v>9.5</v>
      </c>
      <c r="F1318" s="264" t="s">
        <v>7287</v>
      </c>
      <c r="G1318" s="264" t="s">
        <v>7270</v>
      </c>
      <c r="H1318" s="55" t="s">
        <v>1598</v>
      </c>
      <c r="I1318" s="264">
        <v>1.0</v>
      </c>
      <c r="J1318" s="265" t="s">
        <v>226</v>
      </c>
      <c r="K1318" s="104">
        <v>47.5</v>
      </c>
      <c r="L1318" s="104">
        <v>27.5</v>
      </c>
      <c r="M1318" s="104">
        <v>20.0</v>
      </c>
      <c r="N1318" s="264">
        <v>3.000101285E9</v>
      </c>
      <c r="O1318" s="264">
        <v>30.0</v>
      </c>
      <c r="P1318" s="268">
        <v>0.0028</v>
      </c>
      <c r="Q1318" s="264">
        <v>45.0</v>
      </c>
      <c r="R1318" s="268">
        <v>0.0034</v>
      </c>
      <c r="S1318" s="268">
        <v>0.8</v>
      </c>
      <c r="T1318" s="264">
        <v>1.0</v>
      </c>
      <c r="U1318" s="268">
        <v>0.0333</v>
      </c>
      <c r="V1318" s="268">
        <v>0.0333</v>
      </c>
      <c r="W1318" s="269">
        <v>102.0</v>
      </c>
      <c r="X1318" s="269">
        <v>102.0</v>
      </c>
      <c r="Y1318" s="264">
        <v>1.0</v>
      </c>
      <c r="Z1318" s="264">
        <v>1.0</v>
      </c>
      <c r="AA1318" s="3"/>
      <c r="AB1318" s="3"/>
      <c r="AC1318" s="3"/>
      <c r="AD1318" s="3"/>
      <c r="AE1318" s="3"/>
      <c r="AF1318" s="3"/>
      <c r="AG1318" s="3"/>
      <c r="AH1318" s="3"/>
      <c r="AI1318" s="3"/>
      <c r="AJ1318" s="3"/>
    </row>
    <row r="1319">
      <c r="A1319" s="252" t="s">
        <v>1676</v>
      </c>
      <c r="B1319" s="270" t="s">
        <v>620</v>
      </c>
      <c r="C1319" s="270" t="s">
        <v>643</v>
      </c>
      <c r="D1319" s="270" t="s">
        <v>7348</v>
      </c>
      <c r="E1319" s="272">
        <v>9.0</v>
      </c>
      <c r="F1319" s="272" t="s">
        <v>7287</v>
      </c>
      <c r="G1319" s="272" t="s">
        <v>7270</v>
      </c>
      <c r="H1319" s="59" t="s">
        <v>1598</v>
      </c>
      <c r="I1319" s="272">
        <v>1.0</v>
      </c>
      <c r="J1319" s="273" t="s">
        <v>226</v>
      </c>
      <c r="K1319" s="289">
        <v>47.5</v>
      </c>
      <c r="L1319" s="289">
        <v>27.5</v>
      </c>
      <c r="M1319" s="289">
        <v>20.0</v>
      </c>
      <c r="N1319" s="272">
        <v>3.00010128E9</v>
      </c>
      <c r="O1319" s="272">
        <v>116.0</v>
      </c>
      <c r="P1319" s="276">
        <v>0.011</v>
      </c>
      <c r="Q1319" s="272">
        <v>133.0</v>
      </c>
      <c r="R1319" s="276">
        <v>0.0101</v>
      </c>
      <c r="S1319" s="276">
        <v>0.9774</v>
      </c>
      <c r="T1319" s="272">
        <v>0.0</v>
      </c>
      <c r="U1319" s="276">
        <v>0.0086</v>
      </c>
      <c r="V1319" s="276">
        <v>0.0</v>
      </c>
      <c r="W1319" s="277">
        <v>102.0</v>
      </c>
      <c r="X1319" s="277">
        <v>0.0</v>
      </c>
      <c r="Y1319" s="272">
        <v>1.0</v>
      </c>
      <c r="Z1319" s="272">
        <v>0.0</v>
      </c>
      <c r="AA1319" s="63"/>
      <c r="AB1319" s="63"/>
      <c r="AC1319" s="63"/>
      <c r="AD1319" s="63"/>
      <c r="AE1319" s="63"/>
      <c r="AF1319" s="63"/>
      <c r="AG1319" s="63"/>
      <c r="AH1319" s="63"/>
      <c r="AI1319" s="63"/>
      <c r="AJ1319" s="63"/>
    </row>
    <row r="1320">
      <c r="A1320" s="251" t="s">
        <v>1676</v>
      </c>
      <c r="B1320" s="262" t="s">
        <v>620</v>
      </c>
      <c r="C1320" s="262" t="s">
        <v>643</v>
      </c>
      <c r="D1320" s="262" t="s">
        <v>7348</v>
      </c>
      <c r="E1320" s="264">
        <v>9.0</v>
      </c>
      <c r="F1320" s="264" t="s">
        <v>7287</v>
      </c>
      <c r="G1320" s="264" t="s">
        <v>7270</v>
      </c>
      <c r="H1320" s="55" t="s">
        <v>1598</v>
      </c>
      <c r="I1320" s="264">
        <v>1.0</v>
      </c>
      <c r="J1320" s="280" t="s">
        <v>226</v>
      </c>
      <c r="K1320" s="104">
        <v>47.5</v>
      </c>
      <c r="L1320" s="104">
        <v>27.5</v>
      </c>
      <c r="M1320" s="104">
        <v>20.0</v>
      </c>
      <c r="N1320" s="262" t="s">
        <v>7349</v>
      </c>
      <c r="O1320" s="264">
        <v>116.0</v>
      </c>
      <c r="P1320" s="268">
        <v>0.011</v>
      </c>
      <c r="Q1320" s="264">
        <v>133.0</v>
      </c>
      <c r="R1320" s="268">
        <v>0.0101</v>
      </c>
      <c r="S1320" s="268">
        <v>0.9774</v>
      </c>
      <c r="T1320" s="264">
        <v>0.0</v>
      </c>
      <c r="U1320" s="268">
        <v>0.0086</v>
      </c>
      <c r="V1320" s="268">
        <v>0.0</v>
      </c>
      <c r="W1320" s="269">
        <v>102.0</v>
      </c>
      <c r="X1320" s="269">
        <v>0.0</v>
      </c>
      <c r="Y1320" s="264">
        <v>1.0</v>
      </c>
      <c r="Z1320" s="264">
        <v>0.0</v>
      </c>
      <c r="AA1320" s="3"/>
      <c r="AB1320" s="3"/>
      <c r="AC1320" s="3"/>
      <c r="AD1320" s="3"/>
      <c r="AE1320" s="3"/>
      <c r="AF1320" s="3"/>
      <c r="AG1320" s="3"/>
      <c r="AH1320" s="3"/>
      <c r="AI1320" s="3"/>
      <c r="AJ1320" s="3"/>
    </row>
    <row r="1321">
      <c r="A1321" s="252" t="s">
        <v>1676</v>
      </c>
      <c r="B1321" s="270" t="s">
        <v>711</v>
      </c>
      <c r="C1321" s="270" t="s">
        <v>1184</v>
      </c>
      <c r="D1321" s="270" t="s">
        <v>1185</v>
      </c>
      <c r="E1321" s="272">
        <v>10.5</v>
      </c>
      <c r="F1321" s="272" t="s">
        <v>7287</v>
      </c>
      <c r="G1321" s="272" t="s">
        <v>7270</v>
      </c>
      <c r="H1321" s="59" t="s">
        <v>255</v>
      </c>
      <c r="I1321" s="272">
        <v>1.0</v>
      </c>
      <c r="J1321" s="281" t="s">
        <v>255</v>
      </c>
      <c r="K1321" s="289">
        <v>38.0</v>
      </c>
      <c r="L1321" s="289">
        <v>23.0</v>
      </c>
      <c r="M1321" s="289">
        <v>15.0</v>
      </c>
      <c r="N1321" s="270" t="s">
        <v>4795</v>
      </c>
      <c r="O1321" s="272">
        <v>11.0</v>
      </c>
      <c r="P1321" s="276">
        <v>0.001</v>
      </c>
      <c r="Q1321" s="272">
        <v>11.0</v>
      </c>
      <c r="R1321" s="276">
        <v>8.0E-4</v>
      </c>
      <c r="S1321" s="276">
        <v>0.9091</v>
      </c>
      <c r="T1321" s="272">
        <v>0.0</v>
      </c>
      <c r="U1321" s="276">
        <v>0.0909</v>
      </c>
      <c r="V1321" s="276">
        <v>0.0</v>
      </c>
      <c r="W1321" s="277">
        <v>59.0</v>
      </c>
      <c r="X1321" s="277">
        <v>0.0</v>
      </c>
      <c r="Y1321" s="272">
        <v>1.0</v>
      </c>
      <c r="Z1321" s="272">
        <v>0.0</v>
      </c>
      <c r="AA1321" s="63"/>
      <c r="AB1321" s="63"/>
      <c r="AC1321" s="63"/>
      <c r="AD1321" s="63"/>
      <c r="AE1321" s="63"/>
      <c r="AF1321" s="63"/>
      <c r="AG1321" s="63"/>
      <c r="AH1321" s="63"/>
      <c r="AI1321" s="63"/>
      <c r="AJ1321" s="63"/>
    </row>
    <row r="1322">
      <c r="A1322" s="251" t="s">
        <v>1676</v>
      </c>
      <c r="B1322" s="262" t="s">
        <v>711</v>
      </c>
      <c r="C1322" s="262" t="s">
        <v>1186</v>
      </c>
      <c r="D1322" s="262" t="s">
        <v>1187</v>
      </c>
      <c r="E1322" s="264">
        <v>11.0</v>
      </c>
      <c r="F1322" s="264" t="s">
        <v>7287</v>
      </c>
      <c r="G1322" s="264" t="s">
        <v>7270</v>
      </c>
      <c r="H1322" s="55" t="s">
        <v>255</v>
      </c>
      <c r="I1322" s="264">
        <v>2.0</v>
      </c>
      <c r="J1322" s="280" t="s">
        <v>255</v>
      </c>
      <c r="K1322" s="104">
        <v>38.0</v>
      </c>
      <c r="L1322" s="104">
        <v>23.0</v>
      </c>
      <c r="M1322" s="104">
        <v>15.0</v>
      </c>
      <c r="N1322" s="262" t="s">
        <v>4797</v>
      </c>
      <c r="O1322" s="264">
        <v>28.0</v>
      </c>
      <c r="P1322" s="268">
        <v>0.0026</v>
      </c>
      <c r="Q1322" s="264">
        <v>29.0</v>
      </c>
      <c r="R1322" s="268">
        <v>0.0022</v>
      </c>
      <c r="S1322" s="268">
        <v>0.9655</v>
      </c>
      <c r="T1322" s="264">
        <v>0.0</v>
      </c>
      <c r="U1322" s="268">
        <v>0.0714</v>
      </c>
      <c r="V1322" s="268">
        <v>0.0</v>
      </c>
      <c r="W1322" s="269">
        <v>118.0</v>
      </c>
      <c r="X1322" s="269">
        <v>0.0</v>
      </c>
      <c r="Y1322" s="264">
        <v>2.0</v>
      </c>
      <c r="Z1322" s="264">
        <v>0.0</v>
      </c>
      <c r="AA1322" s="3"/>
      <c r="AB1322" s="3"/>
      <c r="AC1322" s="3"/>
      <c r="AD1322" s="3"/>
      <c r="AE1322" s="3"/>
      <c r="AF1322" s="3"/>
      <c r="AG1322" s="3"/>
      <c r="AH1322" s="3"/>
      <c r="AI1322" s="3"/>
      <c r="AJ1322" s="3"/>
    </row>
    <row r="1323">
      <c r="A1323" s="252" t="s">
        <v>1676</v>
      </c>
      <c r="B1323" s="270" t="s">
        <v>711</v>
      </c>
      <c r="C1323" s="270" t="s">
        <v>1015</v>
      </c>
      <c r="D1323" s="270" t="s">
        <v>1016</v>
      </c>
      <c r="E1323" s="272">
        <v>6.5</v>
      </c>
      <c r="F1323" s="272" t="s">
        <v>7287</v>
      </c>
      <c r="G1323" s="272" t="s">
        <v>7270</v>
      </c>
      <c r="H1323" s="59" t="s">
        <v>255</v>
      </c>
      <c r="I1323" s="272">
        <v>2.0</v>
      </c>
      <c r="J1323" s="281" t="s">
        <v>255</v>
      </c>
      <c r="K1323" s="289">
        <v>38.0</v>
      </c>
      <c r="L1323" s="289">
        <v>23.0</v>
      </c>
      <c r="M1323" s="289">
        <v>15.0</v>
      </c>
      <c r="N1323" s="270" t="s">
        <v>4781</v>
      </c>
      <c r="O1323" s="272">
        <v>0.0</v>
      </c>
      <c r="P1323" s="276">
        <v>0.0</v>
      </c>
      <c r="Q1323" s="272">
        <v>0.0</v>
      </c>
      <c r="R1323" s="276">
        <v>0.0</v>
      </c>
      <c r="S1323" s="276">
        <v>0.0</v>
      </c>
      <c r="T1323" s="272">
        <v>0.0</v>
      </c>
      <c r="U1323" s="276">
        <v>0.0</v>
      </c>
      <c r="V1323" s="276">
        <v>0.0</v>
      </c>
      <c r="W1323" s="277">
        <v>118.0</v>
      </c>
      <c r="X1323" s="277">
        <v>0.0</v>
      </c>
      <c r="Y1323" s="272">
        <v>2.0</v>
      </c>
      <c r="Z1323" s="272">
        <v>0.0</v>
      </c>
      <c r="AA1323" s="63"/>
      <c r="AB1323" s="63"/>
      <c r="AC1323" s="63"/>
      <c r="AD1323" s="63"/>
      <c r="AE1323" s="63"/>
      <c r="AF1323" s="63"/>
      <c r="AG1323" s="63"/>
      <c r="AH1323" s="63"/>
      <c r="AI1323" s="63"/>
      <c r="AJ1323" s="63"/>
    </row>
    <row r="1324">
      <c r="A1324" s="251" t="s">
        <v>1676</v>
      </c>
      <c r="B1324" s="262" t="s">
        <v>711</v>
      </c>
      <c r="C1324" s="262" t="s">
        <v>714</v>
      </c>
      <c r="D1324" s="262" t="s">
        <v>715</v>
      </c>
      <c r="E1324" s="264">
        <v>8.5</v>
      </c>
      <c r="F1324" s="264" t="s">
        <v>7287</v>
      </c>
      <c r="G1324" s="264" t="s">
        <v>7270</v>
      </c>
      <c r="H1324" s="55" t="s">
        <v>255</v>
      </c>
      <c r="I1324" s="264">
        <v>2.0</v>
      </c>
      <c r="J1324" s="280" t="s">
        <v>255</v>
      </c>
      <c r="K1324" s="104">
        <v>38.0</v>
      </c>
      <c r="L1324" s="104">
        <v>23.0</v>
      </c>
      <c r="M1324" s="104">
        <v>15.0</v>
      </c>
      <c r="N1324" s="262" t="s">
        <v>4789</v>
      </c>
      <c r="O1324" s="264">
        <v>2.0</v>
      </c>
      <c r="P1324" s="268">
        <v>2.0E-4</v>
      </c>
      <c r="Q1324" s="264">
        <v>3.0</v>
      </c>
      <c r="R1324" s="268">
        <v>2.0E-4</v>
      </c>
      <c r="S1324" s="268">
        <v>1.0</v>
      </c>
      <c r="T1324" s="264">
        <v>0.0</v>
      </c>
      <c r="U1324" s="268">
        <v>1.0</v>
      </c>
      <c r="V1324" s="268">
        <v>0.0</v>
      </c>
      <c r="W1324" s="269">
        <v>118.0</v>
      </c>
      <c r="X1324" s="269">
        <v>0.0</v>
      </c>
      <c r="Y1324" s="264">
        <v>2.0</v>
      </c>
      <c r="Z1324" s="264">
        <v>0.0</v>
      </c>
      <c r="AA1324" s="3"/>
      <c r="AB1324" s="3"/>
      <c r="AC1324" s="3"/>
      <c r="AD1324" s="3"/>
      <c r="AE1324" s="3"/>
      <c r="AF1324" s="3"/>
      <c r="AG1324" s="3"/>
      <c r="AH1324" s="3"/>
      <c r="AI1324" s="3"/>
      <c r="AJ1324" s="3"/>
    </row>
    <row r="1325">
      <c r="A1325" s="252" t="s">
        <v>1676</v>
      </c>
      <c r="B1325" s="270" t="s">
        <v>711</v>
      </c>
      <c r="C1325" s="270" t="s">
        <v>716</v>
      </c>
      <c r="D1325" s="270" t="s">
        <v>717</v>
      </c>
      <c r="E1325" s="272">
        <v>9.0</v>
      </c>
      <c r="F1325" s="272" t="s">
        <v>7287</v>
      </c>
      <c r="G1325" s="272" t="s">
        <v>7270</v>
      </c>
      <c r="H1325" s="59" t="s">
        <v>255</v>
      </c>
      <c r="I1325" s="272">
        <v>2.0</v>
      </c>
      <c r="J1325" s="281" t="s">
        <v>255</v>
      </c>
      <c r="K1325" s="289">
        <v>38.0</v>
      </c>
      <c r="L1325" s="289">
        <v>23.0</v>
      </c>
      <c r="M1325" s="289">
        <v>15.0</v>
      </c>
      <c r="N1325" s="270" t="s">
        <v>4791</v>
      </c>
      <c r="O1325" s="272">
        <v>5.0</v>
      </c>
      <c r="P1325" s="276">
        <v>5.0E-4</v>
      </c>
      <c r="Q1325" s="272">
        <v>5.0</v>
      </c>
      <c r="R1325" s="276">
        <v>4.0E-4</v>
      </c>
      <c r="S1325" s="276">
        <v>0.8</v>
      </c>
      <c r="T1325" s="272">
        <v>0.0</v>
      </c>
      <c r="U1325" s="276">
        <v>0.4</v>
      </c>
      <c r="V1325" s="276">
        <v>0.0</v>
      </c>
      <c r="W1325" s="277">
        <v>118.0</v>
      </c>
      <c r="X1325" s="277">
        <v>0.0</v>
      </c>
      <c r="Y1325" s="272">
        <v>2.0</v>
      </c>
      <c r="Z1325" s="272">
        <v>0.0</v>
      </c>
      <c r="AA1325" s="63"/>
      <c r="AB1325" s="63"/>
      <c r="AC1325" s="63"/>
      <c r="AD1325" s="63"/>
      <c r="AE1325" s="63"/>
      <c r="AF1325" s="63"/>
      <c r="AG1325" s="63"/>
      <c r="AH1325" s="63"/>
      <c r="AI1325" s="63"/>
      <c r="AJ1325" s="63"/>
    </row>
    <row r="1326">
      <c r="A1326" s="251" t="s">
        <v>1676</v>
      </c>
      <c r="B1326" s="262" t="s">
        <v>711</v>
      </c>
      <c r="C1326" s="262" t="s">
        <v>1192</v>
      </c>
      <c r="D1326" s="262" t="s">
        <v>1193</v>
      </c>
      <c r="E1326" s="264">
        <v>9.5</v>
      </c>
      <c r="F1326" s="264" t="s">
        <v>7287</v>
      </c>
      <c r="G1326" s="264" t="s">
        <v>7270</v>
      </c>
      <c r="H1326" s="55" t="s">
        <v>255</v>
      </c>
      <c r="I1326" s="264">
        <v>2.0</v>
      </c>
      <c r="J1326" s="280" t="s">
        <v>255</v>
      </c>
      <c r="K1326" s="104">
        <v>38.0</v>
      </c>
      <c r="L1326" s="104">
        <v>23.0</v>
      </c>
      <c r="M1326" s="104">
        <v>15.0</v>
      </c>
      <c r="N1326" s="262" t="s">
        <v>4793</v>
      </c>
      <c r="O1326" s="264">
        <v>5.0</v>
      </c>
      <c r="P1326" s="268">
        <v>5.0E-4</v>
      </c>
      <c r="Q1326" s="264">
        <v>6.0</v>
      </c>
      <c r="R1326" s="268">
        <v>5.0E-4</v>
      </c>
      <c r="S1326" s="268">
        <v>1.0</v>
      </c>
      <c r="T1326" s="264">
        <v>0.0</v>
      </c>
      <c r="U1326" s="268">
        <v>0.4</v>
      </c>
      <c r="V1326" s="268">
        <v>0.0</v>
      </c>
      <c r="W1326" s="269">
        <v>118.0</v>
      </c>
      <c r="X1326" s="269">
        <v>0.0</v>
      </c>
      <c r="Y1326" s="264">
        <v>2.0</v>
      </c>
      <c r="Z1326" s="264">
        <v>0.0</v>
      </c>
      <c r="AA1326" s="3"/>
      <c r="AB1326" s="3"/>
      <c r="AC1326" s="3"/>
      <c r="AD1326" s="3"/>
      <c r="AE1326" s="3"/>
      <c r="AF1326" s="3"/>
      <c r="AG1326" s="3"/>
      <c r="AH1326" s="3"/>
      <c r="AI1326" s="3"/>
      <c r="AJ1326" s="3"/>
    </row>
    <row r="1327">
      <c r="A1327" s="252" t="s">
        <v>1676</v>
      </c>
      <c r="B1327" s="270" t="s">
        <v>737</v>
      </c>
      <c r="C1327" s="270" t="s">
        <v>1283</v>
      </c>
      <c r="D1327" s="270" t="s">
        <v>1284</v>
      </c>
      <c r="E1327" s="272">
        <v>9.0</v>
      </c>
      <c r="F1327" s="272" t="s">
        <v>7287</v>
      </c>
      <c r="G1327" s="272" t="s">
        <v>7270</v>
      </c>
      <c r="H1327" s="59" t="s">
        <v>1619</v>
      </c>
      <c r="I1327" s="272">
        <v>1.0</v>
      </c>
      <c r="J1327" s="281" t="s">
        <v>202</v>
      </c>
      <c r="K1327" s="289">
        <v>54.0</v>
      </c>
      <c r="L1327" s="289">
        <v>29.0</v>
      </c>
      <c r="M1327" s="289">
        <v>25.0</v>
      </c>
      <c r="N1327" s="270" t="s">
        <v>6775</v>
      </c>
      <c r="O1327" s="272">
        <v>72.0</v>
      </c>
      <c r="P1327" s="276">
        <v>0.0068</v>
      </c>
      <c r="Q1327" s="272">
        <v>87.0</v>
      </c>
      <c r="R1327" s="276">
        <v>0.0066</v>
      </c>
      <c r="S1327" s="276">
        <v>1.0</v>
      </c>
      <c r="T1327" s="272">
        <v>0.0</v>
      </c>
      <c r="U1327" s="276">
        <v>0.0139</v>
      </c>
      <c r="V1327" s="276">
        <v>0.0</v>
      </c>
      <c r="W1327" s="277">
        <v>102.0</v>
      </c>
      <c r="X1327" s="277">
        <v>0.0</v>
      </c>
      <c r="Y1327" s="272">
        <v>1.0</v>
      </c>
      <c r="Z1327" s="272">
        <v>0.0</v>
      </c>
      <c r="AA1327" s="63"/>
      <c r="AB1327" s="63"/>
      <c r="AC1327" s="63"/>
      <c r="AD1327" s="63"/>
      <c r="AE1327" s="63"/>
      <c r="AF1327" s="63"/>
      <c r="AG1327" s="63"/>
      <c r="AH1327" s="63"/>
      <c r="AI1327" s="63"/>
      <c r="AJ1327" s="63"/>
    </row>
    <row r="1328">
      <c r="A1328" s="251" t="s">
        <v>1676</v>
      </c>
      <c r="B1328" s="262" t="s">
        <v>768</v>
      </c>
      <c r="C1328" s="262" t="s">
        <v>1331</v>
      </c>
      <c r="D1328" s="262" t="s">
        <v>1332</v>
      </c>
      <c r="E1328" s="264">
        <v>9.0</v>
      </c>
      <c r="F1328" s="264" t="s">
        <v>7287</v>
      </c>
      <c r="G1328" s="264" t="s">
        <v>7270</v>
      </c>
      <c r="H1328" s="55" t="s">
        <v>54</v>
      </c>
      <c r="I1328" s="264">
        <v>1.0</v>
      </c>
      <c r="J1328" s="280" t="s">
        <v>54</v>
      </c>
      <c r="K1328" s="104">
        <v>74.0</v>
      </c>
      <c r="L1328" s="104">
        <v>41.0</v>
      </c>
      <c r="M1328" s="104">
        <v>33.0</v>
      </c>
      <c r="N1328" s="262" t="s">
        <v>6444</v>
      </c>
      <c r="O1328" s="264">
        <v>19.0</v>
      </c>
      <c r="P1328" s="268">
        <v>0.0018</v>
      </c>
      <c r="Q1328" s="264">
        <v>22.0</v>
      </c>
      <c r="R1328" s="268">
        <v>0.0017</v>
      </c>
      <c r="S1328" s="268">
        <v>0.6818</v>
      </c>
      <c r="T1328" s="264">
        <v>0.0</v>
      </c>
      <c r="U1328" s="268">
        <v>0.0526</v>
      </c>
      <c r="V1328" s="268">
        <v>0.0</v>
      </c>
      <c r="W1328" s="269">
        <v>150.0</v>
      </c>
      <c r="X1328" s="269">
        <v>0.0</v>
      </c>
      <c r="Y1328" s="264">
        <v>1.0</v>
      </c>
      <c r="Z1328" s="264">
        <v>0.0</v>
      </c>
      <c r="AA1328" s="3"/>
      <c r="AB1328" s="3"/>
      <c r="AC1328" s="3"/>
      <c r="AD1328" s="3"/>
      <c r="AE1328" s="3"/>
      <c r="AF1328" s="3"/>
      <c r="AG1328" s="3"/>
      <c r="AH1328" s="3"/>
      <c r="AI1328" s="3"/>
      <c r="AJ1328" s="3"/>
    </row>
    <row r="1329">
      <c r="A1329" s="252" t="s">
        <v>1676</v>
      </c>
      <c r="B1329" s="270" t="s">
        <v>839</v>
      </c>
      <c r="C1329" s="270" t="s">
        <v>1550</v>
      </c>
      <c r="D1329" s="270" t="s">
        <v>1551</v>
      </c>
      <c r="E1329" s="272">
        <v>12.0</v>
      </c>
      <c r="F1329" s="272" t="s">
        <v>7287</v>
      </c>
      <c r="G1329" s="272" t="s">
        <v>7270</v>
      </c>
      <c r="H1329" s="59" t="s">
        <v>54</v>
      </c>
      <c r="I1329" s="272">
        <v>2.0</v>
      </c>
      <c r="J1329" s="273" t="s">
        <v>54</v>
      </c>
      <c r="K1329" s="289">
        <v>74.0</v>
      </c>
      <c r="L1329" s="289">
        <v>41.0</v>
      </c>
      <c r="M1329" s="289">
        <v>33.0</v>
      </c>
      <c r="N1329" s="272">
        <v>3.540000160131E13</v>
      </c>
      <c r="O1329" s="272">
        <v>3.0</v>
      </c>
      <c r="P1329" s="276">
        <v>3.0E-4</v>
      </c>
      <c r="Q1329" s="272">
        <v>5.0</v>
      </c>
      <c r="R1329" s="276">
        <v>4.0E-4</v>
      </c>
      <c r="S1329" s="276">
        <v>1.0</v>
      </c>
      <c r="T1329" s="272">
        <v>0.0</v>
      </c>
      <c r="U1329" s="276">
        <v>0.6667</v>
      </c>
      <c r="V1329" s="276">
        <v>0.0</v>
      </c>
      <c r="W1329" s="277">
        <v>300.0</v>
      </c>
      <c r="X1329" s="277">
        <v>0.0</v>
      </c>
      <c r="Y1329" s="272">
        <v>2.0</v>
      </c>
      <c r="Z1329" s="272">
        <v>0.0</v>
      </c>
      <c r="AA1329" s="63"/>
      <c r="AB1329" s="63"/>
      <c r="AC1329" s="63"/>
      <c r="AD1329" s="63"/>
      <c r="AE1329" s="63"/>
      <c r="AF1329" s="63"/>
      <c r="AG1329" s="63"/>
      <c r="AH1329" s="63"/>
      <c r="AI1329" s="63"/>
      <c r="AJ1329" s="63"/>
    </row>
    <row r="1330">
      <c r="A1330" s="251" t="s">
        <v>1676</v>
      </c>
      <c r="B1330" s="262" t="s">
        <v>839</v>
      </c>
      <c r="C1330" s="262" t="s">
        <v>848</v>
      </c>
      <c r="D1330" s="262" t="s">
        <v>849</v>
      </c>
      <c r="E1330" s="264">
        <v>9.5</v>
      </c>
      <c r="F1330" s="264" t="s">
        <v>7287</v>
      </c>
      <c r="G1330" s="264" t="s">
        <v>7270</v>
      </c>
      <c r="H1330" s="55" t="s">
        <v>54</v>
      </c>
      <c r="I1330" s="264">
        <v>1.0</v>
      </c>
      <c r="J1330" s="265" t="s">
        <v>54</v>
      </c>
      <c r="K1330" s="104">
        <v>74.0</v>
      </c>
      <c r="L1330" s="104">
        <v>41.0</v>
      </c>
      <c r="M1330" s="104">
        <v>33.0</v>
      </c>
      <c r="N1330" s="264">
        <v>3.5400001601285E13</v>
      </c>
      <c r="O1330" s="264">
        <v>31.0</v>
      </c>
      <c r="P1330" s="268">
        <v>0.0029</v>
      </c>
      <c r="Q1330" s="264">
        <v>32.0</v>
      </c>
      <c r="R1330" s="268">
        <v>0.0024</v>
      </c>
      <c r="S1330" s="268">
        <v>1.0</v>
      </c>
      <c r="T1330" s="264">
        <v>0.0</v>
      </c>
      <c r="U1330" s="268">
        <v>0.0323</v>
      </c>
      <c r="V1330" s="268">
        <v>0.0</v>
      </c>
      <c r="W1330" s="269">
        <v>150.0</v>
      </c>
      <c r="X1330" s="269">
        <v>0.0</v>
      </c>
      <c r="Y1330" s="264">
        <v>1.0</v>
      </c>
      <c r="Z1330" s="264">
        <v>0.0</v>
      </c>
      <c r="AA1330" s="3"/>
      <c r="AB1330" s="3"/>
      <c r="AC1330" s="3"/>
      <c r="AD1330" s="3"/>
      <c r="AE1330" s="3"/>
      <c r="AF1330" s="3"/>
      <c r="AG1330" s="3"/>
      <c r="AH1330" s="3"/>
      <c r="AI1330" s="3"/>
      <c r="AJ1330" s="3"/>
    </row>
    <row r="1331">
      <c r="A1331" s="252" t="s">
        <v>1676</v>
      </c>
      <c r="B1331" s="270" t="s">
        <v>723</v>
      </c>
      <c r="C1331" s="270" t="s">
        <v>1213</v>
      </c>
      <c r="D1331" s="270"/>
      <c r="E1331" s="272">
        <v>7.0</v>
      </c>
      <c r="F1331" s="272" t="s">
        <v>7287</v>
      </c>
      <c r="G1331" s="272" t="s">
        <v>7270</v>
      </c>
      <c r="H1331" s="59" t="e">
        <v>#N/A</v>
      </c>
      <c r="I1331" s="272">
        <v>1.0</v>
      </c>
      <c r="J1331" s="281" t="s">
        <v>257</v>
      </c>
      <c r="K1331" s="289">
        <v>38.0</v>
      </c>
      <c r="L1331" s="289">
        <v>22.0</v>
      </c>
      <c r="M1331" s="289">
        <v>16.0</v>
      </c>
      <c r="N1331" s="270" t="s">
        <v>4548</v>
      </c>
      <c r="O1331" s="272">
        <v>1.0</v>
      </c>
      <c r="P1331" s="276">
        <v>1.0E-4</v>
      </c>
      <c r="Q1331" s="272">
        <v>1.0</v>
      </c>
      <c r="R1331" s="276">
        <v>1.0E-4</v>
      </c>
      <c r="S1331" s="276">
        <v>1.0</v>
      </c>
      <c r="T1331" s="272">
        <v>0.0</v>
      </c>
      <c r="U1331" s="276">
        <v>1.0</v>
      </c>
      <c r="V1331" s="276">
        <v>0.0</v>
      </c>
      <c r="W1331" s="277">
        <v>67.0</v>
      </c>
      <c r="X1331" s="277">
        <v>0.0</v>
      </c>
      <c r="Y1331" s="272">
        <v>1.0</v>
      </c>
      <c r="Z1331" s="272">
        <v>0.0</v>
      </c>
      <c r="AA1331" s="63"/>
      <c r="AB1331" s="63"/>
      <c r="AC1331" s="63"/>
      <c r="AD1331" s="63"/>
      <c r="AE1331" s="63"/>
      <c r="AF1331" s="63"/>
      <c r="AG1331" s="63"/>
      <c r="AH1331" s="63"/>
      <c r="AI1331" s="63"/>
      <c r="AJ1331" s="63"/>
    </row>
    <row r="1332">
      <c r="A1332" s="251" t="s">
        <v>1676</v>
      </c>
      <c r="B1332" s="262" t="s">
        <v>432</v>
      </c>
      <c r="C1332" s="262" t="s">
        <v>909</v>
      </c>
      <c r="D1332" s="262" t="s">
        <v>910</v>
      </c>
      <c r="E1332" s="264">
        <v>9.0</v>
      </c>
      <c r="F1332" s="264" t="s">
        <v>7286</v>
      </c>
      <c r="G1332" s="264" t="s">
        <v>7270</v>
      </c>
      <c r="H1332" s="55" t="s">
        <v>7277</v>
      </c>
      <c r="I1332" s="264">
        <v>1.0</v>
      </c>
      <c r="J1332" s="280" t="s">
        <v>176</v>
      </c>
      <c r="K1332" s="104">
        <v>49.5</v>
      </c>
      <c r="L1332" s="104">
        <v>31.5</v>
      </c>
      <c r="M1332" s="104">
        <v>18.0</v>
      </c>
      <c r="N1332" s="262" t="s">
        <v>6877</v>
      </c>
      <c r="O1332" s="264">
        <v>2.0</v>
      </c>
      <c r="P1332" s="268">
        <v>2.0E-4</v>
      </c>
      <c r="Q1332" s="264">
        <v>5.0</v>
      </c>
      <c r="R1332" s="268">
        <v>4.0E-4</v>
      </c>
      <c r="S1332" s="268">
        <v>1.0</v>
      </c>
      <c r="T1332" s="264">
        <v>0.0</v>
      </c>
      <c r="U1332" s="268">
        <v>0.5</v>
      </c>
      <c r="V1332" s="268">
        <v>0.0</v>
      </c>
      <c r="W1332" s="269">
        <v>110.0</v>
      </c>
      <c r="X1332" s="269">
        <v>0.0</v>
      </c>
      <c r="Y1332" s="264">
        <v>1.0</v>
      </c>
      <c r="Z1332" s="264">
        <v>0.0</v>
      </c>
      <c r="AA1332" s="3"/>
      <c r="AB1332" s="3"/>
      <c r="AC1332" s="3"/>
      <c r="AD1332" s="3"/>
      <c r="AE1332" s="3"/>
      <c r="AF1332" s="3"/>
      <c r="AG1332" s="3"/>
      <c r="AH1332" s="3"/>
      <c r="AI1332" s="3"/>
      <c r="AJ1332" s="3"/>
    </row>
    <row r="1333">
      <c r="A1333" s="252" t="s">
        <v>1676</v>
      </c>
      <c r="B1333" s="270" t="s">
        <v>494</v>
      </c>
      <c r="C1333" s="270" t="s">
        <v>495</v>
      </c>
      <c r="D1333" s="270" t="s">
        <v>496</v>
      </c>
      <c r="E1333" s="272">
        <v>10.0</v>
      </c>
      <c r="F1333" s="272" t="s">
        <v>7286</v>
      </c>
      <c r="G1333" s="272" t="s">
        <v>7270</v>
      </c>
      <c r="H1333" s="59" t="s">
        <v>1593</v>
      </c>
      <c r="I1333" s="272">
        <v>1.0</v>
      </c>
      <c r="J1333" s="281" t="s">
        <v>127</v>
      </c>
      <c r="K1333" s="289">
        <v>55.0</v>
      </c>
      <c r="L1333" s="289">
        <v>33.0</v>
      </c>
      <c r="M1333" s="289">
        <v>22.0</v>
      </c>
      <c r="N1333" s="270" t="s">
        <v>5176</v>
      </c>
      <c r="O1333" s="272">
        <v>54.0</v>
      </c>
      <c r="P1333" s="276">
        <v>0.0051</v>
      </c>
      <c r="Q1333" s="272">
        <v>75.0</v>
      </c>
      <c r="R1333" s="276">
        <v>0.0057</v>
      </c>
      <c r="S1333" s="276">
        <v>1.0</v>
      </c>
      <c r="T1333" s="272">
        <v>0.0</v>
      </c>
      <c r="U1333" s="276">
        <v>0.0185</v>
      </c>
      <c r="V1333" s="276">
        <v>0.0</v>
      </c>
      <c r="W1333" s="277">
        <v>113.0</v>
      </c>
      <c r="X1333" s="277">
        <v>0.0</v>
      </c>
      <c r="Y1333" s="272">
        <v>1.0</v>
      </c>
      <c r="Z1333" s="272">
        <v>0.0</v>
      </c>
      <c r="AA1333" s="63"/>
      <c r="AB1333" s="63"/>
      <c r="AC1333" s="63"/>
      <c r="AD1333" s="63"/>
      <c r="AE1333" s="63"/>
      <c r="AF1333" s="63"/>
      <c r="AG1333" s="63"/>
      <c r="AH1333" s="63"/>
      <c r="AI1333" s="63"/>
      <c r="AJ1333" s="63"/>
    </row>
    <row r="1334">
      <c r="A1334" s="251" t="s">
        <v>1676</v>
      </c>
      <c r="B1334" s="262" t="s">
        <v>494</v>
      </c>
      <c r="C1334" s="262" t="s">
        <v>499</v>
      </c>
      <c r="D1334" s="262" t="s">
        <v>500</v>
      </c>
      <c r="E1334" s="264">
        <v>6.0</v>
      </c>
      <c r="F1334" s="264" t="s">
        <v>7286</v>
      </c>
      <c r="G1334" s="264" t="s">
        <v>7270</v>
      </c>
      <c r="H1334" s="55" t="s">
        <v>1593</v>
      </c>
      <c r="I1334" s="264">
        <v>1.0</v>
      </c>
      <c r="J1334" s="280" t="s">
        <v>127</v>
      </c>
      <c r="K1334" s="104">
        <v>55.0</v>
      </c>
      <c r="L1334" s="104">
        <v>33.0</v>
      </c>
      <c r="M1334" s="104">
        <v>22.0</v>
      </c>
      <c r="N1334" s="262" t="s">
        <v>5158</v>
      </c>
      <c r="O1334" s="264">
        <v>89.0</v>
      </c>
      <c r="P1334" s="268">
        <v>0.0084</v>
      </c>
      <c r="Q1334" s="264">
        <v>99.0</v>
      </c>
      <c r="R1334" s="268">
        <v>0.0075</v>
      </c>
      <c r="S1334" s="268">
        <v>0.9899</v>
      </c>
      <c r="T1334" s="264">
        <v>0.0</v>
      </c>
      <c r="U1334" s="268">
        <v>0.0112</v>
      </c>
      <c r="V1334" s="268">
        <v>0.0</v>
      </c>
      <c r="W1334" s="269">
        <v>113.0</v>
      </c>
      <c r="X1334" s="269">
        <v>0.0</v>
      </c>
      <c r="Y1334" s="264">
        <v>1.0</v>
      </c>
      <c r="Z1334" s="264">
        <v>0.0</v>
      </c>
      <c r="AA1334" s="3"/>
      <c r="AB1334" s="3"/>
      <c r="AC1334" s="3"/>
      <c r="AD1334" s="3"/>
      <c r="AE1334" s="3"/>
      <c r="AF1334" s="3"/>
      <c r="AG1334" s="3"/>
      <c r="AH1334" s="3"/>
      <c r="AI1334" s="3"/>
      <c r="AJ1334" s="3"/>
    </row>
    <row r="1335">
      <c r="A1335" s="252" t="s">
        <v>1676</v>
      </c>
      <c r="B1335" s="270" t="s">
        <v>494</v>
      </c>
      <c r="C1335" s="270" t="s">
        <v>501</v>
      </c>
      <c r="D1335" s="270" t="s">
        <v>502</v>
      </c>
      <c r="E1335" s="272">
        <v>8.5</v>
      </c>
      <c r="F1335" s="272" t="s">
        <v>7286</v>
      </c>
      <c r="G1335" s="272" t="s">
        <v>7270</v>
      </c>
      <c r="H1335" s="59" t="s">
        <v>1593</v>
      </c>
      <c r="I1335" s="272">
        <v>4.0</v>
      </c>
      <c r="J1335" s="281" t="s">
        <v>127</v>
      </c>
      <c r="K1335" s="289">
        <v>55.0</v>
      </c>
      <c r="L1335" s="289">
        <v>33.0</v>
      </c>
      <c r="M1335" s="289">
        <v>22.0</v>
      </c>
      <c r="N1335" s="270" t="s">
        <v>5170</v>
      </c>
      <c r="O1335" s="272">
        <v>30.0</v>
      </c>
      <c r="P1335" s="276">
        <v>0.0028</v>
      </c>
      <c r="Q1335" s="272">
        <v>44.0</v>
      </c>
      <c r="R1335" s="276">
        <v>0.0033</v>
      </c>
      <c r="S1335" s="276">
        <v>0.9773</v>
      </c>
      <c r="T1335" s="272">
        <v>0.0</v>
      </c>
      <c r="U1335" s="276">
        <v>0.1333</v>
      </c>
      <c r="V1335" s="276">
        <v>0.0</v>
      </c>
      <c r="W1335" s="277">
        <v>452.0</v>
      </c>
      <c r="X1335" s="277">
        <v>0.0</v>
      </c>
      <c r="Y1335" s="272">
        <v>4.0</v>
      </c>
      <c r="Z1335" s="272">
        <v>0.0</v>
      </c>
      <c r="AA1335" s="63"/>
      <c r="AB1335" s="63"/>
      <c r="AC1335" s="63"/>
      <c r="AD1335" s="63"/>
      <c r="AE1335" s="63"/>
      <c r="AF1335" s="63"/>
      <c r="AG1335" s="63"/>
      <c r="AH1335" s="63"/>
      <c r="AI1335" s="63"/>
      <c r="AJ1335" s="63"/>
    </row>
    <row r="1336">
      <c r="A1336" s="251" t="s">
        <v>1676</v>
      </c>
      <c r="B1336" s="262" t="s">
        <v>494</v>
      </c>
      <c r="C1336" s="262" t="s">
        <v>505</v>
      </c>
      <c r="D1336" s="262" t="s">
        <v>506</v>
      </c>
      <c r="E1336" s="264">
        <v>9.5</v>
      </c>
      <c r="F1336" s="264" t="s">
        <v>7286</v>
      </c>
      <c r="G1336" s="264" t="s">
        <v>7270</v>
      </c>
      <c r="H1336" s="55" t="s">
        <v>1593</v>
      </c>
      <c r="I1336" s="264">
        <v>3.0</v>
      </c>
      <c r="J1336" s="280" t="s">
        <v>127</v>
      </c>
      <c r="K1336" s="104">
        <v>55.0</v>
      </c>
      <c r="L1336" s="104">
        <v>33.0</v>
      </c>
      <c r="M1336" s="104">
        <v>22.0</v>
      </c>
      <c r="N1336" s="262" t="s">
        <v>5174</v>
      </c>
      <c r="O1336" s="264">
        <v>101.0</v>
      </c>
      <c r="P1336" s="268">
        <v>0.0095</v>
      </c>
      <c r="Q1336" s="264">
        <v>119.0</v>
      </c>
      <c r="R1336" s="268">
        <v>0.009</v>
      </c>
      <c r="S1336" s="268">
        <v>0.9412</v>
      </c>
      <c r="T1336" s="264">
        <v>0.0</v>
      </c>
      <c r="U1336" s="268">
        <v>0.0297</v>
      </c>
      <c r="V1336" s="268">
        <v>0.0</v>
      </c>
      <c r="W1336" s="269">
        <v>339.0</v>
      </c>
      <c r="X1336" s="269">
        <v>0.0</v>
      </c>
      <c r="Y1336" s="264">
        <v>3.0</v>
      </c>
      <c r="Z1336" s="264">
        <v>0.0</v>
      </c>
      <c r="AA1336" s="3"/>
      <c r="AB1336" s="3"/>
      <c r="AC1336" s="3"/>
      <c r="AD1336" s="3"/>
      <c r="AE1336" s="3"/>
      <c r="AF1336" s="3"/>
      <c r="AG1336" s="3"/>
      <c r="AH1336" s="3"/>
      <c r="AI1336" s="3"/>
      <c r="AJ1336" s="3"/>
    </row>
    <row r="1337">
      <c r="A1337" s="252" t="s">
        <v>1676</v>
      </c>
      <c r="B1337" s="270" t="s">
        <v>620</v>
      </c>
      <c r="C1337" s="270" t="s">
        <v>629</v>
      </c>
      <c r="D1337" s="270" t="s">
        <v>7350</v>
      </c>
      <c r="E1337" s="272">
        <v>8.5</v>
      </c>
      <c r="F1337" s="272" t="s">
        <v>7286</v>
      </c>
      <c r="G1337" s="272" t="s">
        <v>7270</v>
      </c>
      <c r="H1337" s="59" t="s">
        <v>1598</v>
      </c>
      <c r="I1337" s="272">
        <v>1.0</v>
      </c>
      <c r="J1337" s="281" t="s">
        <v>226</v>
      </c>
      <c r="K1337" s="289">
        <v>47.5</v>
      </c>
      <c r="L1337" s="289">
        <v>27.5</v>
      </c>
      <c r="M1337" s="289">
        <v>20.0</v>
      </c>
      <c r="N1337" s="270" t="s">
        <v>7351</v>
      </c>
      <c r="O1337" s="272">
        <v>17.0</v>
      </c>
      <c r="P1337" s="276">
        <v>0.0016</v>
      </c>
      <c r="Q1337" s="272">
        <v>23.0</v>
      </c>
      <c r="R1337" s="276">
        <v>0.0017</v>
      </c>
      <c r="S1337" s="276">
        <v>1.0</v>
      </c>
      <c r="T1337" s="272">
        <v>0.0</v>
      </c>
      <c r="U1337" s="276">
        <v>0.0588</v>
      </c>
      <c r="V1337" s="276">
        <v>0.0</v>
      </c>
      <c r="W1337" s="277">
        <v>102.0</v>
      </c>
      <c r="X1337" s="277">
        <v>0.0</v>
      </c>
      <c r="Y1337" s="272">
        <v>1.0</v>
      </c>
      <c r="Z1337" s="272">
        <v>0.0</v>
      </c>
      <c r="AA1337" s="63"/>
      <c r="AB1337" s="63"/>
      <c r="AC1337" s="63"/>
      <c r="AD1337" s="63"/>
      <c r="AE1337" s="63"/>
      <c r="AF1337" s="63"/>
      <c r="AG1337" s="63"/>
      <c r="AH1337" s="63"/>
      <c r="AI1337" s="63"/>
      <c r="AJ1337" s="63"/>
    </row>
    <row r="1338">
      <c r="A1338" s="251" t="s">
        <v>1676</v>
      </c>
      <c r="B1338" s="262" t="s">
        <v>620</v>
      </c>
      <c r="C1338" s="262" t="s">
        <v>631</v>
      </c>
      <c r="D1338" s="262" t="s">
        <v>7352</v>
      </c>
      <c r="E1338" s="264">
        <v>0.5</v>
      </c>
      <c r="F1338" s="264" t="s">
        <v>7286</v>
      </c>
      <c r="G1338" s="264" t="s">
        <v>7270</v>
      </c>
      <c r="H1338" s="55" t="s">
        <v>1598</v>
      </c>
      <c r="I1338" s="264">
        <v>1.0</v>
      </c>
      <c r="J1338" s="280" t="s">
        <v>226</v>
      </c>
      <c r="K1338" s="104">
        <v>47.5</v>
      </c>
      <c r="L1338" s="104">
        <v>27.5</v>
      </c>
      <c r="M1338" s="104">
        <v>20.0</v>
      </c>
      <c r="N1338" s="262" t="s">
        <v>7353</v>
      </c>
      <c r="O1338" s="264">
        <v>105.0</v>
      </c>
      <c r="P1338" s="268">
        <v>0.0099</v>
      </c>
      <c r="Q1338" s="264">
        <v>132.0</v>
      </c>
      <c r="R1338" s="268">
        <v>0.01</v>
      </c>
      <c r="S1338" s="268">
        <v>0.9697</v>
      </c>
      <c r="T1338" s="264">
        <v>0.0</v>
      </c>
      <c r="U1338" s="268">
        <v>0.0095</v>
      </c>
      <c r="V1338" s="268">
        <v>0.0</v>
      </c>
      <c r="W1338" s="269">
        <v>102.0</v>
      </c>
      <c r="X1338" s="269">
        <v>0.0</v>
      </c>
      <c r="Y1338" s="264">
        <v>1.0</v>
      </c>
      <c r="Z1338" s="264">
        <v>0.0</v>
      </c>
      <c r="AA1338" s="3"/>
      <c r="AB1338" s="3"/>
      <c r="AC1338" s="3"/>
      <c r="AD1338" s="3"/>
      <c r="AE1338" s="3"/>
      <c r="AF1338" s="3"/>
      <c r="AG1338" s="3"/>
      <c r="AH1338" s="3"/>
      <c r="AI1338" s="3"/>
      <c r="AJ1338" s="3"/>
    </row>
    <row r="1339">
      <c r="A1339" s="252" t="s">
        <v>1676</v>
      </c>
      <c r="B1339" s="270" t="s">
        <v>620</v>
      </c>
      <c r="C1339" s="270" t="s">
        <v>631</v>
      </c>
      <c r="D1339" s="270" t="s">
        <v>7352</v>
      </c>
      <c r="E1339" s="272">
        <v>0.5</v>
      </c>
      <c r="F1339" s="272" t="s">
        <v>7286</v>
      </c>
      <c r="G1339" s="272" t="s">
        <v>7270</v>
      </c>
      <c r="H1339" s="59" t="s">
        <v>1598</v>
      </c>
      <c r="I1339" s="272">
        <v>1.0</v>
      </c>
      <c r="J1339" s="273" t="s">
        <v>226</v>
      </c>
      <c r="K1339" s="289">
        <v>47.5</v>
      </c>
      <c r="L1339" s="289">
        <v>27.5</v>
      </c>
      <c r="M1339" s="289">
        <v>20.0</v>
      </c>
      <c r="N1339" s="272">
        <v>3.000401285E9</v>
      </c>
      <c r="O1339" s="272">
        <v>105.0</v>
      </c>
      <c r="P1339" s="276">
        <v>0.0099</v>
      </c>
      <c r="Q1339" s="272">
        <v>132.0</v>
      </c>
      <c r="R1339" s="276">
        <v>0.01</v>
      </c>
      <c r="S1339" s="276">
        <v>0.9697</v>
      </c>
      <c r="T1339" s="272">
        <v>0.0</v>
      </c>
      <c r="U1339" s="276">
        <v>0.0095</v>
      </c>
      <c r="V1339" s="276">
        <v>0.0</v>
      </c>
      <c r="W1339" s="277">
        <v>102.0</v>
      </c>
      <c r="X1339" s="277">
        <v>0.0</v>
      </c>
      <c r="Y1339" s="272">
        <v>1.0</v>
      </c>
      <c r="Z1339" s="272">
        <v>0.0</v>
      </c>
      <c r="AA1339" s="63"/>
      <c r="AB1339" s="63"/>
      <c r="AC1339" s="63"/>
      <c r="AD1339" s="63"/>
      <c r="AE1339" s="63"/>
      <c r="AF1339" s="63"/>
      <c r="AG1339" s="63"/>
      <c r="AH1339" s="63"/>
      <c r="AI1339" s="63"/>
      <c r="AJ1339" s="63"/>
    </row>
    <row r="1340">
      <c r="A1340" s="251" t="s">
        <v>1676</v>
      </c>
      <c r="B1340" s="262" t="s">
        <v>620</v>
      </c>
      <c r="C1340" s="262" t="s">
        <v>1468</v>
      </c>
      <c r="D1340" s="262" t="s">
        <v>1469</v>
      </c>
      <c r="E1340" s="264">
        <v>11.0</v>
      </c>
      <c r="F1340" s="264" t="s">
        <v>7286</v>
      </c>
      <c r="G1340" s="264" t="s">
        <v>7270</v>
      </c>
      <c r="H1340" s="55" t="s">
        <v>1598</v>
      </c>
      <c r="I1340" s="264">
        <v>1.0</v>
      </c>
      <c r="J1340" s="280" t="s">
        <v>226</v>
      </c>
      <c r="K1340" s="104">
        <v>47.5</v>
      </c>
      <c r="L1340" s="104">
        <v>27.5</v>
      </c>
      <c r="M1340" s="104">
        <v>20.0</v>
      </c>
      <c r="N1340" s="262" t="s">
        <v>7354</v>
      </c>
      <c r="O1340" s="264">
        <v>11.0</v>
      </c>
      <c r="P1340" s="268">
        <v>0.001</v>
      </c>
      <c r="Q1340" s="264">
        <v>12.0</v>
      </c>
      <c r="R1340" s="268">
        <v>9.0E-4</v>
      </c>
      <c r="S1340" s="268">
        <v>0.8333</v>
      </c>
      <c r="T1340" s="264">
        <v>0.0</v>
      </c>
      <c r="U1340" s="268">
        <v>0.0909</v>
      </c>
      <c r="V1340" s="268">
        <v>0.0</v>
      </c>
      <c r="W1340" s="269">
        <v>102.0</v>
      </c>
      <c r="X1340" s="269">
        <v>0.0</v>
      </c>
      <c r="Y1340" s="264">
        <v>1.0</v>
      </c>
      <c r="Z1340" s="264">
        <v>0.0</v>
      </c>
      <c r="AA1340" s="3"/>
      <c r="AB1340" s="3"/>
      <c r="AC1340" s="3"/>
      <c r="AD1340" s="3"/>
      <c r="AE1340" s="3"/>
      <c r="AF1340" s="3"/>
      <c r="AG1340" s="3"/>
      <c r="AH1340" s="3"/>
      <c r="AI1340" s="3"/>
      <c r="AJ1340" s="3"/>
    </row>
    <row r="1341">
      <c r="A1341" s="252" t="s">
        <v>1676</v>
      </c>
      <c r="B1341" s="270" t="s">
        <v>620</v>
      </c>
      <c r="C1341" s="270" t="s">
        <v>1468</v>
      </c>
      <c r="D1341" s="270" t="s">
        <v>1469</v>
      </c>
      <c r="E1341" s="272">
        <v>11.0</v>
      </c>
      <c r="F1341" s="272" t="s">
        <v>7286</v>
      </c>
      <c r="G1341" s="272" t="s">
        <v>7270</v>
      </c>
      <c r="H1341" s="59" t="s">
        <v>1598</v>
      </c>
      <c r="I1341" s="272">
        <v>1.0</v>
      </c>
      <c r="J1341" s="273" t="s">
        <v>226</v>
      </c>
      <c r="K1341" s="289">
        <v>47.5</v>
      </c>
      <c r="L1341" s="289">
        <v>27.5</v>
      </c>
      <c r="M1341" s="289">
        <v>20.0</v>
      </c>
      <c r="N1341" s="272">
        <v>3.0004013E9</v>
      </c>
      <c r="O1341" s="272">
        <v>11.0</v>
      </c>
      <c r="P1341" s="276">
        <v>0.001</v>
      </c>
      <c r="Q1341" s="272">
        <v>12.0</v>
      </c>
      <c r="R1341" s="276">
        <v>9.0E-4</v>
      </c>
      <c r="S1341" s="276">
        <v>0.8333</v>
      </c>
      <c r="T1341" s="272">
        <v>0.0</v>
      </c>
      <c r="U1341" s="276">
        <v>0.0909</v>
      </c>
      <c r="V1341" s="276">
        <v>0.0</v>
      </c>
      <c r="W1341" s="277">
        <v>102.0</v>
      </c>
      <c r="X1341" s="277">
        <v>0.0</v>
      </c>
      <c r="Y1341" s="272">
        <v>1.0</v>
      </c>
      <c r="Z1341" s="272">
        <v>0.0</v>
      </c>
      <c r="AA1341" s="63"/>
      <c r="AB1341" s="63"/>
      <c r="AC1341" s="63"/>
      <c r="AD1341" s="63"/>
      <c r="AE1341" s="63"/>
      <c r="AF1341" s="63"/>
      <c r="AG1341" s="63"/>
      <c r="AH1341" s="63"/>
      <c r="AI1341" s="63"/>
      <c r="AJ1341" s="63"/>
    </row>
    <row r="1342">
      <c r="A1342" s="251" t="s">
        <v>1676</v>
      </c>
      <c r="B1342" s="262" t="s">
        <v>620</v>
      </c>
      <c r="C1342" s="262" t="s">
        <v>1470</v>
      </c>
      <c r="D1342" s="262" t="s">
        <v>1471</v>
      </c>
      <c r="E1342" s="264">
        <v>12.0</v>
      </c>
      <c r="F1342" s="264" t="s">
        <v>7286</v>
      </c>
      <c r="G1342" s="264" t="s">
        <v>7270</v>
      </c>
      <c r="H1342" s="55" t="s">
        <v>1598</v>
      </c>
      <c r="I1342" s="264">
        <v>1.0</v>
      </c>
      <c r="J1342" s="265" t="s">
        <v>226</v>
      </c>
      <c r="K1342" s="104">
        <v>47.5</v>
      </c>
      <c r="L1342" s="104">
        <v>27.5</v>
      </c>
      <c r="M1342" s="104">
        <v>20.0</v>
      </c>
      <c r="N1342" s="264">
        <v>3.00040131E9</v>
      </c>
      <c r="O1342" s="264">
        <v>6.0</v>
      </c>
      <c r="P1342" s="268">
        <v>6.0E-4</v>
      </c>
      <c r="Q1342" s="264">
        <v>7.0</v>
      </c>
      <c r="R1342" s="268">
        <v>5.0E-4</v>
      </c>
      <c r="S1342" s="268">
        <v>1.0</v>
      </c>
      <c r="T1342" s="264">
        <v>0.0</v>
      </c>
      <c r="U1342" s="268">
        <v>0.1667</v>
      </c>
      <c r="V1342" s="268">
        <v>0.0</v>
      </c>
      <c r="W1342" s="269">
        <v>102.0</v>
      </c>
      <c r="X1342" s="269">
        <v>0.0</v>
      </c>
      <c r="Y1342" s="264">
        <v>1.0</v>
      </c>
      <c r="Z1342" s="264">
        <v>0.0</v>
      </c>
      <c r="AA1342" s="3"/>
      <c r="AB1342" s="3"/>
      <c r="AC1342" s="3"/>
      <c r="AD1342" s="3"/>
      <c r="AE1342" s="3"/>
      <c r="AF1342" s="3"/>
      <c r="AG1342" s="3"/>
      <c r="AH1342" s="3"/>
      <c r="AI1342" s="3"/>
      <c r="AJ1342" s="3"/>
    </row>
    <row r="1343">
      <c r="A1343" s="252" t="s">
        <v>1676</v>
      </c>
      <c r="B1343" s="270" t="s">
        <v>711</v>
      </c>
      <c r="C1343" s="270" t="s">
        <v>1482</v>
      </c>
      <c r="D1343" s="270" t="s">
        <v>1483</v>
      </c>
      <c r="E1343" s="272">
        <v>7.5</v>
      </c>
      <c r="F1343" s="272" t="s">
        <v>7286</v>
      </c>
      <c r="G1343" s="272" t="s">
        <v>7270</v>
      </c>
      <c r="H1343" s="59" t="s">
        <v>255</v>
      </c>
      <c r="I1343" s="272">
        <v>1.0</v>
      </c>
      <c r="J1343" s="281" t="s">
        <v>255</v>
      </c>
      <c r="K1343" s="289">
        <v>38.0</v>
      </c>
      <c r="L1343" s="289">
        <v>23.0</v>
      </c>
      <c r="M1343" s="289">
        <v>15.0</v>
      </c>
      <c r="N1343" s="270" t="s">
        <v>2224</v>
      </c>
      <c r="O1343" s="272">
        <v>0.0</v>
      </c>
      <c r="P1343" s="276">
        <v>0.0</v>
      </c>
      <c r="Q1343" s="272">
        <v>0.0</v>
      </c>
      <c r="R1343" s="276">
        <v>0.0</v>
      </c>
      <c r="S1343" s="276">
        <v>0.0</v>
      </c>
      <c r="T1343" s="272">
        <v>0.0</v>
      </c>
      <c r="U1343" s="276">
        <v>0.0</v>
      </c>
      <c r="V1343" s="276">
        <v>0.0</v>
      </c>
      <c r="W1343" s="277">
        <v>67.0</v>
      </c>
      <c r="X1343" s="277">
        <v>0.0</v>
      </c>
      <c r="Y1343" s="272">
        <v>1.0</v>
      </c>
      <c r="Z1343" s="272">
        <v>0.0</v>
      </c>
      <c r="AA1343" s="63"/>
      <c r="AB1343" s="63"/>
      <c r="AC1343" s="63"/>
      <c r="AD1343" s="63"/>
      <c r="AE1343" s="63"/>
      <c r="AF1343" s="63"/>
      <c r="AG1343" s="63"/>
      <c r="AH1343" s="63"/>
      <c r="AI1343" s="63"/>
      <c r="AJ1343" s="63"/>
    </row>
    <row r="1344">
      <c r="A1344" s="251" t="s">
        <v>1676</v>
      </c>
      <c r="B1344" s="262" t="s">
        <v>723</v>
      </c>
      <c r="C1344" s="262" t="s">
        <v>1019</v>
      </c>
      <c r="D1344" s="262"/>
      <c r="E1344" s="264">
        <v>7.5</v>
      </c>
      <c r="F1344" s="264" t="s">
        <v>7286</v>
      </c>
      <c r="G1344" s="264" t="s">
        <v>7270</v>
      </c>
      <c r="H1344" s="55" t="e">
        <v>#N/A</v>
      </c>
      <c r="I1344" s="264">
        <v>1.0</v>
      </c>
      <c r="J1344" s="280" t="s">
        <v>257</v>
      </c>
      <c r="K1344" s="104">
        <v>38.0</v>
      </c>
      <c r="L1344" s="104">
        <v>22.0</v>
      </c>
      <c r="M1344" s="104">
        <v>16.0</v>
      </c>
      <c r="N1344" s="262" t="s">
        <v>4402</v>
      </c>
      <c r="O1344" s="264">
        <v>2.0</v>
      </c>
      <c r="P1344" s="268">
        <v>2.0E-4</v>
      </c>
      <c r="Q1344" s="264">
        <v>2.0</v>
      </c>
      <c r="R1344" s="268">
        <v>2.0E-4</v>
      </c>
      <c r="S1344" s="268">
        <v>0.5</v>
      </c>
      <c r="T1344" s="264">
        <v>0.0</v>
      </c>
      <c r="U1344" s="268">
        <v>0.5</v>
      </c>
      <c r="V1344" s="268">
        <v>0.0</v>
      </c>
      <c r="W1344" s="269">
        <v>67.0</v>
      </c>
      <c r="X1344" s="269">
        <v>0.0</v>
      </c>
      <c r="Y1344" s="264">
        <v>1.0</v>
      </c>
      <c r="Z1344" s="264">
        <v>0.0</v>
      </c>
      <c r="AA1344" s="3"/>
      <c r="AB1344" s="3"/>
      <c r="AC1344" s="3"/>
      <c r="AD1344" s="3"/>
      <c r="AE1344" s="3"/>
      <c r="AF1344" s="3"/>
      <c r="AG1344" s="3"/>
      <c r="AH1344" s="3"/>
      <c r="AI1344" s="3"/>
      <c r="AJ1344" s="3"/>
    </row>
    <row r="1345">
      <c r="A1345" s="252" t="s">
        <v>1676</v>
      </c>
      <c r="B1345" s="270" t="s">
        <v>726</v>
      </c>
      <c r="C1345" s="270" t="s">
        <v>726</v>
      </c>
      <c r="D1345" s="270"/>
      <c r="E1345" s="272">
        <v>8.0</v>
      </c>
      <c r="F1345" s="272" t="s">
        <v>7286</v>
      </c>
      <c r="G1345" s="272" t="s">
        <v>7270</v>
      </c>
      <c r="H1345" s="59" t="e">
        <v>#N/A</v>
      </c>
      <c r="I1345" s="272">
        <v>1.0</v>
      </c>
      <c r="J1345" s="281" t="s">
        <v>257</v>
      </c>
      <c r="K1345" s="289">
        <v>38.0</v>
      </c>
      <c r="L1345" s="289">
        <v>22.0</v>
      </c>
      <c r="M1345" s="289">
        <v>16.0</v>
      </c>
      <c r="N1345" s="270" t="s">
        <v>4404</v>
      </c>
      <c r="O1345" s="272">
        <v>8.0</v>
      </c>
      <c r="P1345" s="276">
        <v>8.0E-4</v>
      </c>
      <c r="Q1345" s="272">
        <v>10.0</v>
      </c>
      <c r="R1345" s="276">
        <v>8.0E-4</v>
      </c>
      <c r="S1345" s="276">
        <v>1.0</v>
      </c>
      <c r="T1345" s="272">
        <v>0.0</v>
      </c>
      <c r="U1345" s="276">
        <v>0.125</v>
      </c>
      <c r="V1345" s="276">
        <v>0.0</v>
      </c>
      <c r="W1345" s="277">
        <v>67.0</v>
      </c>
      <c r="X1345" s="277">
        <v>0.0</v>
      </c>
      <c r="Y1345" s="272">
        <v>1.0</v>
      </c>
      <c r="Z1345" s="272">
        <v>0.0</v>
      </c>
      <c r="AA1345" s="63"/>
      <c r="AB1345" s="63"/>
      <c r="AC1345" s="63"/>
      <c r="AD1345" s="63"/>
      <c r="AE1345" s="63"/>
      <c r="AF1345" s="63"/>
      <c r="AG1345" s="63"/>
      <c r="AH1345" s="63"/>
      <c r="AI1345" s="63"/>
      <c r="AJ1345" s="63"/>
    </row>
    <row r="1346">
      <c r="A1346" s="251" t="s">
        <v>1676</v>
      </c>
      <c r="B1346" s="262" t="s">
        <v>723</v>
      </c>
      <c r="C1346" s="262" t="s">
        <v>724</v>
      </c>
      <c r="D1346" s="262"/>
      <c r="E1346" s="264">
        <v>7.0</v>
      </c>
      <c r="F1346" s="264" t="s">
        <v>7286</v>
      </c>
      <c r="G1346" s="264" t="s">
        <v>7270</v>
      </c>
      <c r="H1346" s="55" t="e">
        <v>#N/A</v>
      </c>
      <c r="I1346" s="264">
        <v>1.0</v>
      </c>
      <c r="J1346" s="280" t="s">
        <v>257</v>
      </c>
      <c r="K1346" s="104">
        <v>38.0</v>
      </c>
      <c r="L1346" s="104">
        <v>22.0</v>
      </c>
      <c r="M1346" s="104">
        <v>16.0</v>
      </c>
      <c r="N1346" s="262" t="s">
        <v>4400</v>
      </c>
      <c r="O1346" s="264">
        <v>2.0</v>
      </c>
      <c r="P1346" s="268">
        <v>2.0E-4</v>
      </c>
      <c r="Q1346" s="264">
        <v>2.0</v>
      </c>
      <c r="R1346" s="268">
        <v>2.0E-4</v>
      </c>
      <c r="S1346" s="268">
        <v>1.0</v>
      </c>
      <c r="T1346" s="264">
        <v>0.0</v>
      </c>
      <c r="U1346" s="268">
        <v>0.5</v>
      </c>
      <c r="V1346" s="268">
        <v>0.0</v>
      </c>
      <c r="W1346" s="269">
        <v>67.0</v>
      </c>
      <c r="X1346" s="269">
        <v>0.0</v>
      </c>
      <c r="Y1346" s="264">
        <v>1.0</v>
      </c>
      <c r="Z1346" s="264">
        <v>0.0</v>
      </c>
      <c r="AA1346" s="3"/>
      <c r="AB1346" s="3"/>
      <c r="AC1346" s="3"/>
      <c r="AD1346" s="3"/>
      <c r="AE1346" s="3"/>
      <c r="AF1346" s="3"/>
      <c r="AG1346" s="3"/>
      <c r="AH1346" s="3"/>
      <c r="AI1346" s="3"/>
      <c r="AJ1346" s="3"/>
    </row>
    <row r="1347">
      <c r="A1347" s="252" t="s">
        <v>1676</v>
      </c>
      <c r="B1347" s="270" t="s">
        <v>866</v>
      </c>
      <c r="C1347" s="270" t="s">
        <v>4144</v>
      </c>
      <c r="D1347" s="270" t="s">
        <v>4145</v>
      </c>
      <c r="E1347" s="271">
        <v>13.0</v>
      </c>
      <c r="F1347" s="271" t="s">
        <v>7287</v>
      </c>
      <c r="G1347" s="272" t="s">
        <v>7271</v>
      </c>
      <c r="H1347" s="59" t="s">
        <v>1612</v>
      </c>
      <c r="I1347" s="272">
        <v>1.0</v>
      </c>
      <c r="J1347" s="274" t="s">
        <v>117</v>
      </c>
      <c r="K1347" s="289">
        <v>60.5</v>
      </c>
      <c r="L1347" s="289">
        <v>33.5</v>
      </c>
      <c r="M1347" s="289">
        <v>27.0</v>
      </c>
      <c r="N1347" s="272">
        <v>3.990010132E10</v>
      </c>
      <c r="O1347" s="272">
        <v>0.0</v>
      </c>
      <c r="P1347" s="276">
        <v>0.0</v>
      </c>
      <c r="Q1347" s="272">
        <v>0.0</v>
      </c>
      <c r="R1347" s="276">
        <v>0.0</v>
      </c>
      <c r="S1347" s="276">
        <v>0.0</v>
      </c>
      <c r="T1347" s="272">
        <v>0.0</v>
      </c>
      <c r="U1347" s="276">
        <v>0.0</v>
      </c>
      <c r="V1347" s="276">
        <v>0.0</v>
      </c>
      <c r="W1347" s="277">
        <v>134.0</v>
      </c>
      <c r="X1347" s="277">
        <v>0.0</v>
      </c>
      <c r="Y1347" s="272">
        <v>1.0</v>
      </c>
      <c r="Z1347" s="272">
        <v>0.0</v>
      </c>
      <c r="AA1347" s="63"/>
      <c r="AB1347" s="63"/>
      <c r="AC1347" s="63"/>
      <c r="AD1347" s="63"/>
      <c r="AE1347" s="63"/>
      <c r="AF1347" s="63"/>
      <c r="AG1347" s="63"/>
      <c r="AH1347" s="63"/>
      <c r="AI1347" s="63"/>
      <c r="AJ1347" s="63"/>
    </row>
    <row r="1348">
      <c r="A1348" s="251" t="s">
        <v>1676</v>
      </c>
      <c r="B1348" s="262" t="s">
        <v>3741</v>
      </c>
      <c r="C1348" s="262" t="s">
        <v>5636</v>
      </c>
      <c r="D1348" s="262" t="s">
        <v>5637</v>
      </c>
      <c r="E1348" s="263">
        <v>10.0</v>
      </c>
      <c r="F1348" s="263" t="s">
        <v>7287</v>
      </c>
      <c r="G1348" s="264" t="s">
        <v>7271</v>
      </c>
      <c r="H1348" s="55" t="s">
        <v>1616</v>
      </c>
      <c r="I1348" s="264">
        <v>1.0</v>
      </c>
      <c r="J1348" s="278" t="s">
        <v>109</v>
      </c>
      <c r="K1348" s="104">
        <v>54.0</v>
      </c>
      <c r="L1348" s="104">
        <v>34.0</v>
      </c>
      <c r="M1348" s="104">
        <v>20.0</v>
      </c>
      <c r="N1348" s="262" t="s">
        <v>5635</v>
      </c>
      <c r="O1348" s="264">
        <v>3.0</v>
      </c>
      <c r="P1348" s="268">
        <v>3.0E-4</v>
      </c>
      <c r="Q1348" s="264">
        <v>3.0</v>
      </c>
      <c r="R1348" s="268">
        <v>2.0E-4</v>
      </c>
      <c r="S1348" s="268">
        <v>1.0</v>
      </c>
      <c r="T1348" s="264">
        <v>0.0</v>
      </c>
      <c r="U1348" s="268">
        <v>0.3333</v>
      </c>
      <c r="V1348" s="268">
        <v>0.0</v>
      </c>
      <c r="W1348" s="269">
        <v>117.0</v>
      </c>
      <c r="X1348" s="269">
        <v>0.0</v>
      </c>
      <c r="Y1348" s="264">
        <v>1.0</v>
      </c>
      <c r="Z1348" s="264">
        <v>0.0</v>
      </c>
      <c r="AA1348" s="3"/>
      <c r="AB1348" s="3"/>
      <c r="AC1348" s="3"/>
      <c r="AD1348" s="3"/>
      <c r="AE1348" s="3"/>
      <c r="AF1348" s="3"/>
      <c r="AG1348" s="3"/>
      <c r="AH1348" s="3"/>
      <c r="AI1348" s="3"/>
      <c r="AJ1348" s="3"/>
    </row>
    <row r="1349">
      <c r="A1349" s="252" t="s">
        <v>1676</v>
      </c>
      <c r="B1349" s="270" t="s">
        <v>3741</v>
      </c>
      <c r="C1349" s="270" t="s">
        <v>5632</v>
      </c>
      <c r="D1349" s="270" t="s">
        <v>5633</v>
      </c>
      <c r="E1349" s="271">
        <v>9.0</v>
      </c>
      <c r="F1349" s="271" t="s">
        <v>7287</v>
      </c>
      <c r="G1349" s="272" t="s">
        <v>7271</v>
      </c>
      <c r="H1349" s="59" t="s">
        <v>1616</v>
      </c>
      <c r="I1349" s="272">
        <v>1.0</v>
      </c>
      <c r="J1349" s="279" t="s">
        <v>109</v>
      </c>
      <c r="K1349" s="289">
        <v>54.0</v>
      </c>
      <c r="L1349" s="289">
        <v>34.0</v>
      </c>
      <c r="M1349" s="289">
        <v>20.0</v>
      </c>
      <c r="N1349" s="270" t="s">
        <v>5631</v>
      </c>
      <c r="O1349" s="272">
        <v>2.0</v>
      </c>
      <c r="P1349" s="276">
        <v>2.0E-4</v>
      </c>
      <c r="Q1349" s="272">
        <v>2.0</v>
      </c>
      <c r="R1349" s="276">
        <v>2.0E-4</v>
      </c>
      <c r="S1349" s="276">
        <v>1.0</v>
      </c>
      <c r="T1349" s="272">
        <v>0.0</v>
      </c>
      <c r="U1349" s="276">
        <v>0.5</v>
      </c>
      <c r="V1349" s="276">
        <v>0.0</v>
      </c>
      <c r="W1349" s="277">
        <v>117.0</v>
      </c>
      <c r="X1349" s="277">
        <v>0.0</v>
      </c>
      <c r="Y1349" s="272">
        <v>1.0</v>
      </c>
      <c r="Z1349" s="272">
        <v>0.0</v>
      </c>
      <c r="AA1349" s="63"/>
      <c r="AB1349" s="63"/>
      <c r="AC1349" s="63"/>
      <c r="AD1349" s="63"/>
      <c r="AE1349" s="63"/>
      <c r="AF1349" s="63"/>
      <c r="AG1349" s="63"/>
      <c r="AH1349" s="63"/>
      <c r="AI1349" s="63"/>
      <c r="AJ1349" s="63"/>
    </row>
    <row r="1350">
      <c r="A1350" s="251" t="s">
        <v>1676</v>
      </c>
      <c r="B1350" s="262" t="s">
        <v>7355</v>
      </c>
      <c r="C1350" s="262" t="s">
        <v>373</v>
      </c>
      <c r="D1350" s="262" t="s">
        <v>7356</v>
      </c>
      <c r="E1350" s="263">
        <v>10.5</v>
      </c>
      <c r="F1350" s="263" t="s">
        <v>7287</v>
      </c>
      <c r="G1350" s="264" t="s">
        <v>7271</v>
      </c>
      <c r="H1350" s="55" t="s">
        <v>1580</v>
      </c>
      <c r="I1350" s="264">
        <v>3.0</v>
      </c>
      <c r="J1350" s="278" t="s">
        <v>213</v>
      </c>
      <c r="K1350" s="104">
        <v>49.5</v>
      </c>
      <c r="L1350" s="104">
        <v>28.5</v>
      </c>
      <c r="M1350" s="104">
        <v>21.0</v>
      </c>
      <c r="N1350" s="262" t="s">
        <v>7357</v>
      </c>
      <c r="O1350" s="264">
        <v>2.0</v>
      </c>
      <c r="P1350" s="268">
        <v>2.0E-4</v>
      </c>
      <c r="Q1350" s="264">
        <v>2.0</v>
      </c>
      <c r="R1350" s="268">
        <v>2.0E-4</v>
      </c>
      <c r="S1350" s="268">
        <v>1.0</v>
      </c>
      <c r="T1350" s="264">
        <v>0.0</v>
      </c>
      <c r="U1350" s="268">
        <v>1.5</v>
      </c>
      <c r="V1350" s="268">
        <v>0.0</v>
      </c>
      <c r="W1350" s="269">
        <v>318.0</v>
      </c>
      <c r="X1350" s="269">
        <v>0.0</v>
      </c>
      <c r="Y1350" s="264">
        <v>3.0</v>
      </c>
      <c r="Z1350" s="264">
        <v>0.0</v>
      </c>
      <c r="AA1350" s="3"/>
      <c r="AB1350" s="3"/>
      <c r="AC1350" s="3"/>
      <c r="AD1350" s="3"/>
      <c r="AE1350" s="3"/>
      <c r="AF1350" s="3"/>
      <c r="AG1350" s="3"/>
      <c r="AH1350" s="3"/>
      <c r="AI1350" s="3"/>
      <c r="AJ1350" s="3"/>
    </row>
    <row r="1351">
      <c r="A1351" s="252" t="s">
        <v>1676</v>
      </c>
      <c r="B1351" s="270" t="s">
        <v>372</v>
      </c>
      <c r="C1351" s="270" t="s">
        <v>373</v>
      </c>
      <c r="D1351" s="270" t="s">
        <v>7356</v>
      </c>
      <c r="E1351" s="271">
        <v>10.5</v>
      </c>
      <c r="F1351" s="271" t="s">
        <v>7287</v>
      </c>
      <c r="G1351" s="272" t="s">
        <v>7271</v>
      </c>
      <c r="H1351" s="59" t="s">
        <v>1580</v>
      </c>
      <c r="I1351" s="272">
        <v>1.0</v>
      </c>
      <c r="J1351" s="279" t="s">
        <v>213</v>
      </c>
      <c r="K1351" s="289">
        <v>49.5</v>
      </c>
      <c r="L1351" s="289">
        <v>28.5</v>
      </c>
      <c r="M1351" s="289">
        <v>21.0</v>
      </c>
      <c r="N1351" s="272">
        <v>4.600101295E9</v>
      </c>
      <c r="O1351" s="272">
        <v>0.0</v>
      </c>
      <c r="P1351" s="276">
        <v>0.0</v>
      </c>
      <c r="Q1351" s="272">
        <v>0.0</v>
      </c>
      <c r="R1351" s="276">
        <v>0.0</v>
      </c>
      <c r="S1351" s="276">
        <v>0.0</v>
      </c>
      <c r="T1351" s="272">
        <v>0.0</v>
      </c>
      <c r="U1351" s="276">
        <v>0.0</v>
      </c>
      <c r="V1351" s="276">
        <v>0.0</v>
      </c>
      <c r="W1351" s="277">
        <v>106.0</v>
      </c>
      <c r="X1351" s="277">
        <v>0.0</v>
      </c>
      <c r="Y1351" s="272">
        <v>1.0</v>
      </c>
      <c r="Z1351" s="272">
        <v>0.0</v>
      </c>
      <c r="AA1351" s="63"/>
      <c r="AB1351" s="63"/>
      <c r="AC1351" s="63"/>
      <c r="AD1351" s="63"/>
      <c r="AE1351" s="63"/>
      <c r="AF1351" s="63"/>
      <c r="AG1351" s="63"/>
      <c r="AH1351" s="63"/>
      <c r="AI1351" s="63"/>
      <c r="AJ1351" s="63"/>
    </row>
    <row r="1352">
      <c r="A1352" s="251" t="s">
        <v>1676</v>
      </c>
      <c r="B1352" s="262" t="s">
        <v>372</v>
      </c>
      <c r="C1352" s="262" t="s">
        <v>4245</v>
      </c>
      <c r="D1352" s="262" t="s">
        <v>4246</v>
      </c>
      <c r="E1352" s="263">
        <v>8.0</v>
      </c>
      <c r="F1352" s="263" t="s">
        <v>7287</v>
      </c>
      <c r="G1352" s="264" t="s">
        <v>7271</v>
      </c>
      <c r="H1352" s="55" t="s">
        <v>1580</v>
      </c>
      <c r="I1352" s="264">
        <v>1.0</v>
      </c>
      <c r="J1352" s="278" t="s">
        <v>213</v>
      </c>
      <c r="K1352" s="104">
        <v>49.5</v>
      </c>
      <c r="L1352" s="104">
        <v>28.5</v>
      </c>
      <c r="M1352" s="104">
        <v>21.0</v>
      </c>
      <c r="N1352" s="264">
        <v>4.60010127E9</v>
      </c>
      <c r="O1352" s="264">
        <v>2.0</v>
      </c>
      <c r="P1352" s="268">
        <v>2.0E-4</v>
      </c>
      <c r="Q1352" s="264">
        <v>4.0</v>
      </c>
      <c r="R1352" s="268">
        <v>3.0E-4</v>
      </c>
      <c r="S1352" s="268">
        <v>1.0</v>
      </c>
      <c r="T1352" s="264">
        <v>0.0</v>
      </c>
      <c r="U1352" s="268">
        <v>0.5</v>
      </c>
      <c r="V1352" s="268">
        <v>0.0</v>
      </c>
      <c r="W1352" s="269">
        <v>106.0</v>
      </c>
      <c r="X1352" s="269">
        <v>0.0</v>
      </c>
      <c r="Y1352" s="264">
        <v>1.0</v>
      </c>
      <c r="Z1352" s="264">
        <v>0.0</v>
      </c>
      <c r="AA1352" s="3"/>
      <c r="AB1352" s="3"/>
      <c r="AC1352" s="3"/>
      <c r="AD1352" s="3"/>
      <c r="AE1352" s="3"/>
      <c r="AF1352" s="3"/>
      <c r="AG1352" s="3"/>
      <c r="AH1352" s="3"/>
      <c r="AI1352" s="3"/>
      <c r="AJ1352" s="3"/>
    </row>
    <row r="1353">
      <c r="A1353" s="252" t="s">
        <v>1676</v>
      </c>
      <c r="B1353" s="270" t="s">
        <v>7355</v>
      </c>
      <c r="C1353" s="270" t="s">
        <v>4251</v>
      </c>
      <c r="D1353" s="270" t="s">
        <v>4252</v>
      </c>
      <c r="E1353" s="271">
        <v>9.0</v>
      </c>
      <c r="F1353" s="271" t="s">
        <v>7287</v>
      </c>
      <c r="G1353" s="272" t="s">
        <v>7271</v>
      </c>
      <c r="H1353" s="59" t="s">
        <v>1580</v>
      </c>
      <c r="I1353" s="272">
        <v>1.0</v>
      </c>
      <c r="J1353" s="279" t="s">
        <v>213</v>
      </c>
      <c r="K1353" s="289">
        <v>49.5</v>
      </c>
      <c r="L1353" s="289">
        <v>28.5</v>
      </c>
      <c r="M1353" s="289">
        <v>21.0</v>
      </c>
      <c r="N1353" s="270" t="s">
        <v>7358</v>
      </c>
      <c r="O1353" s="272">
        <v>10.0</v>
      </c>
      <c r="P1353" s="276">
        <v>9.0E-4</v>
      </c>
      <c r="Q1353" s="272">
        <v>11.0</v>
      </c>
      <c r="R1353" s="276">
        <v>8.0E-4</v>
      </c>
      <c r="S1353" s="276">
        <v>0.9091</v>
      </c>
      <c r="T1353" s="272">
        <v>0.0</v>
      </c>
      <c r="U1353" s="276">
        <v>0.1</v>
      </c>
      <c r="V1353" s="276">
        <v>0.0</v>
      </c>
      <c r="W1353" s="277">
        <v>106.0</v>
      </c>
      <c r="X1353" s="277">
        <v>0.0</v>
      </c>
      <c r="Y1353" s="272">
        <v>1.0</v>
      </c>
      <c r="Z1353" s="272">
        <v>0.0</v>
      </c>
      <c r="AA1353" s="63"/>
      <c r="AB1353" s="63"/>
      <c r="AC1353" s="63"/>
      <c r="AD1353" s="63"/>
      <c r="AE1353" s="63"/>
      <c r="AF1353" s="63"/>
      <c r="AG1353" s="63"/>
      <c r="AH1353" s="63"/>
      <c r="AI1353" s="63"/>
      <c r="AJ1353" s="63"/>
    </row>
    <row r="1354">
      <c r="A1354" s="251" t="s">
        <v>1676</v>
      </c>
      <c r="B1354" s="262" t="s">
        <v>415</v>
      </c>
      <c r="C1354" s="262" t="s">
        <v>892</v>
      </c>
      <c r="D1354" s="262" t="s">
        <v>893</v>
      </c>
      <c r="E1354" s="263">
        <v>10.5</v>
      </c>
      <c r="F1354" s="263" t="s">
        <v>7287</v>
      </c>
      <c r="G1354" s="264" t="s">
        <v>7271</v>
      </c>
      <c r="H1354" s="55" t="s">
        <v>7272</v>
      </c>
      <c r="I1354" s="264">
        <v>1.0</v>
      </c>
      <c r="J1354" s="278" t="s">
        <v>113</v>
      </c>
      <c r="K1354" s="104">
        <v>60.5</v>
      </c>
      <c r="L1354" s="104">
        <v>33.5</v>
      </c>
      <c r="M1354" s="104">
        <v>27.0</v>
      </c>
      <c r="N1354" s="262" t="s">
        <v>3083</v>
      </c>
      <c r="O1354" s="264">
        <v>4.0</v>
      </c>
      <c r="P1354" s="268">
        <v>4.0E-4</v>
      </c>
      <c r="Q1354" s="264">
        <v>6.0</v>
      </c>
      <c r="R1354" s="268">
        <v>5.0E-4</v>
      </c>
      <c r="S1354" s="268">
        <v>1.0</v>
      </c>
      <c r="T1354" s="264">
        <v>0.0</v>
      </c>
      <c r="U1354" s="268">
        <v>0.25</v>
      </c>
      <c r="V1354" s="268">
        <v>0.0</v>
      </c>
      <c r="W1354" s="269">
        <v>134.0</v>
      </c>
      <c r="X1354" s="269">
        <v>0.0</v>
      </c>
      <c r="Y1354" s="264">
        <v>1.0</v>
      </c>
      <c r="Z1354" s="264">
        <v>0.0</v>
      </c>
      <c r="AA1354" s="3"/>
      <c r="AB1354" s="3"/>
      <c r="AC1354" s="3"/>
      <c r="AD1354" s="3"/>
      <c r="AE1354" s="3"/>
      <c r="AF1354" s="3"/>
      <c r="AG1354" s="3"/>
      <c r="AH1354" s="3"/>
      <c r="AI1354" s="3"/>
      <c r="AJ1354" s="3"/>
    </row>
    <row r="1355">
      <c r="A1355" s="252" t="s">
        <v>1676</v>
      </c>
      <c r="B1355" s="270" t="s">
        <v>415</v>
      </c>
      <c r="C1355" s="270" t="s">
        <v>3086</v>
      </c>
      <c r="D1355" s="270" t="s">
        <v>3087</v>
      </c>
      <c r="E1355" s="271">
        <v>12.0</v>
      </c>
      <c r="F1355" s="271" t="s">
        <v>7287</v>
      </c>
      <c r="G1355" s="272" t="s">
        <v>7271</v>
      </c>
      <c r="H1355" s="59" t="s">
        <v>7272</v>
      </c>
      <c r="I1355" s="272">
        <v>2.0</v>
      </c>
      <c r="J1355" s="279" t="s">
        <v>113</v>
      </c>
      <c r="K1355" s="289">
        <v>60.5</v>
      </c>
      <c r="L1355" s="289">
        <v>33.5</v>
      </c>
      <c r="M1355" s="289">
        <v>27.0</v>
      </c>
      <c r="N1355" s="270" t="s">
        <v>3085</v>
      </c>
      <c r="O1355" s="272">
        <v>2.0</v>
      </c>
      <c r="P1355" s="276">
        <v>2.0E-4</v>
      </c>
      <c r="Q1355" s="272">
        <v>2.0</v>
      </c>
      <c r="R1355" s="276">
        <v>2.0E-4</v>
      </c>
      <c r="S1355" s="276">
        <v>1.0</v>
      </c>
      <c r="T1355" s="272">
        <v>0.0</v>
      </c>
      <c r="U1355" s="276">
        <v>1.0</v>
      </c>
      <c r="V1355" s="276">
        <v>0.0</v>
      </c>
      <c r="W1355" s="277">
        <v>268.0</v>
      </c>
      <c r="X1355" s="277">
        <v>0.0</v>
      </c>
      <c r="Y1355" s="272">
        <v>2.0</v>
      </c>
      <c r="Z1355" s="272">
        <v>0.0</v>
      </c>
      <c r="AA1355" s="63"/>
      <c r="AB1355" s="63"/>
      <c r="AC1355" s="63"/>
      <c r="AD1355" s="63"/>
      <c r="AE1355" s="63"/>
      <c r="AF1355" s="63"/>
      <c r="AG1355" s="63"/>
      <c r="AH1355" s="63"/>
      <c r="AI1355" s="63"/>
      <c r="AJ1355" s="63"/>
    </row>
    <row r="1356">
      <c r="A1356" s="251" t="s">
        <v>1676</v>
      </c>
      <c r="B1356" s="262" t="s">
        <v>415</v>
      </c>
      <c r="C1356" s="262" t="s">
        <v>418</v>
      </c>
      <c r="D1356" s="262" t="s">
        <v>419</v>
      </c>
      <c r="E1356" s="263">
        <v>6.5</v>
      </c>
      <c r="F1356" s="263" t="s">
        <v>7287</v>
      </c>
      <c r="G1356" s="264" t="s">
        <v>7271</v>
      </c>
      <c r="H1356" s="55" t="s">
        <v>7272</v>
      </c>
      <c r="I1356" s="264">
        <v>2.0</v>
      </c>
      <c r="J1356" s="278" t="s">
        <v>113</v>
      </c>
      <c r="K1356" s="104">
        <v>60.5</v>
      </c>
      <c r="L1356" s="104">
        <v>33.5</v>
      </c>
      <c r="M1356" s="104">
        <v>27.0</v>
      </c>
      <c r="N1356" s="262" t="s">
        <v>6406</v>
      </c>
      <c r="O1356" s="264">
        <v>8.0</v>
      </c>
      <c r="P1356" s="268">
        <v>8.0E-4</v>
      </c>
      <c r="Q1356" s="264">
        <v>9.0</v>
      </c>
      <c r="R1356" s="268">
        <v>7.0E-4</v>
      </c>
      <c r="S1356" s="268">
        <v>1.0</v>
      </c>
      <c r="T1356" s="264">
        <v>0.0</v>
      </c>
      <c r="U1356" s="268">
        <v>0.25</v>
      </c>
      <c r="V1356" s="268">
        <v>0.0</v>
      </c>
      <c r="W1356" s="269">
        <v>268.0</v>
      </c>
      <c r="X1356" s="269">
        <v>0.0</v>
      </c>
      <c r="Y1356" s="264">
        <v>2.0</v>
      </c>
      <c r="Z1356" s="264">
        <v>0.0</v>
      </c>
      <c r="AA1356" s="3"/>
      <c r="AB1356" s="3"/>
      <c r="AC1356" s="3"/>
      <c r="AD1356" s="3"/>
      <c r="AE1356" s="3"/>
      <c r="AF1356" s="3"/>
      <c r="AG1356" s="3"/>
      <c r="AH1356" s="3"/>
      <c r="AI1356" s="3"/>
      <c r="AJ1356" s="3"/>
    </row>
    <row r="1357">
      <c r="A1357" s="252" t="s">
        <v>1676</v>
      </c>
      <c r="B1357" s="270" t="s">
        <v>415</v>
      </c>
      <c r="C1357" s="270" t="s">
        <v>896</v>
      </c>
      <c r="D1357" s="270" t="s">
        <v>897</v>
      </c>
      <c r="E1357" s="271">
        <v>8.5</v>
      </c>
      <c r="F1357" s="271" t="s">
        <v>7287</v>
      </c>
      <c r="G1357" s="272" t="s">
        <v>7271</v>
      </c>
      <c r="H1357" s="59" t="s">
        <v>7272</v>
      </c>
      <c r="I1357" s="272">
        <v>1.0</v>
      </c>
      <c r="J1357" s="279" t="s">
        <v>113</v>
      </c>
      <c r="K1357" s="289">
        <v>60.5</v>
      </c>
      <c r="L1357" s="289">
        <v>33.5</v>
      </c>
      <c r="M1357" s="289">
        <v>27.0</v>
      </c>
      <c r="N1357" s="270" t="s">
        <v>6414</v>
      </c>
      <c r="O1357" s="272">
        <v>4.0</v>
      </c>
      <c r="P1357" s="276">
        <v>4.0E-4</v>
      </c>
      <c r="Q1357" s="272">
        <v>5.0</v>
      </c>
      <c r="R1357" s="276">
        <v>4.0E-4</v>
      </c>
      <c r="S1357" s="276">
        <v>0.6</v>
      </c>
      <c r="T1357" s="272">
        <v>0.0</v>
      </c>
      <c r="U1357" s="276">
        <v>0.25</v>
      </c>
      <c r="V1357" s="276">
        <v>0.0</v>
      </c>
      <c r="W1357" s="277">
        <v>134.0</v>
      </c>
      <c r="X1357" s="277">
        <v>0.0</v>
      </c>
      <c r="Y1357" s="272">
        <v>1.0</v>
      </c>
      <c r="Z1357" s="272">
        <v>0.0</v>
      </c>
      <c r="AA1357" s="63"/>
      <c r="AB1357" s="63"/>
      <c r="AC1357" s="63"/>
      <c r="AD1357" s="63"/>
      <c r="AE1357" s="63"/>
      <c r="AF1357" s="63"/>
      <c r="AG1357" s="63"/>
      <c r="AH1357" s="63"/>
      <c r="AI1357" s="63"/>
      <c r="AJ1357" s="63"/>
    </row>
    <row r="1358">
      <c r="A1358" s="251" t="s">
        <v>1676</v>
      </c>
      <c r="B1358" s="262" t="s">
        <v>898</v>
      </c>
      <c r="C1358" s="262" t="s">
        <v>1128</v>
      </c>
      <c r="D1358" s="262" t="s">
        <v>1129</v>
      </c>
      <c r="E1358" s="263">
        <v>10.5</v>
      </c>
      <c r="F1358" s="263" t="s">
        <v>7287</v>
      </c>
      <c r="G1358" s="264" t="s">
        <v>7271</v>
      </c>
      <c r="H1358" s="55" t="s">
        <v>1585</v>
      </c>
      <c r="I1358" s="264">
        <v>1.0</v>
      </c>
      <c r="J1358" s="278" t="s">
        <v>88</v>
      </c>
      <c r="K1358" s="104">
        <v>59.0</v>
      </c>
      <c r="L1358" s="104">
        <v>35.0</v>
      </c>
      <c r="M1358" s="104">
        <v>24.0</v>
      </c>
      <c r="N1358" s="262" t="s">
        <v>5152</v>
      </c>
      <c r="O1358" s="264">
        <v>2.0</v>
      </c>
      <c r="P1358" s="268">
        <v>2.0E-4</v>
      </c>
      <c r="Q1358" s="264">
        <v>10.0</v>
      </c>
      <c r="R1358" s="268">
        <v>8.0E-4</v>
      </c>
      <c r="S1358" s="268">
        <v>1.0</v>
      </c>
      <c r="T1358" s="264">
        <v>0.0</v>
      </c>
      <c r="U1358" s="268">
        <v>0.5</v>
      </c>
      <c r="V1358" s="268">
        <v>0.0</v>
      </c>
      <c r="W1358" s="269">
        <v>134.0</v>
      </c>
      <c r="X1358" s="269">
        <v>0.0</v>
      </c>
      <c r="Y1358" s="264">
        <v>1.0</v>
      </c>
      <c r="Z1358" s="264">
        <v>0.0</v>
      </c>
      <c r="AA1358" s="3"/>
      <c r="AB1358" s="3"/>
      <c r="AC1358" s="3"/>
      <c r="AD1358" s="3"/>
      <c r="AE1358" s="3"/>
      <c r="AF1358" s="3"/>
      <c r="AG1358" s="3"/>
      <c r="AH1358" s="3"/>
      <c r="AI1358" s="3"/>
      <c r="AJ1358" s="3"/>
    </row>
    <row r="1359">
      <c r="A1359" s="252" t="s">
        <v>1676</v>
      </c>
      <c r="B1359" s="270" t="s">
        <v>898</v>
      </c>
      <c r="C1359" s="270" t="s">
        <v>5129</v>
      </c>
      <c r="D1359" s="270" t="s">
        <v>5130</v>
      </c>
      <c r="E1359" s="271">
        <v>7.0</v>
      </c>
      <c r="F1359" s="271" t="s">
        <v>7287</v>
      </c>
      <c r="G1359" s="272" t="s">
        <v>7271</v>
      </c>
      <c r="H1359" s="59" t="s">
        <v>1585</v>
      </c>
      <c r="I1359" s="272">
        <v>1.0</v>
      </c>
      <c r="J1359" s="279" t="s">
        <v>88</v>
      </c>
      <c r="K1359" s="289">
        <v>59.0</v>
      </c>
      <c r="L1359" s="289">
        <v>35.0</v>
      </c>
      <c r="M1359" s="289">
        <v>24.0</v>
      </c>
      <c r="N1359" s="270" t="s">
        <v>5128</v>
      </c>
      <c r="O1359" s="272">
        <v>7.0</v>
      </c>
      <c r="P1359" s="276">
        <v>7.0E-4</v>
      </c>
      <c r="Q1359" s="272">
        <v>8.0</v>
      </c>
      <c r="R1359" s="276">
        <v>6.0E-4</v>
      </c>
      <c r="S1359" s="276">
        <v>0.125</v>
      </c>
      <c r="T1359" s="272">
        <v>0.0</v>
      </c>
      <c r="U1359" s="276">
        <v>0.1429</v>
      </c>
      <c r="V1359" s="276">
        <v>0.0</v>
      </c>
      <c r="W1359" s="277">
        <v>134.0</v>
      </c>
      <c r="X1359" s="277">
        <v>0.0</v>
      </c>
      <c r="Y1359" s="272">
        <v>1.0</v>
      </c>
      <c r="Z1359" s="272">
        <v>0.0</v>
      </c>
      <c r="AA1359" s="63"/>
      <c r="AB1359" s="63"/>
      <c r="AC1359" s="63"/>
      <c r="AD1359" s="63"/>
      <c r="AE1359" s="63"/>
      <c r="AF1359" s="63"/>
      <c r="AG1359" s="63"/>
      <c r="AH1359" s="63"/>
      <c r="AI1359" s="63"/>
      <c r="AJ1359" s="63"/>
    </row>
    <row r="1360">
      <c r="A1360" s="251" t="s">
        <v>1676</v>
      </c>
      <c r="B1360" s="262" t="s">
        <v>898</v>
      </c>
      <c r="C1360" s="262" t="s">
        <v>5145</v>
      </c>
      <c r="D1360" s="262" t="s">
        <v>5146</v>
      </c>
      <c r="E1360" s="263">
        <v>9.5</v>
      </c>
      <c r="F1360" s="263" t="s">
        <v>7287</v>
      </c>
      <c r="G1360" s="264" t="s">
        <v>7271</v>
      </c>
      <c r="H1360" s="55" t="s">
        <v>1585</v>
      </c>
      <c r="I1360" s="264">
        <v>1.0</v>
      </c>
      <c r="J1360" s="278" t="s">
        <v>88</v>
      </c>
      <c r="K1360" s="104">
        <v>59.0</v>
      </c>
      <c r="L1360" s="104">
        <v>35.0</v>
      </c>
      <c r="M1360" s="104">
        <v>24.0</v>
      </c>
      <c r="N1360" s="262" t="s">
        <v>5144</v>
      </c>
      <c r="O1360" s="264">
        <v>42.0</v>
      </c>
      <c r="P1360" s="268">
        <v>0.004</v>
      </c>
      <c r="Q1360" s="264">
        <v>51.0</v>
      </c>
      <c r="R1360" s="268">
        <v>0.0039</v>
      </c>
      <c r="S1360" s="268">
        <v>1.0</v>
      </c>
      <c r="T1360" s="264">
        <v>0.0</v>
      </c>
      <c r="U1360" s="268">
        <v>0.0238</v>
      </c>
      <c r="V1360" s="268">
        <v>0.0</v>
      </c>
      <c r="W1360" s="269">
        <v>134.0</v>
      </c>
      <c r="X1360" s="269">
        <v>0.0</v>
      </c>
      <c r="Y1360" s="264">
        <v>1.0</v>
      </c>
      <c r="Z1360" s="264">
        <v>0.0</v>
      </c>
      <c r="AA1360" s="3"/>
      <c r="AB1360" s="3"/>
      <c r="AC1360" s="3"/>
      <c r="AD1360" s="3"/>
      <c r="AE1360" s="3"/>
      <c r="AF1360" s="3"/>
      <c r="AG1360" s="3"/>
      <c r="AH1360" s="3"/>
      <c r="AI1360" s="3"/>
      <c r="AJ1360" s="3"/>
    </row>
    <row r="1361">
      <c r="A1361" s="252" t="s">
        <v>1676</v>
      </c>
      <c r="B1361" s="270" t="s">
        <v>549</v>
      </c>
      <c r="C1361" s="270" t="s">
        <v>550</v>
      </c>
      <c r="D1361" s="270" t="s">
        <v>551</v>
      </c>
      <c r="E1361" s="271">
        <v>7.5</v>
      </c>
      <c r="F1361" s="271" t="s">
        <v>7287</v>
      </c>
      <c r="G1361" s="272" t="s">
        <v>7271</v>
      </c>
      <c r="H1361" s="59" t="s">
        <v>1593</v>
      </c>
      <c r="I1361" s="272">
        <v>1.0</v>
      </c>
      <c r="J1361" s="279" t="s">
        <v>97</v>
      </c>
      <c r="K1361" s="289">
        <v>57.0</v>
      </c>
      <c r="L1361" s="289">
        <v>34.5</v>
      </c>
      <c r="M1361" s="289">
        <v>22.5</v>
      </c>
      <c r="N1361" s="270" t="s">
        <v>5354</v>
      </c>
      <c r="O1361" s="272">
        <v>6.0</v>
      </c>
      <c r="P1361" s="276">
        <v>6.0E-4</v>
      </c>
      <c r="Q1361" s="272">
        <v>10.0</v>
      </c>
      <c r="R1361" s="276">
        <v>8.0E-4</v>
      </c>
      <c r="S1361" s="276">
        <v>1.0</v>
      </c>
      <c r="T1361" s="272">
        <v>0.0</v>
      </c>
      <c r="U1361" s="276">
        <v>0.1667</v>
      </c>
      <c r="V1361" s="276">
        <v>0.0</v>
      </c>
      <c r="W1361" s="277">
        <v>124.0</v>
      </c>
      <c r="X1361" s="277">
        <v>0.0</v>
      </c>
      <c r="Y1361" s="272">
        <v>1.0</v>
      </c>
      <c r="Z1361" s="272">
        <v>0.0</v>
      </c>
      <c r="AA1361" s="63"/>
      <c r="AB1361" s="63"/>
      <c r="AC1361" s="63"/>
      <c r="AD1361" s="63"/>
      <c r="AE1361" s="63"/>
      <c r="AF1361" s="63"/>
      <c r="AG1361" s="63"/>
      <c r="AH1361" s="63"/>
      <c r="AI1361" s="63"/>
      <c r="AJ1361" s="63"/>
    </row>
    <row r="1362">
      <c r="A1362" s="251" t="s">
        <v>1676</v>
      </c>
      <c r="B1362" s="262" t="s">
        <v>549</v>
      </c>
      <c r="C1362" s="262" t="s">
        <v>959</v>
      </c>
      <c r="D1362" s="262" t="s">
        <v>960</v>
      </c>
      <c r="E1362" s="263">
        <v>8.5</v>
      </c>
      <c r="F1362" s="263" t="s">
        <v>7287</v>
      </c>
      <c r="G1362" s="264" t="s">
        <v>7271</v>
      </c>
      <c r="H1362" s="55" t="s">
        <v>1593</v>
      </c>
      <c r="I1362" s="264">
        <v>1.0</v>
      </c>
      <c r="J1362" s="278" t="s">
        <v>97</v>
      </c>
      <c r="K1362" s="104">
        <v>57.0</v>
      </c>
      <c r="L1362" s="104">
        <v>34.5</v>
      </c>
      <c r="M1362" s="104">
        <v>22.5</v>
      </c>
      <c r="N1362" s="262" t="s">
        <v>5358</v>
      </c>
      <c r="O1362" s="264">
        <v>7.0</v>
      </c>
      <c r="P1362" s="268">
        <v>7.0E-4</v>
      </c>
      <c r="Q1362" s="264">
        <v>8.0</v>
      </c>
      <c r="R1362" s="268">
        <v>6.0E-4</v>
      </c>
      <c r="S1362" s="268">
        <v>0.625</v>
      </c>
      <c r="T1362" s="264">
        <v>0.0</v>
      </c>
      <c r="U1362" s="268">
        <v>0.1429</v>
      </c>
      <c r="V1362" s="268">
        <v>0.0</v>
      </c>
      <c r="W1362" s="269">
        <v>124.0</v>
      </c>
      <c r="X1362" s="269">
        <v>0.0</v>
      </c>
      <c r="Y1362" s="264">
        <v>1.0</v>
      </c>
      <c r="Z1362" s="264">
        <v>0.0</v>
      </c>
      <c r="AA1362" s="3"/>
      <c r="AB1362" s="3"/>
      <c r="AC1362" s="3"/>
      <c r="AD1362" s="3"/>
      <c r="AE1362" s="3"/>
      <c r="AF1362" s="3"/>
      <c r="AG1362" s="3"/>
      <c r="AH1362" s="3"/>
      <c r="AI1362" s="3"/>
      <c r="AJ1362" s="3"/>
    </row>
    <row r="1363">
      <c r="A1363" s="252" t="s">
        <v>1676</v>
      </c>
      <c r="B1363" s="270" t="s">
        <v>549</v>
      </c>
      <c r="C1363" s="270" t="s">
        <v>558</v>
      </c>
      <c r="D1363" s="270" t="s">
        <v>559</v>
      </c>
      <c r="E1363" s="271">
        <v>6.5</v>
      </c>
      <c r="F1363" s="271" t="s">
        <v>188</v>
      </c>
      <c r="G1363" s="272" t="s">
        <v>7271</v>
      </c>
      <c r="H1363" s="59" t="s">
        <v>1593</v>
      </c>
      <c r="I1363" s="272">
        <v>1.0</v>
      </c>
      <c r="J1363" s="279" t="s">
        <v>97</v>
      </c>
      <c r="K1363" s="289">
        <v>57.0</v>
      </c>
      <c r="L1363" s="289">
        <v>34.5</v>
      </c>
      <c r="M1363" s="289">
        <v>22.5</v>
      </c>
      <c r="N1363" s="270" t="s">
        <v>5362</v>
      </c>
      <c r="O1363" s="272">
        <v>4.0</v>
      </c>
      <c r="P1363" s="276">
        <v>4.0E-4</v>
      </c>
      <c r="Q1363" s="272">
        <v>6.0</v>
      </c>
      <c r="R1363" s="276">
        <v>5.0E-4</v>
      </c>
      <c r="S1363" s="276">
        <v>1.0</v>
      </c>
      <c r="T1363" s="272">
        <v>0.0</v>
      </c>
      <c r="U1363" s="276">
        <v>0.25</v>
      </c>
      <c r="V1363" s="276">
        <v>0.0</v>
      </c>
      <c r="W1363" s="277">
        <v>124.0</v>
      </c>
      <c r="X1363" s="277">
        <v>0.0</v>
      </c>
      <c r="Y1363" s="272">
        <v>1.0</v>
      </c>
      <c r="Z1363" s="272">
        <v>0.0</v>
      </c>
      <c r="AA1363" s="63"/>
      <c r="AB1363" s="63"/>
      <c r="AC1363" s="63"/>
      <c r="AD1363" s="63"/>
      <c r="AE1363" s="63"/>
      <c r="AF1363" s="63"/>
      <c r="AG1363" s="63"/>
      <c r="AH1363" s="63"/>
      <c r="AI1363" s="63"/>
      <c r="AJ1363" s="63"/>
    </row>
    <row r="1364">
      <c r="A1364" s="251" t="s">
        <v>1676</v>
      </c>
      <c r="B1364" s="262" t="s">
        <v>7330</v>
      </c>
      <c r="C1364" s="262" t="s">
        <v>686</v>
      </c>
      <c r="D1364" s="262" t="s">
        <v>7329</v>
      </c>
      <c r="E1364" s="263">
        <v>6.0</v>
      </c>
      <c r="F1364" s="263" t="s">
        <v>188</v>
      </c>
      <c r="G1364" s="264" t="s">
        <v>7271</v>
      </c>
      <c r="H1364" s="55" t="s">
        <v>1598</v>
      </c>
      <c r="I1364" s="264">
        <v>1.0</v>
      </c>
      <c r="J1364" s="278" t="s">
        <v>207</v>
      </c>
      <c r="K1364" s="104">
        <v>49.5</v>
      </c>
      <c r="L1364" s="104">
        <v>28.5</v>
      </c>
      <c r="M1364" s="104">
        <v>21.0</v>
      </c>
      <c r="N1364" s="262" t="s">
        <v>7359</v>
      </c>
      <c r="O1364" s="264">
        <v>9.0</v>
      </c>
      <c r="P1364" s="268">
        <v>9.0E-4</v>
      </c>
      <c r="Q1364" s="264">
        <v>10.0</v>
      </c>
      <c r="R1364" s="268">
        <v>8.0E-4</v>
      </c>
      <c r="S1364" s="268">
        <v>0.8</v>
      </c>
      <c r="T1364" s="264">
        <v>0.0</v>
      </c>
      <c r="U1364" s="268">
        <v>0.1111</v>
      </c>
      <c r="V1364" s="268">
        <v>0.0</v>
      </c>
      <c r="W1364" s="269">
        <v>106.0</v>
      </c>
      <c r="X1364" s="269">
        <v>0.0</v>
      </c>
      <c r="Y1364" s="264">
        <v>1.0</v>
      </c>
      <c r="Z1364" s="264">
        <v>0.0</v>
      </c>
      <c r="AA1364" s="3"/>
      <c r="AB1364" s="3"/>
      <c r="AC1364" s="3"/>
      <c r="AD1364" s="3"/>
      <c r="AE1364" s="3"/>
      <c r="AF1364" s="3"/>
      <c r="AG1364" s="3"/>
      <c r="AH1364" s="3"/>
      <c r="AI1364" s="3"/>
      <c r="AJ1364" s="3"/>
    </row>
    <row r="1365">
      <c r="A1365" s="252" t="s">
        <v>1676</v>
      </c>
      <c r="B1365" s="270" t="s">
        <v>3761</v>
      </c>
      <c r="C1365" s="270" t="s">
        <v>5800</v>
      </c>
      <c r="D1365" s="270" t="s">
        <v>5801</v>
      </c>
      <c r="E1365" s="271">
        <v>10.0</v>
      </c>
      <c r="F1365" s="271" t="s">
        <v>7287</v>
      </c>
      <c r="G1365" s="272" t="s">
        <v>7271</v>
      </c>
      <c r="H1365" s="59" t="s">
        <v>1602</v>
      </c>
      <c r="I1365" s="272">
        <v>1.0</v>
      </c>
      <c r="J1365" s="279" t="s">
        <v>38</v>
      </c>
      <c r="K1365" s="289">
        <v>78.0</v>
      </c>
      <c r="L1365" s="289">
        <v>43.0</v>
      </c>
      <c r="M1365" s="289">
        <v>35.0</v>
      </c>
      <c r="N1365" s="270" t="s">
        <v>5799</v>
      </c>
      <c r="O1365" s="272">
        <v>7.0</v>
      </c>
      <c r="P1365" s="276">
        <v>7.0E-4</v>
      </c>
      <c r="Q1365" s="272">
        <v>8.0</v>
      </c>
      <c r="R1365" s="276">
        <v>6.0E-4</v>
      </c>
      <c r="S1365" s="276">
        <v>1.0</v>
      </c>
      <c r="T1365" s="272">
        <v>0.0</v>
      </c>
      <c r="U1365" s="276">
        <v>0.1429</v>
      </c>
      <c r="V1365" s="276">
        <v>0.0</v>
      </c>
      <c r="W1365" s="277">
        <v>166.0</v>
      </c>
      <c r="X1365" s="277">
        <v>0.0</v>
      </c>
      <c r="Y1365" s="272">
        <v>1.0</v>
      </c>
      <c r="Z1365" s="272">
        <v>0.0</v>
      </c>
      <c r="AA1365" s="63"/>
      <c r="AB1365" s="63"/>
      <c r="AC1365" s="63"/>
      <c r="AD1365" s="63"/>
      <c r="AE1365" s="63"/>
      <c r="AF1365" s="63"/>
      <c r="AG1365" s="63"/>
      <c r="AH1365" s="63"/>
      <c r="AI1365" s="63"/>
      <c r="AJ1365" s="63"/>
    </row>
    <row r="1366">
      <c r="A1366" s="251" t="s">
        <v>1676</v>
      </c>
      <c r="B1366" s="262" t="s">
        <v>3761</v>
      </c>
      <c r="C1366" s="262" t="s">
        <v>5804</v>
      </c>
      <c r="D1366" s="262" t="s">
        <v>5805</v>
      </c>
      <c r="E1366" s="263">
        <v>11.0</v>
      </c>
      <c r="F1366" s="263" t="s">
        <v>7287</v>
      </c>
      <c r="G1366" s="264" t="s">
        <v>7271</v>
      </c>
      <c r="H1366" s="55" t="s">
        <v>1602</v>
      </c>
      <c r="I1366" s="264">
        <v>1.0</v>
      </c>
      <c r="J1366" s="278" t="s">
        <v>38</v>
      </c>
      <c r="K1366" s="104">
        <v>78.0</v>
      </c>
      <c r="L1366" s="104">
        <v>43.0</v>
      </c>
      <c r="M1366" s="104">
        <v>35.0</v>
      </c>
      <c r="N1366" s="262" t="s">
        <v>5803</v>
      </c>
      <c r="O1366" s="264">
        <v>3.0</v>
      </c>
      <c r="P1366" s="268">
        <v>3.0E-4</v>
      </c>
      <c r="Q1366" s="264">
        <v>4.0</v>
      </c>
      <c r="R1366" s="268">
        <v>3.0E-4</v>
      </c>
      <c r="S1366" s="268">
        <v>1.0</v>
      </c>
      <c r="T1366" s="264">
        <v>0.0</v>
      </c>
      <c r="U1366" s="268">
        <v>0.3333</v>
      </c>
      <c r="V1366" s="268">
        <v>0.0</v>
      </c>
      <c r="W1366" s="269">
        <v>166.0</v>
      </c>
      <c r="X1366" s="269">
        <v>0.0</v>
      </c>
      <c r="Y1366" s="264">
        <v>1.0</v>
      </c>
      <c r="Z1366" s="264">
        <v>0.0</v>
      </c>
      <c r="AA1366" s="3"/>
      <c r="AB1366" s="3"/>
      <c r="AC1366" s="3"/>
      <c r="AD1366" s="3"/>
      <c r="AE1366" s="3"/>
      <c r="AF1366" s="3"/>
      <c r="AG1366" s="3"/>
      <c r="AH1366" s="3"/>
      <c r="AI1366" s="3"/>
      <c r="AJ1366" s="3"/>
    </row>
    <row r="1367">
      <c r="A1367" s="252" t="s">
        <v>1676</v>
      </c>
      <c r="B1367" s="270" t="s">
        <v>3761</v>
      </c>
      <c r="C1367" s="270" t="s">
        <v>5784</v>
      </c>
      <c r="D1367" s="270" t="s">
        <v>5785</v>
      </c>
      <c r="E1367" s="271">
        <v>8.5</v>
      </c>
      <c r="F1367" s="271" t="s">
        <v>7287</v>
      </c>
      <c r="G1367" s="272" t="s">
        <v>7271</v>
      </c>
      <c r="H1367" s="59" t="s">
        <v>1602</v>
      </c>
      <c r="I1367" s="272">
        <v>1.0</v>
      </c>
      <c r="J1367" s="279" t="s">
        <v>38</v>
      </c>
      <c r="K1367" s="289">
        <v>78.0</v>
      </c>
      <c r="L1367" s="289">
        <v>43.0</v>
      </c>
      <c r="M1367" s="289">
        <v>35.0</v>
      </c>
      <c r="N1367" s="270" t="s">
        <v>5783</v>
      </c>
      <c r="O1367" s="272">
        <v>4.0</v>
      </c>
      <c r="P1367" s="276">
        <v>4.0E-4</v>
      </c>
      <c r="Q1367" s="272">
        <v>5.0</v>
      </c>
      <c r="R1367" s="276">
        <v>4.0E-4</v>
      </c>
      <c r="S1367" s="276">
        <v>1.0</v>
      </c>
      <c r="T1367" s="272">
        <v>0.0</v>
      </c>
      <c r="U1367" s="276">
        <v>0.25</v>
      </c>
      <c r="V1367" s="276">
        <v>0.0</v>
      </c>
      <c r="W1367" s="277">
        <v>166.0</v>
      </c>
      <c r="X1367" s="277">
        <v>0.0</v>
      </c>
      <c r="Y1367" s="272">
        <v>1.0</v>
      </c>
      <c r="Z1367" s="272">
        <v>0.0</v>
      </c>
      <c r="AA1367" s="63"/>
      <c r="AB1367" s="63"/>
      <c r="AC1367" s="63"/>
      <c r="AD1367" s="63"/>
      <c r="AE1367" s="63"/>
      <c r="AF1367" s="63"/>
      <c r="AG1367" s="63"/>
      <c r="AH1367" s="63"/>
      <c r="AI1367" s="63"/>
      <c r="AJ1367" s="63"/>
    </row>
    <row r="1368">
      <c r="A1368" s="251" t="s">
        <v>1676</v>
      </c>
      <c r="B1368" s="262" t="s">
        <v>663</v>
      </c>
      <c r="C1368" s="262" t="s">
        <v>704</v>
      </c>
      <c r="D1368" s="262" t="s">
        <v>7360</v>
      </c>
      <c r="E1368" s="263">
        <v>7.5</v>
      </c>
      <c r="F1368" s="263" t="s">
        <v>188</v>
      </c>
      <c r="G1368" s="264" t="s">
        <v>7271</v>
      </c>
      <c r="H1368" s="55" t="s">
        <v>1598</v>
      </c>
      <c r="I1368" s="264">
        <v>1.0</v>
      </c>
      <c r="J1368" s="266" t="s">
        <v>207</v>
      </c>
      <c r="K1368" s="104">
        <v>49.5</v>
      </c>
      <c r="L1368" s="104">
        <v>28.5</v>
      </c>
      <c r="M1368" s="104">
        <v>21.0</v>
      </c>
      <c r="N1368" s="264">
        <v>3.100201265E9</v>
      </c>
      <c r="O1368" s="264">
        <v>11.0</v>
      </c>
      <c r="P1368" s="268">
        <v>0.001</v>
      </c>
      <c r="Q1368" s="264">
        <v>11.0</v>
      </c>
      <c r="R1368" s="268">
        <v>8.0E-4</v>
      </c>
      <c r="S1368" s="268">
        <v>1.0</v>
      </c>
      <c r="T1368" s="264">
        <v>0.0</v>
      </c>
      <c r="U1368" s="268">
        <v>0.0909</v>
      </c>
      <c r="V1368" s="268">
        <v>0.0</v>
      </c>
      <c r="W1368" s="269">
        <v>106.0</v>
      </c>
      <c r="X1368" s="269">
        <v>0.0</v>
      </c>
      <c r="Y1368" s="264">
        <v>1.0</v>
      </c>
      <c r="Z1368" s="264">
        <v>0.0</v>
      </c>
      <c r="AA1368" s="3"/>
      <c r="AB1368" s="3"/>
      <c r="AC1368" s="3"/>
      <c r="AD1368" s="3"/>
      <c r="AE1368" s="3"/>
      <c r="AF1368" s="3"/>
      <c r="AG1368" s="3"/>
      <c r="AH1368" s="3"/>
      <c r="AI1368" s="3"/>
      <c r="AJ1368" s="3"/>
    </row>
    <row r="1369">
      <c r="A1369" s="252" t="s">
        <v>1676</v>
      </c>
      <c r="B1369" s="270" t="s">
        <v>708</v>
      </c>
      <c r="C1369" s="270" t="s">
        <v>709</v>
      </c>
      <c r="D1369" s="270" t="s">
        <v>710</v>
      </c>
      <c r="E1369" s="271">
        <v>9.5</v>
      </c>
      <c r="F1369" s="271" t="s">
        <v>7287</v>
      </c>
      <c r="G1369" s="272" t="s">
        <v>7271</v>
      </c>
      <c r="H1369" s="59" t="s">
        <v>7276</v>
      </c>
      <c r="I1369" s="272">
        <v>1.0</v>
      </c>
      <c r="J1369" s="279" t="s">
        <v>211</v>
      </c>
      <c r="K1369" s="289">
        <v>49.5</v>
      </c>
      <c r="L1369" s="289">
        <v>28.5</v>
      </c>
      <c r="M1369" s="289">
        <v>21.0</v>
      </c>
      <c r="N1369" s="270" t="s">
        <v>6209</v>
      </c>
      <c r="O1369" s="272">
        <v>1.0</v>
      </c>
      <c r="P1369" s="276">
        <v>1.0E-4</v>
      </c>
      <c r="Q1369" s="272">
        <v>1.0</v>
      </c>
      <c r="R1369" s="276">
        <v>1.0E-4</v>
      </c>
      <c r="S1369" s="276">
        <v>1.0</v>
      </c>
      <c r="T1369" s="272">
        <v>0.0</v>
      </c>
      <c r="U1369" s="276">
        <v>1.0</v>
      </c>
      <c r="V1369" s="276">
        <v>0.0</v>
      </c>
      <c r="W1369" s="277">
        <v>102.0</v>
      </c>
      <c r="X1369" s="277">
        <v>0.0</v>
      </c>
      <c r="Y1369" s="272">
        <v>1.0</v>
      </c>
      <c r="Z1369" s="272">
        <v>0.0</v>
      </c>
      <c r="AA1369" s="63"/>
      <c r="AB1369" s="63"/>
      <c r="AC1369" s="63"/>
      <c r="AD1369" s="63"/>
      <c r="AE1369" s="63"/>
      <c r="AF1369" s="63"/>
      <c r="AG1369" s="63"/>
      <c r="AH1369" s="63"/>
      <c r="AI1369" s="63"/>
      <c r="AJ1369" s="63"/>
    </row>
    <row r="1370">
      <c r="A1370" s="251" t="s">
        <v>1676</v>
      </c>
      <c r="B1370" s="262" t="s">
        <v>708</v>
      </c>
      <c r="C1370" s="262" t="s">
        <v>6256</v>
      </c>
      <c r="D1370" s="262" t="s">
        <v>6257</v>
      </c>
      <c r="E1370" s="263">
        <v>10.0</v>
      </c>
      <c r="F1370" s="263" t="s">
        <v>188</v>
      </c>
      <c r="G1370" s="264" t="s">
        <v>7271</v>
      </c>
      <c r="H1370" s="55" t="s">
        <v>7276</v>
      </c>
      <c r="I1370" s="264">
        <v>1.0</v>
      </c>
      <c r="J1370" s="278" t="s">
        <v>211</v>
      </c>
      <c r="K1370" s="104">
        <v>49.5</v>
      </c>
      <c r="L1370" s="104">
        <v>28.5</v>
      </c>
      <c r="M1370" s="104">
        <v>21.0</v>
      </c>
      <c r="N1370" s="262" t="s">
        <v>6255</v>
      </c>
      <c r="O1370" s="264">
        <v>1.0</v>
      </c>
      <c r="P1370" s="268">
        <v>1.0E-4</v>
      </c>
      <c r="Q1370" s="264">
        <v>1.0</v>
      </c>
      <c r="R1370" s="268">
        <v>1.0E-4</v>
      </c>
      <c r="S1370" s="268">
        <v>1.0</v>
      </c>
      <c r="T1370" s="264">
        <v>0.0</v>
      </c>
      <c r="U1370" s="268">
        <v>1.0</v>
      </c>
      <c r="V1370" s="268">
        <v>0.0</v>
      </c>
      <c r="W1370" s="269">
        <v>106.0</v>
      </c>
      <c r="X1370" s="269">
        <v>0.0</v>
      </c>
      <c r="Y1370" s="264">
        <v>1.0</v>
      </c>
      <c r="Z1370" s="264">
        <v>0.0</v>
      </c>
      <c r="AA1370" s="3"/>
      <c r="AB1370" s="3"/>
      <c r="AC1370" s="3"/>
      <c r="AD1370" s="3"/>
      <c r="AE1370" s="3"/>
      <c r="AF1370" s="3"/>
      <c r="AG1370" s="3"/>
      <c r="AH1370" s="3"/>
      <c r="AI1370" s="3"/>
      <c r="AJ1370" s="3"/>
    </row>
    <row r="1371">
      <c r="A1371" s="252" t="s">
        <v>1676</v>
      </c>
      <c r="B1371" s="270" t="s">
        <v>732</v>
      </c>
      <c r="C1371" s="270" t="s">
        <v>735</v>
      </c>
      <c r="D1371" s="270" t="s">
        <v>736</v>
      </c>
      <c r="E1371" s="271">
        <v>8.5</v>
      </c>
      <c r="F1371" s="271" t="s">
        <v>186</v>
      </c>
      <c r="G1371" s="272" t="s">
        <v>7271</v>
      </c>
      <c r="H1371" s="59" t="s">
        <v>7281</v>
      </c>
      <c r="I1371" s="272">
        <v>2.0</v>
      </c>
      <c r="J1371" s="279" t="s">
        <v>243</v>
      </c>
      <c r="K1371" s="289">
        <v>37.0</v>
      </c>
      <c r="L1371" s="289">
        <v>25.5</v>
      </c>
      <c r="M1371" s="289">
        <v>11.5</v>
      </c>
      <c r="N1371" s="270" t="s">
        <v>5909</v>
      </c>
      <c r="O1371" s="272">
        <v>3.0</v>
      </c>
      <c r="P1371" s="276">
        <v>3.0E-4</v>
      </c>
      <c r="Q1371" s="272">
        <v>3.0</v>
      </c>
      <c r="R1371" s="276">
        <v>2.0E-4</v>
      </c>
      <c r="S1371" s="276">
        <v>1.0</v>
      </c>
      <c r="T1371" s="272">
        <v>0.0</v>
      </c>
      <c r="U1371" s="276">
        <v>0.6667</v>
      </c>
      <c r="V1371" s="276">
        <v>0.0</v>
      </c>
      <c r="W1371" s="277">
        <v>130.0</v>
      </c>
      <c r="X1371" s="277">
        <v>0.0</v>
      </c>
      <c r="Y1371" s="272">
        <v>1.0</v>
      </c>
      <c r="Z1371" s="272">
        <v>0.0</v>
      </c>
      <c r="AA1371" s="63"/>
      <c r="AB1371" s="63"/>
      <c r="AC1371" s="63"/>
      <c r="AD1371" s="63"/>
      <c r="AE1371" s="63"/>
      <c r="AF1371" s="63"/>
      <c r="AG1371" s="63"/>
      <c r="AH1371" s="63"/>
      <c r="AI1371" s="63"/>
      <c r="AJ1371" s="63"/>
    </row>
    <row r="1372">
      <c r="A1372" s="251" t="s">
        <v>1676</v>
      </c>
      <c r="B1372" s="262" t="s">
        <v>1037</v>
      </c>
      <c r="C1372" s="262" t="s">
        <v>5948</v>
      </c>
      <c r="D1372" s="262" t="s">
        <v>5949</v>
      </c>
      <c r="E1372" s="263">
        <v>11.0</v>
      </c>
      <c r="F1372" s="263" t="s">
        <v>7291</v>
      </c>
      <c r="G1372" s="264" t="s">
        <v>7271</v>
      </c>
      <c r="H1372" s="55" t="s">
        <v>7281</v>
      </c>
      <c r="I1372" s="264">
        <v>1.0</v>
      </c>
      <c r="J1372" s="278" t="s">
        <v>243</v>
      </c>
      <c r="K1372" s="104">
        <v>37.0</v>
      </c>
      <c r="L1372" s="104">
        <v>25.5</v>
      </c>
      <c r="M1372" s="104">
        <v>11.5</v>
      </c>
      <c r="N1372" s="262" t="s">
        <v>5947</v>
      </c>
      <c r="O1372" s="264">
        <v>1.0</v>
      </c>
      <c r="P1372" s="268">
        <v>1.0E-4</v>
      </c>
      <c r="Q1372" s="264">
        <v>2.0</v>
      </c>
      <c r="R1372" s="268">
        <v>2.0E-4</v>
      </c>
      <c r="S1372" s="268">
        <v>1.0</v>
      </c>
      <c r="T1372" s="264">
        <v>0.0</v>
      </c>
      <c r="U1372" s="268">
        <v>1.0</v>
      </c>
      <c r="V1372" s="268">
        <v>0.0</v>
      </c>
      <c r="W1372" s="269">
        <v>65.0</v>
      </c>
      <c r="X1372" s="269">
        <v>0.0</v>
      </c>
      <c r="Y1372" s="264">
        <v>1.0</v>
      </c>
      <c r="Z1372" s="264">
        <v>0.0</v>
      </c>
      <c r="AA1372" s="3"/>
      <c r="AB1372" s="3"/>
      <c r="AC1372" s="3"/>
      <c r="AD1372" s="3"/>
      <c r="AE1372" s="3"/>
      <c r="AF1372" s="3"/>
      <c r="AG1372" s="3"/>
      <c r="AH1372" s="3"/>
      <c r="AI1372" s="3"/>
      <c r="AJ1372" s="3"/>
    </row>
    <row r="1373">
      <c r="A1373" s="252" t="s">
        <v>1676</v>
      </c>
      <c r="B1373" s="270" t="s">
        <v>732</v>
      </c>
      <c r="C1373" s="270" t="s">
        <v>7361</v>
      </c>
      <c r="D1373" s="270" t="s">
        <v>7362</v>
      </c>
      <c r="E1373" s="271">
        <v>7.0</v>
      </c>
      <c r="F1373" s="271" t="s">
        <v>186</v>
      </c>
      <c r="G1373" s="272" t="s">
        <v>7271</v>
      </c>
      <c r="H1373" s="59" t="s">
        <v>7281</v>
      </c>
      <c r="I1373" s="272">
        <v>1.0</v>
      </c>
      <c r="J1373" s="279" t="s">
        <v>243</v>
      </c>
      <c r="K1373" s="289">
        <v>37.0</v>
      </c>
      <c r="L1373" s="289">
        <v>25.5</v>
      </c>
      <c r="M1373" s="289">
        <v>11.5</v>
      </c>
      <c r="N1373" s="270" t="s">
        <v>7363</v>
      </c>
      <c r="O1373" s="272">
        <v>0.0</v>
      </c>
      <c r="P1373" s="276">
        <v>0.0</v>
      </c>
      <c r="Q1373" s="272">
        <v>0.0</v>
      </c>
      <c r="R1373" s="276">
        <v>0.0</v>
      </c>
      <c r="S1373" s="276">
        <v>0.0</v>
      </c>
      <c r="T1373" s="272">
        <v>0.0</v>
      </c>
      <c r="U1373" s="276">
        <v>0.0</v>
      </c>
      <c r="V1373" s="276">
        <v>0.0</v>
      </c>
      <c r="W1373" s="277">
        <v>70.0</v>
      </c>
      <c r="X1373" s="277">
        <v>0.0</v>
      </c>
      <c r="Y1373" s="272">
        <v>1.0</v>
      </c>
      <c r="Z1373" s="272">
        <v>0.0</v>
      </c>
      <c r="AA1373" s="63"/>
      <c r="AB1373" s="63"/>
      <c r="AC1373" s="63"/>
      <c r="AD1373" s="63"/>
      <c r="AE1373" s="63"/>
      <c r="AF1373" s="63"/>
      <c r="AG1373" s="63"/>
      <c r="AH1373" s="63"/>
      <c r="AI1373" s="63"/>
      <c r="AJ1373" s="63"/>
    </row>
    <row r="1374">
      <c r="A1374" s="251" t="s">
        <v>1676</v>
      </c>
      <c r="B1374" s="262" t="s">
        <v>760</v>
      </c>
      <c r="C1374" s="262" t="s">
        <v>6944</v>
      </c>
      <c r="D1374" s="262" t="s">
        <v>6945</v>
      </c>
      <c r="E1374" s="263">
        <v>6.5</v>
      </c>
      <c r="F1374" s="263" t="s">
        <v>188</v>
      </c>
      <c r="G1374" s="264" t="s">
        <v>7271</v>
      </c>
      <c r="H1374" s="55" t="s">
        <v>1619</v>
      </c>
      <c r="I1374" s="264">
        <v>1.0</v>
      </c>
      <c r="J1374" s="278" t="s">
        <v>196</v>
      </c>
      <c r="K1374" s="104">
        <v>56.0</v>
      </c>
      <c r="L1374" s="104">
        <v>29.5</v>
      </c>
      <c r="M1374" s="104">
        <v>26.5</v>
      </c>
      <c r="N1374" s="262" t="s">
        <v>6943</v>
      </c>
      <c r="O1374" s="264">
        <v>1.0</v>
      </c>
      <c r="P1374" s="268">
        <v>1.0E-4</v>
      </c>
      <c r="Q1374" s="264">
        <v>1.0</v>
      </c>
      <c r="R1374" s="268">
        <v>1.0E-4</v>
      </c>
      <c r="S1374" s="268">
        <v>1.0</v>
      </c>
      <c r="T1374" s="264">
        <v>0.0</v>
      </c>
      <c r="U1374" s="268">
        <v>1.0</v>
      </c>
      <c r="V1374" s="268">
        <v>0.0</v>
      </c>
      <c r="W1374" s="269">
        <v>106.0</v>
      </c>
      <c r="X1374" s="269">
        <v>0.0</v>
      </c>
      <c r="Y1374" s="264">
        <v>1.0</v>
      </c>
      <c r="Z1374" s="264">
        <v>0.0</v>
      </c>
      <c r="AA1374" s="3"/>
      <c r="AB1374" s="3"/>
      <c r="AC1374" s="3"/>
      <c r="AD1374" s="3"/>
      <c r="AE1374" s="3"/>
      <c r="AF1374" s="3"/>
      <c r="AG1374" s="3"/>
      <c r="AH1374" s="3"/>
      <c r="AI1374" s="3"/>
      <c r="AJ1374" s="3"/>
    </row>
    <row r="1375">
      <c r="A1375" s="252" t="s">
        <v>1676</v>
      </c>
      <c r="B1375" s="270" t="s">
        <v>777</v>
      </c>
      <c r="C1375" s="270" t="s">
        <v>3185</v>
      </c>
      <c r="D1375" s="270" t="s">
        <v>3186</v>
      </c>
      <c r="E1375" s="271">
        <v>13.0</v>
      </c>
      <c r="F1375" s="271" t="s">
        <v>7290</v>
      </c>
      <c r="G1375" s="272" t="s">
        <v>7271</v>
      </c>
      <c r="H1375" s="59" t="s">
        <v>54</v>
      </c>
      <c r="I1375" s="272">
        <v>1.0</v>
      </c>
      <c r="J1375" s="279" t="s">
        <v>44</v>
      </c>
      <c r="K1375" s="289">
        <v>76.0</v>
      </c>
      <c r="L1375" s="289">
        <v>42.5</v>
      </c>
      <c r="M1375" s="289">
        <v>33.5</v>
      </c>
      <c r="N1375" s="270" t="s">
        <v>3184</v>
      </c>
      <c r="O1375" s="272">
        <v>9.0</v>
      </c>
      <c r="P1375" s="276">
        <v>9.0E-4</v>
      </c>
      <c r="Q1375" s="272">
        <v>13.0</v>
      </c>
      <c r="R1375" s="276">
        <v>0.001</v>
      </c>
      <c r="S1375" s="276">
        <v>0.7692</v>
      </c>
      <c r="T1375" s="272">
        <v>0.0</v>
      </c>
      <c r="U1375" s="276">
        <v>0.1111</v>
      </c>
      <c r="V1375" s="276">
        <v>0.0</v>
      </c>
      <c r="W1375" s="277">
        <v>156.0</v>
      </c>
      <c r="X1375" s="277">
        <v>0.0</v>
      </c>
      <c r="Y1375" s="272">
        <v>1.0</v>
      </c>
      <c r="Z1375" s="272">
        <v>0.0</v>
      </c>
      <c r="AA1375" s="63"/>
      <c r="AB1375" s="63"/>
      <c r="AC1375" s="63"/>
      <c r="AD1375" s="63"/>
      <c r="AE1375" s="63"/>
      <c r="AF1375" s="63"/>
      <c r="AG1375" s="63"/>
      <c r="AH1375" s="63"/>
      <c r="AI1375" s="63"/>
      <c r="AJ1375" s="63"/>
    </row>
    <row r="1376">
      <c r="A1376" s="251" t="s">
        <v>1676</v>
      </c>
      <c r="B1376" s="262" t="s">
        <v>777</v>
      </c>
      <c r="C1376" s="262" t="s">
        <v>3165</v>
      </c>
      <c r="D1376" s="262" t="s">
        <v>3166</v>
      </c>
      <c r="E1376" s="263">
        <v>7.5</v>
      </c>
      <c r="F1376" s="263" t="s">
        <v>7290</v>
      </c>
      <c r="G1376" s="264" t="s">
        <v>7271</v>
      </c>
      <c r="H1376" s="55" t="s">
        <v>54</v>
      </c>
      <c r="I1376" s="264">
        <v>2.0</v>
      </c>
      <c r="J1376" s="278" t="s">
        <v>44</v>
      </c>
      <c r="K1376" s="104">
        <v>76.0</v>
      </c>
      <c r="L1376" s="104">
        <v>42.5</v>
      </c>
      <c r="M1376" s="104">
        <v>33.5</v>
      </c>
      <c r="N1376" s="262" t="s">
        <v>3164</v>
      </c>
      <c r="O1376" s="264">
        <v>27.0</v>
      </c>
      <c r="P1376" s="268">
        <v>0.0026</v>
      </c>
      <c r="Q1376" s="264">
        <v>34.0</v>
      </c>
      <c r="R1376" s="268">
        <v>0.0026</v>
      </c>
      <c r="S1376" s="268">
        <v>0.9118</v>
      </c>
      <c r="T1376" s="264">
        <v>0.0</v>
      </c>
      <c r="U1376" s="268">
        <v>0.0741</v>
      </c>
      <c r="V1376" s="268">
        <v>0.0</v>
      </c>
      <c r="W1376" s="269">
        <v>312.0</v>
      </c>
      <c r="X1376" s="269">
        <v>0.0</v>
      </c>
      <c r="Y1376" s="264">
        <v>2.0</v>
      </c>
      <c r="Z1376" s="264">
        <v>0.0</v>
      </c>
      <c r="AA1376" s="3"/>
      <c r="AB1376" s="3"/>
      <c r="AC1376" s="3"/>
      <c r="AD1376" s="3"/>
      <c r="AE1376" s="3"/>
      <c r="AF1376" s="3"/>
      <c r="AG1376" s="3"/>
      <c r="AH1376" s="3"/>
      <c r="AI1376" s="3"/>
      <c r="AJ1376" s="3"/>
    </row>
    <row r="1377">
      <c r="A1377" s="252" t="s">
        <v>1676</v>
      </c>
      <c r="B1377" s="270" t="s">
        <v>809</v>
      </c>
      <c r="C1377" s="270" t="s">
        <v>816</v>
      </c>
      <c r="D1377" s="270" t="s">
        <v>817</v>
      </c>
      <c r="E1377" s="271">
        <v>12.0</v>
      </c>
      <c r="F1377" s="271" t="s">
        <v>7287</v>
      </c>
      <c r="G1377" s="272" t="s">
        <v>7271</v>
      </c>
      <c r="H1377" s="59" t="s">
        <v>31</v>
      </c>
      <c r="I1377" s="272">
        <v>5.0</v>
      </c>
      <c r="J1377" s="279" t="s">
        <v>23</v>
      </c>
      <c r="K1377" s="289">
        <v>78.0</v>
      </c>
      <c r="L1377" s="289">
        <v>45.5</v>
      </c>
      <c r="M1377" s="289">
        <v>32.5</v>
      </c>
      <c r="N1377" s="270" t="s">
        <v>6524</v>
      </c>
      <c r="O1377" s="272">
        <v>27.0</v>
      </c>
      <c r="P1377" s="276">
        <v>0.0026</v>
      </c>
      <c r="Q1377" s="272">
        <v>42.0</v>
      </c>
      <c r="R1377" s="276">
        <v>0.0032</v>
      </c>
      <c r="S1377" s="276">
        <v>0.9762</v>
      </c>
      <c r="T1377" s="272">
        <v>0.0</v>
      </c>
      <c r="U1377" s="276">
        <v>0.1852</v>
      </c>
      <c r="V1377" s="276">
        <v>0.0</v>
      </c>
      <c r="W1377" s="277">
        <v>805.0</v>
      </c>
      <c r="X1377" s="277">
        <v>0.0</v>
      </c>
      <c r="Y1377" s="272">
        <v>5.0</v>
      </c>
      <c r="Z1377" s="272">
        <v>0.0</v>
      </c>
      <c r="AA1377" s="63"/>
      <c r="AB1377" s="63"/>
      <c r="AC1377" s="63"/>
      <c r="AD1377" s="63"/>
      <c r="AE1377" s="63"/>
      <c r="AF1377" s="63"/>
      <c r="AG1377" s="63"/>
      <c r="AH1377" s="63"/>
      <c r="AI1377" s="63"/>
      <c r="AJ1377" s="63"/>
    </row>
    <row r="1378">
      <c r="A1378" s="251" t="s">
        <v>1676</v>
      </c>
      <c r="B1378" s="262" t="s">
        <v>809</v>
      </c>
      <c r="C1378" s="262" t="s">
        <v>6507</v>
      </c>
      <c r="D1378" s="262" t="s">
        <v>6508</v>
      </c>
      <c r="E1378" s="263">
        <v>6.0</v>
      </c>
      <c r="F1378" s="263" t="s">
        <v>7287</v>
      </c>
      <c r="G1378" s="264" t="s">
        <v>7271</v>
      </c>
      <c r="H1378" s="55" t="s">
        <v>31</v>
      </c>
      <c r="I1378" s="264">
        <v>2.0</v>
      </c>
      <c r="J1378" s="278" t="s">
        <v>23</v>
      </c>
      <c r="K1378" s="104">
        <v>78.0</v>
      </c>
      <c r="L1378" s="104">
        <v>45.5</v>
      </c>
      <c r="M1378" s="104">
        <v>32.5</v>
      </c>
      <c r="N1378" s="262" t="s">
        <v>6506</v>
      </c>
      <c r="O1378" s="264">
        <v>52.0</v>
      </c>
      <c r="P1378" s="268">
        <v>0.0049</v>
      </c>
      <c r="Q1378" s="264">
        <v>61.0</v>
      </c>
      <c r="R1378" s="268">
        <v>0.0046</v>
      </c>
      <c r="S1378" s="268">
        <v>0.5082</v>
      </c>
      <c r="T1378" s="264">
        <v>0.0</v>
      </c>
      <c r="U1378" s="268">
        <v>0.0385</v>
      </c>
      <c r="V1378" s="268">
        <v>0.0</v>
      </c>
      <c r="W1378" s="269">
        <v>322.0</v>
      </c>
      <c r="X1378" s="269">
        <v>0.0</v>
      </c>
      <c r="Y1378" s="264">
        <v>2.0</v>
      </c>
      <c r="Z1378" s="264">
        <v>0.0</v>
      </c>
      <c r="AA1378" s="3"/>
      <c r="AB1378" s="3"/>
      <c r="AC1378" s="3"/>
      <c r="AD1378" s="3"/>
      <c r="AE1378" s="3"/>
      <c r="AF1378" s="3"/>
      <c r="AG1378" s="3"/>
      <c r="AH1378" s="3"/>
      <c r="AI1378" s="3"/>
      <c r="AJ1378" s="3"/>
    </row>
    <row r="1379">
      <c r="A1379" s="252" t="s">
        <v>1676</v>
      </c>
      <c r="B1379" s="270" t="s">
        <v>824</v>
      </c>
      <c r="C1379" s="270" t="s">
        <v>1096</v>
      </c>
      <c r="D1379" s="270" t="s">
        <v>1097</v>
      </c>
      <c r="E1379" s="271">
        <v>7.5</v>
      </c>
      <c r="F1379" s="271" t="s">
        <v>7287</v>
      </c>
      <c r="G1379" s="272" t="s">
        <v>7271</v>
      </c>
      <c r="H1379" s="59" t="s">
        <v>54</v>
      </c>
      <c r="I1379" s="272">
        <v>1.0</v>
      </c>
      <c r="J1379" s="274" t="s">
        <v>44</v>
      </c>
      <c r="K1379" s="289">
        <v>76.0</v>
      </c>
      <c r="L1379" s="289">
        <v>42.5</v>
      </c>
      <c r="M1379" s="289">
        <v>33.5</v>
      </c>
      <c r="N1379" s="272">
        <v>3.5600001601265E13</v>
      </c>
      <c r="O1379" s="272">
        <v>7.0</v>
      </c>
      <c r="P1379" s="276">
        <v>7.0E-4</v>
      </c>
      <c r="Q1379" s="272">
        <v>9.0</v>
      </c>
      <c r="R1379" s="276">
        <v>7.0E-4</v>
      </c>
      <c r="S1379" s="276">
        <v>1.0</v>
      </c>
      <c r="T1379" s="272">
        <v>0.0</v>
      </c>
      <c r="U1379" s="276">
        <v>0.1429</v>
      </c>
      <c r="V1379" s="276">
        <v>0.0</v>
      </c>
      <c r="W1379" s="277">
        <v>156.0</v>
      </c>
      <c r="X1379" s="277">
        <v>0.0</v>
      </c>
      <c r="Y1379" s="272">
        <v>1.0</v>
      </c>
      <c r="Z1379" s="272">
        <v>0.0</v>
      </c>
      <c r="AA1379" s="63"/>
      <c r="AB1379" s="63"/>
      <c r="AC1379" s="63"/>
      <c r="AD1379" s="63"/>
      <c r="AE1379" s="63"/>
      <c r="AF1379" s="63"/>
      <c r="AG1379" s="63"/>
      <c r="AH1379" s="63"/>
      <c r="AI1379" s="63"/>
      <c r="AJ1379" s="63"/>
    </row>
    <row r="1380">
      <c r="A1380" s="251" t="s">
        <v>1676</v>
      </c>
      <c r="B1380" s="262" t="s">
        <v>824</v>
      </c>
      <c r="C1380" s="262" t="s">
        <v>825</v>
      </c>
      <c r="D1380" s="262" t="s">
        <v>826</v>
      </c>
      <c r="E1380" s="263">
        <v>8.0</v>
      </c>
      <c r="F1380" s="263" t="s">
        <v>7287</v>
      </c>
      <c r="G1380" s="264" t="s">
        <v>7271</v>
      </c>
      <c r="H1380" s="55" t="s">
        <v>54</v>
      </c>
      <c r="I1380" s="264">
        <v>1.0</v>
      </c>
      <c r="J1380" s="266" t="s">
        <v>44</v>
      </c>
      <c r="K1380" s="104">
        <v>76.0</v>
      </c>
      <c r="L1380" s="104">
        <v>42.5</v>
      </c>
      <c r="M1380" s="104">
        <v>33.5</v>
      </c>
      <c r="N1380" s="264">
        <v>3.560000160127E13</v>
      </c>
      <c r="O1380" s="264">
        <v>4.0</v>
      </c>
      <c r="P1380" s="268">
        <v>4.0E-4</v>
      </c>
      <c r="Q1380" s="264">
        <v>5.0</v>
      </c>
      <c r="R1380" s="268">
        <v>4.0E-4</v>
      </c>
      <c r="S1380" s="268">
        <v>1.0</v>
      </c>
      <c r="T1380" s="264">
        <v>0.0</v>
      </c>
      <c r="U1380" s="268">
        <v>0.25</v>
      </c>
      <c r="V1380" s="268">
        <v>0.0</v>
      </c>
      <c r="W1380" s="269">
        <v>156.0</v>
      </c>
      <c r="X1380" s="269">
        <v>0.0</v>
      </c>
      <c r="Y1380" s="264">
        <v>1.0</v>
      </c>
      <c r="Z1380" s="264">
        <v>0.0</v>
      </c>
      <c r="AA1380" s="3"/>
      <c r="AB1380" s="3"/>
      <c r="AC1380" s="3"/>
      <c r="AD1380" s="3"/>
      <c r="AE1380" s="3"/>
      <c r="AF1380" s="3"/>
      <c r="AG1380" s="3"/>
      <c r="AH1380" s="3"/>
      <c r="AI1380" s="3"/>
      <c r="AJ1380" s="3"/>
    </row>
    <row r="1381">
      <c r="A1381" s="252" t="s">
        <v>1676</v>
      </c>
      <c r="B1381" s="270" t="s">
        <v>824</v>
      </c>
      <c r="C1381" s="270" t="s">
        <v>1098</v>
      </c>
      <c r="D1381" s="270" t="s">
        <v>1099</v>
      </c>
      <c r="E1381" s="271">
        <v>9.5</v>
      </c>
      <c r="F1381" s="271" t="s">
        <v>7287</v>
      </c>
      <c r="G1381" s="272" t="s">
        <v>7271</v>
      </c>
      <c r="H1381" s="59" t="s">
        <v>54</v>
      </c>
      <c r="I1381" s="272">
        <v>1.0</v>
      </c>
      <c r="J1381" s="274" t="s">
        <v>44</v>
      </c>
      <c r="K1381" s="289">
        <v>76.0</v>
      </c>
      <c r="L1381" s="289">
        <v>42.5</v>
      </c>
      <c r="M1381" s="289">
        <v>33.5</v>
      </c>
      <c r="N1381" s="272">
        <v>3.5600001601285E13</v>
      </c>
      <c r="O1381" s="272">
        <v>0.0</v>
      </c>
      <c r="P1381" s="276">
        <v>0.0</v>
      </c>
      <c r="Q1381" s="272">
        <v>0.0</v>
      </c>
      <c r="R1381" s="276">
        <v>0.0</v>
      </c>
      <c r="S1381" s="276">
        <v>0.0</v>
      </c>
      <c r="T1381" s="272">
        <v>0.0</v>
      </c>
      <c r="U1381" s="276">
        <v>0.0</v>
      </c>
      <c r="V1381" s="276">
        <v>0.0</v>
      </c>
      <c r="W1381" s="277">
        <v>156.0</v>
      </c>
      <c r="X1381" s="277">
        <v>0.0</v>
      </c>
      <c r="Y1381" s="272">
        <v>1.0</v>
      </c>
      <c r="Z1381" s="272">
        <v>0.0</v>
      </c>
      <c r="AA1381" s="63"/>
      <c r="AB1381" s="63"/>
      <c r="AC1381" s="63"/>
      <c r="AD1381" s="63"/>
      <c r="AE1381" s="63"/>
      <c r="AF1381" s="63"/>
      <c r="AG1381" s="63"/>
      <c r="AH1381" s="63"/>
      <c r="AI1381" s="63"/>
      <c r="AJ1381" s="63"/>
    </row>
    <row r="1382">
      <c r="A1382" s="251" t="s">
        <v>1676</v>
      </c>
      <c r="B1382" s="262" t="s">
        <v>1789</v>
      </c>
      <c r="C1382" s="262" t="s">
        <v>1789</v>
      </c>
      <c r="D1382" s="262" t="s">
        <v>1790</v>
      </c>
      <c r="E1382" s="263">
        <v>13.0</v>
      </c>
      <c r="F1382" s="263" t="s">
        <v>7290</v>
      </c>
      <c r="G1382" s="264" t="s">
        <v>7271</v>
      </c>
      <c r="H1382" s="55" t="s">
        <v>54</v>
      </c>
      <c r="I1382" s="264">
        <v>1.0</v>
      </c>
      <c r="J1382" s="266" t="s">
        <v>44</v>
      </c>
      <c r="K1382" s="104">
        <v>76.0</v>
      </c>
      <c r="L1382" s="104">
        <v>42.5</v>
      </c>
      <c r="M1382" s="104">
        <v>33.5</v>
      </c>
      <c r="N1382" s="264">
        <v>3.560000170132E13</v>
      </c>
      <c r="O1382" s="264">
        <v>1.0</v>
      </c>
      <c r="P1382" s="268">
        <v>1.0E-4</v>
      </c>
      <c r="Q1382" s="264">
        <v>1.0</v>
      </c>
      <c r="R1382" s="268">
        <v>1.0E-4</v>
      </c>
      <c r="S1382" s="268">
        <v>0.0</v>
      </c>
      <c r="T1382" s="264">
        <v>1.0</v>
      </c>
      <c r="U1382" s="268">
        <v>1.0</v>
      </c>
      <c r="V1382" s="268">
        <v>1.0</v>
      </c>
      <c r="W1382" s="269">
        <v>156.0</v>
      </c>
      <c r="X1382" s="269">
        <v>156.0</v>
      </c>
      <c r="Y1382" s="264">
        <v>1.0</v>
      </c>
      <c r="Z1382" s="264">
        <v>1.0</v>
      </c>
      <c r="AA1382" s="3"/>
      <c r="AB1382" s="3"/>
      <c r="AC1382" s="3"/>
      <c r="AD1382" s="3"/>
      <c r="AE1382" s="3"/>
      <c r="AF1382" s="3"/>
      <c r="AG1382" s="3"/>
      <c r="AH1382" s="3"/>
      <c r="AI1382" s="3"/>
      <c r="AJ1382" s="3"/>
    </row>
    <row r="1383">
      <c r="A1383" s="252" t="s">
        <v>1676</v>
      </c>
      <c r="B1383" s="270" t="s">
        <v>824</v>
      </c>
      <c r="C1383" s="270" t="s">
        <v>835</v>
      </c>
      <c r="D1383" s="270" t="s">
        <v>836</v>
      </c>
      <c r="E1383" s="271">
        <v>8.0</v>
      </c>
      <c r="F1383" s="271" t="s">
        <v>7290</v>
      </c>
      <c r="G1383" s="272" t="s">
        <v>7271</v>
      </c>
      <c r="H1383" s="59" t="s">
        <v>54</v>
      </c>
      <c r="I1383" s="272">
        <v>1.0</v>
      </c>
      <c r="J1383" s="274" t="s">
        <v>44</v>
      </c>
      <c r="K1383" s="289">
        <v>76.0</v>
      </c>
      <c r="L1383" s="289">
        <v>42.5</v>
      </c>
      <c r="M1383" s="289">
        <v>33.5</v>
      </c>
      <c r="N1383" s="272">
        <v>3.560000170127E13</v>
      </c>
      <c r="O1383" s="272">
        <v>1.0</v>
      </c>
      <c r="P1383" s="276">
        <v>1.0E-4</v>
      </c>
      <c r="Q1383" s="272">
        <v>2.0</v>
      </c>
      <c r="R1383" s="276">
        <v>2.0E-4</v>
      </c>
      <c r="S1383" s="276">
        <v>1.0</v>
      </c>
      <c r="T1383" s="272">
        <v>0.0</v>
      </c>
      <c r="U1383" s="276">
        <v>1.0</v>
      </c>
      <c r="V1383" s="276">
        <v>0.0</v>
      </c>
      <c r="W1383" s="277">
        <v>156.0</v>
      </c>
      <c r="X1383" s="277">
        <v>0.0</v>
      </c>
      <c r="Y1383" s="272">
        <v>1.0</v>
      </c>
      <c r="Z1383" s="272">
        <v>0.0</v>
      </c>
      <c r="AA1383" s="63"/>
      <c r="AB1383" s="63"/>
      <c r="AC1383" s="63"/>
      <c r="AD1383" s="63"/>
      <c r="AE1383" s="63"/>
      <c r="AF1383" s="63"/>
      <c r="AG1383" s="63"/>
      <c r="AH1383" s="63"/>
      <c r="AI1383" s="63"/>
      <c r="AJ1383" s="63"/>
    </row>
    <row r="1384">
      <c r="A1384" s="251" t="s">
        <v>1676</v>
      </c>
      <c r="B1384" s="262" t="s">
        <v>824</v>
      </c>
      <c r="C1384" s="262" t="s">
        <v>1775</v>
      </c>
      <c r="D1384" s="262" t="s">
        <v>1776</v>
      </c>
      <c r="E1384" s="263">
        <v>9.0</v>
      </c>
      <c r="F1384" s="263" t="s">
        <v>7290</v>
      </c>
      <c r="G1384" s="264" t="s">
        <v>7271</v>
      </c>
      <c r="H1384" s="55" t="s">
        <v>54</v>
      </c>
      <c r="I1384" s="264">
        <v>1.0</v>
      </c>
      <c r="J1384" s="266" t="s">
        <v>44</v>
      </c>
      <c r="K1384" s="104">
        <v>76.0</v>
      </c>
      <c r="L1384" s="104">
        <v>42.5</v>
      </c>
      <c r="M1384" s="104">
        <v>33.5</v>
      </c>
      <c r="N1384" s="264">
        <v>3.560000170128E13</v>
      </c>
      <c r="O1384" s="264">
        <v>2.0</v>
      </c>
      <c r="P1384" s="268">
        <v>2.0E-4</v>
      </c>
      <c r="Q1384" s="264">
        <v>6.0</v>
      </c>
      <c r="R1384" s="268">
        <v>5.0E-4</v>
      </c>
      <c r="S1384" s="268">
        <v>1.0</v>
      </c>
      <c r="T1384" s="264">
        <v>0.0</v>
      </c>
      <c r="U1384" s="268">
        <v>0.5</v>
      </c>
      <c r="V1384" s="268">
        <v>0.0</v>
      </c>
      <c r="W1384" s="269">
        <v>156.0</v>
      </c>
      <c r="X1384" s="269">
        <v>0.0</v>
      </c>
      <c r="Y1384" s="264">
        <v>1.0</v>
      </c>
      <c r="Z1384" s="264">
        <v>0.0</v>
      </c>
      <c r="AA1384" s="3"/>
      <c r="AB1384" s="3"/>
      <c r="AC1384" s="3"/>
      <c r="AD1384" s="3"/>
      <c r="AE1384" s="3"/>
      <c r="AF1384" s="3"/>
      <c r="AG1384" s="3"/>
      <c r="AH1384" s="3"/>
      <c r="AI1384" s="3"/>
      <c r="AJ1384" s="3"/>
    </row>
    <row r="1385">
      <c r="A1385" s="252" t="s">
        <v>1676</v>
      </c>
      <c r="B1385" s="270" t="s">
        <v>777</v>
      </c>
      <c r="C1385" s="270" t="s">
        <v>798</v>
      </c>
      <c r="D1385" s="270" t="s">
        <v>799</v>
      </c>
      <c r="E1385" s="272">
        <v>7.0</v>
      </c>
      <c r="F1385" s="272" t="s">
        <v>7290</v>
      </c>
      <c r="G1385" s="272" t="s">
        <v>7271</v>
      </c>
      <c r="H1385" s="59" t="s">
        <v>54</v>
      </c>
      <c r="I1385" s="272">
        <v>1.0</v>
      </c>
      <c r="J1385" s="281" t="s">
        <v>44</v>
      </c>
      <c r="K1385" s="289">
        <v>76.0</v>
      </c>
      <c r="L1385" s="289">
        <v>42.5</v>
      </c>
      <c r="M1385" s="289">
        <v>33.5</v>
      </c>
      <c r="N1385" s="270" t="s">
        <v>6622</v>
      </c>
      <c r="O1385" s="272">
        <v>145.0</v>
      </c>
      <c r="P1385" s="276">
        <v>0.0137</v>
      </c>
      <c r="Q1385" s="272">
        <v>188.0</v>
      </c>
      <c r="R1385" s="276">
        <v>0.0142</v>
      </c>
      <c r="S1385" s="276">
        <v>1.0</v>
      </c>
      <c r="T1385" s="272">
        <v>0.0</v>
      </c>
      <c r="U1385" s="276">
        <v>0.0069</v>
      </c>
      <c r="V1385" s="276">
        <v>0.0</v>
      </c>
      <c r="W1385" s="277">
        <v>156.0</v>
      </c>
      <c r="X1385" s="277">
        <v>0.0</v>
      </c>
      <c r="Y1385" s="272">
        <v>1.0</v>
      </c>
      <c r="Z1385" s="272">
        <v>0.0</v>
      </c>
      <c r="AA1385" s="63"/>
      <c r="AB1385" s="63"/>
      <c r="AC1385" s="63"/>
      <c r="AD1385" s="63"/>
      <c r="AE1385" s="63"/>
      <c r="AF1385" s="63"/>
      <c r="AG1385" s="63"/>
      <c r="AH1385" s="63"/>
      <c r="AI1385" s="63"/>
      <c r="AJ1385" s="63"/>
    </row>
    <row r="1386">
      <c r="A1386" s="251" t="s">
        <v>1676</v>
      </c>
      <c r="B1386" s="262" t="s">
        <v>777</v>
      </c>
      <c r="C1386" s="262" t="s">
        <v>800</v>
      </c>
      <c r="D1386" s="262" t="s">
        <v>801</v>
      </c>
      <c r="E1386" s="264">
        <v>8.0</v>
      </c>
      <c r="F1386" s="264" t="s">
        <v>7290</v>
      </c>
      <c r="G1386" s="264" t="s">
        <v>7271</v>
      </c>
      <c r="H1386" s="55" t="s">
        <v>54</v>
      </c>
      <c r="I1386" s="264">
        <v>3.0</v>
      </c>
      <c r="J1386" s="280" t="s">
        <v>44</v>
      </c>
      <c r="K1386" s="104">
        <v>76.0</v>
      </c>
      <c r="L1386" s="104">
        <v>42.5</v>
      </c>
      <c r="M1386" s="104">
        <v>33.5</v>
      </c>
      <c r="N1386" s="262" t="s">
        <v>3168</v>
      </c>
      <c r="O1386" s="264">
        <v>22.0</v>
      </c>
      <c r="P1386" s="268">
        <v>0.0021</v>
      </c>
      <c r="Q1386" s="264">
        <v>24.0</v>
      </c>
      <c r="R1386" s="268">
        <v>0.0018</v>
      </c>
      <c r="S1386" s="268">
        <v>0.9167</v>
      </c>
      <c r="T1386" s="264">
        <v>0.0</v>
      </c>
      <c r="U1386" s="268">
        <v>0.1364</v>
      </c>
      <c r="V1386" s="268">
        <v>0.0</v>
      </c>
      <c r="W1386" s="269">
        <v>468.0</v>
      </c>
      <c r="X1386" s="269">
        <v>0.0</v>
      </c>
      <c r="Y1386" s="264">
        <v>3.0</v>
      </c>
      <c r="Z1386" s="264">
        <v>0.0</v>
      </c>
      <c r="AA1386" s="3"/>
      <c r="AB1386" s="3"/>
      <c r="AC1386" s="3"/>
      <c r="AD1386" s="3"/>
      <c r="AE1386" s="3"/>
      <c r="AF1386" s="3"/>
      <c r="AG1386" s="3"/>
      <c r="AH1386" s="3"/>
      <c r="AI1386" s="3"/>
      <c r="AJ1386" s="3"/>
    </row>
    <row r="1387">
      <c r="A1387" s="252" t="s">
        <v>1676</v>
      </c>
      <c r="B1387" s="270" t="s">
        <v>777</v>
      </c>
      <c r="C1387" s="270" t="s">
        <v>802</v>
      </c>
      <c r="D1387" s="270" t="s">
        <v>803</v>
      </c>
      <c r="E1387" s="272">
        <v>8.5</v>
      </c>
      <c r="F1387" s="272" t="s">
        <v>7290</v>
      </c>
      <c r="G1387" s="272" t="s">
        <v>7271</v>
      </c>
      <c r="H1387" s="59" t="s">
        <v>54</v>
      </c>
      <c r="I1387" s="272">
        <v>1.0</v>
      </c>
      <c r="J1387" s="281" t="s">
        <v>44</v>
      </c>
      <c r="K1387" s="289">
        <v>76.0</v>
      </c>
      <c r="L1387" s="289">
        <v>42.5</v>
      </c>
      <c r="M1387" s="289">
        <v>33.5</v>
      </c>
      <c r="N1387" s="270" t="s">
        <v>6624</v>
      </c>
      <c r="O1387" s="272">
        <v>25.0</v>
      </c>
      <c r="P1387" s="276">
        <v>0.0024</v>
      </c>
      <c r="Q1387" s="272">
        <v>30.0</v>
      </c>
      <c r="R1387" s="276">
        <v>0.0023</v>
      </c>
      <c r="S1387" s="276">
        <v>1.0</v>
      </c>
      <c r="T1387" s="272">
        <v>0.0</v>
      </c>
      <c r="U1387" s="276">
        <v>0.04</v>
      </c>
      <c r="V1387" s="276">
        <v>0.0</v>
      </c>
      <c r="W1387" s="277">
        <v>156.0</v>
      </c>
      <c r="X1387" s="277">
        <v>0.0</v>
      </c>
      <c r="Y1387" s="272">
        <v>1.0</v>
      </c>
      <c r="Z1387" s="272">
        <v>0.0</v>
      </c>
      <c r="AA1387" s="63"/>
      <c r="AB1387" s="63"/>
      <c r="AC1387" s="63"/>
      <c r="AD1387" s="63"/>
      <c r="AE1387" s="63"/>
      <c r="AF1387" s="63"/>
      <c r="AG1387" s="63"/>
      <c r="AH1387" s="63"/>
      <c r="AI1387" s="63"/>
      <c r="AJ1387" s="63"/>
    </row>
    <row r="1388">
      <c r="A1388" s="251" t="s">
        <v>1676</v>
      </c>
      <c r="B1388" s="262" t="s">
        <v>777</v>
      </c>
      <c r="C1388" s="262" t="s">
        <v>804</v>
      </c>
      <c r="D1388" s="262" t="s">
        <v>805</v>
      </c>
      <c r="E1388" s="264">
        <v>9.5</v>
      </c>
      <c r="F1388" s="264" t="s">
        <v>7290</v>
      </c>
      <c r="G1388" s="264" t="s">
        <v>7271</v>
      </c>
      <c r="H1388" s="55" t="s">
        <v>54</v>
      </c>
      <c r="I1388" s="264">
        <v>1.0</v>
      </c>
      <c r="J1388" s="280" t="s">
        <v>44</v>
      </c>
      <c r="K1388" s="104">
        <v>76.0</v>
      </c>
      <c r="L1388" s="104">
        <v>42.5</v>
      </c>
      <c r="M1388" s="104">
        <v>33.5</v>
      </c>
      <c r="N1388" s="262" t="s">
        <v>3172</v>
      </c>
      <c r="O1388" s="264">
        <v>24.0</v>
      </c>
      <c r="P1388" s="268">
        <v>0.0023</v>
      </c>
      <c r="Q1388" s="264">
        <v>34.0</v>
      </c>
      <c r="R1388" s="268">
        <v>0.0026</v>
      </c>
      <c r="S1388" s="268">
        <v>0.8824</v>
      </c>
      <c r="T1388" s="264">
        <v>0.0</v>
      </c>
      <c r="U1388" s="268">
        <v>0.0417</v>
      </c>
      <c r="V1388" s="268">
        <v>0.0</v>
      </c>
      <c r="W1388" s="269">
        <v>156.0</v>
      </c>
      <c r="X1388" s="269">
        <v>0.0</v>
      </c>
      <c r="Y1388" s="264">
        <v>1.0</v>
      </c>
      <c r="Z1388" s="264">
        <v>0.0</v>
      </c>
      <c r="AA1388" s="3"/>
      <c r="AB1388" s="3"/>
      <c r="AC1388" s="3"/>
      <c r="AD1388" s="3"/>
      <c r="AE1388" s="3"/>
      <c r="AF1388" s="3"/>
      <c r="AG1388" s="3"/>
      <c r="AH1388" s="3"/>
      <c r="AI1388" s="3"/>
      <c r="AJ1388" s="3"/>
    </row>
    <row r="1389">
      <c r="A1389" s="252" t="s">
        <v>1676</v>
      </c>
      <c r="B1389" s="270" t="s">
        <v>824</v>
      </c>
      <c r="C1389" s="270" t="s">
        <v>1546</v>
      </c>
      <c r="D1389" s="270" t="s">
        <v>1547</v>
      </c>
      <c r="E1389" s="272">
        <v>6.5</v>
      </c>
      <c r="F1389" s="272" t="s">
        <v>7290</v>
      </c>
      <c r="G1389" s="272" t="s">
        <v>7271</v>
      </c>
      <c r="H1389" s="59" t="s">
        <v>54</v>
      </c>
      <c r="I1389" s="272">
        <v>1.0</v>
      </c>
      <c r="J1389" s="273" t="s">
        <v>44</v>
      </c>
      <c r="K1389" s="289">
        <v>76.0</v>
      </c>
      <c r="L1389" s="289">
        <v>42.5</v>
      </c>
      <c r="M1389" s="289">
        <v>33.5</v>
      </c>
      <c r="N1389" s="272">
        <v>3.5600001701255E13</v>
      </c>
      <c r="O1389" s="272">
        <v>2.0</v>
      </c>
      <c r="P1389" s="276">
        <v>2.0E-4</v>
      </c>
      <c r="Q1389" s="272">
        <v>3.0</v>
      </c>
      <c r="R1389" s="276">
        <v>2.0E-4</v>
      </c>
      <c r="S1389" s="276">
        <v>1.0</v>
      </c>
      <c r="T1389" s="272">
        <v>0.0</v>
      </c>
      <c r="U1389" s="276">
        <v>0.5</v>
      </c>
      <c r="V1389" s="276">
        <v>0.0</v>
      </c>
      <c r="W1389" s="277">
        <v>156.0</v>
      </c>
      <c r="X1389" s="277">
        <v>0.0</v>
      </c>
      <c r="Y1389" s="272">
        <v>1.0</v>
      </c>
      <c r="Z1389" s="272">
        <v>0.0</v>
      </c>
      <c r="AA1389" s="63"/>
      <c r="AB1389" s="63"/>
      <c r="AC1389" s="63"/>
      <c r="AD1389" s="63"/>
      <c r="AE1389" s="63"/>
      <c r="AF1389" s="63"/>
      <c r="AG1389" s="63"/>
      <c r="AH1389" s="63"/>
      <c r="AI1389" s="63"/>
      <c r="AJ1389" s="63"/>
    </row>
    <row r="1390">
      <c r="A1390" s="251" t="s">
        <v>1676</v>
      </c>
      <c r="B1390" s="262" t="s">
        <v>663</v>
      </c>
      <c r="C1390" s="262" t="s">
        <v>696</v>
      </c>
      <c r="D1390" s="262" t="s">
        <v>7364</v>
      </c>
      <c r="E1390" s="264">
        <v>10.0</v>
      </c>
      <c r="F1390" s="264" t="s">
        <v>188</v>
      </c>
      <c r="G1390" s="264" t="s">
        <v>7271</v>
      </c>
      <c r="H1390" s="55" t="s">
        <v>1598</v>
      </c>
      <c r="I1390" s="264">
        <v>1.0</v>
      </c>
      <c r="J1390" s="265" t="s">
        <v>207</v>
      </c>
      <c r="K1390" s="104">
        <v>49.5</v>
      </c>
      <c r="L1390" s="104">
        <v>28.5</v>
      </c>
      <c r="M1390" s="104">
        <v>21.0</v>
      </c>
      <c r="N1390" s="264">
        <v>3.10020129E9</v>
      </c>
      <c r="O1390" s="264">
        <v>18.0</v>
      </c>
      <c r="P1390" s="268">
        <v>0.0017</v>
      </c>
      <c r="Q1390" s="264">
        <v>18.0</v>
      </c>
      <c r="R1390" s="268">
        <v>0.0014</v>
      </c>
      <c r="S1390" s="268">
        <v>1.0</v>
      </c>
      <c r="T1390" s="264">
        <v>0.0</v>
      </c>
      <c r="U1390" s="268">
        <v>0.0556</v>
      </c>
      <c r="V1390" s="268">
        <v>0.0</v>
      </c>
      <c r="W1390" s="269">
        <v>106.0</v>
      </c>
      <c r="X1390" s="269">
        <v>0.0</v>
      </c>
      <c r="Y1390" s="264">
        <v>1.0</v>
      </c>
      <c r="Z1390" s="264">
        <v>0.0</v>
      </c>
      <c r="AA1390" s="3"/>
      <c r="AB1390" s="3"/>
      <c r="AC1390" s="3"/>
      <c r="AD1390" s="3"/>
      <c r="AE1390" s="3"/>
      <c r="AF1390" s="3"/>
      <c r="AG1390" s="3"/>
      <c r="AH1390" s="3"/>
      <c r="AI1390" s="3"/>
      <c r="AJ1390" s="3"/>
    </row>
    <row r="1391">
      <c r="A1391" s="252" t="s">
        <v>1676</v>
      </c>
      <c r="B1391" s="270" t="s">
        <v>1174</v>
      </c>
      <c r="C1391" s="270" t="s">
        <v>1174</v>
      </c>
      <c r="D1391" s="270" t="s">
        <v>7365</v>
      </c>
      <c r="E1391" s="272">
        <v>8.5</v>
      </c>
      <c r="F1391" s="272" t="s">
        <v>188</v>
      </c>
      <c r="G1391" s="272" t="s">
        <v>7271</v>
      </c>
      <c r="H1391" s="59" t="s">
        <v>1598</v>
      </c>
      <c r="I1391" s="272">
        <v>1.0</v>
      </c>
      <c r="J1391" s="273" t="s">
        <v>207</v>
      </c>
      <c r="K1391" s="289">
        <v>49.5</v>
      </c>
      <c r="L1391" s="289">
        <v>28.5</v>
      </c>
      <c r="M1391" s="289">
        <v>21.0</v>
      </c>
      <c r="N1391" s="272">
        <v>3.100201275E9</v>
      </c>
      <c r="O1391" s="272">
        <v>13.0</v>
      </c>
      <c r="P1391" s="276">
        <v>0.0012</v>
      </c>
      <c r="Q1391" s="272">
        <v>16.0</v>
      </c>
      <c r="R1391" s="276">
        <v>0.0012</v>
      </c>
      <c r="S1391" s="276">
        <v>1.0</v>
      </c>
      <c r="T1391" s="272">
        <v>0.0</v>
      </c>
      <c r="U1391" s="276">
        <v>0.0769</v>
      </c>
      <c r="V1391" s="276">
        <v>0.0</v>
      </c>
      <c r="W1391" s="277">
        <v>106.0</v>
      </c>
      <c r="X1391" s="277">
        <v>0.0</v>
      </c>
      <c r="Y1391" s="272">
        <v>1.0</v>
      </c>
      <c r="Z1391" s="272">
        <v>0.0</v>
      </c>
      <c r="AA1391" s="63"/>
      <c r="AB1391" s="63"/>
      <c r="AC1391" s="63"/>
      <c r="AD1391" s="63"/>
      <c r="AE1391" s="63"/>
      <c r="AF1391" s="63"/>
      <c r="AG1391" s="63"/>
      <c r="AH1391" s="63"/>
      <c r="AI1391" s="63"/>
      <c r="AJ1391" s="63"/>
    </row>
    <row r="1392">
      <c r="A1392" s="251" t="s">
        <v>1676</v>
      </c>
      <c r="B1392" s="262" t="s">
        <v>7330</v>
      </c>
      <c r="C1392" s="262" t="s">
        <v>1008</v>
      </c>
      <c r="D1392" s="262" t="s">
        <v>7366</v>
      </c>
      <c r="E1392" s="264">
        <v>9.0</v>
      </c>
      <c r="F1392" s="264" t="s">
        <v>188</v>
      </c>
      <c r="G1392" s="264" t="s">
        <v>7271</v>
      </c>
      <c r="H1392" s="55" t="s">
        <v>1598</v>
      </c>
      <c r="I1392" s="264">
        <v>1.0</v>
      </c>
      <c r="J1392" s="265" t="s">
        <v>207</v>
      </c>
      <c r="K1392" s="104">
        <v>49.5</v>
      </c>
      <c r="L1392" s="104">
        <v>28.5</v>
      </c>
      <c r="M1392" s="104">
        <v>21.0</v>
      </c>
      <c r="N1392" s="264">
        <v>3.10020128E9</v>
      </c>
      <c r="O1392" s="264">
        <v>31.0</v>
      </c>
      <c r="P1392" s="268">
        <v>0.0029</v>
      </c>
      <c r="Q1392" s="264">
        <v>37.0</v>
      </c>
      <c r="R1392" s="268">
        <v>0.0028</v>
      </c>
      <c r="S1392" s="268">
        <v>0.8378</v>
      </c>
      <c r="T1392" s="264">
        <v>0.0</v>
      </c>
      <c r="U1392" s="268">
        <v>0.0323</v>
      </c>
      <c r="V1392" s="268">
        <v>0.0</v>
      </c>
      <c r="W1392" s="269">
        <v>106.0</v>
      </c>
      <c r="X1392" s="269">
        <v>0.0</v>
      </c>
      <c r="Y1392" s="264">
        <v>1.0</v>
      </c>
      <c r="Z1392" s="264">
        <v>0.0</v>
      </c>
      <c r="AA1392" s="3"/>
      <c r="AB1392" s="3"/>
      <c r="AC1392" s="3"/>
      <c r="AD1392" s="3"/>
      <c r="AE1392" s="3"/>
      <c r="AF1392" s="3"/>
      <c r="AG1392" s="3"/>
      <c r="AH1392" s="3"/>
      <c r="AI1392" s="3"/>
      <c r="AJ1392" s="3"/>
    </row>
    <row r="1393">
      <c r="A1393" s="252" t="s">
        <v>1676</v>
      </c>
      <c r="B1393" s="270" t="s">
        <v>7330</v>
      </c>
      <c r="C1393" s="270" t="s">
        <v>700</v>
      </c>
      <c r="D1393" s="270" t="s">
        <v>7367</v>
      </c>
      <c r="E1393" s="272">
        <v>11.0</v>
      </c>
      <c r="F1393" s="272" t="s">
        <v>188</v>
      </c>
      <c r="G1393" s="272" t="s">
        <v>7271</v>
      </c>
      <c r="H1393" s="59" t="s">
        <v>1598</v>
      </c>
      <c r="I1393" s="272">
        <v>1.0</v>
      </c>
      <c r="J1393" s="281" t="s">
        <v>207</v>
      </c>
      <c r="K1393" s="289">
        <v>49.5</v>
      </c>
      <c r="L1393" s="289">
        <v>28.5</v>
      </c>
      <c r="M1393" s="289">
        <v>21.0</v>
      </c>
      <c r="N1393" s="270" t="s">
        <v>7368</v>
      </c>
      <c r="O1393" s="272">
        <v>29.0</v>
      </c>
      <c r="P1393" s="276">
        <v>0.0027</v>
      </c>
      <c r="Q1393" s="272">
        <v>35.0</v>
      </c>
      <c r="R1393" s="276">
        <v>0.0026</v>
      </c>
      <c r="S1393" s="276">
        <v>0.8857</v>
      </c>
      <c r="T1393" s="272">
        <v>0.0</v>
      </c>
      <c r="U1393" s="276">
        <v>0.0345</v>
      </c>
      <c r="V1393" s="276">
        <v>0.0</v>
      </c>
      <c r="W1393" s="277">
        <v>106.0</v>
      </c>
      <c r="X1393" s="277">
        <v>0.0</v>
      </c>
      <c r="Y1393" s="272">
        <v>1.0</v>
      </c>
      <c r="Z1393" s="272">
        <v>0.0</v>
      </c>
      <c r="AA1393" s="63"/>
      <c r="AB1393" s="63"/>
      <c r="AC1393" s="63"/>
      <c r="AD1393" s="63"/>
      <c r="AE1393" s="63"/>
      <c r="AF1393" s="63"/>
      <c r="AG1393" s="63"/>
      <c r="AH1393" s="63"/>
      <c r="AI1393" s="63"/>
      <c r="AJ1393" s="63"/>
    </row>
    <row r="1394">
      <c r="A1394" s="251" t="s">
        <v>1676</v>
      </c>
      <c r="B1394" s="262" t="s">
        <v>372</v>
      </c>
      <c r="C1394" s="262" t="s">
        <v>1408</v>
      </c>
      <c r="D1394" s="262" t="s">
        <v>1409</v>
      </c>
      <c r="E1394" s="264">
        <v>8.5</v>
      </c>
      <c r="F1394" s="264" t="s">
        <v>7287</v>
      </c>
      <c r="G1394" s="264" t="s">
        <v>7271</v>
      </c>
      <c r="H1394" s="55" t="s">
        <v>1580</v>
      </c>
      <c r="I1394" s="264">
        <v>1.0</v>
      </c>
      <c r="J1394" s="265" t="s">
        <v>213</v>
      </c>
      <c r="K1394" s="104">
        <v>49.5</v>
      </c>
      <c r="L1394" s="104">
        <v>28.5</v>
      </c>
      <c r="M1394" s="104">
        <v>21.0</v>
      </c>
      <c r="N1394" s="264">
        <v>4.600101275E9</v>
      </c>
      <c r="O1394" s="264">
        <v>4.0</v>
      </c>
      <c r="P1394" s="268">
        <v>4.0E-4</v>
      </c>
      <c r="Q1394" s="264">
        <v>7.0</v>
      </c>
      <c r="R1394" s="268">
        <v>5.0E-4</v>
      </c>
      <c r="S1394" s="268">
        <v>1.0</v>
      </c>
      <c r="T1394" s="264">
        <v>0.0</v>
      </c>
      <c r="U1394" s="268">
        <v>0.25</v>
      </c>
      <c r="V1394" s="268">
        <v>0.0</v>
      </c>
      <c r="W1394" s="269">
        <v>106.0</v>
      </c>
      <c r="X1394" s="269">
        <v>0.0</v>
      </c>
      <c r="Y1394" s="264">
        <v>1.0</v>
      </c>
      <c r="Z1394" s="264">
        <v>0.0</v>
      </c>
      <c r="AA1394" s="3"/>
      <c r="AB1394" s="3"/>
      <c r="AC1394" s="3"/>
      <c r="AD1394" s="3"/>
      <c r="AE1394" s="3"/>
      <c r="AF1394" s="3"/>
      <c r="AG1394" s="3"/>
      <c r="AH1394" s="3"/>
      <c r="AI1394" s="3"/>
      <c r="AJ1394" s="3"/>
    </row>
    <row r="1395">
      <c r="A1395" s="252" t="s">
        <v>1676</v>
      </c>
      <c r="B1395" s="270" t="s">
        <v>415</v>
      </c>
      <c r="C1395" s="270" t="s">
        <v>416</v>
      </c>
      <c r="D1395" s="270" t="s">
        <v>417</v>
      </c>
      <c r="E1395" s="272">
        <v>11.0</v>
      </c>
      <c r="F1395" s="272" t="s">
        <v>7287</v>
      </c>
      <c r="G1395" s="272" t="s">
        <v>7271</v>
      </c>
      <c r="H1395" s="59" t="s">
        <v>7272</v>
      </c>
      <c r="I1395" s="272">
        <v>1.0</v>
      </c>
      <c r="J1395" s="281" t="s">
        <v>113</v>
      </c>
      <c r="K1395" s="289">
        <v>60.5</v>
      </c>
      <c r="L1395" s="289">
        <v>33.5</v>
      </c>
      <c r="M1395" s="289">
        <v>27.0</v>
      </c>
      <c r="N1395" s="270" t="s">
        <v>6424</v>
      </c>
      <c r="O1395" s="272">
        <v>7.0</v>
      </c>
      <c r="P1395" s="276">
        <v>7.0E-4</v>
      </c>
      <c r="Q1395" s="272">
        <v>11.0</v>
      </c>
      <c r="R1395" s="276">
        <v>8.0E-4</v>
      </c>
      <c r="S1395" s="276">
        <v>1.0</v>
      </c>
      <c r="T1395" s="272">
        <v>0.0</v>
      </c>
      <c r="U1395" s="276">
        <v>0.1429</v>
      </c>
      <c r="V1395" s="276">
        <v>0.0</v>
      </c>
      <c r="W1395" s="277">
        <v>134.0</v>
      </c>
      <c r="X1395" s="277">
        <v>0.0</v>
      </c>
      <c r="Y1395" s="272">
        <v>1.0</v>
      </c>
      <c r="Z1395" s="272">
        <v>0.0</v>
      </c>
      <c r="AA1395" s="63"/>
      <c r="AB1395" s="63"/>
      <c r="AC1395" s="63"/>
      <c r="AD1395" s="63"/>
      <c r="AE1395" s="63"/>
      <c r="AF1395" s="63"/>
      <c r="AG1395" s="63"/>
      <c r="AH1395" s="63"/>
      <c r="AI1395" s="63"/>
      <c r="AJ1395" s="63"/>
    </row>
    <row r="1396">
      <c r="A1396" s="251" t="s">
        <v>1676</v>
      </c>
      <c r="B1396" s="262" t="s">
        <v>415</v>
      </c>
      <c r="C1396" s="262" t="s">
        <v>1420</v>
      </c>
      <c r="D1396" s="262" t="s">
        <v>1421</v>
      </c>
      <c r="E1396" s="264">
        <v>13.0</v>
      </c>
      <c r="F1396" s="264" t="s">
        <v>7287</v>
      </c>
      <c r="G1396" s="264" t="s">
        <v>7271</v>
      </c>
      <c r="H1396" s="55" t="s">
        <v>7272</v>
      </c>
      <c r="I1396" s="264">
        <v>1.0</v>
      </c>
      <c r="J1396" s="280" t="s">
        <v>113</v>
      </c>
      <c r="K1396" s="104">
        <v>60.5</v>
      </c>
      <c r="L1396" s="104">
        <v>33.5</v>
      </c>
      <c r="M1396" s="104">
        <v>27.0</v>
      </c>
      <c r="N1396" s="262" t="s">
        <v>3089</v>
      </c>
      <c r="O1396" s="264">
        <v>13.0</v>
      </c>
      <c r="P1396" s="268">
        <v>0.0012</v>
      </c>
      <c r="Q1396" s="264">
        <v>18.0</v>
      </c>
      <c r="R1396" s="268">
        <v>0.0014</v>
      </c>
      <c r="S1396" s="268">
        <v>1.0</v>
      </c>
      <c r="T1396" s="264">
        <v>0.0</v>
      </c>
      <c r="U1396" s="268">
        <v>0.0769</v>
      </c>
      <c r="V1396" s="268">
        <v>0.0</v>
      </c>
      <c r="W1396" s="269">
        <v>134.0</v>
      </c>
      <c r="X1396" s="269">
        <v>0.0</v>
      </c>
      <c r="Y1396" s="264">
        <v>1.0</v>
      </c>
      <c r="Z1396" s="264">
        <v>0.0</v>
      </c>
      <c r="AA1396" s="3"/>
      <c r="AB1396" s="3"/>
      <c r="AC1396" s="3"/>
      <c r="AD1396" s="3"/>
      <c r="AE1396" s="3"/>
      <c r="AF1396" s="3"/>
      <c r="AG1396" s="3"/>
      <c r="AH1396" s="3"/>
      <c r="AI1396" s="3"/>
      <c r="AJ1396" s="3"/>
    </row>
    <row r="1397">
      <c r="A1397" s="252" t="s">
        <v>1676</v>
      </c>
      <c r="B1397" s="270" t="s">
        <v>415</v>
      </c>
      <c r="C1397" s="270" t="s">
        <v>422</v>
      </c>
      <c r="D1397" s="270" t="s">
        <v>423</v>
      </c>
      <c r="E1397" s="272">
        <v>9.0</v>
      </c>
      <c r="F1397" s="272" t="s">
        <v>7287</v>
      </c>
      <c r="G1397" s="272" t="s">
        <v>7271</v>
      </c>
      <c r="H1397" s="59" t="s">
        <v>7272</v>
      </c>
      <c r="I1397" s="272">
        <v>1.0</v>
      </c>
      <c r="J1397" s="281" t="s">
        <v>113</v>
      </c>
      <c r="K1397" s="289">
        <v>60.5</v>
      </c>
      <c r="L1397" s="289">
        <v>33.5</v>
      </c>
      <c r="M1397" s="289">
        <v>27.0</v>
      </c>
      <c r="N1397" s="270" t="s">
        <v>6416</v>
      </c>
      <c r="O1397" s="272">
        <v>5.0</v>
      </c>
      <c r="P1397" s="276">
        <v>5.0E-4</v>
      </c>
      <c r="Q1397" s="272">
        <v>6.0</v>
      </c>
      <c r="R1397" s="276">
        <v>5.0E-4</v>
      </c>
      <c r="S1397" s="276">
        <v>0.6667</v>
      </c>
      <c r="T1397" s="272">
        <v>0.0</v>
      </c>
      <c r="U1397" s="276">
        <v>0.2</v>
      </c>
      <c r="V1397" s="276">
        <v>0.0</v>
      </c>
      <c r="W1397" s="277">
        <v>134.0</v>
      </c>
      <c r="X1397" s="277">
        <v>0.0</v>
      </c>
      <c r="Y1397" s="272">
        <v>1.0</v>
      </c>
      <c r="Z1397" s="272">
        <v>0.0</v>
      </c>
      <c r="AA1397" s="63"/>
      <c r="AB1397" s="63"/>
      <c r="AC1397" s="63"/>
      <c r="AD1397" s="63"/>
      <c r="AE1397" s="63"/>
      <c r="AF1397" s="63"/>
      <c r="AG1397" s="63"/>
      <c r="AH1397" s="63"/>
      <c r="AI1397" s="63"/>
      <c r="AJ1397" s="63"/>
    </row>
    <row r="1398">
      <c r="A1398" s="251" t="s">
        <v>1676</v>
      </c>
      <c r="B1398" s="262" t="s">
        <v>448</v>
      </c>
      <c r="C1398" s="262" t="s">
        <v>921</v>
      </c>
      <c r="D1398" s="262" t="s">
        <v>922</v>
      </c>
      <c r="E1398" s="264">
        <v>10.0</v>
      </c>
      <c r="F1398" s="264" t="s">
        <v>7287</v>
      </c>
      <c r="G1398" s="264" t="s">
        <v>7271</v>
      </c>
      <c r="H1398" s="55" t="s">
        <v>1587</v>
      </c>
      <c r="I1398" s="264">
        <v>3.0</v>
      </c>
      <c r="J1398" s="265" t="s">
        <v>198</v>
      </c>
      <c r="K1398" s="104">
        <v>49.5</v>
      </c>
      <c r="L1398" s="104">
        <v>29.5</v>
      </c>
      <c r="M1398" s="104">
        <v>20.0</v>
      </c>
      <c r="N1398" s="264">
        <v>7.80010129E9</v>
      </c>
      <c r="O1398" s="264">
        <v>12.0</v>
      </c>
      <c r="P1398" s="268">
        <v>0.0011</v>
      </c>
      <c r="Q1398" s="264">
        <v>15.0</v>
      </c>
      <c r="R1398" s="268">
        <v>0.0011</v>
      </c>
      <c r="S1398" s="268">
        <v>1.0</v>
      </c>
      <c r="T1398" s="264">
        <v>0.0</v>
      </c>
      <c r="U1398" s="268">
        <v>0.25</v>
      </c>
      <c r="V1398" s="268">
        <v>0.0</v>
      </c>
      <c r="W1398" s="269">
        <v>318.0</v>
      </c>
      <c r="X1398" s="269">
        <v>0.0</v>
      </c>
      <c r="Y1398" s="264">
        <v>3.0</v>
      </c>
      <c r="Z1398" s="264">
        <v>0.0</v>
      </c>
      <c r="AA1398" s="3"/>
      <c r="AB1398" s="3"/>
      <c r="AC1398" s="3"/>
      <c r="AD1398" s="3"/>
      <c r="AE1398" s="3"/>
      <c r="AF1398" s="3"/>
      <c r="AG1398" s="3"/>
      <c r="AH1398" s="3"/>
      <c r="AI1398" s="3"/>
      <c r="AJ1398" s="3"/>
    </row>
    <row r="1399">
      <c r="A1399" s="252" t="s">
        <v>1676</v>
      </c>
      <c r="B1399" s="270" t="s">
        <v>448</v>
      </c>
      <c r="C1399" s="270" t="s">
        <v>449</v>
      </c>
      <c r="D1399" s="270" t="s">
        <v>450</v>
      </c>
      <c r="E1399" s="272">
        <v>10.5</v>
      </c>
      <c r="F1399" s="272" t="s">
        <v>7287</v>
      </c>
      <c r="G1399" s="272" t="s">
        <v>7271</v>
      </c>
      <c r="H1399" s="59" t="s">
        <v>1587</v>
      </c>
      <c r="I1399" s="272">
        <v>1.0</v>
      </c>
      <c r="J1399" s="273" t="s">
        <v>198</v>
      </c>
      <c r="K1399" s="289">
        <v>49.5</v>
      </c>
      <c r="L1399" s="289">
        <v>29.5</v>
      </c>
      <c r="M1399" s="289">
        <v>20.0</v>
      </c>
      <c r="N1399" s="272">
        <v>7.800101295E9</v>
      </c>
      <c r="O1399" s="272">
        <v>51.0</v>
      </c>
      <c r="P1399" s="276">
        <v>0.0048</v>
      </c>
      <c r="Q1399" s="272">
        <v>61.0</v>
      </c>
      <c r="R1399" s="276">
        <v>0.0046</v>
      </c>
      <c r="S1399" s="276">
        <v>1.0</v>
      </c>
      <c r="T1399" s="272">
        <v>0.0</v>
      </c>
      <c r="U1399" s="276">
        <v>0.0196</v>
      </c>
      <c r="V1399" s="276">
        <v>0.0</v>
      </c>
      <c r="W1399" s="277">
        <v>106.0</v>
      </c>
      <c r="X1399" s="277">
        <v>0.0</v>
      </c>
      <c r="Y1399" s="272">
        <v>1.0</v>
      </c>
      <c r="Z1399" s="272">
        <v>0.0</v>
      </c>
      <c r="AA1399" s="63"/>
      <c r="AB1399" s="63"/>
      <c r="AC1399" s="63"/>
      <c r="AD1399" s="63"/>
      <c r="AE1399" s="63"/>
      <c r="AF1399" s="63"/>
      <c r="AG1399" s="63"/>
      <c r="AH1399" s="63"/>
      <c r="AI1399" s="63"/>
      <c r="AJ1399" s="63"/>
    </row>
    <row r="1400">
      <c r="A1400" s="251" t="s">
        <v>1676</v>
      </c>
      <c r="B1400" s="262" t="s">
        <v>448</v>
      </c>
      <c r="C1400" s="262" t="s">
        <v>451</v>
      </c>
      <c r="D1400" s="262" t="s">
        <v>452</v>
      </c>
      <c r="E1400" s="264">
        <v>11.0</v>
      </c>
      <c r="F1400" s="264" t="s">
        <v>7287</v>
      </c>
      <c r="G1400" s="264" t="s">
        <v>7271</v>
      </c>
      <c r="H1400" s="55" t="s">
        <v>1587</v>
      </c>
      <c r="I1400" s="264">
        <v>2.0</v>
      </c>
      <c r="J1400" s="265" t="s">
        <v>198</v>
      </c>
      <c r="K1400" s="104">
        <v>49.5</v>
      </c>
      <c r="L1400" s="104">
        <v>29.5</v>
      </c>
      <c r="M1400" s="104">
        <v>20.0</v>
      </c>
      <c r="N1400" s="264">
        <v>7.8001013E9</v>
      </c>
      <c r="O1400" s="264">
        <v>18.0</v>
      </c>
      <c r="P1400" s="268">
        <v>0.0017</v>
      </c>
      <c r="Q1400" s="264">
        <v>23.0</v>
      </c>
      <c r="R1400" s="268">
        <v>0.0017</v>
      </c>
      <c r="S1400" s="268">
        <v>0.913</v>
      </c>
      <c r="T1400" s="264">
        <v>0.0</v>
      </c>
      <c r="U1400" s="268">
        <v>0.1111</v>
      </c>
      <c r="V1400" s="268">
        <v>0.0</v>
      </c>
      <c r="W1400" s="269">
        <v>212.0</v>
      </c>
      <c r="X1400" s="269">
        <v>0.0</v>
      </c>
      <c r="Y1400" s="264">
        <v>2.0</v>
      </c>
      <c r="Z1400" s="264">
        <v>0.0</v>
      </c>
      <c r="AA1400" s="3"/>
      <c r="AB1400" s="3"/>
      <c r="AC1400" s="3"/>
      <c r="AD1400" s="3"/>
      <c r="AE1400" s="3"/>
      <c r="AF1400" s="3"/>
      <c r="AG1400" s="3"/>
      <c r="AH1400" s="3"/>
      <c r="AI1400" s="3"/>
      <c r="AJ1400" s="3"/>
    </row>
    <row r="1401">
      <c r="A1401" s="252" t="s">
        <v>1676</v>
      </c>
      <c r="B1401" s="270" t="s">
        <v>448</v>
      </c>
      <c r="C1401" s="270" t="s">
        <v>455</v>
      </c>
      <c r="D1401" s="270" t="s">
        <v>456</v>
      </c>
      <c r="E1401" s="272">
        <v>8.0</v>
      </c>
      <c r="F1401" s="272" t="s">
        <v>7287</v>
      </c>
      <c r="G1401" s="272" t="s">
        <v>7271</v>
      </c>
      <c r="H1401" s="59" t="s">
        <v>1587</v>
      </c>
      <c r="I1401" s="272">
        <v>2.0</v>
      </c>
      <c r="J1401" s="273" t="s">
        <v>198</v>
      </c>
      <c r="K1401" s="289">
        <v>49.5</v>
      </c>
      <c r="L1401" s="289">
        <v>29.5</v>
      </c>
      <c r="M1401" s="289">
        <v>20.0</v>
      </c>
      <c r="N1401" s="272">
        <v>7.80010127E9</v>
      </c>
      <c r="O1401" s="272">
        <v>46.0</v>
      </c>
      <c r="P1401" s="276">
        <v>0.0043</v>
      </c>
      <c r="Q1401" s="272">
        <v>54.0</v>
      </c>
      <c r="R1401" s="276">
        <v>0.0041</v>
      </c>
      <c r="S1401" s="276">
        <v>0.8333</v>
      </c>
      <c r="T1401" s="272">
        <v>0.0</v>
      </c>
      <c r="U1401" s="276">
        <v>0.0435</v>
      </c>
      <c r="V1401" s="276">
        <v>0.0</v>
      </c>
      <c r="W1401" s="277">
        <v>212.0</v>
      </c>
      <c r="X1401" s="277">
        <v>0.0</v>
      </c>
      <c r="Y1401" s="272">
        <v>2.0</v>
      </c>
      <c r="Z1401" s="272">
        <v>0.0</v>
      </c>
      <c r="AA1401" s="63"/>
      <c r="AB1401" s="63"/>
      <c r="AC1401" s="63"/>
      <c r="AD1401" s="63"/>
      <c r="AE1401" s="63"/>
      <c r="AF1401" s="63"/>
      <c r="AG1401" s="63"/>
      <c r="AH1401" s="63"/>
      <c r="AI1401" s="63"/>
      <c r="AJ1401" s="63"/>
    </row>
    <row r="1402">
      <c r="A1402" s="251" t="s">
        <v>1676</v>
      </c>
      <c r="B1402" s="262" t="s">
        <v>448</v>
      </c>
      <c r="C1402" s="262" t="s">
        <v>457</v>
      </c>
      <c r="D1402" s="262" t="s">
        <v>458</v>
      </c>
      <c r="E1402" s="264">
        <v>8.5</v>
      </c>
      <c r="F1402" s="264" t="s">
        <v>7287</v>
      </c>
      <c r="G1402" s="264" t="s">
        <v>7271</v>
      </c>
      <c r="H1402" s="55" t="s">
        <v>1587</v>
      </c>
      <c r="I1402" s="264">
        <v>2.0</v>
      </c>
      <c r="J1402" s="265" t="s">
        <v>198</v>
      </c>
      <c r="K1402" s="104">
        <v>49.5</v>
      </c>
      <c r="L1402" s="104">
        <v>29.5</v>
      </c>
      <c r="M1402" s="104">
        <v>20.0</v>
      </c>
      <c r="N1402" s="264">
        <v>7.800101275E9</v>
      </c>
      <c r="O1402" s="264">
        <v>10.0</v>
      </c>
      <c r="P1402" s="268">
        <v>9.0E-4</v>
      </c>
      <c r="Q1402" s="264">
        <v>15.0</v>
      </c>
      <c r="R1402" s="268">
        <v>0.0011</v>
      </c>
      <c r="S1402" s="268">
        <v>1.0</v>
      </c>
      <c r="T1402" s="264">
        <v>0.0</v>
      </c>
      <c r="U1402" s="268">
        <v>0.2</v>
      </c>
      <c r="V1402" s="268">
        <v>0.0</v>
      </c>
      <c r="W1402" s="269">
        <v>212.0</v>
      </c>
      <c r="X1402" s="269">
        <v>0.0</v>
      </c>
      <c r="Y1402" s="264">
        <v>2.0</v>
      </c>
      <c r="Z1402" s="264">
        <v>0.0</v>
      </c>
      <c r="AA1402" s="3"/>
      <c r="AB1402" s="3"/>
      <c r="AC1402" s="3"/>
      <c r="AD1402" s="3"/>
      <c r="AE1402" s="3"/>
      <c r="AF1402" s="3"/>
      <c r="AG1402" s="3"/>
      <c r="AH1402" s="3"/>
      <c r="AI1402" s="3"/>
      <c r="AJ1402" s="3"/>
    </row>
    <row r="1403">
      <c r="A1403" s="252" t="s">
        <v>1676</v>
      </c>
      <c r="B1403" s="270" t="s">
        <v>448</v>
      </c>
      <c r="C1403" s="270" t="s">
        <v>459</v>
      </c>
      <c r="D1403" s="270" t="s">
        <v>460</v>
      </c>
      <c r="E1403" s="272">
        <v>9.0</v>
      </c>
      <c r="F1403" s="272" t="s">
        <v>7287</v>
      </c>
      <c r="G1403" s="272" t="s">
        <v>7271</v>
      </c>
      <c r="H1403" s="59" t="s">
        <v>1587</v>
      </c>
      <c r="I1403" s="272">
        <v>1.0</v>
      </c>
      <c r="J1403" s="273" t="s">
        <v>198</v>
      </c>
      <c r="K1403" s="289">
        <v>49.5</v>
      </c>
      <c r="L1403" s="289">
        <v>29.5</v>
      </c>
      <c r="M1403" s="289">
        <v>20.0</v>
      </c>
      <c r="N1403" s="272">
        <v>7.80010128E9</v>
      </c>
      <c r="O1403" s="272">
        <v>10.0</v>
      </c>
      <c r="P1403" s="276">
        <v>9.0E-4</v>
      </c>
      <c r="Q1403" s="272">
        <v>11.0</v>
      </c>
      <c r="R1403" s="276">
        <v>8.0E-4</v>
      </c>
      <c r="S1403" s="276">
        <v>0.9091</v>
      </c>
      <c r="T1403" s="272">
        <v>0.0</v>
      </c>
      <c r="U1403" s="276">
        <v>0.1</v>
      </c>
      <c r="V1403" s="276">
        <v>0.0</v>
      </c>
      <c r="W1403" s="277">
        <v>106.0</v>
      </c>
      <c r="X1403" s="277">
        <v>0.0</v>
      </c>
      <c r="Y1403" s="272">
        <v>1.0</v>
      </c>
      <c r="Z1403" s="272">
        <v>0.0</v>
      </c>
      <c r="AA1403" s="63"/>
      <c r="AB1403" s="63"/>
      <c r="AC1403" s="63"/>
      <c r="AD1403" s="63"/>
      <c r="AE1403" s="63"/>
      <c r="AF1403" s="63"/>
      <c r="AG1403" s="63"/>
      <c r="AH1403" s="63"/>
      <c r="AI1403" s="63"/>
      <c r="AJ1403" s="63"/>
    </row>
    <row r="1404">
      <c r="A1404" s="251" t="s">
        <v>1676</v>
      </c>
      <c r="B1404" s="262" t="s">
        <v>448</v>
      </c>
      <c r="C1404" s="262" t="s">
        <v>461</v>
      </c>
      <c r="D1404" s="262" t="s">
        <v>462</v>
      </c>
      <c r="E1404" s="264">
        <v>9.5</v>
      </c>
      <c r="F1404" s="264" t="s">
        <v>7287</v>
      </c>
      <c r="G1404" s="264" t="s">
        <v>7271</v>
      </c>
      <c r="H1404" s="55" t="s">
        <v>1587</v>
      </c>
      <c r="I1404" s="264">
        <v>6.0</v>
      </c>
      <c r="J1404" s="265" t="s">
        <v>198</v>
      </c>
      <c r="K1404" s="104">
        <v>49.5</v>
      </c>
      <c r="L1404" s="104">
        <v>29.5</v>
      </c>
      <c r="M1404" s="104">
        <v>20.0</v>
      </c>
      <c r="N1404" s="264">
        <v>7.800101285E9</v>
      </c>
      <c r="O1404" s="264">
        <v>70.0</v>
      </c>
      <c r="P1404" s="268">
        <v>0.0066</v>
      </c>
      <c r="Q1404" s="264">
        <v>82.0</v>
      </c>
      <c r="R1404" s="268">
        <v>0.0062</v>
      </c>
      <c r="S1404" s="268">
        <v>0.9756</v>
      </c>
      <c r="T1404" s="264">
        <v>0.0</v>
      </c>
      <c r="U1404" s="268">
        <v>0.0857</v>
      </c>
      <c r="V1404" s="268">
        <v>0.0</v>
      </c>
      <c r="W1404" s="269">
        <v>636.0</v>
      </c>
      <c r="X1404" s="269">
        <v>0.0</v>
      </c>
      <c r="Y1404" s="264">
        <v>6.0</v>
      </c>
      <c r="Z1404" s="264">
        <v>0.0</v>
      </c>
      <c r="AA1404" s="3"/>
      <c r="AB1404" s="3"/>
      <c r="AC1404" s="3"/>
      <c r="AD1404" s="3"/>
      <c r="AE1404" s="3"/>
      <c r="AF1404" s="3"/>
      <c r="AG1404" s="3"/>
      <c r="AH1404" s="3"/>
      <c r="AI1404" s="3"/>
      <c r="AJ1404" s="3"/>
    </row>
    <row r="1405">
      <c r="A1405" s="252" t="s">
        <v>1676</v>
      </c>
      <c r="B1405" s="270" t="s">
        <v>587</v>
      </c>
      <c r="C1405" s="270" t="s">
        <v>590</v>
      </c>
      <c r="D1405" s="270" t="s">
        <v>7369</v>
      </c>
      <c r="E1405" s="272">
        <v>10.5</v>
      </c>
      <c r="F1405" s="272" t="s">
        <v>7287</v>
      </c>
      <c r="G1405" s="272" t="s">
        <v>7271</v>
      </c>
      <c r="H1405" s="59" t="s">
        <v>1595</v>
      </c>
      <c r="I1405" s="272">
        <v>4.0</v>
      </c>
      <c r="J1405" s="273" t="s">
        <v>115</v>
      </c>
      <c r="K1405" s="289">
        <v>60.5</v>
      </c>
      <c r="L1405" s="289">
        <v>33.5</v>
      </c>
      <c r="M1405" s="289">
        <v>27.0</v>
      </c>
      <c r="N1405" s="272">
        <v>1.76700101295E11</v>
      </c>
      <c r="O1405" s="272">
        <v>21.0</v>
      </c>
      <c r="P1405" s="276">
        <v>0.002</v>
      </c>
      <c r="Q1405" s="272">
        <v>30.0</v>
      </c>
      <c r="R1405" s="276">
        <v>0.0023</v>
      </c>
      <c r="S1405" s="276">
        <v>0.9333</v>
      </c>
      <c r="T1405" s="272">
        <v>0.0</v>
      </c>
      <c r="U1405" s="276">
        <v>0.1905</v>
      </c>
      <c r="V1405" s="276">
        <v>0.0</v>
      </c>
      <c r="W1405" s="277">
        <v>536.0</v>
      </c>
      <c r="X1405" s="277">
        <v>0.0</v>
      </c>
      <c r="Y1405" s="272">
        <v>4.0</v>
      </c>
      <c r="Z1405" s="272">
        <v>0.0</v>
      </c>
      <c r="AA1405" s="63"/>
      <c r="AB1405" s="63"/>
      <c r="AC1405" s="63"/>
      <c r="AD1405" s="63"/>
      <c r="AE1405" s="63"/>
      <c r="AF1405" s="63"/>
      <c r="AG1405" s="63"/>
      <c r="AH1405" s="63"/>
      <c r="AI1405" s="63"/>
      <c r="AJ1405" s="63"/>
    </row>
    <row r="1406">
      <c r="A1406" s="251" t="s">
        <v>1676</v>
      </c>
      <c r="B1406" s="262" t="s">
        <v>7370</v>
      </c>
      <c r="C1406" s="262" t="s">
        <v>588</v>
      </c>
      <c r="D1406" s="262" t="s">
        <v>7371</v>
      </c>
      <c r="E1406" s="264">
        <v>10.0</v>
      </c>
      <c r="F1406" s="264" t="s">
        <v>7287</v>
      </c>
      <c r="G1406" s="264" t="s">
        <v>7271</v>
      </c>
      <c r="H1406" s="55" t="s">
        <v>1595</v>
      </c>
      <c r="I1406" s="264">
        <v>1.0</v>
      </c>
      <c r="J1406" s="265" t="s">
        <v>115</v>
      </c>
      <c r="K1406" s="104">
        <v>60.5</v>
      </c>
      <c r="L1406" s="104">
        <v>33.5</v>
      </c>
      <c r="M1406" s="104">
        <v>27.0</v>
      </c>
      <c r="N1406" s="264">
        <v>1.7670010129E11</v>
      </c>
      <c r="O1406" s="264">
        <v>44.0</v>
      </c>
      <c r="P1406" s="268">
        <v>0.0042</v>
      </c>
      <c r="Q1406" s="264">
        <v>55.0</v>
      </c>
      <c r="R1406" s="268">
        <v>0.0042</v>
      </c>
      <c r="S1406" s="268">
        <v>0.9818</v>
      </c>
      <c r="T1406" s="264">
        <v>0.0</v>
      </c>
      <c r="U1406" s="268">
        <v>0.0227</v>
      </c>
      <c r="V1406" s="268">
        <v>0.0</v>
      </c>
      <c r="W1406" s="269">
        <v>129.0</v>
      </c>
      <c r="X1406" s="269">
        <v>0.0</v>
      </c>
      <c r="Y1406" s="264">
        <v>1.0</v>
      </c>
      <c r="Z1406" s="264">
        <v>0.0</v>
      </c>
      <c r="AA1406" s="3"/>
      <c r="AB1406" s="3"/>
      <c r="AC1406" s="3"/>
      <c r="AD1406" s="3"/>
      <c r="AE1406" s="3"/>
      <c r="AF1406" s="3"/>
      <c r="AG1406" s="3"/>
      <c r="AH1406" s="3"/>
      <c r="AI1406" s="3"/>
      <c r="AJ1406" s="3"/>
    </row>
    <row r="1407">
      <c r="A1407" s="252" t="s">
        <v>1676</v>
      </c>
      <c r="B1407" s="270" t="s">
        <v>587</v>
      </c>
      <c r="C1407" s="270" t="s">
        <v>588</v>
      </c>
      <c r="D1407" s="270" t="s">
        <v>7371</v>
      </c>
      <c r="E1407" s="272">
        <v>10.0</v>
      </c>
      <c r="F1407" s="272" t="s">
        <v>7287</v>
      </c>
      <c r="G1407" s="272" t="s">
        <v>7271</v>
      </c>
      <c r="H1407" s="59" t="s">
        <v>1595</v>
      </c>
      <c r="I1407" s="272">
        <v>1.0</v>
      </c>
      <c r="J1407" s="273" t="s">
        <v>115</v>
      </c>
      <c r="K1407" s="289">
        <v>60.5</v>
      </c>
      <c r="L1407" s="289">
        <v>33.5</v>
      </c>
      <c r="M1407" s="289">
        <v>27.0</v>
      </c>
      <c r="N1407" s="272">
        <v>1.7670010129E11</v>
      </c>
      <c r="O1407" s="272">
        <v>72.0</v>
      </c>
      <c r="P1407" s="276">
        <v>0.0068</v>
      </c>
      <c r="Q1407" s="272">
        <v>84.0</v>
      </c>
      <c r="R1407" s="276">
        <v>0.0064</v>
      </c>
      <c r="S1407" s="276">
        <v>0.9881</v>
      </c>
      <c r="T1407" s="272">
        <v>0.0</v>
      </c>
      <c r="U1407" s="276">
        <v>0.0139</v>
      </c>
      <c r="V1407" s="276">
        <v>0.0</v>
      </c>
      <c r="W1407" s="277">
        <v>134.0</v>
      </c>
      <c r="X1407" s="277">
        <v>0.0</v>
      </c>
      <c r="Y1407" s="272">
        <v>1.0</v>
      </c>
      <c r="Z1407" s="272">
        <v>0.0</v>
      </c>
      <c r="AA1407" s="63"/>
      <c r="AB1407" s="63"/>
      <c r="AC1407" s="63"/>
      <c r="AD1407" s="63"/>
      <c r="AE1407" s="63"/>
      <c r="AF1407" s="63"/>
      <c r="AG1407" s="63"/>
      <c r="AH1407" s="63"/>
      <c r="AI1407" s="63"/>
      <c r="AJ1407" s="63"/>
    </row>
    <row r="1408">
      <c r="A1408" s="251" t="s">
        <v>1676</v>
      </c>
      <c r="B1408" s="262" t="s">
        <v>7330</v>
      </c>
      <c r="C1408" s="262" t="s">
        <v>680</v>
      </c>
      <c r="D1408" s="262" t="s">
        <v>7372</v>
      </c>
      <c r="E1408" s="264">
        <v>10.5</v>
      </c>
      <c r="F1408" s="264" t="s">
        <v>7287</v>
      </c>
      <c r="G1408" s="264" t="s">
        <v>7271</v>
      </c>
      <c r="H1408" s="55" t="s">
        <v>1598</v>
      </c>
      <c r="I1408" s="264">
        <v>2.0</v>
      </c>
      <c r="J1408" s="280" t="s">
        <v>207</v>
      </c>
      <c r="K1408" s="104">
        <v>49.5</v>
      </c>
      <c r="L1408" s="104">
        <v>28.5</v>
      </c>
      <c r="M1408" s="104">
        <v>21.0</v>
      </c>
      <c r="N1408" s="262" t="s">
        <v>7373</v>
      </c>
      <c r="O1408" s="264">
        <v>20.0</v>
      </c>
      <c r="P1408" s="268">
        <v>0.0019</v>
      </c>
      <c r="Q1408" s="264">
        <v>30.0</v>
      </c>
      <c r="R1408" s="268">
        <v>0.0023</v>
      </c>
      <c r="S1408" s="268">
        <v>0.9</v>
      </c>
      <c r="T1408" s="264">
        <v>0.0</v>
      </c>
      <c r="U1408" s="268">
        <v>0.1</v>
      </c>
      <c r="V1408" s="268">
        <v>0.0</v>
      </c>
      <c r="W1408" s="269">
        <v>212.0</v>
      </c>
      <c r="X1408" s="269">
        <v>0.0</v>
      </c>
      <c r="Y1408" s="264">
        <v>2.0</v>
      </c>
      <c r="Z1408" s="264">
        <v>0.0</v>
      </c>
      <c r="AA1408" s="3"/>
      <c r="AB1408" s="3"/>
      <c r="AC1408" s="3"/>
      <c r="AD1408" s="3"/>
      <c r="AE1408" s="3"/>
      <c r="AF1408" s="3"/>
      <c r="AG1408" s="3"/>
      <c r="AH1408" s="3"/>
      <c r="AI1408" s="3"/>
      <c r="AJ1408" s="3"/>
    </row>
    <row r="1409">
      <c r="A1409" s="252" t="s">
        <v>1676</v>
      </c>
      <c r="B1409" s="270" t="s">
        <v>663</v>
      </c>
      <c r="C1409" s="270" t="s">
        <v>678</v>
      </c>
      <c r="D1409" s="270" t="s">
        <v>7374</v>
      </c>
      <c r="E1409" s="272">
        <v>10.0</v>
      </c>
      <c r="F1409" s="272" t="s">
        <v>7287</v>
      </c>
      <c r="G1409" s="272" t="s">
        <v>7271</v>
      </c>
      <c r="H1409" s="59" t="s">
        <v>1598</v>
      </c>
      <c r="I1409" s="272">
        <v>1.0</v>
      </c>
      <c r="J1409" s="273" t="s">
        <v>207</v>
      </c>
      <c r="K1409" s="289">
        <v>49.5</v>
      </c>
      <c r="L1409" s="289">
        <v>28.5</v>
      </c>
      <c r="M1409" s="289">
        <v>21.0</v>
      </c>
      <c r="N1409" s="272">
        <v>3.10010129E9</v>
      </c>
      <c r="O1409" s="272">
        <v>48.0</v>
      </c>
      <c r="P1409" s="276">
        <v>0.0045</v>
      </c>
      <c r="Q1409" s="272">
        <v>59.0</v>
      </c>
      <c r="R1409" s="276">
        <v>0.0045</v>
      </c>
      <c r="S1409" s="276">
        <v>1.0</v>
      </c>
      <c r="T1409" s="272">
        <v>0.0</v>
      </c>
      <c r="U1409" s="276">
        <v>0.0208</v>
      </c>
      <c r="V1409" s="276">
        <v>0.0</v>
      </c>
      <c r="W1409" s="277">
        <v>106.0</v>
      </c>
      <c r="X1409" s="277">
        <v>0.0</v>
      </c>
      <c r="Y1409" s="272">
        <v>1.0</v>
      </c>
      <c r="Z1409" s="272">
        <v>0.0</v>
      </c>
      <c r="AA1409" s="63"/>
      <c r="AB1409" s="63"/>
      <c r="AC1409" s="63"/>
      <c r="AD1409" s="63"/>
      <c r="AE1409" s="63"/>
      <c r="AF1409" s="63"/>
      <c r="AG1409" s="63"/>
      <c r="AH1409" s="63"/>
      <c r="AI1409" s="63"/>
      <c r="AJ1409" s="63"/>
    </row>
    <row r="1410">
      <c r="A1410" s="251" t="s">
        <v>1676</v>
      </c>
      <c r="B1410" s="262" t="s">
        <v>663</v>
      </c>
      <c r="C1410" s="262" t="s">
        <v>682</v>
      </c>
      <c r="D1410" s="262" t="s">
        <v>7375</v>
      </c>
      <c r="E1410" s="264">
        <v>11.0</v>
      </c>
      <c r="F1410" s="264" t="s">
        <v>7287</v>
      </c>
      <c r="G1410" s="264" t="s">
        <v>7271</v>
      </c>
      <c r="H1410" s="55" t="s">
        <v>1598</v>
      </c>
      <c r="I1410" s="264">
        <v>3.0</v>
      </c>
      <c r="J1410" s="265" t="s">
        <v>207</v>
      </c>
      <c r="K1410" s="104">
        <v>49.5</v>
      </c>
      <c r="L1410" s="104">
        <v>28.5</v>
      </c>
      <c r="M1410" s="104">
        <v>21.0</v>
      </c>
      <c r="N1410" s="264">
        <v>3.1001013E9</v>
      </c>
      <c r="O1410" s="264">
        <v>33.0</v>
      </c>
      <c r="P1410" s="268">
        <v>0.0031</v>
      </c>
      <c r="Q1410" s="264">
        <v>36.0</v>
      </c>
      <c r="R1410" s="268">
        <v>0.0027</v>
      </c>
      <c r="S1410" s="268">
        <v>1.0</v>
      </c>
      <c r="T1410" s="264">
        <v>0.0</v>
      </c>
      <c r="U1410" s="268">
        <v>0.0909</v>
      </c>
      <c r="V1410" s="268">
        <v>0.0</v>
      </c>
      <c r="W1410" s="269">
        <v>318.0</v>
      </c>
      <c r="X1410" s="269">
        <v>0.0</v>
      </c>
      <c r="Y1410" s="264">
        <v>3.0</v>
      </c>
      <c r="Z1410" s="264">
        <v>0.0</v>
      </c>
      <c r="AA1410" s="3"/>
      <c r="AB1410" s="3"/>
      <c r="AC1410" s="3"/>
      <c r="AD1410" s="3"/>
      <c r="AE1410" s="3"/>
      <c r="AF1410" s="3"/>
      <c r="AG1410" s="3"/>
      <c r="AH1410" s="3"/>
      <c r="AI1410" s="3"/>
      <c r="AJ1410" s="3"/>
    </row>
    <row r="1411">
      <c r="A1411" s="252" t="s">
        <v>1676</v>
      </c>
      <c r="B1411" s="270" t="s">
        <v>684</v>
      </c>
      <c r="C1411" s="270" t="s">
        <v>684</v>
      </c>
      <c r="D1411" s="270" t="s">
        <v>7376</v>
      </c>
      <c r="E1411" s="272">
        <v>12.0</v>
      </c>
      <c r="F1411" s="272" t="s">
        <v>7287</v>
      </c>
      <c r="G1411" s="272" t="s">
        <v>7271</v>
      </c>
      <c r="H1411" s="59" t="s">
        <v>1598</v>
      </c>
      <c r="I1411" s="272">
        <v>1.0</v>
      </c>
      <c r="J1411" s="273" t="s">
        <v>207</v>
      </c>
      <c r="K1411" s="289">
        <v>49.5</v>
      </c>
      <c r="L1411" s="289">
        <v>28.5</v>
      </c>
      <c r="M1411" s="289">
        <v>21.0</v>
      </c>
      <c r="N1411" s="272">
        <v>3.10010131E9</v>
      </c>
      <c r="O1411" s="272">
        <v>1.0</v>
      </c>
      <c r="P1411" s="276">
        <v>1.0E-4</v>
      </c>
      <c r="Q1411" s="272">
        <v>1.0</v>
      </c>
      <c r="R1411" s="276">
        <v>1.0E-4</v>
      </c>
      <c r="S1411" s="276">
        <v>1.0</v>
      </c>
      <c r="T1411" s="272">
        <v>0.0</v>
      </c>
      <c r="U1411" s="276">
        <v>1.0</v>
      </c>
      <c r="V1411" s="276">
        <v>0.0</v>
      </c>
      <c r="W1411" s="277">
        <v>106.0</v>
      </c>
      <c r="X1411" s="277">
        <v>0.0</v>
      </c>
      <c r="Y1411" s="272">
        <v>1.0</v>
      </c>
      <c r="Z1411" s="272">
        <v>0.0</v>
      </c>
      <c r="AA1411" s="63"/>
      <c r="AB1411" s="63"/>
      <c r="AC1411" s="63"/>
      <c r="AD1411" s="63"/>
      <c r="AE1411" s="63"/>
      <c r="AF1411" s="63"/>
      <c r="AG1411" s="63"/>
      <c r="AH1411" s="63"/>
      <c r="AI1411" s="63"/>
      <c r="AJ1411" s="63"/>
    </row>
    <row r="1412">
      <c r="A1412" s="251" t="s">
        <v>1676</v>
      </c>
      <c r="B1412" s="262" t="s">
        <v>663</v>
      </c>
      <c r="C1412" s="262" t="s">
        <v>690</v>
      </c>
      <c r="D1412" s="262" t="s">
        <v>7377</v>
      </c>
      <c r="E1412" s="264">
        <v>8.5</v>
      </c>
      <c r="F1412" s="264" t="s">
        <v>7287</v>
      </c>
      <c r="G1412" s="264" t="s">
        <v>7271</v>
      </c>
      <c r="H1412" s="55" t="s">
        <v>1598</v>
      </c>
      <c r="I1412" s="264">
        <v>1.0</v>
      </c>
      <c r="J1412" s="265" t="s">
        <v>207</v>
      </c>
      <c r="K1412" s="104">
        <v>49.5</v>
      </c>
      <c r="L1412" s="104">
        <v>28.5</v>
      </c>
      <c r="M1412" s="104">
        <v>21.0</v>
      </c>
      <c r="N1412" s="264">
        <v>3.100101275E9</v>
      </c>
      <c r="O1412" s="264">
        <v>1.0</v>
      </c>
      <c r="P1412" s="268">
        <v>1.0E-4</v>
      </c>
      <c r="Q1412" s="264">
        <v>2.0</v>
      </c>
      <c r="R1412" s="268">
        <v>2.0E-4</v>
      </c>
      <c r="S1412" s="268">
        <v>1.0</v>
      </c>
      <c r="T1412" s="264">
        <v>0.0</v>
      </c>
      <c r="U1412" s="268">
        <v>1.0</v>
      </c>
      <c r="V1412" s="268">
        <v>0.0</v>
      </c>
      <c r="W1412" s="269">
        <v>106.0</v>
      </c>
      <c r="X1412" s="269">
        <v>0.0</v>
      </c>
      <c r="Y1412" s="264">
        <v>1.0</v>
      </c>
      <c r="Z1412" s="264">
        <v>0.0</v>
      </c>
      <c r="AA1412" s="3"/>
      <c r="AB1412" s="3"/>
      <c r="AC1412" s="3"/>
      <c r="AD1412" s="3"/>
      <c r="AE1412" s="3"/>
      <c r="AF1412" s="3"/>
      <c r="AG1412" s="3"/>
      <c r="AH1412" s="3"/>
      <c r="AI1412" s="3"/>
      <c r="AJ1412" s="3"/>
    </row>
    <row r="1413">
      <c r="A1413" s="252" t="s">
        <v>1676</v>
      </c>
      <c r="B1413" s="270" t="s">
        <v>7330</v>
      </c>
      <c r="C1413" s="270" t="s">
        <v>694</v>
      </c>
      <c r="D1413" s="270" t="s">
        <v>7378</v>
      </c>
      <c r="E1413" s="272">
        <v>9.5</v>
      </c>
      <c r="F1413" s="272" t="s">
        <v>7287</v>
      </c>
      <c r="G1413" s="272" t="s">
        <v>7271</v>
      </c>
      <c r="H1413" s="59" t="s">
        <v>1598</v>
      </c>
      <c r="I1413" s="272">
        <v>1.0</v>
      </c>
      <c r="J1413" s="273" t="s">
        <v>207</v>
      </c>
      <c r="K1413" s="289">
        <v>49.5</v>
      </c>
      <c r="L1413" s="289">
        <v>28.5</v>
      </c>
      <c r="M1413" s="289">
        <v>21.0</v>
      </c>
      <c r="N1413" s="272">
        <v>3.100101285E9</v>
      </c>
      <c r="O1413" s="272">
        <v>17.0</v>
      </c>
      <c r="P1413" s="276">
        <v>0.0016</v>
      </c>
      <c r="Q1413" s="272">
        <v>21.0</v>
      </c>
      <c r="R1413" s="276">
        <v>0.0016</v>
      </c>
      <c r="S1413" s="276">
        <v>0.6667</v>
      </c>
      <c r="T1413" s="272">
        <v>0.0</v>
      </c>
      <c r="U1413" s="276">
        <v>0.0588</v>
      </c>
      <c r="V1413" s="276">
        <v>0.0</v>
      </c>
      <c r="W1413" s="277">
        <v>106.0</v>
      </c>
      <c r="X1413" s="277">
        <v>0.0</v>
      </c>
      <c r="Y1413" s="272">
        <v>1.0</v>
      </c>
      <c r="Z1413" s="272">
        <v>0.0</v>
      </c>
      <c r="AA1413" s="63"/>
      <c r="AB1413" s="63"/>
      <c r="AC1413" s="63"/>
      <c r="AD1413" s="63"/>
      <c r="AE1413" s="63"/>
      <c r="AF1413" s="63"/>
      <c r="AG1413" s="63"/>
      <c r="AH1413" s="63"/>
      <c r="AI1413" s="63"/>
      <c r="AJ1413" s="63"/>
    </row>
    <row r="1414">
      <c r="A1414" s="251" t="s">
        <v>1676</v>
      </c>
      <c r="B1414" s="262" t="s">
        <v>663</v>
      </c>
      <c r="C1414" s="262" t="s">
        <v>694</v>
      </c>
      <c r="D1414" s="262" t="s">
        <v>7378</v>
      </c>
      <c r="E1414" s="264">
        <v>9.5</v>
      </c>
      <c r="F1414" s="264" t="s">
        <v>7287</v>
      </c>
      <c r="G1414" s="264" t="s">
        <v>7271</v>
      </c>
      <c r="H1414" s="55" t="s">
        <v>1598</v>
      </c>
      <c r="I1414" s="264">
        <v>1.0</v>
      </c>
      <c r="J1414" s="265" t="s">
        <v>207</v>
      </c>
      <c r="K1414" s="104">
        <v>49.5</v>
      </c>
      <c r="L1414" s="104">
        <v>28.5</v>
      </c>
      <c r="M1414" s="104">
        <v>21.0</v>
      </c>
      <c r="N1414" s="264">
        <v>3.100101285E9</v>
      </c>
      <c r="O1414" s="264">
        <v>11.0</v>
      </c>
      <c r="P1414" s="268">
        <v>0.001</v>
      </c>
      <c r="Q1414" s="264">
        <v>12.0</v>
      </c>
      <c r="R1414" s="268">
        <v>9.0E-4</v>
      </c>
      <c r="S1414" s="268">
        <v>1.0</v>
      </c>
      <c r="T1414" s="264">
        <v>0.0</v>
      </c>
      <c r="U1414" s="268">
        <v>0.0909</v>
      </c>
      <c r="V1414" s="268">
        <v>0.0</v>
      </c>
      <c r="W1414" s="269">
        <v>106.0</v>
      </c>
      <c r="X1414" s="269">
        <v>0.0</v>
      </c>
      <c r="Y1414" s="264">
        <v>1.0</v>
      </c>
      <c r="Z1414" s="264">
        <v>0.0</v>
      </c>
      <c r="AA1414" s="3"/>
      <c r="AB1414" s="3"/>
      <c r="AC1414" s="3"/>
      <c r="AD1414" s="3"/>
      <c r="AE1414" s="3"/>
      <c r="AF1414" s="3"/>
      <c r="AG1414" s="3"/>
      <c r="AH1414" s="3"/>
      <c r="AI1414" s="3"/>
      <c r="AJ1414" s="3"/>
    </row>
    <row r="1415">
      <c r="A1415" s="252" t="s">
        <v>1676</v>
      </c>
      <c r="B1415" s="270" t="s">
        <v>7330</v>
      </c>
      <c r="C1415" s="270" t="s">
        <v>692</v>
      </c>
      <c r="D1415" s="270" t="s">
        <v>7379</v>
      </c>
      <c r="E1415" s="272">
        <v>9.0</v>
      </c>
      <c r="F1415" s="272" t="s">
        <v>7287</v>
      </c>
      <c r="G1415" s="272" t="s">
        <v>7271</v>
      </c>
      <c r="H1415" s="59" t="s">
        <v>1598</v>
      </c>
      <c r="I1415" s="272">
        <v>1.0</v>
      </c>
      <c r="J1415" s="281" t="s">
        <v>207</v>
      </c>
      <c r="K1415" s="289">
        <v>49.5</v>
      </c>
      <c r="L1415" s="289">
        <v>28.5</v>
      </c>
      <c r="M1415" s="289">
        <v>21.0</v>
      </c>
      <c r="N1415" s="270" t="s">
        <v>7380</v>
      </c>
      <c r="O1415" s="272">
        <v>46.0</v>
      </c>
      <c r="P1415" s="276">
        <v>0.0043</v>
      </c>
      <c r="Q1415" s="272">
        <v>57.0</v>
      </c>
      <c r="R1415" s="276">
        <v>0.0043</v>
      </c>
      <c r="S1415" s="276">
        <v>0.8947</v>
      </c>
      <c r="T1415" s="272">
        <v>0.0</v>
      </c>
      <c r="U1415" s="276">
        <v>0.0217</v>
      </c>
      <c r="V1415" s="276">
        <v>0.0</v>
      </c>
      <c r="W1415" s="277">
        <v>106.0</v>
      </c>
      <c r="X1415" s="277">
        <v>0.0</v>
      </c>
      <c r="Y1415" s="272">
        <v>1.0</v>
      </c>
      <c r="Z1415" s="272">
        <v>0.0</v>
      </c>
      <c r="AA1415" s="63"/>
      <c r="AB1415" s="63"/>
      <c r="AC1415" s="63"/>
      <c r="AD1415" s="63"/>
      <c r="AE1415" s="63"/>
      <c r="AF1415" s="63"/>
      <c r="AG1415" s="63"/>
      <c r="AH1415" s="63"/>
      <c r="AI1415" s="63"/>
      <c r="AJ1415" s="63"/>
    </row>
    <row r="1416">
      <c r="A1416" s="251" t="s">
        <v>1676</v>
      </c>
      <c r="B1416" s="262" t="s">
        <v>663</v>
      </c>
      <c r="C1416" s="262" t="s">
        <v>692</v>
      </c>
      <c r="D1416" s="262" t="s">
        <v>7379</v>
      </c>
      <c r="E1416" s="264">
        <v>9.0</v>
      </c>
      <c r="F1416" s="264" t="s">
        <v>7287</v>
      </c>
      <c r="G1416" s="264" t="s">
        <v>7271</v>
      </c>
      <c r="H1416" s="55" t="s">
        <v>1598</v>
      </c>
      <c r="I1416" s="264">
        <v>1.0</v>
      </c>
      <c r="J1416" s="265" t="s">
        <v>207</v>
      </c>
      <c r="K1416" s="104">
        <v>49.5</v>
      </c>
      <c r="L1416" s="104">
        <v>28.5</v>
      </c>
      <c r="M1416" s="104">
        <v>21.0</v>
      </c>
      <c r="N1416" s="264">
        <v>3.10010128E9</v>
      </c>
      <c r="O1416" s="264">
        <v>16.0</v>
      </c>
      <c r="P1416" s="268">
        <v>0.0015</v>
      </c>
      <c r="Q1416" s="264">
        <v>16.0</v>
      </c>
      <c r="R1416" s="268">
        <v>0.0012</v>
      </c>
      <c r="S1416" s="268">
        <v>0.9375</v>
      </c>
      <c r="T1416" s="264">
        <v>0.0</v>
      </c>
      <c r="U1416" s="268">
        <v>0.0625</v>
      </c>
      <c r="V1416" s="268">
        <v>0.0</v>
      </c>
      <c r="W1416" s="269">
        <v>106.0</v>
      </c>
      <c r="X1416" s="269">
        <v>0.0</v>
      </c>
      <c r="Y1416" s="264">
        <v>1.0</v>
      </c>
      <c r="Z1416" s="264">
        <v>0.0</v>
      </c>
      <c r="AA1416" s="3"/>
      <c r="AB1416" s="3"/>
      <c r="AC1416" s="3"/>
      <c r="AD1416" s="3"/>
      <c r="AE1416" s="3"/>
      <c r="AF1416" s="3"/>
      <c r="AG1416" s="3"/>
      <c r="AH1416" s="3"/>
      <c r="AI1416" s="3"/>
      <c r="AJ1416" s="3"/>
    </row>
    <row r="1417">
      <c r="A1417" s="252" t="s">
        <v>1676</v>
      </c>
      <c r="B1417" s="270" t="s">
        <v>587</v>
      </c>
      <c r="C1417" s="270" t="s">
        <v>598</v>
      </c>
      <c r="D1417" s="270" t="s">
        <v>4057</v>
      </c>
      <c r="E1417" s="272">
        <v>8.0</v>
      </c>
      <c r="F1417" s="272" t="s">
        <v>7287</v>
      </c>
      <c r="G1417" s="272" t="s">
        <v>7271</v>
      </c>
      <c r="H1417" s="59" t="s">
        <v>1595</v>
      </c>
      <c r="I1417" s="272">
        <v>1.0</v>
      </c>
      <c r="J1417" s="273" t="s">
        <v>115</v>
      </c>
      <c r="K1417" s="289">
        <v>60.5</v>
      </c>
      <c r="L1417" s="289">
        <v>33.5</v>
      </c>
      <c r="M1417" s="289">
        <v>27.0</v>
      </c>
      <c r="N1417" s="272">
        <v>1.7670010127E11</v>
      </c>
      <c r="O1417" s="272">
        <v>7.0</v>
      </c>
      <c r="P1417" s="276">
        <v>7.0E-4</v>
      </c>
      <c r="Q1417" s="272">
        <v>7.0</v>
      </c>
      <c r="R1417" s="276">
        <v>5.0E-4</v>
      </c>
      <c r="S1417" s="276">
        <v>1.0</v>
      </c>
      <c r="T1417" s="272">
        <v>0.0</v>
      </c>
      <c r="U1417" s="276">
        <v>0.1429</v>
      </c>
      <c r="V1417" s="276">
        <v>0.0</v>
      </c>
      <c r="W1417" s="277">
        <v>134.0</v>
      </c>
      <c r="X1417" s="277">
        <v>0.0</v>
      </c>
      <c r="Y1417" s="272">
        <v>1.0</v>
      </c>
      <c r="Z1417" s="272">
        <v>0.0</v>
      </c>
      <c r="AA1417" s="63"/>
      <c r="AB1417" s="63"/>
      <c r="AC1417" s="63"/>
      <c r="AD1417" s="63"/>
      <c r="AE1417" s="63"/>
      <c r="AF1417" s="63"/>
      <c r="AG1417" s="63"/>
      <c r="AH1417" s="63"/>
      <c r="AI1417" s="63"/>
      <c r="AJ1417" s="63"/>
    </row>
    <row r="1418">
      <c r="A1418" s="251" t="s">
        <v>1676</v>
      </c>
      <c r="B1418" s="262" t="s">
        <v>7370</v>
      </c>
      <c r="C1418" s="262" t="s">
        <v>598</v>
      </c>
      <c r="D1418" s="262" t="s">
        <v>4057</v>
      </c>
      <c r="E1418" s="264">
        <v>8.0</v>
      </c>
      <c r="F1418" s="264" t="s">
        <v>7287</v>
      </c>
      <c r="G1418" s="264" t="s">
        <v>7271</v>
      </c>
      <c r="H1418" s="55" t="s">
        <v>1595</v>
      </c>
      <c r="I1418" s="264">
        <v>1.0</v>
      </c>
      <c r="J1418" s="265" t="s">
        <v>115</v>
      </c>
      <c r="K1418" s="104">
        <v>60.5</v>
      </c>
      <c r="L1418" s="104">
        <v>33.5</v>
      </c>
      <c r="M1418" s="104">
        <v>27.0</v>
      </c>
      <c r="N1418" s="264">
        <v>1.7670010127E11</v>
      </c>
      <c r="O1418" s="264">
        <v>6.0</v>
      </c>
      <c r="P1418" s="268">
        <v>6.0E-4</v>
      </c>
      <c r="Q1418" s="264">
        <v>6.0</v>
      </c>
      <c r="R1418" s="268">
        <v>5.0E-4</v>
      </c>
      <c r="S1418" s="268">
        <v>0.1667</v>
      </c>
      <c r="T1418" s="264">
        <v>0.0</v>
      </c>
      <c r="U1418" s="268">
        <v>0.1667</v>
      </c>
      <c r="V1418" s="268">
        <v>0.0</v>
      </c>
      <c r="W1418" s="269">
        <v>134.0</v>
      </c>
      <c r="X1418" s="269">
        <v>0.0</v>
      </c>
      <c r="Y1418" s="264">
        <v>1.0</v>
      </c>
      <c r="Z1418" s="264">
        <v>0.0</v>
      </c>
      <c r="AA1418" s="3"/>
      <c r="AB1418" s="3"/>
      <c r="AC1418" s="3"/>
      <c r="AD1418" s="3"/>
      <c r="AE1418" s="3"/>
      <c r="AF1418" s="3"/>
      <c r="AG1418" s="3"/>
      <c r="AH1418" s="3"/>
      <c r="AI1418" s="3"/>
      <c r="AJ1418" s="3"/>
    </row>
    <row r="1419">
      <c r="A1419" s="252" t="s">
        <v>1676</v>
      </c>
      <c r="B1419" s="270" t="s">
        <v>587</v>
      </c>
      <c r="C1419" s="270" t="s">
        <v>602</v>
      </c>
      <c r="D1419" s="270" t="s">
        <v>4061</v>
      </c>
      <c r="E1419" s="272">
        <v>9.5</v>
      </c>
      <c r="F1419" s="272" t="s">
        <v>7287</v>
      </c>
      <c r="G1419" s="272" t="s">
        <v>7271</v>
      </c>
      <c r="H1419" s="59" t="s">
        <v>1595</v>
      </c>
      <c r="I1419" s="272">
        <v>2.0</v>
      </c>
      <c r="J1419" s="273" t="s">
        <v>115</v>
      </c>
      <c r="K1419" s="289">
        <v>60.5</v>
      </c>
      <c r="L1419" s="289">
        <v>33.5</v>
      </c>
      <c r="M1419" s="289">
        <v>27.0</v>
      </c>
      <c r="N1419" s="272">
        <v>1.76700101285E11</v>
      </c>
      <c r="O1419" s="272">
        <v>136.0</v>
      </c>
      <c r="P1419" s="276">
        <v>0.0128</v>
      </c>
      <c r="Q1419" s="272">
        <v>162.0</v>
      </c>
      <c r="R1419" s="276">
        <v>0.0123</v>
      </c>
      <c r="S1419" s="276">
        <v>1.0</v>
      </c>
      <c r="T1419" s="272">
        <v>0.0</v>
      </c>
      <c r="U1419" s="276">
        <v>0.0147</v>
      </c>
      <c r="V1419" s="276">
        <v>0.0</v>
      </c>
      <c r="W1419" s="277">
        <v>268.0</v>
      </c>
      <c r="X1419" s="277">
        <v>0.0</v>
      </c>
      <c r="Y1419" s="272">
        <v>2.0</v>
      </c>
      <c r="Z1419" s="272">
        <v>0.0</v>
      </c>
      <c r="AA1419" s="63"/>
      <c r="AB1419" s="63"/>
      <c r="AC1419" s="63"/>
      <c r="AD1419" s="63"/>
      <c r="AE1419" s="63"/>
      <c r="AF1419" s="63"/>
      <c r="AG1419" s="63"/>
      <c r="AH1419" s="63"/>
      <c r="AI1419" s="63"/>
      <c r="AJ1419" s="63"/>
    </row>
    <row r="1420">
      <c r="A1420" s="251" t="s">
        <v>1676</v>
      </c>
      <c r="B1420" s="262" t="s">
        <v>7381</v>
      </c>
      <c r="C1420" s="262" t="s">
        <v>602</v>
      </c>
      <c r="D1420" s="262" t="s">
        <v>4061</v>
      </c>
      <c r="E1420" s="264">
        <v>9.5</v>
      </c>
      <c r="F1420" s="264" t="s">
        <v>7287</v>
      </c>
      <c r="G1420" s="264" t="s">
        <v>7271</v>
      </c>
      <c r="H1420" s="55" t="s">
        <v>1595</v>
      </c>
      <c r="I1420" s="264">
        <v>1.0</v>
      </c>
      <c r="J1420" s="265" t="s">
        <v>115</v>
      </c>
      <c r="K1420" s="104">
        <v>60.5</v>
      </c>
      <c r="L1420" s="104">
        <v>33.5</v>
      </c>
      <c r="M1420" s="104">
        <v>27.0</v>
      </c>
      <c r="N1420" s="264">
        <v>1.76700101285E11</v>
      </c>
      <c r="O1420" s="264">
        <v>84.0</v>
      </c>
      <c r="P1420" s="268">
        <v>0.0079</v>
      </c>
      <c r="Q1420" s="264">
        <v>104.0</v>
      </c>
      <c r="R1420" s="268">
        <v>0.0079</v>
      </c>
      <c r="S1420" s="268">
        <v>0.9904</v>
      </c>
      <c r="T1420" s="264">
        <v>0.0</v>
      </c>
      <c r="U1420" s="268">
        <v>0.0119</v>
      </c>
      <c r="V1420" s="268">
        <v>0.0</v>
      </c>
      <c r="W1420" s="269">
        <v>129.0</v>
      </c>
      <c r="X1420" s="269">
        <v>0.0</v>
      </c>
      <c r="Y1420" s="264">
        <v>1.0</v>
      </c>
      <c r="Z1420" s="264">
        <v>0.0</v>
      </c>
      <c r="AA1420" s="3"/>
      <c r="AB1420" s="3"/>
      <c r="AC1420" s="3"/>
      <c r="AD1420" s="3"/>
      <c r="AE1420" s="3"/>
      <c r="AF1420" s="3"/>
      <c r="AG1420" s="3"/>
      <c r="AH1420" s="3"/>
      <c r="AI1420" s="3"/>
      <c r="AJ1420" s="3"/>
    </row>
    <row r="1421">
      <c r="A1421" s="252" t="s">
        <v>1676</v>
      </c>
      <c r="B1421" s="270" t="s">
        <v>587</v>
      </c>
      <c r="C1421" s="270" t="s">
        <v>592</v>
      </c>
      <c r="D1421" s="270" t="s">
        <v>7382</v>
      </c>
      <c r="E1421" s="272">
        <v>11.0</v>
      </c>
      <c r="F1421" s="272" t="s">
        <v>7287</v>
      </c>
      <c r="G1421" s="272" t="s">
        <v>7271</v>
      </c>
      <c r="H1421" s="59" t="s">
        <v>1595</v>
      </c>
      <c r="I1421" s="272">
        <v>2.0</v>
      </c>
      <c r="J1421" s="273" t="s">
        <v>115</v>
      </c>
      <c r="K1421" s="289">
        <v>60.5</v>
      </c>
      <c r="L1421" s="289">
        <v>33.5</v>
      </c>
      <c r="M1421" s="289">
        <v>27.0</v>
      </c>
      <c r="N1421" s="272">
        <v>1.767001013E11</v>
      </c>
      <c r="O1421" s="272">
        <v>2.0</v>
      </c>
      <c r="P1421" s="276">
        <v>2.0E-4</v>
      </c>
      <c r="Q1421" s="272">
        <v>5.0</v>
      </c>
      <c r="R1421" s="276">
        <v>4.0E-4</v>
      </c>
      <c r="S1421" s="276">
        <v>1.0</v>
      </c>
      <c r="T1421" s="272">
        <v>0.0</v>
      </c>
      <c r="U1421" s="276">
        <v>1.0</v>
      </c>
      <c r="V1421" s="276">
        <v>0.0</v>
      </c>
      <c r="W1421" s="277">
        <v>268.0</v>
      </c>
      <c r="X1421" s="277">
        <v>0.0</v>
      </c>
      <c r="Y1421" s="272">
        <v>2.0</v>
      </c>
      <c r="Z1421" s="272">
        <v>0.0</v>
      </c>
      <c r="AA1421" s="63"/>
      <c r="AB1421" s="63"/>
      <c r="AC1421" s="63"/>
      <c r="AD1421" s="63"/>
      <c r="AE1421" s="63"/>
      <c r="AF1421" s="63"/>
      <c r="AG1421" s="63"/>
      <c r="AH1421" s="63"/>
      <c r="AI1421" s="63"/>
      <c r="AJ1421" s="63"/>
    </row>
    <row r="1422">
      <c r="A1422" s="251" t="s">
        <v>1676</v>
      </c>
      <c r="B1422" s="262" t="s">
        <v>1285</v>
      </c>
      <c r="C1422" s="262" t="s">
        <v>1290</v>
      </c>
      <c r="D1422" s="262" t="s">
        <v>1291</v>
      </c>
      <c r="E1422" s="264">
        <v>6.5</v>
      </c>
      <c r="F1422" s="264" t="s">
        <v>7287</v>
      </c>
      <c r="G1422" s="264" t="s">
        <v>7271</v>
      </c>
      <c r="H1422" s="55" t="s">
        <v>1619</v>
      </c>
      <c r="I1422" s="264">
        <v>2.0</v>
      </c>
      <c r="J1422" s="280" t="s">
        <v>196</v>
      </c>
      <c r="K1422" s="104">
        <v>56.0</v>
      </c>
      <c r="L1422" s="104">
        <v>29.5</v>
      </c>
      <c r="M1422" s="104">
        <v>26.5</v>
      </c>
      <c r="N1422" s="262" t="s">
        <v>6793</v>
      </c>
      <c r="O1422" s="264">
        <v>8.0</v>
      </c>
      <c r="P1422" s="268">
        <v>8.0E-4</v>
      </c>
      <c r="Q1422" s="264">
        <v>10.0</v>
      </c>
      <c r="R1422" s="268">
        <v>8.0E-4</v>
      </c>
      <c r="S1422" s="268">
        <v>1.0</v>
      </c>
      <c r="T1422" s="264">
        <v>0.0</v>
      </c>
      <c r="U1422" s="268">
        <v>0.25</v>
      </c>
      <c r="V1422" s="268">
        <v>0.0</v>
      </c>
      <c r="W1422" s="269">
        <v>212.0</v>
      </c>
      <c r="X1422" s="269">
        <v>0.0</v>
      </c>
      <c r="Y1422" s="264">
        <v>2.0</v>
      </c>
      <c r="Z1422" s="264">
        <v>0.0</v>
      </c>
      <c r="AA1422" s="3"/>
      <c r="AB1422" s="3"/>
      <c r="AC1422" s="3"/>
      <c r="AD1422" s="3"/>
      <c r="AE1422" s="3"/>
      <c r="AF1422" s="3"/>
      <c r="AG1422" s="3"/>
      <c r="AH1422" s="3"/>
      <c r="AI1422" s="3"/>
      <c r="AJ1422" s="3"/>
    </row>
    <row r="1423">
      <c r="A1423" s="252" t="s">
        <v>1676</v>
      </c>
      <c r="B1423" s="270" t="s">
        <v>1285</v>
      </c>
      <c r="C1423" s="270" t="s">
        <v>1298</v>
      </c>
      <c r="D1423" s="270" t="s">
        <v>1299</v>
      </c>
      <c r="E1423" s="272">
        <v>8.5</v>
      </c>
      <c r="F1423" s="272" t="s">
        <v>7287</v>
      </c>
      <c r="G1423" s="272" t="s">
        <v>7271</v>
      </c>
      <c r="H1423" s="59" t="s">
        <v>1619</v>
      </c>
      <c r="I1423" s="272">
        <v>1.0</v>
      </c>
      <c r="J1423" s="281" t="s">
        <v>196</v>
      </c>
      <c r="K1423" s="289">
        <v>56.0</v>
      </c>
      <c r="L1423" s="289">
        <v>29.5</v>
      </c>
      <c r="M1423" s="289">
        <v>26.5</v>
      </c>
      <c r="N1423" s="270" t="s">
        <v>6801</v>
      </c>
      <c r="O1423" s="272">
        <v>4.0</v>
      </c>
      <c r="P1423" s="276">
        <v>4.0E-4</v>
      </c>
      <c r="Q1423" s="272">
        <v>5.0</v>
      </c>
      <c r="R1423" s="276">
        <v>4.0E-4</v>
      </c>
      <c r="S1423" s="276">
        <v>1.0</v>
      </c>
      <c r="T1423" s="272">
        <v>0.0</v>
      </c>
      <c r="U1423" s="276">
        <v>0.25</v>
      </c>
      <c r="V1423" s="276">
        <v>0.0</v>
      </c>
      <c r="W1423" s="277">
        <v>106.0</v>
      </c>
      <c r="X1423" s="277">
        <v>0.0</v>
      </c>
      <c r="Y1423" s="272">
        <v>1.0</v>
      </c>
      <c r="Z1423" s="272">
        <v>0.0</v>
      </c>
      <c r="AA1423" s="63"/>
      <c r="AB1423" s="63"/>
      <c r="AC1423" s="63"/>
      <c r="AD1423" s="63"/>
      <c r="AE1423" s="63"/>
      <c r="AF1423" s="63"/>
      <c r="AG1423" s="63"/>
      <c r="AH1423" s="63"/>
      <c r="AI1423" s="63"/>
      <c r="AJ1423" s="63"/>
    </row>
    <row r="1424">
      <c r="A1424" s="251" t="s">
        <v>1676</v>
      </c>
      <c r="B1424" s="262" t="s">
        <v>777</v>
      </c>
      <c r="C1424" s="262" t="s">
        <v>778</v>
      </c>
      <c r="D1424" s="262" t="s">
        <v>779</v>
      </c>
      <c r="E1424" s="264">
        <v>10.0</v>
      </c>
      <c r="F1424" s="264" t="s">
        <v>7287</v>
      </c>
      <c r="G1424" s="264" t="s">
        <v>7271</v>
      </c>
      <c r="H1424" s="55" t="s">
        <v>54</v>
      </c>
      <c r="I1424" s="264">
        <v>4.0</v>
      </c>
      <c r="J1424" s="280" t="s">
        <v>44</v>
      </c>
      <c r="K1424" s="104">
        <v>76.0</v>
      </c>
      <c r="L1424" s="104">
        <v>42.5</v>
      </c>
      <c r="M1424" s="104">
        <v>33.5</v>
      </c>
      <c r="N1424" s="262" t="s">
        <v>3095</v>
      </c>
      <c r="O1424" s="264">
        <v>140.0</v>
      </c>
      <c r="P1424" s="268">
        <v>0.0132</v>
      </c>
      <c r="Q1424" s="264">
        <v>172.0</v>
      </c>
      <c r="R1424" s="268">
        <v>0.013</v>
      </c>
      <c r="S1424" s="268">
        <v>0.9709</v>
      </c>
      <c r="T1424" s="264">
        <v>0.0</v>
      </c>
      <c r="U1424" s="268">
        <v>0.0286</v>
      </c>
      <c r="V1424" s="268">
        <v>0.0</v>
      </c>
      <c r="W1424" s="269">
        <v>624.0</v>
      </c>
      <c r="X1424" s="269">
        <v>0.0</v>
      </c>
      <c r="Y1424" s="264">
        <v>4.0</v>
      </c>
      <c r="Z1424" s="264">
        <v>0.0</v>
      </c>
      <c r="AA1424" s="3"/>
      <c r="AB1424" s="3"/>
      <c r="AC1424" s="3"/>
      <c r="AD1424" s="3"/>
      <c r="AE1424" s="3"/>
      <c r="AF1424" s="3"/>
      <c r="AG1424" s="3"/>
      <c r="AH1424" s="3"/>
      <c r="AI1424" s="3"/>
      <c r="AJ1424" s="3"/>
    </row>
    <row r="1425">
      <c r="A1425" s="252" t="s">
        <v>1676</v>
      </c>
      <c r="B1425" s="270" t="s">
        <v>777</v>
      </c>
      <c r="C1425" s="270" t="s">
        <v>780</v>
      </c>
      <c r="D1425" s="270" t="s">
        <v>781</v>
      </c>
      <c r="E1425" s="272">
        <v>10.5</v>
      </c>
      <c r="F1425" s="272" t="s">
        <v>7287</v>
      </c>
      <c r="G1425" s="272" t="s">
        <v>7271</v>
      </c>
      <c r="H1425" s="59" t="s">
        <v>54</v>
      </c>
      <c r="I1425" s="272">
        <v>1.0</v>
      </c>
      <c r="J1425" s="281" t="s">
        <v>44</v>
      </c>
      <c r="K1425" s="289">
        <v>76.0</v>
      </c>
      <c r="L1425" s="289">
        <v>42.5</v>
      </c>
      <c r="M1425" s="289">
        <v>33.5</v>
      </c>
      <c r="N1425" s="270" t="s">
        <v>3097</v>
      </c>
      <c r="O1425" s="272">
        <v>3.0</v>
      </c>
      <c r="P1425" s="276">
        <v>3.0E-4</v>
      </c>
      <c r="Q1425" s="272">
        <v>6.0</v>
      </c>
      <c r="R1425" s="276">
        <v>5.0E-4</v>
      </c>
      <c r="S1425" s="276">
        <v>1.0</v>
      </c>
      <c r="T1425" s="272">
        <v>0.0</v>
      </c>
      <c r="U1425" s="276">
        <v>0.3333</v>
      </c>
      <c r="V1425" s="276">
        <v>0.0</v>
      </c>
      <c r="W1425" s="277">
        <v>156.0</v>
      </c>
      <c r="X1425" s="277">
        <v>0.0</v>
      </c>
      <c r="Y1425" s="272">
        <v>1.0</v>
      </c>
      <c r="Z1425" s="272">
        <v>0.0</v>
      </c>
      <c r="AA1425" s="63"/>
      <c r="AB1425" s="63"/>
      <c r="AC1425" s="63"/>
      <c r="AD1425" s="63"/>
      <c r="AE1425" s="63"/>
      <c r="AF1425" s="63"/>
      <c r="AG1425" s="63"/>
      <c r="AH1425" s="63"/>
      <c r="AI1425" s="63"/>
      <c r="AJ1425" s="63"/>
    </row>
    <row r="1426">
      <c r="A1426" s="251" t="s">
        <v>1676</v>
      </c>
      <c r="B1426" s="262" t="s">
        <v>777</v>
      </c>
      <c r="C1426" s="262" t="s">
        <v>782</v>
      </c>
      <c r="D1426" s="262" t="s">
        <v>783</v>
      </c>
      <c r="E1426" s="264">
        <v>11.0</v>
      </c>
      <c r="F1426" s="264" t="s">
        <v>7287</v>
      </c>
      <c r="G1426" s="264" t="s">
        <v>7271</v>
      </c>
      <c r="H1426" s="55" t="s">
        <v>54</v>
      </c>
      <c r="I1426" s="264">
        <v>2.0</v>
      </c>
      <c r="J1426" s="280" t="s">
        <v>44</v>
      </c>
      <c r="K1426" s="104">
        <v>76.0</v>
      </c>
      <c r="L1426" s="104">
        <v>42.5</v>
      </c>
      <c r="M1426" s="104">
        <v>33.5</v>
      </c>
      <c r="N1426" s="262" t="s">
        <v>3099</v>
      </c>
      <c r="O1426" s="264">
        <v>18.0</v>
      </c>
      <c r="P1426" s="268">
        <v>0.0017</v>
      </c>
      <c r="Q1426" s="264">
        <v>25.0</v>
      </c>
      <c r="R1426" s="268">
        <v>0.0019</v>
      </c>
      <c r="S1426" s="268">
        <v>0.88</v>
      </c>
      <c r="T1426" s="264">
        <v>0.0</v>
      </c>
      <c r="U1426" s="268">
        <v>0.1111</v>
      </c>
      <c r="V1426" s="268">
        <v>0.0</v>
      </c>
      <c r="W1426" s="269">
        <v>312.0</v>
      </c>
      <c r="X1426" s="269">
        <v>0.0</v>
      </c>
      <c r="Y1426" s="264">
        <v>2.0</v>
      </c>
      <c r="Z1426" s="264">
        <v>0.0</v>
      </c>
      <c r="AA1426" s="3"/>
      <c r="AB1426" s="3"/>
      <c r="AC1426" s="3"/>
      <c r="AD1426" s="3"/>
      <c r="AE1426" s="3"/>
      <c r="AF1426" s="3"/>
      <c r="AG1426" s="3"/>
      <c r="AH1426" s="3"/>
      <c r="AI1426" s="3"/>
      <c r="AJ1426" s="3"/>
    </row>
    <row r="1427">
      <c r="A1427" s="252" t="s">
        <v>1676</v>
      </c>
      <c r="B1427" s="270" t="s">
        <v>777</v>
      </c>
      <c r="C1427" s="270" t="s">
        <v>784</v>
      </c>
      <c r="D1427" s="270" t="s">
        <v>785</v>
      </c>
      <c r="E1427" s="272">
        <v>6.0</v>
      </c>
      <c r="F1427" s="272" t="s">
        <v>7287</v>
      </c>
      <c r="G1427" s="272" t="s">
        <v>7271</v>
      </c>
      <c r="H1427" s="59" t="s">
        <v>54</v>
      </c>
      <c r="I1427" s="272">
        <v>1.0</v>
      </c>
      <c r="J1427" s="281" t="s">
        <v>44</v>
      </c>
      <c r="K1427" s="289">
        <v>76.0</v>
      </c>
      <c r="L1427" s="289">
        <v>42.5</v>
      </c>
      <c r="M1427" s="289">
        <v>33.5</v>
      </c>
      <c r="N1427" s="270" t="s">
        <v>6458</v>
      </c>
      <c r="O1427" s="272">
        <v>48.0</v>
      </c>
      <c r="P1427" s="276">
        <v>0.0045</v>
      </c>
      <c r="Q1427" s="272">
        <v>64.0</v>
      </c>
      <c r="R1427" s="276">
        <v>0.0048</v>
      </c>
      <c r="S1427" s="276">
        <v>0.9531</v>
      </c>
      <c r="T1427" s="272">
        <v>0.0</v>
      </c>
      <c r="U1427" s="276">
        <v>0.0208</v>
      </c>
      <c r="V1427" s="276">
        <v>0.0</v>
      </c>
      <c r="W1427" s="277">
        <v>156.0</v>
      </c>
      <c r="X1427" s="277">
        <v>0.0</v>
      </c>
      <c r="Y1427" s="272">
        <v>1.0</v>
      </c>
      <c r="Z1427" s="272">
        <v>0.0</v>
      </c>
      <c r="AA1427" s="63"/>
      <c r="AB1427" s="63"/>
      <c r="AC1427" s="63"/>
      <c r="AD1427" s="63"/>
      <c r="AE1427" s="63"/>
      <c r="AF1427" s="63"/>
      <c r="AG1427" s="63"/>
      <c r="AH1427" s="63"/>
      <c r="AI1427" s="63"/>
      <c r="AJ1427" s="63"/>
    </row>
    <row r="1428">
      <c r="A1428" s="251" t="s">
        <v>1676</v>
      </c>
      <c r="B1428" s="262" t="s">
        <v>777</v>
      </c>
      <c r="C1428" s="262" t="s">
        <v>786</v>
      </c>
      <c r="D1428" s="262" t="s">
        <v>787</v>
      </c>
      <c r="E1428" s="264">
        <v>6.5</v>
      </c>
      <c r="F1428" s="264" t="s">
        <v>7287</v>
      </c>
      <c r="G1428" s="264" t="s">
        <v>7271</v>
      </c>
      <c r="H1428" s="55" t="s">
        <v>54</v>
      </c>
      <c r="I1428" s="264">
        <v>1.0</v>
      </c>
      <c r="J1428" s="280" t="s">
        <v>44</v>
      </c>
      <c r="K1428" s="104">
        <v>76.0</v>
      </c>
      <c r="L1428" s="104">
        <v>42.5</v>
      </c>
      <c r="M1428" s="104">
        <v>33.5</v>
      </c>
      <c r="N1428" s="262" t="s">
        <v>6460</v>
      </c>
      <c r="O1428" s="264">
        <v>97.0</v>
      </c>
      <c r="P1428" s="268">
        <v>0.0092</v>
      </c>
      <c r="Q1428" s="264">
        <v>124.0</v>
      </c>
      <c r="R1428" s="268">
        <v>0.0094</v>
      </c>
      <c r="S1428" s="268">
        <v>0.8871</v>
      </c>
      <c r="T1428" s="264">
        <v>0.0</v>
      </c>
      <c r="U1428" s="268">
        <v>0.0103</v>
      </c>
      <c r="V1428" s="268">
        <v>0.0</v>
      </c>
      <c r="W1428" s="269">
        <v>156.0</v>
      </c>
      <c r="X1428" s="269">
        <v>0.0</v>
      </c>
      <c r="Y1428" s="264">
        <v>1.0</v>
      </c>
      <c r="Z1428" s="264">
        <v>0.0</v>
      </c>
      <c r="AA1428" s="3"/>
      <c r="AB1428" s="3"/>
      <c r="AC1428" s="3"/>
      <c r="AD1428" s="3"/>
      <c r="AE1428" s="3"/>
      <c r="AF1428" s="3"/>
      <c r="AG1428" s="3"/>
      <c r="AH1428" s="3"/>
      <c r="AI1428" s="3"/>
      <c r="AJ1428" s="3"/>
    </row>
    <row r="1429">
      <c r="A1429" s="252" t="s">
        <v>1676</v>
      </c>
      <c r="B1429" s="270" t="s">
        <v>777</v>
      </c>
      <c r="C1429" s="270" t="s">
        <v>1080</v>
      </c>
      <c r="D1429" s="270" t="s">
        <v>1081</v>
      </c>
      <c r="E1429" s="272">
        <v>7.0</v>
      </c>
      <c r="F1429" s="272" t="s">
        <v>7287</v>
      </c>
      <c r="G1429" s="272" t="s">
        <v>7271</v>
      </c>
      <c r="H1429" s="59" t="s">
        <v>54</v>
      </c>
      <c r="I1429" s="272">
        <v>2.0</v>
      </c>
      <c r="J1429" s="281" t="s">
        <v>44</v>
      </c>
      <c r="K1429" s="289">
        <v>76.0</v>
      </c>
      <c r="L1429" s="289">
        <v>42.5</v>
      </c>
      <c r="M1429" s="289">
        <v>33.5</v>
      </c>
      <c r="N1429" s="270" t="s">
        <v>6462</v>
      </c>
      <c r="O1429" s="272">
        <v>24.0</v>
      </c>
      <c r="P1429" s="276">
        <v>0.0023</v>
      </c>
      <c r="Q1429" s="272">
        <v>31.0</v>
      </c>
      <c r="R1429" s="276">
        <v>0.0023</v>
      </c>
      <c r="S1429" s="276">
        <v>0.8387</v>
      </c>
      <c r="T1429" s="272">
        <v>0.0</v>
      </c>
      <c r="U1429" s="276">
        <v>0.0833</v>
      </c>
      <c r="V1429" s="276">
        <v>0.0</v>
      </c>
      <c r="W1429" s="277">
        <v>312.0</v>
      </c>
      <c r="X1429" s="277">
        <v>0.0</v>
      </c>
      <c r="Y1429" s="272">
        <v>2.0</v>
      </c>
      <c r="Z1429" s="272">
        <v>0.0</v>
      </c>
      <c r="AA1429" s="63"/>
      <c r="AB1429" s="63"/>
      <c r="AC1429" s="63"/>
      <c r="AD1429" s="63"/>
      <c r="AE1429" s="63"/>
      <c r="AF1429" s="63"/>
      <c r="AG1429" s="63"/>
      <c r="AH1429" s="63"/>
      <c r="AI1429" s="63"/>
      <c r="AJ1429" s="63"/>
    </row>
    <row r="1430">
      <c r="A1430" s="251" t="s">
        <v>1676</v>
      </c>
      <c r="B1430" s="262" t="s">
        <v>777</v>
      </c>
      <c r="C1430" s="262" t="s">
        <v>788</v>
      </c>
      <c r="D1430" s="262" t="s">
        <v>789</v>
      </c>
      <c r="E1430" s="264">
        <v>7.5</v>
      </c>
      <c r="F1430" s="264" t="s">
        <v>7287</v>
      </c>
      <c r="G1430" s="264" t="s">
        <v>7271</v>
      </c>
      <c r="H1430" s="55" t="s">
        <v>54</v>
      </c>
      <c r="I1430" s="264">
        <v>4.0</v>
      </c>
      <c r="J1430" s="280" t="s">
        <v>44</v>
      </c>
      <c r="K1430" s="104">
        <v>76.0</v>
      </c>
      <c r="L1430" s="104">
        <v>42.5</v>
      </c>
      <c r="M1430" s="104">
        <v>33.5</v>
      </c>
      <c r="N1430" s="262" t="s">
        <v>6464</v>
      </c>
      <c r="O1430" s="264">
        <v>144.0</v>
      </c>
      <c r="P1430" s="268">
        <v>0.0136</v>
      </c>
      <c r="Q1430" s="264">
        <v>175.0</v>
      </c>
      <c r="R1430" s="268">
        <v>0.0132</v>
      </c>
      <c r="S1430" s="268">
        <v>0.9371</v>
      </c>
      <c r="T1430" s="264">
        <v>0.0</v>
      </c>
      <c r="U1430" s="268">
        <v>0.0278</v>
      </c>
      <c r="V1430" s="268">
        <v>0.0</v>
      </c>
      <c r="W1430" s="269">
        <v>624.0</v>
      </c>
      <c r="X1430" s="269">
        <v>0.0</v>
      </c>
      <c r="Y1430" s="264">
        <v>4.0</v>
      </c>
      <c r="Z1430" s="264">
        <v>0.0</v>
      </c>
      <c r="AA1430" s="3"/>
      <c r="AB1430" s="3"/>
      <c r="AC1430" s="3"/>
      <c r="AD1430" s="3"/>
      <c r="AE1430" s="3"/>
      <c r="AF1430" s="3"/>
      <c r="AG1430" s="3"/>
      <c r="AH1430" s="3"/>
      <c r="AI1430" s="3"/>
      <c r="AJ1430" s="3"/>
    </row>
    <row r="1431">
      <c r="A1431" s="252" t="s">
        <v>1676</v>
      </c>
      <c r="B1431" s="270" t="s">
        <v>777</v>
      </c>
      <c r="C1431" s="270" t="s">
        <v>790</v>
      </c>
      <c r="D1431" s="270" t="s">
        <v>791</v>
      </c>
      <c r="E1431" s="272">
        <v>8.5</v>
      </c>
      <c r="F1431" s="272" t="s">
        <v>7287</v>
      </c>
      <c r="G1431" s="272" t="s">
        <v>7271</v>
      </c>
      <c r="H1431" s="59" t="s">
        <v>54</v>
      </c>
      <c r="I1431" s="272">
        <v>1.0</v>
      </c>
      <c r="J1431" s="281" t="s">
        <v>44</v>
      </c>
      <c r="K1431" s="289">
        <v>76.0</v>
      </c>
      <c r="L1431" s="289">
        <v>42.5</v>
      </c>
      <c r="M1431" s="289">
        <v>33.5</v>
      </c>
      <c r="N1431" s="270" t="s">
        <v>6468</v>
      </c>
      <c r="O1431" s="272">
        <v>23.0</v>
      </c>
      <c r="P1431" s="276">
        <v>0.0022</v>
      </c>
      <c r="Q1431" s="272">
        <v>29.0</v>
      </c>
      <c r="R1431" s="276">
        <v>0.0022</v>
      </c>
      <c r="S1431" s="276">
        <v>0.8621</v>
      </c>
      <c r="T1431" s="272">
        <v>0.0</v>
      </c>
      <c r="U1431" s="276">
        <v>0.0435</v>
      </c>
      <c r="V1431" s="276">
        <v>0.0</v>
      </c>
      <c r="W1431" s="277">
        <v>156.0</v>
      </c>
      <c r="X1431" s="277">
        <v>0.0</v>
      </c>
      <c r="Y1431" s="272">
        <v>1.0</v>
      </c>
      <c r="Z1431" s="272">
        <v>0.0</v>
      </c>
      <c r="AA1431" s="63"/>
      <c r="AB1431" s="63"/>
      <c r="AC1431" s="63"/>
      <c r="AD1431" s="63"/>
      <c r="AE1431" s="63"/>
      <c r="AF1431" s="63"/>
      <c r="AG1431" s="63"/>
      <c r="AH1431" s="63"/>
      <c r="AI1431" s="63"/>
      <c r="AJ1431" s="63"/>
    </row>
    <row r="1432">
      <c r="A1432" s="251" t="s">
        <v>1676</v>
      </c>
      <c r="B1432" s="262" t="s">
        <v>777</v>
      </c>
      <c r="C1432" s="262" t="s">
        <v>792</v>
      </c>
      <c r="D1432" s="262" t="s">
        <v>793</v>
      </c>
      <c r="E1432" s="264">
        <v>9.0</v>
      </c>
      <c r="F1432" s="264" t="s">
        <v>7287</v>
      </c>
      <c r="G1432" s="264" t="s">
        <v>7271</v>
      </c>
      <c r="H1432" s="55" t="s">
        <v>54</v>
      </c>
      <c r="I1432" s="264">
        <v>2.0</v>
      </c>
      <c r="J1432" s="280" t="s">
        <v>44</v>
      </c>
      <c r="K1432" s="104">
        <v>76.0</v>
      </c>
      <c r="L1432" s="104">
        <v>42.5</v>
      </c>
      <c r="M1432" s="104">
        <v>33.5</v>
      </c>
      <c r="N1432" s="262" t="s">
        <v>6470</v>
      </c>
      <c r="O1432" s="264">
        <v>37.0</v>
      </c>
      <c r="P1432" s="268">
        <v>0.0035</v>
      </c>
      <c r="Q1432" s="264">
        <v>50.0</v>
      </c>
      <c r="R1432" s="268">
        <v>0.0038</v>
      </c>
      <c r="S1432" s="268">
        <v>1.0</v>
      </c>
      <c r="T1432" s="264">
        <v>0.0</v>
      </c>
      <c r="U1432" s="268">
        <v>0.0541</v>
      </c>
      <c r="V1432" s="268">
        <v>0.0</v>
      </c>
      <c r="W1432" s="269">
        <v>312.0</v>
      </c>
      <c r="X1432" s="269">
        <v>0.0</v>
      </c>
      <c r="Y1432" s="264">
        <v>2.0</v>
      </c>
      <c r="Z1432" s="264">
        <v>0.0</v>
      </c>
      <c r="AA1432" s="3"/>
      <c r="AB1432" s="3"/>
      <c r="AC1432" s="3"/>
      <c r="AD1432" s="3"/>
      <c r="AE1432" s="3"/>
      <c r="AF1432" s="3"/>
      <c r="AG1432" s="3"/>
      <c r="AH1432" s="3"/>
      <c r="AI1432" s="3"/>
      <c r="AJ1432" s="3"/>
    </row>
    <row r="1433">
      <c r="A1433" s="252" t="s">
        <v>1676</v>
      </c>
      <c r="B1433" s="270" t="s">
        <v>777</v>
      </c>
      <c r="C1433" s="270" t="s">
        <v>794</v>
      </c>
      <c r="D1433" s="270" t="s">
        <v>795</v>
      </c>
      <c r="E1433" s="272">
        <v>9.5</v>
      </c>
      <c r="F1433" s="272" t="s">
        <v>7287</v>
      </c>
      <c r="G1433" s="272" t="s">
        <v>7271</v>
      </c>
      <c r="H1433" s="59" t="s">
        <v>54</v>
      </c>
      <c r="I1433" s="272">
        <v>3.0</v>
      </c>
      <c r="J1433" s="281" t="s">
        <v>44</v>
      </c>
      <c r="K1433" s="289">
        <v>76.0</v>
      </c>
      <c r="L1433" s="289">
        <v>42.5</v>
      </c>
      <c r="M1433" s="289">
        <v>33.5</v>
      </c>
      <c r="N1433" s="270" t="s">
        <v>6472</v>
      </c>
      <c r="O1433" s="272">
        <v>78.0</v>
      </c>
      <c r="P1433" s="276">
        <v>0.0074</v>
      </c>
      <c r="Q1433" s="272">
        <v>107.0</v>
      </c>
      <c r="R1433" s="276">
        <v>0.0081</v>
      </c>
      <c r="S1433" s="276">
        <v>0.9439</v>
      </c>
      <c r="T1433" s="272">
        <v>0.0</v>
      </c>
      <c r="U1433" s="276">
        <v>0.0385</v>
      </c>
      <c r="V1433" s="276">
        <v>0.0</v>
      </c>
      <c r="W1433" s="277">
        <v>468.0</v>
      </c>
      <c r="X1433" s="277">
        <v>0.0</v>
      </c>
      <c r="Y1433" s="272">
        <v>3.0</v>
      </c>
      <c r="Z1433" s="272">
        <v>0.0</v>
      </c>
      <c r="AA1433" s="63"/>
      <c r="AB1433" s="63"/>
      <c r="AC1433" s="63"/>
      <c r="AD1433" s="63"/>
      <c r="AE1433" s="63"/>
      <c r="AF1433" s="63"/>
      <c r="AG1433" s="63"/>
      <c r="AH1433" s="63"/>
      <c r="AI1433" s="63"/>
      <c r="AJ1433" s="63"/>
    </row>
    <row r="1434">
      <c r="A1434" s="251" t="s">
        <v>1676</v>
      </c>
      <c r="B1434" s="262" t="s">
        <v>809</v>
      </c>
      <c r="C1434" s="262" t="s">
        <v>810</v>
      </c>
      <c r="D1434" s="262" t="s">
        <v>811</v>
      </c>
      <c r="E1434" s="264">
        <v>10.0</v>
      </c>
      <c r="F1434" s="264" t="s">
        <v>7287</v>
      </c>
      <c r="G1434" s="264" t="s">
        <v>7271</v>
      </c>
      <c r="H1434" s="55" t="s">
        <v>31</v>
      </c>
      <c r="I1434" s="264">
        <v>2.0</v>
      </c>
      <c r="J1434" s="280" t="s">
        <v>23</v>
      </c>
      <c r="K1434" s="104">
        <v>78.0</v>
      </c>
      <c r="L1434" s="104">
        <v>45.5</v>
      </c>
      <c r="M1434" s="104">
        <v>32.5</v>
      </c>
      <c r="N1434" s="262" t="s">
        <v>3110</v>
      </c>
      <c r="O1434" s="264">
        <v>4.0</v>
      </c>
      <c r="P1434" s="268">
        <v>4.0E-4</v>
      </c>
      <c r="Q1434" s="264">
        <v>5.0</v>
      </c>
      <c r="R1434" s="268">
        <v>4.0E-4</v>
      </c>
      <c r="S1434" s="268">
        <v>1.0</v>
      </c>
      <c r="T1434" s="264">
        <v>0.0</v>
      </c>
      <c r="U1434" s="268">
        <v>0.5</v>
      </c>
      <c r="V1434" s="268">
        <v>0.0</v>
      </c>
      <c r="W1434" s="269">
        <v>322.0</v>
      </c>
      <c r="X1434" s="269">
        <v>0.0</v>
      </c>
      <c r="Y1434" s="264">
        <v>2.0</v>
      </c>
      <c r="Z1434" s="264">
        <v>0.0</v>
      </c>
      <c r="AA1434" s="3"/>
      <c r="AB1434" s="3"/>
      <c r="AC1434" s="3"/>
      <c r="AD1434" s="3"/>
      <c r="AE1434" s="3"/>
      <c r="AF1434" s="3"/>
      <c r="AG1434" s="3"/>
      <c r="AH1434" s="3"/>
      <c r="AI1434" s="3"/>
      <c r="AJ1434" s="3"/>
    </row>
    <row r="1435">
      <c r="A1435" s="252" t="s">
        <v>1676</v>
      </c>
      <c r="B1435" s="270" t="s">
        <v>809</v>
      </c>
      <c r="C1435" s="270" t="s">
        <v>812</v>
      </c>
      <c r="D1435" s="270" t="s">
        <v>813</v>
      </c>
      <c r="E1435" s="272">
        <v>10.5</v>
      </c>
      <c r="F1435" s="272" t="s">
        <v>7287</v>
      </c>
      <c r="G1435" s="272" t="s">
        <v>7271</v>
      </c>
      <c r="H1435" s="59" t="s">
        <v>31</v>
      </c>
      <c r="I1435" s="272">
        <v>3.0</v>
      </c>
      <c r="J1435" s="281" t="s">
        <v>23</v>
      </c>
      <c r="K1435" s="289">
        <v>78.0</v>
      </c>
      <c r="L1435" s="289">
        <v>45.5</v>
      </c>
      <c r="M1435" s="289">
        <v>32.5</v>
      </c>
      <c r="N1435" s="270" t="s">
        <v>3113</v>
      </c>
      <c r="O1435" s="272">
        <v>14.0</v>
      </c>
      <c r="P1435" s="276">
        <v>0.0013</v>
      </c>
      <c r="Q1435" s="272">
        <v>18.0</v>
      </c>
      <c r="R1435" s="276">
        <v>0.0014</v>
      </c>
      <c r="S1435" s="276">
        <v>1.0</v>
      </c>
      <c r="T1435" s="272">
        <v>0.0</v>
      </c>
      <c r="U1435" s="276">
        <v>0.2143</v>
      </c>
      <c r="V1435" s="276">
        <v>0.0</v>
      </c>
      <c r="W1435" s="277">
        <v>483.0</v>
      </c>
      <c r="X1435" s="277">
        <v>0.0</v>
      </c>
      <c r="Y1435" s="272">
        <v>3.0</v>
      </c>
      <c r="Z1435" s="272">
        <v>0.0</v>
      </c>
      <c r="AA1435" s="63"/>
      <c r="AB1435" s="63"/>
      <c r="AC1435" s="63"/>
      <c r="AD1435" s="63"/>
      <c r="AE1435" s="63"/>
      <c r="AF1435" s="63"/>
      <c r="AG1435" s="63"/>
      <c r="AH1435" s="63"/>
      <c r="AI1435" s="63"/>
      <c r="AJ1435" s="63"/>
    </row>
    <row r="1436">
      <c r="A1436" s="251" t="s">
        <v>1676</v>
      </c>
      <c r="B1436" s="262" t="s">
        <v>809</v>
      </c>
      <c r="C1436" s="262" t="s">
        <v>814</v>
      </c>
      <c r="D1436" s="262" t="s">
        <v>815</v>
      </c>
      <c r="E1436" s="264">
        <v>11.0</v>
      </c>
      <c r="F1436" s="264" t="s">
        <v>7287</v>
      </c>
      <c r="G1436" s="264" t="s">
        <v>7271</v>
      </c>
      <c r="H1436" s="55" t="s">
        <v>31</v>
      </c>
      <c r="I1436" s="264">
        <v>1.0</v>
      </c>
      <c r="J1436" s="280" t="s">
        <v>23</v>
      </c>
      <c r="K1436" s="104">
        <v>78.0</v>
      </c>
      <c r="L1436" s="104">
        <v>45.5</v>
      </c>
      <c r="M1436" s="104">
        <v>32.5</v>
      </c>
      <c r="N1436" s="262" t="s">
        <v>3115</v>
      </c>
      <c r="O1436" s="264">
        <v>12.0</v>
      </c>
      <c r="P1436" s="268">
        <v>0.0011</v>
      </c>
      <c r="Q1436" s="264">
        <v>14.0</v>
      </c>
      <c r="R1436" s="268">
        <v>0.0011</v>
      </c>
      <c r="S1436" s="268">
        <v>1.0</v>
      </c>
      <c r="T1436" s="264">
        <v>0.0</v>
      </c>
      <c r="U1436" s="268">
        <v>0.0833</v>
      </c>
      <c r="V1436" s="268">
        <v>0.0</v>
      </c>
      <c r="W1436" s="269">
        <v>161.0</v>
      </c>
      <c r="X1436" s="269">
        <v>0.0</v>
      </c>
      <c r="Y1436" s="264">
        <v>1.0</v>
      </c>
      <c r="Z1436" s="264">
        <v>0.0</v>
      </c>
      <c r="AA1436" s="3"/>
      <c r="AB1436" s="3"/>
      <c r="AC1436" s="3"/>
      <c r="AD1436" s="3"/>
      <c r="AE1436" s="3"/>
      <c r="AF1436" s="3"/>
      <c r="AG1436" s="3"/>
      <c r="AH1436" s="3"/>
      <c r="AI1436" s="3"/>
      <c r="AJ1436" s="3"/>
    </row>
    <row r="1437">
      <c r="A1437" s="252" t="s">
        <v>1676</v>
      </c>
      <c r="B1437" s="270" t="s">
        <v>809</v>
      </c>
      <c r="C1437" s="270" t="s">
        <v>818</v>
      </c>
      <c r="D1437" s="270" t="s">
        <v>819</v>
      </c>
      <c r="E1437" s="272">
        <v>7.5</v>
      </c>
      <c r="F1437" s="272" t="s">
        <v>7287</v>
      </c>
      <c r="G1437" s="272" t="s">
        <v>7271</v>
      </c>
      <c r="H1437" s="59" t="s">
        <v>31</v>
      </c>
      <c r="I1437" s="272">
        <v>2.0</v>
      </c>
      <c r="J1437" s="281" t="s">
        <v>23</v>
      </c>
      <c r="K1437" s="289">
        <v>78.0</v>
      </c>
      <c r="L1437" s="289">
        <v>45.5</v>
      </c>
      <c r="M1437" s="289">
        <v>32.5</v>
      </c>
      <c r="N1437" s="270" t="s">
        <v>6514</v>
      </c>
      <c r="O1437" s="272">
        <v>25.0</v>
      </c>
      <c r="P1437" s="276">
        <v>0.0024</v>
      </c>
      <c r="Q1437" s="272">
        <v>34.0</v>
      </c>
      <c r="R1437" s="276">
        <v>0.0026</v>
      </c>
      <c r="S1437" s="276">
        <v>0.5</v>
      </c>
      <c r="T1437" s="272">
        <v>0.0</v>
      </c>
      <c r="U1437" s="276">
        <v>0.08</v>
      </c>
      <c r="V1437" s="276">
        <v>0.0</v>
      </c>
      <c r="W1437" s="277">
        <v>322.0</v>
      </c>
      <c r="X1437" s="277">
        <v>0.0</v>
      </c>
      <c r="Y1437" s="272">
        <v>2.0</v>
      </c>
      <c r="Z1437" s="272">
        <v>0.0</v>
      </c>
      <c r="AA1437" s="63"/>
      <c r="AB1437" s="63"/>
      <c r="AC1437" s="63"/>
      <c r="AD1437" s="63"/>
      <c r="AE1437" s="63"/>
      <c r="AF1437" s="63"/>
      <c r="AG1437" s="63"/>
      <c r="AH1437" s="63"/>
      <c r="AI1437" s="63"/>
      <c r="AJ1437" s="63"/>
    </row>
    <row r="1438">
      <c r="A1438" s="251" t="s">
        <v>1676</v>
      </c>
      <c r="B1438" s="262" t="s">
        <v>809</v>
      </c>
      <c r="C1438" s="262" t="s">
        <v>1090</v>
      </c>
      <c r="D1438" s="262" t="s">
        <v>1091</v>
      </c>
      <c r="E1438" s="264">
        <v>8.0</v>
      </c>
      <c r="F1438" s="264" t="s">
        <v>7287</v>
      </c>
      <c r="G1438" s="264" t="s">
        <v>7271</v>
      </c>
      <c r="H1438" s="55" t="s">
        <v>31</v>
      </c>
      <c r="I1438" s="264">
        <v>1.0</v>
      </c>
      <c r="J1438" s="280" t="s">
        <v>23</v>
      </c>
      <c r="K1438" s="104">
        <v>78.0</v>
      </c>
      <c r="L1438" s="104">
        <v>45.5</v>
      </c>
      <c r="M1438" s="104">
        <v>32.5</v>
      </c>
      <c r="N1438" s="262" t="s">
        <v>6516</v>
      </c>
      <c r="O1438" s="264">
        <v>176.0</v>
      </c>
      <c r="P1438" s="268">
        <v>0.0166</v>
      </c>
      <c r="Q1438" s="264">
        <v>209.0</v>
      </c>
      <c r="R1438" s="268">
        <v>0.0158</v>
      </c>
      <c r="S1438" s="268">
        <v>0.9665</v>
      </c>
      <c r="T1438" s="264">
        <v>0.0</v>
      </c>
      <c r="U1438" s="268">
        <v>0.0057</v>
      </c>
      <c r="V1438" s="268">
        <v>0.0</v>
      </c>
      <c r="W1438" s="269">
        <v>161.0</v>
      </c>
      <c r="X1438" s="269">
        <v>0.0</v>
      </c>
      <c r="Y1438" s="264">
        <v>1.0</v>
      </c>
      <c r="Z1438" s="264">
        <v>0.0</v>
      </c>
      <c r="AA1438" s="3"/>
      <c r="AB1438" s="3"/>
      <c r="AC1438" s="3"/>
      <c r="AD1438" s="3"/>
      <c r="AE1438" s="3"/>
      <c r="AF1438" s="3"/>
      <c r="AG1438" s="3"/>
      <c r="AH1438" s="3"/>
      <c r="AI1438" s="3"/>
      <c r="AJ1438" s="3"/>
    </row>
    <row r="1439">
      <c r="A1439" s="252" t="s">
        <v>1676</v>
      </c>
      <c r="B1439" s="270" t="s">
        <v>809</v>
      </c>
      <c r="C1439" s="270" t="s">
        <v>820</v>
      </c>
      <c r="D1439" s="270" t="s">
        <v>821</v>
      </c>
      <c r="E1439" s="272">
        <v>8.5</v>
      </c>
      <c r="F1439" s="272" t="s">
        <v>7287</v>
      </c>
      <c r="G1439" s="272" t="s">
        <v>7271</v>
      </c>
      <c r="H1439" s="59" t="s">
        <v>31</v>
      </c>
      <c r="I1439" s="272">
        <v>1.0</v>
      </c>
      <c r="J1439" s="281" t="s">
        <v>23</v>
      </c>
      <c r="K1439" s="289">
        <v>78.0</v>
      </c>
      <c r="L1439" s="289">
        <v>45.5</v>
      </c>
      <c r="M1439" s="289">
        <v>32.5</v>
      </c>
      <c r="N1439" s="270" t="s">
        <v>6518</v>
      </c>
      <c r="O1439" s="272">
        <v>117.0</v>
      </c>
      <c r="P1439" s="276">
        <v>0.0111</v>
      </c>
      <c r="Q1439" s="272">
        <v>140.0</v>
      </c>
      <c r="R1439" s="276">
        <v>0.0106</v>
      </c>
      <c r="S1439" s="276">
        <v>0.9786</v>
      </c>
      <c r="T1439" s="272">
        <v>0.0</v>
      </c>
      <c r="U1439" s="276">
        <v>0.0085</v>
      </c>
      <c r="V1439" s="276">
        <v>0.0</v>
      </c>
      <c r="W1439" s="277">
        <v>161.0</v>
      </c>
      <c r="X1439" s="277">
        <v>0.0</v>
      </c>
      <c r="Y1439" s="272">
        <v>1.0</v>
      </c>
      <c r="Z1439" s="272">
        <v>0.0</v>
      </c>
      <c r="AA1439" s="63"/>
      <c r="AB1439" s="63"/>
      <c r="AC1439" s="63"/>
      <c r="AD1439" s="63"/>
      <c r="AE1439" s="63"/>
      <c r="AF1439" s="63"/>
      <c r="AG1439" s="63"/>
      <c r="AH1439" s="63"/>
      <c r="AI1439" s="63"/>
      <c r="AJ1439" s="63"/>
    </row>
    <row r="1440">
      <c r="A1440" s="251" t="s">
        <v>1676</v>
      </c>
      <c r="B1440" s="262" t="s">
        <v>809</v>
      </c>
      <c r="C1440" s="262" t="s">
        <v>822</v>
      </c>
      <c r="D1440" s="262" t="s">
        <v>823</v>
      </c>
      <c r="E1440" s="264">
        <v>9.0</v>
      </c>
      <c r="F1440" s="264" t="s">
        <v>7287</v>
      </c>
      <c r="G1440" s="264" t="s">
        <v>7271</v>
      </c>
      <c r="H1440" s="55" t="s">
        <v>31</v>
      </c>
      <c r="I1440" s="264">
        <v>5.0</v>
      </c>
      <c r="J1440" s="280" t="s">
        <v>23</v>
      </c>
      <c r="K1440" s="104">
        <v>78.0</v>
      </c>
      <c r="L1440" s="104">
        <v>45.5</v>
      </c>
      <c r="M1440" s="104">
        <v>32.5</v>
      </c>
      <c r="N1440" s="262" t="s">
        <v>6520</v>
      </c>
      <c r="O1440" s="264">
        <v>28.0</v>
      </c>
      <c r="P1440" s="268">
        <v>0.0026</v>
      </c>
      <c r="Q1440" s="264">
        <v>38.0</v>
      </c>
      <c r="R1440" s="268">
        <v>0.0029</v>
      </c>
      <c r="S1440" s="268">
        <v>1.0</v>
      </c>
      <c r="T1440" s="264">
        <v>0.0</v>
      </c>
      <c r="U1440" s="268">
        <v>0.1786</v>
      </c>
      <c r="V1440" s="268">
        <v>0.0</v>
      </c>
      <c r="W1440" s="269">
        <v>805.0</v>
      </c>
      <c r="X1440" s="269">
        <v>0.0</v>
      </c>
      <c r="Y1440" s="264">
        <v>5.0</v>
      </c>
      <c r="Z1440" s="264">
        <v>0.0</v>
      </c>
      <c r="AA1440" s="3"/>
      <c r="AB1440" s="3"/>
      <c r="AC1440" s="3"/>
      <c r="AD1440" s="3"/>
      <c r="AE1440" s="3"/>
      <c r="AF1440" s="3"/>
      <c r="AG1440" s="3"/>
      <c r="AH1440" s="3"/>
      <c r="AI1440" s="3"/>
      <c r="AJ1440" s="3"/>
    </row>
    <row r="1441">
      <c r="A1441" s="252" t="s">
        <v>1676</v>
      </c>
      <c r="B1441" s="270" t="s">
        <v>809</v>
      </c>
      <c r="C1441" s="270" t="s">
        <v>1092</v>
      </c>
      <c r="D1441" s="270" t="s">
        <v>1093</v>
      </c>
      <c r="E1441" s="272">
        <v>9.5</v>
      </c>
      <c r="F1441" s="272" t="s">
        <v>7287</v>
      </c>
      <c r="G1441" s="272" t="s">
        <v>7271</v>
      </c>
      <c r="H1441" s="59" t="s">
        <v>31</v>
      </c>
      <c r="I1441" s="272">
        <v>6.0</v>
      </c>
      <c r="J1441" s="281" t="s">
        <v>23</v>
      </c>
      <c r="K1441" s="289">
        <v>78.0</v>
      </c>
      <c r="L1441" s="289">
        <v>45.5</v>
      </c>
      <c r="M1441" s="289">
        <v>32.5</v>
      </c>
      <c r="N1441" s="270" t="s">
        <v>6522</v>
      </c>
      <c r="O1441" s="272">
        <v>41.0</v>
      </c>
      <c r="P1441" s="276">
        <v>0.0039</v>
      </c>
      <c r="Q1441" s="272">
        <v>49.0</v>
      </c>
      <c r="R1441" s="276">
        <v>0.0037</v>
      </c>
      <c r="S1441" s="276">
        <v>0.9796</v>
      </c>
      <c r="T1441" s="272">
        <v>0.0</v>
      </c>
      <c r="U1441" s="276">
        <v>0.1463</v>
      </c>
      <c r="V1441" s="276">
        <v>0.0</v>
      </c>
      <c r="W1441" s="277">
        <v>966.0</v>
      </c>
      <c r="X1441" s="277">
        <v>0.0</v>
      </c>
      <c r="Y1441" s="272">
        <v>6.0</v>
      </c>
      <c r="Z1441" s="272">
        <v>0.0</v>
      </c>
      <c r="AA1441" s="63"/>
      <c r="AB1441" s="63"/>
      <c r="AC1441" s="63"/>
      <c r="AD1441" s="63"/>
      <c r="AE1441" s="63"/>
      <c r="AF1441" s="63"/>
      <c r="AG1441" s="63"/>
      <c r="AH1441" s="63"/>
      <c r="AI1441" s="63"/>
      <c r="AJ1441" s="63"/>
    </row>
    <row r="1442">
      <c r="A1442" s="251" t="s">
        <v>1676</v>
      </c>
      <c r="B1442" s="262" t="s">
        <v>824</v>
      </c>
      <c r="C1442" s="262" t="s">
        <v>827</v>
      </c>
      <c r="D1442" s="262" t="s">
        <v>828</v>
      </c>
      <c r="E1442" s="264">
        <v>8.5</v>
      </c>
      <c r="F1442" s="264" t="s">
        <v>7287</v>
      </c>
      <c r="G1442" s="264" t="s">
        <v>7271</v>
      </c>
      <c r="H1442" s="55" t="s">
        <v>54</v>
      </c>
      <c r="I1442" s="264">
        <v>1.0</v>
      </c>
      <c r="J1442" s="265" t="s">
        <v>44</v>
      </c>
      <c r="K1442" s="104">
        <v>76.0</v>
      </c>
      <c r="L1442" s="104">
        <v>42.5</v>
      </c>
      <c r="M1442" s="104">
        <v>33.5</v>
      </c>
      <c r="N1442" s="264">
        <v>3.5600001601275E13</v>
      </c>
      <c r="O1442" s="264">
        <v>2.0</v>
      </c>
      <c r="P1442" s="268">
        <v>2.0E-4</v>
      </c>
      <c r="Q1442" s="264">
        <v>5.0</v>
      </c>
      <c r="R1442" s="268">
        <v>4.0E-4</v>
      </c>
      <c r="S1442" s="268">
        <v>1.0</v>
      </c>
      <c r="T1442" s="264">
        <v>0.0</v>
      </c>
      <c r="U1442" s="268">
        <v>0.5</v>
      </c>
      <c r="V1442" s="268">
        <v>0.0</v>
      </c>
      <c r="W1442" s="269">
        <v>156.0</v>
      </c>
      <c r="X1442" s="269">
        <v>0.0</v>
      </c>
      <c r="Y1442" s="264">
        <v>1.0</v>
      </c>
      <c r="Z1442" s="264">
        <v>0.0</v>
      </c>
      <c r="AA1442" s="3"/>
      <c r="AB1442" s="3"/>
      <c r="AC1442" s="3"/>
      <c r="AD1442" s="3"/>
      <c r="AE1442" s="3"/>
      <c r="AF1442" s="3"/>
      <c r="AG1442" s="3"/>
      <c r="AH1442" s="3"/>
      <c r="AI1442" s="3"/>
      <c r="AJ1442" s="3"/>
    </row>
    <row r="1443">
      <c r="A1443" s="252" t="s">
        <v>1676</v>
      </c>
      <c r="B1443" s="270" t="s">
        <v>824</v>
      </c>
      <c r="C1443" s="270" t="s">
        <v>829</v>
      </c>
      <c r="D1443" s="270" t="s">
        <v>830</v>
      </c>
      <c r="E1443" s="272">
        <v>9.0</v>
      </c>
      <c r="F1443" s="272" t="s">
        <v>7287</v>
      </c>
      <c r="G1443" s="272" t="s">
        <v>7271</v>
      </c>
      <c r="H1443" s="59" t="s">
        <v>54</v>
      </c>
      <c r="I1443" s="272">
        <v>1.0</v>
      </c>
      <c r="J1443" s="273" t="s">
        <v>44</v>
      </c>
      <c r="K1443" s="289">
        <v>76.0</v>
      </c>
      <c r="L1443" s="289">
        <v>42.5</v>
      </c>
      <c r="M1443" s="289">
        <v>33.5</v>
      </c>
      <c r="N1443" s="272">
        <v>3.560000160128E13</v>
      </c>
      <c r="O1443" s="272">
        <v>1.0</v>
      </c>
      <c r="P1443" s="276">
        <v>1.0E-4</v>
      </c>
      <c r="Q1443" s="272">
        <v>1.0</v>
      </c>
      <c r="R1443" s="276">
        <v>1.0E-4</v>
      </c>
      <c r="S1443" s="276">
        <v>0.0</v>
      </c>
      <c r="T1443" s="272">
        <v>0.0</v>
      </c>
      <c r="U1443" s="276">
        <v>1.0</v>
      </c>
      <c r="V1443" s="276">
        <v>0.0</v>
      </c>
      <c r="W1443" s="277">
        <v>156.0</v>
      </c>
      <c r="X1443" s="277">
        <v>0.0</v>
      </c>
      <c r="Y1443" s="272">
        <v>1.0</v>
      </c>
      <c r="Z1443" s="272">
        <v>0.0</v>
      </c>
      <c r="AA1443" s="63"/>
      <c r="AB1443" s="63"/>
      <c r="AC1443" s="63"/>
      <c r="AD1443" s="63"/>
      <c r="AE1443" s="63"/>
      <c r="AF1443" s="63"/>
      <c r="AG1443" s="63"/>
      <c r="AH1443" s="63"/>
      <c r="AI1443" s="63"/>
      <c r="AJ1443" s="63"/>
    </row>
    <row r="1444">
      <c r="A1444" s="251" t="s">
        <v>1676</v>
      </c>
      <c r="B1444" s="262" t="s">
        <v>7330</v>
      </c>
      <c r="C1444" s="262" t="s">
        <v>992</v>
      </c>
      <c r="D1444" s="262" t="s">
        <v>7383</v>
      </c>
      <c r="E1444" s="264">
        <v>10.0</v>
      </c>
      <c r="F1444" s="264" t="s">
        <v>7286</v>
      </c>
      <c r="G1444" s="264" t="s">
        <v>7271</v>
      </c>
      <c r="H1444" s="55" t="s">
        <v>1598</v>
      </c>
      <c r="I1444" s="264">
        <v>1.0</v>
      </c>
      <c r="J1444" s="265" t="s">
        <v>207</v>
      </c>
      <c r="K1444" s="104">
        <v>49.5</v>
      </c>
      <c r="L1444" s="104">
        <v>28.5</v>
      </c>
      <c r="M1444" s="104">
        <v>21.0</v>
      </c>
      <c r="N1444" s="264">
        <v>3.10040129E9</v>
      </c>
      <c r="O1444" s="264">
        <v>14.0</v>
      </c>
      <c r="P1444" s="268">
        <v>0.0013</v>
      </c>
      <c r="Q1444" s="264">
        <v>15.0</v>
      </c>
      <c r="R1444" s="268">
        <v>0.0011</v>
      </c>
      <c r="S1444" s="268">
        <v>0.9333</v>
      </c>
      <c r="T1444" s="264">
        <v>0.0</v>
      </c>
      <c r="U1444" s="268">
        <v>0.0714</v>
      </c>
      <c r="V1444" s="268">
        <v>0.0</v>
      </c>
      <c r="W1444" s="269">
        <v>106.0</v>
      </c>
      <c r="X1444" s="269">
        <v>0.0</v>
      </c>
      <c r="Y1444" s="264">
        <v>1.0</v>
      </c>
      <c r="Z1444" s="264">
        <v>0.0</v>
      </c>
      <c r="AA1444" s="3"/>
      <c r="AB1444" s="3"/>
      <c r="AC1444" s="3"/>
      <c r="AD1444" s="3"/>
      <c r="AE1444" s="3"/>
      <c r="AF1444" s="3"/>
      <c r="AG1444" s="3"/>
      <c r="AH1444" s="3"/>
      <c r="AI1444" s="3"/>
      <c r="AJ1444" s="3"/>
    </row>
    <row r="1445">
      <c r="A1445" s="252" t="s">
        <v>1676</v>
      </c>
      <c r="B1445" s="270" t="s">
        <v>7330</v>
      </c>
      <c r="C1445" s="270" t="s">
        <v>992</v>
      </c>
      <c r="D1445" s="270" t="s">
        <v>7383</v>
      </c>
      <c r="E1445" s="272">
        <v>10.0</v>
      </c>
      <c r="F1445" s="272" t="s">
        <v>7286</v>
      </c>
      <c r="G1445" s="272" t="s">
        <v>7271</v>
      </c>
      <c r="H1445" s="59" t="s">
        <v>1598</v>
      </c>
      <c r="I1445" s="272">
        <v>1.0</v>
      </c>
      <c r="J1445" s="281" t="s">
        <v>207</v>
      </c>
      <c r="K1445" s="289">
        <v>49.5</v>
      </c>
      <c r="L1445" s="289">
        <v>28.5</v>
      </c>
      <c r="M1445" s="289">
        <v>21.0</v>
      </c>
      <c r="N1445" s="270" t="s">
        <v>7384</v>
      </c>
      <c r="O1445" s="272">
        <v>14.0</v>
      </c>
      <c r="P1445" s="276">
        <v>0.0013</v>
      </c>
      <c r="Q1445" s="272">
        <v>15.0</v>
      </c>
      <c r="R1445" s="276">
        <v>0.0011</v>
      </c>
      <c r="S1445" s="276">
        <v>0.9333</v>
      </c>
      <c r="T1445" s="272">
        <v>0.0</v>
      </c>
      <c r="U1445" s="276">
        <v>0.0714</v>
      </c>
      <c r="V1445" s="276">
        <v>0.0</v>
      </c>
      <c r="W1445" s="277">
        <v>106.0</v>
      </c>
      <c r="X1445" s="277">
        <v>0.0</v>
      </c>
      <c r="Y1445" s="272">
        <v>1.0</v>
      </c>
      <c r="Z1445" s="272">
        <v>0.0</v>
      </c>
      <c r="AA1445" s="63"/>
      <c r="AB1445" s="63"/>
      <c r="AC1445" s="63"/>
      <c r="AD1445" s="63"/>
      <c r="AE1445" s="63"/>
      <c r="AF1445" s="63"/>
      <c r="AG1445" s="63"/>
      <c r="AH1445" s="63"/>
      <c r="AI1445" s="63"/>
      <c r="AJ1445" s="63"/>
    </row>
    <row r="1446">
      <c r="A1446" s="251" t="s">
        <v>1676</v>
      </c>
      <c r="B1446" s="262" t="s">
        <v>7330</v>
      </c>
      <c r="C1446" s="262" t="s">
        <v>996</v>
      </c>
      <c r="D1446" s="262" t="s">
        <v>7385</v>
      </c>
      <c r="E1446" s="264">
        <v>11.0</v>
      </c>
      <c r="F1446" s="264" t="s">
        <v>7286</v>
      </c>
      <c r="G1446" s="264" t="s">
        <v>7271</v>
      </c>
      <c r="H1446" s="55" t="s">
        <v>1598</v>
      </c>
      <c r="I1446" s="264">
        <v>1.0</v>
      </c>
      <c r="J1446" s="280" t="s">
        <v>207</v>
      </c>
      <c r="K1446" s="104">
        <v>49.5</v>
      </c>
      <c r="L1446" s="104">
        <v>28.5</v>
      </c>
      <c r="M1446" s="104">
        <v>21.0</v>
      </c>
      <c r="N1446" s="262" t="s">
        <v>7386</v>
      </c>
      <c r="O1446" s="264">
        <v>26.0</v>
      </c>
      <c r="P1446" s="268">
        <v>0.0025</v>
      </c>
      <c r="Q1446" s="264">
        <v>32.0</v>
      </c>
      <c r="R1446" s="268">
        <v>0.0024</v>
      </c>
      <c r="S1446" s="268">
        <v>1.0</v>
      </c>
      <c r="T1446" s="264">
        <v>0.0</v>
      </c>
      <c r="U1446" s="268">
        <v>0.0385</v>
      </c>
      <c r="V1446" s="268">
        <v>0.0</v>
      </c>
      <c r="W1446" s="269">
        <v>106.0</v>
      </c>
      <c r="X1446" s="269">
        <v>0.0</v>
      </c>
      <c r="Y1446" s="264">
        <v>1.0</v>
      </c>
      <c r="Z1446" s="264">
        <v>0.0</v>
      </c>
      <c r="AA1446" s="3"/>
      <c r="AB1446" s="3"/>
      <c r="AC1446" s="3"/>
      <c r="AD1446" s="3"/>
      <c r="AE1446" s="3"/>
      <c r="AF1446" s="3"/>
      <c r="AG1446" s="3"/>
      <c r="AH1446" s="3"/>
      <c r="AI1446" s="3"/>
      <c r="AJ1446" s="3"/>
    </row>
    <row r="1447">
      <c r="A1447" s="252" t="s">
        <v>1676</v>
      </c>
      <c r="B1447" s="270" t="s">
        <v>7330</v>
      </c>
      <c r="C1447" s="270" t="s">
        <v>664</v>
      </c>
      <c r="D1447" s="270" t="s">
        <v>7387</v>
      </c>
      <c r="E1447" s="272">
        <v>6.0</v>
      </c>
      <c r="F1447" s="272" t="s">
        <v>7286</v>
      </c>
      <c r="G1447" s="272" t="s">
        <v>7271</v>
      </c>
      <c r="H1447" s="59" t="s">
        <v>1598</v>
      </c>
      <c r="I1447" s="272">
        <v>1.0</v>
      </c>
      <c r="J1447" s="281" t="s">
        <v>207</v>
      </c>
      <c r="K1447" s="289">
        <v>49.5</v>
      </c>
      <c r="L1447" s="289">
        <v>28.5</v>
      </c>
      <c r="M1447" s="289">
        <v>21.0</v>
      </c>
      <c r="N1447" s="270" t="s">
        <v>7388</v>
      </c>
      <c r="O1447" s="272">
        <v>44.0</v>
      </c>
      <c r="P1447" s="276">
        <v>0.0042</v>
      </c>
      <c r="Q1447" s="272">
        <v>55.0</v>
      </c>
      <c r="R1447" s="276">
        <v>0.0042</v>
      </c>
      <c r="S1447" s="276">
        <v>0.9455</v>
      </c>
      <c r="T1447" s="272">
        <v>0.0</v>
      </c>
      <c r="U1447" s="276">
        <v>0.0227</v>
      </c>
      <c r="V1447" s="276">
        <v>0.0</v>
      </c>
      <c r="W1447" s="277">
        <v>106.0</v>
      </c>
      <c r="X1447" s="277">
        <v>0.0</v>
      </c>
      <c r="Y1447" s="272">
        <v>1.0</v>
      </c>
      <c r="Z1447" s="272">
        <v>0.0</v>
      </c>
      <c r="AA1447" s="63"/>
      <c r="AB1447" s="63"/>
      <c r="AC1447" s="63"/>
      <c r="AD1447" s="63"/>
      <c r="AE1447" s="63"/>
      <c r="AF1447" s="63"/>
      <c r="AG1447" s="63"/>
      <c r="AH1447" s="63"/>
      <c r="AI1447" s="63"/>
      <c r="AJ1447" s="63"/>
    </row>
    <row r="1448">
      <c r="A1448" s="251" t="s">
        <v>1676</v>
      </c>
      <c r="B1448" s="262" t="s">
        <v>7330</v>
      </c>
      <c r="C1448" s="262" t="s">
        <v>672</v>
      </c>
      <c r="D1448" s="262" t="s">
        <v>7389</v>
      </c>
      <c r="E1448" s="264">
        <v>8.5</v>
      </c>
      <c r="F1448" s="264" t="s">
        <v>7286</v>
      </c>
      <c r="G1448" s="264" t="s">
        <v>7271</v>
      </c>
      <c r="H1448" s="55" t="s">
        <v>1598</v>
      </c>
      <c r="I1448" s="264">
        <v>1.0</v>
      </c>
      <c r="J1448" s="280" t="s">
        <v>207</v>
      </c>
      <c r="K1448" s="104">
        <v>49.5</v>
      </c>
      <c r="L1448" s="104">
        <v>28.5</v>
      </c>
      <c r="M1448" s="104">
        <v>21.0</v>
      </c>
      <c r="N1448" s="262" t="s">
        <v>7390</v>
      </c>
      <c r="O1448" s="264">
        <v>11.0</v>
      </c>
      <c r="P1448" s="268">
        <v>0.001</v>
      </c>
      <c r="Q1448" s="264">
        <v>13.0</v>
      </c>
      <c r="R1448" s="268">
        <v>0.001</v>
      </c>
      <c r="S1448" s="268">
        <v>0.8462</v>
      </c>
      <c r="T1448" s="264">
        <v>0.0</v>
      </c>
      <c r="U1448" s="268">
        <v>0.0909</v>
      </c>
      <c r="V1448" s="268">
        <v>0.0</v>
      </c>
      <c r="W1448" s="269">
        <v>106.0</v>
      </c>
      <c r="X1448" s="269">
        <v>0.0</v>
      </c>
      <c r="Y1448" s="264">
        <v>1.0</v>
      </c>
      <c r="Z1448" s="264">
        <v>0.0</v>
      </c>
      <c r="AA1448" s="3"/>
      <c r="AB1448" s="3"/>
      <c r="AC1448" s="3"/>
      <c r="AD1448" s="3"/>
      <c r="AE1448" s="3"/>
      <c r="AF1448" s="3"/>
      <c r="AG1448" s="3"/>
      <c r="AH1448" s="3"/>
      <c r="AI1448" s="3"/>
      <c r="AJ1448" s="3"/>
    </row>
    <row r="1449">
      <c r="A1449" s="252" t="s">
        <v>1676</v>
      </c>
      <c r="B1449" s="270" t="s">
        <v>7330</v>
      </c>
      <c r="C1449" s="270" t="s">
        <v>674</v>
      </c>
      <c r="D1449" s="270" t="s">
        <v>7391</v>
      </c>
      <c r="E1449" s="272">
        <v>9.0</v>
      </c>
      <c r="F1449" s="272" t="s">
        <v>7286</v>
      </c>
      <c r="G1449" s="272" t="s">
        <v>7271</v>
      </c>
      <c r="H1449" s="59" t="s">
        <v>1598</v>
      </c>
      <c r="I1449" s="272">
        <v>1.0</v>
      </c>
      <c r="J1449" s="281" t="s">
        <v>207</v>
      </c>
      <c r="K1449" s="289">
        <v>49.5</v>
      </c>
      <c r="L1449" s="289">
        <v>28.5</v>
      </c>
      <c r="M1449" s="289">
        <v>21.0</v>
      </c>
      <c r="N1449" s="270" t="s">
        <v>7392</v>
      </c>
      <c r="O1449" s="272">
        <v>161.0</v>
      </c>
      <c r="P1449" s="276">
        <v>0.0152</v>
      </c>
      <c r="Q1449" s="272">
        <v>192.0</v>
      </c>
      <c r="R1449" s="276">
        <v>0.0145</v>
      </c>
      <c r="S1449" s="276">
        <v>0.9896</v>
      </c>
      <c r="T1449" s="272">
        <v>0.0</v>
      </c>
      <c r="U1449" s="276">
        <v>0.0062</v>
      </c>
      <c r="V1449" s="276">
        <v>0.0</v>
      </c>
      <c r="W1449" s="277">
        <v>106.0</v>
      </c>
      <c r="X1449" s="277">
        <v>0.0</v>
      </c>
      <c r="Y1449" s="272">
        <v>1.0</v>
      </c>
      <c r="Z1449" s="272">
        <v>0.0</v>
      </c>
      <c r="AA1449" s="63"/>
      <c r="AB1449" s="63"/>
      <c r="AC1449" s="63"/>
      <c r="AD1449" s="63"/>
      <c r="AE1449" s="63"/>
      <c r="AF1449" s="63"/>
      <c r="AG1449" s="63"/>
      <c r="AH1449" s="63"/>
      <c r="AI1449" s="63"/>
      <c r="AJ1449" s="63"/>
    </row>
    <row r="1450">
      <c r="A1450" s="251" t="s">
        <v>1676</v>
      </c>
      <c r="B1450" s="262" t="s">
        <v>7330</v>
      </c>
      <c r="C1450" s="262" t="s">
        <v>676</v>
      </c>
      <c r="D1450" s="262" t="s">
        <v>7393</v>
      </c>
      <c r="E1450" s="264">
        <v>9.5</v>
      </c>
      <c r="F1450" s="264" t="s">
        <v>7286</v>
      </c>
      <c r="G1450" s="264" t="s">
        <v>7271</v>
      </c>
      <c r="H1450" s="55" t="s">
        <v>1598</v>
      </c>
      <c r="I1450" s="264">
        <v>2.0</v>
      </c>
      <c r="J1450" s="280" t="s">
        <v>207</v>
      </c>
      <c r="K1450" s="104">
        <v>49.5</v>
      </c>
      <c r="L1450" s="104">
        <v>28.5</v>
      </c>
      <c r="M1450" s="104">
        <v>21.0</v>
      </c>
      <c r="N1450" s="262" t="s">
        <v>7394</v>
      </c>
      <c r="O1450" s="264">
        <v>111.0</v>
      </c>
      <c r="P1450" s="268">
        <v>0.0105</v>
      </c>
      <c r="Q1450" s="264">
        <v>134.0</v>
      </c>
      <c r="R1450" s="268">
        <v>0.0101</v>
      </c>
      <c r="S1450" s="268">
        <v>1.0</v>
      </c>
      <c r="T1450" s="264">
        <v>0.0</v>
      </c>
      <c r="U1450" s="268">
        <v>0.018</v>
      </c>
      <c r="V1450" s="268">
        <v>0.0</v>
      </c>
      <c r="W1450" s="269">
        <v>212.0</v>
      </c>
      <c r="X1450" s="269">
        <v>0.0</v>
      </c>
      <c r="Y1450" s="264">
        <v>2.0</v>
      </c>
      <c r="Z1450" s="264">
        <v>0.0</v>
      </c>
      <c r="AA1450" s="3"/>
      <c r="AB1450" s="3"/>
      <c r="AC1450" s="3"/>
      <c r="AD1450" s="3"/>
      <c r="AE1450" s="3"/>
      <c r="AF1450" s="3"/>
      <c r="AG1450" s="3"/>
      <c r="AH1450" s="3"/>
      <c r="AI1450" s="3"/>
      <c r="AJ1450" s="3"/>
    </row>
    <row r="1451">
      <c r="A1451" s="252" t="s">
        <v>1676</v>
      </c>
      <c r="B1451" s="270" t="s">
        <v>426</v>
      </c>
      <c r="C1451" s="270" t="s">
        <v>1126</v>
      </c>
      <c r="D1451" s="270" t="s">
        <v>1127</v>
      </c>
      <c r="E1451" s="271">
        <v>7.5</v>
      </c>
      <c r="F1451" s="271" t="s">
        <v>7287</v>
      </c>
      <c r="G1451" s="271" t="s">
        <v>7270</v>
      </c>
      <c r="H1451" s="59" t="s">
        <v>1585</v>
      </c>
      <c r="I1451" s="272">
        <v>1.0</v>
      </c>
      <c r="J1451" s="279" t="s">
        <v>107</v>
      </c>
      <c r="K1451" s="289">
        <v>57.0</v>
      </c>
      <c r="L1451" s="289">
        <v>34.0</v>
      </c>
      <c r="M1451" s="289">
        <v>23.0</v>
      </c>
      <c r="N1451" s="270" t="s">
        <v>5024</v>
      </c>
      <c r="O1451" s="272">
        <v>0.0</v>
      </c>
      <c r="P1451" s="276">
        <v>0.0</v>
      </c>
      <c r="Q1451" s="272">
        <v>0.0</v>
      </c>
      <c r="R1451" s="276">
        <v>0.0</v>
      </c>
      <c r="S1451" s="276">
        <v>0.0</v>
      </c>
      <c r="T1451" s="272">
        <v>0.0</v>
      </c>
      <c r="U1451" s="276">
        <v>0.0</v>
      </c>
      <c r="V1451" s="276">
        <v>0.0</v>
      </c>
      <c r="W1451" s="277">
        <v>129.0</v>
      </c>
      <c r="X1451" s="277">
        <v>0.0</v>
      </c>
      <c r="Y1451" s="272">
        <v>1.0</v>
      </c>
      <c r="Z1451" s="272">
        <v>0.0</v>
      </c>
      <c r="AA1451" s="63"/>
      <c r="AB1451" s="63"/>
      <c r="AC1451" s="63"/>
      <c r="AD1451" s="63"/>
      <c r="AE1451" s="63"/>
      <c r="AF1451" s="63"/>
      <c r="AG1451" s="63"/>
      <c r="AH1451" s="63"/>
      <c r="AI1451" s="63"/>
      <c r="AJ1451" s="63"/>
    </row>
    <row r="1452">
      <c r="A1452" s="251" t="s">
        <v>1676</v>
      </c>
      <c r="B1452" s="262" t="s">
        <v>7395</v>
      </c>
      <c r="C1452" s="262" t="s">
        <v>4419</v>
      </c>
      <c r="D1452" s="262" t="s">
        <v>4420</v>
      </c>
      <c r="E1452" s="263">
        <v>8.0</v>
      </c>
      <c r="F1452" s="263" t="s">
        <v>188</v>
      </c>
      <c r="G1452" s="263" t="s">
        <v>7270</v>
      </c>
      <c r="H1452" s="55" t="e">
        <v>#N/A</v>
      </c>
      <c r="I1452" s="264">
        <v>2.0</v>
      </c>
      <c r="J1452" s="278" t="s">
        <v>93</v>
      </c>
      <c r="K1452" s="104">
        <v>48.5</v>
      </c>
      <c r="L1452" s="104">
        <v>35.0</v>
      </c>
      <c r="M1452" s="104">
        <v>13.5</v>
      </c>
      <c r="N1452" s="262" t="s">
        <v>4418</v>
      </c>
      <c r="O1452" s="264">
        <v>15.0</v>
      </c>
      <c r="P1452" s="268">
        <v>0.0014</v>
      </c>
      <c r="Q1452" s="264">
        <v>20.0</v>
      </c>
      <c r="R1452" s="268">
        <v>0.0015</v>
      </c>
      <c r="S1452" s="268">
        <v>1.0</v>
      </c>
      <c r="T1452" s="264">
        <v>0.0</v>
      </c>
      <c r="U1452" s="268">
        <v>0.1333</v>
      </c>
      <c r="V1452" s="268">
        <v>0.0</v>
      </c>
      <c r="W1452" s="269">
        <v>210.0</v>
      </c>
      <c r="X1452" s="269">
        <v>0.0</v>
      </c>
      <c r="Y1452" s="264">
        <v>2.0</v>
      </c>
      <c r="Z1452" s="264">
        <v>0.0</v>
      </c>
      <c r="AA1452" s="3"/>
      <c r="AB1452" s="3"/>
      <c r="AC1452" s="3"/>
      <c r="AD1452" s="3"/>
      <c r="AE1452" s="3"/>
      <c r="AF1452" s="3"/>
      <c r="AG1452" s="3"/>
      <c r="AH1452" s="3"/>
      <c r="AI1452" s="3"/>
      <c r="AJ1452" s="3"/>
    </row>
    <row r="1453">
      <c r="A1453" s="252" t="s">
        <v>1676</v>
      </c>
      <c r="B1453" s="270" t="s">
        <v>7396</v>
      </c>
      <c r="C1453" s="270" t="s">
        <v>4425</v>
      </c>
      <c r="D1453" s="270" t="s">
        <v>4426</v>
      </c>
      <c r="E1453" s="271">
        <v>8.5</v>
      </c>
      <c r="F1453" s="271" t="s">
        <v>188</v>
      </c>
      <c r="G1453" s="271" t="s">
        <v>7270</v>
      </c>
      <c r="H1453" s="59" t="e">
        <v>#N/A</v>
      </c>
      <c r="I1453" s="272">
        <v>1.0</v>
      </c>
      <c r="J1453" s="279" t="s">
        <v>93</v>
      </c>
      <c r="K1453" s="289">
        <v>48.5</v>
      </c>
      <c r="L1453" s="289">
        <v>35.0</v>
      </c>
      <c r="M1453" s="289">
        <v>13.5</v>
      </c>
      <c r="N1453" s="270" t="s">
        <v>4424</v>
      </c>
      <c r="O1453" s="272">
        <v>46.0</v>
      </c>
      <c r="P1453" s="276">
        <v>0.0043</v>
      </c>
      <c r="Q1453" s="272">
        <v>57.0</v>
      </c>
      <c r="R1453" s="276">
        <v>0.0043</v>
      </c>
      <c r="S1453" s="276">
        <v>1.0</v>
      </c>
      <c r="T1453" s="272">
        <v>0.0</v>
      </c>
      <c r="U1453" s="276">
        <v>0.0217</v>
      </c>
      <c r="V1453" s="276">
        <v>0.0</v>
      </c>
      <c r="W1453" s="277">
        <v>105.0</v>
      </c>
      <c r="X1453" s="277">
        <v>0.0</v>
      </c>
      <c r="Y1453" s="272">
        <v>1.0</v>
      </c>
      <c r="Z1453" s="272">
        <v>0.0</v>
      </c>
      <c r="AA1453" s="63"/>
      <c r="AB1453" s="63"/>
      <c r="AC1453" s="63"/>
      <c r="AD1453" s="63"/>
      <c r="AE1453" s="63"/>
      <c r="AF1453" s="63"/>
      <c r="AG1453" s="63"/>
      <c r="AH1453" s="63"/>
      <c r="AI1453" s="63"/>
      <c r="AJ1453" s="63"/>
    </row>
    <row r="1454">
      <c r="A1454" s="251" t="s">
        <v>1676</v>
      </c>
      <c r="B1454" s="262" t="s">
        <v>7395</v>
      </c>
      <c r="C1454" s="262" t="s">
        <v>4425</v>
      </c>
      <c r="D1454" s="262" t="s">
        <v>4426</v>
      </c>
      <c r="E1454" s="263">
        <v>8.5</v>
      </c>
      <c r="F1454" s="263" t="s">
        <v>188</v>
      </c>
      <c r="G1454" s="263" t="s">
        <v>7270</v>
      </c>
      <c r="H1454" s="55" t="e">
        <v>#N/A</v>
      </c>
      <c r="I1454" s="264">
        <v>1.0</v>
      </c>
      <c r="J1454" s="278" t="s">
        <v>93</v>
      </c>
      <c r="K1454" s="104">
        <v>48.5</v>
      </c>
      <c r="L1454" s="104">
        <v>35.0</v>
      </c>
      <c r="M1454" s="104">
        <v>13.5</v>
      </c>
      <c r="N1454" s="262" t="s">
        <v>4424</v>
      </c>
      <c r="O1454" s="264">
        <v>29.0</v>
      </c>
      <c r="P1454" s="268">
        <v>0.0027</v>
      </c>
      <c r="Q1454" s="264">
        <v>37.0</v>
      </c>
      <c r="R1454" s="268">
        <v>0.0028</v>
      </c>
      <c r="S1454" s="268">
        <v>1.0</v>
      </c>
      <c r="T1454" s="264">
        <v>0.0</v>
      </c>
      <c r="U1454" s="268">
        <v>0.0345</v>
      </c>
      <c r="V1454" s="268">
        <v>0.0</v>
      </c>
      <c r="W1454" s="269">
        <v>105.0</v>
      </c>
      <c r="X1454" s="269">
        <v>0.0</v>
      </c>
      <c r="Y1454" s="264">
        <v>1.0</v>
      </c>
      <c r="Z1454" s="264">
        <v>0.0</v>
      </c>
      <c r="AA1454" s="3"/>
      <c r="AB1454" s="3"/>
      <c r="AC1454" s="3"/>
      <c r="AD1454" s="3"/>
      <c r="AE1454" s="3"/>
      <c r="AF1454" s="3"/>
      <c r="AG1454" s="3"/>
      <c r="AH1454" s="3"/>
      <c r="AI1454" s="3"/>
      <c r="AJ1454" s="3"/>
    </row>
    <row r="1455">
      <c r="A1455" s="252" t="s">
        <v>1676</v>
      </c>
      <c r="B1455" s="270" t="s">
        <v>562</v>
      </c>
      <c r="C1455" s="270" t="s">
        <v>3880</v>
      </c>
      <c r="D1455" s="270" t="s">
        <v>3881</v>
      </c>
      <c r="E1455" s="271">
        <v>7.0</v>
      </c>
      <c r="F1455" s="271" t="s">
        <v>7288</v>
      </c>
      <c r="G1455" s="271" t="s">
        <v>7270</v>
      </c>
      <c r="H1455" s="59" t="e">
        <v>#N/A</v>
      </c>
      <c r="I1455" s="272">
        <v>1.0</v>
      </c>
      <c r="J1455" s="274" t="s">
        <v>184</v>
      </c>
      <c r="K1455" s="289">
        <v>49.5</v>
      </c>
      <c r="L1455" s="289">
        <v>31.0</v>
      </c>
      <c r="M1455" s="289">
        <v>18.5</v>
      </c>
      <c r="N1455" s="272">
        <v>3.000140126E10</v>
      </c>
      <c r="O1455" s="272">
        <v>3.0</v>
      </c>
      <c r="P1455" s="276">
        <v>3.0E-4</v>
      </c>
      <c r="Q1455" s="272">
        <v>4.0</v>
      </c>
      <c r="R1455" s="276">
        <v>3.0E-4</v>
      </c>
      <c r="S1455" s="276">
        <v>1.0</v>
      </c>
      <c r="T1455" s="272">
        <v>0.0</v>
      </c>
      <c r="U1455" s="276">
        <v>0.3333</v>
      </c>
      <c r="V1455" s="276">
        <v>0.0</v>
      </c>
      <c r="W1455" s="277">
        <v>102.0</v>
      </c>
      <c r="X1455" s="277">
        <v>0.0</v>
      </c>
      <c r="Y1455" s="272">
        <v>1.0</v>
      </c>
      <c r="Z1455" s="272">
        <v>0.0</v>
      </c>
      <c r="AA1455" s="63"/>
      <c r="AB1455" s="63"/>
      <c r="AC1455" s="63"/>
      <c r="AD1455" s="63"/>
      <c r="AE1455" s="63"/>
      <c r="AF1455" s="63"/>
      <c r="AG1455" s="63"/>
      <c r="AH1455" s="63"/>
      <c r="AI1455" s="63"/>
      <c r="AJ1455" s="63"/>
    </row>
    <row r="1456">
      <c r="A1456" s="251" t="s">
        <v>1676</v>
      </c>
      <c r="B1456" s="262" t="s">
        <v>562</v>
      </c>
      <c r="C1456" s="262" t="s">
        <v>567</v>
      </c>
      <c r="D1456" s="262" t="s">
        <v>568</v>
      </c>
      <c r="E1456" s="263">
        <v>11.0</v>
      </c>
      <c r="F1456" s="263" t="s">
        <v>188</v>
      </c>
      <c r="G1456" s="263" t="s">
        <v>7270</v>
      </c>
      <c r="H1456" s="55" t="e">
        <v>#N/A</v>
      </c>
      <c r="I1456" s="264">
        <v>1.0</v>
      </c>
      <c r="J1456" s="266" t="s">
        <v>184</v>
      </c>
      <c r="K1456" s="104">
        <v>49.5</v>
      </c>
      <c r="L1456" s="104">
        <v>31.0</v>
      </c>
      <c r="M1456" s="104">
        <v>18.5</v>
      </c>
      <c r="N1456" s="264">
        <v>3.00014023E10</v>
      </c>
      <c r="O1456" s="264">
        <v>0.0</v>
      </c>
      <c r="P1456" s="268">
        <v>0.0</v>
      </c>
      <c r="Q1456" s="264">
        <v>0.0</v>
      </c>
      <c r="R1456" s="268">
        <v>0.0</v>
      </c>
      <c r="S1456" s="268">
        <v>0.0</v>
      </c>
      <c r="T1456" s="264">
        <v>0.0</v>
      </c>
      <c r="U1456" s="268">
        <v>0.0</v>
      </c>
      <c r="V1456" s="268">
        <v>0.0</v>
      </c>
      <c r="W1456" s="269">
        <v>102.0</v>
      </c>
      <c r="X1456" s="269">
        <v>0.0</v>
      </c>
      <c r="Y1456" s="264">
        <v>1.0</v>
      </c>
      <c r="Z1456" s="264">
        <v>0.0</v>
      </c>
      <c r="AA1456" s="3"/>
      <c r="AB1456" s="3"/>
      <c r="AC1456" s="3"/>
      <c r="AD1456" s="3"/>
      <c r="AE1456" s="3"/>
      <c r="AF1456" s="3"/>
      <c r="AG1456" s="3"/>
      <c r="AH1456" s="3"/>
      <c r="AI1456" s="3"/>
      <c r="AJ1456" s="3"/>
    </row>
    <row r="1457">
      <c r="A1457" s="252" t="s">
        <v>1676</v>
      </c>
      <c r="B1457" s="270" t="s">
        <v>562</v>
      </c>
      <c r="C1457" s="270" t="s">
        <v>963</v>
      </c>
      <c r="D1457" s="270" t="s">
        <v>964</v>
      </c>
      <c r="E1457" s="271">
        <v>12.0</v>
      </c>
      <c r="F1457" s="271" t="s">
        <v>188</v>
      </c>
      <c r="G1457" s="271" t="s">
        <v>7270</v>
      </c>
      <c r="H1457" s="59" t="e">
        <v>#N/A</v>
      </c>
      <c r="I1457" s="272">
        <v>1.0</v>
      </c>
      <c r="J1457" s="274" t="s">
        <v>184</v>
      </c>
      <c r="K1457" s="289">
        <v>49.5</v>
      </c>
      <c r="L1457" s="289">
        <v>31.0</v>
      </c>
      <c r="M1457" s="289">
        <v>18.5</v>
      </c>
      <c r="N1457" s="270" t="s">
        <v>7397</v>
      </c>
      <c r="O1457" s="272">
        <v>0.0</v>
      </c>
      <c r="P1457" s="276">
        <v>0.0</v>
      </c>
      <c r="Q1457" s="272">
        <v>0.0</v>
      </c>
      <c r="R1457" s="276">
        <v>0.0</v>
      </c>
      <c r="S1457" s="276">
        <v>0.0</v>
      </c>
      <c r="T1457" s="272">
        <v>0.0</v>
      </c>
      <c r="U1457" s="276">
        <v>0.0</v>
      </c>
      <c r="V1457" s="276">
        <v>0.0</v>
      </c>
      <c r="W1457" s="277">
        <v>106.0</v>
      </c>
      <c r="X1457" s="277">
        <v>0.0</v>
      </c>
      <c r="Y1457" s="272">
        <v>1.0</v>
      </c>
      <c r="Z1457" s="272">
        <v>0.0</v>
      </c>
      <c r="AA1457" s="63"/>
      <c r="AB1457" s="63"/>
      <c r="AC1457" s="63"/>
      <c r="AD1457" s="63"/>
      <c r="AE1457" s="63"/>
      <c r="AF1457" s="63"/>
      <c r="AG1457" s="63"/>
      <c r="AH1457" s="63"/>
      <c r="AI1457" s="63"/>
      <c r="AJ1457" s="63"/>
    </row>
    <row r="1458">
      <c r="A1458" s="251" t="s">
        <v>1676</v>
      </c>
      <c r="B1458" s="262" t="s">
        <v>562</v>
      </c>
      <c r="C1458" s="262" t="s">
        <v>3907</v>
      </c>
      <c r="D1458" s="262" t="s">
        <v>3908</v>
      </c>
      <c r="E1458" s="263">
        <v>6.5</v>
      </c>
      <c r="F1458" s="263" t="s">
        <v>188</v>
      </c>
      <c r="G1458" s="263" t="s">
        <v>7270</v>
      </c>
      <c r="H1458" s="55" t="e">
        <v>#N/A</v>
      </c>
      <c r="I1458" s="264">
        <v>1.0</v>
      </c>
      <c r="J1458" s="266" t="s">
        <v>184</v>
      </c>
      <c r="K1458" s="104">
        <v>49.5</v>
      </c>
      <c r="L1458" s="104">
        <v>31.0</v>
      </c>
      <c r="M1458" s="104">
        <v>18.5</v>
      </c>
      <c r="N1458" s="264">
        <v>3.0001402255E10</v>
      </c>
      <c r="O1458" s="264">
        <v>1.0</v>
      </c>
      <c r="P1458" s="268">
        <v>1.0E-4</v>
      </c>
      <c r="Q1458" s="264">
        <v>1.0</v>
      </c>
      <c r="R1458" s="268">
        <v>1.0E-4</v>
      </c>
      <c r="S1458" s="268">
        <v>1.0</v>
      </c>
      <c r="T1458" s="264">
        <v>0.0</v>
      </c>
      <c r="U1458" s="268">
        <v>1.0</v>
      </c>
      <c r="V1458" s="268">
        <v>0.0</v>
      </c>
      <c r="W1458" s="269">
        <v>102.0</v>
      </c>
      <c r="X1458" s="269">
        <v>0.0</v>
      </c>
      <c r="Y1458" s="264">
        <v>1.0</v>
      </c>
      <c r="Z1458" s="264">
        <v>0.0</v>
      </c>
      <c r="AA1458" s="3"/>
      <c r="AB1458" s="3"/>
      <c r="AC1458" s="3"/>
      <c r="AD1458" s="3"/>
      <c r="AE1458" s="3"/>
      <c r="AF1458" s="3"/>
      <c r="AG1458" s="3"/>
      <c r="AH1458" s="3"/>
      <c r="AI1458" s="3"/>
      <c r="AJ1458" s="3"/>
    </row>
    <row r="1459">
      <c r="A1459" s="252" t="s">
        <v>1676</v>
      </c>
      <c r="B1459" s="270" t="s">
        <v>1463</v>
      </c>
      <c r="C1459" s="270" t="s">
        <v>6738</v>
      </c>
      <c r="D1459" s="270" t="s">
        <v>7398</v>
      </c>
      <c r="E1459" s="271">
        <v>10.5</v>
      </c>
      <c r="F1459" s="271" t="s">
        <v>7287</v>
      </c>
      <c r="G1459" s="271" t="s">
        <v>7271</v>
      </c>
      <c r="H1459" s="59" t="s">
        <v>1595</v>
      </c>
      <c r="I1459" s="272">
        <v>3.0</v>
      </c>
      <c r="J1459" s="279" t="s">
        <v>138</v>
      </c>
      <c r="K1459" s="289">
        <v>59.5</v>
      </c>
      <c r="L1459" s="289">
        <v>32.5</v>
      </c>
      <c r="M1459" s="289">
        <v>27.0</v>
      </c>
      <c r="N1459" s="270" t="s">
        <v>6737</v>
      </c>
      <c r="O1459" s="272">
        <v>11.0</v>
      </c>
      <c r="P1459" s="276">
        <v>0.001</v>
      </c>
      <c r="Q1459" s="272">
        <v>21.0</v>
      </c>
      <c r="R1459" s="276">
        <v>0.0016</v>
      </c>
      <c r="S1459" s="276">
        <v>1.0</v>
      </c>
      <c r="T1459" s="272">
        <v>0.0</v>
      </c>
      <c r="U1459" s="276">
        <v>0.2727</v>
      </c>
      <c r="V1459" s="276">
        <v>0.0</v>
      </c>
      <c r="W1459" s="277">
        <v>387.0</v>
      </c>
      <c r="X1459" s="277">
        <v>0.0</v>
      </c>
      <c r="Y1459" s="272">
        <v>3.0</v>
      </c>
      <c r="Z1459" s="272">
        <v>0.0</v>
      </c>
      <c r="AA1459" s="63"/>
      <c r="AB1459" s="63"/>
      <c r="AC1459" s="63"/>
      <c r="AD1459" s="63"/>
      <c r="AE1459" s="63"/>
      <c r="AF1459" s="63"/>
      <c r="AG1459" s="63"/>
      <c r="AH1459" s="63"/>
      <c r="AI1459" s="63"/>
      <c r="AJ1459" s="63"/>
    </row>
    <row r="1460">
      <c r="A1460" s="251" t="s">
        <v>1676</v>
      </c>
      <c r="B1460" s="262" t="s">
        <v>708</v>
      </c>
      <c r="C1460" s="262" t="s">
        <v>6204</v>
      </c>
      <c r="D1460" s="262" t="s">
        <v>6205</v>
      </c>
      <c r="E1460" s="263">
        <v>8.5</v>
      </c>
      <c r="F1460" s="263" t="s">
        <v>7287</v>
      </c>
      <c r="G1460" s="263" t="s">
        <v>7270</v>
      </c>
      <c r="H1460" s="55" t="s">
        <v>7276</v>
      </c>
      <c r="I1460" s="264">
        <v>3.0</v>
      </c>
      <c r="J1460" s="278" t="s">
        <v>211</v>
      </c>
      <c r="K1460" s="104">
        <v>49.5</v>
      </c>
      <c r="L1460" s="104">
        <v>28.5</v>
      </c>
      <c r="M1460" s="104">
        <v>21.0</v>
      </c>
      <c r="N1460" s="262" t="s">
        <v>6203</v>
      </c>
      <c r="O1460" s="264">
        <v>4.0</v>
      </c>
      <c r="P1460" s="268">
        <v>4.0E-4</v>
      </c>
      <c r="Q1460" s="264">
        <v>5.0</v>
      </c>
      <c r="R1460" s="268">
        <v>4.0E-4</v>
      </c>
      <c r="S1460" s="268">
        <v>0.6</v>
      </c>
      <c r="T1460" s="264">
        <v>0.0</v>
      </c>
      <c r="U1460" s="268">
        <v>0.75</v>
      </c>
      <c r="V1460" s="268">
        <v>0.0</v>
      </c>
      <c r="W1460" s="269">
        <v>306.0</v>
      </c>
      <c r="X1460" s="269">
        <v>0.0</v>
      </c>
      <c r="Y1460" s="264">
        <v>3.0</v>
      </c>
      <c r="Z1460" s="264">
        <v>0.0</v>
      </c>
      <c r="AA1460" s="3"/>
      <c r="AB1460" s="3"/>
      <c r="AC1460" s="3"/>
      <c r="AD1460" s="3"/>
      <c r="AE1460" s="3"/>
      <c r="AF1460" s="3"/>
      <c r="AG1460" s="3"/>
      <c r="AH1460" s="3"/>
      <c r="AI1460" s="3"/>
      <c r="AJ1460" s="3"/>
    </row>
    <row r="1461">
      <c r="A1461" s="252" t="s">
        <v>1676</v>
      </c>
      <c r="B1461" s="270" t="s">
        <v>1010</v>
      </c>
      <c r="C1461" s="270" t="s">
        <v>6543</v>
      </c>
      <c r="D1461" s="270" t="s">
        <v>6544</v>
      </c>
      <c r="E1461" s="271">
        <v>10.0</v>
      </c>
      <c r="F1461" s="271" t="s">
        <v>7286</v>
      </c>
      <c r="G1461" s="271" t="s">
        <v>7270</v>
      </c>
      <c r="H1461" s="59" t="e">
        <v>#N/A</v>
      </c>
      <c r="I1461" s="272">
        <v>1.0</v>
      </c>
      <c r="J1461" s="279" t="s">
        <v>252</v>
      </c>
      <c r="K1461" s="289">
        <v>39.0</v>
      </c>
      <c r="L1461" s="289">
        <v>24.0</v>
      </c>
      <c r="M1461" s="289">
        <v>15.0</v>
      </c>
      <c r="N1461" s="270" t="s">
        <v>6542</v>
      </c>
      <c r="O1461" s="272">
        <v>0.0</v>
      </c>
      <c r="P1461" s="276">
        <v>0.0</v>
      </c>
      <c r="Q1461" s="272">
        <v>0.0</v>
      </c>
      <c r="R1461" s="276">
        <v>0.0</v>
      </c>
      <c r="S1461" s="276">
        <v>0.0</v>
      </c>
      <c r="T1461" s="272">
        <v>0.0</v>
      </c>
      <c r="U1461" s="276">
        <v>0.0</v>
      </c>
      <c r="V1461" s="276">
        <v>0.0</v>
      </c>
      <c r="W1461" s="277">
        <v>70.0</v>
      </c>
      <c r="X1461" s="277">
        <v>0.0</v>
      </c>
      <c r="Y1461" s="272">
        <v>1.0</v>
      </c>
      <c r="Z1461" s="272">
        <v>0.0</v>
      </c>
      <c r="AA1461" s="63"/>
      <c r="AB1461" s="63"/>
      <c r="AC1461" s="63"/>
      <c r="AD1461" s="63"/>
      <c r="AE1461" s="63"/>
      <c r="AF1461" s="63"/>
      <c r="AG1461" s="63"/>
      <c r="AH1461" s="63"/>
      <c r="AI1461" s="63"/>
      <c r="AJ1461" s="63"/>
    </row>
    <row r="1462">
      <c r="A1462" s="251" t="s">
        <v>1676</v>
      </c>
      <c r="B1462" s="262" t="s">
        <v>1010</v>
      </c>
      <c r="C1462" s="262" t="s">
        <v>6547</v>
      </c>
      <c r="D1462" s="262" t="s">
        <v>6548</v>
      </c>
      <c r="E1462" s="263">
        <v>10.5</v>
      </c>
      <c r="F1462" s="263" t="s">
        <v>7286</v>
      </c>
      <c r="G1462" s="263" t="s">
        <v>7270</v>
      </c>
      <c r="H1462" s="55" t="e">
        <v>#N/A</v>
      </c>
      <c r="I1462" s="264">
        <v>1.0</v>
      </c>
      <c r="J1462" s="278" t="s">
        <v>252</v>
      </c>
      <c r="K1462" s="104">
        <v>39.0</v>
      </c>
      <c r="L1462" s="104">
        <v>24.0</v>
      </c>
      <c r="M1462" s="104">
        <v>15.0</v>
      </c>
      <c r="N1462" s="262" t="s">
        <v>6546</v>
      </c>
      <c r="O1462" s="264">
        <v>2.0</v>
      </c>
      <c r="P1462" s="268">
        <v>2.0E-4</v>
      </c>
      <c r="Q1462" s="264">
        <v>2.0</v>
      </c>
      <c r="R1462" s="268">
        <v>2.0E-4</v>
      </c>
      <c r="S1462" s="268">
        <v>1.0</v>
      </c>
      <c r="T1462" s="264">
        <v>0.0</v>
      </c>
      <c r="U1462" s="268">
        <v>0.5</v>
      </c>
      <c r="V1462" s="268">
        <v>0.0</v>
      </c>
      <c r="W1462" s="269">
        <v>70.0</v>
      </c>
      <c r="X1462" s="269">
        <v>0.0</v>
      </c>
      <c r="Y1462" s="264">
        <v>1.0</v>
      </c>
      <c r="Z1462" s="264">
        <v>0.0</v>
      </c>
      <c r="AA1462" s="3"/>
      <c r="AB1462" s="3"/>
      <c r="AC1462" s="3"/>
      <c r="AD1462" s="3"/>
      <c r="AE1462" s="3"/>
      <c r="AF1462" s="3"/>
      <c r="AG1462" s="3"/>
      <c r="AH1462" s="3"/>
      <c r="AI1462" s="3"/>
      <c r="AJ1462" s="3"/>
    </row>
    <row r="1463">
      <c r="A1463" s="252" t="s">
        <v>1676</v>
      </c>
      <c r="B1463" s="270" t="s">
        <v>1010</v>
      </c>
      <c r="C1463" s="270" t="s">
        <v>1176</v>
      </c>
      <c r="D1463" s="270" t="s">
        <v>1177</v>
      </c>
      <c r="E1463" s="271">
        <v>7.5</v>
      </c>
      <c r="F1463" s="271" t="s">
        <v>7286</v>
      </c>
      <c r="G1463" s="271" t="s">
        <v>7270</v>
      </c>
      <c r="H1463" s="59" t="e">
        <v>#N/A</v>
      </c>
      <c r="I1463" s="272">
        <v>1.0</v>
      </c>
      <c r="J1463" s="279" t="s">
        <v>252</v>
      </c>
      <c r="K1463" s="289">
        <v>39.0</v>
      </c>
      <c r="L1463" s="289">
        <v>24.0</v>
      </c>
      <c r="M1463" s="289">
        <v>15.0</v>
      </c>
      <c r="N1463" s="270" t="s">
        <v>3124</v>
      </c>
      <c r="O1463" s="272">
        <v>0.0</v>
      </c>
      <c r="P1463" s="276">
        <v>0.0</v>
      </c>
      <c r="Q1463" s="272">
        <v>0.0</v>
      </c>
      <c r="R1463" s="276">
        <v>0.0</v>
      </c>
      <c r="S1463" s="276">
        <v>0.0</v>
      </c>
      <c r="T1463" s="272">
        <v>0.0</v>
      </c>
      <c r="U1463" s="276">
        <v>0.0</v>
      </c>
      <c r="V1463" s="276">
        <v>0.0</v>
      </c>
      <c r="W1463" s="277">
        <v>70.0</v>
      </c>
      <c r="X1463" s="277">
        <v>0.0</v>
      </c>
      <c r="Y1463" s="272">
        <v>1.0</v>
      </c>
      <c r="Z1463" s="272">
        <v>0.0</v>
      </c>
      <c r="AA1463" s="63"/>
      <c r="AB1463" s="63"/>
      <c r="AC1463" s="63"/>
      <c r="AD1463" s="63"/>
      <c r="AE1463" s="63"/>
      <c r="AF1463" s="63"/>
      <c r="AG1463" s="63"/>
      <c r="AH1463" s="63"/>
      <c r="AI1463" s="63"/>
      <c r="AJ1463" s="63"/>
    </row>
    <row r="1464">
      <c r="A1464" s="251" t="s">
        <v>1676</v>
      </c>
      <c r="B1464" s="262" t="s">
        <v>711</v>
      </c>
      <c r="C1464" s="262" t="s">
        <v>2221</v>
      </c>
      <c r="D1464" s="262" t="s">
        <v>2222</v>
      </c>
      <c r="E1464" s="263">
        <v>6.5</v>
      </c>
      <c r="F1464" s="263" t="s">
        <v>7286</v>
      </c>
      <c r="G1464" s="263" t="s">
        <v>7270</v>
      </c>
      <c r="H1464" s="55" t="e">
        <v>#N/A</v>
      </c>
      <c r="I1464" s="264">
        <v>1.0</v>
      </c>
      <c r="J1464" s="278" t="s">
        <v>252</v>
      </c>
      <c r="K1464" s="104">
        <v>39.0</v>
      </c>
      <c r="L1464" s="104">
        <v>24.0</v>
      </c>
      <c r="M1464" s="104">
        <v>15.0</v>
      </c>
      <c r="N1464" s="262" t="s">
        <v>2220</v>
      </c>
      <c r="O1464" s="264">
        <v>0.0</v>
      </c>
      <c r="P1464" s="268">
        <v>0.0</v>
      </c>
      <c r="Q1464" s="264">
        <v>0.0</v>
      </c>
      <c r="R1464" s="268">
        <v>0.0</v>
      </c>
      <c r="S1464" s="268">
        <v>0.0</v>
      </c>
      <c r="T1464" s="264">
        <v>0.0</v>
      </c>
      <c r="U1464" s="268">
        <v>0.0</v>
      </c>
      <c r="V1464" s="268">
        <v>0.0</v>
      </c>
      <c r="W1464" s="269">
        <v>67.0</v>
      </c>
      <c r="X1464" s="269">
        <v>0.0</v>
      </c>
      <c r="Y1464" s="264">
        <v>1.0</v>
      </c>
      <c r="Z1464" s="264">
        <v>0.0</v>
      </c>
      <c r="AA1464" s="3"/>
      <c r="AB1464" s="3"/>
      <c r="AC1464" s="3"/>
      <c r="AD1464" s="3"/>
      <c r="AE1464" s="3"/>
      <c r="AF1464" s="3"/>
      <c r="AG1464" s="3"/>
      <c r="AH1464" s="3"/>
      <c r="AI1464" s="3"/>
      <c r="AJ1464" s="3"/>
    </row>
    <row r="1465">
      <c r="A1465" s="252" t="s">
        <v>1676</v>
      </c>
      <c r="B1465" s="270" t="s">
        <v>1231</v>
      </c>
      <c r="C1465" s="270" t="s">
        <v>4758</v>
      </c>
      <c r="D1465" s="270" t="s">
        <v>4759</v>
      </c>
      <c r="E1465" s="271">
        <v>8.5</v>
      </c>
      <c r="F1465" s="271" t="s">
        <v>7288</v>
      </c>
      <c r="G1465" s="271" t="s">
        <v>7270</v>
      </c>
      <c r="H1465" s="59" t="e">
        <v>#N/A</v>
      </c>
      <c r="I1465" s="272">
        <v>1.0</v>
      </c>
      <c r="J1465" s="279" t="s">
        <v>314</v>
      </c>
      <c r="K1465" s="289">
        <v>33.0</v>
      </c>
      <c r="L1465" s="289">
        <v>0.0</v>
      </c>
      <c r="M1465" s="289">
        <v>16.0</v>
      </c>
      <c r="N1465" s="270" t="s">
        <v>4757</v>
      </c>
      <c r="O1465" s="272">
        <v>2.0</v>
      </c>
      <c r="P1465" s="276">
        <v>2.0E-4</v>
      </c>
      <c r="Q1465" s="272">
        <v>2.0</v>
      </c>
      <c r="R1465" s="276">
        <v>2.0E-4</v>
      </c>
      <c r="S1465" s="276">
        <v>1.0</v>
      </c>
      <c r="T1465" s="272">
        <v>0.0</v>
      </c>
      <c r="U1465" s="276">
        <v>0.5</v>
      </c>
      <c r="V1465" s="276">
        <v>0.0</v>
      </c>
      <c r="W1465" s="277">
        <v>70.0</v>
      </c>
      <c r="X1465" s="277">
        <v>0.0</v>
      </c>
      <c r="Y1465" s="272">
        <v>1.0</v>
      </c>
      <c r="Z1465" s="272">
        <v>0.0</v>
      </c>
      <c r="AA1465" s="63"/>
      <c r="AB1465" s="63"/>
      <c r="AC1465" s="63"/>
      <c r="AD1465" s="63"/>
      <c r="AE1465" s="63"/>
      <c r="AF1465" s="63"/>
      <c r="AG1465" s="63"/>
      <c r="AH1465" s="63"/>
      <c r="AI1465" s="63"/>
      <c r="AJ1465" s="63"/>
    </row>
    <row r="1466">
      <c r="A1466" s="251" t="s">
        <v>1676</v>
      </c>
      <c r="B1466" s="262" t="s">
        <v>732</v>
      </c>
      <c r="C1466" s="262" t="s">
        <v>733</v>
      </c>
      <c r="D1466" s="262" t="s">
        <v>734</v>
      </c>
      <c r="E1466" s="263">
        <v>6.5</v>
      </c>
      <c r="F1466" s="263" t="s">
        <v>186</v>
      </c>
      <c r="G1466" s="263" t="s">
        <v>7270</v>
      </c>
      <c r="H1466" s="55" t="s">
        <v>7281</v>
      </c>
      <c r="I1466" s="264">
        <v>1.0</v>
      </c>
      <c r="J1466" s="278" t="s">
        <v>243</v>
      </c>
      <c r="K1466" s="104">
        <v>37.0</v>
      </c>
      <c r="L1466" s="104">
        <v>25.5</v>
      </c>
      <c r="M1466" s="104">
        <v>11.5</v>
      </c>
      <c r="N1466" s="262" t="s">
        <v>5895</v>
      </c>
      <c r="O1466" s="264">
        <v>3.0</v>
      </c>
      <c r="P1466" s="268">
        <v>3.0E-4</v>
      </c>
      <c r="Q1466" s="264">
        <v>5.0</v>
      </c>
      <c r="R1466" s="268">
        <v>4.0E-4</v>
      </c>
      <c r="S1466" s="268">
        <v>1.0</v>
      </c>
      <c r="T1466" s="264">
        <v>0.0</v>
      </c>
      <c r="U1466" s="268">
        <v>0.3333</v>
      </c>
      <c r="V1466" s="268">
        <v>0.0</v>
      </c>
      <c r="W1466" s="269">
        <v>65.0</v>
      </c>
      <c r="X1466" s="269">
        <v>0.0</v>
      </c>
      <c r="Y1466" s="264">
        <v>1.0</v>
      </c>
      <c r="Z1466" s="264">
        <v>0.0</v>
      </c>
      <c r="AA1466" s="3"/>
      <c r="AB1466" s="3"/>
      <c r="AC1466" s="3"/>
      <c r="AD1466" s="3"/>
      <c r="AE1466" s="3"/>
      <c r="AF1466" s="3"/>
      <c r="AG1466" s="3"/>
      <c r="AH1466" s="3"/>
      <c r="AI1466" s="3"/>
      <c r="AJ1466" s="3"/>
    </row>
    <row r="1467">
      <c r="A1467" s="252" t="s">
        <v>1676</v>
      </c>
      <c r="B1467" s="270" t="s">
        <v>578</v>
      </c>
      <c r="C1467" s="270" t="s">
        <v>579</v>
      </c>
      <c r="D1467" s="270"/>
      <c r="E1467" s="272">
        <v>10.0</v>
      </c>
      <c r="F1467" s="272" t="s">
        <v>7288</v>
      </c>
      <c r="G1467" s="271" t="s">
        <v>7271</v>
      </c>
      <c r="H1467" s="59" t="e">
        <v>#N/A</v>
      </c>
      <c r="I1467" s="272">
        <v>1.0</v>
      </c>
      <c r="J1467" s="273" t="s">
        <v>134</v>
      </c>
      <c r="K1467" s="289">
        <v>59.5</v>
      </c>
      <c r="L1467" s="289">
        <v>32.5</v>
      </c>
      <c r="M1467" s="289">
        <v>27.0</v>
      </c>
      <c r="N1467" s="272">
        <v>9.30020129E9</v>
      </c>
      <c r="O1467" s="272">
        <v>2.0</v>
      </c>
      <c r="P1467" s="276">
        <v>2.0E-4</v>
      </c>
      <c r="Q1467" s="272">
        <v>2.0</v>
      </c>
      <c r="R1467" s="276">
        <v>2.0E-4</v>
      </c>
      <c r="S1467" s="276">
        <v>1.0</v>
      </c>
      <c r="T1467" s="272">
        <v>0.0</v>
      </c>
      <c r="U1467" s="276">
        <v>0.5</v>
      </c>
      <c r="V1467" s="276">
        <v>0.0</v>
      </c>
      <c r="W1467" s="277">
        <v>134.0</v>
      </c>
      <c r="X1467" s="277">
        <v>0.0</v>
      </c>
      <c r="Y1467" s="272">
        <v>1.0</v>
      </c>
      <c r="Z1467" s="272">
        <v>0.0</v>
      </c>
      <c r="AA1467" s="63"/>
      <c r="AB1467" s="63"/>
      <c r="AC1467" s="63"/>
      <c r="AD1467" s="63"/>
      <c r="AE1467" s="63"/>
      <c r="AF1467" s="63"/>
      <c r="AG1467" s="63"/>
      <c r="AH1467" s="63"/>
      <c r="AI1467" s="63"/>
      <c r="AJ1467" s="63"/>
    </row>
    <row r="1468">
      <c r="A1468" s="3"/>
      <c r="B1468" s="55"/>
      <c r="C1468" s="55"/>
      <c r="D1468" s="55"/>
      <c r="E1468" s="55"/>
      <c r="F1468" s="55"/>
      <c r="G1468" s="55"/>
      <c r="H1468" s="55"/>
      <c r="I1468" s="55"/>
      <c r="J1468" s="55"/>
      <c r="K1468" s="55"/>
      <c r="L1468" s="55"/>
      <c r="M1468" s="55"/>
      <c r="N1468" s="55"/>
      <c r="O1468" s="57"/>
      <c r="P1468" s="55"/>
      <c r="Q1468" s="57"/>
      <c r="R1468" s="57"/>
      <c r="S1468" s="55"/>
      <c r="T1468" s="55"/>
      <c r="U1468" s="57"/>
      <c r="V1468" s="57"/>
      <c r="W1468" s="58"/>
      <c r="X1468" s="58"/>
      <c r="Y1468" s="55"/>
      <c r="Z1468" s="55"/>
      <c r="AA1468" s="3"/>
      <c r="AB1468" s="3"/>
      <c r="AC1468" s="3"/>
      <c r="AD1468" s="3"/>
      <c r="AE1468" s="3"/>
      <c r="AF1468" s="3"/>
      <c r="AG1468" s="3"/>
      <c r="AH1468" s="3"/>
      <c r="AI1468" s="3"/>
      <c r="AJ1468" s="3"/>
    </row>
    <row r="1469">
      <c r="A1469" s="63"/>
      <c r="B1469" s="59"/>
      <c r="C1469" s="59"/>
      <c r="D1469" s="59"/>
      <c r="E1469" s="59"/>
      <c r="F1469" s="59"/>
      <c r="G1469" s="59"/>
      <c r="H1469" s="59"/>
      <c r="I1469" s="59"/>
      <c r="J1469" s="59"/>
      <c r="K1469" s="59"/>
      <c r="L1469" s="59"/>
      <c r="M1469" s="59"/>
      <c r="N1469" s="59"/>
      <c r="O1469" s="61"/>
      <c r="P1469" s="59"/>
      <c r="Q1469" s="61"/>
      <c r="R1469" s="61"/>
      <c r="S1469" s="59"/>
      <c r="T1469" s="59"/>
      <c r="U1469" s="61"/>
      <c r="V1469" s="61"/>
      <c r="W1469" s="62"/>
      <c r="X1469" s="62"/>
      <c r="Y1469" s="59"/>
      <c r="Z1469" s="59"/>
      <c r="AA1469" s="63"/>
      <c r="AB1469" s="63"/>
      <c r="AC1469" s="63"/>
      <c r="AD1469" s="63"/>
      <c r="AE1469" s="63"/>
      <c r="AF1469" s="63"/>
      <c r="AG1469" s="63"/>
      <c r="AH1469" s="63"/>
      <c r="AI1469" s="63"/>
      <c r="AJ1469" s="63"/>
    </row>
    <row r="1470">
      <c r="A1470" s="3"/>
      <c r="B1470" s="55"/>
      <c r="C1470" s="55"/>
      <c r="D1470" s="55"/>
      <c r="E1470" s="55"/>
      <c r="F1470" s="55"/>
      <c r="G1470" s="55"/>
      <c r="H1470" s="55"/>
      <c r="I1470" s="55"/>
      <c r="J1470" s="55"/>
      <c r="K1470" s="55"/>
      <c r="L1470" s="55"/>
      <c r="M1470" s="55"/>
      <c r="N1470" s="55"/>
      <c r="O1470" s="57"/>
      <c r="P1470" s="55"/>
      <c r="Q1470" s="57"/>
      <c r="R1470" s="57"/>
      <c r="S1470" s="55"/>
      <c r="T1470" s="55"/>
      <c r="U1470" s="57"/>
      <c r="V1470" s="57"/>
      <c r="W1470" s="58"/>
      <c r="X1470" s="58"/>
      <c r="Y1470" s="55"/>
      <c r="Z1470" s="55"/>
      <c r="AA1470" s="3"/>
      <c r="AB1470" s="3"/>
      <c r="AC1470" s="3"/>
      <c r="AD1470" s="3"/>
      <c r="AE1470" s="3"/>
      <c r="AF1470" s="3"/>
      <c r="AG1470" s="3"/>
      <c r="AH1470" s="3"/>
      <c r="AI1470" s="3"/>
      <c r="AJ1470" s="3"/>
    </row>
    <row r="1471">
      <c r="A1471" s="63"/>
      <c r="B1471" s="59"/>
      <c r="C1471" s="59"/>
      <c r="D1471" s="59"/>
      <c r="E1471" s="59"/>
      <c r="F1471" s="59"/>
      <c r="G1471" s="59"/>
      <c r="H1471" s="59"/>
      <c r="I1471" s="59"/>
      <c r="J1471" s="59"/>
      <c r="K1471" s="59"/>
      <c r="L1471" s="59"/>
      <c r="M1471" s="59"/>
      <c r="N1471" s="59"/>
      <c r="O1471" s="61"/>
      <c r="P1471" s="59"/>
      <c r="Q1471" s="61"/>
      <c r="R1471" s="61"/>
      <c r="S1471" s="59"/>
      <c r="T1471" s="59"/>
      <c r="U1471" s="61"/>
      <c r="V1471" s="61"/>
      <c r="W1471" s="62"/>
      <c r="X1471" s="62"/>
      <c r="Y1471" s="59"/>
      <c r="Z1471" s="59"/>
      <c r="AA1471" s="63"/>
      <c r="AB1471" s="63"/>
      <c r="AC1471" s="63"/>
      <c r="AD1471" s="63"/>
      <c r="AE1471" s="63"/>
      <c r="AF1471" s="63"/>
      <c r="AG1471" s="63"/>
      <c r="AH1471" s="63"/>
      <c r="AI1471" s="63"/>
      <c r="AJ1471" s="63"/>
    </row>
    <row r="1472">
      <c r="A1472" s="3"/>
      <c r="B1472" s="55"/>
      <c r="C1472" s="55"/>
      <c r="D1472" s="55"/>
      <c r="E1472" s="55"/>
      <c r="F1472" s="55"/>
      <c r="G1472" s="55"/>
      <c r="H1472" s="55"/>
      <c r="I1472" s="55"/>
      <c r="J1472" s="55"/>
      <c r="K1472" s="55"/>
      <c r="L1472" s="55"/>
      <c r="M1472" s="55"/>
      <c r="N1472" s="55"/>
      <c r="O1472" s="57"/>
      <c r="P1472" s="55"/>
      <c r="Q1472" s="57"/>
      <c r="R1472" s="57"/>
      <c r="S1472" s="55"/>
      <c r="T1472" s="55"/>
      <c r="U1472" s="57"/>
      <c r="V1472" s="57"/>
      <c r="W1472" s="58"/>
      <c r="X1472" s="58"/>
      <c r="Y1472" s="55"/>
      <c r="Z1472" s="55"/>
      <c r="AA1472" s="3"/>
      <c r="AB1472" s="3"/>
      <c r="AC1472" s="3"/>
      <c r="AD1472" s="3"/>
      <c r="AE1472" s="3"/>
      <c r="AF1472" s="3"/>
      <c r="AG1472" s="3"/>
      <c r="AH1472" s="3"/>
      <c r="AI1472" s="3"/>
      <c r="AJ1472" s="3"/>
    </row>
    <row r="1473">
      <c r="A1473" s="63"/>
      <c r="B1473" s="59"/>
      <c r="C1473" s="59"/>
      <c r="D1473" s="59"/>
      <c r="E1473" s="59"/>
      <c r="F1473" s="59"/>
      <c r="G1473" s="59"/>
      <c r="H1473" s="59"/>
      <c r="I1473" s="59"/>
      <c r="J1473" s="59"/>
      <c r="K1473" s="59"/>
      <c r="L1473" s="59"/>
      <c r="M1473" s="59"/>
      <c r="N1473" s="59"/>
      <c r="O1473" s="61"/>
      <c r="P1473" s="59"/>
      <c r="Q1473" s="61"/>
      <c r="R1473" s="61"/>
      <c r="S1473" s="59"/>
      <c r="T1473" s="59"/>
      <c r="U1473" s="61"/>
      <c r="V1473" s="61"/>
      <c r="W1473" s="62"/>
      <c r="X1473" s="62"/>
      <c r="Y1473" s="59"/>
      <c r="Z1473" s="59"/>
      <c r="AA1473" s="63"/>
      <c r="AB1473" s="63"/>
      <c r="AC1473" s="63"/>
      <c r="AD1473" s="63"/>
      <c r="AE1473" s="63"/>
      <c r="AF1473" s="63"/>
      <c r="AG1473" s="63"/>
      <c r="AH1473" s="63"/>
      <c r="AI1473" s="63"/>
      <c r="AJ1473" s="63"/>
    </row>
    <row r="1474">
      <c r="A1474" s="3"/>
      <c r="B1474" s="55"/>
      <c r="C1474" s="55"/>
      <c r="D1474" s="55"/>
      <c r="E1474" s="55"/>
      <c r="F1474" s="55"/>
      <c r="G1474" s="55"/>
      <c r="H1474" s="55"/>
      <c r="I1474" s="55"/>
      <c r="J1474" s="55"/>
      <c r="K1474" s="55"/>
      <c r="L1474" s="55"/>
      <c r="M1474" s="55"/>
      <c r="N1474" s="55"/>
      <c r="O1474" s="57"/>
      <c r="P1474" s="55"/>
      <c r="Q1474" s="57"/>
      <c r="R1474" s="57"/>
      <c r="S1474" s="55"/>
      <c r="T1474" s="55"/>
      <c r="U1474" s="57"/>
      <c r="V1474" s="57"/>
      <c r="W1474" s="58"/>
      <c r="X1474" s="58"/>
      <c r="Y1474" s="55"/>
      <c r="Z1474" s="55"/>
      <c r="AA1474" s="3"/>
      <c r="AB1474" s="3"/>
      <c r="AC1474" s="3"/>
      <c r="AD1474" s="3"/>
      <c r="AE1474" s="3"/>
      <c r="AF1474" s="3"/>
      <c r="AG1474" s="3"/>
      <c r="AH1474" s="3"/>
      <c r="AI1474" s="3"/>
      <c r="AJ1474" s="3"/>
    </row>
    <row r="1475">
      <c r="A1475" s="63"/>
      <c r="B1475" s="59"/>
      <c r="C1475" s="59"/>
      <c r="D1475" s="59"/>
      <c r="E1475" s="59"/>
      <c r="F1475" s="59"/>
      <c r="G1475" s="59"/>
      <c r="H1475" s="59"/>
      <c r="I1475" s="59"/>
      <c r="J1475" s="59"/>
      <c r="K1475" s="59"/>
      <c r="L1475" s="59"/>
      <c r="M1475" s="59"/>
      <c r="N1475" s="59"/>
      <c r="O1475" s="61"/>
      <c r="P1475" s="59"/>
      <c r="Q1475" s="61"/>
      <c r="R1475" s="61"/>
      <c r="S1475" s="59"/>
      <c r="T1475" s="59"/>
      <c r="U1475" s="61"/>
      <c r="V1475" s="61"/>
      <c r="W1475" s="62"/>
      <c r="X1475" s="62"/>
      <c r="Y1475" s="59"/>
      <c r="Z1475" s="59"/>
      <c r="AA1475" s="63"/>
      <c r="AB1475" s="63"/>
      <c r="AC1475" s="63"/>
      <c r="AD1475" s="63"/>
      <c r="AE1475" s="63"/>
      <c r="AF1475" s="63"/>
      <c r="AG1475" s="63"/>
      <c r="AH1475" s="63"/>
      <c r="AI1475" s="63"/>
      <c r="AJ1475" s="63"/>
    </row>
    <row r="1476">
      <c r="A1476" s="3"/>
      <c r="B1476" s="55"/>
      <c r="C1476" s="55"/>
      <c r="D1476" s="55"/>
      <c r="E1476" s="55"/>
      <c r="F1476" s="55"/>
      <c r="G1476" s="55"/>
      <c r="H1476" s="55"/>
      <c r="I1476" s="55"/>
      <c r="J1476" s="55"/>
      <c r="K1476" s="55"/>
      <c r="L1476" s="55"/>
      <c r="M1476" s="55"/>
      <c r="N1476" s="55"/>
      <c r="O1476" s="57"/>
      <c r="P1476" s="55"/>
      <c r="Q1476" s="57"/>
      <c r="R1476" s="57"/>
      <c r="S1476" s="55"/>
      <c r="T1476" s="55"/>
      <c r="U1476" s="57"/>
      <c r="V1476" s="57"/>
      <c r="W1476" s="58"/>
      <c r="X1476" s="58"/>
      <c r="Y1476" s="55"/>
      <c r="Z1476" s="55"/>
      <c r="AA1476" s="3"/>
      <c r="AB1476" s="3"/>
      <c r="AC1476" s="3"/>
      <c r="AD1476" s="3"/>
      <c r="AE1476" s="3"/>
      <c r="AF1476" s="3"/>
      <c r="AG1476" s="3"/>
      <c r="AH1476" s="3"/>
      <c r="AI1476" s="3"/>
      <c r="AJ1476" s="3"/>
    </row>
    <row r="1477">
      <c r="A1477" s="63"/>
      <c r="B1477" s="59"/>
      <c r="C1477" s="59"/>
      <c r="D1477" s="59"/>
      <c r="E1477" s="59"/>
      <c r="F1477" s="59"/>
      <c r="G1477" s="59"/>
      <c r="H1477" s="59"/>
      <c r="I1477" s="59"/>
      <c r="J1477" s="59"/>
      <c r="K1477" s="59"/>
      <c r="L1477" s="59"/>
      <c r="M1477" s="59"/>
      <c r="N1477" s="59"/>
      <c r="O1477" s="61"/>
      <c r="P1477" s="59"/>
      <c r="Q1477" s="61"/>
      <c r="R1477" s="61"/>
      <c r="S1477" s="59"/>
      <c r="T1477" s="59"/>
      <c r="U1477" s="61"/>
      <c r="V1477" s="61"/>
      <c r="W1477" s="62"/>
      <c r="X1477" s="62"/>
      <c r="Y1477" s="59"/>
      <c r="Z1477" s="59"/>
      <c r="AA1477" s="63"/>
      <c r="AB1477" s="63"/>
      <c r="AC1477" s="63"/>
      <c r="AD1477" s="63"/>
      <c r="AE1477" s="63"/>
      <c r="AF1477" s="63"/>
      <c r="AG1477" s="63"/>
      <c r="AH1477" s="63"/>
      <c r="AI1477" s="63"/>
      <c r="AJ1477" s="63"/>
    </row>
    <row r="1478">
      <c r="A1478" s="3"/>
      <c r="B1478" s="55"/>
      <c r="C1478" s="55"/>
      <c r="D1478" s="55"/>
      <c r="E1478" s="55"/>
      <c r="F1478" s="55"/>
      <c r="G1478" s="55"/>
      <c r="H1478" s="55"/>
      <c r="I1478" s="55"/>
      <c r="J1478" s="55"/>
      <c r="K1478" s="55"/>
      <c r="L1478" s="55"/>
      <c r="M1478" s="55"/>
      <c r="N1478" s="55"/>
      <c r="O1478" s="57"/>
      <c r="P1478" s="55"/>
      <c r="Q1478" s="57"/>
      <c r="R1478" s="57"/>
      <c r="S1478" s="55"/>
      <c r="T1478" s="55"/>
      <c r="U1478" s="57"/>
      <c r="V1478" s="57"/>
      <c r="W1478" s="58"/>
      <c r="X1478" s="58"/>
      <c r="Y1478" s="55"/>
      <c r="Z1478" s="55"/>
      <c r="AA1478" s="3"/>
      <c r="AB1478" s="3"/>
      <c r="AC1478" s="3"/>
      <c r="AD1478" s="3"/>
      <c r="AE1478" s="3"/>
      <c r="AF1478" s="3"/>
      <c r="AG1478" s="3"/>
      <c r="AH1478" s="3"/>
      <c r="AI1478" s="3"/>
      <c r="AJ1478" s="3"/>
    </row>
    <row r="1479">
      <c r="A1479" s="63"/>
      <c r="B1479" s="59"/>
      <c r="C1479" s="59"/>
      <c r="D1479" s="59"/>
      <c r="E1479" s="59"/>
      <c r="F1479" s="59"/>
      <c r="G1479" s="59"/>
      <c r="H1479" s="59"/>
      <c r="I1479" s="59"/>
      <c r="J1479" s="59"/>
      <c r="K1479" s="59"/>
      <c r="L1479" s="59"/>
      <c r="M1479" s="59"/>
      <c r="N1479" s="59"/>
      <c r="O1479" s="61"/>
      <c r="P1479" s="59"/>
      <c r="Q1479" s="61"/>
      <c r="R1479" s="61"/>
      <c r="S1479" s="59"/>
      <c r="T1479" s="59"/>
      <c r="U1479" s="61"/>
      <c r="V1479" s="61"/>
      <c r="W1479" s="62"/>
      <c r="X1479" s="62"/>
      <c r="Y1479" s="59"/>
      <c r="Z1479" s="59"/>
      <c r="AA1479" s="63"/>
      <c r="AB1479" s="63"/>
      <c r="AC1479" s="63"/>
      <c r="AD1479" s="63"/>
      <c r="AE1479" s="63"/>
      <c r="AF1479" s="63"/>
      <c r="AG1479" s="63"/>
      <c r="AH1479" s="63"/>
      <c r="AI1479" s="63"/>
      <c r="AJ1479" s="63"/>
    </row>
    <row r="1480">
      <c r="A1480" s="3"/>
      <c r="B1480" s="55"/>
      <c r="C1480" s="55"/>
      <c r="D1480" s="55"/>
      <c r="E1480" s="55"/>
      <c r="F1480" s="55"/>
      <c r="G1480" s="55"/>
      <c r="H1480" s="55"/>
      <c r="I1480" s="55"/>
      <c r="J1480" s="55"/>
      <c r="K1480" s="55"/>
      <c r="L1480" s="55"/>
      <c r="M1480" s="55"/>
      <c r="N1480" s="55"/>
      <c r="O1480" s="57"/>
      <c r="P1480" s="55"/>
      <c r="Q1480" s="57"/>
      <c r="R1480" s="57"/>
      <c r="S1480" s="55"/>
      <c r="T1480" s="55"/>
      <c r="U1480" s="57"/>
      <c r="V1480" s="57"/>
      <c r="W1480" s="58"/>
      <c r="X1480" s="58"/>
      <c r="Y1480" s="55"/>
      <c r="Z1480" s="55"/>
      <c r="AA1480" s="3"/>
      <c r="AB1480" s="3"/>
      <c r="AC1480" s="3"/>
      <c r="AD1480" s="3"/>
      <c r="AE1480" s="3"/>
      <c r="AF1480" s="3"/>
      <c r="AG1480" s="3"/>
      <c r="AH1480" s="3"/>
      <c r="AI1480" s="3"/>
      <c r="AJ1480" s="3"/>
    </row>
    <row r="1481">
      <c r="A1481" s="63"/>
      <c r="B1481" s="59"/>
      <c r="C1481" s="59"/>
      <c r="D1481" s="59"/>
      <c r="E1481" s="59"/>
      <c r="F1481" s="59"/>
      <c r="G1481" s="59"/>
      <c r="H1481" s="59"/>
      <c r="I1481" s="59"/>
      <c r="J1481" s="59"/>
      <c r="K1481" s="59"/>
      <c r="L1481" s="59"/>
      <c r="M1481" s="59"/>
      <c r="N1481" s="59"/>
      <c r="O1481" s="61"/>
      <c r="P1481" s="59"/>
      <c r="Q1481" s="61"/>
      <c r="R1481" s="61"/>
      <c r="S1481" s="59"/>
      <c r="T1481" s="59"/>
      <c r="U1481" s="61"/>
      <c r="V1481" s="61"/>
      <c r="W1481" s="62"/>
      <c r="X1481" s="62"/>
      <c r="Y1481" s="59"/>
      <c r="Z1481" s="59"/>
      <c r="AA1481" s="63"/>
      <c r="AB1481" s="63"/>
      <c r="AC1481" s="63"/>
      <c r="AD1481" s="63"/>
      <c r="AE1481" s="63"/>
      <c r="AF1481" s="63"/>
      <c r="AG1481" s="63"/>
      <c r="AH1481" s="63"/>
      <c r="AI1481" s="63"/>
      <c r="AJ1481" s="63"/>
    </row>
    <row r="1482">
      <c r="A1482" s="3"/>
      <c r="B1482" s="55"/>
      <c r="C1482" s="55"/>
      <c r="D1482" s="55"/>
      <c r="E1482" s="55"/>
      <c r="F1482" s="55"/>
      <c r="G1482" s="55"/>
      <c r="H1482" s="55"/>
      <c r="I1482" s="55"/>
      <c r="J1482" s="55"/>
      <c r="K1482" s="55"/>
      <c r="L1482" s="55"/>
      <c r="M1482" s="55"/>
      <c r="N1482" s="55"/>
      <c r="O1482" s="57"/>
      <c r="P1482" s="55"/>
      <c r="Q1482" s="57"/>
      <c r="R1482" s="57"/>
      <c r="S1482" s="55"/>
      <c r="T1482" s="55"/>
      <c r="U1482" s="57"/>
      <c r="V1482" s="57"/>
      <c r="W1482" s="58"/>
      <c r="X1482" s="58"/>
      <c r="Y1482" s="55"/>
      <c r="Z1482" s="55"/>
      <c r="AA1482" s="3"/>
      <c r="AB1482" s="3"/>
      <c r="AC1482" s="3"/>
      <c r="AD1482" s="3"/>
      <c r="AE1482" s="3"/>
      <c r="AF1482" s="3"/>
      <c r="AG1482" s="3"/>
      <c r="AH1482" s="3"/>
      <c r="AI1482" s="3"/>
      <c r="AJ1482" s="3"/>
    </row>
    <row r="1483">
      <c r="A1483" s="63"/>
      <c r="B1483" s="59"/>
      <c r="C1483" s="59"/>
      <c r="D1483" s="59"/>
      <c r="E1483" s="59"/>
      <c r="F1483" s="59"/>
      <c r="G1483" s="59"/>
      <c r="H1483" s="59"/>
      <c r="I1483" s="59"/>
      <c r="J1483" s="59"/>
      <c r="K1483" s="59"/>
      <c r="L1483" s="59"/>
      <c r="M1483" s="59"/>
      <c r="N1483" s="59"/>
      <c r="O1483" s="61"/>
      <c r="P1483" s="59"/>
      <c r="Q1483" s="61"/>
      <c r="R1483" s="61"/>
      <c r="S1483" s="59"/>
      <c r="T1483" s="59"/>
      <c r="U1483" s="61"/>
      <c r="V1483" s="61"/>
      <c r="W1483" s="62"/>
      <c r="X1483" s="62"/>
      <c r="Y1483" s="59"/>
      <c r="Z1483" s="59"/>
      <c r="AA1483" s="63"/>
      <c r="AB1483" s="63"/>
      <c r="AC1483" s="63"/>
      <c r="AD1483" s="63"/>
      <c r="AE1483" s="63"/>
      <c r="AF1483" s="63"/>
      <c r="AG1483" s="63"/>
      <c r="AH1483" s="63"/>
      <c r="AI1483" s="63"/>
      <c r="AJ1483" s="63"/>
    </row>
    <row r="1484">
      <c r="A1484" s="3"/>
      <c r="B1484" s="55"/>
      <c r="C1484" s="55"/>
      <c r="D1484" s="55"/>
      <c r="E1484" s="55"/>
      <c r="F1484" s="55"/>
      <c r="G1484" s="55"/>
      <c r="H1484" s="55"/>
      <c r="I1484" s="55"/>
      <c r="J1484" s="55"/>
      <c r="K1484" s="55"/>
      <c r="L1484" s="55"/>
      <c r="M1484" s="55"/>
      <c r="N1484" s="55"/>
      <c r="O1484" s="57"/>
      <c r="P1484" s="55"/>
      <c r="Q1484" s="57"/>
      <c r="R1484" s="57"/>
      <c r="S1484" s="55"/>
      <c r="T1484" s="55"/>
      <c r="U1484" s="57"/>
      <c r="V1484" s="57"/>
      <c r="W1484" s="58"/>
      <c r="X1484" s="58"/>
      <c r="Y1484" s="55"/>
      <c r="Z1484" s="55"/>
      <c r="AA1484" s="3"/>
      <c r="AB1484" s="3"/>
      <c r="AC1484" s="3"/>
      <c r="AD1484" s="3"/>
      <c r="AE1484" s="3"/>
      <c r="AF1484" s="3"/>
      <c r="AG1484" s="3"/>
      <c r="AH1484" s="3"/>
      <c r="AI1484" s="3"/>
      <c r="AJ1484" s="3"/>
    </row>
    <row r="1485">
      <c r="A1485" s="63"/>
      <c r="B1485" s="59"/>
      <c r="C1485" s="59"/>
      <c r="D1485" s="59"/>
      <c r="E1485" s="59"/>
      <c r="F1485" s="59"/>
      <c r="G1485" s="59"/>
      <c r="H1485" s="59"/>
      <c r="I1485" s="59"/>
      <c r="J1485" s="59"/>
      <c r="K1485" s="59"/>
      <c r="L1485" s="59"/>
      <c r="M1485" s="59"/>
      <c r="N1485" s="59"/>
      <c r="O1485" s="61"/>
      <c r="P1485" s="59"/>
      <c r="Q1485" s="61"/>
      <c r="R1485" s="61"/>
      <c r="S1485" s="59"/>
      <c r="T1485" s="59"/>
      <c r="U1485" s="61"/>
      <c r="V1485" s="61"/>
      <c r="W1485" s="62"/>
      <c r="X1485" s="62"/>
      <c r="Y1485" s="59"/>
      <c r="Z1485" s="59"/>
      <c r="AA1485" s="63"/>
      <c r="AB1485" s="63"/>
      <c r="AC1485" s="63"/>
      <c r="AD1485" s="63"/>
      <c r="AE1485" s="63"/>
      <c r="AF1485" s="63"/>
      <c r="AG1485" s="63"/>
      <c r="AH1485" s="63"/>
      <c r="AI1485" s="63"/>
      <c r="AJ1485" s="63"/>
    </row>
    <row r="1486">
      <c r="A1486" s="3"/>
      <c r="B1486" s="55"/>
      <c r="C1486" s="55"/>
      <c r="D1486" s="55"/>
      <c r="E1486" s="55"/>
      <c r="F1486" s="55"/>
      <c r="G1486" s="55"/>
      <c r="H1486" s="55"/>
      <c r="I1486" s="55"/>
      <c r="J1486" s="55"/>
      <c r="K1486" s="55"/>
      <c r="L1486" s="55"/>
      <c r="M1486" s="55"/>
      <c r="N1486" s="55"/>
      <c r="O1486" s="57"/>
      <c r="P1486" s="55"/>
      <c r="Q1486" s="57"/>
      <c r="R1486" s="57"/>
      <c r="S1486" s="55"/>
      <c r="T1486" s="55"/>
      <c r="U1486" s="57"/>
      <c r="V1486" s="57"/>
      <c r="W1486" s="58"/>
      <c r="X1486" s="58"/>
      <c r="Y1486" s="55"/>
      <c r="Z1486" s="55"/>
      <c r="AA1486" s="3"/>
      <c r="AB1486" s="3"/>
      <c r="AC1486" s="3"/>
      <c r="AD1486" s="3"/>
      <c r="AE1486" s="3"/>
      <c r="AF1486" s="3"/>
      <c r="AG1486" s="3"/>
      <c r="AH1486" s="3"/>
      <c r="AI1486" s="3"/>
      <c r="AJ1486" s="3"/>
    </row>
    <row r="1487">
      <c r="A1487" s="63"/>
      <c r="B1487" s="59"/>
      <c r="C1487" s="59"/>
      <c r="D1487" s="59"/>
      <c r="E1487" s="59"/>
      <c r="F1487" s="59"/>
      <c r="G1487" s="59"/>
      <c r="H1487" s="59"/>
      <c r="I1487" s="59"/>
      <c r="J1487" s="59"/>
      <c r="K1487" s="59"/>
      <c r="L1487" s="59"/>
      <c r="M1487" s="59"/>
      <c r="N1487" s="59"/>
      <c r="O1487" s="61"/>
      <c r="P1487" s="59"/>
      <c r="Q1487" s="61"/>
      <c r="R1487" s="61"/>
      <c r="S1487" s="59"/>
      <c r="T1487" s="59"/>
      <c r="U1487" s="61"/>
      <c r="V1487" s="61"/>
      <c r="W1487" s="62"/>
      <c r="X1487" s="62"/>
      <c r="Y1487" s="59"/>
      <c r="Z1487" s="59"/>
      <c r="AA1487" s="63"/>
      <c r="AB1487" s="63"/>
      <c r="AC1487" s="63"/>
      <c r="AD1487" s="63"/>
      <c r="AE1487" s="63"/>
      <c r="AF1487" s="63"/>
      <c r="AG1487" s="63"/>
      <c r="AH1487" s="63"/>
      <c r="AI1487" s="63"/>
      <c r="AJ1487" s="63"/>
    </row>
    <row r="1488">
      <c r="A1488" s="3"/>
      <c r="B1488" s="55"/>
      <c r="C1488" s="55"/>
      <c r="D1488" s="55"/>
      <c r="E1488" s="55"/>
      <c r="F1488" s="55"/>
      <c r="G1488" s="55"/>
      <c r="H1488" s="55"/>
      <c r="I1488" s="55"/>
      <c r="J1488" s="55"/>
      <c r="K1488" s="55"/>
      <c r="L1488" s="55"/>
      <c r="M1488" s="55"/>
      <c r="N1488" s="55"/>
      <c r="O1488" s="57"/>
      <c r="P1488" s="55"/>
      <c r="Q1488" s="57"/>
      <c r="R1488" s="57"/>
      <c r="S1488" s="55"/>
      <c r="T1488" s="55"/>
      <c r="U1488" s="57"/>
      <c r="V1488" s="57"/>
      <c r="W1488" s="58"/>
      <c r="X1488" s="58"/>
      <c r="Y1488" s="55"/>
      <c r="Z1488" s="55"/>
      <c r="AA1488" s="3"/>
      <c r="AB1488" s="3"/>
      <c r="AC1488" s="3"/>
      <c r="AD1488" s="3"/>
      <c r="AE1488" s="3"/>
      <c r="AF1488" s="3"/>
      <c r="AG1488" s="3"/>
      <c r="AH1488" s="3"/>
      <c r="AI1488" s="3"/>
      <c r="AJ1488" s="3"/>
    </row>
    <row r="1489">
      <c r="A1489" s="63"/>
      <c r="B1489" s="59"/>
      <c r="C1489" s="59"/>
      <c r="D1489" s="59"/>
      <c r="E1489" s="59"/>
      <c r="F1489" s="59"/>
      <c r="G1489" s="59"/>
      <c r="H1489" s="59"/>
      <c r="I1489" s="59"/>
      <c r="J1489" s="59"/>
      <c r="K1489" s="59"/>
      <c r="L1489" s="59"/>
      <c r="M1489" s="59"/>
      <c r="N1489" s="59"/>
      <c r="O1489" s="61"/>
      <c r="P1489" s="59"/>
      <c r="Q1489" s="61"/>
      <c r="R1489" s="61"/>
      <c r="S1489" s="59"/>
      <c r="T1489" s="59"/>
      <c r="U1489" s="61"/>
      <c r="V1489" s="61"/>
      <c r="W1489" s="62"/>
      <c r="X1489" s="62"/>
      <c r="Y1489" s="59"/>
      <c r="Z1489" s="59"/>
      <c r="AA1489" s="63"/>
      <c r="AB1489" s="63"/>
      <c r="AC1489" s="63"/>
      <c r="AD1489" s="63"/>
      <c r="AE1489" s="63"/>
      <c r="AF1489" s="63"/>
      <c r="AG1489" s="63"/>
      <c r="AH1489" s="63"/>
      <c r="AI1489" s="63"/>
      <c r="AJ1489" s="63"/>
    </row>
    <row r="1490">
      <c r="A1490" s="3"/>
      <c r="B1490" s="55"/>
      <c r="C1490" s="55"/>
      <c r="D1490" s="55"/>
      <c r="E1490" s="55"/>
      <c r="F1490" s="55"/>
      <c r="G1490" s="55"/>
      <c r="H1490" s="55"/>
      <c r="I1490" s="55"/>
      <c r="J1490" s="55"/>
      <c r="K1490" s="55"/>
      <c r="L1490" s="55"/>
      <c r="M1490" s="55"/>
      <c r="N1490" s="55"/>
      <c r="O1490" s="57"/>
      <c r="P1490" s="55"/>
      <c r="Q1490" s="57"/>
      <c r="R1490" s="57"/>
      <c r="S1490" s="55"/>
      <c r="T1490" s="55"/>
      <c r="U1490" s="57"/>
      <c r="V1490" s="57"/>
      <c r="W1490" s="58"/>
      <c r="X1490" s="58"/>
      <c r="Y1490" s="55"/>
      <c r="Z1490" s="55"/>
      <c r="AA1490" s="3"/>
      <c r="AB1490" s="3"/>
      <c r="AC1490" s="3"/>
      <c r="AD1490" s="3"/>
      <c r="AE1490" s="3"/>
      <c r="AF1490" s="3"/>
      <c r="AG1490" s="3"/>
      <c r="AH1490" s="3"/>
      <c r="AI1490" s="3"/>
      <c r="AJ1490" s="3"/>
    </row>
    <row r="1491">
      <c r="A1491" s="63"/>
      <c r="B1491" s="59"/>
      <c r="C1491" s="59"/>
      <c r="D1491" s="59"/>
      <c r="E1491" s="59"/>
      <c r="F1491" s="59"/>
      <c r="G1491" s="59"/>
      <c r="H1491" s="59"/>
      <c r="I1491" s="59"/>
      <c r="J1491" s="59"/>
      <c r="K1491" s="59"/>
      <c r="L1491" s="59"/>
      <c r="M1491" s="59"/>
      <c r="N1491" s="59"/>
      <c r="O1491" s="61"/>
      <c r="P1491" s="59"/>
      <c r="Q1491" s="61"/>
      <c r="R1491" s="61"/>
      <c r="S1491" s="59"/>
      <c r="T1491" s="59"/>
      <c r="U1491" s="61"/>
      <c r="V1491" s="61"/>
      <c r="W1491" s="62"/>
      <c r="X1491" s="62"/>
      <c r="Y1491" s="59"/>
      <c r="Z1491" s="59"/>
      <c r="AA1491" s="63"/>
      <c r="AB1491" s="63"/>
      <c r="AC1491" s="63"/>
      <c r="AD1491" s="63"/>
      <c r="AE1491" s="63"/>
      <c r="AF1491" s="63"/>
      <c r="AG1491" s="63"/>
      <c r="AH1491" s="63"/>
      <c r="AI1491" s="63"/>
      <c r="AJ1491" s="63"/>
    </row>
    <row r="1492">
      <c r="A1492" s="3"/>
      <c r="B1492" s="55"/>
      <c r="C1492" s="55"/>
      <c r="D1492" s="55"/>
      <c r="E1492" s="55"/>
      <c r="F1492" s="55"/>
      <c r="G1492" s="55"/>
      <c r="H1492" s="55"/>
      <c r="I1492" s="55"/>
      <c r="J1492" s="55"/>
      <c r="K1492" s="55"/>
      <c r="L1492" s="55"/>
      <c r="M1492" s="55"/>
      <c r="N1492" s="55"/>
      <c r="O1492" s="57"/>
      <c r="P1492" s="55"/>
      <c r="Q1492" s="57"/>
      <c r="R1492" s="57"/>
      <c r="S1492" s="55"/>
      <c r="T1492" s="55"/>
      <c r="U1492" s="57"/>
      <c r="V1492" s="57"/>
      <c r="W1492" s="58"/>
      <c r="X1492" s="58"/>
      <c r="Y1492" s="55"/>
      <c r="Z1492" s="55"/>
      <c r="AA1492" s="3"/>
      <c r="AB1492" s="3"/>
      <c r="AC1492" s="3"/>
      <c r="AD1492" s="3"/>
      <c r="AE1492" s="3"/>
      <c r="AF1492" s="3"/>
      <c r="AG1492" s="3"/>
      <c r="AH1492" s="3"/>
      <c r="AI1492" s="3"/>
      <c r="AJ1492" s="3"/>
    </row>
    <row r="1493">
      <c r="A1493" s="63"/>
      <c r="B1493" s="59"/>
      <c r="C1493" s="59"/>
      <c r="D1493" s="59"/>
      <c r="E1493" s="59"/>
      <c r="F1493" s="59"/>
      <c r="G1493" s="59"/>
      <c r="H1493" s="59"/>
      <c r="I1493" s="59"/>
      <c r="J1493" s="59"/>
      <c r="K1493" s="59"/>
      <c r="L1493" s="59"/>
      <c r="M1493" s="59"/>
      <c r="N1493" s="59"/>
      <c r="O1493" s="61"/>
      <c r="P1493" s="59"/>
      <c r="Q1493" s="61"/>
      <c r="R1493" s="61"/>
      <c r="S1493" s="59"/>
      <c r="T1493" s="59"/>
      <c r="U1493" s="61"/>
      <c r="V1493" s="61"/>
      <c r="W1493" s="62"/>
      <c r="X1493" s="62"/>
      <c r="Y1493" s="59"/>
      <c r="Z1493" s="59"/>
      <c r="AA1493" s="63"/>
      <c r="AB1493" s="63"/>
      <c r="AC1493" s="63"/>
      <c r="AD1493" s="63"/>
      <c r="AE1493" s="63"/>
      <c r="AF1493" s="63"/>
      <c r="AG1493" s="63"/>
      <c r="AH1493" s="63"/>
      <c r="AI1493" s="63"/>
      <c r="AJ1493" s="63"/>
    </row>
    <row r="1494">
      <c r="A1494" s="3"/>
      <c r="B1494" s="55"/>
      <c r="C1494" s="55"/>
      <c r="D1494" s="55"/>
      <c r="E1494" s="55"/>
      <c r="F1494" s="55"/>
      <c r="G1494" s="55"/>
      <c r="H1494" s="55"/>
      <c r="I1494" s="55"/>
      <c r="J1494" s="55"/>
      <c r="K1494" s="55"/>
      <c r="L1494" s="55"/>
      <c r="M1494" s="55"/>
      <c r="N1494" s="55"/>
      <c r="O1494" s="57"/>
      <c r="P1494" s="55"/>
      <c r="Q1494" s="57"/>
      <c r="R1494" s="57"/>
      <c r="S1494" s="55"/>
      <c r="T1494" s="55"/>
      <c r="U1494" s="57"/>
      <c r="V1494" s="57"/>
      <c r="W1494" s="58"/>
      <c r="X1494" s="58"/>
      <c r="Y1494" s="55"/>
      <c r="Z1494" s="55"/>
      <c r="AA1494" s="3"/>
      <c r="AB1494" s="3"/>
      <c r="AC1494" s="3"/>
      <c r="AD1494" s="3"/>
      <c r="AE1494" s="3"/>
      <c r="AF1494" s="3"/>
      <c r="AG1494" s="3"/>
      <c r="AH1494" s="3"/>
      <c r="AI1494" s="3"/>
      <c r="AJ1494" s="3"/>
    </row>
    <row r="1495">
      <c r="A1495" s="63"/>
      <c r="B1495" s="59"/>
      <c r="C1495" s="59"/>
      <c r="D1495" s="59"/>
      <c r="E1495" s="59"/>
      <c r="F1495" s="59"/>
      <c r="G1495" s="59"/>
      <c r="H1495" s="59"/>
      <c r="I1495" s="59"/>
      <c r="J1495" s="59"/>
      <c r="K1495" s="59"/>
      <c r="L1495" s="59"/>
      <c r="M1495" s="59"/>
      <c r="N1495" s="59"/>
      <c r="O1495" s="61"/>
      <c r="P1495" s="59"/>
      <c r="Q1495" s="61"/>
      <c r="R1495" s="61"/>
      <c r="S1495" s="59"/>
      <c r="T1495" s="59"/>
      <c r="U1495" s="61"/>
      <c r="V1495" s="61"/>
      <c r="W1495" s="62"/>
      <c r="X1495" s="62"/>
      <c r="Y1495" s="59"/>
      <c r="Z1495" s="59"/>
      <c r="AA1495" s="63"/>
      <c r="AB1495" s="63"/>
      <c r="AC1495" s="63"/>
      <c r="AD1495" s="63"/>
      <c r="AE1495" s="63"/>
      <c r="AF1495" s="63"/>
      <c r="AG1495" s="63"/>
      <c r="AH1495" s="63"/>
      <c r="AI1495" s="63"/>
      <c r="AJ1495" s="63"/>
    </row>
    <row r="1496">
      <c r="A1496" s="3"/>
      <c r="B1496" s="55"/>
      <c r="C1496" s="55"/>
      <c r="D1496" s="55"/>
      <c r="E1496" s="55"/>
      <c r="F1496" s="55"/>
      <c r="G1496" s="55"/>
      <c r="H1496" s="55"/>
      <c r="I1496" s="55"/>
      <c r="J1496" s="55"/>
      <c r="K1496" s="55"/>
      <c r="L1496" s="55"/>
      <c r="M1496" s="55"/>
      <c r="N1496" s="55"/>
      <c r="O1496" s="57"/>
      <c r="P1496" s="55"/>
      <c r="Q1496" s="57"/>
      <c r="R1496" s="57"/>
      <c r="S1496" s="55"/>
      <c r="T1496" s="55"/>
      <c r="U1496" s="57"/>
      <c r="V1496" s="57"/>
      <c r="W1496" s="58"/>
      <c r="X1496" s="58"/>
      <c r="Y1496" s="55"/>
      <c r="Z1496" s="55"/>
      <c r="AA1496" s="3"/>
      <c r="AB1496" s="3"/>
      <c r="AC1496" s="3"/>
      <c r="AD1496" s="3"/>
      <c r="AE1496" s="3"/>
      <c r="AF1496" s="3"/>
      <c r="AG1496" s="3"/>
      <c r="AH1496" s="3"/>
      <c r="AI1496" s="3"/>
      <c r="AJ1496" s="3"/>
    </row>
    <row r="1497">
      <c r="A1497" s="63"/>
      <c r="B1497" s="59"/>
      <c r="C1497" s="59"/>
      <c r="D1497" s="59"/>
      <c r="E1497" s="59"/>
      <c r="F1497" s="59"/>
      <c r="G1497" s="59"/>
      <c r="H1497" s="59"/>
      <c r="I1497" s="59"/>
      <c r="J1497" s="59"/>
      <c r="K1497" s="59"/>
      <c r="L1497" s="59"/>
      <c r="M1497" s="59"/>
      <c r="N1497" s="59"/>
      <c r="O1497" s="61"/>
      <c r="P1497" s="59"/>
      <c r="Q1497" s="61"/>
      <c r="R1497" s="61"/>
      <c r="S1497" s="59"/>
      <c r="T1497" s="59"/>
      <c r="U1497" s="61"/>
      <c r="V1497" s="61"/>
      <c r="W1497" s="62"/>
      <c r="X1497" s="62"/>
      <c r="Y1497" s="59"/>
      <c r="Z1497" s="59"/>
      <c r="AA1497" s="63"/>
      <c r="AB1497" s="63"/>
      <c r="AC1497" s="63"/>
      <c r="AD1497" s="63"/>
      <c r="AE1497" s="63"/>
      <c r="AF1497" s="63"/>
      <c r="AG1497" s="63"/>
      <c r="AH1497" s="63"/>
      <c r="AI1497" s="63"/>
      <c r="AJ1497" s="63"/>
    </row>
    <row r="1498">
      <c r="A1498" s="3"/>
      <c r="B1498" s="55"/>
      <c r="C1498" s="55"/>
      <c r="D1498" s="55"/>
      <c r="E1498" s="55"/>
      <c r="F1498" s="55"/>
      <c r="G1498" s="55"/>
      <c r="H1498" s="55"/>
      <c r="I1498" s="55"/>
      <c r="J1498" s="55"/>
      <c r="K1498" s="55"/>
      <c r="L1498" s="55"/>
      <c r="M1498" s="55"/>
      <c r="N1498" s="55"/>
      <c r="O1498" s="57"/>
      <c r="P1498" s="55"/>
      <c r="Q1498" s="57"/>
      <c r="R1498" s="57"/>
      <c r="S1498" s="55"/>
      <c r="T1498" s="55"/>
      <c r="U1498" s="57"/>
      <c r="V1498" s="57"/>
      <c r="W1498" s="58"/>
      <c r="X1498" s="58"/>
      <c r="Y1498" s="55"/>
      <c r="Z1498" s="55"/>
      <c r="AA1498" s="3"/>
      <c r="AB1498" s="3"/>
      <c r="AC1498" s="3"/>
      <c r="AD1498" s="3"/>
      <c r="AE1498" s="3"/>
      <c r="AF1498" s="3"/>
      <c r="AG1498" s="3"/>
      <c r="AH1498" s="3"/>
      <c r="AI1498" s="3"/>
      <c r="AJ1498" s="3"/>
    </row>
    <row r="1499">
      <c r="A1499" s="63"/>
      <c r="B1499" s="59"/>
      <c r="C1499" s="59"/>
      <c r="D1499" s="59"/>
      <c r="E1499" s="59"/>
      <c r="F1499" s="59"/>
      <c r="G1499" s="59"/>
      <c r="H1499" s="59"/>
      <c r="I1499" s="59"/>
      <c r="J1499" s="59"/>
      <c r="K1499" s="59"/>
      <c r="L1499" s="59"/>
      <c r="M1499" s="59"/>
      <c r="N1499" s="59"/>
      <c r="O1499" s="61"/>
      <c r="P1499" s="59"/>
      <c r="Q1499" s="61"/>
      <c r="R1499" s="61"/>
      <c r="S1499" s="59"/>
      <c r="T1499" s="59"/>
      <c r="U1499" s="61"/>
      <c r="V1499" s="61"/>
      <c r="W1499" s="62"/>
      <c r="X1499" s="62"/>
      <c r="Y1499" s="59"/>
      <c r="Z1499" s="59"/>
      <c r="AA1499" s="63"/>
      <c r="AB1499" s="63"/>
      <c r="AC1499" s="63"/>
      <c r="AD1499" s="63"/>
      <c r="AE1499" s="63"/>
      <c r="AF1499" s="63"/>
      <c r="AG1499" s="63"/>
      <c r="AH1499" s="63"/>
      <c r="AI1499" s="63"/>
      <c r="AJ1499" s="63"/>
    </row>
    <row r="1500">
      <c r="A1500" s="3"/>
      <c r="B1500" s="55"/>
      <c r="C1500" s="55"/>
      <c r="D1500" s="55"/>
      <c r="E1500" s="55"/>
      <c r="F1500" s="55"/>
      <c r="G1500" s="55"/>
      <c r="H1500" s="55"/>
      <c r="I1500" s="55"/>
      <c r="J1500" s="55"/>
      <c r="K1500" s="55"/>
      <c r="L1500" s="55"/>
      <c r="M1500" s="55"/>
      <c r="N1500" s="55"/>
      <c r="O1500" s="57"/>
      <c r="P1500" s="55"/>
      <c r="Q1500" s="57"/>
      <c r="R1500" s="57"/>
      <c r="S1500" s="55"/>
      <c r="T1500" s="55"/>
      <c r="U1500" s="57"/>
      <c r="V1500" s="57"/>
      <c r="W1500" s="58"/>
      <c r="X1500" s="58"/>
      <c r="Y1500" s="55"/>
      <c r="Z1500" s="55"/>
      <c r="AA1500" s="3"/>
      <c r="AB1500" s="3"/>
      <c r="AC1500" s="3"/>
      <c r="AD1500" s="3"/>
      <c r="AE1500" s="3"/>
      <c r="AF1500" s="3"/>
      <c r="AG1500" s="3"/>
      <c r="AH1500" s="3"/>
      <c r="AI1500" s="3"/>
      <c r="AJ1500" s="3"/>
    </row>
    <row r="1501">
      <c r="A1501" s="63"/>
      <c r="B1501" s="59"/>
      <c r="C1501" s="59"/>
      <c r="D1501" s="59"/>
      <c r="E1501" s="59"/>
      <c r="F1501" s="59"/>
      <c r="G1501" s="59"/>
      <c r="H1501" s="59"/>
      <c r="I1501" s="59"/>
      <c r="J1501" s="59"/>
      <c r="K1501" s="59"/>
      <c r="L1501" s="59"/>
      <c r="M1501" s="59"/>
      <c r="N1501" s="59"/>
      <c r="O1501" s="61"/>
      <c r="P1501" s="59"/>
      <c r="Q1501" s="61"/>
      <c r="R1501" s="61"/>
      <c r="S1501" s="59"/>
      <c r="T1501" s="59"/>
      <c r="U1501" s="61"/>
      <c r="V1501" s="61"/>
      <c r="W1501" s="62"/>
      <c r="X1501" s="62"/>
      <c r="Y1501" s="59"/>
      <c r="Z1501" s="59"/>
      <c r="AA1501" s="63"/>
      <c r="AB1501" s="63"/>
      <c r="AC1501" s="63"/>
      <c r="AD1501" s="63"/>
      <c r="AE1501" s="63"/>
      <c r="AF1501" s="63"/>
      <c r="AG1501" s="63"/>
      <c r="AH1501" s="63"/>
      <c r="AI1501" s="63"/>
      <c r="AJ1501" s="63"/>
    </row>
    <row r="1502">
      <c r="A1502" s="3"/>
      <c r="B1502" s="55"/>
      <c r="C1502" s="55"/>
      <c r="D1502" s="55"/>
      <c r="E1502" s="55"/>
      <c r="F1502" s="55"/>
      <c r="G1502" s="55"/>
      <c r="H1502" s="55"/>
      <c r="I1502" s="55"/>
      <c r="J1502" s="55"/>
      <c r="K1502" s="55"/>
      <c r="L1502" s="55"/>
      <c r="M1502" s="55"/>
      <c r="N1502" s="55"/>
      <c r="O1502" s="57"/>
      <c r="P1502" s="55"/>
      <c r="Q1502" s="57"/>
      <c r="R1502" s="57"/>
      <c r="S1502" s="55"/>
      <c r="T1502" s="55"/>
      <c r="U1502" s="57"/>
      <c r="V1502" s="57"/>
      <c r="W1502" s="58"/>
      <c r="X1502" s="58"/>
      <c r="Y1502" s="55"/>
      <c r="Z1502" s="55"/>
      <c r="AA1502" s="3"/>
      <c r="AB1502" s="3"/>
      <c r="AC1502" s="3"/>
      <c r="AD1502" s="3"/>
      <c r="AE1502" s="3"/>
      <c r="AF1502" s="3"/>
      <c r="AG1502" s="3"/>
      <c r="AH1502" s="3"/>
      <c r="AI1502" s="3"/>
      <c r="AJ1502" s="3"/>
    </row>
    <row r="1503">
      <c r="A1503" s="63"/>
      <c r="B1503" s="59"/>
      <c r="C1503" s="59"/>
      <c r="D1503" s="59"/>
      <c r="E1503" s="59"/>
      <c r="F1503" s="59"/>
      <c r="G1503" s="59"/>
      <c r="H1503" s="59"/>
      <c r="I1503" s="59"/>
      <c r="J1503" s="59"/>
      <c r="K1503" s="59"/>
      <c r="L1503" s="59"/>
      <c r="M1503" s="59"/>
      <c r="N1503" s="59"/>
      <c r="O1503" s="61"/>
      <c r="P1503" s="59"/>
      <c r="Q1503" s="61"/>
      <c r="R1503" s="61"/>
      <c r="S1503" s="59"/>
      <c r="T1503" s="59"/>
      <c r="U1503" s="61"/>
      <c r="V1503" s="61"/>
      <c r="W1503" s="62"/>
      <c r="X1503" s="62"/>
      <c r="Y1503" s="59"/>
      <c r="Z1503" s="59"/>
      <c r="AA1503" s="63"/>
      <c r="AB1503" s="63"/>
      <c r="AC1503" s="63"/>
      <c r="AD1503" s="63"/>
      <c r="AE1503" s="63"/>
      <c r="AF1503" s="63"/>
      <c r="AG1503" s="63"/>
      <c r="AH1503" s="63"/>
      <c r="AI1503" s="63"/>
      <c r="AJ1503" s="63"/>
    </row>
    <row r="1504">
      <c r="A1504" s="3"/>
      <c r="B1504" s="55"/>
      <c r="C1504" s="55"/>
      <c r="D1504" s="55"/>
      <c r="E1504" s="55"/>
      <c r="F1504" s="55"/>
      <c r="G1504" s="55"/>
      <c r="H1504" s="55"/>
      <c r="I1504" s="55"/>
      <c r="J1504" s="55"/>
      <c r="K1504" s="55"/>
      <c r="L1504" s="55"/>
      <c r="M1504" s="55"/>
      <c r="N1504" s="55"/>
      <c r="O1504" s="57"/>
      <c r="P1504" s="55"/>
      <c r="Q1504" s="57"/>
      <c r="R1504" s="57"/>
      <c r="S1504" s="55"/>
      <c r="T1504" s="55"/>
      <c r="U1504" s="57"/>
      <c r="V1504" s="57"/>
      <c r="W1504" s="58"/>
      <c r="X1504" s="58"/>
      <c r="Y1504" s="55"/>
      <c r="Z1504" s="55"/>
      <c r="AA1504" s="3"/>
      <c r="AB1504" s="3"/>
      <c r="AC1504" s="3"/>
      <c r="AD1504" s="3"/>
      <c r="AE1504" s="3"/>
      <c r="AF1504" s="3"/>
      <c r="AG1504" s="3"/>
      <c r="AH1504" s="3"/>
      <c r="AI1504" s="3"/>
      <c r="AJ1504" s="3"/>
    </row>
    <row r="1505">
      <c r="A1505" s="63"/>
      <c r="B1505" s="59"/>
      <c r="C1505" s="59"/>
      <c r="D1505" s="59"/>
      <c r="E1505" s="59"/>
      <c r="F1505" s="59"/>
      <c r="G1505" s="59"/>
      <c r="H1505" s="59"/>
      <c r="I1505" s="59"/>
      <c r="J1505" s="59"/>
      <c r="K1505" s="59"/>
      <c r="L1505" s="59"/>
      <c r="M1505" s="59"/>
      <c r="N1505" s="59"/>
      <c r="O1505" s="61"/>
      <c r="P1505" s="59"/>
      <c r="Q1505" s="61"/>
      <c r="R1505" s="61"/>
      <c r="S1505" s="59"/>
      <c r="T1505" s="59"/>
      <c r="U1505" s="61"/>
      <c r="V1505" s="61"/>
      <c r="W1505" s="62"/>
      <c r="X1505" s="62"/>
      <c r="Y1505" s="59"/>
      <c r="Z1505" s="59"/>
      <c r="AA1505" s="63"/>
      <c r="AB1505" s="63"/>
      <c r="AC1505" s="63"/>
      <c r="AD1505" s="63"/>
      <c r="AE1505" s="63"/>
      <c r="AF1505" s="63"/>
      <c r="AG1505" s="63"/>
      <c r="AH1505" s="63"/>
      <c r="AI1505" s="63"/>
      <c r="AJ1505" s="63"/>
    </row>
    <row r="1506">
      <c r="A1506" s="3"/>
      <c r="B1506" s="55"/>
      <c r="C1506" s="55"/>
      <c r="D1506" s="55"/>
      <c r="E1506" s="55"/>
      <c r="F1506" s="55"/>
      <c r="G1506" s="55"/>
      <c r="H1506" s="55"/>
      <c r="I1506" s="55"/>
      <c r="J1506" s="55"/>
      <c r="K1506" s="55"/>
      <c r="L1506" s="55"/>
      <c r="M1506" s="55"/>
      <c r="N1506" s="55"/>
      <c r="O1506" s="57"/>
      <c r="P1506" s="55"/>
      <c r="Q1506" s="57"/>
      <c r="R1506" s="57"/>
      <c r="S1506" s="55"/>
      <c r="T1506" s="55"/>
      <c r="U1506" s="57"/>
      <c r="V1506" s="57"/>
      <c r="W1506" s="58"/>
      <c r="X1506" s="58"/>
      <c r="Y1506" s="55"/>
      <c r="Z1506" s="55"/>
      <c r="AA1506" s="3"/>
      <c r="AB1506" s="3"/>
      <c r="AC1506" s="3"/>
      <c r="AD1506" s="3"/>
      <c r="AE1506" s="3"/>
      <c r="AF1506" s="3"/>
      <c r="AG1506" s="3"/>
      <c r="AH1506" s="3"/>
      <c r="AI1506" s="3"/>
      <c r="AJ1506" s="3"/>
    </row>
    <row r="1507">
      <c r="A1507" s="63"/>
      <c r="B1507" s="59"/>
      <c r="C1507" s="59"/>
      <c r="D1507" s="59"/>
      <c r="E1507" s="59"/>
      <c r="F1507" s="59"/>
      <c r="G1507" s="59"/>
      <c r="H1507" s="59"/>
      <c r="I1507" s="59"/>
      <c r="J1507" s="59"/>
      <c r="K1507" s="59"/>
      <c r="L1507" s="59"/>
      <c r="M1507" s="59"/>
      <c r="N1507" s="59"/>
      <c r="O1507" s="61"/>
      <c r="P1507" s="59"/>
      <c r="Q1507" s="61"/>
      <c r="R1507" s="61"/>
      <c r="S1507" s="59"/>
      <c r="T1507" s="59"/>
      <c r="U1507" s="61"/>
      <c r="V1507" s="61"/>
      <c r="W1507" s="62"/>
      <c r="X1507" s="62"/>
      <c r="Y1507" s="59"/>
      <c r="Z1507" s="59"/>
      <c r="AA1507" s="63"/>
      <c r="AB1507" s="63"/>
      <c r="AC1507" s="63"/>
      <c r="AD1507" s="63"/>
      <c r="AE1507" s="63"/>
      <c r="AF1507" s="63"/>
      <c r="AG1507" s="63"/>
      <c r="AH1507" s="63"/>
      <c r="AI1507" s="63"/>
      <c r="AJ1507" s="63"/>
    </row>
    <row r="1508">
      <c r="A1508" s="3"/>
      <c r="B1508" s="55"/>
      <c r="C1508" s="55"/>
      <c r="D1508" s="55"/>
      <c r="E1508" s="55"/>
      <c r="F1508" s="55"/>
      <c r="G1508" s="55"/>
      <c r="H1508" s="55"/>
      <c r="I1508" s="55"/>
      <c r="J1508" s="55"/>
      <c r="K1508" s="55"/>
      <c r="L1508" s="55"/>
      <c r="M1508" s="55"/>
      <c r="N1508" s="55"/>
      <c r="O1508" s="57"/>
      <c r="P1508" s="55"/>
      <c r="Q1508" s="57"/>
      <c r="R1508" s="57"/>
      <c r="S1508" s="55"/>
      <c r="T1508" s="55"/>
      <c r="U1508" s="57"/>
      <c r="V1508" s="57"/>
      <c r="W1508" s="58"/>
      <c r="X1508" s="58"/>
      <c r="Y1508" s="55"/>
      <c r="Z1508" s="55"/>
      <c r="AA1508" s="3"/>
      <c r="AB1508" s="3"/>
      <c r="AC1508" s="3"/>
      <c r="AD1508" s="3"/>
      <c r="AE1508" s="3"/>
      <c r="AF1508" s="3"/>
      <c r="AG1508" s="3"/>
      <c r="AH1508" s="3"/>
      <c r="AI1508" s="3"/>
      <c r="AJ1508" s="3"/>
    </row>
    <row r="1509">
      <c r="A1509" s="63"/>
      <c r="B1509" s="59"/>
      <c r="C1509" s="59"/>
      <c r="D1509" s="59"/>
      <c r="E1509" s="59"/>
      <c r="F1509" s="59"/>
      <c r="G1509" s="59"/>
      <c r="H1509" s="59"/>
      <c r="I1509" s="59"/>
      <c r="J1509" s="59"/>
      <c r="K1509" s="59"/>
      <c r="L1509" s="59"/>
      <c r="M1509" s="59"/>
      <c r="N1509" s="59"/>
      <c r="O1509" s="61"/>
      <c r="P1509" s="59"/>
      <c r="Q1509" s="61"/>
      <c r="R1509" s="61"/>
      <c r="S1509" s="59"/>
      <c r="T1509" s="59"/>
      <c r="U1509" s="61"/>
      <c r="V1509" s="61"/>
      <c r="W1509" s="62"/>
      <c r="X1509" s="62"/>
      <c r="Y1509" s="59"/>
      <c r="Z1509" s="59"/>
      <c r="AA1509" s="63"/>
      <c r="AB1509" s="63"/>
      <c r="AC1509" s="63"/>
      <c r="AD1509" s="63"/>
      <c r="AE1509" s="63"/>
      <c r="AF1509" s="63"/>
      <c r="AG1509" s="63"/>
      <c r="AH1509" s="63"/>
      <c r="AI1509" s="63"/>
      <c r="AJ1509" s="63"/>
    </row>
    <row r="1510">
      <c r="A1510" s="3"/>
      <c r="B1510" s="55"/>
      <c r="C1510" s="55"/>
      <c r="D1510" s="55"/>
      <c r="E1510" s="55"/>
      <c r="F1510" s="55"/>
      <c r="G1510" s="55"/>
      <c r="H1510" s="55"/>
      <c r="I1510" s="55"/>
      <c r="J1510" s="55"/>
      <c r="K1510" s="55"/>
      <c r="L1510" s="55"/>
      <c r="M1510" s="55"/>
      <c r="N1510" s="55"/>
      <c r="O1510" s="57"/>
      <c r="P1510" s="55"/>
      <c r="Q1510" s="57"/>
      <c r="R1510" s="57"/>
      <c r="S1510" s="55"/>
      <c r="T1510" s="55"/>
      <c r="U1510" s="57"/>
      <c r="V1510" s="57"/>
      <c r="W1510" s="58"/>
      <c r="X1510" s="58"/>
      <c r="Y1510" s="55"/>
      <c r="Z1510" s="55"/>
      <c r="AA1510" s="3"/>
      <c r="AB1510" s="3"/>
      <c r="AC1510" s="3"/>
      <c r="AD1510" s="3"/>
      <c r="AE1510" s="3"/>
      <c r="AF1510" s="3"/>
      <c r="AG1510" s="3"/>
      <c r="AH1510" s="3"/>
      <c r="AI1510" s="3"/>
      <c r="AJ1510" s="3"/>
    </row>
    <row r="1511">
      <c r="A1511" s="63"/>
      <c r="B1511" s="59"/>
      <c r="C1511" s="59"/>
      <c r="D1511" s="59"/>
      <c r="E1511" s="59"/>
      <c r="F1511" s="59"/>
      <c r="G1511" s="59"/>
      <c r="H1511" s="59"/>
      <c r="I1511" s="59"/>
      <c r="J1511" s="59"/>
      <c r="K1511" s="59"/>
      <c r="L1511" s="59"/>
      <c r="M1511" s="59"/>
      <c r="N1511" s="59"/>
      <c r="O1511" s="61"/>
      <c r="P1511" s="59"/>
      <c r="Q1511" s="61"/>
      <c r="R1511" s="61"/>
      <c r="S1511" s="59"/>
      <c r="T1511" s="59"/>
      <c r="U1511" s="61"/>
      <c r="V1511" s="61"/>
      <c r="W1511" s="62"/>
      <c r="X1511" s="62"/>
      <c r="Y1511" s="59"/>
      <c r="Z1511" s="59"/>
      <c r="AA1511" s="63"/>
      <c r="AB1511" s="63"/>
      <c r="AC1511" s="63"/>
      <c r="AD1511" s="63"/>
      <c r="AE1511" s="63"/>
      <c r="AF1511" s="63"/>
      <c r="AG1511" s="63"/>
      <c r="AH1511" s="63"/>
      <c r="AI1511" s="63"/>
      <c r="AJ1511" s="63"/>
    </row>
    <row r="1512">
      <c r="A1512" s="3"/>
      <c r="B1512" s="55"/>
      <c r="C1512" s="55"/>
      <c r="D1512" s="55"/>
      <c r="E1512" s="55"/>
      <c r="F1512" s="55"/>
      <c r="G1512" s="55"/>
      <c r="H1512" s="55"/>
      <c r="I1512" s="55"/>
      <c r="J1512" s="55"/>
      <c r="K1512" s="55"/>
      <c r="L1512" s="55"/>
      <c r="M1512" s="55"/>
      <c r="N1512" s="55"/>
      <c r="O1512" s="57"/>
      <c r="P1512" s="55"/>
      <c r="Q1512" s="57"/>
      <c r="R1512" s="57"/>
      <c r="S1512" s="55"/>
      <c r="T1512" s="55"/>
      <c r="U1512" s="57"/>
      <c r="V1512" s="57"/>
      <c r="W1512" s="58"/>
      <c r="X1512" s="58"/>
      <c r="Y1512" s="55"/>
      <c r="Z1512" s="55"/>
      <c r="AA1512" s="3"/>
      <c r="AB1512" s="3"/>
      <c r="AC1512" s="3"/>
      <c r="AD1512" s="3"/>
      <c r="AE1512" s="3"/>
      <c r="AF1512" s="3"/>
      <c r="AG1512" s="3"/>
      <c r="AH1512" s="3"/>
      <c r="AI1512" s="3"/>
      <c r="AJ1512" s="3"/>
    </row>
    <row r="1513">
      <c r="A1513" s="63"/>
      <c r="B1513" s="59"/>
      <c r="C1513" s="59"/>
      <c r="D1513" s="59"/>
      <c r="E1513" s="59"/>
      <c r="F1513" s="59"/>
      <c r="G1513" s="59"/>
      <c r="H1513" s="59"/>
      <c r="I1513" s="59"/>
      <c r="J1513" s="59"/>
      <c r="K1513" s="59"/>
      <c r="L1513" s="59"/>
      <c r="M1513" s="59"/>
      <c r="N1513" s="59"/>
      <c r="O1513" s="61"/>
      <c r="P1513" s="59"/>
      <c r="Q1513" s="61"/>
      <c r="R1513" s="61"/>
      <c r="S1513" s="59"/>
      <c r="T1513" s="59"/>
      <c r="U1513" s="61"/>
      <c r="V1513" s="61"/>
      <c r="W1513" s="62"/>
      <c r="X1513" s="62"/>
      <c r="Y1513" s="59"/>
      <c r="Z1513" s="59"/>
      <c r="AA1513" s="63"/>
      <c r="AB1513" s="63"/>
      <c r="AC1513" s="63"/>
      <c r="AD1513" s="63"/>
      <c r="AE1513" s="63"/>
      <c r="AF1513" s="63"/>
      <c r="AG1513" s="63"/>
      <c r="AH1513" s="63"/>
      <c r="AI1513" s="63"/>
      <c r="AJ1513" s="63"/>
    </row>
    <row r="1514">
      <c r="A1514" s="3"/>
      <c r="B1514" s="55"/>
      <c r="C1514" s="55"/>
      <c r="D1514" s="55"/>
      <c r="E1514" s="55"/>
      <c r="F1514" s="55"/>
      <c r="G1514" s="55"/>
      <c r="H1514" s="55"/>
      <c r="I1514" s="55"/>
      <c r="J1514" s="55"/>
      <c r="K1514" s="55"/>
      <c r="L1514" s="55"/>
      <c r="M1514" s="55"/>
      <c r="N1514" s="55"/>
      <c r="O1514" s="57"/>
      <c r="P1514" s="55"/>
      <c r="Q1514" s="57"/>
      <c r="R1514" s="57"/>
      <c r="S1514" s="55"/>
      <c r="T1514" s="55"/>
      <c r="U1514" s="57"/>
      <c r="V1514" s="57"/>
      <c r="W1514" s="58"/>
      <c r="X1514" s="58"/>
      <c r="Y1514" s="55"/>
      <c r="Z1514" s="55"/>
      <c r="AA1514" s="3"/>
      <c r="AB1514" s="3"/>
      <c r="AC1514" s="3"/>
      <c r="AD1514" s="3"/>
      <c r="AE1514" s="3"/>
      <c r="AF1514" s="3"/>
      <c r="AG1514" s="3"/>
      <c r="AH1514" s="3"/>
      <c r="AI1514" s="3"/>
      <c r="AJ1514" s="3"/>
    </row>
    <row r="1515">
      <c r="A1515" s="63"/>
      <c r="B1515" s="59"/>
      <c r="C1515" s="59"/>
      <c r="D1515" s="59"/>
      <c r="E1515" s="59"/>
      <c r="F1515" s="59"/>
      <c r="G1515" s="59"/>
      <c r="H1515" s="59"/>
      <c r="I1515" s="59"/>
      <c r="J1515" s="59"/>
      <c r="K1515" s="59"/>
      <c r="L1515" s="59"/>
      <c r="M1515" s="59"/>
      <c r="N1515" s="59"/>
      <c r="O1515" s="61"/>
      <c r="P1515" s="59"/>
      <c r="Q1515" s="61"/>
      <c r="R1515" s="61"/>
      <c r="S1515" s="59"/>
      <c r="T1515" s="59"/>
      <c r="U1515" s="61"/>
      <c r="V1515" s="61"/>
      <c r="W1515" s="62"/>
      <c r="X1515" s="62"/>
      <c r="Y1515" s="59"/>
      <c r="Z1515" s="59"/>
      <c r="AA1515" s="63"/>
      <c r="AB1515" s="63"/>
      <c r="AC1515" s="63"/>
      <c r="AD1515" s="63"/>
      <c r="AE1515" s="63"/>
      <c r="AF1515" s="63"/>
      <c r="AG1515" s="63"/>
      <c r="AH1515" s="63"/>
      <c r="AI1515" s="63"/>
      <c r="AJ1515" s="63"/>
    </row>
    <row r="1516">
      <c r="A1516" s="3"/>
      <c r="B1516" s="55"/>
      <c r="C1516" s="55"/>
      <c r="D1516" s="55"/>
      <c r="E1516" s="55"/>
      <c r="F1516" s="55"/>
      <c r="G1516" s="55"/>
      <c r="H1516" s="55"/>
      <c r="I1516" s="55"/>
      <c r="J1516" s="55"/>
      <c r="K1516" s="55"/>
      <c r="L1516" s="55"/>
      <c r="M1516" s="55"/>
      <c r="N1516" s="55"/>
      <c r="O1516" s="57"/>
      <c r="P1516" s="55"/>
      <c r="Q1516" s="57"/>
      <c r="R1516" s="57"/>
      <c r="S1516" s="55"/>
      <c r="T1516" s="55"/>
      <c r="U1516" s="57"/>
      <c r="V1516" s="57"/>
      <c r="W1516" s="58"/>
      <c r="X1516" s="58"/>
      <c r="Y1516" s="55"/>
      <c r="Z1516" s="55"/>
      <c r="AA1516" s="3"/>
      <c r="AB1516" s="3"/>
      <c r="AC1516" s="3"/>
      <c r="AD1516" s="3"/>
      <c r="AE1516" s="3"/>
      <c r="AF1516" s="3"/>
      <c r="AG1516" s="3"/>
      <c r="AH1516" s="3"/>
      <c r="AI1516" s="3"/>
      <c r="AJ1516" s="3"/>
    </row>
    <row r="1517">
      <c r="A1517" s="63"/>
      <c r="B1517" s="59"/>
      <c r="C1517" s="59"/>
      <c r="D1517" s="59"/>
      <c r="E1517" s="59"/>
      <c r="F1517" s="59"/>
      <c r="G1517" s="59"/>
      <c r="H1517" s="59"/>
      <c r="I1517" s="59"/>
      <c r="J1517" s="59"/>
      <c r="K1517" s="59"/>
      <c r="L1517" s="59"/>
      <c r="M1517" s="59"/>
      <c r="N1517" s="59"/>
      <c r="O1517" s="61"/>
      <c r="P1517" s="59"/>
      <c r="Q1517" s="61"/>
      <c r="R1517" s="61"/>
      <c r="S1517" s="59"/>
      <c r="T1517" s="59"/>
      <c r="U1517" s="61"/>
      <c r="V1517" s="61"/>
      <c r="W1517" s="62"/>
      <c r="X1517" s="62"/>
      <c r="Y1517" s="59"/>
      <c r="Z1517" s="59"/>
      <c r="AA1517" s="63"/>
      <c r="AB1517" s="63"/>
      <c r="AC1517" s="63"/>
      <c r="AD1517" s="63"/>
      <c r="AE1517" s="63"/>
      <c r="AF1517" s="63"/>
      <c r="AG1517" s="63"/>
      <c r="AH1517" s="63"/>
      <c r="AI1517" s="63"/>
      <c r="AJ1517" s="63"/>
    </row>
    <row r="1518">
      <c r="A1518" s="3"/>
      <c r="B1518" s="55"/>
      <c r="C1518" s="55"/>
      <c r="D1518" s="55"/>
      <c r="E1518" s="55"/>
      <c r="F1518" s="55"/>
      <c r="G1518" s="55"/>
      <c r="H1518" s="55"/>
      <c r="I1518" s="55"/>
      <c r="J1518" s="55"/>
      <c r="K1518" s="55"/>
      <c r="L1518" s="55"/>
      <c r="M1518" s="55"/>
      <c r="N1518" s="55"/>
      <c r="O1518" s="57"/>
      <c r="P1518" s="55"/>
      <c r="Q1518" s="57"/>
      <c r="R1518" s="57"/>
      <c r="S1518" s="55"/>
      <c r="T1518" s="55"/>
      <c r="U1518" s="57"/>
      <c r="V1518" s="57"/>
      <c r="W1518" s="58"/>
      <c r="X1518" s="58"/>
      <c r="Y1518" s="55"/>
      <c r="Z1518" s="55"/>
      <c r="AA1518" s="3"/>
      <c r="AB1518" s="3"/>
      <c r="AC1518" s="3"/>
      <c r="AD1518" s="3"/>
      <c r="AE1518" s="3"/>
      <c r="AF1518" s="3"/>
      <c r="AG1518" s="3"/>
      <c r="AH1518" s="3"/>
      <c r="AI1518" s="3"/>
      <c r="AJ1518" s="3"/>
    </row>
    <row r="1519">
      <c r="A1519" s="63"/>
      <c r="B1519" s="59"/>
      <c r="C1519" s="59"/>
      <c r="D1519" s="59"/>
      <c r="E1519" s="59"/>
      <c r="F1519" s="59"/>
      <c r="G1519" s="59"/>
      <c r="H1519" s="59"/>
      <c r="I1519" s="59"/>
      <c r="J1519" s="59"/>
      <c r="K1519" s="59"/>
      <c r="L1519" s="59"/>
      <c r="M1519" s="59"/>
      <c r="N1519" s="59"/>
      <c r="O1519" s="61"/>
      <c r="P1519" s="59"/>
      <c r="Q1519" s="61"/>
      <c r="R1519" s="61"/>
      <c r="S1519" s="59"/>
      <c r="T1519" s="59"/>
      <c r="U1519" s="61"/>
      <c r="V1519" s="61"/>
      <c r="W1519" s="62"/>
      <c r="X1519" s="62"/>
      <c r="Y1519" s="59"/>
      <c r="Z1519" s="59"/>
      <c r="AA1519" s="63"/>
      <c r="AB1519" s="63"/>
      <c r="AC1519" s="63"/>
      <c r="AD1519" s="63"/>
      <c r="AE1519" s="63"/>
      <c r="AF1519" s="63"/>
      <c r="AG1519" s="63"/>
      <c r="AH1519" s="63"/>
      <c r="AI1519" s="63"/>
      <c r="AJ1519" s="63"/>
    </row>
    <row r="1520">
      <c r="A1520" s="3"/>
      <c r="B1520" s="55"/>
      <c r="C1520" s="55"/>
      <c r="D1520" s="55"/>
      <c r="E1520" s="55"/>
      <c r="F1520" s="55"/>
      <c r="G1520" s="55"/>
      <c r="H1520" s="55"/>
      <c r="I1520" s="55"/>
      <c r="J1520" s="55"/>
      <c r="K1520" s="55"/>
      <c r="L1520" s="55"/>
      <c r="M1520" s="55"/>
      <c r="N1520" s="55"/>
      <c r="O1520" s="57"/>
      <c r="P1520" s="55"/>
      <c r="Q1520" s="57"/>
      <c r="R1520" s="57"/>
      <c r="S1520" s="55"/>
      <c r="T1520" s="55"/>
      <c r="U1520" s="57"/>
      <c r="V1520" s="57"/>
      <c r="W1520" s="58"/>
      <c r="X1520" s="58"/>
      <c r="Y1520" s="55"/>
      <c r="Z1520" s="55"/>
      <c r="AA1520" s="3"/>
      <c r="AB1520" s="3"/>
      <c r="AC1520" s="3"/>
      <c r="AD1520" s="3"/>
      <c r="AE1520" s="3"/>
      <c r="AF1520" s="3"/>
      <c r="AG1520" s="3"/>
      <c r="AH1520" s="3"/>
      <c r="AI1520" s="3"/>
      <c r="AJ1520" s="3"/>
    </row>
    <row r="1521">
      <c r="A1521" s="63"/>
      <c r="B1521" s="59"/>
      <c r="C1521" s="59"/>
      <c r="D1521" s="59"/>
      <c r="E1521" s="59"/>
      <c r="F1521" s="59"/>
      <c r="G1521" s="59"/>
      <c r="H1521" s="59"/>
      <c r="I1521" s="59"/>
      <c r="J1521" s="59"/>
      <c r="K1521" s="59"/>
      <c r="L1521" s="59"/>
      <c r="M1521" s="59"/>
      <c r="N1521" s="59"/>
      <c r="O1521" s="61"/>
      <c r="P1521" s="59"/>
      <c r="Q1521" s="61"/>
      <c r="R1521" s="61"/>
      <c r="S1521" s="59"/>
      <c r="T1521" s="59"/>
      <c r="U1521" s="61"/>
      <c r="V1521" s="61"/>
      <c r="W1521" s="62"/>
      <c r="X1521" s="62"/>
      <c r="Y1521" s="59"/>
      <c r="Z1521" s="59"/>
      <c r="AA1521" s="63"/>
      <c r="AB1521" s="63"/>
      <c r="AC1521" s="63"/>
      <c r="AD1521" s="63"/>
      <c r="AE1521" s="63"/>
      <c r="AF1521" s="63"/>
      <c r="AG1521" s="63"/>
      <c r="AH1521" s="63"/>
      <c r="AI1521" s="63"/>
      <c r="AJ1521" s="63"/>
    </row>
    <row r="1522">
      <c r="A1522" s="3"/>
      <c r="B1522" s="55"/>
      <c r="C1522" s="55"/>
      <c r="D1522" s="55"/>
      <c r="E1522" s="55"/>
      <c r="F1522" s="55"/>
      <c r="G1522" s="55"/>
      <c r="H1522" s="55"/>
      <c r="I1522" s="55"/>
      <c r="J1522" s="55"/>
      <c r="K1522" s="55"/>
      <c r="L1522" s="55"/>
      <c r="M1522" s="55"/>
      <c r="N1522" s="55"/>
      <c r="O1522" s="57"/>
      <c r="P1522" s="55"/>
      <c r="Q1522" s="57"/>
      <c r="R1522" s="57"/>
      <c r="S1522" s="55"/>
      <c r="T1522" s="55"/>
      <c r="U1522" s="57"/>
      <c r="V1522" s="57"/>
      <c r="W1522" s="58"/>
      <c r="X1522" s="58"/>
      <c r="Y1522" s="55"/>
      <c r="Z1522" s="55"/>
      <c r="AA1522" s="3"/>
      <c r="AB1522" s="3"/>
      <c r="AC1522" s="3"/>
      <c r="AD1522" s="3"/>
      <c r="AE1522" s="3"/>
      <c r="AF1522" s="3"/>
      <c r="AG1522" s="3"/>
      <c r="AH1522" s="3"/>
      <c r="AI1522" s="3"/>
      <c r="AJ1522" s="3"/>
    </row>
    <row r="1523">
      <c r="A1523" s="63"/>
      <c r="B1523" s="59"/>
      <c r="C1523" s="59"/>
      <c r="D1523" s="59"/>
      <c r="E1523" s="59"/>
      <c r="F1523" s="59"/>
      <c r="G1523" s="59"/>
      <c r="H1523" s="59"/>
      <c r="I1523" s="59"/>
      <c r="J1523" s="59"/>
      <c r="K1523" s="59"/>
      <c r="L1523" s="59"/>
      <c r="M1523" s="59"/>
      <c r="N1523" s="59"/>
      <c r="O1523" s="61"/>
      <c r="P1523" s="59"/>
      <c r="Q1523" s="61"/>
      <c r="R1523" s="61"/>
      <c r="S1523" s="59"/>
      <c r="T1523" s="59"/>
      <c r="U1523" s="61"/>
      <c r="V1523" s="61"/>
      <c r="W1523" s="62"/>
      <c r="X1523" s="62"/>
      <c r="Y1523" s="59"/>
      <c r="Z1523" s="59"/>
      <c r="AA1523" s="63"/>
      <c r="AB1523" s="63"/>
      <c r="AC1523" s="63"/>
      <c r="AD1523" s="63"/>
      <c r="AE1523" s="63"/>
      <c r="AF1523" s="63"/>
      <c r="AG1523" s="63"/>
      <c r="AH1523" s="63"/>
      <c r="AI1523" s="63"/>
      <c r="AJ1523" s="63"/>
    </row>
    <row r="1524">
      <c r="A1524" s="3"/>
      <c r="B1524" s="55"/>
      <c r="C1524" s="55"/>
      <c r="D1524" s="55"/>
      <c r="E1524" s="55"/>
      <c r="F1524" s="55"/>
      <c r="G1524" s="55"/>
      <c r="H1524" s="55"/>
      <c r="I1524" s="55"/>
      <c r="J1524" s="55"/>
      <c r="K1524" s="55"/>
      <c r="L1524" s="55"/>
      <c r="M1524" s="55"/>
      <c r="N1524" s="55"/>
      <c r="O1524" s="57"/>
      <c r="P1524" s="55"/>
      <c r="Q1524" s="57"/>
      <c r="R1524" s="57"/>
      <c r="S1524" s="55"/>
      <c r="T1524" s="55"/>
      <c r="U1524" s="57"/>
      <c r="V1524" s="57"/>
      <c r="W1524" s="58"/>
      <c r="X1524" s="58"/>
      <c r="Y1524" s="55"/>
      <c r="Z1524" s="55"/>
      <c r="AA1524" s="3"/>
      <c r="AB1524" s="3"/>
      <c r="AC1524" s="3"/>
      <c r="AD1524" s="3"/>
      <c r="AE1524" s="3"/>
      <c r="AF1524" s="3"/>
      <c r="AG1524" s="3"/>
      <c r="AH1524" s="3"/>
      <c r="AI1524" s="3"/>
      <c r="AJ1524" s="3"/>
    </row>
    <row r="1525">
      <c r="A1525" s="63"/>
      <c r="B1525" s="59"/>
      <c r="C1525" s="59"/>
      <c r="D1525" s="59"/>
      <c r="E1525" s="59"/>
      <c r="F1525" s="59"/>
      <c r="G1525" s="59"/>
      <c r="H1525" s="59"/>
      <c r="I1525" s="59"/>
      <c r="J1525" s="59"/>
      <c r="K1525" s="59"/>
      <c r="L1525" s="59"/>
      <c r="M1525" s="59"/>
      <c r="N1525" s="59"/>
      <c r="O1525" s="61"/>
      <c r="P1525" s="59"/>
      <c r="Q1525" s="61"/>
      <c r="R1525" s="61"/>
      <c r="S1525" s="59"/>
      <c r="T1525" s="59"/>
      <c r="U1525" s="61"/>
      <c r="V1525" s="61"/>
      <c r="W1525" s="62"/>
      <c r="X1525" s="62"/>
      <c r="Y1525" s="59"/>
      <c r="Z1525" s="59"/>
      <c r="AA1525" s="63"/>
      <c r="AB1525" s="63"/>
      <c r="AC1525" s="63"/>
      <c r="AD1525" s="63"/>
      <c r="AE1525" s="63"/>
      <c r="AF1525" s="63"/>
      <c r="AG1525" s="63"/>
      <c r="AH1525" s="63"/>
      <c r="AI1525" s="63"/>
      <c r="AJ1525" s="63"/>
    </row>
    <row r="1526">
      <c r="A1526" s="3"/>
      <c r="B1526" s="55"/>
      <c r="C1526" s="55"/>
      <c r="D1526" s="55"/>
      <c r="E1526" s="55"/>
      <c r="F1526" s="55"/>
      <c r="G1526" s="55"/>
      <c r="H1526" s="55"/>
      <c r="I1526" s="55"/>
      <c r="J1526" s="55"/>
      <c r="K1526" s="55"/>
      <c r="L1526" s="55"/>
      <c r="M1526" s="55"/>
      <c r="N1526" s="55"/>
      <c r="O1526" s="57"/>
      <c r="P1526" s="55"/>
      <c r="Q1526" s="57"/>
      <c r="R1526" s="57"/>
      <c r="S1526" s="55"/>
      <c r="T1526" s="55"/>
      <c r="U1526" s="57"/>
      <c r="V1526" s="57"/>
      <c r="W1526" s="58"/>
      <c r="X1526" s="58"/>
      <c r="Y1526" s="55"/>
      <c r="Z1526" s="55"/>
      <c r="AA1526" s="3"/>
      <c r="AB1526" s="3"/>
      <c r="AC1526" s="3"/>
      <c r="AD1526" s="3"/>
      <c r="AE1526" s="3"/>
      <c r="AF1526" s="3"/>
      <c r="AG1526" s="3"/>
      <c r="AH1526" s="3"/>
      <c r="AI1526" s="3"/>
      <c r="AJ1526" s="3"/>
    </row>
    <row r="1527">
      <c r="A1527" s="63"/>
      <c r="B1527" s="59"/>
      <c r="C1527" s="59"/>
      <c r="D1527" s="59"/>
      <c r="E1527" s="59"/>
      <c r="F1527" s="59"/>
      <c r="G1527" s="59"/>
      <c r="H1527" s="59"/>
      <c r="I1527" s="59"/>
      <c r="J1527" s="59"/>
      <c r="K1527" s="59"/>
      <c r="L1527" s="59"/>
      <c r="M1527" s="59"/>
      <c r="N1527" s="59"/>
      <c r="O1527" s="61"/>
      <c r="P1527" s="59"/>
      <c r="Q1527" s="61"/>
      <c r="R1527" s="61"/>
      <c r="S1527" s="59"/>
      <c r="T1527" s="59"/>
      <c r="U1527" s="61"/>
      <c r="V1527" s="61"/>
      <c r="W1527" s="62"/>
      <c r="X1527" s="62"/>
      <c r="Y1527" s="59"/>
      <c r="Z1527" s="59"/>
      <c r="AA1527" s="63"/>
      <c r="AB1527" s="63"/>
      <c r="AC1527" s="63"/>
      <c r="AD1527" s="63"/>
      <c r="AE1527" s="63"/>
      <c r="AF1527" s="63"/>
      <c r="AG1527" s="63"/>
      <c r="AH1527" s="63"/>
      <c r="AI1527" s="63"/>
      <c r="AJ1527" s="63"/>
    </row>
    <row r="1528">
      <c r="A1528" s="3"/>
      <c r="B1528" s="55"/>
      <c r="C1528" s="55"/>
      <c r="D1528" s="55"/>
      <c r="E1528" s="55"/>
      <c r="F1528" s="55"/>
      <c r="G1528" s="55"/>
      <c r="H1528" s="55"/>
      <c r="I1528" s="55"/>
      <c r="J1528" s="55"/>
      <c r="K1528" s="55"/>
      <c r="L1528" s="55"/>
      <c r="M1528" s="55"/>
      <c r="N1528" s="55"/>
      <c r="O1528" s="57"/>
      <c r="P1528" s="55"/>
      <c r="Q1528" s="57"/>
      <c r="R1528" s="57"/>
      <c r="S1528" s="55"/>
      <c r="T1528" s="55"/>
      <c r="U1528" s="57"/>
      <c r="V1528" s="57"/>
      <c r="W1528" s="58"/>
      <c r="X1528" s="58"/>
      <c r="Y1528" s="55"/>
      <c r="Z1528" s="55"/>
      <c r="AA1528" s="3"/>
      <c r="AB1528" s="3"/>
      <c r="AC1528" s="3"/>
      <c r="AD1528" s="3"/>
      <c r="AE1528" s="3"/>
      <c r="AF1528" s="3"/>
      <c r="AG1528" s="3"/>
      <c r="AH1528" s="3"/>
      <c r="AI1528" s="3"/>
      <c r="AJ1528" s="3"/>
    </row>
    <row r="1529">
      <c r="A1529" s="63"/>
      <c r="B1529" s="59"/>
      <c r="C1529" s="59"/>
      <c r="D1529" s="59"/>
      <c r="E1529" s="59"/>
      <c r="F1529" s="59"/>
      <c r="G1529" s="59"/>
      <c r="H1529" s="59"/>
      <c r="I1529" s="59"/>
      <c r="J1529" s="59"/>
      <c r="K1529" s="59"/>
      <c r="L1529" s="59"/>
      <c r="M1529" s="59"/>
      <c r="N1529" s="59"/>
      <c r="O1529" s="61"/>
      <c r="P1529" s="59"/>
      <c r="Q1529" s="61"/>
      <c r="R1529" s="61"/>
      <c r="S1529" s="59"/>
      <c r="T1529" s="59"/>
      <c r="U1529" s="61"/>
      <c r="V1529" s="61"/>
      <c r="W1529" s="62"/>
      <c r="X1529" s="62"/>
      <c r="Y1529" s="59"/>
      <c r="Z1529" s="59"/>
      <c r="AA1529" s="63"/>
      <c r="AB1529" s="63"/>
      <c r="AC1529" s="63"/>
      <c r="AD1529" s="63"/>
      <c r="AE1529" s="63"/>
      <c r="AF1529" s="63"/>
      <c r="AG1529" s="63"/>
      <c r="AH1529" s="63"/>
      <c r="AI1529" s="63"/>
      <c r="AJ1529" s="63"/>
    </row>
    <row r="1530">
      <c r="A1530" s="3"/>
      <c r="B1530" s="55"/>
      <c r="C1530" s="55"/>
      <c r="D1530" s="55"/>
      <c r="E1530" s="55"/>
      <c r="F1530" s="55"/>
      <c r="G1530" s="55"/>
      <c r="H1530" s="55"/>
      <c r="I1530" s="55"/>
      <c r="J1530" s="55"/>
      <c r="K1530" s="55"/>
      <c r="L1530" s="55"/>
      <c r="M1530" s="55"/>
      <c r="N1530" s="55"/>
      <c r="O1530" s="57"/>
      <c r="P1530" s="55"/>
      <c r="Q1530" s="57"/>
      <c r="R1530" s="57"/>
      <c r="S1530" s="55"/>
      <c r="T1530" s="55"/>
      <c r="U1530" s="57"/>
      <c r="V1530" s="57"/>
      <c r="W1530" s="58"/>
      <c r="X1530" s="58"/>
      <c r="Y1530" s="55"/>
      <c r="Z1530" s="55"/>
      <c r="AA1530" s="3"/>
      <c r="AB1530" s="3"/>
      <c r="AC1530" s="3"/>
      <c r="AD1530" s="3"/>
      <c r="AE1530" s="3"/>
      <c r="AF1530" s="3"/>
      <c r="AG1530" s="3"/>
      <c r="AH1530" s="3"/>
      <c r="AI1530" s="3"/>
      <c r="AJ1530" s="3"/>
    </row>
    <row r="1531">
      <c r="A1531" s="63"/>
      <c r="B1531" s="59"/>
      <c r="C1531" s="59"/>
      <c r="D1531" s="59"/>
      <c r="E1531" s="59"/>
      <c r="F1531" s="59"/>
      <c r="G1531" s="59"/>
      <c r="H1531" s="59"/>
      <c r="I1531" s="59"/>
      <c r="J1531" s="59"/>
      <c r="K1531" s="59"/>
      <c r="L1531" s="59"/>
      <c r="M1531" s="59"/>
      <c r="N1531" s="59"/>
      <c r="O1531" s="61"/>
      <c r="P1531" s="59"/>
      <c r="Q1531" s="61"/>
      <c r="R1531" s="61"/>
      <c r="S1531" s="59"/>
      <c r="T1531" s="59"/>
      <c r="U1531" s="61"/>
      <c r="V1531" s="61"/>
      <c r="W1531" s="62"/>
      <c r="X1531" s="62"/>
      <c r="Y1531" s="59"/>
      <c r="Z1531" s="59"/>
      <c r="AA1531" s="63"/>
      <c r="AB1531" s="63"/>
      <c r="AC1531" s="63"/>
      <c r="AD1531" s="63"/>
      <c r="AE1531" s="63"/>
      <c r="AF1531" s="63"/>
      <c r="AG1531" s="63"/>
      <c r="AH1531" s="63"/>
      <c r="AI1531" s="63"/>
      <c r="AJ1531" s="63"/>
    </row>
    <row r="1532">
      <c r="A1532" s="3"/>
      <c r="B1532" s="55"/>
      <c r="C1532" s="55"/>
      <c r="D1532" s="55"/>
      <c r="E1532" s="55"/>
      <c r="F1532" s="55"/>
      <c r="G1532" s="55"/>
      <c r="H1532" s="55"/>
      <c r="I1532" s="55"/>
      <c r="J1532" s="55"/>
      <c r="K1532" s="55"/>
      <c r="L1532" s="55"/>
      <c r="M1532" s="55"/>
      <c r="N1532" s="55"/>
      <c r="O1532" s="57"/>
      <c r="P1532" s="55"/>
      <c r="Q1532" s="57"/>
      <c r="R1532" s="57"/>
      <c r="S1532" s="55"/>
      <c r="T1532" s="55"/>
      <c r="U1532" s="57"/>
      <c r="V1532" s="57"/>
      <c r="W1532" s="58"/>
      <c r="X1532" s="58"/>
      <c r="Y1532" s="55"/>
      <c r="Z1532" s="55"/>
      <c r="AA1532" s="3"/>
      <c r="AB1532" s="3"/>
      <c r="AC1532" s="3"/>
      <c r="AD1532" s="3"/>
      <c r="AE1532" s="3"/>
      <c r="AF1532" s="3"/>
      <c r="AG1532" s="3"/>
      <c r="AH1532" s="3"/>
      <c r="AI1532" s="3"/>
      <c r="AJ1532" s="3"/>
    </row>
    <row r="1533">
      <c r="A1533" s="63"/>
      <c r="B1533" s="59"/>
      <c r="C1533" s="59"/>
      <c r="D1533" s="59"/>
      <c r="E1533" s="59"/>
      <c r="F1533" s="59"/>
      <c r="G1533" s="59"/>
      <c r="H1533" s="59"/>
      <c r="I1533" s="59"/>
      <c r="J1533" s="59"/>
      <c r="K1533" s="59"/>
      <c r="L1533" s="59"/>
      <c r="M1533" s="59"/>
      <c r="N1533" s="59"/>
      <c r="O1533" s="61"/>
      <c r="P1533" s="59"/>
      <c r="Q1533" s="61"/>
      <c r="R1533" s="61"/>
      <c r="S1533" s="59"/>
      <c r="T1533" s="59"/>
      <c r="U1533" s="61"/>
      <c r="V1533" s="61"/>
      <c r="W1533" s="62"/>
      <c r="X1533" s="62"/>
      <c r="Y1533" s="59"/>
      <c r="Z1533" s="59"/>
      <c r="AA1533" s="63"/>
      <c r="AB1533" s="63"/>
      <c r="AC1533" s="63"/>
      <c r="AD1533" s="63"/>
      <c r="AE1533" s="63"/>
      <c r="AF1533" s="63"/>
      <c r="AG1533" s="63"/>
      <c r="AH1533" s="63"/>
      <c r="AI1533" s="63"/>
      <c r="AJ1533" s="63"/>
    </row>
    <row r="1534">
      <c r="A1534" s="3"/>
      <c r="B1534" s="55"/>
      <c r="C1534" s="55"/>
      <c r="D1534" s="55"/>
      <c r="E1534" s="55"/>
      <c r="F1534" s="55"/>
      <c r="G1534" s="55"/>
      <c r="H1534" s="55"/>
      <c r="I1534" s="55"/>
      <c r="J1534" s="55"/>
      <c r="K1534" s="55"/>
      <c r="L1534" s="55"/>
      <c r="M1534" s="55"/>
      <c r="N1534" s="55"/>
      <c r="O1534" s="57"/>
      <c r="P1534" s="55"/>
      <c r="Q1534" s="57"/>
      <c r="R1534" s="57"/>
      <c r="S1534" s="55"/>
      <c r="T1534" s="55"/>
      <c r="U1534" s="57"/>
      <c r="V1534" s="57"/>
      <c r="W1534" s="58"/>
      <c r="X1534" s="58"/>
      <c r="Y1534" s="55"/>
      <c r="Z1534" s="55"/>
      <c r="AA1534" s="3"/>
      <c r="AB1534" s="3"/>
      <c r="AC1534" s="3"/>
      <c r="AD1534" s="3"/>
      <c r="AE1534" s="3"/>
      <c r="AF1534" s="3"/>
      <c r="AG1534" s="3"/>
      <c r="AH1534" s="3"/>
      <c r="AI1534" s="3"/>
      <c r="AJ1534" s="3"/>
    </row>
    <row r="1535">
      <c r="A1535" s="63"/>
      <c r="B1535" s="59"/>
      <c r="C1535" s="59"/>
      <c r="D1535" s="59"/>
      <c r="E1535" s="59"/>
      <c r="F1535" s="59"/>
      <c r="G1535" s="59"/>
      <c r="H1535" s="59"/>
      <c r="I1535" s="59"/>
      <c r="J1535" s="59"/>
      <c r="K1535" s="59"/>
      <c r="L1535" s="59"/>
      <c r="M1535" s="59"/>
      <c r="N1535" s="59"/>
      <c r="O1535" s="61"/>
      <c r="P1535" s="59"/>
      <c r="Q1535" s="61"/>
      <c r="R1535" s="61"/>
      <c r="S1535" s="59"/>
      <c r="T1535" s="59"/>
      <c r="U1535" s="61"/>
      <c r="V1535" s="61"/>
      <c r="W1535" s="62"/>
      <c r="X1535" s="62"/>
      <c r="Y1535" s="59"/>
      <c r="Z1535" s="59"/>
      <c r="AA1535" s="63"/>
      <c r="AB1535" s="63"/>
      <c r="AC1535" s="63"/>
      <c r="AD1535" s="63"/>
      <c r="AE1535" s="63"/>
      <c r="AF1535" s="63"/>
      <c r="AG1535" s="63"/>
      <c r="AH1535" s="63"/>
      <c r="AI1535" s="63"/>
      <c r="AJ1535" s="63"/>
    </row>
    <row r="1536">
      <c r="A1536" s="3"/>
      <c r="B1536" s="55"/>
      <c r="C1536" s="55"/>
      <c r="D1536" s="55"/>
      <c r="E1536" s="55"/>
      <c r="F1536" s="55"/>
      <c r="G1536" s="55"/>
      <c r="H1536" s="55"/>
      <c r="I1536" s="55"/>
      <c r="J1536" s="55"/>
      <c r="K1536" s="55"/>
      <c r="L1536" s="55"/>
      <c r="M1536" s="55"/>
      <c r="N1536" s="55"/>
      <c r="O1536" s="57"/>
      <c r="P1536" s="55"/>
      <c r="Q1536" s="57"/>
      <c r="R1536" s="57"/>
      <c r="S1536" s="55"/>
      <c r="T1536" s="55"/>
      <c r="U1536" s="57"/>
      <c r="V1536" s="57"/>
      <c r="W1536" s="58"/>
      <c r="X1536" s="58"/>
      <c r="Y1536" s="55"/>
      <c r="Z1536" s="55"/>
      <c r="AA1536" s="3"/>
      <c r="AB1536" s="3"/>
      <c r="AC1536" s="3"/>
      <c r="AD1536" s="3"/>
      <c r="AE1536" s="3"/>
      <c r="AF1536" s="3"/>
      <c r="AG1536" s="3"/>
      <c r="AH1536" s="3"/>
      <c r="AI1536" s="3"/>
      <c r="AJ1536" s="3"/>
    </row>
    <row r="1537">
      <c r="A1537" s="63"/>
      <c r="B1537" s="59"/>
      <c r="C1537" s="59"/>
      <c r="D1537" s="59"/>
      <c r="E1537" s="59"/>
      <c r="F1537" s="59"/>
      <c r="G1537" s="59"/>
      <c r="H1537" s="59"/>
      <c r="I1537" s="59"/>
      <c r="J1537" s="59"/>
      <c r="K1537" s="59"/>
      <c r="L1537" s="59"/>
      <c r="M1537" s="59"/>
      <c r="N1537" s="59"/>
      <c r="O1537" s="61"/>
      <c r="P1537" s="59"/>
      <c r="Q1537" s="61"/>
      <c r="R1537" s="61"/>
      <c r="S1537" s="59"/>
      <c r="T1537" s="59"/>
      <c r="U1537" s="61"/>
      <c r="V1537" s="61"/>
      <c r="W1537" s="62"/>
      <c r="X1537" s="62"/>
      <c r="Y1537" s="59"/>
      <c r="Z1537" s="59"/>
      <c r="AA1537" s="63"/>
      <c r="AB1537" s="63"/>
      <c r="AC1537" s="63"/>
      <c r="AD1537" s="63"/>
      <c r="AE1537" s="63"/>
      <c r="AF1537" s="63"/>
      <c r="AG1537" s="63"/>
      <c r="AH1537" s="63"/>
      <c r="AI1537" s="63"/>
      <c r="AJ1537" s="63"/>
    </row>
    <row r="1538">
      <c r="A1538" s="3"/>
      <c r="B1538" s="55"/>
      <c r="C1538" s="55"/>
      <c r="D1538" s="55"/>
      <c r="E1538" s="55"/>
      <c r="F1538" s="55"/>
      <c r="G1538" s="55"/>
      <c r="H1538" s="55"/>
      <c r="I1538" s="55"/>
      <c r="J1538" s="55"/>
      <c r="K1538" s="55"/>
      <c r="L1538" s="55"/>
      <c r="M1538" s="55"/>
      <c r="N1538" s="55"/>
      <c r="O1538" s="57"/>
      <c r="P1538" s="55"/>
      <c r="Q1538" s="57"/>
      <c r="R1538" s="57"/>
      <c r="S1538" s="55"/>
      <c r="T1538" s="55"/>
      <c r="U1538" s="57"/>
      <c r="V1538" s="57"/>
      <c r="W1538" s="58"/>
      <c r="X1538" s="58"/>
      <c r="Y1538" s="55"/>
      <c r="Z1538" s="55"/>
      <c r="AA1538" s="3"/>
      <c r="AB1538" s="3"/>
      <c r="AC1538" s="3"/>
      <c r="AD1538" s="3"/>
      <c r="AE1538" s="3"/>
      <c r="AF1538" s="3"/>
      <c r="AG1538" s="3"/>
      <c r="AH1538" s="3"/>
      <c r="AI1538" s="3"/>
      <c r="AJ1538" s="3"/>
    </row>
    <row r="1539">
      <c r="A1539" s="63"/>
      <c r="B1539" s="59"/>
      <c r="C1539" s="59"/>
      <c r="D1539" s="59"/>
      <c r="E1539" s="59"/>
      <c r="F1539" s="59"/>
      <c r="G1539" s="59"/>
      <c r="H1539" s="59"/>
      <c r="I1539" s="59"/>
      <c r="J1539" s="59"/>
      <c r="K1539" s="59"/>
      <c r="L1539" s="59"/>
      <c r="M1539" s="59"/>
      <c r="N1539" s="59"/>
      <c r="O1539" s="61"/>
      <c r="P1539" s="59"/>
      <c r="Q1539" s="61"/>
      <c r="R1539" s="61"/>
      <c r="S1539" s="59"/>
      <c r="T1539" s="59"/>
      <c r="U1539" s="61"/>
      <c r="V1539" s="61"/>
      <c r="W1539" s="62"/>
      <c r="X1539" s="62"/>
      <c r="Y1539" s="59"/>
      <c r="Z1539" s="59"/>
      <c r="AA1539" s="63"/>
      <c r="AB1539" s="63"/>
      <c r="AC1539" s="63"/>
      <c r="AD1539" s="63"/>
      <c r="AE1539" s="63"/>
      <c r="AF1539" s="63"/>
      <c r="AG1539" s="63"/>
      <c r="AH1539" s="63"/>
      <c r="AI1539" s="63"/>
      <c r="AJ1539" s="63"/>
    </row>
    <row r="1540">
      <c r="A1540" s="3"/>
      <c r="B1540" s="55"/>
      <c r="C1540" s="55"/>
      <c r="D1540" s="55"/>
      <c r="E1540" s="55"/>
      <c r="F1540" s="55"/>
      <c r="G1540" s="55"/>
      <c r="H1540" s="55"/>
      <c r="I1540" s="55"/>
      <c r="J1540" s="55"/>
      <c r="K1540" s="55"/>
      <c r="L1540" s="55"/>
      <c r="M1540" s="55"/>
      <c r="N1540" s="55"/>
      <c r="O1540" s="57"/>
      <c r="P1540" s="55"/>
      <c r="Q1540" s="57"/>
      <c r="R1540" s="57"/>
      <c r="S1540" s="55"/>
      <c r="T1540" s="55"/>
      <c r="U1540" s="57"/>
      <c r="V1540" s="57"/>
      <c r="W1540" s="58"/>
      <c r="X1540" s="58"/>
      <c r="Y1540" s="55"/>
      <c r="Z1540" s="55"/>
      <c r="AA1540" s="3"/>
      <c r="AB1540" s="3"/>
      <c r="AC1540" s="3"/>
      <c r="AD1540" s="3"/>
      <c r="AE1540" s="3"/>
      <c r="AF1540" s="3"/>
      <c r="AG1540" s="3"/>
      <c r="AH1540" s="3"/>
      <c r="AI1540" s="3"/>
      <c r="AJ1540" s="3"/>
    </row>
    <row r="1541">
      <c r="A1541" s="63"/>
      <c r="B1541" s="59"/>
      <c r="C1541" s="59"/>
      <c r="D1541" s="59"/>
      <c r="E1541" s="59"/>
      <c r="F1541" s="59"/>
      <c r="G1541" s="59"/>
      <c r="H1541" s="59"/>
      <c r="I1541" s="59"/>
      <c r="J1541" s="59"/>
      <c r="K1541" s="59"/>
      <c r="L1541" s="59"/>
      <c r="M1541" s="59"/>
      <c r="N1541" s="59"/>
      <c r="O1541" s="61"/>
      <c r="P1541" s="59"/>
      <c r="Q1541" s="61"/>
      <c r="R1541" s="61"/>
      <c r="S1541" s="59"/>
      <c r="T1541" s="59"/>
      <c r="U1541" s="61"/>
      <c r="V1541" s="61"/>
      <c r="W1541" s="62"/>
      <c r="X1541" s="62"/>
      <c r="Y1541" s="59"/>
      <c r="Z1541" s="59"/>
      <c r="AA1541" s="63"/>
      <c r="AB1541" s="63"/>
      <c r="AC1541" s="63"/>
      <c r="AD1541" s="63"/>
      <c r="AE1541" s="63"/>
      <c r="AF1541" s="63"/>
      <c r="AG1541" s="63"/>
      <c r="AH1541" s="63"/>
      <c r="AI1541" s="63"/>
      <c r="AJ1541" s="63"/>
    </row>
    <row r="1542">
      <c r="A1542" s="3"/>
      <c r="B1542" s="55"/>
      <c r="C1542" s="55"/>
      <c r="D1542" s="55"/>
      <c r="E1542" s="55"/>
      <c r="F1542" s="55"/>
      <c r="G1542" s="55"/>
      <c r="H1542" s="55"/>
      <c r="I1542" s="55"/>
      <c r="J1542" s="55"/>
      <c r="K1542" s="55"/>
      <c r="L1542" s="55"/>
      <c r="M1542" s="55"/>
      <c r="N1542" s="55"/>
      <c r="O1542" s="57"/>
      <c r="P1542" s="55"/>
      <c r="Q1542" s="57"/>
      <c r="R1542" s="57"/>
      <c r="S1542" s="55"/>
      <c r="T1542" s="55"/>
      <c r="U1542" s="57"/>
      <c r="V1542" s="57"/>
      <c r="W1542" s="58"/>
      <c r="X1542" s="58"/>
      <c r="Y1542" s="55"/>
      <c r="Z1542" s="55"/>
      <c r="AA1542" s="3"/>
      <c r="AB1542" s="3"/>
      <c r="AC1542" s="3"/>
      <c r="AD1542" s="3"/>
      <c r="AE1542" s="3"/>
      <c r="AF1542" s="3"/>
      <c r="AG1542" s="3"/>
      <c r="AH1542" s="3"/>
      <c r="AI1542" s="3"/>
      <c r="AJ1542" s="3"/>
    </row>
    <row r="1543">
      <c r="A1543" s="63"/>
      <c r="B1543" s="59"/>
      <c r="C1543" s="59"/>
      <c r="D1543" s="59"/>
      <c r="E1543" s="59"/>
      <c r="F1543" s="59"/>
      <c r="G1543" s="59"/>
      <c r="H1543" s="59"/>
      <c r="I1543" s="59"/>
      <c r="J1543" s="59"/>
      <c r="K1543" s="59"/>
      <c r="L1543" s="59"/>
      <c r="M1543" s="59"/>
      <c r="N1543" s="59"/>
      <c r="O1543" s="61"/>
      <c r="P1543" s="59"/>
      <c r="Q1543" s="61"/>
      <c r="R1543" s="61"/>
      <c r="S1543" s="59"/>
      <c r="T1543" s="59"/>
      <c r="U1543" s="61"/>
      <c r="V1543" s="61"/>
      <c r="W1543" s="62"/>
      <c r="X1543" s="62"/>
      <c r="Y1543" s="59"/>
      <c r="Z1543" s="59"/>
      <c r="AA1543" s="63"/>
      <c r="AB1543" s="63"/>
      <c r="AC1543" s="63"/>
      <c r="AD1543" s="63"/>
      <c r="AE1543" s="63"/>
      <c r="AF1543" s="63"/>
      <c r="AG1543" s="63"/>
      <c r="AH1543" s="63"/>
      <c r="AI1543" s="63"/>
      <c r="AJ1543" s="63"/>
    </row>
    <row r="1544">
      <c r="A1544" s="3"/>
      <c r="B1544" s="55"/>
      <c r="C1544" s="55"/>
      <c r="D1544" s="55"/>
      <c r="E1544" s="55"/>
      <c r="F1544" s="55"/>
      <c r="G1544" s="55"/>
      <c r="H1544" s="55"/>
      <c r="I1544" s="55"/>
      <c r="J1544" s="55"/>
      <c r="K1544" s="55"/>
      <c r="L1544" s="55"/>
      <c r="M1544" s="55"/>
      <c r="N1544" s="55"/>
      <c r="O1544" s="57"/>
      <c r="P1544" s="55"/>
      <c r="Q1544" s="57"/>
      <c r="R1544" s="57"/>
      <c r="S1544" s="55"/>
      <c r="T1544" s="55"/>
      <c r="U1544" s="57"/>
      <c r="V1544" s="57"/>
      <c r="W1544" s="58"/>
      <c r="X1544" s="58"/>
      <c r="Y1544" s="55"/>
      <c r="Z1544" s="55"/>
      <c r="AA1544" s="3"/>
      <c r="AB1544" s="3"/>
      <c r="AC1544" s="3"/>
      <c r="AD1544" s="3"/>
      <c r="AE1544" s="3"/>
      <c r="AF1544" s="3"/>
      <c r="AG1544" s="3"/>
      <c r="AH1544" s="3"/>
      <c r="AI1544" s="3"/>
      <c r="AJ1544" s="3"/>
    </row>
    <row r="1545">
      <c r="A1545" s="63"/>
      <c r="B1545" s="59"/>
      <c r="C1545" s="59"/>
      <c r="D1545" s="59"/>
      <c r="E1545" s="59"/>
      <c r="F1545" s="59"/>
      <c r="G1545" s="59"/>
      <c r="H1545" s="59"/>
      <c r="I1545" s="59"/>
      <c r="J1545" s="59"/>
      <c r="K1545" s="59"/>
      <c r="L1545" s="59"/>
      <c r="M1545" s="59"/>
      <c r="N1545" s="59"/>
      <c r="O1545" s="61"/>
      <c r="P1545" s="59"/>
      <c r="Q1545" s="61"/>
      <c r="R1545" s="61"/>
      <c r="S1545" s="59"/>
      <c r="T1545" s="59"/>
      <c r="U1545" s="61"/>
      <c r="V1545" s="61"/>
      <c r="W1545" s="62"/>
      <c r="X1545" s="62"/>
      <c r="Y1545" s="59"/>
      <c r="Z1545" s="59"/>
      <c r="AA1545" s="63"/>
      <c r="AB1545" s="63"/>
      <c r="AC1545" s="63"/>
      <c r="AD1545" s="63"/>
      <c r="AE1545" s="63"/>
      <c r="AF1545" s="63"/>
      <c r="AG1545" s="63"/>
      <c r="AH1545" s="63"/>
      <c r="AI1545" s="63"/>
      <c r="AJ1545" s="63"/>
    </row>
    <row r="1546">
      <c r="A1546" s="3"/>
      <c r="B1546" s="55"/>
      <c r="C1546" s="55"/>
      <c r="D1546" s="55"/>
      <c r="E1546" s="55"/>
      <c r="F1546" s="55"/>
      <c r="G1546" s="55"/>
      <c r="H1546" s="55"/>
      <c r="I1546" s="55"/>
      <c r="J1546" s="55"/>
      <c r="K1546" s="55"/>
      <c r="L1546" s="55"/>
      <c r="M1546" s="55"/>
      <c r="N1546" s="55"/>
      <c r="O1546" s="57"/>
      <c r="P1546" s="55"/>
      <c r="Q1546" s="57"/>
      <c r="R1546" s="57"/>
      <c r="S1546" s="55"/>
      <c r="T1546" s="55"/>
      <c r="U1546" s="57"/>
      <c r="V1546" s="57"/>
      <c r="W1546" s="58"/>
      <c r="X1546" s="58"/>
      <c r="Y1546" s="55"/>
      <c r="Z1546" s="55"/>
      <c r="AA1546" s="3"/>
      <c r="AB1546" s="3"/>
      <c r="AC1546" s="3"/>
      <c r="AD1546" s="3"/>
      <c r="AE1546" s="3"/>
      <c r="AF1546" s="3"/>
      <c r="AG1546" s="3"/>
      <c r="AH1546" s="3"/>
      <c r="AI1546" s="3"/>
      <c r="AJ1546" s="3"/>
    </row>
    <row r="1547">
      <c r="A1547" s="63"/>
      <c r="B1547" s="59"/>
      <c r="C1547" s="59"/>
      <c r="D1547" s="59"/>
      <c r="E1547" s="59"/>
      <c r="F1547" s="59"/>
      <c r="G1547" s="59"/>
      <c r="H1547" s="59"/>
      <c r="I1547" s="59"/>
      <c r="J1547" s="59"/>
      <c r="K1547" s="59"/>
      <c r="L1547" s="59"/>
      <c r="M1547" s="59"/>
      <c r="N1547" s="59"/>
      <c r="O1547" s="61"/>
      <c r="P1547" s="59"/>
      <c r="Q1547" s="61"/>
      <c r="R1547" s="61"/>
      <c r="S1547" s="59"/>
      <c r="T1547" s="59"/>
      <c r="U1547" s="61"/>
      <c r="V1547" s="61"/>
      <c r="W1547" s="62"/>
      <c r="X1547" s="62"/>
      <c r="Y1547" s="59"/>
      <c r="Z1547" s="59"/>
      <c r="AA1547" s="63"/>
      <c r="AB1547" s="63"/>
      <c r="AC1547" s="63"/>
      <c r="AD1547" s="63"/>
      <c r="AE1547" s="63"/>
      <c r="AF1547" s="63"/>
      <c r="AG1547" s="63"/>
      <c r="AH1547" s="63"/>
      <c r="AI1547" s="63"/>
      <c r="AJ1547" s="63"/>
    </row>
    <row r="1548">
      <c r="A1548" s="3"/>
      <c r="B1548" s="55"/>
      <c r="C1548" s="55"/>
      <c r="D1548" s="55"/>
      <c r="E1548" s="55"/>
      <c r="F1548" s="55"/>
      <c r="G1548" s="55"/>
      <c r="H1548" s="55"/>
      <c r="I1548" s="55"/>
      <c r="J1548" s="55"/>
      <c r="K1548" s="55"/>
      <c r="L1548" s="55"/>
      <c r="M1548" s="55"/>
      <c r="N1548" s="55"/>
      <c r="O1548" s="57"/>
      <c r="P1548" s="55"/>
      <c r="Q1548" s="57"/>
      <c r="R1548" s="57"/>
      <c r="S1548" s="55"/>
      <c r="T1548" s="55"/>
      <c r="U1548" s="57"/>
      <c r="V1548" s="57"/>
      <c r="W1548" s="58"/>
      <c r="X1548" s="58"/>
      <c r="Y1548" s="55"/>
      <c r="Z1548" s="55"/>
      <c r="AA1548" s="3"/>
      <c r="AB1548" s="3"/>
      <c r="AC1548" s="3"/>
      <c r="AD1548" s="3"/>
      <c r="AE1548" s="3"/>
      <c r="AF1548" s="3"/>
      <c r="AG1548" s="3"/>
      <c r="AH1548" s="3"/>
      <c r="AI1548" s="3"/>
      <c r="AJ1548" s="3"/>
    </row>
    <row r="1549">
      <c r="A1549" s="63"/>
      <c r="B1549" s="59"/>
      <c r="C1549" s="59"/>
      <c r="D1549" s="59"/>
      <c r="E1549" s="59"/>
      <c r="F1549" s="59"/>
      <c r="G1549" s="59"/>
      <c r="H1549" s="59"/>
      <c r="I1549" s="59"/>
      <c r="J1549" s="59"/>
      <c r="K1549" s="59"/>
      <c r="L1549" s="59"/>
      <c r="M1549" s="59"/>
      <c r="N1549" s="59"/>
      <c r="O1549" s="61"/>
      <c r="P1549" s="59"/>
      <c r="Q1549" s="61"/>
      <c r="R1549" s="61"/>
      <c r="S1549" s="59"/>
      <c r="T1549" s="59"/>
      <c r="U1549" s="61"/>
      <c r="V1549" s="61"/>
      <c r="W1549" s="62"/>
      <c r="X1549" s="62"/>
      <c r="Y1549" s="59"/>
      <c r="Z1549" s="59"/>
      <c r="AA1549" s="63"/>
      <c r="AB1549" s="63"/>
      <c r="AC1549" s="63"/>
      <c r="AD1549" s="63"/>
      <c r="AE1549" s="63"/>
      <c r="AF1549" s="63"/>
      <c r="AG1549" s="63"/>
      <c r="AH1549" s="63"/>
      <c r="AI1549" s="63"/>
      <c r="AJ1549" s="63"/>
    </row>
    <row r="1550">
      <c r="A1550" s="3"/>
      <c r="B1550" s="55"/>
      <c r="C1550" s="55"/>
      <c r="D1550" s="55"/>
      <c r="E1550" s="55"/>
      <c r="F1550" s="55"/>
      <c r="G1550" s="55"/>
      <c r="H1550" s="55"/>
      <c r="I1550" s="55"/>
      <c r="J1550" s="55"/>
      <c r="K1550" s="55"/>
      <c r="L1550" s="55"/>
      <c r="M1550" s="55"/>
      <c r="N1550" s="55"/>
      <c r="O1550" s="57"/>
      <c r="P1550" s="55"/>
      <c r="Q1550" s="57"/>
      <c r="R1550" s="57"/>
      <c r="S1550" s="55"/>
      <c r="T1550" s="55"/>
      <c r="U1550" s="57"/>
      <c r="V1550" s="57"/>
      <c r="W1550" s="58"/>
      <c r="X1550" s="58"/>
      <c r="Y1550" s="55"/>
      <c r="Z1550" s="55"/>
      <c r="AA1550" s="3"/>
      <c r="AB1550" s="3"/>
      <c r="AC1550" s="3"/>
      <c r="AD1550" s="3"/>
      <c r="AE1550" s="3"/>
      <c r="AF1550" s="3"/>
      <c r="AG1550" s="3"/>
      <c r="AH1550" s="3"/>
      <c r="AI1550" s="3"/>
      <c r="AJ1550" s="3"/>
    </row>
    <row r="1551">
      <c r="A1551" s="63"/>
      <c r="B1551" s="59"/>
      <c r="C1551" s="59"/>
      <c r="D1551" s="59"/>
      <c r="E1551" s="59"/>
      <c r="F1551" s="59"/>
      <c r="G1551" s="59"/>
      <c r="H1551" s="59"/>
      <c r="I1551" s="59"/>
      <c r="J1551" s="59"/>
      <c r="K1551" s="59"/>
      <c r="L1551" s="59"/>
      <c r="M1551" s="59"/>
      <c r="N1551" s="59"/>
      <c r="O1551" s="61"/>
      <c r="P1551" s="59"/>
      <c r="Q1551" s="61"/>
      <c r="R1551" s="61"/>
      <c r="S1551" s="59"/>
      <c r="T1551" s="59"/>
      <c r="U1551" s="61"/>
      <c r="V1551" s="61"/>
      <c r="W1551" s="62"/>
      <c r="X1551" s="62"/>
      <c r="Y1551" s="59"/>
      <c r="Z1551" s="59"/>
      <c r="AA1551" s="63"/>
      <c r="AB1551" s="63"/>
      <c r="AC1551" s="63"/>
      <c r="AD1551" s="63"/>
      <c r="AE1551" s="63"/>
      <c r="AF1551" s="63"/>
      <c r="AG1551" s="63"/>
      <c r="AH1551" s="63"/>
      <c r="AI1551" s="63"/>
      <c r="AJ1551" s="63"/>
    </row>
    <row r="1552">
      <c r="A1552" s="3"/>
      <c r="B1552" s="55"/>
      <c r="C1552" s="55"/>
      <c r="D1552" s="55"/>
      <c r="E1552" s="55"/>
      <c r="F1552" s="55"/>
      <c r="G1552" s="55"/>
      <c r="H1552" s="55"/>
      <c r="I1552" s="55"/>
      <c r="J1552" s="55"/>
      <c r="K1552" s="55"/>
      <c r="L1552" s="55"/>
      <c r="M1552" s="55"/>
      <c r="N1552" s="55"/>
      <c r="O1552" s="57"/>
      <c r="P1552" s="55"/>
      <c r="Q1552" s="57"/>
      <c r="R1552" s="57"/>
      <c r="S1552" s="55"/>
      <c r="T1552" s="55"/>
      <c r="U1552" s="57"/>
      <c r="V1552" s="57"/>
      <c r="W1552" s="58"/>
      <c r="X1552" s="58"/>
      <c r="Y1552" s="55"/>
      <c r="Z1552" s="55"/>
      <c r="AA1552" s="3"/>
      <c r="AB1552" s="3"/>
      <c r="AC1552" s="3"/>
      <c r="AD1552" s="3"/>
      <c r="AE1552" s="3"/>
      <c r="AF1552" s="3"/>
      <c r="AG1552" s="3"/>
      <c r="AH1552" s="3"/>
      <c r="AI1552" s="3"/>
      <c r="AJ1552" s="3"/>
    </row>
    <row r="1553">
      <c r="A1553" s="63"/>
      <c r="B1553" s="59"/>
      <c r="C1553" s="59"/>
      <c r="D1553" s="59"/>
      <c r="E1553" s="59"/>
      <c r="F1553" s="59"/>
      <c r="G1553" s="59"/>
      <c r="H1553" s="59"/>
      <c r="I1553" s="59"/>
      <c r="J1553" s="59"/>
      <c r="K1553" s="59"/>
      <c r="L1553" s="59"/>
      <c r="M1553" s="59"/>
      <c r="N1553" s="59"/>
      <c r="O1553" s="61"/>
      <c r="P1553" s="59"/>
      <c r="Q1553" s="61"/>
      <c r="R1553" s="61"/>
      <c r="S1553" s="59"/>
      <c r="T1553" s="59"/>
      <c r="U1553" s="61"/>
      <c r="V1553" s="61"/>
      <c r="W1553" s="62"/>
      <c r="X1553" s="62"/>
      <c r="Y1553" s="59"/>
      <c r="Z1553" s="59"/>
      <c r="AA1553" s="63"/>
      <c r="AB1553" s="63"/>
      <c r="AC1553" s="63"/>
      <c r="AD1553" s="63"/>
      <c r="AE1553" s="63"/>
      <c r="AF1553" s="63"/>
      <c r="AG1553" s="63"/>
      <c r="AH1553" s="63"/>
      <c r="AI1553" s="63"/>
      <c r="AJ1553" s="63"/>
    </row>
    <row r="1554">
      <c r="A1554" s="3"/>
      <c r="B1554" s="55"/>
      <c r="C1554" s="55"/>
      <c r="D1554" s="55"/>
      <c r="E1554" s="55"/>
      <c r="F1554" s="55"/>
      <c r="G1554" s="55"/>
      <c r="H1554" s="55"/>
      <c r="I1554" s="55"/>
      <c r="J1554" s="55"/>
      <c r="K1554" s="55"/>
      <c r="L1554" s="55"/>
      <c r="M1554" s="55"/>
      <c r="N1554" s="55"/>
      <c r="O1554" s="57"/>
      <c r="P1554" s="55"/>
      <c r="Q1554" s="57"/>
      <c r="R1554" s="57"/>
      <c r="S1554" s="55"/>
      <c r="T1554" s="55"/>
      <c r="U1554" s="57"/>
      <c r="V1554" s="57"/>
      <c r="W1554" s="58"/>
      <c r="X1554" s="58"/>
      <c r="Y1554" s="55"/>
      <c r="Z1554" s="55"/>
      <c r="AA1554" s="3"/>
      <c r="AB1554" s="3"/>
      <c r="AC1554" s="3"/>
      <c r="AD1554" s="3"/>
      <c r="AE1554" s="3"/>
      <c r="AF1554" s="3"/>
      <c r="AG1554" s="3"/>
      <c r="AH1554" s="3"/>
      <c r="AI1554" s="3"/>
      <c r="AJ1554" s="3"/>
    </row>
    <row r="1555">
      <c r="A1555" s="63"/>
      <c r="B1555" s="59"/>
      <c r="C1555" s="59"/>
      <c r="D1555" s="59"/>
      <c r="E1555" s="59"/>
      <c r="F1555" s="59"/>
      <c r="G1555" s="59"/>
      <c r="H1555" s="59"/>
      <c r="I1555" s="59"/>
      <c r="J1555" s="59"/>
      <c r="K1555" s="59"/>
      <c r="L1555" s="59"/>
      <c r="M1555" s="59"/>
      <c r="N1555" s="59"/>
      <c r="O1555" s="61"/>
      <c r="P1555" s="59"/>
      <c r="Q1555" s="61"/>
      <c r="R1555" s="61"/>
      <c r="S1555" s="59"/>
      <c r="T1555" s="59"/>
      <c r="U1555" s="61"/>
      <c r="V1555" s="61"/>
      <c r="W1555" s="62"/>
      <c r="X1555" s="62"/>
      <c r="Y1555" s="59"/>
      <c r="Z1555" s="59"/>
      <c r="AA1555" s="63"/>
      <c r="AB1555" s="63"/>
      <c r="AC1555" s="63"/>
      <c r="AD1555" s="63"/>
      <c r="AE1555" s="63"/>
      <c r="AF1555" s="63"/>
      <c r="AG1555" s="63"/>
      <c r="AH1555" s="63"/>
      <c r="AI1555" s="63"/>
      <c r="AJ1555" s="63"/>
    </row>
    <row r="1556">
      <c r="A1556" s="3"/>
      <c r="B1556" s="55"/>
      <c r="C1556" s="55"/>
      <c r="D1556" s="55"/>
      <c r="E1556" s="55"/>
      <c r="F1556" s="55"/>
      <c r="G1556" s="55"/>
      <c r="H1556" s="55"/>
      <c r="I1556" s="55"/>
      <c r="J1556" s="55"/>
      <c r="K1556" s="55"/>
      <c r="L1556" s="55"/>
      <c r="M1556" s="55"/>
      <c r="N1556" s="55"/>
      <c r="O1556" s="57"/>
      <c r="P1556" s="55"/>
      <c r="Q1556" s="57"/>
      <c r="R1556" s="57"/>
      <c r="S1556" s="55"/>
      <c r="T1556" s="55"/>
      <c r="U1556" s="57"/>
      <c r="V1556" s="57"/>
      <c r="W1556" s="58"/>
      <c r="X1556" s="58"/>
      <c r="Y1556" s="55"/>
      <c r="Z1556" s="55"/>
      <c r="AA1556" s="3"/>
      <c r="AB1556" s="3"/>
      <c r="AC1556" s="3"/>
      <c r="AD1556" s="3"/>
      <c r="AE1556" s="3"/>
      <c r="AF1556" s="3"/>
      <c r="AG1556" s="3"/>
      <c r="AH1556" s="3"/>
      <c r="AI1556" s="3"/>
      <c r="AJ1556" s="3"/>
    </row>
    <row r="1557">
      <c r="A1557" s="63"/>
      <c r="B1557" s="59"/>
      <c r="C1557" s="59"/>
      <c r="D1557" s="59"/>
      <c r="E1557" s="59"/>
      <c r="F1557" s="59"/>
      <c r="G1557" s="59"/>
      <c r="H1557" s="59"/>
      <c r="I1557" s="59"/>
      <c r="J1557" s="59"/>
      <c r="K1557" s="59"/>
      <c r="L1557" s="59"/>
      <c r="M1557" s="59"/>
      <c r="N1557" s="59"/>
      <c r="O1557" s="61"/>
      <c r="P1557" s="59"/>
      <c r="Q1557" s="61"/>
      <c r="R1557" s="61"/>
      <c r="S1557" s="59"/>
      <c r="T1557" s="59"/>
      <c r="U1557" s="61"/>
      <c r="V1557" s="61"/>
      <c r="W1557" s="62"/>
      <c r="X1557" s="62"/>
      <c r="Y1557" s="59"/>
      <c r="Z1557" s="59"/>
      <c r="AA1557" s="63"/>
      <c r="AB1557" s="63"/>
      <c r="AC1557" s="63"/>
      <c r="AD1557" s="63"/>
      <c r="AE1557" s="63"/>
      <c r="AF1557" s="63"/>
      <c r="AG1557" s="63"/>
      <c r="AH1557" s="63"/>
      <c r="AI1557" s="63"/>
      <c r="AJ1557" s="63"/>
    </row>
    <row r="1558">
      <c r="A1558" s="3"/>
      <c r="B1558" s="55"/>
      <c r="C1558" s="55"/>
      <c r="D1558" s="55"/>
      <c r="E1558" s="55"/>
      <c r="F1558" s="55"/>
      <c r="G1558" s="55"/>
      <c r="H1558" s="55"/>
      <c r="I1558" s="55"/>
      <c r="J1558" s="55"/>
      <c r="K1558" s="55"/>
      <c r="L1558" s="55"/>
      <c r="M1558" s="55"/>
      <c r="N1558" s="55"/>
      <c r="O1558" s="57"/>
      <c r="P1558" s="55"/>
      <c r="Q1558" s="57"/>
      <c r="R1558" s="57"/>
      <c r="S1558" s="55"/>
      <c r="T1558" s="55"/>
      <c r="U1558" s="57"/>
      <c r="V1558" s="57"/>
      <c r="W1558" s="58"/>
      <c r="X1558" s="58"/>
      <c r="Y1558" s="55"/>
      <c r="Z1558" s="55"/>
      <c r="AA1558" s="3"/>
      <c r="AB1558" s="3"/>
      <c r="AC1558" s="3"/>
      <c r="AD1558" s="3"/>
      <c r="AE1558" s="3"/>
      <c r="AF1558" s="3"/>
      <c r="AG1558" s="3"/>
      <c r="AH1558" s="3"/>
      <c r="AI1558" s="3"/>
      <c r="AJ1558" s="3"/>
    </row>
    <row r="1559">
      <c r="A1559" s="63"/>
      <c r="B1559" s="59"/>
      <c r="C1559" s="59"/>
      <c r="D1559" s="59"/>
      <c r="E1559" s="59"/>
      <c r="F1559" s="59"/>
      <c r="G1559" s="59"/>
      <c r="H1559" s="59"/>
      <c r="I1559" s="59"/>
      <c r="J1559" s="59"/>
      <c r="K1559" s="59"/>
      <c r="L1559" s="59"/>
      <c r="M1559" s="59"/>
      <c r="N1559" s="59"/>
      <c r="O1559" s="61"/>
      <c r="P1559" s="59"/>
      <c r="Q1559" s="61"/>
      <c r="R1559" s="61"/>
      <c r="S1559" s="59"/>
      <c r="T1559" s="59"/>
      <c r="U1559" s="61"/>
      <c r="V1559" s="61"/>
      <c r="W1559" s="62"/>
      <c r="X1559" s="62"/>
      <c r="Y1559" s="59"/>
      <c r="Z1559" s="59"/>
      <c r="AA1559" s="63"/>
      <c r="AB1559" s="63"/>
      <c r="AC1559" s="63"/>
      <c r="AD1559" s="63"/>
      <c r="AE1559" s="63"/>
      <c r="AF1559" s="63"/>
      <c r="AG1559" s="63"/>
      <c r="AH1559" s="63"/>
      <c r="AI1559" s="63"/>
      <c r="AJ1559" s="63"/>
    </row>
    <row r="1560">
      <c r="A1560" s="3"/>
      <c r="B1560" s="55"/>
      <c r="C1560" s="55"/>
      <c r="D1560" s="55"/>
      <c r="E1560" s="55"/>
      <c r="F1560" s="55"/>
      <c r="G1560" s="55"/>
      <c r="H1560" s="55"/>
      <c r="I1560" s="55"/>
      <c r="J1560" s="55"/>
      <c r="K1560" s="55"/>
      <c r="L1560" s="55"/>
      <c r="M1560" s="55"/>
      <c r="N1560" s="55"/>
      <c r="O1560" s="57"/>
      <c r="P1560" s="55"/>
      <c r="Q1560" s="57"/>
      <c r="R1560" s="57"/>
      <c r="S1560" s="55"/>
      <c r="T1560" s="55"/>
      <c r="U1560" s="57"/>
      <c r="V1560" s="57"/>
      <c r="W1560" s="58"/>
      <c r="X1560" s="58"/>
      <c r="Y1560" s="55"/>
      <c r="Z1560" s="55"/>
      <c r="AA1560" s="3"/>
      <c r="AB1560" s="3"/>
      <c r="AC1560" s="3"/>
      <c r="AD1560" s="3"/>
      <c r="AE1560" s="3"/>
      <c r="AF1560" s="3"/>
      <c r="AG1560" s="3"/>
      <c r="AH1560" s="3"/>
      <c r="AI1560" s="3"/>
      <c r="AJ1560" s="3"/>
    </row>
    <row r="1561">
      <c r="A1561" s="63"/>
      <c r="B1561" s="59"/>
      <c r="C1561" s="59"/>
      <c r="D1561" s="59"/>
      <c r="E1561" s="59"/>
      <c r="F1561" s="59"/>
      <c r="G1561" s="59"/>
      <c r="H1561" s="59"/>
      <c r="I1561" s="59"/>
      <c r="J1561" s="59"/>
      <c r="K1561" s="59"/>
      <c r="L1561" s="59"/>
      <c r="M1561" s="59"/>
      <c r="N1561" s="59"/>
      <c r="O1561" s="61"/>
      <c r="P1561" s="59"/>
      <c r="Q1561" s="61"/>
      <c r="R1561" s="61"/>
      <c r="S1561" s="59"/>
      <c r="T1561" s="59"/>
      <c r="U1561" s="61"/>
      <c r="V1561" s="61"/>
      <c r="W1561" s="62"/>
      <c r="X1561" s="62"/>
      <c r="Y1561" s="59"/>
      <c r="Z1561" s="59"/>
      <c r="AA1561" s="63"/>
      <c r="AB1561" s="63"/>
      <c r="AC1561" s="63"/>
      <c r="AD1561" s="63"/>
      <c r="AE1561" s="63"/>
      <c r="AF1561" s="63"/>
      <c r="AG1561" s="63"/>
      <c r="AH1561" s="63"/>
      <c r="AI1561" s="63"/>
      <c r="AJ1561" s="63"/>
    </row>
    <row r="1562">
      <c r="A1562" s="3"/>
      <c r="B1562" s="55"/>
      <c r="C1562" s="55"/>
      <c r="D1562" s="55"/>
      <c r="E1562" s="55"/>
      <c r="F1562" s="55"/>
      <c r="G1562" s="55"/>
      <c r="H1562" s="55"/>
      <c r="I1562" s="55"/>
      <c r="J1562" s="55"/>
      <c r="K1562" s="55"/>
      <c r="L1562" s="55"/>
      <c r="M1562" s="55"/>
      <c r="N1562" s="55"/>
      <c r="O1562" s="57"/>
      <c r="P1562" s="55"/>
      <c r="Q1562" s="57"/>
      <c r="R1562" s="57"/>
      <c r="S1562" s="55"/>
      <c r="T1562" s="55"/>
      <c r="U1562" s="57"/>
      <c r="V1562" s="57"/>
      <c r="W1562" s="58"/>
      <c r="X1562" s="58"/>
      <c r="Y1562" s="55"/>
      <c r="Z1562" s="55"/>
      <c r="AA1562" s="3"/>
      <c r="AB1562" s="3"/>
      <c r="AC1562" s="3"/>
      <c r="AD1562" s="3"/>
      <c r="AE1562" s="3"/>
      <c r="AF1562" s="3"/>
      <c r="AG1562" s="3"/>
      <c r="AH1562" s="3"/>
      <c r="AI1562" s="3"/>
      <c r="AJ1562" s="3"/>
    </row>
    <row r="1563">
      <c r="A1563" s="63"/>
      <c r="B1563" s="59"/>
      <c r="C1563" s="59"/>
      <c r="D1563" s="59"/>
      <c r="E1563" s="59"/>
      <c r="F1563" s="59"/>
      <c r="G1563" s="59"/>
      <c r="H1563" s="59"/>
      <c r="I1563" s="59"/>
      <c r="J1563" s="59"/>
      <c r="K1563" s="59"/>
      <c r="L1563" s="59"/>
      <c r="M1563" s="59"/>
      <c r="N1563" s="59"/>
      <c r="O1563" s="61"/>
      <c r="P1563" s="59"/>
      <c r="Q1563" s="61"/>
      <c r="R1563" s="61"/>
      <c r="S1563" s="59"/>
      <c r="T1563" s="59"/>
      <c r="U1563" s="61"/>
      <c r="V1563" s="61"/>
      <c r="W1563" s="62"/>
      <c r="X1563" s="62"/>
      <c r="Y1563" s="59"/>
      <c r="Z1563" s="59"/>
      <c r="AA1563" s="63"/>
      <c r="AB1563" s="63"/>
      <c r="AC1563" s="63"/>
      <c r="AD1563" s="63"/>
      <c r="AE1563" s="63"/>
      <c r="AF1563" s="63"/>
      <c r="AG1563" s="63"/>
      <c r="AH1563" s="63"/>
      <c r="AI1563" s="63"/>
      <c r="AJ1563" s="63"/>
    </row>
    <row r="1564">
      <c r="A1564" s="3"/>
      <c r="B1564" s="55"/>
      <c r="C1564" s="55"/>
      <c r="D1564" s="55"/>
      <c r="E1564" s="55"/>
      <c r="F1564" s="55"/>
      <c r="G1564" s="55"/>
      <c r="H1564" s="55"/>
      <c r="I1564" s="55"/>
      <c r="J1564" s="55"/>
      <c r="K1564" s="55"/>
      <c r="L1564" s="55"/>
      <c r="M1564" s="55"/>
      <c r="N1564" s="55"/>
      <c r="O1564" s="57"/>
      <c r="P1564" s="55"/>
      <c r="Q1564" s="57"/>
      <c r="R1564" s="57"/>
      <c r="S1564" s="55"/>
      <c r="T1564" s="55"/>
      <c r="U1564" s="57"/>
      <c r="V1564" s="57"/>
      <c r="W1564" s="58"/>
      <c r="X1564" s="58"/>
      <c r="Y1564" s="55"/>
      <c r="Z1564" s="55"/>
      <c r="AA1564" s="3"/>
      <c r="AB1564" s="3"/>
      <c r="AC1564" s="3"/>
      <c r="AD1564" s="3"/>
      <c r="AE1564" s="3"/>
      <c r="AF1564" s="3"/>
      <c r="AG1564" s="3"/>
      <c r="AH1564" s="3"/>
      <c r="AI1564" s="3"/>
      <c r="AJ1564" s="3"/>
    </row>
    <row r="1565">
      <c r="A1565" s="63"/>
      <c r="B1565" s="59"/>
      <c r="C1565" s="59"/>
      <c r="D1565" s="59"/>
      <c r="E1565" s="59"/>
      <c r="F1565" s="59"/>
      <c r="G1565" s="59"/>
      <c r="H1565" s="59"/>
      <c r="I1565" s="59"/>
      <c r="J1565" s="59"/>
      <c r="K1565" s="59"/>
      <c r="L1565" s="59"/>
      <c r="M1565" s="59"/>
      <c r="N1565" s="59"/>
      <c r="O1565" s="61"/>
      <c r="P1565" s="59"/>
      <c r="Q1565" s="61"/>
      <c r="R1565" s="61"/>
      <c r="S1565" s="59"/>
      <c r="T1565" s="59"/>
      <c r="U1565" s="61"/>
      <c r="V1565" s="61"/>
      <c r="W1565" s="62"/>
      <c r="X1565" s="62"/>
      <c r="Y1565" s="59"/>
      <c r="Z1565" s="59"/>
      <c r="AA1565" s="63"/>
      <c r="AB1565" s="63"/>
      <c r="AC1565" s="63"/>
      <c r="AD1565" s="63"/>
      <c r="AE1565" s="63"/>
      <c r="AF1565" s="63"/>
      <c r="AG1565" s="63"/>
      <c r="AH1565" s="63"/>
      <c r="AI1565" s="63"/>
      <c r="AJ1565" s="63"/>
    </row>
    <row r="1566">
      <c r="A1566" s="3"/>
      <c r="B1566" s="55"/>
      <c r="C1566" s="55"/>
      <c r="D1566" s="55"/>
      <c r="E1566" s="55"/>
      <c r="F1566" s="55"/>
      <c r="G1566" s="55"/>
      <c r="H1566" s="55"/>
      <c r="I1566" s="55"/>
      <c r="J1566" s="55"/>
      <c r="K1566" s="55"/>
      <c r="L1566" s="55"/>
      <c r="M1566" s="55"/>
      <c r="N1566" s="55"/>
      <c r="O1566" s="57"/>
      <c r="P1566" s="55"/>
      <c r="Q1566" s="57"/>
      <c r="R1566" s="57"/>
      <c r="S1566" s="55"/>
      <c r="T1566" s="55"/>
      <c r="U1566" s="57"/>
      <c r="V1566" s="57"/>
      <c r="W1566" s="58"/>
      <c r="X1566" s="58"/>
      <c r="Y1566" s="55"/>
      <c r="Z1566" s="55"/>
      <c r="AA1566" s="3"/>
      <c r="AB1566" s="3"/>
      <c r="AC1566" s="3"/>
      <c r="AD1566" s="3"/>
      <c r="AE1566" s="3"/>
      <c r="AF1566" s="3"/>
      <c r="AG1566" s="3"/>
      <c r="AH1566" s="3"/>
      <c r="AI1566" s="3"/>
      <c r="AJ1566" s="3"/>
    </row>
    <row r="1567">
      <c r="A1567" s="63"/>
      <c r="B1567" s="59"/>
      <c r="C1567" s="59"/>
      <c r="D1567" s="59"/>
      <c r="E1567" s="59"/>
      <c r="F1567" s="59"/>
      <c r="G1567" s="59"/>
      <c r="H1567" s="59"/>
      <c r="I1567" s="59"/>
      <c r="J1567" s="59"/>
      <c r="K1567" s="59"/>
      <c r="L1567" s="59"/>
      <c r="M1567" s="59"/>
      <c r="N1567" s="59"/>
      <c r="O1567" s="61"/>
      <c r="P1567" s="59"/>
      <c r="Q1567" s="61"/>
      <c r="R1567" s="61"/>
      <c r="S1567" s="59"/>
      <c r="T1567" s="59"/>
      <c r="U1567" s="61"/>
      <c r="V1567" s="61"/>
      <c r="W1567" s="62"/>
      <c r="X1567" s="62"/>
      <c r="Y1567" s="59"/>
      <c r="Z1567" s="59"/>
      <c r="AA1567" s="63"/>
      <c r="AB1567" s="63"/>
      <c r="AC1567" s="63"/>
      <c r="AD1567" s="63"/>
      <c r="AE1567" s="63"/>
      <c r="AF1567" s="63"/>
      <c r="AG1567" s="63"/>
      <c r="AH1567" s="63"/>
      <c r="AI1567" s="63"/>
      <c r="AJ1567" s="63"/>
    </row>
    <row r="1568">
      <c r="A1568" s="3"/>
      <c r="B1568" s="55"/>
      <c r="C1568" s="55"/>
      <c r="D1568" s="55"/>
      <c r="E1568" s="55"/>
      <c r="F1568" s="55"/>
      <c r="G1568" s="55"/>
      <c r="H1568" s="55"/>
      <c r="I1568" s="55"/>
      <c r="J1568" s="55"/>
      <c r="K1568" s="55"/>
      <c r="L1568" s="55"/>
      <c r="M1568" s="55"/>
      <c r="N1568" s="55"/>
      <c r="O1568" s="57"/>
      <c r="P1568" s="55"/>
      <c r="Q1568" s="57"/>
      <c r="R1568" s="57"/>
      <c r="S1568" s="55"/>
      <c r="T1568" s="55"/>
      <c r="U1568" s="57"/>
      <c r="V1568" s="57"/>
      <c r="W1568" s="58"/>
      <c r="X1568" s="58"/>
      <c r="Y1568" s="55"/>
      <c r="Z1568" s="55"/>
      <c r="AA1568" s="3"/>
      <c r="AB1568" s="3"/>
      <c r="AC1568" s="3"/>
      <c r="AD1568" s="3"/>
      <c r="AE1568" s="3"/>
      <c r="AF1568" s="3"/>
      <c r="AG1568" s="3"/>
      <c r="AH1568" s="3"/>
      <c r="AI1568" s="3"/>
      <c r="AJ1568" s="3"/>
    </row>
    <row r="1569">
      <c r="A1569" s="63"/>
      <c r="B1569" s="59"/>
      <c r="C1569" s="59"/>
      <c r="D1569" s="59"/>
      <c r="E1569" s="59"/>
      <c r="F1569" s="59"/>
      <c r="G1569" s="59"/>
      <c r="H1569" s="59"/>
      <c r="I1569" s="59"/>
      <c r="J1569" s="59"/>
      <c r="K1569" s="59"/>
      <c r="L1569" s="59"/>
      <c r="M1569" s="59"/>
      <c r="N1569" s="59"/>
      <c r="O1569" s="61"/>
      <c r="P1569" s="59"/>
      <c r="Q1569" s="61"/>
      <c r="R1569" s="61"/>
      <c r="S1569" s="59"/>
      <c r="T1569" s="59"/>
      <c r="U1569" s="61"/>
      <c r="V1569" s="61"/>
      <c r="W1569" s="62"/>
      <c r="X1569" s="62"/>
      <c r="Y1569" s="59"/>
      <c r="Z1569" s="59"/>
      <c r="AA1569" s="63"/>
      <c r="AB1569" s="63"/>
      <c r="AC1569" s="63"/>
      <c r="AD1569" s="63"/>
      <c r="AE1569" s="63"/>
      <c r="AF1569" s="63"/>
      <c r="AG1569" s="63"/>
      <c r="AH1569" s="63"/>
      <c r="AI1569" s="63"/>
      <c r="AJ1569" s="63"/>
    </row>
    <row r="1570">
      <c r="A1570" s="3"/>
      <c r="B1570" s="55"/>
      <c r="C1570" s="55"/>
      <c r="D1570" s="55"/>
      <c r="E1570" s="55"/>
      <c r="F1570" s="55"/>
      <c r="G1570" s="55"/>
      <c r="H1570" s="55"/>
      <c r="I1570" s="55"/>
      <c r="J1570" s="55"/>
      <c r="K1570" s="55"/>
      <c r="L1570" s="55"/>
      <c r="M1570" s="55"/>
      <c r="N1570" s="55"/>
      <c r="O1570" s="57"/>
      <c r="P1570" s="55"/>
      <c r="Q1570" s="57"/>
      <c r="R1570" s="57"/>
      <c r="S1570" s="55"/>
      <c r="T1570" s="55"/>
      <c r="U1570" s="57"/>
      <c r="V1570" s="57"/>
      <c r="W1570" s="58"/>
      <c r="X1570" s="58"/>
      <c r="Y1570" s="55"/>
      <c r="Z1570" s="55"/>
      <c r="AA1570" s="3"/>
      <c r="AB1570" s="3"/>
      <c r="AC1570" s="3"/>
      <c r="AD1570" s="3"/>
      <c r="AE1570" s="3"/>
      <c r="AF1570" s="3"/>
      <c r="AG1570" s="3"/>
      <c r="AH1570" s="3"/>
      <c r="AI1570" s="3"/>
      <c r="AJ1570" s="3"/>
    </row>
    <row r="1571">
      <c r="A1571" s="63"/>
      <c r="B1571" s="59"/>
      <c r="C1571" s="59"/>
      <c r="D1571" s="59"/>
      <c r="E1571" s="59"/>
      <c r="F1571" s="59"/>
      <c r="G1571" s="59"/>
      <c r="H1571" s="59"/>
      <c r="I1571" s="59"/>
      <c r="J1571" s="59"/>
      <c r="K1571" s="59"/>
      <c r="L1571" s="59"/>
      <c r="M1571" s="59"/>
      <c r="N1571" s="59"/>
      <c r="O1571" s="61"/>
      <c r="P1571" s="59"/>
      <c r="Q1571" s="61"/>
      <c r="R1571" s="61"/>
      <c r="S1571" s="59"/>
      <c r="T1571" s="59"/>
      <c r="U1571" s="61"/>
      <c r="V1571" s="61"/>
      <c r="W1571" s="62"/>
      <c r="X1571" s="62"/>
      <c r="Y1571" s="59"/>
      <c r="Z1571" s="59"/>
      <c r="AA1571" s="63"/>
      <c r="AB1571" s="63"/>
      <c r="AC1571" s="63"/>
      <c r="AD1571" s="63"/>
      <c r="AE1571" s="63"/>
      <c r="AF1571" s="63"/>
      <c r="AG1571" s="63"/>
      <c r="AH1571" s="63"/>
      <c r="AI1571" s="63"/>
      <c r="AJ1571" s="63"/>
    </row>
    <row r="1572">
      <c r="A1572" s="3"/>
      <c r="B1572" s="55"/>
      <c r="C1572" s="55"/>
      <c r="D1572" s="55"/>
      <c r="E1572" s="55"/>
      <c r="F1572" s="55"/>
      <c r="G1572" s="55"/>
      <c r="H1572" s="55"/>
      <c r="I1572" s="55"/>
      <c r="J1572" s="55"/>
      <c r="K1572" s="55"/>
      <c r="L1572" s="55"/>
      <c r="M1572" s="55"/>
      <c r="N1572" s="55"/>
      <c r="O1572" s="57"/>
      <c r="P1572" s="55"/>
      <c r="Q1572" s="57"/>
      <c r="R1572" s="57"/>
      <c r="S1572" s="55"/>
      <c r="T1572" s="55"/>
      <c r="U1572" s="57"/>
      <c r="V1572" s="57"/>
      <c r="W1572" s="58"/>
      <c r="X1572" s="58"/>
      <c r="Y1572" s="55"/>
      <c r="Z1572" s="55"/>
      <c r="AA1572" s="3"/>
      <c r="AB1572" s="3"/>
      <c r="AC1572" s="3"/>
      <c r="AD1572" s="3"/>
      <c r="AE1572" s="3"/>
      <c r="AF1572" s="3"/>
      <c r="AG1572" s="3"/>
      <c r="AH1572" s="3"/>
      <c r="AI1572" s="3"/>
      <c r="AJ1572" s="3"/>
    </row>
    <row r="1573">
      <c r="A1573" s="63"/>
      <c r="B1573" s="59"/>
      <c r="C1573" s="59"/>
      <c r="D1573" s="59"/>
      <c r="E1573" s="59"/>
      <c r="F1573" s="59"/>
      <c r="G1573" s="59"/>
      <c r="H1573" s="59"/>
      <c r="I1573" s="59"/>
      <c r="J1573" s="59"/>
      <c r="K1573" s="59"/>
      <c r="L1573" s="59"/>
      <c r="M1573" s="59"/>
      <c r="N1573" s="59"/>
      <c r="O1573" s="61"/>
      <c r="P1573" s="59"/>
      <c r="Q1573" s="61"/>
      <c r="R1573" s="61"/>
      <c r="S1573" s="59"/>
      <c r="T1573" s="59"/>
      <c r="U1573" s="61"/>
      <c r="V1573" s="61"/>
      <c r="W1573" s="62"/>
      <c r="X1573" s="62"/>
      <c r="Y1573" s="59"/>
      <c r="Z1573" s="59"/>
      <c r="AA1573" s="63"/>
      <c r="AB1573" s="63"/>
      <c r="AC1573" s="63"/>
      <c r="AD1573" s="63"/>
      <c r="AE1573" s="63"/>
      <c r="AF1573" s="63"/>
      <c r="AG1573" s="63"/>
      <c r="AH1573" s="63"/>
      <c r="AI1573" s="63"/>
      <c r="AJ1573" s="63"/>
    </row>
    <row r="1574">
      <c r="A1574" s="3"/>
      <c r="B1574" s="55"/>
      <c r="C1574" s="55"/>
      <c r="D1574" s="55"/>
      <c r="E1574" s="55"/>
      <c r="F1574" s="55"/>
      <c r="G1574" s="55"/>
      <c r="H1574" s="55"/>
      <c r="I1574" s="55"/>
      <c r="J1574" s="55"/>
      <c r="K1574" s="55"/>
      <c r="L1574" s="55"/>
      <c r="M1574" s="55"/>
      <c r="N1574" s="55"/>
      <c r="O1574" s="57"/>
      <c r="P1574" s="55"/>
      <c r="Q1574" s="57"/>
      <c r="R1574" s="57"/>
      <c r="S1574" s="55"/>
      <c r="T1574" s="55"/>
      <c r="U1574" s="57"/>
      <c r="V1574" s="57"/>
      <c r="W1574" s="58"/>
      <c r="X1574" s="58"/>
      <c r="Y1574" s="55"/>
      <c r="Z1574" s="55"/>
      <c r="AA1574" s="3"/>
      <c r="AB1574" s="3"/>
      <c r="AC1574" s="3"/>
      <c r="AD1574" s="3"/>
      <c r="AE1574" s="3"/>
      <c r="AF1574" s="3"/>
      <c r="AG1574" s="3"/>
      <c r="AH1574" s="3"/>
      <c r="AI1574" s="3"/>
      <c r="AJ1574" s="3"/>
    </row>
    <row r="1575">
      <c r="A1575" s="63"/>
      <c r="B1575" s="59"/>
      <c r="C1575" s="59"/>
      <c r="D1575" s="59"/>
      <c r="E1575" s="59"/>
      <c r="F1575" s="59"/>
      <c r="G1575" s="59"/>
      <c r="H1575" s="59"/>
      <c r="I1575" s="59"/>
      <c r="J1575" s="59"/>
      <c r="K1575" s="59"/>
      <c r="L1575" s="59"/>
      <c r="M1575" s="59"/>
      <c r="N1575" s="59"/>
      <c r="O1575" s="61"/>
      <c r="P1575" s="59"/>
      <c r="Q1575" s="61"/>
      <c r="R1575" s="61"/>
      <c r="S1575" s="59"/>
      <c r="T1575" s="59"/>
      <c r="U1575" s="61"/>
      <c r="V1575" s="61"/>
      <c r="W1575" s="62"/>
      <c r="X1575" s="62"/>
      <c r="Y1575" s="59"/>
      <c r="Z1575" s="59"/>
      <c r="AA1575" s="63"/>
      <c r="AB1575" s="63"/>
      <c r="AC1575" s="63"/>
      <c r="AD1575" s="63"/>
      <c r="AE1575" s="63"/>
      <c r="AF1575" s="63"/>
      <c r="AG1575" s="63"/>
      <c r="AH1575" s="63"/>
      <c r="AI1575" s="63"/>
      <c r="AJ1575" s="63"/>
    </row>
    <row r="1576">
      <c r="A1576" s="3"/>
      <c r="B1576" s="55"/>
      <c r="C1576" s="55"/>
      <c r="D1576" s="55"/>
      <c r="E1576" s="55"/>
      <c r="F1576" s="55"/>
      <c r="G1576" s="55"/>
      <c r="H1576" s="55"/>
      <c r="I1576" s="55"/>
      <c r="J1576" s="55"/>
      <c r="K1576" s="55"/>
      <c r="L1576" s="55"/>
      <c r="M1576" s="55"/>
      <c r="N1576" s="55"/>
      <c r="O1576" s="57"/>
      <c r="P1576" s="55"/>
      <c r="Q1576" s="57"/>
      <c r="R1576" s="57"/>
      <c r="S1576" s="55"/>
      <c r="T1576" s="55"/>
      <c r="U1576" s="57"/>
      <c r="V1576" s="57"/>
      <c r="W1576" s="58"/>
      <c r="X1576" s="58"/>
      <c r="Y1576" s="55"/>
      <c r="Z1576" s="55"/>
      <c r="AA1576" s="3"/>
      <c r="AB1576" s="3"/>
      <c r="AC1576" s="3"/>
      <c r="AD1576" s="3"/>
      <c r="AE1576" s="3"/>
      <c r="AF1576" s="3"/>
      <c r="AG1576" s="3"/>
      <c r="AH1576" s="3"/>
      <c r="AI1576" s="3"/>
      <c r="AJ1576" s="3"/>
    </row>
    <row r="1577">
      <c r="A1577" s="63"/>
      <c r="B1577" s="59"/>
      <c r="C1577" s="59"/>
      <c r="D1577" s="59"/>
      <c r="E1577" s="59"/>
      <c r="F1577" s="59"/>
      <c r="G1577" s="59"/>
      <c r="H1577" s="59"/>
      <c r="I1577" s="59"/>
      <c r="J1577" s="59"/>
      <c r="K1577" s="59"/>
      <c r="L1577" s="59"/>
      <c r="M1577" s="59"/>
      <c r="N1577" s="59"/>
      <c r="O1577" s="61"/>
      <c r="P1577" s="59"/>
      <c r="Q1577" s="61"/>
      <c r="R1577" s="61"/>
      <c r="S1577" s="59"/>
      <c r="T1577" s="59"/>
      <c r="U1577" s="61"/>
      <c r="V1577" s="61"/>
      <c r="W1577" s="62"/>
      <c r="X1577" s="62"/>
      <c r="Y1577" s="59"/>
      <c r="Z1577" s="59"/>
      <c r="AA1577" s="63"/>
      <c r="AB1577" s="63"/>
      <c r="AC1577" s="63"/>
      <c r="AD1577" s="63"/>
      <c r="AE1577" s="63"/>
      <c r="AF1577" s="63"/>
      <c r="AG1577" s="63"/>
      <c r="AH1577" s="63"/>
      <c r="AI1577" s="63"/>
      <c r="AJ1577" s="63"/>
    </row>
    <row r="1578">
      <c r="A1578" s="3"/>
      <c r="B1578" s="55"/>
      <c r="C1578" s="55"/>
      <c r="D1578" s="55"/>
      <c r="E1578" s="55"/>
      <c r="F1578" s="55"/>
      <c r="G1578" s="55"/>
      <c r="H1578" s="55"/>
      <c r="I1578" s="55"/>
      <c r="J1578" s="55"/>
      <c r="K1578" s="55"/>
      <c r="L1578" s="55"/>
      <c r="M1578" s="55"/>
      <c r="N1578" s="55"/>
      <c r="O1578" s="57"/>
      <c r="P1578" s="55"/>
      <c r="Q1578" s="57"/>
      <c r="R1578" s="57"/>
      <c r="S1578" s="55"/>
      <c r="T1578" s="55"/>
      <c r="U1578" s="57"/>
      <c r="V1578" s="57"/>
      <c r="W1578" s="58"/>
      <c r="X1578" s="58"/>
      <c r="Y1578" s="55"/>
      <c r="Z1578" s="55"/>
      <c r="AA1578" s="3"/>
      <c r="AB1578" s="3"/>
      <c r="AC1578" s="3"/>
      <c r="AD1578" s="3"/>
      <c r="AE1578" s="3"/>
      <c r="AF1578" s="3"/>
      <c r="AG1578" s="3"/>
      <c r="AH1578" s="3"/>
      <c r="AI1578" s="3"/>
      <c r="AJ1578" s="3"/>
    </row>
    <row r="1579">
      <c r="A1579" s="63"/>
      <c r="B1579" s="59"/>
      <c r="C1579" s="59"/>
      <c r="D1579" s="59"/>
      <c r="E1579" s="59"/>
      <c r="F1579" s="59"/>
      <c r="G1579" s="59"/>
      <c r="H1579" s="59"/>
      <c r="I1579" s="59"/>
      <c r="J1579" s="59"/>
      <c r="K1579" s="59"/>
      <c r="L1579" s="59"/>
      <c r="M1579" s="59"/>
      <c r="N1579" s="59"/>
      <c r="O1579" s="61"/>
      <c r="P1579" s="59"/>
      <c r="Q1579" s="61"/>
      <c r="R1579" s="61"/>
      <c r="S1579" s="59"/>
      <c r="T1579" s="59"/>
      <c r="U1579" s="61"/>
      <c r="V1579" s="61"/>
      <c r="W1579" s="62"/>
      <c r="X1579" s="62"/>
      <c r="Y1579" s="59"/>
      <c r="Z1579" s="59"/>
      <c r="AA1579" s="63"/>
      <c r="AB1579" s="63"/>
      <c r="AC1579" s="63"/>
      <c r="AD1579" s="63"/>
      <c r="AE1579" s="63"/>
      <c r="AF1579" s="63"/>
      <c r="AG1579" s="63"/>
      <c r="AH1579" s="63"/>
      <c r="AI1579" s="63"/>
      <c r="AJ1579" s="63"/>
    </row>
    <row r="1580">
      <c r="A1580" s="3"/>
      <c r="B1580" s="55"/>
      <c r="C1580" s="55"/>
      <c r="D1580" s="55"/>
      <c r="E1580" s="55"/>
      <c r="F1580" s="55"/>
      <c r="G1580" s="55"/>
      <c r="H1580" s="55"/>
      <c r="I1580" s="55"/>
      <c r="J1580" s="55"/>
      <c r="K1580" s="55"/>
      <c r="L1580" s="55"/>
      <c r="M1580" s="55"/>
      <c r="N1580" s="55"/>
      <c r="O1580" s="57"/>
      <c r="P1580" s="55"/>
      <c r="Q1580" s="57"/>
      <c r="R1580" s="57"/>
      <c r="S1580" s="55"/>
      <c r="T1580" s="55"/>
      <c r="U1580" s="57"/>
      <c r="V1580" s="57"/>
      <c r="W1580" s="58"/>
      <c r="X1580" s="58"/>
      <c r="Y1580" s="55"/>
      <c r="Z1580" s="55"/>
      <c r="AA1580" s="3"/>
      <c r="AB1580" s="3"/>
      <c r="AC1580" s="3"/>
      <c r="AD1580" s="3"/>
      <c r="AE1580" s="3"/>
      <c r="AF1580" s="3"/>
      <c r="AG1580" s="3"/>
      <c r="AH1580" s="3"/>
      <c r="AI1580" s="3"/>
      <c r="AJ1580" s="3"/>
    </row>
    <row r="1581">
      <c r="A1581" s="63"/>
      <c r="B1581" s="59"/>
      <c r="C1581" s="59"/>
      <c r="D1581" s="59"/>
      <c r="E1581" s="59"/>
      <c r="F1581" s="59"/>
      <c r="G1581" s="59"/>
      <c r="H1581" s="59"/>
      <c r="I1581" s="59"/>
      <c r="J1581" s="59"/>
      <c r="K1581" s="59"/>
      <c r="L1581" s="59"/>
      <c r="M1581" s="59"/>
      <c r="N1581" s="59"/>
      <c r="O1581" s="61"/>
      <c r="P1581" s="59"/>
      <c r="Q1581" s="61"/>
      <c r="R1581" s="61"/>
      <c r="S1581" s="59"/>
      <c r="T1581" s="59"/>
      <c r="U1581" s="61"/>
      <c r="V1581" s="61"/>
      <c r="W1581" s="62"/>
      <c r="X1581" s="62"/>
      <c r="Y1581" s="59"/>
      <c r="Z1581" s="59"/>
      <c r="AA1581" s="63"/>
      <c r="AB1581" s="63"/>
      <c r="AC1581" s="63"/>
      <c r="AD1581" s="63"/>
      <c r="AE1581" s="63"/>
      <c r="AF1581" s="63"/>
      <c r="AG1581" s="63"/>
      <c r="AH1581" s="63"/>
      <c r="AI1581" s="63"/>
      <c r="AJ1581" s="63"/>
    </row>
    <row r="1582">
      <c r="A1582" s="3"/>
      <c r="B1582" s="55"/>
      <c r="C1582" s="55"/>
      <c r="D1582" s="55"/>
      <c r="E1582" s="55"/>
      <c r="F1582" s="55"/>
      <c r="G1582" s="55"/>
      <c r="H1582" s="55"/>
      <c r="I1582" s="55"/>
      <c r="J1582" s="55"/>
      <c r="K1582" s="55"/>
      <c r="L1582" s="55"/>
      <c r="M1582" s="55"/>
      <c r="N1582" s="55"/>
      <c r="O1582" s="57"/>
      <c r="P1582" s="55"/>
      <c r="Q1582" s="57"/>
      <c r="R1582" s="57"/>
      <c r="S1582" s="55"/>
      <c r="T1582" s="55"/>
      <c r="U1582" s="57"/>
      <c r="V1582" s="57"/>
      <c r="W1582" s="58"/>
      <c r="X1582" s="58"/>
      <c r="Y1582" s="55"/>
      <c r="Z1582" s="55"/>
      <c r="AA1582" s="3"/>
      <c r="AB1582" s="3"/>
      <c r="AC1582" s="3"/>
      <c r="AD1582" s="3"/>
      <c r="AE1582" s="3"/>
      <c r="AF1582" s="3"/>
      <c r="AG1582" s="3"/>
      <c r="AH1582" s="3"/>
      <c r="AI1582" s="3"/>
      <c r="AJ1582" s="3"/>
    </row>
    <row r="1583">
      <c r="A1583" s="63"/>
      <c r="B1583" s="59"/>
      <c r="C1583" s="59"/>
      <c r="D1583" s="59"/>
      <c r="E1583" s="59"/>
      <c r="F1583" s="59"/>
      <c r="G1583" s="59"/>
      <c r="H1583" s="59"/>
      <c r="I1583" s="59"/>
      <c r="J1583" s="59"/>
      <c r="K1583" s="59"/>
      <c r="L1583" s="59"/>
      <c r="M1583" s="59"/>
      <c r="N1583" s="59"/>
      <c r="O1583" s="61"/>
      <c r="P1583" s="59"/>
      <c r="Q1583" s="61"/>
      <c r="R1583" s="61"/>
      <c r="S1583" s="59"/>
      <c r="T1583" s="59"/>
      <c r="U1583" s="61"/>
      <c r="V1583" s="61"/>
      <c r="W1583" s="62"/>
      <c r="X1583" s="62"/>
      <c r="Y1583" s="59"/>
      <c r="Z1583" s="59"/>
      <c r="AA1583" s="63"/>
      <c r="AB1583" s="63"/>
      <c r="AC1583" s="63"/>
      <c r="AD1583" s="63"/>
      <c r="AE1583" s="63"/>
      <c r="AF1583" s="63"/>
      <c r="AG1583" s="63"/>
      <c r="AH1583" s="63"/>
      <c r="AI1583" s="63"/>
      <c r="AJ1583" s="63"/>
    </row>
    <row r="1584">
      <c r="A1584" s="3"/>
      <c r="B1584" s="55"/>
      <c r="C1584" s="55"/>
      <c r="D1584" s="55"/>
      <c r="E1584" s="55"/>
      <c r="F1584" s="55"/>
      <c r="G1584" s="55"/>
      <c r="H1584" s="55"/>
      <c r="I1584" s="55"/>
      <c r="J1584" s="55"/>
      <c r="K1584" s="55"/>
      <c r="L1584" s="55"/>
      <c r="M1584" s="55"/>
      <c r="N1584" s="55"/>
      <c r="O1584" s="57"/>
      <c r="P1584" s="55"/>
      <c r="Q1584" s="57"/>
      <c r="R1584" s="57"/>
      <c r="S1584" s="55"/>
      <c r="T1584" s="55"/>
      <c r="U1584" s="57"/>
      <c r="V1584" s="57"/>
      <c r="W1584" s="58"/>
      <c r="X1584" s="58"/>
      <c r="Y1584" s="55"/>
      <c r="Z1584" s="55"/>
      <c r="AA1584" s="3"/>
      <c r="AB1584" s="3"/>
      <c r="AC1584" s="3"/>
      <c r="AD1584" s="3"/>
      <c r="AE1584" s="3"/>
      <c r="AF1584" s="3"/>
      <c r="AG1584" s="3"/>
      <c r="AH1584" s="3"/>
      <c r="AI1584" s="3"/>
      <c r="AJ1584" s="3"/>
    </row>
    <row r="1585">
      <c r="A1585" s="63"/>
      <c r="B1585" s="59"/>
      <c r="C1585" s="59"/>
      <c r="D1585" s="59"/>
      <c r="E1585" s="59"/>
      <c r="F1585" s="59"/>
      <c r="G1585" s="59"/>
      <c r="H1585" s="59"/>
      <c r="I1585" s="59"/>
      <c r="J1585" s="59"/>
      <c r="K1585" s="59"/>
      <c r="L1585" s="59"/>
      <c r="M1585" s="59"/>
      <c r="N1585" s="59"/>
      <c r="O1585" s="61"/>
      <c r="P1585" s="59"/>
      <c r="Q1585" s="61"/>
      <c r="R1585" s="61"/>
      <c r="S1585" s="59"/>
      <c r="T1585" s="59"/>
      <c r="U1585" s="61"/>
      <c r="V1585" s="61"/>
      <c r="W1585" s="62"/>
      <c r="X1585" s="62"/>
      <c r="Y1585" s="59"/>
      <c r="Z1585" s="59"/>
      <c r="AA1585" s="63"/>
      <c r="AB1585" s="63"/>
      <c r="AC1585" s="63"/>
      <c r="AD1585" s="63"/>
      <c r="AE1585" s="63"/>
      <c r="AF1585" s="63"/>
      <c r="AG1585" s="63"/>
      <c r="AH1585" s="63"/>
      <c r="AI1585" s="63"/>
      <c r="AJ1585" s="63"/>
    </row>
    <row r="1586">
      <c r="A1586" s="3"/>
      <c r="B1586" s="55"/>
      <c r="C1586" s="55"/>
      <c r="D1586" s="55"/>
      <c r="E1586" s="55"/>
      <c r="F1586" s="55"/>
      <c r="G1586" s="55"/>
      <c r="H1586" s="55"/>
      <c r="I1586" s="55"/>
      <c r="J1586" s="55"/>
      <c r="K1586" s="55"/>
      <c r="L1586" s="55"/>
      <c r="M1586" s="55"/>
      <c r="N1586" s="55"/>
      <c r="O1586" s="57"/>
      <c r="P1586" s="55"/>
      <c r="Q1586" s="57"/>
      <c r="R1586" s="57"/>
      <c r="S1586" s="55"/>
      <c r="T1586" s="55"/>
      <c r="U1586" s="57"/>
      <c r="V1586" s="57"/>
      <c r="W1586" s="58"/>
      <c r="X1586" s="58"/>
      <c r="Y1586" s="55"/>
      <c r="Z1586" s="55"/>
      <c r="AA1586" s="3"/>
      <c r="AB1586" s="3"/>
      <c r="AC1586" s="3"/>
      <c r="AD1586" s="3"/>
      <c r="AE1586" s="3"/>
      <c r="AF1586" s="3"/>
      <c r="AG1586" s="3"/>
      <c r="AH1586" s="3"/>
      <c r="AI1586" s="3"/>
      <c r="AJ1586" s="3"/>
    </row>
    <row r="1587">
      <c r="A1587" s="63"/>
      <c r="B1587" s="59"/>
      <c r="C1587" s="59"/>
      <c r="D1587" s="59"/>
      <c r="E1587" s="59"/>
      <c r="F1587" s="59"/>
      <c r="G1587" s="59"/>
      <c r="H1587" s="59"/>
      <c r="I1587" s="59"/>
      <c r="J1587" s="59"/>
      <c r="K1587" s="59"/>
      <c r="L1587" s="59"/>
      <c r="M1587" s="59"/>
      <c r="N1587" s="59"/>
      <c r="O1587" s="61"/>
      <c r="P1587" s="59"/>
      <c r="Q1587" s="61"/>
      <c r="R1587" s="61"/>
      <c r="S1587" s="59"/>
      <c r="T1587" s="59"/>
      <c r="U1587" s="61"/>
      <c r="V1587" s="61"/>
      <c r="W1587" s="62"/>
      <c r="X1587" s="62"/>
      <c r="Y1587" s="59"/>
      <c r="Z1587" s="59"/>
      <c r="AA1587" s="63"/>
      <c r="AB1587" s="63"/>
      <c r="AC1587" s="63"/>
      <c r="AD1587" s="63"/>
      <c r="AE1587" s="63"/>
      <c r="AF1587" s="63"/>
      <c r="AG1587" s="63"/>
      <c r="AH1587" s="63"/>
      <c r="AI1587" s="63"/>
      <c r="AJ1587" s="63"/>
    </row>
    <row r="1588">
      <c r="A1588" s="3"/>
      <c r="B1588" s="55"/>
      <c r="C1588" s="55"/>
      <c r="D1588" s="55"/>
      <c r="E1588" s="55"/>
      <c r="F1588" s="55"/>
      <c r="G1588" s="55"/>
      <c r="H1588" s="55"/>
      <c r="I1588" s="55"/>
      <c r="J1588" s="55"/>
      <c r="K1588" s="55"/>
      <c r="L1588" s="55"/>
      <c r="M1588" s="55"/>
      <c r="N1588" s="55"/>
      <c r="O1588" s="57"/>
      <c r="P1588" s="55"/>
      <c r="Q1588" s="57"/>
      <c r="R1588" s="57"/>
      <c r="S1588" s="55"/>
      <c r="T1588" s="55"/>
      <c r="U1588" s="57"/>
      <c r="V1588" s="57"/>
      <c r="W1588" s="58"/>
      <c r="X1588" s="58"/>
      <c r="Y1588" s="55"/>
      <c r="Z1588" s="55"/>
      <c r="AA1588" s="3"/>
      <c r="AB1588" s="3"/>
      <c r="AC1588" s="3"/>
      <c r="AD1588" s="3"/>
      <c r="AE1588" s="3"/>
      <c r="AF1588" s="3"/>
      <c r="AG1588" s="3"/>
      <c r="AH1588" s="3"/>
      <c r="AI1588" s="3"/>
      <c r="AJ1588" s="3"/>
    </row>
    <row r="1589">
      <c r="A1589" s="63"/>
      <c r="B1589" s="59"/>
      <c r="C1589" s="59"/>
      <c r="D1589" s="59"/>
      <c r="E1589" s="59"/>
      <c r="F1589" s="59"/>
      <c r="G1589" s="59"/>
      <c r="H1589" s="59"/>
      <c r="I1589" s="59"/>
      <c r="J1589" s="59"/>
      <c r="K1589" s="59"/>
      <c r="L1589" s="59"/>
      <c r="M1589" s="59"/>
      <c r="N1589" s="59"/>
      <c r="O1589" s="61"/>
      <c r="P1589" s="59"/>
      <c r="Q1589" s="61"/>
      <c r="R1589" s="61"/>
      <c r="S1589" s="59"/>
      <c r="T1589" s="59"/>
      <c r="U1589" s="61"/>
      <c r="V1589" s="61"/>
      <c r="W1589" s="62"/>
      <c r="X1589" s="62"/>
      <c r="Y1589" s="59"/>
      <c r="Z1589" s="59"/>
      <c r="AA1589" s="63"/>
      <c r="AB1589" s="63"/>
      <c r="AC1589" s="63"/>
      <c r="AD1589" s="63"/>
      <c r="AE1589" s="63"/>
      <c r="AF1589" s="63"/>
      <c r="AG1589" s="63"/>
      <c r="AH1589" s="63"/>
      <c r="AI1589" s="63"/>
      <c r="AJ1589" s="63"/>
    </row>
    <row r="1590">
      <c r="A1590" s="3"/>
      <c r="B1590" s="55"/>
      <c r="C1590" s="55"/>
      <c r="D1590" s="55"/>
      <c r="E1590" s="55"/>
      <c r="F1590" s="55"/>
      <c r="G1590" s="55"/>
      <c r="H1590" s="55"/>
      <c r="I1590" s="55"/>
      <c r="J1590" s="55"/>
      <c r="K1590" s="55"/>
      <c r="L1590" s="55"/>
      <c r="M1590" s="55"/>
      <c r="N1590" s="55"/>
      <c r="O1590" s="57"/>
      <c r="P1590" s="55"/>
      <c r="Q1590" s="57"/>
      <c r="R1590" s="57"/>
      <c r="S1590" s="55"/>
      <c r="T1590" s="55"/>
      <c r="U1590" s="57"/>
      <c r="V1590" s="57"/>
      <c r="W1590" s="58"/>
      <c r="X1590" s="58"/>
      <c r="Y1590" s="55"/>
      <c r="Z1590" s="55"/>
      <c r="AA1590" s="3"/>
      <c r="AB1590" s="3"/>
      <c r="AC1590" s="3"/>
      <c r="AD1590" s="3"/>
      <c r="AE1590" s="3"/>
      <c r="AF1590" s="3"/>
      <c r="AG1590" s="3"/>
      <c r="AH1590" s="3"/>
      <c r="AI1590" s="3"/>
      <c r="AJ1590" s="3"/>
    </row>
    <row r="1591">
      <c r="A1591" s="63"/>
      <c r="B1591" s="59"/>
      <c r="C1591" s="59"/>
      <c r="D1591" s="59"/>
      <c r="E1591" s="59"/>
      <c r="F1591" s="59"/>
      <c r="G1591" s="59"/>
      <c r="H1591" s="59"/>
      <c r="I1591" s="59"/>
      <c r="J1591" s="59"/>
      <c r="K1591" s="59"/>
      <c r="L1591" s="59"/>
      <c r="M1591" s="59"/>
      <c r="N1591" s="59"/>
      <c r="O1591" s="61"/>
      <c r="P1591" s="59"/>
      <c r="Q1591" s="61"/>
      <c r="R1591" s="61"/>
      <c r="S1591" s="59"/>
      <c r="T1591" s="59"/>
      <c r="U1591" s="61"/>
      <c r="V1591" s="61"/>
      <c r="W1591" s="62"/>
      <c r="X1591" s="62"/>
      <c r="Y1591" s="59"/>
      <c r="Z1591" s="59"/>
      <c r="AA1591" s="63"/>
      <c r="AB1591" s="63"/>
      <c r="AC1591" s="63"/>
      <c r="AD1591" s="63"/>
      <c r="AE1591" s="63"/>
      <c r="AF1591" s="63"/>
      <c r="AG1591" s="63"/>
      <c r="AH1591" s="63"/>
      <c r="AI1591" s="63"/>
      <c r="AJ1591" s="63"/>
    </row>
    <row r="1592">
      <c r="A1592" s="3"/>
      <c r="B1592" s="55"/>
      <c r="C1592" s="55"/>
      <c r="D1592" s="55"/>
      <c r="E1592" s="55"/>
      <c r="F1592" s="55"/>
      <c r="G1592" s="55"/>
      <c r="H1592" s="55"/>
      <c r="I1592" s="55"/>
      <c r="J1592" s="55"/>
      <c r="K1592" s="55"/>
      <c r="L1592" s="55"/>
      <c r="M1592" s="55"/>
      <c r="N1592" s="55"/>
      <c r="O1592" s="57"/>
      <c r="P1592" s="55"/>
      <c r="Q1592" s="57"/>
      <c r="R1592" s="57"/>
      <c r="S1592" s="55"/>
      <c r="T1592" s="55"/>
      <c r="U1592" s="57"/>
      <c r="V1592" s="57"/>
      <c r="W1592" s="58"/>
      <c r="X1592" s="58"/>
      <c r="Y1592" s="55"/>
      <c r="Z1592" s="55"/>
      <c r="AA1592" s="3"/>
      <c r="AB1592" s="3"/>
      <c r="AC1592" s="3"/>
      <c r="AD1592" s="3"/>
      <c r="AE1592" s="3"/>
      <c r="AF1592" s="3"/>
      <c r="AG1592" s="3"/>
      <c r="AH1592" s="3"/>
      <c r="AI1592" s="3"/>
      <c r="AJ1592" s="3"/>
    </row>
    <row r="1593">
      <c r="A1593" s="63"/>
      <c r="B1593" s="59"/>
      <c r="C1593" s="59"/>
      <c r="D1593" s="59"/>
      <c r="E1593" s="59"/>
      <c r="F1593" s="59"/>
      <c r="G1593" s="59"/>
      <c r="H1593" s="59"/>
      <c r="I1593" s="59"/>
      <c r="J1593" s="59"/>
      <c r="K1593" s="59"/>
      <c r="L1593" s="59"/>
      <c r="M1593" s="59"/>
      <c r="N1593" s="59"/>
      <c r="O1593" s="61"/>
      <c r="P1593" s="59"/>
      <c r="Q1593" s="61"/>
      <c r="R1593" s="61"/>
      <c r="S1593" s="59"/>
      <c r="T1593" s="59"/>
      <c r="U1593" s="61"/>
      <c r="V1593" s="61"/>
      <c r="W1593" s="62"/>
      <c r="X1593" s="62"/>
      <c r="Y1593" s="59"/>
      <c r="Z1593" s="59"/>
      <c r="AA1593" s="63"/>
      <c r="AB1593" s="63"/>
      <c r="AC1593" s="63"/>
      <c r="AD1593" s="63"/>
      <c r="AE1593" s="63"/>
      <c r="AF1593" s="63"/>
      <c r="AG1593" s="63"/>
      <c r="AH1593" s="63"/>
      <c r="AI1593" s="63"/>
      <c r="AJ1593" s="63"/>
    </row>
    <row r="1594">
      <c r="A1594" s="3"/>
      <c r="B1594" s="55"/>
      <c r="C1594" s="55"/>
      <c r="D1594" s="55"/>
      <c r="E1594" s="55"/>
      <c r="F1594" s="55"/>
      <c r="G1594" s="55"/>
      <c r="H1594" s="55"/>
      <c r="I1594" s="55"/>
      <c r="J1594" s="55"/>
      <c r="K1594" s="55"/>
      <c r="L1594" s="55"/>
      <c r="M1594" s="55"/>
      <c r="N1594" s="55"/>
      <c r="O1594" s="57"/>
      <c r="P1594" s="55"/>
      <c r="Q1594" s="57"/>
      <c r="R1594" s="57"/>
      <c r="S1594" s="55"/>
      <c r="T1594" s="55"/>
      <c r="U1594" s="57"/>
      <c r="V1594" s="57"/>
      <c r="W1594" s="58"/>
      <c r="X1594" s="58"/>
      <c r="Y1594" s="55"/>
      <c r="Z1594" s="55"/>
      <c r="AA1594" s="3"/>
      <c r="AB1594" s="3"/>
      <c r="AC1594" s="3"/>
      <c r="AD1594" s="3"/>
      <c r="AE1594" s="3"/>
      <c r="AF1594" s="3"/>
      <c r="AG1594" s="3"/>
      <c r="AH1594" s="3"/>
      <c r="AI1594" s="3"/>
      <c r="AJ1594" s="3"/>
    </row>
    <row r="1595">
      <c r="A1595" s="63"/>
      <c r="B1595" s="59"/>
      <c r="C1595" s="59"/>
      <c r="D1595" s="59"/>
      <c r="E1595" s="59"/>
      <c r="F1595" s="59"/>
      <c r="G1595" s="59"/>
      <c r="H1595" s="59"/>
      <c r="I1595" s="59"/>
      <c r="J1595" s="59"/>
      <c r="K1595" s="59"/>
      <c r="L1595" s="59"/>
      <c r="M1595" s="59"/>
      <c r="N1595" s="59"/>
      <c r="O1595" s="61"/>
      <c r="P1595" s="59"/>
      <c r="Q1595" s="61"/>
      <c r="R1595" s="61"/>
      <c r="S1595" s="59"/>
      <c r="T1595" s="59"/>
      <c r="U1595" s="61"/>
      <c r="V1595" s="61"/>
      <c r="W1595" s="62"/>
      <c r="X1595" s="62"/>
      <c r="Y1595" s="59"/>
      <c r="Z1595" s="59"/>
      <c r="AA1595" s="63"/>
      <c r="AB1595" s="63"/>
      <c r="AC1595" s="63"/>
      <c r="AD1595" s="63"/>
      <c r="AE1595" s="63"/>
      <c r="AF1595" s="63"/>
      <c r="AG1595" s="63"/>
      <c r="AH1595" s="63"/>
      <c r="AI1595" s="63"/>
      <c r="AJ1595" s="63"/>
    </row>
    <row r="1596">
      <c r="A1596" s="3"/>
      <c r="B1596" s="55"/>
      <c r="C1596" s="55"/>
      <c r="D1596" s="55"/>
      <c r="E1596" s="55"/>
      <c r="F1596" s="55"/>
      <c r="G1596" s="55"/>
      <c r="H1596" s="55"/>
      <c r="I1596" s="55"/>
      <c r="J1596" s="55"/>
      <c r="K1596" s="55"/>
      <c r="L1596" s="55"/>
      <c r="M1596" s="55"/>
      <c r="N1596" s="55"/>
      <c r="O1596" s="57"/>
      <c r="P1596" s="55"/>
      <c r="Q1596" s="57"/>
      <c r="R1596" s="57"/>
      <c r="S1596" s="55"/>
      <c r="T1596" s="55"/>
      <c r="U1596" s="57"/>
      <c r="V1596" s="57"/>
      <c r="W1596" s="58"/>
      <c r="X1596" s="58"/>
      <c r="Y1596" s="55"/>
      <c r="Z1596" s="55"/>
      <c r="AA1596" s="3"/>
      <c r="AB1596" s="3"/>
      <c r="AC1596" s="3"/>
      <c r="AD1596" s="3"/>
      <c r="AE1596" s="3"/>
      <c r="AF1596" s="3"/>
      <c r="AG1596" s="3"/>
      <c r="AH1596" s="3"/>
      <c r="AI1596" s="3"/>
      <c r="AJ1596" s="3"/>
    </row>
    <row r="1597">
      <c r="A1597" s="63"/>
      <c r="B1597" s="59"/>
      <c r="C1597" s="59"/>
      <c r="D1597" s="59"/>
      <c r="E1597" s="59"/>
      <c r="F1597" s="59"/>
      <c r="G1597" s="59"/>
      <c r="H1597" s="59"/>
      <c r="I1597" s="59"/>
      <c r="J1597" s="59"/>
      <c r="K1597" s="59"/>
      <c r="L1597" s="59"/>
      <c r="M1597" s="59"/>
      <c r="N1597" s="59"/>
      <c r="O1597" s="61"/>
      <c r="P1597" s="59"/>
      <c r="Q1597" s="61"/>
      <c r="R1597" s="61"/>
      <c r="S1597" s="59"/>
      <c r="T1597" s="59"/>
      <c r="U1597" s="61"/>
      <c r="V1597" s="61"/>
      <c r="W1597" s="62"/>
      <c r="X1597" s="62"/>
      <c r="Y1597" s="59"/>
      <c r="Z1597" s="59"/>
      <c r="AA1597" s="63"/>
      <c r="AB1597" s="63"/>
      <c r="AC1597" s="63"/>
      <c r="AD1597" s="63"/>
      <c r="AE1597" s="63"/>
      <c r="AF1597" s="63"/>
      <c r="AG1597" s="63"/>
      <c r="AH1597" s="63"/>
      <c r="AI1597" s="63"/>
      <c r="AJ1597" s="63"/>
    </row>
    <row r="1598">
      <c r="A1598" s="3"/>
      <c r="B1598" s="55"/>
      <c r="C1598" s="55"/>
      <c r="D1598" s="55"/>
      <c r="E1598" s="55"/>
      <c r="F1598" s="55"/>
      <c r="G1598" s="55"/>
      <c r="H1598" s="55"/>
      <c r="I1598" s="55"/>
      <c r="J1598" s="55"/>
      <c r="K1598" s="55"/>
      <c r="L1598" s="55"/>
      <c r="M1598" s="55"/>
      <c r="N1598" s="55"/>
      <c r="O1598" s="57"/>
      <c r="P1598" s="55"/>
      <c r="Q1598" s="57"/>
      <c r="R1598" s="57"/>
      <c r="S1598" s="55"/>
      <c r="T1598" s="55"/>
      <c r="U1598" s="57"/>
      <c r="V1598" s="57"/>
      <c r="W1598" s="58"/>
      <c r="X1598" s="58"/>
      <c r="Y1598" s="55"/>
      <c r="Z1598" s="55"/>
      <c r="AA1598" s="3"/>
      <c r="AB1598" s="3"/>
      <c r="AC1598" s="3"/>
      <c r="AD1598" s="3"/>
      <c r="AE1598" s="3"/>
      <c r="AF1598" s="3"/>
      <c r="AG1598" s="3"/>
      <c r="AH1598" s="3"/>
      <c r="AI1598" s="3"/>
      <c r="AJ1598" s="3"/>
    </row>
    <row r="1599">
      <c r="A1599" s="63"/>
      <c r="B1599" s="59"/>
      <c r="C1599" s="59"/>
      <c r="D1599" s="59"/>
      <c r="E1599" s="59"/>
      <c r="F1599" s="59"/>
      <c r="G1599" s="59"/>
      <c r="H1599" s="59"/>
      <c r="I1599" s="59"/>
      <c r="J1599" s="59"/>
      <c r="K1599" s="59"/>
      <c r="L1599" s="59"/>
      <c r="M1599" s="59"/>
      <c r="N1599" s="59"/>
      <c r="O1599" s="61"/>
      <c r="P1599" s="59"/>
      <c r="Q1599" s="61"/>
      <c r="R1599" s="61"/>
      <c r="S1599" s="59"/>
      <c r="T1599" s="59"/>
      <c r="U1599" s="61"/>
      <c r="V1599" s="61"/>
      <c r="W1599" s="62"/>
      <c r="X1599" s="62"/>
      <c r="Y1599" s="59"/>
      <c r="Z1599" s="59"/>
      <c r="AA1599" s="63"/>
      <c r="AB1599" s="63"/>
      <c r="AC1599" s="63"/>
      <c r="AD1599" s="63"/>
      <c r="AE1599" s="63"/>
      <c r="AF1599" s="63"/>
      <c r="AG1599" s="63"/>
      <c r="AH1599" s="63"/>
      <c r="AI1599" s="63"/>
      <c r="AJ1599" s="63"/>
    </row>
    <row r="1600">
      <c r="A1600" s="3"/>
      <c r="B1600" s="55"/>
      <c r="C1600" s="55"/>
      <c r="D1600" s="55"/>
      <c r="E1600" s="55"/>
      <c r="F1600" s="55"/>
      <c r="G1600" s="55"/>
      <c r="H1600" s="55"/>
      <c r="I1600" s="55"/>
      <c r="J1600" s="55"/>
      <c r="K1600" s="55"/>
      <c r="L1600" s="55"/>
      <c r="M1600" s="55"/>
      <c r="N1600" s="55"/>
      <c r="O1600" s="57"/>
      <c r="P1600" s="55"/>
      <c r="Q1600" s="57"/>
      <c r="R1600" s="57"/>
      <c r="S1600" s="55"/>
      <c r="T1600" s="55"/>
      <c r="U1600" s="57"/>
      <c r="V1600" s="57"/>
      <c r="W1600" s="58"/>
      <c r="X1600" s="58"/>
      <c r="Y1600" s="55"/>
      <c r="Z1600" s="55"/>
      <c r="AA1600" s="3"/>
      <c r="AB1600" s="3"/>
      <c r="AC1600" s="3"/>
      <c r="AD1600" s="3"/>
      <c r="AE1600" s="3"/>
      <c r="AF1600" s="3"/>
      <c r="AG1600" s="3"/>
      <c r="AH1600" s="3"/>
      <c r="AI1600" s="3"/>
      <c r="AJ1600" s="3"/>
    </row>
    <row r="1601">
      <c r="A1601" s="63"/>
      <c r="B1601" s="59"/>
      <c r="C1601" s="59"/>
      <c r="D1601" s="59"/>
      <c r="E1601" s="59"/>
      <c r="F1601" s="59"/>
      <c r="G1601" s="59"/>
      <c r="H1601" s="59"/>
      <c r="I1601" s="59"/>
      <c r="J1601" s="59"/>
      <c r="K1601" s="59"/>
      <c r="L1601" s="59"/>
      <c r="M1601" s="59"/>
      <c r="N1601" s="59"/>
      <c r="O1601" s="61"/>
      <c r="P1601" s="59"/>
      <c r="Q1601" s="61"/>
      <c r="R1601" s="61"/>
      <c r="S1601" s="59"/>
      <c r="T1601" s="59"/>
      <c r="U1601" s="61"/>
      <c r="V1601" s="61"/>
      <c r="W1601" s="62"/>
      <c r="X1601" s="62"/>
      <c r="Y1601" s="59"/>
      <c r="Z1601" s="59"/>
      <c r="AA1601" s="63"/>
      <c r="AB1601" s="63"/>
      <c r="AC1601" s="63"/>
      <c r="AD1601" s="63"/>
      <c r="AE1601" s="63"/>
      <c r="AF1601" s="63"/>
      <c r="AG1601" s="63"/>
      <c r="AH1601" s="63"/>
      <c r="AI1601" s="63"/>
      <c r="AJ1601" s="63"/>
    </row>
    <row r="1602">
      <c r="A1602" s="3"/>
      <c r="B1602" s="55"/>
      <c r="C1602" s="55"/>
      <c r="D1602" s="55"/>
      <c r="E1602" s="55"/>
      <c r="F1602" s="55"/>
      <c r="G1602" s="55"/>
      <c r="H1602" s="55"/>
      <c r="I1602" s="55"/>
      <c r="J1602" s="55"/>
      <c r="K1602" s="55"/>
      <c r="L1602" s="55"/>
      <c r="M1602" s="55"/>
      <c r="N1602" s="55"/>
      <c r="O1602" s="57"/>
      <c r="P1602" s="55"/>
      <c r="Q1602" s="57"/>
      <c r="R1602" s="57"/>
      <c r="S1602" s="55"/>
      <c r="T1602" s="55"/>
      <c r="U1602" s="57"/>
      <c r="V1602" s="57"/>
      <c r="W1602" s="58"/>
      <c r="X1602" s="58"/>
      <c r="Y1602" s="55"/>
      <c r="Z1602" s="55"/>
      <c r="AA1602" s="3"/>
      <c r="AB1602" s="3"/>
      <c r="AC1602" s="3"/>
      <c r="AD1602" s="3"/>
      <c r="AE1602" s="3"/>
      <c r="AF1602" s="3"/>
      <c r="AG1602" s="3"/>
      <c r="AH1602" s="3"/>
      <c r="AI1602" s="3"/>
      <c r="AJ1602" s="3"/>
    </row>
    <row r="1603">
      <c r="A1603" s="63"/>
      <c r="B1603" s="59"/>
      <c r="C1603" s="59"/>
      <c r="D1603" s="59"/>
      <c r="E1603" s="59"/>
      <c r="F1603" s="59"/>
      <c r="G1603" s="59"/>
      <c r="H1603" s="59"/>
      <c r="I1603" s="59"/>
      <c r="J1603" s="59"/>
      <c r="K1603" s="59"/>
      <c r="L1603" s="59"/>
      <c r="M1603" s="59"/>
      <c r="N1603" s="59"/>
      <c r="O1603" s="61"/>
      <c r="P1603" s="59"/>
      <c r="Q1603" s="61"/>
      <c r="R1603" s="61"/>
      <c r="S1603" s="59"/>
      <c r="T1603" s="59"/>
      <c r="U1603" s="61"/>
      <c r="V1603" s="61"/>
      <c r="W1603" s="62"/>
      <c r="X1603" s="62"/>
      <c r="Y1603" s="59"/>
      <c r="Z1603" s="59"/>
      <c r="AA1603" s="63"/>
      <c r="AB1603" s="63"/>
      <c r="AC1603" s="63"/>
      <c r="AD1603" s="63"/>
      <c r="AE1603" s="63"/>
      <c r="AF1603" s="63"/>
      <c r="AG1603" s="63"/>
      <c r="AH1603" s="63"/>
      <c r="AI1603" s="63"/>
      <c r="AJ1603" s="63"/>
    </row>
    <row r="1604">
      <c r="A1604" s="3"/>
      <c r="B1604" s="55"/>
      <c r="C1604" s="55"/>
      <c r="D1604" s="55"/>
      <c r="E1604" s="55"/>
      <c r="F1604" s="55"/>
      <c r="G1604" s="55"/>
      <c r="H1604" s="55"/>
      <c r="I1604" s="55"/>
      <c r="J1604" s="55"/>
      <c r="K1604" s="55"/>
      <c r="L1604" s="55"/>
      <c r="M1604" s="55"/>
      <c r="N1604" s="55"/>
      <c r="O1604" s="57"/>
      <c r="P1604" s="55"/>
      <c r="Q1604" s="57"/>
      <c r="R1604" s="57"/>
      <c r="S1604" s="55"/>
      <c r="T1604" s="55"/>
      <c r="U1604" s="57"/>
      <c r="V1604" s="57"/>
      <c r="W1604" s="58"/>
      <c r="X1604" s="58"/>
      <c r="Y1604" s="55"/>
      <c r="Z1604" s="55"/>
      <c r="AA1604" s="3"/>
      <c r="AB1604" s="3"/>
      <c r="AC1604" s="3"/>
      <c r="AD1604" s="3"/>
      <c r="AE1604" s="3"/>
      <c r="AF1604" s="3"/>
      <c r="AG1604" s="3"/>
      <c r="AH1604" s="3"/>
      <c r="AI1604" s="3"/>
      <c r="AJ1604" s="3"/>
    </row>
    <row r="1605">
      <c r="A1605" s="63"/>
      <c r="B1605" s="59"/>
      <c r="C1605" s="59"/>
      <c r="D1605" s="59"/>
      <c r="E1605" s="59"/>
      <c r="F1605" s="59"/>
      <c r="G1605" s="59"/>
      <c r="H1605" s="59"/>
      <c r="I1605" s="59"/>
      <c r="J1605" s="59"/>
      <c r="K1605" s="59"/>
      <c r="L1605" s="59"/>
      <c r="M1605" s="59"/>
      <c r="N1605" s="59"/>
      <c r="O1605" s="61"/>
      <c r="P1605" s="59"/>
      <c r="Q1605" s="61"/>
      <c r="R1605" s="61"/>
      <c r="S1605" s="59"/>
      <c r="T1605" s="59"/>
      <c r="U1605" s="61"/>
      <c r="V1605" s="61"/>
      <c r="W1605" s="62"/>
      <c r="X1605" s="62"/>
      <c r="Y1605" s="59"/>
      <c r="Z1605" s="59"/>
      <c r="AA1605" s="63"/>
      <c r="AB1605" s="63"/>
      <c r="AC1605" s="63"/>
      <c r="AD1605" s="63"/>
      <c r="AE1605" s="63"/>
      <c r="AF1605" s="63"/>
      <c r="AG1605" s="63"/>
      <c r="AH1605" s="63"/>
      <c r="AI1605" s="63"/>
      <c r="AJ1605" s="63"/>
    </row>
    <row r="1606">
      <c r="A1606" s="3"/>
      <c r="B1606" s="55"/>
      <c r="C1606" s="55"/>
      <c r="D1606" s="55"/>
      <c r="E1606" s="55"/>
      <c r="F1606" s="55"/>
      <c r="G1606" s="55"/>
      <c r="H1606" s="55"/>
      <c r="I1606" s="55"/>
      <c r="J1606" s="55"/>
      <c r="K1606" s="55"/>
      <c r="L1606" s="55"/>
      <c r="M1606" s="55"/>
      <c r="N1606" s="55"/>
      <c r="O1606" s="57"/>
      <c r="P1606" s="55"/>
      <c r="Q1606" s="57"/>
      <c r="R1606" s="57"/>
      <c r="S1606" s="55"/>
      <c r="T1606" s="55"/>
      <c r="U1606" s="57"/>
      <c r="V1606" s="57"/>
      <c r="W1606" s="58"/>
      <c r="X1606" s="58"/>
      <c r="Y1606" s="55"/>
      <c r="Z1606" s="55"/>
      <c r="AA1606" s="3"/>
      <c r="AB1606" s="3"/>
      <c r="AC1606" s="3"/>
      <c r="AD1606" s="3"/>
      <c r="AE1606" s="3"/>
      <c r="AF1606" s="3"/>
      <c r="AG1606" s="3"/>
      <c r="AH1606" s="3"/>
      <c r="AI1606" s="3"/>
      <c r="AJ1606" s="3"/>
    </row>
    <row r="1607">
      <c r="A1607" s="63"/>
      <c r="B1607" s="59"/>
      <c r="C1607" s="59"/>
      <c r="D1607" s="59"/>
      <c r="E1607" s="59"/>
      <c r="F1607" s="59"/>
      <c r="G1607" s="59"/>
      <c r="H1607" s="59"/>
      <c r="I1607" s="59"/>
      <c r="J1607" s="59"/>
      <c r="K1607" s="59"/>
      <c r="L1607" s="59"/>
      <c r="M1607" s="59"/>
      <c r="N1607" s="59"/>
      <c r="O1607" s="61"/>
      <c r="P1607" s="59"/>
      <c r="Q1607" s="61"/>
      <c r="R1607" s="61"/>
      <c r="S1607" s="59"/>
      <c r="T1607" s="59"/>
      <c r="U1607" s="61"/>
      <c r="V1607" s="61"/>
      <c r="W1607" s="62"/>
      <c r="X1607" s="62"/>
      <c r="Y1607" s="59"/>
      <c r="Z1607" s="59"/>
      <c r="AA1607" s="63"/>
      <c r="AB1607" s="63"/>
      <c r="AC1607" s="63"/>
      <c r="AD1607" s="63"/>
      <c r="AE1607" s="63"/>
      <c r="AF1607" s="63"/>
      <c r="AG1607" s="63"/>
      <c r="AH1607" s="63"/>
      <c r="AI1607" s="63"/>
      <c r="AJ1607" s="63"/>
    </row>
    <row r="1608">
      <c r="A1608" s="3"/>
      <c r="B1608" s="55"/>
      <c r="C1608" s="55"/>
      <c r="D1608" s="55"/>
      <c r="E1608" s="55"/>
      <c r="F1608" s="55"/>
      <c r="G1608" s="55"/>
      <c r="H1608" s="55"/>
      <c r="I1608" s="55"/>
      <c r="J1608" s="55"/>
      <c r="K1608" s="55"/>
      <c r="L1608" s="55"/>
      <c r="M1608" s="55"/>
      <c r="N1608" s="55"/>
      <c r="O1608" s="57"/>
      <c r="P1608" s="55"/>
      <c r="Q1608" s="57"/>
      <c r="R1608" s="57"/>
      <c r="S1608" s="55"/>
      <c r="T1608" s="55"/>
      <c r="U1608" s="57"/>
      <c r="V1608" s="57"/>
      <c r="W1608" s="58"/>
      <c r="X1608" s="58"/>
      <c r="Y1608" s="55"/>
      <c r="Z1608" s="55"/>
      <c r="AA1608" s="3"/>
      <c r="AB1608" s="3"/>
      <c r="AC1608" s="3"/>
      <c r="AD1608" s="3"/>
      <c r="AE1608" s="3"/>
      <c r="AF1608" s="3"/>
      <c r="AG1608" s="3"/>
      <c r="AH1608" s="3"/>
      <c r="AI1608" s="3"/>
      <c r="AJ1608" s="3"/>
    </row>
    <row r="1609">
      <c r="A1609" s="63"/>
      <c r="B1609" s="59"/>
      <c r="C1609" s="59"/>
      <c r="D1609" s="59"/>
      <c r="E1609" s="59"/>
      <c r="F1609" s="59"/>
      <c r="G1609" s="59"/>
      <c r="H1609" s="59"/>
      <c r="I1609" s="59"/>
      <c r="J1609" s="59"/>
      <c r="K1609" s="59"/>
      <c r="L1609" s="59"/>
      <c r="M1609" s="59"/>
      <c r="N1609" s="59"/>
      <c r="O1609" s="61"/>
      <c r="P1609" s="59"/>
      <c r="Q1609" s="61"/>
      <c r="R1609" s="61"/>
      <c r="S1609" s="59"/>
      <c r="T1609" s="59"/>
      <c r="U1609" s="61"/>
      <c r="V1609" s="61"/>
      <c r="W1609" s="62"/>
      <c r="X1609" s="62"/>
      <c r="Y1609" s="59"/>
      <c r="Z1609" s="59"/>
      <c r="AA1609" s="63"/>
      <c r="AB1609" s="63"/>
      <c r="AC1609" s="63"/>
      <c r="AD1609" s="63"/>
      <c r="AE1609" s="63"/>
      <c r="AF1609" s="63"/>
      <c r="AG1609" s="63"/>
      <c r="AH1609" s="63"/>
      <c r="AI1609" s="63"/>
      <c r="AJ1609" s="63"/>
    </row>
    <row r="1610">
      <c r="A1610" s="3"/>
      <c r="B1610" s="55"/>
      <c r="C1610" s="55"/>
      <c r="D1610" s="55"/>
      <c r="E1610" s="55"/>
      <c r="F1610" s="55"/>
      <c r="G1610" s="55"/>
      <c r="H1610" s="55"/>
      <c r="I1610" s="55"/>
      <c r="J1610" s="55"/>
      <c r="K1610" s="55"/>
      <c r="L1610" s="55"/>
      <c r="M1610" s="55"/>
      <c r="N1610" s="55"/>
      <c r="O1610" s="57"/>
      <c r="P1610" s="55"/>
      <c r="Q1610" s="57"/>
      <c r="R1610" s="57"/>
      <c r="S1610" s="55"/>
      <c r="T1610" s="55"/>
      <c r="U1610" s="57"/>
      <c r="V1610" s="57"/>
      <c r="W1610" s="58"/>
      <c r="X1610" s="58"/>
      <c r="Y1610" s="55"/>
      <c r="Z1610" s="55"/>
      <c r="AA1610" s="3"/>
      <c r="AB1610" s="3"/>
      <c r="AC1610" s="3"/>
      <c r="AD1610" s="3"/>
      <c r="AE1610" s="3"/>
      <c r="AF1610" s="3"/>
      <c r="AG1610" s="3"/>
      <c r="AH1610" s="3"/>
      <c r="AI1610" s="3"/>
      <c r="AJ1610" s="3"/>
    </row>
    <row r="1611">
      <c r="A1611" s="63"/>
      <c r="B1611" s="59"/>
      <c r="C1611" s="59"/>
      <c r="D1611" s="59"/>
      <c r="E1611" s="59"/>
      <c r="F1611" s="59"/>
      <c r="G1611" s="59"/>
      <c r="H1611" s="59"/>
      <c r="I1611" s="59"/>
      <c r="J1611" s="59"/>
      <c r="K1611" s="59"/>
      <c r="L1611" s="59"/>
      <c r="M1611" s="59"/>
      <c r="N1611" s="59"/>
      <c r="O1611" s="61"/>
      <c r="P1611" s="59"/>
      <c r="Q1611" s="61"/>
      <c r="R1611" s="61"/>
      <c r="S1611" s="59"/>
      <c r="T1611" s="59"/>
      <c r="U1611" s="61"/>
      <c r="V1611" s="61"/>
      <c r="W1611" s="62"/>
      <c r="X1611" s="62"/>
      <c r="Y1611" s="59"/>
      <c r="Z1611" s="59"/>
      <c r="AA1611" s="63"/>
      <c r="AB1611" s="63"/>
      <c r="AC1611" s="63"/>
      <c r="AD1611" s="63"/>
      <c r="AE1611" s="63"/>
      <c r="AF1611" s="63"/>
      <c r="AG1611" s="63"/>
      <c r="AH1611" s="63"/>
      <c r="AI1611" s="63"/>
      <c r="AJ1611" s="63"/>
    </row>
    <row r="1612">
      <c r="A1612" s="3"/>
      <c r="B1612" s="55"/>
      <c r="C1612" s="55"/>
      <c r="D1612" s="55"/>
      <c r="E1612" s="55"/>
      <c r="F1612" s="55"/>
      <c r="G1612" s="55"/>
      <c r="H1612" s="55"/>
      <c r="I1612" s="55"/>
      <c r="J1612" s="55"/>
      <c r="K1612" s="55"/>
      <c r="L1612" s="55"/>
      <c r="M1612" s="55"/>
      <c r="N1612" s="55"/>
      <c r="O1612" s="57"/>
      <c r="P1612" s="55"/>
      <c r="Q1612" s="57"/>
      <c r="R1612" s="57"/>
      <c r="S1612" s="55"/>
      <c r="T1612" s="55"/>
      <c r="U1612" s="57"/>
      <c r="V1612" s="57"/>
      <c r="W1612" s="58"/>
      <c r="X1612" s="58"/>
      <c r="Y1612" s="55"/>
      <c r="Z1612" s="55"/>
      <c r="AA1612" s="3"/>
      <c r="AB1612" s="3"/>
      <c r="AC1612" s="3"/>
      <c r="AD1612" s="3"/>
      <c r="AE1612" s="3"/>
      <c r="AF1612" s="3"/>
      <c r="AG1612" s="3"/>
      <c r="AH1612" s="3"/>
      <c r="AI1612" s="3"/>
      <c r="AJ1612" s="3"/>
    </row>
    <row r="1613">
      <c r="A1613" s="63"/>
      <c r="B1613" s="59"/>
      <c r="C1613" s="59"/>
      <c r="D1613" s="59"/>
      <c r="E1613" s="59"/>
      <c r="F1613" s="59"/>
      <c r="G1613" s="59"/>
      <c r="H1613" s="59"/>
      <c r="I1613" s="59"/>
      <c r="J1613" s="59"/>
      <c r="K1613" s="59"/>
      <c r="L1613" s="59"/>
      <c r="M1613" s="59"/>
      <c r="N1613" s="59"/>
      <c r="O1613" s="61"/>
      <c r="P1613" s="59"/>
      <c r="Q1613" s="61"/>
      <c r="R1613" s="61"/>
      <c r="S1613" s="59"/>
      <c r="T1613" s="59"/>
      <c r="U1613" s="61"/>
      <c r="V1613" s="61"/>
      <c r="W1613" s="62"/>
      <c r="X1613" s="62"/>
      <c r="Y1613" s="59"/>
      <c r="Z1613" s="59"/>
      <c r="AA1613" s="63"/>
      <c r="AB1613" s="63"/>
      <c r="AC1613" s="63"/>
      <c r="AD1613" s="63"/>
      <c r="AE1613" s="63"/>
      <c r="AF1613" s="63"/>
      <c r="AG1613" s="63"/>
      <c r="AH1613" s="63"/>
      <c r="AI1613" s="63"/>
      <c r="AJ1613" s="63"/>
    </row>
    <row r="1614">
      <c r="A1614" s="3"/>
      <c r="B1614" s="55"/>
      <c r="C1614" s="55"/>
      <c r="D1614" s="55"/>
      <c r="E1614" s="55"/>
      <c r="F1614" s="55"/>
      <c r="G1614" s="55"/>
      <c r="H1614" s="55"/>
      <c r="I1614" s="55"/>
      <c r="J1614" s="55"/>
      <c r="K1614" s="55"/>
      <c r="L1614" s="55"/>
      <c r="M1614" s="55"/>
      <c r="N1614" s="55"/>
      <c r="O1614" s="57"/>
      <c r="P1614" s="55"/>
      <c r="Q1614" s="57"/>
      <c r="R1614" s="57"/>
      <c r="S1614" s="55"/>
      <c r="T1614" s="55"/>
      <c r="U1614" s="57"/>
      <c r="V1614" s="57"/>
      <c r="W1614" s="58"/>
      <c r="X1614" s="58"/>
      <c r="Y1614" s="55"/>
      <c r="Z1614" s="55"/>
      <c r="AA1614" s="3"/>
      <c r="AB1614" s="3"/>
      <c r="AC1614" s="3"/>
      <c r="AD1614" s="3"/>
      <c r="AE1614" s="3"/>
      <c r="AF1614" s="3"/>
      <c r="AG1614" s="3"/>
      <c r="AH1614" s="3"/>
      <c r="AI1614" s="3"/>
      <c r="AJ1614" s="3"/>
    </row>
    <row r="1615">
      <c r="A1615" s="63"/>
      <c r="B1615" s="59"/>
      <c r="C1615" s="59"/>
      <c r="D1615" s="59"/>
      <c r="E1615" s="59"/>
      <c r="F1615" s="59"/>
      <c r="G1615" s="59"/>
      <c r="H1615" s="59"/>
      <c r="I1615" s="59"/>
      <c r="J1615" s="59"/>
      <c r="K1615" s="59"/>
      <c r="L1615" s="59"/>
      <c r="M1615" s="59"/>
      <c r="N1615" s="59"/>
      <c r="O1615" s="61"/>
      <c r="P1615" s="59"/>
      <c r="Q1615" s="61"/>
      <c r="R1615" s="61"/>
      <c r="S1615" s="59"/>
      <c r="T1615" s="59"/>
      <c r="U1615" s="61"/>
      <c r="V1615" s="61"/>
      <c r="W1615" s="62"/>
      <c r="X1615" s="62"/>
      <c r="Y1615" s="59"/>
      <c r="Z1615" s="59"/>
      <c r="AA1615" s="63"/>
      <c r="AB1615" s="63"/>
      <c r="AC1615" s="63"/>
      <c r="AD1615" s="63"/>
      <c r="AE1615" s="63"/>
      <c r="AF1615" s="63"/>
      <c r="AG1615" s="63"/>
      <c r="AH1615" s="63"/>
      <c r="AI1615" s="63"/>
      <c r="AJ1615" s="63"/>
    </row>
    <row r="1616">
      <c r="A1616" s="3"/>
      <c r="B1616" s="55"/>
      <c r="C1616" s="55"/>
      <c r="D1616" s="55"/>
      <c r="E1616" s="55"/>
      <c r="F1616" s="55"/>
      <c r="G1616" s="55"/>
      <c r="H1616" s="55"/>
      <c r="I1616" s="55"/>
      <c r="J1616" s="55"/>
      <c r="K1616" s="55"/>
      <c r="L1616" s="55"/>
      <c r="M1616" s="55"/>
      <c r="N1616" s="55"/>
      <c r="O1616" s="57"/>
      <c r="P1616" s="55"/>
      <c r="Q1616" s="57"/>
      <c r="R1616" s="57"/>
      <c r="S1616" s="55"/>
      <c r="T1616" s="55"/>
      <c r="U1616" s="57"/>
      <c r="V1616" s="57"/>
      <c r="W1616" s="58"/>
      <c r="X1616" s="58"/>
      <c r="Y1616" s="55"/>
      <c r="Z1616" s="55"/>
      <c r="AA1616" s="3"/>
      <c r="AB1616" s="3"/>
      <c r="AC1616" s="3"/>
      <c r="AD1616" s="3"/>
      <c r="AE1616" s="3"/>
      <c r="AF1616" s="3"/>
      <c r="AG1616" s="3"/>
      <c r="AH1616" s="3"/>
      <c r="AI1616" s="3"/>
      <c r="AJ1616" s="3"/>
    </row>
    <row r="1617">
      <c r="A1617" s="63"/>
      <c r="B1617" s="59"/>
      <c r="C1617" s="59"/>
      <c r="D1617" s="59"/>
      <c r="E1617" s="59"/>
      <c r="F1617" s="59"/>
      <c r="G1617" s="59"/>
      <c r="H1617" s="59"/>
      <c r="I1617" s="59"/>
      <c r="J1617" s="59"/>
      <c r="K1617" s="59"/>
      <c r="L1617" s="59"/>
      <c r="M1617" s="59"/>
      <c r="N1617" s="59"/>
      <c r="O1617" s="61"/>
      <c r="P1617" s="59"/>
      <c r="Q1617" s="61"/>
      <c r="R1617" s="61"/>
      <c r="S1617" s="59"/>
      <c r="T1617" s="59"/>
      <c r="U1617" s="61"/>
      <c r="V1617" s="61"/>
      <c r="W1617" s="62"/>
      <c r="X1617" s="62"/>
      <c r="Y1617" s="59"/>
      <c r="Z1617" s="59"/>
      <c r="AA1617" s="63"/>
      <c r="AB1617" s="63"/>
      <c r="AC1617" s="63"/>
      <c r="AD1617" s="63"/>
      <c r="AE1617" s="63"/>
      <c r="AF1617" s="63"/>
      <c r="AG1617" s="63"/>
      <c r="AH1617" s="63"/>
      <c r="AI1617" s="63"/>
      <c r="AJ1617" s="63"/>
    </row>
    <row r="1618">
      <c r="A1618" s="3"/>
      <c r="B1618" s="55"/>
      <c r="C1618" s="55"/>
      <c r="D1618" s="55"/>
      <c r="E1618" s="55"/>
      <c r="F1618" s="55"/>
      <c r="G1618" s="55"/>
      <c r="H1618" s="55"/>
      <c r="I1618" s="55"/>
      <c r="J1618" s="55"/>
      <c r="K1618" s="55"/>
      <c r="L1618" s="55"/>
      <c r="M1618" s="55"/>
      <c r="N1618" s="55"/>
      <c r="O1618" s="57"/>
      <c r="P1618" s="55"/>
      <c r="Q1618" s="57"/>
      <c r="R1618" s="57"/>
      <c r="S1618" s="55"/>
      <c r="T1618" s="55"/>
      <c r="U1618" s="57"/>
      <c r="V1618" s="57"/>
      <c r="W1618" s="58"/>
      <c r="X1618" s="58"/>
      <c r="Y1618" s="55"/>
      <c r="Z1618" s="55"/>
      <c r="AA1618" s="3"/>
      <c r="AB1618" s="3"/>
      <c r="AC1618" s="3"/>
      <c r="AD1618" s="3"/>
      <c r="AE1618" s="3"/>
      <c r="AF1618" s="3"/>
      <c r="AG1618" s="3"/>
      <c r="AH1618" s="3"/>
      <c r="AI1618" s="3"/>
      <c r="AJ1618" s="3"/>
    </row>
    <row r="1619">
      <c r="A1619" s="63"/>
      <c r="B1619" s="59"/>
      <c r="C1619" s="59"/>
      <c r="D1619" s="59"/>
      <c r="E1619" s="59"/>
      <c r="F1619" s="59"/>
      <c r="G1619" s="59"/>
      <c r="H1619" s="59"/>
      <c r="I1619" s="59"/>
      <c r="J1619" s="59"/>
      <c r="K1619" s="59"/>
      <c r="L1619" s="59"/>
      <c r="M1619" s="59"/>
      <c r="N1619" s="59"/>
      <c r="O1619" s="61"/>
      <c r="P1619" s="59"/>
      <c r="Q1619" s="61"/>
      <c r="R1619" s="61"/>
      <c r="S1619" s="59"/>
      <c r="T1619" s="59"/>
      <c r="U1619" s="61"/>
      <c r="V1619" s="61"/>
      <c r="W1619" s="62"/>
      <c r="X1619" s="62"/>
      <c r="Y1619" s="59"/>
      <c r="Z1619" s="59"/>
      <c r="AA1619" s="63"/>
      <c r="AB1619" s="63"/>
      <c r="AC1619" s="63"/>
      <c r="AD1619" s="63"/>
      <c r="AE1619" s="63"/>
      <c r="AF1619" s="63"/>
      <c r="AG1619" s="63"/>
      <c r="AH1619" s="63"/>
      <c r="AI1619" s="63"/>
      <c r="AJ1619" s="63"/>
    </row>
    <row r="1620">
      <c r="A1620" s="3"/>
      <c r="B1620" s="55"/>
      <c r="C1620" s="55"/>
      <c r="D1620" s="55"/>
      <c r="E1620" s="55"/>
      <c r="F1620" s="55"/>
      <c r="G1620" s="55"/>
      <c r="H1620" s="55"/>
      <c r="I1620" s="55"/>
      <c r="J1620" s="55"/>
      <c r="K1620" s="55"/>
      <c r="L1620" s="55"/>
      <c r="M1620" s="55"/>
      <c r="N1620" s="55"/>
      <c r="O1620" s="57"/>
      <c r="P1620" s="55"/>
      <c r="Q1620" s="57"/>
      <c r="R1620" s="57"/>
      <c r="S1620" s="55"/>
      <c r="T1620" s="55"/>
      <c r="U1620" s="57"/>
      <c r="V1620" s="57"/>
      <c r="W1620" s="58"/>
      <c r="X1620" s="58"/>
      <c r="Y1620" s="55"/>
      <c r="Z1620" s="55"/>
      <c r="AA1620" s="3"/>
      <c r="AB1620" s="3"/>
      <c r="AC1620" s="3"/>
      <c r="AD1620" s="3"/>
      <c r="AE1620" s="3"/>
      <c r="AF1620" s="3"/>
      <c r="AG1620" s="3"/>
      <c r="AH1620" s="3"/>
      <c r="AI1620" s="3"/>
      <c r="AJ1620" s="3"/>
    </row>
    <row r="1621">
      <c r="A1621" s="63"/>
      <c r="B1621" s="59"/>
      <c r="C1621" s="59"/>
      <c r="D1621" s="59"/>
      <c r="E1621" s="59"/>
      <c r="F1621" s="59"/>
      <c r="G1621" s="59"/>
      <c r="H1621" s="59"/>
      <c r="I1621" s="59"/>
      <c r="J1621" s="59"/>
      <c r="K1621" s="59"/>
      <c r="L1621" s="59"/>
      <c r="M1621" s="59"/>
      <c r="N1621" s="59"/>
      <c r="O1621" s="61"/>
      <c r="P1621" s="59"/>
      <c r="Q1621" s="61"/>
      <c r="R1621" s="61"/>
      <c r="S1621" s="59"/>
      <c r="T1621" s="59"/>
      <c r="U1621" s="61"/>
      <c r="V1621" s="61"/>
      <c r="W1621" s="62"/>
      <c r="X1621" s="62"/>
      <c r="Y1621" s="59"/>
      <c r="Z1621" s="59"/>
      <c r="AA1621" s="63"/>
      <c r="AB1621" s="63"/>
      <c r="AC1621" s="63"/>
      <c r="AD1621" s="63"/>
      <c r="AE1621" s="63"/>
      <c r="AF1621" s="63"/>
      <c r="AG1621" s="63"/>
      <c r="AH1621" s="63"/>
      <c r="AI1621" s="63"/>
      <c r="AJ1621" s="63"/>
    </row>
    <row r="1622">
      <c r="A1622" s="3"/>
      <c r="B1622" s="55"/>
      <c r="C1622" s="55"/>
      <c r="D1622" s="55"/>
      <c r="E1622" s="55"/>
      <c r="F1622" s="55"/>
      <c r="G1622" s="55"/>
      <c r="H1622" s="55"/>
      <c r="I1622" s="55"/>
      <c r="J1622" s="55"/>
      <c r="K1622" s="55"/>
      <c r="L1622" s="55"/>
      <c r="M1622" s="55"/>
      <c r="N1622" s="55"/>
      <c r="O1622" s="57"/>
      <c r="P1622" s="55"/>
      <c r="Q1622" s="57"/>
      <c r="R1622" s="57"/>
      <c r="S1622" s="55"/>
      <c r="T1622" s="55"/>
      <c r="U1622" s="57"/>
      <c r="V1622" s="57"/>
      <c r="W1622" s="58"/>
      <c r="X1622" s="58"/>
      <c r="Y1622" s="55"/>
      <c r="Z1622" s="55"/>
      <c r="AA1622" s="3"/>
      <c r="AB1622" s="3"/>
      <c r="AC1622" s="3"/>
      <c r="AD1622" s="3"/>
      <c r="AE1622" s="3"/>
      <c r="AF1622" s="3"/>
      <c r="AG1622" s="3"/>
      <c r="AH1622" s="3"/>
      <c r="AI1622" s="3"/>
      <c r="AJ1622" s="3"/>
    </row>
    <row r="1623">
      <c r="A1623" s="63"/>
      <c r="B1623" s="59"/>
      <c r="C1623" s="59"/>
      <c r="D1623" s="59"/>
      <c r="E1623" s="59"/>
      <c r="F1623" s="59"/>
      <c r="G1623" s="59"/>
      <c r="H1623" s="59"/>
      <c r="I1623" s="59"/>
      <c r="J1623" s="59"/>
      <c r="K1623" s="59"/>
      <c r="L1623" s="59"/>
      <c r="M1623" s="59"/>
      <c r="N1623" s="59"/>
      <c r="O1623" s="61"/>
      <c r="P1623" s="59"/>
      <c r="Q1623" s="61"/>
      <c r="R1623" s="61"/>
      <c r="S1623" s="59"/>
      <c r="T1623" s="59"/>
      <c r="U1623" s="61"/>
      <c r="V1623" s="61"/>
      <c r="W1623" s="62"/>
      <c r="X1623" s="62"/>
      <c r="Y1623" s="59"/>
      <c r="Z1623" s="59"/>
      <c r="AA1623" s="63"/>
      <c r="AB1623" s="63"/>
      <c r="AC1623" s="63"/>
      <c r="AD1623" s="63"/>
      <c r="AE1623" s="63"/>
      <c r="AF1623" s="63"/>
      <c r="AG1623" s="63"/>
      <c r="AH1623" s="63"/>
      <c r="AI1623" s="63"/>
      <c r="AJ1623" s="63"/>
    </row>
    <row r="1624">
      <c r="A1624" s="3"/>
      <c r="B1624" s="55"/>
      <c r="C1624" s="55"/>
      <c r="D1624" s="55"/>
      <c r="E1624" s="55"/>
      <c r="F1624" s="55"/>
      <c r="G1624" s="55"/>
      <c r="H1624" s="55"/>
      <c r="I1624" s="55"/>
      <c r="J1624" s="55"/>
      <c r="K1624" s="55"/>
      <c r="L1624" s="55"/>
      <c r="M1624" s="55"/>
      <c r="N1624" s="55"/>
      <c r="O1624" s="57"/>
      <c r="P1624" s="55"/>
      <c r="Q1624" s="57"/>
      <c r="R1624" s="57"/>
      <c r="S1624" s="55"/>
      <c r="T1624" s="55"/>
      <c r="U1624" s="57"/>
      <c r="V1624" s="57"/>
      <c r="W1624" s="58"/>
      <c r="X1624" s="58"/>
      <c r="Y1624" s="55"/>
      <c r="Z1624" s="55"/>
      <c r="AA1624" s="3"/>
      <c r="AB1624" s="3"/>
      <c r="AC1624" s="3"/>
      <c r="AD1624" s="3"/>
      <c r="AE1624" s="3"/>
      <c r="AF1624" s="3"/>
      <c r="AG1624" s="3"/>
      <c r="AH1624" s="3"/>
      <c r="AI1624" s="3"/>
      <c r="AJ1624" s="3"/>
    </row>
    <row r="1625">
      <c r="A1625" s="63"/>
      <c r="B1625" s="59"/>
      <c r="C1625" s="59"/>
      <c r="D1625" s="59"/>
      <c r="E1625" s="59"/>
      <c r="F1625" s="59"/>
      <c r="G1625" s="59"/>
      <c r="H1625" s="59"/>
      <c r="I1625" s="59"/>
      <c r="J1625" s="59"/>
      <c r="K1625" s="59"/>
      <c r="L1625" s="59"/>
      <c r="M1625" s="59"/>
      <c r="N1625" s="59"/>
      <c r="O1625" s="61"/>
      <c r="P1625" s="59"/>
      <c r="Q1625" s="61"/>
      <c r="R1625" s="61"/>
      <c r="S1625" s="59"/>
      <c r="T1625" s="59"/>
      <c r="U1625" s="61"/>
      <c r="V1625" s="61"/>
      <c r="W1625" s="62"/>
      <c r="X1625" s="62"/>
      <c r="Y1625" s="59"/>
      <c r="Z1625" s="59"/>
      <c r="AA1625" s="63"/>
      <c r="AB1625" s="63"/>
      <c r="AC1625" s="63"/>
      <c r="AD1625" s="63"/>
      <c r="AE1625" s="63"/>
      <c r="AF1625" s="63"/>
      <c r="AG1625" s="63"/>
      <c r="AH1625" s="63"/>
      <c r="AI1625" s="63"/>
      <c r="AJ1625" s="63"/>
    </row>
    <row r="1626">
      <c r="A1626" s="3"/>
      <c r="B1626" s="55"/>
      <c r="C1626" s="55"/>
      <c r="D1626" s="55"/>
      <c r="E1626" s="55"/>
      <c r="F1626" s="55"/>
      <c r="G1626" s="55"/>
      <c r="H1626" s="55"/>
      <c r="I1626" s="55"/>
      <c r="J1626" s="55"/>
      <c r="K1626" s="55"/>
      <c r="L1626" s="55"/>
      <c r="M1626" s="55"/>
      <c r="N1626" s="55"/>
      <c r="O1626" s="57"/>
      <c r="P1626" s="55"/>
      <c r="Q1626" s="57"/>
      <c r="R1626" s="57"/>
      <c r="S1626" s="55"/>
      <c r="T1626" s="55"/>
      <c r="U1626" s="57"/>
      <c r="V1626" s="57"/>
      <c r="W1626" s="58"/>
      <c r="X1626" s="58"/>
      <c r="Y1626" s="55"/>
      <c r="Z1626" s="55"/>
      <c r="AA1626" s="3"/>
      <c r="AB1626" s="3"/>
      <c r="AC1626" s="3"/>
      <c r="AD1626" s="3"/>
      <c r="AE1626" s="3"/>
      <c r="AF1626" s="3"/>
      <c r="AG1626" s="3"/>
      <c r="AH1626" s="3"/>
      <c r="AI1626" s="3"/>
      <c r="AJ1626" s="3"/>
    </row>
    <row r="1627">
      <c r="A1627" s="63"/>
      <c r="B1627" s="59"/>
      <c r="C1627" s="59"/>
      <c r="D1627" s="59"/>
      <c r="E1627" s="59"/>
      <c r="F1627" s="59"/>
      <c r="G1627" s="59"/>
      <c r="H1627" s="59"/>
      <c r="I1627" s="59"/>
      <c r="J1627" s="59"/>
      <c r="K1627" s="59"/>
      <c r="L1627" s="59"/>
      <c r="M1627" s="59"/>
      <c r="N1627" s="59"/>
      <c r="O1627" s="61"/>
      <c r="P1627" s="59"/>
      <c r="Q1627" s="61"/>
      <c r="R1627" s="61"/>
      <c r="S1627" s="59"/>
      <c r="T1627" s="59"/>
      <c r="U1627" s="61"/>
      <c r="V1627" s="61"/>
      <c r="W1627" s="62"/>
      <c r="X1627" s="62"/>
      <c r="Y1627" s="59"/>
      <c r="Z1627" s="59"/>
      <c r="AA1627" s="63"/>
      <c r="AB1627" s="63"/>
      <c r="AC1627" s="63"/>
      <c r="AD1627" s="63"/>
      <c r="AE1627" s="63"/>
      <c r="AF1627" s="63"/>
      <c r="AG1627" s="63"/>
      <c r="AH1627" s="63"/>
      <c r="AI1627" s="63"/>
      <c r="AJ1627" s="63"/>
    </row>
    <row r="1628">
      <c r="A1628" s="3"/>
      <c r="B1628" s="55"/>
      <c r="C1628" s="55"/>
      <c r="D1628" s="55"/>
      <c r="E1628" s="55"/>
      <c r="F1628" s="55"/>
      <c r="G1628" s="55"/>
      <c r="H1628" s="55"/>
      <c r="I1628" s="55"/>
      <c r="J1628" s="55"/>
      <c r="K1628" s="55"/>
      <c r="L1628" s="55"/>
      <c r="M1628" s="55"/>
      <c r="N1628" s="55"/>
      <c r="O1628" s="57"/>
      <c r="P1628" s="55"/>
      <c r="Q1628" s="57"/>
      <c r="R1628" s="57"/>
      <c r="S1628" s="55"/>
      <c r="T1628" s="55"/>
      <c r="U1628" s="57"/>
      <c r="V1628" s="57"/>
      <c r="W1628" s="58"/>
      <c r="X1628" s="58"/>
      <c r="Y1628" s="55"/>
      <c r="Z1628" s="55"/>
      <c r="AA1628" s="3"/>
      <c r="AB1628" s="3"/>
      <c r="AC1628" s="3"/>
      <c r="AD1628" s="3"/>
      <c r="AE1628" s="3"/>
      <c r="AF1628" s="3"/>
      <c r="AG1628" s="3"/>
      <c r="AH1628" s="3"/>
      <c r="AI1628" s="3"/>
      <c r="AJ1628" s="3"/>
    </row>
    <row r="1629">
      <c r="A1629" s="63"/>
      <c r="B1629" s="59"/>
      <c r="C1629" s="59"/>
      <c r="D1629" s="59"/>
      <c r="E1629" s="59"/>
      <c r="F1629" s="59"/>
      <c r="G1629" s="59"/>
      <c r="H1629" s="59"/>
      <c r="I1629" s="59"/>
      <c r="J1629" s="59"/>
      <c r="K1629" s="59"/>
      <c r="L1629" s="59"/>
      <c r="M1629" s="59"/>
      <c r="N1629" s="59"/>
      <c r="O1629" s="61"/>
      <c r="P1629" s="59"/>
      <c r="Q1629" s="61"/>
      <c r="R1629" s="61"/>
      <c r="S1629" s="59"/>
      <c r="T1629" s="59"/>
      <c r="U1629" s="61"/>
      <c r="V1629" s="61"/>
      <c r="W1629" s="62"/>
      <c r="X1629" s="62"/>
      <c r="Y1629" s="59"/>
      <c r="Z1629" s="59"/>
      <c r="AA1629" s="63"/>
      <c r="AB1629" s="63"/>
      <c r="AC1629" s="63"/>
      <c r="AD1629" s="63"/>
      <c r="AE1629" s="63"/>
      <c r="AF1629" s="63"/>
      <c r="AG1629" s="63"/>
      <c r="AH1629" s="63"/>
      <c r="AI1629" s="63"/>
      <c r="AJ1629" s="63"/>
    </row>
    <row r="1630">
      <c r="A1630" s="3"/>
      <c r="B1630" s="55"/>
      <c r="C1630" s="55"/>
      <c r="D1630" s="55"/>
      <c r="E1630" s="55"/>
      <c r="F1630" s="55"/>
      <c r="G1630" s="55"/>
      <c r="H1630" s="55"/>
      <c r="I1630" s="55"/>
      <c r="J1630" s="55"/>
      <c r="K1630" s="55"/>
      <c r="L1630" s="55"/>
      <c r="M1630" s="55"/>
      <c r="N1630" s="55"/>
      <c r="O1630" s="57"/>
      <c r="P1630" s="55"/>
      <c r="Q1630" s="57"/>
      <c r="R1630" s="57"/>
      <c r="S1630" s="55"/>
      <c r="T1630" s="55"/>
      <c r="U1630" s="57"/>
      <c r="V1630" s="57"/>
      <c r="W1630" s="58"/>
      <c r="X1630" s="58"/>
      <c r="Y1630" s="55"/>
      <c r="Z1630" s="55"/>
      <c r="AA1630" s="3"/>
      <c r="AB1630" s="3"/>
      <c r="AC1630" s="3"/>
      <c r="AD1630" s="3"/>
      <c r="AE1630" s="3"/>
      <c r="AF1630" s="3"/>
      <c r="AG1630" s="3"/>
      <c r="AH1630" s="3"/>
      <c r="AI1630" s="3"/>
      <c r="AJ1630" s="3"/>
    </row>
    <row r="1631">
      <c r="A1631" s="63"/>
      <c r="B1631" s="59"/>
      <c r="C1631" s="59"/>
      <c r="D1631" s="59"/>
      <c r="E1631" s="59"/>
      <c r="F1631" s="59"/>
      <c r="G1631" s="59"/>
      <c r="H1631" s="59"/>
      <c r="I1631" s="59"/>
      <c r="J1631" s="59"/>
      <c r="K1631" s="59"/>
      <c r="L1631" s="59"/>
      <c r="M1631" s="59"/>
      <c r="N1631" s="59"/>
      <c r="O1631" s="61"/>
      <c r="P1631" s="59"/>
      <c r="Q1631" s="61"/>
      <c r="R1631" s="61"/>
      <c r="S1631" s="59"/>
      <c r="T1631" s="59"/>
      <c r="U1631" s="61"/>
      <c r="V1631" s="61"/>
      <c r="W1631" s="62"/>
      <c r="X1631" s="62"/>
      <c r="Y1631" s="59"/>
      <c r="Z1631" s="59"/>
      <c r="AA1631" s="63"/>
      <c r="AB1631" s="63"/>
      <c r="AC1631" s="63"/>
      <c r="AD1631" s="63"/>
      <c r="AE1631" s="63"/>
      <c r="AF1631" s="63"/>
      <c r="AG1631" s="63"/>
      <c r="AH1631" s="63"/>
      <c r="AI1631" s="63"/>
      <c r="AJ1631" s="63"/>
    </row>
    <row r="1632">
      <c r="A1632" s="3"/>
      <c r="B1632" s="55"/>
      <c r="C1632" s="55"/>
      <c r="D1632" s="55"/>
      <c r="E1632" s="55"/>
      <c r="F1632" s="55"/>
      <c r="G1632" s="55"/>
      <c r="H1632" s="55"/>
      <c r="I1632" s="55"/>
      <c r="J1632" s="55"/>
      <c r="K1632" s="55"/>
      <c r="L1632" s="55"/>
      <c r="M1632" s="55"/>
      <c r="N1632" s="55"/>
      <c r="O1632" s="57"/>
      <c r="P1632" s="55"/>
      <c r="Q1632" s="57"/>
      <c r="R1632" s="57"/>
      <c r="S1632" s="55"/>
      <c r="T1632" s="55"/>
      <c r="U1632" s="57"/>
      <c r="V1632" s="57"/>
      <c r="W1632" s="58"/>
      <c r="X1632" s="58"/>
      <c r="Y1632" s="55"/>
      <c r="Z1632" s="55"/>
      <c r="AA1632" s="3"/>
      <c r="AB1632" s="3"/>
      <c r="AC1632" s="3"/>
      <c r="AD1632" s="3"/>
      <c r="AE1632" s="3"/>
      <c r="AF1632" s="3"/>
      <c r="AG1632" s="3"/>
      <c r="AH1632" s="3"/>
      <c r="AI1632" s="3"/>
      <c r="AJ1632" s="3"/>
    </row>
    <row r="1633">
      <c r="A1633" s="63"/>
      <c r="B1633" s="59"/>
      <c r="C1633" s="59"/>
      <c r="D1633" s="59"/>
      <c r="E1633" s="59"/>
      <c r="F1633" s="59"/>
      <c r="G1633" s="59"/>
      <c r="H1633" s="59"/>
      <c r="I1633" s="59"/>
      <c r="J1633" s="59"/>
      <c r="K1633" s="59"/>
      <c r="L1633" s="59"/>
      <c r="M1633" s="59"/>
      <c r="N1633" s="59"/>
      <c r="O1633" s="61"/>
      <c r="P1633" s="59"/>
      <c r="Q1633" s="61"/>
      <c r="R1633" s="61"/>
      <c r="S1633" s="59"/>
      <c r="T1633" s="59"/>
      <c r="U1633" s="61"/>
      <c r="V1633" s="61"/>
      <c r="W1633" s="62"/>
      <c r="X1633" s="62"/>
      <c r="Y1633" s="59"/>
      <c r="Z1633" s="59"/>
      <c r="AA1633" s="63"/>
      <c r="AB1633" s="63"/>
      <c r="AC1633" s="63"/>
      <c r="AD1633" s="63"/>
      <c r="AE1633" s="63"/>
      <c r="AF1633" s="63"/>
      <c r="AG1633" s="63"/>
      <c r="AH1633" s="63"/>
      <c r="AI1633" s="63"/>
      <c r="AJ1633" s="63"/>
    </row>
    <row r="1634">
      <c r="A1634" s="3"/>
      <c r="B1634" s="55"/>
      <c r="C1634" s="55"/>
      <c r="D1634" s="55"/>
      <c r="E1634" s="55"/>
      <c r="F1634" s="55"/>
      <c r="G1634" s="55"/>
      <c r="H1634" s="55"/>
      <c r="I1634" s="55"/>
      <c r="J1634" s="55"/>
      <c r="K1634" s="55"/>
      <c r="L1634" s="55"/>
      <c r="M1634" s="55"/>
      <c r="N1634" s="55"/>
      <c r="O1634" s="57"/>
      <c r="P1634" s="55"/>
      <c r="Q1634" s="57"/>
      <c r="R1634" s="57"/>
      <c r="S1634" s="55"/>
      <c r="T1634" s="55"/>
      <c r="U1634" s="57"/>
      <c r="V1634" s="57"/>
      <c r="W1634" s="58"/>
      <c r="X1634" s="58"/>
      <c r="Y1634" s="55"/>
      <c r="Z1634" s="55"/>
      <c r="AA1634" s="3"/>
      <c r="AB1634" s="3"/>
      <c r="AC1634" s="3"/>
      <c r="AD1634" s="3"/>
      <c r="AE1634" s="3"/>
      <c r="AF1634" s="3"/>
      <c r="AG1634" s="3"/>
      <c r="AH1634" s="3"/>
      <c r="AI1634" s="3"/>
      <c r="AJ1634" s="3"/>
    </row>
    <row r="1635">
      <c r="A1635" s="63"/>
      <c r="B1635" s="59"/>
      <c r="C1635" s="59"/>
      <c r="D1635" s="59"/>
      <c r="E1635" s="59"/>
      <c r="F1635" s="59"/>
      <c r="G1635" s="59"/>
      <c r="H1635" s="59"/>
      <c r="I1635" s="59"/>
      <c r="J1635" s="59"/>
      <c r="K1635" s="59"/>
      <c r="L1635" s="59"/>
      <c r="M1635" s="59"/>
      <c r="N1635" s="59"/>
      <c r="O1635" s="61"/>
      <c r="P1635" s="59"/>
      <c r="Q1635" s="61"/>
      <c r="R1635" s="61"/>
      <c r="S1635" s="59"/>
      <c r="T1635" s="59"/>
      <c r="U1635" s="61"/>
      <c r="V1635" s="61"/>
      <c r="W1635" s="62"/>
      <c r="X1635" s="62"/>
      <c r="Y1635" s="59"/>
      <c r="Z1635" s="59"/>
      <c r="AA1635" s="63"/>
      <c r="AB1635" s="63"/>
      <c r="AC1635" s="63"/>
      <c r="AD1635" s="63"/>
      <c r="AE1635" s="63"/>
      <c r="AF1635" s="63"/>
      <c r="AG1635" s="63"/>
      <c r="AH1635" s="63"/>
      <c r="AI1635" s="63"/>
      <c r="AJ1635" s="63"/>
    </row>
    <row r="1636">
      <c r="A1636" s="3"/>
      <c r="B1636" s="55"/>
      <c r="C1636" s="55"/>
      <c r="D1636" s="55"/>
      <c r="E1636" s="55"/>
      <c r="F1636" s="55"/>
      <c r="G1636" s="55"/>
      <c r="H1636" s="55"/>
      <c r="I1636" s="55"/>
      <c r="J1636" s="55"/>
      <c r="K1636" s="55"/>
      <c r="L1636" s="55"/>
      <c r="M1636" s="55"/>
      <c r="N1636" s="55"/>
      <c r="O1636" s="57"/>
      <c r="P1636" s="55"/>
      <c r="Q1636" s="57"/>
      <c r="R1636" s="57"/>
      <c r="S1636" s="55"/>
      <c r="T1636" s="55"/>
      <c r="U1636" s="57"/>
      <c r="V1636" s="57"/>
      <c r="W1636" s="58"/>
      <c r="X1636" s="58"/>
      <c r="Y1636" s="55"/>
      <c r="Z1636" s="55"/>
      <c r="AA1636" s="3"/>
      <c r="AB1636" s="3"/>
      <c r="AC1636" s="3"/>
      <c r="AD1636" s="3"/>
      <c r="AE1636" s="3"/>
      <c r="AF1636" s="3"/>
      <c r="AG1636" s="3"/>
      <c r="AH1636" s="3"/>
      <c r="AI1636" s="3"/>
      <c r="AJ1636" s="3"/>
    </row>
    <row r="1637">
      <c r="A1637" s="63"/>
      <c r="B1637" s="59"/>
      <c r="C1637" s="59"/>
      <c r="D1637" s="59"/>
      <c r="E1637" s="59"/>
      <c r="F1637" s="59"/>
      <c r="G1637" s="59"/>
      <c r="H1637" s="59"/>
      <c r="I1637" s="59"/>
      <c r="J1637" s="59"/>
      <c r="K1637" s="59"/>
      <c r="L1637" s="59"/>
      <c r="M1637" s="59"/>
      <c r="N1637" s="59"/>
      <c r="O1637" s="61"/>
      <c r="P1637" s="59"/>
      <c r="Q1637" s="61"/>
      <c r="R1637" s="61"/>
      <c r="S1637" s="59"/>
      <c r="T1637" s="59"/>
      <c r="U1637" s="61"/>
      <c r="V1637" s="61"/>
      <c r="W1637" s="62"/>
      <c r="X1637" s="62"/>
      <c r="Y1637" s="59"/>
      <c r="Z1637" s="59"/>
      <c r="AA1637" s="63"/>
      <c r="AB1637" s="63"/>
      <c r="AC1637" s="63"/>
      <c r="AD1637" s="63"/>
      <c r="AE1637" s="63"/>
      <c r="AF1637" s="63"/>
      <c r="AG1637" s="63"/>
      <c r="AH1637" s="63"/>
      <c r="AI1637" s="63"/>
      <c r="AJ1637" s="63"/>
    </row>
    <row r="1638">
      <c r="A1638" s="3"/>
      <c r="B1638" s="55"/>
      <c r="C1638" s="55"/>
      <c r="D1638" s="55"/>
      <c r="E1638" s="55"/>
      <c r="F1638" s="55"/>
      <c r="G1638" s="55"/>
      <c r="H1638" s="55"/>
      <c r="I1638" s="55"/>
      <c r="J1638" s="55"/>
      <c r="K1638" s="55"/>
      <c r="L1638" s="55"/>
      <c r="M1638" s="55"/>
      <c r="N1638" s="55"/>
      <c r="O1638" s="57"/>
      <c r="P1638" s="55"/>
      <c r="Q1638" s="57"/>
      <c r="R1638" s="57"/>
      <c r="S1638" s="55"/>
      <c r="T1638" s="55"/>
      <c r="U1638" s="57"/>
      <c r="V1638" s="57"/>
      <c r="W1638" s="58"/>
      <c r="X1638" s="58"/>
      <c r="Y1638" s="55"/>
      <c r="Z1638" s="55"/>
      <c r="AA1638" s="3"/>
      <c r="AB1638" s="3"/>
      <c r="AC1638" s="3"/>
      <c r="AD1638" s="3"/>
      <c r="AE1638" s="3"/>
      <c r="AF1638" s="3"/>
      <c r="AG1638" s="3"/>
      <c r="AH1638" s="3"/>
      <c r="AI1638" s="3"/>
      <c r="AJ1638" s="3"/>
    </row>
    <row r="1639">
      <c r="A1639" s="63"/>
      <c r="B1639" s="59"/>
      <c r="C1639" s="59"/>
      <c r="D1639" s="59"/>
      <c r="E1639" s="59"/>
      <c r="F1639" s="59"/>
      <c r="G1639" s="59"/>
      <c r="H1639" s="59"/>
      <c r="I1639" s="59"/>
      <c r="J1639" s="59"/>
      <c r="K1639" s="59"/>
      <c r="L1639" s="59"/>
      <c r="M1639" s="59"/>
      <c r="N1639" s="59"/>
      <c r="O1639" s="61"/>
      <c r="P1639" s="59"/>
      <c r="Q1639" s="61"/>
      <c r="R1639" s="61"/>
      <c r="S1639" s="59"/>
      <c r="T1639" s="59"/>
      <c r="U1639" s="61"/>
      <c r="V1639" s="61"/>
      <c r="W1639" s="62"/>
      <c r="X1639" s="62"/>
      <c r="Y1639" s="59"/>
      <c r="Z1639" s="59"/>
      <c r="AA1639" s="63"/>
      <c r="AB1639" s="63"/>
      <c r="AC1639" s="63"/>
      <c r="AD1639" s="63"/>
      <c r="AE1639" s="63"/>
      <c r="AF1639" s="63"/>
      <c r="AG1639" s="63"/>
      <c r="AH1639" s="63"/>
      <c r="AI1639" s="63"/>
      <c r="AJ1639" s="63"/>
    </row>
    <row r="1640">
      <c r="A1640" s="3"/>
      <c r="B1640" s="55"/>
      <c r="C1640" s="55"/>
      <c r="D1640" s="55"/>
      <c r="E1640" s="55"/>
      <c r="F1640" s="55"/>
      <c r="G1640" s="55"/>
      <c r="H1640" s="55"/>
      <c r="I1640" s="55"/>
      <c r="J1640" s="55"/>
      <c r="K1640" s="55"/>
      <c r="L1640" s="55"/>
      <c r="M1640" s="55"/>
      <c r="N1640" s="55"/>
      <c r="O1640" s="57"/>
      <c r="P1640" s="55"/>
      <c r="Q1640" s="57"/>
      <c r="R1640" s="57"/>
      <c r="S1640" s="55"/>
      <c r="T1640" s="55"/>
      <c r="U1640" s="57"/>
      <c r="V1640" s="57"/>
      <c r="W1640" s="58"/>
      <c r="X1640" s="58"/>
      <c r="Y1640" s="55"/>
      <c r="Z1640" s="55"/>
      <c r="AA1640" s="3"/>
      <c r="AB1640" s="3"/>
      <c r="AC1640" s="3"/>
      <c r="AD1640" s="3"/>
      <c r="AE1640" s="3"/>
      <c r="AF1640" s="3"/>
      <c r="AG1640" s="3"/>
      <c r="AH1640" s="3"/>
      <c r="AI1640" s="3"/>
      <c r="AJ1640" s="3"/>
    </row>
    <row r="1641">
      <c r="A1641" s="63"/>
      <c r="B1641" s="59"/>
      <c r="C1641" s="59"/>
      <c r="D1641" s="59"/>
      <c r="E1641" s="59"/>
      <c r="F1641" s="59"/>
      <c r="G1641" s="59"/>
      <c r="H1641" s="59"/>
      <c r="I1641" s="59"/>
      <c r="J1641" s="59"/>
      <c r="K1641" s="59"/>
      <c r="L1641" s="59"/>
      <c r="M1641" s="59"/>
      <c r="N1641" s="59"/>
      <c r="O1641" s="61"/>
      <c r="P1641" s="59"/>
      <c r="Q1641" s="61"/>
      <c r="R1641" s="61"/>
      <c r="S1641" s="59"/>
      <c r="T1641" s="59"/>
      <c r="U1641" s="61"/>
      <c r="V1641" s="61"/>
      <c r="W1641" s="62"/>
      <c r="X1641" s="62"/>
      <c r="Y1641" s="59"/>
      <c r="Z1641" s="59"/>
      <c r="AA1641" s="63"/>
      <c r="AB1641" s="63"/>
      <c r="AC1641" s="63"/>
      <c r="AD1641" s="63"/>
      <c r="AE1641" s="63"/>
      <c r="AF1641" s="63"/>
      <c r="AG1641" s="63"/>
      <c r="AH1641" s="63"/>
      <c r="AI1641" s="63"/>
      <c r="AJ1641" s="63"/>
    </row>
    <row r="1642">
      <c r="A1642" s="3"/>
      <c r="B1642" s="55"/>
      <c r="C1642" s="55"/>
      <c r="D1642" s="55"/>
      <c r="E1642" s="55"/>
      <c r="F1642" s="55"/>
      <c r="G1642" s="55"/>
      <c r="H1642" s="55"/>
      <c r="I1642" s="55"/>
      <c r="J1642" s="55"/>
      <c r="K1642" s="55"/>
      <c r="L1642" s="55"/>
      <c r="M1642" s="55"/>
      <c r="N1642" s="55"/>
      <c r="O1642" s="57"/>
      <c r="P1642" s="55"/>
      <c r="Q1642" s="57"/>
      <c r="R1642" s="57"/>
      <c r="S1642" s="55"/>
      <c r="T1642" s="55"/>
      <c r="U1642" s="57"/>
      <c r="V1642" s="57"/>
      <c r="W1642" s="58"/>
      <c r="X1642" s="58"/>
      <c r="Y1642" s="55"/>
      <c r="Z1642" s="55"/>
      <c r="AA1642" s="3"/>
      <c r="AB1642" s="3"/>
      <c r="AC1642" s="3"/>
      <c r="AD1642" s="3"/>
      <c r="AE1642" s="3"/>
      <c r="AF1642" s="3"/>
      <c r="AG1642" s="3"/>
      <c r="AH1642" s="3"/>
      <c r="AI1642" s="3"/>
      <c r="AJ1642" s="3"/>
    </row>
    <row r="1643">
      <c r="A1643" s="63"/>
      <c r="B1643" s="59"/>
      <c r="C1643" s="59"/>
      <c r="D1643" s="59"/>
      <c r="E1643" s="59"/>
      <c r="F1643" s="59"/>
      <c r="G1643" s="59"/>
      <c r="H1643" s="59"/>
      <c r="I1643" s="59"/>
      <c r="J1643" s="59"/>
      <c r="K1643" s="59"/>
      <c r="L1643" s="59"/>
      <c r="M1643" s="59"/>
      <c r="N1643" s="59"/>
      <c r="O1643" s="61"/>
      <c r="P1643" s="59"/>
      <c r="Q1643" s="61"/>
      <c r="R1643" s="61"/>
      <c r="S1643" s="59"/>
      <c r="T1643" s="59"/>
      <c r="U1643" s="61"/>
      <c r="V1643" s="61"/>
      <c r="W1643" s="62"/>
      <c r="X1643" s="62"/>
      <c r="Y1643" s="59"/>
      <c r="Z1643" s="59"/>
      <c r="AA1643" s="63"/>
      <c r="AB1643" s="63"/>
      <c r="AC1643" s="63"/>
      <c r="AD1643" s="63"/>
      <c r="AE1643" s="63"/>
      <c r="AF1643" s="63"/>
      <c r="AG1643" s="63"/>
      <c r="AH1643" s="63"/>
      <c r="AI1643" s="63"/>
      <c r="AJ1643" s="63"/>
    </row>
    <row r="1644">
      <c r="A1644" s="3"/>
      <c r="B1644" s="55"/>
      <c r="C1644" s="55"/>
      <c r="D1644" s="55"/>
      <c r="E1644" s="55"/>
      <c r="F1644" s="55"/>
      <c r="G1644" s="55"/>
      <c r="H1644" s="55"/>
      <c r="I1644" s="55"/>
      <c r="J1644" s="55"/>
      <c r="K1644" s="55"/>
      <c r="L1644" s="55"/>
      <c r="M1644" s="55"/>
      <c r="N1644" s="55"/>
      <c r="O1644" s="57"/>
      <c r="P1644" s="55"/>
      <c r="Q1644" s="57"/>
      <c r="R1644" s="57"/>
      <c r="S1644" s="55"/>
      <c r="T1644" s="55"/>
      <c r="U1644" s="57"/>
      <c r="V1644" s="57"/>
      <c r="W1644" s="58"/>
      <c r="X1644" s="58"/>
      <c r="Y1644" s="55"/>
      <c r="Z1644" s="55"/>
      <c r="AA1644" s="3"/>
      <c r="AB1644" s="3"/>
      <c r="AC1644" s="3"/>
      <c r="AD1644" s="3"/>
      <c r="AE1644" s="3"/>
      <c r="AF1644" s="3"/>
      <c r="AG1644" s="3"/>
      <c r="AH1644" s="3"/>
      <c r="AI1644" s="3"/>
      <c r="AJ1644" s="3"/>
    </row>
    <row r="1645">
      <c r="A1645" s="63"/>
      <c r="B1645" s="59"/>
      <c r="C1645" s="59"/>
      <c r="D1645" s="59"/>
      <c r="E1645" s="59"/>
      <c r="F1645" s="59"/>
      <c r="G1645" s="59"/>
      <c r="H1645" s="59"/>
      <c r="I1645" s="59"/>
      <c r="J1645" s="59"/>
      <c r="K1645" s="59"/>
      <c r="L1645" s="59"/>
      <c r="M1645" s="59"/>
      <c r="N1645" s="59"/>
      <c r="O1645" s="61"/>
      <c r="P1645" s="59"/>
      <c r="Q1645" s="61"/>
      <c r="R1645" s="61"/>
      <c r="S1645" s="59"/>
      <c r="T1645" s="59"/>
      <c r="U1645" s="61"/>
      <c r="V1645" s="61"/>
      <c r="W1645" s="62"/>
      <c r="X1645" s="62"/>
      <c r="Y1645" s="59"/>
      <c r="Z1645" s="59"/>
      <c r="AA1645" s="63"/>
      <c r="AB1645" s="63"/>
      <c r="AC1645" s="63"/>
      <c r="AD1645" s="63"/>
      <c r="AE1645" s="63"/>
      <c r="AF1645" s="63"/>
      <c r="AG1645" s="63"/>
      <c r="AH1645" s="63"/>
      <c r="AI1645" s="63"/>
      <c r="AJ1645" s="63"/>
    </row>
    <row r="1646">
      <c r="A1646" s="3"/>
      <c r="B1646" s="55"/>
      <c r="C1646" s="55"/>
      <c r="D1646" s="55"/>
      <c r="E1646" s="55"/>
      <c r="F1646" s="55"/>
      <c r="G1646" s="55"/>
      <c r="H1646" s="55"/>
      <c r="I1646" s="55"/>
      <c r="J1646" s="55"/>
      <c r="K1646" s="55"/>
      <c r="L1646" s="55"/>
      <c r="M1646" s="55"/>
      <c r="N1646" s="55"/>
      <c r="O1646" s="57"/>
      <c r="P1646" s="55"/>
      <c r="Q1646" s="57"/>
      <c r="R1646" s="57"/>
      <c r="S1646" s="55"/>
      <c r="T1646" s="55"/>
      <c r="U1646" s="57"/>
      <c r="V1646" s="57"/>
      <c r="W1646" s="58"/>
      <c r="X1646" s="58"/>
      <c r="Y1646" s="55"/>
      <c r="Z1646" s="55"/>
      <c r="AA1646" s="3"/>
      <c r="AB1646" s="3"/>
      <c r="AC1646" s="3"/>
      <c r="AD1646" s="3"/>
      <c r="AE1646" s="3"/>
      <c r="AF1646" s="3"/>
      <c r="AG1646" s="3"/>
      <c r="AH1646" s="3"/>
      <c r="AI1646" s="3"/>
      <c r="AJ1646" s="3"/>
    </row>
    <row r="1647">
      <c r="A1647" s="63"/>
      <c r="B1647" s="59"/>
      <c r="C1647" s="59"/>
      <c r="D1647" s="59"/>
      <c r="E1647" s="59"/>
      <c r="F1647" s="59"/>
      <c r="G1647" s="59"/>
      <c r="H1647" s="59"/>
      <c r="I1647" s="59"/>
      <c r="J1647" s="59"/>
      <c r="K1647" s="59"/>
      <c r="L1647" s="59"/>
      <c r="M1647" s="59"/>
      <c r="N1647" s="59"/>
      <c r="O1647" s="61"/>
      <c r="P1647" s="59"/>
      <c r="Q1647" s="61"/>
      <c r="R1647" s="61"/>
      <c r="S1647" s="59"/>
      <c r="T1647" s="59"/>
      <c r="U1647" s="61"/>
      <c r="V1647" s="61"/>
      <c r="W1647" s="62"/>
      <c r="X1647" s="62"/>
      <c r="Y1647" s="59"/>
      <c r="Z1647" s="59"/>
      <c r="AA1647" s="63"/>
      <c r="AB1647" s="63"/>
      <c r="AC1647" s="63"/>
      <c r="AD1647" s="63"/>
      <c r="AE1647" s="63"/>
      <c r="AF1647" s="63"/>
      <c r="AG1647" s="63"/>
      <c r="AH1647" s="63"/>
      <c r="AI1647" s="63"/>
      <c r="AJ1647" s="63"/>
    </row>
    <row r="1648">
      <c r="A1648" s="3"/>
      <c r="B1648" s="55"/>
      <c r="C1648" s="55"/>
      <c r="D1648" s="55"/>
      <c r="E1648" s="55"/>
      <c r="F1648" s="55"/>
      <c r="G1648" s="55"/>
      <c r="H1648" s="55"/>
      <c r="I1648" s="55"/>
      <c r="J1648" s="55"/>
      <c r="K1648" s="55"/>
      <c r="L1648" s="55"/>
      <c r="M1648" s="55"/>
      <c r="N1648" s="55"/>
      <c r="O1648" s="57"/>
      <c r="P1648" s="55"/>
      <c r="Q1648" s="57"/>
      <c r="R1648" s="57"/>
      <c r="S1648" s="55"/>
      <c r="T1648" s="55"/>
      <c r="U1648" s="57"/>
      <c r="V1648" s="57"/>
      <c r="W1648" s="58"/>
      <c r="X1648" s="58"/>
      <c r="Y1648" s="55"/>
      <c r="Z1648" s="55"/>
      <c r="AA1648" s="3"/>
      <c r="AB1648" s="3"/>
      <c r="AC1648" s="3"/>
      <c r="AD1648" s="3"/>
      <c r="AE1648" s="3"/>
      <c r="AF1648" s="3"/>
      <c r="AG1648" s="3"/>
      <c r="AH1648" s="3"/>
      <c r="AI1648" s="3"/>
      <c r="AJ1648" s="3"/>
    </row>
    <row r="1649">
      <c r="A1649" s="63"/>
      <c r="B1649" s="59"/>
      <c r="C1649" s="59"/>
      <c r="D1649" s="59"/>
      <c r="E1649" s="59"/>
      <c r="F1649" s="59"/>
      <c r="G1649" s="59"/>
      <c r="H1649" s="59"/>
      <c r="I1649" s="59"/>
      <c r="J1649" s="59"/>
      <c r="K1649" s="59"/>
      <c r="L1649" s="59"/>
      <c r="M1649" s="59"/>
      <c r="N1649" s="59"/>
      <c r="O1649" s="61"/>
      <c r="P1649" s="59"/>
      <c r="Q1649" s="61"/>
      <c r="R1649" s="61"/>
      <c r="S1649" s="59"/>
      <c r="T1649" s="59"/>
      <c r="U1649" s="61"/>
      <c r="V1649" s="61"/>
      <c r="W1649" s="62"/>
      <c r="X1649" s="62"/>
      <c r="Y1649" s="59"/>
      <c r="Z1649" s="59"/>
      <c r="AA1649" s="63"/>
      <c r="AB1649" s="63"/>
      <c r="AC1649" s="63"/>
      <c r="AD1649" s="63"/>
      <c r="AE1649" s="63"/>
      <c r="AF1649" s="63"/>
      <c r="AG1649" s="63"/>
      <c r="AH1649" s="63"/>
      <c r="AI1649" s="63"/>
      <c r="AJ1649" s="63"/>
    </row>
    <row r="1650">
      <c r="A1650" s="3"/>
      <c r="B1650" s="55"/>
      <c r="C1650" s="55"/>
      <c r="D1650" s="55"/>
      <c r="E1650" s="55"/>
      <c r="F1650" s="55"/>
      <c r="G1650" s="55"/>
      <c r="H1650" s="55"/>
      <c r="I1650" s="55"/>
      <c r="J1650" s="55"/>
      <c r="K1650" s="55"/>
      <c r="L1650" s="55"/>
      <c r="M1650" s="55"/>
      <c r="N1650" s="55"/>
      <c r="O1650" s="57"/>
      <c r="P1650" s="55"/>
      <c r="Q1650" s="57"/>
      <c r="R1650" s="57"/>
      <c r="S1650" s="55"/>
      <c r="T1650" s="55"/>
      <c r="U1650" s="57"/>
      <c r="V1650" s="57"/>
      <c r="W1650" s="58"/>
      <c r="X1650" s="58"/>
      <c r="Y1650" s="55"/>
      <c r="Z1650" s="55"/>
      <c r="AA1650" s="3"/>
      <c r="AB1650" s="3"/>
      <c r="AC1650" s="3"/>
      <c r="AD1650" s="3"/>
      <c r="AE1650" s="3"/>
      <c r="AF1650" s="3"/>
      <c r="AG1650" s="3"/>
      <c r="AH1650" s="3"/>
      <c r="AI1650" s="3"/>
      <c r="AJ1650" s="3"/>
    </row>
    <row r="1651">
      <c r="A1651" s="63"/>
      <c r="B1651" s="59"/>
      <c r="C1651" s="59"/>
      <c r="D1651" s="59"/>
      <c r="E1651" s="59"/>
      <c r="F1651" s="59"/>
      <c r="G1651" s="59"/>
      <c r="H1651" s="59"/>
      <c r="I1651" s="59"/>
      <c r="J1651" s="59"/>
      <c r="K1651" s="59"/>
      <c r="L1651" s="59"/>
      <c r="M1651" s="59"/>
      <c r="N1651" s="59"/>
      <c r="O1651" s="61"/>
      <c r="P1651" s="59"/>
      <c r="Q1651" s="61"/>
      <c r="R1651" s="61"/>
      <c r="S1651" s="59"/>
      <c r="T1651" s="59"/>
      <c r="U1651" s="61"/>
      <c r="V1651" s="61"/>
      <c r="W1651" s="62"/>
      <c r="X1651" s="62"/>
      <c r="Y1651" s="59"/>
      <c r="Z1651" s="59"/>
      <c r="AA1651" s="63"/>
      <c r="AB1651" s="63"/>
      <c r="AC1651" s="63"/>
      <c r="AD1651" s="63"/>
      <c r="AE1651" s="63"/>
      <c r="AF1651" s="63"/>
      <c r="AG1651" s="63"/>
      <c r="AH1651" s="63"/>
      <c r="AI1651" s="63"/>
      <c r="AJ1651" s="63"/>
    </row>
    <row r="1652">
      <c r="A1652" s="3"/>
      <c r="B1652" s="55"/>
      <c r="C1652" s="55"/>
      <c r="D1652" s="55"/>
      <c r="E1652" s="55"/>
      <c r="F1652" s="55"/>
      <c r="G1652" s="55"/>
      <c r="H1652" s="55"/>
      <c r="I1652" s="55"/>
      <c r="J1652" s="55"/>
      <c r="K1652" s="55"/>
      <c r="L1652" s="55"/>
      <c r="M1652" s="55"/>
      <c r="N1652" s="55"/>
      <c r="O1652" s="57"/>
      <c r="P1652" s="55"/>
      <c r="Q1652" s="57"/>
      <c r="R1652" s="57"/>
      <c r="S1652" s="55"/>
      <c r="T1652" s="55"/>
      <c r="U1652" s="57"/>
      <c r="V1652" s="57"/>
      <c r="W1652" s="58"/>
      <c r="X1652" s="58"/>
      <c r="Y1652" s="55"/>
      <c r="Z1652" s="55"/>
      <c r="AA1652" s="3"/>
      <c r="AB1652" s="3"/>
      <c r="AC1652" s="3"/>
      <c r="AD1652" s="3"/>
      <c r="AE1652" s="3"/>
      <c r="AF1652" s="3"/>
      <c r="AG1652" s="3"/>
      <c r="AH1652" s="3"/>
      <c r="AI1652" s="3"/>
      <c r="AJ1652" s="3"/>
    </row>
    <row r="1653">
      <c r="A1653" s="63"/>
      <c r="B1653" s="59"/>
      <c r="C1653" s="59"/>
      <c r="D1653" s="59"/>
      <c r="E1653" s="59"/>
      <c r="F1653" s="59"/>
      <c r="G1653" s="59"/>
      <c r="H1653" s="59"/>
      <c r="I1653" s="59"/>
      <c r="J1653" s="59"/>
      <c r="K1653" s="59"/>
      <c r="L1653" s="59"/>
      <c r="M1653" s="59"/>
      <c r="N1653" s="59"/>
      <c r="O1653" s="61"/>
      <c r="P1653" s="59"/>
      <c r="Q1653" s="61"/>
      <c r="R1653" s="61"/>
      <c r="S1653" s="59"/>
      <c r="T1653" s="59"/>
      <c r="U1653" s="61"/>
      <c r="V1653" s="61"/>
      <c r="W1653" s="62"/>
      <c r="X1653" s="62"/>
      <c r="Y1653" s="59"/>
      <c r="Z1653" s="59"/>
      <c r="AA1653" s="63"/>
      <c r="AB1653" s="63"/>
      <c r="AC1653" s="63"/>
      <c r="AD1653" s="63"/>
      <c r="AE1653" s="63"/>
      <c r="AF1653" s="63"/>
      <c r="AG1653" s="63"/>
      <c r="AH1653" s="63"/>
      <c r="AI1653" s="63"/>
      <c r="AJ1653" s="63"/>
    </row>
    <row r="1654">
      <c r="A1654" s="3"/>
      <c r="B1654" s="55"/>
      <c r="C1654" s="55"/>
      <c r="D1654" s="55"/>
      <c r="E1654" s="55"/>
      <c r="F1654" s="55"/>
      <c r="G1654" s="55"/>
      <c r="H1654" s="55"/>
      <c r="I1654" s="55"/>
      <c r="J1654" s="55"/>
      <c r="K1654" s="55"/>
      <c r="L1654" s="55"/>
      <c r="M1654" s="55"/>
      <c r="N1654" s="55"/>
      <c r="O1654" s="57"/>
      <c r="P1654" s="55"/>
      <c r="Q1654" s="57"/>
      <c r="R1654" s="57"/>
      <c r="S1654" s="55"/>
      <c r="T1654" s="55"/>
      <c r="U1654" s="57"/>
      <c r="V1654" s="57"/>
      <c r="W1654" s="58"/>
      <c r="X1654" s="58"/>
      <c r="Y1654" s="55"/>
      <c r="Z1654" s="55"/>
      <c r="AA1654" s="3"/>
      <c r="AB1654" s="3"/>
      <c r="AC1654" s="3"/>
      <c r="AD1654" s="3"/>
      <c r="AE1654" s="3"/>
      <c r="AF1654" s="3"/>
      <c r="AG1654" s="3"/>
      <c r="AH1654" s="3"/>
      <c r="AI1654" s="3"/>
      <c r="AJ1654" s="3"/>
    </row>
    <row r="1655">
      <c r="A1655" s="63"/>
      <c r="B1655" s="59"/>
      <c r="C1655" s="59"/>
      <c r="D1655" s="59"/>
      <c r="E1655" s="59"/>
      <c r="F1655" s="59"/>
      <c r="G1655" s="59"/>
      <c r="H1655" s="59"/>
      <c r="I1655" s="59"/>
      <c r="J1655" s="59"/>
      <c r="K1655" s="59"/>
      <c r="L1655" s="59"/>
      <c r="M1655" s="59"/>
      <c r="N1655" s="59"/>
      <c r="O1655" s="61"/>
      <c r="P1655" s="59"/>
      <c r="Q1655" s="61"/>
      <c r="R1655" s="61"/>
      <c r="S1655" s="59"/>
      <c r="T1655" s="59"/>
      <c r="U1655" s="61"/>
      <c r="V1655" s="61"/>
      <c r="W1655" s="62"/>
      <c r="X1655" s="62"/>
      <c r="Y1655" s="59"/>
      <c r="Z1655" s="59"/>
      <c r="AA1655" s="63"/>
      <c r="AB1655" s="63"/>
      <c r="AC1655" s="63"/>
      <c r="AD1655" s="63"/>
      <c r="AE1655" s="63"/>
      <c r="AF1655" s="63"/>
      <c r="AG1655" s="63"/>
      <c r="AH1655" s="63"/>
      <c r="AI1655" s="63"/>
      <c r="AJ1655" s="63"/>
    </row>
    <row r="1656">
      <c r="A1656" s="3"/>
      <c r="B1656" s="55"/>
      <c r="C1656" s="55"/>
      <c r="D1656" s="55"/>
      <c r="E1656" s="55"/>
      <c r="F1656" s="55"/>
      <c r="G1656" s="55"/>
      <c r="H1656" s="55"/>
      <c r="I1656" s="55"/>
      <c r="J1656" s="55"/>
      <c r="K1656" s="55"/>
      <c r="L1656" s="55"/>
      <c r="M1656" s="55"/>
      <c r="N1656" s="55"/>
      <c r="O1656" s="57"/>
      <c r="P1656" s="55"/>
      <c r="Q1656" s="57"/>
      <c r="R1656" s="57"/>
      <c r="S1656" s="55"/>
      <c r="T1656" s="55"/>
      <c r="U1656" s="57"/>
      <c r="V1656" s="57"/>
      <c r="W1656" s="58"/>
      <c r="X1656" s="58"/>
      <c r="Y1656" s="55"/>
      <c r="Z1656" s="55"/>
      <c r="AA1656" s="3"/>
      <c r="AB1656" s="3"/>
      <c r="AC1656" s="3"/>
      <c r="AD1656" s="3"/>
      <c r="AE1656" s="3"/>
      <c r="AF1656" s="3"/>
      <c r="AG1656" s="3"/>
      <c r="AH1656" s="3"/>
      <c r="AI1656" s="3"/>
      <c r="AJ1656" s="3"/>
    </row>
    <row r="1657">
      <c r="A1657" s="63"/>
      <c r="B1657" s="59"/>
      <c r="C1657" s="59"/>
      <c r="D1657" s="59"/>
      <c r="E1657" s="59"/>
      <c r="F1657" s="59"/>
      <c r="G1657" s="59"/>
      <c r="H1657" s="59"/>
      <c r="I1657" s="59"/>
      <c r="J1657" s="59"/>
      <c r="K1657" s="59"/>
      <c r="L1657" s="59"/>
      <c r="M1657" s="59"/>
      <c r="N1657" s="59"/>
      <c r="O1657" s="61"/>
      <c r="P1657" s="59"/>
      <c r="Q1657" s="61"/>
      <c r="R1657" s="61"/>
      <c r="S1657" s="59"/>
      <c r="T1657" s="59"/>
      <c r="U1657" s="61"/>
      <c r="V1657" s="61"/>
      <c r="W1657" s="62"/>
      <c r="X1657" s="62"/>
      <c r="Y1657" s="59"/>
      <c r="Z1657" s="59"/>
      <c r="AA1657" s="63"/>
      <c r="AB1657" s="63"/>
      <c r="AC1657" s="63"/>
      <c r="AD1657" s="63"/>
      <c r="AE1657" s="63"/>
      <c r="AF1657" s="63"/>
      <c r="AG1657" s="63"/>
      <c r="AH1657" s="63"/>
      <c r="AI1657" s="63"/>
      <c r="AJ1657" s="63"/>
    </row>
    <row r="1658">
      <c r="A1658" s="3"/>
      <c r="B1658" s="55"/>
      <c r="C1658" s="55"/>
      <c r="D1658" s="55"/>
      <c r="E1658" s="55"/>
      <c r="F1658" s="55"/>
      <c r="G1658" s="55"/>
      <c r="H1658" s="55"/>
      <c r="I1658" s="55"/>
      <c r="J1658" s="55"/>
      <c r="K1658" s="55"/>
      <c r="L1658" s="55"/>
      <c r="M1658" s="55"/>
      <c r="N1658" s="55"/>
      <c r="O1658" s="57"/>
      <c r="P1658" s="55"/>
      <c r="Q1658" s="57"/>
      <c r="R1658" s="57"/>
      <c r="S1658" s="55"/>
      <c r="T1658" s="55"/>
      <c r="U1658" s="57"/>
      <c r="V1658" s="57"/>
      <c r="W1658" s="58"/>
      <c r="X1658" s="58"/>
      <c r="Y1658" s="55"/>
      <c r="Z1658" s="55"/>
      <c r="AA1658" s="3"/>
      <c r="AB1658" s="3"/>
      <c r="AC1658" s="3"/>
      <c r="AD1658" s="3"/>
      <c r="AE1658" s="3"/>
      <c r="AF1658" s="3"/>
      <c r="AG1658" s="3"/>
      <c r="AH1658" s="3"/>
      <c r="AI1658" s="3"/>
      <c r="AJ1658" s="3"/>
    </row>
    <row r="1659">
      <c r="A1659" s="63"/>
      <c r="B1659" s="59"/>
      <c r="C1659" s="59"/>
      <c r="D1659" s="59"/>
      <c r="E1659" s="59"/>
      <c r="F1659" s="59"/>
      <c r="G1659" s="59"/>
      <c r="H1659" s="59"/>
      <c r="I1659" s="59"/>
      <c r="J1659" s="59"/>
      <c r="K1659" s="59"/>
      <c r="L1659" s="59"/>
      <c r="M1659" s="59"/>
      <c r="N1659" s="59"/>
      <c r="O1659" s="61"/>
      <c r="P1659" s="59"/>
      <c r="Q1659" s="61"/>
      <c r="R1659" s="61"/>
      <c r="S1659" s="59"/>
      <c r="T1659" s="59"/>
      <c r="U1659" s="61"/>
      <c r="V1659" s="61"/>
      <c r="W1659" s="62"/>
      <c r="X1659" s="62"/>
      <c r="Y1659" s="59"/>
      <c r="Z1659" s="59"/>
      <c r="AA1659" s="63"/>
      <c r="AB1659" s="63"/>
      <c r="AC1659" s="63"/>
      <c r="AD1659" s="63"/>
      <c r="AE1659" s="63"/>
      <c r="AF1659" s="63"/>
      <c r="AG1659" s="63"/>
      <c r="AH1659" s="63"/>
      <c r="AI1659" s="63"/>
      <c r="AJ1659" s="63"/>
    </row>
    <row r="1660">
      <c r="A1660" s="3"/>
      <c r="B1660" s="55"/>
      <c r="C1660" s="55"/>
      <c r="D1660" s="55"/>
      <c r="E1660" s="55"/>
      <c r="F1660" s="55"/>
      <c r="G1660" s="55"/>
      <c r="H1660" s="55"/>
      <c r="I1660" s="55"/>
      <c r="J1660" s="55"/>
      <c r="K1660" s="55"/>
      <c r="L1660" s="55"/>
      <c r="M1660" s="55"/>
      <c r="N1660" s="55"/>
      <c r="O1660" s="57"/>
      <c r="P1660" s="55"/>
      <c r="Q1660" s="57"/>
      <c r="R1660" s="57"/>
      <c r="S1660" s="55"/>
      <c r="T1660" s="55"/>
      <c r="U1660" s="57"/>
      <c r="V1660" s="57"/>
      <c r="W1660" s="58"/>
      <c r="X1660" s="58"/>
      <c r="Y1660" s="55"/>
      <c r="Z1660" s="55"/>
      <c r="AA1660" s="3"/>
      <c r="AB1660" s="3"/>
      <c r="AC1660" s="3"/>
      <c r="AD1660" s="3"/>
      <c r="AE1660" s="3"/>
      <c r="AF1660" s="3"/>
      <c r="AG1660" s="3"/>
      <c r="AH1660" s="3"/>
      <c r="AI1660" s="3"/>
      <c r="AJ1660" s="3"/>
    </row>
    <row r="1661">
      <c r="A1661" s="63"/>
      <c r="B1661" s="59"/>
      <c r="C1661" s="59"/>
      <c r="D1661" s="59"/>
      <c r="E1661" s="59"/>
      <c r="F1661" s="59"/>
      <c r="G1661" s="59"/>
      <c r="H1661" s="59"/>
      <c r="I1661" s="59"/>
      <c r="J1661" s="59"/>
      <c r="K1661" s="59"/>
      <c r="L1661" s="59"/>
      <c r="M1661" s="59"/>
      <c r="N1661" s="59"/>
      <c r="O1661" s="61"/>
      <c r="P1661" s="59"/>
      <c r="Q1661" s="61"/>
      <c r="R1661" s="61"/>
      <c r="S1661" s="59"/>
      <c r="T1661" s="59"/>
      <c r="U1661" s="61"/>
      <c r="V1661" s="61"/>
      <c r="W1661" s="62"/>
      <c r="X1661" s="62"/>
      <c r="Y1661" s="59"/>
      <c r="Z1661" s="59"/>
      <c r="AA1661" s="63"/>
      <c r="AB1661" s="63"/>
      <c r="AC1661" s="63"/>
      <c r="AD1661" s="63"/>
      <c r="AE1661" s="63"/>
      <c r="AF1661" s="63"/>
      <c r="AG1661" s="63"/>
      <c r="AH1661" s="63"/>
      <c r="AI1661" s="63"/>
      <c r="AJ1661" s="63"/>
    </row>
    <row r="1662">
      <c r="A1662" s="3"/>
      <c r="B1662" s="55"/>
      <c r="C1662" s="55"/>
      <c r="D1662" s="55"/>
      <c r="E1662" s="55"/>
      <c r="F1662" s="55"/>
      <c r="G1662" s="55"/>
      <c r="H1662" s="55"/>
      <c r="I1662" s="55"/>
      <c r="J1662" s="55"/>
      <c r="K1662" s="55"/>
      <c r="L1662" s="55"/>
      <c r="M1662" s="55"/>
      <c r="N1662" s="55"/>
      <c r="O1662" s="57"/>
      <c r="P1662" s="55"/>
      <c r="Q1662" s="57"/>
      <c r="R1662" s="57"/>
      <c r="S1662" s="55"/>
      <c r="T1662" s="55"/>
      <c r="U1662" s="57"/>
      <c r="V1662" s="57"/>
      <c r="W1662" s="58"/>
      <c r="X1662" s="58"/>
      <c r="Y1662" s="55"/>
      <c r="Z1662" s="55"/>
      <c r="AA1662" s="3"/>
      <c r="AB1662" s="3"/>
      <c r="AC1662" s="3"/>
      <c r="AD1662" s="3"/>
      <c r="AE1662" s="3"/>
      <c r="AF1662" s="3"/>
      <c r="AG1662" s="3"/>
      <c r="AH1662" s="3"/>
      <c r="AI1662" s="3"/>
      <c r="AJ1662" s="3"/>
    </row>
    <row r="1663">
      <c r="A1663" s="63"/>
      <c r="B1663" s="59"/>
      <c r="C1663" s="59"/>
      <c r="D1663" s="59"/>
      <c r="E1663" s="59"/>
      <c r="F1663" s="59"/>
      <c r="G1663" s="59"/>
      <c r="H1663" s="59"/>
      <c r="I1663" s="59"/>
      <c r="J1663" s="59"/>
      <c r="K1663" s="59"/>
      <c r="L1663" s="59"/>
      <c r="M1663" s="59"/>
      <c r="N1663" s="59"/>
      <c r="O1663" s="61"/>
      <c r="P1663" s="59"/>
      <c r="Q1663" s="61"/>
      <c r="R1663" s="61"/>
      <c r="S1663" s="59"/>
      <c r="T1663" s="59"/>
      <c r="U1663" s="61"/>
      <c r="V1663" s="61"/>
      <c r="W1663" s="62"/>
      <c r="X1663" s="62"/>
      <c r="Y1663" s="59"/>
      <c r="Z1663" s="59"/>
      <c r="AA1663" s="63"/>
      <c r="AB1663" s="63"/>
      <c r="AC1663" s="63"/>
      <c r="AD1663" s="63"/>
      <c r="AE1663" s="63"/>
      <c r="AF1663" s="63"/>
      <c r="AG1663" s="63"/>
      <c r="AH1663" s="63"/>
      <c r="AI1663" s="63"/>
      <c r="AJ1663" s="63"/>
    </row>
    <row r="1664">
      <c r="A1664" s="3"/>
      <c r="B1664" s="55"/>
      <c r="C1664" s="55"/>
      <c r="D1664" s="55"/>
      <c r="E1664" s="55"/>
      <c r="F1664" s="55"/>
      <c r="G1664" s="55"/>
      <c r="H1664" s="55"/>
      <c r="I1664" s="55"/>
      <c r="J1664" s="55"/>
      <c r="K1664" s="55"/>
      <c r="L1664" s="55"/>
      <c r="M1664" s="55"/>
      <c r="N1664" s="55"/>
      <c r="O1664" s="57"/>
      <c r="P1664" s="55"/>
      <c r="Q1664" s="57"/>
      <c r="R1664" s="57"/>
      <c r="S1664" s="55"/>
      <c r="T1664" s="55"/>
      <c r="U1664" s="57"/>
      <c r="V1664" s="57"/>
      <c r="W1664" s="58"/>
      <c r="X1664" s="58"/>
      <c r="Y1664" s="55"/>
      <c r="Z1664" s="55"/>
      <c r="AA1664" s="3"/>
      <c r="AB1664" s="3"/>
      <c r="AC1664" s="3"/>
      <c r="AD1664" s="3"/>
      <c r="AE1664" s="3"/>
      <c r="AF1664" s="3"/>
      <c r="AG1664" s="3"/>
      <c r="AH1664" s="3"/>
      <c r="AI1664" s="3"/>
      <c r="AJ1664" s="3"/>
    </row>
    <row r="1665">
      <c r="A1665" s="63"/>
      <c r="B1665" s="59"/>
      <c r="C1665" s="59"/>
      <c r="D1665" s="59"/>
      <c r="E1665" s="59"/>
      <c r="F1665" s="59"/>
      <c r="G1665" s="59"/>
      <c r="H1665" s="59"/>
      <c r="I1665" s="59"/>
      <c r="J1665" s="59"/>
      <c r="K1665" s="59"/>
      <c r="L1665" s="59"/>
      <c r="M1665" s="59"/>
      <c r="N1665" s="59"/>
      <c r="O1665" s="61"/>
      <c r="P1665" s="59"/>
      <c r="Q1665" s="61"/>
      <c r="R1665" s="61"/>
      <c r="S1665" s="59"/>
      <c r="T1665" s="59"/>
      <c r="U1665" s="61"/>
      <c r="V1665" s="61"/>
      <c r="W1665" s="62"/>
      <c r="X1665" s="62"/>
      <c r="Y1665" s="59"/>
      <c r="Z1665" s="59"/>
      <c r="AA1665" s="63"/>
      <c r="AB1665" s="63"/>
      <c r="AC1665" s="63"/>
      <c r="AD1665" s="63"/>
      <c r="AE1665" s="63"/>
      <c r="AF1665" s="63"/>
      <c r="AG1665" s="63"/>
      <c r="AH1665" s="63"/>
      <c r="AI1665" s="63"/>
      <c r="AJ1665" s="63"/>
    </row>
    <row r="1666">
      <c r="A1666" s="3"/>
      <c r="B1666" s="55"/>
      <c r="C1666" s="55"/>
      <c r="D1666" s="55"/>
      <c r="E1666" s="55"/>
      <c r="F1666" s="55"/>
      <c r="G1666" s="55"/>
      <c r="H1666" s="55"/>
      <c r="I1666" s="55"/>
      <c r="J1666" s="55"/>
      <c r="K1666" s="55"/>
      <c r="L1666" s="55"/>
      <c r="M1666" s="55"/>
      <c r="N1666" s="55"/>
      <c r="O1666" s="57"/>
      <c r="P1666" s="55"/>
      <c r="Q1666" s="57"/>
      <c r="R1666" s="57"/>
      <c r="S1666" s="55"/>
      <c r="T1666" s="55"/>
      <c r="U1666" s="57"/>
      <c r="V1666" s="57"/>
      <c r="W1666" s="58"/>
      <c r="X1666" s="58"/>
      <c r="Y1666" s="55"/>
      <c r="Z1666" s="55"/>
      <c r="AA1666" s="3"/>
      <c r="AB1666" s="3"/>
      <c r="AC1666" s="3"/>
      <c r="AD1666" s="3"/>
      <c r="AE1666" s="3"/>
      <c r="AF1666" s="3"/>
      <c r="AG1666" s="3"/>
      <c r="AH1666" s="3"/>
      <c r="AI1666" s="3"/>
      <c r="AJ1666" s="3"/>
    </row>
    <row r="1667">
      <c r="A1667" s="63"/>
      <c r="B1667" s="59"/>
      <c r="C1667" s="59"/>
      <c r="D1667" s="59"/>
      <c r="E1667" s="59"/>
      <c r="F1667" s="59"/>
      <c r="G1667" s="59"/>
      <c r="H1667" s="59"/>
      <c r="I1667" s="59"/>
      <c r="J1667" s="59"/>
      <c r="K1667" s="59"/>
      <c r="L1667" s="59"/>
      <c r="M1667" s="59"/>
      <c r="N1667" s="59"/>
      <c r="O1667" s="61"/>
      <c r="P1667" s="59"/>
      <c r="Q1667" s="61"/>
      <c r="R1667" s="61"/>
      <c r="S1667" s="59"/>
      <c r="T1667" s="59"/>
      <c r="U1667" s="61"/>
      <c r="V1667" s="61"/>
      <c r="W1667" s="62"/>
      <c r="X1667" s="62"/>
      <c r="Y1667" s="59"/>
      <c r="Z1667" s="59"/>
      <c r="AA1667" s="63"/>
      <c r="AB1667" s="63"/>
      <c r="AC1667" s="63"/>
      <c r="AD1667" s="63"/>
      <c r="AE1667" s="63"/>
      <c r="AF1667" s="63"/>
      <c r="AG1667" s="63"/>
      <c r="AH1667" s="63"/>
      <c r="AI1667" s="63"/>
      <c r="AJ1667" s="63"/>
    </row>
    <row r="1668">
      <c r="A1668" s="3"/>
      <c r="B1668" s="55"/>
      <c r="C1668" s="55"/>
      <c r="D1668" s="55"/>
      <c r="E1668" s="55"/>
      <c r="F1668" s="55"/>
      <c r="G1668" s="55"/>
      <c r="H1668" s="55"/>
      <c r="I1668" s="55"/>
      <c r="J1668" s="55"/>
      <c r="K1668" s="55"/>
      <c r="L1668" s="55"/>
      <c r="M1668" s="55"/>
      <c r="N1668" s="55"/>
      <c r="O1668" s="57"/>
      <c r="P1668" s="55"/>
      <c r="Q1668" s="57"/>
      <c r="R1668" s="57"/>
      <c r="S1668" s="55"/>
      <c r="T1668" s="55"/>
      <c r="U1668" s="57"/>
      <c r="V1668" s="57"/>
      <c r="W1668" s="58"/>
      <c r="X1668" s="58"/>
      <c r="Y1668" s="55"/>
      <c r="Z1668" s="55"/>
      <c r="AA1668" s="3"/>
      <c r="AB1668" s="3"/>
      <c r="AC1668" s="3"/>
      <c r="AD1668" s="3"/>
      <c r="AE1668" s="3"/>
      <c r="AF1668" s="3"/>
      <c r="AG1668" s="3"/>
      <c r="AH1668" s="3"/>
      <c r="AI1668" s="3"/>
      <c r="AJ1668" s="3"/>
    </row>
    <row r="1669">
      <c r="A1669" s="63"/>
      <c r="B1669" s="59"/>
      <c r="C1669" s="59"/>
      <c r="D1669" s="59"/>
      <c r="E1669" s="59"/>
      <c r="F1669" s="59"/>
      <c r="G1669" s="59"/>
      <c r="H1669" s="59"/>
      <c r="I1669" s="59"/>
      <c r="J1669" s="59"/>
      <c r="K1669" s="59"/>
      <c r="L1669" s="59"/>
      <c r="M1669" s="59"/>
      <c r="N1669" s="59"/>
      <c r="O1669" s="61"/>
      <c r="P1669" s="59"/>
      <c r="Q1669" s="61"/>
      <c r="R1669" s="61"/>
      <c r="S1669" s="59"/>
      <c r="T1669" s="59"/>
      <c r="U1669" s="61"/>
      <c r="V1669" s="61"/>
      <c r="W1669" s="62"/>
      <c r="X1669" s="62"/>
      <c r="Y1669" s="59"/>
      <c r="Z1669" s="59"/>
      <c r="AA1669" s="63"/>
      <c r="AB1669" s="63"/>
      <c r="AC1669" s="63"/>
      <c r="AD1669" s="63"/>
      <c r="AE1669" s="63"/>
      <c r="AF1669" s="63"/>
      <c r="AG1669" s="63"/>
      <c r="AH1669" s="63"/>
      <c r="AI1669" s="63"/>
      <c r="AJ1669" s="63"/>
    </row>
    <row r="1670">
      <c r="A1670" s="3"/>
      <c r="B1670" s="55"/>
      <c r="C1670" s="55"/>
      <c r="D1670" s="55"/>
      <c r="E1670" s="55"/>
      <c r="F1670" s="55"/>
      <c r="G1670" s="55"/>
      <c r="H1670" s="55"/>
      <c r="I1670" s="55"/>
      <c r="J1670" s="55"/>
      <c r="K1670" s="55"/>
      <c r="L1670" s="55"/>
      <c r="M1670" s="55"/>
      <c r="N1670" s="55"/>
      <c r="O1670" s="57"/>
      <c r="P1670" s="55"/>
      <c r="Q1670" s="57"/>
      <c r="R1670" s="57"/>
      <c r="S1670" s="55"/>
      <c r="T1670" s="55"/>
      <c r="U1670" s="57"/>
      <c r="V1670" s="57"/>
      <c r="W1670" s="58"/>
      <c r="X1670" s="58"/>
      <c r="Y1670" s="55"/>
      <c r="Z1670" s="55"/>
      <c r="AA1670" s="3"/>
      <c r="AB1670" s="3"/>
      <c r="AC1670" s="3"/>
      <c r="AD1670" s="3"/>
      <c r="AE1670" s="3"/>
      <c r="AF1670" s="3"/>
      <c r="AG1670" s="3"/>
      <c r="AH1670" s="3"/>
      <c r="AI1670" s="3"/>
      <c r="AJ1670" s="3"/>
    </row>
    <row r="1671">
      <c r="A1671" s="63"/>
      <c r="B1671" s="59"/>
      <c r="C1671" s="59"/>
      <c r="D1671" s="59"/>
      <c r="E1671" s="59"/>
      <c r="F1671" s="59"/>
      <c r="G1671" s="59"/>
      <c r="H1671" s="59"/>
      <c r="I1671" s="59"/>
      <c r="J1671" s="59"/>
      <c r="K1671" s="59"/>
      <c r="L1671" s="59"/>
      <c r="M1671" s="59"/>
      <c r="N1671" s="59"/>
      <c r="O1671" s="61"/>
      <c r="P1671" s="59"/>
      <c r="Q1671" s="61"/>
      <c r="R1671" s="61"/>
      <c r="S1671" s="59"/>
      <c r="T1671" s="59"/>
      <c r="U1671" s="61"/>
      <c r="V1671" s="61"/>
      <c r="W1671" s="62"/>
      <c r="X1671" s="62"/>
      <c r="Y1671" s="59"/>
      <c r="Z1671" s="59"/>
      <c r="AA1671" s="63"/>
      <c r="AB1671" s="63"/>
      <c r="AC1671" s="63"/>
      <c r="AD1671" s="63"/>
      <c r="AE1671" s="63"/>
      <c r="AF1671" s="63"/>
      <c r="AG1671" s="63"/>
      <c r="AH1671" s="63"/>
      <c r="AI1671" s="63"/>
      <c r="AJ1671" s="63"/>
    </row>
    <row r="1672">
      <c r="A1672" s="3"/>
      <c r="B1672" s="55"/>
      <c r="C1672" s="55"/>
      <c r="D1672" s="55"/>
      <c r="E1672" s="55"/>
      <c r="F1672" s="55"/>
      <c r="G1672" s="55"/>
      <c r="H1672" s="55"/>
      <c r="I1672" s="55"/>
      <c r="J1672" s="55"/>
      <c r="K1672" s="55"/>
      <c r="L1672" s="55"/>
      <c r="M1672" s="55"/>
      <c r="N1672" s="55"/>
      <c r="O1672" s="57"/>
      <c r="P1672" s="55"/>
      <c r="Q1672" s="57"/>
      <c r="R1672" s="57"/>
      <c r="S1672" s="55"/>
      <c r="T1672" s="55"/>
      <c r="U1672" s="57"/>
      <c r="V1672" s="57"/>
      <c r="W1672" s="58"/>
      <c r="X1672" s="58"/>
      <c r="Y1672" s="55"/>
      <c r="Z1672" s="55"/>
      <c r="AA1672" s="3"/>
      <c r="AB1672" s="3"/>
      <c r="AC1672" s="3"/>
      <c r="AD1672" s="3"/>
      <c r="AE1672" s="3"/>
      <c r="AF1672" s="3"/>
      <c r="AG1672" s="3"/>
      <c r="AH1672" s="3"/>
      <c r="AI1672" s="3"/>
      <c r="AJ1672" s="3"/>
    </row>
    <row r="1673">
      <c r="A1673" s="63"/>
      <c r="B1673" s="59"/>
      <c r="C1673" s="59"/>
      <c r="D1673" s="59"/>
      <c r="E1673" s="59"/>
      <c r="F1673" s="59"/>
      <c r="G1673" s="59"/>
      <c r="H1673" s="59"/>
      <c r="I1673" s="59"/>
      <c r="J1673" s="59"/>
      <c r="K1673" s="59"/>
      <c r="L1673" s="59"/>
      <c r="M1673" s="59"/>
      <c r="N1673" s="59"/>
      <c r="O1673" s="61"/>
      <c r="P1673" s="59"/>
      <c r="Q1673" s="61"/>
      <c r="R1673" s="61"/>
      <c r="S1673" s="59"/>
      <c r="T1673" s="59"/>
      <c r="U1673" s="61"/>
      <c r="V1673" s="61"/>
      <c r="W1673" s="62"/>
      <c r="X1673" s="62"/>
      <c r="Y1673" s="59"/>
      <c r="Z1673" s="59"/>
      <c r="AA1673" s="63"/>
      <c r="AB1673" s="63"/>
      <c r="AC1673" s="63"/>
      <c r="AD1673" s="63"/>
      <c r="AE1673" s="63"/>
      <c r="AF1673" s="63"/>
      <c r="AG1673" s="63"/>
      <c r="AH1673" s="63"/>
      <c r="AI1673" s="63"/>
      <c r="AJ1673" s="63"/>
    </row>
    <row r="1674">
      <c r="A1674" s="3"/>
      <c r="B1674" s="55"/>
      <c r="C1674" s="55"/>
      <c r="D1674" s="55"/>
      <c r="E1674" s="55"/>
      <c r="F1674" s="55"/>
      <c r="G1674" s="55"/>
      <c r="H1674" s="55"/>
      <c r="I1674" s="55"/>
      <c r="J1674" s="55"/>
      <c r="K1674" s="55"/>
      <c r="L1674" s="55"/>
      <c r="M1674" s="55"/>
      <c r="N1674" s="55"/>
      <c r="O1674" s="57"/>
      <c r="P1674" s="55"/>
      <c r="Q1674" s="57"/>
      <c r="R1674" s="57"/>
      <c r="S1674" s="55"/>
      <c r="T1674" s="55"/>
      <c r="U1674" s="57"/>
      <c r="V1674" s="57"/>
      <c r="W1674" s="58"/>
      <c r="X1674" s="58"/>
      <c r="Y1674" s="55"/>
      <c r="Z1674" s="55"/>
      <c r="AA1674" s="3"/>
      <c r="AB1674" s="3"/>
      <c r="AC1674" s="3"/>
      <c r="AD1674" s="3"/>
      <c r="AE1674" s="3"/>
      <c r="AF1674" s="3"/>
      <c r="AG1674" s="3"/>
      <c r="AH1674" s="3"/>
      <c r="AI1674" s="3"/>
      <c r="AJ1674" s="3"/>
    </row>
    <row r="1675">
      <c r="A1675" s="63"/>
      <c r="B1675" s="59"/>
      <c r="C1675" s="59"/>
      <c r="D1675" s="59"/>
      <c r="E1675" s="59"/>
      <c r="F1675" s="59"/>
      <c r="G1675" s="59"/>
      <c r="H1675" s="59"/>
      <c r="I1675" s="59"/>
      <c r="J1675" s="59"/>
      <c r="K1675" s="59"/>
      <c r="L1675" s="59"/>
      <c r="M1675" s="59"/>
      <c r="N1675" s="59"/>
      <c r="O1675" s="61"/>
      <c r="P1675" s="59"/>
      <c r="Q1675" s="61"/>
      <c r="R1675" s="61"/>
      <c r="S1675" s="59"/>
      <c r="T1675" s="59"/>
      <c r="U1675" s="61"/>
      <c r="V1675" s="61"/>
      <c r="W1675" s="62"/>
      <c r="X1675" s="62"/>
      <c r="Y1675" s="59"/>
      <c r="Z1675" s="59"/>
      <c r="AA1675" s="63"/>
      <c r="AB1675" s="63"/>
      <c r="AC1675" s="63"/>
      <c r="AD1675" s="63"/>
      <c r="AE1675" s="63"/>
      <c r="AF1675" s="63"/>
      <c r="AG1675" s="63"/>
      <c r="AH1675" s="63"/>
      <c r="AI1675" s="63"/>
      <c r="AJ1675" s="63"/>
    </row>
    <row r="1676">
      <c r="A1676" s="3"/>
      <c r="B1676" s="55"/>
      <c r="C1676" s="55"/>
      <c r="D1676" s="55"/>
      <c r="E1676" s="55"/>
      <c r="F1676" s="55"/>
      <c r="G1676" s="55"/>
      <c r="H1676" s="55"/>
      <c r="I1676" s="55"/>
      <c r="J1676" s="55"/>
      <c r="K1676" s="55"/>
      <c r="L1676" s="55"/>
      <c r="M1676" s="55"/>
      <c r="N1676" s="55"/>
      <c r="O1676" s="57"/>
      <c r="P1676" s="55"/>
      <c r="Q1676" s="57"/>
      <c r="R1676" s="57"/>
      <c r="S1676" s="55"/>
      <c r="T1676" s="55"/>
      <c r="U1676" s="57"/>
      <c r="V1676" s="57"/>
      <c r="W1676" s="58"/>
      <c r="X1676" s="58"/>
      <c r="Y1676" s="55"/>
      <c r="Z1676" s="55"/>
      <c r="AA1676" s="3"/>
      <c r="AB1676" s="3"/>
      <c r="AC1676" s="3"/>
      <c r="AD1676" s="3"/>
      <c r="AE1676" s="3"/>
      <c r="AF1676" s="3"/>
      <c r="AG1676" s="3"/>
      <c r="AH1676" s="3"/>
      <c r="AI1676" s="3"/>
      <c r="AJ1676" s="3"/>
    </row>
    <row r="1677">
      <c r="A1677" s="63"/>
      <c r="B1677" s="59"/>
      <c r="C1677" s="59"/>
      <c r="D1677" s="59"/>
      <c r="E1677" s="59"/>
      <c r="F1677" s="59"/>
      <c r="G1677" s="59"/>
      <c r="H1677" s="59"/>
      <c r="I1677" s="59"/>
      <c r="J1677" s="59"/>
      <c r="K1677" s="59"/>
      <c r="L1677" s="59"/>
      <c r="M1677" s="59"/>
      <c r="N1677" s="59"/>
      <c r="O1677" s="61"/>
      <c r="P1677" s="59"/>
      <c r="Q1677" s="61"/>
      <c r="R1677" s="61"/>
      <c r="S1677" s="59"/>
      <c r="T1677" s="59"/>
      <c r="U1677" s="61"/>
      <c r="V1677" s="61"/>
      <c r="W1677" s="62"/>
      <c r="X1677" s="62"/>
      <c r="Y1677" s="59"/>
      <c r="Z1677" s="59"/>
      <c r="AA1677" s="63"/>
      <c r="AB1677" s="63"/>
      <c r="AC1677" s="63"/>
      <c r="AD1677" s="63"/>
      <c r="AE1677" s="63"/>
      <c r="AF1677" s="63"/>
      <c r="AG1677" s="63"/>
      <c r="AH1677" s="63"/>
      <c r="AI1677" s="63"/>
      <c r="AJ1677" s="63"/>
    </row>
    <row r="1678">
      <c r="A1678" s="3"/>
      <c r="B1678" s="55"/>
      <c r="C1678" s="55"/>
      <c r="D1678" s="55"/>
      <c r="E1678" s="55"/>
      <c r="F1678" s="55"/>
      <c r="G1678" s="55"/>
      <c r="H1678" s="55"/>
      <c r="I1678" s="55"/>
      <c r="J1678" s="55"/>
      <c r="K1678" s="55"/>
      <c r="L1678" s="55"/>
      <c r="M1678" s="55"/>
      <c r="N1678" s="55"/>
      <c r="O1678" s="57"/>
      <c r="P1678" s="55"/>
      <c r="Q1678" s="57"/>
      <c r="R1678" s="57"/>
      <c r="S1678" s="55"/>
      <c r="T1678" s="55"/>
      <c r="U1678" s="57"/>
      <c r="V1678" s="57"/>
      <c r="W1678" s="58"/>
      <c r="X1678" s="58"/>
      <c r="Y1678" s="55"/>
      <c r="Z1678" s="55"/>
      <c r="AA1678" s="3"/>
      <c r="AB1678" s="3"/>
      <c r="AC1678" s="3"/>
      <c r="AD1678" s="3"/>
      <c r="AE1678" s="3"/>
      <c r="AF1678" s="3"/>
      <c r="AG1678" s="3"/>
      <c r="AH1678" s="3"/>
      <c r="AI1678" s="3"/>
      <c r="AJ1678" s="3"/>
    </row>
    <row r="1679">
      <c r="A1679" s="63"/>
      <c r="B1679" s="59"/>
      <c r="C1679" s="59"/>
      <c r="D1679" s="59"/>
      <c r="E1679" s="59"/>
      <c r="F1679" s="59"/>
      <c r="G1679" s="59"/>
      <c r="H1679" s="59"/>
      <c r="I1679" s="59"/>
      <c r="J1679" s="59"/>
      <c r="K1679" s="59"/>
      <c r="L1679" s="59"/>
      <c r="M1679" s="59"/>
      <c r="N1679" s="59"/>
      <c r="O1679" s="61"/>
      <c r="P1679" s="59"/>
      <c r="Q1679" s="61"/>
      <c r="R1679" s="61"/>
      <c r="S1679" s="59"/>
      <c r="T1679" s="59"/>
      <c r="U1679" s="61"/>
      <c r="V1679" s="61"/>
      <c r="W1679" s="62"/>
      <c r="X1679" s="62"/>
      <c r="Y1679" s="59"/>
      <c r="Z1679" s="59"/>
      <c r="AA1679" s="63"/>
      <c r="AB1679" s="63"/>
      <c r="AC1679" s="63"/>
      <c r="AD1679" s="63"/>
      <c r="AE1679" s="63"/>
      <c r="AF1679" s="63"/>
      <c r="AG1679" s="63"/>
      <c r="AH1679" s="63"/>
      <c r="AI1679" s="63"/>
      <c r="AJ1679" s="63"/>
    </row>
    <row r="1680">
      <c r="A1680" s="3"/>
      <c r="B1680" s="55"/>
      <c r="C1680" s="55"/>
      <c r="D1680" s="55"/>
      <c r="E1680" s="55"/>
      <c r="F1680" s="55"/>
      <c r="G1680" s="55"/>
      <c r="H1680" s="55"/>
      <c r="I1680" s="55"/>
      <c r="J1680" s="55"/>
      <c r="K1680" s="55"/>
      <c r="L1680" s="55"/>
      <c r="M1680" s="55"/>
      <c r="N1680" s="55"/>
      <c r="O1680" s="57"/>
      <c r="P1680" s="55"/>
      <c r="Q1680" s="57"/>
      <c r="R1680" s="57"/>
      <c r="S1680" s="55"/>
      <c r="T1680" s="55"/>
      <c r="U1680" s="57"/>
      <c r="V1680" s="57"/>
      <c r="W1680" s="58"/>
      <c r="X1680" s="58"/>
      <c r="Y1680" s="55"/>
      <c r="Z1680" s="55"/>
      <c r="AA1680" s="3"/>
      <c r="AB1680" s="3"/>
      <c r="AC1680" s="3"/>
      <c r="AD1680" s="3"/>
      <c r="AE1680" s="3"/>
      <c r="AF1680" s="3"/>
      <c r="AG1680" s="3"/>
      <c r="AH1680" s="3"/>
      <c r="AI1680" s="3"/>
      <c r="AJ1680" s="3"/>
    </row>
    <row r="1681">
      <c r="A1681" s="63"/>
      <c r="B1681" s="59"/>
      <c r="C1681" s="59"/>
      <c r="D1681" s="59"/>
      <c r="E1681" s="59"/>
      <c r="F1681" s="59"/>
      <c r="G1681" s="59"/>
      <c r="H1681" s="59"/>
      <c r="I1681" s="59"/>
      <c r="J1681" s="59"/>
      <c r="K1681" s="59"/>
      <c r="L1681" s="59"/>
      <c r="M1681" s="59"/>
      <c r="N1681" s="59"/>
      <c r="O1681" s="61"/>
      <c r="P1681" s="59"/>
      <c r="Q1681" s="61"/>
      <c r="R1681" s="61"/>
      <c r="S1681" s="59"/>
      <c r="T1681" s="59"/>
      <c r="U1681" s="61"/>
      <c r="V1681" s="61"/>
      <c r="W1681" s="62"/>
      <c r="X1681" s="62"/>
      <c r="Y1681" s="59"/>
      <c r="Z1681" s="59"/>
      <c r="AA1681" s="63"/>
      <c r="AB1681" s="63"/>
      <c r="AC1681" s="63"/>
      <c r="AD1681" s="63"/>
      <c r="AE1681" s="63"/>
      <c r="AF1681" s="63"/>
      <c r="AG1681" s="63"/>
      <c r="AH1681" s="63"/>
      <c r="AI1681" s="63"/>
      <c r="AJ1681" s="63"/>
    </row>
    <row r="1682">
      <c r="A1682" s="3"/>
      <c r="B1682" s="55"/>
      <c r="C1682" s="55"/>
      <c r="D1682" s="55"/>
      <c r="E1682" s="55"/>
      <c r="F1682" s="55"/>
      <c r="G1682" s="55"/>
      <c r="H1682" s="55"/>
      <c r="I1682" s="55"/>
      <c r="J1682" s="55"/>
      <c r="K1682" s="55"/>
      <c r="L1682" s="55"/>
      <c r="M1682" s="55"/>
      <c r="N1682" s="55"/>
      <c r="O1682" s="57"/>
      <c r="P1682" s="55"/>
      <c r="Q1682" s="57"/>
      <c r="R1682" s="57"/>
      <c r="S1682" s="55"/>
      <c r="T1682" s="55"/>
      <c r="U1682" s="57"/>
      <c r="V1682" s="57"/>
      <c r="W1682" s="58"/>
      <c r="X1682" s="58"/>
      <c r="Y1682" s="55"/>
      <c r="Z1682" s="55"/>
      <c r="AA1682" s="3"/>
      <c r="AB1682" s="3"/>
      <c r="AC1682" s="3"/>
      <c r="AD1682" s="3"/>
      <c r="AE1682" s="3"/>
      <c r="AF1682" s="3"/>
      <c r="AG1682" s="3"/>
      <c r="AH1682" s="3"/>
      <c r="AI1682" s="3"/>
      <c r="AJ1682" s="3"/>
    </row>
    <row r="1683">
      <c r="A1683" s="63"/>
      <c r="B1683" s="59"/>
      <c r="C1683" s="59"/>
      <c r="D1683" s="59"/>
      <c r="E1683" s="59"/>
      <c r="F1683" s="59"/>
      <c r="G1683" s="59"/>
      <c r="H1683" s="59"/>
      <c r="I1683" s="59"/>
      <c r="J1683" s="59"/>
      <c r="K1683" s="59"/>
      <c r="L1683" s="59"/>
      <c r="M1683" s="59"/>
      <c r="N1683" s="59"/>
      <c r="O1683" s="61"/>
      <c r="P1683" s="59"/>
      <c r="Q1683" s="61"/>
      <c r="R1683" s="61"/>
      <c r="S1683" s="59"/>
      <c r="T1683" s="59"/>
      <c r="U1683" s="61"/>
      <c r="V1683" s="61"/>
      <c r="W1683" s="62"/>
      <c r="X1683" s="62"/>
      <c r="Y1683" s="59"/>
      <c r="Z1683" s="59"/>
      <c r="AA1683" s="63"/>
      <c r="AB1683" s="63"/>
      <c r="AC1683" s="63"/>
      <c r="AD1683" s="63"/>
      <c r="AE1683" s="63"/>
      <c r="AF1683" s="63"/>
      <c r="AG1683" s="63"/>
      <c r="AH1683" s="63"/>
      <c r="AI1683" s="63"/>
      <c r="AJ1683" s="63"/>
    </row>
    <row r="1684">
      <c r="A1684" s="3"/>
      <c r="B1684" s="55"/>
      <c r="C1684" s="55"/>
      <c r="D1684" s="55"/>
      <c r="E1684" s="55"/>
      <c r="F1684" s="55"/>
      <c r="G1684" s="55"/>
      <c r="H1684" s="55"/>
      <c r="I1684" s="55"/>
      <c r="J1684" s="55"/>
      <c r="K1684" s="55"/>
      <c r="L1684" s="55"/>
      <c r="M1684" s="55"/>
      <c r="N1684" s="55"/>
      <c r="O1684" s="57"/>
      <c r="P1684" s="55"/>
      <c r="Q1684" s="57"/>
      <c r="R1684" s="57"/>
      <c r="S1684" s="55"/>
      <c r="T1684" s="55"/>
      <c r="U1684" s="57"/>
      <c r="V1684" s="57"/>
      <c r="W1684" s="58"/>
      <c r="X1684" s="58"/>
      <c r="Y1684" s="55"/>
      <c r="Z1684" s="55"/>
      <c r="AA1684" s="3"/>
      <c r="AB1684" s="3"/>
      <c r="AC1684" s="3"/>
      <c r="AD1684" s="3"/>
      <c r="AE1684" s="3"/>
      <c r="AF1684" s="3"/>
      <c r="AG1684" s="3"/>
      <c r="AH1684" s="3"/>
      <c r="AI1684" s="3"/>
      <c r="AJ1684" s="3"/>
    </row>
    <row r="1685">
      <c r="A1685" s="63"/>
      <c r="B1685" s="59"/>
      <c r="C1685" s="59"/>
      <c r="D1685" s="59"/>
      <c r="E1685" s="59"/>
      <c r="F1685" s="59"/>
      <c r="G1685" s="59"/>
      <c r="H1685" s="59"/>
      <c r="I1685" s="59"/>
      <c r="J1685" s="59"/>
      <c r="K1685" s="59"/>
      <c r="L1685" s="59"/>
      <c r="M1685" s="59"/>
      <c r="N1685" s="59"/>
      <c r="O1685" s="61"/>
      <c r="P1685" s="59"/>
      <c r="Q1685" s="61"/>
      <c r="R1685" s="61"/>
      <c r="S1685" s="59"/>
      <c r="T1685" s="59"/>
      <c r="U1685" s="61"/>
      <c r="V1685" s="61"/>
      <c r="W1685" s="62"/>
      <c r="X1685" s="62"/>
      <c r="Y1685" s="59"/>
      <c r="Z1685" s="59"/>
      <c r="AA1685" s="63"/>
      <c r="AB1685" s="63"/>
      <c r="AC1685" s="63"/>
      <c r="AD1685" s="63"/>
      <c r="AE1685" s="63"/>
      <c r="AF1685" s="63"/>
      <c r="AG1685" s="63"/>
      <c r="AH1685" s="63"/>
      <c r="AI1685" s="63"/>
      <c r="AJ1685" s="63"/>
    </row>
    <row r="1686">
      <c r="A1686" s="3"/>
      <c r="B1686" s="55"/>
      <c r="C1686" s="55"/>
      <c r="D1686" s="55"/>
      <c r="E1686" s="55"/>
      <c r="F1686" s="55"/>
      <c r="G1686" s="55"/>
      <c r="H1686" s="55"/>
      <c r="I1686" s="55"/>
      <c r="J1686" s="55"/>
      <c r="K1686" s="55"/>
      <c r="L1686" s="55"/>
      <c r="M1686" s="55"/>
      <c r="N1686" s="55"/>
      <c r="O1686" s="57"/>
      <c r="P1686" s="55"/>
      <c r="Q1686" s="57"/>
      <c r="R1686" s="57"/>
      <c r="S1686" s="55"/>
      <c r="T1686" s="55"/>
      <c r="U1686" s="57"/>
      <c r="V1686" s="57"/>
      <c r="W1686" s="58"/>
      <c r="X1686" s="58"/>
      <c r="Y1686" s="55"/>
      <c r="Z1686" s="55"/>
      <c r="AA1686" s="3"/>
      <c r="AB1686" s="3"/>
      <c r="AC1686" s="3"/>
      <c r="AD1686" s="3"/>
      <c r="AE1686" s="3"/>
      <c r="AF1686" s="3"/>
      <c r="AG1686" s="3"/>
      <c r="AH1686" s="3"/>
      <c r="AI1686" s="3"/>
      <c r="AJ1686" s="3"/>
    </row>
    <row r="1687">
      <c r="A1687" s="63"/>
      <c r="B1687" s="59"/>
      <c r="C1687" s="59"/>
      <c r="D1687" s="59"/>
      <c r="E1687" s="59"/>
      <c r="F1687" s="59"/>
      <c r="G1687" s="59"/>
      <c r="H1687" s="59"/>
      <c r="I1687" s="59"/>
      <c r="J1687" s="59"/>
      <c r="K1687" s="59"/>
      <c r="L1687" s="59"/>
      <c r="M1687" s="59"/>
      <c r="N1687" s="59"/>
      <c r="O1687" s="61"/>
      <c r="P1687" s="59"/>
      <c r="Q1687" s="61"/>
      <c r="R1687" s="61"/>
      <c r="S1687" s="59"/>
      <c r="T1687" s="59"/>
      <c r="U1687" s="61"/>
      <c r="V1687" s="61"/>
      <c r="W1687" s="62"/>
      <c r="X1687" s="62"/>
      <c r="Y1687" s="59"/>
      <c r="Z1687" s="59"/>
      <c r="AA1687" s="63"/>
      <c r="AB1687" s="63"/>
      <c r="AC1687" s="63"/>
      <c r="AD1687" s="63"/>
      <c r="AE1687" s="63"/>
      <c r="AF1687" s="63"/>
      <c r="AG1687" s="63"/>
      <c r="AH1687" s="63"/>
      <c r="AI1687" s="63"/>
      <c r="AJ1687" s="63"/>
    </row>
    <row r="1688">
      <c r="A1688" s="3"/>
      <c r="B1688" s="55"/>
      <c r="C1688" s="55"/>
      <c r="D1688" s="55"/>
      <c r="E1688" s="55"/>
      <c r="F1688" s="55"/>
      <c r="G1688" s="55"/>
      <c r="H1688" s="55"/>
      <c r="I1688" s="55"/>
      <c r="J1688" s="55"/>
      <c r="K1688" s="55"/>
      <c r="L1688" s="55"/>
      <c r="M1688" s="55"/>
      <c r="N1688" s="55"/>
      <c r="O1688" s="57"/>
      <c r="P1688" s="55"/>
      <c r="Q1688" s="57"/>
      <c r="R1688" s="57"/>
      <c r="S1688" s="55"/>
      <c r="T1688" s="55"/>
      <c r="U1688" s="57"/>
      <c r="V1688" s="57"/>
      <c r="W1688" s="58"/>
      <c r="X1688" s="58"/>
      <c r="Y1688" s="55"/>
      <c r="Z1688" s="55"/>
      <c r="AA1688" s="3"/>
      <c r="AB1688" s="3"/>
      <c r="AC1688" s="3"/>
      <c r="AD1688" s="3"/>
      <c r="AE1688" s="3"/>
      <c r="AF1688" s="3"/>
      <c r="AG1688" s="3"/>
      <c r="AH1688" s="3"/>
      <c r="AI1688" s="3"/>
      <c r="AJ1688" s="3"/>
    </row>
    <row r="1689">
      <c r="A1689" s="63"/>
      <c r="B1689" s="59"/>
      <c r="C1689" s="59"/>
      <c r="D1689" s="59"/>
      <c r="E1689" s="59"/>
      <c r="F1689" s="59"/>
      <c r="G1689" s="59"/>
      <c r="H1689" s="59"/>
      <c r="I1689" s="59"/>
      <c r="J1689" s="59"/>
      <c r="K1689" s="59"/>
      <c r="L1689" s="59"/>
      <c r="M1689" s="59"/>
      <c r="N1689" s="59"/>
      <c r="O1689" s="61"/>
      <c r="P1689" s="59"/>
      <c r="Q1689" s="61"/>
      <c r="R1689" s="61"/>
      <c r="S1689" s="59"/>
      <c r="T1689" s="59"/>
      <c r="U1689" s="61"/>
      <c r="V1689" s="61"/>
      <c r="W1689" s="62"/>
      <c r="X1689" s="62"/>
      <c r="Y1689" s="59"/>
      <c r="Z1689" s="59"/>
      <c r="AA1689" s="63"/>
      <c r="AB1689" s="63"/>
      <c r="AC1689" s="63"/>
      <c r="AD1689" s="63"/>
      <c r="AE1689" s="63"/>
      <c r="AF1689" s="63"/>
      <c r="AG1689" s="63"/>
      <c r="AH1689" s="63"/>
      <c r="AI1689" s="63"/>
      <c r="AJ1689" s="63"/>
    </row>
    <row r="1690">
      <c r="A1690" s="3"/>
      <c r="B1690" s="55"/>
      <c r="C1690" s="55"/>
      <c r="D1690" s="55"/>
      <c r="E1690" s="55"/>
      <c r="F1690" s="55"/>
      <c r="G1690" s="55"/>
      <c r="H1690" s="55"/>
      <c r="I1690" s="55"/>
      <c r="J1690" s="55"/>
      <c r="K1690" s="55"/>
      <c r="L1690" s="55"/>
      <c r="M1690" s="55"/>
      <c r="N1690" s="55"/>
      <c r="O1690" s="57"/>
      <c r="P1690" s="55"/>
      <c r="Q1690" s="57"/>
      <c r="R1690" s="57"/>
      <c r="S1690" s="55"/>
      <c r="T1690" s="55"/>
      <c r="U1690" s="57"/>
      <c r="V1690" s="57"/>
      <c r="W1690" s="58"/>
      <c r="X1690" s="58"/>
      <c r="Y1690" s="55"/>
      <c r="Z1690" s="55"/>
      <c r="AA1690" s="3"/>
      <c r="AB1690" s="3"/>
      <c r="AC1690" s="3"/>
      <c r="AD1690" s="3"/>
      <c r="AE1690" s="3"/>
      <c r="AF1690" s="3"/>
      <c r="AG1690" s="3"/>
      <c r="AH1690" s="3"/>
      <c r="AI1690" s="3"/>
      <c r="AJ1690" s="3"/>
    </row>
    <row r="1691">
      <c r="A1691" s="63"/>
      <c r="B1691" s="59"/>
      <c r="C1691" s="59"/>
      <c r="D1691" s="59"/>
      <c r="E1691" s="59"/>
      <c r="F1691" s="59"/>
      <c r="G1691" s="59"/>
      <c r="H1691" s="59"/>
      <c r="I1691" s="59"/>
      <c r="J1691" s="59"/>
      <c r="K1691" s="59"/>
      <c r="L1691" s="59"/>
      <c r="M1691" s="59"/>
      <c r="N1691" s="59"/>
      <c r="O1691" s="61"/>
      <c r="P1691" s="59"/>
      <c r="Q1691" s="61"/>
      <c r="R1691" s="61"/>
      <c r="S1691" s="59"/>
      <c r="T1691" s="59"/>
      <c r="U1691" s="61"/>
      <c r="V1691" s="61"/>
      <c r="W1691" s="62"/>
      <c r="X1691" s="62"/>
      <c r="Y1691" s="59"/>
      <c r="Z1691" s="59"/>
      <c r="AA1691" s="63"/>
      <c r="AB1691" s="63"/>
      <c r="AC1691" s="63"/>
      <c r="AD1691" s="63"/>
      <c r="AE1691" s="63"/>
      <c r="AF1691" s="63"/>
      <c r="AG1691" s="63"/>
      <c r="AH1691" s="63"/>
      <c r="AI1691" s="63"/>
      <c r="AJ1691" s="63"/>
    </row>
    <row r="1692">
      <c r="A1692" s="3"/>
      <c r="B1692" s="55"/>
      <c r="C1692" s="55"/>
      <c r="D1692" s="55"/>
      <c r="E1692" s="55"/>
      <c r="F1692" s="55"/>
      <c r="G1692" s="55"/>
      <c r="H1692" s="55"/>
      <c r="I1692" s="55"/>
      <c r="J1692" s="55"/>
      <c r="K1692" s="55"/>
      <c r="L1692" s="55"/>
      <c r="M1692" s="55"/>
      <c r="N1692" s="55"/>
      <c r="O1692" s="57"/>
      <c r="P1692" s="55"/>
      <c r="Q1692" s="57"/>
      <c r="R1692" s="57"/>
      <c r="S1692" s="55"/>
      <c r="T1692" s="55"/>
      <c r="U1692" s="57"/>
      <c r="V1692" s="57"/>
      <c r="W1692" s="58"/>
      <c r="X1692" s="58"/>
      <c r="Y1692" s="55"/>
      <c r="Z1692" s="55"/>
      <c r="AA1692" s="3"/>
      <c r="AB1692" s="3"/>
      <c r="AC1692" s="3"/>
      <c r="AD1692" s="3"/>
      <c r="AE1692" s="3"/>
      <c r="AF1692" s="3"/>
      <c r="AG1692" s="3"/>
      <c r="AH1692" s="3"/>
      <c r="AI1692" s="3"/>
      <c r="AJ1692" s="3"/>
    </row>
    <row r="1693">
      <c r="A1693" s="63"/>
      <c r="B1693" s="59"/>
      <c r="C1693" s="59"/>
      <c r="D1693" s="59"/>
      <c r="E1693" s="59"/>
      <c r="F1693" s="59"/>
      <c r="G1693" s="59"/>
      <c r="H1693" s="59"/>
      <c r="I1693" s="59"/>
      <c r="J1693" s="59"/>
      <c r="K1693" s="59"/>
      <c r="L1693" s="59"/>
      <c r="M1693" s="59"/>
      <c r="N1693" s="59"/>
      <c r="O1693" s="61"/>
      <c r="P1693" s="59"/>
      <c r="Q1693" s="61"/>
      <c r="R1693" s="61"/>
      <c r="S1693" s="59"/>
      <c r="T1693" s="59"/>
      <c r="U1693" s="61"/>
      <c r="V1693" s="61"/>
      <c r="W1693" s="62"/>
      <c r="X1693" s="62"/>
      <c r="Y1693" s="59"/>
      <c r="Z1693" s="59"/>
      <c r="AA1693" s="63"/>
      <c r="AB1693" s="63"/>
      <c r="AC1693" s="63"/>
      <c r="AD1693" s="63"/>
      <c r="AE1693" s="63"/>
      <c r="AF1693" s="63"/>
      <c r="AG1693" s="63"/>
      <c r="AH1693" s="63"/>
      <c r="AI1693" s="63"/>
      <c r="AJ1693" s="63"/>
    </row>
    <row r="1694">
      <c r="A1694" s="3"/>
      <c r="B1694" s="55"/>
      <c r="C1694" s="55"/>
      <c r="D1694" s="55"/>
      <c r="E1694" s="55"/>
      <c r="F1694" s="55"/>
      <c r="G1694" s="55"/>
      <c r="H1694" s="55"/>
      <c r="I1694" s="55"/>
      <c r="J1694" s="55"/>
      <c r="K1694" s="55"/>
      <c r="L1694" s="55"/>
      <c r="M1694" s="55"/>
      <c r="N1694" s="55"/>
      <c r="O1694" s="57"/>
      <c r="P1694" s="55"/>
      <c r="Q1694" s="57"/>
      <c r="R1694" s="57"/>
      <c r="S1694" s="55"/>
      <c r="T1694" s="55"/>
      <c r="U1694" s="57"/>
      <c r="V1694" s="57"/>
      <c r="W1694" s="58"/>
      <c r="X1694" s="58"/>
      <c r="Y1694" s="55"/>
      <c r="Z1694" s="55"/>
      <c r="AA1694" s="3"/>
      <c r="AB1694" s="3"/>
      <c r="AC1694" s="3"/>
      <c r="AD1694" s="3"/>
      <c r="AE1694" s="3"/>
      <c r="AF1694" s="3"/>
      <c r="AG1694" s="3"/>
      <c r="AH1694" s="3"/>
      <c r="AI1694" s="3"/>
      <c r="AJ1694" s="3"/>
    </row>
    <row r="1695">
      <c r="A1695" s="63"/>
      <c r="B1695" s="59"/>
      <c r="C1695" s="59"/>
      <c r="D1695" s="59"/>
      <c r="E1695" s="59"/>
      <c r="F1695" s="59"/>
      <c r="G1695" s="59"/>
      <c r="H1695" s="59"/>
      <c r="I1695" s="59"/>
      <c r="J1695" s="59"/>
      <c r="K1695" s="59"/>
      <c r="L1695" s="59"/>
      <c r="M1695" s="59"/>
      <c r="N1695" s="59"/>
      <c r="O1695" s="61"/>
      <c r="P1695" s="59"/>
      <c r="Q1695" s="61"/>
      <c r="R1695" s="61"/>
      <c r="S1695" s="59"/>
      <c r="T1695" s="59"/>
      <c r="U1695" s="61"/>
      <c r="V1695" s="61"/>
      <c r="W1695" s="62"/>
      <c r="X1695" s="62"/>
      <c r="Y1695" s="59"/>
      <c r="Z1695" s="59"/>
      <c r="AA1695" s="63"/>
      <c r="AB1695" s="63"/>
      <c r="AC1695" s="63"/>
      <c r="AD1695" s="63"/>
      <c r="AE1695" s="63"/>
      <c r="AF1695" s="63"/>
      <c r="AG1695" s="63"/>
      <c r="AH1695" s="63"/>
      <c r="AI1695" s="63"/>
      <c r="AJ1695" s="63"/>
    </row>
    <row r="1696">
      <c r="A1696" s="3"/>
      <c r="B1696" s="55"/>
      <c r="C1696" s="55"/>
      <c r="D1696" s="55"/>
      <c r="E1696" s="55"/>
      <c r="F1696" s="55"/>
      <c r="G1696" s="55"/>
      <c r="H1696" s="55"/>
      <c r="I1696" s="55"/>
      <c r="J1696" s="55"/>
      <c r="K1696" s="55"/>
      <c r="L1696" s="55"/>
      <c r="M1696" s="55"/>
      <c r="N1696" s="55"/>
      <c r="O1696" s="57"/>
      <c r="P1696" s="55"/>
      <c r="Q1696" s="57"/>
      <c r="R1696" s="57"/>
      <c r="S1696" s="55"/>
      <c r="T1696" s="55"/>
      <c r="U1696" s="57"/>
      <c r="V1696" s="57"/>
      <c r="W1696" s="58"/>
      <c r="X1696" s="58"/>
      <c r="Y1696" s="55"/>
      <c r="Z1696" s="55"/>
      <c r="AA1696" s="3"/>
      <c r="AB1696" s="3"/>
      <c r="AC1696" s="3"/>
      <c r="AD1696" s="3"/>
      <c r="AE1696" s="3"/>
      <c r="AF1696" s="3"/>
      <c r="AG1696" s="3"/>
      <c r="AH1696" s="3"/>
      <c r="AI1696" s="3"/>
      <c r="AJ1696" s="3"/>
    </row>
    <row r="1697">
      <c r="A1697" s="63"/>
      <c r="B1697" s="59"/>
      <c r="C1697" s="59"/>
      <c r="D1697" s="59"/>
      <c r="E1697" s="59"/>
      <c r="F1697" s="59"/>
      <c r="G1697" s="59"/>
      <c r="H1697" s="59"/>
      <c r="I1697" s="59"/>
      <c r="J1697" s="59"/>
      <c r="K1697" s="59"/>
      <c r="L1697" s="59"/>
      <c r="M1697" s="59"/>
      <c r="N1697" s="59"/>
      <c r="O1697" s="61"/>
      <c r="P1697" s="59"/>
      <c r="Q1697" s="61"/>
      <c r="R1697" s="61"/>
      <c r="S1697" s="59"/>
      <c r="T1697" s="59"/>
      <c r="U1697" s="61"/>
      <c r="V1697" s="61"/>
      <c r="W1697" s="62"/>
      <c r="X1697" s="62"/>
      <c r="Y1697" s="59"/>
      <c r="Z1697" s="59"/>
      <c r="AA1697" s="63"/>
      <c r="AB1697" s="63"/>
      <c r="AC1697" s="63"/>
      <c r="AD1697" s="63"/>
      <c r="AE1697" s="63"/>
      <c r="AF1697" s="63"/>
      <c r="AG1697" s="63"/>
      <c r="AH1697" s="63"/>
      <c r="AI1697" s="63"/>
      <c r="AJ1697" s="63"/>
    </row>
    <row r="1698">
      <c r="A1698" s="3"/>
      <c r="B1698" s="55"/>
      <c r="C1698" s="55"/>
      <c r="D1698" s="55"/>
      <c r="E1698" s="55"/>
      <c r="F1698" s="55"/>
      <c r="G1698" s="55"/>
      <c r="H1698" s="55"/>
      <c r="I1698" s="55"/>
      <c r="J1698" s="55"/>
      <c r="K1698" s="55"/>
      <c r="L1698" s="55"/>
      <c r="M1698" s="55"/>
      <c r="N1698" s="55"/>
      <c r="O1698" s="57"/>
      <c r="P1698" s="55"/>
      <c r="Q1698" s="57"/>
      <c r="R1698" s="57"/>
      <c r="S1698" s="55"/>
      <c r="T1698" s="55"/>
      <c r="U1698" s="57"/>
      <c r="V1698" s="57"/>
      <c r="W1698" s="58"/>
      <c r="X1698" s="58"/>
      <c r="Y1698" s="55"/>
      <c r="Z1698" s="55"/>
      <c r="AA1698" s="3"/>
      <c r="AB1698" s="3"/>
      <c r="AC1698" s="3"/>
      <c r="AD1698" s="3"/>
      <c r="AE1698" s="3"/>
      <c r="AF1698" s="3"/>
      <c r="AG1698" s="3"/>
      <c r="AH1698" s="3"/>
      <c r="AI1698" s="3"/>
      <c r="AJ1698" s="3"/>
    </row>
    <row r="1699">
      <c r="A1699" s="63"/>
      <c r="B1699" s="59"/>
      <c r="C1699" s="59"/>
      <c r="D1699" s="59"/>
      <c r="E1699" s="59"/>
      <c r="F1699" s="59"/>
      <c r="G1699" s="59"/>
      <c r="H1699" s="59"/>
      <c r="I1699" s="59"/>
      <c r="J1699" s="59"/>
      <c r="K1699" s="59"/>
      <c r="L1699" s="59"/>
      <c r="M1699" s="59"/>
      <c r="N1699" s="59"/>
      <c r="O1699" s="61"/>
      <c r="P1699" s="59"/>
      <c r="Q1699" s="61"/>
      <c r="R1699" s="61"/>
      <c r="S1699" s="59"/>
      <c r="T1699" s="59"/>
      <c r="U1699" s="61"/>
      <c r="V1699" s="61"/>
      <c r="W1699" s="62"/>
      <c r="X1699" s="62"/>
      <c r="Y1699" s="59"/>
      <c r="Z1699" s="59"/>
      <c r="AA1699" s="63"/>
      <c r="AB1699" s="63"/>
      <c r="AC1699" s="63"/>
      <c r="AD1699" s="63"/>
      <c r="AE1699" s="63"/>
      <c r="AF1699" s="63"/>
      <c r="AG1699" s="63"/>
      <c r="AH1699" s="63"/>
      <c r="AI1699" s="63"/>
      <c r="AJ1699" s="63"/>
    </row>
    <row r="1700">
      <c r="A1700" s="3"/>
      <c r="B1700" s="55"/>
      <c r="C1700" s="55"/>
      <c r="D1700" s="55"/>
      <c r="E1700" s="55"/>
      <c r="F1700" s="55"/>
      <c r="G1700" s="55"/>
      <c r="H1700" s="55"/>
      <c r="I1700" s="55"/>
      <c r="J1700" s="55"/>
      <c r="K1700" s="55"/>
      <c r="L1700" s="55"/>
      <c r="M1700" s="55"/>
      <c r="N1700" s="55"/>
      <c r="O1700" s="57"/>
      <c r="P1700" s="55"/>
      <c r="Q1700" s="57"/>
      <c r="R1700" s="57"/>
      <c r="S1700" s="55"/>
      <c r="T1700" s="55"/>
      <c r="U1700" s="57"/>
      <c r="V1700" s="57"/>
      <c r="W1700" s="58"/>
      <c r="X1700" s="58"/>
      <c r="Y1700" s="55"/>
      <c r="Z1700" s="55"/>
      <c r="AA1700" s="3"/>
      <c r="AB1700" s="3"/>
      <c r="AC1700" s="3"/>
      <c r="AD1700" s="3"/>
      <c r="AE1700" s="3"/>
      <c r="AF1700" s="3"/>
      <c r="AG1700" s="3"/>
      <c r="AH1700" s="3"/>
      <c r="AI1700" s="3"/>
      <c r="AJ1700" s="3"/>
    </row>
    <row r="1701">
      <c r="A1701" s="63"/>
      <c r="B1701" s="59"/>
      <c r="C1701" s="59"/>
      <c r="D1701" s="59"/>
      <c r="E1701" s="59"/>
      <c r="F1701" s="59"/>
      <c r="G1701" s="59"/>
      <c r="H1701" s="59"/>
      <c r="I1701" s="59"/>
      <c r="J1701" s="59"/>
      <c r="K1701" s="59"/>
      <c r="L1701" s="59"/>
      <c r="M1701" s="59"/>
      <c r="N1701" s="59"/>
      <c r="O1701" s="61"/>
      <c r="P1701" s="59"/>
      <c r="Q1701" s="61"/>
      <c r="R1701" s="61"/>
      <c r="S1701" s="59"/>
      <c r="T1701" s="59"/>
      <c r="U1701" s="61"/>
      <c r="V1701" s="61"/>
      <c r="W1701" s="62"/>
      <c r="X1701" s="62"/>
      <c r="Y1701" s="59"/>
      <c r="Z1701" s="59"/>
      <c r="AA1701" s="63"/>
      <c r="AB1701" s="63"/>
      <c r="AC1701" s="63"/>
      <c r="AD1701" s="63"/>
      <c r="AE1701" s="63"/>
      <c r="AF1701" s="63"/>
      <c r="AG1701" s="63"/>
      <c r="AH1701" s="63"/>
      <c r="AI1701" s="63"/>
      <c r="AJ1701" s="63"/>
    </row>
    <row r="1702">
      <c r="A1702" s="3"/>
      <c r="B1702" s="55"/>
      <c r="C1702" s="55"/>
      <c r="D1702" s="55"/>
      <c r="E1702" s="55"/>
      <c r="F1702" s="55"/>
      <c r="G1702" s="55"/>
      <c r="H1702" s="55"/>
      <c r="I1702" s="55"/>
      <c r="J1702" s="55"/>
      <c r="K1702" s="55"/>
      <c r="L1702" s="55"/>
      <c r="M1702" s="55"/>
      <c r="N1702" s="55"/>
      <c r="O1702" s="57"/>
      <c r="P1702" s="55"/>
      <c r="Q1702" s="57"/>
      <c r="R1702" s="57"/>
      <c r="S1702" s="55"/>
      <c r="T1702" s="55"/>
      <c r="U1702" s="57"/>
      <c r="V1702" s="57"/>
      <c r="W1702" s="58"/>
      <c r="X1702" s="58"/>
      <c r="Y1702" s="55"/>
      <c r="Z1702" s="55"/>
      <c r="AA1702" s="3"/>
      <c r="AB1702" s="3"/>
      <c r="AC1702" s="3"/>
      <c r="AD1702" s="3"/>
      <c r="AE1702" s="3"/>
      <c r="AF1702" s="3"/>
      <c r="AG1702" s="3"/>
      <c r="AH1702" s="3"/>
      <c r="AI1702" s="3"/>
      <c r="AJ1702" s="3"/>
    </row>
    <row r="1703">
      <c r="A1703" s="63"/>
      <c r="B1703" s="59"/>
      <c r="C1703" s="59"/>
      <c r="D1703" s="59"/>
      <c r="E1703" s="59"/>
      <c r="F1703" s="59"/>
      <c r="G1703" s="59"/>
      <c r="H1703" s="59"/>
      <c r="I1703" s="59"/>
      <c r="J1703" s="59"/>
      <c r="K1703" s="59"/>
      <c r="L1703" s="59"/>
      <c r="M1703" s="59"/>
      <c r="N1703" s="59"/>
      <c r="O1703" s="61"/>
      <c r="P1703" s="59"/>
      <c r="Q1703" s="61"/>
      <c r="R1703" s="61"/>
      <c r="S1703" s="59"/>
      <c r="T1703" s="59"/>
      <c r="U1703" s="61"/>
      <c r="V1703" s="61"/>
      <c r="W1703" s="62"/>
      <c r="X1703" s="62"/>
      <c r="Y1703" s="59"/>
      <c r="Z1703" s="59"/>
      <c r="AA1703" s="63"/>
      <c r="AB1703" s="63"/>
      <c r="AC1703" s="63"/>
      <c r="AD1703" s="63"/>
      <c r="AE1703" s="63"/>
      <c r="AF1703" s="63"/>
      <c r="AG1703" s="63"/>
      <c r="AH1703" s="63"/>
      <c r="AI1703" s="63"/>
      <c r="AJ1703" s="63"/>
    </row>
    <row r="1704">
      <c r="A1704" s="3"/>
      <c r="B1704" s="55"/>
      <c r="C1704" s="55"/>
      <c r="D1704" s="55"/>
      <c r="E1704" s="55"/>
      <c r="F1704" s="55"/>
      <c r="G1704" s="55"/>
      <c r="H1704" s="55"/>
      <c r="I1704" s="55"/>
      <c r="J1704" s="55"/>
      <c r="K1704" s="55"/>
      <c r="L1704" s="55"/>
      <c r="M1704" s="55"/>
      <c r="N1704" s="55"/>
      <c r="O1704" s="57"/>
      <c r="P1704" s="55"/>
      <c r="Q1704" s="57"/>
      <c r="R1704" s="57"/>
      <c r="S1704" s="55"/>
      <c r="T1704" s="55"/>
      <c r="U1704" s="57"/>
      <c r="V1704" s="57"/>
      <c r="W1704" s="58"/>
      <c r="X1704" s="58"/>
      <c r="Y1704" s="55"/>
      <c r="Z1704" s="55"/>
      <c r="AA1704" s="3"/>
      <c r="AB1704" s="3"/>
      <c r="AC1704" s="3"/>
      <c r="AD1704" s="3"/>
      <c r="AE1704" s="3"/>
      <c r="AF1704" s="3"/>
      <c r="AG1704" s="3"/>
      <c r="AH1704" s="3"/>
      <c r="AI1704" s="3"/>
      <c r="AJ1704" s="3"/>
    </row>
    <row r="1705">
      <c r="A1705" s="63"/>
      <c r="B1705" s="59"/>
      <c r="C1705" s="59"/>
      <c r="D1705" s="59"/>
      <c r="E1705" s="59"/>
      <c r="F1705" s="59"/>
      <c r="G1705" s="59"/>
      <c r="H1705" s="59"/>
      <c r="I1705" s="59"/>
      <c r="J1705" s="59"/>
      <c r="K1705" s="59"/>
      <c r="L1705" s="59"/>
      <c r="M1705" s="59"/>
      <c r="N1705" s="59"/>
      <c r="O1705" s="61"/>
      <c r="P1705" s="59"/>
      <c r="Q1705" s="61"/>
      <c r="R1705" s="61"/>
      <c r="S1705" s="59"/>
      <c r="T1705" s="59"/>
      <c r="U1705" s="61"/>
      <c r="V1705" s="61"/>
      <c r="W1705" s="62"/>
      <c r="X1705" s="62"/>
      <c r="Y1705" s="59"/>
      <c r="Z1705" s="59"/>
      <c r="AA1705" s="63"/>
      <c r="AB1705" s="63"/>
      <c r="AC1705" s="63"/>
      <c r="AD1705" s="63"/>
      <c r="AE1705" s="63"/>
      <c r="AF1705" s="63"/>
      <c r="AG1705" s="63"/>
      <c r="AH1705" s="63"/>
      <c r="AI1705" s="63"/>
      <c r="AJ1705" s="63"/>
    </row>
    <row r="1706">
      <c r="A1706" s="3"/>
      <c r="B1706" s="55"/>
      <c r="C1706" s="55"/>
      <c r="D1706" s="55"/>
      <c r="E1706" s="55"/>
      <c r="F1706" s="55"/>
      <c r="G1706" s="55"/>
      <c r="H1706" s="55"/>
      <c r="I1706" s="55"/>
      <c r="J1706" s="55"/>
      <c r="K1706" s="55"/>
      <c r="L1706" s="55"/>
      <c r="M1706" s="55"/>
      <c r="N1706" s="55"/>
      <c r="O1706" s="57"/>
      <c r="P1706" s="55"/>
      <c r="Q1706" s="57"/>
      <c r="R1706" s="57"/>
      <c r="S1706" s="55"/>
      <c r="T1706" s="55"/>
      <c r="U1706" s="57"/>
      <c r="V1706" s="57"/>
      <c r="W1706" s="58"/>
      <c r="X1706" s="58"/>
      <c r="Y1706" s="55"/>
      <c r="Z1706" s="55"/>
      <c r="AA1706" s="3"/>
      <c r="AB1706" s="3"/>
      <c r="AC1706" s="3"/>
      <c r="AD1706" s="3"/>
      <c r="AE1706" s="3"/>
      <c r="AF1706" s="3"/>
      <c r="AG1706" s="3"/>
      <c r="AH1706" s="3"/>
      <c r="AI1706" s="3"/>
      <c r="AJ1706" s="3"/>
    </row>
    <row r="1707">
      <c r="A1707" s="63"/>
      <c r="B1707" s="59"/>
      <c r="C1707" s="59"/>
      <c r="D1707" s="59"/>
      <c r="E1707" s="59"/>
      <c r="F1707" s="59"/>
      <c r="G1707" s="59"/>
      <c r="H1707" s="59"/>
      <c r="I1707" s="59"/>
      <c r="J1707" s="59"/>
      <c r="K1707" s="59"/>
      <c r="L1707" s="59"/>
      <c r="M1707" s="59"/>
      <c r="N1707" s="59"/>
      <c r="O1707" s="61"/>
      <c r="P1707" s="59"/>
      <c r="Q1707" s="61"/>
      <c r="R1707" s="61"/>
      <c r="S1707" s="59"/>
      <c r="T1707" s="59"/>
      <c r="U1707" s="61"/>
      <c r="V1707" s="61"/>
      <c r="W1707" s="62"/>
      <c r="X1707" s="62"/>
      <c r="Y1707" s="59"/>
      <c r="Z1707" s="59"/>
      <c r="AA1707" s="63"/>
      <c r="AB1707" s="63"/>
      <c r="AC1707" s="63"/>
      <c r="AD1707" s="63"/>
      <c r="AE1707" s="63"/>
      <c r="AF1707" s="63"/>
      <c r="AG1707" s="63"/>
      <c r="AH1707" s="63"/>
      <c r="AI1707" s="63"/>
      <c r="AJ1707" s="63"/>
    </row>
    <row r="1708">
      <c r="A1708" s="3"/>
      <c r="B1708" s="55"/>
      <c r="C1708" s="55"/>
      <c r="D1708" s="55"/>
      <c r="E1708" s="55"/>
      <c r="F1708" s="55"/>
      <c r="G1708" s="55"/>
      <c r="H1708" s="55"/>
      <c r="I1708" s="55"/>
      <c r="J1708" s="55"/>
      <c r="K1708" s="55"/>
      <c r="L1708" s="55"/>
      <c r="M1708" s="55"/>
      <c r="N1708" s="55"/>
      <c r="O1708" s="57"/>
      <c r="P1708" s="55"/>
      <c r="Q1708" s="57"/>
      <c r="R1708" s="57"/>
      <c r="S1708" s="55"/>
      <c r="T1708" s="55"/>
      <c r="U1708" s="57"/>
      <c r="V1708" s="57"/>
      <c r="W1708" s="58"/>
      <c r="X1708" s="58"/>
      <c r="Y1708" s="55"/>
      <c r="Z1708" s="55"/>
      <c r="AA1708" s="3"/>
      <c r="AB1708" s="3"/>
      <c r="AC1708" s="3"/>
      <c r="AD1708" s="3"/>
      <c r="AE1708" s="3"/>
      <c r="AF1708" s="3"/>
      <c r="AG1708" s="3"/>
      <c r="AH1708" s="3"/>
      <c r="AI1708" s="3"/>
      <c r="AJ1708" s="3"/>
    </row>
    <row r="1709">
      <c r="A1709" s="63"/>
      <c r="B1709" s="59"/>
      <c r="C1709" s="59"/>
      <c r="D1709" s="59"/>
      <c r="E1709" s="59"/>
      <c r="F1709" s="59"/>
      <c r="G1709" s="59"/>
      <c r="H1709" s="59"/>
      <c r="I1709" s="59"/>
      <c r="J1709" s="59"/>
      <c r="K1709" s="59"/>
      <c r="L1709" s="59"/>
      <c r="M1709" s="59"/>
      <c r="N1709" s="59"/>
      <c r="O1709" s="61"/>
      <c r="P1709" s="59"/>
      <c r="Q1709" s="61"/>
      <c r="R1709" s="61"/>
      <c r="S1709" s="59"/>
      <c r="T1709" s="59"/>
      <c r="U1709" s="61"/>
      <c r="V1709" s="61"/>
      <c r="W1709" s="62"/>
      <c r="X1709" s="62"/>
      <c r="Y1709" s="59"/>
      <c r="Z1709" s="59"/>
      <c r="AA1709" s="63"/>
      <c r="AB1709" s="63"/>
      <c r="AC1709" s="63"/>
      <c r="AD1709" s="63"/>
      <c r="AE1709" s="63"/>
      <c r="AF1709" s="63"/>
      <c r="AG1709" s="63"/>
      <c r="AH1709" s="63"/>
      <c r="AI1709" s="63"/>
      <c r="AJ1709" s="63"/>
    </row>
    <row r="1710">
      <c r="A1710" s="3"/>
      <c r="B1710" s="55"/>
      <c r="C1710" s="55"/>
      <c r="D1710" s="55"/>
      <c r="E1710" s="55"/>
      <c r="F1710" s="55"/>
      <c r="G1710" s="55"/>
      <c r="H1710" s="55"/>
      <c r="I1710" s="55"/>
      <c r="J1710" s="55"/>
      <c r="K1710" s="55"/>
      <c r="L1710" s="55"/>
      <c r="M1710" s="55"/>
      <c r="N1710" s="55"/>
      <c r="O1710" s="57"/>
      <c r="P1710" s="55"/>
      <c r="Q1710" s="57"/>
      <c r="R1710" s="57"/>
      <c r="S1710" s="55"/>
      <c r="T1710" s="55"/>
      <c r="U1710" s="57"/>
      <c r="V1710" s="57"/>
      <c r="W1710" s="58"/>
      <c r="X1710" s="58"/>
      <c r="Y1710" s="55"/>
      <c r="Z1710" s="55"/>
      <c r="AA1710" s="3"/>
      <c r="AB1710" s="3"/>
      <c r="AC1710" s="3"/>
      <c r="AD1710" s="3"/>
      <c r="AE1710" s="3"/>
      <c r="AF1710" s="3"/>
      <c r="AG1710" s="3"/>
      <c r="AH1710" s="3"/>
      <c r="AI1710" s="3"/>
      <c r="AJ1710" s="3"/>
    </row>
    <row r="1711">
      <c r="A1711" s="63"/>
      <c r="B1711" s="59"/>
      <c r="C1711" s="59"/>
      <c r="D1711" s="59"/>
      <c r="E1711" s="59"/>
      <c r="F1711" s="59"/>
      <c r="G1711" s="59"/>
      <c r="H1711" s="59"/>
      <c r="I1711" s="59"/>
      <c r="J1711" s="59"/>
      <c r="K1711" s="59"/>
      <c r="L1711" s="59"/>
      <c r="M1711" s="59"/>
      <c r="N1711" s="59"/>
      <c r="O1711" s="61"/>
      <c r="P1711" s="59"/>
      <c r="Q1711" s="61"/>
      <c r="R1711" s="61"/>
      <c r="S1711" s="59"/>
      <c r="T1711" s="59"/>
      <c r="U1711" s="61"/>
      <c r="V1711" s="61"/>
      <c r="W1711" s="62"/>
      <c r="X1711" s="62"/>
      <c r="Y1711" s="59"/>
      <c r="Z1711" s="59"/>
      <c r="AA1711" s="63"/>
      <c r="AB1711" s="63"/>
      <c r="AC1711" s="63"/>
      <c r="AD1711" s="63"/>
      <c r="AE1711" s="63"/>
      <c r="AF1711" s="63"/>
      <c r="AG1711" s="63"/>
      <c r="AH1711" s="63"/>
      <c r="AI1711" s="63"/>
      <c r="AJ1711" s="63"/>
    </row>
    <row r="1712">
      <c r="A1712" s="3"/>
      <c r="B1712" s="55"/>
      <c r="C1712" s="55"/>
      <c r="D1712" s="55"/>
      <c r="E1712" s="55"/>
      <c r="F1712" s="55"/>
      <c r="G1712" s="55"/>
      <c r="H1712" s="55"/>
      <c r="I1712" s="55"/>
      <c r="J1712" s="55"/>
      <c r="K1712" s="55"/>
      <c r="L1712" s="55"/>
      <c r="M1712" s="55"/>
      <c r="N1712" s="55"/>
      <c r="O1712" s="57"/>
      <c r="P1712" s="55"/>
      <c r="Q1712" s="57"/>
      <c r="R1712" s="57"/>
      <c r="S1712" s="55"/>
      <c r="T1712" s="55"/>
      <c r="U1712" s="57"/>
      <c r="V1712" s="57"/>
      <c r="W1712" s="58"/>
      <c r="X1712" s="58"/>
      <c r="Y1712" s="55"/>
      <c r="Z1712" s="55"/>
      <c r="AA1712" s="3"/>
      <c r="AB1712" s="3"/>
      <c r="AC1712" s="3"/>
      <c r="AD1712" s="3"/>
      <c r="AE1712" s="3"/>
      <c r="AF1712" s="3"/>
      <c r="AG1712" s="3"/>
      <c r="AH1712" s="3"/>
      <c r="AI1712" s="3"/>
      <c r="AJ1712" s="3"/>
    </row>
    <row r="1713">
      <c r="A1713" s="63"/>
      <c r="B1713" s="59"/>
      <c r="C1713" s="59"/>
      <c r="D1713" s="59"/>
      <c r="E1713" s="59"/>
      <c r="F1713" s="59"/>
      <c r="G1713" s="59"/>
      <c r="H1713" s="59"/>
      <c r="I1713" s="59"/>
      <c r="J1713" s="59"/>
      <c r="K1713" s="59"/>
      <c r="L1713" s="59"/>
      <c r="M1713" s="59"/>
      <c r="N1713" s="59"/>
      <c r="O1713" s="61"/>
      <c r="P1713" s="59"/>
      <c r="Q1713" s="61"/>
      <c r="R1713" s="61"/>
      <c r="S1713" s="59"/>
      <c r="T1713" s="59"/>
      <c r="U1713" s="61"/>
      <c r="V1713" s="61"/>
      <c r="W1713" s="62"/>
      <c r="X1713" s="62"/>
      <c r="Y1713" s="59"/>
      <c r="Z1713" s="59"/>
      <c r="AA1713" s="63"/>
      <c r="AB1713" s="63"/>
      <c r="AC1713" s="63"/>
      <c r="AD1713" s="63"/>
      <c r="AE1713" s="63"/>
      <c r="AF1713" s="63"/>
      <c r="AG1713" s="63"/>
      <c r="AH1713" s="63"/>
      <c r="AI1713" s="63"/>
      <c r="AJ1713" s="63"/>
    </row>
    <row r="1714">
      <c r="A1714" s="3"/>
      <c r="B1714" s="55"/>
      <c r="C1714" s="55"/>
      <c r="D1714" s="55"/>
      <c r="E1714" s="55"/>
      <c r="F1714" s="55"/>
      <c r="G1714" s="55"/>
      <c r="H1714" s="55"/>
      <c r="I1714" s="55"/>
      <c r="J1714" s="55"/>
      <c r="K1714" s="55"/>
      <c r="L1714" s="55"/>
      <c r="M1714" s="55"/>
      <c r="N1714" s="55"/>
      <c r="O1714" s="57"/>
      <c r="P1714" s="55"/>
      <c r="Q1714" s="57"/>
      <c r="R1714" s="57"/>
      <c r="S1714" s="55"/>
      <c r="T1714" s="55"/>
      <c r="U1714" s="57"/>
      <c r="V1714" s="57"/>
      <c r="W1714" s="58"/>
      <c r="X1714" s="58"/>
      <c r="Y1714" s="55"/>
      <c r="Z1714" s="55"/>
      <c r="AA1714" s="3"/>
      <c r="AB1714" s="3"/>
      <c r="AC1714" s="3"/>
      <c r="AD1714" s="3"/>
      <c r="AE1714" s="3"/>
      <c r="AF1714" s="3"/>
      <c r="AG1714" s="3"/>
      <c r="AH1714" s="3"/>
      <c r="AI1714" s="3"/>
      <c r="AJ1714" s="3"/>
    </row>
    <row r="1715">
      <c r="A1715" s="63"/>
      <c r="B1715" s="59"/>
      <c r="C1715" s="59"/>
      <c r="D1715" s="59"/>
      <c r="E1715" s="59"/>
      <c r="F1715" s="59"/>
      <c r="G1715" s="59"/>
      <c r="H1715" s="59"/>
      <c r="I1715" s="59"/>
      <c r="J1715" s="59"/>
      <c r="K1715" s="59"/>
      <c r="L1715" s="59"/>
      <c r="M1715" s="59"/>
      <c r="N1715" s="59"/>
      <c r="O1715" s="61"/>
      <c r="P1715" s="59"/>
      <c r="Q1715" s="61"/>
      <c r="R1715" s="61"/>
      <c r="S1715" s="59"/>
      <c r="T1715" s="59"/>
      <c r="U1715" s="61"/>
      <c r="V1715" s="61"/>
      <c r="W1715" s="62"/>
      <c r="X1715" s="62"/>
      <c r="Y1715" s="59"/>
      <c r="Z1715" s="59"/>
      <c r="AA1715" s="63"/>
      <c r="AB1715" s="63"/>
      <c r="AC1715" s="63"/>
      <c r="AD1715" s="63"/>
      <c r="AE1715" s="63"/>
      <c r="AF1715" s="63"/>
      <c r="AG1715" s="63"/>
      <c r="AH1715" s="63"/>
      <c r="AI1715" s="63"/>
      <c r="AJ1715" s="63"/>
    </row>
    <row r="1716">
      <c r="A1716" s="3"/>
      <c r="B1716" s="55"/>
      <c r="C1716" s="55"/>
      <c r="D1716" s="55"/>
      <c r="E1716" s="55"/>
      <c r="F1716" s="55"/>
      <c r="G1716" s="55"/>
      <c r="H1716" s="55"/>
      <c r="I1716" s="55"/>
      <c r="J1716" s="55"/>
      <c r="K1716" s="55"/>
      <c r="L1716" s="55"/>
      <c r="M1716" s="55"/>
      <c r="N1716" s="55"/>
      <c r="O1716" s="57"/>
      <c r="P1716" s="55"/>
      <c r="Q1716" s="57"/>
      <c r="R1716" s="57"/>
      <c r="S1716" s="55"/>
      <c r="T1716" s="55"/>
      <c r="U1716" s="57"/>
      <c r="V1716" s="57"/>
      <c r="W1716" s="58"/>
      <c r="X1716" s="58"/>
      <c r="Y1716" s="55"/>
      <c r="Z1716" s="55"/>
      <c r="AA1716" s="3"/>
      <c r="AB1716" s="3"/>
      <c r="AC1716" s="3"/>
      <c r="AD1716" s="3"/>
      <c r="AE1716" s="3"/>
      <c r="AF1716" s="3"/>
      <c r="AG1716" s="3"/>
      <c r="AH1716" s="3"/>
      <c r="AI1716" s="3"/>
      <c r="AJ1716" s="3"/>
    </row>
    <row r="1717">
      <c r="A1717" s="63"/>
      <c r="B1717" s="59"/>
      <c r="C1717" s="59"/>
      <c r="D1717" s="59"/>
      <c r="E1717" s="59"/>
      <c r="F1717" s="59"/>
      <c r="G1717" s="59"/>
      <c r="H1717" s="59"/>
      <c r="I1717" s="59"/>
      <c r="J1717" s="59"/>
      <c r="K1717" s="59"/>
      <c r="L1717" s="59"/>
      <c r="M1717" s="59"/>
      <c r="N1717" s="59"/>
      <c r="O1717" s="61"/>
      <c r="P1717" s="59"/>
      <c r="Q1717" s="61"/>
      <c r="R1717" s="61"/>
      <c r="S1717" s="59"/>
      <c r="T1717" s="59"/>
      <c r="U1717" s="61"/>
      <c r="V1717" s="61"/>
      <c r="W1717" s="62"/>
      <c r="X1717" s="62"/>
      <c r="Y1717" s="59"/>
      <c r="Z1717" s="59"/>
      <c r="AA1717" s="63"/>
      <c r="AB1717" s="63"/>
      <c r="AC1717" s="63"/>
      <c r="AD1717" s="63"/>
      <c r="AE1717" s="63"/>
      <c r="AF1717" s="63"/>
      <c r="AG1717" s="63"/>
      <c r="AH1717" s="63"/>
      <c r="AI1717" s="63"/>
      <c r="AJ1717" s="63"/>
    </row>
    <row r="1718">
      <c r="A1718" s="3"/>
      <c r="B1718" s="55"/>
      <c r="C1718" s="55"/>
      <c r="D1718" s="55"/>
      <c r="E1718" s="55"/>
      <c r="F1718" s="55"/>
      <c r="G1718" s="55"/>
      <c r="H1718" s="55"/>
      <c r="I1718" s="55"/>
      <c r="J1718" s="55"/>
      <c r="K1718" s="55"/>
      <c r="L1718" s="55"/>
      <c r="M1718" s="55"/>
      <c r="N1718" s="55"/>
      <c r="O1718" s="57"/>
      <c r="P1718" s="55"/>
      <c r="Q1718" s="57"/>
      <c r="R1718" s="57"/>
      <c r="S1718" s="55"/>
      <c r="T1718" s="55"/>
      <c r="U1718" s="57"/>
      <c r="V1718" s="57"/>
      <c r="W1718" s="58"/>
      <c r="X1718" s="58"/>
      <c r="Y1718" s="55"/>
      <c r="Z1718" s="55"/>
      <c r="AA1718" s="3"/>
      <c r="AB1718" s="3"/>
      <c r="AC1718" s="3"/>
      <c r="AD1718" s="3"/>
      <c r="AE1718" s="3"/>
      <c r="AF1718" s="3"/>
      <c r="AG1718" s="3"/>
      <c r="AH1718" s="3"/>
      <c r="AI1718" s="3"/>
      <c r="AJ1718" s="3"/>
    </row>
    <row r="1719">
      <c r="A1719" s="63"/>
      <c r="B1719" s="59"/>
      <c r="C1719" s="59"/>
      <c r="D1719" s="59"/>
      <c r="E1719" s="59"/>
      <c r="F1719" s="59"/>
      <c r="G1719" s="59"/>
      <c r="H1719" s="59"/>
      <c r="I1719" s="59"/>
      <c r="J1719" s="59"/>
      <c r="K1719" s="59"/>
      <c r="L1719" s="59"/>
      <c r="M1719" s="59"/>
      <c r="N1719" s="59"/>
      <c r="O1719" s="61"/>
      <c r="P1719" s="59"/>
      <c r="Q1719" s="61"/>
      <c r="R1719" s="61"/>
      <c r="S1719" s="59"/>
      <c r="T1719" s="59"/>
      <c r="U1719" s="61"/>
      <c r="V1719" s="61"/>
      <c r="W1719" s="62"/>
      <c r="X1719" s="62"/>
      <c r="Y1719" s="59"/>
      <c r="Z1719" s="59"/>
      <c r="AA1719" s="63"/>
      <c r="AB1719" s="63"/>
      <c r="AC1719" s="63"/>
      <c r="AD1719" s="63"/>
      <c r="AE1719" s="63"/>
      <c r="AF1719" s="63"/>
      <c r="AG1719" s="63"/>
      <c r="AH1719" s="63"/>
      <c r="AI1719" s="63"/>
      <c r="AJ1719" s="63"/>
    </row>
    <row r="1720">
      <c r="A1720" s="3"/>
      <c r="B1720" s="55"/>
      <c r="C1720" s="55"/>
      <c r="D1720" s="55"/>
      <c r="E1720" s="55"/>
      <c r="F1720" s="55"/>
      <c r="G1720" s="55"/>
      <c r="H1720" s="55"/>
      <c r="I1720" s="55"/>
      <c r="J1720" s="55"/>
      <c r="K1720" s="55"/>
      <c r="L1720" s="55"/>
      <c r="M1720" s="55"/>
      <c r="N1720" s="55"/>
      <c r="O1720" s="57"/>
      <c r="P1720" s="55"/>
      <c r="Q1720" s="57"/>
      <c r="R1720" s="57"/>
      <c r="S1720" s="55"/>
      <c r="T1720" s="55"/>
      <c r="U1720" s="57"/>
      <c r="V1720" s="57"/>
      <c r="W1720" s="58"/>
      <c r="X1720" s="58"/>
      <c r="Y1720" s="55"/>
      <c r="Z1720" s="55"/>
      <c r="AA1720" s="3"/>
      <c r="AB1720" s="3"/>
      <c r="AC1720" s="3"/>
      <c r="AD1720" s="3"/>
      <c r="AE1720" s="3"/>
      <c r="AF1720" s="3"/>
      <c r="AG1720" s="3"/>
      <c r="AH1720" s="3"/>
      <c r="AI1720" s="3"/>
      <c r="AJ1720" s="3"/>
    </row>
    <row r="1721">
      <c r="A1721" s="63"/>
      <c r="B1721" s="59"/>
      <c r="C1721" s="59"/>
      <c r="D1721" s="59"/>
      <c r="E1721" s="59"/>
      <c r="F1721" s="59"/>
      <c r="G1721" s="59"/>
      <c r="H1721" s="59"/>
      <c r="I1721" s="59"/>
      <c r="J1721" s="59"/>
      <c r="K1721" s="59"/>
      <c r="L1721" s="59"/>
      <c r="M1721" s="59"/>
      <c r="N1721" s="59"/>
      <c r="O1721" s="61"/>
      <c r="P1721" s="59"/>
      <c r="Q1721" s="61"/>
      <c r="R1721" s="61"/>
      <c r="S1721" s="59"/>
      <c r="T1721" s="59"/>
      <c r="U1721" s="61"/>
      <c r="V1721" s="61"/>
      <c r="W1721" s="62"/>
      <c r="X1721" s="62"/>
      <c r="Y1721" s="59"/>
      <c r="Z1721" s="59"/>
      <c r="AA1721" s="63"/>
      <c r="AB1721" s="63"/>
      <c r="AC1721" s="63"/>
      <c r="AD1721" s="63"/>
      <c r="AE1721" s="63"/>
      <c r="AF1721" s="63"/>
      <c r="AG1721" s="63"/>
      <c r="AH1721" s="63"/>
      <c r="AI1721" s="63"/>
      <c r="AJ1721" s="63"/>
    </row>
    <row r="1722">
      <c r="A1722" s="3"/>
      <c r="B1722" s="55"/>
      <c r="C1722" s="55"/>
      <c r="D1722" s="55"/>
      <c r="E1722" s="55"/>
      <c r="F1722" s="55"/>
      <c r="G1722" s="55"/>
      <c r="H1722" s="55"/>
      <c r="I1722" s="55"/>
      <c r="J1722" s="55"/>
      <c r="K1722" s="55"/>
      <c r="L1722" s="55"/>
      <c r="M1722" s="55"/>
      <c r="N1722" s="55"/>
      <c r="O1722" s="57"/>
      <c r="P1722" s="55"/>
      <c r="Q1722" s="57"/>
      <c r="R1722" s="57"/>
      <c r="S1722" s="55"/>
      <c r="T1722" s="55"/>
      <c r="U1722" s="57"/>
      <c r="V1722" s="57"/>
      <c r="W1722" s="58"/>
      <c r="X1722" s="58"/>
      <c r="Y1722" s="55"/>
      <c r="Z1722" s="55"/>
      <c r="AA1722" s="3"/>
      <c r="AB1722" s="3"/>
      <c r="AC1722" s="3"/>
      <c r="AD1722" s="3"/>
      <c r="AE1722" s="3"/>
      <c r="AF1722" s="3"/>
      <c r="AG1722" s="3"/>
      <c r="AH1722" s="3"/>
      <c r="AI1722" s="3"/>
      <c r="AJ1722" s="3"/>
    </row>
    <row r="1723">
      <c r="A1723" s="63"/>
      <c r="B1723" s="59"/>
      <c r="C1723" s="59"/>
      <c r="D1723" s="59"/>
      <c r="E1723" s="59"/>
      <c r="F1723" s="59"/>
      <c r="G1723" s="59"/>
      <c r="H1723" s="59"/>
      <c r="I1723" s="59"/>
      <c r="J1723" s="59"/>
      <c r="K1723" s="59"/>
      <c r="L1723" s="59"/>
      <c r="M1723" s="59"/>
      <c r="N1723" s="59"/>
      <c r="O1723" s="61"/>
      <c r="P1723" s="59"/>
      <c r="Q1723" s="61"/>
      <c r="R1723" s="61"/>
      <c r="S1723" s="59"/>
      <c r="T1723" s="59"/>
      <c r="U1723" s="61"/>
      <c r="V1723" s="61"/>
      <c r="W1723" s="62"/>
      <c r="X1723" s="62"/>
      <c r="Y1723" s="59"/>
      <c r="Z1723" s="59"/>
      <c r="AA1723" s="63"/>
      <c r="AB1723" s="63"/>
      <c r="AC1723" s="63"/>
      <c r="AD1723" s="63"/>
      <c r="AE1723" s="63"/>
      <c r="AF1723" s="63"/>
      <c r="AG1723" s="63"/>
      <c r="AH1723" s="63"/>
      <c r="AI1723" s="63"/>
      <c r="AJ1723" s="63"/>
    </row>
    <row r="1724">
      <c r="A1724" s="3"/>
      <c r="B1724" s="55"/>
      <c r="C1724" s="55"/>
      <c r="D1724" s="55"/>
      <c r="E1724" s="55"/>
      <c r="F1724" s="55"/>
      <c r="G1724" s="55"/>
      <c r="H1724" s="55"/>
      <c r="I1724" s="55"/>
      <c r="J1724" s="55"/>
      <c r="K1724" s="55"/>
      <c r="L1724" s="55"/>
      <c r="M1724" s="55"/>
      <c r="N1724" s="55"/>
      <c r="O1724" s="57"/>
      <c r="P1724" s="55"/>
      <c r="Q1724" s="57"/>
      <c r="R1724" s="57"/>
      <c r="S1724" s="55"/>
      <c r="T1724" s="55"/>
      <c r="U1724" s="57"/>
      <c r="V1724" s="57"/>
      <c r="W1724" s="58"/>
      <c r="X1724" s="58"/>
      <c r="Y1724" s="55"/>
      <c r="Z1724" s="55"/>
      <c r="AA1724" s="3"/>
      <c r="AB1724" s="3"/>
      <c r="AC1724" s="3"/>
      <c r="AD1724" s="3"/>
      <c r="AE1724" s="3"/>
      <c r="AF1724" s="3"/>
      <c r="AG1724" s="3"/>
      <c r="AH1724" s="3"/>
      <c r="AI1724" s="3"/>
      <c r="AJ1724" s="3"/>
    </row>
    <row r="1725">
      <c r="A1725" s="63"/>
      <c r="B1725" s="59"/>
      <c r="C1725" s="59"/>
      <c r="D1725" s="59"/>
      <c r="E1725" s="59"/>
      <c r="F1725" s="59"/>
      <c r="G1725" s="59"/>
      <c r="H1725" s="59"/>
      <c r="I1725" s="59"/>
      <c r="J1725" s="59"/>
      <c r="K1725" s="59"/>
      <c r="L1725" s="59"/>
      <c r="M1725" s="59"/>
      <c r="N1725" s="59"/>
      <c r="O1725" s="61"/>
      <c r="P1725" s="59"/>
      <c r="Q1725" s="61"/>
      <c r="R1725" s="61"/>
      <c r="S1725" s="59"/>
      <c r="T1725" s="59"/>
      <c r="U1725" s="61"/>
      <c r="V1725" s="61"/>
      <c r="W1725" s="62"/>
      <c r="X1725" s="62"/>
      <c r="Y1725" s="59"/>
      <c r="Z1725" s="59"/>
      <c r="AA1725" s="63"/>
      <c r="AB1725" s="63"/>
      <c r="AC1725" s="63"/>
      <c r="AD1725" s="63"/>
      <c r="AE1725" s="63"/>
      <c r="AF1725" s="63"/>
      <c r="AG1725" s="63"/>
      <c r="AH1725" s="63"/>
      <c r="AI1725" s="63"/>
      <c r="AJ1725" s="63"/>
    </row>
    <row r="1726">
      <c r="A1726" s="3"/>
      <c r="B1726" s="55"/>
      <c r="C1726" s="55"/>
      <c r="D1726" s="55"/>
      <c r="E1726" s="55"/>
      <c r="F1726" s="55"/>
      <c r="G1726" s="55"/>
      <c r="H1726" s="55"/>
      <c r="I1726" s="55"/>
      <c r="J1726" s="55"/>
      <c r="K1726" s="55"/>
      <c r="L1726" s="55"/>
      <c r="M1726" s="55"/>
      <c r="N1726" s="55"/>
      <c r="O1726" s="57"/>
      <c r="P1726" s="55"/>
      <c r="Q1726" s="57"/>
      <c r="R1726" s="57"/>
      <c r="S1726" s="55"/>
      <c r="T1726" s="55"/>
      <c r="U1726" s="57"/>
      <c r="V1726" s="57"/>
      <c r="W1726" s="58"/>
      <c r="X1726" s="58"/>
      <c r="Y1726" s="55"/>
      <c r="Z1726" s="55"/>
      <c r="AA1726" s="3"/>
      <c r="AB1726" s="3"/>
      <c r="AC1726" s="3"/>
      <c r="AD1726" s="3"/>
      <c r="AE1726" s="3"/>
      <c r="AF1726" s="3"/>
      <c r="AG1726" s="3"/>
      <c r="AH1726" s="3"/>
      <c r="AI1726" s="3"/>
      <c r="AJ1726" s="3"/>
    </row>
    <row r="1727">
      <c r="A1727" s="63"/>
      <c r="B1727" s="59"/>
      <c r="C1727" s="59"/>
      <c r="D1727" s="59"/>
      <c r="E1727" s="59"/>
      <c r="F1727" s="59"/>
      <c r="G1727" s="59"/>
      <c r="H1727" s="59"/>
      <c r="I1727" s="59"/>
      <c r="J1727" s="59"/>
      <c r="K1727" s="59"/>
      <c r="L1727" s="59"/>
      <c r="M1727" s="59"/>
      <c r="N1727" s="59"/>
      <c r="O1727" s="61"/>
      <c r="P1727" s="59"/>
      <c r="Q1727" s="61"/>
      <c r="R1727" s="61"/>
      <c r="S1727" s="59"/>
      <c r="T1727" s="59"/>
      <c r="U1727" s="61"/>
      <c r="V1727" s="61"/>
      <c r="W1727" s="62"/>
      <c r="X1727" s="62"/>
      <c r="Y1727" s="59"/>
      <c r="Z1727" s="59"/>
      <c r="AA1727" s="63"/>
      <c r="AB1727" s="63"/>
      <c r="AC1727" s="63"/>
      <c r="AD1727" s="63"/>
      <c r="AE1727" s="63"/>
      <c r="AF1727" s="63"/>
      <c r="AG1727" s="63"/>
      <c r="AH1727" s="63"/>
      <c r="AI1727" s="63"/>
      <c r="AJ1727" s="63"/>
    </row>
    <row r="1728">
      <c r="A1728" s="3"/>
      <c r="B1728" s="55"/>
      <c r="C1728" s="55"/>
      <c r="D1728" s="55"/>
      <c r="E1728" s="55"/>
      <c r="F1728" s="55"/>
      <c r="G1728" s="55"/>
      <c r="H1728" s="55"/>
      <c r="I1728" s="55"/>
      <c r="J1728" s="55"/>
      <c r="K1728" s="55"/>
      <c r="L1728" s="55"/>
      <c r="M1728" s="55"/>
      <c r="N1728" s="55"/>
      <c r="O1728" s="57"/>
      <c r="P1728" s="55"/>
      <c r="Q1728" s="57"/>
      <c r="R1728" s="57"/>
      <c r="S1728" s="55"/>
      <c r="T1728" s="55"/>
      <c r="U1728" s="57"/>
      <c r="V1728" s="57"/>
      <c r="W1728" s="58"/>
      <c r="X1728" s="58"/>
      <c r="Y1728" s="55"/>
      <c r="Z1728" s="55"/>
      <c r="AA1728" s="3"/>
      <c r="AB1728" s="3"/>
      <c r="AC1728" s="3"/>
      <c r="AD1728" s="3"/>
      <c r="AE1728" s="3"/>
      <c r="AF1728" s="3"/>
      <c r="AG1728" s="3"/>
      <c r="AH1728" s="3"/>
      <c r="AI1728" s="3"/>
      <c r="AJ1728" s="3"/>
    </row>
    <row r="1729">
      <c r="A1729" s="63"/>
      <c r="B1729" s="59"/>
      <c r="C1729" s="59"/>
      <c r="D1729" s="59"/>
      <c r="E1729" s="59"/>
      <c r="F1729" s="59"/>
      <c r="G1729" s="59"/>
      <c r="H1729" s="59"/>
      <c r="I1729" s="59"/>
      <c r="J1729" s="59"/>
      <c r="K1729" s="59"/>
      <c r="L1729" s="59"/>
      <c r="M1729" s="59"/>
      <c r="N1729" s="59"/>
      <c r="O1729" s="61"/>
      <c r="P1729" s="59"/>
      <c r="Q1729" s="61"/>
      <c r="R1729" s="61"/>
      <c r="S1729" s="59"/>
      <c r="T1729" s="59"/>
      <c r="U1729" s="61"/>
      <c r="V1729" s="61"/>
      <c r="W1729" s="62"/>
      <c r="X1729" s="62"/>
      <c r="Y1729" s="59"/>
      <c r="Z1729" s="59"/>
      <c r="AA1729" s="63"/>
      <c r="AB1729" s="63"/>
      <c r="AC1729" s="63"/>
      <c r="AD1729" s="63"/>
      <c r="AE1729" s="63"/>
      <c r="AF1729" s="63"/>
      <c r="AG1729" s="63"/>
      <c r="AH1729" s="63"/>
      <c r="AI1729" s="63"/>
      <c r="AJ1729" s="63"/>
    </row>
    <row r="1730">
      <c r="A1730" s="3"/>
      <c r="B1730" s="55"/>
      <c r="C1730" s="55"/>
      <c r="D1730" s="55"/>
      <c r="E1730" s="55"/>
      <c r="F1730" s="55"/>
      <c r="G1730" s="55"/>
      <c r="H1730" s="55"/>
      <c r="I1730" s="55"/>
      <c r="J1730" s="55"/>
      <c r="K1730" s="55"/>
      <c r="L1730" s="55"/>
      <c r="M1730" s="55"/>
      <c r="N1730" s="55"/>
      <c r="O1730" s="57"/>
      <c r="P1730" s="55"/>
      <c r="Q1730" s="57"/>
      <c r="R1730" s="57"/>
      <c r="S1730" s="55"/>
      <c r="T1730" s="55"/>
      <c r="U1730" s="57"/>
      <c r="V1730" s="57"/>
      <c r="W1730" s="58"/>
      <c r="X1730" s="58"/>
      <c r="Y1730" s="55"/>
      <c r="Z1730" s="55"/>
      <c r="AA1730" s="3"/>
      <c r="AB1730" s="3"/>
      <c r="AC1730" s="3"/>
      <c r="AD1730" s="3"/>
      <c r="AE1730" s="3"/>
      <c r="AF1730" s="3"/>
      <c r="AG1730" s="3"/>
      <c r="AH1730" s="3"/>
      <c r="AI1730" s="3"/>
      <c r="AJ1730" s="3"/>
    </row>
    <row r="1731">
      <c r="A1731" s="63"/>
      <c r="B1731" s="59"/>
      <c r="C1731" s="59"/>
      <c r="D1731" s="59"/>
      <c r="E1731" s="59"/>
      <c r="F1731" s="59"/>
      <c r="G1731" s="59"/>
      <c r="H1731" s="59"/>
      <c r="I1731" s="59"/>
      <c r="J1731" s="59"/>
      <c r="K1731" s="59"/>
      <c r="L1731" s="59"/>
      <c r="M1731" s="59"/>
      <c r="N1731" s="59"/>
      <c r="O1731" s="61"/>
      <c r="P1731" s="59"/>
      <c r="Q1731" s="61"/>
      <c r="R1731" s="61"/>
      <c r="S1731" s="59"/>
      <c r="T1731" s="59"/>
      <c r="U1731" s="61"/>
      <c r="V1731" s="61"/>
      <c r="W1731" s="62"/>
      <c r="X1731" s="62"/>
      <c r="Y1731" s="59"/>
      <c r="Z1731" s="59"/>
      <c r="AA1731" s="63"/>
      <c r="AB1731" s="63"/>
      <c r="AC1731" s="63"/>
      <c r="AD1731" s="63"/>
      <c r="AE1731" s="63"/>
      <c r="AF1731" s="63"/>
      <c r="AG1731" s="63"/>
      <c r="AH1731" s="63"/>
      <c r="AI1731" s="63"/>
      <c r="AJ1731" s="63"/>
    </row>
    <row r="1732">
      <c r="A1732" s="3"/>
      <c r="B1732" s="55"/>
      <c r="C1732" s="55"/>
      <c r="D1732" s="55"/>
      <c r="E1732" s="55"/>
      <c r="F1732" s="55"/>
      <c r="G1732" s="55"/>
      <c r="H1732" s="55"/>
      <c r="I1732" s="55"/>
      <c r="J1732" s="55"/>
      <c r="K1732" s="55"/>
      <c r="L1732" s="55"/>
      <c r="M1732" s="55"/>
      <c r="N1732" s="55"/>
      <c r="O1732" s="57"/>
      <c r="P1732" s="55"/>
      <c r="Q1732" s="57"/>
      <c r="R1732" s="57"/>
      <c r="S1732" s="55"/>
      <c r="T1732" s="55"/>
      <c r="U1732" s="57"/>
      <c r="V1732" s="57"/>
      <c r="W1732" s="58"/>
      <c r="X1732" s="58"/>
      <c r="Y1732" s="55"/>
      <c r="Z1732" s="55"/>
      <c r="AA1732" s="3"/>
      <c r="AB1732" s="3"/>
      <c r="AC1732" s="3"/>
      <c r="AD1732" s="3"/>
      <c r="AE1732" s="3"/>
      <c r="AF1732" s="3"/>
      <c r="AG1732" s="3"/>
      <c r="AH1732" s="3"/>
      <c r="AI1732" s="3"/>
      <c r="AJ1732" s="3"/>
    </row>
    <row r="1733">
      <c r="A1733" s="63"/>
      <c r="B1733" s="59"/>
      <c r="C1733" s="59"/>
      <c r="D1733" s="59"/>
      <c r="E1733" s="59"/>
      <c r="F1733" s="59"/>
      <c r="G1733" s="59"/>
      <c r="H1733" s="59"/>
      <c r="I1733" s="59"/>
      <c r="J1733" s="59"/>
      <c r="K1733" s="59"/>
      <c r="L1733" s="59"/>
      <c r="M1733" s="59"/>
      <c r="N1733" s="59"/>
      <c r="O1733" s="61"/>
      <c r="P1733" s="59"/>
      <c r="Q1733" s="61"/>
      <c r="R1733" s="61"/>
      <c r="S1733" s="59"/>
      <c r="T1733" s="59"/>
      <c r="U1733" s="61"/>
      <c r="V1733" s="61"/>
      <c r="W1733" s="62"/>
      <c r="X1733" s="62"/>
      <c r="Y1733" s="59"/>
      <c r="Z1733" s="59"/>
      <c r="AA1733" s="63"/>
      <c r="AB1733" s="63"/>
      <c r="AC1733" s="63"/>
      <c r="AD1733" s="63"/>
      <c r="AE1733" s="63"/>
      <c r="AF1733" s="63"/>
      <c r="AG1733" s="63"/>
      <c r="AH1733" s="63"/>
      <c r="AI1733" s="63"/>
      <c r="AJ1733" s="63"/>
    </row>
    <row r="1734">
      <c r="A1734" s="3"/>
      <c r="B1734" s="55"/>
      <c r="C1734" s="55"/>
      <c r="D1734" s="55"/>
      <c r="E1734" s="55"/>
      <c r="F1734" s="55"/>
      <c r="G1734" s="55"/>
      <c r="H1734" s="55"/>
      <c r="I1734" s="55"/>
      <c r="J1734" s="55"/>
      <c r="K1734" s="55"/>
      <c r="L1734" s="55"/>
      <c r="M1734" s="55"/>
      <c r="N1734" s="55"/>
      <c r="O1734" s="57"/>
      <c r="P1734" s="55"/>
      <c r="Q1734" s="57"/>
      <c r="R1734" s="57"/>
      <c r="S1734" s="55"/>
      <c r="T1734" s="55"/>
      <c r="U1734" s="57"/>
      <c r="V1734" s="57"/>
      <c r="W1734" s="58"/>
      <c r="X1734" s="58"/>
      <c r="Y1734" s="55"/>
      <c r="Z1734" s="55"/>
      <c r="AA1734" s="3"/>
      <c r="AB1734" s="3"/>
      <c r="AC1734" s="3"/>
      <c r="AD1734" s="3"/>
      <c r="AE1734" s="3"/>
      <c r="AF1734" s="3"/>
      <c r="AG1734" s="3"/>
      <c r="AH1734" s="3"/>
      <c r="AI1734" s="3"/>
      <c r="AJ1734" s="3"/>
    </row>
    <row r="1735">
      <c r="A1735" s="63"/>
      <c r="B1735" s="59"/>
      <c r="C1735" s="59"/>
      <c r="D1735" s="59"/>
      <c r="E1735" s="59"/>
      <c r="F1735" s="59"/>
      <c r="G1735" s="59"/>
      <c r="H1735" s="59"/>
      <c r="I1735" s="59"/>
      <c r="J1735" s="59"/>
      <c r="K1735" s="59"/>
      <c r="L1735" s="59"/>
      <c r="M1735" s="59"/>
      <c r="N1735" s="59"/>
      <c r="O1735" s="61"/>
      <c r="P1735" s="59"/>
      <c r="Q1735" s="61"/>
      <c r="R1735" s="61"/>
      <c r="S1735" s="59"/>
      <c r="T1735" s="59"/>
      <c r="U1735" s="61"/>
      <c r="V1735" s="61"/>
      <c r="W1735" s="62"/>
      <c r="X1735" s="62"/>
      <c r="Y1735" s="59"/>
      <c r="Z1735" s="59"/>
      <c r="AA1735" s="63"/>
      <c r="AB1735" s="63"/>
      <c r="AC1735" s="63"/>
      <c r="AD1735" s="63"/>
      <c r="AE1735" s="63"/>
      <c r="AF1735" s="63"/>
      <c r="AG1735" s="63"/>
      <c r="AH1735" s="63"/>
      <c r="AI1735" s="63"/>
      <c r="AJ1735" s="63"/>
    </row>
    <row r="1736">
      <c r="A1736" s="3"/>
      <c r="B1736" s="55"/>
      <c r="C1736" s="55"/>
      <c r="D1736" s="55"/>
      <c r="E1736" s="55"/>
      <c r="F1736" s="55"/>
      <c r="G1736" s="55"/>
      <c r="H1736" s="55"/>
      <c r="I1736" s="55"/>
      <c r="J1736" s="55"/>
      <c r="K1736" s="55"/>
      <c r="L1736" s="55"/>
      <c r="M1736" s="55"/>
      <c r="N1736" s="55"/>
      <c r="O1736" s="57"/>
      <c r="P1736" s="55"/>
      <c r="Q1736" s="57"/>
      <c r="R1736" s="57"/>
      <c r="S1736" s="55"/>
      <c r="T1736" s="55"/>
      <c r="U1736" s="57"/>
      <c r="V1736" s="57"/>
      <c r="W1736" s="58"/>
      <c r="X1736" s="58"/>
      <c r="Y1736" s="55"/>
      <c r="Z1736" s="55"/>
      <c r="AA1736" s="3"/>
      <c r="AB1736" s="3"/>
      <c r="AC1736" s="3"/>
      <c r="AD1736" s="3"/>
      <c r="AE1736" s="3"/>
      <c r="AF1736" s="3"/>
      <c r="AG1736" s="3"/>
      <c r="AH1736" s="3"/>
      <c r="AI1736" s="3"/>
      <c r="AJ1736" s="3"/>
    </row>
    <row r="1737">
      <c r="A1737" s="63"/>
      <c r="B1737" s="59"/>
      <c r="C1737" s="59"/>
      <c r="D1737" s="59"/>
      <c r="E1737" s="59"/>
      <c r="F1737" s="59"/>
      <c r="G1737" s="59"/>
      <c r="H1737" s="59"/>
      <c r="I1737" s="59"/>
      <c r="J1737" s="59"/>
      <c r="K1737" s="59"/>
      <c r="L1737" s="59"/>
      <c r="M1737" s="59"/>
      <c r="N1737" s="59"/>
      <c r="O1737" s="61"/>
      <c r="P1737" s="59"/>
      <c r="Q1737" s="61"/>
      <c r="R1737" s="61"/>
      <c r="S1737" s="59"/>
      <c r="T1737" s="59"/>
      <c r="U1737" s="61"/>
      <c r="V1737" s="61"/>
      <c r="W1737" s="62"/>
      <c r="X1737" s="62"/>
      <c r="Y1737" s="59"/>
      <c r="Z1737" s="59"/>
      <c r="AA1737" s="63"/>
      <c r="AB1737" s="63"/>
      <c r="AC1737" s="63"/>
      <c r="AD1737" s="63"/>
      <c r="AE1737" s="63"/>
      <c r="AF1737" s="63"/>
      <c r="AG1737" s="63"/>
      <c r="AH1737" s="63"/>
      <c r="AI1737" s="63"/>
      <c r="AJ1737" s="63"/>
    </row>
    <row r="1738">
      <c r="A1738" s="3"/>
      <c r="B1738" s="55"/>
      <c r="C1738" s="55"/>
      <c r="D1738" s="55"/>
      <c r="E1738" s="55"/>
      <c r="F1738" s="55"/>
      <c r="G1738" s="55"/>
      <c r="H1738" s="55"/>
      <c r="I1738" s="55"/>
      <c r="J1738" s="55"/>
      <c r="K1738" s="55"/>
      <c r="L1738" s="55"/>
      <c r="M1738" s="55"/>
      <c r="N1738" s="55"/>
      <c r="O1738" s="57"/>
      <c r="P1738" s="55"/>
      <c r="Q1738" s="57"/>
      <c r="R1738" s="57"/>
      <c r="S1738" s="55"/>
      <c r="T1738" s="55"/>
      <c r="U1738" s="57"/>
      <c r="V1738" s="57"/>
      <c r="W1738" s="58"/>
      <c r="X1738" s="58"/>
      <c r="Y1738" s="55"/>
      <c r="Z1738" s="55"/>
      <c r="AA1738" s="3"/>
      <c r="AB1738" s="3"/>
      <c r="AC1738" s="3"/>
      <c r="AD1738" s="3"/>
      <c r="AE1738" s="3"/>
      <c r="AF1738" s="3"/>
      <c r="AG1738" s="3"/>
      <c r="AH1738" s="3"/>
      <c r="AI1738" s="3"/>
      <c r="AJ1738" s="3"/>
    </row>
    <row r="1739">
      <c r="A1739" s="63"/>
      <c r="B1739" s="59"/>
      <c r="C1739" s="59"/>
      <c r="D1739" s="59"/>
      <c r="E1739" s="59"/>
      <c r="F1739" s="59"/>
      <c r="G1739" s="59"/>
      <c r="H1739" s="59"/>
      <c r="I1739" s="59"/>
      <c r="J1739" s="59"/>
      <c r="K1739" s="59"/>
      <c r="L1739" s="59"/>
      <c r="M1739" s="59"/>
      <c r="N1739" s="59"/>
      <c r="O1739" s="61"/>
      <c r="P1739" s="59"/>
      <c r="Q1739" s="61"/>
      <c r="R1739" s="61"/>
      <c r="S1739" s="59"/>
      <c r="T1739" s="59"/>
      <c r="U1739" s="61"/>
      <c r="V1739" s="61"/>
      <c r="W1739" s="62"/>
      <c r="X1739" s="62"/>
      <c r="Y1739" s="59"/>
      <c r="Z1739" s="59"/>
      <c r="AA1739" s="63"/>
      <c r="AB1739" s="63"/>
      <c r="AC1739" s="63"/>
      <c r="AD1739" s="63"/>
      <c r="AE1739" s="63"/>
      <c r="AF1739" s="63"/>
      <c r="AG1739" s="63"/>
      <c r="AH1739" s="63"/>
      <c r="AI1739" s="63"/>
      <c r="AJ1739" s="63"/>
    </row>
    <row r="1740">
      <c r="A1740" s="3"/>
      <c r="B1740" s="55"/>
      <c r="C1740" s="55"/>
      <c r="D1740" s="55"/>
      <c r="E1740" s="55"/>
      <c r="F1740" s="55"/>
      <c r="G1740" s="55"/>
      <c r="H1740" s="55"/>
      <c r="I1740" s="55"/>
      <c r="J1740" s="55"/>
      <c r="K1740" s="55"/>
      <c r="L1740" s="55"/>
      <c r="M1740" s="55"/>
      <c r="N1740" s="55"/>
      <c r="O1740" s="57"/>
      <c r="P1740" s="55"/>
      <c r="Q1740" s="57"/>
      <c r="R1740" s="57"/>
      <c r="S1740" s="55"/>
      <c r="T1740" s="55"/>
      <c r="U1740" s="57"/>
      <c r="V1740" s="57"/>
      <c r="W1740" s="58"/>
      <c r="X1740" s="58"/>
      <c r="Y1740" s="55"/>
      <c r="Z1740" s="55"/>
      <c r="AA1740" s="3"/>
      <c r="AB1740" s="3"/>
      <c r="AC1740" s="3"/>
      <c r="AD1740" s="3"/>
      <c r="AE1740" s="3"/>
      <c r="AF1740" s="3"/>
      <c r="AG1740" s="3"/>
      <c r="AH1740" s="3"/>
      <c r="AI1740" s="3"/>
      <c r="AJ1740" s="3"/>
    </row>
    <row r="1741">
      <c r="A1741" s="63"/>
      <c r="B1741" s="59"/>
      <c r="C1741" s="59"/>
      <c r="D1741" s="59"/>
      <c r="E1741" s="59"/>
      <c r="F1741" s="59"/>
      <c r="G1741" s="59"/>
      <c r="H1741" s="59"/>
      <c r="I1741" s="59"/>
      <c r="J1741" s="59"/>
      <c r="K1741" s="59"/>
      <c r="L1741" s="59"/>
      <c r="M1741" s="59"/>
      <c r="N1741" s="59"/>
      <c r="O1741" s="61"/>
      <c r="P1741" s="59"/>
      <c r="Q1741" s="61"/>
      <c r="R1741" s="61"/>
      <c r="S1741" s="59"/>
      <c r="T1741" s="59"/>
      <c r="U1741" s="61"/>
      <c r="V1741" s="61"/>
      <c r="W1741" s="62"/>
      <c r="X1741" s="62"/>
      <c r="Y1741" s="59"/>
      <c r="Z1741" s="59"/>
      <c r="AA1741" s="63"/>
      <c r="AB1741" s="63"/>
      <c r="AC1741" s="63"/>
      <c r="AD1741" s="63"/>
      <c r="AE1741" s="63"/>
      <c r="AF1741" s="63"/>
      <c r="AG1741" s="63"/>
      <c r="AH1741" s="63"/>
      <c r="AI1741" s="63"/>
      <c r="AJ1741" s="63"/>
    </row>
    <row r="1742">
      <c r="A1742" s="3"/>
      <c r="B1742" s="55"/>
      <c r="C1742" s="55"/>
      <c r="D1742" s="55"/>
      <c r="E1742" s="55"/>
      <c r="F1742" s="55"/>
      <c r="G1742" s="55"/>
      <c r="H1742" s="55"/>
      <c r="I1742" s="55"/>
      <c r="J1742" s="55"/>
      <c r="K1742" s="55"/>
      <c r="L1742" s="55"/>
      <c r="M1742" s="55"/>
      <c r="N1742" s="55"/>
      <c r="O1742" s="57"/>
      <c r="P1742" s="55"/>
      <c r="Q1742" s="57"/>
      <c r="R1742" s="57"/>
      <c r="S1742" s="55"/>
      <c r="T1742" s="55"/>
      <c r="U1742" s="57"/>
      <c r="V1742" s="57"/>
      <c r="W1742" s="58"/>
      <c r="X1742" s="58"/>
      <c r="Y1742" s="55"/>
      <c r="Z1742" s="55"/>
      <c r="AA1742" s="3"/>
      <c r="AB1742" s="3"/>
      <c r="AC1742" s="3"/>
      <c r="AD1742" s="3"/>
      <c r="AE1742" s="3"/>
      <c r="AF1742" s="3"/>
      <c r="AG1742" s="3"/>
      <c r="AH1742" s="3"/>
      <c r="AI1742" s="3"/>
      <c r="AJ1742" s="3"/>
    </row>
    <row r="1743">
      <c r="A1743" s="63"/>
      <c r="B1743" s="59"/>
      <c r="C1743" s="59"/>
      <c r="D1743" s="59"/>
      <c r="E1743" s="59"/>
      <c r="F1743" s="59"/>
      <c r="G1743" s="59"/>
      <c r="H1743" s="59"/>
      <c r="I1743" s="59"/>
      <c r="J1743" s="59"/>
      <c r="K1743" s="59"/>
      <c r="L1743" s="59"/>
      <c r="M1743" s="59"/>
      <c r="N1743" s="59"/>
      <c r="O1743" s="61"/>
      <c r="P1743" s="59"/>
      <c r="Q1743" s="61"/>
      <c r="R1743" s="61"/>
      <c r="S1743" s="59"/>
      <c r="T1743" s="59"/>
      <c r="U1743" s="61"/>
      <c r="V1743" s="61"/>
      <c r="W1743" s="62"/>
      <c r="X1743" s="62"/>
      <c r="Y1743" s="59"/>
      <c r="Z1743" s="59"/>
      <c r="AA1743" s="63"/>
      <c r="AB1743" s="63"/>
      <c r="AC1743" s="63"/>
      <c r="AD1743" s="63"/>
      <c r="AE1743" s="63"/>
      <c r="AF1743" s="63"/>
      <c r="AG1743" s="63"/>
      <c r="AH1743" s="63"/>
      <c r="AI1743" s="63"/>
      <c r="AJ1743" s="63"/>
    </row>
    <row r="1744">
      <c r="A1744" s="3"/>
      <c r="B1744" s="55"/>
      <c r="C1744" s="55"/>
      <c r="D1744" s="55"/>
      <c r="E1744" s="55"/>
      <c r="F1744" s="55"/>
      <c r="G1744" s="55"/>
      <c r="H1744" s="55"/>
      <c r="I1744" s="55"/>
      <c r="J1744" s="55"/>
      <c r="K1744" s="55"/>
      <c r="L1744" s="55"/>
      <c r="M1744" s="55"/>
      <c r="N1744" s="55"/>
      <c r="O1744" s="57"/>
      <c r="P1744" s="55"/>
      <c r="Q1744" s="57"/>
      <c r="R1744" s="57"/>
      <c r="S1744" s="55"/>
      <c r="T1744" s="55"/>
      <c r="U1744" s="57"/>
      <c r="V1744" s="57"/>
      <c r="W1744" s="58"/>
      <c r="X1744" s="58"/>
      <c r="Y1744" s="55"/>
      <c r="Z1744" s="55"/>
      <c r="AA1744" s="3"/>
      <c r="AB1744" s="3"/>
      <c r="AC1744" s="3"/>
      <c r="AD1744" s="3"/>
      <c r="AE1744" s="3"/>
      <c r="AF1744" s="3"/>
      <c r="AG1744" s="3"/>
      <c r="AH1744" s="3"/>
      <c r="AI1744" s="3"/>
      <c r="AJ1744" s="3"/>
    </row>
    <row r="1745">
      <c r="A1745" s="63"/>
      <c r="B1745" s="59"/>
      <c r="C1745" s="59"/>
      <c r="D1745" s="59"/>
      <c r="E1745" s="59"/>
      <c r="F1745" s="59"/>
      <c r="G1745" s="59"/>
      <c r="H1745" s="59"/>
      <c r="I1745" s="59"/>
      <c r="J1745" s="59"/>
      <c r="K1745" s="59"/>
      <c r="L1745" s="59"/>
      <c r="M1745" s="59"/>
      <c r="N1745" s="59"/>
      <c r="O1745" s="61"/>
      <c r="P1745" s="59"/>
      <c r="Q1745" s="61"/>
      <c r="R1745" s="61"/>
      <c r="S1745" s="59"/>
      <c r="T1745" s="59"/>
      <c r="U1745" s="61"/>
      <c r="V1745" s="61"/>
      <c r="W1745" s="62"/>
      <c r="X1745" s="62"/>
      <c r="Y1745" s="59"/>
      <c r="Z1745" s="59"/>
      <c r="AA1745" s="63"/>
      <c r="AB1745" s="63"/>
      <c r="AC1745" s="63"/>
      <c r="AD1745" s="63"/>
      <c r="AE1745" s="63"/>
      <c r="AF1745" s="63"/>
      <c r="AG1745" s="63"/>
      <c r="AH1745" s="63"/>
      <c r="AI1745" s="63"/>
      <c r="AJ1745" s="63"/>
    </row>
    <row r="1746">
      <c r="A1746" s="3"/>
      <c r="B1746" s="55"/>
      <c r="C1746" s="55"/>
      <c r="D1746" s="55"/>
      <c r="E1746" s="55"/>
      <c r="F1746" s="55"/>
      <c r="G1746" s="55"/>
      <c r="H1746" s="55"/>
      <c r="I1746" s="55"/>
      <c r="J1746" s="55"/>
      <c r="K1746" s="55"/>
      <c r="L1746" s="55"/>
      <c r="M1746" s="55"/>
      <c r="N1746" s="55"/>
      <c r="O1746" s="57"/>
      <c r="P1746" s="55"/>
      <c r="Q1746" s="57"/>
      <c r="R1746" s="57"/>
      <c r="S1746" s="55"/>
      <c r="T1746" s="55"/>
      <c r="U1746" s="57"/>
      <c r="V1746" s="57"/>
      <c r="W1746" s="58"/>
      <c r="X1746" s="58"/>
      <c r="Y1746" s="55"/>
      <c r="Z1746" s="55"/>
      <c r="AA1746" s="3"/>
      <c r="AB1746" s="3"/>
      <c r="AC1746" s="3"/>
      <c r="AD1746" s="3"/>
      <c r="AE1746" s="3"/>
      <c r="AF1746" s="3"/>
      <c r="AG1746" s="3"/>
      <c r="AH1746" s="3"/>
      <c r="AI1746" s="3"/>
      <c r="AJ1746" s="3"/>
    </row>
    <row r="1747">
      <c r="A1747" s="63"/>
      <c r="B1747" s="59"/>
      <c r="C1747" s="59"/>
      <c r="D1747" s="59"/>
      <c r="E1747" s="59"/>
      <c r="F1747" s="59"/>
      <c r="G1747" s="59"/>
      <c r="H1747" s="59"/>
      <c r="I1747" s="59"/>
      <c r="J1747" s="59"/>
      <c r="K1747" s="59"/>
      <c r="L1747" s="59"/>
      <c r="M1747" s="59"/>
      <c r="N1747" s="59"/>
      <c r="O1747" s="61"/>
      <c r="P1747" s="59"/>
      <c r="Q1747" s="61"/>
      <c r="R1747" s="61"/>
      <c r="S1747" s="59"/>
      <c r="T1747" s="59"/>
      <c r="U1747" s="61"/>
      <c r="V1747" s="61"/>
      <c r="W1747" s="62"/>
      <c r="X1747" s="62"/>
      <c r="Y1747" s="59"/>
      <c r="Z1747" s="59"/>
      <c r="AA1747" s="63"/>
      <c r="AB1747" s="63"/>
      <c r="AC1747" s="63"/>
      <c r="AD1747" s="63"/>
      <c r="AE1747" s="63"/>
      <c r="AF1747" s="63"/>
      <c r="AG1747" s="63"/>
      <c r="AH1747" s="63"/>
      <c r="AI1747" s="63"/>
      <c r="AJ1747" s="63"/>
    </row>
    <row r="1748">
      <c r="A1748" s="3"/>
      <c r="B1748" s="55"/>
      <c r="C1748" s="55"/>
      <c r="D1748" s="55"/>
      <c r="E1748" s="55"/>
      <c r="F1748" s="55"/>
      <c r="G1748" s="55"/>
      <c r="H1748" s="55"/>
      <c r="I1748" s="55"/>
      <c r="J1748" s="55"/>
      <c r="K1748" s="55"/>
      <c r="L1748" s="55"/>
      <c r="M1748" s="55"/>
      <c r="N1748" s="55"/>
      <c r="O1748" s="57"/>
      <c r="P1748" s="55"/>
      <c r="Q1748" s="57"/>
      <c r="R1748" s="57"/>
      <c r="S1748" s="55"/>
      <c r="T1748" s="55"/>
      <c r="U1748" s="57"/>
      <c r="V1748" s="57"/>
      <c r="W1748" s="58"/>
      <c r="X1748" s="58"/>
      <c r="Y1748" s="55"/>
      <c r="Z1748" s="55"/>
      <c r="AA1748" s="3"/>
      <c r="AB1748" s="3"/>
      <c r="AC1748" s="3"/>
      <c r="AD1748" s="3"/>
      <c r="AE1748" s="3"/>
      <c r="AF1748" s="3"/>
      <c r="AG1748" s="3"/>
      <c r="AH1748" s="3"/>
      <c r="AI1748" s="3"/>
      <c r="AJ1748" s="3"/>
    </row>
    <row r="1749">
      <c r="A1749" s="63"/>
      <c r="B1749" s="59"/>
      <c r="C1749" s="59"/>
      <c r="D1749" s="59"/>
      <c r="E1749" s="59"/>
      <c r="F1749" s="59"/>
      <c r="G1749" s="59"/>
      <c r="H1749" s="59"/>
      <c r="I1749" s="59"/>
      <c r="J1749" s="59"/>
      <c r="K1749" s="59"/>
      <c r="L1749" s="59"/>
      <c r="M1749" s="59"/>
      <c r="N1749" s="59"/>
      <c r="O1749" s="61"/>
      <c r="P1749" s="59"/>
      <c r="Q1749" s="61"/>
      <c r="R1749" s="61"/>
      <c r="S1749" s="59"/>
      <c r="T1749" s="59"/>
      <c r="U1749" s="61"/>
      <c r="V1749" s="61"/>
      <c r="W1749" s="62"/>
      <c r="X1749" s="62"/>
      <c r="Y1749" s="59"/>
      <c r="Z1749" s="59"/>
      <c r="AA1749" s="63"/>
      <c r="AB1749" s="63"/>
      <c r="AC1749" s="63"/>
      <c r="AD1749" s="63"/>
      <c r="AE1749" s="63"/>
      <c r="AF1749" s="63"/>
      <c r="AG1749" s="63"/>
      <c r="AH1749" s="63"/>
      <c r="AI1749" s="63"/>
      <c r="AJ1749" s="63"/>
    </row>
    <row r="1750">
      <c r="A1750" s="3"/>
      <c r="B1750" s="55"/>
      <c r="C1750" s="55"/>
      <c r="D1750" s="55"/>
      <c r="E1750" s="55"/>
      <c r="F1750" s="55"/>
      <c r="G1750" s="55"/>
      <c r="H1750" s="55"/>
      <c r="I1750" s="55"/>
      <c r="J1750" s="55"/>
      <c r="K1750" s="55"/>
      <c r="L1750" s="55"/>
      <c r="M1750" s="55"/>
      <c r="N1750" s="55"/>
      <c r="O1750" s="57"/>
      <c r="P1750" s="55"/>
      <c r="Q1750" s="57"/>
      <c r="R1750" s="57"/>
      <c r="S1750" s="55"/>
      <c r="T1750" s="55"/>
      <c r="U1750" s="57"/>
      <c r="V1750" s="57"/>
      <c r="W1750" s="58"/>
      <c r="X1750" s="58"/>
      <c r="Y1750" s="55"/>
      <c r="Z1750" s="55"/>
      <c r="AA1750" s="3"/>
      <c r="AB1750" s="3"/>
      <c r="AC1750" s="3"/>
      <c r="AD1750" s="3"/>
      <c r="AE1750" s="3"/>
      <c r="AF1750" s="3"/>
      <c r="AG1750" s="3"/>
      <c r="AH1750" s="3"/>
      <c r="AI1750" s="3"/>
      <c r="AJ1750" s="3"/>
    </row>
    <row r="1751">
      <c r="A1751" s="63"/>
      <c r="B1751" s="59"/>
      <c r="C1751" s="59"/>
      <c r="D1751" s="59"/>
      <c r="E1751" s="59"/>
      <c r="F1751" s="59"/>
      <c r="G1751" s="59"/>
      <c r="H1751" s="59"/>
      <c r="I1751" s="59"/>
      <c r="J1751" s="59"/>
      <c r="K1751" s="59"/>
      <c r="L1751" s="59"/>
      <c r="M1751" s="59"/>
      <c r="N1751" s="59"/>
      <c r="O1751" s="61"/>
      <c r="P1751" s="59"/>
      <c r="Q1751" s="61"/>
      <c r="R1751" s="61"/>
      <c r="S1751" s="59"/>
      <c r="T1751" s="59"/>
      <c r="U1751" s="61"/>
      <c r="V1751" s="61"/>
      <c r="W1751" s="62"/>
      <c r="X1751" s="62"/>
      <c r="Y1751" s="59"/>
      <c r="Z1751" s="59"/>
      <c r="AA1751" s="63"/>
      <c r="AB1751" s="63"/>
      <c r="AC1751" s="63"/>
      <c r="AD1751" s="63"/>
      <c r="AE1751" s="63"/>
      <c r="AF1751" s="63"/>
      <c r="AG1751" s="63"/>
      <c r="AH1751" s="63"/>
      <c r="AI1751" s="63"/>
      <c r="AJ1751" s="63"/>
    </row>
    <row r="1752">
      <c r="A1752" s="3"/>
      <c r="B1752" s="55"/>
      <c r="C1752" s="55"/>
      <c r="D1752" s="55"/>
      <c r="E1752" s="55"/>
      <c r="F1752" s="55"/>
      <c r="G1752" s="55"/>
      <c r="H1752" s="55"/>
      <c r="I1752" s="55"/>
      <c r="J1752" s="55"/>
      <c r="K1752" s="55"/>
      <c r="L1752" s="55"/>
      <c r="M1752" s="55"/>
      <c r="N1752" s="55"/>
      <c r="O1752" s="57"/>
      <c r="P1752" s="55"/>
      <c r="Q1752" s="57"/>
      <c r="R1752" s="57"/>
      <c r="S1752" s="55"/>
      <c r="T1752" s="55"/>
      <c r="U1752" s="57"/>
      <c r="V1752" s="57"/>
      <c r="W1752" s="58"/>
      <c r="X1752" s="58"/>
      <c r="Y1752" s="55"/>
      <c r="Z1752" s="55"/>
      <c r="AA1752" s="3"/>
      <c r="AB1752" s="3"/>
      <c r="AC1752" s="3"/>
      <c r="AD1752" s="3"/>
      <c r="AE1752" s="3"/>
      <c r="AF1752" s="3"/>
      <c r="AG1752" s="3"/>
      <c r="AH1752" s="3"/>
      <c r="AI1752" s="3"/>
      <c r="AJ1752" s="3"/>
    </row>
    <row r="1753">
      <c r="A1753" s="63"/>
      <c r="B1753" s="59"/>
      <c r="C1753" s="59"/>
      <c r="D1753" s="59"/>
      <c r="E1753" s="59"/>
      <c r="F1753" s="59"/>
      <c r="G1753" s="59"/>
      <c r="H1753" s="59"/>
      <c r="I1753" s="59"/>
      <c r="J1753" s="59"/>
      <c r="K1753" s="59"/>
      <c r="L1753" s="59"/>
      <c r="M1753" s="59"/>
      <c r="N1753" s="59"/>
      <c r="O1753" s="61"/>
      <c r="P1753" s="59"/>
      <c r="Q1753" s="61"/>
      <c r="R1753" s="61"/>
      <c r="S1753" s="59"/>
      <c r="T1753" s="59"/>
      <c r="U1753" s="61"/>
      <c r="V1753" s="61"/>
      <c r="W1753" s="62"/>
      <c r="X1753" s="62"/>
      <c r="Y1753" s="59"/>
      <c r="Z1753" s="59"/>
      <c r="AA1753" s="63"/>
      <c r="AB1753" s="63"/>
      <c r="AC1753" s="63"/>
      <c r="AD1753" s="63"/>
      <c r="AE1753" s="63"/>
      <c r="AF1753" s="63"/>
      <c r="AG1753" s="63"/>
      <c r="AH1753" s="63"/>
      <c r="AI1753" s="63"/>
      <c r="AJ1753" s="63"/>
    </row>
    <row r="1754">
      <c r="A1754" s="3"/>
      <c r="B1754" s="55"/>
      <c r="C1754" s="55"/>
      <c r="D1754" s="55"/>
      <c r="E1754" s="55"/>
      <c r="F1754" s="55"/>
      <c r="G1754" s="55"/>
      <c r="H1754" s="55"/>
      <c r="I1754" s="55"/>
      <c r="J1754" s="55"/>
      <c r="K1754" s="55"/>
      <c r="L1754" s="55"/>
      <c r="M1754" s="55"/>
      <c r="N1754" s="55"/>
      <c r="O1754" s="57"/>
      <c r="P1754" s="55"/>
      <c r="Q1754" s="57"/>
      <c r="R1754" s="57"/>
      <c r="S1754" s="55"/>
      <c r="T1754" s="55"/>
      <c r="U1754" s="57"/>
      <c r="V1754" s="57"/>
      <c r="W1754" s="58"/>
      <c r="X1754" s="58"/>
      <c r="Y1754" s="55"/>
      <c r="Z1754" s="55"/>
      <c r="AA1754" s="3"/>
      <c r="AB1754" s="3"/>
      <c r="AC1754" s="3"/>
      <c r="AD1754" s="3"/>
      <c r="AE1754" s="3"/>
      <c r="AF1754" s="3"/>
      <c r="AG1754" s="3"/>
      <c r="AH1754" s="3"/>
      <c r="AI1754" s="3"/>
      <c r="AJ1754" s="3"/>
    </row>
    <row r="1755">
      <c r="A1755" s="63"/>
      <c r="B1755" s="59"/>
      <c r="C1755" s="59"/>
      <c r="D1755" s="59"/>
      <c r="E1755" s="59"/>
      <c r="F1755" s="59"/>
      <c r="G1755" s="59"/>
      <c r="H1755" s="59"/>
      <c r="I1755" s="59"/>
      <c r="J1755" s="59"/>
      <c r="K1755" s="59"/>
      <c r="L1755" s="59"/>
      <c r="M1755" s="59"/>
      <c r="N1755" s="59"/>
      <c r="O1755" s="61"/>
      <c r="P1755" s="59"/>
      <c r="Q1755" s="61"/>
      <c r="R1755" s="61"/>
      <c r="S1755" s="59"/>
      <c r="T1755" s="59"/>
      <c r="U1755" s="61"/>
      <c r="V1755" s="61"/>
      <c r="W1755" s="62"/>
      <c r="X1755" s="62"/>
      <c r="Y1755" s="59"/>
      <c r="Z1755" s="59"/>
      <c r="AA1755" s="63"/>
      <c r="AB1755" s="63"/>
      <c r="AC1755" s="63"/>
      <c r="AD1755" s="63"/>
      <c r="AE1755" s="63"/>
      <c r="AF1755" s="63"/>
      <c r="AG1755" s="63"/>
      <c r="AH1755" s="63"/>
      <c r="AI1755" s="63"/>
      <c r="AJ1755" s="63"/>
    </row>
    <row r="1756">
      <c r="A1756" s="3"/>
      <c r="B1756" s="55"/>
      <c r="C1756" s="55"/>
      <c r="D1756" s="55"/>
      <c r="E1756" s="55"/>
      <c r="F1756" s="55"/>
      <c r="G1756" s="55"/>
      <c r="H1756" s="55"/>
      <c r="I1756" s="55"/>
      <c r="J1756" s="55"/>
      <c r="K1756" s="55"/>
      <c r="L1756" s="55"/>
      <c r="M1756" s="55"/>
      <c r="N1756" s="55"/>
      <c r="O1756" s="57"/>
      <c r="P1756" s="55"/>
      <c r="Q1756" s="57"/>
      <c r="R1756" s="57"/>
      <c r="S1756" s="55"/>
      <c r="T1756" s="55"/>
      <c r="U1756" s="57"/>
      <c r="V1756" s="57"/>
      <c r="W1756" s="58"/>
      <c r="X1756" s="58"/>
      <c r="Y1756" s="55"/>
      <c r="Z1756" s="55"/>
      <c r="AA1756" s="3"/>
      <c r="AB1756" s="3"/>
      <c r="AC1756" s="3"/>
      <c r="AD1756" s="3"/>
      <c r="AE1756" s="3"/>
      <c r="AF1756" s="3"/>
      <c r="AG1756" s="3"/>
      <c r="AH1756" s="3"/>
      <c r="AI1756" s="3"/>
      <c r="AJ1756" s="3"/>
    </row>
    <row r="1757">
      <c r="A1757" s="63"/>
      <c r="B1757" s="59"/>
      <c r="C1757" s="59"/>
      <c r="D1757" s="59"/>
      <c r="E1757" s="59"/>
      <c r="F1757" s="59"/>
      <c r="G1757" s="59"/>
      <c r="H1757" s="59"/>
      <c r="I1757" s="59"/>
      <c r="J1757" s="59"/>
      <c r="K1757" s="59"/>
      <c r="L1757" s="59"/>
      <c r="M1757" s="59"/>
      <c r="N1757" s="59"/>
      <c r="O1757" s="61"/>
      <c r="P1757" s="59"/>
      <c r="Q1757" s="61"/>
      <c r="R1757" s="61"/>
      <c r="S1757" s="59"/>
      <c r="T1757" s="59"/>
      <c r="U1757" s="61"/>
      <c r="V1757" s="61"/>
      <c r="W1757" s="62"/>
      <c r="X1757" s="62"/>
      <c r="Y1757" s="59"/>
      <c r="Z1757" s="59"/>
      <c r="AA1757" s="63"/>
      <c r="AB1757" s="63"/>
      <c r="AC1757" s="63"/>
      <c r="AD1757" s="63"/>
      <c r="AE1757" s="63"/>
      <c r="AF1757" s="63"/>
      <c r="AG1757" s="63"/>
      <c r="AH1757" s="63"/>
      <c r="AI1757" s="63"/>
      <c r="AJ1757" s="63"/>
    </row>
    <row r="1758">
      <c r="A1758" s="3"/>
      <c r="B1758" s="55"/>
      <c r="C1758" s="55"/>
      <c r="D1758" s="55"/>
      <c r="E1758" s="55"/>
      <c r="F1758" s="55"/>
      <c r="G1758" s="55"/>
      <c r="H1758" s="55"/>
      <c r="I1758" s="55"/>
      <c r="J1758" s="55"/>
      <c r="K1758" s="55"/>
      <c r="L1758" s="55"/>
      <c r="M1758" s="55"/>
      <c r="N1758" s="55"/>
      <c r="O1758" s="57"/>
      <c r="P1758" s="55"/>
      <c r="Q1758" s="57"/>
      <c r="R1758" s="57"/>
      <c r="S1758" s="55"/>
      <c r="T1758" s="55"/>
      <c r="U1758" s="57"/>
      <c r="V1758" s="57"/>
      <c r="W1758" s="58"/>
      <c r="X1758" s="58"/>
      <c r="Y1758" s="55"/>
      <c r="Z1758" s="55"/>
      <c r="AA1758" s="3"/>
      <c r="AB1758" s="3"/>
      <c r="AC1758" s="3"/>
      <c r="AD1758" s="3"/>
      <c r="AE1758" s="3"/>
      <c r="AF1758" s="3"/>
      <c r="AG1758" s="3"/>
      <c r="AH1758" s="3"/>
      <c r="AI1758" s="3"/>
      <c r="AJ1758" s="3"/>
    </row>
    <row r="1759">
      <c r="A1759" s="63"/>
      <c r="B1759" s="59"/>
      <c r="C1759" s="59"/>
      <c r="D1759" s="59"/>
      <c r="E1759" s="59"/>
      <c r="F1759" s="59"/>
      <c r="G1759" s="59"/>
      <c r="H1759" s="59"/>
      <c r="I1759" s="59"/>
      <c r="J1759" s="59"/>
      <c r="K1759" s="59"/>
      <c r="L1759" s="59"/>
      <c r="M1759" s="59"/>
      <c r="N1759" s="59"/>
      <c r="O1759" s="61"/>
      <c r="P1759" s="59"/>
      <c r="Q1759" s="61"/>
      <c r="R1759" s="61"/>
      <c r="S1759" s="59"/>
      <c r="T1759" s="59"/>
      <c r="U1759" s="61"/>
      <c r="V1759" s="61"/>
      <c r="W1759" s="62"/>
      <c r="X1759" s="62"/>
      <c r="Y1759" s="59"/>
      <c r="Z1759" s="59"/>
      <c r="AA1759" s="63"/>
      <c r="AB1759" s="63"/>
      <c r="AC1759" s="63"/>
      <c r="AD1759" s="63"/>
      <c r="AE1759" s="63"/>
      <c r="AF1759" s="63"/>
      <c r="AG1759" s="63"/>
      <c r="AH1759" s="63"/>
      <c r="AI1759" s="63"/>
      <c r="AJ1759" s="63"/>
    </row>
    <row r="1760">
      <c r="A1760" s="3"/>
      <c r="B1760" s="55"/>
      <c r="C1760" s="55"/>
      <c r="D1760" s="55"/>
      <c r="E1760" s="55"/>
      <c r="F1760" s="55"/>
      <c r="G1760" s="55"/>
      <c r="H1760" s="55"/>
      <c r="I1760" s="55"/>
      <c r="J1760" s="55"/>
      <c r="K1760" s="55"/>
      <c r="L1760" s="55"/>
      <c r="M1760" s="55"/>
      <c r="N1760" s="55"/>
      <c r="O1760" s="57"/>
      <c r="P1760" s="55"/>
      <c r="Q1760" s="57"/>
      <c r="R1760" s="57"/>
      <c r="S1760" s="55"/>
      <c r="T1760" s="55"/>
      <c r="U1760" s="57"/>
      <c r="V1760" s="57"/>
      <c r="W1760" s="58"/>
      <c r="X1760" s="58"/>
      <c r="Y1760" s="55"/>
      <c r="Z1760" s="55"/>
      <c r="AA1760" s="3"/>
      <c r="AB1760" s="3"/>
      <c r="AC1760" s="3"/>
      <c r="AD1760" s="3"/>
      <c r="AE1760" s="3"/>
      <c r="AF1760" s="3"/>
      <c r="AG1760" s="3"/>
      <c r="AH1760" s="3"/>
      <c r="AI1760" s="3"/>
      <c r="AJ1760" s="3"/>
    </row>
    <row r="1761">
      <c r="A1761" s="63"/>
      <c r="B1761" s="59"/>
      <c r="C1761" s="59"/>
      <c r="D1761" s="59"/>
      <c r="E1761" s="59"/>
      <c r="F1761" s="59"/>
      <c r="G1761" s="59"/>
      <c r="H1761" s="59"/>
      <c r="I1761" s="59"/>
      <c r="J1761" s="59"/>
      <c r="K1761" s="59"/>
      <c r="L1761" s="59"/>
      <c r="M1761" s="59"/>
      <c r="N1761" s="59"/>
      <c r="O1761" s="61"/>
      <c r="P1761" s="59"/>
      <c r="Q1761" s="61"/>
      <c r="R1761" s="61"/>
      <c r="S1761" s="59"/>
      <c r="T1761" s="59"/>
      <c r="U1761" s="61"/>
      <c r="V1761" s="61"/>
      <c r="W1761" s="62"/>
      <c r="X1761" s="62"/>
      <c r="Y1761" s="59"/>
      <c r="Z1761" s="59"/>
      <c r="AA1761" s="63"/>
      <c r="AB1761" s="63"/>
      <c r="AC1761" s="63"/>
      <c r="AD1761" s="63"/>
      <c r="AE1761" s="63"/>
      <c r="AF1761" s="63"/>
      <c r="AG1761" s="63"/>
      <c r="AH1761" s="63"/>
      <c r="AI1761" s="63"/>
      <c r="AJ1761" s="63"/>
    </row>
    <row r="1762">
      <c r="A1762" s="3"/>
      <c r="B1762" s="55"/>
      <c r="C1762" s="55"/>
      <c r="D1762" s="55"/>
      <c r="E1762" s="55"/>
      <c r="F1762" s="55"/>
      <c r="G1762" s="55"/>
      <c r="H1762" s="55"/>
      <c r="I1762" s="55"/>
      <c r="J1762" s="55"/>
      <c r="K1762" s="55"/>
      <c r="L1762" s="55"/>
      <c r="M1762" s="55"/>
      <c r="N1762" s="55"/>
      <c r="O1762" s="57"/>
      <c r="P1762" s="55"/>
      <c r="Q1762" s="57"/>
      <c r="R1762" s="57"/>
      <c r="S1762" s="55"/>
      <c r="T1762" s="55"/>
      <c r="U1762" s="57"/>
      <c r="V1762" s="57"/>
      <c r="W1762" s="58"/>
      <c r="X1762" s="58"/>
      <c r="Y1762" s="55"/>
      <c r="Z1762" s="55"/>
      <c r="AA1762" s="3"/>
      <c r="AB1762" s="3"/>
      <c r="AC1762" s="3"/>
      <c r="AD1762" s="3"/>
      <c r="AE1762" s="3"/>
      <c r="AF1762" s="3"/>
      <c r="AG1762" s="3"/>
      <c r="AH1762" s="3"/>
      <c r="AI1762" s="3"/>
      <c r="AJ1762" s="3"/>
    </row>
    <row r="1763">
      <c r="A1763" s="63"/>
      <c r="B1763" s="59"/>
      <c r="C1763" s="59"/>
      <c r="D1763" s="59"/>
      <c r="E1763" s="59"/>
      <c r="F1763" s="59"/>
      <c r="G1763" s="59"/>
      <c r="H1763" s="59"/>
      <c r="I1763" s="59"/>
      <c r="J1763" s="59"/>
      <c r="K1763" s="59"/>
      <c r="L1763" s="59"/>
      <c r="M1763" s="59"/>
      <c r="N1763" s="59"/>
      <c r="O1763" s="61"/>
      <c r="P1763" s="59"/>
      <c r="Q1763" s="61"/>
      <c r="R1763" s="61"/>
      <c r="S1763" s="59"/>
      <c r="T1763" s="59"/>
      <c r="U1763" s="61"/>
      <c r="V1763" s="61"/>
      <c r="W1763" s="62"/>
      <c r="X1763" s="62"/>
      <c r="Y1763" s="59"/>
      <c r="Z1763" s="59"/>
      <c r="AA1763" s="63"/>
      <c r="AB1763" s="63"/>
      <c r="AC1763" s="63"/>
      <c r="AD1763" s="63"/>
      <c r="AE1763" s="63"/>
      <c r="AF1763" s="63"/>
      <c r="AG1763" s="63"/>
      <c r="AH1763" s="63"/>
      <c r="AI1763" s="63"/>
      <c r="AJ1763" s="63"/>
    </row>
    <row r="1764">
      <c r="A1764" s="3"/>
      <c r="B1764" s="55"/>
      <c r="C1764" s="55"/>
      <c r="D1764" s="55"/>
      <c r="E1764" s="55"/>
      <c r="F1764" s="55"/>
      <c r="G1764" s="55"/>
      <c r="H1764" s="55"/>
      <c r="I1764" s="55"/>
      <c r="J1764" s="55"/>
      <c r="K1764" s="55"/>
      <c r="L1764" s="55"/>
      <c r="M1764" s="55"/>
      <c r="N1764" s="55"/>
      <c r="O1764" s="57"/>
      <c r="P1764" s="55"/>
      <c r="Q1764" s="57"/>
      <c r="R1764" s="57"/>
      <c r="S1764" s="55"/>
      <c r="T1764" s="55"/>
      <c r="U1764" s="57"/>
      <c r="V1764" s="57"/>
      <c r="W1764" s="58"/>
      <c r="X1764" s="58"/>
      <c r="Y1764" s="55"/>
      <c r="Z1764" s="55"/>
      <c r="AA1764" s="3"/>
      <c r="AB1764" s="3"/>
      <c r="AC1764" s="3"/>
      <c r="AD1764" s="3"/>
      <c r="AE1764" s="3"/>
      <c r="AF1764" s="3"/>
      <c r="AG1764" s="3"/>
      <c r="AH1764" s="3"/>
      <c r="AI1764" s="3"/>
      <c r="AJ1764" s="3"/>
    </row>
    <row r="1765">
      <c r="A1765" s="63"/>
      <c r="B1765" s="59"/>
      <c r="C1765" s="59"/>
      <c r="D1765" s="59"/>
      <c r="E1765" s="59"/>
      <c r="F1765" s="59"/>
      <c r="G1765" s="59"/>
      <c r="H1765" s="59"/>
      <c r="I1765" s="59"/>
      <c r="J1765" s="59"/>
      <c r="K1765" s="59"/>
      <c r="L1765" s="59"/>
      <c r="M1765" s="59"/>
      <c r="N1765" s="59"/>
      <c r="O1765" s="61"/>
      <c r="P1765" s="59"/>
      <c r="Q1765" s="61"/>
      <c r="R1765" s="61"/>
      <c r="S1765" s="59"/>
      <c r="T1765" s="59"/>
      <c r="U1765" s="61"/>
      <c r="V1765" s="61"/>
      <c r="W1765" s="62"/>
      <c r="X1765" s="62"/>
      <c r="Y1765" s="59"/>
      <c r="Z1765" s="59"/>
      <c r="AA1765" s="63"/>
      <c r="AB1765" s="63"/>
      <c r="AC1765" s="63"/>
      <c r="AD1765" s="63"/>
      <c r="AE1765" s="63"/>
      <c r="AF1765" s="63"/>
      <c r="AG1765" s="63"/>
      <c r="AH1765" s="63"/>
      <c r="AI1765" s="63"/>
      <c r="AJ1765" s="63"/>
    </row>
    <row r="1766">
      <c r="A1766" s="3"/>
      <c r="B1766" s="55"/>
      <c r="C1766" s="55"/>
      <c r="D1766" s="55"/>
      <c r="E1766" s="55"/>
      <c r="F1766" s="55"/>
      <c r="G1766" s="55"/>
      <c r="H1766" s="55"/>
      <c r="I1766" s="55"/>
      <c r="J1766" s="55"/>
      <c r="K1766" s="55"/>
      <c r="L1766" s="55"/>
      <c r="M1766" s="55"/>
      <c r="N1766" s="55"/>
      <c r="O1766" s="57"/>
      <c r="P1766" s="55"/>
      <c r="Q1766" s="57"/>
      <c r="R1766" s="57"/>
      <c r="S1766" s="55"/>
      <c r="T1766" s="55"/>
      <c r="U1766" s="57"/>
      <c r="V1766" s="57"/>
      <c r="W1766" s="58"/>
      <c r="X1766" s="58"/>
      <c r="Y1766" s="55"/>
      <c r="Z1766" s="55"/>
      <c r="AA1766" s="3"/>
      <c r="AB1766" s="3"/>
      <c r="AC1766" s="3"/>
      <c r="AD1766" s="3"/>
      <c r="AE1766" s="3"/>
      <c r="AF1766" s="3"/>
      <c r="AG1766" s="3"/>
      <c r="AH1766" s="3"/>
      <c r="AI1766" s="3"/>
      <c r="AJ1766" s="3"/>
    </row>
    <row r="1767">
      <c r="A1767" s="63"/>
      <c r="B1767" s="59"/>
      <c r="C1767" s="59"/>
      <c r="D1767" s="59"/>
      <c r="E1767" s="59"/>
      <c r="F1767" s="59"/>
      <c r="G1767" s="59"/>
      <c r="H1767" s="59"/>
      <c r="I1767" s="59"/>
      <c r="J1767" s="59"/>
      <c r="K1767" s="59"/>
      <c r="L1767" s="59"/>
      <c r="M1767" s="59"/>
      <c r="N1767" s="59"/>
      <c r="O1767" s="61"/>
      <c r="P1767" s="59"/>
      <c r="Q1767" s="61"/>
      <c r="R1767" s="61"/>
      <c r="S1767" s="59"/>
      <c r="T1767" s="59"/>
      <c r="U1767" s="61"/>
      <c r="V1767" s="61"/>
      <c r="W1767" s="62"/>
      <c r="X1767" s="62"/>
      <c r="Y1767" s="59"/>
      <c r="Z1767" s="59"/>
      <c r="AA1767" s="63"/>
      <c r="AB1767" s="63"/>
      <c r="AC1767" s="63"/>
      <c r="AD1767" s="63"/>
      <c r="AE1767" s="63"/>
      <c r="AF1767" s="63"/>
      <c r="AG1767" s="63"/>
      <c r="AH1767" s="63"/>
      <c r="AI1767" s="63"/>
      <c r="AJ1767" s="63"/>
    </row>
    <row r="1768">
      <c r="A1768" s="3"/>
      <c r="B1768" s="55"/>
      <c r="C1768" s="55"/>
      <c r="D1768" s="55"/>
      <c r="E1768" s="55"/>
      <c r="F1768" s="55"/>
      <c r="G1768" s="55"/>
      <c r="H1768" s="55"/>
      <c r="I1768" s="55"/>
      <c r="J1768" s="55"/>
      <c r="K1768" s="55"/>
      <c r="L1768" s="55"/>
      <c r="M1768" s="55"/>
      <c r="N1768" s="55"/>
      <c r="O1768" s="57"/>
      <c r="P1768" s="55"/>
      <c r="Q1768" s="57"/>
      <c r="R1768" s="57"/>
      <c r="S1768" s="55"/>
      <c r="T1768" s="55"/>
      <c r="U1768" s="57"/>
      <c r="V1768" s="57"/>
      <c r="W1768" s="58"/>
      <c r="X1768" s="58"/>
      <c r="Y1768" s="55"/>
      <c r="Z1768" s="55"/>
      <c r="AA1768" s="3"/>
      <c r="AB1768" s="3"/>
      <c r="AC1768" s="3"/>
      <c r="AD1768" s="3"/>
      <c r="AE1768" s="3"/>
      <c r="AF1768" s="3"/>
      <c r="AG1768" s="3"/>
      <c r="AH1768" s="3"/>
      <c r="AI1768" s="3"/>
      <c r="AJ1768" s="3"/>
    </row>
    <row r="1769">
      <c r="A1769" s="63"/>
      <c r="B1769" s="59"/>
      <c r="C1769" s="59"/>
      <c r="D1769" s="59"/>
      <c r="E1769" s="59"/>
      <c r="F1769" s="59"/>
      <c r="G1769" s="59"/>
      <c r="H1769" s="59"/>
      <c r="I1769" s="59"/>
      <c r="J1769" s="59"/>
      <c r="K1769" s="59"/>
      <c r="L1769" s="59"/>
      <c r="M1769" s="59"/>
      <c r="N1769" s="59"/>
      <c r="O1769" s="61"/>
      <c r="P1769" s="59"/>
      <c r="Q1769" s="61"/>
      <c r="R1769" s="61"/>
      <c r="S1769" s="59"/>
      <c r="T1769" s="59"/>
      <c r="U1769" s="61"/>
      <c r="V1769" s="61"/>
      <c r="W1769" s="62"/>
      <c r="X1769" s="62"/>
      <c r="Y1769" s="59"/>
      <c r="Z1769" s="59"/>
      <c r="AA1769" s="63"/>
      <c r="AB1769" s="63"/>
      <c r="AC1769" s="63"/>
      <c r="AD1769" s="63"/>
      <c r="AE1769" s="63"/>
      <c r="AF1769" s="63"/>
      <c r="AG1769" s="63"/>
      <c r="AH1769" s="63"/>
      <c r="AI1769" s="63"/>
      <c r="AJ1769" s="63"/>
    </row>
    <row r="1770">
      <c r="A1770" s="3"/>
      <c r="B1770" s="55"/>
      <c r="C1770" s="55"/>
      <c r="D1770" s="55"/>
      <c r="E1770" s="55"/>
      <c r="F1770" s="55"/>
      <c r="G1770" s="55"/>
      <c r="H1770" s="55"/>
      <c r="I1770" s="55"/>
      <c r="J1770" s="55"/>
      <c r="K1770" s="55"/>
      <c r="L1770" s="55"/>
      <c r="M1770" s="55"/>
      <c r="N1770" s="55"/>
      <c r="O1770" s="57"/>
      <c r="P1770" s="55"/>
      <c r="Q1770" s="57"/>
      <c r="R1770" s="57"/>
      <c r="S1770" s="55"/>
      <c r="T1770" s="55"/>
      <c r="U1770" s="57"/>
      <c r="V1770" s="57"/>
      <c r="W1770" s="58"/>
      <c r="X1770" s="58"/>
      <c r="Y1770" s="55"/>
      <c r="Z1770" s="55"/>
      <c r="AA1770" s="3"/>
      <c r="AB1770" s="3"/>
      <c r="AC1770" s="3"/>
      <c r="AD1770" s="3"/>
      <c r="AE1770" s="3"/>
      <c r="AF1770" s="3"/>
      <c r="AG1770" s="3"/>
      <c r="AH1770" s="3"/>
      <c r="AI1770" s="3"/>
      <c r="AJ1770" s="3"/>
    </row>
    <row r="1771">
      <c r="A1771" s="63"/>
      <c r="B1771" s="59"/>
      <c r="C1771" s="59"/>
      <c r="D1771" s="59"/>
      <c r="E1771" s="59"/>
      <c r="F1771" s="59"/>
      <c r="G1771" s="59"/>
      <c r="H1771" s="59"/>
      <c r="I1771" s="59"/>
      <c r="J1771" s="59"/>
      <c r="K1771" s="59"/>
      <c r="L1771" s="59"/>
      <c r="M1771" s="59"/>
      <c r="N1771" s="59"/>
      <c r="O1771" s="61"/>
      <c r="P1771" s="59"/>
      <c r="Q1771" s="61"/>
      <c r="R1771" s="61"/>
      <c r="S1771" s="59"/>
      <c r="T1771" s="59"/>
      <c r="U1771" s="61"/>
      <c r="V1771" s="61"/>
      <c r="W1771" s="62"/>
      <c r="X1771" s="62"/>
      <c r="Y1771" s="59"/>
      <c r="Z1771" s="59"/>
      <c r="AA1771" s="63"/>
      <c r="AB1771" s="63"/>
      <c r="AC1771" s="63"/>
      <c r="AD1771" s="63"/>
      <c r="AE1771" s="63"/>
      <c r="AF1771" s="63"/>
      <c r="AG1771" s="63"/>
      <c r="AH1771" s="63"/>
      <c r="AI1771" s="63"/>
      <c r="AJ1771" s="63"/>
    </row>
    <row r="1772">
      <c r="A1772" s="3"/>
      <c r="B1772" s="55"/>
      <c r="C1772" s="55"/>
      <c r="D1772" s="55"/>
      <c r="E1772" s="55"/>
      <c r="F1772" s="55"/>
      <c r="G1772" s="55"/>
      <c r="H1772" s="55"/>
      <c r="I1772" s="55"/>
      <c r="J1772" s="55"/>
      <c r="K1772" s="55"/>
      <c r="L1772" s="55"/>
      <c r="M1772" s="55"/>
      <c r="N1772" s="55"/>
      <c r="O1772" s="57"/>
      <c r="P1772" s="55"/>
      <c r="Q1772" s="57"/>
      <c r="R1772" s="57"/>
      <c r="S1772" s="55"/>
      <c r="T1772" s="55"/>
      <c r="U1772" s="57"/>
      <c r="V1772" s="57"/>
      <c r="W1772" s="58"/>
      <c r="X1772" s="58"/>
      <c r="Y1772" s="55"/>
      <c r="Z1772" s="55"/>
      <c r="AA1772" s="3"/>
      <c r="AB1772" s="3"/>
      <c r="AC1772" s="3"/>
      <c r="AD1772" s="3"/>
      <c r="AE1772" s="3"/>
      <c r="AF1772" s="3"/>
      <c r="AG1772" s="3"/>
      <c r="AH1772" s="3"/>
      <c r="AI1772" s="3"/>
      <c r="AJ1772" s="3"/>
    </row>
    <row r="1773">
      <c r="A1773" s="63"/>
      <c r="B1773" s="59"/>
      <c r="C1773" s="59"/>
      <c r="D1773" s="59"/>
      <c r="E1773" s="59"/>
      <c r="F1773" s="59"/>
      <c r="G1773" s="59"/>
      <c r="H1773" s="59"/>
      <c r="I1773" s="59"/>
      <c r="J1773" s="59"/>
      <c r="K1773" s="59"/>
      <c r="L1773" s="59"/>
      <c r="M1773" s="59"/>
      <c r="N1773" s="59"/>
      <c r="O1773" s="61"/>
      <c r="P1773" s="59"/>
      <c r="Q1773" s="61"/>
      <c r="R1773" s="61"/>
      <c r="S1773" s="59"/>
      <c r="T1773" s="59"/>
      <c r="U1773" s="61"/>
      <c r="V1773" s="61"/>
      <c r="W1773" s="62"/>
      <c r="X1773" s="62"/>
      <c r="Y1773" s="59"/>
      <c r="Z1773" s="59"/>
      <c r="AA1773" s="63"/>
      <c r="AB1773" s="63"/>
      <c r="AC1773" s="63"/>
      <c r="AD1773" s="63"/>
      <c r="AE1773" s="63"/>
      <c r="AF1773" s="63"/>
      <c r="AG1773" s="63"/>
      <c r="AH1773" s="63"/>
      <c r="AI1773" s="63"/>
      <c r="AJ1773" s="63"/>
    </row>
    <row r="1774">
      <c r="A1774" s="3"/>
      <c r="B1774" s="55"/>
      <c r="C1774" s="55"/>
      <c r="D1774" s="55"/>
      <c r="E1774" s="55"/>
      <c r="F1774" s="55"/>
      <c r="G1774" s="55"/>
      <c r="H1774" s="55"/>
      <c r="I1774" s="55"/>
      <c r="J1774" s="55"/>
      <c r="K1774" s="55"/>
      <c r="L1774" s="55"/>
      <c r="M1774" s="55"/>
      <c r="N1774" s="55"/>
      <c r="O1774" s="57"/>
      <c r="P1774" s="55"/>
      <c r="Q1774" s="57"/>
      <c r="R1774" s="57"/>
      <c r="S1774" s="55"/>
      <c r="T1774" s="55"/>
      <c r="U1774" s="57"/>
      <c r="V1774" s="57"/>
      <c r="W1774" s="58"/>
      <c r="X1774" s="58"/>
      <c r="Y1774" s="55"/>
      <c r="Z1774" s="55"/>
      <c r="AA1774" s="3"/>
      <c r="AB1774" s="3"/>
      <c r="AC1774" s="3"/>
      <c r="AD1774" s="3"/>
      <c r="AE1774" s="3"/>
      <c r="AF1774" s="3"/>
      <c r="AG1774" s="3"/>
      <c r="AH1774" s="3"/>
      <c r="AI1774" s="3"/>
      <c r="AJ1774" s="3"/>
    </row>
    <row r="1775">
      <c r="A1775" s="63"/>
      <c r="B1775" s="59"/>
      <c r="C1775" s="59"/>
      <c r="D1775" s="59"/>
      <c r="E1775" s="59"/>
      <c r="F1775" s="59"/>
      <c r="G1775" s="59"/>
      <c r="H1775" s="59"/>
      <c r="I1775" s="59"/>
      <c r="J1775" s="59"/>
      <c r="K1775" s="59"/>
      <c r="L1775" s="59"/>
      <c r="M1775" s="59"/>
      <c r="N1775" s="59"/>
      <c r="O1775" s="61"/>
      <c r="P1775" s="59"/>
      <c r="Q1775" s="61"/>
      <c r="R1775" s="61"/>
      <c r="S1775" s="59"/>
      <c r="T1775" s="59"/>
      <c r="U1775" s="61"/>
      <c r="V1775" s="61"/>
      <c r="W1775" s="62"/>
      <c r="X1775" s="62"/>
      <c r="Y1775" s="59"/>
      <c r="Z1775" s="59"/>
      <c r="AA1775" s="63"/>
      <c r="AB1775" s="63"/>
      <c r="AC1775" s="63"/>
      <c r="AD1775" s="63"/>
      <c r="AE1775" s="63"/>
      <c r="AF1775" s="63"/>
      <c r="AG1775" s="63"/>
      <c r="AH1775" s="63"/>
      <c r="AI1775" s="63"/>
      <c r="AJ1775" s="63"/>
    </row>
    <row r="1776">
      <c r="A1776" s="3"/>
      <c r="B1776" s="55"/>
      <c r="C1776" s="55"/>
      <c r="D1776" s="55"/>
      <c r="E1776" s="55"/>
      <c r="F1776" s="55"/>
      <c r="G1776" s="55"/>
      <c r="H1776" s="55"/>
      <c r="I1776" s="55"/>
      <c r="J1776" s="55"/>
      <c r="K1776" s="55"/>
      <c r="L1776" s="55"/>
      <c r="M1776" s="55"/>
      <c r="N1776" s="55"/>
      <c r="O1776" s="57"/>
      <c r="P1776" s="55"/>
      <c r="Q1776" s="57"/>
      <c r="R1776" s="57"/>
      <c r="S1776" s="55"/>
      <c r="T1776" s="55"/>
      <c r="U1776" s="57"/>
      <c r="V1776" s="57"/>
      <c r="W1776" s="58"/>
      <c r="X1776" s="58"/>
      <c r="Y1776" s="55"/>
      <c r="Z1776" s="55"/>
      <c r="AA1776" s="3"/>
      <c r="AB1776" s="3"/>
      <c r="AC1776" s="3"/>
      <c r="AD1776" s="3"/>
      <c r="AE1776" s="3"/>
      <c r="AF1776" s="3"/>
      <c r="AG1776" s="3"/>
      <c r="AH1776" s="3"/>
      <c r="AI1776" s="3"/>
      <c r="AJ1776" s="3"/>
    </row>
    <row r="1777">
      <c r="A1777" s="63"/>
      <c r="B1777" s="59"/>
      <c r="C1777" s="59"/>
      <c r="D1777" s="59"/>
      <c r="E1777" s="59"/>
      <c r="F1777" s="59"/>
      <c r="G1777" s="59"/>
      <c r="H1777" s="59"/>
      <c r="I1777" s="59"/>
      <c r="J1777" s="59"/>
      <c r="K1777" s="59"/>
      <c r="L1777" s="59"/>
      <c r="M1777" s="59"/>
      <c r="N1777" s="59"/>
      <c r="O1777" s="61"/>
      <c r="P1777" s="59"/>
      <c r="Q1777" s="61"/>
      <c r="R1777" s="61"/>
      <c r="S1777" s="59"/>
      <c r="T1777" s="59"/>
      <c r="U1777" s="61"/>
      <c r="V1777" s="61"/>
      <c r="W1777" s="62"/>
      <c r="X1777" s="62"/>
      <c r="Y1777" s="59"/>
      <c r="Z1777" s="59"/>
      <c r="AA1777" s="63"/>
      <c r="AB1777" s="63"/>
      <c r="AC1777" s="63"/>
      <c r="AD1777" s="63"/>
      <c r="AE1777" s="63"/>
      <c r="AF1777" s="63"/>
      <c r="AG1777" s="63"/>
      <c r="AH1777" s="63"/>
      <c r="AI1777" s="63"/>
      <c r="AJ1777" s="63"/>
    </row>
    <row r="1778">
      <c r="A1778" s="3"/>
      <c r="B1778" s="55"/>
      <c r="C1778" s="55"/>
      <c r="D1778" s="55"/>
      <c r="E1778" s="55"/>
      <c r="F1778" s="55"/>
      <c r="G1778" s="55"/>
      <c r="H1778" s="55"/>
      <c r="I1778" s="55"/>
      <c r="J1778" s="55"/>
      <c r="K1778" s="55"/>
      <c r="L1778" s="55"/>
      <c r="M1778" s="55"/>
      <c r="N1778" s="55"/>
      <c r="O1778" s="57"/>
      <c r="P1778" s="55"/>
      <c r="Q1778" s="57"/>
      <c r="R1778" s="57"/>
      <c r="S1778" s="55"/>
      <c r="T1778" s="55"/>
      <c r="U1778" s="57"/>
      <c r="V1778" s="57"/>
      <c r="W1778" s="58"/>
      <c r="X1778" s="58"/>
      <c r="Y1778" s="55"/>
      <c r="Z1778" s="55"/>
      <c r="AA1778" s="3"/>
      <c r="AB1778" s="3"/>
      <c r="AC1778" s="3"/>
      <c r="AD1778" s="3"/>
      <c r="AE1778" s="3"/>
      <c r="AF1778" s="3"/>
      <c r="AG1778" s="3"/>
      <c r="AH1778" s="3"/>
      <c r="AI1778" s="3"/>
      <c r="AJ1778" s="3"/>
    </row>
    <row r="1779">
      <c r="A1779" s="63"/>
      <c r="B1779" s="59"/>
      <c r="C1779" s="59"/>
      <c r="D1779" s="59"/>
      <c r="E1779" s="59"/>
      <c r="F1779" s="59"/>
      <c r="G1779" s="59"/>
      <c r="H1779" s="59"/>
      <c r="I1779" s="59"/>
      <c r="J1779" s="59"/>
      <c r="K1779" s="59"/>
      <c r="L1779" s="59"/>
      <c r="M1779" s="59"/>
      <c r="N1779" s="59"/>
      <c r="O1779" s="61"/>
      <c r="P1779" s="59"/>
      <c r="Q1779" s="61"/>
      <c r="R1779" s="61"/>
      <c r="S1779" s="59"/>
      <c r="T1779" s="59"/>
      <c r="U1779" s="61"/>
      <c r="V1779" s="61"/>
      <c r="W1779" s="62"/>
      <c r="X1779" s="62"/>
      <c r="Y1779" s="59"/>
      <c r="Z1779" s="59"/>
      <c r="AA1779" s="63"/>
      <c r="AB1779" s="63"/>
      <c r="AC1779" s="63"/>
      <c r="AD1779" s="63"/>
      <c r="AE1779" s="63"/>
      <c r="AF1779" s="63"/>
      <c r="AG1779" s="63"/>
      <c r="AH1779" s="63"/>
      <c r="AI1779" s="63"/>
      <c r="AJ1779" s="63"/>
    </row>
    <row r="1780">
      <c r="A1780" s="3"/>
      <c r="B1780" s="55"/>
      <c r="C1780" s="55"/>
      <c r="D1780" s="55"/>
      <c r="E1780" s="55"/>
      <c r="F1780" s="55"/>
      <c r="G1780" s="55"/>
      <c r="H1780" s="55"/>
      <c r="I1780" s="55"/>
      <c r="J1780" s="55"/>
      <c r="K1780" s="55"/>
      <c r="L1780" s="55"/>
      <c r="M1780" s="55"/>
      <c r="N1780" s="55"/>
      <c r="O1780" s="57"/>
      <c r="P1780" s="55"/>
      <c r="Q1780" s="57"/>
      <c r="R1780" s="57"/>
      <c r="S1780" s="55"/>
      <c r="T1780" s="55"/>
      <c r="U1780" s="57"/>
      <c r="V1780" s="57"/>
      <c r="W1780" s="58"/>
      <c r="X1780" s="58"/>
      <c r="Y1780" s="55"/>
      <c r="Z1780" s="55"/>
      <c r="AA1780" s="3"/>
      <c r="AB1780" s="3"/>
      <c r="AC1780" s="3"/>
      <c r="AD1780" s="3"/>
      <c r="AE1780" s="3"/>
      <c r="AF1780" s="3"/>
      <c r="AG1780" s="3"/>
      <c r="AH1780" s="3"/>
      <c r="AI1780" s="3"/>
      <c r="AJ1780" s="3"/>
    </row>
    <row r="1781">
      <c r="A1781" s="63"/>
      <c r="B1781" s="59"/>
      <c r="C1781" s="59"/>
      <c r="D1781" s="59"/>
      <c r="E1781" s="59"/>
      <c r="F1781" s="59"/>
      <c r="G1781" s="59"/>
      <c r="H1781" s="59"/>
      <c r="I1781" s="59"/>
      <c r="J1781" s="59"/>
      <c r="K1781" s="59"/>
      <c r="L1781" s="59"/>
      <c r="M1781" s="59"/>
      <c r="N1781" s="59"/>
      <c r="O1781" s="61"/>
      <c r="P1781" s="59"/>
      <c r="Q1781" s="61"/>
      <c r="R1781" s="61"/>
      <c r="S1781" s="59"/>
      <c r="T1781" s="59"/>
      <c r="U1781" s="61"/>
      <c r="V1781" s="61"/>
      <c r="W1781" s="62"/>
      <c r="X1781" s="62"/>
      <c r="Y1781" s="59"/>
      <c r="Z1781" s="59"/>
      <c r="AA1781" s="63"/>
      <c r="AB1781" s="63"/>
      <c r="AC1781" s="63"/>
      <c r="AD1781" s="63"/>
      <c r="AE1781" s="63"/>
      <c r="AF1781" s="63"/>
      <c r="AG1781" s="63"/>
      <c r="AH1781" s="63"/>
      <c r="AI1781" s="63"/>
      <c r="AJ1781" s="63"/>
    </row>
    <row r="1782">
      <c r="A1782" s="3"/>
      <c r="B1782" s="55"/>
      <c r="C1782" s="55"/>
      <c r="D1782" s="55"/>
      <c r="E1782" s="55"/>
      <c r="F1782" s="55"/>
      <c r="G1782" s="55"/>
      <c r="H1782" s="55"/>
      <c r="I1782" s="55"/>
      <c r="J1782" s="55"/>
      <c r="K1782" s="55"/>
      <c r="L1782" s="55"/>
      <c r="M1782" s="55"/>
      <c r="N1782" s="55"/>
      <c r="O1782" s="57"/>
      <c r="P1782" s="55"/>
      <c r="Q1782" s="57"/>
      <c r="R1782" s="57"/>
      <c r="S1782" s="55"/>
      <c r="T1782" s="55"/>
      <c r="U1782" s="57"/>
      <c r="V1782" s="57"/>
      <c r="W1782" s="58"/>
      <c r="X1782" s="58"/>
      <c r="Y1782" s="55"/>
      <c r="Z1782" s="55"/>
      <c r="AA1782" s="3"/>
      <c r="AB1782" s="3"/>
      <c r="AC1782" s="3"/>
      <c r="AD1782" s="3"/>
      <c r="AE1782" s="3"/>
      <c r="AF1782" s="3"/>
      <c r="AG1782" s="3"/>
      <c r="AH1782" s="3"/>
      <c r="AI1782" s="3"/>
      <c r="AJ1782" s="3"/>
    </row>
    <row r="1783">
      <c r="A1783" s="63"/>
      <c r="B1783" s="59"/>
      <c r="C1783" s="59"/>
      <c r="D1783" s="59"/>
      <c r="E1783" s="59"/>
      <c r="F1783" s="59"/>
      <c r="G1783" s="59"/>
      <c r="H1783" s="59"/>
      <c r="I1783" s="59"/>
      <c r="J1783" s="59"/>
      <c r="K1783" s="59"/>
      <c r="L1783" s="59"/>
      <c r="M1783" s="59"/>
      <c r="N1783" s="59"/>
      <c r="O1783" s="61"/>
      <c r="P1783" s="59"/>
      <c r="Q1783" s="61"/>
      <c r="R1783" s="61"/>
      <c r="S1783" s="59"/>
      <c r="T1783" s="59"/>
      <c r="U1783" s="61"/>
      <c r="V1783" s="61"/>
      <c r="W1783" s="62"/>
      <c r="X1783" s="62"/>
      <c r="Y1783" s="59"/>
      <c r="Z1783" s="59"/>
      <c r="AA1783" s="63"/>
      <c r="AB1783" s="63"/>
      <c r="AC1783" s="63"/>
      <c r="AD1783" s="63"/>
      <c r="AE1783" s="63"/>
      <c r="AF1783" s="63"/>
      <c r="AG1783" s="63"/>
      <c r="AH1783" s="63"/>
      <c r="AI1783" s="63"/>
      <c r="AJ1783" s="63"/>
    </row>
    <row r="1784">
      <c r="A1784" s="3"/>
      <c r="B1784" s="55"/>
      <c r="C1784" s="55"/>
      <c r="D1784" s="55"/>
      <c r="E1784" s="55"/>
      <c r="F1784" s="55"/>
      <c r="G1784" s="55"/>
      <c r="H1784" s="55"/>
      <c r="I1784" s="55"/>
      <c r="J1784" s="55"/>
      <c r="K1784" s="55"/>
      <c r="L1784" s="55"/>
      <c r="M1784" s="55"/>
      <c r="N1784" s="55"/>
      <c r="O1784" s="57"/>
      <c r="P1784" s="55"/>
      <c r="Q1784" s="57"/>
      <c r="R1784" s="57"/>
      <c r="S1784" s="55"/>
      <c r="T1784" s="55"/>
      <c r="U1784" s="57"/>
      <c r="V1784" s="57"/>
      <c r="W1784" s="58"/>
      <c r="X1784" s="58"/>
      <c r="Y1784" s="55"/>
      <c r="Z1784" s="55"/>
      <c r="AA1784" s="3"/>
      <c r="AB1784" s="3"/>
      <c r="AC1784" s="3"/>
      <c r="AD1784" s="3"/>
      <c r="AE1784" s="3"/>
      <c r="AF1784" s="3"/>
      <c r="AG1784" s="3"/>
      <c r="AH1784" s="3"/>
      <c r="AI1784" s="3"/>
      <c r="AJ1784" s="3"/>
    </row>
    <row r="1785">
      <c r="A1785" s="63"/>
      <c r="B1785" s="59"/>
      <c r="C1785" s="59"/>
      <c r="D1785" s="59"/>
      <c r="E1785" s="59"/>
      <c r="F1785" s="59"/>
      <c r="G1785" s="59"/>
      <c r="H1785" s="59"/>
      <c r="I1785" s="59"/>
      <c r="J1785" s="59"/>
      <c r="K1785" s="59"/>
      <c r="L1785" s="59"/>
      <c r="M1785" s="59"/>
      <c r="N1785" s="59"/>
      <c r="O1785" s="61"/>
      <c r="P1785" s="59"/>
      <c r="Q1785" s="61"/>
      <c r="R1785" s="61"/>
      <c r="S1785" s="59"/>
      <c r="T1785" s="59"/>
      <c r="U1785" s="61"/>
      <c r="V1785" s="61"/>
      <c r="W1785" s="62"/>
      <c r="X1785" s="62"/>
      <c r="Y1785" s="59"/>
      <c r="Z1785" s="59"/>
      <c r="AA1785" s="63"/>
      <c r="AB1785" s="63"/>
      <c r="AC1785" s="63"/>
      <c r="AD1785" s="63"/>
      <c r="AE1785" s="63"/>
      <c r="AF1785" s="63"/>
      <c r="AG1785" s="63"/>
      <c r="AH1785" s="63"/>
      <c r="AI1785" s="63"/>
      <c r="AJ1785" s="63"/>
    </row>
    <row r="1786">
      <c r="A1786" s="3"/>
      <c r="B1786" s="55"/>
      <c r="C1786" s="55"/>
      <c r="D1786" s="55"/>
      <c r="E1786" s="55"/>
      <c r="F1786" s="55"/>
      <c r="G1786" s="55"/>
      <c r="H1786" s="55"/>
      <c r="I1786" s="55"/>
      <c r="J1786" s="55"/>
      <c r="K1786" s="55"/>
      <c r="L1786" s="55"/>
      <c r="M1786" s="55"/>
      <c r="N1786" s="55"/>
      <c r="O1786" s="57"/>
      <c r="P1786" s="55"/>
      <c r="Q1786" s="57"/>
      <c r="R1786" s="57"/>
      <c r="S1786" s="55"/>
      <c r="T1786" s="55"/>
      <c r="U1786" s="57"/>
      <c r="V1786" s="57"/>
      <c r="W1786" s="58"/>
      <c r="X1786" s="58"/>
      <c r="Y1786" s="55"/>
      <c r="Z1786" s="55"/>
      <c r="AA1786" s="3"/>
      <c r="AB1786" s="3"/>
      <c r="AC1786" s="3"/>
      <c r="AD1786" s="3"/>
      <c r="AE1786" s="3"/>
      <c r="AF1786" s="3"/>
      <c r="AG1786" s="3"/>
      <c r="AH1786" s="3"/>
      <c r="AI1786" s="3"/>
      <c r="AJ1786" s="3"/>
    </row>
    <row r="1787">
      <c r="A1787" s="63"/>
      <c r="B1787" s="59"/>
      <c r="C1787" s="59"/>
      <c r="D1787" s="59"/>
      <c r="E1787" s="59"/>
      <c r="F1787" s="59"/>
      <c r="G1787" s="59"/>
      <c r="H1787" s="59"/>
      <c r="I1787" s="59"/>
      <c r="J1787" s="59"/>
      <c r="K1787" s="59"/>
      <c r="L1787" s="59"/>
      <c r="M1787" s="59"/>
      <c r="N1787" s="59"/>
      <c r="O1787" s="61"/>
      <c r="P1787" s="59"/>
      <c r="Q1787" s="61"/>
      <c r="R1787" s="61"/>
      <c r="S1787" s="59"/>
      <c r="T1787" s="59"/>
      <c r="U1787" s="61"/>
      <c r="V1787" s="61"/>
      <c r="W1787" s="62"/>
      <c r="X1787" s="62"/>
      <c r="Y1787" s="59"/>
      <c r="Z1787" s="59"/>
      <c r="AA1787" s="63"/>
      <c r="AB1787" s="63"/>
      <c r="AC1787" s="63"/>
      <c r="AD1787" s="63"/>
      <c r="AE1787" s="63"/>
      <c r="AF1787" s="63"/>
      <c r="AG1787" s="63"/>
      <c r="AH1787" s="63"/>
      <c r="AI1787" s="63"/>
      <c r="AJ1787" s="63"/>
    </row>
    <row r="1788">
      <c r="A1788" s="3"/>
      <c r="B1788" s="55"/>
      <c r="C1788" s="55"/>
      <c r="D1788" s="55"/>
      <c r="E1788" s="55"/>
      <c r="F1788" s="55"/>
      <c r="G1788" s="55"/>
      <c r="H1788" s="55"/>
      <c r="I1788" s="55"/>
      <c r="J1788" s="55"/>
      <c r="K1788" s="55"/>
      <c r="L1788" s="55"/>
      <c r="M1788" s="55"/>
      <c r="N1788" s="55"/>
      <c r="O1788" s="57"/>
      <c r="P1788" s="55"/>
      <c r="Q1788" s="57"/>
      <c r="R1788" s="57"/>
      <c r="S1788" s="55"/>
      <c r="T1788" s="55"/>
      <c r="U1788" s="57"/>
      <c r="V1788" s="57"/>
      <c r="W1788" s="58"/>
      <c r="X1788" s="58"/>
      <c r="Y1788" s="55"/>
      <c r="Z1788" s="55"/>
      <c r="AA1788" s="3"/>
      <c r="AB1788" s="3"/>
      <c r="AC1788" s="3"/>
      <c r="AD1788" s="3"/>
      <c r="AE1788" s="3"/>
      <c r="AF1788" s="3"/>
      <c r="AG1788" s="3"/>
      <c r="AH1788" s="3"/>
      <c r="AI1788" s="3"/>
      <c r="AJ1788" s="3"/>
    </row>
    <row r="1789">
      <c r="A1789" s="63"/>
      <c r="B1789" s="59"/>
      <c r="C1789" s="59"/>
      <c r="D1789" s="59"/>
      <c r="E1789" s="59"/>
      <c r="F1789" s="59"/>
      <c r="G1789" s="59"/>
      <c r="H1789" s="59"/>
      <c r="I1789" s="59"/>
      <c r="J1789" s="59"/>
      <c r="K1789" s="59"/>
      <c r="L1789" s="59"/>
      <c r="M1789" s="59"/>
      <c r="N1789" s="59"/>
      <c r="O1789" s="61"/>
      <c r="P1789" s="59"/>
      <c r="Q1789" s="61"/>
      <c r="R1789" s="61"/>
      <c r="S1789" s="59"/>
      <c r="T1789" s="59"/>
      <c r="U1789" s="61"/>
      <c r="V1789" s="61"/>
      <c r="W1789" s="62"/>
      <c r="X1789" s="62"/>
      <c r="Y1789" s="59"/>
      <c r="Z1789" s="59"/>
      <c r="AA1789" s="63"/>
      <c r="AB1789" s="63"/>
      <c r="AC1789" s="63"/>
      <c r="AD1789" s="63"/>
      <c r="AE1789" s="63"/>
      <c r="AF1789" s="63"/>
      <c r="AG1789" s="63"/>
      <c r="AH1789" s="63"/>
      <c r="AI1789" s="63"/>
      <c r="AJ1789" s="63"/>
    </row>
    <row r="1790">
      <c r="A1790" s="3"/>
      <c r="B1790" s="55"/>
      <c r="C1790" s="55"/>
      <c r="D1790" s="55"/>
      <c r="E1790" s="55"/>
      <c r="F1790" s="55"/>
      <c r="G1790" s="55"/>
      <c r="H1790" s="55"/>
      <c r="I1790" s="55"/>
      <c r="J1790" s="55"/>
      <c r="K1790" s="55"/>
      <c r="L1790" s="55"/>
      <c r="M1790" s="55"/>
      <c r="N1790" s="55"/>
      <c r="O1790" s="57"/>
      <c r="P1790" s="55"/>
      <c r="Q1790" s="57"/>
      <c r="R1790" s="57"/>
      <c r="S1790" s="55"/>
      <c r="T1790" s="55"/>
      <c r="U1790" s="57"/>
      <c r="V1790" s="57"/>
      <c r="W1790" s="58"/>
      <c r="X1790" s="58"/>
      <c r="Y1790" s="55"/>
      <c r="Z1790" s="55"/>
      <c r="AA1790" s="3"/>
      <c r="AB1790" s="3"/>
      <c r="AC1790" s="3"/>
      <c r="AD1790" s="3"/>
      <c r="AE1790" s="3"/>
      <c r="AF1790" s="3"/>
      <c r="AG1790" s="3"/>
      <c r="AH1790" s="3"/>
      <c r="AI1790" s="3"/>
      <c r="AJ1790" s="3"/>
    </row>
    <row r="1791">
      <c r="A1791" s="63"/>
      <c r="B1791" s="59"/>
      <c r="C1791" s="59"/>
      <c r="D1791" s="59"/>
      <c r="E1791" s="59"/>
      <c r="F1791" s="59"/>
      <c r="G1791" s="59"/>
      <c r="H1791" s="59"/>
      <c r="I1791" s="59"/>
      <c r="J1791" s="59"/>
      <c r="K1791" s="59"/>
      <c r="L1791" s="59"/>
      <c r="M1791" s="59"/>
      <c r="N1791" s="59"/>
      <c r="O1791" s="61"/>
      <c r="P1791" s="59"/>
      <c r="Q1791" s="61"/>
      <c r="R1791" s="61"/>
      <c r="S1791" s="59"/>
      <c r="T1791" s="59"/>
      <c r="U1791" s="61"/>
      <c r="V1791" s="61"/>
      <c r="W1791" s="62"/>
      <c r="X1791" s="62"/>
      <c r="Y1791" s="59"/>
      <c r="Z1791" s="59"/>
      <c r="AA1791" s="63"/>
      <c r="AB1791" s="63"/>
      <c r="AC1791" s="63"/>
      <c r="AD1791" s="63"/>
      <c r="AE1791" s="63"/>
      <c r="AF1791" s="63"/>
      <c r="AG1791" s="63"/>
      <c r="AH1791" s="63"/>
      <c r="AI1791" s="63"/>
      <c r="AJ1791" s="63"/>
    </row>
    <row r="1792">
      <c r="A1792" s="3"/>
      <c r="B1792" s="55"/>
      <c r="C1792" s="55"/>
      <c r="D1792" s="55"/>
      <c r="E1792" s="55"/>
      <c r="F1792" s="55"/>
      <c r="G1792" s="55"/>
      <c r="H1792" s="55"/>
      <c r="I1792" s="55"/>
      <c r="J1792" s="55"/>
      <c r="K1792" s="55"/>
      <c r="L1792" s="55"/>
      <c r="M1792" s="55"/>
      <c r="N1792" s="55"/>
      <c r="O1792" s="57"/>
      <c r="P1792" s="55"/>
      <c r="Q1792" s="57"/>
      <c r="R1792" s="57"/>
      <c r="S1792" s="55"/>
      <c r="T1792" s="55"/>
      <c r="U1792" s="57"/>
      <c r="V1792" s="57"/>
      <c r="W1792" s="58"/>
      <c r="X1792" s="58"/>
      <c r="Y1792" s="55"/>
      <c r="Z1792" s="55"/>
      <c r="AA1792" s="3"/>
      <c r="AB1792" s="3"/>
      <c r="AC1792" s="3"/>
      <c r="AD1792" s="3"/>
      <c r="AE1792" s="3"/>
      <c r="AF1792" s="3"/>
      <c r="AG1792" s="3"/>
      <c r="AH1792" s="3"/>
      <c r="AI1792" s="3"/>
      <c r="AJ1792" s="3"/>
    </row>
    <row r="1793">
      <c r="A1793" s="63"/>
      <c r="B1793" s="59"/>
      <c r="C1793" s="59"/>
      <c r="D1793" s="59"/>
      <c r="E1793" s="59"/>
      <c r="F1793" s="59"/>
      <c r="G1793" s="59"/>
      <c r="H1793" s="59"/>
      <c r="I1793" s="59"/>
      <c r="J1793" s="59"/>
      <c r="K1793" s="59"/>
      <c r="L1793" s="59"/>
      <c r="M1793" s="59"/>
      <c r="N1793" s="59"/>
      <c r="O1793" s="61"/>
      <c r="P1793" s="59"/>
      <c r="Q1793" s="61"/>
      <c r="R1793" s="61"/>
      <c r="S1793" s="59"/>
      <c r="T1793" s="59"/>
      <c r="U1793" s="61"/>
      <c r="V1793" s="61"/>
      <c r="W1793" s="62"/>
      <c r="X1793" s="62"/>
      <c r="Y1793" s="59"/>
      <c r="Z1793" s="59"/>
      <c r="AA1793" s="63"/>
      <c r="AB1793" s="63"/>
      <c r="AC1793" s="63"/>
      <c r="AD1793" s="63"/>
      <c r="AE1793" s="63"/>
      <c r="AF1793" s="63"/>
      <c r="AG1793" s="63"/>
      <c r="AH1793" s="63"/>
      <c r="AI1793" s="63"/>
      <c r="AJ1793" s="63"/>
    </row>
    <row r="1794">
      <c r="A1794" s="3"/>
      <c r="B1794" s="55"/>
      <c r="C1794" s="55"/>
      <c r="D1794" s="55"/>
      <c r="E1794" s="55"/>
      <c r="F1794" s="55"/>
      <c r="G1794" s="55"/>
      <c r="H1794" s="55"/>
      <c r="I1794" s="55"/>
      <c r="J1794" s="55"/>
      <c r="K1794" s="55"/>
      <c r="L1794" s="55"/>
      <c r="M1794" s="55"/>
      <c r="N1794" s="55"/>
      <c r="O1794" s="57"/>
      <c r="P1794" s="55"/>
      <c r="Q1794" s="57"/>
      <c r="R1794" s="57"/>
      <c r="S1794" s="55"/>
      <c r="T1794" s="55"/>
      <c r="U1794" s="57"/>
      <c r="V1794" s="57"/>
      <c r="W1794" s="58"/>
      <c r="X1794" s="58"/>
      <c r="Y1794" s="55"/>
      <c r="Z1794" s="55"/>
      <c r="AA1794" s="3"/>
      <c r="AB1794" s="3"/>
      <c r="AC1794" s="3"/>
      <c r="AD1794" s="3"/>
      <c r="AE1794" s="3"/>
      <c r="AF1794" s="3"/>
      <c r="AG1794" s="3"/>
      <c r="AH1794" s="3"/>
      <c r="AI1794" s="3"/>
      <c r="AJ1794" s="3"/>
    </row>
    <row r="1795">
      <c r="A1795" s="63"/>
      <c r="B1795" s="59"/>
      <c r="C1795" s="59"/>
      <c r="D1795" s="59"/>
      <c r="E1795" s="59"/>
      <c r="F1795" s="59"/>
      <c r="G1795" s="59"/>
      <c r="H1795" s="59"/>
      <c r="I1795" s="59"/>
      <c r="J1795" s="59"/>
      <c r="K1795" s="59"/>
      <c r="L1795" s="59"/>
      <c r="M1795" s="59"/>
      <c r="N1795" s="59"/>
      <c r="O1795" s="61"/>
      <c r="P1795" s="59"/>
      <c r="Q1795" s="61"/>
      <c r="R1795" s="61"/>
      <c r="S1795" s="59"/>
      <c r="T1795" s="59"/>
      <c r="U1795" s="61"/>
      <c r="V1795" s="61"/>
      <c r="W1795" s="62"/>
      <c r="X1795" s="62"/>
      <c r="Y1795" s="59"/>
      <c r="Z1795" s="59"/>
      <c r="AA1795" s="63"/>
      <c r="AB1795" s="63"/>
      <c r="AC1795" s="63"/>
      <c r="AD1795" s="63"/>
      <c r="AE1795" s="63"/>
      <c r="AF1795" s="63"/>
      <c r="AG1795" s="63"/>
      <c r="AH1795" s="63"/>
      <c r="AI1795" s="63"/>
      <c r="AJ1795" s="63"/>
    </row>
    <row r="1796">
      <c r="A1796" s="3"/>
      <c r="B1796" s="55"/>
      <c r="C1796" s="55"/>
      <c r="D1796" s="55"/>
      <c r="E1796" s="55"/>
      <c r="F1796" s="55"/>
      <c r="G1796" s="55"/>
      <c r="H1796" s="55"/>
      <c r="I1796" s="55"/>
      <c r="J1796" s="55"/>
      <c r="K1796" s="55"/>
      <c r="L1796" s="55"/>
      <c r="M1796" s="55"/>
      <c r="N1796" s="55"/>
      <c r="O1796" s="57"/>
      <c r="P1796" s="55"/>
      <c r="Q1796" s="57"/>
      <c r="R1796" s="57"/>
      <c r="S1796" s="55"/>
      <c r="T1796" s="55"/>
      <c r="U1796" s="57"/>
      <c r="V1796" s="57"/>
      <c r="W1796" s="58"/>
      <c r="X1796" s="58"/>
      <c r="Y1796" s="55"/>
      <c r="Z1796" s="55"/>
      <c r="AA1796" s="3"/>
      <c r="AB1796" s="3"/>
      <c r="AC1796" s="3"/>
      <c r="AD1796" s="3"/>
      <c r="AE1796" s="3"/>
      <c r="AF1796" s="3"/>
      <c r="AG1796" s="3"/>
      <c r="AH1796" s="3"/>
      <c r="AI1796" s="3"/>
      <c r="AJ1796" s="3"/>
    </row>
    <row r="1797">
      <c r="A1797" s="63"/>
      <c r="B1797" s="59"/>
      <c r="C1797" s="59"/>
      <c r="D1797" s="59"/>
      <c r="E1797" s="59"/>
      <c r="F1797" s="59"/>
      <c r="G1797" s="59"/>
      <c r="H1797" s="59"/>
      <c r="I1797" s="59"/>
      <c r="J1797" s="59"/>
      <c r="K1797" s="59"/>
      <c r="L1797" s="59"/>
      <c r="M1797" s="59"/>
      <c r="N1797" s="59"/>
      <c r="O1797" s="61"/>
      <c r="P1797" s="59"/>
      <c r="Q1797" s="61"/>
      <c r="R1797" s="61"/>
      <c r="S1797" s="59"/>
      <c r="T1797" s="59"/>
      <c r="U1797" s="61"/>
      <c r="V1797" s="61"/>
      <c r="W1797" s="62"/>
      <c r="X1797" s="62"/>
      <c r="Y1797" s="59"/>
      <c r="Z1797" s="59"/>
      <c r="AA1797" s="63"/>
      <c r="AB1797" s="63"/>
      <c r="AC1797" s="63"/>
      <c r="AD1797" s="63"/>
      <c r="AE1797" s="63"/>
      <c r="AF1797" s="63"/>
      <c r="AG1797" s="63"/>
      <c r="AH1797" s="63"/>
      <c r="AI1797" s="63"/>
      <c r="AJ1797" s="63"/>
    </row>
    <row r="1798">
      <c r="A1798" s="3"/>
      <c r="B1798" s="55"/>
      <c r="C1798" s="55"/>
      <c r="D1798" s="55"/>
      <c r="E1798" s="55"/>
      <c r="F1798" s="55"/>
      <c r="G1798" s="55"/>
      <c r="H1798" s="55"/>
      <c r="I1798" s="55"/>
      <c r="J1798" s="55"/>
      <c r="K1798" s="55"/>
      <c r="L1798" s="55"/>
      <c r="M1798" s="55"/>
      <c r="N1798" s="55"/>
      <c r="O1798" s="57"/>
      <c r="P1798" s="55"/>
      <c r="Q1798" s="57"/>
      <c r="R1798" s="57"/>
      <c r="S1798" s="55"/>
      <c r="T1798" s="55"/>
      <c r="U1798" s="57"/>
      <c r="V1798" s="57"/>
      <c r="W1798" s="58"/>
      <c r="X1798" s="58"/>
      <c r="Y1798" s="55"/>
      <c r="Z1798" s="55"/>
      <c r="AA1798" s="3"/>
      <c r="AB1798" s="3"/>
      <c r="AC1798" s="3"/>
      <c r="AD1798" s="3"/>
      <c r="AE1798" s="3"/>
      <c r="AF1798" s="3"/>
      <c r="AG1798" s="3"/>
      <c r="AH1798" s="3"/>
      <c r="AI1798" s="3"/>
      <c r="AJ1798" s="3"/>
    </row>
    <row r="1799">
      <c r="A1799" s="63"/>
      <c r="B1799" s="59"/>
      <c r="C1799" s="59"/>
      <c r="D1799" s="59"/>
      <c r="E1799" s="59"/>
      <c r="F1799" s="59"/>
      <c r="G1799" s="59"/>
      <c r="H1799" s="59"/>
      <c r="I1799" s="59"/>
      <c r="J1799" s="59"/>
      <c r="K1799" s="59"/>
      <c r="L1799" s="59"/>
      <c r="M1799" s="59"/>
      <c r="N1799" s="59"/>
      <c r="O1799" s="61"/>
      <c r="P1799" s="59"/>
      <c r="Q1799" s="61"/>
      <c r="R1799" s="61"/>
      <c r="S1799" s="59"/>
      <c r="T1799" s="59"/>
      <c r="U1799" s="61"/>
      <c r="V1799" s="61"/>
      <c r="W1799" s="62"/>
      <c r="X1799" s="62"/>
      <c r="Y1799" s="59"/>
      <c r="Z1799" s="59"/>
      <c r="AA1799" s="63"/>
      <c r="AB1799" s="63"/>
      <c r="AC1799" s="63"/>
      <c r="AD1799" s="63"/>
      <c r="AE1799" s="63"/>
      <c r="AF1799" s="63"/>
      <c r="AG1799" s="63"/>
      <c r="AH1799" s="63"/>
      <c r="AI1799" s="63"/>
      <c r="AJ1799" s="63"/>
    </row>
    <row r="1800">
      <c r="A1800" s="3"/>
      <c r="B1800" s="55"/>
      <c r="C1800" s="55"/>
      <c r="D1800" s="55"/>
      <c r="E1800" s="55"/>
      <c r="F1800" s="55"/>
      <c r="G1800" s="55"/>
      <c r="H1800" s="55"/>
      <c r="I1800" s="55"/>
      <c r="J1800" s="55"/>
      <c r="K1800" s="55"/>
      <c r="L1800" s="55"/>
      <c r="M1800" s="55"/>
      <c r="N1800" s="55"/>
      <c r="O1800" s="57"/>
      <c r="P1800" s="55"/>
      <c r="Q1800" s="57"/>
      <c r="R1800" s="57"/>
      <c r="S1800" s="55"/>
      <c r="T1800" s="55"/>
      <c r="U1800" s="57"/>
      <c r="V1800" s="57"/>
      <c r="W1800" s="58"/>
      <c r="X1800" s="58"/>
      <c r="Y1800" s="55"/>
      <c r="Z1800" s="55"/>
      <c r="AA1800" s="3"/>
      <c r="AB1800" s="3"/>
      <c r="AC1800" s="3"/>
      <c r="AD1800" s="3"/>
      <c r="AE1800" s="3"/>
      <c r="AF1800" s="3"/>
      <c r="AG1800" s="3"/>
      <c r="AH1800" s="3"/>
      <c r="AI1800" s="3"/>
      <c r="AJ1800" s="3"/>
    </row>
    <row r="1801">
      <c r="A1801" s="63"/>
      <c r="B1801" s="59"/>
      <c r="C1801" s="59"/>
      <c r="D1801" s="59"/>
      <c r="E1801" s="59"/>
      <c r="F1801" s="59"/>
      <c r="G1801" s="59"/>
      <c r="H1801" s="59"/>
      <c r="I1801" s="59"/>
      <c r="J1801" s="59"/>
      <c r="K1801" s="59"/>
      <c r="L1801" s="59"/>
      <c r="M1801" s="59"/>
      <c r="N1801" s="59"/>
      <c r="O1801" s="61"/>
      <c r="P1801" s="59"/>
      <c r="Q1801" s="61"/>
      <c r="R1801" s="61"/>
      <c r="S1801" s="59"/>
      <c r="T1801" s="59"/>
      <c r="U1801" s="61"/>
      <c r="V1801" s="61"/>
      <c r="W1801" s="62"/>
      <c r="X1801" s="62"/>
      <c r="Y1801" s="59"/>
      <c r="Z1801" s="59"/>
      <c r="AA1801" s="63"/>
      <c r="AB1801" s="63"/>
      <c r="AC1801" s="63"/>
      <c r="AD1801" s="63"/>
      <c r="AE1801" s="63"/>
      <c r="AF1801" s="63"/>
      <c r="AG1801" s="63"/>
      <c r="AH1801" s="63"/>
      <c r="AI1801" s="63"/>
      <c r="AJ1801" s="63"/>
    </row>
  </sheetData>
  <autoFilter ref="$B$1:$AJ$1467">
    <sortState ref="B1:AJ1467">
      <sortCondition ref="D1:D1467"/>
      <sortCondition ref="E1:E1467"/>
      <sortCondition descending="1" ref="F1:F1467"/>
      <sortCondition descending="1" ref="S1:S1467"/>
    </sortState>
  </autoFilter>
  <dataValidations>
    <dataValidation type="list" allowBlank="1" sqref="J2:J1801">
      <formula1>'Margen (PowerBI)'!$B$2:$B$179</formula1>
    </dataValidation>
    <dataValidation type="list" allowBlank="1" sqref="E480:E1125 E1468:E1801">
      <formula1>"6,6.5,7,7.5,8,8.5,9,9.5,10,10.5,11,12,13"</formula1>
    </dataValidation>
    <dataValidation type="list" allowBlank="1" sqref="F480:F1125 F1468:F1801">
      <formula1>"Brown,Black,Maroon,Shedron,Tan,Honey,Chocolate,Shedron,Copper,Gold"</formula1>
    </dataValidation>
    <dataValidation type="list" allowBlank="1" sqref="C1306">
      <formula1>'Margen - Activas (PowerBI)'!$B$2:$B$127</formula1>
    </dataValidation>
  </dataValidation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40.71"/>
    <col customWidth="1" min="4" max="4" width="48.0"/>
    <col customWidth="1" min="7" max="7" width="41.0"/>
  </cols>
  <sheetData>
    <row r="1">
      <c r="A1" s="290" t="s">
        <v>7401</v>
      </c>
      <c r="B1" s="234" t="s">
        <v>7402</v>
      </c>
      <c r="C1" s="234" t="s">
        <v>7403</v>
      </c>
      <c r="D1" s="234" t="s">
        <v>7404</v>
      </c>
      <c r="E1" s="234" t="s">
        <v>7405</v>
      </c>
      <c r="G1" s="234" t="s">
        <v>7406</v>
      </c>
      <c r="H1" s="234" t="s">
        <v>7407</v>
      </c>
    </row>
    <row r="2">
      <c r="A2" s="291">
        <v>44469.0</v>
      </c>
      <c r="B2" s="292" t="s">
        <v>7408</v>
      </c>
      <c r="C2" s="293" t="s">
        <v>7409</v>
      </c>
      <c r="D2" s="293" t="s">
        <v>7410</v>
      </c>
      <c r="E2" s="294">
        <v>59.0</v>
      </c>
      <c r="G2" s="234" t="s">
        <v>7408</v>
      </c>
      <c r="H2" s="51">
        <f>SUMIF(B2:B1529,G2,E2:E1529)</f>
        <v>72174</v>
      </c>
    </row>
    <row r="3">
      <c r="A3" s="291">
        <v>44469.0</v>
      </c>
      <c r="B3" s="292" t="s">
        <v>7408</v>
      </c>
      <c r="C3" s="293" t="s">
        <v>7411</v>
      </c>
      <c r="D3" s="293" t="s">
        <v>7412</v>
      </c>
      <c r="E3" s="294">
        <v>102.0</v>
      </c>
      <c r="G3" s="234" t="s">
        <v>1641</v>
      </c>
      <c r="H3" s="51">
        <f>SUMIF(B2:B1529,G3,E2:E1529)</f>
        <v>-496.29</v>
      </c>
    </row>
    <row r="4">
      <c r="A4" s="291">
        <v>44469.0</v>
      </c>
      <c r="B4" s="292" t="s">
        <v>7408</v>
      </c>
      <c r="C4" s="293" t="s">
        <v>7413</v>
      </c>
      <c r="D4" s="293" t="s">
        <v>7414</v>
      </c>
      <c r="E4" s="294">
        <v>156.0</v>
      </c>
      <c r="G4" s="234" t="s">
        <v>7415</v>
      </c>
      <c r="H4" s="51">
        <f>SUMIF(B2:B1529,G4,E2:E1529)</f>
        <v>-7363.04</v>
      </c>
    </row>
    <row r="5">
      <c r="A5" s="291">
        <v>44469.0</v>
      </c>
      <c r="B5" s="292" t="s">
        <v>7408</v>
      </c>
      <c r="C5" s="293" t="s">
        <v>7416</v>
      </c>
      <c r="D5" s="293" t="s">
        <v>7414</v>
      </c>
      <c r="E5" s="294">
        <v>156.0</v>
      </c>
      <c r="G5" s="234" t="s">
        <v>7417</v>
      </c>
      <c r="H5" s="51">
        <f>SUMIF(B2:B1529,G5,E2:E1529)</f>
        <v>172</v>
      </c>
    </row>
    <row r="6">
      <c r="A6" s="291">
        <v>44469.0</v>
      </c>
      <c r="B6" s="292" t="s">
        <v>7408</v>
      </c>
      <c r="C6" s="293" t="s">
        <v>7418</v>
      </c>
      <c r="D6" s="293" t="s">
        <v>7414</v>
      </c>
      <c r="E6" s="294">
        <v>156.0</v>
      </c>
      <c r="G6" s="234" t="s">
        <v>7419</v>
      </c>
      <c r="H6" s="51">
        <f>SUMIF(B2:B1529,G6,E2:E1529)</f>
        <v>-9982.37</v>
      </c>
    </row>
    <row r="7">
      <c r="A7" s="291">
        <v>44469.0</v>
      </c>
      <c r="B7" s="292" t="s">
        <v>7408</v>
      </c>
      <c r="C7" s="293" t="s">
        <v>7420</v>
      </c>
      <c r="D7" s="293" t="s">
        <v>7421</v>
      </c>
      <c r="E7" s="294">
        <v>124.0</v>
      </c>
      <c r="H7" s="51">
        <f>SUM(H2:H6)</f>
        <v>54504.3</v>
      </c>
    </row>
    <row r="8">
      <c r="A8" s="291">
        <v>44469.0</v>
      </c>
      <c r="B8" s="292" t="s">
        <v>7408</v>
      </c>
      <c r="C8" s="293" t="s">
        <v>7422</v>
      </c>
      <c r="D8" s="293" t="s">
        <v>7414</v>
      </c>
      <c r="E8" s="294">
        <v>156.0</v>
      </c>
    </row>
    <row r="9">
      <c r="A9" s="291">
        <v>44469.0</v>
      </c>
      <c r="B9" s="292" t="s">
        <v>7408</v>
      </c>
      <c r="C9" s="293" t="s">
        <v>7423</v>
      </c>
      <c r="D9" s="293" t="s">
        <v>7424</v>
      </c>
      <c r="E9" s="294">
        <v>59.0</v>
      </c>
    </row>
    <row r="10">
      <c r="A10" s="291">
        <v>44469.0</v>
      </c>
      <c r="B10" s="292" t="s">
        <v>7408</v>
      </c>
      <c r="C10" s="293" t="s">
        <v>7425</v>
      </c>
      <c r="D10" s="293" t="s">
        <v>7426</v>
      </c>
      <c r="E10" s="294">
        <v>129.0</v>
      </c>
    </row>
    <row r="11">
      <c r="A11" s="291">
        <v>44469.0</v>
      </c>
      <c r="B11" s="292" t="s">
        <v>7408</v>
      </c>
      <c r="C11" s="293" t="s">
        <v>7427</v>
      </c>
      <c r="D11" s="293" t="s">
        <v>7428</v>
      </c>
      <c r="E11" s="294">
        <v>161.0</v>
      </c>
    </row>
    <row r="12">
      <c r="A12" s="291">
        <v>44469.0</v>
      </c>
      <c r="B12" s="292" t="s">
        <v>7408</v>
      </c>
      <c r="C12" s="293" t="s">
        <v>7429</v>
      </c>
      <c r="D12" s="293" t="s">
        <v>7414</v>
      </c>
      <c r="E12" s="294">
        <v>156.0</v>
      </c>
    </row>
    <row r="13">
      <c r="A13" s="291">
        <v>44469.0</v>
      </c>
      <c r="B13" s="292" t="s">
        <v>7408</v>
      </c>
      <c r="C13" s="293" t="s">
        <v>7430</v>
      </c>
      <c r="D13" s="293" t="s">
        <v>7414</v>
      </c>
      <c r="E13" s="294">
        <v>156.0</v>
      </c>
    </row>
    <row r="14">
      <c r="A14" s="291">
        <v>44469.0</v>
      </c>
      <c r="B14" s="292" t="s">
        <v>7408</v>
      </c>
      <c r="C14" s="293" t="s">
        <v>7431</v>
      </c>
      <c r="D14" s="293" t="s">
        <v>7432</v>
      </c>
      <c r="E14" s="294">
        <v>102.0</v>
      </c>
    </row>
    <row r="15">
      <c r="A15" s="291">
        <v>44469.0</v>
      </c>
      <c r="B15" s="292" t="s">
        <v>7408</v>
      </c>
      <c r="C15" s="293" t="s">
        <v>7433</v>
      </c>
      <c r="D15" s="293" t="s">
        <v>7414</v>
      </c>
      <c r="E15" s="294">
        <v>156.0</v>
      </c>
    </row>
    <row r="16">
      <c r="A16" s="291">
        <v>44469.0</v>
      </c>
      <c r="B16" s="292" t="s">
        <v>7408</v>
      </c>
      <c r="C16" s="293" t="s">
        <v>7434</v>
      </c>
      <c r="D16" s="293" t="s">
        <v>7435</v>
      </c>
      <c r="E16" s="294">
        <v>129.0</v>
      </c>
    </row>
    <row r="17">
      <c r="A17" s="291">
        <v>44469.0</v>
      </c>
      <c r="B17" s="292" t="s">
        <v>7408</v>
      </c>
      <c r="C17" s="293" t="s">
        <v>7436</v>
      </c>
      <c r="D17" s="293" t="s">
        <v>7437</v>
      </c>
      <c r="E17" s="294">
        <v>106.0</v>
      </c>
    </row>
    <row r="18">
      <c r="A18" s="291">
        <v>44469.0</v>
      </c>
      <c r="B18" s="292" t="s">
        <v>7408</v>
      </c>
      <c r="C18" s="293" t="s">
        <v>7438</v>
      </c>
      <c r="D18" s="293" t="s">
        <v>7439</v>
      </c>
      <c r="E18" s="294">
        <v>106.0</v>
      </c>
    </row>
    <row r="19">
      <c r="A19" s="291">
        <v>44469.0</v>
      </c>
      <c r="B19" s="292" t="s">
        <v>7408</v>
      </c>
      <c r="C19" s="293" t="s">
        <v>7440</v>
      </c>
      <c r="D19" s="293" t="s">
        <v>7441</v>
      </c>
      <c r="E19" s="294">
        <v>134.0</v>
      </c>
    </row>
    <row r="20">
      <c r="A20" s="291">
        <v>44469.0</v>
      </c>
      <c r="B20" s="292" t="s">
        <v>7408</v>
      </c>
      <c r="C20" s="293" t="s">
        <v>7442</v>
      </c>
      <c r="D20" s="293" t="s">
        <v>7443</v>
      </c>
      <c r="E20" s="294">
        <v>106.0</v>
      </c>
    </row>
    <row r="21">
      <c r="A21" s="291">
        <v>44469.0</v>
      </c>
      <c r="B21" s="293" t="s">
        <v>7408</v>
      </c>
      <c r="C21" s="293" t="s">
        <v>7444</v>
      </c>
      <c r="D21" s="293" t="s">
        <v>7445</v>
      </c>
      <c r="E21" s="294">
        <v>140.0</v>
      </c>
    </row>
    <row r="22">
      <c r="A22" s="291">
        <v>44469.0</v>
      </c>
      <c r="B22" s="293" t="s">
        <v>7408</v>
      </c>
      <c r="C22" s="293" t="s">
        <v>7446</v>
      </c>
      <c r="D22" s="293" t="s">
        <v>7447</v>
      </c>
      <c r="E22" s="294">
        <v>106.0</v>
      </c>
    </row>
    <row r="23">
      <c r="A23" s="291">
        <v>44469.0</v>
      </c>
      <c r="B23" s="293" t="s">
        <v>7408</v>
      </c>
      <c r="C23" s="293" t="s">
        <v>7448</v>
      </c>
      <c r="D23" s="293" t="s">
        <v>7447</v>
      </c>
      <c r="E23" s="294">
        <v>106.0</v>
      </c>
    </row>
    <row r="24">
      <c r="A24" s="291">
        <v>44469.0</v>
      </c>
      <c r="B24" s="293" t="s">
        <v>7408</v>
      </c>
      <c r="C24" s="293" t="s">
        <v>7449</v>
      </c>
      <c r="D24" s="293" t="s">
        <v>7435</v>
      </c>
      <c r="E24" s="294">
        <v>129.0</v>
      </c>
    </row>
    <row r="25">
      <c r="A25" s="291">
        <v>44469.0</v>
      </c>
      <c r="B25" s="293" t="s">
        <v>7408</v>
      </c>
      <c r="C25" s="293" t="s">
        <v>7450</v>
      </c>
      <c r="D25" s="293" t="s">
        <v>7414</v>
      </c>
      <c r="E25" s="294">
        <v>156.0</v>
      </c>
    </row>
    <row r="26">
      <c r="A26" s="291">
        <v>44469.0</v>
      </c>
      <c r="B26" s="293" t="s">
        <v>7408</v>
      </c>
      <c r="C26" s="293" t="s">
        <v>7451</v>
      </c>
      <c r="D26" s="293" t="s">
        <v>7445</v>
      </c>
      <c r="E26" s="294">
        <v>140.0</v>
      </c>
    </row>
    <row r="27">
      <c r="A27" s="291">
        <v>44469.0</v>
      </c>
      <c r="B27" s="293" t="s">
        <v>7408</v>
      </c>
      <c r="C27" s="293" t="s">
        <v>7452</v>
      </c>
      <c r="D27" s="293" t="s">
        <v>7445</v>
      </c>
      <c r="E27" s="294">
        <v>140.0</v>
      </c>
    </row>
    <row r="28">
      <c r="A28" s="291">
        <v>44469.0</v>
      </c>
      <c r="B28" s="293" t="s">
        <v>7408</v>
      </c>
      <c r="C28" s="293" t="s">
        <v>7453</v>
      </c>
      <c r="D28" s="293" t="s">
        <v>7454</v>
      </c>
      <c r="E28" s="294">
        <v>113.0</v>
      </c>
    </row>
    <row r="29">
      <c r="A29" s="291">
        <v>44469.0</v>
      </c>
      <c r="B29" s="293" t="s">
        <v>7408</v>
      </c>
      <c r="C29" s="293" t="s">
        <v>7455</v>
      </c>
      <c r="D29" s="293" t="s">
        <v>7454</v>
      </c>
      <c r="E29" s="294">
        <v>113.0</v>
      </c>
    </row>
    <row r="30">
      <c r="A30" s="291">
        <v>44469.0</v>
      </c>
      <c r="B30" s="293" t="s">
        <v>7408</v>
      </c>
      <c r="C30" s="293" t="s">
        <v>7456</v>
      </c>
      <c r="D30" s="293" t="s">
        <v>7457</v>
      </c>
      <c r="E30" s="294">
        <v>215.0</v>
      </c>
    </row>
    <row r="31">
      <c r="A31" s="291">
        <v>44469.0</v>
      </c>
      <c r="B31" s="293" t="s">
        <v>1641</v>
      </c>
      <c r="C31" s="293" t="s">
        <v>7458</v>
      </c>
      <c r="D31" s="293" t="s">
        <v>7459</v>
      </c>
      <c r="E31" s="294">
        <v>-7.49</v>
      </c>
    </row>
    <row r="32">
      <c r="A32" s="291">
        <v>44469.0</v>
      </c>
      <c r="B32" s="293" t="s">
        <v>7419</v>
      </c>
      <c r="C32" s="293" t="s">
        <v>7409</v>
      </c>
      <c r="D32" s="293" t="s">
        <v>7410</v>
      </c>
      <c r="E32" s="294">
        <v>-8.85</v>
      </c>
    </row>
    <row r="33">
      <c r="A33" s="291">
        <v>44469.0</v>
      </c>
      <c r="B33" s="293" t="s">
        <v>7419</v>
      </c>
      <c r="C33" s="293" t="s">
        <v>7423</v>
      </c>
      <c r="D33" s="293" t="s">
        <v>7424</v>
      </c>
      <c r="E33" s="294">
        <v>-8.85</v>
      </c>
    </row>
    <row r="34">
      <c r="A34" s="291">
        <v>44469.0</v>
      </c>
      <c r="B34" s="293" t="s">
        <v>7419</v>
      </c>
      <c r="C34" s="293" t="s">
        <v>7411</v>
      </c>
      <c r="D34" s="293" t="s">
        <v>7412</v>
      </c>
      <c r="E34" s="294">
        <v>-15.3</v>
      </c>
    </row>
    <row r="35">
      <c r="A35" s="291">
        <v>44469.0</v>
      </c>
      <c r="B35" s="293" t="s">
        <v>7419</v>
      </c>
      <c r="C35" s="293" t="s">
        <v>7431</v>
      </c>
      <c r="D35" s="293" t="s">
        <v>7432</v>
      </c>
      <c r="E35" s="294">
        <v>-15.3</v>
      </c>
    </row>
    <row r="36">
      <c r="A36" s="291">
        <v>44469.0</v>
      </c>
      <c r="B36" s="293" t="s">
        <v>7419</v>
      </c>
      <c r="C36" s="293" t="s">
        <v>7436</v>
      </c>
      <c r="D36" s="293" t="s">
        <v>7437</v>
      </c>
      <c r="E36" s="294">
        <v>-15.9</v>
      </c>
    </row>
    <row r="37">
      <c r="A37" s="291">
        <v>44469.0</v>
      </c>
      <c r="B37" s="293" t="s">
        <v>7419</v>
      </c>
      <c r="C37" s="293" t="s">
        <v>7438</v>
      </c>
      <c r="D37" s="293" t="s">
        <v>7439</v>
      </c>
      <c r="E37" s="294">
        <v>-15.9</v>
      </c>
    </row>
    <row r="38">
      <c r="A38" s="291">
        <v>44469.0</v>
      </c>
      <c r="B38" s="293" t="s">
        <v>7419</v>
      </c>
      <c r="C38" s="293" t="s">
        <v>7442</v>
      </c>
      <c r="D38" s="293" t="s">
        <v>7443</v>
      </c>
      <c r="E38" s="294">
        <v>-15.9</v>
      </c>
    </row>
    <row r="39">
      <c r="A39" s="291">
        <v>44469.0</v>
      </c>
      <c r="B39" s="293" t="s">
        <v>7419</v>
      </c>
      <c r="C39" s="293" t="s">
        <v>7446</v>
      </c>
      <c r="D39" s="293" t="s">
        <v>7447</v>
      </c>
      <c r="E39" s="294">
        <v>-15.9</v>
      </c>
    </row>
    <row r="40">
      <c r="A40" s="291">
        <v>44469.0</v>
      </c>
      <c r="B40" s="293" t="s">
        <v>7419</v>
      </c>
      <c r="C40" s="293" t="s">
        <v>7448</v>
      </c>
      <c r="D40" s="293" t="s">
        <v>7447</v>
      </c>
      <c r="E40" s="294">
        <v>-15.9</v>
      </c>
    </row>
    <row r="41">
      <c r="A41" s="291">
        <v>44469.0</v>
      </c>
      <c r="B41" s="293" t="s">
        <v>7419</v>
      </c>
      <c r="C41" s="293" t="s">
        <v>7453</v>
      </c>
      <c r="D41" s="293" t="s">
        <v>7454</v>
      </c>
      <c r="E41" s="294">
        <v>-16.95</v>
      </c>
    </row>
    <row r="42">
      <c r="A42" s="291">
        <v>44469.0</v>
      </c>
      <c r="B42" s="292" t="s">
        <v>7419</v>
      </c>
      <c r="C42" s="293" t="s">
        <v>7455</v>
      </c>
      <c r="D42" s="293" t="s">
        <v>7454</v>
      </c>
      <c r="E42" s="294">
        <v>-16.95</v>
      </c>
    </row>
    <row r="43">
      <c r="A43" s="291">
        <v>44469.0</v>
      </c>
      <c r="B43" s="292" t="s">
        <v>7419</v>
      </c>
      <c r="C43" s="293" t="s">
        <v>7420</v>
      </c>
      <c r="D43" s="293" t="s">
        <v>7421</v>
      </c>
      <c r="E43" s="294">
        <v>-18.6</v>
      </c>
    </row>
    <row r="44">
      <c r="A44" s="291">
        <v>44469.0</v>
      </c>
      <c r="B44" s="292" t="s">
        <v>7419</v>
      </c>
      <c r="C44" s="293" t="s">
        <v>7425</v>
      </c>
      <c r="D44" s="293" t="s">
        <v>7426</v>
      </c>
      <c r="E44" s="294">
        <v>-19.35</v>
      </c>
    </row>
    <row r="45">
      <c r="A45" s="291">
        <v>44469.0</v>
      </c>
      <c r="B45" s="292" t="s">
        <v>7419</v>
      </c>
      <c r="C45" s="293" t="s">
        <v>7434</v>
      </c>
      <c r="D45" s="293" t="s">
        <v>7435</v>
      </c>
      <c r="E45" s="294">
        <v>-19.35</v>
      </c>
    </row>
    <row r="46">
      <c r="A46" s="291">
        <v>44469.0</v>
      </c>
      <c r="B46" s="292" t="s">
        <v>7419</v>
      </c>
      <c r="C46" s="293" t="s">
        <v>7449</v>
      </c>
      <c r="D46" s="293" t="s">
        <v>7435</v>
      </c>
      <c r="E46" s="294">
        <v>-19.35</v>
      </c>
    </row>
    <row r="47">
      <c r="A47" s="291">
        <v>44469.0</v>
      </c>
      <c r="B47" s="292" t="s">
        <v>7419</v>
      </c>
      <c r="C47" s="293" t="s">
        <v>7440</v>
      </c>
      <c r="D47" s="293" t="s">
        <v>7441</v>
      </c>
      <c r="E47" s="294">
        <v>-20.1</v>
      </c>
    </row>
    <row r="48">
      <c r="A48" s="291">
        <v>44469.0</v>
      </c>
      <c r="B48" s="292" t="s">
        <v>7419</v>
      </c>
      <c r="C48" s="293" t="s">
        <v>7444</v>
      </c>
      <c r="D48" s="293" t="s">
        <v>7445</v>
      </c>
      <c r="E48" s="294">
        <v>-21.0</v>
      </c>
    </row>
    <row r="49">
      <c r="A49" s="291">
        <v>44469.0</v>
      </c>
      <c r="B49" s="292" t="s">
        <v>7419</v>
      </c>
      <c r="C49" s="293" t="s">
        <v>7451</v>
      </c>
      <c r="D49" s="293" t="s">
        <v>7445</v>
      </c>
      <c r="E49" s="294">
        <v>-21.0</v>
      </c>
    </row>
    <row r="50">
      <c r="A50" s="291">
        <v>44469.0</v>
      </c>
      <c r="B50" s="292" t="s">
        <v>7419</v>
      </c>
      <c r="C50" s="293" t="s">
        <v>7452</v>
      </c>
      <c r="D50" s="293" t="s">
        <v>7445</v>
      </c>
      <c r="E50" s="294">
        <v>-21.0</v>
      </c>
    </row>
    <row r="51">
      <c r="A51" s="291">
        <v>44469.0</v>
      </c>
      <c r="B51" s="292" t="s">
        <v>7419</v>
      </c>
      <c r="C51" s="293" t="s">
        <v>7413</v>
      </c>
      <c r="D51" s="293" t="s">
        <v>7414</v>
      </c>
      <c r="E51" s="294">
        <v>-23.4</v>
      </c>
    </row>
    <row r="52">
      <c r="A52" s="291">
        <v>44469.0</v>
      </c>
      <c r="B52" s="292" t="s">
        <v>7419</v>
      </c>
      <c r="C52" s="293" t="s">
        <v>7416</v>
      </c>
      <c r="D52" s="293" t="s">
        <v>7414</v>
      </c>
      <c r="E52" s="294">
        <v>-23.4</v>
      </c>
    </row>
    <row r="53">
      <c r="A53" s="291">
        <v>44469.0</v>
      </c>
      <c r="B53" s="292" t="s">
        <v>7419</v>
      </c>
      <c r="C53" s="293" t="s">
        <v>7418</v>
      </c>
      <c r="D53" s="293" t="s">
        <v>7414</v>
      </c>
      <c r="E53" s="294">
        <v>-23.4</v>
      </c>
    </row>
    <row r="54">
      <c r="A54" s="291">
        <v>44469.0</v>
      </c>
      <c r="B54" s="292" t="s">
        <v>7419</v>
      </c>
      <c r="C54" s="293" t="s">
        <v>7422</v>
      </c>
      <c r="D54" s="293" t="s">
        <v>7414</v>
      </c>
      <c r="E54" s="294">
        <v>-23.4</v>
      </c>
    </row>
    <row r="55">
      <c r="A55" s="291">
        <v>44469.0</v>
      </c>
      <c r="B55" s="292" t="s">
        <v>7419</v>
      </c>
      <c r="C55" s="293" t="s">
        <v>7429</v>
      </c>
      <c r="D55" s="293" t="s">
        <v>7414</v>
      </c>
      <c r="E55" s="294">
        <v>-23.4</v>
      </c>
    </row>
    <row r="56">
      <c r="A56" s="291">
        <v>44469.0</v>
      </c>
      <c r="B56" s="292" t="s">
        <v>7419</v>
      </c>
      <c r="C56" s="293" t="s">
        <v>7430</v>
      </c>
      <c r="D56" s="293" t="s">
        <v>7414</v>
      </c>
      <c r="E56" s="294">
        <v>-23.4</v>
      </c>
    </row>
    <row r="57">
      <c r="A57" s="291">
        <v>44469.0</v>
      </c>
      <c r="B57" s="292" t="s">
        <v>7419</v>
      </c>
      <c r="C57" s="293" t="s">
        <v>7433</v>
      </c>
      <c r="D57" s="293" t="s">
        <v>7414</v>
      </c>
      <c r="E57" s="294">
        <v>-23.4</v>
      </c>
    </row>
    <row r="58">
      <c r="A58" s="291">
        <v>44469.0</v>
      </c>
      <c r="B58" s="292" t="s">
        <v>7419</v>
      </c>
      <c r="C58" s="293" t="s">
        <v>7450</v>
      </c>
      <c r="D58" s="293" t="s">
        <v>7414</v>
      </c>
      <c r="E58" s="294">
        <v>-23.4</v>
      </c>
    </row>
    <row r="59">
      <c r="A59" s="291">
        <v>44469.0</v>
      </c>
      <c r="B59" s="293" t="s">
        <v>7419</v>
      </c>
      <c r="C59" s="293" t="s">
        <v>7427</v>
      </c>
      <c r="D59" s="293" t="s">
        <v>7428</v>
      </c>
      <c r="E59" s="294">
        <v>-24.15</v>
      </c>
    </row>
    <row r="60">
      <c r="A60" s="291">
        <v>44469.0</v>
      </c>
      <c r="B60" s="293" t="s">
        <v>7419</v>
      </c>
      <c r="C60" s="293" t="s">
        <v>7456</v>
      </c>
      <c r="D60" s="293" t="s">
        <v>7457</v>
      </c>
      <c r="E60" s="294">
        <v>-32.25</v>
      </c>
    </row>
    <row r="61">
      <c r="A61" s="291">
        <v>44468.0</v>
      </c>
      <c r="B61" s="293" t="s">
        <v>7408</v>
      </c>
      <c r="C61" s="293" t="s">
        <v>7460</v>
      </c>
      <c r="D61" s="293" t="s">
        <v>7410</v>
      </c>
      <c r="E61" s="294">
        <v>67.0</v>
      </c>
    </row>
    <row r="62">
      <c r="A62" s="291">
        <v>44468.0</v>
      </c>
      <c r="B62" s="293" t="s">
        <v>7408</v>
      </c>
      <c r="C62" s="293" t="s">
        <v>7461</v>
      </c>
      <c r="D62" s="293" t="s">
        <v>7454</v>
      </c>
      <c r="E62" s="294">
        <v>226.0</v>
      </c>
    </row>
    <row r="63">
      <c r="A63" s="291">
        <v>44468.0</v>
      </c>
      <c r="B63" s="293" t="s">
        <v>7408</v>
      </c>
      <c r="C63" s="293" t="s">
        <v>7462</v>
      </c>
      <c r="D63" s="293" t="s">
        <v>7410</v>
      </c>
      <c r="E63" s="294">
        <v>67.0</v>
      </c>
    </row>
    <row r="64">
      <c r="A64" s="291">
        <v>44468.0</v>
      </c>
      <c r="B64" s="293" t="s">
        <v>7408</v>
      </c>
      <c r="C64" s="293" t="s">
        <v>7463</v>
      </c>
      <c r="D64" s="293" t="s">
        <v>7464</v>
      </c>
      <c r="E64" s="294">
        <v>150.0</v>
      </c>
    </row>
    <row r="65">
      <c r="A65" s="291">
        <v>44468.0</v>
      </c>
      <c r="B65" s="293" t="s">
        <v>7408</v>
      </c>
      <c r="C65" s="293" t="s">
        <v>7465</v>
      </c>
      <c r="D65" s="293" t="s">
        <v>7414</v>
      </c>
      <c r="E65" s="294">
        <v>156.0</v>
      </c>
    </row>
    <row r="66">
      <c r="A66" s="291">
        <v>44468.0</v>
      </c>
      <c r="B66" s="293" t="s">
        <v>7408</v>
      </c>
      <c r="C66" s="293" t="s">
        <v>7466</v>
      </c>
      <c r="D66" s="293" t="s">
        <v>7414</v>
      </c>
      <c r="E66" s="294">
        <v>156.0</v>
      </c>
    </row>
    <row r="67">
      <c r="A67" s="291">
        <v>44468.0</v>
      </c>
      <c r="B67" s="293" t="s">
        <v>7408</v>
      </c>
      <c r="C67" s="293" t="s">
        <v>7467</v>
      </c>
      <c r="D67" s="293" t="s">
        <v>7437</v>
      </c>
      <c r="E67" s="294">
        <v>106.0</v>
      </c>
    </row>
    <row r="68">
      <c r="A68" s="291">
        <v>44468.0</v>
      </c>
      <c r="B68" s="293" t="s">
        <v>7408</v>
      </c>
      <c r="C68" s="293" t="s">
        <v>7468</v>
      </c>
      <c r="D68" s="293" t="s">
        <v>7469</v>
      </c>
      <c r="E68" s="294">
        <v>129.0</v>
      </c>
    </row>
    <row r="69">
      <c r="A69" s="291">
        <v>44468.0</v>
      </c>
      <c r="B69" s="293" t="s">
        <v>7408</v>
      </c>
      <c r="C69" s="293" t="s">
        <v>7470</v>
      </c>
      <c r="D69" s="293" t="s">
        <v>7441</v>
      </c>
      <c r="E69" s="294">
        <v>134.0</v>
      </c>
    </row>
    <row r="70">
      <c r="A70" s="291">
        <v>44468.0</v>
      </c>
      <c r="B70" s="293" t="s">
        <v>7408</v>
      </c>
      <c r="C70" s="293" t="s">
        <v>7471</v>
      </c>
      <c r="D70" s="293" t="s">
        <v>7412</v>
      </c>
      <c r="E70" s="294">
        <v>102.0</v>
      </c>
    </row>
    <row r="71">
      <c r="A71" s="291">
        <v>44468.0</v>
      </c>
      <c r="B71" s="293" t="s">
        <v>7408</v>
      </c>
      <c r="C71" s="293" t="s">
        <v>7472</v>
      </c>
      <c r="D71" s="293" t="s">
        <v>7473</v>
      </c>
      <c r="E71" s="294">
        <v>129.0</v>
      </c>
    </row>
    <row r="72">
      <c r="A72" s="291">
        <v>44468.0</v>
      </c>
      <c r="B72" s="293" t="s">
        <v>7408</v>
      </c>
      <c r="C72" s="293" t="s">
        <v>7474</v>
      </c>
      <c r="D72" s="293" t="s">
        <v>7447</v>
      </c>
      <c r="E72" s="294">
        <v>106.0</v>
      </c>
    </row>
    <row r="73">
      <c r="A73" s="291">
        <v>44468.0</v>
      </c>
      <c r="B73" s="293" t="s">
        <v>7408</v>
      </c>
      <c r="C73" s="293" t="s">
        <v>7475</v>
      </c>
      <c r="D73" s="293" t="s">
        <v>7432</v>
      </c>
      <c r="E73" s="294">
        <v>102.0</v>
      </c>
    </row>
    <row r="74">
      <c r="A74" s="291">
        <v>44468.0</v>
      </c>
      <c r="B74" s="293" t="s">
        <v>7408</v>
      </c>
      <c r="C74" s="293" t="s">
        <v>7476</v>
      </c>
      <c r="D74" s="293" t="s">
        <v>7432</v>
      </c>
      <c r="E74" s="294">
        <v>102.0</v>
      </c>
    </row>
    <row r="75">
      <c r="A75" s="291">
        <v>44468.0</v>
      </c>
      <c r="B75" s="293" t="s">
        <v>7408</v>
      </c>
      <c r="C75" s="293" t="s">
        <v>7477</v>
      </c>
      <c r="D75" s="293" t="s">
        <v>7447</v>
      </c>
      <c r="E75" s="294">
        <v>106.0</v>
      </c>
    </row>
    <row r="76">
      <c r="A76" s="291">
        <v>44468.0</v>
      </c>
      <c r="B76" s="292" t="s">
        <v>7408</v>
      </c>
      <c r="C76" s="293" t="s">
        <v>7478</v>
      </c>
      <c r="D76" s="293" t="s">
        <v>7428</v>
      </c>
      <c r="E76" s="294">
        <v>161.0</v>
      </c>
    </row>
    <row r="77">
      <c r="A77" s="291">
        <v>44468.0</v>
      </c>
      <c r="B77" s="292" t="s">
        <v>7408</v>
      </c>
      <c r="C77" s="293" t="s">
        <v>7479</v>
      </c>
      <c r="D77" s="293" t="s">
        <v>7428</v>
      </c>
      <c r="E77" s="294">
        <v>161.0</v>
      </c>
    </row>
    <row r="78">
      <c r="A78" s="291">
        <v>44468.0</v>
      </c>
      <c r="B78" s="292" t="s">
        <v>7408</v>
      </c>
      <c r="C78" s="293" t="s">
        <v>7480</v>
      </c>
      <c r="D78" s="293" t="s">
        <v>7443</v>
      </c>
      <c r="E78" s="294">
        <v>106.0</v>
      </c>
    </row>
    <row r="79">
      <c r="A79" s="291">
        <v>44468.0</v>
      </c>
      <c r="B79" s="292" t="s">
        <v>7408</v>
      </c>
      <c r="C79" s="293" t="s">
        <v>7481</v>
      </c>
      <c r="D79" s="293" t="s">
        <v>7447</v>
      </c>
      <c r="E79" s="294">
        <v>106.0</v>
      </c>
    </row>
    <row r="80">
      <c r="A80" s="291">
        <v>44468.0</v>
      </c>
      <c r="B80" s="292" t="s">
        <v>7408</v>
      </c>
      <c r="C80" s="293" t="s">
        <v>7482</v>
      </c>
      <c r="D80" s="293" t="s">
        <v>7457</v>
      </c>
      <c r="E80" s="294">
        <v>102.0</v>
      </c>
    </row>
    <row r="81">
      <c r="A81" s="291">
        <v>44468.0</v>
      </c>
      <c r="B81" s="292" t="s">
        <v>7408</v>
      </c>
      <c r="C81" s="293" t="s">
        <v>7483</v>
      </c>
      <c r="D81" s="293" t="s">
        <v>7412</v>
      </c>
      <c r="E81" s="294">
        <v>102.0</v>
      </c>
    </row>
    <row r="82">
      <c r="A82" s="291">
        <v>44468.0</v>
      </c>
      <c r="B82" s="292" t="s">
        <v>7408</v>
      </c>
      <c r="C82" s="293" t="s">
        <v>7484</v>
      </c>
      <c r="D82" s="293" t="s">
        <v>7485</v>
      </c>
      <c r="E82" s="294">
        <v>130.0</v>
      </c>
    </row>
    <row r="83">
      <c r="A83" s="291">
        <v>44468.0</v>
      </c>
      <c r="B83" s="292" t="s">
        <v>7408</v>
      </c>
      <c r="C83" s="293" t="s">
        <v>7486</v>
      </c>
      <c r="D83" s="293" t="s">
        <v>7428</v>
      </c>
      <c r="E83" s="294">
        <v>161.0</v>
      </c>
    </row>
    <row r="84">
      <c r="A84" s="291">
        <v>44468.0</v>
      </c>
      <c r="B84" s="292" t="s">
        <v>7408</v>
      </c>
      <c r="C84" s="293" t="s">
        <v>7487</v>
      </c>
      <c r="D84" s="293" t="s">
        <v>7414</v>
      </c>
      <c r="E84" s="294">
        <v>156.0</v>
      </c>
    </row>
    <row r="85">
      <c r="A85" s="291">
        <v>44468.0</v>
      </c>
      <c r="B85" s="292" t="s">
        <v>7408</v>
      </c>
      <c r="C85" s="293" t="s">
        <v>7488</v>
      </c>
      <c r="D85" s="293" t="s">
        <v>7457</v>
      </c>
      <c r="E85" s="294">
        <v>102.0</v>
      </c>
    </row>
    <row r="86">
      <c r="A86" s="291">
        <v>44468.0</v>
      </c>
      <c r="B86" s="292" t="s">
        <v>7408</v>
      </c>
      <c r="C86" s="293" t="s">
        <v>7489</v>
      </c>
      <c r="D86" s="293" t="s">
        <v>7454</v>
      </c>
      <c r="E86" s="294">
        <v>113.0</v>
      </c>
    </row>
    <row r="87">
      <c r="A87" s="291">
        <v>44468.0</v>
      </c>
      <c r="B87" s="292" t="s">
        <v>7408</v>
      </c>
      <c r="C87" s="293" t="s">
        <v>7490</v>
      </c>
      <c r="D87" s="293" t="s">
        <v>7428</v>
      </c>
      <c r="E87" s="294">
        <v>161.0</v>
      </c>
    </row>
    <row r="88">
      <c r="A88" s="291">
        <v>44468.0</v>
      </c>
      <c r="B88" s="292" t="s">
        <v>1641</v>
      </c>
      <c r="C88" s="293" t="s">
        <v>7491</v>
      </c>
      <c r="D88" s="293" t="s">
        <v>7459</v>
      </c>
      <c r="E88" s="294">
        <v>-7.49</v>
      </c>
    </row>
    <row r="89">
      <c r="A89" s="291">
        <v>44468.0</v>
      </c>
      <c r="B89" s="292" t="s">
        <v>1641</v>
      </c>
      <c r="C89" s="293" t="s">
        <v>7492</v>
      </c>
      <c r="D89" s="293" t="s">
        <v>7459</v>
      </c>
      <c r="E89" s="294">
        <v>-7.49</v>
      </c>
    </row>
    <row r="90">
      <c r="A90" s="291">
        <v>44468.0</v>
      </c>
      <c r="B90" s="292" t="s">
        <v>1641</v>
      </c>
      <c r="C90" s="293" t="s">
        <v>7493</v>
      </c>
      <c r="D90" s="293" t="s">
        <v>7459</v>
      </c>
      <c r="E90" s="294">
        <v>-7.49</v>
      </c>
    </row>
    <row r="91">
      <c r="A91" s="291">
        <v>44468.0</v>
      </c>
      <c r="B91" s="292" t="s">
        <v>1641</v>
      </c>
      <c r="C91" s="293" t="s">
        <v>7494</v>
      </c>
      <c r="D91" s="293" t="s">
        <v>7459</v>
      </c>
      <c r="E91" s="294">
        <v>-7.49</v>
      </c>
    </row>
    <row r="92">
      <c r="A92" s="291">
        <v>44468.0</v>
      </c>
      <c r="B92" s="292" t="s">
        <v>7419</v>
      </c>
      <c r="C92" s="293" t="s">
        <v>7460</v>
      </c>
      <c r="D92" s="293" t="s">
        <v>7410</v>
      </c>
      <c r="E92" s="294">
        <v>-10.05</v>
      </c>
    </row>
    <row r="93">
      <c r="A93" s="291">
        <v>44468.0</v>
      </c>
      <c r="B93" s="292" t="s">
        <v>7419</v>
      </c>
      <c r="C93" s="293" t="s">
        <v>7462</v>
      </c>
      <c r="D93" s="293" t="s">
        <v>7410</v>
      </c>
      <c r="E93" s="294">
        <v>-10.05</v>
      </c>
    </row>
    <row r="94">
      <c r="A94" s="291">
        <v>44468.0</v>
      </c>
      <c r="B94" s="292" t="s">
        <v>7419</v>
      </c>
      <c r="C94" s="293" t="s">
        <v>7471</v>
      </c>
      <c r="D94" s="293" t="s">
        <v>7412</v>
      </c>
      <c r="E94" s="294">
        <v>-15.3</v>
      </c>
    </row>
    <row r="95">
      <c r="A95" s="291">
        <v>44468.0</v>
      </c>
      <c r="B95" s="292" t="s">
        <v>7419</v>
      </c>
      <c r="C95" s="293" t="s">
        <v>7475</v>
      </c>
      <c r="D95" s="293" t="s">
        <v>7432</v>
      </c>
      <c r="E95" s="294">
        <v>-15.3</v>
      </c>
    </row>
    <row r="96">
      <c r="A96" s="291">
        <v>44468.0</v>
      </c>
      <c r="B96" s="292" t="s">
        <v>7419</v>
      </c>
      <c r="C96" s="293" t="s">
        <v>7476</v>
      </c>
      <c r="D96" s="293" t="s">
        <v>7432</v>
      </c>
      <c r="E96" s="294">
        <v>-15.3</v>
      </c>
    </row>
    <row r="97">
      <c r="A97" s="291">
        <v>44468.0</v>
      </c>
      <c r="B97" s="292" t="s">
        <v>7419</v>
      </c>
      <c r="C97" s="293" t="s">
        <v>7482</v>
      </c>
      <c r="D97" s="293" t="s">
        <v>7457</v>
      </c>
      <c r="E97" s="294">
        <v>-15.3</v>
      </c>
    </row>
    <row r="98">
      <c r="A98" s="291">
        <v>44468.0</v>
      </c>
      <c r="B98" s="292" t="s">
        <v>7419</v>
      </c>
      <c r="C98" s="293" t="s">
        <v>7483</v>
      </c>
      <c r="D98" s="293" t="s">
        <v>7412</v>
      </c>
      <c r="E98" s="294">
        <v>-15.3</v>
      </c>
    </row>
    <row r="99">
      <c r="A99" s="291">
        <v>44468.0</v>
      </c>
      <c r="B99" s="292" t="s">
        <v>7419</v>
      </c>
      <c r="C99" s="293" t="s">
        <v>7488</v>
      </c>
      <c r="D99" s="293" t="s">
        <v>7457</v>
      </c>
      <c r="E99" s="294">
        <v>-15.3</v>
      </c>
    </row>
    <row r="100">
      <c r="A100" s="291">
        <v>44468.0</v>
      </c>
      <c r="B100" s="293" t="s">
        <v>7419</v>
      </c>
      <c r="C100" s="293" t="s">
        <v>7467</v>
      </c>
      <c r="D100" s="293" t="s">
        <v>7437</v>
      </c>
      <c r="E100" s="294">
        <v>-15.9</v>
      </c>
    </row>
    <row r="101">
      <c r="A101" s="291">
        <v>44468.0</v>
      </c>
      <c r="B101" s="293" t="s">
        <v>7419</v>
      </c>
      <c r="C101" s="293" t="s">
        <v>7474</v>
      </c>
      <c r="D101" s="293" t="s">
        <v>7447</v>
      </c>
      <c r="E101" s="294">
        <v>-15.9</v>
      </c>
    </row>
    <row r="102">
      <c r="A102" s="291">
        <v>44468.0</v>
      </c>
      <c r="B102" s="293" t="s">
        <v>7419</v>
      </c>
      <c r="C102" s="293" t="s">
        <v>7477</v>
      </c>
      <c r="D102" s="293" t="s">
        <v>7447</v>
      </c>
      <c r="E102" s="294">
        <v>-15.9</v>
      </c>
    </row>
    <row r="103">
      <c r="A103" s="291">
        <v>44468.0</v>
      </c>
      <c r="B103" s="293" t="s">
        <v>7419</v>
      </c>
      <c r="C103" s="293" t="s">
        <v>7480</v>
      </c>
      <c r="D103" s="293" t="s">
        <v>7443</v>
      </c>
      <c r="E103" s="294">
        <v>-15.9</v>
      </c>
    </row>
    <row r="104">
      <c r="A104" s="291">
        <v>44468.0</v>
      </c>
      <c r="B104" s="293" t="s">
        <v>7419</v>
      </c>
      <c r="C104" s="293" t="s">
        <v>7481</v>
      </c>
      <c r="D104" s="293" t="s">
        <v>7447</v>
      </c>
      <c r="E104" s="294">
        <v>-15.9</v>
      </c>
    </row>
    <row r="105">
      <c r="A105" s="291">
        <v>44468.0</v>
      </c>
      <c r="B105" s="293" t="s">
        <v>7419</v>
      </c>
      <c r="C105" s="293" t="s">
        <v>7489</v>
      </c>
      <c r="D105" s="293" t="s">
        <v>7454</v>
      </c>
      <c r="E105" s="294">
        <v>-16.95</v>
      </c>
    </row>
    <row r="106">
      <c r="A106" s="291">
        <v>44468.0</v>
      </c>
      <c r="B106" s="293" t="s">
        <v>7419</v>
      </c>
      <c r="C106" s="293" t="s">
        <v>7468</v>
      </c>
      <c r="D106" s="293" t="s">
        <v>7469</v>
      </c>
      <c r="E106" s="294">
        <v>-19.35</v>
      </c>
    </row>
    <row r="107">
      <c r="A107" s="291">
        <v>44468.0</v>
      </c>
      <c r="B107" s="293" t="s">
        <v>7419</v>
      </c>
      <c r="C107" s="293" t="s">
        <v>7472</v>
      </c>
      <c r="D107" s="293" t="s">
        <v>7473</v>
      </c>
      <c r="E107" s="294">
        <v>-19.35</v>
      </c>
    </row>
    <row r="108">
      <c r="A108" s="291">
        <v>44468.0</v>
      </c>
      <c r="B108" s="293" t="s">
        <v>7419</v>
      </c>
      <c r="C108" s="293" t="s">
        <v>7484</v>
      </c>
      <c r="D108" s="293" t="s">
        <v>7485</v>
      </c>
      <c r="E108" s="294">
        <v>-19.5</v>
      </c>
    </row>
    <row r="109">
      <c r="A109" s="291">
        <v>44468.0</v>
      </c>
      <c r="B109" s="293" t="s">
        <v>7419</v>
      </c>
      <c r="C109" s="293" t="s">
        <v>7470</v>
      </c>
      <c r="D109" s="293" t="s">
        <v>7441</v>
      </c>
      <c r="E109" s="294">
        <v>-20.1</v>
      </c>
    </row>
    <row r="110">
      <c r="A110" s="291">
        <v>44468.0</v>
      </c>
      <c r="B110" s="293" t="s">
        <v>7419</v>
      </c>
      <c r="C110" s="293" t="s">
        <v>7463</v>
      </c>
      <c r="D110" s="293" t="s">
        <v>7464</v>
      </c>
      <c r="E110" s="294">
        <v>-22.5</v>
      </c>
    </row>
    <row r="111">
      <c r="A111" s="291">
        <v>44468.0</v>
      </c>
      <c r="B111" s="293" t="s">
        <v>7419</v>
      </c>
      <c r="C111" s="293" t="s">
        <v>7465</v>
      </c>
      <c r="D111" s="293" t="s">
        <v>7414</v>
      </c>
      <c r="E111" s="294">
        <v>-23.4</v>
      </c>
    </row>
    <row r="112">
      <c r="A112" s="291">
        <v>44468.0</v>
      </c>
      <c r="B112" s="293" t="s">
        <v>7419</v>
      </c>
      <c r="C112" s="293" t="s">
        <v>7466</v>
      </c>
      <c r="D112" s="293" t="s">
        <v>7414</v>
      </c>
      <c r="E112" s="294">
        <v>-23.4</v>
      </c>
    </row>
    <row r="113">
      <c r="A113" s="291">
        <v>44468.0</v>
      </c>
      <c r="B113" s="293" t="s">
        <v>7419</v>
      </c>
      <c r="C113" s="293" t="s">
        <v>7487</v>
      </c>
      <c r="D113" s="293" t="s">
        <v>7414</v>
      </c>
      <c r="E113" s="294">
        <v>-23.4</v>
      </c>
    </row>
    <row r="114">
      <c r="A114" s="291">
        <v>44468.0</v>
      </c>
      <c r="B114" s="293" t="s">
        <v>7419</v>
      </c>
      <c r="C114" s="293" t="s">
        <v>7478</v>
      </c>
      <c r="D114" s="293" t="s">
        <v>7428</v>
      </c>
      <c r="E114" s="294">
        <v>-24.15</v>
      </c>
    </row>
    <row r="115">
      <c r="A115" s="291">
        <v>44468.0</v>
      </c>
      <c r="B115" s="293" t="s">
        <v>7419</v>
      </c>
      <c r="C115" s="293" t="s">
        <v>7479</v>
      </c>
      <c r="D115" s="293" t="s">
        <v>7428</v>
      </c>
      <c r="E115" s="294">
        <v>-24.15</v>
      </c>
    </row>
    <row r="116">
      <c r="A116" s="291">
        <v>44468.0</v>
      </c>
      <c r="B116" s="293" t="s">
        <v>7419</v>
      </c>
      <c r="C116" s="293" t="s">
        <v>7486</v>
      </c>
      <c r="D116" s="293" t="s">
        <v>7428</v>
      </c>
      <c r="E116" s="294">
        <v>-24.15</v>
      </c>
    </row>
    <row r="117">
      <c r="A117" s="291">
        <v>44468.0</v>
      </c>
      <c r="B117" s="293" t="s">
        <v>7419</v>
      </c>
      <c r="C117" s="293" t="s">
        <v>7490</v>
      </c>
      <c r="D117" s="293" t="s">
        <v>7428</v>
      </c>
      <c r="E117" s="294">
        <v>-24.15</v>
      </c>
    </row>
    <row r="118">
      <c r="A118" s="291">
        <v>44468.0</v>
      </c>
      <c r="B118" s="293" t="s">
        <v>7419</v>
      </c>
      <c r="C118" s="293" t="s">
        <v>7461</v>
      </c>
      <c r="D118" s="293" t="s">
        <v>7454</v>
      </c>
      <c r="E118" s="294">
        <v>-33.9</v>
      </c>
    </row>
    <row r="119">
      <c r="A119" s="291">
        <v>44467.0</v>
      </c>
      <c r="B119" s="293" t="s">
        <v>7408</v>
      </c>
      <c r="C119" s="293" t="s">
        <v>7495</v>
      </c>
      <c r="D119" s="293" t="s">
        <v>7414</v>
      </c>
      <c r="E119" s="294">
        <v>156.0</v>
      </c>
    </row>
    <row r="120">
      <c r="A120" s="291">
        <v>44467.0</v>
      </c>
      <c r="B120" s="293" t="s">
        <v>7408</v>
      </c>
      <c r="C120" s="293" t="s">
        <v>7496</v>
      </c>
      <c r="D120" s="293" t="s">
        <v>7437</v>
      </c>
      <c r="E120" s="294">
        <v>106.0</v>
      </c>
    </row>
    <row r="121">
      <c r="A121" s="291">
        <v>44467.0</v>
      </c>
      <c r="B121" s="293" t="s">
        <v>7408</v>
      </c>
      <c r="C121" s="293" t="s">
        <v>7497</v>
      </c>
      <c r="D121" s="293" t="s">
        <v>7443</v>
      </c>
      <c r="E121" s="294">
        <v>106.0</v>
      </c>
    </row>
    <row r="122">
      <c r="A122" s="291">
        <v>44467.0</v>
      </c>
      <c r="B122" s="293" t="s">
        <v>7408</v>
      </c>
      <c r="C122" s="293" t="s">
        <v>7498</v>
      </c>
      <c r="D122" s="293" t="s">
        <v>7499</v>
      </c>
      <c r="E122" s="294">
        <v>105.0</v>
      </c>
    </row>
    <row r="123">
      <c r="A123" s="291">
        <v>44467.0</v>
      </c>
      <c r="B123" s="293" t="s">
        <v>7408</v>
      </c>
      <c r="C123" s="293" t="s">
        <v>7500</v>
      </c>
      <c r="D123" s="293" t="s">
        <v>7437</v>
      </c>
      <c r="E123" s="294">
        <v>106.0</v>
      </c>
    </row>
    <row r="124">
      <c r="A124" s="291">
        <v>44467.0</v>
      </c>
      <c r="B124" s="293" t="s">
        <v>7408</v>
      </c>
      <c r="C124" s="293" t="s">
        <v>7501</v>
      </c>
      <c r="D124" s="293" t="s">
        <v>7428</v>
      </c>
      <c r="E124" s="294">
        <v>161.0</v>
      </c>
    </row>
    <row r="125">
      <c r="A125" s="291">
        <v>44467.0</v>
      </c>
      <c r="B125" s="293" t="s">
        <v>7408</v>
      </c>
      <c r="C125" s="293" t="s">
        <v>7502</v>
      </c>
      <c r="D125" s="293" t="s">
        <v>7414</v>
      </c>
      <c r="E125" s="294">
        <v>156.0</v>
      </c>
    </row>
    <row r="126">
      <c r="A126" s="291">
        <v>44467.0</v>
      </c>
      <c r="B126" s="293" t="s">
        <v>7408</v>
      </c>
      <c r="C126" s="293" t="s">
        <v>7503</v>
      </c>
      <c r="D126" s="293" t="s">
        <v>7447</v>
      </c>
      <c r="E126" s="294">
        <v>106.0</v>
      </c>
    </row>
    <row r="127">
      <c r="A127" s="291">
        <v>44467.0</v>
      </c>
      <c r="B127" s="293" t="s">
        <v>7408</v>
      </c>
      <c r="C127" s="293" t="s">
        <v>7504</v>
      </c>
      <c r="D127" s="293" t="s">
        <v>7445</v>
      </c>
      <c r="E127" s="294">
        <v>145.0</v>
      </c>
    </row>
    <row r="128">
      <c r="A128" s="291">
        <v>44467.0</v>
      </c>
      <c r="B128" s="293" t="s">
        <v>7408</v>
      </c>
      <c r="C128" s="293" t="s">
        <v>7505</v>
      </c>
      <c r="D128" s="293" t="s">
        <v>7506</v>
      </c>
      <c r="E128" s="294">
        <v>106.0</v>
      </c>
    </row>
    <row r="129">
      <c r="A129" s="291">
        <v>44467.0</v>
      </c>
      <c r="B129" s="293" t="s">
        <v>7408</v>
      </c>
      <c r="C129" s="293" t="s">
        <v>7507</v>
      </c>
      <c r="D129" s="293" t="s">
        <v>7437</v>
      </c>
      <c r="E129" s="294">
        <v>106.0</v>
      </c>
    </row>
    <row r="130">
      <c r="A130" s="291">
        <v>44467.0</v>
      </c>
      <c r="B130" s="293" t="s">
        <v>7408</v>
      </c>
      <c r="C130" s="293" t="s">
        <v>7508</v>
      </c>
      <c r="D130" s="293" t="s">
        <v>7509</v>
      </c>
      <c r="E130" s="294">
        <v>134.0</v>
      </c>
    </row>
    <row r="131">
      <c r="A131" s="291">
        <v>44467.0</v>
      </c>
      <c r="B131" s="292" t="s">
        <v>7408</v>
      </c>
      <c r="C131" s="293" t="s">
        <v>7510</v>
      </c>
      <c r="D131" s="293" t="s">
        <v>7428</v>
      </c>
      <c r="E131" s="294">
        <v>161.0</v>
      </c>
    </row>
    <row r="132">
      <c r="A132" s="291">
        <v>44467.0</v>
      </c>
      <c r="B132" s="292" t="s">
        <v>7408</v>
      </c>
      <c r="C132" s="293" t="s">
        <v>7511</v>
      </c>
      <c r="D132" s="293" t="s">
        <v>7512</v>
      </c>
      <c r="E132" s="294">
        <v>106.0</v>
      </c>
    </row>
    <row r="133">
      <c r="A133" s="291">
        <v>44467.0</v>
      </c>
      <c r="B133" s="292" t="s">
        <v>7408</v>
      </c>
      <c r="C133" s="293" t="s">
        <v>7513</v>
      </c>
      <c r="D133" s="293" t="s">
        <v>7454</v>
      </c>
      <c r="E133" s="294">
        <v>113.0</v>
      </c>
    </row>
    <row r="134">
      <c r="A134" s="291">
        <v>44467.0</v>
      </c>
      <c r="B134" s="292" t="s">
        <v>7408</v>
      </c>
      <c r="C134" s="293" t="s">
        <v>7514</v>
      </c>
      <c r="D134" s="293" t="s">
        <v>7414</v>
      </c>
      <c r="E134" s="294">
        <v>156.0</v>
      </c>
    </row>
    <row r="135">
      <c r="A135" s="291">
        <v>44467.0</v>
      </c>
      <c r="B135" s="292" t="s">
        <v>7408</v>
      </c>
      <c r="C135" s="293" t="s">
        <v>7515</v>
      </c>
      <c r="D135" s="293" t="s">
        <v>7443</v>
      </c>
      <c r="E135" s="294">
        <v>106.0</v>
      </c>
    </row>
    <row r="136">
      <c r="A136" s="291">
        <v>44467.0</v>
      </c>
      <c r="B136" s="292" t="s">
        <v>7408</v>
      </c>
      <c r="C136" s="293" t="s">
        <v>7516</v>
      </c>
      <c r="D136" s="293" t="s">
        <v>7457</v>
      </c>
      <c r="E136" s="294">
        <v>102.0</v>
      </c>
    </row>
    <row r="137">
      <c r="A137" s="291">
        <v>44467.0</v>
      </c>
      <c r="B137" s="292" t="s">
        <v>7408</v>
      </c>
      <c r="C137" s="293" t="s">
        <v>7517</v>
      </c>
      <c r="D137" s="293" t="s">
        <v>7445</v>
      </c>
      <c r="E137" s="294">
        <v>140.0</v>
      </c>
    </row>
    <row r="138">
      <c r="A138" s="291">
        <v>44467.0</v>
      </c>
      <c r="B138" s="292" t="s">
        <v>7408</v>
      </c>
      <c r="C138" s="293" t="s">
        <v>7518</v>
      </c>
      <c r="D138" s="293" t="s">
        <v>7457</v>
      </c>
      <c r="E138" s="294">
        <v>102.0</v>
      </c>
    </row>
    <row r="139">
      <c r="A139" s="291">
        <v>44467.0</v>
      </c>
      <c r="B139" s="292" t="s">
        <v>7408</v>
      </c>
      <c r="C139" s="293" t="s">
        <v>7519</v>
      </c>
      <c r="D139" s="293" t="s">
        <v>7454</v>
      </c>
      <c r="E139" s="294">
        <v>113.0</v>
      </c>
    </row>
    <row r="140">
      <c r="A140" s="291">
        <v>44467.0</v>
      </c>
      <c r="B140" s="292" t="s">
        <v>7408</v>
      </c>
      <c r="C140" s="293" t="s">
        <v>7520</v>
      </c>
      <c r="D140" s="293" t="s">
        <v>7464</v>
      </c>
      <c r="E140" s="294">
        <v>150.0</v>
      </c>
    </row>
    <row r="141">
      <c r="A141" s="291">
        <v>44467.0</v>
      </c>
      <c r="B141" s="292" t="s">
        <v>7408</v>
      </c>
      <c r="C141" s="293" t="s">
        <v>7521</v>
      </c>
      <c r="D141" s="293" t="s">
        <v>7522</v>
      </c>
      <c r="E141" s="294">
        <v>102.0</v>
      </c>
    </row>
    <row r="142">
      <c r="A142" s="291">
        <v>44467.0</v>
      </c>
      <c r="B142" s="292" t="s">
        <v>1641</v>
      </c>
      <c r="C142" s="293" t="s">
        <v>7523</v>
      </c>
      <c r="D142" s="293" t="s">
        <v>7459</v>
      </c>
      <c r="E142" s="294">
        <v>-7.49</v>
      </c>
    </row>
    <row r="143">
      <c r="A143" s="291">
        <v>44467.0</v>
      </c>
      <c r="B143" s="292" t="s">
        <v>1641</v>
      </c>
      <c r="C143" s="293" t="s">
        <v>7524</v>
      </c>
      <c r="D143" s="293" t="s">
        <v>7459</v>
      </c>
      <c r="E143" s="294">
        <v>-7.49</v>
      </c>
    </row>
    <row r="144">
      <c r="A144" s="291">
        <v>44467.0</v>
      </c>
      <c r="B144" s="292" t="s">
        <v>1641</v>
      </c>
      <c r="C144" s="293" t="s">
        <v>7525</v>
      </c>
      <c r="D144" s="293" t="s">
        <v>7459</v>
      </c>
      <c r="E144" s="294">
        <v>-7.49</v>
      </c>
    </row>
    <row r="145">
      <c r="A145" s="291">
        <v>44467.0</v>
      </c>
      <c r="B145" s="292" t="s">
        <v>1641</v>
      </c>
      <c r="C145" s="293" t="s">
        <v>7526</v>
      </c>
      <c r="D145" s="293" t="s">
        <v>7459</v>
      </c>
      <c r="E145" s="294">
        <v>-7.49</v>
      </c>
    </row>
    <row r="146">
      <c r="A146" s="291">
        <v>44467.0</v>
      </c>
      <c r="B146" s="292" t="s">
        <v>1641</v>
      </c>
      <c r="C146" s="293" t="s">
        <v>7527</v>
      </c>
      <c r="D146" s="293" t="s">
        <v>7459</v>
      </c>
      <c r="E146" s="294">
        <v>-7.49</v>
      </c>
    </row>
    <row r="147">
      <c r="A147" s="291">
        <v>44467.0</v>
      </c>
      <c r="B147" s="292" t="s">
        <v>7419</v>
      </c>
      <c r="C147" s="293" t="s">
        <v>7516</v>
      </c>
      <c r="D147" s="293" t="s">
        <v>7457</v>
      </c>
      <c r="E147" s="294">
        <v>-15.3</v>
      </c>
    </row>
    <row r="148">
      <c r="A148" s="291">
        <v>44467.0</v>
      </c>
      <c r="B148" s="292" t="s">
        <v>7419</v>
      </c>
      <c r="C148" s="293" t="s">
        <v>7518</v>
      </c>
      <c r="D148" s="293" t="s">
        <v>7457</v>
      </c>
      <c r="E148" s="294">
        <v>-15.3</v>
      </c>
    </row>
    <row r="149">
      <c r="A149" s="291">
        <v>44467.0</v>
      </c>
      <c r="B149" s="292" t="s">
        <v>7419</v>
      </c>
      <c r="C149" s="293" t="s">
        <v>7521</v>
      </c>
      <c r="D149" s="293" t="s">
        <v>7522</v>
      </c>
      <c r="E149" s="294">
        <v>-15.3</v>
      </c>
    </row>
    <row r="150">
      <c r="A150" s="291">
        <v>44467.0</v>
      </c>
      <c r="B150" s="292" t="s">
        <v>7419</v>
      </c>
      <c r="C150" s="293" t="s">
        <v>7498</v>
      </c>
      <c r="D150" s="293" t="s">
        <v>7499</v>
      </c>
      <c r="E150" s="294">
        <v>-15.75</v>
      </c>
    </row>
    <row r="151">
      <c r="A151" s="291">
        <v>44467.0</v>
      </c>
      <c r="B151" s="292" t="s">
        <v>7419</v>
      </c>
      <c r="C151" s="293" t="s">
        <v>7496</v>
      </c>
      <c r="D151" s="293" t="s">
        <v>7437</v>
      </c>
      <c r="E151" s="294">
        <v>-15.9</v>
      </c>
    </row>
    <row r="152">
      <c r="A152" s="291">
        <v>44467.0</v>
      </c>
      <c r="B152" s="292" t="s">
        <v>7419</v>
      </c>
      <c r="C152" s="293" t="s">
        <v>7497</v>
      </c>
      <c r="D152" s="293" t="s">
        <v>7443</v>
      </c>
      <c r="E152" s="294">
        <v>-15.9</v>
      </c>
    </row>
    <row r="153">
      <c r="A153" s="291">
        <v>44467.0</v>
      </c>
      <c r="B153" s="292" t="s">
        <v>7419</v>
      </c>
      <c r="C153" s="293" t="s">
        <v>7500</v>
      </c>
      <c r="D153" s="293" t="s">
        <v>7437</v>
      </c>
      <c r="E153" s="294">
        <v>-15.9</v>
      </c>
    </row>
    <row r="154">
      <c r="A154" s="291">
        <v>44467.0</v>
      </c>
      <c r="B154" s="292" t="s">
        <v>7419</v>
      </c>
      <c r="C154" s="293" t="s">
        <v>7503</v>
      </c>
      <c r="D154" s="293" t="s">
        <v>7447</v>
      </c>
      <c r="E154" s="294">
        <v>-15.9</v>
      </c>
    </row>
    <row r="155">
      <c r="A155" s="291">
        <v>44467.0</v>
      </c>
      <c r="B155" s="292" t="s">
        <v>7419</v>
      </c>
      <c r="C155" s="293" t="s">
        <v>7505</v>
      </c>
      <c r="D155" s="293" t="s">
        <v>7506</v>
      </c>
      <c r="E155" s="294">
        <v>-15.9</v>
      </c>
    </row>
    <row r="156">
      <c r="A156" s="291">
        <v>44467.0</v>
      </c>
      <c r="B156" s="292" t="s">
        <v>7419</v>
      </c>
      <c r="C156" s="293" t="s">
        <v>7507</v>
      </c>
      <c r="D156" s="293" t="s">
        <v>7437</v>
      </c>
      <c r="E156" s="294">
        <v>-15.9</v>
      </c>
    </row>
    <row r="157">
      <c r="A157" s="291">
        <v>44467.0</v>
      </c>
      <c r="B157" s="292" t="s">
        <v>7419</v>
      </c>
      <c r="C157" s="293" t="s">
        <v>7511</v>
      </c>
      <c r="D157" s="293" t="s">
        <v>7512</v>
      </c>
      <c r="E157" s="294">
        <v>-15.9</v>
      </c>
    </row>
    <row r="158">
      <c r="A158" s="291">
        <v>44467.0</v>
      </c>
      <c r="B158" s="292" t="s">
        <v>7419</v>
      </c>
      <c r="C158" s="293" t="s">
        <v>7515</v>
      </c>
      <c r="D158" s="293" t="s">
        <v>7443</v>
      </c>
      <c r="E158" s="294">
        <v>-15.9</v>
      </c>
    </row>
    <row r="159">
      <c r="A159" s="291">
        <v>44467.0</v>
      </c>
      <c r="B159" s="292" t="s">
        <v>7419</v>
      </c>
      <c r="C159" s="293" t="s">
        <v>7513</v>
      </c>
      <c r="D159" s="293" t="s">
        <v>7454</v>
      </c>
      <c r="E159" s="294">
        <v>-16.95</v>
      </c>
    </row>
    <row r="160">
      <c r="A160" s="291">
        <v>44467.0</v>
      </c>
      <c r="B160" s="292" t="s">
        <v>7419</v>
      </c>
      <c r="C160" s="293" t="s">
        <v>7519</v>
      </c>
      <c r="D160" s="293" t="s">
        <v>7454</v>
      </c>
      <c r="E160" s="294">
        <v>-16.95</v>
      </c>
    </row>
    <row r="161">
      <c r="A161" s="291">
        <v>44467.0</v>
      </c>
      <c r="B161" s="292" t="s">
        <v>7419</v>
      </c>
      <c r="C161" s="293" t="s">
        <v>7508</v>
      </c>
      <c r="D161" s="293" t="s">
        <v>7509</v>
      </c>
      <c r="E161" s="294">
        <v>-20.1</v>
      </c>
    </row>
    <row r="162">
      <c r="A162" s="291">
        <v>44467.0</v>
      </c>
      <c r="B162" s="292" t="s">
        <v>7419</v>
      </c>
      <c r="C162" s="293" t="s">
        <v>7517</v>
      </c>
      <c r="D162" s="293" t="s">
        <v>7445</v>
      </c>
      <c r="E162" s="294">
        <v>-21.0</v>
      </c>
    </row>
    <row r="163">
      <c r="A163" s="291">
        <v>44467.0</v>
      </c>
      <c r="B163" s="292" t="s">
        <v>7419</v>
      </c>
      <c r="C163" s="293" t="s">
        <v>7504</v>
      </c>
      <c r="D163" s="293" t="s">
        <v>7445</v>
      </c>
      <c r="E163" s="294">
        <v>-21.75</v>
      </c>
    </row>
    <row r="164">
      <c r="A164" s="291">
        <v>44467.0</v>
      </c>
      <c r="B164" s="292" t="s">
        <v>7419</v>
      </c>
      <c r="C164" s="293" t="s">
        <v>7520</v>
      </c>
      <c r="D164" s="293" t="s">
        <v>7464</v>
      </c>
      <c r="E164" s="294">
        <v>-22.5</v>
      </c>
    </row>
    <row r="165">
      <c r="A165" s="291">
        <v>44467.0</v>
      </c>
      <c r="B165" s="292" t="s">
        <v>7419</v>
      </c>
      <c r="C165" s="293" t="s">
        <v>7495</v>
      </c>
      <c r="D165" s="293" t="s">
        <v>7414</v>
      </c>
      <c r="E165" s="294">
        <v>-23.4</v>
      </c>
    </row>
    <row r="166">
      <c r="A166" s="291">
        <v>44467.0</v>
      </c>
      <c r="B166" s="292" t="s">
        <v>7419</v>
      </c>
      <c r="C166" s="293" t="s">
        <v>7502</v>
      </c>
      <c r="D166" s="293" t="s">
        <v>7414</v>
      </c>
      <c r="E166" s="294">
        <v>-23.4</v>
      </c>
    </row>
    <row r="167">
      <c r="A167" s="291">
        <v>44467.0</v>
      </c>
      <c r="B167" s="292" t="s">
        <v>7419</v>
      </c>
      <c r="C167" s="293" t="s">
        <v>7514</v>
      </c>
      <c r="D167" s="293" t="s">
        <v>7414</v>
      </c>
      <c r="E167" s="294">
        <v>-23.4</v>
      </c>
    </row>
    <row r="168">
      <c r="A168" s="291">
        <v>44467.0</v>
      </c>
      <c r="B168" s="292" t="s">
        <v>7419</v>
      </c>
      <c r="C168" s="293" t="s">
        <v>7501</v>
      </c>
      <c r="D168" s="293" t="s">
        <v>7428</v>
      </c>
      <c r="E168" s="294">
        <v>-24.15</v>
      </c>
    </row>
    <row r="169">
      <c r="A169" s="291">
        <v>44467.0</v>
      </c>
      <c r="B169" s="292" t="s">
        <v>7419</v>
      </c>
      <c r="C169" s="293" t="s">
        <v>7510</v>
      </c>
      <c r="D169" s="293" t="s">
        <v>7428</v>
      </c>
      <c r="E169" s="294">
        <v>-24.15</v>
      </c>
    </row>
    <row r="170">
      <c r="A170" s="291">
        <v>44466.0</v>
      </c>
      <c r="B170" s="292" t="s">
        <v>7408</v>
      </c>
      <c r="C170" s="293" t="s">
        <v>7528</v>
      </c>
      <c r="D170" s="293" t="s">
        <v>7410</v>
      </c>
      <c r="E170" s="294">
        <v>67.0</v>
      </c>
    </row>
    <row r="171">
      <c r="A171" s="291">
        <v>44466.0</v>
      </c>
      <c r="B171" s="292" t="s">
        <v>7408</v>
      </c>
      <c r="C171" s="293" t="s">
        <v>7529</v>
      </c>
      <c r="D171" s="293" t="s">
        <v>7509</v>
      </c>
      <c r="E171" s="294">
        <v>134.0</v>
      </c>
    </row>
    <row r="172">
      <c r="A172" s="291">
        <v>44466.0</v>
      </c>
      <c r="B172" s="292" t="s">
        <v>7408</v>
      </c>
      <c r="C172" s="293" t="s">
        <v>7530</v>
      </c>
      <c r="D172" s="293" t="s">
        <v>7531</v>
      </c>
      <c r="E172" s="294">
        <v>207.0</v>
      </c>
    </row>
    <row r="173">
      <c r="A173" s="291">
        <v>44466.0</v>
      </c>
      <c r="B173" s="292" t="s">
        <v>7408</v>
      </c>
      <c r="C173" s="293" t="s">
        <v>7532</v>
      </c>
      <c r="D173" s="293" t="s">
        <v>7454</v>
      </c>
      <c r="E173" s="294">
        <v>113.0</v>
      </c>
    </row>
    <row r="174">
      <c r="A174" s="291">
        <v>44466.0</v>
      </c>
      <c r="B174" s="292" t="s">
        <v>7408</v>
      </c>
      <c r="C174" s="293" t="s">
        <v>7533</v>
      </c>
      <c r="D174" s="293" t="s">
        <v>7454</v>
      </c>
      <c r="E174" s="294">
        <v>113.0</v>
      </c>
    </row>
    <row r="175">
      <c r="A175" s="291">
        <v>44466.0</v>
      </c>
      <c r="B175" s="292" t="s">
        <v>7408</v>
      </c>
      <c r="C175" s="293" t="s">
        <v>7534</v>
      </c>
      <c r="D175" s="293" t="s">
        <v>7421</v>
      </c>
      <c r="E175" s="294">
        <v>124.0</v>
      </c>
    </row>
    <row r="176">
      <c r="A176" s="291">
        <v>44466.0</v>
      </c>
      <c r="B176" s="292" t="s">
        <v>7408</v>
      </c>
      <c r="C176" s="293" t="s">
        <v>7535</v>
      </c>
      <c r="D176" s="293" t="s">
        <v>7536</v>
      </c>
      <c r="E176" s="294">
        <v>166.0</v>
      </c>
    </row>
    <row r="177">
      <c r="A177" s="291">
        <v>44466.0</v>
      </c>
      <c r="B177" s="292" t="s">
        <v>7408</v>
      </c>
      <c r="C177" s="293" t="s">
        <v>7537</v>
      </c>
      <c r="D177" s="293" t="s">
        <v>7538</v>
      </c>
      <c r="E177" s="294">
        <v>129.0</v>
      </c>
    </row>
    <row r="178">
      <c r="A178" s="291">
        <v>44466.0</v>
      </c>
      <c r="B178" s="292" t="s">
        <v>7408</v>
      </c>
      <c r="C178" s="293" t="s">
        <v>7539</v>
      </c>
      <c r="D178" s="293" t="s">
        <v>7540</v>
      </c>
      <c r="E178" s="294">
        <v>177.0</v>
      </c>
    </row>
    <row r="179">
      <c r="A179" s="291">
        <v>44466.0</v>
      </c>
      <c r="B179" s="292" t="s">
        <v>7415</v>
      </c>
      <c r="C179" s="293" t="s">
        <v>7541</v>
      </c>
      <c r="D179" s="293" t="s">
        <v>7542</v>
      </c>
      <c r="E179" s="294">
        <v>-98.51</v>
      </c>
    </row>
    <row r="180">
      <c r="A180" s="291">
        <v>44466.0</v>
      </c>
      <c r="B180" s="292" t="s">
        <v>7408</v>
      </c>
      <c r="C180" s="293" t="s">
        <v>7543</v>
      </c>
      <c r="D180" s="293" t="s">
        <v>7412</v>
      </c>
      <c r="E180" s="294">
        <v>102.0</v>
      </c>
    </row>
    <row r="181">
      <c r="A181" s="291">
        <v>44466.0</v>
      </c>
      <c r="B181" s="292" t="s">
        <v>7408</v>
      </c>
      <c r="C181" s="293" t="s">
        <v>7544</v>
      </c>
      <c r="D181" s="293" t="s">
        <v>7437</v>
      </c>
      <c r="E181" s="294">
        <v>106.0</v>
      </c>
    </row>
    <row r="182">
      <c r="A182" s="291">
        <v>44466.0</v>
      </c>
      <c r="B182" s="292" t="s">
        <v>7408</v>
      </c>
      <c r="C182" s="293" t="s">
        <v>7545</v>
      </c>
      <c r="D182" s="293" t="s">
        <v>7445</v>
      </c>
      <c r="E182" s="294">
        <v>145.0</v>
      </c>
    </row>
    <row r="183">
      <c r="A183" s="291">
        <v>44466.0</v>
      </c>
      <c r="B183" s="292" t="s">
        <v>7408</v>
      </c>
      <c r="C183" s="293" t="s">
        <v>7546</v>
      </c>
      <c r="D183" s="293" t="s">
        <v>7435</v>
      </c>
      <c r="E183" s="294">
        <v>129.0</v>
      </c>
    </row>
    <row r="184">
      <c r="A184" s="291">
        <v>44466.0</v>
      </c>
      <c r="B184" s="292" t="s">
        <v>7408</v>
      </c>
      <c r="C184" s="293" t="s">
        <v>7547</v>
      </c>
      <c r="D184" s="293" t="s">
        <v>7435</v>
      </c>
      <c r="E184" s="294">
        <v>129.0</v>
      </c>
    </row>
    <row r="185">
      <c r="A185" s="291">
        <v>44466.0</v>
      </c>
      <c r="B185" s="292" t="s">
        <v>7408</v>
      </c>
      <c r="C185" s="293" t="s">
        <v>7548</v>
      </c>
      <c r="D185" s="293" t="s">
        <v>7464</v>
      </c>
      <c r="E185" s="294">
        <v>150.0</v>
      </c>
    </row>
    <row r="186">
      <c r="A186" s="291">
        <v>44466.0</v>
      </c>
      <c r="B186" s="292" t="s">
        <v>7408</v>
      </c>
      <c r="C186" s="293" t="s">
        <v>7549</v>
      </c>
      <c r="D186" s="293" t="s">
        <v>7550</v>
      </c>
      <c r="E186" s="294">
        <v>117.0</v>
      </c>
    </row>
    <row r="187">
      <c r="A187" s="291">
        <v>44466.0</v>
      </c>
      <c r="B187" s="292" t="s">
        <v>7408</v>
      </c>
      <c r="C187" s="293" t="s">
        <v>7551</v>
      </c>
      <c r="D187" s="293" t="s">
        <v>7435</v>
      </c>
      <c r="E187" s="294">
        <v>129.0</v>
      </c>
    </row>
    <row r="188">
      <c r="A188" s="291">
        <v>44466.0</v>
      </c>
      <c r="B188" s="292" t="s">
        <v>7408</v>
      </c>
      <c r="C188" s="293" t="s">
        <v>7552</v>
      </c>
      <c r="D188" s="293" t="s">
        <v>7435</v>
      </c>
      <c r="E188" s="294">
        <v>129.0</v>
      </c>
    </row>
    <row r="189">
      <c r="A189" s="291">
        <v>44466.0</v>
      </c>
      <c r="B189" s="292" t="s">
        <v>7408</v>
      </c>
      <c r="C189" s="293" t="s">
        <v>7553</v>
      </c>
      <c r="D189" s="293" t="s">
        <v>7447</v>
      </c>
      <c r="E189" s="294">
        <v>106.0</v>
      </c>
    </row>
    <row r="190">
      <c r="A190" s="291">
        <v>44466.0</v>
      </c>
      <c r="B190" s="292" t="s">
        <v>7408</v>
      </c>
      <c r="C190" s="293" t="s">
        <v>7554</v>
      </c>
      <c r="D190" s="293" t="s">
        <v>7457</v>
      </c>
      <c r="E190" s="294">
        <v>102.0</v>
      </c>
    </row>
    <row r="191">
      <c r="A191" s="291">
        <v>44466.0</v>
      </c>
      <c r="B191" s="292" t="s">
        <v>7408</v>
      </c>
      <c r="C191" s="293" t="s">
        <v>7555</v>
      </c>
      <c r="D191" s="293" t="s">
        <v>7441</v>
      </c>
      <c r="E191" s="294">
        <v>279.0</v>
      </c>
    </row>
    <row r="192">
      <c r="A192" s="291">
        <v>44466.0</v>
      </c>
      <c r="B192" s="292" t="s">
        <v>7408</v>
      </c>
      <c r="C192" s="293" t="s">
        <v>7556</v>
      </c>
      <c r="D192" s="293" t="s">
        <v>7428</v>
      </c>
      <c r="E192" s="294">
        <v>161.0</v>
      </c>
    </row>
    <row r="193">
      <c r="A193" s="291">
        <v>44466.0</v>
      </c>
      <c r="B193" s="292" t="s">
        <v>7408</v>
      </c>
      <c r="C193" s="293" t="s">
        <v>7557</v>
      </c>
      <c r="D193" s="293" t="s">
        <v>7443</v>
      </c>
      <c r="E193" s="294">
        <v>106.0</v>
      </c>
    </row>
    <row r="194">
      <c r="A194" s="291">
        <v>44466.0</v>
      </c>
      <c r="B194" s="292" t="s">
        <v>7408</v>
      </c>
      <c r="C194" s="293" t="s">
        <v>7558</v>
      </c>
      <c r="D194" s="293" t="s">
        <v>7559</v>
      </c>
      <c r="E194" s="294">
        <v>118.0</v>
      </c>
    </row>
    <row r="195">
      <c r="A195" s="291">
        <v>44466.0</v>
      </c>
      <c r="B195" s="292" t="s">
        <v>7408</v>
      </c>
      <c r="C195" s="293" t="s">
        <v>7560</v>
      </c>
      <c r="D195" s="293" t="s">
        <v>7412</v>
      </c>
      <c r="E195" s="294">
        <v>102.0</v>
      </c>
    </row>
    <row r="196">
      <c r="A196" s="291">
        <v>44466.0</v>
      </c>
      <c r="B196" s="292" t="s">
        <v>7408</v>
      </c>
      <c r="C196" s="293" t="s">
        <v>7561</v>
      </c>
      <c r="D196" s="293" t="s">
        <v>7445</v>
      </c>
      <c r="E196" s="294">
        <v>145.0</v>
      </c>
    </row>
    <row r="197">
      <c r="A197" s="291">
        <v>44466.0</v>
      </c>
      <c r="B197" s="293" t="s">
        <v>7408</v>
      </c>
      <c r="C197" s="293" t="s">
        <v>7562</v>
      </c>
      <c r="D197" s="293" t="s">
        <v>7437</v>
      </c>
      <c r="E197" s="294">
        <v>106.0</v>
      </c>
    </row>
    <row r="198">
      <c r="A198" s="291">
        <v>44466.0</v>
      </c>
      <c r="B198" s="293" t="s">
        <v>7408</v>
      </c>
      <c r="C198" s="293" t="s">
        <v>7563</v>
      </c>
      <c r="D198" s="293" t="s">
        <v>7457</v>
      </c>
      <c r="E198" s="294">
        <v>102.0</v>
      </c>
    </row>
    <row r="199">
      <c r="A199" s="291">
        <v>44466.0</v>
      </c>
      <c r="B199" s="293" t="s">
        <v>7408</v>
      </c>
      <c r="C199" s="293" t="s">
        <v>7564</v>
      </c>
      <c r="D199" s="293" t="s">
        <v>7445</v>
      </c>
      <c r="E199" s="294">
        <v>140.0</v>
      </c>
    </row>
    <row r="200">
      <c r="A200" s="291">
        <v>44466.0</v>
      </c>
      <c r="B200" s="293" t="s">
        <v>7408</v>
      </c>
      <c r="C200" s="293" t="s">
        <v>7565</v>
      </c>
      <c r="D200" s="293" t="s">
        <v>7566</v>
      </c>
      <c r="E200" s="294">
        <v>172.0</v>
      </c>
    </row>
    <row r="201">
      <c r="A201" s="291">
        <v>44466.0</v>
      </c>
      <c r="B201" s="293" t="s">
        <v>7408</v>
      </c>
      <c r="C201" s="293" t="s">
        <v>7567</v>
      </c>
      <c r="D201" s="293" t="s">
        <v>7435</v>
      </c>
      <c r="E201" s="294">
        <v>129.0</v>
      </c>
    </row>
    <row r="202">
      <c r="A202" s="291">
        <v>44466.0</v>
      </c>
      <c r="B202" s="293" t="s">
        <v>7408</v>
      </c>
      <c r="C202" s="293" t="s">
        <v>7568</v>
      </c>
      <c r="D202" s="293" t="s">
        <v>7435</v>
      </c>
      <c r="E202" s="294">
        <v>129.0</v>
      </c>
    </row>
    <row r="203">
      <c r="A203" s="291">
        <v>44466.0</v>
      </c>
      <c r="B203" s="293" t="s">
        <v>7408</v>
      </c>
      <c r="C203" s="293" t="s">
        <v>7569</v>
      </c>
      <c r="D203" s="293" t="s">
        <v>7441</v>
      </c>
      <c r="E203" s="294">
        <v>134.0</v>
      </c>
    </row>
    <row r="204">
      <c r="A204" s="291">
        <v>44466.0</v>
      </c>
      <c r="B204" s="293" t="s">
        <v>7408</v>
      </c>
      <c r="C204" s="293" t="s">
        <v>7570</v>
      </c>
      <c r="D204" s="293" t="s">
        <v>7428</v>
      </c>
      <c r="E204" s="294">
        <v>161.0</v>
      </c>
    </row>
    <row r="205">
      <c r="A205" s="291">
        <v>44466.0</v>
      </c>
      <c r="B205" s="293" t="s">
        <v>7408</v>
      </c>
      <c r="C205" s="293" t="s">
        <v>7571</v>
      </c>
      <c r="D205" s="293" t="s">
        <v>7421</v>
      </c>
      <c r="E205" s="294">
        <v>124.0</v>
      </c>
    </row>
    <row r="206">
      <c r="A206" s="291">
        <v>44466.0</v>
      </c>
      <c r="B206" s="293" t="s">
        <v>7408</v>
      </c>
      <c r="C206" s="293" t="s">
        <v>7572</v>
      </c>
      <c r="D206" s="293" t="s">
        <v>7573</v>
      </c>
      <c r="E206" s="294">
        <v>102.0</v>
      </c>
    </row>
    <row r="207">
      <c r="A207" s="291">
        <v>44466.0</v>
      </c>
      <c r="B207" s="293" t="s">
        <v>7408</v>
      </c>
      <c r="C207" s="293" t="s">
        <v>7574</v>
      </c>
      <c r="D207" s="293" t="s">
        <v>7447</v>
      </c>
      <c r="E207" s="294">
        <v>106.0</v>
      </c>
    </row>
    <row r="208">
      <c r="A208" s="291">
        <v>44466.0</v>
      </c>
      <c r="B208" s="293" t="s">
        <v>7408</v>
      </c>
      <c r="C208" s="293" t="s">
        <v>7575</v>
      </c>
      <c r="D208" s="293" t="s">
        <v>7437</v>
      </c>
      <c r="E208" s="294">
        <v>106.0</v>
      </c>
    </row>
    <row r="209">
      <c r="A209" s="291">
        <v>44466.0</v>
      </c>
      <c r="B209" s="293" t="s">
        <v>7408</v>
      </c>
      <c r="C209" s="293" t="s">
        <v>7576</v>
      </c>
      <c r="D209" s="293" t="s">
        <v>7464</v>
      </c>
      <c r="E209" s="294">
        <v>150.0</v>
      </c>
    </row>
    <row r="210">
      <c r="A210" s="291">
        <v>44466.0</v>
      </c>
      <c r="B210" s="293" t="s">
        <v>7408</v>
      </c>
      <c r="C210" s="293" t="s">
        <v>7577</v>
      </c>
      <c r="D210" s="293" t="s">
        <v>7412</v>
      </c>
      <c r="E210" s="294">
        <v>102.0</v>
      </c>
    </row>
    <row r="211">
      <c r="A211" s="291">
        <v>44466.0</v>
      </c>
      <c r="B211" s="293" t="s">
        <v>7408</v>
      </c>
      <c r="C211" s="293" t="s">
        <v>7578</v>
      </c>
      <c r="D211" s="293" t="s">
        <v>7432</v>
      </c>
      <c r="E211" s="294">
        <v>102.0</v>
      </c>
    </row>
    <row r="212">
      <c r="A212" s="291">
        <v>44466.0</v>
      </c>
      <c r="B212" s="293" t="s">
        <v>7408</v>
      </c>
      <c r="C212" s="293" t="s">
        <v>7579</v>
      </c>
      <c r="D212" s="293" t="s">
        <v>7445</v>
      </c>
      <c r="E212" s="294">
        <v>145.0</v>
      </c>
    </row>
    <row r="213">
      <c r="A213" s="291">
        <v>44466.0</v>
      </c>
      <c r="B213" s="293" t="s">
        <v>7408</v>
      </c>
      <c r="C213" s="293" t="s">
        <v>7580</v>
      </c>
      <c r="D213" s="293" t="s">
        <v>7538</v>
      </c>
      <c r="E213" s="294">
        <v>129.0</v>
      </c>
    </row>
    <row r="214">
      <c r="A214" s="291">
        <v>44466.0</v>
      </c>
      <c r="B214" s="293" t="s">
        <v>7408</v>
      </c>
      <c r="C214" s="293" t="s">
        <v>7581</v>
      </c>
      <c r="D214" s="293" t="s">
        <v>7512</v>
      </c>
      <c r="E214" s="294">
        <v>106.0</v>
      </c>
    </row>
    <row r="215">
      <c r="A215" s="291">
        <v>44466.0</v>
      </c>
      <c r="B215" s="293" t="s">
        <v>7408</v>
      </c>
      <c r="C215" s="293" t="s">
        <v>7582</v>
      </c>
      <c r="D215" s="293" t="s">
        <v>7437</v>
      </c>
      <c r="E215" s="294">
        <v>106.0</v>
      </c>
    </row>
    <row r="216">
      <c r="A216" s="291">
        <v>44466.0</v>
      </c>
      <c r="B216" s="293" t="s">
        <v>7408</v>
      </c>
      <c r="C216" s="293" t="s">
        <v>7583</v>
      </c>
      <c r="D216" s="293" t="s">
        <v>7454</v>
      </c>
      <c r="E216" s="294">
        <v>113.0</v>
      </c>
    </row>
    <row r="217">
      <c r="A217" s="291">
        <v>44466.0</v>
      </c>
      <c r="B217" s="293" t="s">
        <v>7408</v>
      </c>
      <c r="C217" s="293" t="s">
        <v>7584</v>
      </c>
      <c r="D217" s="293" t="s">
        <v>7432</v>
      </c>
      <c r="E217" s="294">
        <v>102.0</v>
      </c>
    </row>
    <row r="218">
      <c r="A218" s="291">
        <v>44466.0</v>
      </c>
      <c r="B218" s="293" t="s">
        <v>7408</v>
      </c>
      <c r="C218" s="293" t="s">
        <v>7585</v>
      </c>
      <c r="D218" s="293" t="s">
        <v>7435</v>
      </c>
      <c r="E218" s="294">
        <v>129.0</v>
      </c>
    </row>
    <row r="219">
      <c r="A219" s="291">
        <v>44466.0</v>
      </c>
      <c r="B219" s="293" t="s">
        <v>7408</v>
      </c>
      <c r="C219" s="293" t="s">
        <v>7586</v>
      </c>
      <c r="D219" s="293" t="s">
        <v>7435</v>
      </c>
      <c r="E219" s="294">
        <v>129.0</v>
      </c>
    </row>
    <row r="220">
      <c r="A220" s="291">
        <v>44466.0</v>
      </c>
      <c r="B220" s="293" t="s">
        <v>7408</v>
      </c>
      <c r="C220" s="293" t="s">
        <v>7587</v>
      </c>
      <c r="D220" s="293" t="s">
        <v>7437</v>
      </c>
      <c r="E220" s="294">
        <v>106.0</v>
      </c>
    </row>
    <row r="221">
      <c r="A221" s="291">
        <v>44466.0</v>
      </c>
      <c r="B221" s="293" t="s">
        <v>7408</v>
      </c>
      <c r="C221" s="293" t="s">
        <v>7588</v>
      </c>
      <c r="D221" s="293" t="s">
        <v>7432</v>
      </c>
      <c r="E221" s="294">
        <v>102.0</v>
      </c>
    </row>
    <row r="222">
      <c r="A222" s="291">
        <v>44466.0</v>
      </c>
      <c r="B222" s="293" t="s">
        <v>7408</v>
      </c>
      <c r="C222" s="293" t="s">
        <v>7589</v>
      </c>
      <c r="D222" s="293" t="s">
        <v>7437</v>
      </c>
      <c r="E222" s="294">
        <v>106.0</v>
      </c>
    </row>
    <row r="223">
      <c r="A223" s="291">
        <v>44466.0</v>
      </c>
      <c r="B223" s="293" t="s">
        <v>7408</v>
      </c>
      <c r="C223" s="293" t="s">
        <v>7590</v>
      </c>
      <c r="D223" s="293" t="s">
        <v>7538</v>
      </c>
      <c r="E223" s="294">
        <v>129.0</v>
      </c>
    </row>
    <row r="224">
      <c r="A224" s="291">
        <v>44466.0</v>
      </c>
      <c r="B224" s="293" t="s">
        <v>7408</v>
      </c>
      <c r="C224" s="293" t="s">
        <v>7591</v>
      </c>
      <c r="D224" s="293" t="s">
        <v>7457</v>
      </c>
      <c r="E224" s="294">
        <v>102.0</v>
      </c>
    </row>
    <row r="225">
      <c r="A225" s="291">
        <v>44466.0</v>
      </c>
      <c r="B225" s="293" t="s">
        <v>7408</v>
      </c>
      <c r="C225" s="293" t="s">
        <v>7592</v>
      </c>
      <c r="D225" s="293" t="s">
        <v>7512</v>
      </c>
      <c r="E225" s="294">
        <v>106.0</v>
      </c>
    </row>
    <row r="226">
      <c r="A226" s="291">
        <v>44466.0</v>
      </c>
      <c r="B226" s="293" t="s">
        <v>7408</v>
      </c>
      <c r="C226" s="293" t="s">
        <v>7593</v>
      </c>
      <c r="D226" s="293" t="s">
        <v>7540</v>
      </c>
      <c r="E226" s="294">
        <v>177.0</v>
      </c>
    </row>
    <row r="227">
      <c r="A227" s="291">
        <v>44466.0</v>
      </c>
      <c r="B227" s="293" t="s">
        <v>7408</v>
      </c>
      <c r="C227" s="293" t="s">
        <v>7594</v>
      </c>
      <c r="D227" s="293" t="s">
        <v>7447</v>
      </c>
      <c r="E227" s="294">
        <v>106.0</v>
      </c>
    </row>
    <row r="228">
      <c r="A228" s="291">
        <v>44466.0</v>
      </c>
      <c r="B228" s="293" t="s">
        <v>7408</v>
      </c>
      <c r="C228" s="293" t="s">
        <v>7595</v>
      </c>
      <c r="D228" s="293" t="s">
        <v>7522</v>
      </c>
      <c r="E228" s="294">
        <v>102.0</v>
      </c>
    </row>
    <row r="229">
      <c r="A229" s="291">
        <v>44466.0</v>
      </c>
      <c r="B229" s="293" t="s">
        <v>7408</v>
      </c>
      <c r="C229" s="293" t="s">
        <v>7596</v>
      </c>
      <c r="D229" s="293" t="s">
        <v>7437</v>
      </c>
      <c r="E229" s="294">
        <v>106.0</v>
      </c>
    </row>
    <row r="230">
      <c r="A230" s="291">
        <v>44466.0</v>
      </c>
      <c r="B230" s="293" t="s">
        <v>7408</v>
      </c>
      <c r="C230" s="293" t="s">
        <v>7597</v>
      </c>
      <c r="D230" s="293" t="s">
        <v>7437</v>
      </c>
      <c r="E230" s="294">
        <v>106.0</v>
      </c>
    </row>
    <row r="231">
      <c r="A231" s="291">
        <v>44466.0</v>
      </c>
      <c r="B231" s="293" t="s">
        <v>7408</v>
      </c>
      <c r="C231" s="293" t="s">
        <v>7598</v>
      </c>
      <c r="D231" s="293" t="s">
        <v>7454</v>
      </c>
      <c r="E231" s="294">
        <v>113.0</v>
      </c>
    </row>
    <row r="232">
      <c r="A232" s="291">
        <v>44466.0</v>
      </c>
      <c r="B232" s="293" t="s">
        <v>7408</v>
      </c>
      <c r="C232" s="293" t="s">
        <v>7599</v>
      </c>
      <c r="D232" s="293" t="s">
        <v>7435</v>
      </c>
      <c r="E232" s="294">
        <v>129.0</v>
      </c>
    </row>
    <row r="233">
      <c r="A233" s="291">
        <v>44466.0</v>
      </c>
      <c r="B233" s="293" t="s">
        <v>7408</v>
      </c>
      <c r="C233" s="293" t="s">
        <v>7600</v>
      </c>
      <c r="D233" s="293" t="s">
        <v>7412</v>
      </c>
      <c r="E233" s="294">
        <v>102.0</v>
      </c>
    </row>
    <row r="234">
      <c r="A234" s="291">
        <v>44466.0</v>
      </c>
      <c r="B234" s="293" t="s">
        <v>7408</v>
      </c>
      <c r="C234" s="293" t="s">
        <v>7601</v>
      </c>
      <c r="D234" s="293" t="s">
        <v>7435</v>
      </c>
      <c r="E234" s="294">
        <v>129.0</v>
      </c>
    </row>
    <row r="235">
      <c r="A235" s="291">
        <v>44466.0</v>
      </c>
      <c r="B235" s="293" t="s">
        <v>7408</v>
      </c>
      <c r="C235" s="293" t="s">
        <v>7602</v>
      </c>
      <c r="D235" s="293" t="s">
        <v>7454</v>
      </c>
      <c r="E235" s="294">
        <v>113.0</v>
      </c>
    </row>
    <row r="236">
      <c r="A236" s="291">
        <v>44466.0</v>
      </c>
      <c r="B236" s="293" t="s">
        <v>7408</v>
      </c>
      <c r="C236" s="293" t="s">
        <v>7603</v>
      </c>
      <c r="D236" s="293" t="s">
        <v>7414</v>
      </c>
      <c r="E236" s="294">
        <v>156.0</v>
      </c>
    </row>
    <row r="237">
      <c r="A237" s="291">
        <v>44466.0</v>
      </c>
      <c r="B237" s="293" t="s">
        <v>7408</v>
      </c>
      <c r="C237" s="293" t="s">
        <v>7604</v>
      </c>
      <c r="D237" s="293" t="s">
        <v>7432</v>
      </c>
      <c r="E237" s="294">
        <v>102.0</v>
      </c>
    </row>
    <row r="238">
      <c r="A238" s="291">
        <v>44466.0</v>
      </c>
      <c r="B238" s="293" t="s">
        <v>7408</v>
      </c>
      <c r="C238" s="293" t="s">
        <v>7605</v>
      </c>
      <c r="D238" s="293" t="s">
        <v>7432</v>
      </c>
      <c r="E238" s="294">
        <v>102.0</v>
      </c>
    </row>
    <row r="239">
      <c r="A239" s="291">
        <v>44466.0</v>
      </c>
      <c r="B239" s="293" t="s">
        <v>7408</v>
      </c>
      <c r="C239" s="293" t="s">
        <v>7606</v>
      </c>
      <c r="D239" s="293" t="s">
        <v>7542</v>
      </c>
      <c r="E239" s="294">
        <v>106.0</v>
      </c>
    </row>
    <row r="240">
      <c r="A240" s="291">
        <v>44466.0</v>
      </c>
      <c r="B240" s="293" t="s">
        <v>7408</v>
      </c>
      <c r="C240" s="293" t="s">
        <v>7607</v>
      </c>
      <c r="D240" s="293" t="s">
        <v>7454</v>
      </c>
      <c r="E240" s="294">
        <v>113.0</v>
      </c>
    </row>
    <row r="241">
      <c r="A241" s="291">
        <v>44466.0</v>
      </c>
      <c r="B241" s="293" t="s">
        <v>7408</v>
      </c>
      <c r="C241" s="293" t="s">
        <v>7608</v>
      </c>
      <c r="D241" s="293" t="s">
        <v>7432</v>
      </c>
      <c r="E241" s="294">
        <v>102.0</v>
      </c>
    </row>
    <row r="242">
      <c r="A242" s="291">
        <v>44466.0</v>
      </c>
      <c r="B242" s="293" t="s">
        <v>7408</v>
      </c>
      <c r="C242" s="293" t="s">
        <v>7609</v>
      </c>
      <c r="D242" s="293" t="s">
        <v>7435</v>
      </c>
      <c r="E242" s="294">
        <v>129.0</v>
      </c>
    </row>
    <row r="243">
      <c r="A243" s="291">
        <v>44466.0</v>
      </c>
      <c r="B243" s="293" t="s">
        <v>7408</v>
      </c>
      <c r="C243" s="293" t="s">
        <v>7610</v>
      </c>
      <c r="D243" s="293" t="s">
        <v>7559</v>
      </c>
      <c r="E243" s="294">
        <v>118.0</v>
      </c>
    </row>
    <row r="244">
      <c r="A244" s="291">
        <v>44466.0</v>
      </c>
      <c r="B244" s="293" t="s">
        <v>7408</v>
      </c>
      <c r="C244" s="293" t="s">
        <v>7611</v>
      </c>
      <c r="D244" s="293" t="s">
        <v>7538</v>
      </c>
      <c r="E244" s="294">
        <v>129.0</v>
      </c>
    </row>
    <row r="245">
      <c r="A245" s="291">
        <v>44466.0</v>
      </c>
      <c r="B245" s="293" t="s">
        <v>7408</v>
      </c>
      <c r="C245" s="293" t="s">
        <v>7612</v>
      </c>
      <c r="D245" s="293" t="s">
        <v>7412</v>
      </c>
      <c r="E245" s="294">
        <v>102.0</v>
      </c>
    </row>
    <row r="246">
      <c r="A246" s="291">
        <v>44466.0</v>
      </c>
      <c r="B246" s="293" t="s">
        <v>7408</v>
      </c>
      <c r="C246" s="293" t="s">
        <v>7613</v>
      </c>
      <c r="D246" s="293" t="s">
        <v>7614</v>
      </c>
      <c r="E246" s="294">
        <v>102.0</v>
      </c>
    </row>
    <row r="247">
      <c r="A247" s="291">
        <v>44466.0</v>
      </c>
      <c r="B247" s="293" t="s">
        <v>7408</v>
      </c>
      <c r="C247" s="293" t="s">
        <v>7615</v>
      </c>
      <c r="D247" s="293" t="s">
        <v>7414</v>
      </c>
      <c r="E247" s="294">
        <v>156.0</v>
      </c>
    </row>
    <row r="248">
      <c r="A248" s="291">
        <v>44466.0</v>
      </c>
      <c r="B248" s="293" t="s">
        <v>7408</v>
      </c>
      <c r="C248" s="293" t="s">
        <v>7616</v>
      </c>
      <c r="D248" s="293" t="s">
        <v>7435</v>
      </c>
      <c r="E248" s="294">
        <v>129.0</v>
      </c>
    </row>
    <row r="249">
      <c r="A249" s="291">
        <v>44466.0</v>
      </c>
      <c r="B249" s="293" t="s">
        <v>7408</v>
      </c>
      <c r="C249" s="293" t="s">
        <v>7617</v>
      </c>
      <c r="D249" s="293" t="s">
        <v>7445</v>
      </c>
      <c r="E249" s="294">
        <v>145.0</v>
      </c>
    </row>
    <row r="250">
      <c r="A250" s="291">
        <v>44466.0</v>
      </c>
      <c r="B250" s="293" t="s">
        <v>7408</v>
      </c>
      <c r="C250" s="293" t="s">
        <v>7618</v>
      </c>
      <c r="D250" s="293" t="s">
        <v>7414</v>
      </c>
      <c r="E250" s="294">
        <v>156.0</v>
      </c>
    </row>
    <row r="251">
      <c r="A251" s="291">
        <v>44466.0</v>
      </c>
      <c r="B251" s="293" t="s">
        <v>7408</v>
      </c>
      <c r="C251" s="293" t="s">
        <v>7619</v>
      </c>
      <c r="D251" s="293" t="s">
        <v>7428</v>
      </c>
      <c r="E251" s="294">
        <v>161.0</v>
      </c>
    </row>
    <row r="252">
      <c r="A252" s="291">
        <v>44466.0</v>
      </c>
      <c r="B252" s="293" t="s">
        <v>7408</v>
      </c>
      <c r="C252" s="293" t="s">
        <v>7620</v>
      </c>
      <c r="D252" s="293" t="s">
        <v>7621</v>
      </c>
      <c r="E252" s="294">
        <v>106.0</v>
      </c>
    </row>
    <row r="253">
      <c r="A253" s="291">
        <v>44466.0</v>
      </c>
      <c r="B253" s="293" t="s">
        <v>7408</v>
      </c>
      <c r="C253" s="293" t="s">
        <v>7622</v>
      </c>
      <c r="D253" s="293" t="s">
        <v>7414</v>
      </c>
      <c r="E253" s="294">
        <v>156.0</v>
      </c>
    </row>
    <row r="254">
      <c r="A254" s="291">
        <v>44466.0</v>
      </c>
      <c r="B254" s="293" t="s">
        <v>7408</v>
      </c>
      <c r="C254" s="293" t="s">
        <v>7623</v>
      </c>
      <c r="D254" s="293" t="s">
        <v>7464</v>
      </c>
      <c r="E254" s="294">
        <v>150.0</v>
      </c>
    </row>
    <row r="255">
      <c r="A255" s="291">
        <v>44466.0</v>
      </c>
      <c r="B255" s="293" t="s">
        <v>7408</v>
      </c>
      <c r="C255" s="293" t="s">
        <v>7624</v>
      </c>
      <c r="D255" s="293" t="s">
        <v>7437</v>
      </c>
      <c r="E255" s="294">
        <v>106.0</v>
      </c>
    </row>
    <row r="256">
      <c r="A256" s="291">
        <v>44466.0</v>
      </c>
      <c r="B256" s="293" t="s">
        <v>1641</v>
      </c>
      <c r="C256" s="293" t="s">
        <v>7625</v>
      </c>
      <c r="D256" s="293" t="s">
        <v>7459</v>
      </c>
      <c r="E256" s="294">
        <v>-7.49</v>
      </c>
    </row>
    <row r="257">
      <c r="A257" s="291">
        <v>44466.0</v>
      </c>
      <c r="B257" s="293" t="s">
        <v>1641</v>
      </c>
      <c r="C257" s="293" t="s">
        <v>7626</v>
      </c>
      <c r="D257" s="293" t="s">
        <v>7459</v>
      </c>
      <c r="E257" s="294">
        <v>-7.49</v>
      </c>
    </row>
    <row r="258">
      <c r="A258" s="291">
        <v>44466.0</v>
      </c>
      <c r="B258" s="293" t="s">
        <v>1641</v>
      </c>
      <c r="C258" s="293" t="s">
        <v>7627</v>
      </c>
      <c r="D258" s="293" t="s">
        <v>7459</v>
      </c>
      <c r="E258" s="294">
        <v>-7.49</v>
      </c>
    </row>
    <row r="259">
      <c r="A259" s="291">
        <v>44466.0</v>
      </c>
      <c r="B259" s="293" t="s">
        <v>1641</v>
      </c>
      <c r="C259" s="293" t="s">
        <v>7628</v>
      </c>
      <c r="D259" s="293" t="s">
        <v>7459</v>
      </c>
      <c r="E259" s="294">
        <v>-7.49</v>
      </c>
    </row>
    <row r="260">
      <c r="A260" s="291">
        <v>44466.0</v>
      </c>
      <c r="B260" s="293" t="s">
        <v>7419</v>
      </c>
      <c r="C260" s="293" t="s">
        <v>7541</v>
      </c>
      <c r="D260" s="293" t="s">
        <v>7542</v>
      </c>
      <c r="E260" s="294">
        <v>11.82</v>
      </c>
    </row>
    <row r="261">
      <c r="A261" s="291">
        <v>44466.0</v>
      </c>
      <c r="B261" s="293" t="s">
        <v>7419</v>
      </c>
      <c r="C261" s="293" t="s">
        <v>7528</v>
      </c>
      <c r="D261" s="293" t="s">
        <v>7410</v>
      </c>
      <c r="E261" s="294">
        <v>-10.05</v>
      </c>
    </row>
    <row r="262">
      <c r="A262" s="291">
        <v>44466.0</v>
      </c>
      <c r="B262" s="293" t="s">
        <v>7419</v>
      </c>
      <c r="C262" s="293" t="s">
        <v>7543</v>
      </c>
      <c r="D262" s="293" t="s">
        <v>7412</v>
      </c>
      <c r="E262" s="294">
        <v>-15.3</v>
      </c>
    </row>
    <row r="263">
      <c r="A263" s="291">
        <v>44466.0</v>
      </c>
      <c r="B263" s="293" t="s">
        <v>7419</v>
      </c>
      <c r="C263" s="293" t="s">
        <v>7554</v>
      </c>
      <c r="D263" s="293" t="s">
        <v>7457</v>
      </c>
      <c r="E263" s="294">
        <v>-15.3</v>
      </c>
    </row>
    <row r="264">
      <c r="A264" s="291">
        <v>44466.0</v>
      </c>
      <c r="B264" s="293" t="s">
        <v>7419</v>
      </c>
      <c r="C264" s="293" t="s">
        <v>7560</v>
      </c>
      <c r="D264" s="293" t="s">
        <v>7412</v>
      </c>
      <c r="E264" s="294">
        <v>-15.3</v>
      </c>
    </row>
    <row r="265">
      <c r="A265" s="291">
        <v>44466.0</v>
      </c>
      <c r="B265" s="293" t="s">
        <v>7419</v>
      </c>
      <c r="C265" s="293" t="s">
        <v>7563</v>
      </c>
      <c r="D265" s="293" t="s">
        <v>7457</v>
      </c>
      <c r="E265" s="294">
        <v>-15.3</v>
      </c>
    </row>
    <row r="266">
      <c r="A266" s="291">
        <v>44466.0</v>
      </c>
      <c r="B266" s="293" t="s">
        <v>7419</v>
      </c>
      <c r="C266" s="293" t="s">
        <v>7572</v>
      </c>
      <c r="D266" s="293" t="s">
        <v>7573</v>
      </c>
      <c r="E266" s="294">
        <v>-15.3</v>
      </c>
    </row>
    <row r="267">
      <c r="A267" s="291">
        <v>44466.0</v>
      </c>
      <c r="B267" s="293" t="s">
        <v>7419</v>
      </c>
      <c r="C267" s="293" t="s">
        <v>7577</v>
      </c>
      <c r="D267" s="293" t="s">
        <v>7412</v>
      </c>
      <c r="E267" s="294">
        <v>-15.3</v>
      </c>
    </row>
    <row r="268">
      <c r="A268" s="291">
        <v>44466.0</v>
      </c>
      <c r="B268" s="292" t="s">
        <v>7419</v>
      </c>
      <c r="C268" s="293" t="s">
        <v>7578</v>
      </c>
      <c r="D268" s="293" t="s">
        <v>7432</v>
      </c>
      <c r="E268" s="294">
        <v>-15.3</v>
      </c>
    </row>
    <row r="269">
      <c r="A269" s="291">
        <v>44466.0</v>
      </c>
      <c r="B269" s="292" t="s">
        <v>7419</v>
      </c>
      <c r="C269" s="293" t="s">
        <v>7584</v>
      </c>
      <c r="D269" s="293" t="s">
        <v>7432</v>
      </c>
      <c r="E269" s="294">
        <v>-15.3</v>
      </c>
    </row>
    <row r="270">
      <c r="A270" s="291">
        <v>44466.0</v>
      </c>
      <c r="B270" s="292" t="s">
        <v>7419</v>
      </c>
      <c r="C270" s="293" t="s">
        <v>7588</v>
      </c>
      <c r="D270" s="293" t="s">
        <v>7432</v>
      </c>
      <c r="E270" s="294">
        <v>-15.3</v>
      </c>
    </row>
    <row r="271">
      <c r="A271" s="291">
        <v>44466.0</v>
      </c>
      <c r="B271" s="292" t="s">
        <v>7419</v>
      </c>
      <c r="C271" s="293" t="s">
        <v>7591</v>
      </c>
      <c r="D271" s="293" t="s">
        <v>7457</v>
      </c>
      <c r="E271" s="294">
        <v>-15.3</v>
      </c>
    </row>
    <row r="272">
      <c r="A272" s="291">
        <v>44466.0</v>
      </c>
      <c r="B272" s="292" t="s">
        <v>7419</v>
      </c>
      <c r="C272" s="293" t="s">
        <v>7595</v>
      </c>
      <c r="D272" s="293" t="s">
        <v>7522</v>
      </c>
      <c r="E272" s="294">
        <v>-15.3</v>
      </c>
    </row>
    <row r="273">
      <c r="A273" s="291">
        <v>44466.0</v>
      </c>
      <c r="B273" s="292" t="s">
        <v>7419</v>
      </c>
      <c r="C273" s="293" t="s">
        <v>7600</v>
      </c>
      <c r="D273" s="293" t="s">
        <v>7412</v>
      </c>
      <c r="E273" s="294">
        <v>-15.3</v>
      </c>
    </row>
    <row r="274">
      <c r="A274" s="291">
        <v>44466.0</v>
      </c>
      <c r="B274" s="292" t="s">
        <v>7419</v>
      </c>
      <c r="C274" s="293" t="s">
        <v>7604</v>
      </c>
      <c r="D274" s="293" t="s">
        <v>7432</v>
      </c>
      <c r="E274" s="294">
        <v>-15.3</v>
      </c>
    </row>
    <row r="275">
      <c r="A275" s="291">
        <v>44466.0</v>
      </c>
      <c r="B275" s="292" t="s">
        <v>7419</v>
      </c>
      <c r="C275" s="293" t="s">
        <v>7605</v>
      </c>
      <c r="D275" s="293" t="s">
        <v>7432</v>
      </c>
      <c r="E275" s="294">
        <v>-15.3</v>
      </c>
    </row>
    <row r="276">
      <c r="A276" s="291">
        <v>44466.0</v>
      </c>
      <c r="B276" s="292" t="s">
        <v>7419</v>
      </c>
      <c r="C276" s="293" t="s">
        <v>7608</v>
      </c>
      <c r="D276" s="293" t="s">
        <v>7432</v>
      </c>
      <c r="E276" s="294">
        <v>-15.3</v>
      </c>
    </row>
    <row r="277">
      <c r="A277" s="291">
        <v>44466.0</v>
      </c>
      <c r="B277" s="292" t="s">
        <v>7419</v>
      </c>
      <c r="C277" s="293" t="s">
        <v>7612</v>
      </c>
      <c r="D277" s="293" t="s">
        <v>7412</v>
      </c>
      <c r="E277" s="294">
        <v>-15.3</v>
      </c>
    </row>
    <row r="278">
      <c r="A278" s="291">
        <v>44466.0</v>
      </c>
      <c r="B278" s="292" t="s">
        <v>7419</v>
      </c>
      <c r="C278" s="293" t="s">
        <v>7613</v>
      </c>
      <c r="D278" s="293" t="s">
        <v>7614</v>
      </c>
      <c r="E278" s="294">
        <v>-15.3</v>
      </c>
    </row>
    <row r="279">
      <c r="A279" s="291">
        <v>44466.0</v>
      </c>
      <c r="B279" s="292" t="s">
        <v>7419</v>
      </c>
      <c r="C279" s="293" t="s">
        <v>7544</v>
      </c>
      <c r="D279" s="293" t="s">
        <v>7437</v>
      </c>
      <c r="E279" s="294">
        <v>-15.9</v>
      </c>
    </row>
    <row r="280">
      <c r="A280" s="291">
        <v>44466.0</v>
      </c>
      <c r="B280" s="292" t="s">
        <v>7419</v>
      </c>
      <c r="C280" s="293" t="s">
        <v>7553</v>
      </c>
      <c r="D280" s="293" t="s">
        <v>7447</v>
      </c>
      <c r="E280" s="294">
        <v>-15.9</v>
      </c>
    </row>
    <row r="281">
      <c r="A281" s="291">
        <v>44466.0</v>
      </c>
      <c r="B281" s="292" t="s">
        <v>7419</v>
      </c>
      <c r="C281" s="293" t="s">
        <v>7557</v>
      </c>
      <c r="D281" s="293" t="s">
        <v>7443</v>
      </c>
      <c r="E281" s="294">
        <v>-15.9</v>
      </c>
    </row>
    <row r="282">
      <c r="A282" s="291">
        <v>44466.0</v>
      </c>
      <c r="B282" s="292" t="s">
        <v>7419</v>
      </c>
      <c r="C282" s="293" t="s">
        <v>7562</v>
      </c>
      <c r="D282" s="293" t="s">
        <v>7437</v>
      </c>
      <c r="E282" s="294">
        <v>-15.9</v>
      </c>
    </row>
    <row r="283">
      <c r="A283" s="291">
        <v>44466.0</v>
      </c>
      <c r="B283" s="292" t="s">
        <v>7419</v>
      </c>
      <c r="C283" s="293" t="s">
        <v>7574</v>
      </c>
      <c r="D283" s="293" t="s">
        <v>7447</v>
      </c>
      <c r="E283" s="294">
        <v>-15.9</v>
      </c>
    </row>
    <row r="284">
      <c r="A284" s="291">
        <v>44466.0</v>
      </c>
      <c r="B284" s="292" t="s">
        <v>7419</v>
      </c>
      <c r="C284" s="293" t="s">
        <v>7575</v>
      </c>
      <c r="D284" s="293" t="s">
        <v>7437</v>
      </c>
      <c r="E284" s="294">
        <v>-15.9</v>
      </c>
    </row>
    <row r="285">
      <c r="A285" s="291">
        <v>44466.0</v>
      </c>
      <c r="B285" s="292" t="s">
        <v>7419</v>
      </c>
      <c r="C285" s="293" t="s">
        <v>7581</v>
      </c>
      <c r="D285" s="293" t="s">
        <v>7512</v>
      </c>
      <c r="E285" s="294">
        <v>-15.9</v>
      </c>
    </row>
    <row r="286">
      <c r="A286" s="291">
        <v>44466.0</v>
      </c>
      <c r="B286" s="292" t="s">
        <v>7419</v>
      </c>
      <c r="C286" s="293" t="s">
        <v>7582</v>
      </c>
      <c r="D286" s="293" t="s">
        <v>7437</v>
      </c>
      <c r="E286" s="294">
        <v>-15.9</v>
      </c>
    </row>
    <row r="287">
      <c r="A287" s="291">
        <v>44466.0</v>
      </c>
      <c r="B287" s="292" t="s">
        <v>7419</v>
      </c>
      <c r="C287" s="293" t="s">
        <v>7587</v>
      </c>
      <c r="D287" s="293" t="s">
        <v>7437</v>
      </c>
      <c r="E287" s="294">
        <v>-15.9</v>
      </c>
    </row>
    <row r="288">
      <c r="A288" s="291">
        <v>44466.0</v>
      </c>
      <c r="B288" s="292" t="s">
        <v>7419</v>
      </c>
      <c r="C288" s="293" t="s">
        <v>7589</v>
      </c>
      <c r="D288" s="293" t="s">
        <v>7437</v>
      </c>
      <c r="E288" s="294">
        <v>-15.9</v>
      </c>
    </row>
    <row r="289">
      <c r="A289" s="291">
        <v>44466.0</v>
      </c>
      <c r="B289" s="293" t="s">
        <v>7419</v>
      </c>
      <c r="C289" s="293" t="s">
        <v>7592</v>
      </c>
      <c r="D289" s="293" t="s">
        <v>7512</v>
      </c>
      <c r="E289" s="294">
        <v>-15.9</v>
      </c>
    </row>
    <row r="290">
      <c r="A290" s="291">
        <v>44466.0</v>
      </c>
      <c r="B290" s="293" t="s">
        <v>7419</v>
      </c>
      <c r="C290" s="293" t="s">
        <v>7594</v>
      </c>
      <c r="D290" s="293" t="s">
        <v>7447</v>
      </c>
      <c r="E290" s="294">
        <v>-15.9</v>
      </c>
    </row>
    <row r="291">
      <c r="A291" s="291">
        <v>44466.0</v>
      </c>
      <c r="B291" s="293" t="s">
        <v>7419</v>
      </c>
      <c r="C291" s="293" t="s">
        <v>7596</v>
      </c>
      <c r="D291" s="293" t="s">
        <v>7437</v>
      </c>
      <c r="E291" s="294">
        <v>-15.9</v>
      </c>
    </row>
    <row r="292">
      <c r="A292" s="291">
        <v>44466.0</v>
      </c>
      <c r="B292" s="293" t="s">
        <v>7419</v>
      </c>
      <c r="C292" s="293" t="s">
        <v>7597</v>
      </c>
      <c r="D292" s="293" t="s">
        <v>7437</v>
      </c>
      <c r="E292" s="294">
        <v>-15.9</v>
      </c>
    </row>
    <row r="293">
      <c r="A293" s="291">
        <v>44466.0</v>
      </c>
      <c r="B293" s="293" t="s">
        <v>7419</v>
      </c>
      <c r="C293" s="293" t="s">
        <v>7606</v>
      </c>
      <c r="D293" s="293" t="s">
        <v>7542</v>
      </c>
      <c r="E293" s="294">
        <v>-15.9</v>
      </c>
    </row>
    <row r="294">
      <c r="A294" s="291">
        <v>44466.0</v>
      </c>
      <c r="B294" s="293" t="s">
        <v>7419</v>
      </c>
      <c r="C294" s="293" t="s">
        <v>7620</v>
      </c>
      <c r="D294" s="293" t="s">
        <v>7621</v>
      </c>
      <c r="E294" s="294">
        <v>-15.9</v>
      </c>
    </row>
    <row r="295">
      <c r="A295" s="291">
        <v>44466.0</v>
      </c>
      <c r="B295" s="293" t="s">
        <v>7419</v>
      </c>
      <c r="C295" s="293" t="s">
        <v>7624</v>
      </c>
      <c r="D295" s="293" t="s">
        <v>7437</v>
      </c>
      <c r="E295" s="294">
        <v>-15.9</v>
      </c>
    </row>
    <row r="296">
      <c r="A296" s="291">
        <v>44466.0</v>
      </c>
      <c r="B296" s="293" t="s">
        <v>7419</v>
      </c>
      <c r="C296" s="293" t="s">
        <v>7532</v>
      </c>
      <c r="D296" s="293" t="s">
        <v>7454</v>
      </c>
      <c r="E296" s="294">
        <v>-16.95</v>
      </c>
    </row>
    <row r="297">
      <c r="A297" s="291">
        <v>44466.0</v>
      </c>
      <c r="B297" s="293" t="s">
        <v>7419</v>
      </c>
      <c r="C297" s="293" t="s">
        <v>7533</v>
      </c>
      <c r="D297" s="293" t="s">
        <v>7454</v>
      </c>
      <c r="E297" s="294">
        <v>-16.95</v>
      </c>
    </row>
    <row r="298">
      <c r="A298" s="291">
        <v>44466.0</v>
      </c>
      <c r="B298" s="293" t="s">
        <v>7419</v>
      </c>
      <c r="C298" s="293" t="s">
        <v>7583</v>
      </c>
      <c r="D298" s="293" t="s">
        <v>7454</v>
      </c>
      <c r="E298" s="294">
        <v>-16.95</v>
      </c>
    </row>
    <row r="299">
      <c r="A299" s="291">
        <v>44466.0</v>
      </c>
      <c r="B299" s="293" t="s">
        <v>7419</v>
      </c>
      <c r="C299" s="293" t="s">
        <v>7598</v>
      </c>
      <c r="D299" s="293" t="s">
        <v>7454</v>
      </c>
      <c r="E299" s="294">
        <v>-16.95</v>
      </c>
    </row>
    <row r="300">
      <c r="A300" s="291">
        <v>44466.0</v>
      </c>
      <c r="B300" s="293" t="s">
        <v>7419</v>
      </c>
      <c r="C300" s="293" t="s">
        <v>7602</v>
      </c>
      <c r="D300" s="293" t="s">
        <v>7454</v>
      </c>
      <c r="E300" s="294">
        <v>-16.95</v>
      </c>
    </row>
    <row r="301">
      <c r="A301" s="291">
        <v>44466.0</v>
      </c>
      <c r="B301" s="293" t="s">
        <v>7419</v>
      </c>
      <c r="C301" s="293" t="s">
        <v>7607</v>
      </c>
      <c r="D301" s="293" t="s">
        <v>7454</v>
      </c>
      <c r="E301" s="294">
        <v>-16.95</v>
      </c>
    </row>
    <row r="302">
      <c r="A302" s="291">
        <v>44466.0</v>
      </c>
      <c r="B302" s="293" t="s">
        <v>7419</v>
      </c>
      <c r="C302" s="293" t="s">
        <v>7549</v>
      </c>
      <c r="D302" s="293" t="s">
        <v>7550</v>
      </c>
      <c r="E302" s="294">
        <v>-17.55</v>
      </c>
    </row>
    <row r="303">
      <c r="A303" s="291">
        <v>44466.0</v>
      </c>
      <c r="B303" s="293" t="s">
        <v>7419</v>
      </c>
      <c r="C303" s="293" t="s">
        <v>7558</v>
      </c>
      <c r="D303" s="293" t="s">
        <v>7559</v>
      </c>
      <c r="E303" s="294">
        <v>-17.7</v>
      </c>
    </row>
    <row r="304">
      <c r="A304" s="291">
        <v>44466.0</v>
      </c>
      <c r="B304" s="293" t="s">
        <v>7419</v>
      </c>
      <c r="C304" s="293" t="s">
        <v>7610</v>
      </c>
      <c r="D304" s="293" t="s">
        <v>7559</v>
      </c>
      <c r="E304" s="294">
        <v>-17.7</v>
      </c>
    </row>
    <row r="305">
      <c r="A305" s="291">
        <v>44466.0</v>
      </c>
      <c r="B305" s="293" t="s">
        <v>7419</v>
      </c>
      <c r="C305" s="293" t="s">
        <v>7534</v>
      </c>
      <c r="D305" s="293" t="s">
        <v>7421</v>
      </c>
      <c r="E305" s="294">
        <v>-18.6</v>
      </c>
    </row>
    <row r="306">
      <c r="A306" s="291">
        <v>44466.0</v>
      </c>
      <c r="B306" s="293" t="s">
        <v>7419</v>
      </c>
      <c r="C306" s="293" t="s">
        <v>7571</v>
      </c>
      <c r="D306" s="293" t="s">
        <v>7421</v>
      </c>
      <c r="E306" s="294">
        <v>-18.6</v>
      </c>
    </row>
    <row r="307">
      <c r="A307" s="291">
        <v>44466.0</v>
      </c>
      <c r="B307" s="293" t="s">
        <v>7419</v>
      </c>
      <c r="C307" s="293" t="s">
        <v>7537</v>
      </c>
      <c r="D307" s="293" t="s">
        <v>7538</v>
      </c>
      <c r="E307" s="294">
        <v>-19.35</v>
      </c>
    </row>
    <row r="308">
      <c r="A308" s="291">
        <v>44466.0</v>
      </c>
      <c r="B308" s="293" t="s">
        <v>7419</v>
      </c>
      <c r="C308" s="293" t="s">
        <v>7546</v>
      </c>
      <c r="D308" s="293" t="s">
        <v>7435</v>
      </c>
      <c r="E308" s="294">
        <v>-19.35</v>
      </c>
    </row>
    <row r="309">
      <c r="A309" s="291">
        <v>44466.0</v>
      </c>
      <c r="B309" s="293" t="s">
        <v>7419</v>
      </c>
      <c r="C309" s="293" t="s">
        <v>7547</v>
      </c>
      <c r="D309" s="293" t="s">
        <v>7435</v>
      </c>
      <c r="E309" s="294">
        <v>-19.35</v>
      </c>
    </row>
    <row r="310">
      <c r="A310" s="291">
        <v>44466.0</v>
      </c>
      <c r="B310" s="293" t="s">
        <v>7419</v>
      </c>
      <c r="C310" s="293" t="s">
        <v>7551</v>
      </c>
      <c r="D310" s="293" t="s">
        <v>7435</v>
      </c>
      <c r="E310" s="294">
        <v>-19.35</v>
      </c>
    </row>
    <row r="311">
      <c r="A311" s="291">
        <v>44466.0</v>
      </c>
      <c r="B311" s="293" t="s">
        <v>7419</v>
      </c>
      <c r="C311" s="293" t="s">
        <v>7552</v>
      </c>
      <c r="D311" s="293" t="s">
        <v>7435</v>
      </c>
      <c r="E311" s="294">
        <v>-19.35</v>
      </c>
    </row>
    <row r="312">
      <c r="A312" s="291">
        <v>44466.0</v>
      </c>
      <c r="B312" s="293" t="s">
        <v>7419</v>
      </c>
      <c r="C312" s="293" t="s">
        <v>7567</v>
      </c>
      <c r="D312" s="293" t="s">
        <v>7435</v>
      </c>
      <c r="E312" s="294">
        <v>-19.35</v>
      </c>
    </row>
    <row r="313">
      <c r="A313" s="291">
        <v>44466.0</v>
      </c>
      <c r="B313" s="292" t="s">
        <v>7419</v>
      </c>
      <c r="C313" s="293" t="s">
        <v>7568</v>
      </c>
      <c r="D313" s="293" t="s">
        <v>7435</v>
      </c>
      <c r="E313" s="294">
        <v>-19.35</v>
      </c>
    </row>
    <row r="314">
      <c r="A314" s="291">
        <v>44466.0</v>
      </c>
      <c r="B314" s="292" t="s">
        <v>7419</v>
      </c>
      <c r="C314" s="293" t="s">
        <v>7580</v>
      </c>
      <c r="D314" s="293" t="s">
        <v>7538</v>
      </c>
      <c r="E314" s="294">
        <v>-19.35</v>
      </c>
    </row>
    <row r="315">
      <c r="A315" s="291">
        <v>44466.0</v>
      </c>
      <c r="B315" s="292" t="s">
        <v>7419</v>
      </c>
      <c r="C315" s="293" t="s">
        <v>7585</v>
      </c>
      <c r="D315" s="293" t="s">
        <v>7435</v>
      </c>
      <c r="E315" s="294">
        <v>-19.35</v>
      </c>
    </row>
    <row r="316">
      <c r="A316" s="291">
        <v>44466.0</v>
      </c>
      <c r="B316" s="292" t="s">
        <v>7419</v>
      </c>
      <c r="C316" s="293" t="s">
        <v>7586</v>
      </c>
      <c r="D316" s="293" t="s">
        <v>7435</v>
      </c>
      <c r="E316" s="294">
        <v>-19.35</v>
      </c>
    </row>
    <row r="317">
      <c r="A317" s="291">
        <v>44466.0</v>
      </c>
      <c r="B317" s="292" t="s">
        <v>7419</v>
      </c>
      <c r="C317" s="293" t="s">
        <v>7590</v>
      </c>
      <c r="D317" s="293" t="s">
        <v>7538</v>
      </c>
      <c r="E317" s="294">
        <v>-19.35</v>
      </c>
    </row>
    <row r="318">
      <c r="A318" s="291">
        <v>44466.0</v>
      </c>
      <c r="B318" s="292" t="s">
        <v>7419</v>
      </c>
      <c r="C318" s="293" t="s">
        <v>7599</v>
      </c>
      <c r="D318" s="293" t="s">
        <v>7435</v>
      </c>
      <c r="E318" s="294">
        <v>-19.35</v>
      </c>
    </row>
    <row r="319">
      <c r="A319" s="291">
        <v>44466.0</v>
      </c>
      <c r="B319" s="292" t="s">
        <v>7419</v>
      </c>
      <c r="C319" s="293" t="s">
        <v>7601</v>
      </c>
      <c r="D319" s="293" t="s">
        <v>7435</v>
      </c>
      <c r="E319" s="294">
        <v>-19.35</v>
      </c>
    </row>
    <row r="320">
      <c r="A320" s="291">
        <v>44466.0</v>
      </c>
      <c r="B320" s="292" t="s">
        <v>7419</v>
      </c>
      <c r="C320" s="293" t="s">
        <v>7609</v>
      </c>
      <c r="D320" s="293" t="s">
        <v>7435</v>
      </c>
      <c r="E320" s="294">
        <v>-19.35</v>
      </c>
    </row>
    <row r="321">
      <c r="A321" s="291">
        <v>44466.0</v>
      </c>
      <c r="B321" s="292" t="s">
        <v>7419</v>
      </c>
      <c r="C321" s="293" t="s">
        <v>7611</v>
      </c>
      <c r="D321" s="293" t="s">
        <v>7538</v>
      </c>
      <c r="E321" s="294">
        <v>-19.35</v>
      </c>
    </row>
    <row r="322">
      <c r="A322" s="291">
        <v>44466.0</v>
      </c>
      <c r="B322" s="292" t="s">
        <v>7419</v>
      </c>
      <c r="C322" s="293" t="s">
        <v>7616</v>
      </c>
      <c r="D322" s="293" t="s">
        <v>7435</v>
      </c>
      <c r="E322" s="294">
        <v>-19.35</v>
      </c>
    </row>
    <row r="323">
      <c r="A323" s="291">
        <v>44466.0</v>
      </c>
      <c r="B323" s="292" t="s">
        <v>7419</v>
      </c>
      <c r="C323" s="293" t="s">
        <v>7529</v>
      </c>
      <c r="D323" s="293" t="s">
        <v>7509</v>
      </c>
      <c r="E323" s="294">
        <v>-20.1</v>
      </c>
    </row>
    <row r="324">
      <c r="A324" s="291">
        <v>44466.0</v>
      </c>
      <c r="B324" s="292" t="s">
        <v>7419</v>
      </c>
      <c r="C324" s="293" t="s">
        <v>7569</v>
      </c>
      <c r="D324" s="293" t="s">
        <v>7441</v>
      </c>
      <c r="E324" s="294">
        <v>-20.1</v>
      </c>
    </row>
    <row r="325">
      <c r="A325" s="291">
        <v>44466.0</v>
      </c>
      <c r="B325" s="292" t="s">
        <v>7419</v>
      </c>
      <c r="C325" s="293" t="s">
        <v>7564</v>
      </c>
      <c r="D325" s="293" t="s">
        <v>7445</v>
      </c>
      <c r="E325" s="294">
        <v>-21.0</v>
      </c>
    </row>
    <row r="326">
      <c r="A326" s="291">
        <v>44466.0</v>
      </c>
      <c r="B326" s="292" t="s">
        <v>7419</v>
      </c>
      <c r="C326" s="293" t="s">
        <v>7545</v>
      </c>
      <c r="D326" s="293" t="s">
        <v>7445</v>
      </c>
      <c r="E326" s="294">
        <v>-21.75</v>
      </c>
    </row>
    <row r="327">
      <c r="A327" s="291">
        <v>44466.0</v>
      </c>
      <c r="B327" s="292" t="s">
        <v>7419</v>
      </c>
      <c r="C327" s="293" t="s">
        <v>7561</v>
      </c>
      <c r="D327" s="293" t="s">
        <v>7445</v>
      </c>
      <c r="E327" s="294">
        <v>-21.75</v>
      </c>
    </row>
    <row r="328">
      <c r="A328" s="291">
        <v>44466.0</v>
      </c>
      <c r="B328" s="292" t="s">
        <v>7419</v>
      </c>
      <c r="C328" s="293" t="s">
        <v>7579</v>
      </c>
      <c r="D328" s="293" t="s">
        <v>7445</v>
      </c>
      <c r="E328" s="294">
        <v>-21.75</v>
      </c>
    </row>
    <row r="329">
      <c r="A329" s="291">
        <v>44466.0</v>
      </c>
      <c r="B329" s="292" t="s">
        <v>7419</v>
      </c>
      <c r="C329" s="293" t="s">
        <v>7617</v>
      </c>
      <c r="D329" s="293" t="s">
        <v>7445</v>
      </c>
      <c r="E329" s="294">
        <v>-21.75</v>
      </c>
    </row>
    <row r="330">
      <c r="A330" s="291">
        <v>44466.0</v>
      </c>
      <c r="B330" s="292" t="s">
        <v>7419</v>
      </c>
      <c r="C330" s="293" t="s">
        <v>7548</v>
      </c>
      <c r="D330" s="293" t="s">
        <v>7464</v>
      </c>
      <c r="E330" s="294">
        <v>-22.5</v>
      </c>
    </row>
    <row r="331">
      <c r="A331" s="291">
        <v>44466.0</v>
      </c>
      <c r="B331" s="293" t="s">
        <v>7419</v>
      </c>
      <c r="C331" s="293" t="s">
        <v>7576</v>
      </c>
      <c r="D331" s="293" t="s">
        <v>7464</v>
      </c>
      <c r="E331" s="294">
        <v>-22.5</v>
      </c>
    </row>
    <row r="332">
      <c r="A332" s="291">
        <v>44466.0</v>
      </c>
      <c r="B332" s="293" t="s">
        <v>7419</v>
      </c>
      <c r="C332" s="293" t="s">
        <v>7623</v>
      </c>
      <c r="D332" s="293" t="s">
        <v>7464</v>
      </c>
      <c r="E332" s="294">
        <v>-22.5</v>
      </c>
    </row>
    <row r="333">
      <c r="A333" s="291">
        <v>44466.0</v>
      </c>
      <c r="B333" s="293" t="s">
        <v>7419</v>
      </c>
      <c r="C333" s="293" t="s">
        <v>7603</v>
      </c>
      <c r="D333" s="293" t="s">
        <v>7414</v>
      </c>
      <c r="E333" s="294">
        <v>-23.4</v>
      </c>
    </row>
    <row r="334">
      <c r="A334" s="291">
        <v>44466.0</v>
      </c>
      <c r="B334" s="293" t="s">
        <v>7419</v>
      </c>
      <c r="C334" s="293" t="s">
        <v>7615</v>
      </c>
      <c r="D334" s="293" t="s">
        <v>7414</v>
      </c>
      <c r="E334" s="294">
        <v>-23.4</v>
      </c>
    </row>
    <row r="335">
      <c r="A335" s="291">
        <v>44466.0</v>
      </c>
      <c r="B335" s="293" t="s">
        <v>7419</v>
      </c>
      <c r="C335" s="293" t="s">
        <v>7618</v>
      </c>
      <c r="D335" s="293" t="s">
        <v>7414</v>
      </c>
      <c r="E335" s="294">
        <v>-23.4</v>
      </c>
    </row>
    <row r="336">
      <c r="A336" s="291">
        <v>44466.0</v>
      </c>
      <c r="B336" s="293" t="s">
        <v>7419</v>
      </c>
      <c r="C336" s="293" t="s">
        <v>7622</v>
      </c>
      <c r="D336" s="293" t="s">
        <v>7414</v>
      </c>
      <c r="E336" s="294">
        <v>-23.4</v>
      </c>
    </row>
    <row r="337">
      <c r="A337" s="291">
        <v>44466.0</v>
      </c>
      <c r="B337" s="293" t="s">
        <v>7419</v>
      </c>
      <c r="C337" s="293" t="s">
        <v>7556</v>
      </c>
      <c r="D337" s="293" t="s">
        <v>7428</v>
      </c>
      <c r="E337" s="294">
        <v>-24.15</v>
      </c>
    </row>
    <row r="338">
      <c r="A338" s="291">
        <v>44466.0</v>
      </c>
      <c r="B338" s="293" t="s">
        <v>7419</v>
      </c>
      <c r="C338" s="293" t="s">
        <v>7570</v>
      </c>
      <c r="D338" s="293" t="s">
        <v>7428</v>
      </c>
      <c r="E338" s="294">
        <v>-24.15</v>
      </c>
    </row>
    <row r="339">
      <c r="A339" s="291">
        <v>44466.0</v>
      </c>
      <c r="B339" s="293" t="s">
        <v>7419</v>
      </c>
      <c r="C339" s="293" t="s">
        <v>7619</v>
      </c>
      <c r="D339" s="293" t="s">
        <v>7428</v>
      </c>
      <c r="E339" s="294">
        <v>-24.15</v>
      </c>
    </row>
    <row r="340">
      <c r="A340" s="291">
        <v>44466.0</v>
      </c>
      <c r="B340" s="293" t="s">
        <v>7419</v>
      </c>
      <c r="C340" s="293" t="s">
        <v>7535</v>
      </c>
      <c r="D340" s="293" t="s">
        <v>7536</v>
      </c>
      <c r="E340" s="294">
        <v>-24.9</v>
      </c>
    </row>
    <row r="341">
      <c r="A341" s="291">
        <v>44466.0</v>
      </c>
      <c r="B341" s="293" t="s">
        <v>7419</v>
      </c>
      <c r="C341" s="293" t="s">
        <v>7565</v>
      </c>
      <c r="D341" s="293" t="s">
        <v>7566</v>
      </c>
      <c r="E341" s="294">
        <v>-25.8</v>
      </c>
    </row>
    <row r="342">
      <c r="A342" s="291">
        <v>44466.0</v>
      </c>
      <c r="B342" s="293" t="s">
        <v>7419</v>
      </c>
      <c r="C342" s="293" t="s">
        <v>7539</v>
      </c>
      <c r="D342" s="293" t="s">
        <v>7540</v>
      </c>
      <c r="E342" s="294">
        <v>-26.55</v>
      </c>
    </row>
    <row r="343">
      <c r="A343" s="291">
        <v>44466.0</v>
      </c>
      <c r="B343" s="293" t="s">
        <v>7419</v>
      </c>
      <c r="C343" s="293" t="s">
        <v>7593</v>
      </c>
      <c r="D343" s="293" t="s">
        <v>7540</v>
      </c>
      <c r="E343" s="294">
        <v>-26.55</v>
      </c>
    </row>
    <row r="344">
      <c r="A344" s="291">
        <v>44466.0</v>
      </c>
      <c r="B344" s="293" t="s">
        <v>7419</v>
      </c>
      <c r="C344" s="293" t="s">
        <v>7530</v>
      </c>
      <c r="D344" s="293" t="s">
        <v>7531</v>
      </c>
      <c r="E344" s="294">
        <v>-31.05</v>
      </c>
    </row>
    <row r="345">
      <c r="A345" s="291">
        <v>44466.0</v>
      </c>
      <c r="B345" s="293" t="s">
        <v>7419</v>
      </c>
      <c r="C345" s="293" t="s">
        <v>7555</v>
      </c>
      <c r="D345" s="293" t="s">
        <v>7441</v>
      </c>
      <c r="E345" s="294">
        <v>-41.85</v>
      </c>
    </row>
    <row r="346">
      <c r="A346" s="291">
        <v>44464.0</v>
      </c>
      <c r="B346" s="293" t="s">
        <v>1641</v>
      </c>
      <c r="C346" s="293" t="s">
        <v>7629</v>
      </c>
      <c r="D346" s="293" t="s">
        <v>7459</v>
      </c>
      <c r="E346" s="294">
        <v>-7.49</v>
      </c>
    </row>
    <row r="347">
      <c r="A347" s="291">
        <v>44464.0</v>
      </c>
      <c r="B347" s="293" t="s">
        <v>1641</v>
      </c>
      <c r="C347" s="293" t="s">
        <v>7630</v>
      </c>
      <c r="D347" s="293" t="s">
        <v>7459</v>
      </c>
      <c r="E347" s="294">
        <v>-7.49</v>
      </c>
    </row>
    <row r="348">
      <c r="A348" s="291">
        <v>44463.0</v>
      </c>
      <c r="B348" s="293" t="s">
        <v>7415</v>
      </c>
      <c r="C348" s="293" t="s">
        <v>7631</v>
      </c>
      <c r="D348" s="293" t="s">
        <v>7540</v>
      </c>
      <c r="E348" s="294">
        <v>-172.0</v>
      </c>
    </row>
    <row r="349">
      <c r="A349" s="291">
        <v>44463.0</v>
      </c>
      <c r="B349" s="293" t="s">
        <v>7415</v>
      </c>
      <c r="C349" s="293" t="s">
        <v>7632</v>
      </c>
      <c r="D349" s="293" t="s">
        <v>7454</v>
      </c>
      <c r="E349" s="294">
        <v>-258.0</v>
      </c>
    </row>
    <row r="350">
      <c r="A350" s="291">
        <v>44463.0</v>
      </c>
      <c r="B350" s="293" t="s">
        <v>7415</v>
      </c>
      <c r="C350" s="293" t="s">
        <v>7633</v>
      </c>
      <c r="D350" s="293" t="s">
        <v>7454</v>
      </c>
      <c r="E350" s="294">
        <v>-113.0</v>
      </c>
    </row>
    <row r="351">
      <c r="A351" s="291">
        <v>44463.0</v>
      </c>
      <c r="B351" s="293" t="s">
        <v>7415</v>
      </c>
      <c r="C351" s="293" t="s">
        <v>7634</v>
      </c>
      <c r="D351" s="293" t="s">
        <v>7635</v>
      </c>
      <c r="E351" s="294">
        <v>-124.0</v>
      </c>
    </row>
    <row r="352">
      <c r="A352" s="291">
        <v>44463.0</v>
      </c>
      <c r="B352" s="292" t="s">
        <v>7408</v>
      </c>
      <c r="C352" s="293" t="s">
        <v>7636</v>
      </c>
      <c r="D352" s="293" t="s">
        <v>7454</v>
      </c>
      <c r="E352" s="294">
        <v>113.0</v>
      </c>
    </row>
    <row r="353">
      <c r="A353" s="291">
        <v>44463.0</v>
      </c>
      <c r="B353" s="292" t="s">
        <v>7408</v>
      </c>
      <c r="C353" s="293" t="s">
        <v>7637</v>
      </c>
      <c r="D353" s="293" t="s">
        <v>7638</v>
      </c>
      <c r="E353" s="294">
        <v>235.0</v>
      </c>
    </row>
    <row r="354">
      <c r="A354" s="291">
        <v>44463.0</v>
      </c>
      <c r="B354" s="292" t="s">
        <v>7408</v>
      </c>
      <c r="C354" s="293" t="s">
        <v>7525</v>
      </c>
      <c r="D354" s="293" t="s">
        <v>7639</v>
      </c>
      <c r="E354" s="294">
        <v>102.0</v>
      </c>
    </row>
    <row r="355">
      <c r="A355" s="291">
        <v>44463.0</v>
      </c>
      <c r="B355" s="292" t="s">
        <v>7408</v>
      </c>
      <c r="C355" s="293" t="s">
        <v>7640</v>
      </c>
      <c r="D355" s="293" t="s">
        <v>7445</v>
      </c>
      <c r="E355" s="294">
        <v>140.0</v>
      </c>
    </row>
    <row r="356">
      <c r="A356" s="291">
        <v>44463.0</v>
      </c>
      <c r="B356" s="292" t="s">
        <v>7408</v>
      </c>
      <c r="C356" s="293" t="s">
        <v>7641</v>
      </c>
      <c r="D356" s="293" t="s">
        <v>7435</v>
      </c>
      <c r="E356" s="294">
        <v>129.0</v>
      </c>
    </row>
    <row r="357">
      <c r="A357" s="291">
        <v>44463.0</v>
      </c>
      <c r="B357" s="292" t="s">
        <v>7408</v>
      </c>
      <c r="C357" s="293" t="s">
        <v>7642</v>
      </c>
      <c r="D357" s="293" t="s">
        <v>7435</v>
      </c>
      <c r="E357" s="294">
        <v>129.0</v>
      </c>
    </row>
    <row r="358">
      <c r="A358" s="291">
        <v>44463.0</v>
      </c>
      <c r="B358" s="292" t="s">
        <v>7408</v>
      </c>
      <c r="C358" s="293" t="s">
        <v>7643</v>
      </c>
      <c r="D358" s="293" t="s">
        <v>7435</v>
      </c>
      <c r="E358" s="294">
        <v>129.0</v>
      </c>
    </row>
    <row r="359">
      <c r="A359" s="291">
        <v>44463.0</v>
      </c>
      <c r="B359" s="292" t="s">
        <v>7408</v>
      </c>
      <c r="C359" s="293" t="s">
        <v>7644</v>
      </c>
      <c r="D359" s="293" t="s">
        <v>7428</v>
      </c>
      <c r="E359" s="294">
        <v>161.0</v>
      </c>
    </row>
    <row r="360">
      <c r="A360" s="291">
        <v>44463.0</v>
      </c>
      <c r="B360" s="292" t="s">
        <v>7408</v>
      </c>
      <c r="C360" s="293" t="s">
        <v>7645</v>
      </c>
      <c r="D360" s="293" t="s">
        <v>7646</v>
      </c>
      <c r="E360" s="294">
        <v>102.0</v>
      </c>
    </row>
    <row r="361">
      <c r="A361" s="291">
        <v>44463.0</v>
      </c>
      <c r="B361" s="292" t="s">
        <v>7408</v>
      </c>
      <c r="C361" s="293" t="s">
        <v>7647</v>
      </c>
      <c r="D361" s="293" t="s">
        <v>7464</v>
      </c>
      <c r="E361" s="294">
        <v>150.0</v>
      </c>
    </row>
    <row r="362">
      <c r="A362" s="291">
        <v>44463.0</v>
      </c>
      <c r="B362" s="292" t="s">
        <v>7408</v>
      </c>
      <c r="C362" s="293" t="s">
        <v>7648</v>
      </c>
      <c r="D362" s="293" t="s">
        <v>7441</v>
      </c>
      <c r="E362" s="294">
        <v>134.0</v>
      </c>
    </row>
    <row r="363">
      <c r="A363" s="291">
        <v>44463.0</v>
      </c>
      <c r="B363" s="292" t="s">
        <v>7408</v>
      </c>
      <c r="C363" s="293" t="s">
        <v>7649</v>
      </c>
      <c r="D363" s="293" t="s">
        <v>7542</v>
      </c>
      <c r="E363" s="294">
        <v>106.0</v>
      </c>
    </row>
    <row r="364">
      <c r="A364" s="291">
        <v>44463.0</v>
      </c>
      <c r="B364" s="292" t="s">
        <v>7408</v>
      </c>
      <c r="C364" s="293" t="s">
        <v>7650</v>
      </c>
      <c r="D364" s="293" t="s">
        <v>7412</v>
      </c>
      <c r="E364" s="294">
        <v>102.0</v>
      </c>
    </row>
    <row r="365">
      <c r="A365" s="291">
        <v>44463.0</v>
      </c>
      <c r="B365" s="292" t="s">
        <v>7408</v>
      </c>
      <c r="C365" s="293" t="s">
        <v>7651</v>
      </c>
      <c r="D365" s="293" t="s">
        <v>7412</v>
      </c>
      <c r="E365" s="294">
        <v>102.0</v>
      </c>
    </row>
    <row r="366">
      <c r="A366" s="291">
        <v>44463.0</v>
      </c>
      <c r="B366" s="292" t="s">
        <v>7408</v>
      </c>
      <c r="C366" s="293" t="s">
        <v>7652</v>
      </c>
      <c r="D366" s="293" t="s">
        <v>7412</v>
      </c>
      <c r="E366" s="294">
        <v>102.0</v>
      </c>
    </row>
    <row r="367">
      <c r="A367" s="291">
        <v>44463.0</v>
      </c>
      <c r="B367" s="292" t="s">
        <v>7408</v>
      </c>
      <c r="C367" s="293" t="s">
        <v>7653</v>
      </c>
      <c r="D367" s="293" t="s">
        <v>7432</v>
      </c>
      <c r="E367" s="294">
        <v>102.0</v>
      </c>
    </row>
    <row r="368">
      <c r="A368" s="291">
        <v>44463.0</v>
      </c>
      <c r="B368" s="292" t="s">
        <v>7408</v>
      </c>
      <c r="C368" s="293" t="s">
        <v>7654</v>
      </c>
      <c r="D368" s="293" t="s">
        <v>7428</v>
      </c>
      <c r="E368" s="294">
        <v>161.0</v>
      </c>
    </row>
    <row r="369">
      <c r="A369" s="291">
        <v>44463.0</v>
      </c>
      <c r="B369" s="292" t="s">
        <v>7408</v>
      </c>
      <c r="C369" s="293" t="s">
        <v>7655</v>
      </c>
      <c r="D369" s="293" t="s">
        <v>7522</v>
      </c>
      <c r="E369" s="294">
        <v>102.0</v>
      </c>
    </row>
    <row r="370">
      <c r="A370" s="291">
        <v>44463.0</v>
      </c>
      <c r="B370" s="292" t="s">
        <v>7408</v>
      </c>
      <c r="C370" s="293" t="s">
        <v>7524</v>
      </c>
      <c r="D370" s="293" t="s">
        <v>7656</v>
      </c>
      <c r="E370" s="294">
        <v>212.0</v>
      </c>
    </row>
    <row r="371">
      <c r="A371" s="291">
        <v>44463.0</v>
      </c>
      <c r="B371" s="292" t="s">
        <v>7408</v>
      </c>
      <c r="C371" s="293" t="s">
        <v>7657</v>
      </c>
      <c r="D371" s="293" t="s">
        <v>7457</v>
      </c>
      <c r="E371" s="294">
        <v>102.0</v>
      </c>
    </row>
    <row r="372">
      <c r="A372" s="291">
        <v>44463.0</v>
      </c>
      <c r="B372" s="292" t="s">
        <v>7408</v>
      </c>
      <c r="C372" s="293" t="s">
        <v>7658</v>
      </c>
      <c r="D372" s="293" t="s">
        <v>7432</v>
      </c>
      <c r="E372" s="294">
        <v>102.0</v>
      </c>
    </row>
    <row r="373">
      <c r="A373" s="291">
        <v>44463.0</v>
      </c>
      <c r="B373" s="292" t="s">
        <v>7408</v>
      </c>
      <c r="C373" s="293" t="s">
        <v>7659</v>
      </c>
      <c r="D373" s="293" t="s">
        <v>7443</v>
      </c>
      <c r="E373" s="294">
        <v>106.0</v>
      </c>
    </row>
    <row r="374">
      <c r="A374" s="291">
        <v>44463.0</v>
      </c>
      <c r="B374" s="292" t="s">
        <v>7408</v>
      </c>
      <c r="C374" s="293" t="s">
        <v>7660</v>
      </c>
      <c r="D374" s="293" t="s">
        <v>7435</v>
      </c>
      <c r="E374" s="294">
        <v>129.0</v>
      </c>
    </row>
    <row r="375">
      <c r="A375" s="291">
        <v>44463.0</v>
      </c>
      <c r="B375" s="293" t="s">
        <v>7408</v>
      </c>
      <c r="C375" s="293" t="s">
        <v>7661</v>
      </c>
      <c r="D375" s="293" t="s">
        <v>7428</v>
      </c>
      <c r="E375" s="294">
        <v>161.0</v>
      </c>
    </row>
    <row r="376">
      <c r="A376" s="291">
        <v>44463.0</v>
      </c>
      <c r="B376" s="293" t="s">
        <v>7408</v>
      </c>
      <c r="C376" s="293" t="s">
        <v>7662</v>
      </c>
      <c r="D376" s="293" t="s">
        <v>7443</v>
      </c>
      <c r="E376" s="294">
        <v>106.0</v>
      </c>
    </row>
    <row r="377">
      <c r="A377" s="291">
        <v>44463.0</v>
      </c>
      <c r="B377" s="293" t="s">
        <v>7408</v>
      </c>
      <c r="C377" s="293" t="s">
        <v>7663</v>
      </c>
      <c r="D377" s="293" t="s">
        <v>7414</v>
      </c>
      <c r="E377" s="294">
        <v>156.0</v>
      </c>
    </row>
    <row r="378">
      <c r="A378" s="291">
        <v>44463.0</v>
      </c>
      <c r="B378" s="293" t="s">
        <v>7408</v>
      </c>
      <c r="C378" s="293" t="s">
        <v>7664</v>
      </c>
      <c r="D378" s="293" t="s">
        <v>7665</v>
      </c>
      <c r="E378" s="294">
        <v>134.0</v>
      </c>
    </row>
    <row r="379">
      <c r="A379" s="291">
        <v>44463.0</v>
      </c>
      <c r="B379" s="293" t="s">
        <v>7408</v>
      </c>
      <c r="C379" s="293" t="s">
        <v>7666</v>
      </c>
      <c r="D379" s="293" t="s">
        <v>7457</v>
      </c>
      <c r="E379" s="294">
        <v>102.0</v>
      </c>
    </row>
    <row r="380">
      <c r="A380" s="291">
        <v>44463.0</v>
      </c>
      <c r="B380" s="293" t="s">
        <v>1641</v>
      </c>
      <c r="C380" s="293" t="s">
        <v>7667</v>
      </c>
      <c r="D380" s="293" t="s">
        <v>7459</v>
      </c>
      <c r="E380" s="294">
        <v>-7.49</v>
      </c>
    </row>
    <row r="381">
      <c r="A381" s="291">
        <v>44463.0</v>
      </c>
      <c r="B381" s="293" t="s">
        <v>1641</v>
      </c>
      <c r="C381" s="293" t="s">
        <v>7668</v>
      </c>
      <c r="D381" s="293" t="s">
        <v>7459</v>
      </c>
      <c r="E381" s="294">
        <v>-7.49</v>
      </c>
    </row>
    <row r="382">
      <c r="A382" s="291">
        <v>44463.0</v>
      </c>
      <c r="B382" s="293" t="s">
        <v>1641</v>
      </c>
      <c r="C382" s="293" t="s">
        <v>7669</v>
      </c>
      <c r="D382" s="293" t="s">
        <v>7459</v>
      </c>
      <c r="E382" s="294">
        <v>-7.49</v>
      </c>
    </row>
    <row r="383">
      <c r="A383" s="291">
        <v>44463.0</v>
      </c>
      <c r="B383" s="293" t="s">
        <v>7419</v>
      </c>
      <c r="C383" s="293" t="s">
        <v>7632</v>
      </c>
      <c r="D383" s="293" t="s">
        <v>7454</v>
      </c>
      <c r="E383" s="294">
        <v>30.96</v>
      </c>
    </row>
    <row r="384">
      <c r="A384" s="291">
        <v>44463.0</v>
      </c>
      <c r="B384" s="293" t="s">
        <v>7419</v>
      </c>
      <c r="C384" s="293" t="s">
        <v>7631</v>
      </c>
      <c r="D384" s="293" t="s">
        <v>7540</v>
      </c>
      <c r="E384" s="294">
        <v>20.8</v>
      </c>
    </row>
    <row r="385">
      <c r="A385" s="291">
        <v>44463.0</v>
      </c>
      <c r="B385" s="293" t="s">
        <v>7419</v>
      </c>
      <c r="C385" s="293" t="s">
        <v>7634</v>
      </c>
      <c r="D385" s="293" t="s">
        <v>7635</v>
      </c>
      <c r="E385" s="294">
        <v>14.88</v>
      </c>
    </row>
    <row r="386">
      <c r="A386" s="291">
        <v>44463.0</v>
      </c>
      <c r="B386" s="293" t="s">
        <v>7419</v>
      </c>
      <c r="C386" s="293" t="s">
        <v>7633</v>
      </c>
      <c r="D386" s="293" t="s">
        <v>7454</v>
      </c>
      <c r="E386" s="294">
        <v>13.56</v>
      </c>
    </row>
    <row r="387">
      <c r="A387" s="291">
        <v>44463.0</v>
      </c>
      <c r="B387" s="293" t="s">
        <v>7419</v>
      </c>
      <c r="C387" s="293" t="s">
        <v>7525</v>
      </c>
      <c r="D387" s="293" t="s">
        <v>7639</v>
      </c>
      <c r="E387" s="294">
        <v>-15.3</v>
      </c>
    </row>
    <row r="388">
      <c r="A388" s="291">
        <v>44463.0</v>
      </c>
      <c r="B388" s="293" t="s">
        <v>7419</v>
      </c>
      <c r="C388" s="293" t="s">
        <v>7645</v>
      </c>
      <c r="D388" s="293" t="s">
        <v>7646</v>
      </c>
      <c r="E388" s="294">
        <v>-15.3</v>
      </c>
    </row>
    <row r="389">
      <c r="A389" s="291">
        <v>44463.0</v>
      </c>
      <c r="B389" s="293" t="s">
        <v>7419</v>
      </c>
      <c r="C389" s="293" t="s">
        <v>7650</v>
      </c>
      <c r="D389" s="293" t="s">
        <v>7412</v>
      </c>
      <c r="E389" s="294">
        <v>-15.3</v>
      </c>
    </row>
    <row r="390">
      <c r="A390" s="291">
        <v>44463.0</v>
      </c>
      <c r="B390" s="293" t="s">
        <v>7419</v>
      </c>
      <c r="C390" s="293" t="s">
        <v>7651</v>
      </c>
      <c r="D390" s="293" t="s">
        <v>7412</v>
      </c>
      <c r="E390" s="294">
        <v>-15.3</v>
      </c>
    </row>
    <row r="391">
      <c r="A391" s="291">
        <v>44463.0</v>
      </c>
      <c r="B391" s="293" t="s">
        <v>7419</v>
      </c>
      <c r="C391" s="293" t="s">
        <v>7652</v>
      </c>
      <c r="D391" s="293" t="s">
        <v>7412</v>
      </c>
      <c r="E391" s="294">
        <v>-15.3</v>
      </c>
    </row>
    <row r="392">
      <c r="A392" s="291">
        <v>44463.0</v>
      </c>
      <c r="B392" s="293" t="s">
        <v>7419</v>
      </c>
      <c r="C392" s="293" t="s">
        <v>7653</v>
      </c>
      <c r="D392" s="293" t="s">
        <v>7432</v>
      </c>
      <c r="E392" s="294">
        <v>-15.3</v>
      </c>
    </row>
    <row r="393">
      <c r="A393" s="291">
        <v>44463.0</v>
      </c>
      <c r="B393" s="293" t="s">
        <v>7419</v>
      </c>
      <c r="C393" s="293" t="s">
        <v>7655</v>
      </c>
      <c r="D393" s="293" t="s">
        <v>7522</v>
      </c>
      <c r="E393" s="294">
        <v>-15.3</v>
      </c>
    </row>
    <row r="394">
      <c r="A394" s="291">
        <v>44463.0</v>
      </c>
      <c r="B394" s="293" t="s">
        <v>7419</v>
      </c>
      <c r="C394" s="293" t="s">
        <v>7657</v>
      </c>
      <c r="D394" s="293" t="s">
        <v>7457</v>
      </c>
      <c r="E394" s="294">
        <v>-15.3</v>
      </c>
    </row>
    <row r="395">
      <c r="A395" s="291">
        <v>44463.0</v>
      </c>
      <c r="B395" s="293" t="s">
        <v>7419</v>
      </c>
      <c r="C395" s="293" t="s">
        <v>7658</v>
      </c>
      <c r="D395" s="293" t="s">
        <v>7432</v>
      </c>
      <c r="E395" s="294">
        <v>-15.3</v>
      </c>
    </row>
    <row r="396">
      <c r="A396" s="291">
        <v>44463.0</v>
      </c>
      <c r="B396" s="293" t="s">
        <v>7419</v>
      </c>
      <c r="C396" s="293" t="s">
        <v>7666</v>
      </c>
      <c r="D396" s="293" t="s">
        <v>7457</v>
      </c>
      <c r="E396" s="294">
        <v>-15.3</v>
      </c>
    </row>
    <row r="397">
      <c r="A397" s="291">
        <v>44463.0</v>
      </c>
      <c r="B397" s="293" t="s">
        <v>7419</v>
      </c>
      <c r="C397" s="293" t="s">
        <v>7649</v>
      </c>
      <c r="D397" s="293" t="s">
        <v>7542</v>
      </c>
      <c r="E397" s="294">
        <v>-15.9</v>
      </c>
    </row>
    <row r="398">
      <c r="A398" s="291">
        <v>44463.0</v>
      </c>
      <c r="B398" s="293" t="s">
        <v>7419</v>
      </c>
      <c r="C398" s="293" t="s">
        <v>7659</v>
      </c>
      <c r="D398" s="293" t="s">
        <v>7443</v>
      </c>
      <c r="E398" s="294">
        <v>-15.9</v>
      </c>
    </row>
    <row r="399">
      <c r="A399" s="291">
        <v>44463.0</v>
      </c>
      <c r="B399" s="293" t="s">
        <v>7419</v>
      </c>
      <c r="C399" s="293" t="s">
        <v>7662</v>
      </c>
      <c r="D399" s="293" t="s">
        <v>7443</v>
      </c>
      <c r="E399" s="294">
        <v>-15.9</v>
      </c>
    </row>
    <row r="400">
      <c r="A400" s="291">
        <v>44463.0</v>
      </c>
      <c r="B400" s="293" t="s">
        <v>7419</v>
      </c>
      <c r="C400" s="293" t="s">
        <v>7636</v>
      </c>
      <c r="D400" s="293" t="s">
        <v>7454</v>
      </c>
      <c r="E400" s="294">
        <v>-16.95</v>
      </c>
    </row>
    <row r="401">
      <c r="A401" s="291">
        <v>44463.0</v>
      </c>
      <c r="B401" s="292" t="s">
        <v>7419</v>
      </c>
      <c r="C401" s="293" t="s">
        <v>7641</v>
      </c>
      <c r="D401" s="293" t="s">
        <v>7435</v>
      </c>
      <c r="E401" s="294">
        <v>-19.35</v>
      </c>
    </row>
    <row r="402">
      <c r="A402" s="291">
        <v>44463.0</v>
      </c>
      <c r="B402" s="293" t="s">
        <v>7419</v>
      </c>
      <c r="C402" s="293" t="s">
        <v>7642</v>
      </c>
      <c r="D402" s="293" t="s">
        <v>7435</v>
      </c>
      <c r="E402" s="294">
        <v>-19.35</v>
      </c>
    </row>
    <row r="403">
      <c r="A403" s="291">
        <v>44463.0</v>
      </c>
      <c r="B403" s="293" t="s">
        <v>7419</v>
      </c>
      <c r="C403" s="293" t="s">
        <v>7643</v>
      </c>
      <c r="D403" s="293" t="s">
        <v>7435</v>
      </c>
      <c r="E403" s="294">
        <v>-19.35</v>
      </c>
    </row>
    <row r="404">
      <c r="A404" s="291">
        <v>44463.0</v>
      </c>
      <c r="B404" s="293" t="s">
        <v>7419</v>
      </c>
      <c r="C404" s="293" t="s">
        <v>7660</v>
      </c>
      <c r="D404" s="293" t="s">
        <v>7435</v>
      </c>
      <c r="E404" s="294">
        <v>-19.35</v>
      </c>
    </row>
    <row r="405">
      <c r="A405" s="291">
        <v>44463.0</v>
      </c>
      <c r="B405" s="293" t="s">
        <v>7419</v>
      </c>
      <c r="C405" s="293" t="s">
        <v>7648</v>
      </c>
      <c r="D405" s="293" t="s">
        <v>7441</v>
      </c>
      <c r="E405" s="294">
        <v>-20.1</v>
      </c>
    </row>
    <row r="406">
      <c r="A406" s="291">
        <v>44463.0</v>
      </c>
      <c r="B406" s="292" t="s">
        <v>7419</v>
      </c>
      <c r="C406" s="293" t="s">
        <v>7664</v>
      </c>
      <c r="D406" s="293" t="s">
        <v>7665</v>
      </c>
      <c r="E406" s="294">
        <v>-20.1</v>
      </c>
    </row>
    <row r="407">
      <c r="A407" s="291">
        <v>44463.0</v>
      </c>
      <c r="B407" s="292" t="s">
        <v>7419</v>
      </c>
      <c r="C407" s="293" t="s">
        <v>7640</v>
      </c>
      <c r="D407" s="293" t="s">
        <v>7445</v>
      </c>
      <c r="E407" s="294">
        <v>-21.0</v>
      </c>
    </row>
    <row r="408">
      <c r="A408" s="291">
        <v>44463.0</v>
      </c>
      <c r="B408" s="292" t="s">
        <v>7419</v>
      </c>
      <c r="C408" s="293" t="s">
        <v>7647</v>
      </c>
      <c r="D408" s="293" t="s">
        <v>7464</v>
      </c>
      <c r="E408" s="294">
        <v>-22.5</v>
      </c>
    </row>
    <row r="409">
      <c r="A409" s="291">
        <v>44463.0</v>
      </c>
      <c r="B409" s="292" t="s">
        <v>7419</v>
      </c>
      <c r="C409" s="293" t="s">
        <v>7663</v>
      </c>
      <c r="D409" s="293" t="s">
        <v>7414</v>
      </c>
      <c r="E409" s="294">
        <v>-23.4</v>
      </c>
    </row>
    <row r="410">
      <c r="A410" s="291">
        <v>44463.0</v>
      </c>
      <c r="B410" s="292" t="s">
        <v>7419</v>
      </c>
      <c r="C410" s="293" t="s">
        <v>7644</v>
      </c>
      <c r="D410" s="293" t="s">
        <v>7428</v>
      </c>
      <c r="E410" s="294">
        <v>-24.15</v>
      </c>
    </row>
    <row r="411">
      <c r="A411" s="291">
        <v>44463.0</v>
      </c>
      <c r="B411" s="292" t="s">
        <v>7419</v>
      </c>
      <c r="C411" s="293" t="s">
        <v>7654</v>
      </c>
      <c r="D411" s="293" t="s">
        <v>7428</v>
      </c>
      <c r="E411" s="294">
        <v>-24.15</v>
      </c>
    </row>
    <row r="412">
      <c r="A412" s="291">
        <v>44463.0</v>
      </c>
      <c r="B412" s="292" t="s">
        <v>7419</v>
      </c>
      <c r="C412" s="293" t="s">
        <v>7661</v>
      </c>
      <c r="D412" s="293" t="s">
        <v>7428</v>
      </c>
      <c r="E412" s="294">
        <v>-24.15</v>
      </c>
    </row>
    <row r="413">
      <c r="A413" s="291">
        <v>44463.0</v>
      </c>
      <c r="B413" s="292" t="s">
        <v>7419</v>
      </c>
      <c r="C413" s="293" t="s">
        <v>7524</v>
      </c>
      <c r="D413" s="293" t="s">
        <v>7656</v>
      </c>
      <c r="E413" s="294">
        <v>-31.8</v>
      </c>
    </row>
    <row r="414">
      <c r="A414" s="291">
        <v>44463.0</v>
      </c>
      <c r="B414" s="292" t="s">
        <v>7419</v>
      </c>
      <c r="C414" s="293" t="s">
        <v>7637</v>
      </c>
      <c r="D414" s="293" t="s">
        <v>7638</v>
      </c>
      <c r="E414" s="294">
        <v>-35.25</v>
      </c>
    </row>
    <row r="415">
      <c r="A415" s="291">
        <v>44462.0</v>
      </c>
      <c r="B415" s="292" t="s">
        <v>7415</v>
      </c>
      <c r="C415" s="293" t="s">
        <v>7670</v>
      </c>
      <c r="D415" s="293" t="s">
        <v>7646</v>
      </c>
      <c r="E415" s="294">
        <v>-102.0</v>
      </c>
    </row>
    <row r="416">
      <c r="A416" s="291">
        <v>44462.0</v>
      </c>
      <c r="B416" s="292" t="s">
        <v>7415</v>
      </c>
      <c r="C416" s="293" t="s">
        <v>7671</v>
      </c>
      <c r="D416" s="293" t="s">
        <v>7428</v>
      </c>
      <c r="E416" s="294">
        <v>-161.0</v>
      </c>
    </row>
    <row r="417">
      <c r="A417" s="291">
        <v>44462.0</v>
      </c>
      <c r="B417" s="292" t="s">
        <v>7415</v>
      </c>
      <c r="C417" s="293" t="s">
        <v>7672</v>
      </c>
      <c r="D417" s="293" t="s">
        <v>7454</v>
      </c>
      <c r="E417" s="294">
        <v>-113.0</v>
      </c>
    </row>
    <row r="418">
      <c r="A418" s="291">
        <v>44462.0</v>
      </c>
      <c r="B418" s="292" t="s">
        <v>7415</v>
      </c>
      <c r="C418" s="293" t="s">
        <v>7673</v>
      </c>
      <c r="D418" s="293" t="s">
        <v>7674</v>
      </c>
      <c r="E418" s="294">
        <v>-156.0</v>
      </c>
    </row>
    <row r="419">
      <c r="A419" s="291">
        <v>44462.0</v>
      </c>
      <c r="B419" s="292" t="s">
        <v>7408</v>
      </c>
      <c r="C419" s="293" t="s">
        <v>7675</v>
      </c>
      <c r="D419" s="293" t="s">
        <v>7676</v>
      </c>
      <c r="E419" s="294">
        <v>102.0</v>
      </c>
    </row>
    <row r="420">
      <c r="A420" s="291">
        <v>44462.0</v>
      </c>
      <c r="B420" s="292" t="s">
        <v>7408</v>
      </c>
      <c r="C420" s="293" t="s">
        <v>7677</v>
      </c>
      <c r="D420" s="293" t="s">
        <v>7542</v>
      </c>
      <c r="E420" s="294">
        <v>106.0</v>
      </c>
    </row>
    <row r="421">
      <c r="A421" s="291">
        <v>44462.0</v>
      </c>
      <c r="B421" s="292" t="s">
        <v>7408</v>
      </c>
      <c r="C421" s="293" t="s">
        <v>7678</v>
      </c>
      <c r="D421" s="293" t="s">
        <v>7679</v>
      </c>
      <c r="E421" s="294">
        <v>102.0</v>
      </c>
    </row>
    <row r="422">
      <c r="A422" s="291">
        <v>44462.0</v>
      </c>
      <c r="B422" s="292" t="s">
        <v>7408</v>
      </c>
      <c r="C422" s="293" t="s">
        <v>7680</v>
      </c>
      <c r="D422" s="293" t="s">
        <v>7679</v>
      </c>
      <c r="E422" s="294">
        <v>102.0</v>
      </c>
    </row>
    <row r="423">
      <c r="A423" s="291">
        <v>44462.0</v>
      </c>
      <c r="B423" s="292" t="s">
        <v>7408</v>
      </c>
      <c r="C423" s="293" t="s">
        <v>7681</v>
      </c>
      <c r="D423" s="293" t="s">
        <v>7441</v>
      </c>
      <c r="E423" s="294">
        <v>134.0</v>
      </c>
    </row>
    <row r="424">
      <c r="A424" s="291">
        <v>44462.0</v>
      </c>
      <c r="B424" s="292" t="s">
        <v>7408</v>
      </c>
      <c r="C424" s="293" t="s">
        <v>7682</v>
      </c>
      <c r="D424" s="293" t="s">
        <v>7559</v>
      </c>
      <c r="E424" s="294">
        <v>118.0</v>
      </c>
    </row>
    <row r="425">
      <c r="A425" s="291">
        <v>44462.0</v>
      </c>
      <c r="B425" s="292" t="s">
        <v>7408</v>
      </c>
      <c r="C425" s="293" t="s">
        <v>7683</v>
      </c>
      <c r="D425" s="293" t="s">
        <v>7639</v>
      </c>
      <c r="E425" s="294">
        <v>102.0</v>
      </c>
    </row>
    <row r="426">
      <c r="A426" s="291">
        <v>44462.0</v>
      </c>
      <c r="B426" s="292" t="s">
        <v>7408</v>
      </c>
      <c r="C426" s="293" t="s">
        <v>7684</v>
      </c>
      <c r="D426" s="293" t="s">
        <v>7685</v>
      </c>
      <c r="E426" s="294">
        <v>134.0</v>
      </c>
    </row>
    <row r="427">
      <c r="A427" s="291">
        <v>44462.0</v>
      </c>
      <c r="B427" s="292" t="s">
        <v>7408</v>
      </c>
      <c r="C427" s="293" t="s">
        <v>7686</v>
      </c>
      <c r="D427" s="293" t="s">
        <v>7679</v>
      </c>
      <c r="E427" s="294">
        <v>102.0</v>
      </c>
    </row>
    <row r="428">
      <c r="A428" s="291">
        <v>44462.0</v>
      </c>
      <c r="B428" s="292" t="s">
        <v>7408</v>
      </c>
      <c r="C428" s="293" t="s">
        <v>7687</v>
      </c>
      <c r="D428" s="293" t="s">
        <v>7464</v>
      </c>
      <c r="E428" s="294">
        <v>150.0</v>
      </c>
    </row>
    <row r="429">
      <c r="A429" s="291">
        <v>44462.0</v>
      </c>
      <c r="B429" s="292" t="s">
        <v>7408</v>
      </c>
      <c r="C429" s="293" t="s">
        <v>7688</v>
      </c>
      <c r="D429" s="293" t="s">
        <v>7689</v>
      </c>
      <c r="E429" s="294">
        <v>150.0</v>
      </c>
    </row>
    <row r="430">
      <c r="A430" s="291">
        <v>44462.0</v>
      </c>
      <c r="B430" s="292" t="s">
        <v>7408</v>
      </c>
      <c r="C430" s="293" t="s">
        <v>7690</v>
      </c>
      <c r="D430" s="293" t="s">
        <v>7542</v>
      </c>
      <c r="E430" s="294">
        <v>106.0</v>
      </c>
    </row>
    <row r="431">
      <c r="A431" s="291">
        <v>44462.0</v>
      </c>
      <c r="B431" s="292" t="s">
        <v>7408</v>
      </c>
      <c r="C431" s="293" t="s">
        <v>7691</v>
      </c>
      <c r="D431" s="293" t="s">
        <v>7454</v>
      </c>
      <c r="E431" s="294">
        <v>113.0</v>
      </c>
    </row>
    <row r="432">
      <c r="A432" s="291">
        <v>44462.0</v>
      </c>
      <c r="B432" s="292" t="s">
        <v>7408</v>
      </c>
      <c r="C432" s="293" t="s">
        <v>7692</v>
      </c>
      <c r="D432" s="293" t="s">
        <v>7454</v>
      </c>
      <c r="E432" s="294">
        <v>113.0</v>
      </c>
    </row>
    <row r="433">
      <c r="A433" s="291">
        <v>44462.0</v>
      </c>
      <c r="B433" s="292" t="s">
        <v>7408</v>
      </c>
      <c r="C433" s="293" t="s">
        <v>7693</v>
      </c>
      <c r="D433" s="293" t="s">
        <v>7454</v>
      </c>
      <c r="E433" s="294">
        <v>113.0</v>
      </c>
    </row>
    <row r="434">
      <c r="A434" s="291">
        <v>44462.0</v>
      </c>
      <c r="B434" s="292" t="s">
        <v>7408</v>
      </c>
      <c r="C434" s="293" t="s">
        <v>7694</v>
      </c>
      <c r="D434" s="293" t="s">
        <v>7457</v>
      </c>
      <c r="E434" s="294">
        <v>102.0</v>
      </c>
    </row>
    <row r="435">
      <c r="A435" s="291">
        <v>44462.0</v>
      </c>
      <c r="B435" s="292" t="s">
        <v>7408</v>
      </c>
      <c r="C435" s="293" t="s">
        <v>7695</v>
      </c>
      <c r="D435" s="293" t="s">
        <v>7435</v>
      </c>
      <c r="E435" s="294">
        <v>129.0</v>
      </c>
    </row>
    <row r="436">
      <c r="A436" s="291">
        <v>44462.0</v>
      </c>
      <c r="B436" s="292" t="s">
        <v>7408</v>
      </c>
      <c r="C436" s="293" t="s">
        <v>7696</v>
      </c>
      <c r="D436" s="293" t="s">
        <v>7485</v>
      </c>
      <c r="E436" s="294">
        <v>65.0</v>
      </c>
    </row>
    <row r="437">
      <c r="A437" s="291">
        <v>44462.0</v>
      </c>
      <c r="B437" s="292" t="s">
        <v>7408</v>
      </c>
      <c r="C437" s="293" t="s">
        <v>7697</v>
      </c>
      <c r="D437" s="293" t="s">
        <v>7426</v>
      </c>
      <c r="E437" s="294">
        <v>129.0</v>
      </c>
    </row>
    <row r="438">
      <c r="A438" s="291">
        <v>44462.0</v>
      </c>
      <c r="B438" s="292" t="s">
        <v>7408</v>
      </c>
      <c r="C438" s="293" t="s">
        <v>7527</v>
      </c>
      <c r="D438" s="293" t="s">
        <v>7445</v>
      </c>
      <c r="E438" s="294">
        <v>140.0</v>
      </c>
    </row>
    <row r="439">
      <c r="A439" s="291">
        <v>44462.0</v>
      </c>
      <c r="B439" s="292" t="s">
        <v>7408</v>
      </c>
      <c r="C439" s="293" t="s">
        <v>7698</v>
      </c>
      <c r="D439" s="293" t="s">
        <v>7414</v>
      </c>
      <c r="E439" s="294">
        <v>156.0</v>
      </c>
    </row>
    <row r="440">
      <c r="A440" s="291">
        <v>44462.0</v>
      </c>
      <c r="B440" s="292" t="s">
        <v>7408</v>
      </c>
      <c r="C440" s="293" t="s">
        <v>7699</v>
      </c>
      <c r="D440" s="293" t="s">
        <v>7428</v>
      </c>
      <c r="E440" s="294">
        <v>161.0</v>
      </c>
    </row>
    <row r="441">
      <c r="A441" s="291">
        <v>44462.0</v>
      </c>
      <c r="B441" s="292" t="s">
        <v>7408</v>
      </c>
      <c r="C441" s="293" t="s">
        <v>7700</v>
      </c>
      <c r="D441" s="293" t="s">
        <v>7457</v>
      </c>
      <c r="E441" s="294">
        <v>102.0</v>
      </c>
    </row>
    <row r="442">
      <c r="A442" s="291">
        <v>44462.0</v>
      </c>
      <c r="B442" s="293" t="s">
        <v>7408</v>
      </c>
      <c r="C442" s="293" t="s">
        <v>7701</v>
      </c>
      <c r="D442" s="293" t="s">
        <v>7443</v>
      </c>
      <c r="E442" s="294">
        <v>106.0</v>
      </c>
    </row>
    <row r="443">
      <c r="A443" s="291">
        <v>44462.0</v>
      </c>
      <c r="B443" s="293" t="s">
        <v>7408</v>
      </c>
      <c r="C443" s="293" t="s">
        <v>7702</v>
      </c>
      <c r="D443" s="293" t="s">
        <v>7445</v>
      </c>
      <c r="E443" s="294">
        <v>145.0</v>
      </c>
    </row>
    <row r="444">
      <c r="A444" s="291">
        <v>44462.0</v>
      </c>
      <c r="B444" s="293" t="s">
        <v>7408</v>
      </c>
      <c r="C444" s="293" t="s">
        <v>7703</v>
      </c>
      <c r="D444" s="293" t="s">
        <v>7443</v>
      </c>
      <c r="E444" s="294">
        <v>106.0</v>
      </c>
    </row>
    <row r="445">
      <c r="A445" s="291">
        <v>44462.0</v>
      </c>
      <c r="B445" s="293" t="s">
        <v>7408</v>
      </c>
      <c r="C445" s="293" t="s">
        <v>7493</v>
      </c>
      <c r="D445" s="293" t="s">
        <v>7445</v>
      </c>
      <c r="E445" s="294">
        <v>140.0</v>
      </c>
    </row>
    <row r="446">
      <c r="A446" s="291">
        <v>44462.0</v>
      </c>
      <c r="B446" s="293" t="s">
        <v>7408</v>
      </c>
      <c r="C446" s="293" t="s">
        <v>7704</v>
      </c>
      <c r="D446" s="293" t="s">
        <v>7435</v>
      </c>
      <c r="E446" s="294">
        <v>129.0</v>
      </c>
    </row>
    <row r="447">
      <c r="A447" s="291">
        <v>44462.0</v>
      </c>
      <c r="B447" s="293" t="s">
        <v>7419</v>
      </c>
      <c r="C447" s="293" t="s">
        <v>7671</v>
      </c>
      <c r="D447" s="293" t="s">
        <v>7428</v>
      </c>
      <c r="E447" s="294">
        <v>19.32</v>
      </c>
    </row>
    <row r="448">
      <c r="A448" s="291">
        <v>44462.0</v>
      </c>
      <c r="B448" s="293" t="s">
        <v>7419</v>
      </c>
      <c r="C448" s="293" t="s">
        <v>7673</v>
      </c>
      <c r="D448" s="293" t="s">
        <v>7674</v>
      </c>
      <c r="E448" s="294">
        <v>18.72</v>
      </c>
    </row>
    <row r="449">
      <c r="A449" s="291">
        <v>44462.0</v>
      </c>
      <c r="B449" s="293" t="s">
        <v>7419</v>
      </c>
      <c r="C449" s="293" t="s">
        <v>7672</v>
      </c>
      <c r="D449" s="293" t="s">
        <v>7454</v>
      </c>
      <c r="E449" s="294">
        <v>13.56</v>
      </c>
    </row>
    <row r="450">
      <c r="A450" s="291">
        <v>44462.0</v>
      </c>
      <c r="B450" s="293" t="s">
        <v>7419</v>
      </c>
      <c r="C450" s="293" t="s">
        <v>7670</v>
      </c>
      <c r="D450" s="293" t="s">
        <v>7646</v>
      </c>
      <c r="E450" s="294">
        <v>12.24</v>
      </c>
    </row>
    <row r="451">
      <c r="A451" s="291">
        <v>44462.0</v>
      </c>
      <c r="B451" s="293" t="s">
        <v>7419</v>
      </c>
      <c r="C451" s="293" t="s">
        <v>7696</v>
      </c>
      <c r="D451" s="293" t="s">
        <v>7485</v>
      </c>
      <c r="E451" s="294">
        <v>-9.75</v>
      </c>
    </row>
    <row r="452">
      <c r="A452" s="291">
        <v>44462.0</v>
      </c>
      <c r="B452" s="293" t="s">
        <v>7419</v>
      </c>
      <c r="C452" s="293" t="s">
        <v>7675</v>
      </c>
      <c r="D452" s="293" t="s">
        <v>7676</v>
      </c>
      <c r="E452" s="294">
        <v>-15.3</v>
      </c>
    </row>
    <row r="453">
      <c r="A453" s="291">
        <v>44462.0</v>
      </c>
      <c r="B453" s="293" t="s">
        <v>7419</v>
      </c>
      <c r="C453" s="293" t="s">
        <v>7678</v>
      </c>
      <c r="D453" s="293" t="s">
        <v>7679</v>
      </c>
      <c r="E453" s="294">
        <v>-15.3</v>
      </c>
    </row>
    <row r="454">
      <c r="A454" s="291">
        <v>44462.0</v>
      </c>
      <c r="B454" s="293" t="s">
        <v>7419</v>
      </c>
      <c r="C454" s="293" t="s">
        <v>7680</v>
      </c>
      <c r="D454" s="293" t="s">
        <v>7679</v>
      </c>
      <c r="E454" s="294">
        <v>-15.3</v>
      </c>
    </row>
    <row r="455">
      <c r="A455" s="291">
        <v>44462.0</v>
      </c>
      <c r="B455" s="293" t="s">
        <v>7419</v>
      </c>
      <c r="C455" s="293" t="s">
        <v>7683</v>
      </c>
      <c r="D455" s="293" t="s">
        <v>7639</v>
      </c>
      <c r="E455" s="294">
        <v>-15.3</v>
      </c>
    </row>
    <row r="456">
      <c r="A456" s="291">
        <v>44462.0</v>
      </c>
      <c r="B456" s="293" t="s">
        <v>7419</v>
      </c>
      <c r="C456" s="293" t="s">
        <v>7686</v>
      </c>
      <c r="D456" s="293" t="s">
        <v>7679</v>
      </c>
      <c r="E456" s="294">
        <v>-15.3</v>
      </c>
    </row>
    <row r="457">
      <c r="A457" s="291">
        <v>44462.0</v>
      </c>
      <c r="B457" s="293" t="s">
        <v>7419</v>
      </c>
      <c r="C457" s="293" t="s">
        <v>7694</v>
      </c>
      <c r="D457" s="293" t="s">
        <v>7457</v>
      </c>
      <c r="E457" s="294">
        <v>-15.3</v>
      </c>
    </row>
    <row r="458">
      <c r="A458" s="291">
        <v>44462.0</v>
      </c>
      <c r="B458" s="293" t="s">
        <v>7419</v>
      </c>
      <c r="C458" s="293" t="s">
        <v>7700</v>
      </c>
      <c r="D458" s="293" t="s">
        <v>7457</v>
      </c>
      <c r="E458" s="294">
        <v>-15.3</v>
      </c>
    </row>
    <row r="459">
      <c r="A459" s="291">
        <v>44462.0</v>
      </c>
      <c r="B459" s="293" t="s">
        <v>7419</v>
      </c>
      <c r="C459" s="293" t="s">
        <v>7677</v>
      </c>
      <c r="D459" s="293" t="s">
        <v>7542</v>
      </c>
      <c r="E459" s="294">
        <v>-15.9</v>
      </c>
    </row>
    <row r="460">
      <c r="A460" s="291">
        <v>44462.0</v>
      </c>
      <c r="B460" s="293" t="s">
        <v>7419</v>
      </c>
      <c r="C460" s="293" t="s">
        <v>7690</v>
      </c>
      <c r="D460" s="293" t="s">
        <v>7542</v>
      </c>
      <c r="E460" s="294">
        <v>-15.9</v>
      </c>
    </row>
    <row r="461">
      <c r="A461" s="291">
        <v>44462.0</v>
      </c>
      <c r="B461" s="293" t="s">
        <v>7419</v>
      </c>
      <c r="C461" s="293" t="s">
        <v>7701</v>
      </c>
      <c r="D461" s="293" t="s">
        <v>7443</v>
      </c>
      <c r="E461" s="294">
        <v>-15.9</v>
      </c>
    </row>
    <row r="462">
      <c r="A462" s="291">
        <v>44462.0</v>
      </c>
      <c r="B462" s="293" t="s">
        <v>7419</v>
      </c>
      <c r="C462" s="293" t="s">
        <v>7703</v>
      </c>
      <c r="D462" s="293" t="s">
        <v>7443</v>
      </c>
      <c r="E462" s="294">
        <v>-15.9</v>
      </c>
    </row>
    <row r="463">
      <c r="A463" s="291">
        <v>44462.0</v>
      </c>
      <c r="B463" s="293" t="s">
        <v>7419</v>
      </c>
      <c r="C463" s="293" t="s">
        <v>7691</v>
      </c>
      <c r="D463" s="293" t="s">
        <v>7454</v>
      </c>
      <c r="E463" s="294">
        <v>-16.95</v>
      </c>
    </row>
    <row r="464">
      <c r="A464" s="291">
        <v>44462.0</v>
      </c>
      <c r="B464" s="293" t="s">
        <v>7419</v>
      </c>
      <c r="C464" s="293" t="s">
        <v>7692</v>
      </c>
      <c r="D464" s="293" t="s">
        <v>7454</v>
      </c>
      <c r="E464" s="294">
        <v>-16.95</v>
      </c>
    </row>
    <row r="465">
      <c r="A465" s="291">
        <v>44462.0</v>
      </c>
      <c r="B465" s="293" t="s">
        <v>7419</v>
      </c>
      <c r="C465" s="293" t="s">
        <v>7693</v>
      </c>
      <c r="D465" s="293" t="s">
        <v>7454</v>
      </c>
      <c r="E465" s="294">
        <v>-16.95</v>
      </c>
    </row>
    <row r="466">
      <c r="A466" s="291">
        <v>44462.0</v>
      </c>
      <c r="B466" s="293" t="s">
        <v>7419</v>
      </c>
      <c r="C466" s="293" t="s">
        <v>7682</v>
      </c>
      <c r="D466" s="293" t="s">
        <v>7559</v>
      </c>
      <c r="E466" s="294">
        <v>-17.7</v>
      </c>
    </row>
    <row r="467">
      <c r="A467" s="291">
        <v>44462.0</v>
      </c>
      <c r="B467" s="293" t="s">
        <v>7419</v>
      </c>
      <c r="C467" s="293" t="s">
        <v>7695</v>
      </c>
      <c r="D467" s="293" t="s">
        <v>7435</v>
      </c>
      <c r="E467" s="294">
        <v>-19.35</v>
      </c>
    </row>
    <row r="468">
      <c r="A468" s="291">
        <v>44462.0</v>
      </c>
      <c r="B468" s="293" t="s">
        <v>7419</v>
      </c>
      <c r="C468" s="293" t="s">
        <v>7697</v>
      </c>
      <c r="D468" s="293" t="s">
        <v>7426</v>
      </c>
      <c r="E468" s="294">
        <v>-19.35</v>
      </c>
    </row>
    <row r="469">
      <c r="A469" s="291">
        <v>44462.0</v>
      </c>
      <c r="B469" s="293" t="s">
        <v>7419</v>
      </c>
      <c r="C469" s="293" t="s">
        <v>7704</v>
      </c>
      <c r="D469" s="293" t="s">
        <v>7435</v>
      </c>
      <c r="E469" s="294">
        <v>-19.35</v>
      </c>
    </row>
    <row r="470">
      <c r="A470" s="291">
        <v>44462.0</v>
      </c>
      <c r="B470" s="293" t="s">
        <v>7419</v>
      </c>
      <c r="C470" s="293" t="s">
        <v>7681</v>
      </c>
      <c r="D470" s="293" t="s">
        <v>7441</v>
      </c>
      <c r="E470" s="294">
        <v>-20.1</v>
      </c>
    </row>
    <row r="471">
      <c r="A471" s="291">
        <v>44462.0</v>
      </c>
      <c r="B471" s="293" t="s">
        <v>7419</v>
      </c>
      <c r="C471" s="293" t="s">
        <v>7684</v>
      </c>
      <c r="D471" s="293" t="s">
        <v>7685</v>
      </c>
      <c r="E471" s="294">
        <v>-20.1</v>
      </c>
    </row>
    <row r="472">
      <c r="A472" s="291">
        <v>44462.0</v>
      </c>
      <c r="B472" s="293" t="s">
        <v>7419</v>
      </c>
      <c r="C472" s="293" t="s">
        <v>7527</v>
      </c>
      <c r="D472" s="293" t="s">
        <v>7445</v>
      </c>
      <c r="E472" s="294">
        <v>-21.0</v>
      </c>
    </row>
    <row r="473">
      <c r="A473" s="291">
        <v>44462.0</v>
      </c>
      <c r="B473" s="293" t="s">
        <v>7419</v>
      </c>
      <c r="C473" s="293" t="s">
        <v>7493</v>
      </c>
      <c r="D473" s="293" t="s">
        <v>7445</v>
      </c>
      <c r="E473" s="294">
        <v>-21.0</v>
      </c>
    </row>
    <row r="474">
      <c r="A474" s="291">
        <v>44462.0</v>
      </c>
      <c r="B474" s="293" t="s">
        <v>7419</v>
      </c>
      <c r="C474" s="293" t="s">
        <v>7702</v>
      </c>
      <c r="D474" s="293" t="s">
        <v>7445</v>
      </c>
      <c r="E474" s="294">
        <v>-21.75</v>
      </c>
    </row>
    <row r="475">
      <c r="A475" s="291">
        <v>44462.0</v>
      </c>
      <c r="B475" s="293" t="s">
        <v>7419</v>
      </c>
      <c r="C475" s="293" t="s">
        <v>7687</v>
      </c>
      <c r="D475" s="293" t="s">
        <v>7464</v>
      </c>
      <c r="E475" s="294">
        <v>-22.5</v>
      </c>
    </row>
    <row r="476">
      <c r="A476" s="291">
        <v>44462.0</v>
      </c>
      <c r="B476" s="293" t="s">
        <v>7419</v>
      </c>
      <c r="C476" s="293" t="s">
        <v>7688</v>
      </c>
      <c r="D476" s="293" t="s">
        <v>7689</v>
      </c>
      <c r="E476" s="294">
        <v>-22.5</v>
      </c>
    </row>
    <row r="477">
      <c r="A477" s="291">
        <v>44462.0</v>
      </c>
      <c r="B477" s="293" t="s">
        <v>7419</v>
      </c>
      <c r="C477" s="293" t="s">
        <v>7698</v>
      </c>
      <c r="D477" s="293" t="s">
        <v>7414</v>
      </c>
      <c r="E477" s="294">
        <v>-23.4</v>
      </c>
    </row>
    <row r="478">
      <c r="A478" s="291">
        <v>44462.0</v>
      </c>
      <c r="B478" s="293" t="s">
        <v>7419</v>
      </c>
      <c r="C478" s="293" t="s">
        <v>7699</v>
      </c>
      <c r="D478" s="293" t="s">
        <v>7428</v>
      </c>
      <c r="E478" s="294">
        <v>-24.15</v>
      </c>
    </row>
    <row r="479">
      <c r="A479" s="291">
        <v>44461.0</v>
      </c>
      <c r="B479" s="293" t="s">
        <v>7408</v>
      </c>
      <c r="C479" s="293" t="s">
        <v>7705</v>
      </c>
      <c r="D479" s="293" t="s">
        <v>7454</v>
      </c>
      <c r="E479" s="294">
        <v>113.0</v>
      </c>
    </row>
    <row r="480">
      <c r="A480" s="291">
        <v>44461.0</v>
      </c>
      <c r="B480" s="292" t="s">
        <v>7415</v>
      </c>
      <c r="C480" s="293" t="s">
        <v>7706</v>
      </c>
      <c r="D480" s="293" t="s">
        <v>7707</v>
      </c>
      <c r="E480" s="294">
        <v>-128.0</v>
      </c>
    </row>
    <row r="481">
      <c r="A481" s="291">
        <v>44461.0</v>
      </c>
      <c r="B481" s="292" t="s">
        <v>7415</v>
      </c>
      <c r="C481" s="293" t="s">
        <v>7708</v>
      </c>
      <c r="D481" s="293" t="s">
        <v>7457</v>
      </c>
      <c r="E481" s="294">
        <v>-102.0</v>
      </c>
    </row>
    <row r="482">
      <c r="A482" s="291">
        <v>44461.0</v>
      </c>
      <c r="B482" s="292" t="s">
        <v>7415</v>
      </c>
      <c r="C482" s="293" t="s">
        <v>7709</v>
      </c>
      <c r="D482" s="293" t="s">
        <v>7464</v>
      </c>
      <c r="E482" s="294">
        <v>-150.0</v>
      </c>
    </row>
    <row r="483">
      <c r="A483" s="291">
        <v>44461.0</v>
      </c>
      <c r="B483" s="292" t="s">
        <v>7415</v>
      </c>
      <c r="C483" s="293" t="s">
        <v>7710</v>
      </c>
      <c r="D483" s="293" t="s">
        <v>7454</v>
      </c>
      <c r="E483" s="294">
        <v>-105.51</v>
      </c>
    </row>
    <row r="484">
      <c r="A484" s="291">
        <v>44461.0</v>
      </c>
      <c r="B484" s="292" t="s">
        <v>7408</v>
      </c>
      <c r="C484" s="293" t="s">
        <v>7711</v>
      </c>
      <c r="D484" s="293" t="s">
        <v>7685</v>
      </c>
      <c r="E484" s="294">
        <v>134.0</v>
      </c>
    </row>
    <row r="485">
      <c r="A485" s="291">
        <v>44461.0</v>
      </c>
      <c r="B485" s="292" t="s">
        <v>7408</v>
      </c>
      <c r="C485" s="293" t="s">
        <v>7712</v>
      </c>
      <c r="D485" s="293" t="s">
        <v>7435</v>
      </c>
      <c r="E485" s="294">
        <v>129.0</v>
      </c>
    </row>
    <row r="486">
      <c r="A486" s="291">
        <v>44461.0</v>
      </c>
      <c r="B486" s="292" t="s">
        <v>7408</v>
      </c>
      <c r="C486" s="293" t="s">
        <v>7713</v>
      </c>
      <c r="D486" s="293" t="s">
        <v>7435</v>
      </c>
      <c r="E486" s="294">
        <v>129.0</v>
      </c>
    </row>
    <row r="487">
      <c r="A487" s="291">
        <v>44461.0</v>
      </c>
      <c r="B487" s="292" t="s">
        <v>7408</v>
      </c>
      <c r="C487" s="293" t="s">
        <v>7714</v>
      </c>
      <c r="D487" s="293" t="s">
        <v>7435</v>
      </c>
      <c r="E487" s="294">
        <v>129.0</v>
      </c>
    </row>
    <row r="488">
      <c r="A488" s="291">
        <v>44461.0</v>
      </c>
      <c r="B488" s="292" t="s">
        <v>7408</v>
      </c>
      <c r="C488" s="293" t="s">
        <v>7715</v>
      </c>
      <c r="D488" s="293" t="s">
        <v>7435</v>
      </c>
      <c r="E488" s="294">
        <v>129.0</v>
      </c>
    </row>
    <row r="489">
      <c r="A489" s="291">
        <v>44461.0</v>
      </c>
      <c r="B489" s="292" t="s">
        <v>7408</v>
      </c>
      <c r="C489" s="293" t="s">
        <v>7716</v>
      </c>
      <c r="D489" s="293" t="s">
        <v>7457</v>
      </c>
      <c r="E489" s="294">
        <v>102.0</v>
      </c>
    </row>
    <row r="490">
      <c r="A490" s="291">
        <v>44461.0</v>
      </c>
      <c r="B490" s="292" t="s">
        <v>7408</v>
      </c>
      <c r="C490" s="293" t="s">
        <v>7717</v>
      </c>
      <c r="D490" s="293" t="s">
        <v>7457</v>
      </c>
      <c r="E490" s="294">
        <v>102.0</v>
      </c>
    </row>
    <row r="491">
      <c r="A491" s="291">
        <v>44461.0</v>
      </c>
      <c r="B491" s="292" t="s">
        <v>7408</v>
      </c>
      <c r="C491" s="293" t="s">
        <v>7718</v>
      </c>
      <c r="D491" s="293" t="s">
        <v>7454</v>
      </c>
      <c r="E491" s="294">
        <v>113.0</v>
      </c>
    </row>
    <row r="492">
      <c r="A492" s="291">
        <v>44461.0</v>
      </c>
      <c r="B492" s="292" t="s">
        <v>7408</v>
      </c>
      <c r="C492" s="293" t="s">
        <v>7719</v>
      </c>
      <c r="D492" s="293" t="s">
        <v>7720</v>
      </c>
      <c r="E492" s="294">
        <v>150.0</v>
      </c>
    </row>
    <row r="493">
      <c r="A493" s="291">
        <v>44461.0</v>
      </c>
      <c r="B493" s="292" t="s">
        <v>7408</v>
      </c>
      <c r="C493" s="293" t="s">
        <v>7721</v>
      </c>
      <c r="D493" s="293" t="s">
        <v>7722</v>
      </c>
      <c r="E493" s="294">
        <v>150.0</v>
      </c>
    </row>
    <row r="494">
      <c r="A494" s="291">
        <v>44461.0</v>
      </c>
      <c r="B494" s="292" t="s">
        <v>7408</v>
      </c>
      <c r="C494" s="293" t="s">
        <v>7723</v>
      </c>
      <c r="D494" s="293" t="s">
        <v>7445</v>
      </c>
      <c r="E494" s="294">
        <v>145.0</v>
      </c>
    </row>
    <row r="495">
      <c r="A495" s="291">
        <v>44461.0</v>
      </c>
      <c r="B495" s="292" t="s">
        <v>7408</v>
      </c>
      <c r="C495" s="293" t="s">
        <v>7724</v>
      </c>
      <c r="D495" s="293" t="s">
        <v>7679</v>
      </c>
      <c r="E495" s="294">
        <v>102.0</v>
      </c>
    </row>
    <row r="496">
      <c r="A496" s="291">
        <v>44461.0</v>
      </c>
      <c r="B496" s="292" t="s">
        <v>7408</v>
      </c>
      <c r="C496" s="293" t="s">
        <v>7725</v>
      </c>
      <c r="D496" s="293" t="s">
        <v>7443</v>
      </c>
      <c r="E496" s="294">
        <v>106.0</v>
      </c>
    </row>
    <row r="497">
      <c r="A497" s="291">
        <v>44461.0</v>
      </c>
      <c r="B497" s="292" t="s">
        <v>7408</v>
      </c>
      <c r="C497" s="293" t="s">
        <v>7726</v>
      </c>
      <c r="D497" s="293" t="s">
        <v>7674</v>
      </c>
      <c r="E497" s="294">
        <v>301.0</v>
      </c>
    </row>
    <row r="498">
      <c r="A498" s="291">
        <v>44461.0</v>
      </c>
      <c r="B498" s="292" t="s">
        <v>7408</v>
      </c>
      <c r="C498" s="293" t="s">
        <v>7727</v>
      </c>
      <c r="D498" s="293" t="s">
        <v>7443</v>
      </c>
      <c r="E498" s="294">
        <v>212.0</v>
      </c>
    </row>
    <row r="499">
      <c r="A499" s="291">
        <v>44461.0</v>
      </c>
      <c r="B499" s="293" t="s">
        <v>7408</v>
      </c>
      <c r="C499" s="293" t="s">
        <v>7629</v>
      </c>
      <c r="D499" s="293" t="s">
        <v>7441</v>
      </c>
      <c r="E499" s="294">
        <v>279.0</v>
      </c>
    </row>
    <row r="500">
      <c r="A500" s="291">
        <v>44461.0</v>
      </c>
      <c r="B500" s="293" t="s">
        <v>7408</v>
      </c>
      <c r="C500" s="293" t="s">
        <v>7728</v>
      </c>
      <c r="D500" s="293" t="s">
        <v>7536</v>
      </c>
      <c r="E500" s="294">
        <v>166.0</v>
      </c>
    </row>
    <row r="501">
      <c r="A501" s="291">
        <v>44461.0</v>
      </c>
      <c r="B501" s="293" t="s">
        <v>7408</v>
      </c>
      <c r="C501" s="293" t="s">
        <v>7729</v>
      </c>
      <c r="D501" s="293" t="s">
        <v>7674</v>
      </c>
      <c r="E501" s="294">
        <v>156.0</v>
      </c>
    </row>
    <row r="502">
      <c r="A502" s="291">
        <v>44461.0</v>
      </c>
      <c r="B502" s="293" t="s">
        <v>7408</v>
      </c>
      <c r="C502" s="293" t="s">
        <v>7730</v>
      </c>
      <c r="D502" s="293" t="s">
        <v>7428</v>
      </c>
      <c r="E502" s="294">
        <v>161.0</v>
      </c>
    </row>
    <row r="503">
      <c r="A503" s="291">
        <v>44461.0</v>
      </c>
      <c r="B503" s="293" t="s">
        <v>7408</v>
      </c>
      <c r="C503" s="293" t="s">
        <v>7731</v>
      </c>
      <c r="D503" s="293" t="s">
        <v>7443</v>
      </c>
      <c r="E503" s="294">
        <v>106.0</v>
      </c>
    </row>
    <row r="504">
      <c r="A504" s="291">
        <v>44461.0</v>
      </c>
      <c r="B504" s="293" t="s">
        <v>7408</v>
      </c>
      <c r="C504" s="293" t="s">
        <v>7732</v>
      </c>
      <c r="D504" s="293" t="s">
        <v>7443</v>
      </c>
      <c r="E504" s="294">
        <v>106.0</v>
      </c>
    </row>
    <row r="505">
      <c r="A505" s="291">
        <v>44461.0</v>
      </c>
      <c r="B505" s="293" t="s">
        <v>7408</v>
      </c>
      <c r="C505" s="293" t="s">
        <v>7733</v>
      </c>
      <c r="D505" s="293" t="s">
        <v>7437</v>
      </c>
      <c r="E505" s="294">
        <v>106.0</v>
      </c>
    </row>
    <row r="506">
      <c r="A506" s="291">
        <v>44461.0</v>
      </c>
      <c r="B506" s="293" t="s">
        <v>7408</v>
      </c>
      <c r="C506" s="293" t="s">
        <v>7734</v>
      </c>
      <c r="D506" s="293" t="s">
        <v>7445</v>
      </c>
      <c r="E506" s="294">
        <v>140.0</v>
      </c>
    </row>
    <row r="507">
      <c r="A507" s="291">
        <v>44461.0</v>
      </c>
      <c r="B507" s="293" t="s">
        <v>7408</v>
      </c>
      <c r="C507" s="293" t="s">
        <v>7735</v>
      </c>
      <c r="D507" s="293" t="s">
        <v>7445</v>
      </c>
      <c r="E507" s="294">
        <v>145.0</v>
      </c>
    </row>
    <row r="508">
      <c r="A508" s="291">
        <v>44461.0</v>
      </c>
      <c r="B508" s="293" t="s">
        <v>7408</v>
      </c>
      <c r="C508" s="293" t="s">
        <v>7736</v>
      </c>
      <c r="D508" s="293" t="s">
        <v>7443</v>
      </c>
      <c r="E508" s="294">
        <v>106.0</v>
      </c>
    </row>
    <row r="509">
      <c r="A509" s="291">
        <v>44461.0</v>
      </c>
      <c r="B509" s="293" t="s">
        <v>7408</v>
      </c>
      <c r="C509" s="293" t="s">
        <v>7737</v>
      </c>
      <c r="D509" s="293" t="s">
        <v>7685</v>
      </c>
      <c r="E509" s="294">
        <v>134.0</v>
      </c>
    </row>
    <row r="510">
      <c r="A510" s="291">
        <v>44461.0</v>
      </c>
      <c r="B510" s="293" t="s">
        <v>1641</v>
      </c>
      <c r="C510" s="293" t="s">
        <v>7632</v>
      </c>
      <c r="D510" s="293" t="s">
        <v>7459</v>
      </c>
      <c r="E510" s="294">
        <v>-7.49</v>
      </c>
    </row>
    <row r="511">
      <c r="A511" s="291">
        <v>44461.0</v>
      </c>
      <c r="B511" s="293" t="s">
        <v>1641</v>
      </c>
      <c r="C511" s="293" t="s">
        <v>7738</v>
      </c>
      <c r="D511" s="293" t="s">
        <v>7459</v>
      </c>
      <c r="E511" s="294">
        <v>-7.49</v>
      </c>
    </row>
    <row r="512">
      <c r="A512" s="291">
        <v>44461.0</v>
      </c>
      <c r="B512" s="293" t="s">
        <v>7419</v>
      </c>
      <c r="C512" s="293" t="s">
        <v>7709</v>
      </c>
      <c r="D512" s="293" t="s">
        <v>7464</v>
      </c>
      <c r="E512" s="294">
        <v>18.0</v>
      </c>
    </row>
    <row r="513">
      <c r="A513" s="291">
        <v>44461.0</v>
      </c>
      <c r="B513" s="293" t="s">
        <v>7419</v>
      </c>
      <c r="C513" s="293" t="s">
        <v>7706</v>
      </c>
      <c r="D513" s="293" t="s">
        <v>7707</v>
      </c>
      <c r="E513" s="294">
        <v>15.36</v>
      </c>
    </row>
    <row r="514">
      <c r="A514" s="291">
        <v>44461.0</v>
      </c>
      <c r="B514" s="293" t="s">
        <v>7419</v>
      </c>
      <c r="C514" s="293" t="s">
        <v>7710</v>
      </c>
      <c r="D514" s="293" t="s">
        <v>7454</v>
      </c>
      <c r="E514" s="294">
        <v>12.66</v>
      </c>
    </row>
    <row r="515">
      <c r="A515" s="291">
        <v>44461.0</v>
      </c>
      <c r="B515" s="293" t="s">
        <v>7419</v>
      </c>
      <c r="C515" s="293" t="s">
        <v>7708</v>
      </c>
      <c r="D515" s="293" t="s">
        <v>7457</v>
      </c>
      <c r="E515" s="294">
        <v>12.24</v>
      </c>
    </row>
    <row r="516">
      <c r="A516" s="291">
        <v>44461.0</v>
      </c>
      <c r="B516" s="293" t="s">
        <v>7419</v>
      </c>
      <c r="C516" s="293" t="s">
        <v>7716</v>
      </c>
      <c r="D516" s="293" t="s">
        <v>7457</v>
      </c>
      <c r="E516" s="294">
        <v>-15.3</v>
      </c>
    </row>
    <row r="517">
      <c r="A517" s="291">
        <v>44461.0</v>
      </c>
      <c r="B517" s="293" t="s">
        <v>7419</v>
      </c>
      <c r="C517" s="293" t="s">
        <v>7717</v>
      </c>
      <c r="D517" s="293" t="s">
        <v>7457</v>
      </c>
      <c r="E517" s="294">
        <v>-15.3</v>
      </c>
    </row>
    <row r="518">
      <c r="A518" s="291">
        <v>44461.0</v>
      </c>
      <c r="B518" s="293" t="s">
        <v>7419</v>
      </c>
      <c r="C518" s="293" t="s">
        <v>7724</v>
      </c>
      <c r="D518" s="293" t="s">
        <v>7679</v>
      </c>
      <c r="E518" s="294">
        <v>-15.3</v>
      </c>
    </row>
    <row r="519">
      <c r="A519" s="291">
        <v>44461.0</v>
      </c>
      <c r="B519" s="293" t="s">
        <v>7419</v>
      </c>
      <c r="C519" s="293" t="s">
        <v>7725</v>
      </c>
      <c r="D519" s="293" t="s">
        <v>7443</v>
      </c>
      <c r="E519" s="294">
        <v>-15.9</v>
      </c>
    </row>
    <row r="520">
      <c r="A520" s="291">
        <v>44461.0</v>
      </c>
      <c r="B520" s="293" t="s">
        <v>7419</v>
      </c>
      <c r="C520" s="293" t="s">
        <v>7731</v>
      </c>
      <c r="D520" s="293" t="s">
        <v>7443</v>
      </c>
      <c r="E520" s="294">
        <v>-15.9</v>
      </c>
    </row>
    <row r="521">
      <c r="A521" s="291">
        <v>44461.0</v>
      </c>
      <c r="B521" s="293" t="s">
        <v>7419</v>
      </c>
      <c r="C521" s="293" t="s">
        <v>7732</v>
      </c>
      <c r="D521" s="293" t="s">
        <v>7443</v>
      </c>
      <c r="E521" s="294">
        <v>-15.9</v>
      </c>
    </row>
    <row r="522">
      <c r="A522" s="291">
        <v>44461.0</v>
      </c>
      <c r="B522" s="292" t="s">
        <v>7419</v>
      </c>
      <c r="C522" s="293" t="s">
        <v>7733</v>
      </c>
      <c r="D522" s="293" t="s">
        <v>7437</v>
      </c>
      <c r="E522" s="294">
        <v>-15.9</v>
      </c>
    </row>
    <row r="523">
      <c r="A523" s="291">
        <v>44461.0</v>
      </c>
      <c r="B523" s="292" t="s">
        <v>7419</v>
      </c>
      <c r="C523" s="293" t="s">
        <v>7736</v>
      </c>
      <c r="D523" s="293" t="s">
        <v>7443</v>
      </c>
      <c r="E523" s="294">
        <v>-15.9</v>
      </c>
    </row>
    <row r="524">
      <c r="A524" s="291">
        <v>44461.0</v>
      </c>
      <c r="B524" s="292" t="s">
        <v>7419</v>
      </c>
      <c r="C524" s="293" t="s">
        <v>7705</v>
      </c>
      <c r="D524" s="293" t="s">
        <v>7454</v>
      </c>
      <c r="E524" s="294">
        <v>-16.95</v>
      </c>
    </row>
    <row r="525">
      <c r="A525" s="291">
        <v>44461.0</v>
      </c>
      <c r="B525" s="292" t="s">
        <v>7419</v>
      </c>
      <c r="C525" s="293" t="s">
        <v>7718</v>
      </c>
      <c r="D525" s="293" t="s">
        <v>7454</v>
      </c>
      <c r="E525" s="294">
        <v>-16.95</v>
      </c>
    </row>
    <row r="526">
      <c r="A526" s="291">
        <v>44461.0</v>
      </c>
      <c r="B526" s="292" t="s">
        <v>7419</v>
      </c>
      <c r="C526" s="293" t="s">
        <v>7712</v>
      </c>
      <c r="D526" s="293" t="s">
        <v>7435</v>
      </c>
      <c r="E526" s="294">
        <v>-19.35</v>
      </c>
    </row>
    <row r="527">
      <c r="A527" s="291">
        <v>44461.0</v>
      </c>
      <c r="B527" s="292" t="s">
        <v>7419</v>
      </c>
      <c r="C527" s="293" t="s">
        <v>7713</v>
      </c>
      <c r="D527" s="293" t="s">
        <v>7435</v>
      </c>
      <c r="E527" s="294">
        <v>-19.35</v>
      </c>
    </row>
    <row r="528">
      <c r="A528" s="291">
        <v>44461.0</v>
      </c>
      <c r="B528" s="292" t="s">
        <v>7419</v>
      </c>
      <c r="C528" s="293" t="s">
        <v>7714</v>
      </c>
      <c r="D528" s="293" t="s">
        <v>7435</v>
      </c>
      <c r="E528" s="294">
        <v>-19.35</v>
      </c>
    </row>
    <row r="529">
      <c r="A529" s="291">
        <v>44461.0</v>
      </c>
      <c r="B529" s="292" t="s">
        <v>7419</v>
      </c>
      <c r="C529" s="293" t="s">
        <v>7715</v>
      </c>
      <c r="D529" s="293" t="s">
        <v>7435</v>
      </c>
      <c r="E529" s="294">
        <v>-19.35</v>
      </c>
    </row>
    <row r="530">
      <c r="A530" s="291">
        <v>44461.0</v>
      </c>
      <c r="B530" s="292" t="s">
        <v>7419</v>
      </c>
      <c r="C530" s="293" t="s">
        <v>7711</v>
      </c>
      <c r="D530" s="293" t="s">
        <v>7685</v>
      </c>
      <c r="E530" s="294">
        <v>-20.1</v>
      </c>
    </row>
    <row r="531">
      <c r="A531" s="291">
        <v>44461.0</v>
      </c>
      <c r="B531" s="292" t="s">
        <v>7419</v>
      </c>
      <c r="C531" s="293" t="s">
        <v>7737</v>
      </c>
      <c r="D531" s="293" t="s">
        <v>7685</v>
      </c>
      <c r="E531" s="294">
        <v>-20.1</v>
      </c>
    </row>
    <row r="532">
      <c r="A532" s="291">
        <v>44461.0</v>
      </c>
      <c r="B532" s="292" t="s">
        <v>7419</v>
      </c>
      <c r="C532" s="293" t="s">
        <v>7734</v>
      </c>
      <c r="D532" s="293" t="s">
        <v>7445</v>
      </c>
      <c r="E532" s="294">
        <v>-21.0</v>
      </c>
    </row>
    <row r="533">
      <c r="A533" s="291">
        <v>44461.0</v>
      </c>
      <c r="B533" s="292" t="s">
        <v>7419</v>
      </c>
      <c r="C533" s="293" t="s">
        <v>7723</v>
      </c>
      <c r="D533" s="293" t="s">
        <v>7445</v>
      </c>
      <c r="E533" s="294">
        <v>-21.75</v>
      </c>
    </row>
    <row r="534">
      <c r="A534" s="291">
        <v>44461.0</v>
      </c>
      <c r="B534" s="292" t="s">
        <v>7419</v>
      </c>
      <c r="C534" s="293" t="s">
        <v>7735</v>
      </c>
      <c r="D534" s="293" t="s">
        <v>7445</v>
      </c>
      <c r="E534" s="294">
        <v>-21.75</v>
      </c>
    </row>
    <row r="535">
      <c r="A535" s="291">
        <v>44461.0</v>
      </c>
      <c r="B535" s="292" t="s">
        <v>7419</v>
      </c>
      <c r="C535" s="293" t="s">
        <v>7719</v>
      </c>
      <c r="D535" s="293" t="s">
        <v>7720</v>
      </c>
      <c r="E535" s="294">
        <v>-22.5</v>
      </c>
    </row>
    <row r="536">
      <c r="A536" s="291">
        <v>44461.0</v>
      </c>
      <c r="B536" s="292" t="s">
        <v>7419</v>
      </c>
      <c r="C536" s="293" t="s">
        <v>7721</v>
      </c>
      <c r="D536" s="293" t="s">
        <v>7722</v>
      </c>
      <c r="E536" s="294">
        <v>-22.5</v>
      </c>
    </row>
    <row r="537">
      <c r="A537" s="291">
        <v>44461.0</v>
      </c>
      <c r="B537" s="292" t="s">
        <v>7419</v>
      </c>
      <c r="C537" s="293" t="s">
        <v>7729</v>
      </c>
      <c r="D537" s="293" t="s">
        <v>7674</v>
      </c>
      <c r="E537" s="294">
        <v>-23.4</v>
      </c>
    </row>
    <row r="538">
      <c r="A538" s="291">
        <v>44461.0</v>
      </c>
      <c r="B538" s="293" t="s">
        <v>7419</v>
      </c>
      <c r="C538" s="293" t="s">
        <v>7730</v>
      </c>
      <c r="D538" s="293" t="s">
        <v>7428</v>
      </c>
      <c r="E538" s="294">
        <v>-24.15</v>
      </c>
    </row>
    <row r="539">
      <c r="A539" s="291">
        <v>44461.0</v>
      </c>
      <c r="B539" s="293" t="s">
        <v>7419</v>
      </c>
      <c r="C539" s="293" t="s">
        <v>7728</v>
      </c>
      <c r="D539" s="293" t="s">
        <v>7536</v>
      </c>
      <c r="E539" s="294">
        <v>-24.9</v>
      </c>
    </row>
    <row r="540">
      <c r="A540" s="291">
        <v>44461.0</v>
      </c>
      <c r="B540" s="293" t="s">
        <v>7419</v>
      </c>
      <c r="C540" s="293" t="s">
        <v>7727</v>
      </c>
      <c r="D540" s="293" t="s">
        <v>7443</v>
      </c>
      <c r="E540" s="294">
        <v>-31.8</v>
      </c>
    </row>
    <row r="541">
      <c r="A541" s="291">
        <v>44461.0</v>
      </c>
      <c r="B541" s="293" t="s">
        <v>7419</v>
      </c>
      <c r="C541" s="293" t="s">
        <v>7629</v>
      </c>
      <c r="D541" s="293" t="s">
        <v>7441</v>
      </c>
      <c r="E541" s="294">
        <v>-41.85</v>
      </c>
    </row>
    <row r="542">
      <c r="A542" s="291">
        <v>44461.0</v>
      </c>
      <c r="B542" s="293" t="s">
        <v>7419</v>
      </c>
      <c r="C542" s="293" t="s">
        <v>7726</v>
      </c>
      <c r="D542" s="293" t="s">
        <v>7674</v>
      </c>
      <c r="E542" s="294">
        <v>-45.15</v>
      </c>
    </row>
    <row r="543">
      <c r="A543" s="291">
        <v>44460.0</v>
      </c>
      <c r="B543" s="293" t="s">
        <v>7408</v>
      </c>
      <c r="C543" s="293" t="s">
        <v>7739</v>
      </c>
      <c r="D543" s="293" t="s">
        <v>7679</v>
      </c>
      <c r="E543" s="294">
        <v>102.0</v>
      </c>
    </row>
    <row r="544">
      <c r="A544" s="291">
        <v>44460.0</v>
      </c>
      <c r="B544" s="293" t="s">
        <v>7408</v>
      </c>
      <c r="C544" s="293" t="s">
        <v>7740</v>
      </c>
      <c r="D544" s="293" t="s">
        <v>7410</v>
      </c>
      <c r="E544" s="294">
        <v>59.0</v>
      </c>
    </row>
    <row r="545">
      <c r="A545" s="291">
        <v>44460.0</v>
      </c>
      <c r="B545" s="293" t="s">
        <v>7408</v>
      </c>
      <c r="C545" s="293" t="s">
        <v>7741</v>
      </c>
      <c r="D545" s="293" t="s">
        <v>7410</v>
      </c>
      <c r="E545" s="294">
        <v>59.0</v>
      </c>
    </row>
    <row r="546">
      <c r="A546" s="291">
        <v>44460.0</v>
      </c>
      <c r="B546" s="293" t="s">
        <v>7408</v>
      </c>
      <c r="C546" s="293" t="s">
        <v>7742</v>
      </c>
      <c r="D546" s="293" t="s">
        <v>7536</v>
      </c>
      <c r="E546" s="294">
        <v>166.0</v>
      </c>
    </row>
    <row r="547">
      <c r="A547" s="291">
        <v>44460.0</v>
      </c>
      <c r="B547" s="293" t="s">
        <v>7408</v>
      </c>
      <c r="C547" s="293" t="s">
        <v>7743</v>
      </c>
      <c r="D547" s="293" t="s">
        <v>7424</v>
      </c>
      <c r="E547" s="294">
        <v>59.0</v>
      </c>
    </row>
    <row r="548">
      <c r="A548" s="291">
        <v>44460.0</v>
      </c>
      <c r="B548" s="293" t="s">
        <v>7408</v>
      </c>
      <c r="C548" s="293" t="s">
        <v>7744</v>
      </c>
      <c r="D548" s="293" t="s">
        <v>7550</v>
      </c>
      <c r="E548" s="294">
        <v>117.0</v>
      </c>
    </row>
    <row r="549">
      <c r="A549" s="291">
        <v>44460.0</v>
      </c>
      <c r="B549" s="293" t="s">
        <v>7408</v>
      </c>
      <c r="C549" s="293" t="s">
        <v>7745</v>
      </c>
      <c r="D549" s="293" t="s">
        <v>7540</v>
      </c>
      <c r="E549" s="294">
        <v>172.0</v>
      </c>
    </row>
    <row r="550">
      <c r="A550" s="291">
        <v>44460.0</v>
      </c>
      <c r="B550" s="293" t="s">
        <v>7408</v>
      </c>
      <c r="C550" s="293" t="s">
        <v>7746</v>
      </c>
      <c r="D550" s="293" t="s">
        <v>7499</v>
      </c>
      <c r="E550" s="294">
        <v>105.0</v>
      </c>
    </row>
    <row r="551">
      <c r="A551" s="291">
        <v>44460.0</v>
      </c>
      <c r="B551" s="293" t="s">
        <v>7408</v>
      </c>
      <c r="C551" s="293" t="s">
        <v>7747</v>
      </c>
      <c r="D551" s="293" t="s">
        <v>7674</v>
      </c>
      <c r="E551" s="294">
        <v>156.0</v>
      </c>
    </row>
    <row r="552">
      <c r="A552" s="291">
        <v>44460.0</v>
      </c>
      <c r="B552" s="293" t="s">
        <v>7408</v>
      </c>
      <c r="C552" s="293" t="s">
        <v>7748</v>
      </c>
      <c r="D552" s="293" t="s">
        <v>7685</v>
      </c>
      <c r="E552" s="294">
        <v>134.0</v>
      </c>
    </row>
    <row r="553">
      <c r="A553" s="291">
        <v>44460.0</v>
      </c>
      <c r="B553" s="293" t="s">
        <v>7408</v>
      </c>
      <c r="C553" s="293" t="s">
        <v>7749</v>
      </c>
      <c r="D553" s="293" t="s">
        <v>7542</v>
      </c>
      <c r="E553" s="294">
        <v>106.0</v>
      </c>
    </row>
    <row r="554">
      <c r="A554" s="291">
        <v>44460.0</v>
      </c>
      <c r="B554" s="293" t="s">
        <v>7408</v>
      </c>
      <c r="C554" s="293" t="s">
        <v>7750</v>
      </c>
      <c r="D554" s="293" t="s">
        <v>7443</v>
      </c>
      <c r="E554" s="294">
        <v>106.0</v>
      </c>
    </row>
    <row r="555">
      <c r="A555" s="291">
        <v>44460.0</v>
      </c>
      <c r="B555" s="293" t="s">
        <v>7408</v>
      </c>
      <c r="C555" s="293" t="s">
        <v>7526</v>
      </c>
      <c r="D555" s="293" t="s">
        <v>7542</v>
      </c>
      <c r="E555" s="294">
        <v>106.0</v>
      </c>
    </row>
    <row r="556">
      <c r="A556" s="291">
        <v>44460.0</v>
      </c>
      <c r="B556" s="292" t="s">
        <v>7408</v>
      </c>
      <c r="C556" s="293" t="s">
        <v>7626</v>
      </c>
      <c r="D556" s="293" t="s">
        <v>7454</v>
      </c>
      <c r="E556" s="294">
        <v>113.0</v>
      </c>
    </row>
    <row r="557">
      <c r="A557" s="291">
        <v>44460.0</v>
      </c>
      <c r="B557" s="292" t="s">
        <v>7408</v>
      </c>
      <c r="C557" s="293" t="s">
        <v>7751</v>
      </c>
      <c r="D557" s="293" t="s">
        <v>7679</v>
      </c>
      <c r="E557" s="294">
        <v>102.0</v>
      </c>
    </row>
    <row r="558">
      <c r="A558" s="291">
        <v>44460.0</v>
      </c>
      <c r="B558" s="292" t="s">
        <v>7408</v>
      </c>
      <c r="C558" s="293" t="s">
        <v>7752</v>
      </c>
      <c r="D558" s="293" t="s">
        <v>7679</v>
      </c>
      <c r="E558" s="294">
        <v>102.0</v>
      </c>
    </row>
    <row r="559">
      <c r="A559" s="291">
        <v>44460.0</v>
      </c>
      <c r="B559" s="292" t="s">
        <v>7408</v>
      </c>
      <c r="C559" s="293" t="s">
        <v>7753</v>
      </c>
      <c r="D559" s="293" t="s">
        <v>7573</v>
      </c>
      <c r="E559" s="294">
        <v>102.0</v>
      </c>
    </row>
    <row r="560">
      <c r="A560" s="291">
        <v>44460.0</v>
      </c>
      <c r="B560" s="292" t="s">
        <v>7408</v>
      </c>
      <c r="C560" s="293" t="s">
        <v>7754</v>
      </c>
      <c r="D560" s="293" t="s">
        <v>7679</v>
      </c>
      <c r="E560" s="294">
        <v>102.0</v>
      </c>
    </row>
    <row r="561">
      <c r="A561" s="291">
        <v>44460.0</v>
      </c>
      <c r="B561" s="292" t="s">
        <v>7408</v>
      </c>
      <c r="C561" s="293" t="s">
        <v>7755</v>
      </c>
      <c r="D561" s="293" t="s">
        <v>7676</v>
      </c>
      <c r="E561" s="294">
        <v>102.0</v>
      </c>
    </row>
    <row r="562">
      <c r="A562" s="291">
        <v>44460.0</v>
      </c>
      <c r="B562" s="292" t="s">
        <v>7408</v>
      </c>
      <c r="C562" s="293" t="s">
        <v>7756</v>
      </c>
      <c r="D562" s="293" t="s">
        <v>7435</v>
      </c>
      <c r="E562" s="294">
        <v>129.0</v>
      </c>
    </row>
    <row r="563">
      <c r="A563" s="291">
        <v>44460.0</v>
      </c>
      <c r="B563" s="292" t="s">
        <v>7408</v>
      </c>
      <c r="C563" s="293" t="s">
        <v>7667</v>
      </c>
      <c r="D563" s="293" t="s">
        <v>7441</v>
      </c>
      <c r="E563" s="294">
        <v>134.0</v>
      </c>
    </row>
    <row r="564">
      <c r="A564" s="291">
        <v>44460.0</v>
      </c>
      <c r="B564" s="292" t="s">
        <v>7408</v>
      </c>
      <c r="C564" s="293" t="s">
        <v>7757</v>
      </c>
      <c r="D564" s="293" t="s">
        <v>7679</v>
      </c>
      <c r="E564" s="294">
        <v>102.0</v>
      </c>
    </row>
    <row r="565">
      <c r="A565" s="291">
        <v>44460.0</v>
      </c>
      <c r="B565" s="292" t="s">
        <v>7408</v>
      </c>
      <c r="C565" s="293" t="s">
        <v>7758</v>
      </c>
      <c r="D565" s="293" t="s">
        <v>7614</v>
      </c>
      <c r="E565" s="294">
        <v>79.0</v>
      </c>
    </row>
    <row r="566">
      <c r="A566" s="291">
        <v>44460.0</v>
      </c>
      <c r="B566" s="292" t="s">
        <v>7408</v>
      </c>
      <c r="C566" s="293" t="s">
        <v>7759</v>
      </c>
      <c r="D566" s="293" t="s">
        <v>7445</v>
      </c>
      <c r="E566" s="294">
        <v>145.0</v>
      </c>
    </row>
    <row r="567">
      <c r="A567" s="291">
        <v>44460.0</v>
      </c>
      <c r="B567" s="292" t="s">
        <v>7408</v>
      </c>
      <c r="C567" s="293" t="s">
        <v>7523</v>
      </c>
      <c r="D567" s="293" t="s">
        <v>7445</v>
      </c>
      <c r="E567" s="294">
        <v>145.0</v>
      </c>
    </row>
    <row r="568">
      <c r="A568" s="291">
        <v>44460.0</v>
      </c>
      <c r="B568" s="292" t="s">
        <v>7408</v>
      </c>
      <c r="C568" s="293" t="s">
        <v>7760</v>
      </c>
      <c r="D568" s="293" t="s">
        <v>7473</v>
      </c>
      <c r="E568" s="294">
        <v>129.0</v>
      </c>
    </row>
    <row r="569">
      <c r="A569" s="291">
        <v>44460.0</v>
      </c>
      <c r="B569" s="292" t="s">
        <v>7408</v>
      </c>
      <c r="C569" s="293" t="s">
        <v>7761</v>
      </c>
      <c r="D569" s="293" t="s">
        <v>7464</v>
      </c>
      <c r="E569" s="294">
        <v>150.0</v>
      </c>
    </row>
    <row r="570">
      <c r="A570" s="291">
        <v>44460.0</v>
      </c>
      <c r="B570" s="292" t="s">
        <v>7408</v>
      </c>
      <c r="C570" s="293" t="s">
        <v>7762</v>
      </c>
      <c r="D570" s="293" t="s">
        <v>7414</v>
      </c>
      <c r="E570" s="294">
        <v>156.0</v>
      </c>
    </row>
    <row r="571">
      <c r="A571" s="291">
        <v>44460.0</v>
      </c>
      <c r="B571" s="292" t="s">
        <v>1641</v>
      </c>
      <c r="C571" s="293" t="s">
        <v>7763</v>
      </c>
      <c r="D571" s="293" t="s">
        <v>7459</v>
      </c>
      <c r="E571" s="294">
        <v>-7.49</v>
      </c>
    </row>
    <row r="572">
      <c r="A572" s="291">
        <v>44460.0</v>
      </c>
      <c r="B572" s="292" t="s">
        <v>1641</v>
      </c>
      <c r="C572" s="293" t="s">
        <v>7634</v>
      </c>
      <c r="D572" s="293" t="s">
        <v>7459</v>
      </c>
      <c r="E572" s="294">
        <v>-7.49</v>
      </c>
    </row>
    <row r="573">
      <c r="A573" s="291">
        <v>44460.0</v>
      </c>
      <c r="B573" s="292" t="s">
        <v>7419</v>
      </c>
      <c r="C573" s="293" t="s">
        <v>7740</v>
      </c>
      <c r="D573" s="293" t="s">
        <v>7410</v>
      </c>
      <c r="E573" s="294">
        <v>-8.85</v>
      </c>
    </row>
    <row r="574">
      <c r="A574" s="291">
        <v>44460.0</v>
      </c>
      <c r="B574" s="292" t="s">
        <v>7419</v>
      </c>
      <c r="C574" s="293" t="s">
        <v>7741</v>
      </c>
      <c r="D574" s="293" t="s">
        <v>7410</v>
      </c>
      <c r="E574" s="294">
        <v>-8.85</v>
      </c>
    </row>
    <row r="575">
      <c r="A575" s="291">
        <v>44460.0</v>
      </c>
      <c r="B575" s="292" t="s">
        <v>7419</v>
      </c>
      <c r="C575" s="293" t="s">
        <v>7743</v>
      </c>
      <c r="D575" s="293" t="s">
        <v>7424</v>
      </c>
      <c r="E575" s="294">
        <v>-8.85</v>
      </c>
    </row>
    <row r="576">
      <c r="A576" s="291">
        <v>44460.0</v>
      </c>
      <c r="B576" s="292" t="s">
        <v>7419</v>
      </c>
      <c r="C576" s="293" t="s">
        <v>7758</v>
      </c>
      <c r="D576" s="293" t="s">
        <v>7614</v>
      </c>
      <c r="E576" s="294">
        <v>-11.85</v>
      </c>
    </row>
    <row r="577">
      <c r="A577" s="291">
        <v>44460.0</v>
      </c>
      <c r="B577" s="292" t="s">
        <v>7419</v>
      </c>
      <c r="C577" s="293" t="s">
        <v>7739</v>
      </c>
      <c r="D577" s="293" t="s">
        <v>7679</v>
      </c>
      <c r="E577" s="294">
        <v>-15.3</v>
      </c>
    </row>
    <row r="578">
      <c r="A578" s="291">
        <v>44460.0</v>
      </c>
      <c r="B578" s="292" t="s">
        <v>7419</v>
      </c>
      <c r="C578" s="293" t="s">
        <v>7751</v>
      </c>
      <c r="D578" s="293" t="s">
        <v>7679</v>
      </c>
      <c r="E578" s="294">
        <v>-15.3</v>
      </c>
    </row>
    <row r="579">
      <c r="A579" s="291">
        <v>44460.0</v>
      </c>
      <c r="B579" s="292" t="s">
        <v>7419</v>
      </c>
      <c r="C579" s="293" t="s">
        <v>7752</v>
      </c>
      <c r="D579" s="293" t="s">
        <v>7679</v>
      </c>
      <c r="E579" s="294">
        <v>-15.3</v>
      </c>
    </row>
    <row r="580">
      <c r="A580" s="291">
        <v>44460.0</v>
      </c>
      <c r="B580" s="292" t="s">
        <v>7419</v>
      </c>
      <c r="C580" s="293" t="s">
        <v>7753</v>
      </c>
      <c r="D580" s="293" t="s">
        <v>7573</v>
      </c>
      <c r="E580" s="294">
        <v>-15.3</v>
      </c>
    </row>
    <row r="581">
      <c r="A581" s="291">
        <v>44460.0</v>
      </c>
      <c r="B581" s="292" t="s">
        <v>7419</v>
      </c>
      <c r="C581" s="293" t="s">
        <v>7754</v>
      </c>
      <c r="D581" s="293" t="s">
        <v>7679</v>
      </c>
      <c r="E581" s="294">
        <v>-15.3</v>
      </c>
    </row>
    <row r="582">
      <c r="A582" s="291">
        <v>44460.0</v>
      </c>
      <c r="B582" s="292" t="s">
        <v>7419</v>
      </c>
      <c r="C582" s="293" t="s">
        <v>7755</v>
      </c>
      <c r="D582" s="293" t="s">
        <v>7676</v>
      </c>
      <c r="E582" s="294">
        <v>-15.3</v>
      </c>
    </row>
    <row r="583">
      <c r="A583" s="291">
        <v>44460.0</v>
      </c>
      <c r="B583" s="292" t="s">
        <v>7419</v>
      </c>
      <c r="C583" s="293" t="s">
        <v>7757</v>
      </c>
      <c r="D583" s="293" t="s">
        <v>7679</v>
      </c>
      <c r="E583" s="294">
        <v>-15.3</v>
      </c>
    </row>
    <row r="584">
      <c r="A584" s="291">
        <v>44460.0</v>
      </c>
      <c r="B584" s="292" t="s">
        <v>7419</v>
      </c>
      <c r="C584" s="293" t="s">
        <v>7746</v>
      </c>
      <c r="D584" s="293" t="s">
        <v>7499</v>
      </c>
      <c r="E584" s="294">
        <v>-15.75</v>
      </c>
    </row>
    <row r="585">
      <c r="A585" s="291">
        <v>44460.0</v>
      </c>
      <c r="B585" s="293" t="s">
        <v>7419</v>
      </c>
      <c r="C585" s="293" t="s">
        <v>7749</v>
      </c>
      <c r="D585" s="293" t="s">
        <v>7542</v>
      </c>
      <c r="E585" s="294">
        <v>-15.9</v>
      </c>
    </row>
    <row r="586">
      <c r="A586" s="291">
        <v>44460.0</v>
      </c>
      <c r="B586" s="293" t="s">
        <v>7419</v>
      </c>
      <c r="C586" s="293" t="s">
        <v>7750</v>
      </c>
      <c r="D586" s="293" t="s">
        <v>7443</v>
      </c>
      <c r="E586" s="294">
        <v>-15.9</v>
      </c>
    </row>
    <row r="587">
      <c r="A587" s="291">
        <v>44460.0</v>
      </c>
      <c r="B587" s="293" t="s">
        <v>7419</v>
      </c>
      <c r="C587" s="293" t="s">
        <v>7526</v>
      </c>
      <c r="D587" s="293" t="s">
        <v>7542</v>
      </c>
      <c r="E587" s="294">
        <v>-15.9</v>
      </c>
    </row>
    <row r="588">
      <c r="A588" s="291">
        <v>44460.0</v>
      </c>
      <c r="B588" s="293" t="s">
        <v>7419</v>
      </c>
      <c r="C588" s="293" t="s">
        <v>7626</v>
      </c>
      <c r="D588" s="293" t="s">
        <v>7454</v>
      </c>
      <c r="E588" s="294">
        <v>-16.95</v>
      </c>
    </row>
    <row r="589">
      <c r="A589" s="291">
        <v>44460.0</v>
      </c>
      <c r="B589" s="293" t="s">
        <v>7419</v>
      </c>
      <c r="C589" s="293" t="s">
        <v>7744</v>
      </c>
      <c r="D589" s="293" t="s">
        <v>7550</v>
      </c>
      <c r="E589" s="294">
        <v>-17.55</v>
      </c>
    </row>
    <row r="590">
      <c r="A590" s="291">
        <v>44460.0</v>
      </c>
      <c r="B590" s="293" t="s">
        <v>7419</v>
      </c>
      <c r="C590" s="293" t="s">
        <v>7756</v>
      </c>
      <c r="D590" s="293" t="s">
        <v>7435</v>
      </c>
      <c r="E590" s="294">
        <v>-19.35</v>
      </c>
    </row>
    <row r="591">
      <c r="A591" s="291">
        <v>44460.0</v>
      </c>
      <c r="B591" s="293" t="s">
        <v>7419</v>
      </c>
      <c r="C591" s="293" t="s">
        <v>7760</v>
      </c>
      <c r="D591" s="293" t="s">
        <v>7473</v>
      </c>
      <c r="E591" s="294">
        <v>-19.35</v>
      </c>
    </row>
    <row r="592">
      <c r="A592" s="291">
        <v>44460.0</v>
      </c>
      <c r="B592" s="293" t="s">
        <v>7419</v>
      </c>
      <c r="C592" s="293" t="s">
        <v>7748</v>
      </c>
      <c r="D592" s="293" t="s">
        <v>7685</v>
      </c>
      <c r="E592" s="294">
        <v>-20.1</v>
      </c>
    </row>
    <row r="593">
      <c r="A593" s="291">
        <v>44460.0</v>
      </c>
      <c r="B593" s="293" t="s">
        <v>7419</v>
      </c>
      <c r="C593" s="293" t="s">
        <v>7667</v>
      </c>
      <c r="D593" s="293" t="s">
        <v>7441</v>
      </c>
      <c r="E593" s="294">
        <v>-20.1</v>
      </c>
    </row>
    <row r="594">
      <c r="A594" s="291">
        <v>44460.0</v>
      </c>
      <c r="B594" s="293" t="s">
        <v>7419</v>
      </c>
      <c r="C594" s="293" t="s">
        <v>7759</v>
      </c>
      <c r="D594" s="293" t="s">
        <v>7445</v>
      </c>
      <c r="E594" s="294">
        <v>-21.75</v>
      </c>
    </row>
    <row r="595">
      <c r="A595" s="291">
        <v>44460.0</v>
      </c>
      <c r="B595" s="293" t="s">
        <v>7419</v>
      </c>
      <c r="C595" s="293" t="s">
        <v>7523</v>
      </c>
      <c r="D595" s="293" t="s">
        <v>7445</v>
      </c>
      <c r="E595" s="294">
        <v>-21.75</v>
      </c>
    </row>
    <row r="596">
      <c r="A596" s="291">
        <v>44460.0</v>
      </c>
      <c r="B596" s="293" t="s">
        <v>7419</v>
      </c>
      <c r="C596" s="293" t="s">
        <v>7761</v>
      </c>
      <c r="D596" s="293" t="s">
        <v>7464</v>
      </c>
      <c r="E596" s="294">
        <v>-22.5</v>
      </c>
    </row>
    <row r="597">
      <c r="A597" s="291">
        <v>44460.0</v>
      </c>
      <c r="B597" s="293" t="s">
        <v>7419</v>
      </c>
      <c r="C597" s="293" t="s">
        <v>7747</v>
      </c>
      <c r="D597" s="293" t="s">
        <v>7674</v>
      </c>
      <c r="E597" s="294">
        <v>-23.4</v>
      </c>
    </row>
    <row r="598">
      <c r="A598" s="291">
        <v>44460.0</v>
      </c>
      <c r="B598" s="293" t="s">
        <v>7419</v>
      </c>
      <c r="C598" s="293" t="s">
        <v>7762</v>
      </c>
      <c r="D598" s="293" t="s">
        <v>7414</v>
      </c>
      <c r="E598" s="294">
        <v>-23.4</v>
      </c>
    </row>
    <row r="599">
      <c r="A599" s="291">
        <v>44460.0</v>
      </c>
      <c r="B599" s="293" t="s">
        <v>7419</v>
      </c>
      <c r="C599" s="293" t="s">
        <v>7742</v>
      </c>
      <c r="D599" s="293" t="s">
        <v>7536</v>
      </c>
      <c r="E599" s="294">
        <v>-24.9</v>
      </c>
    </row>
    <row r="600">
      <c r="A600" s="291">
        <v>44460.0</v>
      </c>
      <c r="B600" s="293" t="s">
        <v>7419</v>
      </c>
      <c r="C600" s="293" t="s">
        <v>7745</v>
      </c>
      <c r="D600" s="293" t="s">
        <v>7540</v>
      </c>
      <c r="E600" s="294">
        <v>-25.8</v>
      </c>
    </row>
    <row r="601">
      <c r="A601" s="291">
        <v>44459.0</v>
      </c>
      <c r="B601" s="293" t="s">
        <v>7415</v>
      </c>
      <c r="C601" s="293" t="s">
        <v>7764</v>
      </c>
      <c r="D601" s="293" t="s">
        <v>7410</v>
      </c>
      <c r="E601" s="294">
        <v>-59.0</v>
      </c>
    </row>
    <row r="602">
      <c r="A602" s="291">
        <v>44459.0</v>
      </c>
      <c r="B602" s="293" t="s">
        <v>7415</v>
      </c>
      <c r="C602" s="293" t="s">
        <v>7765</v>
      </c>
      <c r="D602" s="293" t="s">
        <v>7445</v>
      </c>
      <c r="E602" s="294">
        <v>-145.0</v>
      </c>
    </row>
    <row r="603">
      <c r="A603" s="291">
        <v>44459.0</v>
      </c>
      <c r="B603" s="293" t="s">
        <v>7408</v>
      </c>
      <c r="C603" s="293" t="s">
        <v>7766</v>
      </c>
      <c r="D603" s="293" t="s">
        <v>7614</v>
      </c>
      <c r="E603" s="294">
        <v>79.0</v>
      </c>
    </row>
    <row r="604">
      <c r="A604" s="291">
        <v>44459.0</v>
      </c>
      <c r="B604" s="293" t="s">
        <v>7408</v>
      </c>
      <c r="C604" s="293" t="s">
        <v>7767</v>
      </c>
      <c r="D604" s="293" t="s">
        <v>7768</v>
      </c>
      <c r="E604" s="294">
        <v>118.0</v>
      </c>
    </row>
    <row r="605">
      <c r="A605" s="291">
        <v>44459.0</v>
      </c>
      <c r="B605" s="293" t="s">
        <v>7408</v>
      </c>
      <c r="C605" s="293" t="s">
        <v>7769</v>
      </c>
      <c r="D605" s="293" t="s">
        <v>7410</v>
      </c>
      <c r="E605" s="294">
        <v>59.0</v>
      </c>
    </row>
    <row r="606">
      <c r="A606" s="291">
        <v>44459.0</v>
      </c>
      <c r="B606" s="293" t="s">
        <v>7408</v>
      </c>
      <c r="C606" s="293" t="s">
        <v>7770</v>
      </c>
      <c r="D606" s="293" t="s">
        <v>7771</v>
      </c>
      <c r="E606" s="294">
        <v>65.0</v>
      </c>
    </row>
    <row r="607">
      <c r="A607" s="291">
        <v>44459.0</v>
      </c>
      <c r="B607" s="293" t="s">
        <v>7408</v>
      </c>
      <c r="C607" s="293" t="s">
        <v>7772</v>
      </c>
      <c r="D607" s="293" t="s">
        <v>7424</v>
      </c>
      <c r="E607" s="294">
        <v>59.0</v>
      </c>
    </row>
    <row r="608">
      <c r="A608" s="291">
        <v>44459.0</v>
      </c>
      <c r="B608" s="293" t="s">
        <v>7408</v>
      </c>
      <c r="C608" s="293" t="s">
        <v>7773</v>
      </c>
      <c r="D608" s="293" t="s">
        <v>7774</v>
      </c>
      <c r="E608" s="294">
        <v>67.0</v>
      </c>
    </row>
    <row r="609">
      <c r="A609" s="291">
        <v>44459.0</v>
      </c>
      <c r="B609" s="293" t="s">
        <v>7408</v>
      </c>
      <c r="C609" s="293" t="s">
        <v>7458</v>
      </c>
      <c r="D609" s="293" t="s">
        <v>7774</v>
      </c>
      <c r="E609" s="294">
        <v>67.0</v>
      </c>
    </row>
    <row r="610">
      <c r="A610" s="291">
        <v>44459.0</v>
      </c>
      <c r="B610" s="293" t="s">
        <v>7408</v>
      </c>
      <c r="C610" s="293" t="s">
        <v>7775</v>
      </c>
      <c r="D610" s="293" t="s">
        <v>7676</v>
      </c>
      <c r="E610" s="294">
        <v>102.0</v>
      </c>
    </row>
    <row r="611">
      <c r="A611" s="291">
        <v>44459.0</v>
      </c>
      <c r="B611" s="293" t="s">
        <v>7408</v>
      </c>
      <c r="C611" s="293" t="s">
        <v>7776</v>
      </c>
      <c r="D611" s="293" t="s">
        <v>7777</v>
      </c>
      <c r="E611" s="294">
        <v>129.0</v>
      </c>
    </row>
    <row r="612">
      <c r="A612" s="291">
        <v>44459.0</v>
      </c>
      <c r="B612" s="293" t="s">
        <v>7408</v>
      </c>
      <c r="C612" s="293" t="s">
        <v>7778</v>
      </c>
      <c r="D612" s="293" t="s">
        <v>7428</v>
      </c>
      <c r="E612" s="294">
        <v>161.0</v>
      </c>
    </row>
    <row r="613">
      <c r="A613" s="291">
        <v>44459.0</v>
      </c>
      <c r="B613" s="293" t="s">
        <v>7408</v>
      </c>
      <c r="C613" s="293" t="s">
        <v>7779</v>
      </c>
      <c r="D613" s="293" t="s">
        <v>7674</v>
      </c>
      <c r="E613" s="294">
        <v>156.0</v>
      </c>
    </row>
    <row r="614">
      <c r="A614" s="291">
        <v>44459.0</v>
      </c>
      <c r="B614" s="293" t="s">
        <v>7408</v>
      </c>
      <c r="C614" s="293" t="s">
        <v>7780</v>
      </c>
      <c r="D614" s="293" t="s">
        <v>7457</v>
      </c>
      <c r="E614" s="294">
        <v>102.0</v>
      </c>
    </row>
    <row r="615">
      <c r="A615" s="291">
        <v>44459.0</v>
      </c>
      <c r="B615" s="292" t="s">
        <v>7408</v>
      </c>
      <c r="C615" s="293" t="s">
        <v>7781</v>
      </c>
      <c r="D615" s="293" t="s">
        <v>7457</v>
      </c>
      <c r="E615" s="294">
        <v>102.0</v>
      </c>
    </row>
    <row r="616">
      <c r="A616" s="291">
        <v>44459.0</v>
      </c>
      <c r="B616" s="292" t="s">
        <v>7408</v>
      </c>
      <c r="C616" s="293" t="s">
        <v>7782</v>
      </c>
      <c r="D616" s="293" t="s">
        <v>7435</v>
      </c>
      <c r="E616" s="294">
        <v>129.0</v>
      </c>
    </row>
    <row r="617">
      <c r="A617" s="291">
        <v>44459.0</v>
      </c>
      <c r="B617" s="292" t="s">
        <v>7408</v>
      </c>
      <c r="C617" s="293" t="s">
        <v>7783</v>
      </c>
      <c r="D617" s="293" t="s">
        <v>7445</v>
      </c>
      <c r="E617" s="294">
        <v>140.0</v>
      </c>
    </row>
    <row r="618">
      <c r="A618" s="291">
        <v>44459.0</v>
      </c>
      <c r="B618" s="292" t="s">
        <v>7408</v>
      </c>
      <c r="C618" s="293" t="s">
        <v>7784</v>
      </c>
      <c r="D618" s="293" t="s">
        <v>7435</v>
      </c>
      <c r="E618" s="294">
        <v>129.0</v>
      </c>
    </row>
    <row r="619">
      <c r="A619" s="291">
        <v>44459.0</v>
      </c>
      <c r="B619" s="292" t="s">
        <v>7408</v>
      </c>
      <c r="C619" s="293" t="s">
        <v>7785</v>
      </c>
      <c r="D619" s="293" t="s">
        <v>7768</v>
      </c>
      <c r="E619" s="294">
        <v>118.0</v>
      </c>
    </row>
    <row r="620">
      <c r="A620" s="291">
        <v>44459.0</v>
      </c>
      <c r="B620" s="292" t="s">
        <v>7408</v>
      </c>
      <c r="C620" s="293" t="s">
        <v>7786</v>
      </c>
      <c r="D620" s="293" t="s">
        <v>7787</v>
      </c>
      <c r="E620" s="294">
        <v>106.0</v>
      </c>
    </row>
    <row r="621">
      <c r="A621" s="291">
        <v>44459.0</v>
      </c>
      <c r="B621" s="292" t="s">
        <v>7408</v>
      </c>
      <c r="C621" s="293" t="s">
        <v>7788</v>
      </c>
      <c r="D621" s="293" t="s">
        <v>7679</v>
      </c>
      <c r="E621" s="294">
        <v>102.0</v>
      </c>
    </row>
    <row r="622">
      <c r="A622" s="291">
        <v>44459.0</v>
      </c>
      <c r="B622" s="292" t="s">
        <v>7408</v>
      </c>
      <c r="C622" s="293" t="s">
        <v>7789</v>
      </c>
      <c r="D622" s="293" t="s">
        <v>7437</v>
      </c>
      <c r="E622" s="294">
        <v>106.0</v>
      </c>
    </row>
    <row r="623">
      <c r="A623" s="291">
        <v>44459.0</v>
      </c>
      <c r="B623" s="292" t="s">
        <v>7408</v>
      </c>
      <c r="C623" s="293" t="s">
        <v>7790</v>
      </c>
      <c r="D623" s="293" t="s">
        <v>7454</v>
      </c>
      <c r="E623" s="294">
        <v>113.0</v>
      </c>
    </row>
    <row r="624">
      <c r="A624" s="291">
        <v>44459.0</v>
      </c>
      <c r="B624" s="292" t="s">
        <v>7408</v>
      </c>
      <c r="C624" s="293" t="s">
        <v>7791</v>
      </c>
      <c r="D624" s="293" t="s">
        <v>7454</v>
      </c>
      <c r="E624" s="294">
        <v>113.0</v>
      </c>
    </row>
    <row r="625">
      <c r="A625" s="291">
        <v>44459.0</v>
      </c>
      <c r="B625" s="292" t="s">
        <v>7408</v>
      </c>
      <c r="C625" s="293" t="s">
        <v>7792</v>
      </c>
      <c r="D625" s="293" t="s">
        <v>7454</v>
      </c>
      <c r="E625" s="294">
        <v>113.0</v>
      </c>
    </row>
    <row r="626">
      <c r="A626" s="291">
        <v>44459.0</v>
      </c>
      <c r="B626" s="292" t="s">
        <v>7408</v>
      </c>
      <c r="C626" s="293" t="s">
        <v>7793</v>
      </c>
      <c r="D626" s="293" t="s">
        <v>7454</v>
      </c>
      <c r="E626" s="294">
        <v>113.0</v>
      </c>
    </row>
    <row r="627">
      <c r="A627" s="291">
        <v>44459.0</v>
      </c>
      <c r="B627" s="292" t="s">
        <v>7408</v>
      </c>
      <c r="C627" s="293" t="s">
        <v>7794</v>
      </c>
      <c r="D627" s="293" t="s">
        <v>7454</v>
      </c>
      <c r="E627" s="294">
        <v>113.0</v>
      </c>
    </row>
    <row r="628">
      <c r="A628" s="291">
        <v>44459.0</v>
      </c>
      <c r="B628" s="292" t="s">
        <v>7408</v>
      </c>
      <c r="C628" s="292" t="s">
        <v>7795</v>
      </c>
      <c r="D628" s="292" t="s">
        <v>7454</v>
      </c>
      <c r="E628" s="295">
        <v>113.0</v>
      </c>
    </row>
    <row r="629">
      <c r="A629" s="291">
        <v>44459.0</v>
      </c>
      <c r="B629" s="292" t="s">
        <v>7408</v>
      </c>
      <c r="C629" s="293" t="s">
        <v>7625</v>
      </c>
      <c r="D629" s="293" t="s">
        <v>7454</v>
      </c>
      <c r="E629" s="294">
        <v>113.0</v>
      </c>
    </row>
    <row r="630">
      <c r="A630" s="291">
        <v>44459.0</v>
      </c>
      <c r="B630" s="292" t="s">
        <v>7408</v>
      </c>
      <c r="C630" s="293" t="s">
        <v>7796</v>
      </c>
      <c r="D630" s="293" t="s">
        <v>7454</v>
      </c>
      <c r="E630" s="294">
        <v>113.0</v>
      </c>
    </row>
    <row r="631">
      <c r="A631" s="291">
        <v>44459.0</v>
      </c>
      <c r="B631" s="292" t="s">
        <v>7408</v>
      </c>
      <c r="C631" s="292" t="s">
        <v>7797</v>
      </c>
      <c r="D631" s="292" t="s">
        <v>7457</v>
      </c>
      <c r="E631" s="295">
        <v>102.0</v>
      </c>
    </row>
    <row r="632">
      <c r="A632" s="291">
        <v>44459.0</v>
      </c>
      <c r="B632" s="292" t="s">
        <v>7408</v>
      </c>
      <c r="C632" s="292" t="s">
        <v>7798</v>
      </c>
      <c r="D632" s="292" t="s">
        <v>7457</v>
      </c>
      <c r="E632" s="295">
        <v>102.0</v>
      </c>
    </row>
    <row r="633">
      <c r="A633" s="291">
        <v>44459.0</v>
      </c>
      <c r="B633" s="292" t="s">
        <v>7408</v>
      </c>
      <c r="C633" s="292" t="s">
        <v>7799</v>
      </c>
      <c r="D633" s="292" t="s">
        <v>7676</v>
      </c>
      <c r="E633" s="295">
        <v>102.0</v>
      </c>
    </row>
    <row r="634">
      <c r="A634" s="291">
        <v>44459.0</v>
      </c>
      <c r="B634" s="292" t="s">
        <v>7408</v>
      </c>
      <c r="C634" s="292" t="s">
        <v>7800</v>
      </c>
      <c r="D634" s="292" t="s">
        <v>7540</v>
      </c>
      <c r="E634" s="295">
        <v>172.0</v>
      </c>
    </row>
    <row r="635">
      <c r="A635" s="291">
        <v>44459.0</v>
      </c>
      <c r="B635" s="292" t="s">
        <v>7408</v>
      </c>
      <c r="C635" s="292" t="s">
        <v>7801</v>
      </c>
      <c r="D635" s="292" t="s">
        <v>7540</v>
      </c>
      <c r="E635" s="295">
        <v>177.0</v>
      </c>
    </row>
    <row r="636">
      <c r="A636" s="291">
        <v>44459.0</v>
      </c>
      <c r="B636" s="292" t="s">
        <v>7408</v>
      </c>
      <c r="C636" s="293" t="s">
        <v>7802</v>
      </c>
      <c r="D636" s="293" t="s">
        <v>7443</v>
      </c>
      <c r="E636" s="294">
        <v>106.0</v>
      </c>
    </row>
    <row r="637">
      <c r="A637" s="291">
        <v>44459.0</v>
      </c>
      <c r="B637" s="292" t="s">
        <v>7408</v>
      </c>
      <c r="C637" s="293" t="s">
        <v>7803</v>
      </c>
      <c r="D637" s="293" t="s">
        <v>7443</v>
      </c>
      <c r="E637" s="294">
        <v>106.0</v>
      </c>
    </row>
    <row r="638">
      <c r="A638" s="291">
        <v>44459.0</v>
      </c>
      <c r="B638" s="292" t="s">
        <v>7408</v>
      </c>
      <c r="C638" s="293" t="s">
        <v>7804</v>
      </c>
      <c r="D638" s="293" t="s">
        <v>7443</v>
      </c>
      <c r="E638" s="294">
        <v>106.0</v>
      </c>
    </row>
    <row r="639">
      <c r="A639" s="291">
        <v>44459.0</v>
      </c>
      <c r="B639" s="292" t="s">
        <v>7408</v>
      </c>
      <c r="C639" s="293" t="s">
        <v>7805</v>
      </c>
      <c r="D639" s="293" t="s">
        <v>7443</v>
      </c>
      <c r="E639" s="294">
        <v>106.0</v>
      </c>
    </row>
    <row r="640">
      <c r="A640" s="291">
        <v>44459.0</v>
      </c>
      <c r="B640" s="292" t="s">
        <v>7408</v>
      </c>
      <c r="C640" s="292" t="s">
        <v>7806</v>
      </c>
      <c r="D640" s="292" t="s">
        <v>7435</v>
      </c>
      <c r="E640" s="295">
        <v>129.0</v>
      </c>
    </row>
    <row r="641">
      <c r="A641" s="291">
        <v>44459.0</v>
      </c>
      <c r="B641" s="292" t="s">
        <v>7408</v>
      </c>
      <c r="C641" s="292" t="s">
        <v>7807</v>
      </c>
      <c r="D641" s="292" t="s">
        <v>7445</v>
      </c>
      <c r="E641" s="295">
        <v>145.0</v>
      </c>
    </row>
    <row r="642">
      <c r="A642" s="291">
        <v>44459.0</v>
      </c>
      <c r="B642" s="292" t="s">
        <v>7408</v>
      </c>
      <c r="C642" s="292" t="s">
        <v>7808</v>
      </c>
      <c r="D642" s="292" t="s">
        <v>7435</v>
      </c>
      <c r="E642" s="295">
        <v>129.0</v>
      </c>
    </row>
    <row r="643">
      <c r="A643" s="291">
        <v>44459.0</v>
      </c>
      <c r="B643" s="292" t="s">
        <v>7408</v>
      </c>
      <c r="C643" s="292" t="s">
        <v>7809</v>
      </c>
      <c r="D643" s="292" t="s">
        <v>7810</v>
      </c>
      <c r="E643" s="295">
        <v>150.0</v>
      </c>
    </row>
    <row r="644">
      <c r="A644" s="291">
        <v>44459.0</v>
      </c>
      <c r="B644" s="292" t="s">
        <v>7408</v>
      </c>
      <c r="C644" s="292" t="s">
        <v>7811</v>
      </c>
      <c r="D644" s="292" t="s">
        <v>7428</v>
      </c>
      <c r="E644" s="295">
        <v>161.0</v>
      </c>
    </row>
    <row r="645">
      <c r="A645" s="291">
        <v>44459.0</v>
      </c>
      <c r="B645" s="292" t="s">
        <v>7408</v>
      </c>
      <c r="C645" s="292" t="s">
        <v>7812</v>
      </c>
      <c r="D645" s="292" t="s">
        <v>7720</v>
      </c>
      <c r="E645" s="295">
        <v>150.0</v>
      </c>
    </row>
    <row r="646">
      <c r="A646" s="291">
        <v>44459.0</v>
      </c>
      <c r="B646" s="293" t="s">
        <v>7408</v>
      </c>
      <c r="C646" s="293" t="s">
        <v>7813</v>
      </c>
      <c r="D646" s="293" t="s">
        <v>7485</v>
      </c>
      <c r="E646" s="294">
        <v>65.0</v>
      </c>
    </row>
    <row r="647">
      <c r="A647" s="291">
        <v>44459.0</v>
      </c>
      <c r="B647" s="293" t="s">
        <v>7408</v>
      </c>
      <c r="C647" s="293" t="s">
        <v>7814</v>
      </c>
      <c r="D647" s="293" t="s">
        <v>7665</v>
      </c>
      <c r="E647" s="294">
        <v>134.0</v>
      </c>
    </row>
    <row r="648">
      <c r="A648" s="291">
        <v>44459.0</v>
      </c>
      <c r="B648" s="293" t="s">
        <v>7408</v>
      </c>
      <c r="C648" s="293" t="s">
        <v>7815</v>
      </c>
      <c r="D648" s="293" t="s">
        <v>7454</v>
      </c>
      <c r="E648" s="294">
        <v>113.0</v>
      </c>
    </row>
    <row r="649">
      <c r="A649" s="291">
        <v>44459.0</v>
      </c>
      <c r="B649" s="293" t="s">
        <v>7408</v>
      </c>
      <c r="C649" s="293" t="s">
        <v>7816</v>
      </c>
      <c r="D649" s="293" t="s">
        <v>7435</v>
      </c>
      <c r="E649" s="294">
        <v>129.0</v>
      </c>
    </row>
    <row r="650">
      <c r="A650" s="291">
        <v>44459.0</v>
      </c>
      <c r="B650" s="292" t="s">
        <v>7408</v>
      </c>
      <c r="C650" s="292" t="s">
        <v>7817</v>
      </c>
      <c r="D650" s="292" t="s">
        <v>7435</v>
      </c>
      <c r="E650" s="295">
        <v>129.0</v>
      </c>
    </row>
    <row r="651">
      <c r="A651" s="291">
        <v>44459.0</v>
      </c>
      <c r="B651" s="292" t="s">
        <v>7408</v>
      </c>
      <c r="C651" s="292" t="s">
        <v>7818</v>
      </c>
      <c r="D651" s="292" t="s">
        <v>7435</v>
      </c>
      <c r="E651" s="295">
        <v>129.0</v>
      </c>
    </row>
    <row r="652">
      <c r="A652" s="291">
        <v>44459.0</v>
      </c>
      <c r="B652" s="293" t="s">
        <v>7408</v>
      </c>
      <c r="C652" s="293" t="s">
        <v>7819</v>
      </c>
      <c r="D652" s="293" t="s">
        <v>7435</v>
      </c>
      <c r="E652" s="294">
        <v>129.0</v>
      </c>
    </row>
    <row r="653">
      <c r="A653" s="291">
        <v>44459.0</v>
      </c>
      <c r="B653" s="292" t="s">
        <v>7408</v>
      </c>
      <c r="C653" s="292" t="s">
        <v>7820</v>
      </c>
      <c r="D653" s="292" t="s">
        <v>7435</v>
      </c>
      <c r="E653" s="295">
        <v>129.0</v>
      </c>
    </row>
    <row r="654">
      <c r="A654" s="291">
        <v>44459.0</v>
      </c>
      <c r="B654" s="293" t="s">
        <v>7408</v>
      </c>
      <c r="C654" s="293" t="s">
        <v>7821</v>
      </c>
      <c r="D654" s="293" t="s">
        <v>7445</v>
      </c>
      <c r="E654" s="294">
        <v>140.0</v>
      </c>
    </row>
    <row r="655">
      <c r="A655" s="291">
        <v>44459.0</v>
      </c>
      <c r="B655" s="293" t="s">
        <v>7408</v>
      </c>
      <c r="C655" s="293" t="s">
        <v>7822</v>
      </c>
      <c r="D655" s="293" t="s">
        <v>7445</v>
      </c>
      <c r="E655" s="294">
        <v>145.0</v>
      </c>
    </row>
    <row r="656">
      <c r="A656" s="291">
        <v>44459.0</v>
      </c>
      <c r="B656" s="293" t="s">
        <v>7408</v>
      </c>
      <c r="C656" s="293" t="s">
        <v>7632</v>
      </c>
      <c r="D656" s="293" t="s">
        <v>7445</v>
      </c>
      <c r="E656" s="294">
        <v>258.0</v>
      </c>
    </row>
    <row r="657">
      <c r="A657" s="291">
        <v>44459.0</v>
      </c>
      <c r="B657" s="293" t="s">
        <v>7415</v>
      </c>
      <c r="C657" s="293" t="s">
        <v>7823</v>
      </c>
      <c r="D657" s="293" t="s">
        <v>7454</v>
      </c>
      <c r="E657" s="294">
        <v>-105.51</v>
      </c>
    </row>
    <row r="658">
      <c r="A658" s="291">
        <v>44459.0</v>
      </c>
      <c r="B658" s="293" t="s">
        <v>1641</v>
      </c>
      <c r="C658" s="293" t="s">
        <v>7631</v>
      </c>
      <c r="D658" s="293" t="s">
        <v>7459</v>
      </c>
      <c r="E658" s="294">
        <v>-7.49</v>
      </c>
    </row>
    <row r="659">
      <c r="A659" s="291">
        <v>44459.0</v>
      </c>
      <c r="B659" s="293" t="s">
        <v>1641</v>
      </c>
      <c r="C659" s="293" t="s">
        <v>7672</v>
      </c>
      <c r="D659" s="293" t="s">
        <v>7459</v>
      </c>
      <c r="E659" s="294">
        <v>-7.49</v>
      </c>
    </row>
    <row r="660">
      <c r="A660" s="291">
        <v>44459.0</v>
      </c>
      <c r="B660" s="293" t="s">
        <v>1641</v>
      </c>
      <c r="C660" s="293" t="s">
        <v>7673</v>
      </c>
      <c r="D660" s="293" t="s">
        <v>7459</v>
      </c>
      <c r="E660" s="294">
        <v>-7.49</v>
      </c>
    </row>
    <row r="661">
      <c r="A661" s="291">
        <v>44459.0</v>
      </c>
      <c r="B661" s="293" t="s">
        <v>7419</v>
      </c>
      <c r="C661" s="293" t="s">
        <v>7765</v>
      </c>
      <c r="D661" s="293" t="s">
        <v>7445</v>
      </c>
      <c r="E661" s="294">
        <v>17.4</v>
      </c>
    </row>
    <row r="662">
      <c r="A662" s="291">
        <v>44459.0</v>
      </c>
      <c r="B662" s="293" t="s">
        <v>7419</v>
      </c>
      <c r="C662" s="293" t="s">
        <v>7823</v>
      </c>
      <c r="D662" s="293" t="s">
        <v>7454</v>
      </c>
      <c r="E662" s="294">
        <v>12.66</v>
      </c>
    </row>
    <row r="663">
      <c r="A663" s="291">
        <v>44459.0</v>
      </c>
      <c r="B663" s="293" t="s">
        <v>7419</v>
      </c>
      <c r="C663" s="293" t="s">
        <v>7764</v>
      </c>
      <c r="D663" s="293" t="s">
        <v>7410</v>
      </c>
      <c r="E663" s="294">
        <v>7.08</v>
      </c>
    </row>
    <row r="664">
      <c r="A664" s="291">
        <v>44459.0</v>
      </c>
      <c r="B664" s="293" t="s">
        <v>7419</v>
      </c>
      <c r="C664" s="293" t="s">
        <v>7769</v>
      </c>
      <c r="D664" s="293" t="s">
        <v>7410</v>
      </c>
      <c r="E664" s="294">
        <v>-8.85</v>
      </c>
    </row>
    <row r="665">
      <c r="A665" s="291">
        <v>44459.0</v>
      </c>
      <c r="B665" s="293" t="s">
        <v>7419</v>
      </c>
      <c r="C665" s="293" t="s">
        <v>7772</v>
      </c>
      <c r="D665" s="293" t="s">
        <v>7424</v>
      </c>
      <c r="E665" s="294">
        <v>-8.85</v>
      </c>
    </row>
    <row r="666">
      <c r="A666" s="291">
        <v>44459.0</v>
      </c>
      <c r="B666" s="293" t="s">
        <v>7419</v>
      </c>
      <c r="C666" s="293" t="s">
        <v>7770</v>
      </c>
      <c r="D666" s="293" t="s">
        <v>7771</v>
      </c>
      <c r="E666" s="294">
        <v>-9.75</v>
      </c>
    </row>
    <row r="667">
      <c r="A667" s="291">
        <v>44459.0</v>
      </c>
      <c r="B667" s="293" t="s">
        <v>7419</v>
      </c>
      <c r="C667" s="293" t="s">
        <v>7813</v>
      </c>
      <c r="D667" s="293" t="s">
        <v>7485</v>
      </c>
      <c r="E667" s="294">
        <v>-9.75</v>
      </c>
    </row>
    <row r="668">
      <c r="A668" s="291">
        <v>44459.0</v>
      </c>
      <c r="B668" s="292" t="s">
        <v>7419</v>
      </c>
      <c r="C668" s="292" t="s">
        <v>7773</v>
      </c>
      <c r="D668" s="292" t="s">
        <v>7774</v>
      </c>
      <c r="E668" s="295">
        <v>-10.05</v>
      </c>
    </row>
    <row r="669">
      <c r="A669" s="291">
        <v>44459.0</v>
      </c>
      <c r="B669" s="292" t="s">
        <v>7419</v>
      </c>
      <c r="C669" s="292" t="s">
        <v>7458</v>
      </c>
      <c r="D669" s="292" t="s">
        <v>7774</v>
      </c>
      <c r="E669" s="295">
        <v>-10.05</v>
      </c>
    </row>
    <row r="670">
      <c r="A670" s="291">
        <v>44459.0</v>
      </c>
      <c r="B670" s="292" t="s">
        <v>7419</v>
      </c>
      <c r="C670" s="292" t="s">
        <v>7766</v>
      </c>
      <c r="D670" s="292" t="s">
        <v>7614</v>
      </c>
      <c r="E670" s="295">
        <v>-11.85</v>
      </c>
    </row>
    <row r="671">
      <c r="A671" s="291">
        <v>44459.0</v>
      </c>
      <c r="B671" s="292" t="s">
        <v>7419</v>
      </c>
      <c r="C671" s="292" t="s">
        <v>7775</v>
      </c>
      <c r="D671" s="292" t="s">
        <v>7676</v>
      </c>
      <c r="E671" s="295">
        <v>-15.3</v>
      </c>
    </row>
    <row r="672">
      <c r="A672" s="291">
        <v>44459.0</v>
      </c>
      <c r="B672" s="292" t="s">
        <v>7419</v>
      </c>
      <c r="C672" s="292" t="s">
        <v>7780</v>
      </c>
      <c r="D672" s="292" t="s">
        <v>7457</v>
      </c>
      <c r="E672" s="295">
        <v>-15.3</v>
      </c>
    </row>
    <row r="673">
      <c r="A673" s="291">
        <v>44459.0</v>
      </c>
      <c r="B673" s="292" t="s">
        <v>7419</v>
      </c>
      <c r="C673" s="292" t="s">
        <v>7781</v>
      </c>
      <c r="D673" s="292" t="s">
        <v>7457</v>
      </c>
      <c r="E673" s="295">
        <v>-15.3</v>
      </c>
    </row>
    <row r="674">
      <c r="A674" s="291">
        <v>44459.0</v>
      </c>
      <c r="B674" s="292" t="s">
        <v>7419</v>
      </c>
      <c r="C674" s="292" t="s">
        <v>7788</v>
      </c>
      <c r="D674" s="292" t="s">
        <v>7679</v>
      </c>
      <c r="E674" s="295">
        <v>-15.3</v>
      </c>
    </row>
    <row r="675">
      <c r="A675" s="291">
        <v>44459.0</v>
      </c>
      <c r="B675" s="293" t="s">
        <v>7419</v>
      </c>
      <c r="C675" s="293" t="s">
        <v>7797</v>
      </c>
      <c r="D675" s="293" t="s">
        <v>7457</v>
      </c>
      <c r="E675" s="294">
        <v>-15.3</v>
      </c>
    </row>
    <row r="676">
      <c r="A676" s="291">
        <v>44459.0</v>
      </c>
      <c r="B676" s="293" t="s">
        <v>7419</v>
      </c>
      <c r="C676" s="293" t="s">
        <v>7798</v>
      </c>
      <c r="D676" s="293" t="s">
        <v>7457</v>
      </c>
      <c r="E676" s="294">
        <v>-15.3</v>
      </c>
    </row>
    <row r="677">
      <c r="A677" s="291">
        <v>44459.0</v>
      </c>
      <c r="B677" s="292" t="s">
        <v>7419</v>
      </c>
      <c r="C677" s="292" t="s">
        <v>7799</v>
      </c>
      <c r="D677" s="292" t="s">
        <v>7676</v>
      </c>
      <c r="E677" s="295">
        <v>-15.3</v>
      </c>
    </row>
    <row r="678">
      <c r="A678" s="291">
        <v>44459.0</v>
      </c>
      <c r="B678" s="292" t="s">
        <v>7419</v>
      </c>
      <c r="C678" s="292" t="s">
        <v>7786</v>
      </c>
      <c r="D678" s="292" t="s">
        <v>7787</v>
      </c>
      <c r="E678" s="295">
        <v>-15.9</v>
      </c>
    </row>
    <row r="679">
      <c r="A679" s="291">
        <v>44459.0</v>
      </c>
      <c r="B679" s="292" t="s">
        <v>7419</v>
      </c>
      <c r="C679" s="292" t="s">
        <v>7789</v>
      </c>
      <c r="D679" s="292" t="s">
        <v>7437</v>
      </c>
      <c r="E679" s="295">
        <v>-15.9</v>
      </c>
    </row>
    <row r="680">
      <c r="A680" s="291">
        <v>44459.0</v>
      </c>
      <c r="B680" s="292" t="s">
        <v>7419</v>
      </c>
      <c r="C680" s="292" t="s">
        <v>7802</v>
      </c>
      <c r="D680" s="292" t="s">
        <v>7443</v>
      </c>
      <c r="E680" s="295">
        <v>-15.9</v>
      </c>
    </row>
    <row r="681">
      <c r="A681" s="291">
        <v>44459.0</v>
      </c>
      <c r="B681" s="292" t="s">
        <v>7419</v>
      </c>
      <c r="C681" s="292" t="s">
        <v>7803</v>
      </c>
      <c r="D681" s="292" t="s">
        <v>7443</v>
      </c>
      <c r="E681" s="295">
        <v>-15.9</v>
      </c>
    </row>
    <row r="682">
      <c r="A682" s="291">
        <v>44459.0</v>
      </c>
      <c r="B682" s="292" t="s">
        <v>7419</v>
      </c>
      <c r="C682" s="292" t="s">
        <v>7804</v>
      </c>
      <c r="D682" s="292" t="s">
        <v>7443</v>
      </c>
      <c r="E682" s="295">
        <v>-15.9</v>
      </c>
    </row>
    <row r="683">
      <c r="A683" s="291">
        <v>44459.0</v>
      </c>
      <c r="B683" s="292" t="s">
        <v>7419</v>
      </c>
      <c r="C683" s="292" t="s">
        <v>7805</v>
      </c>
      <c r="D683" s="292" t="s">
        <v>7443</v>
      </c>
      <c r="E683" s="295">
        <v>-15.9</v>
      </c>
    </row>
    <row r="684">
      <c r="A684" s="291">
        <v>44459.0</v>
      </c>
      <c r="B684" s="292" t="s">
        <v>7419</v>
      </c>
      <c r="C684" s="292" t="s">
        <v>7790</v>
      </c>
      <c r="D684" s="292" t="s">
        <v>7454</v>
      </c>
      <c r="E684" s="295">
        <v>-16.95</v>
      </c>
    </row>
    <row r="685">
      <c r="A685" s="291">
        <v>44459.0</v>
      </c>
      <c r="B685" s="292" t="s">
        <v>7419</v>
      </c>
      <c r="C685" s="292" t="s">
        <v>7791</v>
      </c>
      <c r="D685" s="292" t="s">
        <v>7454</v>
      </c>
      <c r="E685" s="295">
        <v>-16.95</v>
      </c>
    </row>
    <row r="686">
      <c r="A686" s="291">
        <v>44459.0</v>
      </c>
      <c r="B686" s="292" t="s">
        <v>7419</v>
      </c>
      <c r="C686" s="292" t="s">
        <v>7792</v>
      </c>
      <c r="D686" s="292" t="s">
        <v>7454</v>
      </c>
      <c r="E686" s="295">
        <v>-16.95</v>
      </c>
    </row>
    <row r="687">
      <c r="A687" s="291">
        <v>44459.0</v>
      </c>
      <c r="B687" s="292" t="s">
        <v>7419</v>
      </c>
      <c r="C687" s="292" t="s">
        <v>7793</v>
      </c>
      <c r="D687" s="292" t="s">
        <v>7454</v>
      </c>
      <c r="E687" s="295">
        <v>-16.95</v>
      </c>
    </row>
    <row r="688">
      <c r="A688" s="291">
        <v>44459.0</v>
      </c>
      <c r="B688" s="292" t="s">
        <v>7419</v>
      </c>
      <c r="C688" s="292" t="s">
        <v>7794</v>
      </c>
      <c r="D688" s="292" t="s">
        <v>7454</v>
      </c>
      <c r="E688" s="295">
        <v>-16.95</v>
      </c>
    </row>
    <row r="689">
      <c r="A689" s="291">
        <v>44459.0</v>
      </c>
      <c r="B689" s="292" t="s">
        <v>7419</v>
      </c>
      <c r="C689" s="292" t="s">
        <v>7795</v>
      </c>
      <c r="D689" s="292" t="s">
        <v>7454</v>
      </c>
      <c r="E689" s="295">
        <v>-16.95</v>
      </c>
    </row>
    <row r="690">
      <c r="A690" s="291">
        <v>44459.0</v>
      </c>
      <c r="B690" s="292" t="s">
        <v>7419</v>
      </c>
      <c r="C690" s="292" t="s">
        <v>7625</v>
      </c>
      <c r="D690" s="292" t="s">
        <v>7454</v>
      </c>
      <c r="E690" s="295">
        <v>-16.95</v>
      </c>
    </row>
    <row r="691">
      <c r="A691" s="291">
        <v>44459.0</v>
      </c>
      <c r="B691" s="292" t="s">
        <v>7419</v>
      </c>
      <c r="C691" s="292" t="s">
        <v>7796</v>
      </c>
      <c r="D691" s="292" t="s">
        <v>7454</v>
      </c>
      <c r="E691" s="295">
        <v>-16.95</v>
      </c>
    </row>
    <row r="692">
      <c r="A692" s="291">
        <v>44459.0</v>
      </c>
      <c r="B692" s="292" t="s">
        <v>7419</v>
      </c>
      <c r="C692" s="292" t="s">
        <v>7815</v>
      </c>
      <c r="D692" s="292" t="s">
        <v>7454</v>
      </c>
      <c r="E692" s="295">
        <v>-16.95</v>
      </c>
    </row>
    <row r="693">
      <c r="A693" s="291">
        <v>44459.0</v>
      </c>
      <c r="B693" s="292" t="s">
        <v>7419</v>
      </c>
      <c r="C693" s="292" t="s">
        <v>7767</v>
      </c>
      <c r="D693" s="292" t="s">
        <v>7768</v>
      </c>
      <c r="E693" s="295">
        <v>-17.7</v>
      </c>
    </row>
    <row r="694">
      <c r="A694" s="291">
        <v>44459.0</v>
      </c>
      <c r="B694" s="292" t="s">
        <v>7419</v>
      </c>
      <c r="C694" s="292" t="s">
        <v>7785</v>
      </c>
      <c r="D694" s="292" t="s">
        <v>7768</v>
      </c>
      <c r="E694" s="295">
        <v>-17.7</v>
      </c>
    </row>
    <row r="695">
      <c r="A695" s="291">
        <v>44459.0</v>
      </c>
      <c r="B695" s="292" t="s">
        <v>7419</v>
      </c>
      <c r="C695" s="292" t="s">
        <v>7776</v>
      </c>
      <c r="D695" s="292" t="s">
        <v>7777</v>
      </c>
      <c r="E695" s="295">
        <v>-19.35</v>
      </c>
    </row>
    <row r="696">
      <c r="A696" s="291">
        <v>44459.0</v>
      </c>
      <c r="B696" s="292" t="s">
        <v>7419</v>
      </c>
      <c r="C696" s="292" t="s">
        <v>7782</v>
      </c>
      <c r="D696" s="292" t="s">
        <v>7435</v>
      </c>
      <c r="E696" s="295">
        <v>-19.35</v>
      </c>
    </row>
    <row r="697">
      <c r="A697" s="291">
        <v>44459.0</v>
      </c>
      <c r="B697" s="292" t="s">
        <v>7419</v>
      </c>
      <c r="C697" s="292" t="s">
        <v>7784</v>
      </c>
      <c r="D697" s="292" t="s">
        <v>7435</v>
      </c>
      <c r="E697" s="295">
        <v>-19.35</v>
      </c>
    </row>
    <row r="698">
      <c r="A698" s="291">
        <v>44459.0</v>
      </c>
      <c r="B698" s="292" t="s">
        <v>7419</v>
      </c>
      <c r="C698" s="292" t="s">
        <v>7806</v>
      </c>
      <c r="D698" s="292" t="s">
        <v>7435</v>
      </c>
      <c r="E698" s="295">
        <v>-19.35</v>
      </c>
    </row>
    <row r="699">
      <c r="A699" s="291">
        <v>44459.0</v>
      </c>
      <c r="B699" s="292" t="s">
        <v>7419</v>
      </c>
      <c r="C699" s="292" t="s">
        <v>7808</v>
      </c>
      <c r="D699" s="292" t="s">
        <v>7435</v>
      </c>
      <c r="E699" s="295">
        <v>-19.35</v>
      </c>
    </row>
    <row r="700">
      <c r="A700" s="291">
        <v>44459.0</v>
      </c>
      <c r="B700" s="292" t="s">
        <v>7419</v>
      </c>
      <c r="C700" s="292" t="s">
        <v>7816</v>
      </c>
      <c r="D700" s="292" t="s">
        <v>7435</v>
      </c>
      <c r="E700" s="295">
        <v>-19.35</v>
      </c>
    </row>
    <row r="701">
      <c r="A701" s="291">
        <v>44459.0</v>
      </c>
      <c r="B701" s="292" t="s">
        <v>7419</v>
      </c>
      <c r="C701" s="292" t="s">
        <v>7817</v>
      </c>
      <c r="D701" s="292" t="s">
        <v>7435</v>
      </c>
      <c r="E701" s="295">
        <v>-19.35</v>
      </c>
    </row>
    <row r="702">
      <c r="A702" s="291">
        <v>44459.0</v>
      </c>
      <c r="B702" s="292" t="s">
        <v>7419</v>
      </c>
      <c r="C702" s="292" t="s">
        <v>7818</v>
      </c>
      <c r="D702" s="292" t="s">
        <v>7435</v>
      </c>
      <c r="E702" s="295">
        <v>-19.35</v>
      </c>
    </row>
    <row r="703">
      <c r="A703" s="291">
        <v>44459.0</v>
      </c>
      <c r="B703" s="292" t="s">
        <v>7419</v>
      </c>
      <c r="C703" s="292" t="s">
        <v>7819</v>
      </c>
      <c r="D703" s="292" t="s">
        <v>7435</v>
      </c>
      <c r="E703" s="295">
        <v>-19.35</v>
      </c>
    </row>
    <row r="704">
      <c r="A704" s="291">
        <v>44459.0</v>
      </c>
      <c r="B704" s="292" t="s">
        <v>7419</v>
      </c>
      <c r="C704" s="292" t="s">
        <v>7820</v>
      </c>
      <c r="D704" s="292" t="s">
        <v>7435</v>
      </c>
      <c r="E704" s="295">
        <v>-19.35</v>
      </c>
    </row>
    <row r="705">
      <c r="A705" s="291">
        <v>44459.0</v>
      </c>
      <c r="B705" s="292" t="s">
        <v>7419</v>
      </c>
      <c r="C705" s="292" t="s">
        <v>7814</v>
      </c>
      <c r="D705" s="292" t="s">
        <v>7665</v>
      </c>
      <c r="E705" s="295">
        <v>-20.1</v>
      </c>
    </row>
    <row r="706">
      <c r="A706" s="291">
        <v>44459.0</v>
      </c>
      <c r="B706" s="292" t="s">
        <v>7419</v>
      </c>
      <c r="C706" s="292" t="s">
        <v>7783</v>
      </c>
      <c r="D706" s="292" t="s">
        <v>7445</v>
      </c>
      <c r="E706" s="295">
        <v>-21.0</v>
      </c>
    </row>
    <row r="707">
      <c r="A707" s="291">
        <v>44459.0</v>
      </c>
      <c r="B707" s="292" t="s">
        <v>7419</v>
      </c>
      <c r="C707" s="292" t="s">
        <v>7821</v>
      </c>
      <c r="D707" s="292" t="s">
        <v>7445</v>
      </c>
      <c r="E707" s="295">
        <v>-21.0</v>
      </c>
    </row>
    <row r="708">
      <c r="A708" s="291">
        <v>44459.0</v>
      </c>
      <c r="B708" s="292" t="s">
        <v>7419</v>
      </c>
      <c r="C708" s="292" t="s">
        <v>7807</v>
      </c>
      <c r="D708" s="292" t="s">
        <v>7445</v>
      </c>
      <c r="E708" s="295">
        <v>-21.75</v>
      </c>
    </row>
    <row r="709">
      <c r="A709" s="291">
        <v>44459.0</v>
      </c>
      <c r="B709" s="292" t="s">
        <v>7419</v>
      </c>
      <c r="C709" s="292" t="s">
        <v>7822</v>
      </c>
      <c r="D709" s="292" t="s">
        <v>7445</v>
      </c>
      <c r="E709" s="295">
        <v>-21.75</v>
      </c>
    </row>
    <row r="710">
      <c r="A710" s="291">
        <v>44459.0</v>
      </c>
      <c r="B710" s="292" t="s">
        <v>7419</v>
      </c>
      <c r="C710" s="292" t="s">
        <v>7809</v>
      </c>
      <c r="D710" s="292" t="s">
        <v>7810</v>
      </c>
      <c r="E710" s="295">
        <v>-22.5</v>
      </c>
    </row>
    <row r="711">
      <c r="A711" s="291">
        <v>44459.0</v>
      </c>
      <c r="B711" s="292" t="s">
        <v>7419</v>
      </c>
      <c r="C711" s="292" t="s">
        <v>7812</v>
      </c>
      <c r="D711" s="292" t="s">
        <v>7720</v>
      </c>
      <c r="E711" s="295">
        <v>-22.5</v>
      </c>
    </row>
    <row r="712">
      <c r="A712" s="291">
        <v>44459.0</v>
      </c>
      <c r="B712" s="292" t="s">
        <v>7419</v>
      </c>
      <c r="C712" s="292" t="s">
        <v>7779</v>
      </c>
      <c r="D712" s="292" t="s">
        <v>7674</v>
      </c>
      <c r="E712" s="295">
        <v>-23.4</v>
      </c>
    </row>
    <row r="713">
      <c r="A713" s="291">
        <v>44459.0</v>
      </c>
      <c r="B713" s="292" t="s">
        <v>7419</v>
      </c>
      <c r="C713" s="292" t="s">
        <v>7778</v>
      </c>
      <c r="D713" s="292" t="s">
        <v>7428</v>
      </c>
      <c r="E713" s="295">
        <v>-24.15</v>
      </c>
    </row>
    <row r="714">
      <c r="A714" s="291">
        <v>44459.0</v>
      </c>
      <c r="B714" s="292" t="s">
        <v>7419</v>
      </c>
      <c r="C714" s="292" t="s">
        <v>7811</v>
      </c>
      <c r="D714" s="292" t="s">
        <v>7428</v>
      </c>
      <c r="E714" s="295">
        <v>-24.15</v>
      </c>
    </row>
    <row r="715">
      <c r="A715" s="291">
        <v>44459.0</v>
      </c>
      <c r="B715" s="292" t="s">
        <v>7419</v>
      </c>
      <c r="C715" s="292" t="s">
        <v>7800</v>
      </c>
      <c r="D715" s="292" t="s">
        <v>7540</v>
      </c>
      <c r="E715" s="295">
        <v>-25.8</v>
      </c>
    </row>
    <row r="716">
      <c r="A716" s="291">
        <v>44459.0</v>
      </c>
      <c r="B716" s="292" t="s">
        <v>7419</v>
      </c>
      <c r="C716" s="292" t="s">
        <v>7801</v>
      </c>
      <c r="D716" s="292" t="s">
        <v>7540</v>
      </c>
      <c r="E716" s="295">
        <v>-26.55</v>
      </c>
    </row>
    <row r="717">
      <c r="A717" s="291">
        <v>44459.0</v>
      </c>
      <c r="B717" s="292" t="s">
        <v>7419</v>
      </c>
      <c r="C717" s="292" t="s">
        <v>7632</v>
      </c>
      <c r="D717" s="292" t="s">
        <v>7445</v>
      </c>
      <c r="E717" s="295">
        <v>-38.7</v>
      </c>
    </row>
    <row r="718">
      <c r="A718" s="291">
        <v>44456.0</v>
      </c>
      <c r="B718" s="292" t="s">
        <v>7408</v>
      </c>
      <c r="C718" s="292" t="s">
        <v>7824</v>
      </c>
      <c r="D718" s="292" t="s">
        <v>7542</v>
      </c>
      <c r="E718" s="295">
        <v>106.0</v>
      </c>
    </row>
    <row r="719">
      <c r="A719" s="291">
        <v>44456.0</v>
      </c>
      <c r="B719" s="292" t="s">
        <v>7408</v>
      </c>
      <c r="C719" s="292" t="s">
        <v>7825</v>
      </c>
      <c r="D719" s="292" t="s">
        <v>7542</v>
      </c>
      <c r="E719" s="295">
        <v>106.0</v>
      </c>
    </row>
    <row r="720">
      <c r="A720" s="291">
        <v>44456.0</v>
      </c>
      <c r="B720" s="292" t="s">
        <v>7408</v>
      </c>
      <c r="C720" s="292" t="s">
        <v>7826</v>
      </c>
      <c r="D720" s="292" t="s">
        <v>7827</v>
      </c>
      <c r="E720" s="295">
        <v>113.0</v>
      </c>
    </row>
    <row r="721">
      <c r="A721" s="291">
        <v>44456.0</v>
      </c>
      <c r="B721" s="292" t="s">
        <v>7408</v>
      </c>
      <c r="C721" s="292" t="s">
        <v>7492</v>
      </c>
      <c r="D721" s="292" t="s">
        <v>7614</v>
      </c>
      <c r="E721" s="295">
        <v>102.0</v>
      </c>
    </row>
    <row r="722">
      <c r="A722" s="291">
        <v>44456.0</v>
      </c>
      <c r="B722" s="292" t="s">
        <v>7408</v>
      </c>
      <c r="C722" s="292" t="s">
        <v>7630</v>
      </c>
      <c r="D722" s="292" t="s">
        <v>7679</v>
      </c>
      <c r="E722" s="295">
        <v>102.0</v>
      </c>
    </row>
    <row r="723">
      <c r="A723" s="291">
        <v>44456.0</v>
      </c>
      <c r="B723" s="292" t="s">
        <v>7408</v>
      </c>
      <c r="C723" s="292" t="s">
        <v>7828</v>
      </c>
      <c r="D723" s="292" t="s">
        <v>7614</v>
      </c>
      <c r="E723" s="295">
        <v>102.0</v>
      </c>
    </row>
    <row r="724">
      <c r="A724" s="291">
        <v>44456.0</v>
      </c>
      <c r="B724" s="292" t="s">
        <v>7415</v>
      </c>
      <c r="C724" s="292" t="s">
        <v>7829</v>
      </c>
      <c r="D724" s="292" t="s">
        <v>7424</v>
      </c>
      <c r="E724" s="295">
        <v>-59.0</v>
      </c>
    </row>
    <row r="725">
      <c r="A725" s="291">
        <v>44456.0</v>
      </c>
      <c r="B725" s="292" t="s">
        <v>7415</v>
      </c>
      <c r="C725" s="292" t="s">
        <v>7830</v>
      </c>
      <c r="D725" s="292" t="s">
        <v>7774</v>
      </c>
      <c r="E725" s="295">
        <v>-67.0</v>
      </c>
    </row>
    <row r="726">
      <c r="A726" s="291">
        <v>44456.0</v>
      </c>
      <c r="B726" s="292" t="s">
        <v>7415</v>
      </c>
      <c r="C726" s="292" t="s">
        <v>7831</v>
      </c>
      <c r="D726" s="292" t="s">
        <v>7454</v>
      </c>
      <c r="E726" s="295">
        <v>-113.0</v>
      </c>
    </row>
    <row r="727">
      <c r="A727" s="291">
        <v>44456.0</v>
      </c>
      <c r="B727" s="292" t="s">
        <v>1641</v>
      </c>
      <c r="C727" s="292" t="s">
        <v>7671</v>
      </c>
      <c r="D727" s="292" t="s">
        <v>7459</v>
      </c>
      <c r="E727" s="295">
        <v>-7.49</v>
      </c>
    </row>
    <row r="728">
      <c r="A728" s="291">
        <v>44456.0</v>
      </c>
      <c r="B728" s="292" t="s">
        <v>1641</v>
      </c>
      <c r="C728" s="292" t="s">
        <v>7670</v>
      </c>
      <c r="D728" s="292" t="s">
        <v>7459</v>
      </c>
      <c r="E728" s="295">
        <v>-7.49</v>
      </c>
    </row>
    <row r="729">
      <c r="A729" s="291">
        <v>44456.0</v>
      </c>
      <c r="B729" s="292" t="s">
        <v>1641</v>
      </c>
      <c r="C729" s="292" t="s">
        <v>7706</v>
      </c>
      <c r="D729" s="292" t="s">
        <v>7459</v>
      </c>
      <c r="E729" s="295">
        <v>-7.49</v>
      </c>
    </row>
    <row r="730">
      <c r="A730" s="291">
        <v>44456.0</v>
      </c>
      <c r="B730" s="292" t="s">
        <v>7419</v>
      </c>
      <c r="C730" s="292" t="s">
        <v>7831</v>
      </c>
      <c r="D730" s="292" t="s">
        <v>7454</v>
      </c>
      <c r="E730" s="295">
        <v>13.56</v>
      </c>
    </row>
    <row r="731">
      <c r="A731" s="291">
        <v>44456.0</v>
      </c>
      <c r="B731" s="292" t="s">
        <v>7419</v>
      </c>
      <c r="C731" s="292" t="s">
        <v>7830</v>
      </c>
      <c r="D731" s="292" t="s">
        <v>7774</v>
      </c>
      <c r="E731" s="295">
        <v>8.04</v>
      </c>
    </row>
    <row r="732">
      <c r="A732" s="291">
        <v>44456.0</v>
      </c>
      <c r="B732" s="292" t="s">
        <v>7419</v>
      </c>
      <c r="C732" s="292" t="s">
        <v>7829</v>
      </c>
      <c r="D732" s="292" t="s">
        <v>7424</v>
      </c>
      <c r="E732" s="295">
        <v>7.08</v>
      </c>
    </row>
    <row r="733">
      <c r="A733" s="291">
        <v>44456.0</v>
      </c>
      <c r="B733" s="292" t="s">
        <v>7419</v>
      </c>
      <c r="C733" s="292" t="s">
        <v>7492</v>
      </c>
      <c r="D733" s="292" t="s">
        <v>7614</v>
      </c>
      <c r="E733" s="295">
        <v>-15.3</v>
      </c>
    </row>
    <row r="734">
      <c r="A734" s="291">
        <v>44456.0</v>
      </c>
      <c r="B734" s="292" t="s">
        <v>7419</v>
      </c>
      <c r="C734" s="292" t="s">
        <v>7630</v>
      </c>
      <c r="D734" s="292" t="s">
        <v>7679</v>
      </c>
      <c r="E734" s="295">
        <v>-15.3</v>
      </c>
    </row>
    <row r="735">
      <c r="A735" s="291">
        <v>44456.0</v>
      </c>
      <c r="B735" s="292" t="s">
        <v>7419</v>
      </c>
      <c r="C735" s="292" t="s">
        <v>7828</v>
      </c>
      <c r="D735" s="292" t="s">
        <v>7614</v>
      </c>
      <c r="E735" s="295">
        <v>-15.3</v>
      </c>
    </row>
    <row r="736">
      <c r="A736" s="291">
        <v>44456.0</v>
      </c>
      <c r="B736" s="292" t="s">
        <v>7419</v>
      </c>
      <c r="C736" s="292" t="s">
        <v>7824</v>
      </c>
      <c r="D736" s="292" t="s">
        <v>7542</v>
      </c>
      <c r="E736" s="295">
        <v>-15.9</v>
      </c>
    </row>
    <row r="737">
      <c r="A737" s="291">
        <v>44456.0</v>
      </c>
      <c r="B737" s="292" t="s">
        <v>7419</v>
      </c>
      <c r="C737" s="292" t="s">
        <v>7825</v>
      </c>
      <c r="D737" s="292" t="s">
        <v>7542</v>
      </c>
      <c r="E737" s="295">
        <v>-15.9</v>
      </c>
    </row>
    <row r="738">
      <c r="A738" s="291">
        <v>44456.0</v>
      </c>
      <c r="B738" s="292" t="s">
        <v>7419</v>
      </c>
      <c r="C738" s="292" t="s">
        <v>7826</v>
      </c>
      <c r="D738" s="292" t="s">
        <v>7827</v>
      </c>
      <c r="E738" s="295">
        <v>-16.95</v>
      </c>
    </row>
    <row r="739">
      <c r="A739" s="291">
        <v>44456.0</v>
      </c>
      <c r="B739" s="292" t="s">
        <v>7417</v>
      </c>
      <c r="C739" s="292" t="s">
        <v>7832</v>
      </c>
      <c r="D739" s="292" t="s">
        <v>7833</v>
      </c>
      <c r="E739" s="295">
        <v>172.0</v>
      </c>
    </row>
    <row r="740">
      <c r="A740" s="291">
        <v>44456.0</v>
      </c>
      <c r="B740" s="296" t="s">
        <v>7834</v>
      </c>
      <c r="C740" s="296" t="s">
        <v>7832</v>
      </c>
      <c r="D740" s="296" t="s">
        <v>1643</v>
      </c>
      <c r="E740" s="297">
        <v>0.0</v>
      </c>
    </row>
    <row r="741">
      <c r="A741" s="291">
        <v>44456.0</v>
      </c>
      <c r="B741" s="296" t="s">
        <v>7408</v>
      </c>
      <c r="C741" s="296" t="s">
        <v>7835</v>
      </c>
      <c r="D741" s="296" t="s">
        <v>7665</v>
      </c>
      <c r="E741" s="297">
        <v>134.0</v>
      </c>
    </row>
    <row r="742">
      <c r="A742" s="291">
        <v>44456.0</v>
      </c>
      <c r="B742" s="296" t="s">
        <v>7408</v>
      </c>
      <c r="C742" s="296" t="s">
        <v>7836</v>
      </c>
      <c r="D742" s="296" t="s">
        <v>7679</v>
      </c>
      <c r="E742" s="297">
        <v>102.0</v>
      </c>
    </row>
    <row r="743">
      <c r="A743" s="291">
        <v>44456.0</v>
      </c>
      <c r="B743" s="296" t="s">
        <v>7408</v>
      </c>
      <c r="C743" s="296" t="s">
        <v>7837</v>
      </c>
      <c r="D743" s="296" t="s">
        <v>7428</v>
      </c>
      <c r="E743" s="297">
        <v>161.0</v>
      </c>
    </row>
    <row r="744">
      <c r="A744" s="291">
        <v>44456.0</v>
      </c>
      <c r="B744" s="296" t="s">
        <v>7408</v>
      </c>
      <c r="C744" s="296" t="s">
        <v>7634</v>
      </c>
      <c r="D744" s="296" t="s">
        <v>7635</v>
      </c>
      <c r="E744" s="297">
        <v>124.0</v>
      </c>
    </row>
    <row r="745">
      <c r="A745" s="291">
        <v>44456.0</v>
      </c>
      <c r="B745" s="296" t="s">
        <v>7408</v>
      </c>
      <c r="C745" s="296" t="s">
        <v>7838</v>
      </c>
      <c r="D745" s="296" t="s">
        <v>7839</v>
      </c>
      <c r="E745" s="297">
        <v>134.0</v>
      </c>
    </row>
    <row r="746">
      <c r="A746" s="291">
        <v>44456.0</v>
      </c>
      <c r="B746" s="296" t="s">
        <v>7408</v>
      </c>
      <c r="C746" s="296" t="s">
        <v>7840</v>
      </c>
      <c r="D746" s="296" t="s">
        <v>7676</v>
      </c>
      <c r="E746" s="297">
        <v>102.0</v>
      </c>
    </row>
    <row r="747">
      <c r="A747" s="291">
        <v>44456.0</v>
      </c>
      <c r="B747" s="296" t="s">
        <v>7408</v>
      </c>
      <c r="C747" s="296" t="s">
        <v>7841</v>
      </c>
      <c r="D747" s="296" t="s">
        <v>7676</v>
      </c>
      <c r="E747" s="297">
        <v>102.0</v>
      </c>
    </row>
    <row r="748">
      <c r="A748" s="291">
        <v>44456.0</v>
      </c>
      <c r="B748" s="296" t="s">
        <v>7408</v>
      </c>
      <c r="C748" s="296" t="s">
        <v>7842</v>
      </c>
      <c r="D748" s="296" t="s">
        <v>7428</v>
      </c>
      <c r="E748" s="297">
        <v>161.0</v>
      </c>
    </row>
    <row r="749">
      <c r="A749" s="291">
        <v>44456.0</v>
      </c>
      <c r="B749" s="296" t="s">
        <v>7408</v>
      </c>
      <c r="C749" s="296" t="s">
        <v>7843</v>
      </c>
      <c r="D749" s="296" t="s">
        <v>7435</v>
      </c>
      <c r="E749" s="297">
        <v>129.0</v>
      </c>
    </row>
    <row r="750">
      <c r="A750" s="291">
        <v>44456.0</v>
      </c>
      <c r="B750" s="296" t="s">
        <v>7408</v>
      </c>
      <c r="C750" s="296" t="s">
        <v>7844</v>
      </c>
      <c r="D750" s="296" t="s">
        <v>7464</v>
      </c>
      <c r="E750" s="297">
        <v>150.0</v>
      </c>
    </row>
    <row r="751">
      <c r="A751" s="291">
        <v>44456.0</v>
      </c>
      <c r="B751" s="296" t="s">
        <v>7408</v>
      </c>
      <c r="C751" s="296" t="s">
        <v>7845</v>
      </c>
      <c r="D751" s="296" t="s">
        <v>7435</v>
      </c>
      <c r="E751" s="297">
        <v>129.0</v>
      </c>
    </row>
    <row r="752">
      <c r="A752" s="291">
        <v>44456.0</v>
      </c>
      <c r="B752" s="296" t="s">
        <v>7408</v>
      </c>
      <c r="C752" s="296" t="s">
        <v>7846</v>
      </c>
      <c r="D752" s="296" t="s">
        <v>7435</v>
      </c>
      <c r="E752" s="297">
        <v>129.0</v>
      </c>
    </row>
    <row r="753">
      <c r="A753" s="291">
        <v>44456.0</v>
      </c>
      <c r="B753" s="296" t="s">
        <v>7408</v>
      </c>
      <c r="C753" s="296" t="s">
        <v>7847</v>
      </c>
      <c r="D753" s="296" t="s">
        <v>7435</v>
      </c>
      <c r="E753" s="297">
        <v>129.0</v>
      </c>
    </row>
    <row r="754">
      <c r="A754" s="291">
        <v>44456.0</v>
      </c>
      <c r="B754" s="296" t="s">
        <v>7408</v>
      </c>
      <c r="C754" s="296" t="s">
        <v>7848</v>
      </c>
      <c r="D754" s="296" t="s">
        <v>7665</v>
      </c>
      <c r="E754" s="297">
        <v>134.0</v>
      </c>
    </row>
    <row r="755">
      <c r="A755" s="291">
        <v>44456.0</v>
      </c>
      <c r="B755" s="296" t="s">
        <v>7408</v>
      </c>
      <c r="C755" s="296" t="s">
        <v>7849</v>
      </c>
      <c r="D755" s="296" t="s">
        <v>7454</v>
      </c>
      <c r="E755" s="297">
        <v>113.0</v>
      </c>
    </row>
    <row r="756">
      <c r="A756" s="291">
        <v>44456.0</v>
      </c>
      <c r="B756" s="296" t="s">
        <v>7408</v>
      </c>
      <c r="C756" s="296" t="s">
        <v>7850</v>
      </c>
      <c r="D756" s="296" t="s">
        <v>7566</v>
      </c>
      <c r="E756" s="297">
        <v>172.0</v>
      </c>
    </row>
    <row r="757">
      <c r="A757" s="291">
        <v>44456.0</v>
      </c>
      <c r="B757" s="296" t="s">
        <v>7408</v>
      </c>
      <c r="C757" s="296" t="s">
        <v>7851</v>
      </c>
      <c r="D757" s="296" t="s">
        <v>7441</v>
      </c>
      <c r="E757" s="297">
        <v>134.0</v>
      </c>
    </row>
    <row r="758">
      <c r="A758" s="291">
        <v>44456.0</v>
      </c>
      <c r="B758" s="296" t="s">
        <v>7408</v>
      </c>
      <c r="C758" s="296" t="s">
        <v>7852</v>
      </c>
      <c r="D758" s="296" t="s">
        <v>7853</v>
      </c>
      <c r="E758" s="297">
        <v>110.0</v>
      </c>
    </row>
    <row r="759">
      <c r="A759" s="291">
        <v>44456.0</v>
      </c>
      <c r="B759" s="296" t="s">
        <v>7408</v>
      </c>
      <c r="C759" s="296" t="s">
        <v>7854</v>
      </c>
      <c r="D759" s="296" t="s">
        <v>7679</v>
      </c>
      <c r="E759" s="297">
        <v>102.0</v>
      </c>
    </row>
    <row r="760">
      <c r="A760" s="291">
        <v>44456.0</v>
      </c>
      <c r="B760" s="296" t="s">
        <v>1641</v>
      </c>
      <c r="C760" s="296" t="s">
        <v>7765</v>
      </c>
      <c r="D760" s="296" t="s">
        <v>7459</v>
      </c>
      <c r="E760" s="297">
        <v>0.0</v>
      </c>
    </row>
    <row r="761">
      <c r="A761" s="291">
        <v>44455.0</v>
      </c>
      <c r="B761" s="296" t="s">
        <v>7415</v>
      </c>
      <c r="C761" s="296" t="s">
        <v>7855</v>
      </c>
      <c r="D761" s="296" t="s">
        <v>7424</v>
      </c>
      <c r="E761" s="297">
        <v>-59.0</v>
      </c>
    </row>
    <row r="762">
      <c r="A762" s="291">
        <v>44455.0</v>
      </c>
      <c r="B762" s="296" t="s">
        <v>7415</v>
      </c>
      <c r="C762" s="296" t="s">
        <v>7856</v>
      </c>
      <c r="D762" s="296" t="s">
        <v>7445</v>
      </c>
      <c r="E762" s="297">
        <v>-140.0</v>
      </c>
    </row>
    <row r="763">
      <c r="A763" s="291">
        <v>44455.0</v>
      </c>
      <c r="B763" s="296" t="s">
        <v>7415</v>
      </c>
      <c r="C763" s="296" t="s">
        <v>7857</v>
      </c>
      <c r="D763" s="296" t="s">
        <v>7457</v>
      </c>
      <c r="E763" s="297">
        <v>-102.0</v>
      </c>
    </row>
    <row r="764">
      <c r="A764" s="291">
        <v>44455.0</v>
      </c>
      <c r="B764" s="296" t="s">
        <v>7415</v>
      </c>
      <c r="C764" s="296" t="s">
        <v>7858</v>
      </c>
      <c r="D764" s="296" t="s">
        <v>7443</v>
      </c>
      <c r="E764" s="297">
        <v>-106.0</v>
      </c>
    </row>
    <row r="765">
      <c r="A765" s="291">
        <v>44455.0</v>
      </c>
      <c r="B765" s="296" t="s">
        <v>7408</v>
      </c>
      <c r="C765" s="296" t="s">
        <v>7859</v>
      </c>
      <c r="D765" s="296" t="s">
        <v>7414</v>
      </c>
      <c r="E765" s="297">
        <v>156.0</v>
      </c>
    </row>
    <row r="766">
      <c r="A766" s="291">
        <v>44455.0</v>
      </c>
      <c r="B766" s="296" t="s">
        <v>7408</v>
      </c>
      <c r="C766" s="296" t="s">
        <v>7860</v>
      </c>
      <c r="D766" s="296" t="s">
        <v>7454</v>
      </c>
      <c r="E766" s="297">
        <v>113.0</v>
      </c>
    </row>
    <row r="767">
      <c r="A767" s="291">
        <v>44455.0</v>
      </c>
      <c r="B767" s="296" t="s">
        <v>7408</v>
      </c>
      <c r="C767" s="296" t="s">
        <v>7861</v>
      </c>
      <c r="D767" s="296" t="s">
        <v>7410</v>
      </c>
      <c r="E767" s="297">
        <v>59.0</v>
      </c>
    </row>
    <row r="768">
      <c r="A768" s="291">
        <v>44455.0</v>
      </c>
      <c r="B768" s="296" t="s">
        <v>7415</v>
      </c>
      <c r="C768" s="296" t="s">
        <v>7862</v>
      </c>
      <c r="D768" s="296" t="s">
        <v>7676</v>
      </c>
      <c r="E768" s="297">
        <v>-102.0</v>
      </c>
    </row>
    <row r="769">
      <c r="A769" s="291">
        <v>44455.0</v>
      </c>
      <c r="B769" s="296" t="s">
        <v>7415</v>
      </c>
      <c r="C769" s="296" t="s">
        <v>7863</v>
      </c>
      <c r="D769" s="296" t="s">
        <v>7864</v>
      </c>
      <c r="E769" s="297">
        <v>-127.0</v>
      </c>
    </row>
    <row r="770">
      <c r="A770" s="291">
        <v>44455.0</v>
      </c>
      <c r="B770" s="296" t="s">
        <v>7415</v>
      </c>
      <c r="C770" s="296" t="s">
        <v>7865</v>
      </c>
      <c r="D770" s="296" t="s">
        <v>7437</v>
      </c>
      <c r="E770" s="297">
        <v>-106.0</v>
      </c>
    </row>
    <row r="771">
      <c r="A771" s="291">
        <v>44455.0</v>
      </c>
      <c r="B771" s="296" t="s">
        <v>7415</v>
      </c>
      <c r="C771" s="296" t="s">
        <v>7866</v>
      </c>
      <c r="D771" s="296" t="s">
        <v>7437</v>
      </c>
      <c r="E771" s="297">
        <v>-106.0</v>
      </c>
    </row>
    <row r="772">
      <c r="A772" s="291">
        <v>44455.0</v>
      </c>
      <c r="B772" s="296" t="s">
        <v>7415</v>
      </c>
      <c r="C772" s="296" t="s">
        <v>7867</v>
      </c>
      <c r="D772" s="296" t="s">
        <v>7424</v>
      </c>
      <c r="E772" s="297">
        <v>-59.0</v>
      </c>
    </row>
    <row r="773">
      <c r="A773" s="291">
        <v>44455.0</v>
      </c>
      <c r="B773" s="296" t="s">
        <v>7408</v>
      </c>
      <c r="C773" s="296" t="s">
        <v>7868</v>
      </c>
      <c r="D773" s="296" t="s">
        <v>7454</v>
      </c>
      <c r="E773" s="297">
        <v>113.0</v>
      </c>
    </row>
    <row r="774">
      <c r="A774" s="291">
        <v>44455.0</v>
      </c>
      <c r="B774" s="296" t="s">
        <v>7408</v>
      </c>
      <c r="C774" s="296" t="s">
        <v>7869</v>
      </c>
      <c r="D774" s="296" t="s">
        <v>7454</v>
      </c>
      <c r="E774" s="297">
        <v>113.0</v>
      </c>
    </row>
    <row r="775">
      <c r="A775" s="291">
        <v>44455.0</v>
      </c>
      <c r="B775" s="296" t="s">
        <v>7408</v>
      </c>
      <c r="C775" s="296" t="s">
        <v>7870</v>
      </c>
      <c r="D775" s="296" t="s">
        <v>7679</v>
      </c>
      <c r="E775" s="297">
        <v>102.0</v>
      </c>
    </row>
    <row r="776">
      <c r="A776" s="291">
        <v>44455.0</v>
      </c>
      <c r="B776" s="296" t="s">
        <v>7408</v>
      </c>
      <c r="C776" s="296" t="s">
        <v>7871</v>
      </c>
      <c r="D776" s="296" t="s">
        <v>7679</v>
      </c>
      <c r="E776" s="297">
        <v>102.0</v>
      </c>
    </row>
    <row r="777">
      <c r="A777" s="291">
        <v>44455.0</v>
      </c>
      <c r="B777" s="296" t="s">
        <v>7415</v>
      </c>
      <c r="C777" s="296" t="s">
        <v>7872</v>
      </c>
      <c r="D777" s="296" t="s">
        <v>7437</v>
      </c>
      <c r="E777" s="297">
        <v>-98.51</v>
      </c>
    </row>
    <row r="778">
      <c r="A778" s="291">
        <v>44455.0</v>
      </c>
      <c r="B778" s="296" t="s">
        <v>7408</v>
      </c>
      <c r="C778" s="296" t="s">
        <v>7873</v>
      </c>
      <c r="D778" s="296" t="s">
        <v>7621</v>
      </c>
      <c r="E778" s="297">
        <v>102.0</v>
      </c>
    </row>
    <row r="779">
      <c r="A779" s="291">
        <v>44455.0</v>
      </c>
      <c r="B779" s="296" t="s">
        <v>7408</v>
      </c>
      <c r="C779" s="296" t="s">
        <v>7874</v>
      </c>
      <c r="D779" s="296" t="s">
        <v>7443</v>
      </c>
      <c r="E779" s="297">
        <v>106.0</v>
      </c>
    </row>
    <row r="780">
      <c r="A780" s="291">
        <v>44455.0</v>
      </c>
      <c r="B780" s="296" t="s">
        <v>7408</v>
      </c>
      <c r="C780" s="296" t="s">
        <v>7875</v>
      </c>
      <c r="D780" s="296" t="s">
        <v>7876</v>
      </c>
      <c r="E780" s="297">
        <v>70.0</v>
      </c>
    </row>
    <row r="781">
      <c r="A781" s="291">
        <v>44455.0</v>
      </c>
      <c r="B781" s="296" t="s">
        <v>7408</v>
      </c>
      <c r="C781" s="296" t="s">
        <v>7877</v>
      </c>
      <c r="D781" s="296" t="s">
        <v>7414</v>
      </c>
      <c r="E781" s="297">
        <v>156.0</v>
      </c>
    </row>
    <row r="782">
      <c r="A782" s="291">
        <v>44455.0</v>
      </c>
      <c r="B782" s="296" t="s">
        <v>7408</v>
      </c>
      <c r="C782" s="296" t="s">
        <v>7878</v>
      </c>
      <c r="D782" s="296" t="s">
        <v>7445</v>
      </c>
      <c r="E782" s="297">
        <v>145.0</v>
      </c>
    </row>
    <row r="783">
      <c r="A783" s="291">
        <v>44455.0</v>
      </c>
      <c r="B783" s="296" t="s">
        <v>7408</v>
      </c>
      <c r="C783" s="296" t="s">
        <v>7738</v>
      </c>
      <c r="D783" s="296" t="s">
        <v>7435</v>
      </c>
      <c r="E783" s="297">
        <v>129.0</v>
      </c>
    </row>
    <row r="784">
      <c r="A784" s="291">
        <v>44455.0</v>
      </c>
      <c r="B784" s="296" t="s">
        <v>7408</v>
      </c>
      <c r="C784" s="296" t="s">
        <v>7491</v>
      </c>
      <c r="D784" s="296" t="s">
        <v>7435</v>
      </c>
      <c r="E784" s="297">
        <v>129.0</v>
      </c>
    </row>
    <row r="785">
      <c r="A785" s="291">
        <v>44455.0</v>
      </c>
      <c r="B785" s="296" t="s">
        <v>7408</v>
      </c>
      <c r="C785" s="296" t="s">
        <v>7879</v>
      </c>
      <c r="D785" s="296" t="s">
        <v>7435</v>
      </c>
      <c r="E785" s="297">
        <v>129.0</v>
      </c>
    </row>
    <row r="786">
      <c r="A786" s="291">
        <v>44455.0</v>
      </c>
      <c r="B786" s="296" t="s">
        <v>7408</v>
      </c>
      <c r="C786" s="296" t="s">
        <v>7880</v>
      </c>
      <c r="D786" s="296" t="s">
        <v>7646</v>
      </c>
      <c r="E786" s="297">
        <v>102.0</v>
      </c>
    </row>
    <row r="787">
      <c r="A787" s="291">
        <v>44455.0</v>
      </c>
      <c r="B787" s="296" t="s">
        <v>7408</v>
      </c>
      <c r="C787" s="296" t="s">
        <v>7881</v>
      </c>
      <c r="D787" s="296" t="s">
        <v>7685</v>
      </c>
      <c r="E787" s="297">
        <v>134.0</v>
      </c>
    </row>
    <row r="788">
      <c r="A788" s="291">
        <v>44455.0</v>
      </c>
      <c r="B788" s="296" t="s">
        <v>7408</v>
      </c>
      <c r="C788" s="296" t="s">
        <v>7882</v>
      </c>
      <c r="D788" s="296" t="s">
        <v>7443</v>
      </c>
      <c r="E788" s="297">
        <v>106.0</v>
      </c>
    </row>
    <row r="789">
      <c r="A789" s="291">
        <v>44455.0</v>
      </c>
      <c r="B789" s="296" t="s">
        <v>7408</v>
      </c>
      <c r="C789" s="296" t="s">
        <v>7883</v>
      </c>
      <c r="D789" s="296" t="s">
        <v>7443</v>
      </c>
      <c r="E789" s="297">
        <v>106.0</v>
      </c>
    </row>
    <row r="790">
      <c r="A790" s="291">
        <v>44455.0</v>
      </c>
      <c r="B790" s="296" t="s">
        <v>1641</v>
      </c>
      <c r="C790" s="296" t="s">
        <v>7708</v>
      </c>
      <c r="D790" s="296" t="s">
        <v>7459</v>
      </c>
      <c r="E790" s="297">
        <v>0.0</v>
      </c>
    </row>
    <row r="791">
      <c r="A791" s="291">
        <v>44454.0</v>
      </c>
      <c r="B791" s="296" t="s">
        <v>1641</v>
      </c>
      <c r="C791" s="296" t="s">
        <v>7709</v>
      </c>
      <c r="D791" s="296" t="s">
        <v>7459</v>
      </c>
      <c r="E791" s="297">
        <v>0.0</v>
      </c>
    </row>
    <row r="792">
      <c r="A792" s="291">
        <v>44454.0</v>
      </c>
      <c r="B792" s="296" t="s">
        <v>1641</v>
      </c>
      <c r="C792" s="296" t="s">
        <v>7541</v>
      </c>
      <c r="D792" s="296" t="s">
        <v>7459</v>
      </c>
      <c r="E792" s="297">
        <v>0.0</v>
      </c>
    </row>
    <row r="793">
      <c r="A793" s="291">
        <v>44454.0</v>
      </c>
      <c r="B793" s="296" t="s">
        <v>7408</v>
      </c>
      <c r="C793" s="296" t="s">
        <v>7884</v>
      </c>
      <c r="D793" s="296" t="s">
        <v>7787</v>
      </c>
      <c r="E793" s="297">
        <v>106.0</v>
      </c>
    </row>
    <row r="794">
      <c r="A794" s="291">
        <v>44454.0</v>
      </c>
      <c r="B794" s="296" t="s">
        <v>7408</v>
      </c>
      <c r="C794" s="296" t="s">
        <v>7885</v>
      </c>
      <c r="D794" s="296" t="s">
        <v>7428</v>
      </c>
      <c r="E794" s="297">
        <v>161.0</v>
      </c>
    </row>
    <row r="795">
      <c r="A795" s="291">
        <v>44454.0</v>
      </c>
      <c r="B795" s="296" t="s">
        <v>7408</v>
      </c>
      <c r="C795" s="296" t="s">
        <v>7886</v>
      </c>
      <c r="D795" s="296" t="s">
        <v>7887</v>
      </c>
      <c r="E795" s="297">
        <v>67.0</v>
      </c>
    </row>
    <row r="796">
      <c r="A796" s="291">
        <v>44454.0</v>
      </c>
      <c r="B796" s="296" t="s">
        <v>7408</v>
      </c>
      <c r="C796" s="296" t="s">
        <v>7888</v>
      </c>
      <c r="D796" s="296" t="s">
        <v>7889</v>
      </c>
      <c r="E796" s="297">
        <v>102.0</v>
      </c>
    </row>
    <row r="797">
      <c r="A797" s="291">
        <v>44454.0</v>
      </c>
      <c r="B797" s="296" t="s">
        <v>7408</v>
      </c>
      <c r="C797" s="296" t="s">
        <v>7890</v>
      </c>
      <c r="D797" s="296" t="s">
        <v>7889</v>
      </c>
      <c r="E797" s="297">
        <v>306.0</v>
      </c>
    </row>
    <row r="798">
      <c r="A798" s="291">
        <v>44454.0</v>
      </c>
      <c r="B798" s="296" t="s">
        <v>7408</v>
      </c>
      <c r="C798" s="296" t="s">
        <v>7891</v>
      </c>
      <c r="D798" s="296" t="s">
        <v>7679</v>
      </c>
      <c r="E798" s="297">
        <v>102.0</v>
      </c>
    </row>
    <row r="799">
      <c r="A799" s="291">
        <v>44454.0</v>
      </c>
      <c r="B799" s="296" t="s">
        <v>7408</v>
      </c>
      <c r="C799" s="296" t="s">
        <v>7892</v>
      </c>
      <c r="D799" s="296" t="s">
        <v>7454</v>
      </c>
      <c r="E799" s="297">
        <v>113.0</v>
      </c>
    </row>
    <row r="800">
      <c r="A800" s="291">
        <v>44454.0</v>
      </c>
      <c r="B800" s="296" t="s">
        <v>7408</v>
      </c>
      <c r="C800" s="296" t="s">
        <v>7893</v>
      </c>
      <c r="D800" s="296" t="s">
        <v>7457</v>
      </c>
      <c r="E800" s="297">
        <v>102.0</v>
      </c>
    </row>
    <row r="801">
      <c r="A801" s="291">
        <v>44454.0</v>
      </c>
      <c r="B801" s="296" t="s">
        <v>7408</v>
      </c>
      <c r="C801" s="296" t="s">
        <v>7894</v>
      </c>
      <c r="D801" s="296" t="s">
        <v>7414</v>
      </c>
      <c r="E801" s="297">
        <v>156.0</v>
      </c>
    </row>
    <row r="802">
      <c r="A802" s="291">
        <v>44454.0</v>
      </c>
      <c r="B802" s="296" t="s">
        <v>7408</v>
      </c>
      <c r="C802" s="296" t="s">
        <v>7895</v>
      </c>
      <c r="D802" s="296" t="s">
        <v>7410</v>
      </c>
      <c r="E802" s="297">
        <v>59.0</v>
      </c>
    </row>
    <row r="803">
      <c r="A803" s="291">
        <v>44454.0</v>
      </c>
      <c r="B803" s="296" t="s">
        <v>7408</v>
      </c>
      <c r="C803" s="296" t="s">
        <v>7896</v>
      </c>
      <c r="D803" s="296" t="s">
        <v>7897</v>
      </c>
      <c r="E803" s="297">
        <v>65.0</v>
      </c>
    </row>
    <row r="804">
      <c r="A804" s="291">
        <v>44454.0</v>
      </c>
      <c r="B804" s="296" t="s">
        <v>7408</v>
      </c>
      <c r="C804" s="296" t="s">
        <v>7898</v>
      </c>
      <c r="D804" s="296" t="s">
        <v>7443</v>
      </c>
      <c r="E804" s="297">
        <v>106.0</v>
      </c>
    </row>
    <row r="805">
      <c r="A805" s="291">
        <v>44454.0</v>
      </c>
      <c r="B805" s="296" t="s">
        <v>7408</v>
      </c>
      <c r="C805" s="296" t="s">
        <v>7899</v>
      </c>
      <c r="D805" s="296" t="s">
        <v>7685</v>
      </c>
      <c r="E805" s="297">
        <v>134.0</v>
      </c>
    </row>
    <row r="806">
      <c r="A806" s="291">
        <v>44454.0</v>
      </c>
      <c r="B806" s="296" t="s">
        <v>7408</v>
      </c>
      <c r="C806" s="296" t="s">
        <v>7900</v>
      </c>
      <c r="D806" s="296" t="s">
        <v>7777</v>
      </c>
      <c r="E806" s="297">
        <v>129.0</v>
      </c>
    </row>
    <row r="807">
      <c r="A807" s="291">
        <v>44454.0</v>
      </c>
      <c r="B807" s="296" t="s">
        <v>7408</v>
      </c>
      <c r="C807" s="296" t="s">
        <v>7901</v>
      </c>
      <c r="D807" s="296" t="s">
        <v>7506</v>
      </c>
      <c r="E807" s="297">
        <v>106.0</v>
      </c>
    </row>
    <row r="808">
      <c r="A808" s="291">
        <v>44454.0</v>
      </c>
      <c r="B808" s="296" t="s">
        <v>7408</v>
      </c>
      <c r="C808" s="296" t="s">
        <v>7902</v>
      </c>
      <c r="D808" s="296" t="s">
        <v>7889</v>
      </c>
      <c r="E808" s="297">
        <v>102.0</v>
      </c>
    </row>
    <row r="809">
      <c r="A809" s="291">
        <v>44453.0</v>
      </c>
      <c r="B809" s="296" t="s">
        <v>1641</v>
      </c>
      <c r="C809" s="296" t="s">
        <v>7764</v>
      </c>
      <c r="D809" s="296" t="s">
        <v>7459</v>
      </c>
      <c r="E809" s="297">
        <v>0.0</v>
      </c>
    </row>
    <row r="810">
      <c r="A810" s="291">
        <v>44453.0</v>
      </c>
      <c r="B810" s="296" t="s">
        <v>7415</v>
      </c>
      <c r="C810" s="296" t="s">
        <v>7903</v>
      </c>
      <c r="D810" s="296" t="s">
        <v>7454</v>
      </c>
      <c r="E810" s="297">
        <v>-113.0</v>
      </c>
    </row>
    <row r="811">
      <c r="A811" s="291">
        <v>44453.0</v>
      </c>
      <c r="B811" s="296" t="s">
        <v>7415</v>
      </c>
      <c r="C811" s="296" t="s">
        <v>7904</v>
      </c>
      <c r="D811" s="296" t="s">
        <v>7445</v>
      </c>
      <c r="E811" s="297">
        <v>-145.0</v>
      </c>
    </row>
    <row r="812">
      <c r="A812" s="291">
        <v>44453.0</v>
      </c>
      <c r="B812" s="296" t="s">
        <v>1641</v>
      </c>
      <c r="C812" s="296" t="s">
        <v>7866</v>
      </c>
      <c r="D812" s="296" t="s">
        <v>7459</v>
      </c>
      <c r="E812" s="297">
        <v>0.0</v>
      </c>
    </row>
    <row r="813">
      <c r="A813" s="291">
        <v>44453.0</v>
      </c>
      <c r="B813" s="296" t="s">
        <v>1641</v>
      </c>
      <c r="C813" s="296" t="s">
        <v>7829</v>
      </c>
      <c r="D813" s="296" t="s">
        <v>7459</v>
      </c>
      <c r="E813" s="297">
        <v>0.0</v>
      </c>
    </row>
    <row r="814">
      <c r="A814" s="291">
        <v>44453.0</v>
      </c>
      <c r="B814" s="296" t="s">
        <v>1641</v>
      </c>
      <c r="C814" s="296" t="s">
        <v>7633</v>
      </c>
      <c r="D814" s="296" t="s">
        <v>7459</v>
      </c>
      <c r="E814" s="297">
        <v>0.0</v>
      </c>
    </row>
    <row r="815">
      <c r="A815" s="291">
        <v>44453.0</v>
      </c>
      <c r="B815" s="296" t="s">
        <v>7408</v>
      </c>
      <c r="C815" s="296" t="s">
        <v>7905</v>
      </c>
      <c r="D815" s="296" t="s">
        <v>7410</v>
      </c>
      <c r="E815" s="297">
        <v>59.0</v>
      </c>
    </row>
    <row r="816">
      <c r="A816" s="291">
        <v>44453.0</v>
      </c>
      <c r="B816" s="296" t="s">
        <v>7415</v>
      </c>
      <c r="C816" s="296" t="s">
        <v>7906</v>
      </c>
      <c r="D816" s="296" t="s">
        <v>7454</v>
      </c>
      <c r="E816" s="297">
        <v>-113.0</v>
      </c>
    </row>
    <row r="817">
      <c r="A817" s="291">
        <v>44453.0</v>
      </c>
      <c r="B817" s="296" t="s">
        <v>7408</v>
      </c>
      <c r="C817" s="296" t="s">
        <v>7907</v>
      </c>
      <c r="D817" s="296" t="s">
        <v>7414</v>
      </c>
      <c r="E817" s="297">
        <v>156.0</v>
      </c>
    </row>
    <row r="818">
      <c r="A818" s="291">
        <v>44453.0</v>
      </c>
      <c r="B818" s="296" t="s">
        <v>7408</v>
      </c>
      <c r="C818" s="296" t="s">
        <v>7908</v>
      </c>
      <c r="D818" s="296" t="s">
        <v>7428</v>
      </c>
      <c r="E818" s="297">
        <v>161.0</v>
      </c>
    </row>
    <row r="819">
      <c r="A819" s="291">
        <v>44453.0</v>
      </c>
      <c r="B819" s="296" t="s">
        <v>7408</v>
      </c>
      <c r="C819" s="296" t="s">
        <v>7909</v>
      </c>
      <c r="D819" s="296" t="s">
        <v>7679</v>
      </c>
      <c r="E819" s="297">
        <v>102.0</v>
      </c>
    </row>
    <row r="820">
      <c r="A820" s="291">
        <v>44453.0</v>
      </c>
      <c r="B820" s="296" t="s">
        <v>7408</v>
      </c>
      <c r="C820" s="296" t="s">
        <v>7910</v>
      </c>
      <c r="D820" s="296" t="s">
        <v>7679</v>
      </c>
      <c r="E820" s="297">
        <v>102.0</v>
      </c>
    </row>
    <row r="821">
      <c r="A821" s="291">
        <v>44453.0</v>
      </c>
      <c r="B821" s="296" t="s">
        <v>7408</v>
      </c>
      <c r="C821" s="296" t="s">
        <v>7911</v>
      </c>
      <c r="D821" s="296" t="s">
        <v>7679</v>
      </c>
      <c r="E821" s="297">
        <v>102.0</v>
      </c>
    </row>
    <row r="822">
      <c r="A822" s="291">
        <v>44453.0</v>
      </c>
      <c r="B822" s="296" t="s">
        <v>7408</v>
      </c>
      <c r="C822" s="296" t="s">
        <v>7912</v>
      </c>
      <c r="D822" s="296" t="s">
        <v>7445</v>
      </c>
      <c r="E822" s="297">
        <v>140.0</v>
      </c>
    </row>
    <row r="823">
      <c r="A823" s="291">
        <v>44453.0</v>
      </c>
      <c r="B823" s="296" t="s">
        <v>7408</v>
      </c>
      <c r="C823" s="296" t="s">
        <v>7913</v>
      </c>
      <c r="D823" s="296" t="s">
        <v>7542</v>
      </c>
      <c r="E823" s="297">
        <v>106.0</v>
      </c>
    </row>
    <row r="824">
      <c r="A824" s="291">
        <v>44453.0</v>
      </c>
      <c r="B824" s="296" t="s">
        <v>7408</v>
      </c>
      <c r="C824" s="296" t="s">
        <v>7914</v>
      </c>
      <c r="D824" s="296" t="s">
        <v>7915</v>
      </c>
      <c r="E824" s="297">
        <v>161.0</v>
      </c>
    </row>
    <row r="825">
      <c r="A825" s="291">
        <v>44453.0</v>
      </c>
      <c r="B825" s="296" t="s">
        <v>7408</v>
      </c>
      <c r="C825" s="296" t="s">
        <v>7916</v>
      </c>
      <c r="D825" s="296" t="s">
        <v>7454</v>
      </c>
      <c r="E825" s="297">
        <v>113.0</v>
      </c>
    </row>
    <row r="826">
      <c r="A826" s="291">
        <v>44453.0</v>
      </c>
      <c r="B826" s="296" t="s">
        <v>7408</v>
      </c>
      <c r="C826" s="296" t="s">
        <v>7917</v>
      </c>
      <c r="D826" s="296" t="s">
        <v>7445</v>
      </c>
      <c r="E826" s="297">
        <v>145.0</v>
      </c>
    </row>
    <row r="827">
      <c r="A827" s="291">
        <v>44453.0</v>
      </c>
      <c r="B827" s="296" t="s">
        <v>7408</v>
      </c>
      <c r="C827" s="296" t="s">
        <v>7918</v>
      </c>
      <c r="D827" s="296" t="s">
        <v>7445</v>
      </c>
      <c r="E827" s="297">
        <v>145.0</v>
      </c>
    </row>
    <row r="828">
      <c r="A828" s="291">
        <v>44453.0</v>
      </c>
      <c r="B828" s="296" t="s">
        <v>7408</v>
      </c>
      <c r="C828" s="296" t="s">
        <v>7919</v>
      </c>
      <c r="D828" s="296" t="s">
        <v>7445</v>
      </c>
      <c r="E828" s="297">
        <v>145.0</v>
      </c>
    </row>
    <row r="829">
      <c r="A829" s="291">
        <v>44453.0</v>
      </c>
      <c r="B829" s="296" t="s">
        <v>7408</v>
      </c>
      <c r="C829" s="296" t="s">
        <v>7920</v>
      </c>
      <c r="D829" s="296" t="s">
        <v>7445</v>
      </c>
      <c r="E829" s="297">
        <v>140.0</v>
      </c>
    </row>
    <row r="830">
      <c r="A830" s="291">
        <v>44453.0</v>
      </c>
      <c r="B830" s="296" t="s">
        <v>7408</v>
      </c>
      <c r="C830" s="296" t="s">
        <v>7921</v>
      </c>
      <c r="D830" s="296" t="s">
        <v>7774</v>
      </c>
      <c r="E830" s="297">
        <v>67.0</v>
      </c>
    </row>
    <row r="831">
      <c r="A831" s="291">
        <v>44453.0</v>
      </c>
      <c r="B831" s="296" t="s">
        <v>7408</v>
      </c>
      <c r="C831" s="296" t="s">
        <v>7922</v>
      </c>
      <c r="D831" s="296" t="s">
        <v>7923</v>
      </c>
      <c r="E831" s="297">
        <v>70.0</v>
      </c>
    </row>
    <row r="832">
      <c r="A832" s="291">
        <v>44452.0</v>
      </c>
      <c r="B832" s="296" t="s">
        <v>1641</v>
      </c>
      <c r="C832" s="296" t="s">
        <v>7830</v>
      </c>
      <c r="D832" s="296" t="s">
        <v>7459</v>
      </c>
      <c r="E832" s="297">
        <v>0.0</v>
      </c>
    </row>
    <row r="833">
      <c r="A833" s="291">
        <v>44452.0</v>
      </c>
      <c r="B833" s="296" t="s">
        <v>1641</v>
      </c>
      <c r="C833" s="296" t="s">
        <v>7857</v>
      </c>
      <c r="D833" s="296" t="s">
        <v>7459</v>
      </c>
      <c r="E833" s="297">
        <v>0.0</v>
      </c>
    </row>
    <row r="834">
      <c r="A834" s="291">
        <v>44452.0</v>
      </c>
      <c r="B834" s="296" t="s">
        <v>1641</v>
      </c>
      <c r="C834" s="296" t="s">
        <v>7863</v>
      </c>
      <c r="D834" s="296" t="s">
        <v>7459</v>
      </c>
      <c r="E834" s="297">
        <v>0.0</v>
      </c>
    </row>
    <row r="835">
      <c r="A835" s="291">
        <v>44452.0</v>
      </c>
      <c r="B835" s="296" t="s">
        <v>7415</v>
      </c>
      <c r="C835" s="296" t="s">
        <v>7924</v>
      </c>
      <c r="D835" s="296" t="s">
        <v>7674</v>
      </c>
      <c r="E835" s="297">
        <v>-156.0</v>
      </c>
    </row>
    <row r="836">
      <c r="A836" s="291">
        <v>44452.0</v>
      </c>
      <c r="B836" s="296" t="s">
        <v>7415</v>
      </c>
      <c r="C836" s="296" t="s">
        <v>7925</v>
      </c>
      <c r="D836" s="296" t="s">
        <v>7685</v>
      </c>
      <c r="E836" s="297">
        <v>-134.0</v>
      </c>
    </row>
    <row r="837">
      <c r="A837" s="291">
        <v>44452.0</v>
      </c>
      <c r="B837" s="296" t="s">
        <v>7408</v>
      </c>
      <c r="C837" s="296" t="s">
        <v>7926</v>
      </c>
      <c r="D837" s="296" t="s">
        <v>7679</v>
      </c>
      <c r="E837" s="297">
        <v>102.0</v>
      </c>
    </row>
    <row r="838">
      <c r="A838" s="291">
        <v>44452.0</v>
      </c>
      <c r="B838" s="296" t="s">
        <v>7408</v>
      </c>
      <c r="C838" s="296" t="s">
        <v>7927</v>
      </c>
      <c r="D838" s="296" t="s">
        <v>7774</v>
      </c>
      <c r="E838" s="297">
        <v>67.0</v>
      </c>
    </row>
    <row r="839">
      <c r="A839" s="291">
        <v>44452.0</v>
      </c>
      <c r="B839" s="296" t="s">
        <v>7408</v>
      </c>
      <c r="C839" s="296" t="s">
        <v>7928</v>
      </c>
      <c r="D839" s="296" t="s">
        <v>7410</v>
      </c>
      <c r="E839" s="297">
        <v>59.0</v>
      </c>
    </row>
    <row r="840">
      <c r="A840" s="291">
        <v>44452.0</v>
      </c>
      <c r="B840" s="296" t="s">
        <v>7408</v>
      </c>
      <c r="C840" s="296" t="s">
        <v>7929</v>
      </c>
      <c r="D840" s="296" t="s">
        <v>7410</v>
      </c>
      <c r="E840" s="297">
        <v>59.0</v>
      </c>
    </row>
    <row r="841">
      <c r="A841" s="291">
        <v>44452.0</v>
      </c>
      <c r="B841" s="296" t="s">
        <v>7415</v>
      </c>
      <c r="C841" s="296" t="s">
        <v>7930</v>
      </c>
      <c r="D841" s="296" t="s">
        <v>7931</v>
      </c>
      <c r="E841" s="297">
        <v>-216.0</v>
      </c>
    </row>
    <row r="842">
      <c r="A842" s="291">
        <v>44452.0</v>
      </c>
      <c r="B842" s="296" t="s">
        <v>7408</v>
      </c>
      <c r="C842" s="296" t="s">
        <v>7932</v>
      </c>
      <c r="D842" s="296" t="s">
        <v>7889</v>
      </c>
      <c r="E842" s="297">
        <v>102.0</v>
      </c>
    </row>
    <row r="843">
      <c r="A843" s="291">
        <v>44452.0</v>
      </c>
      <c r="B843" s="296" t="s">
        <v>7408</v>
      </c>
      <c r="C843" s="296" t="s">
        <v>7933</v>
      </c>
      <c r="D843" s="296" t="s">
        <v>7685</v>
      </c>
      <c r="E843" s="297">
        <v>134.0</v>
      </c>
    </row>
    <row r="844">
      <c r="A844" s="291">
        <v>44452.0</v>
      </c>
      <c r="B844" s="296" t="s">
        <v>7408</v>
      </c>
      <c r="C844" s="296" t="s">
        <v>7934</v>
      </c>
      <c r="D844" s="296" t="s">
        <v>7935</v>
      </c>
      <c r="E844" s="297">
        <v>150.0</v>
      </c>
    </row>
    <row r="845">
      <c r="A845" s="291">
        <v>44452.0</v>
      </c>
      <c r="B845" s="296" t="s">
        <v>7408</v>
      </c>
      <c r="C845" s="296" t="s">
        <v>7936</v>
      </c>
      <c r="D845" s="296" t="s">
        <v>7542</v>
      </c>
      <c r="E845" s="297">
        <v>106.0</v>
      </c>
    </row>
    <row r="846">
      <c r="A846" s="291">
        <v>44452.0</v>
      </c>
      <c r="B846" s="296" t="s">
        <v>7408</v>
      </c>
      <c r="C846" s="296" t="s">
        <v>7937</v>
      </c>
      <c r="D846" s="296" t="s">
        <v>7665</v>
      </c>
      <c r="E846" s="297">
        <v>134.0</v>
      </c>
    </row>
    <row r="847">
      <c r="A847" s="291">
        <v>44452.0</v>
      </c>
      <c r="B847" s="296" t="s">
        <v>7408</v>
      </c>
      <c r="C847" s="296" t="s">
        <v>7673</v>
      </c>
      <c r="D847" s="296" t="s">
        <v>7674</v>
      </c>
      <c r="E847" s="297">
        <v>156.0</v>
      </c>
    </row>
    <row r="848">
      <c r="A848" s="291">
        <v>44452.0</v>
      </c>
      <c r="B848" s="296" t="s">
        <v>7408</v>
      </c>
      <c r="C848" s="296" t="s">
        <v>7938</v>
      </c>
      <c r="D848" s="296" t="s">
        <v>7435</v>
      </c>
      <c r="E848" s="297">
        <v>129.0</v>
      </c>
    </row>
    <row r="849">
      <c r="A849" s="291">
        <v>44452.0</v>
      </c>
      <c r="B849" s="296" t="s">
        <v>7408</v>
      </c>
      <c r="C849" s="296" t="s">
        <v>7939</v>
      </c>
      <c r="D849" s="296" t="s">
        <v>7777</v>
      </c>
      <c r="E849" s="297">
        <v>129.0</v>
      </c>
    </row>
    <row r="850">
      <c r="A850" s="291">
        <v>44452.0</v>
      </c>
      <c r="B850" s="296" t="s">
        <v>7408</v>
      </c>
      <c r="C850" s="296" t="s">
        <v>7940</v>
      </c>
      <c r="D850" s="296" t="s">
        <v>7679</v>
      </c>
      <c r="E850" s="297">
        <v>306.0</v>
      </c>
    </row>
    <row r="851">
      <c r="A851" s="291">
        <v>44452.0</v>
      </c>
      <c r="B851" s="296" t="s">
        <v>7408</v>
      </c>
      <c r="C851" s="296" t="s">
        <v>7941</v>
      </c>
      <c r="D851" s="296" t="s">
        <v>7679</v>
      </c>
      <c r="E851" s="297">
        <v>102.0</v>
      </c>
    </row>
    <row r="852">
      <c r="A852" s="291">
        <v>44452.0</v>
      </c>
      <c r="B852" s="296" t="s">
        <v>7408</v>
      </c>
      <c r="C852" s="296" t="s">
        <v>7942</v>
      </c>
      <c r="D852" s="296" t="s">
        <v>7679</v>
      </c>
      <c r="E852" s="297">
        <v>102.0</v>
      </c>
    </row>
    <row r="853">
      <c r="A853" s="291">
        <v>44452.0</v>
      </c>
      <c r="B853" s="296" t="s">
        <v>7408</v>
      </c>
      <c r="C853" s="296" t="s">
        <v>7943</v>
      </c>
      <c r="D853" s="296" t="s">
        <v>7437</v>
      </c>
      <c r="E853" s="297">
        <v>106.0</v>
      </c>
    </row>
    <row r="854">
      <c r="A854" s="291">
        <v>44452.0</v>
      </c>
      <c r="B854" s="296" t="s">
        <v>7408</v>
      </c>
      <c r="C854" s="296" t="s">
        <v>7944</v>
      </c>
      <c r="D854" s="296" t="s">
        <v>7787</v>
      </c>
      <c r="E854" s="297">
        <v>106.0</v>
      </c>
    </row>
    <row r="855">
      <c r="A855" s="291">
        <v>44452.0</v>
      </c>
      <c r="B855" s="296" t="s">
        <v>7408</v>
      </c>
      <c r="C855" s="296" t="s">
        <v>7945</v>
      </c>
      <c r="D855" s="296" t="s">
        <v>7457</v>
      </c>
      <c r="E855" s="297">
        <v>102.0</v>
      </c>
    </row>
    <row r="856">
      <c r="A856" s="291">
        <v>44452.0</v>
      </c>
      <c r="B856" s="296" t="s">
        <v>7408</v>
      </c>
      <c r="C856" s="296" t="s">
        <v>7946</v>
      </c>
      <c r="D856" s="296" t="s">
        <v>7542</v>
      </c>
      <c r="E856" s="297">
        <v>106.0</v>
      </c>
    </row>
    <row r="857">
      <c r="A857" s="291">
        <v>44452.0</v>
      </c>
      <c r="B857" s="296" t="s">
        <v>7408</v>
      </c>
      <c r="C857" s="296" t="s">
        <v>7947</v>
      </c>
      <c r="D857" s="296" t="s">
        <v>7676</v>
      </c>
      <c r="E857" s="297">
        <v>102.0</v>
      </c>
    </row>
    <row r="858">
      <c r="A858" s="291">
        <v>44452.0</v>
      </c>
      <c r="B858" s="296" t="s">
        <v>7408</v>
      </c>
      <c r="C858" s="296" t="s">
        <v>7948</v>
      </c>
      <c r="D858" s="296" t="s">
        <v>7435</v>
      </c>
      <c r="E858" s="297">
        <v>129.0</v>
      </c>
    </row>
    <row r="859">
      <c r="A859" s="291">
        <v>44452.0</v>
      </c>
      <c r="B859" s="296" t="s">
        <v>7408</v>
      </c>
      <c r="C859" s="296" t="s">
        <v>7949</v>
      </c>
      <c r="D859" s="296" t="s">
        <v>7853</v>
      </c>
      <c r="E859" s="297">
        <v>110.0</v>
      </c>
    </row>
    <row r="860">
      <c r="A860" s="291">
        <v>44452.0</v>
      </c>
      <c r="B860" s="296" t="s">
        <v>7408</v>
      </c>
      <c r="C860" s="296" t="s">
        <v>7950</v>
      </c>
      <c r="D860" s="296" t="s">
        <v>7426</v>
      </c>
      <c r="E860" s="297">
        <v>129.0</v>
      </c>
    </row>
    <row r="861">
      <c r="A861" s="291">
        <v>44452.0</v>
      </c>
      <c r="B861" s="296" t="s">
        <v>7408</v>
      </c>
      <c r="C861" s="296" t="s">
        <v>7951</v>
      </c>
      <c r="D861" s="296" t="s">
        <v>7685</v>
      </c>
      <c r="E861" s="297">
        <v>134.0</v>
      </c>
    </row>
    <row r="862">
      <c r="A862" s="291">
        <v>44452.0</v>
      </c>
      <c r="B862" s="296" t="s">
        <v>7408</v>
      </c>
      <c r="C862" s="296" t="s">
        <v>7952</v>
      </c>
      <c r="D862" s="296" t="s">
        <v>7638</v>
      </c>
      <c r="E862" s="297">
        <v>129.0</v>
      </c>
    </row>
    <row r="863">
      <c r="A863" s="291">
        <v>44452.0</v>
      </c>
      <c r="B863" s="296" t="s">
        <v>7408</v>
      </c>
      <c r="C863" s="296" t="s">
        <v>7953</v>
      </c>
      <c r="D863" s="296" t="s">
        <v>7485</v>
      </c>
      <c r="E863" s="297">
        <v>65.0</v>
      </c>
    </row>
    <row r="864">
      <c r="A864" s="291">
        <v>44452.0</v>
      </c>
      <c r="B864" s="296" t="s">
        <v>7408</v>
      </c>
      <c r="C864" s="296" t="s">
        <v>7954</v>
      </c>
      <c r="D864" s="296" t="s">
        <v>7559</v>
      </c>
      <c r="E864" s="297">
        <v>118.0</v>
      </c>
    </row>
    <row r="865">
      <c r="A865" s="291">
        <v>44452.0</v>
      </c>
      <c r="B865" s="296" t="s">
        <v>7408</v>
      </c>
      <c r="C865" s="296" t="s">
        <v>7955</v>
      </c>
      <c r="D865" s="296" t="s">
        <v>7621</v>
      </c>
      <c r="E865" s="297">
        <v>102.0</v>
      </c>
    </row>
    <row r="866">
      <c r="A866" s="291">
        <v>44452.0</v>
      </c>
      <c r="B866" s="296" t="s">
        <v>7408</v>
      </c>
      <c r="C866" s="296" t="s">
        <v>7956</v>
      </c>
      <c r="D866" s="296" t="s">
        <v>7522</v>
      </c>
      <c r="E866" s="297">
        <v>106.0</v>
      </c>
    </row>
    <row r="867">
      <c r="A867" s="291">
        <v>44452.0</v>
      </c>
      <c r="B867" s="296" t="s">
        <v>7408</v>
      </c>
      <c r="C867" s="296" t="s">
        <v>7957</v>
      </c>
      <c r="D867" s="296" t="s">
        <v>7639</v>
      </c>
      <c r="E867" s="297">
        <v>102.0</v>
      </c>
    </row>
    <row r="868">
      <c r="A868" s="291">
        <v>44452.0</v>
      </c>
      <c r="B868" s="296" t="s">
        <v>7408</v>
      </c>
      <c r="C868" s="296" t="s">
        <v>7958</v>
      </c>
      <c r="D868" s="296" t="s">
        <v>7410</v>
      </c>
      <c r="E868" s="297">
        <v>59.0</v>
      </c>
    </row>
    <row r="869">
      <c r="A869" s="291">
        <v>44452.0</v>
      </c>
      <c r="B869" s="296" t="s">
        <v>7408</v>
      </c>
      <c r="C869" s="296" t="s">
        <v>7959</v>
      </c>
      <c r="D869" s="296" t="s">
        <v>7774</v>
      </c>
      <c r="E869" s="297">
        <v>67.0</v>
      </c>
    </row>
    <row r="870">
      <c r="A870" s="291">
        <v>44451.0</v>
      </c>
      <c r="B870" s="296" t="s">
        <v>7960</v>
      </c>
      <c r="C870" s="296" t="s">
        <v>7832</v>
      </c>
      <c r="D870" s="296" t="s">
        <v>7961</v>
      </c>
      <c r="E870" s="297">
        <v>0.0</v>
      </c>
    </row>
    <row r="871">
      <c r="A871" s="291">
        <v>44450.0</v>
      </c>
      <c r="B871" s="296" t="s">
        <v>1641</v>
      </c>
      <c r="C871" s="296" t="s">
        <v>7858</v>
      </c>
      <c r="D871" s="296" t="s">
        <v>7459</v>
      </c>
      <c r="E871" s="297">
        <v>0.0</v>
      </c>
    </row>
    <row r="872">
      <c r="A872" s="291">
        <v>44450.0</v>
      </c>
      <c r="B872" s="296" t="s">
        <v>7415</v>
      </c>
      <c r="C872" s="296" t="s">
        <v>7962</v>
      </c>
      <c r="D872" s="296" t="s">
        <v>7963</v>
      </c>
      <c r="E872" s="297">
        <v>-102.0</v>
      </c>
    </row>
    <row r="873">
      <c r="A873" s="291">
        <v>44450.0</v>
      </c>
      <c r="B873" s="296" t="s">
        <v>1641</v>
      </c>
      <c r="C873" s="296" t="s">
        <v>7855</v>
      </c>
      <c r="D873" s="296" t="s">
        <v>7459</v>
      </c>
      <c r="E873" s="297">
        <v>0.0</v>
      </c>
    </row>
    <row r="874">
      <c r="A874" s="291">
        <v>44450.0</v>
      </c>
      <c r="B874" s="296" t="s">
        <v>1641</v>
      </c>
      <c r="C874" s="296" t="s">
        <v>7856</v>
      </c>
      <c r="D874" s="296" t="s">
        <v>7459</v>
      </c>
      <c r="E874" s="297">
        <v>0.0</v>
      </c>
    </row>
    <row r="875">
      <c r="A875" s="291">
        <v>44449.0</v>
      </c>
      <c r="B875" s="296" t="s">
        <v>7415</v>
      </c>
      <c r="C875" s="296" t="s">
        <v>7964</v>
      </c>
      <c r="D875" s="296" t="s">
        <v>7542</v>
      </c>
      <c r="E875" s="297">
        <v>-106.0</v>
      </c>
    </row>
    <row r="876">
      <c r="A876" s="291">
        <v>44449.0</v>
      </c>
      <c r="B876" s="296" t="s">
        <v>7415</v>
      </c>
      <c r="C876" s="296" t="s">
        <v>7965</v>
      </c>
      <c r="D876" s="296" t="s">
        <v>7966</v>
      </c>
      <c r="E876" s="297">
        <v>-105.0</v>
      </c>
    </row>
    <row r="877">
      <c r="A877" s="291">
        <v>44449.0</v>
      </c>
      <c r="B877" s="296" t="s">
        <v>7415</v>
      </c>
      <c r="C877" s="296" t="s">
        <v>7967</v>
      </c>
      <c r="D877" s="296" t="s">
        <v>7410</v>
      </c>
      <c r="E877" s="297">
        <v>-59.0</v>
      </c>
    </row>
    <row r="878">
      <c r="A878" s="291">
        <v>44449.0</v>
      </c>
      <c r="B878" s="296" t="s">
        <v>7415</v>
      </c>
      <c r="C878" s="296" t="s">
        <v>7968</v>
      </c>
      <c r="D878" s="296" t="s">
        <v>7542</v>
      </c>
      <c r="E878" s="297">
        <v>-106.0</v>
      </c>
    </row>
    <row r="879">
      <c r="A879" s="291">
        <v>44449.0</v>
      </c>
      <c r="B879" s="296" t="s">
        <v>1641</v>
      </c>
      <c r="C879" s="296" t="s">
        <v>7904</v>
      </c>
      <c r="D879" s="296" t="s">
        <v>7459</v>
      </c>
      <c r="E879" s="297">
        <v>0.0</v>
      </c>
    </row>
    <row r="880">
      <c r="A880" s="291">
        <v>44449.0</v>
      </c>
      <c r="B880" s="296" t="s">
        <v>7415</v>
      </c>
      <c r="C880" s="296" t="s">
        <v>7969</v>
      </c>
      <c r="D880" s="296" t="s">
        <v>7435</v>
      </c>
      <c r="E880" s="297">
        <v>-129.0</v>
      </c>
    </row>
    <row r="881">
      <c r="A881" s="291">
        <v>44449.0</v>
      </c>
      <c r="B881" s="296" t="s">
        <v>7415</v>
      </c>
      <c r="C881" s="296" t="s">
        <v>7970</v>
      </c>
      <c r="D881" s="296" t="s">
        <v>7445</v>
      </c>
      <c r="E881" s="297">
        <v>-145.0</v>
      </c>
    </row>
    <row r="882">
      <c r="A882" s="291">
        <v>44449.0</v>
      </c>
      <c r="B882" s="296" t="s">
        <v>7408</v>
      </c>
      <c r="C882" s="296" t="s">
        <v>7971</v>
      </c>
      <c r="D882" s="296" t="s">
        <v>7827</v>
      </c>
      <c r="E882" s="297">
        <v>113.0</v>
      </c>
    </row>
    <row r="883">
      <c r="A883" s="291">
        <v>44449.0</v>
      </c>
      <c r="B883" s="296" t="s">
        <v>7408</v>
      </c>
      <c r="C883" s="296" t="s">
        <v>7972</v>
      </c>
      <c r="D883" s="296" t="s">
        <v>7531</v>
      </c>
      <c r="E883" s="297">
        <v>105.0</v>
      </c>
    </row>
    <row r="884">
      <c r="A884" s="291">
        <v>44449.0</v>
      </c>
      <c r="B884" s="296" t="s">
        <v>7408</v>
      </c>
      <c r="C884" s="296" t="s">
        <v>7973</v>
      </c>
      <c r="D884" s="296" t="s">
        <v>7614</v>
      </c>
      <c r="E884" s="297">
        <v>79.0</v>
      </c>
    </row>
    <row r="885">
      <c r="A885" s="291">
        <v>44449.0</v>
      </c>
      <c r="B885" s="296" t="s">
        <v>7408</v>
      </c>
      <c r="C885" s="296" t="s">
        <v>7974</v>
      </c>
      <c r="D885" s="296" t="s">
        <v>7679</v>
      </c>
      <c r="E885" s="297">
        <v>102.0</v>
      </c>
    </row>
    <row r="886">
      <c r="A886" s="291">
        <v>44449.0</v>
      </c>
      <c r="B886" s="296" t="s">
        <v>7408</v>
      </c>
      <c r="C886" s="296" t="s">
        <v>7672</v>
      </c>
      <c r="D886" s="296" t="s">
        <v>7454</v>
      </c>
      <c r="E886" s="297">
        <v>113.0</v>
      </c>
    </row>
    <row r="887">
      <c r="A887" s="291">
        <v>44449.0</v>
      </c>
      <c r="B887" s="296" t="s">
        <v>7415</v>
      </c>
      <c r="C887" s="296" t="s">
        <v>7975</v>
      </c>
      <c r="D887" s="296" t="s">
        <v>7679</v>
      </c>
      <c r="E887" s="297">
        <v>-102.0</v>
      </c>
    </row>
    <row r="888">
      <c r="A888" s="291">
        <v>44449.0</v>
      </c>
      <c r="B888" s="296" t="s">
        <v>1641</v>
      </c>
      <c r="C888" s="296" t="s">
        <v>7865</v>
      </c>
      <c r="D888" s="296" t="s">
        <v>7459</v>
      </c>
      <c r="E888" s="297">
        <v>0.0</v>
      </c>
    </row>
    <row r="889">
      <c r="A889" s="291">
        <v>44449.0</v>
      </c>
      <c r="B889" s="296" t="s">
        <v>1641</v>
      </c>
      <c r="C889" s="296" t="s">
        <v>7862</v>
      </c>
      <c r="D889" s="296" t="s">
        <v>7459</v>
      </c>
      <c r="E889" s="297">
        <v>0.0</v>
      </c>
    </row>
    <row r="890">
      <c r="A890" s="291">
        <v>44449.0</v>
      </c>
      <c r="B890" s="296" t="s">
        <v>7415</v>
      </c>
      <c r="C890" s="296" t="s">
        <v>7976</v>
      </c>
      <c r="D890" s="296" t="s">
        <v>7410</v>
      </c>
      <c r="E890" s="297">
        <v>-59.0</v>
      </c>
    </row>
    <row r="891">
      <c r="A891" s="291">
        <v>44449.0</v>
      </c>
      <c r="B891" s="296" t="s">
        <v>7415</v>
      </c>
      <c r="C891" s="296" t="s">
        <v>7977</v>
      </c>
      <c r="D891" s="296" t="s">
        <v>7435</v>
      </c>
      <c r="E891" s="297">
        <v>-129.0</v>
      </c>
    </row>
    <row r="892">
      <c r="A892" s="291">
        <v>44449.0</v>
      </c>
      <c r="B892" s="296" t="s">
        <v>7415</v>
      </c>
      <c r="C892" s="296" t="s">
        <v>7978</v>
      </c>
      <c r="D892" s="296" t="s">
        <v>7445</v>
      </c>
      <c r="E892" s="297">
        <v>-145.0</v>
      </c>
    </row>
    <row r="893">
      <c r="A893" s="291">
        <v>44449.0</v>
      </c>
      <c r="B893" s="296" t="s">
        <v>7408</v>
      </c>
      <c r="C893" s="296" t="s">
        <v>7979</v>
      </c>
      <c r="D893" s="296" t="s">
        <v>7457</v>
      </c>
      <c r="E893" s="297">
        <v>102.0</v>
      </c>
    </row>
    <row r="894">
      <c r="A894" s="291">
        <v>44449.0</v>
      </c>
      <c r="B894" s="296" t="s">
        <v>7408</v>
      </c>
      <c r="C894" s="296" t="s">
        <v>7980</v>
      </c>
      <c r="D894" s="296" t="s">
        <v>7443</v>
      </c>
      <c r="E894" s="297">
        <v>106.0</v>
      </c>
    </row>
    <row r="895">
      <c r="A895" s="291">
        <v>44449.0</v>
      </c>
      <c r="B895" s="296" t="s">
        <v>7408</v>
      </c>
      <c r="C895" s="296" t="s">
        <v>7981</v>
      </c>
      <c r="D895" s="296" t="s">
        <v>7685</v>
      </c>
      <c r="E895" s="297">
        <v>134.0</v>
      </c>
    </row>
    <row r="896">
      <c r="A896" s="291">
        <v>44449.0</v>
      </c>
      <c r="B896" s="296" t="s">
        <v>7408</v>
      </c>
      <c r="C896" s="296" t="s">
        <v>7982</v>
      </c>
      <c r="D896" s="296" t="s">
        <v>7445</v>
      </c>
      <c r="E896" s="297">
        <v>140.0</v>
      </c>
    </row>
    <row r="897">
      <c r="A897" s="291">
        <v>44449.0</v>
      </c>
      <c r="B897" s="296" t="s">
        <v>7408</v>
      </c>
      <c r="C897" s="296" t="s">
        <v>7983</v>
      </c>
      <c r="D897" s="296" t="s">
        <v>7889</v>
      </c>
      <c r="E897" s="297">
        <v>102.0</v>
      </c>
    </row>
    <row r="898">
      <c r="A898" s="291">
        <v>44449.0</v>
      </c>
      <c r="B898" s="296" t="s">
        <v>7408</v>
      </c>
      <c r="C898" s="296" t="s">
        <v>7984</v>
      </c>
      <c r="D898" s="296" t="s">
        <v>7454</v>
      </c>
      <c r="E898" s="297">
        <v>113.0</v>
      </c>
    </row>
    <row r="899">
      <c r="A899" s="291">
        <v>44449.0</v>
      </c>
      <c r="B899" s="296" t="s">
        <v>7408</v>
      </c>
      <c r="C899" s="296" t="s">
        <v>7985</v>
      </c>
      <c r="D899" s="296" t="s">
        <v>7445</v>
      </c>
      <c r="E899" s="297">
        <v>140.0</v>
      </c>
    </row>
    <row r="900">
      <c r="A900" s="291">
        <v>44449.0</v>
      </c>
      <c r="B900" s="296" t="s">
        <v>7408</v>
      </c>
      <c r="C900" s="296" t="s">
        <v>7986</v>
      </c>
      <c r="D900" s="296" t="s">
        <v>7414</v>
      </c>
      <c r="E900" s="297">
        <v>156.0</v>
      </c>
    </row>
    <row r="901">
      <c r="A901" s="291">
        <v>44448.0</v>
      </c>
      <c r="B901" s="296" t="s">
        <v>1641</v>
      </c>
      <c r="C901" s="296" t="s">
        <v>7710</v>
      </c>
      <c r="D901" s="296" t="s">
        <v>7459</v>
      </c>
      <c r="E901" s="297">
        <v>0.0</v>
      </c>
    </row>
    <row r="902">
      <c r="A902" s="291">
        <v>44448.0</v>
      </c>
      <c r="B902" s="296" t="s">
        <v>7415</v>
      </c>
      <c r="C902" s="296" t="s">
        <v>7987</v>
      </c>
      <c r="D902" s="296" t="s">
        <v>7988</v>
      </c>
      <c r="E902" s="297">
        <v>-156.0</v>
      </c>
    </row>
    <row r="903">
      <c r="A903" s="291">
        <v>44448.0</v>
      </c>
      <c r="B903" s="296" t="s">
        <v>1641</v>
      </c>
      <c r="C903" s="296" t="s">
        <v>7924</v>
      </c>
      <c r="D903" s="296" t="s">
        <v>7459</v>
      </c>
      <c r="E903" s="297">
        <v>0.0</v>
      </c>
    </row>
    <row r="904">
      <c r="A904" s="291">
        <v>44448.0</v>
      </c>
      <c r="B904" s="296" t="s">
        <v>1641</v>
      </c>
      <c r="C904" s="296" t="s">
        <v>7867</v>
      </c>
      <c r="D904" s="296" t="s">
        <v>7459</v>
      </c>
      <c r="E904" s="297">
        <v>0.0</v>
      </c>
    </row>
    <row r="905">
      <c r="A905" s="291">
        <v>44448.0</v>
      </c>
      <c r="B905" s="296" t="s">
        <v>7408</v>
      </c>
      <c r="C905" s="296" t="s">
        <v>7989</v>
      </c>
      <c r="D905" s="296" t="s">
        <v>7445</v>
      </c>
      <c r="E905" s="297">
        <v>140.0</v>
      </c>
    </row>
    <row r="906">
      <c r="A906" s="291">
        <v>44448.0</v>
      </c>
      <c r="B906" s="296" t="s">
        <v>7408</v>
      </c>
      <c r="C906" s="296" t="s">
        <v>7990</v>
      </c>
      <c r="D906" s="296" t="s">
        <v>7685</v>
      </c>
      <c r="E906" s="297">
        <v>134.0</v>
      </c>
    </row>
    <row r="907">
      <c r="A907" s="291">
        <v>44448.0</v>
      </c>
      <c r="B907" s="296" t="s">
        <v>7408</v>
      </c>
      <c r="C907" s="296" t="s">
        <v>7991</v>
      </c>
      <c r="D907" s="296" t="s">
        <v>7445</v>
      </c>
      <c r="E907" s="297">
        <v>140.0</v>
      </c>
    </row>
    <row r="908">
      <c r="A908" s="291">
        <v>44448.0</v>
      </c>
      <c r="B908" s="296" t="s">
        <v>7408</v>
      </c>
      <c r="C908" s="296" t="s">
        <v>7992</v>
      </c>
      <c r="D908" s="296" t="s">
        <v>7414</v>
      </c>
      <c r="E908" s="297">
        <v>156.0</v>
      </c>
    </row>
    <row r="909">
      <c r="A909" s="291">
        <v>44448.0</v>
      </c>
      <c r="B909" s="296" t="s">
        <v>7408</v>
      </c>
      <c r="C909" s="296" t="s">
        <v>7993</v>
      </c>
      <c r="D909" s="296" t="s">
        <v>7774</v>
      </c>
      <c r="E909" s="297">
        <v>67.0</v>
      </c>
    </row>
    <row r="910">
      <c r="A910" s="291">
        <v>44448.0</v>
      </c>
      <c r="B910" s="296" t="s">
        <v>7408</v>
      </c>
      <c r="C910" s="296" t="s">
        <v>7994</v>
      </c>
      <c r="D910" s="296" t="s">
        <v>7424</v>
      </c>
      <c r="E910" s="297">
        <v>59.0</v>
      </c>
    </row>
    <row r="911">
      <c r="A911" s="291">
        <v>44448.0</v>
      </c>
      <c r="B911" s="296" t="s">
        <v>7408</v>
      </c>
      <c r="C911" s="296" t="s">
        <v>7995</v>
      </c>
      <c r="D911" s="296" t="s">
        <v>7996</v>
      </c>
      <c r="E911" s="297">
        <v>70.0</v>
      </c>
    </row>
    <row r="912">
      <c r="A912" s="291">
        <v>44448.0</v>
      </c>
      <c r="B912" s="296" t="s">
        <v>7408</v>
      </c>
      <c r="C912" s="296" t="s">
        <v>7997</v>
      </c>
      <c r="D912" s="296" t="s">
        <v>7435</v>
      </c>
      <c r="E912" s="297">
        <v>129.0</v>
      </c>
    </row>
    <row r="913">
      <c r="A913" s="291">
        <v>44448.0</v>
      </c>
      <c r="B913" s="296" t="s">
        <v>7408</v>
      </c>
      <c r="C913" s="296" t="s">
        <v>7998</v>
      </c>
      <c r="D913" s="296" t="s">
        <v>7435</v>
      </c>
      <c r="E913" s="297">
        <v>129.0</v>
      </c>
    </row>
    <row r="914">
      <c r="A914" s="291">
        <v>44448.0</v>
      </c>
      <c r="B914" s="296" t="s">
        <v>7408</v>
      </c>
      <c r="C914" s="296" t="s">
        <v>7999</v>
      </c>
      <c r="D914" s="296" t="s">
        <v>7445</v>
      </c>
      <c r="E914" s="297">
        <v>140.0</v>
      </c>
    </row>
    <row r="915">
      <c r="A915" s="291">
        <v>44448.0</v>
      </c>
      <c r="B915" s="296" t="s">
        <v>7408</v>
      </c>
      <c r="C915" s="296" t="s">
        <v>7708</v>
      </c>
      <c r="D915" s="296" t="s">
        <v>7457</v>
      </c>
      <c r="E915" s="297">
        <v>102.0</v>
      </c>
    </row>
    <row r="916">
      <c r="A916" s="291">
        <v>44448.0</v>
      </c>
      <c r="B916" s="296" t="s">
        <v>7408</v>
      </c>
      <c r="C916" s="296" t="s">
        <v>8000</v>
      </c>
      <c r="D916" s="296" t="s">
        <v>7454</v>
      </c>
      <c r="E916" s="297">
        <v>113.0</v>
      </c>
    </row>
    <row r="917">
      <c r="A917" s="291">
        <v>44448.0</v>
      </c>
      <c r="B917" s="296" t="s">
        <v>7408</v>
      </c>
      <c r="C917" s="296" t="s">
        <v>8001</v>
      </c>
      <c r="D917" s="296" t="s">
        <v>7506</v>
      </c>
      <c r="E917" s="297">
        <v>106.0</v>
      </c>
    </row>
    <row r="918">
      <c r="A918" s="291">
        <v>44448.0</v>
      </c>
      <c r="B918" s="296" t="s">
        <v>7408</v>
      </c>
      <c r="C918" s="296" t="s">
        <v>8002</v>
      </c>
      <c r="D918" s="296" t="s">
        <v>7685</v>
      </c>
      <c r="E918" s="297">
        <v>134.0</v>
      </c>
    </row>
    <row r="919">
      <c r="A919" s="291">
        <v>44448.0</v>
      </c>
      <c r="B919" s="296" t="s">
        <v>7408</v>
      </c>
      <c r="C919" s="296" t="s">
        <v>8003</v>
      </c>
      <c r="D919" s="296" t="s">
        <v>7573</v>
      </c>
      <c r="E919" s="297">
        <v>102.0</v>
      </c>
    </row>
    <row r="920">
      <c r="A920" s="291">
        <v>44448.0</v>
      </c>
      <c r="B920" s="296" t="s">
        <v>7408</v>
      </c>
      <c r="C920" s="296" t="s">
        <v>8004</v>
      </c>
      <c r="D920" s="296" t="s">
        <v>8005</v>
      </c>
      <c r="E920" s="297">
        <v>150.0</v>
      </c>
    </row>
    <row r="921">
      <c r="A921" s="291">
        <v>44448.0</v>
      </c>
      <c r="B921" s="296" t="s">
        <v>7408</v>
      </c>
      <c r="C921" s="296" t="s">
        <v>8006</v>
      </c>
      <c r="D921" s="296" t="s">
        <v>8007</v>
      </c>
      <c r="E921" s="297">
        <v>70.0</v>
      </c>
    </row>
    <row r="922">
      <c r="A922" s="291">
        <v>44447.0</v>
      </c>
      <c r="B922" s="296" t="s">
        <v>1641</v>
      </c>
      <c r="C922" s="296" t="s">
        <v>7970</v>
      </c>
      <c r="D922" s="296" t="s">
        <v>7459</v>
      </c>
      <c r="E922" s="297">
        <v>0.0</v>
      </c>
    </row>
    <row r="923">
      <c r="A923" s="291">
        <v>44447.0</v>
      </c>
      <c r="B923" s="296" t="s">
        <v>1641</v>
      </c>
      <c r="C923" s="296" t="s">
        <v>7925</v>
      </c>
      <c r="D923" s="296" t="s">
        <v>7459</v>
      </c>
      <c r="E923" s="297">
        <v>0.0</v>
      </c>
    </row>
    <row r="924">
      <c r="A924" s="291">
        <v>44447.0</v>
      </c>
      <c r="B924" s="296" t="s">
        <v>7415</v>
      </c>
      <c r="C924" s="296" t="s">
        <v>8008</v>
      </c>
      <c r="D924" s="296" t="s">
        <v>7410</v>
      </c>
      <c r="E924" s="297">
        <v>-59.0</v>
      </c>
    </row>
    <row r="925">
      <c r="A925" s="291">
        <v>44447.0</v>
      </c>
      <c r="B925" s="296" t="s">
        <v>1641</v>
      </c>
      <c r="C925" s="296" t="s">
        <v>7903</v>
      </c>
      <c r="D925" s="296" t="s">
        <v>7459</v>
      </c>
      <c r="E925" s="297">
        <v>0.0</v>
      </c>
    </row>
    <row r="926">
      <c r="A926" s="291">
        <v>44447.0</v>
      </c>
      <c r="B926" s="296" t="s">
        <v>7408</v>
      </c>
      <c r="C926" s="296" t="s">
        <v>7975</v>
      </c>
      <c r="D926" s="296" t="s">
        <v>7679</v>
      </c>
      <c r="E926" s="297">
        <v>102.0</v>
      </c>
    </row>
    <row r="927">
      <c r="A927" s="291">
        <v>44447.0</v>
      </c>
      <c r="B927" s="296" t="s">
        <v>7408</v>
      </c>
      <c r="C927" s="296" t="s">
        <v>8009</v>
      </c>
      <c r="D927" s="296" t="s">
        <v>7437</v>
      </c>
      <c r="E927" s="297">
        <v>106.0</v>
      </c>
    </row>
    <row r="928">
      <c r="A928" s="291">
        <v>44447.0</v>
      </c>
      <c r="B928" s="296" t="s">
        <v>7408</v>
      </c>
      <c r="C928" s="296" t="s">
        <v>8010</v>
      </c>
      <c r="D928" s="296" t="s">
        <v>7437</v>
      </c>
      <c r="E928" s="297">
        <v>106.0</v>
      </c>
    </row>
    <row r="929">
      <c r="A929" s="291">
        <v>44447.0</v>
      </c>
      <c r="B929" s="296" t="s">
        <v>7408</v>
      </c>
      <c r="C929" s="296" t="s">
        <v>8011</v>
      </c>
      <c r="D929" s="296" t="s">
        <v>7679</v>
      </c>
      <c r="E929" s="297">
        <v>102.0</v>
      </c>
    </row>
    <row r="930">
      <c r="A930" s="291">
        <v>44447.0</v>
      </c>
      <c r="B930" s="296" t="s">
        <v>7408</v>
      </c>
      <c r="C930" s="296" t="s">
        <v>8012</v>
      </c>
      <c r="D930" s="296" t="s">
        <v>7531</v>
      </c>
      <c r="E930" s="297">
        <v>105.0</v>
      </c>
    </row>
    <row r="931">
      <c r="A931" s="291">
        <v>44447.0</v>
      </c>
      <c r="B931" s="296" t="s">
        <v>7408</v>
      </c>
      <c r="C931" s="296" t="s">
        <v>8013</v>
      </c>
      <c r="D931" s="296" t="s">
        <v>7774</v>
      </c>
      <c r="E931" s="297">
        <v>67.0</v>
      </c>
    </row>
    <row r="932">
      <c r="A932" s="291">
        <v>44447.0</v>
      </c>
      <c r="B932" s="296" t="s">
        <v>7408</v>
      </c>
      <c r="C932" s="296" t="s">
        <v>8014</v>
      </c>
      <c r="D932" s="296" t="s">
        <v>7428</v>
      </c>
      <c r="E932" s="297">
        <v>161.0</v>
      </c>
    </row>
    <row r="933">
      <c r="A933" s="291">
        <v>44447.0</v>
      </c>
      <c r="B933" s="296" t="s">
        <v>7408</v>
      </c>
      <c r="C933" s="296" t="s">
        <v>7906</v>
      </c>
      <c r="D933" s="296" t="s">
        <v>7454</v>
      </c>
      <c r="E933" s="297">
        <v>113.0</v>
      </c>
    </row>
    <row r="934">
      <c r="A934" s="291">
        <v>44447.0</v>
      </c>
      <c r="B934" s="296" t="s">
        <v>7408</v>
      </c>
      <c r="C934" s="296" t="s">
        <v>8015</v>
      </c>
      <c r="D934" s="296" t="s">
        <v>7454</v>
      </c>
      <c r="E934" s="297">
        <v>113.0</v>
      </c>
    </row>
    <row r="935">
      <c r="A935" s="291">
        <v>44447.0</v>
      </c>
      <c r="B935" s="296" t="s">
        <v>7408</v>
      </c>
      <c r="C935" s="296" t="s">
        <v>8016</v>
      </c>
      <c r="D935" s="296" t="s">
        <v>7454</v>
      </c>
      <c r="E935" s="297">
        <v>113.0</v>
      </c>
    </row>
    <row r="936">
      <c r="A936" s="291">
        <v>44447.0</v>
      </c>
      <c r="B936" s="296" t="s">
        <v>7408</v>
      </c>
      <c r="C936" s="296" t="s">
        <v>8017</v>
      </c>
      <c r="D936" s="296" t="s">
        <v>7454</v>
      </c>
      <c r="E936" s="297">
        <v>113.0</v>
      </c>
    </row>
    <row r="937">
      <c r="A937" s="291">
        <v>44447.0</v>
      </c>
      <c r="B937" s="296" t="s">
        <v>7408</v>
      </c>
      <c r="C937" s="296" t="s">
        <v>8018</v>
      </c>
      <c r="D937" s="296" t="s">
        <v>7414</v>
      </c>
      <c r="E937" s="297">
        <v>156.0</v>
      </c>
    </row>
    <row r="938">
      <c r="A938" s="291">
        <v>44447.0</v>
      </c>
      <c r="B938" s="296" t="s">
        <v>7408</v>
      </c>
      <c r="C938" s="296" t="s">
        <v>8019</v>
      </c>
      <c r="D938" s="296" t="s">
        <v>7457</v>
      </c>
      <c r="E938" s="297">
        <v>102.0</v>
      </c>
    </row>
    <row r="939">
      <c r="A939" s="291">
        <v>44447.0</v>
      </c>
      <c r="B939" s="296" t="s">
        <v>7408</v>
      </c>
      <c r="C939" s="296" t="s">
        <v>8020</v>
      </c>
      <c r="D939" s="296" t="s">
        <v>7445</v>
      </c>
      <c r="E939" s="297">
        <v>145.0</v>
      </c>
    </row>
    <row r="940">
      <c r="A940" s="291">
        <v>44447.0</v>
      </c>
      <c r="B940" s="296" t="s">
        <v>7408</v>
      </c>
      <c r="C940" s="296" t="s">
        <v>8021</v>
      </c>
      <c r="D940" s="296" t="s">
        <v>7435</v>
      </c>
      <c r="E940" s="297">
        <v>129.0</v>
      </c>
    </row>
    <row r="941">
      <c r="A941" s="291">
        <v>44447.0</v>
      </c>
      <c r="B941" s="296" t="s">
        <v>7408</v>
      </c>
      <c r="C941" s="296" t="s">
        <v>8022</v>
      </c>
      <c r="D941" s="296" t="s">
        <v>7676</v>
      </c>
      <c r="E941" s="297">
        <v>102.0</v>
      </c>
    </row>
    <row r="942">
      <c r="A942" s="291">
        <v>44447.0</v>
      </c>
      <c r="B942" s="296" t="s">
        <v>7408</v>
      </c>
      <c r="C942" s="296" t="s">
        <v>8023</v>
      </c>
      <c r="D942" s="296" t="s">
        <v>7457</v>
      </c>
      <c r="E942" s="297">
        <v>102.0</v>
      </c>
    </row>
    <row r="943">
      <c r="A943" s="291">
        <v>44447.0</v>
      </c>
      <c r="B943" s="296" t="s">
        <v>7408</v>
      </c>
      <c r="C943" s="296" t="s">
        <v>8024</v>
      </c>
      <c r="D943" s="296" t="s">
        <v>7457</v>
      </c>
      <c r="E943" s="297">
        <v>102.0</v>
      </c>
    </row>
    <row r="944">
      <c r="A944" s="291">
        <v>44447.0</v>
      </c>
      <c r="B944" s="296" t="s">
        <v>7408</v>
      </c>
      <c r="C944" s="296" t="s">
        <v>8025</v>
      </c>
      <c r="D944" s="296" t="s">
        <v>7621</v>
      </c>
      <c r="E944" s="297">
        <v>102.0</v>
      </c>
    </row>
    <row r="945">
      <c r="A945" s="291">
        <v>44447.0</v>
      </c>
      <c r="B945" s="296" t="s">
        <v>7408</v>
      </c>
      <c r="C945" s="296" t="s">
        <v>8026</v>
      </c>
      <c r="D945" s="296" t="s">
        <v>7457</v>
      </c>
      <c r="E945" s="297">
        <v>102.0</v>
      </c>
    </row>
    <row r="946">
      <c r="A946" s="291">
        <v>44446.0</v>
      </c>
      <c r="B946" s="296" t="s">
        <v>1641</v>
      </c>
      <c r="C946" s="296" t="s">
        <v>7967</v>
      </c>
      <c r="D946" s="296" t="s">
        <v>7459</v>
      </c>
      <c r="E946" s="297">
        <v>0.0</v>
      </c>
    </row>
    <row r="947">
      <c r="A947" s="291">
        <v>44446.0</v>
      </c>
      <c r="B947" s="296" t="s">
        <v>1641</v>
      </c>
      <c r="C947" s="296" t="s">
        <v>7872</v>
      </c>
      <c r="D947" s="296" t="s">
        <v>7459</v>
      </c>
      <c r="E947" s="297">
        <v>0.0</v>
      </c>
    </row>
    <row r="948">
      <c r="A948" s="291">
        <v>44446.0</v>
      </c>
      <c r="B948" s="296" t="s">
        <v>7415</v>
      </c>
      <c r="C948" s="296" t="s">
        <v>8027</v>
      </c>
      <c r="D948" s="296" t="s">
        <v>7774</v>
      </c>
      <c r="E948" s="297">
        <v>-67.0</v>
      </c>
    </row>
    <row r="949">
      <c r="A949" s="291">
        <v>44446.0</v>
      </c>
      <c r="B949" s="296" t="s">
        <v>7415</v>
      </c>
      <c r="C949" s="296" t="s">
        <v>8028</v>
      </c>
      <c r="D949" s="296" t="s">
        <v>7889</v>
      </c>
      <c r="E949" s="297">
        <v>-102.0</v>
      </c>
    </row>
    <row r="950">
      <c r="A950" s="291">
        <v>44446.0</v>
      </c>
      <c r="B950" s="296" t="s">
        <v>1641</v>
      </c>
      <c r="C950" s="296" t="s">
        <v>7823</v>
      </c>
      <c r="D950" s="296" t="s">
        <v>7459</v>
      </c>
      <c r="E950" s="297">
        <v>0.0</v>
      </c>
    </row>
    <row r="951">
      <c r="A951" s="291">
        <v>44446.0</v>
      </c>
      <c r="B951" s="296" t="s">
        <v>7415</v>
      </c>
      <c r="C951" s="296" t="s">
        <v>8029</v>
      </c>
      <c r="D951" s="296" t="s">
        <v>7676</v>
      </c>
      <c r="E951" s="297">
        <v>-102.0</v>
      </c>
    </row>
    <row r="952">
      <c r="A952" s="291">
        <v>44446.0</v>
      </c>
      <c r="B952" s="296" t="s">
        <v>7415</v>
      </c>
      <c r="C952" s="296" t="s">
        <v>8030</v>
      </c>
      <c r="D952" s="296" t="s">
        <v>7441</v>
      </c>
      <c r="E952" s="297">
        <v>-134.0</v>
      </c>
    </row>
    <row r="953">
      <c r="A953" s="291">
        <v>44446.0</v>
      </c>
      <c r="B953" s="296" t="s">
        <v>1641</v>
      </c>
      <c r="C953" s="296" t="s">
        <v>7964</v>
      </c>
      <c r="D953" s="296" t="s">
        <v>7459</v>
      </c>
      <c r="E953" s="297">
        <v>0.0</v>
      </c>
    </row>
    <row r="954">
      <c r="A954" s="291">
        <v>44446.0</v>
      </c>
      <c r="B954" s="296" t="s">
        <v>7415</v>
      </c>
      <c r="C954" s="296" t="s">
        <v>8031</v>
      </c>
      <c r="D954" s="296" t="s">
        <v>7774</v>
      </c>
      <c r="E954" s="297">
        <v>-67.0</v>
      </c>
    </row>
    <row r="955">
      <c r="A955" s="291">
        <v>44446.0</v>
      </c>
      <c r="B955" s="296" t="s">
        <v>1641</v>
      </c>
      <c r="C955" s="296" t="s">
        <v>7977</v>
      </c>
      <c r="D955" s="296" t="s">
        <v>7459</v>
      </c>
      <c r="E955" s="297">
        <v>0.0</v>
      </c>
    </row>
    <row r="956">
      <c r="A956" s="291">
        <v>44446.0</v>
      </c>
      <c r="B956" s="296" t="s">
        <v>7408</v>
      </c>
      <c r="C956" s="296" t="s">
        <v>8032</v>
      </c>
      <c r="D956" s="296" t="s">
        <v>7435</v>
      </c>
      <c r="E956" s="297">
        <v>129.0</v>
      </c>
    </row>
    <row r="957">
      <c r="A957" s="291">
        <v>44446.0</v>
      </c>
      <c r="B957" s="296" t="s">
        <v>7408</v>
      </c>
      <c r="C957" s="296" t="s">
        <v>8033</v>
      </c>
      <c r="D957" s="296" t="s">
        <v>7853</v>
      </c>
      <c r="E957" s="297">
        <v>110.0</v>
      </c>
    </row>
    <row r="958">
      <c r="A958" s="291">
        <v>44446.0</v>
      </c>
      <c r="B958" s="296" t="s">
        <v>7408</v>
      </c>
      <c r="C958" s="296" t="s">
        <v>8034</v>
      </c>
      <c r="D958" s="296" t="s">
        <v>7445</v>
      </c>
      <c r="E958" s="297">
        <v>145.0</v>
      </c>
    </row>
    <row r="959">
      <c r="A959" s="291">
        <v>44446.0</v>
      </c>
      <c r="B959" s="296" t="s">
        <v>7408</v>
      </c>
      <c r="C959" s="296" t="s">
        <v>8035</v>
      </c>
      <c r="D959" s="296" t="s">
        <v>7639</v>
      </c>
      <c r="E959" s="297">
        <v>102.0</v>
      </c>
    </row>
    <row r="960">
      <c r="A960" s="291">
        <v>44446.0</v>
      </c>
      <c r="B960" s="296" t="s">
        <v>7408</v>
      </c>
      <c r="C960" s="296" t="s">
        <v>8036</v>
      </c>
      <c r="D960" s="296" t="s">
        <v>8037</v>
      </c>
      <c r="E960" s="297">
        <v>128.0</v>
      </c>
    </row>
    <row r="961">
      <c r="A961" s="291">
        <v>44446.0</v>
      </c>
      <c r="B961" s="296" t="s">
        <v>7408</v>
      </c>
      <c r="C961" s="296" t="s">
        <v>8038</v>
      </c>
      <c r="D961" s="296" t="s">
        <v>7428</v>
      </c>
      <c r="E961" s="297">
        <v>161.0</v>
      </c>
    </row>
    <row r="962">
      <c r="A962" s="291">
        <v>44446.0</v>
      </c>
      <c r="B962" s="296" t="s">
        <v>7408</v>
      </c>
      <c r="C962" s="296" t="s">
        <v>8039</v>
      </c>
      <c r="D962" s="296" t="s">
        <v>7454</v>
      </c>
      <c r="E962" s="297">
        <v>113.0</v>
      </c>
    </row>
    <row r="963">
      <c r="A963" s="291">
        <v>44446.0</v>
      </c>
      <c r="B963" s="296" t="s">
        <v>7408</v>
      </c>
      <c r="C963" s="296" t="s">
        <v>8040</v>
      </c>
      <c r="D963" s="296" t="s">
        <v>7542</v>
      </c>
      <c r="E963" s="297">
        <v>106.0</v>
      </c>
    </row>
    <row r="964">
      <c r="A964" s="291">
        <v>44446.0</v>
      </c>
      <c r="B964" s="296" t="s">
        <v>7408</v>
      </c>
      <c r="C964" s="296" t="s">
        <v>7763</v>
      </c>
      <c r="D964" s="296" t="s">
        <v>8041</v>
      </c>
      <c r="E964" s="297">
        <v>129.0</v>
      </c>
    </row>
    <row r="965">
      <c r="A965" s="291">
        <v>44446.0</v>
      </c>
      <c r="B965" s="296" t="s">
        <v>7408</v>
      </c>
      <c r="C965" s="296" t="s">
        <v>8042</v>
      </c>
      <c r="D965" s="296" t="s">
        <v>7774</v>
      </c>
      <c r="E965" s="297">
        <v>67.0</v>
      </c>
    </row>
    <row r="966">
      <c r="A966" s="291">
        <v>44446.0</v>
      </c>
      <c r="B966" s="296" t="s">
        <v>7408</v>
      </c>
      <c r="C966" s="296" t="s">
        <v>8043</v>
      </c>
      <c r="D966" s="296" t="s">
        <v>7635</v>
      </c>
      <c r="E966" s="297">
        <v>124.0</v>
      </c>
    </row>
    <row r="967">
      <c r="A967" s="291">
        <v>44446.0</v>
      </c>
      <c r="B967" s="296" t="s">
        <v>7408</v>
      </c>
      <c r="C967" s="296" t="s">
        <v>8044</v>
      </c>
      <c r="D967" s="296" t="s">
        <v>7853</v>
      </c>
      <c r="E967" s="297">
        <v>110.0</v>
      </c>
    </row>
    <row r="968">
      <c r="A968" s="291">
        <v>44446.0</v>
      </c>
      <c r="B968" s="296" t="s">
        <v>7408</v>
      </c>
      <c r="C968" s="296" t="s">
        <v>8045</v>
      </c>
      <c r="D968" s="296" t="s">
        <v>7923</v>
      </c>
      <c r="E968" s="297">
        <v>70.0</v>
      </c>
    </row>
    <row r="969">
      <c r="A969" s="291">
        <v>44446.0</v>
      </c>
      <c r="B969" s="296" t="s">
        <v>7408</v>
      </c>
      <c r="C969" s="296" t="s">
        <v>8046</v>
      </c>
      <c r="D969" s="296" t="s">
        <v>7768</v>
      </c>
      <c r="E969" s="297">
        <v>118.0</v>
      </c>
    </row>
    <row r="970">
      <c r="A970" s="291">
        <v>44446.0</v>
      </c>
      <c r="B970" s="296" t="s">
        <v>7408</v>
      </c>
      <c r="C970" s="296" t="s">
        <v>8047</v>
      </c>
      <c r="D970" s="296" t="s">
        <v>7414</v>
      </c>
      <c r="E970" s="297">
        <v>156.0</v>
      </c>
    </row>
    <row r="971">
      <c r="A971" s="291">
        <v>44446.0</v>
      </c>
      <c r="B971" s="296" t="s">
        <v>7408</v>
      </c>
      <c r="C971" s="296" t="s">
        <v>7765</v>
      </c>
      <c r="D971" s="296" t="s">
        <v>7445</v>
      </c>
      <c r="E971" s="297">
        <v>145.0</v>
      </c>
    </row>
    <row r="972">
      <c r="A972" s="291">
        <v>44446.0</v>
      </c>
      <c r="B972" s="296" t="s">
        <v>7408</v>
      </c>
      <c r="C972" s="296" t="s">
        <v>8048</v>
      </c>
      <c r="D972" s="296" t="s">
        <v>7988</v>
      </c>
      <c r="E972" s="297">
        <v>156.0</v>
      </c>
    </row>
    <row r="973">
      <c r="A973" s="291">
        <v>44446.0</v>
      </c>
      <c r="B973" s="296" t="s">
        <v>7408</v>
      </c>
      <c r="C973" s="296" t="s">
        <v>8049</v>
      </c>
      <c r="D973" s="296" t="s">
        <v>7674</v>
      </c>
      <c r="E973" s="297">
        <v>156.0</v>
      </c>
    </row>
    <row r="974">
      <c r="A974" s="291">
        <v>44446.0</v>
      </c>
      <c r="B974" s="296" t="s">
        <v>7408</v>
      </c>
      <c r="C974" s="296" t="s">
        <v>8050</v>
      </c>
      <c r="D974" s="296" t="s">
        <v>7674</v>
      </c>
      <c r="E974" s="297">
        <v>156.0</v>
      </c>
    </row>
    <row r="975">
      <c r="A975" s="291">
        <v>44446.0</v>
      </c>
      <c r="B975" s="296" t="s">
        <v>7408</v>
      </c>
      <c r="C975" s="296" t="s">
        <v>8051</v>
      </c>
      <c r="D975" s="296" t="s">
        <v>7428</v>
      </c>
      <c r="E975" s="297">
        <v>161.0</v>
      </c>
    </row>
    <row r="976">
      <c r="A976" s="291">
        <v>44446.0</v>
      </c>
      <c r="B976" s="296" t="s">
        <v>7408</v>
      </c>
      <c r="C976" s="296" t="s">
        <v>8052</v>
      </c>
      <c r="D976" s="296" t="s">
        <v>7414</v>
      </c>
      <c r="E976" s="297">
        <v>156.0</v>
      </c>
    </row>
    <row r="977">
      <c r="A977" s="291">
        <v>44446.0</v>
      </c>
      <c r="B977" s="296" t="s">
        <v>7408</v>
      </c>
      <c r="C977" s="296" t="s">
        <v>8053</v>
      </c>
      <c r="D977" s="296" t="s">
        <v>7428</v>
      </c>
      <c r="E977" s="297">
        <v>161.0</v>
      </c>
    </row>
    <row r="978">
      <c r="A978" s="291">
        <v>44446.0</v>
      </c>
      <c r="B978" s="296" t="s">
        <v>7408</v>
      </c>
      <c r="C978" s="296" t="s">
        <v>8054</v>
      </c>
      <c r="D978" s="296" t="s">
        <v>7454</v>
      </c>
      <c r="E978" s="297">
        <v>113.0</v>
      </c>
    </row>
    <row r="979">
      <c r="A979" s="291">
        <v>44446.0</v>
      </c>
      <c r="B979" s="296" t="s">
        <v>7408</v>
      </c>
      <c r="C979" s="296" t="s">
        <v>8055</v>
      </c>
      <c r="D979" s="296" t="s">
        <v>7454</v>
      </c>
      <c r="E979" s="297">
        <v>113.0</v>
      </c>
    </row>
    <row r="980">
      <c r="A980" s="291">
        <v>44446.0</v>
      </c>
      <c r="B980" s="296" t="s">
        <v>7408</v>
      </c>
      <c r="C980" s="296" t="s">
        <v>8056</v>
      </c>
      <c r="D980" s="296" t="s">
        <v>7454</v>
      </c>
      <c r="E980" s="297">
        <v>113.0</v>
      </c>
    </row>
    <row r="981">
      <c r="A981" s="291">
        <v>44446.0</v>
      </c>
      <c r="B981" s="296" t="s">
        <v>7408</v>
      </c>
      <c r="C981" s="296" t="s">
        <v>8057</v>
      </c>
      <c r="D981" s="296" t="s">
        <v>7889</v>
      </c>
      <c r="E981" s="297">
        <v>102.0</v>
      </c>
    </row>
    <row r="982">
      <c r="A982" s="291">
        <v>44446.0</v>
      </c>
      <c r="B982" s="296" t="s">
        <v>7408</v>
      </c>
      <c r="C982" s="296" t="s">
        <v>8058</v>
      </c>
      <c r="D982" s="296" t="s">
        <v>7454</v>
      </c>
      <c r="E982" s="297">
        <v>113.0</v>
      </c>
    </row>
    <row r="983">
      <c r="A983" s="291">
        <v>44446.0</v>
      </c>
      <c r="B983" s="296" t="s">
        <v>7408</v>
      </c>
      <c r="C983" s="296" t="s">
        <v>8059</v>
      </c>
      <c r="D983" s="296" t="s">
        <v>7454</v>
      </c>
      <c r="E983" s="297">
        <v>113.0</v>
      </c>
    </row>
    <row r="984">
      <c r="A984" s="291">
        <v>44446.0</v>
      </c>
      <c r="B984" s="296" t="s">
        <v>7408</v>
      </c>
      <c r="C984" s="296" t="s">
        <v>8060</v>
      </c>
      <c r="D984" s="296" t="s">
        <v>7454</v>
      </c>
      <c r="E984" s="297">
        <v>113.0</v>
      </c>
    </row>
    <row r="985">
      <c r="A985" s="291">
        <v>44446.0</v>
      </c>
      <c r="B985" s="296" t="s">
        <v>7408</v>
      </c>
      <c r="C985" s="296" t="s">
        <v>8061</v>
      </c>
      <c r="D985" s="296" t="s">
        <v>7454</v>
      </c>
      <c r="E985" s="297">
        <v>113.0</v>
      </c>
    </row>
    <row r="986">
      <c r="A986" s="291">
        <v>44446.0</v>
      </c>
      <c r="B986" s="296" t="s">
        <v>7408</v>
      </c>
      <c r="C986" s="296" t="s">
        <v>8062</v>
      </c>
      <c r="D986" s="296" t="s">
        <v>7542</v>
      </c>
      <c r="E986" s="297">
        <v>106.0</v>
      </c>
    </row>
    <row r="987">
      <c r="A987" s="291">
        <v>44446.0</v>
      </c>
      <c r="B987" s="296" t="s">
        <v>7408</v>
      </c>
      <c r="C987" s="296" t="s">
        <v>8063</v>
      </c>
      <c r="D987" s="296" t="s">
        <v>7685</v>
      </c>
      <c r="E987" s="297">
        <v>134.0</v>
      </c>
    </row>
    <row r="988">
      <c r="A988" s="291">
        <v>44446.0</v>
      </c>
      <c r="B988" s="296" t="s">
        <v>7408</v>
      </c>
      <c r="C988" s="296" t="s">
        <v>8064</v>
      </c>
      <c r="D988" s="296" t="s">
        <v>7889</v>
      </c>
      <c r="E988" s="297">
        <v>102.0</v>
      </c>
    </row>
    <row r="989">
      <c r="A989" s="291">
        <v>44446.0</v>
      </c>
      <c r="B989" s="296" t="s">
        <v>7408</v>
      </c>
      <c r="C989" s="296" t="s">
        <v>8065</v>
      </c>
      <c r="D989" s="296" t="s">
        <v>7787</v>
      </c>
      <c r="E989" s="297">
        <v>106.0</v>
      </c>
    </row>
    <row r="990">
      <c r="A990" s="291">
        <v>44446.0</v>
      </c>
      <c r="B990" s="296" t="s">
        <v>7408</v>
      </c>
      <c r="C990" s="296" t="s">
        <v>8066</v>
      </c>
      <c r="D990" s="296" t="s">
        <v>7573</v>
      </c>
      <c r="E990" s="297">
        <v>102.0</v>
      </c>
    </row>
    <row r="991">
      <c r="A991" s="291">
        <v>44446.0</v>
      </c>
      <c r="B991" s="296" t="s">
        <v>7408</v>
      </c>
      <c r="C991" s="296" t="s">
        <v>8067</v>
      </c>
      <c r="D991" s="296" t="s">
        <v>7679</v>
      </c>
      <c r="E991" s="297">
        <v>102.0</v>
      </c>
    </row>
    <row r="992">
      <c r="A992" s="291">
        <v>44446.0</v>
      </c>
      <c r="B992" s="296" t="s">
        <v>7408</v>
      </c>
      <c r="C992" s="296" t="s">
        <v>8068</v>
      </c>
      <c r="D992" s="296" t="s">
        <v>7679</v>
      </c>
      <c r="E992" s="297">
        <v>102.0</v>
      </c>
    </row>
    <row r="993">
      <c r="A993" s="291">
        <v>44446.0</v>
      </c>
      <c r="B993" s="296" t="s">
        <v>7408</v>
      </c>
      <c r="C993" s="296" t="s">
        <v>8069</v>
      </c>
      <c r="D993" s="296" t="s">
        <v>7768</v>
      </c>
      <c r="E993" s="297">
        <v>118.0</v>
      </c>
    </row>
    <row r="994">
      <c r="A994" s="291">
        <v>44446.0</v>
      </c>
      <c r="B994" s="296" t="s">
        <v>7408</v>
      </c>
      <c r="C994" s="296" t="s">
        <v>8070</v>
      </c>
      <c r="D994" s="296" t="s">
        <v>7559</v>
      </c>
      <c r="E994" s="297">
        <v>118.0</v>
      </c>
    </row>
    <row r="995">
      <c r="A995" s="291">
        <v>44446.0</v>
      </c>
      <c r="B995" s="296" t="s">
        <v>7408</v>
      </c>
      <c r="C995" s="296" t="s">
        <v>7668</v>
      </c>
      <c r="D995" s="296" t="s">
        <v>7621</v>
      </c>
      <c r="E995" s="297">
        <v>102.0</v>
      </c>
    </row>
    <row r="996">
      <c r="A996" s="291">
        <v>44446.0</v>
      </c>
      <c r="B996" s="296" t="s">
        <v>7408</v>
      </c>
      <c r="C996" s="296" t="s">
        <v>8071</v>
      </c>
      <c r="D996" s="296" t="s">
        <v>7410</v>
      </c>
      <c r="E996" s="297">
        <v>67.0</v>
      </c>
    </row>
    <row r="997">
      <c r="A997" s="291">
        <v>44446.0</v>
      </c>
      <c r="B997" s="296" t="s">
        <v>7408</v>
      </c>
      <c r="C997" s="296" t="s">
        <v>8072</v>
      </c>
      <c r="D997" s="296" t="s">
        <v>7889</v>
      </c>
      <c r="E997" s="297">
        <v>102.0</v>
      </c>
    </row>
    <row r="998">
      <c r="A998" s="291">
        <v>44446.0</v>
      </c>
      <c r="B998" s="296" t="s">
        <v>7408</v>
      </c>
      <c r="C998" s="296" t="s">
        <v>8073</v>
      </c>
      <c r="D998" s="296" t="s">
        <v>7676</v>
      </c>
      <c r="E998" s="297">
        <v>102.0</v>
      </c>
    </row>
    <row r="999">
      <c r="A999" s="291">
        <v>44446.0</v>
      </c>
      <c r="B999" s="296" t="s">
        <v>7408</v>
      </c>
      <c r="C999" s="296" t="s">
        <v>7904</v>
      </c>
      <c r="D999" s="296" t="s">
        <v>7445</v>
      </c>
      <c r="E999" s="297">
        <v>145.0</v>
      </c>
    </row>
    <row r="1000">
      <c r="A1000" s="291">
        <v>44446.0</v>
      </c>
      <c r="B1000" s="296" t="s">
        <v>7408</v>
      </c>
      <c r="C1000" s="296" t="s">
        <v>7706</v>
      </c>
      <c r="D1000" s="296" t="s">
        <v>7707</v>
      </c>
      <c r="E1000" s="297">
        <v>128.0</v>
      </c>
    </row>
    <row r="1001">
      <c r="A1001" s="291">
        <v>44446.0</v>
      </c>
      <c r="B1001" s="296" t="s">
        <v>7408</v>
      </c>
      <c r="C1001" s="296" t="s">
        <v>8074</v>
      </c>
      <c r="D1001" s="296" t="s">
        <v>7457</v>
      </c>
      <c r="E1001" s="297">
        <v>102.0</v>
      </c>
    </row>
    <row r="1002">
      <c r="A1002" s="291">
        <v>44446.0</v>
      </c>
      <c r="B1002" s="296" t="s">
        <v>7408</v>
      </c>
      <c r="C1002" s="296" t="s">
        <v>8075</v>
      </c>
      <c r="D1002" s="296" t="s">
        <v>7506</v>
      </c>
      <c r="E1002" s="297">
        <v>106.0</v>
      </c>
    </row>
    <row r="1003">
      <c r="A1003" s="291">
        <v>44446.0</v>
      </c>
      <c r="B1003" s="296" t="s">
        <v>7408</v>
      </c>
      <c r="C1003" s="296" t="s">
        <v>8076</v>
      </c>
      <c r="D1003" s="296" t="s">
        <v>7457</v>
      </c>
      <c r="E1003" s="297">
        <v>102.0</v>
      </c>
    </row>
    <row r="1004">
      <c r="A1004" s="291">
        <v>44446.0</v>
      </c>
      <c r="B1004" s="296" t="s">
        <v>7408</v>
      </c>
      <c r="C1004" s="296" t="s">
        <v>8077</v>
      </c>
      <c r="D1004" s="296" t="s">
        <v>7457</v>
      </c>
      <c r="E1004" s="297">
        <v>102.0</v>
      </c>
    </row>
    <row r="1005">
      <c r="A1005" s="291">
        <v>44446.0</v>
      </c>
      <c r="B1005" s="296" t="s">
        <v>7408</v>
      </c>
      <c r="C1005" s="296" t="s">
        <v>8078</v>
      </c>
      <c r="D1005" s="296" t="s">
        <v>7457</v>
      </c>
      <c r="E1005" s="297">
        <v>102.0</v>
      </c>
    </row>
    <row r="1006">
      <c r="A1006" s="291">
        <v>44446.0</v>
      </c>
      <c r="B1006" s="296" t="s">
        <v>7408</v>
      </c>
      <c r="C1006" s="296" t="s">
        <v>8079</v>
      </c>
      <c r="D1006" s="296" t="s">
        <v>7457</v>
      </c>
      <c r="E1006" s="297">
        <v>102.0</v>
      </c>
    </row>
    <row r="1007">
      <c r="A1007" s="291">
        <v>44446.0</v>
      </c>
      <c r="B1007" s="296" t="s">
        <v>7408</v>
      </c>
      <c r="C1007" s="296" t="s">
        <v>8080</v>
      </c>
      <c r="D1007" s="296" t="s">
        <v>7457</v>
      </c>
      <c r="E1007" s="297">
        <v>102.0</v>
      </c>
    </row>
    <row r="1008">
      <c r="A1008" s="291">
        <v>44446.0</v>
      </c>
      <c r="B1008" s="296" t="s">
        <v>7408</v>
      </c>
      <c r="C1008" s="296" t="s">
        <v>8081</v>
      </c>
      <c r="D1008" s="296" t="s">
        <v>7457</v>
      </c>
      <c r="E1008" s="297">
        <v>102.0</v>
      </c>
    </row>
    <row r="1009">
      <c r="A1009" s="291">
        <v>44446.0</v>
      </c>
      <c r="B1009" s="296" t="s">
        <v>7408</v>
      </c>
      <c r="C1009" s="296" t="s">
        <v>8082</v>
      </c>
      <c r="D1009" s="296" t="s">
        <v>7435</v>
      </c>
      <c r="E1009" s="297">
        <v>129.0</v>
      </c>
    </row>
    <row r="1010">
      <c r="A1010" s="291">
        <v>44446.0</v>
      </c>
      <c r="B1010" s="296" t="s">
        <v>7408</v>
      </c>
      <c r="C1010" s="296" t="s">
        <v>8083</v>
      </c>
      <c r="D1010" s="296" t="s">
        <v>7435</v>
      </c>
      <c r="E1010" s="297">
        <v>129.0</v>
      </c>
    </row>
    <row r="1011">
      <c r="A1011" s="291">
        <v>44446.0</v>
      </c>
      <c r="B1011" s="296" t="s">
        <v>7408</v>
      </c>
      <c r="C1011" s="296" t="s">
        <v>8084</v>
      </c>
      <c r="D1011" s="296" t="s">
        <v>7676</v>
      </c>
      <c r="E1011" s="297">
        <v>102.0</v>
      </c>
    </row>
    <row r="1012">
      <c r="A1012" s="291">
        <v>44446.0</v>
      </c>
      <c r="B1012" s="296" t="s">
        <v>7408</v>
      </c>
      <c r="C1012" s="296" t="s">
        <v>7670</v>
      </c>
      <c r="D1012" s="296" t="s">
        <v>7646</v>
      </c>
      <c r="E1012" s="297">
        <v>102.0</v>
      </c>
    </row>
    <row r="1013">
      <c r="A1013" s="291">
        <v>44446.0</v>
      </c>
      <c r="B1013" s="296" t="s">
        <v>7408</v>
      </c>
      <c r="C1013" s="296" t="s">
        <v>8085</v>
      </c>
      <c r="D1013" s="296" t="s">
        <v>7676</v>
      </c>
      <c r="E1013" s="297">
        <v>102.0</v>
      </c>
    </row>
    <row r="1014">
      <c r="A1014" s="291">
        <v>44446.0</v>
      </c>
      <c r="B1014" s="296" t="s">
        <v>7408</v>
      </c>
      <c r="C1014" s="296" t="s">
        <v>8086</v>
      </c>
      <c r="D1014" s="296" t="s">
        <v>7542</v>
      </c>
      <c r="E1014" s="297">
        <v>106.0</v>
      </c>
    </row>
    <row r="1015">
      <c r="A1015" s="291">
        <v>44446.0</v>
      </c>
      <c r="B1015" s="296" t="s">
        <v>7408</v>
      </c>
      <c r="C1015" s="296" t="s">
        <v>8087</v>
      </c>
      <c r="D1015" s="296" t="s">
        <v>7676</v>
      </c>
      <c r="E1015" s="297">
        <v>102.0</v>
      </c>
    </row>
    <row r="1016">
      <c r="A1016" s="291">
        <v>44446.0</v>
      </c>
      <c r="B1016" s="296" t="s">
        <v>7408</v>
      </c>
      <c r="C1016" s="296" t="s">
        <v>8088</v>
      </c>
      <c r="D1016" s="296" t="s">
        <v>7542</v>
      </c>
      <c r="E1016" s="297">
        <v>106.0</v>
      </c>
    </row>
    <row r="1017">
      <c r="A1017" s="291">
        <v>44444.0</v>
      </c>
      <c r="B1017" s="296" t="s">
        <v>1641</v>
      </c>
      <c r="C1017" s="296" t="s">
        <v>8008</v>
      </c>
      <c r="D1017" s="296" t="s">
        <v>7459</v>
      </c>
      <c r="E1017" s="297">
        <v>0.0</v>
      </c>
    </row>
    <row r="1018">
      <c r="A1018" s="291">
        <v>44443.0</v>
      </c>
      <c r="B1018" s="296" t="s">
        <v>1641</v>
      </c>
      <c r="C1018" s="296" t="s">
        <v>7965</v>
      </c>
      <c r="D1018" s="296" t="s">
        <v>7459</v>
      </c>
      <c r="E1018" s="297">
        <v>0.0</v>
      </c>
    </row>
    <row r="1019">
      <c r="A1019" s="291">
        <v>44443.0</v>
      </c>
      <c r="B1019" s="296" t="s">
        <v>1641</v>
      </c>
      <c r="C1019" s="296" t="s">
        <v>7930</v>
      </c>
      <c r="D1019" s="296" t="s">
        <v>7459</v>
      </c>
      <c r="E1019" s="297">
        <v>0.0</v>
      </c>
    </row>
    <row r="1020">
      <c r="A1020" s="291">
        <v>44442.0</v>
      </c>
      <c r="B1020" s="296" t="s">
        <v>7415</v>
      </c>
      <c r="C1020" s="296" t="s">
        <v>8089</v>
      </c>
      <c r="D1020" s="296" t="s">
        <v>7889</v>
      </c>
      <c r="E1020" s="297">
        <v>-102.0</v>
      </c>
    </row>
    <row r="1021">
      <c r="A1021" s="291">
        <v>44442.0</v>
      </c>
      <c r="B1021" s="296" t="s">
        <v>7415</v>
      </c>
      <c r="C1021" s="296" t="s">
        <v>8090</v>
      </c>
      <c r="D1021" s="296" t="s">
        <v>7679</v>
      </c>
      <c r="E1021" s="297">
        <v>-102.0</v>
      </c>
    </row>
    <row r="1022">
      <c r="A1022" s="291">
        <v>44442.0</v>
      </c>
      <c r="B1022" s="296" t="s">
        <v>7415</v>
      </c>
      <c r="C1022" s="296" t="s">
        <v>8091</v>
      </c>
      <c r="D1022" s="296" t="s">
        <v>7454</v>
      </c>
      <c r="E1022" s="297">
        <v>-113.0</v>
      </c>
    </row>
    <row r="1023">
      <c r="A1023" s="291">
        <v>44442.0</v>
      </c>
      <c r="B1023" s="296" t="s">
        <v>1641</v>
      </c>
      <c r="C1023" s="296" t="s">
        <v>7976</v>
      </c>
      <c r="D1023" s="296" t="s">
        <v>7459</v>
      </c>
      <c r="E1023" s="297">
        <v>0.0</v>
      </c>
    </row>
    <row r="1024">
      <c r="A1024" s="291">
        <v>44442.0</v>
      </c>
      <c r="B1024" s="296" t="s">
        <v>7415</v>
      </c>
      <c r="C1024" s="296" t="s">
        <v>8092</v>
      </c>
      <c r="D1024" s="296" t="s">
        <v>7428</v>
      </c>
      <c r="E1024" s="297">
        <v>-161.0</v>
      </c>
    </row>
    <row r="1025">
      <c r="A1025" s="291">
        <v>44442.0</v>
      </c>
      <c r="B1025" s="296" t="s">
        <v>7415</v>
      </c>
      <c r="C1025" s="296" t="s">
        <v>8093</v>
      </c>
      <c r="D1025" s="296" t="s">
        <v>7542</v>
      </c>
      <c r="E1025" s="297">
        <v>-106.0</v>
      </c>
    </row>
    <row r="1026">
      <c r="A1026" s="291">
        <v>44442.0</v>
      </c>
      <c r="B1026" s="296" t="s">
        <v>1641</v>
      </c>
      <c r="C1026" s="296" t="s">
        <v>7969</v>
      </c>
      <c r="D1026" s="296" t="s">
        <v>7459</v>
      </c>
      <c r="E1026" s="297">
        <v>0.0</v>
      </c>
    </row>
    <row r="1027">
      <c r="A1027" s="291">
        <v>44442.0</v>
      </c>
      <c r="B1027" s="296" t="s">
        <v>1641</v>
      </c>
      <c r="C1027" s="296" t="s">
        <v>7978</v>
      </c>
      <c r="D1027" s="296" t="s">
        <v>7459</v>
      </c>
      <c r="E1027" s="297">
        <v>0.0</v>
      </c>
    </row>
    <row r="1028">
      <c r="A1028" s="291">
        <v>44442.0</v>
      </c>
      <c r="B1028" s="296" t="s">
        <v>1641</v>
      </c>
      <c r="C1028" s="296" t="s">
        <v>7962</v>
      </c>
      <c r="D1028" s="296" t="s">
        <v>7459</v>
      </c>
      <c r="E1028" s="297">
        <v>0.0</v>
      </c>
    </row>
    <row r="1029">
      <c r="A1029" s="291">
        <v>44442.0</v>
      </c>
      <c r="B1029" s="296" t="s">
        <v>7408</v>
      </c>
      <c r="C1029" s="296" t="s">
        <v>8094</v>
      </c>
      <c r="D1029" s="296" t="s">
        <v>7656</v>
      </c>
      <c r="E1029" s="297">
        <v>106.0</v>
      </c>
    </row>
    <row r="1030">
      <c r="A1030" s="291">
        <v>44442.0</v>
      </c>
      <c r="B1030" s="296" t="s">
        <v>7408</v>
      </c>
      <c r="C1030" s="296" t="s">
        <v>8095</v>
      </c>
      <c r="D1030" s="296" t="s">
        <v>7410</v>
      </c>
      <c r="E1030" s="297">
        <v>59.0</v>
      </c>
    </row>
    <row r="1031">
      <c r="A1031" s="291">
        <v>44442.0</v>
      </c>
      <c r="B1031" s="296" t="s">
        <v>7408</v>
      </c>
      <c r="C1031" s="296" t="s">
        <v>8096</v>
      </c>
      <c r="D1031" s="296" t="s">
        <v>7445</v>
      </c>
      <c r="E1031" s="297">
        <v>145.0</v>
      </c>
    </row>
    <row r="1032">
      <c r="A1032" s="291">
        <v>44442.0</v>
      </c>
      <c r="B1032" s="296" t="s">
        <v>7408</v>
      </c>
      <c r="C1032" s="296" t="s">
        <v>8097</v>
      </c>
      <c r="D1032" s="296" t="s">
        <v>7445</v>
      </c>
      <c r="E1032" s="297">
        <v>145.0</v>
      </c>
    </row>
    <row r="1033">
      <c r="A1033" s="291">
        <v>44442.0</v>
      </c>
      <c r="B1033" s="296" t="s">
        <v>7408</v>
      </c>
      <c r="C1033" s="296" t="s">
        <v>8098</v>
      </c>
      <c r="D1033" s="296" t="s">
        <v>7445</v>
      </c>
      <c r="E1033" s="297">
        <v>145.0</v>
      </c>
    </row>
    <row r="1034">
      <c r="A1034" s="291">
        <v>44442.0</v>
      </c>
      <c r="B1034" s="296" t="s">
        <v>7408</v>
      </c>
      <c r="C1034" s="296" t="s">
        <v>7631</v>
      </c>
      <c r="D1034" s="296" t="s">
        <v>7540</v>
      </c>
      <c r="E1034" s="297">
        <v>172.0</v>
      </c>
    </row>
    <row r="1035">
      <c r="A1035" s="291">
        <v>44442.0</v>
      </c>
      <c r="B1035" s="296" t="s">
        <v>7408</v>
      </c>
      <c r="C1035" s="296" t="s">
        <v>8099</v>
      </c>
      <c r="D1035" s="296" t="s">
        <v>7889</v>
      </c>
      <c r="E1035" s="297">
        <v>102.0</v>
      </c>
    </row>
    <row r="1036">
      <c r="A1036" s="291">
        <v>44442.0</v>
      </c>
      <c r="B1036" s="296" t="s">
        <v>7408</v>
      </c>
      <c r="C1036" s="296" t="s">
        <v>8100</v>
      </c>
      <c r="D1036" s="296" t="s">
        <v>7457</v>
      </c>
      <c r="E1036" s="297">
        <v>102.0</v>
      </c>
    </row>
    <row r="1037">
      <c r="A1037" s="291">
        <v>44442.0</v>
      </c>
      <c r="B1037" s="296" t="s">
        <v>7408</v>
      </c>
      <c r="C1037" s="296" t="s">
        <v>8101</v>
      </c>
      <c r="D1037" s="296" t="s">
        <v>7457</v>
      </c>
      <c r="E1037" s="297">
        <v>102.0</v>
      </c>
    </row>
    <row r="1038">
      <c r="A1038" s="291">
        <v>44442.0</v>
      </c>
      <c r="B1038" s="296" t="s">
        <v>7408</v>
      </c>
      <c r="C1038" s="296" t="s">
        <v>8102</v>
      </c>
      <c r="D1038" s="296" t="s">
        <v>7445</v>
      </c>
      <c r="E1038" s="297">
        <v>140.0</v>
      </c>
    </row>
    <row r="1039">
      <c r="A1039" s="291">
        <v>44442.0</v>
      </c>
      <c r="B1039" s="296" t="s">
        <v>7408</v>
      </c>
      <c r="C1039" s="296" t="s">
        <v>8103</v>
      </c>
      <c r="D1039" s="296" t="s">
        <v>7679</v>
      </c>
      <c r="E1039" s="297">
        <v>102.0</v>
      </c>
    </row>
    <row r="1040">
      <c r="A1040" s="291">
        <v>44442.0</v>
      </c>
      <c r="B1040" s="296" t="s">
        <v>7408</v>
      </c>
      <c r="C1040" s="296" t="s">
        <v>8104</v>
      </c>
      <c r="D1040" s="296" t="s">
        <v>7435</v>
      </c>
      <c r="E1040" s="297">
        <v>129.0</v>
      </c>
    </row>
    <row r="1041">
      <c r="A1041" s="291">
        <v>44442.0</v>
      </c>
      <c r="B1041" s="296" t="s">
        <v>7408</v>
      </c>
      <c r="C1041" s="296" t="s">
        <v>8105</v>
      </c>
      <c r="D1041" s="296" t="s">
        <v>7676</v>
      </c>
      <c r="E1041" s="297">
        <v>102.0</v>
      </c>
    </row>
    <row r="1042">
      <c r="A1042" s="291">
        <v>44456.0</v>
      </c>
      <c r="B1042" s="296" t="s">
        <v>7419</v>
      </c>
      <c r="C1042" s="296" t="s">
        <v>7832</v>
      </c>
      <c r="D1042" s="296" t="s">
        <v>1643</v>
      </c>
      <c r="E1042" s="297">
        <v>0.0</v>
      </c>
    </row>
    <row r="1043">
      <c r="A1043" s="291">
        <v>44456.0</v>
      </c>
      <c r="B1043" s="296" t="s">
        <v>7419</v>
      </c>
      <c r="C1043" s="296" t="s">
        <v>7835</v>
      </c>
      <c r="D1043" s="296" t="s">
        <v>7665</v>
      </c>
      <c r="E1043" s="297">
        <v>-20.1</v>
      </c>
    </row>
    <row r="1044">
      <c r="A1044" s="291">
        <v>44456.0</v>
      </c>
      <c r="B1044" s="296" t="s">
        <v>7419</v>
      </c>
      <c r="C1044" s="296" t="s">
        <v>7836</v>
      </c>
      <c r="D1044" s="296" t="s">
        <v>7679</v>
      </c>
      <c r="E1044" s="297">
        <v>-15.3</v>
      </c>
    </row>
    <row r="1045">
      <c r="A1045" s="291">
        <v>44456.0</v>
      </c>
      <c r="B1045" s="296" t="s">
        <v>7419</v>
      </c>
      <c r="C1045" s="296" t="s">
        <v>7837</v>
      </c>
      <c r="D1045" s="296" t="s">
        <v>7428</v>
      </c>
      <c r="E1045" s="297">
        <v>-24.15</v>
      </c>
    </row>
    <row r="1046">
      <c r="A1046" s="291">
        <v>44456.0</v>
      </c>
      <c r="B1046" s="296" t="s">
        <v>7419</v>
      </c>
      <c r="C1046" s="296" t="s">
        <v>7634</v>
      </c>
      <c r="D1046" s="296" t="s">
        <v>7635</v>
      </c>
      <c r="E1046" s="297">
        <v>-18.6</v>
      </c>
    </row>
    <row r="1047">
      <c r="A1047" s="291">
        <v>44456.0</v>
      </c>
      <c r="B1047" s="296" t="s">
        <v>7419</v>
      </c>
      <c r="C1047" s="296" t="s">
        <v>7838</v>
      </c>
      <c r="D1047" s="296" t="s">
        <v>7839</v>
      </c>
      <c r="E1047" s="297">
        <v>-20.1</v>
      </c>
    </row>
    <row r="1048">
      <c r="A1048" s="291">
        <v>44456.0</v>
      </c>
      <c r="B1048" s="296" t="s">
        <v>7419</v>
      </c>
      <c r="C1048" s="296" t="s">
        <v>7840</v>
      </c>
      <c r="D1048" s="296" t="s">
        <v>7676</v>
      </c>
      <c r="E1048" s="297">
        <v>-15.3</v>
      </c>
    </row>
    <row r="1049">
      <c r="A1049" s="291">
        <v>44456.0</v>
      </c>
      <c r="B1049" s="296" t="s">
        <v>7419</v>
      </c>
      <c r="C1049" s="296" t="s">
        <v>7841</v>
      </c>
      <c r="D1049" s="296" t="s">
        <v>7676</v>
      </c>
      <c r="E1049" s="297">
        <v>-15.3</v>
      </c>
    </row>
    <row r="1050">
      <c r="A1050" s="291">
        <v>44456.0</v>
      </c>
      <c r="B1050" s="296" t="s">
        <v>7419</v>
      </c>
      <c r="C1050" s="296" t="s">
        <v>7842</v>
      </c>
      <c r="D1050" s="296" t="s">
        <v>7428</v>
      </c>
      <c r="E1050" s="297">
        <v>-24.15</v>
      </c>
    </row>
    <row r="1051">
      <c r="A1051" s="291">
        <v>44456.0</v>
      </c>
      <c r="B1051" s="296" t="s">
        <v>7419</v>
      </c>
      <c r="C1051" s="296" t="s">
        <v>7843</v>
      </c>
      <c r="D1051" s="296" t="s">
        <v>7435</v>
      </c>
      <c r="E1051" s="297">
        <v>-19.35</v>
      </c>
    </row>
    <row r="1052">
      <c r="A1052" s="291">
        <v>44456.0</v>
      </c>
      <c r="B1052" s="296" t="s">
        <v>7419</v>
      </c>
      <c r="C1052" s="296" t="s">
        <v>7844</v>
      </c>
      <c r="D1052" s="296" t="s">
        <v>7464</v>
      </c>
      <c r="E1052" s="297">
        <v>-22.5</v>
      </c>
    </row>
    <row r="1053">
      <c r="A1053" s="291">
        <v>44456.0</v>
      </c>
      <c r="B1053" s="296" t="s">
        <v>7419</v>
      </c>
      <c r="C1053" s="296" t="s">
        <v>7845</v>
      </c>
      <c r="D1053" s="296" t="s">
        <v>7435</v>
      </c>
      <c r="E1053" s="297">
        <v>-19.35</v>
      </c>
    </row>
    <row r="1054">
      <c r="A1054" s="291">
        <v>44456.0</v>
      </c>
      <c r="B1054" s="296" t="s">
        <v>7419</v>
      </c>
      <c r="C1054" s="296" t="s">
        <v>7846</v>
      </c>
      <c r="D1054" s="296" t="s">
        <v>7435</v>
      </c>
      <c r="E1054" s="297">
        <v>-19.35</v>
      </c>
    </row>
    <row r="1055">
      <c r="A1055" s="291">
        <v>44456.0</v>
      </c>
      <c r="B1055" s="296" t="s">
        <v>7419</v>
      </c>
      <c r="C1055" s="296" t="s">
        <v>7847</v>
      </c>
      <c r="D1055" s="296" t="s">
        <v>7435</v>
      </c>
      <c r="E1055" s="297">
        <v>-19.35</v>
      </c>
    </row>
    <row r="1056">
      <c r="A1056" s="291">
        <v>44456.0</v>
      </c>
      <c r="B1056" s="296" t="s">
        <v>7419</v>
      </c>
      <c r="C1056" s="296" t="s">
        <v>7848</v>
      </c>
      <c r="D1056" s="296" t="s">
        <v>7665</v>
      </c>
      <c r="E1056" s="297">
        <v>-20.1</v>
      </c>
    </row>
    <row r="1057">
      <c r="A1057" s="291">
        <v>44456.0</v>
      </c>
      <c r="B1057" s="296" t="s">
        <v>7419</v>
      </c>
      <c r="C1057" s="296" t="s">
        <v>7849</v>
      </c>
      <c r="D1057" s="296" t="s">
        <v>7454</v>
      </c>
      <c r="E1057" s="297">
        <v>-16.95</v>
      </c>
    </row>
    <row r="1058">
      <c r="A1058" s="291">
        <v>44456.0</v>
      </c>
      <c r="B1058" s="296" t="s">
        <v>7419</v>
      </c>
      <c r="C1058" s="296" t="s">
        <v>7850</v>
      </c>
      <c r="D1058" s="296" t="s">
        <v>7566</v>
      </c>
      <c r="E1058" s="297">
        <v>-25.8</v>
      </c>
    </row>
    <row r="1059">
      <c r="A1059" s="291">
        <v>44456.0</v>
      </c>
      <c r="B1059" s="296" t="s">
        <v>7419</v>
      </c>
      <c r="C1059" s="296" t="s">
        <v>7851</v>
      </c>
      <c r="D1059" s="296" t="s">
        <v>7441</v>
      </c>
      <c r="E1059" s="297">
        <v>-20.1</v>
      </c>
    </row>
    <row r="1060">
      <c r="A1060" s="291">
        <v>44456.0</v>
      </c>
      <c r="B1060" s="296" t="s">
        <v>7419</v>
      </c>
      <c r="C1060" s="296" t="s">
        <v>7852</v>
      </c>
      <c r="D1060" s="296" t="s">
        <v>7853</v>
      </c>
      <c r="E1060" s="297">
        <v>-16.5</v>
      </c>
    </row>
    <row r="1061">
      <c r="A1061" s="291">
        <v>44456.0</v>
      </c>
      <c r="B1061" s="296" t="s">
        <v>7419</v>
      </c>
      <c r="C1061" s="296" t="s">
        <v>7854</v>
      </c>
      <c r="D1061" s="296" t="s">
        <v>7679</v>
      </c>
      <c r="E1061" s="297">
        <v>-15.3</v>
      </c>
    </row>
    <row r="1062">
      <c r="A1062" s="291">
        <v>44456.0</v>
      </c>
      <c r="B1062" s="296" t="s">
        <v>7419</v>
      </c>
      <c r="C1062" s="296" t="s">
        <v>7765</v>
      </c>
      <c r="D1062" s="296" t="s">
        <v>7459</v>
      </c>
      <c r="E1062" s="297">
        <v>0.0</v>
      </c>
    </row>
    <row r="1063">
      <c r="A1063" s="291">
        <v>44455.0</v>
      </c>
      <c r="B1063" s="296" t="s">
        <v>7419</v>
      </c>
      <c r="C1063" s="296" t="s">
        <v>7855</v>
      </c>
      <c r="D1063" s="296" t="s">
        <v>7424</v>
      </c>
      <c r="E1063" s="297">
        <v>7.08</v>
      </c>
    </row>
    <row r="1064">
      <c r="A1064" s="291">
        <v>44455.0</v>
      </c>
      <c r="B1064" s="296" t="s">
        <v>7419</v>
      </c>
      <c r="C1064" s="296" t="s">
        <v>7856</v>
      </c>
      <c r="D1064" s="296" t="s">
        <v>7445</v>
      </c>
      <c r="E1064" s="297">
        <v>16.8</v>
      </c>
    </row>
    <row r="1065">
      <c r="A1065" s="291">
        <v>44455.0</v>
      </c>
      <c r="B1065" s="296" t="s">
        <v>7419</v>
      </c>
      <c r="C1065" s="296" t="s">
        <v>7857</v>
      </c>
      <c r="D1065" s="296" t="s">
        <v>7457</v>
      </c>
      <c r="E1065" s="297">
        <v>12.24</v>
      </c>
    </row>
    <row r="1066">
      <c r="A1066" s="291">
        <v>44455.0</v>
      </c>
      <c r="B1066" s="296" t="s">
        <v>7419</v>
      </c>
      <c r="C1066" s="296" t="s">
        <v>7858</v>
      </c>
      <c r="D1066" s="296" t="s">
        <v>7443</v>
      </c>
      <c r="E1066" s="297">
        <v>12.72</v>
      </c>
    </row>
    <row r="1067">
      <c r="A1067" s="291">
        <v>44455.0</v>
      </c>
      <c r="B1067" s="296" t="s">
        <v>7419</v>
      </c>
      <c r="C1067" s="296" t="s">
        <v>7859</v>
      </c>
      <c r="D1067" s="296" t="s">
        <v>7414</v>
      </c>
      <c r="E1067" s="297">
        <v>-23.4</v>
      </c>
    </row>
    <row r="1068">
      <c r="A1068" s="291">
        <v>44455.0</v>
      </c>
      <c r="B1068" s="296" t="s">
        <v>7419</v>
      </c>
      <c r="C1068" s="296" t="s">
        <v>7860</v>
      </c>
      <c r="D1068" s="296" t="s">
        <v>7454</v>
      </c>
      <c r="E1068" s="297">
        <v>-16.95</v>
      </c>
    </row>
    <row r="1069">
      <c r="A1069" s="291">
        <v>44455.0</v>
      </c>
      <c r="B1069" s="296" t="s">
        <v>7419</v>
      </c>
      <c r="C1069" s="296" t="s">
        <v>7861</v>
      </c>
      <c r="D1069" s="296" t="s">
        <v>7410</v>
      </c>
      <c r="E1069" s="297">
        <v>-8.85</v>
      </c>
    </row>
    <row r="1070">
      <c r="A1070" s="291">
        <v>44455.0</v>
      </c>
      <c r="B1070" s="296" t="s">
        <v>7419</v>
      </c>
      <c r="C1070" s="296" t="s">
        <v>7862</v>
      </c>
      <c r="D1070" s="296" t="s">
        <v>7676</v>
      </c>
      <c r="E1070" s="297">
        <v>12.24</v>
      </c>
    </row>
    <row r="1071">
      <c r="A1071" s="291">
        <v>44455.0</v>
      </c>
      <c r="B1071" s="296" t="s">
        <v>7419</v>
      </c>
      <c r="C1071" s="296" t="s">
        <v>7863</v>
      </c>
      <c r="D1071" s="296" t="s">
        <v>7864</v>
      </c>
      <c r="E1071" s="297">
        <v>15.24</v>
      </c>
    </row>
    <row r="1072">
      <c r="A1072" s="291">
        <v>44455.0</v>
      </c>
      <c r="B1072" s="296" t="s">
        <v>7419</v>
      </c>
      <c r="C1072" s="296" t="s">
        <v>7865</v>
      </c>
      <c r="D1072" s="296" t="s">
        <v>7437</v>
      </c>
      <c r="E1072" s="297">
        <v>12.72</v>
      </c>
    </row>
    <row r="1073">
      <c r="A1073" s="291">
        <v>44455.0</v>
      </c>
      <c r="B1073" s="296" t="s">
        <v>7419</v>
      </c>
      <c r="C1073" s="296" t="s">
        <v>7866</v>
      </c>
      <c r="D1073" s="296" t="s">
        <v>7437</v>
      </c>
      <c r="E1073" s="297">
        <v>12.72</v>
      </c>
    </row>
    <row r="1074">
      <c r="A1074" s="291">
        <v>44455.0</v>
      </c>
      <c r="B1074" s="296" t="s">
        <v>7419</v>
      </c>
      <c r="C1074" s="296" t="s">
        <v>7867</v>
      </c>
      <c r="D1074" s="296" t="s">
        <v>7424</v>
      </c>
      <c r="E1074" s="297">
        <v>7.08</v>
      </c>
    </row>
    <row r="1075">
      <c r="A1075" s="291">
        <v>44455.0</v>
      </c>
      <c r="B1075" s="296" t="s">
        <v>7419</v>
      </c>
      <c r="C1075" s="296" t="s">
        <v>7868</v>
      </c>
      <c r="D1075" s="296" t="s">
        <v>7454</v>
      </c>
      <c r="E1075" s="297">
        <v>-16.95</v>
      </c>
    </row>
    <row r="1076">
      <c r="A1076" s="291">
        <v>44455.0</v>
      </c>
      <c r="B1076" s="296" t="s">
        <v>7419</v>
      </c>
      <c r="C1076" s="296" t="s">
        <v>7869</v>
      </c>
      <c r="D1076" s="296" t="s">
        <v>7454</v>
      </c>
      <c r="E1076" s="297">
        <v>-16.95</v>
      </c>
    </row>
    <row r="1077">
      <c r="A1077" s="291">
        <v>44455.0</v>
      </c>
      <c r="B1077" s="296" t="s">
        <v>7419</v>
      </c>
      <c r="C1077" s="296" t="s">
        <v>7870</v>
      </c>
      <c r="D1077" s="296" t="s">
        <v>7679</v>
      </c>
      <c r="E1077" s="297">
        <v>-15.3</v>
      </c>
    </row>
    <row r="1078">
      <c r="A1078" s="291">
        <v>44455.0</v>
      </c>
      <c r="B1078" s="296" t="s">
        <v>7419</v>
      </c>
      <c r="C1078" s="296" t="s">
        <v>7871</v>
      </c>
      <c r="D1078" s="296" t="s">
        <v>7679</v>
      </c>
      <c r="E1078" s="297">
        <v>-15.3</v>
      </c>
    </row>
    <row r="1079">
      <c r="A1079" s="291">
        <v>44455.0</v>
      </c>
      <c r="B1079" s="296" t="s">
        <v>7419</v>
      </c>
      <c r="C1079" s="296" t="s">
        <v>7872</v>
      </c>
      <c r="D1079" s="296" t="s">
        <v>7437</v>
      </c>
      <c r="E1079" s="297">
        <v>11.82</v>
      </c>
    </row>
    <row r="1080">
      <c r="A1080" s="291">
        <v>44455.0</v>
      </c>
      <c r="B1080" s="296" t="s">
        <v>7419</v>
      </c>
      <c r="C1080" s="296" t="s">
        <v>7873</v>
      </c>
      <c r="D1080" s="296" t="s">
        <v>7621</v>
      </c>
      <c r="E1080" s="297">
        <v>-15.3</v>
      </c>
    </row>
    <row r="1081">
      <c r="A1081" s="291">
        <v>44455.0</v>
      </c>
      <c r="B1081" s="296" t="s">
        <v>7419</v>
      </c>
      <c r="C1081" s="296" t="s">
        <v>7874</v>
      </c>
      <c r="D1081" s="296" t="s">
        <v>7443</v>
      </c>
      <c r="E1081" s="297">
        <v>-15.9</v>
      </c>
    </row>
    <row r="1082">
      <c r="A1082" s="291">
        <v>44455.0</v>
      </c>
      <c r="B1082" s="296" t="s">
        <v>7419</v>
      </c>
      <c r="C1082" s="296" t="s">
        <v>7875</v>
      </c>
      <c r="D1082" s="296" t="s">
        <v>7876</v>
      </c>
      <c r="E1082" s="297">
        <v>-10.5</v>
      </c>
    </row>
    <row r="1083">
      <c r="A1083" s="291">
        <v>44455.0</v>
      </c>
      <c r="B1083" s="296" t="s">
        <v>7419</v>
      </c>
      <c r="C1083" s="296" t="s">
        <v>7877</v>
      </c>
      <c r="D1083" s="296" t="s">
        <v>7414</v>
      </c>
      <c r="E1083" s="297">
        <v>-23.4</v>
      </c>
    </row>
    <row r="1084">
      <c r="A1084" s="291">
        <v>44455.0</v>
      </c>
      <c r="B1084" s="296" t="s">
        <v>7419</v>
      </c>
      <c r="C1084" s="296" t="s">
        <v>7878</v>
      </c>
      <c r="D1084" s="296" t="s">
        <v>7445</v>
      </c>
      <c r="E1084" s="297">
        <v>-21.75</v>
      </c>
    </row>
    <row r="1085">
      <c r="A1085" s="291">
        <v>44455.0</v>
      </c>
      <c r="B1085" s="296" t="s">
        <v>7419</v>
      </c>
      <c r="C1085" s="296" t="s">
        <v>7738</v>
      </c>
      <c r="D1085" s="296" t="s">
        <v>7435</v>
      </c>
      <c r="E1085" s="297">
        <v>-19.35</v>
      </c>
    </row>
    <row r="1086">
      <c r="A1086" s="291">
        <v>44455.0</v>
      </c>
      <c r="B1086" s="296" t="s">
        <v>7419</v>
      </c>
      <c r="C1086" s="296" t="s">
        <v>7491</v>
      </c>
      <c r="D1086" s="296" t="s">
        <v>7435</v>
      </c>
      <c r="E1086" s="297">
        <v>-19.35</v>
      </c>
    </row>
    <row r="1087">
      <c r="A1087" s="291">
        <v>44455.0</v>
      </c>
      <c r="B1087" s="296" t="s">
        <v>7419</v>
      </c>
      <c r="C1087" s="296" t="s">
        <v>7879</v>
      </c>
      <c r="D1087" s="296" t="s">
        <v>7435</v>
      </c>
      <c r="E1087" s="297">
        <v>-19.35</v>
      </c>
    </row>
    <row r="1088">
      <c r="A1088" s="291">
        <v>44455.0</v>
      </c>
      <c r="B1088" s="296" t="s">
        <v>7419</v>
      </c>
      <c r="C1088" s="296" t="s">
        <v>7880</v>
      </c>
      <c r="D1088" s="296" t="s">
        <v>7646</v>
      </c>
      <c r="E1088" s="297">
        <v>-15.3</v>
      </c>
    </row>
    <row r="1089">
      <c r="A1089" s="291">
        <v>44455.0</v>
      </c>
      <c r="B1089" s="296" t="s">
        <v>7419</v>
      </c>
      <c r="C1089" s="296" t="s">
        <v>7881</v>
      </c>
      <c r="D1089" s="296" t="s">
        <v>7685</v>
      </c>
      <c r="E1089" s="297">
        <v>-20.1</v>
      </c>
    </row>
    <row r="1090">
      <c r="A1090" s="291">
        <v>44455.0</v>
      </c>
      <c r="B1090" s="296" t="s">
        <v>7419</v>
      </c>
      <c r="C1090" s="296" t="s">
        <v>7882</v>
      </c>
      <c r="D1090" s="296" t="s">
        <v>7443</v>
      </c>
      <c r="E1090" s="297">
        <v>-15.9</v>
      </c>
    </row>
    <row r="1091">
      <c r="A1091" s="291">
        <v>44455.0</v>
      </c>
      <c r="B1091" s="296" t="s">
        <v>7419</v>
      </c>
      <c r="C1091" s="296" t="s">
        <v>7883</v>
      </c>
      <c r="D1091" s="296" t="s">
        <v>7443</v>
      </c>
      <c r="E1091" s="297">
        <v>-15.9</v>
      </c>
    </row>
    <row r="1092">
      <c r="A1092" s="291">
        <v>44455.0</v>
      </c>
      <c r="B1092" s="296" t="s">
        <v>7419</v>
      </c>
      <c r="C1092" s="296" t="s">
        <v>7708</v>
      </c>
      <c r="D1092" s="296" t="s">
        <v>7459</v>
      </c>
      <c r="E1092" s="297">
        <v>0.0</v>
      </c>
    </row>
    <row r="1093">
      <c r="A1093" s="291">
        <v>44454.0</v>
      </c>
      <c r="B1093" s="296" t="s">
        <v>7419</v>
      </c>
      <c r="C1093" s="296" t="s">
        <v>7709</v>
      </c>
      <c r="D1093" s="296" t="s">
        <v>7459</v>
      </c>
      <c r="E1093" s="297">
        <v>0.0</v>
      </c>
    </row>
    <row r="1094">
      <c r="A1094" s="291">
        <v>44454.0</v>
      </c>
      <c r="B1094" s="296" t="s">
        <v>7419</v>
      </c>
      <c r="C1094" s="296" t="s">
        <v>7541</v>
      </c>
      <c r="D1094" s="296" t="s">
        <v>7459</v>
      </c>
      <c r="E1094" s="297">
        <v>0.0</v>
      </c>
    </row>
    <row r="1095">
      <c r="A1095" s="291">
        <v>44454.0</v>
      </c>
      <c r="B1095" s="296" t="s">
        <v>7419</v>
      </c>
      <c r="C1095" s="296" t="s">
        <v>7884</v>
      </c>
      <c r="D1095" s="296" t="s">
        <v>7787</v>
      </c>
      <c r="E1095" s="297">
        <v>-15.9</v>
      </c>
    </row>
    <row r="1096">
      <c r="A1096" s="291">
        <v>44454.0</v>
      </c>
      <c r="B1096" s="296" t="s">
        <v>7419</v>
      </c>
      <c r="C1096" s="296" t="s">
        <v>7885</v>
      </c>
      <c r="D1096" s="296" t="s">
        <v>7428</v>
      </c>
      <c r="E1096" s="297">
        <v>-24.15</v>
      </c>
    </row>
    <row r="1097">
      <c r="A1097" s="291">
        <v>44454.0</v>
      </c>
      <c r="B1097" s="296" t="s">
        <v>7419</v>
      </c>
      <c r="C1097" s="296" t="s">
        <v>7886</v>
      </c>
      <c r="D1097" s="296" t="s">
        <v>7887</v>
      </c>
      <c r="E1097" s="297">
        <v>-10.05</v>
      </c>
    </row>
    <row r="1098">
      <c r="A1098" s="291">
        <v>44454.0</v>
      </c>
      <c r="B1098" s="296" t="s">
        <v>7419</v>
      </c>
      <c r="C1098" s="296" t="s">
        <v>7888</v>
      </c>
      <c r="D1098" s="296" t="s">
        <v>7889</v>
      </c>
      <c r="E1098" s="297">
        <v>-15.3</v>
      </c>
    </row>
    <row r="1099">
      <c r="A1099" s="291">
        <v>44454.0</v>
      </c>
      <c r="B1099" s="296" t="s">
        <v>7419</v>
      </c>
      <c r="C1099" s="296" t="s">
        <v>7890</v>
      </c>
      <c r="D1099" s="296" t="s">
        <v>7889</v>
      </c>
      <c r="E1099" s="297">
        <v>-45.9</v>
      </c>
    </row>
    <row r="1100">
      <c r="A1100" s="291">
        <v>44454.0</v>
      </c>
      <c r="B1100" s="296" t="s">
        <v>7419</v>
      </c>
      <c r="C1100" s="296" t="s">
        <v>7891</v>
      </c>
      <c r="D1100" s="296" t="s">
        <v>7679</v>
      </c>
      <c r="E1100" s="297">
        <v>-15.3</v>
      </c>
    </row>
    <row r="1101">
      <c r="A1101" s="291">
        <v>44454.0</v>
      </c>
      <c r="B1101" s="296" t="s">
        <v>7419</v>
      </c>
      <c r="C1101" s="296" t="s">
        <v>7892</v>
      </c>
      <c r="D1101" s="296" t="s">
        <v>7454</v>
      </c>
      <c r="E1101" s="297">
        <v>-16.95</v>
      </c>
    </row>
    <row r="1102">
      <c r="A1102" s="291">
        <v>44454.0</v>
      </c>
      <c r="B1102" s="296" t="s">
        <v>7419</v>
      </c>
      <c r="C1102" s="296" t="s">
        <v>7893</v>
      </c>
      <c r="D1102" s="296" t="s">
        <v>7457</v>
      </c>
      <c r="E1102" s="297">
        <v>-15.3</v>
      </c>
    </row>
    <row r="1103">
      <c r="A1103" s="291">
        <v>44454.0</v>
      </c>
      <c r="B1103" s="296" t="s">
        <v>7419</v>
      </c>
      <c r="C1103" s="296" t="s">
        <v>7894</v>
      </c>
      <c r="D1103" s="296" t="s">
        <v>7414</v>
      </c>
      <c r="E1103" s="297">
        <v>-23.4</v>
      </c>
    </row>
    <row r="1104">
      <c r="A1104" s="291">
        <v>44454.0</v>
      </c>
      <c r="B1104" s="296" t="s">
        <v>7419</v>
      </c>
      <c r="C1104" s="296" t="s">
        <v>7895</v>
      </c>
      <c r="D1104" s="296" t="s">
        <v>7410</v>
      </c>
      <c r="E1104" s="297">
        <v>-8.85</v>
      </c>
    </row>
    <row r="1105">
      <c r="A1105" s="291">
        <v>44454.0</v>
      </c>
      <c r="B1105" s="296" t="s">
        <v>7419</v>
      </c>
      <c r="C1105" s="296" t="s">
        <v>7896</v>
      </c>
      <c r="D1105" s="296" t="s">
        <v>7897</v>
      </c>
      <c r="E1105" s="297">
        <v>-9.75</v>
      </c>
    </row>
    <row r="1106">
      <c r="A1106" s="291">
        <v>44454.0</v>
      </c>
      <c r="B1106" s="296" t="s">
        <v>7419</v>
      </c>
      <c r="C1106" s="296" t="s">
        <v>7898</v>
      </c>
      <c r="D1106" s="296" t="s">
        <v>7443</v>
      </c>
      <c r="E1106" s="297">
        <v>-15.9</v>
      </c>
    </row>
    <row r="1107">
      <c r="A1107" s="291">
        <v>44454.0</v>
      </c>
      <c r="B1107" s="296" t="s">
        <v>7419</v>
      </c>
      <c r="C1107" s="296" t="s">
        <v>7899</v>
      </c>
      <c r="D1107" s="296" t="s">
        <v>7685</v>
      </c>
      <c r="E1107" s="297">
        <v>-20.1</v>
      </c>
    </row>
    <row r="1108">
      <c r="A1108" s="291">
        <v>44454.0</v>
      </c>
      <c r="B1108" s="296" t="s">
        <v>7419</v>
      </c>
      <c r="C1108" s="296" t="s">
        <v>7900</v>
      </c>
      <c r="D1108" s="296" t="s">
        <v>7777</v>
      </c>
      <c r="E1108" s="297">
        <v>-19.35</v>
      </c>
    </row>
    <row r="1109">
      <c r="A1109" s="291">
        <v>44454.0</v>
      </c>
      <c r="B1109" s="296" t="s">
        <v>7419</v>
      </c>
      <c r="C1109" s="296" t="s">
        <v>7901</v>
      </c>
      <c r="D1109" s="296" t="s">
        <v>7506</v>
      </c>
      <c r="E1109" s="297">
        <v>-15.9</v>
      </c>
    </row>
    <row r="1110">
      <c r="A1110" s="291">
        <v>44454.0</v>
      </c>
      <c r="B1110" s="296" t="s">
        <v>7419</v>
      </c>
      <c r="C1110" s="296" t="s">
        <v>7902</v>
      </c>
      <c r="D1110" s="296" t="s">
        <v>7889</v>
      </c>
      <c r="E1110" s="297">
        <v>-15.3</v>
      </c>
    </row>
    <row r="1111">
      <c r="A1111" s="291">
        <v>44453.0</v>
      </c>
      <c r="B1111" s="296" t="s">
        <v>7419</v>
      </c>
      <c r="C1111" s="296" t="s">
        <v>7764</v>
      </c>
      <c r="D1111" s="296" t="s">
        <v>7459</v>
      </c>
      <c r="E1111" s="297">
        <v>0.0</v>
      </c>
    </row>
    <row r="1112">
      <c r="A1112" s="291">
        <v>44453.0</v>
      </c>
      <c r="B1112" s="296" t="s">
        <v>7419</v>
      </c>
      <c r="C1112" s="296" t="s">
        <v>7903</v>
      </c>
      <c r="D1112" s="296" t="s">
        <v>7454</v>
      </c>
      <c r="E1112" s="297">
        <v>13.56</v>
      </c>
    </row>
    <row r="1113">
      <c r="A1113" s="291">
        <v>44453.0</v>
      </c>
      <c r="B1113" s="296" t="s">
        <v>7419</v>
      </c>
      <c r="C1113" s="296" t="s">
        <v>7904</v>
      </c>
      <c r="D1113" s="296" t="s">
        <v>7445</v>
      </c>
      <c r="E1113" s="297">
        <v>17.4</v>
      </c>
    </row>
    <row r="1114">
      <c r="A1114" s="291">
        <v>44453.0</v>
      </c>
      <c r="B1114" s="296" t="s">
        <v>7419</v>
      </c>
      <c r="C1114" s="296" t="s">
        <v>7866</v>
      </c>
      <c r="D1114" s="296" t="s">
        <v>7459</v>
      </c>
      <c r="E1114" s="297">
        <v>0.0</v>
      </c>
    </row>
    <row r="1115">
      <c r="A1115" s="291">
        <v>44453.0</v>
      </c>
      <c r="B1115" s="296" t="s">
        <v>7419</v>
      </c>
      <c r="C1115" s="296" t="s">
        <v>7829</v>
      </c>
      <c r="D1115" s="296" t="s">
        <v>7459</v>
      </c>
      <c r="E1115" s="297">
        <v>0.0</v>
      </c>
    </row>
    <row r="1116">
      <c r="A1116" s="291">
        <v>44453.0</v>
      </c>
      <c r="B1116" s="296" t="s">
        <v>7419</v>
      </c>
      <c r="C1116" s="296" t="s">
        <v>7633</v>
      </c>
      <c r="D1116" s="296" t="s">
        <v>7459</v>
      </c>
      <c r="E1116" s="297">
        <v>0.0</v>
      </c>
    </row>
    <row r="1117">
      <c r="A1117" s="291">
        <v>44453.0</v>
      </c>
      <c r="B1117" s="296" t="s">
        <v>7419</v>
      </c>
      <c r="C1117" s="296" t="s">
        <v>7905</v>
      </c>
      <c r="D1117" s="296" t="s">
        <v>7410</v>
      </c>
      <c r="E1117" s="297">
        <v>-8.85</v>
      </c>
    </row>
    <row r="1118">
      <c r="A1118" s="291">
        <v>44453.0</v>
      </c>
      <c r="B1118" s="296" t="s">
        <v>7419</v>
      </c>
      <c r="C1118" s="296" t="s">
        <v>7906</v>
      </c>
      <c r="D1118" s="296" t="s">
        <v>7454</v>
      </c>
      <c r="E1118" s="297">
        <v>13.56</v>
      </c>
    </row>
    <row r="1119">
      <c r="A1119" s="291">
        <v>44453.0</v>
      </c>
      <c r="B1119" s="296" t="s">
        <v>7419</v>
      </c>
      <c r="C1119" s="296" t="s">
        <v>7907</v>
      </c>
      <c r="D1119" s="296" t="s">
        <v>7414</v>
      </c>
      <c r="E1119" s="297">
        <v>-23.4</v>
      </c>
    </row>
    <row r="1120">
      <c r="A1120" s="291">
        <v>44453.0</v>
      </c>
      <c r="B1120" s="296" t="s">
        <v>7419</v>
      </c>
      <c r="C1120" s="296" t="s">
        <v>7908</v>
      </c>
      <c r="D1120" s="296" t="s">
        <v>7428</v>
      </c>
      <c r="E1120" s="297">
        <v>-24.15</v>
      </c>
    </row>
    <row r="1121">
      <c r="A1121" s="291">
        <v>44453.0</v>
      </c>
      <c r="B1121" s="296" t="s">
        <v>7419</v>
      </c>
      <c r="C1121" s="296" t="s">
        <v>7909</v>
      </c>
      <c r="D1121" s="296" t="s">
        <v>7679</v>
      </c>
      <c r="E1121" s="297">
        <v>-15.3</v>
      </c>
    </row>
    <row r="1122">
      <c r="A1122" s="291">
        <v>44453.0</v>
      </c>
      <c r="B1122" s="296" t="s">
        <v>7419</v>
      </c>
      <c r="C1122" s="296" t="s">
        <v>7910</v>
      </c>
      <c r="D1122" s="296" t="s">
        <v>7679</v>
      </c>
      <c r="E1122" s="297">
        <v>-15.3</v>
      </c>
    </row>
    <row r="1123">
      <c r="A1123" s="291">
        <v>44453.0</v>
      </c>
      <c r="B1123" s="296" t="s">
        <v>7419</v>
      </c>
      <c r="C1123" s="296" t="s">
        <v>7911</v>
      </c>
      <c r="D1123" s="296" t="s">
        <v>7679</v>
      </c>
      <c r="E1123" s="297">
        <v>-15.3</v>
      </c>
    </row>
    <row r="1124">
      <c r="A1124" s="291">
        <v>44453.0</v>
      </c>
      <c r="B1124" s="296" t="s">
        <v>7419</v>
      </c>
      <c r="C1124" s="296" t="s">
        <v>7912</v>
      </c>
      <c r="D1124" s="296" t="s">
        <v>7445</v>
      </c>
      <c r="E1124" s="297">
        <v>-21.0</v>
      </c>
    </row>
    <row r="1125">
      <c r="A1125" s="291">
        <v>44453.0</v>
      </c>
      <c r="B1125" s="296" t="s">
        <v>7419</v>
      </c>
      <c r="C1125" s="296" t="s">
        <v>7913</v>
      </c>
      <c r="D1125" s="296" t="s">
        <v>7542</v>
      </c>
      <c r="E1125" s="297">
        <v>-15.9</v>
      </c>
    </row>
    <row r="1126">
      <c r="A1126" s="291">
        <v>44453.0</v>
      </c>
      <c r="B1126" s="296" t="s">
        <v>7419</v>
      </c>
      <c r="C1126" s="296" t="s">
        <v>7914</v>
      </c>
      <c r="D1126" s="296" t="s">
        <v>7915</v>
      </c>
      <c r="E1126" s="297">
        <v>-24.15</v>
      </c>
    </row>
    <row r="1127">
      <c r="A1127" s="291">
        <v>44453.0</v>
      </c>
      <c r="B1127" s="296" t="s">
        <v>7419</v>
      </c>
      <c r="C1127" s="296" t="s">
        <v>7916</v>
      </c>
      <c r="D1127" s="296" t="s">
        <v>7454</v>
      </c>
      <c r="E1127" s="297">
        <v>-16.95</v>
      </c>
    </row>
    <row r="1128">
      <c r="A1128" s="291">
        <v>44453.0</v>
      </c>
      <c r="B1128" s="296" t="s">
        <v>7419</v>
      </c>
      <c r="C1128" s="296" t="s">
        <v>7917</v>
      </c>
      <c r="D1128" s="296" t="s">
        <v>7445</v>
      </c>
      <c r="E1128" s="297">
        <v>-21.75</v>
      </c>
    </row>
    <row r="1129">
      <c r="A1129" s="291">
        <v>44453.0</v>
      </c>
      <c r="B1129" s="296" t="s">
        <v>7419</v>
      </c>
      <c r="C1129" s="296" t="s">
        <v>7918</v>
      </c>
      <c r="D1129" s="296" t="s">
        <v>7445</v>
      </c>
      <c r="E1129" s="297">
        <v>-21.75</v>
      </c>
    </row>
    <row r="1130">
      <c r="A1130" s="291">
        <v>44453.0</v>
      </c>
      <c r="B1130" s="296" t="s">
        <v>7419</v>
      </c>
      <c r="C1130" s="296" t="s">
        <v>7919</v>
      </c>
      <c r="D1130" s="296" t="s">
        <v>7445</v>
      </c>
      <c r="E1130" s="297">
        <v>-21.75</v>
      </c>
    </row>
    <row r="1131">
      <c r="A1131" s="291">
        <v>44453.0</v>
      </c>
      <c r="B1131" s="296" t="s">
        <v>7419</v>
      </c>
      <c r="C1131" s="296" t="s">
        <v>7920</v>
      </c>
      <c r="D1131" s="296" t="s">
        <v>7445</v>
      </c>
      <c r="E1131" s="297">
        <v>-21.0</v>
      </c>
    </row>
    <row r="1132">
      <c r="A1132" s="291">
        <v>44453.0</v>
      </c>
      <c r="B1132" s="296" t="s">
        <v>7419</v>
      </c>
      <c r="C1132" s="296" t="s">
        <v>7921</v>
      </c>
      <c r="D1132" s="296" t="s">
        <v>7774</v>
      </c>
      <c r="E1132" s="297">
        <v>-10.05</v>
      </c>
    </row>
    <row r="1133">
      <c r="A1133" s="291">
        <v>44453.0</v>
      </c>
      <c r="B1133" s="296" t="s">
        <v>7419</v>
      </c>
      <c r="C1133" s="296" t="s">
        <v>7922</v>
      </c>
      <c r="D1133" s="296" t="s">
        <v>7923</v>
      </c>
      <c r="E1133" s="297">
        <v>-10.5</v>
      </c>
    </row>
    <row r="1134">
      <c r="A1134" s="291">
        <v>44452.0</v>
      </c>
      <c r="B1134" s="296" t="s">
        <v>7419</v>
      </c>
      <c r="C1134" s="296" t="s">
        <v>7830</v>
      </c>
      <c r="D1134" s="296" t="s">
        <v>7459</v>
      </c>
      <c r="E1134" s="297">
        <v>0.0</v>
      </c>
    </row>
    <row r="1135">
      <c r="A1135" s="291">
        <v>44452.0</v>
      </c>
      <c r="B1135" s="296" t="s">
        <v>7419</v>
      </c>
      <c r="C1135" s="296" t="s">
        <v>7857</v>
      </c>
      <c r="D1135" s="296" t="s">
        <v>7459</v>
      </c>
      <c r="E1135" s="297">
        <v>0.0</v>
      </c>
    </row>
    <row r="1136">
      <c r="A1136" s="291">
        <v>44452.0</v>
      </c>
      <c r="B1136" s="296" t="s">
        <v>7419</v>
      </c>
      <c r="C1136" s="296" t="s">
        <v>7863</v>
      </c>
      <c r="D1136" s="296" t="s">
        <v>7459</v>
      </c>
      <c r="E1136" s="297">
        <v>0.0</v>
      </c>
    </row>
    <row r="1137">
      <c r="A1137" s="291">
        <v>44452.0</v>
      </c>
      <c r="B1137" s="296" t="s">
        <v>7419</v>
      </c>
      <c r="C1137" s="296" t="s">
        <v>7924</v>
      </c>
      <c r="D1137" s="296" t="s">
        <v>7674</v>
      </c>
      <c r="E1137" s="297">
        <v>18.72</v>
      </c>
    </row>
    <row r="1138">
      <c r="A1138" s="291">
        <v>44452.0</v>
      </c>
      <c r="B1138" s="296" t="s">
        <v>7419</v>
      </c>
      <c r="C1138" s="296" t="s">
        <v>7925</v>
      </c>
      <c r="D1138" s="296" t="s">
        <v>7685</v>
      </c>
      <c r="E1138" s="297">
        <v>16.08</v>
      </c>
    </row>
    <row r="1139">
      <c r="A1139" s="291">
        <v>44452.0</v>
      </c>
      <c r="B1139" s="296" t="s">
        <v>7419</v>
      </c>
      <c r="C1139" s="296" t="s">
        <v>7926</v>
      </c>
      <c r="D1139" s="296" t="s">
        <v>7679</v>
      </c>
      <c r="E1139" s="297">
        <v>-15.3</v>
      </c>
    </row>
    <row r="1140">
      <c r="A1140" s="291">
        <v>44452.0</v>
      </c>
      <c r="B1140" s="296" t="s">
        <v>7419</v>
      </c>
      <c r="C1140" s="296" t="s">
        <v>7927</v>
      </c>
      <c r="D1140" s="296" t="s">
        <v>7774</v>
      </c>
      <c r="E1140" s="297">
        <v>-10.05</v>
      </c>
    </row>
    <row r="1141">
      <c r="A1141" s="291">
        <v>44452.0</v>
      </c>
      <c r="B1141" s="296" t="s">
        <v>7419</v>
      </c>
      <c r="C1141" s="296" t="s">
        <v>7928</v>
      </c>
      <c r="D1141" s="296" t="s">
        <v>7410</v>
      </c>
      <c r="E1141" s="297">
        <v>-8.85</v>
      </c>
    </row>
    <row r="1142">
      <c r="A1142" s="291">
        <v>44452.0</v>
      </c>
      <c r="B1142" s="296" t="s">
        <v>7419</v>
      </c>
      <c r="C1142" s="296" t="s">
        <v>7929</v>
      </c>
      <c r="D1142" s="296" t="s">
        <v>7410</v>
      </c>
      <c r="E1142" s="297">
        <v>-8.85</v>
      </c>
    </row>
    <row r="1143">
      <c r="A1143" s="291">
        <v>44452.0</v>
      </c>
      <c r="B1143" s="296" t="s">
        <v>7419</v>
      </c>
      <c r="C1143" s="296" t="s">
        <v>7930</v>
      </c>
      <c r="D1143" s="296" t="s">
        <v>7931</v>
      </c>
      <c r="E1143" s="297">
        <v>25.92</v>
      </c>
    </row>
    <row r="1144">
      <c r="A1144" s="291">
        <v>44452.0</v>
      </c>
      <c r="B1144" s="296" t="s">
        <v>7419</v>
      </c>
      <c r="C1144" s="296" t="s">
        <v>7932</v>
      </c>
      <c r="D1144" s="296" t="s">
        <v>7889</v>
      </c>
      <c r="E1144" s="297">
        <v>-15.3</v>
      </c>
    </row>
    <row r="1145">
      <c r="A1145" s="291">
        <v>44452.0</v>
      </c>
      <c r="B1145" s="296" t="s">
        <v>7419</v>
      </c>
      <c r="C1145" s="296" t="s">
        <v>7933</v>
      </c>
      <c r="D1145" s="296" t="s">
        <v>7685</v>
      </c>
      <c r="E1145" s="297">
        <v>-20.1</v>
      </c>
    </row>
    <row r="1146">
      <c r="A1146" s="291">
        <v>44452.0</v>
      </c>
      <c r="B1146" s="296" t="s">
        <v>7419</v>
      </c>
      <c r="C1146" s="296" t="s">
        <v>7934</v>
      </c>
      <c r="D1146" s="296" t="s">
        <v>7935</v>
      </c>
      <c r="E1146" s="297">
        <v>-22.5</v>
      </c>
    </row>
    <row r="1147">
      <c r="A1147" s="291">
        <v>44452.0</v>
      </c>
      <c r="B1147" s="296" t="s">
        <v>7419</v>
      </c>
      <c r="C1147" s="296" t="s">
        <v>7936</v>
      </c>
      <c r="D1147" s="296" t="s">
        <v>7542</v>
      </c>
      <c r="E1147" s="297">
        <v>-15.9</v>
      </c>
    </row>
    <row r="1148">
      <c r="A1148" s="291">
        <v>44452.0</v>
      </c>
      <c r="B1148" s="296" t="s">
        <v>7419</v>
      </c>
      <c r="C1148" s="296" t="s">
        <v>7937</v>
      </c>
      <c r="D1148" s="296" t="s">
        <v>7665</v>
      </c>
      <c r="E1148" s="297">
        <v>-20.1</v>
      </c>
    </row>
    <row r="1149">
      <c r="A1149" s="291">
        <v>44452.0</v>
      </c>
      <c r="B1149" s="296" t="s">
        <v>7419</v>
      </c>
      <c r="C1149" s="296" t="s">
        <v>7673</v>
      </c>
      <c r="D1149" s="296" t="s">
        <v>7674</v>
      </c>
      <c r="E1149" s="297">
        <v>-23.4</v>
      </c>
    </row>
    <row r="1150">
      <c r="A1150" s="291">
        <v>44452.0</v>
      </c>
      <c r="B1150" s="296" t="s">
        <v>7419</v>
      </c>
      <c r="C1150" s="296" t="s">
        <v>7938</v>
      </c>
      <c r="D1150" s="296" t="s">
        <v>7435</v>
      </c>
      <c r="E1150" s="297">
        <v>-19.35</v>
      </c>
    </row>
    <row r="1151">
      <c r="A1151" s="291">
        <v>44452.0</v>
      </c>
      <c r="B1151" s="296" t="s">
        <v>7419</v>
      </c>
      <c r="C1151" s="296" t="s">
        <v>7939</v>
      </c>
      <c r="D1151" s="296" t="s">
        <v>7777</v>
      </c>
      <c r="E1151" s="297">
        <v>-19.35</v>
      </c>
    </row>
    <row r="1152">
      <c r="A1152" s="291">
        <v>44452.0</v>
      </c>
      <c r="B1152" s="296" t="s">
        <v>7419</v>
      </c>
      <c r="C1152" s="296" t="s">
        <v>7940</v>
      </c>
      <c r="D1152" s="296" t="s">
        <v>7679</v>
      </c>
      <c r="E1152" s="297">
        <v>-45.9</v>
      </c>
    </row>
    <row r="1153">
      <c r="A1153" s="291">
        <v>44452.0</v>
      </c>
      <c r="B1153" s="296" t="s">
        <v>7419</v>
      </c>
      <c r="C1153" s="296" t="s">
        <v>7941</v>
      </c>
      <c r="D1153" s="296" t="s">
        <v>7679</v>
      </c>
      <c r="E1153" s="297">
        <v>-15.3</v>
      </c>
    </row>
    <row r="1154">
      <c r="A1154" s="291">
        <v>44452.0</v>
      </c>
      <c r="B1154" s="296" t="s">
        <v>7419</v>
      </c>
      <c r="C1154" s="296" t="s">
        <v>7942</v>
      </c>
      <c r="D1154" s="296" t="s">
        <v>7679</v>
      </c>
      <c r="E1154" s="297">
        <v>-15.3</v>
      </c>
    </row>
    <row r="1155">
      <c r="A1155" s="291">
        <v>44452.0</v>
      </c>
      <c r="B1155" s="296" t="s">
        <v>7419</v>
      </c>
      <c r="C1155" s="296" t="s">
        <v>7943</v>
      </c>
      <c r="D1155" s="296" t="s">
        <v>7437</v>
      </c>
      <c r="E1155" s="297">
        <v>-15.9</v>
      </c>
    </row>
    <row r="1156">
      <c r="A1156" s="291">
        <v>44452.0</v>
      </c>
      <c r="B1156" s="296" t="s">
        <v>7419</v>
      </c>
      <c r="C1156" s="296" t="s">
        <v>7944</v>
      </c>
      <c r="D1156" s="296" t="s">
        <v>7787</v>
      </c>
      <c r="E1156" s="297">
        <v>-15.9</v>
      </c>
    </row>
    <row r="1157">
      <c r="A1157" s="291">
        <v>44452.0</v>
      </c>
      <c r="B1157" s="296" t="s">
        <v>7419</v>
      </c>
      <c r="C1157" s="296" t="s">
        <v>7945</v>
      </c>
      <c r="D1157" s="296" t="s">
        <v>7457</v>
      </c>
      <c r="E1157" s="297">
        <v>-15.3</v>
      </c>
    </row>
    <row r="1158">
      <c r="A1158" s="291">
        <v>44452.0</v>
      </c>
      <c r="B1158" s="296" t="s">
        <v>7419</v>
      </c>
      <c r="C1158" s="296" t="s">
        <v>7946</v>
      </c>
      <c r="D1158" s="296" t="s">
        <v>7542</v>
      </c>
      <c r="E1158" s="297">
        <v>-15.9</v>
      </c>
    </row>
    <row r="1159">
      <c r="A1159" s="291">
        <v>44452.0</v>
      </c>
      <c r="B1159" s="296" t="s">
        <v>7419</v>
      </c>
      <c r="C1159" s="296" t="s">
        <v>7947</v>
      </c>
      <c r="D1159" s="296" t="s">
        <v>7676</v>
      </c>
      <c r="E1159" s="297">
        <v>-15.3</v>
      </c>
    </row>
    <row r="1160">
      <c r="A1160" s="291">
        <v>44452.0</v>
      </c>
      <c r="B1160" s="296" t="s">
        <v>7419</v>
      </c>
      <c r="C1160" s="296" t="s">
        <v>7948</v>
      </c>
      <c r="D1160" s="296" t="s">
        <v>7435</v>
      </c>
      <c r="E1160" s="297">
        <v>-19.35</v>
      </c>
    </row>
    <row r="1161">
      <c r="A1161" s="291">
        <v>44452.0</v>
      </c>
      <c r="B1161" s="296" t="s">
        <v>7419</v>
      </c>
      <c r="C1161" s="296" t="s">
        <v>7949</v>
      </c>
      <c r="D1161" s="296" t="s">
        <v>7853</v>
      </c>
      <c r="E1161" s="297">
        <v>-16.5</v>
      </c>
    </row>
    <row r="1162">
      <c r="A1162" s="291">
        <v>44452.0</v>
      </c>
      <c r="B1162" s="296" t="s">
        <v>7419</v>
      </c>
      <c r="C1162" s="296" t="s">
        <v>7950</v>
      </c>
      <c r="D1162" s="296" t="s">
        <v>7426</v>
      </c>
      <c r="E1162" s="297">
        <v>-19.35</v>
      </c>
    </row>
    <row r="1163">
      <c r="A1163" s="291">
        <v>44452.0</v>
      </c>
      <c r="B1163" s="296" t="s">
        <v>7419</v>
      </c>
      <c r="C1163" s="296" t="s">
        <v>7951</v>
      </c>
      <c r="D1163" s="296" t="s">
        <v>7685</v>
      </c>
      <c r="E1163" s="297">
        <v>-20.1</v>
      </c>
    </row>
    <row r="1164">
      <c r="A1164" s="291">
        <v>44452.0</v>
      </c>
      <c r="B1164" s="296" t="s">
        <v>7419</v>
      </c>
      <c r="C1164" s="296" t="s">
        <v>7952</v>
      </c>
      <c r="D1164" s="296" t="s">
        <v>7638</v>
      </c>
      <c r="E1164" s="297">
        <v>-19.35</v>
      </c>
    </row>
    <row r="1165">
      <c r="A1165" s="291">
        <v>44452.0</v>
      </c>
      <c r="B1165" s="296" t="s">
        <v>7419</v>
      </c>
      <c r="C1165" s="296" t="s">
        <v>7953</v>
      </c>
      <c r="D1165" s="296" t="s">
        <v>7485</v>
      </c>
      <c r="E1165" s="297">
        <v>-9.75</v>
      </c>
    </row>
    <row r="1166">
      <c r="A1166" s="291">
        <v>44452.0</v>
      </c>
      <c r="B1166" s="296" t="s">
        <v>7419</v>
      </c>
      <c r="C1166" s="296" t="s">
        <v>7954</v>
      </c>
      <c r="D1166" s="296" t="s">
        <v>7559</v>
      </c>
      <c r="E1166" s="297">
        <v>-17.7</v>
      </c>
    </row>
    <row r="1167">
      <c r="A1167" s="291">
        <v>44452.0</v>
      </c>
      <c r="B1167" s="296" t="s">
        <v>7419</v>
      </c>
      <c r="C1167" s="296" t="s">
        <v>7955</v>
      </c>
      <c r="D1167" s="296" t="s">
        <v>7621</v>
      </c>
      <c r="E1167" s="297">
        <v>-15.3</v>
      </c>
    </row>
    <row r="1168">
      <c r="A1168" s="291">
        <v>44452.0</v>
      </c>
      <c r="B1168" s="296" t="s">
        <v>7419</v>
      </c>
      <c r="C1168" s="296" t="s">
        <v>7956</v>
      </c>
      <c r="D1168" s="296" t="s">
        <v>7522</v>
      </c>
      <c r="E1168" s="297">
        <v>-15.9</v>
      </c>
    </row>
    <row r="1169">
      <c r="A1169" s="291">
        <v>44452.0</v>
      </c>
      <c r="B1169" s="296" t="s">
        <v>7419</v>
      </c>
      <c r="C1169" s="296" t="s">
        <v>7957</v>
      </c>
      <c r="D1169" s="296" t="s">
        <v>7639</v>
      </c>
      <c r="E1169" s="297">
        <v>-15.3</v>
      </c>
    </row>
    <row r="1170">
      <c r="A1170" s="291">
        <v>44452.0</v>
      </c>
      <c r="B1170" s="296" t="s">
        <v>7419</v>
      </c>
      <c r="C1170" s="296" t="s">
        <v>7958</v>
      </c>
      <c r="D1170" s="296" t="s">
        <v>7410</v>
      </c>
      <c r="E1170" s="297">
        <v>-8.85</v>
      </c>
    </row>
    <row r="1171">
      <c r="A1171" s="291">
        <v>44452.0</v>
      </c>
      <c r="B1171" s="296" t="s">
        <v>7419</v>
      </c>
      <c r="C1171" s="296" t="s">
        <v>7959</v>
      </c>
      <c r="D1171" s="296" t="s">
        <v>7774</v>
      </c>
      <c r="E1171" s="297">
        <v>-10.05</v>
      </c>
    </row>
    <row r="1172">
      <c r="A1172" s="291">
        <v>44451.0</v>
      </c>
      <c r="B1172" s="296" t="s">
        <v>7419</v>
      </c>
      <c r="C1172" s="296" t="s">
        <v>7832</v>
      </c>
      <c r="D1172" s="296" t="s">
        <v>7961</v>
      </c>
      <c r="E1172" s="297">
        <v>-39.99</v>
      </c>
    </row>
    <row r="1173">
      <c r="A1173" s="291">
        <v>44450.0</v>
      </c>
      <c r="B1173" s="296" t="s">
        <v>7419</v>
      </c>
      <c r="C1173" s="296" t="s">
        <v>7858</v>
      </c>
      <c r="D1173" s="296" t="s">
        <v>7459</v>
      </c>
      <c r="E1173" s="297">
        <v>0.0</v>
      </c>
    </row>
    <row r="1174">
      <c r="A1174" s="291">
        <v>44450.0</v>
      </c>
      <c r="B1174" s="296" t="s">
        <v>7419</v>
      </c>
      <c r="C1174" s="296" t="s">
        <v>7962</v>
      </c>
      <c r="D1174" s="296" t="s">
        <v>7963</v>
      </c>
      <c r="E1174" s="297">
        <v>12.24</v>
      </c>
    </row>
    <row r="1175">
      <c r="A1175" s="291">
        <v>44450.0</v>
      </c>
      <c r="B1175" s="296" t="s">
        <v>7419</v>
      </c>
      <c r="C1175" s="296" t="s">
        <v>7855</v>
      </c>
      <c r="D1175" s="296" t="s">
        <v>7459</v>
      </c>
      <c r="E1175" s="297">
        <v>0.0</v>
      </c>
    </row>
    <row r="1176">
      <c r="A1176" s="291">
        <v>44450.0</v>
      </c>
      <c r="B1176" s="296" t="s">
        <v>7419</v>
      </c>
      <c r="C1176" s="296" t="s">
        <v>7856</v>
      </c>
      <c r="D1176" s="296" t="s">
        <v>7459</v>
      </c>
      <c r="E1176" s="297">
        <v>0.0</v>
      </c>
    </row>
    <row r="1177">
      <c r="A1177" s="291">
        <v>44449.0</v>
      </c>
      <c r="B1177" s="296" t="s">
        <v>7419</v>
      </c>
      <c r="C1177" s="296" t="s">
        <v>7964</v>
      </c>
      <c r="D1177" s="296" t="s">
        <v>7542</v>
      </c>
      <c r="E1177" s="297">
        <v>12.72</v>
      </c>
    </row>
    <row r="1178">
      <c r="A1178" s="291">
        <v>44449.0</v>
      </c>
      <c r="B1178" s="296" t="s">
        <v>7419</v>
      </c>
      <c r="C1178" s="296" t="s">
        <v>7965</v>
      </c>
      <c r="D1178" s="296" t="s">
        <v>7966</v>
      </c>
      <c r="E1178" s="297">
        <v>12.6</v>
      </c>
    </row>
    <row r="1179">
      <c r="A1179" s="291">
        <v>44449.0</v>
      </c>
      <c r="B1179" s="296" t="s">
        <v>7419</v>
      </c>
      <c r="C1179" s="296" t="s">
        <v>7967</v>
      </c>
      <c r="D1179" s="296" t="s">
        <v>7410</v>
      </c>
      <c r="E1179" s="297">
        <v>7.08</v>
      </c>
    </row>
    <row r="1180">
      <c r="A1180" s="291">
        <v>44449.0</v>
      </c>
      <c r="B1180" s="296" t="s">
        <v>7419</v>
      </c>
      <c r="C1180" s="296" t="s">
        <v>7968</v>
      </c>
      <c r="D1180" s="296" t="s">
        <v>7542</v>
      </c>
      <c r="E1180" s="297">
        <v>12.72</v>
      </c>
    </row>
    <row r="1181">
      <c r="A1181" s="291">
        <v>44449.0</v>
      </c>
      <c r="B1181" s="296" t="s">
        <v>7419</v>
      </c>
      <c r="C1181" s="296" t="s">
        <v>7904</v>
      </c>
      <c r="D1181" s="296" t="s">
        <v>7459</v>
      </c>
      <c r="E1181" s="297">
        <v>0.0</v>
      </c>
    </row>
    <row r="1182">
      <c r="A1182" s="291">
        <v>44449.0</v>
      </c>
      <c r="B1182" s="296" t="s">
        <v>7419</v>
      </c>
      <c r="C1182" s="296" t="s">
        <v>7969</v>
      </c>
      <c r="D1182" s="296" t="s">
        <v>7435</v>
      </c>
      <c r="E1182" s="297">
        <v>15.48</v>
      </c>
    </row>
    <row r="1183">
      <c r="A1183" s="291">
        <v>44449.0</v>
      </c>
      <c r="B1183" s="296" t="s">
        <v>7419</v>
      </c>
      <c r="C1183" s="296" t="s">
        <v>7970</v>
      </c>
      <c r="D1183" s="296" t="s">
        <v>7445</v>
      </c>
      <c r="E1183" s="297">
        <v>17.4</v>
      </c>
    </row>
    <row r="1184">
      <c r="A1184" s="291">
        <v>44449.0</v>
      </c>
      <c r="B1184" s="296" t="s">
        <v>7419</v>
      </c>
      <c r="C1184" s="296" t="s">
        <v>7971</v>
      </c>
      <c r="D1184" s="296" t="s">
        <v>7827</v>
      </c>
      <c r="E1184" s="297">
        <v>-16.95</v>
      </c>
    </row>
    <row r="1185">
      <c r="A1185" s="291">
        <v>44449.0</v>
      </c>
      <c r="B1185" s="296" t="s">
        <v>7419</v>
      </c>
      <c r="C1185" s="296" t="s">
        <v>7972</v>
      </c>
      <c r="D1185" s="296" t="s">
        <v>7531</v>
      </c>
      <c r="E1185" s="297">
        <v>-15.75</v>
      </c>
    </row>
    <row r="1186">
      <c r="A1186" s="291">
        <v>44449.0</v>
      </c>
      <c r="B1186" s="296" t="s">
        <v>7419</v>
      </c>
      <c r="C1186" s="296" t="s">
        <v>7973</v>
      </c>
      <c r="D1186" s="296" t="s">
        <v>7614</v>
      </c>
      <c r="E1186" s="297">
        <v>-11.85</v>
      </c>
    </row>
    <row r="1187">
      <c r="A1187" s="291">
        <v>44449.0</v>
      </c>
      <c r="B1187" s="296" t="s">
        <v>7419</v>
      </c>
      <c r="C1187" s="296" t="s">
        <v>7974</v>
      </c>
      <c r="D1187" s="296" t="s">
        <v>7679</v>
      </c>
      <c r="E1187" s="297">
        <v>-15.3</v>
      </c>
    </row>
    <row r="1188">
      <c r="A1188" s="291">
        <v>44449.0</v>
      </c>
      <c r="B1188" s="296" t="s">
        <v>7419</v>
      </c>
      <c r="C1188" s="296" t="s">
        <v>7672</v>
      </c>
      <c r="D1188" s="296" t="s">
        <v>7454</v>
      </c>
      <c r="E1188" s="297">
        <v>-16.95</v>
      </c>
    </row>
    <row r="1189">
      <c r="A1189" s="291">
        <v>44449.0</v>
      </c>
      <c r="B1189" s="296" t="s">
        <v>7419</v>
      </c>
      <c r="C1189" s="296" t="s">
        <v>7975</v>
      </c>
      <c r="D1189" s="296" t="s">
        <v>7679</v>
      </c>
      <c r="E1189" s="297">
        <v>12.24</v>
      </c>
    </row>
    <row r="1190">
      <c r="A1190" s="291">
        <v>44449.0</v>
      </c>
      <c r="B1190" s="296" t="s">
        <v>7419</v>
      </c>
      <c r="C1190" s="296" t="s">
        <v>7865</v>
      </c>
      <c r="D1190" s="296" t="s">
        <v>7459</v>
      </c>
      <c r="E1190" s="297">
        <v>0.0</v>
      </c>
    </row>
    <row r="1191">
      <c r="A1191" s="291">
        <v>44449.0</v>
      </c>
      <c r="B1191" s="296" t="s">
        <v>7419</v>
      </c>
      <c r="C1191" s="296" t="s">
        <v>7862</v>
      </c>
      <c r="D1191" s="296" t="s">
        <v>7459</v>
      </c>
      <c r="E1191" s="297">
        <v>0.0</v>
      </c>
    </row>
    <row r="1192">
      <c r="A1192" s="291">
        <v>44449.0</v>
      </c>
      <c r="B1192" s="296" t="s">
        <v>7419</v>
      </c>
      <c r="C1192" s="296" t="s">
        <v>7976</v>
      </c>
      <c r="D1192" s="296" t="s">
        <v>7410</v>
      </c>
      <c r="E1192" s="297">
        <v>7.08</v>
      </c>
    </row>
    <row r="1193">
      <c r="A1193" s="291">
        <v>44449.0</v>
      </c>
      <c r="B1193" s="296" t="s">
        <v>7419</v>
      </c>
      <c r="C1193" s="296" t="s">
        <v>7977</v>
      </c>
      <c r="D1193" s="296" t="s">
        <v>7435</v>
      </c>
      <c r="E1193" s="297">
        <v>15.48</v>
      </c>
    </row>
    <row r="1194">
      <c r="A1194" s="291">
        <v>44449.0</v>
      </c>
      <c r="B1194" s="296" t="s">
        <v>7419</v>
      </c>
      <c r="C1194" s="296" t="s">
        <v>7978</v>
      </c>
      <c r="D1194" s="296" t="s">
        <v>7445</v>
      </c>
      <c r="E1194" s="297">
        <v>17.4</v>
      </c>
    </row>
    <row r="1195">
      <c r="A1195" s="291">
        <v>44449.0</v>
      </c>
      <c r="B1195" s="296" t="s">
        <v>7419</v>
      </c>
      <c r="C1195" s="296" t="s">
        <v>7979</v>
      </c>
      <c r="D1195" s="296" t="s">
        <v>7457</v>
      </c>
      <c r="E1195" s="297">
        <v>-15.3</v>
      </c>
    </row>
    <row r="1196">
      <c r="A1196" s="291">
        <v>44449.0</v>
      </c>
      <c r="B1196" s="296" t="s">
        <v>7419</v>
      </c>
      <c r="C1196" s="296" t="s">
        <v>7980</v>
      </c>
      <c r="D1196" s="296" t="s">
        <v>7443</v>
      </c>
      <c r="E1196" s="297">
        <v>-15.9</v>
      </c>
    </row>
    <row r="1197">
      <c r="A1197" s="291">
        <v>44449.0</v>
      </c>
      <c r="B1197" s="296" t="s">
        <v>7419</v>
      </c>
      <c r="C1197" s="296" t="s">
        <v>7981</v>
      </c>
      <c r="D1197" s="296" t="s">
        <v>7685</v>
      </c>
      <c r="E1197" s="297">
        <v>-20.1</v>
      </c>
    </row>
    <row r="1198">
      <c r="A1198" s="291">
        <v>44449.0</v>
      </c>
      <c r="B1198" s="296" t="s">
        <v>7419</v>
      </c>
      <c r="C1198" s="296" t="s">
        <v>7982</v>
      </c>
      <c r="D1198" s="296" t="s">
        <v>7445</v>
      </c>
      <c r="E1198" s="297">
        <v>-21.0</v>
      </c>
    </row>
    <row r="1199">
      <c r="A1199" s="291">
        <v>44449.0</v>
      </c>
      <c r="B1199" s="296" t="s">
        <v>7419</v>
      </c>
      <c r="C1199" s="296" t="s">
        <v>7983</v>
      </c>
      <c r="D1199" s="296" t="s">
        <v>7889</v>
      </c>
      <c r="E1199" s="297">
        <v>-15.3</v>
      </c>
    </row>
    <row r="1200">
      <c r="A1200" s="291">
        <v>44449.0</v>
      </c>
      <c r="B1200" s="296" t="s">
        <v>7419</v>
      </c>
      <c r="C1200" s="296" t="s">
        <v>7984</v>
      </c>
      <c r="D1200" s="296" t="s">
        <v>7454</v>
      </c>
      <c r="E1200" s="297">
        <v>-16.95</v>
      </c>
    </row>
    <row r="1201">
      <c r="A1201" s="291">
        <v>44449.0</v>
      </c>
      <c r="B1201" s="296" t="s">
        <v>7419</v>
      </c>
      <c r="C1201" s="296" t="s">
        <v>7985</v>
      </c>
      <c r="D1201" s="296" t="s">
        <v>7445</v>
      </c>
      <c r="E1201" s="297">
        <v>-21.0</v>
      </c>
    </row>
    <row r="1202">
      <c r="A1202" s="291">
        <v>44449.0</v>
      </c>
      <c r="B1202" s="296" t="s">
        <v>7419</v>
      </c>
      <c r="C1202" s="296" t="s">
        <v>7986</v>
      </c>
      <c r="D1202" s="296" t="s">
        <v>7414</v>
      </c>
      <c r="E1202" s="297">
        <v>-23.4</v>
      </c>
    </row>
    <row r="1203">
      <c r="A1203" s="291">
        <v>44448.0</v>
      </c>
      <c r="B1203" s="296" t="s">
        <v>7419</v>
      </c>
      <c r="C1203" s="296" t="s">
        <v>7710</v>
      </c>
      <c r="D1203" s="296" t="s">
        <v>7459</v>
      </c>
      <c r="E1203" s="297">
        <v>0.0</v>
      </c>
    </row>
    <row r="1204">
      <c r="A1204" s="291">
        <v>44448.0</v>
      </c>
      <c r="B1204" s="296" t="s">
        <v>7419</v>
      </c>
      <c r="C1204" s="296" t="s">
        <v>7987</v>
      </c>
      <c r="D1204" s="296" t="s">
        <v>7988</v>
      </c>
      <c r="E1204" s="297">
        <v>18.72</v>
      </c>
    </row>
    <row r="1205">
      <c r="A1205" s="291">
        <v>44448.0</v>
      </c>
      <c r="B1205" s="296" t="s">
        <v>7419</v>
      </c>
      <c r="C1205" s="296" t="s">
        <v>7924</v>
      </c>
      <c r="D1205" s="296" t="s">
        <v>7459</v>
      </c>
      <c r="E1205" s="297">
        <v>0.0</v>
      </c>
    </row>
    <row r="1206">
      <c r="A1206" s="291">
        <v>44448.0</v>
      </c>
      <c r="B1206" s="296" t="s">
        <v>7419</v>
      </c>
      <c r="C1206" s="296" t="s">
        <v>7867</v>
      </c>
      <c r="D1206" s="296" t="s">
        <v>7459</v>
      </c>
      <c r="E1206" s="297">
        <v>0.0</v>
      </c>
    </row>
    <row r="1207">
      <c r="A1207" s="291">
        <v>44448.0</v>
      </c>
      <c r="B1207" s="296" t="s">
        <v>7419</v>
      </c>
      <c r="C1207" s="296" t="s">
        <v>7989</v>
      </c>
      <c r="D1207" s="296" t="s">
        <v>7445</v>
      </c>
      <c r="E1207" s="297">
        <v>-21.0</v>
      </c>
    </row>
    <row r="1208">
      <c r="A1208" s="291">
        <v>44448.0</v>
      </c>
      <c r="B1208" s="296" t="s">
        <v>7419</v>
      </c>
      <c r="C1208" s="296" t="s">
        <v>7990</v>
      </c>
      <c r="D1208" s="296" t="s">
        <v>7685</v>
      </c>
      <c r="E1208" s="297">
        <v>-20.1</v>
      </c>
    </row>
    <row r="1209">
      <c r="A1209" s="291">
        <v>44448.0</v>
      </c>
      <c r="B1209" s="296" t="s">
        <v>7419</v>
      </c>
      <c r="C1209" s="296" t="s">
        <v>7991</v>
      </c>
      <c r="D1209" s="296" t="s">
        <v>7445</v>
      </c>
      <c r="E1209" s="297">
        <v>-21.0</v>
      </c>
    </row>
    <row r="1210">
      <c r="A1210" s="291">
        <v>44448.0</v>
      </c>
      <c r="B1210" s="296" t="s">
        <v>7419</v>
      </c>
      <c r="C1210" s="296" t="s">
        <v>7992</v>
      </c>
      <c r="D1210" s="296" t="s">
        <v>7414</v>
      </c>
      <c r="E1210" s="297">
        <v>-23.4</v>
      </c>
    </row>
    <row r="1211">
      <c r="A1211" s="291">
        <v>44448.0</v>
      </c>
      <c r="B1211" s="296" t="s">
        <v>7419</v>
      </c>
      <c r="C1211" s="296" t="s">
        <v>7993</v>
      </c>
      <c r="D1211" s="296" t="s">
        <v>7774</v>
      </c>
      <c r="E1211" s="297">
        <v>-10.05</v>
      </c>
    </row>
    <row r="1212">
      <c r="A1212" s="291">
        <v>44448.0</v>
      </c>
      <c r="B1212" s="296" t="s">
        <v>7419</v>
      </c>
      <c r="C1212" s="296" t="s">
        <v>7994</v>
      </c>
      <c r="D1212" s="296" t="s">
        <v>7424</v>
      </c>
      <c r="E1212" s="297">
        <v>-8.85</v>
      </c>
    </row>
    <row r="1213">
      <c r="A1213" s="291">
        <v>44448.0</v>
      </c>
      <c r="B1213" s="296" t="s">
        <v>7419</v>
      </c>
      <c r="C1213" s="296" t="s">
        <v>7995</v>
      </c>
      <c r="D1213" s="296" t="s">
        <v>7996</v>
      </c>
      <c r="E1213" s="297">
        <v>-10.5</v>
      </c>
    </row>
    <row r="1214">
      <c r="A1214" s="291">
        <v>44448.0</v>
      </c>
      <c r="B1214" s="296" t="s">
        <v>7419</v>
      </c>
      <c r="C1214" s="296" t="s">
        <v>7997</v>
      </c>
      <c r="D1214" s="296" t="s">
        <v>7435</v>
      </c>
      <c r="E1214" s="297">
        <v>-19.35</v>
      </c>
    </row>
    <row r="1215">
      <c r="A1215" s="291">
        <v>44448.0</v>
      </c>
      <c r="B1215" s="296" t="s">
        <v>7419</v>
      </c>
      <c r="C1215" s="296" t="s">
        <v>7998</v>
      </c>
      <c r="D1215" s="296" t="s">
        <v>7435</v>
      </c>
      <c r="E1215" s="297">
        <v>-19.35</v>
      </c>
    </row>
    <row r="1216">
      <c r="A1216" s="291">
        <v>44448.0</v>
      </c>
      <c r="B1216" s="296" t="s">
        <v>7419</v>
      </c>
      <c r="C1216" s="296" t="s">
        <v>7999</v>
      </c>
      <c r="D1216" s="296" t="s">
        <v>7445</v>
      </c>
      <c r="E1216" s="297">
        <v>-21.0</v>
      </c>
    </row>
    <row r="1217">
      <c r="A1217" s="291">
        <v>44448.0</v>
      </c>
      <c r="B1217" s="296" t="s">
        <v>7419</v>
      </c>
      <c r="C1217" s="296" t="s">
        <v>7708</v>
      </c>
      <c r="D1217" s="296" t="s">
        <v>7457</v>
      </c>
      <c r="E1217" s="297">
        <v>-15.3</v>
      </c>
    </row>
    <row r="1218">
      <c r="A1218" s="291">
        <v>44448.0</v>
      </c>
      <c r="B1218" s="296" t="s">
        <v>7419</v>
      </c>
      <c r="C1218" s="296" t="s">
        <v>8000</v>
      </c>
      <c r="D1218" s="296" t="s">
        <v>7454</v>
      </c>
      <c r="E1218" s="297">
        <v>-16.95</v>
      </c>
    </row>
    <row r="1219">
      <c r="A1219" s="291">
        <v>44448.0</v>
      </c>
      <c r="B1219" s="296" t="s">
        <v>7419</v>
      </c>
      <c r="C1219" s="296" t="s">
        <v>8001</v>
      </c>
      <c r="D1219" s="296" t="s">
        <v>7506</v>
      </c>
      <c r="E1219" s="297">
        <v>-15.9</v>
      </c>
    </row>
    <row r="1220">
      <c r="A1220" s="291">
        <v>44448.0</v>
      </c>
      <c r="B1220" s="296" t="s">
        <v>7419</v>
      </c>
      <c r="C1220" s="296" t="s">
        <v>8002</v>
      </c>
      <c r="D1220" s="296" t="s">
        <v>7685</v>
      </c>
      <c r="E1220" s="297">
        <v>-20.1</v>
      </c>
    </row>
    <row r="1221">
      <c r="A1221" s="291">
        <v>44448.0</v>
      </c>
      <c r="B1221" s="296" t="s">
        <v>7419</v>
      </c>
      <c r="C1221" s="296" t="s">
        <v>8003</v>
      </c>
      <c r="D1221" s="296" t="s">
        <v>7573</v>
      </c>
      <c r="E1221" s="297">
        <v>-15.3</v>
      </c>
    </row>
    <row r="1222">
      <c r="A1222" s="291">
        <v>44448.0</v>
      </c>
      <c r="B1222" s="296" t="s">
        <v>7419</v>
      </c>
      <c r="C1222" s="296" t="s">
        <v>8004</v>
      </c>
      <c r="D1222" s="296" t="s">
        <v>8005</v>
      </c>
      <c r="E1222" s="297">
        <v>-22.5</v>
      </c>
    </row>
    <row r="1223">
      <c r="A1223" s="291">
        <v>44448.0</v>
      </c>
      <c r="B1223" s="296" t="s">
        <v>7419</v>
      </c>
      <c r="C1223" s="296" t="s">
        <v>8006</v>
      </c>
      <c r="D1223" s="296" t="s">
        <v>8007</v>
      </c>
      <c r="E1223" s="297">
        <v>-10.5</v>
      </c>
    </row>
    <row r="1224">
      <c r="A1224" s="291">
        <v>44447.0</v>
      </c>
      <c r="B1224" s="296" t="s">
        <v>7419</v>
      </c>
      <c r="C1224" s="296" t="s">
        <v>7970</v>
      </c>
      <c r="D1224" s="296" t="s">
        <v>7459</v>
      </c>
      <c r="E1224" s="297">
        <v>0.0</v>
      </c>
    </row>
    <row r="1225">
      <c r="A1225" s="291">
        <v>44447.0</v>
      </c>
      <c r="B1225" s="296" t="s">
        <v>7419</v>
      </c>
      <c r="C1225" s="296" t="s">
        <v>7925</v>
      </c>
      <c r="D1225" s="296" t="s">
        <v>7459</v>
      </c>
      <c r="E1225" s="297">
        <v>0.0</v>
      </c>
    </row>
    <row r="1226">
      <c r="A1226" s="291">
        <v>44447.0</v>
      </c>
      <c r="B1226" s="296" t="s">
        <v>7419</v>
      </c>
      <c r="C1226" s="296" t="s">
        <v>8008</v>
      </c>
      <c r="D1226" s="296" t="s">
        <v>7410</v>
      </c>
      <c r="E1226" s="297">
        <v>7.08</v>
      </c>
    </row>
    <row r="1227">
      <c r="A1227" s="291">
        <v>44447.0</v>
      </c>
      <c r="B1227" s="296" t="s">
        <v>7419</v>
      </c>
      <c r="C1227" s="296" t="s">
        <v>7903</v>
      </c>
      <c r="D1227" s="296" t="s">
        <v>7459</v>
      </c>
      <c r="E1227" s="297">
        <v>0.0</v>
      </c>
    </row>
    <row r="1228">
      <c r="A1228" s="291">
        <v>44447.0</v>
      </c>
      <c r="B1228" s="296" t="s">
        <v>7419</v>
      </c>
      <c r="C1228" s="296" t="s">
        <v>7975</v>
      </c>
      <c r="D1228" s="296" t="s">
        <v>7679</v>
      </c>
      <c r="E1228" s="297">
        <v>-15.3</v>
      </c>
    </row>
    <row r="1229">
      <c r="A1229" s="291">
        <v>44447.0</v>
      </c>
      <c r="B1229" s="296" t="s">
        <v>7419</v>
      </c>
      <c r="C1229" s="296" t="s">
        <v>8009</v>
      </c>
      <c r="D1229" s="296" t="s">
        <v>7437</v>
      </c>
      <c r="E1229" s="297">
        <v>-15.9</v>
      </c>
    </row>
    <row r="1230">
      <c r="A1230" s="291">
        <v>44447.0</v>
      </c>
      <c r="B1230" s="296" t="s">
        <v>7419</v>
      </c>
      <c r="C1230" s="296" t="s">
        <v>8010</v>
      </c>
      <c r="D1230" s="296" t="s">
        <v>7437</v>
      </c>
      <c r="E1230" s="297">
        <v>-15.9</v>
      </c>
    </row>
    <row r="1231">
      <c r="A1231" s="291">
        <v>44447.0</v>
      </c>
      <c r="B1231" s="296" t="s">
        <v>7419</v>
      </c>
      <c r="C1231" s="296" t="s">
        <v>8011</v>
      </c>
      <c r="D1231" s="296" t="s">
        <v>7679</v>
      </c>
      <c r="E1231" s="297">
        <v>-15.3</v>
      </c>
    </row>
    <row r="1232">
      <c r="A1232" s="291">
        <v>44447.0</v>
      </c>
      <c r="B1232" s="296" t="s">
        <v>7419</v>
      </c>
      <c r="C1232" s="296" t="s">
        <v>8012</v>
      </c>
      <c r="D1232" s="296" t="s">
        <v>7531</v>
      </c>
      <c r="E1232" s="297">
        <v>-15.75</v>
      </c>
    </row>
    <row r="1233">
      <c r="A1233" s="291">
        <v>44447.0</v>
      </c>
      <c r="B1233" s="296" t="s">
        <v>7419</v>
      </c>
      <c r="C1233" s="296" t="s">
        <v>8013</v>
      </c>
      <c r="D1233" s="296" t="s">
        <v>7774</v>
      </c>
      <c r="E1233" s="297">
        <v>-10.05</v>
      </c>
    </row>
    <row r="1234">
      <c r="A1234" s="291">
        <v>44447.0</v>
      </c>
      <c r="B1234" s="296" t="s">
        <v>7419</v>
      </c>
      <c r="C1234" s="296" t="s">
        <v>8014</v>
      </c>
      <c r="D1234" s="296" t="s">
        <v>7428</v>
      </c>
      <c r="E1234" s="297">
        <v>-24.15</v>
      </c>
    </row>
    <row r="1235">
      <c r="A1235" s="291">
        <v>44447.0</v>
      </c>
      <c r="B1235" s="296" t="s">
        <v>7419</v>
      </c>
      <c r="C1235" s="296" t="s">
        <v>7906</v>
      </c>
      <c r="D1235" s="296" t="s">
        <v>7454</v>
      </c>
      <c r="E1235" s="297">
        <v>-16.95</v>
      </c>
    </row>
    <row r="1236">
      <c r="A1236" s="291">
        <v>44447.0</v>
      </c>
      <c r="B1236" s="296" t="s">
        <v>7419</v>
      </c>
      <c r="C1236" s="296" t="s">
        <v>8015</v>
      </c>
      <c r="D1236" s="296" t="s">
        <v>7454</v>
      </c>
      <c r="E1236" s="297">
        <v>-16.95</v>
      </c>
    </row>
    <row r="1237">
      <c r="A1237" s="291">
        <v>44447.0</v>
      </c>
      <c r="B1237" s="296" t="s">
        <v>7419</v>
      </c>
      <c r="C1237" s="296" t="s">
        <v>8016</v>
      </c>
      <c r="D1237" s="296" t="s">
        <v>7454</v>
      </c>
      <c r="E1237" s="297">
        <v>-16.95</v>
      </c>
    </row>
    <row r="1238">
      <c r="A1238" s="291">
        <v>44447.0</v>
      </c>
      <c r="B1238" s="296" t="s">
        <v>7419</v>
      </c>
      <c r="C1238" s="296" t="s">
        <v>8017</v>
      </c>
      <c r="D1238" s="296" t="s">
        <v>7454</v>
      </c>
      <c r="E1238" s="297">
        <v>-16.95</v>
      </c>
    </row>
    <row r="1239">
      <c r="A1239" s="291">
        <v>44447.0</v>
      </c>
      <c r="B1239" s="296" t="s">
        <v>7419</v>
      </c>
      <c r="C1239" s="296" t="s">
        <v>8018</v>
      </c>
      <c r="D1239" s="296" t="s">
        <v>7414</v>
      </c>
      <c r="E1239" s="297">
        <v>-23.4</v>
      </c>
    </row>
    <row r="1240">
      <c r="A1240" s="291">
        <v>44447.0</v>
      </c>
      <c r="B1240" s="296" t="s">
        <v>7419</v>
      </c>
      <c r="C1240" s="296" t="s">
        <v>8019</v>
      </c>
      <c r="D1240" s="296" t="s">
        <v>7457</v>
      </c>
      <c r="E1240" s="297">
        <v>-15.3</v>
      </c>
    </row>
    <row r="1241">
      <c r="A1241" s="291">
        <v>44447.0</v>
      </c>
      <c r="B1241" s="296" t="s">
        <v>7419</v>
      </c>
      <c r="C1241" s="296" t="s">
        <v>8020</v>
      </c>
      <c r="D1241" s="296" t="s">
        <v>7445</v>
      </c>
      <c r="E1241" s="297">
        <v>-21.75</v>
      </c>
    </row>
    <row r="1242">
      <c r="A1242" s="291">
        <v>44447.0</v>
      </c>
      <c r="B1242" s="296" t="s">
        <v>7419</v>
      </c>
      <c r="C1242" s="296" t="s">
        <v>8021</v>
      </c>
      <c r="D1242" s="296" t="s">
        <v>7435</v>
      </c>
      <c r="E1242" s="297">
        <v>-19.35</v>
      </c>
    </row>
    <row r="1243">
      <c r="A1243" s="291">
        <v>44447.0</v>
      </c>
      <c r="B1243" s="296" t="s">
        <v>7419</v>
      </c>
      <c r="C1243" s="296" t="s">
        <v>8022</v>
      </c>
      <c r="D1243" s="296" t="s">
        <v>7676</v>
      </c>
      <c r="E1243" s="297">
        <v>-15.3</v>
      </c>
    </row>
    <row r="1244">
      <c r="A1244" s="291">
        <v>44447.0</v>
      </c>
      <c r="B1244" s="296" t="s">
        <v>7419</v>
      </c>
      <c r="C1244" s="296" t="s">
        <v>8023</v>
      </c>
      <c r="D1244" s="296" t="s">
        <v>7457</v>
      </c>
      <c r="E1244" s="297">
        <v>-15.3</v>
      </c>
    </row>
    <row r="1245">
      <c r="A1245" s="291">
        <v>44447.0</v>
      </c>
      <c r="B1245" s="296" t="s">
        <v>7419</v>
      </c>
      <c r="C1245" s="296" t="s">
        <v>8024</v>
      </c>
      <c r="D1245" s="296" t="s">
        <v>7457</v>
      </c>
      <c r="E1245" s="297">
        <v>-15.3</v>
      </c>
    </row>
    <row r="1246">
      <c r="A1246" s="291">
        <v>44447.0</v>
      </c>
      <c r="B1246" s="296" t="s">
        <v>7419</v>
      </c>
      <c r="C1246" s="296" t="s">
        <v>8025</v>
      </c>
      <c r="D1246" s="296" t="s">
        <v>7621</v>
      </c>
      <c r="E1246" s="297">
        <v>-15.3</v>
      </c>
    </row>
    <row r="1247">
      <c r="A1247" s="291">
        <v>44447.0</v>
      </c>
      <c r="B1247" s="296" t="s">
        <v>7419</v>
      </c>
      <c r="C1247" s="296" t="s">
        <v>8026</v>
      </c>
      <c r="D1247" s="296" t="s">
        <v>7457</v>
      </c>
      <c r="E1247" s="297">
        <v>-15.3</v>
      </c>
    </row>
    <row r="1248">
      <c r="A1248" s="291">
        <v>44446.0</v>
      </c>
      <c r="B1248" s="296" t="s">
        <v>7419</v>
      </c>
      <c r="C1248" s="296" t="s">
        <v>7967</v>
      </c>
      <c r="D1248" s="296" t="s">
        <v>7459</v>
      </c>
      <c r="E1248" s="297">
        <v>0.0</v>
      </c>
    </row>
    <row r="1249">
      <c r="A1249" s="291">
        <v>44446.0</v>
      </c>
      <c r="B1249" s="296" t="s">
        <v>7419</v>
      </c>
      <c r="C1249" s="296" t="s">
        <v>7872</v>
      </c>
      <c r="D1249" s="296" t="s">
        <v>7459</v>
      </c>
      <c r="E1249" s="297">
        <v>0.0</v>
      </c>
    </row>
    <row r="1250">
      <c r="A1250" s="291">
        <v>44446.0</v>
      </c>
      <c r="B1250" s="296" t="s">
        <v>7419</v>
      </c>
      <c r="C1250" s="296" t="s">
        <v>8027</v>
      </c>
      <c r="D1250" s="296" t="s">
        <v>7774</v>
      </c>
      <c r="E1250" s="297">
        <v>8.04</v>
      </c>
    </row>
    <row r="1251">
      <c r="A1251" s="291">
        <v>44446.0</v>
      </c>
      <c r="B1251" s="296" t="s">
        <v>7419</v>
      </c>
      <c r="C1251" s="296" t="s">
        <v>8028</v>
      </c>
      <c r="D1251" s="296" t="s">
        <v>7889</v>
      </c>
      <c r="E1251" s="297">
        <v>12.24</v>
      </c>
    </row>
    <row r="1252">
      <c r="A1252" s="291">
        <v>44446.0</v>
      </c>
      <c r="B1252" s="296" t="s">
        <v>7419</v>
      </c>
      <c r="C1252" s="296" t="s">
        <v>7823</v>
      </c>
      <c r="D1252" s="296" t="s">
        <v>7459</v>
      </c>
      <c r="E1252" s="297">
        <v>0.0</v>
      </c>
    </row>
    <row r="1253">
      <c r="A1253" s="291">
        <v>44446.0</v>
      </c>
      <c r="B1253" s="296" t="s">
        <v>7419</v>
      </c>
      <c r="C1253" s="296" t="s">
        <v>8029</v>
      </c>
      <c r="D1253" s="296" t="s">
        <v>7676</v>
      </c>
      <c r="E1253" s="297">
        <v>12.24</v>
      </c>
    </row>
    <row r="1254">
      <c r="A1254" s="291">
        <v>44446.0</v>
      </c>
      <c r="B1254" s="296" t="s">
        <v>7419</v>
      </c>
      <c r="C1254" s="296" t="s">
        <v>8030</v>
      </c>
      <c r="D1254" s="296" t="s">
        <v>7441</v>
      </c>
      <c r="E1254" s="297">
        <v>16.08</v>
      </c>
    </row>
    <row r="1255">
      <c r="A1255" s="291">
        <v>44446.0</v>
      </c>
      <c r="B1255" s="296" t="s">
        <v>7419</v>
      </c>
      <c r="C1255" s="296" t="s">
        <v>7964</v>
      </c>
      <c r="D1255" s="296" t="s">
        <v>7459</v>
      </c>
      <c r="E1255" s="297">
        <v>0.0</v>
      </c>
    </row>
    <row r="1256">
      <c r="A1256" s="291">
        <v>44446.0</v>
      </c>
      <c r="B1256" s="296" t="s">
        <v>7419</v>
      </c>
      <c r="C1256" s="296" t="s">
        <v>8031</v>
      </c>
      <c r="D1256" s="296" t="s">
        <v>7774</v>
      </c>
      <c r="E1256" s="297">
        <v>8.04</v>
      </c>
    </row>
    <row r="1257">
      <c r="A1257" s="291">
        <v>44446.0</v>
      </c>
      <c r="B1257" s="296" t="s">
        <v>7419</v>
      </c>
      <c r="C1257" s="296" t="s">
        <v>7977</v>
      </c>
      <c r="D1257" s="296" t="s">
        <v>7459</v>
      </c>
      <c r="E1257" s="297">
        <v>0.0</v>
      </c>
    </row>
    <row r="1258">
      <c r="A1258" s="291">
        <v>44446.0</v>
      </c>
      <c r="B1258" s="296" t="s">
        <v>7419</v>
      </c>
      <c r="C1258" s="296" t="s">
        <v>8032</v>
      </c>
      <c r="D1258" s="296" t="s">
        <v>7435</v>
      </c>
      <c r="E1258" s="297">
        <v>-19.35</v>
      </c>
    </row>
    <row r="1259">
      <c r="A1259" s="291">
        <v>44446.0</v>
      </c>
      <c r="B1259" s="296" t="s">
        <v>7419</v>
      </c>
      <c r="C1259" s="296" t="s">
        <v>8033</v>
      </c>
      <c r="D1259" s="296" t="s">
        <v>7853</v>
      </c>
      <c r="E1259" s="297">
        <v>-16.5</v>
      </c>
    </row>
    <row r="1260">
      <c r="A1260" s="291">
        <v>44446.0</v>
      </c>
      <c r="B1260" s="296" t="s">
        <v>7419</v>
      </c>
      <c r="C1260" s="296" t="s">
        <v>8034</v>
      </c>
      <c r="D1260" s="296" t="s">
        <v>7445</v>
      </c>
      <c r="E1260" s="297">
        <v>-21.75</v>
      </c>
    </row>
    <row r="1261">
      <c r="A1261" s="291">
        <v>44446.0</v>
      </c>
      <c r="B1261" s="296" t="s">
        <v>7419</v>
      </c>
      <c r="C1261" s="296" t="s">
        <v>8035</v>
      </c>
      <c r="D1261" s="296" t="s">
        <v>7639</v>
      </c>
      <c r="E1261" s="297">
        <v>-15.3</v>
      </c>
    </row>
    <row r="1262">
      <c r="A1262" s="291">
        <v>44446.0</v>
      </c>
      <c r="B1262" s="296" t="s">
        <v>7419</v>
      </c>
      <c r="C1262" s="296" t="s">
        <v>8036</v>
      </c>
      <c r="D1262" s="296" t="s">
        <v>8037</v>
      </c>
      <c r="E1262" s="297">
        <v>-19.2</v>
      </c>
    </row>
    <row r="1263">
      <c r="A1263" s="291">
        <v>44446.0</v>
      </c>
      <c r="B1263" s="296" t="s">
        <v>7419</v>
      </c>
      <c r="C1263" s="296" t="s">
        <v>8038</v>
      </c>
      <c r="D1263" s="296" t="s">
        <v>7428</v>
      </c>
      <c r="E1263" s="297">
        <v>-24.15</v>
      </c>
    </row>
    <row r="1264">
      <c r="A1264" s="291">
        <v>44446.0</v>
      </c>
      <c r="B1264" s="296" t="s">
        <v>7419</v>
      </c>
      <c r="C1264" s="296" t="s">
        <v>8039</v>
      </c>
      <c r="D1264" s="296" t="s">
        <v>7454</v>
      </c>
      <c r="E1264" s="297">
        <v>-16.95</v>
      </c>
    </row>
    <row r="1265">
      <c r="A1265" s="291">
        <v>44446.0</v>
      </c>
      <c r="B1265" s="296" t="s">
        <v>7419</v>
      </c>
      <c r="C1265" s="296" t="s">
        <v>8040</v>
      </c>
      <c r="D1265" s="296" t="s">
        <v>7542</v>
      </c>
      <c r="E1265" s="297">
        <v>-15.9</v>
      </c>
    </row>
    <row r="1266">
      <c r="A1266" s="291">
        <v>44446.0</v>
      </c>
      <c r="B1266" s="296" t="s">
        <v>7419</v>
      </c>
      <c r="C1266" s="296" t="s">
        <v>7763</v>
      </c>
      <c r="D1266" s="296" t="s">
        <v>8041</v>
      </c>
      <c r="E1266" s="297">
        <v>-19.35</v>
      </c>
    </row>
    <row r="1267">
      <c r="A1267" s="291">
        <v>44446.0</v>
      </c>
      <c r="B1267" s="296" t="s">
        <v>7419</v>
      </c>
      <c r="C1267" s="296" t="s">
        <v>8042</v>
      </c>
      <c r="D1267" s="296" t="s">
        <v>7774</v>
      </c>
      <c r="E1267" s="297">
        <v>-10.05</v>
      </c>
    </row>
    <row r="1268">
      <c r="A1268" s="291">
        <v>44446.0</v>
      </c>
      <c r="B1268" s="296" t="s">
        <v>7419</v>
      </c>
      <c r="C1268" s="296" t="s">
        <v>8043</v>
      </c>
      <c r="D1268" s="296" t="s">
        <v>7635</v>
      </c>
      <c r="E1268" s="297">
        <v>-18.6</v>
      </c>
    </row>
    <row r="1269">
      <c r="A1269" s="291">
        <v>44446.0</v>
      </c>
      <c r="B1269" s="296" t="s">
        <v>7419</v>
      </c>
      <c r="C1269" s="296" t="s">
        <v>8044</v>
      </c>
      <c r="D1269" s="296" t="s">
        <v>7853</v>
      </c>
      <c r="E1269" s="297">
        <v>-16.5</v>
      </c>
    </row>
    <row r="1270">
      <c r="A1270" s="291">
        <v>44446.0</v>
      </c>
      <c r="B1270" s="296" t="s">
        <v>7419</v>
      </c>
      <c r="C1270" s="296" t="s">
        <v>8045</v>
      </c>
      <c r="D1270" s="296" t="s">
        <v>7923</v>
      </c>
      <c r="E1270" s="297">
        <v>-10.5</v>
      </c>
    </row>
    <row r="1271">
      <c r="A1271" s="291">
        <v>44446.0</v>
      </c>
      <c r="B1271" s="296" t="s">
        <v>7419</v>
      </c>
      <c r="C1271" s="296" t="s">
        <v>8046</v>
      </c>
      <c r="D1271" s="296" t="s">
        <v>7768</v>
      </c>
      <c r="E1271" s="297">
        <v>-17.7</v>
      </c>
    </row>
    <row r="1272">
      <c r="A1272" s="291">
        <v>44446.0</v>
      </c>
      <c r="B1272" s="296" t="s">
        <v>7419</v>
      </c>
      <c r="C1272" s="296" t="s">
        <v>8047</v>
      </c>
      <c r="D1272" s="296" t="s">
        <v>7414</v>
      </c>
      <c r="E1272" s="297">
        <v>-23.4</v>
      </c>
    </row>
    <row r="1273">
      <c r="A1273" s="291">
        <v>44446.0</v>
      </c>
      <c r="B1273" s="296" t="s">
        <v>7419</v>
      </c>
      <c r="C1273" s="296" t="s">
        <v>7765</v>
      </c>
      <c r="D1273" s="296" t="s">
        <v>7445</v>
      </c>
      <c r="E1273" s="297">
        <v>-21.75</v>
      </c>
    </row>
    <row r="1274">
      <c r="A1274" s="291">
        <v>44446.0</v>
      </c>
      <c r="B1274" s="296" t="s">
        <v>7419</v>
      </c>
      <c r="C1274" s="296" t="s">
        <v>8048</v>
      </c>
      <c r="D1274" s="296" t="s">
        <v>7988</v>
      </c>
      <c r="E1274" s="297">
        <v>-23.4</v>
      </c>
    </row>
    <row r="1275">
      <c r="A1275" s="291">
        <v>44446.0</v>
      </c>
      <c r="B1275" s="296" t="s">
        <v>7419</v>
      </c>
      <c r="C1275" s="296" t="s">
        <v>8049</v>
      </c>
      <c r="D1275" s="296" t="s">
        <v>7674</v>
      </c>
      <c r="E1275" s="297">
        <v>-23.4</v>
      </c>
    </row>
    <row r="1276">
      <c r="A1276" s="291">
        <v>44446.0</v>
      </c>
      <c r="B1276" s="296" t="s">
        <v>7419</v>
      </c>
      <c r="C1276" s="296" t="s">
        <v>8050</v>
      </c>
      <c r="D1276" s="296" t="s">
        <v>7674</v>
      </c>
      <c r="E1276" s="297">
        <v>-23.4</v>
      </c>
    </row>
    <row r="1277">
      <c r="A1277" s="291">
        <v>44446.0</v>
      </c>
      <c r="B1277" s="296" t="s">
        <v>7419</v>
      </c>
      <c r="C1277" s="296" t="s">
        <v>8051</v>
      </c>
      <c r="D1277" s="296" t="s">
        <v>7428</v>
      </c>
      <c r="E1277" s="297">
        <v>-24.15</v>
      </c>
    </row>
    <row r="1278">
      <c r="A1278" s="291">
        <v>44446.0</v>
      </c>
      <c r="B1278" s="296" t="s">
        <v>7419</v>
      </c>
      <c r="C1278" s="296" t="s">
        <v>8052</v>
      </c>
      <c r="D1278" s="296" t="s">
        <v>7414</v>
      </c>
      <c r="E1278" s="297">
        <v>-23.4</v>
      </c>
    </row>
    <row r="1279">
      <c r="A1279" s="291">
        <v>44446.0</v>
      </c>
      <c r="B1279" s="296" t="s">
        <v>7419</v>
      </c>
      <c r="C1279" s="296" t="s">
        <v>8053</v>
      </c>
      <c r="D1279" s="296" t="s">
        <v>7428</v>
      </c>
      <c r="E1279" s="297">
        <v>-24.15</v>
      </c>
    </row>
    <row r="1280">
      <c r="A1280" s="291">
        <v>44446.0</v>
      </c>
      <c r="B1280" s="296" t="s">
        <v>7419</v>
      </c>
      <c r="C1280" s="296" t="s">
        <v>8054</v>
      </c>
      <c r="D1280" s="296" t="s">
        <v>7454</v>
      </c>
      <c r="E1280" s="297">
        <v>-16.95</v>
      </c>
    </row>
    <row r="1281">
      <c r="A1281" s="291">
        <v>44446.0</v>
      </c>
      <c r="B1281" s="296" t="s">
        <v>7419</v>
      </c>
      <c r="C1281" s="296" t="s">
        <v>8055</v>
      </c>
      <c r="D1281" s="296" t="s">
        <v>7454</v>
      </c>
      <c r="E1281" s="297">
        <v>-16.95</v>
      </c>
    </row>
    <row r="1282">
      <c r="A1282" s="291">
        <v>44446.0</v>
      </c>
      <c r="B1282" s="296" t="s">
        <v>7419</v>
      </c>
      <c r="C1282" s="296" t="s">
        <v>8056</v>
      </c>
      <c r="D1282" s="296" t="s">
        <v>7454</v>
      </c>
      <c r="E1282" s="297">
        <v>-16.95</v>
      </c>
    </row>
    <row r="1283">
      <c r="A1283" s="291">
        <v>44446.0</v>
      </c>
      <c r="B1283" s="296" t="s">
        <v>7419</v>
      </c>
      <c r="C1283" s="296" t="s">
        <v>8057</v>
      </c>
      <c r="D1283" s="296" t="s">
        <v>7889</v>
      </c>
      <c r="E1283" s="297">
        <v>-15.3</v>
      </c>
    </row>
    <row r="1284">
      <c r="A1284" s="291">
        <v>44446.0</v>
      </c>
      <c r="B1284" s="296" t="s">
        <v>7419</v>
      </c>
      <c r="C1284" s="296" t="s">
        <v>8058</v>
      </c>
      <c r="D1284" s="296" t="s">
        <v>7454</v>
      </c>
      <c r="E1284" s="297">
        <v>-16.95</v>
      </c>
    </row>
    <row r="1285">
      <c r="A1285" s="291">
        <v>44446.0</v>
      </c>
      <c r="B1285" s="296" t="s">
        <v>7419</v>
      </c>
      <c r="C1285" s="296" t="s">
        <v>8059</v>
      </c>
      <c r="D1285" s="296" t="s">
        <v>7454</v>
      </c>
      <c r="E1285" s="297">
        <v>-16.95</v>
      </c>
    </row>
    <row r="1286">
      <c r="A1286" s="291">
        <v>44446.0</v>
      </c>
      <c r="B1286" s="296" t="s">
        <v>7419</v>
      </c>
      <c r="C1286" s="296" t="s">
        <v>8060</v>
      </c>
      <c r="D1286" s="296" t="s">
        <v>7454</v>
      </c>
      <c r="E1286" s="297">
        <v>-16.95</v>
      </c>
    </row>
    <row r="1287">
      <c r="A1287" s="291">
        <v>44446.0</v>
      </c>
      <c r="B1287" s="296" t="s">
        <v>7419</v>
      </c>
      <c r="C1287" s="296" t="s">
        <v>8061</v>
      </c>
      <c r="D1287" s="296" t="s">
        <v>7454</v>
      </c>
      <c r="E1287" s="297">
        <v>-16.95</v>
      </c>
    </row>
    <row r="1288">
      <c r="A1288" s="291">
        <v>44446.0</v>
      </c>
      <c r="B1288" s="296" t="s">
        <v>7419</v>
      </c>
      <c r="C1288" s="296" t="s">
        <v>8062</v>
      </c>
      <c r="D1288" s="296" t="s">
        <v>7542</v>
      </c>
      <c r="E1288" s="297">
        <v>-15.9</v>
      </c>
    </row>
    <row r="1289">
      <c r="A1289" s="291">
        <v>44446.0</v>
      </c>
      <c r="B1289" s="296" t="s">
        <v>7419</v>
      </c>
      <c r="C1289" s="296" t="s">
        <v>8063</v>
      </c>
      <c r="D1289" s="296" t="s">
        <v>7685</v>
      </c>
      <c r="E1289" s="297">
        <v>-20.1</v>
      </c>
    </row>
    <row r="1290">
      <c r="A1290" s="291">
        <v>44446.0</v>
      </c>
      <c r="B1290" s="296" t="s">
        <v>7419</v>
      </c>
      <c r="C1290" s="296" t="s">
        <v>8064</v>
      </c>
      <c r="D1290" s="296" t="s">
        <v>7889</v>
      </c>
      <c r="E1290" s="297">
        <v>-15.3</v>
      </c>
    </row>
    <row r="1291">
      <c r="A1291" s="291">
        <v>44446.0</v>
      </c>
      <c r="B1291" s="296" t="s">
        <v>7419</v>
      </c>
      <c r="C1291" s="296" t="s">
        <v>8065</v>
      </c>
      <c r="D1291" s="296" t="s">
        <v>7787</v>
      </c>
      <c r="E1291" s="297">
        <v>-15.9</v>
      </c>
    </row>
    <row r="1292">
      <c r="A1292" s="291">
        <v>44446.0</v>
      </c>
      <c r="B1292" s="296" t="s">
        <v>7419</v>
      </c>
      <c r="C1292" s="296" t="s">
        <v>8066</v>
      </c>
      <c r="D1292" s="296" t="s">
        <v>7573</v>
      </c>
      <c r="E1292" s="297">
        <v>-15.3</v>
      </c>
    </row>
    <row r="1293">
      <c r="A1293" s="291">
        <v>44446.0</v>
      </c>
      <c r="B1293" s="296" t="s">
        <v>7419</v>
      </c>
      <c r="C1293" s="296" t="s">
        <v>8067</v>
      </c>
      <c r="D1293" s="296" t="s">
        <v>7679</v>
      </c>
      <c r="E1293" s="297">
        <v>-15.3</v>
      </c>
    </row>
    <row r="1294">
      <c r="A1294" s="291">
        <v>44446.0</v>
      </c>
      <c r="B1294" s="296" t="s">
        <v>7419</v>
      </c>
      <c r="C1294" s="296" t="s">
        <v>8068</v>
      </c>
      <c r="D1294" s="296" t="s">
        <v>7679</v>
      </c>
      <c r="E1294" s="297">
        <v>-15.3</v>
      </c>
    </row>
    <row r="1295">
      <c r="A1295" s="291">
        <v>44446.0</v>
      </c>
      <c r="B1295" s="296" t="s">
        <v>7419</v>
      </c>
      <c r="C1295" s="296" t="s">
        <v>8069</v>
      </c>
      <c r="D1295" s="296" t="s">
        <v>7768</v>
      </c>
      <c r="E1295" s="297">
        <v>-17.7</v>
      </c>
    </row>
    <row r="1296">
      <c r="A1296" s="291">
        <v>44446.0</v>
      </c>
      <c r="B1296" s="296" t="s">
        <v>7419</v>
      </c>
      <c r="C1296" s="296" t="s">
        <v>8070</v>
      </c>
      <c r="D1296" s="296" t="s">
        <v>7559</v>
      </c>
      <c r="E1296" s="297">
        <v>-17.7</v>
      </c>
    </row>
    <row r="1297">
      <c r="A1297" s="291">
        <v>44446.0</v>
      </c>
      <c r="B1297" s="296" t="s">
        <v>7419</v>
      </c>
      <c r="C1297" s="296" t="s">
        <v>7668</v>
      </c>
      <c r="D1297" s="296" t="s">
        <v>7621</v>
      </c>
      <c r="E1297" s="297">
        <v>-15.3</v>
      </c>
    </row>
    <row r="1298">
      <c r="A1298" s="291">
        <v>44446.0</v>
      </c>
      <c r="B1298" s="296" t="s">
        <v>7419</v>
      </c>
      <c r="C1298" s="296" t="s">
        <v>8071</v>
      </c>
      <c r="D1298" s="296" t="s">
        <v>7410</v>
      </c>
      <c r="E1298" s="297">
        <v>-10.05</v>
      </c>
    </row>
    <row r="1299">
      <c r="A1299" s="291">
        <v>44446.0</v>
      </c>
      <c r="B1299" s="296" t="s">
        <v>7419</v>
      </c>
      <c r="C1299" s="296" t="s">
        <v>8072</v>
      </c>
      <c r="D1299" s="296" t="s">
        <v>7889</v>
      </c>
      <c r="E1299" s="297">
        <v>-15.3</v>
      </c>
    </row>
    <row r="1300">
      <c r="A1300" s="291">
        <v>44446.0</v>
      </c>
      <c r="B1300" s="296" t="s">
        <v>7419</v>
      </c>
      <c r="C1300" s="296" t="s">
        <v>8073</v>
      </c>
      <c r="D1300" s="296" t="s">
        <v>7676</v>
      </c>
      <c r="E1300" s="297">
        <v>-15.3</v>
      </c>
    </row>
    <row r="1301">
      <c r="A1301" s="291">
        <v>44446.0</v>
      </c>
      <c r="B1301" s="296" t="s">
        <v>7419</v>
      </c>
      <c r="C1301" s="296" t="s">
        <v>7904</v>
      </c>
      <c r="D1301" s="296" t="s">
        <v>7445</v>
      </c>
      <c r="E1301" s="297">
        <v>-21.75</v>
      </c>
    </row>
    <row r="1302">
      <c r="A1302" s="291">
        <v>44446.0</v>
      </c>
      <c r="B1302" s="296" t="s">
        <v>7419</v>
      </c>
      <c r="C1302" s="296" t="s">
        <v>7706</v>
      </c>
      <c r="D1302" s="296" t="s">
        <v>7707</v>
      </c>
      <c r="E1302" s="297">
        <v>-19.2</v>
      </c>
    </row>
    <row r="1303">
      <c r="A1303" s="291">
        <v>44446.0</v>
      </c>
      <c r="B1303" s="296" t="s">
        <v>7419</v>
      </c>
      <c r="C1303" s="296" t="s">
        <v>8074</v>
      </c>
      <c r="D1303" s="296" t="s">
        <v>7457</v>
      </c>
      <c r="E1303" s="297">
        <v>-15.3</v>
      </c>
    </row>
    <row r="1304">
      <c r="A1304" s="291">
        <v>44446.0</v>
      </c>
      <c r="B1304" s="296" t="s">
        <v>7419</v>
      </c>
      <c r="C1304" s="296" t="s">
        <v>8075</v>
      </c>
      <c r="D1304" s="296" t="s">
        <v>7506</v>
      </c>
      <c r="E1304" s="297">
        <v>-15.9</v>
      </c>
    </row>
    <row r="1305">
      <c r="A1305" s="291">
        <v>44446.0</v>
      </c>
      <c r="B1305" s="296" t="s">
        <v>7419</v>
      </c>
      <c r="C1305" s="296" t="s">
        <v>8076</v>
      </c>
      <c r="D1305" s="296" t="s">
        <v>7457</v>
      </c>
      <c r="E1305" s="297">
        <v>-15.3</v>
      </c>
    </row>
    <row r="1306">
      <c r="A1306" s="291">
        <v>44446.0</v>
      </c>
      <c r="B1306" s="296" t="s">
        <v>7419</v>
      </c>
      <c r="C1306" s="296" t="s">
        <v>8077</v>
      </c>
      <c r="D1306" s="296" t="s">
        <v>7457</v>
      </c>
      <c r="E1306" s="297">
        <v>-15.3</v>
      </c>
    </row>
    <row r="1307">
      <c r="A1307" s="291">
        <v>44446.0</v>
      </c>
      <c r="B1307" s="296" t="s">
        <v>7419</v>
      </c>
      <c r="C1307" s="296" t="s">
        <v>8078</v>
      </c>
      <c r="D1307" s="296" t="s">
        <v>7457</v>
      </c>
      <c r="E1307" s="297">
        <v>-15.3</v>
      </c>
    </row>
    <row r="1308">
      <c r="A1308" s="291">
        <v>44446.0</v>
      </c>
      <c r="B1308" s="296" t="s">
        <v>7419</v>
      </c>
      <c r="C1308" s="296" t="s">
        <v>8079</v>
      </c>
      <c r="D1308" s="296" t="s">
        <v>7457</v>
      </c>
      <c r="E1308" s="297">
        <v>-15.3</v>
      </c>
    </row>
    <row r="1309">
      <c r="A1309" s="291">
        <v>44446.0</v>
      </c>
      <c r="B1309" s="296" t="s">
        <v>7419</v>
      </c>
      <c r="C1309" s="296" t="s">
        <v>8080</v>
      </c>
      <c r="D1309" s="296" t="s">
        <v>7457</v>
      </c>
      <c r="E1309" s="297">
        <v>-15.3</v>
      </c>
    </row>
    <row r="1310">
      <c r="A1310" s="291">
        <v>44446.0</v>
      </c>
      <c r="B1310" s="296" t="s">
        <v>7419</v>
      </c>
      <c r="C1310" s="296" t="s">
        <v>8081</v>
      </c>
      <c r="D1310" s="296" t="s">
        <v>7457</v>
      </c>
      <c r="E1310" s="297">
        <v>-15.3</v>
      </c>
    </row>
    <row r="1311">
      <c r="A1311" s="291">
        <v>44446.0</v>
      </c>
      <c r="B1311" s="296" t="s">
        <v>7419</v>
      </c>
      <c r="C1311" s="296" t="s">
        <v>8082</v>
      </c>
      <c r="D1311" s="296" t="s">
        <v>7435</v>
      </c>
      <c r="E1311" s="297">
        <v>-19.35</v>
      </c>
    </row>
    <row r="1312">
      <c r="A1312" s="291">
        <v>44446.0</v>
      </c>
      <c r="B1312" s="296" t="s">
        <v>7419</v>
      </c>
      <c r="C1312" s="296" t="s">
        <v>8083</v>
      </c>
      <c r="D1312" s="296" t="s">
        <v>7435</v>
      </c>
      <c r="E1312" s="297">
        <v>-19.35</v>
      </c>
    </row>
    <row r="1313">
      <c r="A1313" s="291">
        <v>44446.0</v>
      </c>
      <c r="B1313" s="296" t="s">
        <v>7419</v>
      </c>
      <c r="C1313" s="296" t="s">
        <v>8084</v>
      </c>
      <c r="D1313" s="296" t="s">
        <v>7676</v>
      </c>
      <c r="E1313" s="297">
        <v>-15.3</v>
      </c>
    </row>
    <row r="1314">
      <c r="A1314" s="291">
        <v>44446.0</v>
      </c>
      <c r="B1314" s="296" t="s">
        <v>7419</v>
      </c>
      <c r="C1314" s="296" t="s">
        <v>7670</v>
      </c>
      <c r="D1314" s="296" t="s">
        <v>7646</v>
      </c>
      <c r="E1314" s="297">
        <v>-15.3</v>
      </c>
    </row>
    <row r="1315">
      <c r="A1315" s="291">
        <v>44446.0</v>
      </c>
      <c r="B1315" s="296" t="s">
        <v>7419</v>
      </c>
      <c r="C1315" s="296" t="s">
        <v>8085</v>
      </c>
      <c r="D1315" s="296" t="s">
        <v>7676</v>
      </c>
      <c r="E1315" s="297">
        <v>-15.3</v>
      </c>
    </row>
    <row r="1316">
      <c r="A1316" s="291">
        <v>44446.0</v>
      </c>
      <c r="B1316" s="296" t="s">
        <v>7419</v>
      </c>
      <c r="C1316" s="296" t="s">
        <v>8086</v>
      </c>
      <c r="D1316" s="296" t="s">
        <v>7542</v>
      </c>
      <c r="E1316" s="297">
        <v>-15.9</v>
      </c>
    </row>
    <row r="1317">
      <c r="A1317" s="291">
        <v>44446.0</v>
      </c>
      <c r="B1317" s="296" t="s">
        <v>7419</v>
      </c>
      <c r="C1317" s="296" t="s">
        <v>8087</v>
      </c>
      <c r="D1317" s="296" t="s">
        <v>7676</v>
      </c>
      <c r="E1317" s="297">
        <v>-15.3</v>
      </c>
    </row>
    <row r="1318">
      <c r="A1318" s="291">
        <v>44446.0</v>
      </c>
      <c r="B1318" s="296" t="s">
        <v>7419</v>
      </c>
      <c r="C1318" s="296" t="s">
        <v>8088</v>
      </c>
      <c r="D1318" s="296" t="s">
        <v>7542</v>
      </c>
      <c r="E1318" s="297">
        <v>-15.9</v>
      </c>
    </row>
    <row r="1319">
      <c r="A1319" s="291">
        <v>44444.0</v>
      </c>
      <c r="B1319" s="296" t="s">
        <v>7419</v>
      </c>
      <c r="C1319" s="296" t="s">
        <v>8008</v>
      </c>
      <c r="D1319" s="296" t="s">
        <v>7459</v>
      </c>
      <c r="E1319" s="297">
        <v>0.0</v>
      </c>
    </row>
    <row r="1320">
      <c r="A1320" s="291">
        <v>44443.0</v>
      </c>
      <c r="B1320" s="296" t="s">
        <v>7419</v>
      </c>
      <c r="C1320" s="296" t="s">
        <v>7965</v>
      </c>
      <c r="D1320" s="296" t="s">
        <v>7459</v>
      </c>
      <c r="E1320" s="297">
        <v>0.0</v>
      </c>
    </row>
    <row r="1321">
      <c r="A1321" s="291">
        <v>44443.0</v>
      </c>
      <c r="B1321" s="296" t="s">
        <v>7419</v>
      </c>
      <c r="C1321" s="296" t="s">
        <v>7930</v>
      </c>
      <c r="D1321" s="296" t="s">
        <v>7459</v>
      </c>
      <c r="E1321" s="297">
        <v>0.0</v>
      </c>
    </row>
    <row r="1322">
      <c r="A1322" s="291">
        <v>44442.0</v>
      </c>
      <c r="B1322" s="296" t="s">
        <v>7419</v>
      </c>
      <c r="C1322" s="296" t="s">
        <v>8089</v>
      </c>
      <c r="D1322" s="296" t="s">
        <v>7889</v>
      </c>
      <c r="E1322" s="297">
        <v>12.24</v>
      </c>
    </row>
    <row r="1323">
      <c r="A1323" s="291">
        <v>44442.0</v>
      </c>
      <c r="B1323" s="296" t="s">
        <v>7419</v>
      </c>
      <c r="C1323" s="296" t="s">
        <v>8090</v>
      </c>
      <c r="D1323" s="296" t="s">
        <v>7679</v>
      </c>
      <c r="E1323" s="297">
        <v>12.24</v>
      </c>
    </row>
    <row r="1324">
      <c r="A1324" s="291">
        <v>44442.0</v>
      </c>
      <c r="B1324" s="296" t="s">
        <v>7419</v>
      </c>
      <c r="C1324" s="296" t="s">
        <v>8091</v>
      </c>
      <c r="D1324" s="296" t="s">
        <v>7454</v>
      </c>
      <c r="E1324" s="297">
        <v>13.56</v>
      </c>
    </row>
    <row r="1325">
      <c r="A1325" s="291">
        <v>44442.0</v>
      </c>
      <c r="B1325" s="296" t="s">
        <v>7419</v>
      </c>
      <c r="C1325" s="296" t="s">
        <v>7976</v>
      </c>
      <c r="D1325" s="296" t="s">
        <v>7459</v>
      </c>
      <c r="E1325" s="297">
        <v>0.0</v>
      </c>
    </row>
    <row r="1326">
      <c r="A1326" s="291">
        <v>44442.0</v>
      </c>
      <c r="B1326" s="296" t="s">
        <v>7419</v>
      </c>
      <c r="C1326" s="296" t="s">
        <v>8092</v>
      </c>
      <c r="D1326" s="296" t="s">
        <v>7428</v>
      </c>
      <c r="E1326" s="297">
        <v>19.32</v>
      </c>
    </row>
    <row r="1327">
      <c r="A1327" s="291">
        <v>44442.0</v>
      </c>
      <c r="B1327" s="296" t="s">
        <v>7419</v>
      </c>
      <c r="C1327" s="296" t="s">
        <v>8093</v>
      </c>
      <c r="D1327" s="296" t="s">
        <v>7542</v>
      </c>
      <c r="E1327" s="297">
        <v>12.72</v>
      </c>
    </row>
    <row r="1328">
      <c r="A1328" s="291">
        <v>44442.0</v>
      </c>
      <c r="B1328" s="296" t="s">
        <v>7419</v>
      </c>
      <c r="C1328" s="296" t="s">
        <v>7969</v>
      </c>
      <c r="D1328" s="296" t="s">
        <v>7459</v>
      </c>
      <c r="E1328" s="297">
        <v>0.0</v>
      </c>
    </row>
    <row r="1329">
      <c r="A1329" s="291">
        <v>44442.0</v>
      </c>
      <c r="B1329" s="296" t="s">
        <v>7419</v>
      </c>
      <c r="C1329" s="296" t="s">
        <v>7978</v>
      </c>
      <c r="D1329" s="296" t="s">
        <v>7459</v>
      </c>
      <c r="E1329" s="297">
        <v>0.0</v>
      </c>
    </row>
    <row r="1330">
      <c r="A1330" s="291">
        <v>44442.0</v>
      </c>
      <c r="B1330" s="296" t="s">
        <v>7419</v>
      </c>
      <c r="C1330" s="296" t="s">
        <v>7962</v>
      </c>
      <c r="D1330" s="296" t="s">
        <v>7459</v>
      </c>
      <c r="E1330" s="297">
        <v>0.0</v>
      </c>
    </row>
    <row r="1331">
      <c r="A1331" s="291">
        <v>44442.0</v>
      </c>
      <c r="B1331" s="296" t="s">
        <v>7419</v>
      </c>
      <c r="C1331" s="296" t="s">
        <v>8094</v>
      </c>
      <c r="D1331" s="296" t="s">
        <v>7656</v>
      </c>
      <c r="E1331" s="297">
        <v>-15.9</v>
      </c>
    </row>
    <row r="1332">
      <c r="A1332" s="291">
        <v>44442.0</v>
      </c>
      <c r="B1332" s="296" t="s">
        <v>7419</v>
      </c>
      <c r="C1332" s="296" t="s">
        <v>8095</v>
      </c>
      <c r="D1332" s="296" t="s">
        <v>7410</v>
      </c>
      <c r="E1332" s="297">
        <v>-8.85</v>
      </c>
    </row>
    <row r="1333">
      <c r="A1333" s="291">
        <v>44442.0</v>
      </c>
      <c r="B1333" s="296" t="s">
        <v>7419</v>
      </c>
      <c r="C1333" s="296" t="s">
        <v>8096</v>
      </c>
      <c r="D1333" s="296" t="s">
        <v>7445</v>
      </c>
      <c r="E1333" s="297">
        <v>-21.75</v>
      </c>
    </row>
    <row r="1334">
      <c r="A1334" s="291">
        <v>44442.0</v>
      </c>
      <c r="B1334" s="296" t="s">
        <v>7419</v>
      </c>
      <c r="C1334" s="296" t="s">
        <v>8097</v>
      </c>
      <c r="D1334" s="296" t="s">
        <v>7445</v>
      </c>
      <c r="E1334" s="297">
        <v>-21.75</v>
      </c>
    </row>
    <row r="1335">
      <c r="A1335" s="291">
        <v>44442.0</v>
      </c>
      <c r="B1335" s="296" t="s">
        <v>7419</v>
      </c>
      <c r="C1335" s="296" t="s">
        <v>8098</v>
      </c>
      <c r="D1335" s="296" t="s">
        <v>7445</v>
      </c>
      <c r="E1335" s="297">
        <v>-21.75</v>
      </c>
    </row>
    <row r="1336">
      <c r="A1336" s="291">
        <v>44442.0</v>
      </c>
      <c r="B1336" s="296" t="s">
        <v>7419</v>
      </c>
      <c r="C1336" s="296" t="s">
        <v>7631</v>
      </c>
      <c r="D1336" s="296" t="s">
        <v>7540</v>
      </c>
      <c r="E1336" s="297">
        <v>-25.8</v>
      </c>
    </row>
    <row r="1337">
      <c r="A1337" s="291">
        <v>44442.0</v>
      </c>
      <c r="B1337" s="296" t="s">
        <v>7419</v>
      </c>
      <c r="C1337" s="296" t="s">
        <v>8099</v>
      </c>
      <c r="D1337" s="296" t="s">
        <v>7889</v>
      </c>
      <c r="E1337" s="297">
        <v>-15.3</v>
      </c>
    </row>
    <row r="1338">
      <c r="A1338" s="291">
        <v>44442.0</v>
      </c>
      <c r="B1338" s="296" t="s">
        <v>7419</v>
      </c>
      <c r="C1338" s="296" t="s">
        <v>8100</v>
      </c>
      <c r="D1338" s="296" t="s">
        <v>7457</v>
      </c>
      <c r="E1338" s="297">
        <v>-15.3</v>
      </c>
    </row>
    <row r="1339">
      <c r="A1339" s="291">
        <v>44442.0</v>
      </c>
      <c r="B1339" s="296" t="s">
        <v>7419</v>
      </c>
      <c r="C1339" s="296" t="s">
        <v>8101</v>
      </c>
      <c r="D1339" s="296" t="s">
        <v>7457</v>
      </c>
      <c r="E1339" s="297">
        <v>-15.3</v>
      </c>
    </row>
    <row r="1340">
      <c r="A1340" s="291">
        <v>44442.0</v>
      </c>
      <c r="B1340" s="296" t="s">
        <v>7419</v>
      </c>
      <c r="C1340" s="296" t="s">
        <v>8102</v>
      </c>
      <c r="D1340" s="296" t="s">
        <v>7445</v>
      </c>
      <c r="E1340" s="297">
        <v>-21.0</v>
      </c>
    </row>
    <row r="1341">
      <c r="A1341" s="291">
        <v>44442.0</v>
      </c>
      <c r="B1341" s="296" t="s">
        <v>7419</v>
      </c>
      <c r="C1341" s="296" t="s">
        <v>8103</v>
      </c>
      <c r="D1341" s="296" t="s">
        <v>7679</v>
      </c>
      <c r="E1341" s="297">
        <v>-15.3</v>
      </c>
    </row>
    <row r="1342">
      <c r="A1342" s="291">
        <v>44442.0</v>
      </c>
      <c r="B1342" s="296" t="s">
        <v>7419</v>
      </c>
      <c r="C1342" s="296" t="s">
        <v>8104</v>
      </c>
      <c r="D1342" s="296" t="s">
        <v>7435</v>
      </c>
      <c r="E1342" s="297">
        <v>-19.35</v>
      </c>
    </row>
    <row r="1343">
      <c r="A1343" s="291">
        <v>44442.0</v>
      </c>
      <c r="B1343" s="296" t="s">
        <v>7419</v>
      </c>
      <c r="C1343" s="296" t="s">
        <v>8105</v>
      </c>
      <c r="D1343" s="296" t="s">
        <v>7676</v>
      </c>
      <c r="E1343" s="297">
        <v>-15.3</v>
      </c>
    </row>
    <row r="1344">
      <c r="A1344" s="291">
        <v>44456.0</v>
      </c>
      <c r="B1344" s="296" t="s">
        <v>7834</v>
      </c>
      <c r="C1344" s="296" t="s">
        <v>7832</v>
      </c>
      <c r="D1344" s="296" t="s">
        <v>1643</v>
      </c>
      <c r="E1344" s="297">
        <v>-172.0</v>
      </c>
    </row>
    <row r="1345">
      <c r="A1345" s="291">
        <v>44448.0</v>
      </c>
      <c r="B1345" s="296" t="s">
        <v>1641</v>
      </c>
      <c r="C1345" s="296" t="s">
        <v>7924</v>
      </c>
      <c r="D1345" s="296" t="s">
        <v>7459</v>
      </c>
      <c r="E1345" s="297">
        <v>-9.44</v>
      </c>
    </row>
    <row r="1346">
      <c r="A1346" s="291">
        <v>44456.0</v>
      </c>
      <c r="B1346" s="296" t="s">
        <v>1641</v>
      </c>
      <c r="C1346" s="296" t="s">
        <v>7765</v>
      </c>
      <c r="D1346" s="296" t="s">
        <v>7459</v>
      </c>
      <c r="E1346" s="297">
        <v>-7.49</v>
      </c>
    </row>
    <row r="1347">
      <c r="A1347" s="291">
        <v>44455.0</v>
      </c>
      <c r="B1347" s="296" t="s">
        <v>1641</v>
      </c>
      <c r="C1347" s="296" t="s">
        <v>7708</v>
      </c>
      <c r="D1347" s="296" t="s">
        <v>7459</v>
      </c>
      <c r="E1347" s="297">
        <v>-7.49</v>
      </c>
    </row>
    <row r="1348">
      <c r="A1348" s="291">
        <v>44454.0</v>
      </c>
      <c r="B1348" s="296" t="s">
        <v>1641</v>
      </c>
      <c r="C1348" s="296" t="s">
        <v>7709</v>
      </c>
      <c r="D1348" s="296" t="s">
        <v>7459</v>
      </c>
      <c r="E1348" s="297">
        <v>-7.49</v>
      </c>
    </row>
    <row r="1349">
      <c r="A1349" s="291">
        <v>44454.0</v>
      </c>
      <c r="B1349" s="296" t="s">
        <v>1641</v>
      </c>
      <c r="C1349" s="296" t="s">
        <v>7541</v>
      </c>
      <c r="D1349" s="296" t="s">
        <v>7459</v>
      </c>
      <c r="E1349" s="297">
        <v>-7.49</v>
      </c>
    </row>
    <row r="1350">
      <c r="A1350" s="291">
        <v>44453.0</v>
      </c>
      <c r="B1350" s="296" t="s">
        <v>1641</v>
      </c>
      <c r="C1350" s="296" t="s">
        <v>7764</v>
      </c>
      <c r="D1350" s="296" t="s">
        <v>7459</v>
      </c>
      <c r="E1350" s="297">
        <v>-7.49</v>
      </c>
    </row>
    <row r="1351">
      <c r="A1351" s="291">
        <v>44453.0</v>
      </c>
      <c r="B1351" s="296" t="s">
        <v>1641</v>
      </c>
      <c r="C1351" s="296" t="s">
        <v>7866</v>
      </c>
      <c r="D1351" s="296" t="s">
        <v>7459</v>
      </c>
      <c r="E1351" s="297">
        <v>-7.49</v>
      </c>
    </row>
    <row r="1352">
      <c r="A1352" s="291">
        <v>44453.0</v>
      </c>
      <c r="B1352" s="296" t="s">
        <v>1641</v>
      </c>
      <c r="C1352" s="296" t="s">
        <v>7829</v>
      </c>
      <c r="D1352" s="296" t="s">
        <v>7459</v>
      </c>
      <c r="E1352" s="297">
        <v>-7.49</v>
      </c>
    </row>
    <row r="1353">
      <c r="A1353" s="291">
        <v>44453.0</v>
      </c>
      <c r="B1353" s="296" t="s">
        <v>1641</v>
      </c>
      <c r="C1353" s="296" t="s">
        <v>7633</v>
      </c>
      <c r="D1353" s="296" t="s">
        <v>7459</v>
      </c>
      <c r="E1353" s="297">
        <v>-7.49</v>
      </c>
    </row>
    <row r="1354">
      <c r="A1354" s="291">
        <v>44452.0</v>
      </c>
      <c r="B1354" s="296" t="s">
        <v>1641</v>
      </c>
      <c r="C1354" s="296" t="s">
        <v>7830</v>
      </c>
      <c r="D1354" s="296" t="s">
        <v>7459</v>
      </c>
      <c r="E1354" s="297">
        <v>-7.49</v>
      </c>
    </row>
    <row r="1355">
      <c r="A1355" s="291">
        <v>44452.0</v>
      </c>
      <c r="B1355" s="296" t="s">
        <v>1641</v>
      </c>
      <c r="C1355" s="296" t="s">
        <v>7857</v>
      </c>
      <c r="D1355" s="296" t="s">
        <v>7459</v>
      </c>
      <c r="E1355" s="297">
        <v>-7.49</v>
      </c>
    </row>
    <row r="1356">
      <c r="A1356" s="291">
        <v>44452.0</v>
      </c>
      <c r="B1356" s="296" t="s">
        <v>1641</v>
      </c>
      <c r="C1356" s="296" t="s">
        <v>7863</v>
      </c>
      <c r="D1356" s="296" t="s">
        <v>7459</v>
      </c>
      <c r="E1356" s="297">
        <v>-7.49</v>
      </c>
    </row>
    <row r="1357">
      <c r="A1357" s="291">
        <v>44450.0</v>
      </c>
      <c r="B1357" s="296" t="s">
        <v>1641</v>
      </c>
      <c r="C1357" s="296" t="s">
        <v>7858</v>
      </c>
      <c r="D1357" s="296" t="s">
        <v>7459</v>
      </c>
      <c r="E1357" s="297">
        <v>-7.49</v>
      </c>
    </row>
    <row r="1358">
      <c r="A1358" s="291">
        <v>44450.0</v>
      </c>
      <c r="B1358" s="296" t="s">
        <v>1641</v>
      </c>
      <c r="C1358" s="296" t="s">
        <v>7855</v>
      </c>
      <c r="D1358" s="296" t="s">
        <v>7459</v>
      </c>
      <c r="E1358" s="297">
        <v>-7.49</v>
      </c>
    </row>
    <row r="1359">
      <c r="A1359" s="291">
        <v>44450.0</v>
      </c>
      <c r="B1359" s="296" t="s">
        <v>1641</v>
      </c>
      <c r="C1359" s="296" t="s">
        <v>7856</v>
      </c>
      <c r="D1359" s="296" t="s">
        <v>7459</v>
      </c>
      <c r="E1359" s="297">
        <v>-7.49</v>
      </c>
    </row>
    <row r="1360">
      <c r="A1360" s="291">
        <v>44449.0</v>
      </c>
      <c r="B1360" s="296" t="s">
        <v>1641</v>
      </c>
      <c r="C1360" s="296" t="s">
        <v>7904</v>
      </c>
      <c r="D1360" s="296" t="s">
        <v>7459</v>
      </c>
      <c r="E1360" s="297">
        <v>-7.49</v>
      </c>
    </row>
    <row r="1361">
      <c r="A1361" s="291">
        <v>44449.0</v>
      </c>
      <c r="B1361" s="296" t="s">
        <v>1641</v>
      </c>
      <c r="C1361" s="296" t="s">
        <v>7865</v>
      </c>
      <c r="D1361" s="296" t="s">
        <v>7459</v>
      </c>
      <c r="E1361" s="297">
        <v>-7.49</v>
      </c>
    </row>
    <row r="1362">
      <c r="A1362" s="291">
        <v>44449.0</v>
      </c>
      <c r="B1362" s="296" t="s">
        <v>1641</v>
      </c>
      <c r="C1362" s="296" t="s">
        <v>7862</v>
      </c>
      <c r="D1362" s="296" t="s">
        <v>7459</v>
      </c>
      <c r="E1362" s="297">
        <v>-7.49</v>
      </c>
    </row>
    <row r="1363">
      <c r="A1363" s="291">
        <v>44448.0</v>
      </c>
      <c r="B1363" s="296" t="s">
        <v>1641</v>
      </c>
      <c r="C1363" s="296" t="s">
        <v>7710</v>
      </c>
      <c r="D1363" s="296" t="s">
        <v>7459</v>
      </c>
      <c r="E1363" s="297">
        <v>-7.49</v>
      </c>
    </row>
    <row r="1364">
      <c r="A1364" s="291">
        <v>44448.0</v>
      </c>
      <c r="B1364" s="296" t="s">
        <v>1641</v>
      </c>
      <c r="C1364" s="296" t="s">
        <v>7867</v>
      </c>
      <c r="D1364" s="296" t="s">
        <v>7459</v>
      </c>
      <c r="E1364" s="297">
        <v>-7.49</v>
      </c>
    </row>
    <row r="1365">
      <c r="A1365" s="291">
        <v>44447.0</v>
      </c>
      <c r="B1365" s="296" t="s">
        <v>1641</v>
      </c>
      <c r="C1365" s="296" t="s">
        <v>7970</v>
      </c>
      <c r="D1365" s="296" t="s">
        <v>7459</v>
      </c>
      <c r="E1365" s="297">
        <v>-7.49</v>
      </c>
    </row>
    <row r="1366">
      <c r="A1366" s="291">
        <v>44447.0</v>
      </c>
      <c r="B1366" s="296" t="s">
        <v>1641</v>
      </c>
      <c r="C1366" s="296" t="s">
        <v>7925</v>
      </c>
      <c r="D1366" s="296" t="s">
        <v>7459</v>
      </c>
      <c r="E1366" s="297">
        <v>-7.49</v>
      </c>
    </row>
    <row r="1367">
      <c r="A1367" s="291">
        <v>44447.0</v>
      </c>
      <c r="B1367" s="296" t="s">
        <v>1641</v>
      </c>
      <c r="C1367" s="296" t="s">
        <v>7903</v>
      </c>
      <c r="D1367" s="296" t="s">
        <v>7459</v>
      </c>
      <c r="E1367" s="297">
        <v>-7.49</v>
      </c>
    </row>
    <row r="1368">
      <c r="A1368" s="291">
        <v>44446.0</v>
      </c>
      <c r="B1368" s="296" t="s">
        <v>1641</v>
      </c>
      <c r="C1368" s="296" t="s">
        <v>7967</v>
      </c>
      <c r="D1368" s="296" t="s">
        <v>7459</v>
      </c>
      <c r="E1368" s="297">
        <v>-7.49</v>
      </c>
    </row>
    <row r="1369">
      <c r="A1369" s="291">
        <v>44446.0</v>
      </c>
      <c r="B1369" s="296" t="s">
        <v>1641</v>
      </c>
      <c r="C1369" s="296" t="s">
        <v>7872</v>
      </c>
      <c r="D1369" s="296" t="s">
        <v>7459</v>
      </c>
      <c r="E1369" s="297">
        <v>-7.49</v>
      </c>
    </row>
    <row r="1370">
      <c r="A1370" s="291">
        <v>44446.0</v>
      </c>
      <c r="B1370" s="296" t="s">
        <v>1641</v>
      </c>
      <c r="C1370" s="296" t="s">
        <v>7823</v>
      </c>
      <c r="D1370" s="296" t="s">
        <v>7459</v>
      </c>
      <c r="E1370" s="297">
        <v>-7.49</v>
      </c>
    </row>
    <row r="1371">
      <c r="A1371" s="291">
        <v>44446.0</v>
      </c>
      <c r="B1371" s="296" t="s">
        <v>1641</v>
      </c>
      <c r="C1371" s="296" t="s">
        <v>7964</v>
      </c>
      <c r="D1371" s="296" t="s">
        <v>7459</v>
      </c>
      <c r="E1371" s="297">
        <v>-7.49</v>
      </c>
    </row>
    <row r="1372">
      <c r="A1372" s="291">
        <v>44446.0</v>
      </c>
      <c r="B1372" s="296" t="s">
        <v>1641</v>
      </c>
      <c r="C1372" s="296" t="s">
        <v>7977</v>
      </c>
      <c r="D1372" s="296" t="s">
        <v>7459</v>
      </c>
      <c r="E1372" s="297">
        <v>-7.49</v>
      </c>
    </row>
    <row r="1373">
      <c r="A1373" s="291">
        <v>44444.0</v>
      </c>
      <c r="B1373" s="296" t="s">
        <v>1641</v>
      </c>
      <c r="C1373" s="296" t="s">
        <v>8008</v>
      </c>
      <c r="D1373" s="296" t="s">
        <v>7459</v>
      </c>
      <c r="E1373" s="297">
        <v>-7.49</v>
      </c>
    </row>
    <row r="1374">
      <c r="A1374" s="291">
        <v>44443.0</v>
      </c>
      <c r="B1374" s="296" t="s">
        <v>1641</v>
      </c>
      <c r="C1374" s="296" t="s">
        <v>7965</v>
      </c>
      <c r="D1374" s="296" t="s">
        <v>7459</v>
      </c>
      <c r="E1374" s="297">
        <v>-7.49</v>
      </c>
    </row>
    <row r="1375">
      <c r="A1375" s="291">
        <v>44443.0</v>
      </c>
      <c r="B1375" s="296" t="s">
        <v>1641</v>
      </c>
      <c r="C1375" s="296" t="s">
        <v>7930</v>
      </c>
      <c r="D1375" s="296" t="s">
        <v>7459</v>
      </c>
      <c r="E1375" s="297">
        <v>-7.49</v>
      </c>
    </row>
    <row r="1376">
      <c r="A1376" s="291">
        <v>44442.0</v>
      </c>
      <c r="B1376" s="296" t="s">
        <v>1641</v>
      </c>
      <c r="C1376" s="296" t="s">
        <v>7976</v>
      </c>
      <c r="D1376" s="296" t="s">
        <v>7459</v>
      </c>
      <c r="E1376" s="297">
        <v>-7.49</v>
      </c>
    </row>
    <row r="1377">
      <c r="A1377" s="291">
        <v>44442.0</v>
      </c>
      <c r="B1377" s="296" t="s">
        <v>1641</v>
      </c>
      <c r="C1377" s="296" t="s">
        <v>7969</v>
      </c>
      <c r="D1377" s="296" t="s">
        <v>7459</v>
      </c>
      <c r="E1377" s="297">
        <v>-7.49</v>
      </c>
    </row>
    <row r="1378">
      <c r="A1378" s="291">
        <v>44442.0</v>
      </c>
      <c r="B1378" s="296" t="s">
        <v>1641</v>
      </c>
      <c r="C1378" s="296" t="s">
        <v>7978</v>
      </c>
      <c r="D1378" s="296" t="s">
        <v>7459</v>
      </c>
      <c r="E1378" s="297">
        <v>-7.49</v>
      </c>
    </row>
    <row r="1379">
      <c r="A1379" s="291">
        <v>44442.0</v>
      </c>
      <c r="B1379" s="296" t="s">
        <v>1641</v>
      </c>
      <c r="C1379" s="296" t="s">
        <v>7962</v>
      </c>
      <c r="D1379" s="296" t="s">
        <v>7459</v>
      </c>
      <c r="E1379" s="297">
        <v>-7.49</v>
      </c>
    </row>
    <row r="1380">
      <c r="A1380" s="291">
        <v>44442.0</v>
      </c>
      <c r="B1380" s="296" t="s">
        <v>7419</v>
      </c>
      <c r="C1380" s="296" t="s">
        <v>8106</v>
      </c>
      <c r="D1380" s="296" t="s">
        <v>7428</v>
      </c>
      <c r="E1380" s="297">
        <v>-24.15</v>
      </c>
    </row>
    <row r="1381">
      <c r="A1381" s="291">
        <v>44442.0</v>
      </c>
      <c r="B1381" s="296" t="s">
        <v>7419</v>
      </c>
      <c r="C1381" s="296" t="s">
        <v>8107</v>
      </c>
      <c r="D1381" s="296" t="s">
        <v>7454</v>
      </c>
      <c r="E1381" s="297">
        <v>-16.95</v>
      </c>
    </row>
    <row r="1382">
      <c r="A1382" s="291">
        <v>44442.0</v>
      </c>
      <c r="B1382" s="296" t="s">
        <v>7419</v>
      </c>
      <c r="C1382" s="296" t="s">
        <v>8108</v>
      </c>
      <c r="D1382" s="296" t="s">
        <v>8109</v>
      </c>
      <c r="E1382" s="297">
        <v>-15.9</v>
      </c>
    </row>
    <row r="1383">
      <c r="A1383" s="291">
        <v>44442.0</v>
      </c>
      <c r="B1383" s="296" t="s">
        <v>7419</v>
      </c>
      <c r="C1383" s="296" t="s">
        <v>8110</v>
      </c>
      <c r="D1383" s="296" t="s">
        <v>7542</v>
      </c>
      <c r="E1383" s="297">
        <v>-15.9</v>
      </c>
    </row>
    <row r="1384">
      <c r="A1384" s="291">
        <v>44442.0</v>
      </c>
      <c r="B1384" s="296" t="s">
        <v>7419</v>
      </c>
      <c r="C1384" s="296" t="s">
        <v>7857</v>
      </c>
      <c r="D1384" s="296" t="s">
        <v>7457</v>
      </c>
      <c r="E1384" s="297">
        <v>-15.3</v>
      </c>
    </row>
    <row r="1385">
      <c r="A1385" s="291">
        <v>44442.0</v>
      </c>
      <c r="B1385" s="296" t="s">
        <v>7419</v>
      </c>
      <c r="C1385" s="296" t="s">
        <v>7829</v>
      </c>
      <c r="D1385" s="296" t="s">
        <v>7424</v>
      </c>
      <c r="E1385" s="297">
        <v>-8.85</v>
      </c>
    </row>
    <row r="1386">
      <c r="A1386" s="291">
        <v>44442.0</v>
      </c>
      <c r="B1386" s="296" t="s">
        <v>7408</v>
      </c>
      <c r="C1386" s="296" t="s">
        <v>7829</v>
      </c>
      <c r="D1386" s="296" t="s">
        <v>7424</v>
      </c>
      <c r="E1386" s="297">
        <v>59.0</v>
      </c>
    </row>
    <row r="1387">
      <c r="A1387" s="291">
        <v>44442.0</v>
      </c>
      <c r="B1387" s="296" t="s">
        <v>7408</v>
      </c>
      <c r="C1387" s="296" t="s">
        <v>7857</v>
      </c>
      <c r="D1387" s="296" t="s">
        <v>7457</v>
      </c>
      <c r="E1387" s="297">
        <v>102.0</v>
      </c>
    </row>
    <row r="1388">
      <c r="A1388" s="291">
        <v>44442.0</v>
      </c>
      <c r="B1388" s="296" t="s">
        <v>7408</v>
      </c>
      <c r="C1388" s="296" t="s">
        <v>8108</v>
      </c>
      <c r="D1388" s="296" t="s">
        <v>8109</v>
      </c>
      <c r="E1388" s="297">
        <v>106.0</v>
      </c>
    </row>
    <row r="1389">
      <c r="A1389" s="291">
        <v>44442.0</v>
      </c>
      <c r="B1389" s="296" t="s">
        <v>7408</v>
      </c>
      <c r="C1389" s="296" t="s">
        <v>8110</v>
      </c>
      <c r="D1389" s="296" t="s">
        <v>7542</v>
      </c>
      <c r="E1389" s="297">
        <v>106.0</v>
      </c>
    </row>
    <row r="1390">
      <c r="A1390" s="291">
        <v>44442.0</v>
      </c>
      <c r="B1390" s="296" t="s">
        <v>7408</v>
      </c>
      <c r="C1390" s="296" t="s">
        <v>8107</v>
      </c>
      <c r="D1390" s="296" t="s">
        <v>7454</v>
      </c>
      <c r="E1390" s="297">
        <v>113.0</v>
      </c>
    </row>
    <row r="1391">
      <c r="A1391" s="291">
        <v>44442.0</v>
      </c>
      <c r="B1391" s="296" t="s">
        <v>7408</v>
      </c>
      <c r="C1391" s="296" t="s">
        <v>8106</v>
      </c>
      <c r="D1391" s="296" t="s">
        <v>7428</v>
      </c>
      <c r="E1391" s="297">
        <v>161.0</v>
      </c>
    </row>
    <row r="1392">
      <c r="A1392" s="291">
        <v>44441.0</v>
      </c>
      <c r="B1392" s="296" t="s">
        <v>7415</v>
      </c>
      <c r="C1392" s="296" t="s">
        <v>8111</v>
      </c>
      <c r="D1392" s="296" t="s">
        <v>7428</v>
      </c>
      <c r="E1392" s="297">
        <v>-161.0</v>
      </c>
    </row>
    <row r="1393">
      <c r="A1393" s="291">
        <v>44441.0</v>
      </c>
      <c r="B1393" s="296" t="s">
        <v>7415</v>
      </c>
      <c r="C1393" s="296" t="s">
        <v>8112</v>
      </c>
      <c r="D1393" s="296" t="s">
        <v>7414</v>
      </c>
      <c r="E1393" s="297">
        <v>-156.0</v>
      </c>
    </row>
    <row r="1394">
      <c r="A1394" s="291">
        <v>44441.0</v>
      </c>
      <c r="B1394" s="296" t="s">
        <v>7415</v>
      </c>
      <c r="C1394" s="296" t="s">
        <v>8113</v>
      </c>
      <c r="D1394" s="296" t="s">
        <v>7499</v>
      </c>
      <c r="E1394" s="297">
        <v>-105.0</v>
      </c>
    </row>
    <row r="1395">
      <c r="A1395" s="291">
        <v>44441.0</v>
      </c>
      <c r="B1395" s="296" t="s">
        <v>7415</v>
      </c>
      <c r="C1395" s="296" t="s">
        <v>8114</v>
      </c>
      <c r="D1395" s="296" t="s">
        <v>7679</v>
      </c>
      <c r="E1395" s="297">
        <v>-102.0</v>
      </c>
    </row>
    <row r="1396">
      <c r="A1396" s="291">
        <v>44441.0</v>
      </c>
      <c r="B1396" s="296" t="s">
        <v>7415</v>
      </c>
      <c r="C1396" s="296" t="s">
        <v>7669</v>
      </c>
      <c r="D1396" s="296" t="s">
        <v>7679</v>
      </c>
      <c r="E1396" s="297">
        <v>-102.0</v>
      </c>
    </row>
    <row r="1397">
      <c r="A1397" s="291">
        <v>44441.0</v>
      </c>
      <c r="B1397" s="296" t="s">
        <v>7415</v>
      </c>
      <c r="C1397" s="296" t="s">
        <v>8115</v>
      </c>
      <c r="D1397" s="296" t="s">
        <v>8116</v>
      </c>
      <c r="E1397" s="297">
        <v>-65.0</v>
      </c>
    </row>
    <row r="1398">
      <c r="A1398" s="291">
        <v>44441.0</v>
      </c>
      <c r="B1398" s="296" t="s">
        <v>7419</v>
      </c>
      <c r="C1398" s="296" t="s">
        <v>8117</v>
      </c>
      <c r="D1398" s="296" t="s">
        <v>7674</v>
      </c>
      <c r="E1398" s="297">
        <v>-23.4</v>
      </c>
    </row>
    <row r="1399">
      <c r="A1399" s="291">
        <v>44441.0</v>
      </c>
      <c r="B1399" s="296" t="s">
        <v>7419</v>
      </c>
      <c r="C1399" s="296" t="s">
        <v>8118</v>
      </c>
      <c r="D1399" s="296" t="s">
        <v>7435</v>
      </c>
      <c r="E1399" s="297">
        <v>-19.35</v>
      </c>
    </row>
    <row r="1400">
      <c r="A1400" s="291">
        <v>44441.0</v>
      </c>
      <c r="B1400" s="296" t="s">
        <v>7419</v>
      </c>
      <c r="C1400" s="296" t="s">
        <v>8119</v>
      </c>
      <c r="D1400" s="296" t="s">
        <v>7435</v>
      </c>
      <c r="E1400" s="297">
        <v>-19.35</v>
      </c>
    </row>
    <row r="1401">
      <c r="A1401" s="291">
        <v>44441.0</v>
      </c>
      <c r="B1401" s="296" t="s">
        <v>7419</v>
      </c>
      <c r="C1401" s="296" t="s">
        <v>8120</v>
      </c>
      <c r="D1401" s="296" t="s">
        <v>7454</v>
      </c>
      <c r="E1401" s="297">
        <v>-16.95</v>
      </c>
    </row>
    <row r="1402">
      <c r="A1402" s="291">
        <v>44441.0</v>
      </c>
      <c r="B1402" s="296" t="s">
        <v>7419</v>
      </c>
      <c r="C1402" s="296" t="s">
        <v>8121</v>
      </c>
      <c r="D1402" s="296" t="s">
        <v>7454</v>
      </c>
      <c r="E1402" s="297">
        <v>-16.95</v>
      </c>
    </row>
    <row r="1403">
      <c r="A1403" s="291">
        <v>44441.0</v>
      </c>
      <c r="B1403" s="296" t="s">
        <v>7419</v>
      </c>
      <c r="C1403" s="296" t="s">
        <v>8122</v>
      </c>
      <c r="D1403" s="296" t="s">
        <v>7454</v>
      </c>
      <c r="E1403" s="297">
        <v>-16.95</v>
      </c>
    </row>
    <row r="1404">
      <c r="A1404" s="291">
        <v>44441.0</v>
      </c>
      <c r="B1404" s="296" t="s">
        <v>7419</v>
      </c>
      <c r="C1404" s="296" t="s">
        <v>8123</v>
      </c>
      <c r="D1404" s="296" t="s">
        <v>7542</v>
      </c>
      <c r="E1404" s="297">
        <v>-15.9</v>
      </c>
    </row>
    <row r="1405">
      <c r="A1405" s="291">
        <v>44441.0</v>
      </c>
      <c r="B1405" s="296" t="s">
        <v>7419</v>
      </c>
      <c r="C1405" s="296" t="s">
        <v>8124</v>
      </c>
      <c r="D1405" s="296" t="s">
        <v>7679</v>
      </c>
      <c r="E1405" s="297">
        <v>-15.3</v>
      </c>
    </row>
    <row r="1406">
      <c r="A1406" s="291">
        <v>44441.0</v>
      </c>
      <c r="B1406" s="296" t="s">
        <v>7419</v>
      </c>
      <c r="C1406" s="296" t="s">
        <v>8125</v>
      </c>
      <c r="D1406" s="296" t="s">
        <v>7457</v>
      </c>
      <c r="E1406" s="297">
        <v>-15.3</v>
      </c>
    </row>
    <row r="1407">
      <c r="A1407" s="291">
        <v>44441.0</v>
      </c>
      <c r="B1407" s="296" t="s">
        <v>7419</v>
      </c>
      <c r="C1407" s="296" t="s">
        <v>8126</v>
      </c>
      <c r="D1407" s="296" t="s">
        <v>7457</v>
      </c>
      <c r="E1407" s="297">
        <v>-15.3</v>
      </c>
    </row>
    <row r="1408">
      <c r="A1408" s="291">
        <v>44441.0</v>
      </c>
      <c r="B1408" s="296" t="s">
        <v>7419</v>
      </c>
      <c r="C1408" s="296" t="s">
        <v>8127</v>
      </c>
      <c r="D1408" s="296" t="s">
        <v>7923</v>
      </c>
      <c r="E1408" s="297">
        <v>-10.5</v>
      </c>
    </row>
    <row r="1409">
      <c r="A1409" s="291">
        <v>44441.0</v>
      </c>
      <c r="B1409" s="296" t="s">
        <v>7419</v>
      </c>
      <c r="C1409" s="296" t="s">
        <v>8115</v>
      </c>
      <c r="D1409" s="296" t="s">
        <v>8116</v>
      </c>
      <c r="E1409" s="297">
        <v>7.8</v>
      </c>
    </row>
    <row r="1410">
      <c r="A1410" s="291">
        <v>44441.0</v>
      </c>
      <c r="B1410" s="296" t="s">
        <v>7419</v>
      </c>
      <c r="C1410" s="296" t="s">
        <v>8114</v>
      </c>
      <c r="D1410" s="296" t="s">
        <v>7679</v>
      </c>
      <c r="E1410" s="297">
        <v>12.24</v>
      </c>
    </row>
    <row r="1411">
      <c r="A1411" s="291">
        <v>44441.0</v>
      </c>
      <c r="B1411" s="296" t="s">
        <v>7419</v>
      </c>
      <c r="C1411" s="296" t="s">
        <v>7669</v>
      </c>
      <c r="D1411" s="296" t="s">
        <v>7679</v>
      </c>
      <c r="E1411" s="297">
        <v>12.24</v>
      </c>
    </row>
    <row r="1412">
      <c r="A1412" s="291">
        <v>44441.0</v>
      </c>
      <c r="B1412" s="296" t="s">
        <v>7419</v>
      </c>
      <c r="C1412" s="296" t="s">
        <v>8113</v>
      </c>
      <c r="D1412" s="296" t="s">
        <v>7499</v>
      </c>
      <c r="E1412" s="297">
        <v>12.6</v>
      </c>
    </row>
    <row r="1413">
      <c r="A1413" s="291">
        <v>44441.0</v>
      </c>
      <c r="B1413" s="296" t="s">
        <v>7419</v>
      </c>
      <c r="C1413" s="296" t="s">
        <v>8112</v>
      </c>
      <c r="D1413" s="296" t="s">
        <v>7414</v>
      </c>
      <c r="E1413" s="297">
        <v>18.72</v>
      </c>
    </row>
    <row r="1414">
      <c r="A1414" s="291">
        <v>44441.0</v>
      </c>
      <c r="B1414" s="296" t="s">
        <v>7419</v>
      </c>
      <c r="C1414" s="296" t="s">
        <v>8111</v>
      </c>
      <c r="D1414" s="296" t="s">
        <v>7428</v>
      </c>
      <c r="E1414" s="297">
        <v>19.32</v>
      </c>
    </row>
    <row r="1415">
      <c r="A1415" s="291">
        <v>44441.0</v>
      </c>
      <c r="B1415" s="296" t="s">
        <v>7408</v>
      </c>
      <c r="C1415" s="296" t="s">
        <v>8127</v>
      </c>
      <c r="D1415" s="296" t="s">
        <v>7923</v>
      </c>
      <c r="E1415" s="297">
        <v>70.0</v>
      </c>
    </row>
    <row r="1416">
      <c r="A1416" s="291">
        <v>44441.0</v>
      </c>
      <c r="B1416" s="296" t="s">
        <v>7408</v>
      </c>
      <c r="C1416" s="296" t="s">
        <v>8124</v>
      </c>
      <c r="D1416" s="296" t="s">
        <v>7679</v>
      </c>
      <c r="E1416" s="297">
        <v>102.0</v>
      </c>
    </row>
    <row r="1417">
      <c r="A1417" s="291">
        <v>44441.0</v>
      </c>
      <c r="B1417" s="296" t="s">
        <v>7408</v>
      </c>
      <c r="C1417" s="296" t="s">
        <v>8125</v>
      </c>
      <c r="D1417" s="296" t="s">
        <v>7457</v>
      </c>
      <c r="E1417" s="297">
        <v>102.0</v>
      </c>
    </row>
    <row r="1418">
      <c r="A1418" s="291">
        <v>44441.0</v>
      </c>
      <c r="B1418" s="296" t="s">
        <v>7408</v>
      </c>
      <c r="C1418" s="296" t="s">
        <v>8126</v>
      </c>
      <c r="D1418" s="296" t="s">
        <v>7457</v>
      </c>
      <c r="E1418" s="297">
        <v>102.0</v>
      </c>
    </row>
    <row r="1419">
      <c r="A1419" s="291">
        <v>44441.0</v>
      </c>
      <c r="B1419" s="296" t="s">
        <v>7408</v>
      </c>
      <c r="C1419" s="296" t="s">
        <v>8123</v>
      </c>
      <c r="D1419" s="296" t="s">
        <v>7542</v>
      </c>
      <c r="E1419" s="297">
        <v>106.0</v>
      </c>
    </row>
    <row r="1420">
      <c r="A1420" s="291">
        <v>44441.0</v>
      </c>
      <c r="B1420" s="296" t="s">
        <v>7408</v>
      </c>
      <c r="C1420" s="296" t="s">
        <v>8120</v>
      </c>
      <c r="D1420" s="296" t="s">
        <v>7454</v>
      </c>
      <c r="E1420" s="297">
        <v>113.0</v>
      </c>
    </row>
    <row r="1421">
      <c r="A1421" s="291">
        <v>44441.0</v>
      </c>
      <c r="B1421" s="296" t="s">
        <v>7408</v>
      </c>
      <c r="C1421" s="296" t="s">
        <v>8121</v>
      </c>
      <c r="D1421" s="296" t="s">
        <v>7454</v>
      </c>
      <c r="E1421" s="297">
        <v>113.0</v>
      </c>
    </row>
    <row r="1422">
      <c r="A1422" s="291">
        <v>44441.0</v>
      </c>
      <c r="B1422" s="296" t="s">
        <v>7408</v>
      </c>
      <c r="C1422" s="296" t="s">
        <v>8122</v>
      </c>
      <c r="D1422" s="296" t="s">
        <v>7454</v>
      </c>
      <c r="E1422" s="297">
        <v>113.0</v>
      </c>
    </row>
    <row r="1423">
      <c r="A1423" s="291">
        <v>44441.0</v>
      </c>
      <c r="B1423" s="296" t="s">
        <v>7408</v>
      </c>
      <c r="C1423" s="296" t="s">
        <v>8118</v>
      </c>
      <c r="D1423" s="296" t="s">
        <v>7435</v>
      </c>
      <c r="E1423" s="297">
        <v>129.0</v>
      </c>
    </row>
    <row r="1424">
      <c r="A1424" s="291">
        <v>44441.0</v>
      </c>
      <c r="B1424" s="296" t="s">
        <v>7408</v>
      </c>
      <c r="C1424" s="296" t="s">
        <v>8119</v>
      </c>
      <c r="D1424" s="296" t="s">
        <v>7435</v>
      </c>
      <c r="E1424" s="297">
        <v>129.0</v>
      </c>
    </row>
    <row r="1425">
      <c r="A1425" s="291">
        <v>44441.0</v>
      </c>
      <c r="B1425" s="296" t="s">
        <v>7408</v>
      </c>
      <c r="C1425" s="296" t="s">
        <v>8117</v>
      </c>
      <c r="D1425" s="296" t="s">
        <v>7674</v>
      </c>
      <c r="E1425" s="297">
        <v>156.0</v>
      </c>
    </row>
    <row r="1426">
      <c r="A1426" s="291">
        <v>44440.0</v>
      </c>
      <c r="B1426" s="296" t="s">
        <v>7419</v>
      </c>
      <c r="C1426" s="296" t="s">
        <v>8128</v>
      </c>
      <c r="D1426" s="296" t="s">
        <v>7428</v>
      </c>
      <c r="E1426" s="297">
        <v>-24.15</v>
      </c>
    </row>
    <row r="1427">
      <c r="A1427" s="291">
        <v>44440.0</v>
      </c>
      <c r="B1427" s="296" t="s">
        <v>7419</v>
      </c>
      <c r="C1427" s="296" t="s">
        <v>7709</v>
      </c>
      <c r="D1427" s="296" t="s">
        <v>7464</v>
      </c>
      <c r="E1427" s="297">
        <v>-22.5</v>
      </c>
    </row>
    <row r="1428">
      <c r="A1428" s="291">
        <v>44440.0</v>
      </c>
      <c r="B1428" s="296" t="s">
        <v>7419</v>
      </c>
      <c r="C1428" s="296" t="s">
        <v>8129</v>
      </c>
      <c r="D1428" s="296" t="s">
        <v>7441</v>
      </c>
      <c r="E1428" s="297">
        <v>-20.1</v>
      </c>
    </row>
    <row r="1429">
      <c r="A1429" s="291">
        <v>44440.0</v>
      </c>
      <c r="B1429" s="296" t="s">
        <v>7419</v>
      </c>
      <c r="C1429" s="296" t="s">
        <v>8130</v>
      </c>
      <c r="D1429" s="296" t="s">
        <v>7435</v>
      </c>
      <c r="E1429" s="297">
        <v>-19.35</v>
      </c>
    </row>
    <row r="1430">
      <c r="A1430" s="291">
        <v>44440.0</v>
      </c>
      <c r="B1430" s="296" t="s">
        <v>7419</v>
      </c>
      <c r="C1430" s="296" t="s">
        <v>8131</v>
      </c>
      <c r="D1430" s="296" t="s">
        <v>7454</v>
      </c>
      <c r="E1430" s="297">
        <v>-16.95</v>
      </c>
    </row>
    <row r="1431">
      <c r="A1431" s="291">
        <v>44440.0</v>
      </c>
      <c r="B1431" s="296" t="s">
        <v>7419</v>
      </c>
      <c r="C1431" s="296" t="s">
        <v>8132</v>
      </c>
      <c r="D1431" s="296" t="s">
        <v>7454</v>
      </c>
      <c r="E1431" s="297">
        <v>-16.95</v>
      </c>
    </row>
    <row r="1432">
      <c r="A1432" s="291">
        <v>44440.0</v>
      </c>
      <c r="B1432" s="296" t="s">
        <v>7419</v>
      </c>
      <c r="C1432" s="296" t="s">
        <v>8133</v>
      </c>
      <c r="D1432" s="296" t="s">
        <v>7454</v>
      </c>
      <c r="E1432" s="297">
        <v>-16.95</v>
      </c>
    </row>
    <row r="1433">
      <c r="A1433" s="291">
        <v>44440.0</v>
      </c>
      <c r="B1433" s="296" t="s">
        <v>7419</v>
      </c>
      <c r="C1433" s="296" t="s">
        <v>8134</v>
      </c>
      <c r="D1433" s="296" t="s">
        <v>8109</v>
      </c>
      <c r="E1433" s="297">
        <v>-15.9</v>
      </c>
    </row>
    <row r="1434">
      <c r="A1434" s="291">
        <v>44440.0</v>
      </c>
      <c r="B1434" s="296" t="s">
        <v>7419</v>
      </c>
      <c r="C1434" s="296" t="s">
        <v>8135</v>
      </c>
      <c r="D1434" s="296" t="s">
        <v>7437</v>
      </c>
      <c r="E1434" s="297">
        <v>-15.9</v>
      </c>
    </row>
    <row r="1435">
      <c r="A1435" s="291">
        <v>44440.0</v>
      </c>
      <c r="B1435" s="296" t="s">
        <v>7419</v>
      </c>
      <c r="C1435" s="296" t="s">
        <v>8136</v>
      </c>
      <c r="D1435" s="296" t="s">
        <v>7443</v>
      </c>
      <c r="E1435" s="297">
        <v>-15.9</v>
      </c>
    </row>
    <row r="1436">
      <c r="A1436" s="291">
        <v>44440.0</v>
      </c>
      <c r="B1436" s="296" t="s">
        <v>7419</v>
      </c>
      <c r="C1436" s="296" t="s">
        <v>8137</v>
      </c>
      <c r="D1436" s="296" t="s">
        <v>7443</v>
      </c>
      <c r="E1436" s="297">
        <v>-15.9</v>
      </c>
    </row>
    <row r="1437">
      <c r="A1437" s="291">
        <v>44440.0</v>
      </c>
      <c r="B1437" s="296" t="s">
        <v>7419</v>
      </c>
      <c r="C1437" s="296" t="s">
        <v>8138</v>
      </c>
      <c r="D1437" s="296" t="s">
        <v>7542</v>
      </c>
      <c r="E1437" s="297">
        <v>-15.9</v>
      </c>
    </row>
    <row r="1438">
      <c r="A1438" s="291">
        <v>44440.0</v>
      </c>
      <c r="B1438" s="296" t="s">
        <v>7419</v>
      </c>
      <c r="C1438" s="296" t="s">
        <v>8139</v>
      </c>
      <c r="D1438" s="296" t="s">
        <v>7531</v>
      </c>
      <c r="E1438" s="297">
        <v>-15.75</v>
      </c>
    </row>
    <row r="1439">
      <c r="A1439" s="291">
        <v>44440.0</v>
      </c>
      <c r="B1439" s="296" t="s">
        <v>7419</v>
      </c>
      <c r="C1439" s="296" t="s">
        <v>8140</v>
      </c>
      <c r="D1439" s="296" t="s">
        <v>7676</v>
      </c>
      <c r="E1439" s="297">
        <v>-15.3</v>
      </c>
    </row>
    <row r="1440">
      <c r="A1440" s="291">
        <v>44440.0</v>
      </c>
      <c r="B1440" s="296" t="s">
        <v>7419</v>
      </c>
      <c r="C1440" s="296" t="s">
        <v>8141</v>
      </c>
      <c r="D1440" s="296" t="s">
        <v>7457</v>
      </c>
      <c r="E1440" s="297">
        <v>-15.3</v>
      </c>
    </row>
    <row r="1441">
      <c r="A1441" s="291">
        <v>44440.0</v>
      </c>
      <c r="B1441" s="296" t="s">
        <v>7419</v>
      </c>
      <c r="C1441" s="296" t="s">
        <v>8142</v>
      </c>
      <c r="D1441" s="296" t="s">
        <v>7676</v>
      </c>
      <c r="E1441" s="297">
        <v>-15.3</v>
      </c>
    </row>
    <row r="1442">
      <c r="A1442" s="291">
        <v>44440.0</v>
      </c>
      <c r="B1442" s="296" t="s">
        <v>7419</v>
      </c>
      <c r="C1442" s="296" t="s">
        <v>8143</v>
      </c>
      <c r="D1442" s="296" t="s">
        <v>7676</v>
      </c>
      <c r="E1442" s="297">
        <v>-15.3</v>
      </c>
    </row>
    <row r="1443">
      <c r="A1443" s="291">
        <v>44440.0</v>
      </c>
      <c r="B1443" s="296" t="s">
        <v>7419</v>
      </c>
      <c r="C1443" s="296" t="s">
        <v>8144</v>
      </c>
      <c r="D1443" s="296" t="s">
        <v>7876</v>
      </c>
      <c r="E1443" s="297">
        <v>-10.5</v>
      </c>
    </row>
    <row r="1444">
      <c r="A1444" s="291">
        <v>44440.0</v>
      </c>
      <c r="B1444" s="296" t="s">
        <v>7419</v>
      </c>
      <c r="C1444" s="296" t="s">
        <v>8145</v>
      </c>
      <c r="D1444" s="296" t="s">
        <v>7774</v>
      </c>
      <c r="E1444" s="297">
        <v>-10.05</v>
      </c>
    </row>
    <row r="1445">
      <c r="A1445" s="291">
        <v>44440.0</v>
      </c>
      <c r="B1445" s="296" t="s">
        <v>1641</v>
      </c>
      <c r="C1445" s="296" t="s">
        <v>7987</v>
      </c>
      <c r="D1445" s="296" t="s">
        <v>7459</v>
      </c>
      <c r="E1445" s="297">
        <v>-7.49</v>
      </c>
    </row>
    <row r="1446">
      <c r="A1446" s="291">
        <v>44440.0</v>
      </c>
      <c r="B1446" s="296" t="s">
        <v>1641</v>
      </c>
      <c r="C1446" s="296" t="s">
        <v>8090</v>
      </c>
      <c r="D1446" s="296" t="s">
        <v>7459</v>
      </c>
      <c r="E1446" s="297">
        <v>-7.49</v>
      </c>
    </row>
    <row r="1447">
      <c r="A1447" s="291">
        <v>44440.0</v>
      </c>
      <c r="B1447" s="296" t="s">
        <v>7408</v>
      </c>
      <c r="C1447" s="296" t="s">
        <v>8145</v>
      </c>
      <c r="D1447" s="296" t="s">
        <v>7774</v>
      </c>
      <c r="E1447" s="297">
        <v>67.0</v>
      </c>
    </row>
    <row r="1448">
      <c r="A1448" s="291">
        <v>44440.0</v>
      </c>
      <c r="B1448" s="296" t="s">
        <v>7408</v>
      </c>
      <c r="C1448" s="296" t="s">
        <v>8144</v>
      </c>
      <c r="D1448" s="296" t="s">
        <v>7876</v>
      </c>
      <c r="E1448" s="297">
        <v>70.0</v>
      </c>
    </row>
    <row r="1449">
      <c r="A1449" s="291">
        <v>44440.0</v>
      </c>
      <c r="B1449" s="296" t="s">
        <v>7408</v>
      </c>
      <c r="C1449" s="296" t="s">
        <v>8140</v>
      </c>
      <c r="D1449" s="296" t="s">
        <v>7676</v>
      </c>
      <c r="E1449" s="297">
        <v>102.0</v>
      </c>
    </row>
    <row r="1450">
      <c r="A1450" s="291">
        <v>44440.0</v>
      </c>
      <c r="B1450" s="296" t="s">
        <v>7408</v>
      </c>
      <c r="C1450" s="296" t="s">
        <v>8141</v>
      </c>
      <c r="D1450" s="296" t="s">
        <v>7457</v>
      </c>
      <c r="E1450" s="297">
        <v>102.0</v>
      </c>
    </row>
    <row r="1451">
      <c r="A1451" s="291">
        <v>44440.0</v>
      </c>
      <c r="B1451" s="296" t="s">
        <v>7408</v>
      </c>
      <c r="C1451" s="296" t="s">
        <v>8142</v>
      </c>
      <c r="D1451" s="296" t="s">
        <v>7676</v>
      </c>
      <c r="E1451" s="297">
        <v>102.0</v>
      </c>
    </row>
    <row r="1452">
      <c r="A1452" s="291">
        <v>44440.0</v>
      </c>
      <c r="B1452" s="296" t="s">
        <v>7408</v>
      </c>
      <c r="C1452" s="296" t="s">
        <v>8143</v>
      </c>
      <c r="D1452" s="296" t="s">
        <v>7676</v>
      </c>
      <c r="E1452" s="297">
        <v>102.0</v>
      </c>
    </row>
    <row r="1453">
      <c r="A1453" s="291">
        <v>44440.0</v>
      </c>
      <c r="B1453" s="296" t="s">
        <v>7408</v>
      </c>
      <c r="C1453" s="296" t="s">
        <v>8139</v>
      </c>
      <c r="D1453" s="296" t="s">
        <v>7531</v>
      </c>
      <c r="E1453" s="297">
        <v>105.0</v>
      </c>
    </row>
    <row r="1454">
      <c r="A1454" s="291">
        <v>44440.0</v>
      </c>
      <c r="B1454" s="296" t="s">
        <v>7408</v>
      </c>
      <c r="C1454" s="296" t="s">
        <v>8134</v>
      </c>
      <c r="D1454" s="296" t="s">
        <v>8109</v>
      </c>
      <c r="E1454" s="297">
        <v>106.0</v>
      </c>
    </row>
    <row r="1455">
      <c r="A1455" s="291">
        <v>44440.0</v>
      </c>
      <c r="B1455" s="296" t="s">
        <v>7408</v>
      </c>
      <c r="C1455" s="296" t="s">
        <v>8135</v>
      </c>
      <c r="D1455" s="296" t="s">
        <v>7437</v>
      </c>
      <c r="E1455" s="297">
        <v>106.0</v>
      </c>
    </row>
    <row r="1456">
      <c r="A1456" s="291">
        <v>44440.0</v>
      </c>
      <c r="B1456" s="296" t="s">
        <v>7408</v>
      </c>
      <c r="C1456" s="296" t="s">
        <v>8136</v>
      </c>
      <c r="D1456" s="296" t="s">
        <v>7443</v>
      </c>
      <c r="E1456" s="297">
        <v>106.0</v>
      </c>
    </row>
    <row r="1457">
      <c r="A1457" s="291">
        <v>44440.0</v>
      </c>
      <c r="B1457" s="296" t="s">
        <v>7408</v>
      </c>
      <c r="C1457" s="296" t="s">
        <v>8137</v>
      </c>
      <c r="D1457" s="296" t="s">
        <v>7443</v>
      </c>
      <c r="E1457" s="297">
        <v>106.0</v>
      </c>
    </row>
    <row r="1458">
      <c r="A1458" s="291">
        <v>44440.0</v>
      </c>
      <c r="B1458" s="296" t="s">
        <v>7408</v>
      </c>
      <c r="C1458" s="296" t="s">
        <v>8138</v>
      </c>
      <c r="D1458" s="296" t="s">
        <v>7542</v>
      </c>
      <c r="E1458" s="297">
        <v>106.0</v>
      </c>
    </row>
    <row r="1459">
      <c r="A1459" s="291">
        <v>44440.0</v>
      </c>
      <c r="B1459" s="296" t="s">
        <v>7408</v>
      </c>
      <c r="C1459" s="296" t="s">
        <v>8131</v>
      </c>
      <c r="D1459" s="296" t="s">
        <v>7454</v>
      </c>
      <c r="E1459" s="297">
        <v>113.0</v>
      </c>
    </row>
    <row r="1460">
      <c r="A1460" s="291">
        <v>44440.0</v>
      </c>
      <c r="B1460" s="296" t="s">
        <v>7408</v>
      </c>
      <c r="C1460" s="296" t="s">
        <v>8132</v>
      </c>
      <c r="D1460" s="296" t="s">
        <v>7454</v>
      </c>
      <c r="E1460" s="297">
        <v>113.0</v>
      </c>
    </row>
    <row r="1461">
      <c r="A1461" s="291">
        <v>44440.0</v>
      </c>
      <c r="B1461" s="296" t="s">
        <v>7408</v>
      </c>
      <c r="C1461" s="296" t="s">
        <v>8133</v>
      </c>
      <c r="D1461" s="296" t="s">
        <v>7454</v>
      </c>
      <c r="E1461" s="297">
        <v>113.0</v>
      </c>
    </row>
    <row r="1462">
      <c r="A1462" s="291">
        <v>44440.0</v>
      </c>
      <c r="B1462" s="296" t="s">
        <v>7408</v>
      </c>
      <c r="C1462" s="296" t="s">
        <v>8130</v>
      </c>
      <c r="D1462" s="296" t="s">
        <v>7435</v>
      </c>
      <c r="E1462" s="297">
        <v>129.0</v>
      </c>
    </row>
    <row r="1463">
      <c r="A1463" s="291">
        <v>44440.0</v>
      </c>
      <c r="B1463" s="296" t="s">
        <v>7408</v>
      </c>
      <c r="C1463" s="296" t="s">
        <v>8129</v>
      </c>
      <c r="D1463" s="296" t="s">
        <v>7441</v>
      </c>
      <c r="E1463" s="297">
        <v>134.0</v>
      </c>
    </row>
    <row r="1464">
      <c r="A1464" s="291">
        <v>44440.0</v>
      </c>
      <c r="B1464" s="296" t="s">
        <v>7408</v>
      </c>
      <c r="C1464" s="296" t="s">
        <v>7709</v>
      </c>
      <c r="D1464" s="296" t="s">
        <v>7464</v>
      </c>
      <c r="E1464" s="297">
        <v>150.0</v>
      </c>
    </row>
    <row r="1465">
      <c r="A1465" s="291">
        <v>44440.0</v>
      </c>
      <c r="B1465" s="296" t="s">
        <v>7408</v>
      </c>
      <c r="C1465" s="296" t="s">
        <v>8128</v>
      </c>
      <c r="D1465" s="296" t="s">
        <v>7428</v>
      </c>
      <c r="E1465" s="297">
        <v>161.0</v>
      </c>
    </row>
    <row r="1466">
      <c r="A1466" s="290"/>
    </row>
    <row r="1467">
      <c r="A1467" s="290"/>
    </row>
    <row r="1468">
      <c r="A1468" s="290"/>
    </row>
    <row r="1469">
      <c r="A1469" s="290"/>
    </row>
    <row r="1470">
      <c r="A1470" s="290"/>
    </row>
    <row r="1471">
      <c r="A1471" s="290"/>
    </row>
    <row r="1472">
      <c r="A1472" s="290"/>
    </row>
    <row r="1473">
      <c r="A1473" s="290"/>
    </row>
    <row r="1474">
      <c r="A1474" s="290"/>
    </row>
    <row r="1475">
      <c r="A1475" s="290"/>
    </row>
    <row r="1476">
      <c r="A1476" s="290"/>
    </row>
    <row r="1477">
      <c r="A1477" s="290"/>
    </row>
    <row r="1478">
      <c r="A1478" s="290"/>
    </row>
    <row r="1479">
      <c r="A1479" s="290"/>
    </row>
    <row r="1480">
      <c r="A1480" s="290"/>
    </row>
    <row r="1481">
      <c r="A1481" s="290"/>
    </row>
    <row r="1482">
      <c r="A1482" s="290"/>
    </row>
    <row r="1483">
      <c r="A1483" s="290"/>
    </row>
    <row r="1484">
      <c r="A1484" s="290"/>
    </row>
    <row r="1485">
      <c r="A1485" s="290"/>
    </row>
    <row r="1486">
      <c r="A1486" s="290"/>
    </row>
    <row r="1487">
      <c r="A1487" s="290"/>
    </row>
    <row r="1488">
      <c r="A1488" s="290"/>
    </row>
    <row r="1489">
      <c r="A1489" s="290"/>
    </row>
    <row r="1490">
      <c r="A1490" s="290"/>
    </row>
    <row r="1491">
      <c r="A1491" s="290"/>
    </row>
    <row r="1492">
      <c r="A1492" s="290"/>
    </row>
    <row r="1493">
      <c r="A1493" s="290"/>
    </row>
    <row r="1494">
      <c r="A1494" s="290"/>
    </row>
    <row r="1495">
      <c r="A1495" s="290"/>
    </row>
    <row r="1496">
      <c r="A1496" s="290"/>
    </row>
    <row r="1497">
      <c r="A1497" s="290"/>
    </row>
    <row r="1498">
      <c r="A1498" s="290"/>
    </row>
    <row r="1499">
      <c r="A1499" s="290"/>
    </row>
    <row r="1500">
      <c r="A1500" s="290"/>
    </row>
    <row r="1501">
      <c r="A1501" s="290"/>
    </row>
    <row r="1502">
      <c r="A1502" s="290"/>
    </row>
    <row r="1503">
      <c r="A1503" s="290"/>
    </row>
    <row r="1504">
      <c r="A1504" s="290"/>
    </row>
    <row r="1505">
      <c r="A1505" s="290"/>
    </row>
    <row r="1506">
      <c r="A1506" s="290"/>
    </row>
    <row r="1507">
      <c r="A1507" s="290"/>
    </row>
    <row r="1508">
      <c r="A1508" s="290"/>
    </row>
    <row r="1509">
      <c r="A1509" s="290"/>
    </row>
    <row r="1510">
      <c r="A1510" s="290"/>
    </row>
    <row r="1511">
      <c r="A1511" s="290"/>
    </row>
    <row r="1512">
      <c r="A1512" s="290"/>
    </row>
    <row r="1513">
      <c r="A1513" s="290"/>
    </row>
    <row r="1514">
      <c r="A1514" s="290"/>
    </row>
    <row r="1515">
      <c r="A1515" s="290"/>
    </row>
    <row r="1516">
      <c r="A1516" s="290"/>
    </row>
    <row r="1517">
      <c r="A1517" s="290"/>
    </row>
    <row r="1518">
      <c r="A1518" s="290"/>
    </row>
    <row r="1519">
      <c r="A1519" s="290"/>
    </row>
    <row r="1520">
      <c r="A1520" s="290"/>
    </row>
    <row r="1521">
      <c r="A1521" s="290"/>
    </row>
    <row r="1522">
      <c r="A1522" s="290"/>
    </row>
    <row r="1523">
      <c r="A1523" s="290"/>
    </row>
    <row r="1524">
      <c r="A1524" s="290"/>
    </row>
    <row r="1525">
      <c r="A1525" s="290"/>
    </row>
    <row r="1526">
      <c r="A1526" s="290"/>
    </row>
    <row r="1527">
      <c r="A1527" s="290"/>
    </row>
    <row r="1528">
      <c r="A1528" s="290"/>
    </row>
    <row r="1529">
      <c r="A1529" s="290"/>
    </row>
    <row r="1530">
      <c r="A1530" s="290"/>
      <c r="B1530" s="234"/>
      <c r="C1530" s="298"/>
      <c r="D1530" s="298"/>
      <c r="E1530" s="298"/>
    </row>
    <row r="1531">
      <c r="A1531" s="290"/>
      <c r="B1531" s="234"/>
      <c r="C1531" s="298"/>
      <c r="D1531" s="298"/>
      <c r="E1531" s="298"/>
    </row>
    <row r="1532">
      <c r="A1532" s="290"/>
      <c r="B1532" s="234"/>
      <c r="C1532" s="298"/>
      <c r="D1532" s="298"/>
      <c r="E1532" s="298"/>
    </row>
    <row r="1533">
      <c r="A1533" s="290"/>
      <c r="B1533" s="234"/>
      <c r="C1533" s="298"/>
      <c r="D1533" s="298"/>
      <c r="E1533" s="298"/>
    </row>
    <row r="1534">
      <c r="A1534" s="290"/>
      <c r="B1534" s="234"/>
      <c r="C1534" s="298"/>
      <c r="D1534" s="298"/>
      <c r="E1534" s="298"/>
    </row>
    <row r="1535">
      <c r="A1535" s="290"/>
      <c r="B1535" s="234"/>
      <c r="C1535" s="298"/>
      <c r="D1535" s="298"/>
      <c r="E1535" s="298"/>
    </row>
    <row r="1536">
      <c r="A1536" s="290"/>
      <c r="B1536" s="234"/>
      <c r="C1536" s="298"/>
      <c r="D1536" s="298"/>
      <c r="E1536" s="298"/>
    </row>
    <row r="1537">
      <c r="A1537" s="290"/>
      <c r="B1537" s="234"/>
      <c r="C1537" s="298"/>
      <c r="D1537" s="298"/>
      <c r="E1537" s="298"/>
    </row>
    <row r="1538">
      <c r="A1538" s="290"/>
      <c r="B1538" s="234"/>
      <c r="C1538" s="298"/>
      <c r="D1538" s="298"/>
      <c r="E1538" s="298"/>
    </row>
    <row r="1539">
      <c r="A1539" s="290"/>
      <c r="B1539" s="234"/>
      <c r="C1539" s="298"/>
      <c r="D1539" s="298"/>
      <c r="E1539" s="298"/>
    </row>
    <row r="1540">
      <c r="A1540" s="290"/>
      <c r="B1540" s="234"/>
      <c r="C1540" s="298"/>
      <c r="D1540" s="298"/>
      <c r="E1540" s="298"/>
    </row>
    <row r="1541">
      <c r="A1541" s="290"/>
      <c r="B1541" s="234"/>
      <c r="C1541" s="298"/>
      <c r="D1541" s="298"/>
      <c r="E1541" s="298"/>
    </row>
    <row r="1542">
      <c r="A1542" s="290"/>
      <c r="B1542" s="234"/>
      <c r="C1542" s="298"/>
      <c r="D1542" s="298"/>
      <c r="E1542" s="298"/>
    </row>
    <row r="1543">
      <c r="A1543" s="290"/>
      <c r="B1543" s="234"/>
      <c r="C1543" s="298"/>
      <c r="D1543" s="298"/>
      <c r="E1543" s="298"/>
    </row>
    <row r="1544">
      <c r="A1544" s="290"/>
      <c r="B1544" s="234"/>
      <c r="C1544" s="298"/>
      <c r="D1544" s="298"/>
      <c r="E1544" s="298"/>
    </row>
    <row r="1545">
      <c r="A1545" s="290"/>
      <c r="B1545" s="234"/>
      <c r="C1545" s="298"/>
      <c r="D1545" s="298"/>
      <c r="E1545" s="298"/>
    </row>
    <row r="1546">
      <c r="A1546" s="290"/>
      <c r="B1546" s="234"/>
      <c r="C1546" s="298"/>
      <c r="D1546" s="298"/>
      <c r="E1546" s="298"/>
    </row>
    <row r="1547">
      <c r="A1547" s="290"/>
      <c r="B1547" s="234"/>
      <c r="C1547" s="298"/>
      <c r="D1547" s="298"/>
      <c r="E1547" s="298"/>
    </row>
    <row r="1548">
      <c r="A1548" s="290"/>
      <c r="B1548" s="234"/>
      <c r="C1548" s="298"/>
      <c r="D1548" s="298"/>
      <c r="E1548" s="298"/>
    </row>
    <row r="1549">
      <c r="A1549" s="290"/>
      <c r="B1549" s="234"/>
      <c r="C1549" s="298"/>
      <c r="D1549" s="298"/>
      <c r="E1549" s="298"/>
    </row>
    <row r="1550">
      <c r="A1550" s="290"/>
      <c r="B1550" s="234"/>
      <c r="C1550" s="298"/>
      <c r="D1550" s="298"/>
      <c r="E1550" s="298"/>
    </row>
    <row r="1551">
      <c r="A1551" s="290"/>
      <c r="B1551" s="234"/>
      <c r="C1551" s="298"/>
      <c r="D1551" s="298"/>
      <c r="E1551" s="298"/>
    </row>
    <row r="1552">
      <c r="A1552" s="290"/>
      <c r="B1552" s="234"/>
      <c r="C1552" s="298"/>
      <c r="D1552" s="298"/>
      <c r="E1552" s="298"/>
    </row>
    <row r="1553">
      <c r="A1553" s="290"/>
      <c r="B1553" s="234"/>
      <c r="C1553" s="298"/>
      <c r="D1553" s="298"/>
      <c r="E1553" s="298"/>
    </row>
    <row r="1554">
      <c r="A1554" s="290"/>
      <c r="B1554" s="234"/>
      <c r="C1554" s="298"/>
      <c r="D1554" s="298"/>
      <c r="E1554" s="298"/>
    </row>
    <row r="1555">
      <c r="A1555" s="290"/>
      <c r="B1555" s="234"/>
      <c r="C1555" s="298"/>
      <c r="D1555" s="298"/>
      <c r="E1555" s="298"/>
    </row>
    <row r="1556">
      <c r="A1556" s="290"/>
      <c r="B1556" s="234"/>
      <c r="C1556" s="298"/>
      <c r="D1556" s="298"/>
      <c r="E1556" s="298"/>
    </row>
    <row r="1557">
      <c r="A1557" s="290"/>
      <c r="B1557" s="234"/>
      <c r="C1557" s="298"/>
      <c r="D1557" s="298"/>
      <c r="E1557" s="298"/>
    </row>
    <row r="1558">
      <c r="A1558" s="290"/>
      <c r="B1558" s="234"/>
      <c r="C1558" s="298"/>
      <c r="D1558" s="298"/>
      <c r="E1558" s="298"/>
    </row>
    <row r="1559">
      <c r="A1559" s="290"/>
      <c r="B1559" s="234"/>
      <c r="C1559" s="298"/>
      <c r="D1559" s="298"/>
      <c r="E1559" s="298"/>
    </row>
    <row r="1560">
      <c r="A1560" s="290"/>
      <c r="B1560" s="234"/>
      <c r="C1560" s="298"/>
      <c r="D1560" s="298"/>
      <c r="E1560" s="298"/>
    </row>
    <row r="1561">
      <c r="A1561" s="290"/>
      <c r="B1561" s="234"/>
      <c r="C1561" s="298"/>
      <c r="D1561" s="298"/>
      <c r="E1561" s="298"/>
    </row>
    <row r="1562">
      <c r="A1562" s="290"/>
      <c r="B1562" s="234"/>
      <c r="C1562" s="298"/>
      <c r="D1562" s="298"/>
      <c r="E1562" s="298"/>
    </row>
    <row r="1563">
      <c r="A1563" s="290"/>
      <c r="B1563" s="234"/>
      <c r="C1563" s="298"/>
      <c r="D1563" s="298"/>
      <c r="E1563" s="298"/>
    </row>
    <row r="1564">
      <c r="A1564" s="290"/>
      <c r="B1564" s="234"/>
      <c r="C1564" s="298"/>
      <c r="D1564" s="298"/>
      <c r="E1564" s="298"/>
    </row>
    <row r="1565">
      <c r="A1565" s="290"/>
      <c r="B1565" s="234"/>
      <c r="C1565" s="298"/>
      <c r="D1565" s="298"/>
      <c r="E1565" s="298"/>
    </row>
    <row r="1566">
      <c r="A1566" s="290"/>
      <c r="B1566" s="234"/>
      <c r="C1566" s="298"/>
      <c r="D1566" s="298"/>
      <c r="E1566" s="298"/>
    </row>
    <row r="1567">
      <c r="A1567" s="290"/>
      <c r="B1567" s="234"/>
      <c r="C1567" s="298"/>
      <c r="D1567" s="298"/>
      <c r="E1567" s="298"/>
    </row>
    <row r="1568">
      <c r="A1568" s="290"/>
      <c r="B1568" s="234"/>
      <c r="C1568" s="298"/>
      <c r="D1568" s="298"/>
      <c r="E1568" s="298"/>
    </row>
    <row r="1569">
      <c r="A1569" s="290"/>
      <c r="B1569" s="234"/>
      <c r="C1569" s="298"/>
      <c r="D1569" s="298"/>
      <c r="E1569" s="298"/>
    </row>
    <row r="1570">
      <c r="A1570" s="290"/>
      <c r="B1570" s="234"/>
      <c r="C1570" s="298"/>
      <c r="D1570" s="298"/>
      <c r="E1570" s="298"/>
    </row>
    <row r="1571">
      <c r="A1571" s="290"/>
      <c r="B1571" s="234"/>
      <c r="C1571" s="298"/>
      <c r="D1571" s="298"/>
      <c r="E1571" s="298"/>
    </row>
    <row r="1572">
      <c r="A1572" s="290"/>
      <c r="B1572" s="234"/>
      <c r="C1572" s="298"/>
      <c r="D1572" s="298"/>
      <c r="E1572" s="298"/>
    </row>
    <row r="1573">
      <c r="A1573" s="290"/>
      <c r="B1573" s="234"/>
      <c r="C1573" s="298"/>
      <c r="D1573" s="298"/>
      <c r="E1573" s="298"/>
    </row>
    <row r="1574">
      <c r="A1574" s="290"/>
      <c r="B1574" s="234"/>
      <c r="C1574" s="298"/>
      <c r="D1574" s="298"/>
      <c r="E1574" s="298"/>
    </row>
    <row r="1575">
      <c r="A1575" s="290"/>
      <c r="B1575" s="234"/>
      <c r="C1575" s="298"/>
      <c r="D1575" s="298"/>
      <c r="E1575" s="298"/>
    </row>
    <row r="1576">
      <c r="A1576" s="290"/>
      <c r="B1576" s="234"/>
      <c r="C1576" s="298"/>
      <c r="D1576" s="298"/>
      <c r="E1576" s="298"/>
    </row>
    <row r="1577">
      <c r="A1577" s="290"/>
      <c r="B1577" s="234"/>
      <c r="C1577" s="298"/>
      <c r="D1577" s="298"/>
      <c r="E1577" s="298"/>
    </row>
    <row r="1578">
      <c r="A1578" s="290"/>
      <c r="B1578" s="234"/>
      <c r="C1578" s="298"/>
      <c r="D1578" s="298"/>
      <c r="E1578" s="298"/>
    </row>
    <row r="1579">
      <c r="A1579" s="290"/>
      <c r="B1579" s="234"/>
      <c r="C1579" s="298"/>
      <c r="D1579" s="298"/>
      <c r="E1579" s="298"/>
    </row>
    <row r="1580">
      <c r="A1580" s="290"/>
      <c r="B1580" s="234"/>
      <c r="C1580" s="298"/>
      <c r="D1580" s="298"/>
      <c r="E1580" s="298"/>
    </row>
    <row r="1581">
      <c r="A1581" s="290"/>
      <c r="B1581" s="234"/>
      <c r="C1581" s="298"/>
      <c r="D1581" s="298"/>
      <c r="E1581" s="298"/>
    </row>
    <row r="1582">
      <c r="A1582" s="290"/>
      <c r="B1582" s="234"/>
      <c r="C1582" s="298"/>
      <c r="D1582" s="298"/>
      <c r="E1582" s="298"/>
    </row>
    <row r="1583">
      <c r="A1583" s="290"/>
      <c r="B1583" s="234"/>
      <c r="C1583" s="298"/>
      <c r="D1583" s="298"/>
      <c r="E1583" s="298"/>
    </row>
    <row r="1584">
      <c r="A1584" s="290"/>
      <c r="B1584" s="234"/>
      <c r="C1584" s="298"/>
      <c r="D1584" s="298"/>
      <c r="E1584" s="298"/>
    </row>
    <row r="1585">
      <c r="A1585" s="290"/>
      <c r="B1585" s="234"/>
      <c r="C1585" s="298"/>
      <c r="D1585" s="298"/>
      <c r="E1585" s="298"/>
    </row>
    <row r="1586">
      <c r="A1586" s="290"/>
      <c r="B1586" s="234"/>
      <c r="C1586" s="298"/>
      <c r="D1586" s="298"/>
      <c r="E1586" s="298"/>
    </row>
    <row r="1587">
      <c r="A1587" s="290"/>
      <c r="B1587" s="234"/>
      <c r="C1587" s="298"/>
      <c r="D1587" s="298"/>
      <c r="E1587" s="298"/>
    </row>
    <row r="1588">
      <c r="A1588" s="290"/>
      <c r="B1588" s="234"/>
      <c r="C1588" s="298"/>
      <c r="D1588" s="298"/>
      <c r="E1588" s="298"/>
    </row>
    <row r="1589">
      <c r="A1589" s="290"/>
      <c r="B1589" s="234"/>
      <c r="C1589" s="298"/>
      <c r="D1589" s="298"/>
      <c r="E1589" s="298"/>
    </row>
    <row r="1590">
      <c r="A1590" s="290"/>
      <c r="B1590" s="234"/>
      <c r="C1590" s="298"/>
      <c r="D1590" s="298"/>
      <c r="E1590" s="298"/>
    </row>
    <row r="1591">
      <c r="A1591" s="290"/>
      <c r="B1591" s="234"/>
      <c r="C1591" s="298"/>
      <c r="D1591" s="298"/>
      <c r="E1591" s="298"/>
    </row>
    <row r="1592">
      <c r="A1592" s="290"/>
      <c r="B1592" s="234"/>
      <c r="C1592" s="298"/>
      <c r="D1592" s="298"/>
      <c r="E1592" s="298"/>
    </row>
    <row r="1593">
      <c r="A1593" s="290"/>
      <c r="B1593" s="234"/>
      <c r="C1593" s="298"/>
      <c r="D1593" s="298"/>
      <c r="E1593" s="298"/>
    </row>
    <row r="1594">
      <c r="A1594" s="290"/>
      <c r="B1594" s="234"/>
      <c r="C1594" s="298"/>
      <c r="D1594" s="298"/>
      <c r="E1594" s="298"/>
    </row>
    <row r="1595">
      <c r="A1595" s="290"/>
      <c r="B1595" s="234"/>
      <c r="C1595" s="298"/>
      <c r="D1595" s="298"/>
      <c r="E1595" s="298"/>
    </row>
    <row r="1596">
      <c r="A1596" s="290"/>
      <c r="B1596" s="234"/>
      <c r="C1596" s="298"/>
      <c r="D1596" s="298"/>
      <c r="E1596" s="298"/>
    </row>
    <row r="1597">
      <c r="A1597" s="290"/>
      <c r="B1597" s="234"/>
      <c r="C1597" s="298"/>
      <c r="D1597" s="298"/>
      <c r="E1597" s="298"/>
    </row>
    <row r="1598">
      <c r="A1598" s="290"/>
      <c r="B1598" s="234"/>
      <c r="C1598" s="298"/>
      <c r="D1598" s="298"/>
      <c r="E1598" s="298"/>
    </row>
    <row r="1599">
      <c r="A1599" s="290"/>
      <c r="B1599" s="234"/>
      <c r="C1599" s="298"/>
      <c r="D1599" s="298"/>
      <c r="E1599" s="298"/>
    </row>
    <row r="1600">
      <c r="A1600" s="290"/>
      <c r="B1600" s="234"/>
      <c r="C1600" s="298"/>
      <c r="D1600" s="298"/>
      <c r="E1600" s="298"/>
    </row>
    <row r="1601">
      <c r="A1601" s="290"/>
      <c r="B1601" s="234"/>
      <c r="C1601" s="298"/>
      <c r="D1601" s="298"/>
      <c r="E1601" s="298"/>
    </row>
    <row r="1602">
      <c r="A1602" s="290"/>
      <c r="B1602" s="234"/>
      <c r="C1602" s="298"/>
      <c r="D1602" s="298"/>
      <c r="E1602" s="298"/>
    </row>
    <row r="1603">
      <c r="A1603" s="290"/>
      <c r="B1603" s="234"/>
      <c r="C1603" s="298"/>
      <c r="D1603" s="298"/>
      <c r="E1603" s="298"/>
    </row>
    <row r="1604">
      <c r="A1604" s="290"/>
      <c r="B1604" s="234"/>
      <c r="C1604" s="298"/>
      <c r="D1604" s="298"/>
      <c r="E1604" s="298"/>
    </row>
    <row r="1605">
      <c r="A1605" s="290"/>
      <c r="B1605" s="234"/>
      <c r="C1605" s="298"/>
      <c r="D1605" s="298"/>
      <c r="E1605" s="298"/>
    </row>
    <row r="1606">
      <c r="A1606" s="290"/>
      <c r="B1606" s="234"/>
      <c r="C1606" s="298"/>
      <c r="D1606" s="298"/>
      <c r="E1606" s="298"/>
    </row>
    <row r="1607">
      <c r="A1607" s="290"/>
      <c r="B1607" s="234"/>
      <c r="C1607" s="298"/>
      <c r="D1607" s="298"/>
      <c r="E1607" s="298"/>
    </row>
    <row r="1608">
      <c r="A1608" s="290"/>
      <c r="B1608" s="234"/>
      <c r="C1608" s="298"/>
      <c r="D1608" s="298"/>
      <c r="E1608" s="298"/>
    </row>
    <row r="1609">
      <c r="A1609" s="290"/>
      <c r="B1609" s="234"/>
      <c r="C1609" s="298"/>
      <c r="D1609" s="298"/>
      <c r="E1609" s="298"/>
    </row>
    <row r="1610">
      <c r="A1610" s="290"/>
      <c r="B1610" s="234"/>
      <c r="C1610" s="298"/>
      <c r="D1610" s="298"/>
      <c r="E1610" s="298"/>
    </row>
    <row r="1611">
      <c r="A1611" s="290"/>
      <c r="B1611" s="234"/>
      <c r="C1611" s="298"/>
      <c r="D1611" s="298"/>
      <c r="E1611" s="298"/>
    </row>
    <row r="1612">
      <c r="A1612" s="290"/>
      <c r="B1612" s="234"/>
      <c r="C1612" s="298"/>
      <c r="D1612" s="298"/>
      <c r="E1612" s="298"/>
    </row>
    <row r="1613">
      <c r="A1613" s="290"/>
      <c r="B1613" s="234"/>
      <c r="C1613" s="298"/>
      <c r="D1613" s="298"/>
      <c r="E1613" s="298"/>
    </row>
    <row r="1614">
      <c r="A1614" s="290"/>
      <c r="B1614" s="234"/>
      <c r="C1614" s="298"/>
      <c r="D1614" s="298"/>
      <c r="E1614" s="298"/>
    </row>
    <row r="1615">
      <c r="A1615" s="290"/>
      <c r="B1615" s="234"/>
      <c r="C1615" s="298"/>
      <c r="D1615" s="298"/>
      <c r="E1615" s="298"/>
    </row>
    <row r="1616">
      <c r="A1616" s="290"/>
      <c r="B1616" s="234"/>
      <c r="C1616" s="298"/>
      <c r="D1616" s="298"/>
      <c r="E1616" s="298"/>
    </row>
    <row r="1617">
      <c r="A1617" s="290"/>
      <c r="B1617" s="234"/>
      <c r="C1617" s="298"/>
      <c r="D1617" s="298"/>
      <c r="E1617" s="298"/>
    </row>
    <row r="1618">
      <c r="A1618" s="290"/>
      <c r="B1618" s="234"/>
      <c r="C1618" s="298"/>
      <c r="D1618" s="298"/>
      <c r="E1618" s="298"/>
    </row>
    <row r="1619">
      <c r="A1619" s="290"/>
      <c r="B1619" s="234"/>
      <c r="C1619" s="298"/>
      <c r="D1619" s="298"/>
      <c r="E1619" s="298"/>
    </row>
    <row r="1620">
      <c r="A1620" s="290"/>
      <c r="B1620" s="234"/>
      <c r="C1620" s="298"/>
      <c r="D1620" s="298"/>
      <c r="E1620" s="298"/>
    </row>
    <row r="1621">
      <c r="A1621" s="290"/>
      <c r="B1621" s="234"/>
      <c r="C1621" s="298"/>
      <c r="D1621" s="298"/>
      <c r="E1621" s="298"/>
    </row>
    <row r="1622">
      <c r="A1622" s="290"/>
      <c r="B1622" s="234"/>
      <c r="C1622" s="298"/>
      <c r="D1622" s="298"/>
      <c r="E1622" s="298"/>
    </row>
    <row r="1623">
      <c r="A1623" s="290"/>
      <c r="B1623" s="234"/>
      <c r="C1623" s="298"/>
      <c r="D1623" s="298"/>
      <c r="E1623" s="298"/>
    </row>
    <row r="1624">
      <c r="A1624" s="290"/>
      <c r="B1624" s="234"/>
      <c r="C1624" s="298"/>
      <c r="D1624" s="298"/>
      <c r="E1624" s="298"/>
    </row>
    <row r="1625">
      <c r="A1625" s="290"/>
      <c r="B1625" s="234"/>
      <c r="C1625" s="298"/>
      <c r="D1625" s="298"/>
      <c r="E1625" s="298"/>
    </row>
    <row r="1626">
      <c r="A1626" s="290"/>
      <c r="B1626" s="234"/>
      <c r="C1626" s="298"/>
      <c r="D1626" s="298"/>
      <c r="E1626" s="298"/>
    </row>
    <row r="1627">
      <c r="A1627" s="290"/>
      <c r="B1627" s="234"/>
      <c r="C1627" s="298"/>
      <c r="D1627" s="298"/>
      <c r="E1627" s="298"/>
    </row>
    <row r="1628">
      <c r="A1628" s="290"/>
      <c r="B1628" s="234"/>
      <c r="C1628" s="298"/>
      <c r="D1628" s="298"/>
      <c r="E1628" s="298"/>
    </row>
    <row r="1629">
      <c r="A1629" s="290"/>
      <c r="B1629" s="234"/>
      <c r="C1629" s="298"/>
      <c r="D1629" s="298"/>
      <c r="E1629" s="298"/>
    </row>
    <row r="1630">
      <c r="A1630" s="290"/>
      <c r="B1630" s="234"/>
      <c r="C1630" s="298"/>
      <c r="D1630" s="298"/>
      <c r="E1630" s="298"/>
    </row>
    <row r="1631">
      <c r="A1631" s="290"/>
      <c r="B1631" s="234"/>
      <c r="C1631" s="298"/>
      <c r="D1631" s="298"/>
      <c r="E1631" s="298"/>
    </row>
    <row r="1632">
      <c r="A1632" s="290"/>
      <c r="B1632" s="234"/>
      <c r="C1632" s="298"/>
      <c r="D1632" s="298"/>
      <c r="E1632" s="298"/>
    </row>
    <row r="1633">
      <c r="A1633" s="290"/>
      <c r="B1633" s="234"/>
      <c r="C1633" s="298"/>
      <c r="D1633" s="298"/>
      <c r="E1633" s="298"/>
    </row>
    <row r="1634">
      <c r="A1634" s="290"/>
      <c r="B1634" s="234"/>
      <c r="C1634" s="298"/>
      <c r="D1634" s="298"/>
      <c r="E1634" s="298"/>
    </row>
    <row r="1635">
      <c r="A1635" s="290"/>
      <c r="B1635" s="234"/>
      <c r="C1635" s="298"/>
      <c r="D1635" s="298"/>
      <c r="E1635" s="298"/>
    </row>
    <row r="1636">
      <c r="A1636" s="290"/>
      <c r="B1636" s="234"/>
      <c r="C1636" s="298"/>
      <c r="D1636" s="298"/>
      <c r="E1636" s="298"/>
    </row>
    <row r="1637">
      <c r="A1637" s="290"/>
      <c r="B1637" s="234"/>
      <c r="C1637" s="298"/>
      <c r="D1637" s="298"/>
      <c r="E1637" s="298"/>
    </row>
    <row r="1638">
      <c r="A1638" s="290"/>
      <c r="B1638" s="234"/>
      <c r="C1638" s="298"/>
      <c r="D1638" s="298"/>
      <c r="E1638" s="298"/>
    </row>
    <row r="1639">
      <c r="A1639" s="290"/>
      <c r="B1639" s="234"/>
      <c r="C1639" s="298"/>
      <c r="D1639" s="298"/>
      <c r="E1639" s="298"/>
    </row>
    <row r="1640">
      <c r="A1640" s="290"/>
      <c r="B1640" s="234"/>
      <c r="C1640" s="298"/>
      <c r="D1640" s="298"/>
      <c r="E1640" s="298"/>
    </row>
    <row r="1641">
      <c r="A1641" s="290"/>
      <c r="B1641" s="234"/>
      <c r="C1641" s="298"/>
      <c r="D1641" s="298"/>
      <c r="E1641" s="298"/>
    </row>
    <row r="1642">
      <c r="A1642" s="290"/>
      <c r="B1642" s="234"/>
      <c r="C1642" s="298"/>
      <c r="D1642" s="298"/>
      <c r="E1642" s="298"/>
    </row>
    <row r="1643">
      <c r="A1643" s="290"/>
      <c r="B1643" s="234"/>
      <c r="C1643" s="298"/>
      <c r="D1643" s="298"/>
      <c r="E1643" s="298"/>
    </row>
    <row r="1644">
      <c r="A1644" s="290"/>
      <c r="B1644" s="234"/>
      <c r="C1644" s="298"/>
      <c r="D1644" s="298"/>
      <c r="E1644" s="298"/>
    </row>
    <row r="1645">
      <c r="A1645" s="290"/>
      <c r="B1645" s="234"/>
      <c r="C1645" s="298"/>
      <c r="D1645" s="298"/>
      <c r="E1645" s="298"/>
    </row>
    <row r="1646">
      <c r="A1646" s="290"/>
      <c r="B1646" s="234"/>
      <c r="C1646" s="298"/>
      <c r="D1646" s="298"/>
      <c r="E1646" s="298"/>
    </row>
    <row r="1647">
      <c r="A1647" s="290"/>
      <c r="B1647" s="234"/>
      <c r="C1647" s="298"/>
      <c r="D1647" s="298"/>
      <c r="E1647" s="298"/>
    </row>
    <row r="1648">
      <c r="A1648" s="290"/>
      <c r="B1648" s="234"/>
      <c r="C1648" s="298"/>
      <c r="D1648" s="298"/>
      <c r="E1648" s="298"/>
    </row>
    <row r="1649">
      <c r="A1649" s="290"/>
      <c r="B1649" s="234"/>
      <c r="C1649" s="298"/>
      <c r="D1649" s="298"/>
      <c r="E1649" s="298"/>
    </row>
    <row r="1650">
      <c r="A1650" s="290"/>
      <c r="B1650" s="234"/>
      <c r="C1650" s="298"/>
      <c r="D1650" s="298"/>
      <c r="E1650" s="298"/>
    </row>
    <row r="1651">
      <c r="A1651" s="290"/>
      <c r="B1651" s="234"/>
      <c r="C1651" s="298"/>
      <c r="D1651" s="298"/>
      <c r="E1651" s="298"/>
    </row>
    <row r="1652">
      <c r="A1652" s="290"/>
      <c r="B1652" s="234"/>
      <c r="C1652" s="298"/>
      <c r="D1652" s="298"/>
      <c r="E1652" s="298"/>
    </row>
    <row r="1653">
      <c r="A1653" s="290"/>
      <c r="B1653" s="234"/>
      <c r="C1653" s="298"/>
      <c r="D1653" s="298"/>
      <c r="E1653" s="298"/>
    </row>
    <row r="1654">
      <c r="A1654" s="290"/>
      <c r="B1654" s="234"/>
      <c r="C1654" s="298"/>
      <c r="D1654" s="298"/>
      <c r="E1654" s="298"/>
    </row>
    <row r="1655">
      <c r="A1655" s="290"/>
      <c r="B1655" s="234"/>
      <c r="C1655" s="298"/>
      <c r="D1655" s="298"/>
      <c r="E1655" s="298"/>
    </row>
    <row r="1656">
      <c r="A1656" s="290"/>
      <c r="B1656" s="234"/>
      <c r="C1656" s="298"/>
      <c r="D1656" s="298"/>
      <c r="E1656" s="298"/>
    </row>
    <row r="1657">
      <c r="A1657" s="290"/>
      <c r="B1657" s="234"/>
      <c r="C1657" s="298"/>
      <c r="D1657" s="298"/>
      <c r="E1657" s="298"/>
    </row>
    <row r="1658">
      <c r="A1658" s="290"/>
      <c r="B1658" s="234"/>
      <c r="C1658" s="298"/>
      <c r="D1658" s="298"/>
      <c r="E1658" s="298"/>
    </row>
    <row r="1659">
      <c r="A1659" s="290"/>
      <c r="B1659" s="234"/>
      <c r="C1659" s="298"/>
      <c r="D1659" s="298"/>
      <c r="E1659" s="298"/>
    </row>
    <row r="1660">
      <c r="A1660" s="290"/>
      <c r="B1660" s="234"/>
      <c r="C1660" s="298"/>
      <c r="D1660" s="298"/>
      <c r="E1660" s="298"/>
    </row>
    <row r="1661">
      <c r="A1661" s="290"/>
      <c r="B1661" s="234"/>
      <c r="C1661" s="298"/>
      <c r="D1661" s="298"/>
      <c r="E1661" s="298"/>
    </row>
    <row r="1662">
      <c r="A1662" s="290"/>
      <c r="B1662" s="234"/>
      <c r="C1662" s="298"/>
      <c r="D1662" s="298"/>
      <c r="E1662" s="298"/>
    </row>
    <row r="1663">
      <c r="A1663" s="290"/>
      <c r="B1663" s="234"/>
      <c r="C1663" s="298"/>
      <c r="D1663" s="298"/>
      <c r="E1663" s="298"/>
    </row>
    <row r="1664">
      <c r="A1664" s="290"/>
      <c r="B1664" s="234"/>
      <c r="C1664" s="298"/>
      <c r="D1664" s="298"/>
      <c r="E1664" s="298"/>
    </row>
    <row r="1665">
      <c r="A1665" s="290"/>
      <c r="B1665" s="234"/>
      <c r="C1665" s="298"/>
      <c r="D1665" s="298"/>
      <c r="E1665" s="298"/>
    </row>
    <row r="1666">
      <c r="A1666" s="290"/>
      <c r="B1666" s="234"/>
      <c r="C1666" s="298"/>
      <c r="D1666" s="298"/>
      <c r="E1666" s="298"/>
    </row>
    <row r="1667">
      <c r="A1667" s="290"/>
      <c r="B1667" s="234"/>
      <c r="C1667" s="298"/>
      <c r="D1667" s="298"/>
      <c r="E1667" s="298"/>
    </row>
    <row r="1668">
      <c r="A1668" s="290"/>
      <c r="B1668" s="234"/>
      <c r="C1668" s="298"/>
      <c r="D1668" s="298"/>
      <c r="E1668" s="298"/>
    </row>
    <row r="1669">
      <c r="A1669" s="290"/>
      <c r="B1669" s="234"/>
      <c r="C1669" s="298"/>
      <c r="D1669" s="298"/>
      <c r="E1669" s="298"/>
    </row>
    <row r="1670">
      <c r="A1670" s="290"/>
      <c r="B1670" s="234"/>
      <c r="C1670" s="298"/>
      <c r="D1670" s="298"/>
      <c r="E1670" s="298"/>
    </row>
    <row r="1671">
      <c r="A1671" s="290"/>
      <c r="B1671" s="234"/>
      <c r="C1671" s="298"/>
      <c r="D1671" s="298"/>
      <c r="E1671" s="298"/>
    </row>
    <row r="1672">
      <c r="A1672" s="290"/>
      <c r="B1672" s="234"/>
      <c r="C1672" s="298"/>
      <c r="D1672" s="298"/>
      <c r="E1672" s="298"/>
    </row>
    <row r="1673">
      <c r="A1673" s="290"/>
      <c r="B1673" s="234"/>
      <c r="C1673" s="298"/>
      <c r="D1673" s="298"/>
      <c r="E1673" s="298"/>
    </row>
    <row r="1674">
      <c r="A1674" s="290"/>
      <c r="B1674" s="234"/>
      <c r="C1674" s="298"/>
      <c r="D1674" s="298"/>
      <c r="E1674" s="298"/>
    </row>
    <row r="1675">
      <c r="A1675" s="290"/>
      <c r="B1675" s="234"/>
      <c r="C1675" s="298"/>
      <c r="D1675" s="298"/>
      <c r="E1675" s="298"/>
    </row>
    <row r="1676">
      <c r="A1676" s="290"/>
      <c r="B1676" s="234"/>
      <c r="C1676" s="298"/>
      <c r="D1676" s="298"/>
      <c r="E1676" s="298"/>
    </row>
    <row r="1677">
      <c r="A1677" s="290"/>
      <c r="B1677" s="234"/>
      <c r="C1677" s="298"/>
      <c r="D1677" s="298"/>
      <c r="E1677" s="298"/>
    </row>
    <row r="1678">
      <c r="A1678" s="290"/>
      <c r="B1678" s="234"/>
      <c r="C1678" s="298"/>
      <c r="D1678" s="298"/>
      <c r="E1678" s="298"/>
    </row>
    <row r="1679">
      <c r="A1679" s="290"/>
      <c r="B1679" s="234"/>
      <c r="C1679" s="298"/>
      <c r="D1679" s="298"/>
      <c r="E1679" s="298"/>
    </row>
    <row r="1680">
      <c r="A1680" s="290"/>
      <c r="B1680" s="234"/>
      <c r="C1680" s="298"/>
      <c r="D1680" s="298"/>
      <c r="E1680" s="298"/>
    </row>
    <row r="1681">
      <c r="A1681" s="290"/>
      <c r="B1681" s="234"/>
      <c r="C1681" s="298"/>
      <c r="D1681" s="298"/>
      <c r="E1681" s="298"/>
    </row>
    <row r="1682">
      <c r="A1682" s="290"/>
      <c r="B1682" s="234"/>
      <c r="C1682" s="298"/>
      <c r="D1682" s="298"/>
      <c r="E1682" s="298"/>
    </row>
    <row r="1683">
      <c r="A1683" s="290"/>
      <c r="B1683" s="234"/>
      <c r="C1683" s="298"/>
      <c r="D1683" s="298"/>
      <c r="E1683" s="298"/>
    </row>
    <row r="1684">
      <c r="A1684" s="290"/>
      <c r="B1684" s="234"/>
      <c r="C1684" s="298"/>
      <c r="D1684" s="298"/>
      <c r="E1684" s="298"/>
    </row>
    <row r="1685">
      <c r="A1685" s="290"/>
      <c r="B1685" s="234"/>
      <c r="C1685" s="298"/>
      <c r="D1685" s="298"/>
      <c r="E1685" s="298"/>
    </row>
    <row r="1686">
      <c r="A1686" s="290"/>
      <c r="B1686" s="234"/>
      <c r="C1686" s="298"/>
      <c r="D1686" s="298"/>
      <c r="E1686" s="298"/>
    </row>
    <row r="1687">
      <c r="A1687" s="290"/>
      <c r="B1687" s="234"/>
      <c r="C1687" s="298"/>
      <c r="D1687" s="298"/>
      <c r="E1687" s="298"/>
    </row>
    <row r="1688">
      <c r="A1688" s="290"/>
      <c r="B1688" s="234"/>
      <c r="C1688" s="298"/>
      <c r="D1688" s="298"/>
      <c r="E1688" s="298"/>
    </row>
    <row r="1689">
      <c r="A1689" s="290"/>
      <c r="B1689" s="234"/>
      <c r="C1689" s="298"/>
      <c r="D1689" s="298"/>
      <c r="E1689" s="298"/>
    </row>
    <row r="1690">
      <c r="A1690" s="290"/>
      <c r="B1690" s="234"/>
      <c r="C1690" s="298"/>
      <c r="D1690" s="298"/>
      <c r="E1690" s="298"/>
    </row>
    <row r="1691">
      <c r="A1691" s="290"/>
      <c r="B1691" s="234"/>
      <c r="C1691" s="298"/>
      <c r="D1691" s="298"/>
      <c r="E1691" s="298"/>
    </row>
    <row r="1692">
      <c r="A1692" s="290"/>
      <c r="B1692" s="234"/>
      <c r="C1692" s="298"/>
      <c r="D1692" s="298"/>
      <c r="E1692" s="298"/>
    </row>
    <row r="1693">
      <c r="A1693" s="290"/>
      <c r="B1693" s="234"/>
      <c r="C1693" s="298"/>
      <c r="D1693" s="298"/>
      <c r="E1693" s="298"/>
    </row>
    <row r="1694">
      <c r="A1694" s="290"/>
      <c r="B1694" s="234"/>
      <c r="C1694" s="298"/>
      <c r="D1694" s="298"/>
      <c r="E1694" s="298"/>
    </row>
    <row r="1695">
      <c r="A1695" s="290"/>
      <c r="B1695" s="234"/>
      <c r="C1695" s="298"/>
      <c r="D1695" s="298"/>
      <c r="E1695" s="298"/>
    </row>
    <row r="1696">
      <c r="A1696" s="290"/>
      <c r="B1696" s="234"/>
      <c r="C1696" s="298"/>
      <c r="D1696" s="298"/>
      <c r="E1696" s="298"/>
    </row>
    <row r="1697">
      <c r="A1697" s="290"/>
      <c r="B1697" s="234"/>
      <c r="C1697" s="298"/>
      <c r="D1697" s="298"/>
      <c r="E1697" s="298"/>
    </row>
    <row r="1698">
      <c r="A1698" s="290"/>
      <c r="B1698" s="234"/>
      <c r="C1698" s="298"/>
      <c r="D1698" s="298"/>
      <c r="E1698" s="298"/>
    </row>
    <row r="1699">
      <c r="A1699" s="290"/>
      <c r="B1699" s="234"/>
      <c r="C1699" s="298"/>
      <c r="D1699" s="298"/>
      <c r="E1699" s="298"/>
    </row>
    <row r="1700">
      <c r="A1700" s="290"/>
      <c r="B1700" s="234"/>
      <c r="C1700" s="298"/>
      <c r="D1700" s="298"/>
      <c r="E1700" s="298"/>
    </row>
    <row r="1701">
      <c r="A1701" s="290"/>
      <c r="B1701" s="234"/>
      <c r="C1701" s="298"/>
      <c r="D1701" s="298"/>
      <c r="E1701" s="298"/>
    </row>
    <row r="1702">
      <c r="A1702" s="290"/>
      <c r="B1702" s="234"/>
      <c r="C1702" s="298"/>
      <c r="D1702" s="298"/>
      <c r="E1702" s="298"/>
    </row>
    <row r="1703">
      <c r="A1703" s="290"/>
      <c r="B1703" s="234"/>
      <c r="C1703" s="298"/>
      <c r="D1703" s="298"/>
      <c r="E1703" s="298"/>
    </row>
    <row r="1704">
      <c r="A1704" s="290"/>
      <c r="B1704" s="234"/>
      <c r="C1704" s="298"/>
      <c r="D1704" s="298"/>
      <c r="E1704" s="298"/>
    </row>
    <row r="1705">
      <c r="A1705" s="290"/>
      <c r="B1705" s="234"/>
      <c r="C1705" s="298"/>
      <c r="D1705" s="298"/>
      <c r="E1705" s="298"/>
    </row>
    <row r="1706">
      <c r="A1706" s="290"/>
      <c r="B1706" s="234"/>
      <c r="C1706" s="298"/>
      <c r="D1706" s="298"/>
      <c r="E1706" s="298"/>
    </row>
    <row r="1707">
      <c r="A1707" s="290"/>
      <c r="B1707" s="234"/>
      <c r="C1707" s="298"/>
      <c r="D1707" s="298"/>
      <c r="E1707" s="298"/>
    </row>
    <row r="1708">
      <c r="A1708" s="290"/>
      <c r="B1708" s="234"/>
      <c r="C1708" s="298"/>
      <c r="D1708" s="298"/>
      <c r="E1708" s="298"/>
    </row>
    <row r="1709">
      <c r="A1709" s="290"/>
      <c r="B1709" s="234"/>
      <c r="C1709" s="298"/>
      <c r="D1709" s="298"/>
      <c r="E1709" s="298"/>
    </row>
    <row r="1710">
      <c r="A1710" s="290"/>
      <c r="B1710" s="234"/>
      <c r="C1710" s="298"/>
      <c r="D1710" s="298"/>
      <c r="E1710" s="298"/>
    </row>
    <row r="1711">
      <c r="A1711" s="290"/>
      <c r="B1711" s="234"/>
      <c r="C1711" s="298"/>
      <c r="D1711" s="298"/>
      <c r="E1711" s="298"/>
    </row>
    <row r="1712">
      <c r="A1712" s="290"/>
      <c r="B1712" s="234"/>
      <c r="C1712" s="298"/>
      <c r="D1712" s="298"/>
      <c r="E1712" s="298"/>
    </row>
    <row r="1713">
      <c r="A1713" s="290"/>
      <c r="B1713" s="234"/>
      <c r="C1713" s="298"/>
      <c r="D1713" s="298"/>
      <c r="E1713" s="298"/>
    </row>
    <row r="1714">
      <c r="A1714" s="290"/>
      <c r="B1714" s="234"/>
      <c r="C1714" s="298"/>
      <c r="D1714" s="298"/>
      <c r="E1714" s="298"/>
    </row>
    <row r="1715">
      <c r="A1715" s="290"/>
      <c r="B1715" s="234"/>
      <c r="C1715" s="298"/>
      <c r="D1715" s="298"/>
      <c r="E1715" s="298"/>
    </row>
    <row r="1716">
      <c r="A1716" s="290"/>
      <c r="B1716" s="234"/>
      <c r="C1716" s="298"/>
      <c r="D1716" s="298"/>
      <c r="E1716" s="298"/>
    </row>
    <row r="1717">
      <c r="A1717" s="290"/>
      <c r="B1717" s="234"/>
      <c r="C1717" s="298"/>
      <c r="D1717" s="298"/>
      <c r="E1717" s="298"/>
    </row>
    <row r="1718">
      <c r="A1718" s="290"/>
      <c r="B1718" s="234"/>
      <c r="C1718" s="298"/>
      <c r="D1718" s="298"/>
      <c r="E1718" s="298"/>
    </row>
    <row r="1719">
      <c r="A1719" s="290"/>
      <c r="B1719" s="234"/>
      <c r="C1719" s="298"/>
      <c r="D1719" s="298"/>
      <c r="E1719" s="298"/>
    </row>
    <row r="1720">
      <c r="A1720" s="290"/>
      <c r="B1720" s="234"/>
      <c r="C1720" s="298"/>
      <c r="D1720" s="298"/>
      <c r="E1720" s="298"/>
    </row>
    <row r="1721">
      <c r="A1721" s="290"/>
      <c r="B1721" s="234"/>
      <c r="C1721" s="298"/>
      <c r="D1721" s="298"/>
      <c r="E1721" s="298"/>
    </row>
    <row r="1722">
      <c r="A1722" s="290"/>
      <c r="B1722" s="234"/>
      <c r="C1722" s="298"/>
      <c r="D1722" s="298"/>
      <c r="E1722" s="298"/>
    </row>
    <row r="1723">
      <c r="A1723" s="290"/>
      <c r="B1723" s="234"/>
      <c r="C1723" s="298"/>
      <c r="D1723" s="298"/>
      <c r="E1723" s="298"/>
    </row>
    <row r="1724">
      <c r="A1724" s="290"/>
      <c r="B1724" s="234"/>
      <c r="C1724" s="298"/>
      <c r="D1724" s="298"/>
      <c r="E1724" s="298"/>
    </row>
    <row r="1725">
      <c r="A1725" s="290"/>
      <c r="B1725" s="234"/>
      <c r="C1725" s="298"/>
      <c r="D1725" s="298"/>
      <c r="E1725" s="298"/>
    </row>
    <row r="1726">
      <c r="A1726" s="290"/>
      <c r="B1726" s="234"/>
      <c r="C1726" s="298"/>
      <c r="D1726" s="298"/>
      <c r="E1726" s="298"/>
    </row>
    <row r="1727">
      <c r="A1727" s="290"/>
      <c r="B1727" s="234"/>
      <c r="C1727" s="298"/>
      <c r="D1727" s="298"/>
      <c r="E1727" s="298"/>
    </row>
    <row r="1728">
      <c r="A1728" s="290"/>
      <c r="B1728" s="234"/>
      <c r="C1728" s="298"/>
      <c r="D1728" s="298"/>
      <c r="E1728" s="298"/>
    </row>
    <row r="1729">
      <c r="A1729" s="290"/>
      <c r="B1729" s="234"/>
      <c r="C1729" s="298"/>
      <c r="D1729" s="298"/>
      <c r="E1729" s="298"/>
    </row>
    <row r="1730">
      <c r="A1730" s="290"/>
      <c r="B1730" s="234"/>
      <c r="C1730" s="298"/>
      <c r="D1730" s="298"/>
      <c r="E1730" s="298"/>
    </row>
    <row r="1731">
      <c r="A1731" s="290"/>
      <c r="B1731" s="234"/>
      <c r="C1731" s="298"/>
      <c r="D1731" s="298"/>
      <c r="E1731" s="298"/>
    </row>
    <row r="1732">
      <c r="A1732" s="290"/>
      <c r="B1732" s="234"/>
      <c r="C1732" s="298"/>
      <c r="D1732" s="298"/>
      <c r="E1732" s="298"/>
    </row>
    <row r="1733">
      <c r="A1733" s="290"/>
      <c r="B1733" s="234"/>
      <c r="C1733" s="298"/>
      <c r="D1733" s="298"/>
      <c r="E1733" s="298"/>
    </row>
    <row r="1734">
      <c r="A1734" s="290"/>
      <c r="B1734" s="234"/>
      <c r="C1734" s="298"/>
      <c r="D1734" s="298"/>
      <c r="E1734" s="298"/>
    </row>
    <row r="1735">
      <c r="A1735" s="290"/>
      <c r="B1735" s="234"/>
      <c r="C1735" s="298"/>
      <c r="D1735" s="298"/>
      <c r="E1735" s="298"/>
    </row>
    <row r="1736">
      <c r="A1736" s="290"/>
      <c r="B1736" s="234"/>
      <c r="C1736" s="298"/>
      <c r="D1736" s="298"/>
      <c r="E1736" s="298"/>
    </row>
    <row r="1737">
      <c r="A1737" s="290"/>
      <c r="B1737" s="234"/>
      <c r="C1737" s="298"/>
      <c r="D1737" s="298"/>
      <c r="E1737" s="298"/>
    </row>
    <row r="1738">
      <c r="A1738" s="290"/>
      <c r="B1738" s="234"/>
      <c r="C1738" s="298"/>
      <c r="D1738" s="298"/>
      <c r="E1738" s="298"/>
    </row>
    <row r="1739">
      <c r="A1739" s="290"/>
      <c r="B1739" s="234"/>
      <c r="C1739" s="298"/>
      <c r="D1739" s="298"/>
      <c r="E1739" s="298"/>
    </row>
    <row r="1740">
      <c r="A1740" s="290"/>
      <c r="B1740" s="234"/>
      <c r="C1740" s="298"/>
      <c r="D1740" s="298"/>
      <c r="E1740" s="298"/>
    </row>
    <row r="1741">
      <c r="A1741" s="290"/>
      <c r="B1741" s="234"/>
      <c r="C1741" s="298"/>
      <c r="D1741" s="298"/>
      <c r="E1741" s="298"/>
    </row>
    <row r="1742">
      <c r="A1742" s="290"/>
      <c r="B1742" s="234"/>
      <c r="C1742" s="298"/>
      <c r="D1742" s="298"/>
      <c r="E1742" s="298"/>
    </row>
    <row r="1743">
      <c r="A1743" s="290"/>
      <c r="B1743" s="234"/>
      <c r="C1743" s="298"/>
      <c r="D1743" s="298"/>
      <c r="E1743" s="298"/>
    </row>
    <row r="1744">
      <c r="A1744" s="290"/>
      <c r="B1744" s="234"/>
      <c r="C1744" s="298"/>
      <c r="D1744" s="298"/>
      <c r="E1744" s="298"/>
    </row>
    <row r="1745">
      <c r="A1745" s="290"/>
      <c r="B1745" s="234"/>
      <c r="C1745" s="298"/>
      <c r="D1745" s="298"/>
      <c r="E1745" s="298"/>
    </row>
    <row r="1746">
      <c r="A1746" s="290"/>
      <c r="B1746" s="234"/>
      <c r="C1746" s="298"/>
      <c r="D1746" s="298"/>
      <c r="E1746" s="298"/>
    </row>
    <row r="1747">
      <c r="A1747" s="290"/>
      <c r="B1747" s="234"/>
      <c r="C1747" s="298"/>
      <c r="D1747" s="298"/>
      <c r="E1747" s="298"/>
    </row>
    <row r="1748">
      <c r="A1748" s="290"/>
      <c r="B1748" s="234"/>
      <c r="C1748" s="298"/>
      <c r="D1748" s="298"/>
      <c r="E1748" s="298"/>
    </row>
    <row r="1749">
      <c r="A1749" s="290"/>
      <c r="B1749" s="234"/>
      <c r="C1749" s="298"/>
      <c r="D1749" s="298"/>
      <c r="E1749" s="298"/>
    </row>
    <row r="1750">
      <c r="A1750" s="290"/>
      <c r="B1750" s="234"/>
      <c r="C1750" s="298"/>
      <c r="D1750" s="298"/>
      <c r="E1750" s="298"/>
    </row>
    <row r="1751">
      <c r="A1751" s="290"/>
      <c r="B1751" s="234"/>
      <c r="C1751" s="298"/>
      <c r="D1751" s="298"/>
      <c r="E1751" s="298"/>
    </row>
    <row r="1752">
      <c r="A1752" s="290"/>
      <c r="B1752" s="234"/>
      <c r="C1752" s="298"/>
      <c r="D1752" s="298"/>
      <c r="E1752" s="298"/>
    </row>
    <row r="1753">
      <c r="A1753" s="290"/>
      <c r="B1753" s="234"/>
      <c r="C1753" s="298"/>
      <c r="D1753" s="298"/>
      <c r="E1753" s="298"/>
    </row>
    <row r="1754">
      <c r="A1754" s="290"/>
      <c r="B1754" s="234"/>
      <c r="C1754" s="298"/>
      <c r="D1754" s="298"/>
      <c r="E1754" s="298"/>
    </row>
    <row r="1755">
      <c r="A1755" s="290"/>
      <c r="B1755" s="234"/>
      <c r="C1755" s="298"/>
      <c r="D1755" s="298"/>
      <c r="E1755" s="298"/>
    </row>
    <row r="1756">
      <c r="A1756" s="290"/>
      <c r="B1756" s="234"/>
      <c r="C1756" s="298"/>
      <c r="D1756" s="298"/>
      <c r="E1756" s="298"/>
    </row>
    <row r="1757">
      <c r="A1757" s="290"/>
      <c r="B1757" s="234"/>
      <c r="C1757" s="298"/>
      <c r="D1757" s="298"/>
      <c r="E1757" s="298"/>
    </row>
    <row r="1758">
      <c r="A1758" s="290"/>
      <c r="B1758" s="234"/>
      <c r="C1758" s="298"/>
      <c r="D1758" s="298"/>
      <c r="E1758" s="298"/>
    </row>
    <row r="1759">
      <c r="A1759" s="290"/>
      <c r="B1759" s="234"/>
      <c r="C1759" s="298"/>
      <c r="D1759" s="298"/>
      <c r="E1759" s="298"/>
    </row>
    <row r="1760">
      <c r="A1760" s="290"/>
      <c r="B1760" s="234"/>
      <c r="C1760" s="298"/>
      <c r="D1760" s="298"/>
      <c r="E1760" s="298"/>
    </row>
    <row r="1761">
      <c r="A1761" s="290"/>
      <c r="B1761" s="234"/>
      <c r="C1761" s="298"/>
      <c r="D1761" s="298"/>
      <c r="E1761" s="298"/>
    </row>
    <row r="1762">
      <c r="A1762" s="290"/>
      <c r="B1762" s="234"/>
      <c r="C1762" s="298"/>
      <c r="D1762" s="298"/>
      <c r="E1762" s="298"/>
    </row>
    <row r="1763">
      <c r="A1763" s="290"/>
      <c r="B1763" s="234"/>
      <c r="C1763" s="298"/>
      <c r="D1763" s="298"/>
      <c r="E1763" s="298"/>
    </row>
    <row r="1764">
      <c r="A1764" s="290"/>
      <c r="B1764" s="234"/>
      <c r="C1764" s="298"/>
      <c r="D1764" s="298"/>
      <c r="E1764" s="298"/>
    </row>
    <row r="1765">
      <c r="A1765" s="290"/>
      <c r="B1765" s="234"/>
      <c r="C1765" s="298"/>
      <c r="D1765" s="298"/>
      <c r="E1765" s="298"/>
    </row>
    <row r="1766">
      <c r="A1766" s="290"/>
      <c r="B1766" s="234"/>
      <c r="C1766" s="298"/>
      <c r="D1766" s="298"/>
      <c r="E1766" s="298"/>
    </row>
    <row r="1767">
      <c r="A1767" s="290"/>
      <c r="B1767" s="234"/>
      <c r="C1767" s="298"/>
      <c r="D1767" s="298"/>
      <c r="E1767" s="298"/>
    </row>
    <row r="1768">
      <c r="A1768" s="290"/>
      <c r="B1768" s="234"/>
      <c r="C1768" s="298"/>
      <c r="D1768" s="298"/>
      <c r="E1768" s="298"/>
    </row>
    <row r="1769">
      <c r="A1769" s="290"/>
      <c r="B1769" s="234"/>
      <c r="C1769" s="298"/>
      <c r="D1769" s="298"/>
      <c r="E1769" s="298"/>
    </row>
    <row r="1770">
      <c r="A1770" s="290"/>
      <c r="B1770" s="234"/>
      <c r="C1770" s="298"/>
      <c r="D1770" s="298"/>
      <c r="E1770" s="298"/>
    </row>
    <row r="1771">
      <c r="A1771" s="290"/>
      <c r="B1771" s="234"/>
      <c r="C1771" s="298"/>
      <c r="D1771" s="298"/>
      <c r="E1771" s="298"/>
    </row>
    <row r="1772">
      <c r="A1772" s="290"/>
      <c r="B1772" s="234"/>
      <c r="C1772" s="298"/>
      <c r="D1772" s="298"/>
      <c r="E1772" s="298"/>
    </row>
    <row r="1773">
      <c r="A1773" s="290"/>
      <c r="B1773" s="234"/>
      <c r="C1773" s="298"/>
      <c r="D1773" s="298"/>
      <c r="E1773" s="298"/>
    </row>
    <row r="1774">
      <c r="A1774" s="290"/>
      <c r="B1774" s="234"/>
      <c r="C1774" s="298"/>
      <c r="D1774" s="298"/>
      <c r="E1774" s="298"/>
    </row>
    <row r="1775">
      <c r="A1775" s="290"/>
      <c r="B1775" s="234"/>
      <c r="C1775" s="298"/>
      <c r="D1775" s="298"/>
      <c r="E1775" s="298"/>
    </row>
    <row r="1776">
      <c r="A1776" s="290"/>
      <c r="B1776" s="234"/>
      <c r="C1776" s="298"/>
      <c r="D1776" s="298"/>
      <c r="E1776" s="298"/>
    </row>
    <row r="1777">
      <c r="A1777" s="290"/>
      <c r="B1777" s="234"/>
      <c r="C1777" s="298"/>
      <c r="D1777" s="298"/>
      <c r="E1777" s="298"/>
    </row>
    <row r="1778">
      <c r="A1778" s="290"/>
      <c r="B1778" s="234"/>
      <c r="C1778" s="298"/>
      <c r="D1778" s="298"/>
      <c r="E1778" s="298"/>
    </row>
    <row r="1779">
      <c r="A1779" s="290"/>
      <c r="B1779" s="234"/>
      <c r="C1779" s="298"/>
      <c r="D1779" s="298"/>
      <c r="E1779" s="298"/>
    </row>
    <row r="1780">
      <c r="A1780" s="290"/>
      <c r="B1780" s="234"/>
      <c r="C1780" s="298"/>
      <c r="D1780" s="298"/>
      <c r="E1780" s="298"/>
    </row>
    <row r="1781">
      <c r="A1781" s="290"/>
      <c r="B1781" s="234"/>
      <c r="C1781" s="298"/>
      <c r="D1781" s="298"/>
      <c r="E1781" s="298"/>
    </row>
    <row r="1782">
      <c r="A1782" s="290"/>
      <c r="B1782" s="234"/>
      <c r="C1782" s="298"/>
      <c r="D1782" s="298"/>
      <c r="E1782" s="298"/>
    </row>
    <row r="1783">
      <c r="A1783" s="290"/>
      <c r="B1783" s="234"/>
      <c r="C1783" s="298"/>
      <c r="D1783" s="298"/>
      <c r="E1783" s="298"/>
    </row>
    <row r="1784">
      <c r="A1784" s="290"/>
      <c r="B1784" s="234"/>
      <c r="C1784" s="298"/>
      <c r="D1784" s="298"/>
      <c r="E1784" s="298"/>
    </row>
    <row r="1785">
      <c r="A1785" s="290"/>
      <c r="B1785" s="234"/>
      <c r="C1785" s="298"/>
      <c r="D1785" s="298"/>
      <c r="E1785" s="298"/>
    </row>
    <row r="1786">
      <c r="A1786" s="290"/>
      <c r="B1786" s="234"/>
      <c r="C1786" s="298"/>
      <c r="D1786" s="298"/>
      <c r="E1786" s="298"/>
    </row>
    <row r="1787">
      <c r="A1787" s="290"/>
      <c r="B1787" s="234"/>
      <c r="C1787" s="298"/>
      <c r="D1787" s="298"/>
      <c r="E1787" s="298"/>
    </row>
    <row r="1788">
      <c r="A1788" s="290"/>
      <c r="B1788" s="234"/>
      <c r="C1788" s="298"/>
      <c r="D1788" s="298"/>
      <c r="E1788" s="298"/>
    </row>
    <row r="1789">
      <c r="A1789" s="290"/>
      <c r="B1789" s="234"/>
      <c r="C1789" s="298"/>
      <c r="D1789" s="298"/>
      <c r="E1789" s="298"/>
    </row>
    <row r="1790">
      <c r="A1790" s="290"/>
      <c r="B1790" s="234"/>
      <c r="C1790" s="298"/>
      <c r="D1790" s="298"/>
      <c r="E1790" s="298"/>
    </row>
    <row r="1791">
      <c r="A1791" s="290"/>
      <c r="B1791" s="234"/>
      <c r="C1791" s="298"/>
      <c r="D1791" s="298"/>
      <c r="E1791" s="298"/>
    </row>
    <row r="1792">
      <c r="A1792" s="290"/>
      <c r="B1792" s="234"/>
      <c r="C1792" s="298"/>
      <c r="D1792" s="298"/>
      <c r="E1792" s="298"/>
    </row>
    <row r="1793">
      <c r="A1793" s="290"/>
      <c r="B1793" s="234"/>
      <c r="C1793" s="298"/>
      <c r="D1793" s="298"/>
      <c r="E1793" s="298"/>
    </row>
    <row r="1794">
      <c r="A1794" s="290"/>
      <c r="B1794" s="234"/>
      <c r="C1794" s="298"/>
      <c r="D1794" s="298"/>
      <c r="E1794" s="298"/>
    </row>
    <row r="1795">
      <c r="A1795" s="290"/>
      <c r="B1795" s="234"/>
      <c r="C1795" s="298"/>
      <c r="D1795" s="298"/>
      <c r="E1795" s="298"/>
    </row>
    <row r="1796">
      <c r="A1796" s="290"/>
      <c r="B1796" s="234"/>
      <c r="C1796" s="298"/>
      <c r="D1796" s="298"/>
      <c r="E1796" s="298"/>
    </row>
    <row r="1797">
      <c r="A1797" s="290"/>
      <c r="B1797" s="234"/>
      <c r="C1797" s="298"/>
      <c r="D1797" s="298"/>
      <c r="E1797" s="298"/>
    </row>
    <row r="1798">
      <c r="A1798" s="290"/>
      <c r="B1798" s="234"/>
      <c r="C1798" s="298"/>
      <c r="D1798" s="298"/>
      <c r="E1798" s="298"/>
    </row>
    <row r="1799">
      <c r="A1799" s="290"/>
      <c r="B1799" s="234"/>
      <c r="C1799" s="298"/>
      <c r="D1799" s="298"/>
      <c r="E1799" s="298"/>
    </row>
    <row r="1800">
      <c r="A1800" s="290"/>
      <c r="B1800" s="234"/>
      <c r="C1800" s="298"/>
      <c r="D1800" s="298"/>
      <c r="E1800" s="298"/>
    </row>
    <row r="1801">
      <c r="A1801" s="290"/>
      <c r="B1801" s="234"/>
      <c r="C1801" s="298"/>
      <c r="D1801" s="298"/>
      <c r="E1801" s="298"/>
    </row>
    <row r="1802">
      <c r="A1802" s="290"/>
      <c r="B1802" s="234"/>
      <c r="C1802" s="298"/>
      <c r="D1802" s="298"/>
      <c r="E1802" s="298"/>
    </row>
    <row r="1803">
      <c r="A1803" s="290"/>
      <c r="B1803" s="234"/>
      <c r="C1803" s="298"/>
      <c r="D1803" s="298"/>
      <c r="E1803" s="298"/>
    </row>
    <row r="1804">
      <c r="A1804" s="290"/>
      <c r="B1804" s="234"/>
      <c r="C1804" s="298"/>
      <c r="D1804" s="298"/>
      <c r="E1804" s="298"/>
    </row>
    <row r="1805">
      <c r="A1805" s="290"/>
      <c r="B1805" s="234"/>
      <c r="C1805" s="298"/>
      <c r="D1805" s="298"/>
      <c r="E1805" s="298"/>
    </row>
    <row r="1806">
      <c r="A1806" s="290"/>
      <c r="B1806" s="234"/>
      <c r="C1806" s="298"/>
      <c r="D1806" s="298"/>
      <c r="E1806" s="298"/>
    </row>
    <row r="1807">
      <c r="A1807" s="290"/>
      <c r="B1807" s="234"/>
      <c r="C1807" s="298"/>
      <c r="D1807" s="298"/>
      <c r="E1807" s="298"/>
    </row>
    <row r="1808">
      <c r="A1808" s="290"/>
      <c r="B1808" s="234"/>
      <c r="C1808" s="298"/>
      <c r="D1808" s="298"/>
      <c r="E1808" s="298"/>
    </row>
    <row r="1809">
      <c r="A1809" s="290"/>
      <c r="B1809" s="234"/>
      <c r="C1809" s="298"/>
      <c r="D1809" s="298"/>
      <c r="E1809" s="298"/>
    </row>
    <row r="1810">
      <c r="A1810" s="290"/>
      <c r="B1810" s="234"/>
      <c r="C1810" s="298"/>
      <c r="D1810" s="298"/>
      <c r="E1810" s="298"/>
    </row>
    <row r="1811">
      <c r="A1811" s="290"/>
      <c r="B1811" s="234"/>
      <c r="C1811" s="298"/>
      <c r="D1811" s="298"/>
      <c r="E1811" s="298"/>
    </row>
    <row r="1812">
      <c r="A1812" s="290"/>
      <c r="B1812" s="234"/>
      <c r="C1812" s="298"/>
      <c r="D1812" s="298"/>
      <c r="E1812" s="298"/>
    </row>
    <row r="1813">
      <c r="A1813" s="290"/>
      <c r="B1813" s="234"/>
      <c r="C1813" s="298"/>
      <c r="D1813" s="298"/>
      <c r="E1813" s="298"/>
    </row>
    <row r="1814">
      <c r="A1814" s="290"/>
      <c r="B1814" s="234"/>
      <c r="C1814" s="298"/>
      <c r="D1814" s="298"/>
      <c r="E1814" s="298"/>
    </row>
    <row r="1815">
      <c r="A1815" s="290"/>
      <c r="B1815" s="234"/>
      <c r="C1815" s="298"/>
      <c r="D1815" s="298"/>
      <c r="E1815" s="298"/>
    </row>
    <row r="1816">
      <c r="A1816" s="290"/>
      <c r="B1816" s="234"/>
      <c r="C1816" s="298"/>
      <c r="D1816" s="298"/>
      <c r="E1816" s="298"/>
    </row>
    <row r="1817">
      <c r="A1817" s="290"/>
      <c r="B1817" s="234"/>
      <c r="C1817" s="298"/>
      <c r="D1817" s="298"/>
      <c r="E1817" s="298"/>
    </row>
    <row r="1818">
      <c r="A1818" s="290"/>
      <c r="B1818" s="234"/>
      <c r="C1818" s="298"/>
      <c r="D1818" s="298"/>
      <c r="E1818" s="298"/>
    </row>
    <row r="1819">
      <c r="A1819" s="290"/>
      <c r="B1819" s="234"/>
      <c r="C1819" s="298"/>
      <c r="D1819" s="298"/>
      <c r="E1819" s="298"/>
    </row>
    <row r="1820">
      <c r="A1820" s="290"/>
      <c r="B1820" s="234"/>
      <c r="C1820" s="298"/>
      <c r="D1820" s="298"/>
      <c r="E1820" s="298"/>
    </row>
    <row r="1821">
      <c r="A1821" s="290"/>
      <c r="B1821" s="234"/>
      <c r="C1821" s="298"/>
      <c r="D1821" s="298"/>
      <c r="E1821" s="298"/>
    </row>
    <row r="1822">
      <c r="A1822" s="290"/>
      <c r="B1822" s="234"/>
      <c r="C1822" s="298"/>
      <c r="D1822" s="298"/>
      <c r="E1822" s="298"/>
    </row>
    <row r="1823">
      <c r="A1823" s="290"/>
      <c r="B1823" s="234"/>
      <c r="C1823" s="298"/>
      <c r="D1823" s="298"/>
      <c r="E1823" s="298"/>
    </row>
    <row r="1824">
      <c r="A1824" s="290"/>
      <c r="B1824" s="234"/>
      <c r="C1824" s="298"/>
      <c r="D1824" s="298"/>
      <c r="E1824" s="298"/>
    </row>
    <row r="1825">
      <c r="A1825" s="290"/>
      <c r="B1825" s="234"/>
      <c r="C1825" s="298"/>
      <c r="D1825" s="298"/>
      <c r="E1825" s="298"/>
    </row>
    <row r="1826">
      <c r="A1826" s="290"/>
      <c r="B1826" s="234"/>
      <c r="C1826" s="298"/>
      <c r="D1826" s="298"/>
      <c r="E1826" s="298"/>
    </row>
    <row r="1827">
      <c r="A1827" s="290"/>
      <c r="B1827" s="234"/>
      <c r="C1827" s="298"/>
      <c r="D1827" s="298"/>
      <c r="E1827" s="298"/>
    </row>
    <row r="1828">
      <c r="A1828" s="290"/>
      <c r="B1828" s="234"/>
      <c r="C1828" s="298"/>
      <c r="D1828" s="298"/>
      <c r="E1828" s="298"/>
    </row>
    <row r="1829">
      <c r="A1829" s="290"/>
      <c r="B1829" s="234"/>
      <c r="C1829" s="298"/>
      <c r="D1829" s="298"/>
      <c r="E1829" s="298"/>
    </row>
    <row r="1830">
      <c r="A1830" s="290"/>
      <c r="B1830" s="234"/>
      <c r="C1830" s="298"/>
      <c r="D1830" s="298"/>
      <c r="E1830" s="298"/>
    </row>
    <row r="1831">
      <c r="A1831" s="290"/>
      <c r="B1831" s="234"/>
      <c r="C1831" s="298"/>
      <c r="D1831" s="298"/>
      <c r="E1831" s="298"/>
    </row>
    <row r="1832">
      <c r="A1832" s="290"/>
      <c r="B1832" s="234"/>
      <c r="C1832" s="298"/>
      <c r="D1832" s="298"/>
      <c r="E1832" s="298"/>
    </row>
    <row r="1833">
      <c r="A1833" s="290"/>
      <c r="B1833" s="234"/>
      <c r="C1833" s="298"/>
      <c r="D1833" s="298"/>
      <c r="E1833" s="298"/>
    </row>
    <row r="1834">
      <c r="A1834" s="290"/>
      <c r="B1834" s="234"/>
      <c r="C1834" s="298"/>
      <c r="D1834" s="298"/>
      <c r="E1834" s="298"/>
    </row>
    <row r="1835">
      <c r="A1835" s="290"/>
      <c r="B1835" s="234"/>
      <c r="C1835" s="298"/>
      <c r="D1835" s="298"/>
      <c r="E1835" s="298"/>
    </row>
    <row r="1836">
      <c r="A1836" s="290"/>
      <c r="B1836" s="234"/>
      <c r="C1836" s="298"/>
      <c r="D1836" s="298"/>
      <c r="E1836" s="298"/>
    </row>
    <row r="1837">
      <c r="A1837" s="290"/>
      <c r="B1837" s="234"/>
      <c r="C1837" s="298"/>
      <c r="D1837" s="298"/>
      <c r="E1837" s="298"/>
    </row>
    <row r="1838">
      <c r="A1838" s="290"/>
      <c r="B1838" s="234"/>
      <c r="C1838" s="298"/>
      <c r="D1838" s="298"/>
      <c r="E1838" s="298"/>
    </row>
    <row r="1839">
      <c r="A1839" s="290"/>
      <c r="B1839" s="234"/>
      <c r="C1839" s="298"/>
      <c r="D1839" s="298"/>
      <c r="E1839" s="298"/>
    </row>
    <row r="1840">
      <c r="A1840" s="290"/>
      <c r="B1840" s="234"/>
      <c r="C1840" s="298"/>
      <c r="D1840" s="298"/>
      <c r="E1840" s="298"/>
    </row>
    <row r="1841">
      <c r="A1841" s="290"/>
      <c r="B1841" s="234"/>
      <c r="C1841" s="298"/>
      <c r="D1841" s="298"/>
      <c r="E1841" s="298"/>
    </row>
    <row r="1842">
      <c r="A1842" s="290"/>
      <c r="B1842" s="234"/>
      <c r="C1842" s="298"/>
      <c r="D1842" s="298"/>
      <c r="E1842" s="298"/>
    </row>
    <row r="1843">
      <c r="A1843" s="290"/>
      <c r="B1843" s="234"/>
      <c r="C1843" s="298"/>
      <c r="D1843" s="298"/>
      <c r="E1843" s="298"/>
    </row>
    <row r="1844">
      <c r="A1844" s="290"/>
      <c r="B1844" s="234"/>
      <c r="C1844" s="298"/>
      <c r="D1844" s="298"/>
      <c r="E1844" s="298"/>
    </row>
    <row r="1845">
      <c r="A1845" s="290"/>
      <c r="B1845" s="234"/>
      <c r="C1845" s="298"/>
      <c r="D1845" s="298"/>
      <c r="E1845" s="298"/>
    </row>
    <row r="1846">
      <c r="A1846" s="290"/>
      <c r="B1846" s="234"/>
      <c r="C1846" s="298"/>
      <c r="D1846" s="298"/>
      <c r="E1846" s="298"/>
    </row>
    <row r="1847">
      <c r="A1847" s="290"/>
      <c r="B1847" s="234"/>
      <c r="C1847" s="298"/>
      <c r="D1847" s="298"/>
      <c r="E1847" s="298"/>
    </row>
    <row r="1848">
      <c r="A1848" s="290"/>
      <c r="B1848" s="234"/>
      <c r="C1848" s="298"/>
      <c r="D1848" s="298"/>
      <c r="E1848" s="298"/>
    </row>
    <row r="1849">
      <c r="A1849" s="290"/>
      <c r="B1849" s="234"/>
      <c r="C1849" s="298"/>
      <c r="D1849" s="298"/>
      <c r="E1849" s="298"/>
    </row>
    <row r="1850">
      <c r="A1850" s="290"/>
      <c r="B1850" s="234"/>
      <c r="C1850" s="298"/>
      <c r="D1850" s="298"/>
      <c r="E1850" s="298"/>
    </row>
    <row r="1851">
      <c r="A1851" s="290"/>
      <c r="B1851" s="234"/>
      <c r="C1851" s="298"/>
      <c r="D1851" s="298"/>
      <c r="E1851" s="298"/>
    </row>
    <row r="1852">
      <c r="A1852" s="290"/>
      <c r="B1852" s="234"/>
      <c r="C1852" s="298"/>
      <c r="D1852" s="298"/>
      <c r="E1852" s="298"/>
    </row>
    <row r="1853">
      <c r="A1853" s="290"/>
      <c r="B1853" s="234"/>
      <c r="C1853" s="298"/>
      <c r="D1853" s="298"/>
      <c r="E1853" s="298"/>
    </row>
    <row r="1854">
      <c r="A1854" s="290"/>
      <c r="B1854" s="234"/>
      <c r="C1854" s="298"/>
      <c r="D1854" s="298"/>
      <c r="E1854" s="298"/>
    </row>
    <row r="1855">
      <c r="A1855" s="290"/>
      <c r="B1855" s="234"/>
      <c r="C1855" s="298"/>
      <c r="D1855" s="298"/>
      <c r="E1855" s="298"/>
    </row>
    <row r="1856">
      <c r="A1856" s="290"/>
      <c r="B1856" s="234"/>
      <c r="C1856" s="298"/>
      <c r="D1856" s="298"/>
      <c r="E1856" s="298"/>
    </row>
    <row r="1857">
      <c r="A1857" s="290"/>
      <c r="B1857" s="234"/>
      <c r="C1857" s="298"/>
      <c r="D1857" s="298"/>
      <c r="E1857" s="298"/>
    </row>
    <row r="1858">
      <c r="A1858" s="290"/>
      <c r="B1858" s="234"/>
      <c r="C1858" s="298"/>
      <c r="D1858" s="298"/>
      <c r="E1858" s="298"/>
    </row>
    <row r="1859">
      <c r="A1859" s="290"/>
      <c r="B1859" s="234"/>
      <c r="C1859" s="298"/>
      <c r="D1859" s="298"/>
      <c r="E1859" s="298"/>
    </row>
    <row r="1860">
      <c r="A1860" s="290"/>
      <c r="B1860" s="234"/>
      <c r="C1860" s="298"/>
      <c r="D1860" s="298"/>
      <c r="E1860" s="298"/>
    </row>
    <row r="1861">
      <c r="A1861" s="290"/>
      <c r="B1861" s="234"/>
      <c r="C1861" s="298"/>
      <c r="D1861" s="298"/>
      <c r="E1861" s="298"/>
    </row>
    <row r="1862">
      <c r="A1862" s="290"/>
      <c r="B1862" s="234"/>
      <c r="C1862" s="298"/>
      <c r="D1862" s="298"/>
      <c r="E1862" s="298"/>
    </row>
    <row r="1863">
      <c r="A1863" s="290"/>
      <c r="B1863" s="234"/>
      <c r="C1863" s="298"/>
      <c r="D1863" s="298"/>
      <c r="E1863" s="298"/>
    </row>
    <row r="1864">
      <c r="A1864" s="290"/>
      <c r="B1864" s="234"/>
      <c r="C1864" s="298"/>
      <c r="D1864" s="298"/>
      <c r="E1864" s="298"/>
    </row>
    <row r="1865">
      <c r="A1865" s="290"/>
      <c r="B1865" s="234"/>
      <c r="C1865" s="298"/>
      <c r="D1865" s="298"/>
      <c r="E1865" s="298"/>
    </row>
    <row r="1866">
      <c r="A1866" s="290"/>
      <c r="B1866" s="234"/>
      <c r="C1866" s="298"/>
      <c r="D1866" s="298"/>
      <c r="E1866" s="298"/>
    </row>
    <row r="1867">
      <c r="A1867" s="290"/>
      <c r="B1867" s="234"/>
      <c r="C1867" s="298"/>
      <c r="D1867" s="298"/>
      <c r="E1867" s="298"/>
    </row>
    <row r="1868">
      <c r="A1868" s="290"/>
      <c r="B1868" s="234"/>
      <c r="C1868" s="298"/>
      <c r="D1868" s="298"/>
      <c r="E1868" s="298"/>
    </row>
    <row r="1869">
      <c r="A1869" s="290"/>
      <c r="B1869" s="234"/>
      <c r="C1869" s="298"/>
      <c r="D1869" s="298"/>
      <c r="E1869" s="298"/>
    </row>
    <row r="1870">
      <c r="A1870" s="290"/>
      <c r="B1870" s="234"/>
      <c r="C1870" s="298"/>
      <c r="D1870" s="298"/>
      <c r="E1870" s="298"/>
    </row>
    <row r="1871">
      <c r="A1871" s="290"/>
      <c r="B1871" s="234"/>
      <c r="C1871" s="298"/>
      <c r="D1871" s="298"/>
      <c r="E1871" s="298"/>
    </row>
    <row r="1872">
      <c r="A1872" s="290"/>
      <c r="B1872" s="234"/>
      <c r="C1872" s="298"/>
      <c r="D1872" s="298"/>
      <c r="E1872" s="298"/>
    </row>
    <row r="1873">
      <c r="A1873" s="290"/>
      <c r="B1873" s="234"/>
      <c r="C1873" s="298"/>
      <c r="D1873" s="298"/>
      <c r="E1873" s="298"/>
    </row>
    <row r="1874">
      <c r="A1874" s="290"/>
      <c r="B1874" s="234"/>
      <c r="C1874" s="298"/>
      <c r="D1874" s="298"/>
      <c r="E1874" s="298"/>
    </row>
    <row r="1875">
      <c r="A1875" s="290"/>
      <c r="B1875" s="234"/>
      <c r="C1875" s="298"/>
      <c r="D1875" s="298"/>
      <c r="E1875" s="298"/>
    </row>
    <row r="1876">
      <c r="A1876" s="290"/>
      <c r="B1876" s="234"/>
      <c r="C1876" s="298"/>
      <c r="D1876" s="298"/>
      <c r="E1876" s="298"/>
    </row>
    <row r="1877">
      <c r="A1877" s="290"/>
      <c r="B1877" s="234"/>
      <c r="C1877" s="298"/>
      <c r="D1877" s="298"/>
      <c r="E1877" s="298"/>
    </row>
    <row r="1878">
      <c r="A1878" s="290"/>
      <c r="B1878" s="234"/>
      <c r="C1878" s="298"/>
      <c r="D1878" s="298"/>
      <c r="E1878" s="298"/>
    </row>
    <row r="1879">
      <c r="A1879" s="290"/>
      <c r="B1879" s="234"/>
      <c r="C1879" s="298"/>
      <c r="D1879" s="298"/>
      <c r="E1879" s="298"/>
    </row>
    <row r="1880">
      <c r="A1880" s="290"/>
      <c r="B1880" s="234"/>
      <c r="C1880" s="298"/>
      <c r="D1880" s="298"/>
      <c r="E1880" s="298"/>
    </row>
    <row r="1881">
      <c r="A1881" s="290"/>
      <c r="B1881" s="234"/>
      <c r="C1881" s="298"/>
      <c r="D1881" s="298"/>
      <c r="E1881" s="298"/>
    </row>
    <row r="1882">
      <c r="A1882" s="290"/>
      <c r="B1882" s="234"/>
      <c r="C1882" s="298"/>
      <c r="D1882" s="298"/>
      <c r="E1882" s="298"/>
    </row>
    <row r="1883">
      <c r="A1883" s="290"/>
      <c r="B1883" s="234"/>
      <c r="C1883" s="298"/>
      <c r="D1883" s="298"/>
      <c r="E1883" s="298"/>
    </row>
    <row r="1884">
      <c r="A1884" s="290"/>
      <c r="B1884" s="234"/>
      <c r="C1884" s="298"/>
      <c r="D1884" s="298"/>
      <c r="E1884" s="298"/>
    </row>
    <row r="1885">
      <c r="A1885" s="290"/>
      <c r="B1885" s="234"/>
      <c r="C1885" s="298"/>
      <c r="D1885" s="298"/>
      <c r="E1885" s="298"/>
    </row>
    <row r="1886">
      <c r="A1886" s="290"/>
      <c r="B1886" s="234"/>
      <c r="C1886" s="298"/>
      <c r="D1886" s="298"/>
      <c r="E1886" s="298"/>
    </row>
    <row r="1887">
      <c r="A1887" s="290"/>
      <c r="B1887" s="234"/>
      <c r="C1887" s="298"/>
      <c r="D1887" s="298"/>
      <c r="E1887" s="298"/>
    </row>
    <row r="1888">
      <c r="A1888" s="290"/>
      <c r="B1888" s="234"/>
      <c r="C1888" s="298"/>
      <c r="D1888" s="298"/>
      <c r="E1888" s="298"/>
    </row>
    <row r="1889">
      <c r="A1889" s="290"/>
      <c r="B1889" s="234"/>
      <c r="C1889" s="298"/>
      <c r="D1889" s="298"/>
      <c r="E1889" s="298"/>
    </row>
    <row r="1890">
      <c r="A1890" s="290"/>
      <c r="B1890" s="234"/>
      <c r="C1890" s="298"/>
      <c r="D1890" s="298"/>
      <c r="E1890" s="298"/>
    </row>
    <row r="1891">
      <c r="A1891" s="290"/>
      <c r="B1891" s="234"/>
      <c r="C1891" s="298"/>
      <c r="D1891" s="298"/>
      <c r="E1891" s="298"/>
    </row>
    <row r="1892">
      <c r="A1892" s="290"/>
      <c r="B1892" s="234"/>
      <c r="C1892" s="298"/>
      <c r="D1892" s="298"/>
      <c r="E1892" s="298"/>
    </row>
    <row r="1893">
      <c r="A1893" s="290"/>
      <c r="B1893" s="234"/>
      <c r="C1893" s="298"/>
      <c r="D1893" s="298"/>
      <c r="E1893" s="298"/>
    </row>
    <row r="1894">
      <c r="A1894" s="290"/>
      <c r="B1894" s="234"/>
      <c r="C1894" s="298"/>
      <c r="D1894" s="298"/>
      <c r="E1894" s="298"/>
    </row>
    <row r="1895">
      <c r="A1895" s="290"/>
      <c r="B1895" s="234"/>
      <c r="C1895" s="298"/>
      <c r="D1895" s="298"/>
      <c r="E1895" s="298"/>
    </row>
    <row r="1896">
      <c r="A1896" s="290"/>
      <c r="B1896" s="234"/>
      <c r="C1896" s="298"/>
      <c r="D1896" s="298"/>
      <c r="E1896" s="298"/>
    </row>
    <row r="1897">
      <c r="A1897" s="290"/>
      <c r="B1897" s="234"/>
      <c r="C1897" s="298"/>
      <c r="D1897" s="298"/>
      <c r="E1897" s="298"/>
    </row>
    <row r="1898">
      <c r="A1898" s="290"/>
      <c r="B1898" s="234"/>
      <c r="C1898" s="298"/>
      <c r="D1898" s="298"/>
      <c r="E1898" s="298"/>
    </row>
    <row r="1899">
      <c r="A1899" s="290"/>
      <c r="B1899" s="234"/>
      <c r="C1899" s="298"/>
      <c r="D1899" s="298"/>
      <c r="E1899" s="298"/>
    </row>
    <row r="1900">
      <c r="A1900" s="290"/>
      <c r="B1900" s="234"/>
      <c r="C1900" s="298"/>
      <c r="D1900" s="298"/>
      <c r="E1900" s="298"/>
    </row>
    <row r="1901">
      <c r="A1901" s="290"/>
      <c r="B1901" s="234"/>
      <c r="C1901" s="298"/>
      <c r="D1901" s="298"/>
      <c r="E1901" s="298"/>
    </row>
    <row r="1902">
      <c r="A1902" s="290"/>
      <c r="B1902" s="234"/>
      <c r="C1902" s="298"/>
      <c r="D1902" s="298"/>
      <c r="E1902" s="298"/>
    </row>
    <row r="1903">
      <c r="A1903" s="290"/>
      <c r="B1903" s="234"/>
      <c r="C1903" s="298"/>
      <c r="D1903" s="298"/>
      <c r="E1903" s="298"/>
    </row>
    <row r="1904">
      <c r="A1904" s="290"/>
      <c r="B1904" s="234"/>
      <c r="C1904" s="298"/>
      <c r="D1904" s="298"/>
      <c r="E1904" s="298"/>
    </row>
    <row r="1905">
      <c r="A1905" s="290"/>
      <c r="B1905" s="234"/>
      <c r="C1905" s="298"/>
      <c r="D1905" s="298"/>
      <c r="E1905" s="298"/>
    </row>
    <row r="1906">
      <c r="A1906" s="290"/>
      <c r="B1906" s="234"/>
      <c r="C1906" s="298"/>
      <c r="D1906" s="298"/>
      <c r="E1906" s="298"/>
    </row>
    <row r="1907">
      <c r="A1907" s="290"/>
      <c r="B1907" s="234"/>
      <c r="C1907" s="298"/>
      <c r="D1907" s="298"/>
      <c r="E1907" s="298"/>
    </row>
    <row r="1908">
      <c r="A1908" s="290"/>
      <c r="B1908" s="234"/>
      <c r="C1908" s="298"/>
      <c r="D1908" s="298"/>
      <c r="E1908" s="298"/>
    </row>
    <row r="1909">
      <c r="A1909" s="290"/>
      <c r="B1909" s="234"/>
      <c r="C1909" s="298"/>
      <c r="D1909" s="298"/>
      <c r="E1909" s="298"/>
    </row>
    <row r="1910">
      <c r="A1910" s="290"/>
      <c r="B1910" s="234"/>
      <c r="C1910" s="298"/>
      <c r="D1910" s="298"/>
      <c r="E1910" s="298"/>
    </row>
    <row r="1911">
      <c r="A1911" s="290"/>
      <c r="B1911" s="234"/>
      <c r="C1911" s="298"/>
      <c r="D1911" s="298"/>
      <c r="E1911" s="298"/>
    </row>
    <row r="1912">
      <c r="A1912" s="290"/>
      <c r="B1912" s="234"/>
      <c r="C1912" s="298"/>
      <c r="D1912" s="298"/>
      <c r="E1912" s="298"/>
    </row>
    <row r="1913">
      <c r="A1913" s="290"/>
      <c r="B1913" s="234"/>
      <c r="C1913" s="298"/>
      <c r="D1913" s="298"/>
      <c r="E1913" s="298"/>
    </row>
    <row r="1914">
      <c r="A1914" s="290"/>
      <c r="B1914" s="234"/>
      <c r="C1914" s="298"/>
      <c r="D1914" s="298"/>
      <c r="E1914" s="298"/>
    </row>
    <row r="1915">
      <c r="A1915" s="290"/>
      <c r="B1915" s="234"/>
      <c r="C1915" s="298"/>
      <c r="D1915" s="298"/>
      <c r="E1915" s="298"/>
    </row>
    <row r="1916">
      <c r="A1916" s="290"/>
      <c r="B1916" s="234"/>
      <c r="C1916" s="298"/>
      <c r="D1916" s="298"/>
      <c r="E1916" s="298"/>
    </row>
    <row r="1917">
      <c r="A1917" s="290"/>
      <c r="B1917" s="234"/>
      <c r="C1917" s="298"/>
      <c r="D1917" s="298"/>
      <c r="E1917" s="298"/>
    </row>
    <row r="1918">
      <c r="A1918" s="290"/>
      <c r="B1918" s="234"/>
      <c r="C1918" s="298"/>
      <c r="D1918" s="298"/>
      <c r="E1918" s="298"/>
    </row>
    <row r="1919">
      <c r="A1919" s="290"/>
      <c r="B1919" s="234"/>
      <c r="C1919" s="298"/>
      <c r="D1919" s="298"/>
      <c r="E1919" s="298"/>
    </row>
    <row r="1920">
      <c r="A1920" s="290"/>
      <c r="B1920" s="234"/>
      <c r="C1920" s="298"/>
      <c r="D1920" s="298"/>
      <c r="E1920" s="298"/>
    </row>
    <row r="1921">
      <c r="A1921" s="290"/>
      <c r="B1921" s="234"/>
      <c r="C1921" s="298"/>
      <c r="D1921" s="298"/>
      <c r="E1921" s="298"/>
    </row>
    <row r="1922">
      <c r="A1922" s="290"/>
      <c r="B1922" s="234"/>
      <c r="C1922" s="298"/>
      <c r="D1922" s="298"/>
      <c r="E1922" s="298"/>
    </row>
    <row r="1923">
      <c r="A1923" s="290"/>
      <c r="B1923" s="234"/>
      <c r="C1923" s="298"/>
      <c r="D1923" s="298"/>
      <c r="E1923" s="298"/>
    </row>
    <row r="1924">
      <c r="A1924" s="290"/>
      <c r="B1924" s="234"/>
      <c r="C1924" s="298"/>
      <c r="D1924" s="298"/>
      <c r="E1924" s="298"/>
    </row>
    <row r="1925">
      <c r="A1925" s="290"/>
      <c r="B1925" s="234"/>
      <c r="C1925" s="298"/>
      <c r="D1925" s="298"/>
      <c r="E1925" s="298"/>
    </row>
    <row r="1926">
      <c r="A1926" s="290"/>
      <c r="B1926" s="234"/>
      <c r="C1926" s="298"/>
      <c r="D1926" s="298"/>
      <c r="E1926" s="298"/>
    </row>
    <row r="1927">
      <c r="A1927" s="290"/>
      <c r="B1927" s="234"/>
      <c r="C1927" s="298"/>
      <c r="D1927" s="298"/>
      <c r="E1927" s="298"/>
    </row>
    <row r="1928">
      <c r="A1928" s="290"/>
      <c r="B1928" s="234"/>
      <c r="C1928" s="298"/>
      <c r="D1928" s="298"/>
      <c r="E1928" s="298"/>
    </row>
    <row r="1929">
      <c r="A1929" s="290"/>
      <c r="B1929" s="234"/>
      <c r="C1929" s="298"/>
      <c r="D1929" s="298"/>
      <c r="E1929" s="298"/>
    </row>
    <row r="1930">
      <c r="A1930" s="290"/>
      <c r="B1930" s="234"/>
      <c r="C1930" s="298"/>
      <c r="D1930" s="298"/>
      <c r="E1930" s="298"/>
    </row>
    <row r="1931">
      <c r="A1931" s="290"/>
      <c r="B1931" s="234"/>
      <c r="C1931" s="298"/>
      <c r="D1931" s="298"/>
      <c r="E1931" s="298"/>
    </row>
    <row r="1932">
      <c r="A1932" s="290"/>
      <c r="B1932" s="234"/>
      <c r="C1932" s="298"/>
      <c r="D1932" s="298"/>
      <c r="E1932" s="298"/>
    </row>
    <row r="1933">
      <c r="A1933" s="290"/>
      <c r="B1933" s="234"/>
      <c r="C1933" s="298"/>
      <c r="D1933" s="298"/>
      <c r="E1933" s="298"/>
    </row>
    <row r="1934">
      <c r="A1934" s="290"/>
      <c r="B1934" s="234"/>
      <c r="C1934" s="298"/>
      <c r="D1934" s="298"/>
      <c r="E1934" s="298"/>
    </row>
    <row r="1935">
      <c r="A1935" s="290"/>
      <c r="B1935" s="234"/>
      <c r="C1935" s="298"/>
      <c r="D1935" s="298"/>
      <c r="E1935" s="298"/>
    </row>
    <row r="1936">
      <c r="A1936" s="290"/>
      <c r="B1936" s="234"/>
      <c r="C1936" s="298"/>
      <c r="D1936" s="298"/>
      <c r="E1936" s="298"/>
    </row>
    <row r="1937">
      <c r="A1937" s="290"/>
      <c r="B1937" s="234"/>
      <c r="C1937" s="298"/>
      <c r="D1937" s="298"/>
      <c r="E1937" s="298"/>
    </row>
    <row r="1938">
      <c r="A1938" s="290"/>
      <c r="B1938" s="234"/>
      <c r="C1938" s="298"/>
      <c r="D1938" s="298"/>
      <c r="E1938" s="298"/>
    </row>
    <row r="1939">
      <c r="A1939" s="290"/>
      <c r="B1939" s="234"/>
      <c r="C1939" s="298"/>
      <c r="D1939" s="298"/>
      <c r="E1939" s="298"/>
    </row>
    <row r="1940">
      <c r="A1940" s="290"/>
      <c r="B1940" s="234"/>
      <c r="C1940" s="298"/>
      <c r="D1940" s="298"/>
      <c r="E1940" s="298"/>
    </row>
    <row r="1941">
      <c r="A1941" s="290"/>
      <c r="B1941" s="234"/>
      <c r="C1941" s="298"/>
      <c r="D1941" s="298"/>
      <c r="E1941" s="298"/>
    </row>
    <row r="1942">
      <c r="A1942" s="290"/>
      <c r="B1942" s="234"/>
      <c r="C1942" s="298"/>
      <c r="D1942" s="298"/>
      <c r="E1942" s="298"/>
    </row>
    <row r="1943">
      <c r="A1943" s="290"/>
      <c r="B1943" s="234"/>
      <c r="C1943" s="298"/>
      <c r="D1943" s="298"/>
      <c r="E1943" s="298"/>
    </row>
    <row r="1944">
      <c r="A1944" s="290"/>
      <c r="B1944" s="234"/>
      <c r="C1944" s="298"/>
      <c r="D1944" s="298"/>
      <c r="E1944" s="298"/>
    </row>
    <row r="1945">
      <c r="A1945" s="290"/>
      <c r="B1945" s="234"/>
      <c r="C1945" s="298"/>
      <c r="D1945" s="298"/>
      <c r="E1945" s="298"/>
    </row>
    <row r="1946">
      <c r="A1946" s="290"/>
      <c r="B1946" s="234"/>
      <c r="C1946" s="298"/>
      <c r="D1946" s="298"/>
      <c r="E1946" s="298"/>
    </row>
    <row r="1947">
      <c r="A1947" s="290"/>
      <c r="B1947" s="234"/>
      <c r="C1947" s="298"/>
      <c r="D1947" s="298"/>
      <c r="E1947" s="298"/>
    </row>
    <row r="1948">
      <c r="A1948" s="290"/>
      <c r="B1948" s="234"/>
      <c r="C1948" s="298"/>
      <c r="D1948" s="298"/>
      <c r="E1948" s="298"/>
    </row>
    <row r="1949">
      <c r="A1949" s="290"/>
      <c r="B1949" s="234"/>
      <c r="C1949" s="298"/>
      <c r="D1949" s="298"/>
      <c r="E1949" s="298"/>
    </row>
    <row r="1950">
      <c r="A1950" s="290"/>
      <c r="B1950" s="234"/>
      <c r="C1950" s="298"/>
      <c r="D1950" s="298"/>
      <c r="E1950" s="298"/>
    </row>
    <row r="1951">
      <c r="A1951" s="290"/>
      <c r="B1951" s="234"/>
      <c r="C1951" s="298"/>
      <c r="D1951" s="298"/>
      <c r="E1951" s="298"/>
    </row>
    <row r="1952">
      <c r="A1952" s="290"/>
      <c r="B1952" s="234"/>
      <c r="C1952" s="298"/>
      <c r="D1952" s="298"/>
      <c r="E1952" s="298"/>
    </row>
    <row r="1953">
      <c r="A1953" s="290"/>
      <c r="B1953" s="234"/>
      <c r="C1953" s="298"/>
      <c r="D1953" s="298"/>
      <c r="E1953" s="298"/>
    </row>
    <row r="1954">
      <c r="A1954" s="290"/>
      <c r="B1954" s="234"/>
      <c r="C1954" s="298"/>
      <c r="D1954" s="298"/>
      <c r="E1954" s="298"/>
    </row>
    <row r="1955">
      <c r="A1955" s="290"/>
      <c r="B1955" s="234"/>
      <c r="C1955" s="298"/>
      <c r="D1955" s="298"/>
      <c r="E1955" s="298"/>
    </row>
    <row r="1956">
      <c r="A1956" s="290"/>
      <c r="B1956" s="234"/>
      <c r="C1956" s="298"/>
      <c r="D1956" s="298"/>
      <c r="E1956" s="298"/>
    </row>
    <row r="1957">
      <c r="A1957" s="290"/>
      <c r="B1957" s="234"/>
      <c r="C1957" s="298"/>
      <c r="D1957" s="298"/>
      <c r="E1957" s="298"/>
    </row>
    <row r="1958">
      <c r="A1958" s="290"/>
      <c r="B1958" s="234"/>
      <c r="C1958" s="298"/>
      <c r="D1958" s="298"/>
      <c r="E1958" s="298"/>
    </row>
    <row r="1959">
      <c r="A1959" s="290"/>
      <c r="B1959" s="234"/>
      <c r="C1959" s="298"/>
      <c r="D1959" s="298"/>
      <c r="E1959" s="298"/>
    </row>
    <row r="1960">
      <c r="A1960" s="290"/>
      <c r="B1960" s="234"/>
      <c r="C1960" s="298"/>
      <c r="D1960" s="298"/>
      <c r="E1960" s="298"/>
    </row>
    <row r="1961">
      <c r="A1961" s="290"/>
      <c r="B1961" s="234"/>
      <c r="C1961" s="298"/>
      <c r="D1961" s="298"/>
      <c r="E1961" s="298"/>
    </row>
    <row r="1962">
      <c r="A1962" s="290"/>
      <c r="B1962" s="234"/>
      <c r="C1962" s="298"/>
      <c r="D1962" s="298"/>
      <c r="E1962" s="298"/>
    </row>
    <row r="1963">
      <c r="A1963" s="290"/>
      <c r="B1963" s="234"/>
      <c r="C1963" s="298"/>
      <c r="D1963" s="298"/>
      <c r="E1963" s="298"/>
    </row>
    <row r="1964">
      <c r="A1964" s="290"/>
      <c r="B1964" s="234"/>
      <c r="C1964" s="298"/>
      <c r="D1964" s="298"/>
      <c r="E1964" s="298"/>
    </row>
    <row r="1965">
      <c r="A1965" s="290"/>
      <c r="B1965" s="234"/>
      <c r="C1965" s="298"/>
      <c r="D1965" s="298"/>
      <c r="E1965" s="298"/>
    </row>
    <row r="1966">
      <c r="A1966" s="290"/>
      <c r="B1966" s="234"/>
      <c r="C1966" s="298"/>
      <c r="D1966" s="298"/>
      <c r="E1966" s="298"/>
    </row>
    <row r="1967">
      <c r="A1967" s="290"/>
      <c r="B1967" s="234"/>
      <c r="C1967" s="298"/>
      <c r="D1967" s="298"/>
      <c r="E1967" s="298"/>
    </row>
    <row r="1968">
      <c r="A1968" s="290"/>
      <c r="B1968" s="234"/>
      <c r="C1968" s="298"/>
      <c r="D1968" s="298"/>
      <c r="E1968" s="298"/>
    </row>
    <row r="1969">
      <c r="A1969" s="290"/>
      <c r="B1969" s="234"/>
      <c r="C1969" s="298"/>
      <c r="D1969" s="298"/>
      <c r="E1969" s="298"/>
    </row>
    <row r="1970">
      <c r="A1970" s="290"/>
      <c r="B1970" s="234"/>
      <c r="C1970" s="298"/>
      <c r="D1970" s="298"/>
      <c r="E1970" s="298"/>
    </row>
    <row r="1971">
      <c r="A1971" s="290"/>
      <c r="B1971" s="234"/>
      <c r="C1971" s="298"/>
      <c r="D1971" s="298"/>
      <c r="E1971" s="298"/>
    </row>
    <row r="1972">
      <c r="A1972" s="290"/>
      <c r="B1972" s="234"/>
      <c r="C1972" s="298"/>
      <c r="D1972" s="298"/>
      <c r="E1972" s="298"/>
    </row>
    <row r="1973">
      <c r="A1973" s="290"/>
      <c r="B1973" s="234"/>
      <c r="C1973" s="298"/>
      <c r="D1973" s="298"/>
      <c r="E1973" s="298"/>
    </row>
    <row r="1974">
      <c r="A1974" s="290"/>
      <c r="B1974" s="234"/>
      <c r="C1974" s="298"/>
      <c r="D1974" s="298"/>
      <c r="E1974" s="298"/>
    </row>
    <row r="1975">
      <c r="A1975" s="290"/>
      <c r="B1975" s="234"/>
      <c r="C1975" s="298"/>
      <c r="D1975" s="298"/>
      <c r="E1975" s="298"/>
    </row>
    <row r="1976">
      <c r="A1976" s="290"/>
      <c r="B1976" s="234"/>
      <c r="C1976" s="298"/>
      <c r="D1976" s="298"/>
      <c r="E1976" s="298"/>
    </row>
    <row r="1977">
      <c r="A1977" s="290"/>
      <c r="B1977" s="234"/>
      <c r="C1977" s="298"/>
      <c r="D1977" s="298"/>
      <c r="E1977" s="298"/>
    </row>
    <row r="1978">
      <c r="A1978" s="290"/>
      <c r="B1978" s="234"/>
      <c r="C1978" s="298"/>
      <c r="D1978" s="298"/>
      <c r="E1978" s="298"/>
    </row>
    <row r="1979">
      <c r="A1979" s="290"/>
      <c r="B1979" s="234"/>
      <c r="C1979" s="298"/>
      <c r="D1979" s="298"/>
      <c r="E1979" s="298"/>
    </row>
    <row r="1980">
      <c r="A1980" s="290"/>
      <c r="B1980" s="234"/>
      <c r="C1980" s="298"/>
      <c r="D1980" s="298"/>
      <c r="E1980" s="298"/>
    </row>
    <row r="1981">
      <c r="A1981" s="290"/>
      <c r="B1981" s="234"/>
      <c r="C1981" s="298"/>
      <c r="D1981" s="298"/>
      <c r="E1981" s="298"/>
    </row>
    <row r="1982">
      <c r="A1982" s="290"/>
      <c r="B1982" s="234"/>
      <c r="C1982" s="298"/>
      <c r="D1982" s="298"/>
      <c r="E1982" s="298"/>
    </row>
    <row r="1983">
      <c r="A1983" s="290"/>
      <c r="B1983" s="234"/>
      <c r="C1983" s="298"/>
      <c r="D1983" s="298"/>
      <c r="E1983" s="298"/>
    </row>
    <row r="1984">
      <c r="A1984" s="290"/>
      <c r="B1984" s="234"/>
      <c r="C1984" s="298"/>
      <c r="D1984" s="298"/>
      <c r="E1984" s="298"/>
    </row>
    <row r="1985">
      <c r="A1985" s="290"/>
      <c r="B1985" s="234"/>
      <c r="C1985" s="298"/>
      <c r="D1985" s="298"/>
      <c r="E1985" s="298"/>
    </row>
    <row r="1986">
      <c r="A1986" s="290"/>
      <c r="B1986" s="234"/>
      <c r="C1986" s="298"/>
      <c r="D1986" s="298"/>
      <c r="E1986" s="298"/>
    </row>
    <row r="1987">
      <c r="A1987" s="290"/>
      <c r="B1987" s="234"/>
      <c r="C1987" s="298"/>
      <c r="D1987" s="298"/>
      <c r="E1987" s="298"/>
    </row>
    <row r="1988">
      <c r="A1988" s="290"/>
      <c r="B1988" s="234"/>
      <c r="C1988" s="298"/>
      <c r="D1988" s="298"/>
      <c r="E1988" s="298"/>
    </row>
    <row r="1989">
      <c r="A1989" s="290"/>
      <c r="B1989" s="234"/>
      <c r="C1989" s="298"/>
      <c r="D1989" s="298"/>
      <c r="E1989" s="298"/>
    </row>
    <row r="1990">
      <c r="A1990" s="290"/>
      <c r="B1990" s="234"/>
      <c r="C1990" s="298"/>
      <c r="D1990" s="298"/>
      <c r="E1990" s="298"/>
    </row>
    <row r="1991">
      <c r="A1991" s="290"/>
      <c r="B1991" s="234"/>
      <c r="C1991" s="298"/>
      <c r="D1991" s="298"/>
      <c r="E1991" s="298"/>
    </row>
    <row r="1992">
      <c r="A1992" s="290"/>
      <c r="B1992" s="234"/>
      <c r="C1992" s="298"/>
      <c r="D1992" s="298"/>
      <c r="E1992" s="298"/>
    </row>
    <row r="1993">
      <c r="A1993" s="290"/>
      <c r="B1993" s="234"/>
      <c r="C1993" s="298"/>
      <c r="D1993" s="298"/>
      <c r="E1993" s="298"/>
    </row>
    <row r="1994">
      <c r="A1994" s="290"/>
      <c r="B1994" s="234"/>
      <c r="C1994" s="298"/>
      <c r="D1994" s="298"/>
      <c r="E1994" s="298"/>
    </row>
    <row r="1995">
      <c r="A1995" s="290"/>
      <c r="B1995" s="234"/>
      <c r="C1995" s="298"/>
      <c r="D1995" s="298"/>
      <c r="E1995" s="298"/>
    </row>
    <row r="1996">
      <c r="A1996" s="290"/>
      <c r="B1996" s="234"/>
      <c r="C1996" s="298"/>
      <c r="D1996" s="298"/>
      <c r="E1996" s="298"/>
    </row>
    <row r="1997">
      <c r="A1997" s="290"/>
      <c r="B1997" s="234"/>
      <c r="C1997" s="298"/>
      <c r="D1997" s="298"/>
      <c r="E1997" s="298"/>
    </row>
    <row r="1998">
      <c r="A1998" s="290"/>
      <c r="B1998" s="234"/>
      <c r="C1998" s="298"/>
      <c r="D1998" s="298"/>
      <c r="E1998" s="298"/>
    </row>
    <row r="1999">
      <c r="A1999" s="290"/>
      <c r="B1999" s="234"/>
      <c r="C1999" s="298"/>
      <c r="D1999" s="298"/>
      <c r="E1999" s="298"/>
    </row>
    <row r="2000">
      <c r="A2000" s="290"/>
      <c r="B2000" s="234"/>
      <c r="C2000" s="298"/>
      <c r="D2000" s="298"/>
      <c r="E2000" s="298"/>
    </row>
    <row r="2001">
      <c r="A2001" s="290"/>
      <c r="B2001" s="234"/>
      <c r="C2001" s="298"/>
      <c r="D2001" s="298"/>
      <c r="E2001" s="298"/>
    </row>
    <row r="2002">
      <c r="A2002" s="290"/>
      <c r="B2002" s="234"/>
      <c r="C2002" s="298"/>
      <c r="D2002" s="298"/>
      <c r="E2002" s="298"/>
    </row>
    <row r="2003">
      <c r="A2003" s="290"/>
      <c r="B2003" s="234"/>
      <c r="C2003" s="298"/>
      <c r="D2003" s="298"/>
      <c r="E2003" s="298"/>
    </row>
    <row r="2004">
      <c r="A2004" s="290"/>
      <c r="B2004" s="234"/>
      <c r="C2004" s="298"/>
      <c r="D2004" s="298"/>
      <c r="E2004" s="298"/>
    </row>
    <row r="2005">
      <c r="A2005" s="290"/>
      <c r="B2005" s="234"/>
      <c r="C2005" s="298"/>
      <c r="D2005" s="298"/>
      <c r="E2005" s="298"/>
    </row>
    <row r="2006">
      <c r="A2006" s="290"/>
      <c r="B2006" s="234"/>
      <c r="C2006" s="298"/>
      <c r="D2006" s="298"/>
      <c r="E2006" s="298"/>
    </row>
    <row r="2007">
      <c r="A2007" s="290"/>
      <c r="B2007" s="234"/>
      <c r="C2007" s="298"/>
      <c r="D2007" s="298"/>
      <c r="E2007" s="298"/>
    </row>
    <row r="2008">
      <c r="A2008" s="290"/>
      <c r="B2008" s="234"/>
      <c r="C2008" s="298"/>
      <c r="D2008" s="298"/>
      <c r="E2008" s="298"/>
    </row>
    <row r="2009">
      <c r="A2009" s="290"/>
      <c r="B2009" s="234"/>
      <c r="C2009" s="298"/>
      <c r="D2009" s="298"/>
      <c r="E2009" s="298"/>
    </row>
    <row r="2010">
      <c r="A2010" s="290"/>
      <c r="B2010" s="234"/>
      <c r="C2010" s="298"/>
      <c r="D2010" s="298"/>
      <c r="E2010" s="298"/>
    </row>
    <row r="2011">
      <c r="A2011" s="290"/>
      <c r="B2011" s="234"/>
      <c r="C2011" s="298"/>
      <c r="D2011" s="298"/>
      <c r="E2011" s="298"/>
    </row>
    <row r="2012">
      <c r="A2012" s="290"/>
      <c r="B2012" s="234"/>
      <c r="C2012" s="298"/>
      <c r="D2012" s="298"/>
      <c r="E2012" s="298"/>
    </row>
    <row r="2013">
      <c r="A2013" s="290"/>
      <c r="B2013" s="234"/>
      <c r="C2013" s="298"/>
      <c r="D2013" s="298"/>
      <c r="E2013" s="298"/>
    </row>
    <row r="2014">
      <c r="A2014" s="290"/>
      <c r="B2014" s="234"/>
      <c r="C2014" s="298"/>
      <c r="D2014" s="298"/>
      <c r="E2014" s="298"/>
    </row>
    <row r="2015">
      <c r="A2015" s="290"/>
      <c r="B2015" s="234"/>
      <c r="C2015" s="298"/>
      <c r="D2015" s="298"/>
      <c r="E2015" s="298"/>
    </row>
    <row r="2016">
      <c r="A2016" s="290"/>
      <c r="B2016" s="234"/>
      <c r="C2016" s="298"/>
      <c r="D2016" s="298"/>
      <c r="E2016" s="298"/>
    </row>
    <row r="2017">
      <c r="A2017" s="290"/>
      <c r="B2017" s="234"/>
      <c r="C2017" s="298"/>
      <c r="D2017" s="298"/>
      <c r="E2017" s="298"/>
    </row>
    <row r="2018">
      <c r="A2018" s="290"/>
      <c r="B2018" s="234"/>
      <c r="C2018" s="298"/>
      <c r="D2018" s="298"/>
      <c r="E2018" s="298"/>
    </row>
    <row r="2019">
      <c r="A2019" s="290"/>
      <c r="B2019" s="234"/>
      <c r="C2019" s="298"/>
      <c r="D2019" s="298"/>
      <c r="E2019" s="298"/>
    </row>
    <row r="2020">
      <c r="A2020" s="290"/>
      <c r="B2020" s="234"/>
      <c r="C2020" s="298"/>
      <c r="D2020" s="298"/>
      <c r="E2020" s="298"/>
    </row>
    <row r="2021">
      <c r="A2021" s="290"/>
      <c r="B2021" s="234"/>
      <c r="C2021" s="298"/>
      <c r="D2021" s="298"/>
      <c r="E2021" s="298"/>
    </row>
    <row r="2022">
      <c r="A2022" s="290"/>
      <c r="B2022" s="234"/>
      <c r="C2022" s="298"/>
      <c r="D2022" s="298"/>
      <c r="E2022" s="298"/>
    </row>
    <row r="2023">
      <c r="A2023" s="290"/>
      <c r="B2023" s="234"/>
      <c r="C2023" s="298"/>
      <c r="D2023" s="298"/>
      <c r="E2023" s="298"/>
    </row>
    <row r="2024">
      <c r="A2024" s="290"/>
      <c r="B2024" s="234"/>
      <c r="C2024" s="298"/>
      <c r="D2024" s="298"/>
      <c r="E2024" s="298"/>
    </row>
    <row r="2025">
      <c r="A2025" s="290"/>
      <c r="B2025" s="234"/>
      <c r="C2025" s="298"/>
      <c r="D2025" s="298"/>
      <c r="E2025" s="298"/>
    </row>
    <row r="2026">
      <c r="A2026" s="290"/>
      <c r="B2026" s="234"/>
      <c r="C2026" s="298"/>
      <c r="D2026" s="298"/>
      <c r="E2026" s="298"/>
    </row>
    <row r="2027">
      <c r="A2027" s="290"/>
      <c r="B2027" s="234"/>
      <c r="C2027" s="298"/>
      <c r="D2027" s="298"/>
      <c r="E2027" s="298"/>
    </row>
    <row r="2028">
      <c r="A2028" s="290"/>
      <c r="B2028" s="234"/>
      <c r="C2028" s="298"/>
      <c r="D2028" s="298"/>
      <c r="E2028" s="298"/>
    </row>
    <row r="2029">
      <c r="A2029" s="290"/>
      <c r="B2029" s="234"/>
      <c r="C2029" s="298"/>
      <c r="D2029" s="298"/>
      <c r="E2029" s="298"/>
    </row>
    <row r="2030">
      <c r="A2030" s="290"/>
      <c r="B2030" s="234"/>
      <c r="C2030" s="298"/>
      <c r="D2030" s="298"/>
      <c r="E2030" s="298"/>
    </row>
    <row r="2031">
      <c r="A2031" s="290"/>
      <c r="B2031" s="234"/>
      <c r="C2031" s="298"/>
      <c r="D2031" s="298"/>
      <c r="E2031" s="298"/>
    </row>
    <row r="2032">
      <c r="A2032" s="290"/>
      <c r="B2032" s="234"/>
      <c r="C2032" s="298"/>
      <c r="D2032" s="298"/>
      <c r="E2032" s="298"/>
    </row>
    <row r="2033">
      <c r="A2033" s="290"/>
      <c r="B2033" s="234"/>
      <c r="C2033" s="298"/>
      <c r="D2033" s="298"/>
      <c r="E2033" s="298"/>
    </row>
    <row r="2034">
      <c r="A2034" s="290"/>
      <c r="B2034" s="234"/>
      <c r="C2034" s="298"/>
      <c r="D2034" s="298"/>
      <c r="E2034" s="298"/>
    </row>
    <row r="2035">
      <c r="A2035" s="290"/>
      <c r="B2035" s="234"/>
      <c r="C2035" s="298"/>
      <c r="D2035" s="298"/>
      <c r="E2035" s="298"/>
    </row>
    <row r="2036">
      <c r="A2036" s="290"/>
      <c r="B2036" s="234"/>
      <c r="C2036" s="298"/>
      <c r="D2036" s="298"/>
      <c r="E2036" s="298"/>
    </row>
    <row r="2037">
      <c r="A2037" s="290"/>
      <c r="B2037" s="234"/>
      <c r="C2037" s="298"/>
      <c r="D2037" s="298"/>
      <c r="E2037" s="298"/>
    </row>
    <row r="2038">
      <c r="A2038" s="290"/>
      <c r="B2038" s="234"/>
      <c r="C2038" s="298"/>
      <c r="D2038" s="298"/>
      <c r="E2038" s="298"/>
    </row>
    <row r="2039">
      <c r="A2039" s="290"/>
      <c r="B2039" s="234"/>
      <c r="C2039" s="298"/>
      <c r="D2039" s="298"/>
      <c r="E2039" s="298"/>
    </row>
    <row r="2040">
      <c r="A2040" s="290"/>
      <c r="B2040" s="234"/>
      <c r="C2040" s="298"/>
      <c r="D2040" s="298"/>
      <c r="E2040" s="298"/>
    </row>
    <row r="2041">
      <c r="A2041" s="290"/>
      <c r="B2041" s="234"/>
      <c r="C2041" s="298"/>
      <c r="D2041" s="298"/>
      <c r="E2041" s="298"/>
    </row>
    <row r="2042">
      <c r="A2042" s="290"/>
      <c r="B2042" s="234"/>
      <c r="C2042" s="298"/>
      <c r="D2042" s="298"/>
      <c r="E2042" s="298"/>
    </row>
    <row r="2043">
      <c r="A2043" s="290"/>
      <c r="B2043" s="234"/>
      <c r="C2043" s="298"/>
      <c r="D2043" s="298"/>
      <c r="E2043" s="298"/>
    </row>
    <row r="2044">
      <c r="A2044" s="290"/>
      <c r="B2044" s="234"/>
      <c r="C2044" s="298"/>
      <c r="D2044" s="298"/>
      <c r="E2044" s="298"/>
    </row>
    <row r="2045">
      <c r="A2045" s="290"/>
      <c r="B2045" s="234"/>
      <c r="C2045" s="298"/>
      <c r="D2045" s="298"/>
      <c r="E2045" s="298"/>
    </row>
    <row r="2046">
      <c r="A2046" s="290"/>
      <c r="B2046" s="234"/>
      <c r="C2046" s="298"/>
      <c r="D2046" s="298"/>
      <c r="E2046" s="298"/>
    </row>
    <row r="2047">
      <c r="A2047" s="290"/>
      <c r="B2047" s="234"/>
      <c r="C2047" s="298"/>
      <c r="D2047" s="298"/>
      <c r="E2047" s="298"/>
    </row>
    <row r="2048">
      <c r="A2048" s="290"/>
      <c r="B2048" s="234"/>
      <c r="C2048" s="298"/>
      <c r="D2048" s="298"/>
      <c r="E2048" s="298"/>
    </row>
    <row r="2049">
      <c r="A2049" s="290"/>
      <c r="B2049" s="234"/>
      <c r="C2049" s="298"/>
      <c r="D2049" s="298"/>
      <c r="E2049" s="298"/>
    </row>
    <row r="2050">
      <c r="A2050" s="290"/>
      <c r="B2050" s="234"/>
      <c r="C2050" s="298"/>
      <c r="D2050" s="298"/>
      <c r="E2050" s="298"/>
    </row>
    <row r="2051">
      <c r="A2051" s="290"/>
      <c r="B2051" s="234"/>
      <c r="C2051" s="298"/>
      <c r="D2051" s="298"/>
      <c r="E2051" s="298"/>
    </row>
    <row r="2052">
      <c r="A2052" s="290"/>
      <c r="B2052" s="234"/>
      <c r="C2052" s="298"/>
      <c r="D2052" s="298"/>
      <c r="E2052" s="298"/>
    </row>
    <row r="2053">
      <c r="A2053" s="290"/>
      <c r="B2053" s="234"/>
      <c r="C2053" s="298"/>
      <c r="D2053" s="298"/>
      <c r="E2053" s="298"/>
    </row>
    <row r="2054">
      <c r="A2054" s="290"/>
      <c r="B2054" s="234"/>
      <c r="C2054" s="298"/>
      <c r="D2054" s="298"/>
      <c r="E2054" s="298"/>
    </row>
    <row r="2055">
      <c r="A2055" s="290"/>
      <c r="B2055" s="234"/>
      <c r="C2055" s="298"/>
      <c r="D2055" s="298"/>
      <c r="E2055" s="298"/>
    </row>
    <row r="2056">
      <c r="A2056" s="290"/>
      <c r="B2056" s="234"/>
      <c r="C2056" s="298"/>
      <c r="D2056" s="298"/>
      <c r="E2056" s="298"/>
    </row>
    <row r="2057">
      <c r="A2057" s="290"/>
      <c r="B2057" s="234"/>
      <c r="C2057" s="298"/>
      <c r="D2057" s="298"/>
      <c r="E2057" s="298"/>
    </row>
    <row r="2058">
      <c r="A2058" s="290"/>
      <c r="B2058" s="234"/>
      <c r="C2058" s="298"/>
      <c r="D2058" s="298"/>
      <c r="E2058" s="298"/>
    </row>
    <row r="2059">
      <c r="A2059" s="290"/>
      <c r="B2059" s="234"/>
      <c r="C2059" s="298"/>
      <c r="D2059" s="298"/>
      <c r="E2059" s="298"/>
    </row>
    <row r="2060">
      <c r="A2060" s="290"/>
      <c r="B2060" s="234"/>
      <c r="C2060" s="298"/>
      <c r="D2060" s="298"/>
      <c r="E2060" s="298"/>
    </row>
    <row r="2061">
      <c r="A2061" s="290"/>
      <c r="B2061" s="234"/>
      <c r="C2061" s="298"/>
      <c r="D2061" s="298"/>
      <c r="E2061" s="298"/>
    </row>
    <row r="2062">
      <c r="A2062" s="290"/>
      <c r="B2062" s="234"/>
      <c r="C2062" s="298"/>
      <c r="D2062" s="298"/>
      <c r="E2062" s="298"/>
    </row>
    <row r="2063">
      <c r="A2063" s="290"/>
      <c r="B2063" s="234"/>
      <c r="C2063" s="298"/>
      <c r="D2063" s="298"/>
      <c r="E2063" s="298"/>
    </row>
    <row r="2064">
      <c r="A2064" s="290"/>
      <c r="B2064" s="234"/>
      <c r="C2064" s="298"/>
      <c r="D2064" s="298"/>
      <c r="E2064" s="298"/>
    </row>
    <row r="2065">
      <c r="A2065" s="290"/>
      <c r="B2065" s="234"/>
      <c r="C2065" s="298"/>
      <c r="D2065" s="298"/>
      <c r="E2065" s="298"/>
    </row>
    <row r="2066">
      <c r="A2066" s="290"/>
      <c r="B2066" s="234"/>
      <c r="C2066" s="298"/>
      <c r="D2066" s="298"/>
      <c r="E2066" s="298"/>
    </row>
    <row r="2067">
      <c r="A2067" s="290"/>
      <c r="B2067" s="234"/>
      <c r="C2067" s="298"/>
      <c r="D2067" s="298"/>
      <c r="E2067" s="298"/>
    </row>
    <row r="2068">
      <c r="A2068" s="290"/>
      <c r="B2068" s="234"/>
      <c r="C2068" s="298"/>
      <c r="D2068" s="298"/>
      <c r="E2068" s="298"/>
    </row>
    <row r="2069">
      <c r="A2069" s="290"/>
      <c r="B2069" s="234"/>
      <c r="C2069" s="298"/>
      <c r="D2069" s="298"/>
      <c r="E2069" s="298"/>
    </row>
    <row r="2070">
      <c r="A2070" s="290"/>
      <c r="B2070" s="234"/>
      <c r="C2070" s="298"/>
      <c r="D2070" s="298"/>
      <c r="E2070" s="298"/>
    </row>
    <row r="2071">
      <c r="A2071" s="290"/>
      <c r="B2071" s="234"/>
      <c r="C2071" s="298"/>
      <c r="D2071" s="298"/>
      <c r="E2071" s="298"/>
    </row>
    <row r="2072">
      <c r="A2072" s="290"/>
      <c r="B2072" s="234"/>
      <c r="C2072" s="298"/>
      <c r="D2072" s="298"/>
      <c r="E2072" s="298"/>
    </row>
    <row r="2073">
      <c r="A2073" s="290"/>
      <c r="B2073" s="234"/>
      <c r="C2073" s="298"/>
      <c r="D2073" s="298"/>
      <c r="E2073" s="298"/>
    </row>
    <row r="2074">
      <c r="A2074" s="290"/>
      <c r="B2074" s="234"/>
      <c r="C2074" s="298"/>
      <c r="D2074" s="298"/>
      <c r="E2074" s="298"/>
    </row>
    <row r="2075">
      <c r="A2075" s="290"/>
      <c r="B2075" s="234"/>
      <c r="C2075" s="298"/>
      <c r="D2075" s="298"/>
      <c r="E2075" s="298"/>
    </row>
    <row r="2076">
      <c r="A2076" s="290"/>
      <c r="B2076" s="234"/>
      <c r="C2076" s="298"/>
      <c r="D2076" s="298"/>
      <c r="E2076" s="298"/>
    </row>
    <row r="2077">
      <c r="A2077" s="290"/>
      <c r="B2077" s="234"/>
      <c r="C2077" s="298"/>
      <c r="D2077" s="298"/>
      <c r="E2077" s="298"/>
    </row>
    <row r="2078">
      <c r="A2078" s="290"/>
      <c r="B2078" s="234"/>
      <c r="C2078" s="298"/>
      <c r="D2078" s="298"/>
      <c r="E2078" s="298"/>
    </row>
    <row r="2079">
      <c r="A2079" s="290"/>
      <c r="B2079" s="234"/>
      <c r="C2079" s="298"/>
      <c r="D2079" s="298"/>
      <c r="E2079" s="298"/>
    </row>
    <row r="2080">
      <c r="A2080" s="290"/>
      <c r="B2080" s="234"/>
      <c r="C2080" s="298"/>
      <c r="D2080" s="298"/>
      <c r="E2080" s="298"/>
    </row>
    <row r="2081">
      <c r="A2081" s="290"/>
      <c r="B2081" s="234"/>
      <c r="C2081" s="298"/>
      <c r="D2081" s="298"/>
      <c r="E2081" s="298"/>
    </row>
    <row r="2082">
      <c r="A2082" s="290"/>
      <c r="B2082" s="234"/>
      <c r="C2082" s="298"/>
      <c r="D2082" s="298"/>
      <c r="E2082" s="298"/>
    </row>
    <row r="2083">
      <c r="A2083" s="290"/>
      <c r="B2083" s="234"/>
      <c r="C2083" s="298"/>
      <c r="D2083" s="298"/>
      <c r="E2083" s="298"/>
    </row>
    <row r="2084">
      <c r="A2084" s="290"/>
      <c r="B2084" s="234"/>
      <c r="C2084" s="298"/>
      <c r="D2084" s="298"/>
      <c r="E2084" s="298"/>
    </row>
    <row r="2085">
      <c r="A2085" s="290"/>
      <c r="B2085" s="234"/>
      <c r="C2085" s="298"/>
      <c r="D2085" s="298"/>
      <c r="E2085" s="298"/>
    </row>
    <row r="2086">
      <c r="A2086" s="290"/>
      <c r="B2086" s="234"/>
      <c r="C2086" s="298"/>
      <c r="D2086" s="298"/>
      <c r="E2086" s="298"/>
    </row>
    <row r="2087">
      <c r="A2087" s="290"/>
      <c r="B2087" s="234"/>
      <c r="C2087" s="298"/>
      <c r="D2087" s="298"/>
      <c r="E2087" s="298"/>
    </row>
    <row r="2088">
      <c r="A2088" s="290"/>
      <c r="B2088" s="234"/>
      <c r="C2088" s="298"/>
      <c r="D2088" s="298"/>
      <c r="E2088" s="298"/>
    </row>
    <row r="2089">
      <c r="A2089" s="290"/>
      <c r="B2089" s="234"/>
      <c r="C2089" s="298"/>
      <c r="D2089" s="298"/>
      <c r="E2089" s="298"/>
    </row>
    <row r="2090">
      <c r="A2090" s="290"/>
      <c r="B2090" s="234"/>
      <c r="C2090" s="298"/>
      <c r="D2090" s="298"/>
      <c r="E2090" s="298"/>
    </row>
    <row r="2091">
      <c r="A2091" s="290"/>
      <c r="B2091" s="234"/>
      <c r="C2091" s="298"/>
      <c r="D2091" s="298"/>
      <c r="E2091" s="298"/>
    </row>
    <row r="2092">
      <c r="A2092" s="290"/>
      <c r="B2092" s="234"/>
      <c r="C2092" s="298"/>
      <c r="D2092" s="298"/>
      <c r="E2092" s="298"/>
    </row>
    <row r="2093">
      <c r="A2093" s="290"/>
      <c r="B2093" s="234"/>
      <c r="C2093" s="298"/>
      <c r="D2093" s="298"/>
      <c r="E2093" s="298"/>
    </row>
    <row r="2094">
      <c r="A2094" s="290"/>
      <c r="B2094" s="234"/>
      <c r="C2094" s="298"/>
      <c r="D2094" s="298"/>
      <c r="E2094" s="298"/>
    </row>
    <row r="2095">
      <c r="A2095" s="290"/>
      <c r="B2095" s="234"/>
      <c r="C2095" s="298"/>
      <c r="D2095" s="298"/>
      <c r="E2095" s="298"/>
    </row>
    <row r="2096">
      <c r="A2096" s="290"/>
      <c r="B2096" s="234"/>
      <c r="C2096" s="298"/>
      <c r="D2096" s="298"/>
      <c r="E2096" s="298"/>
    </row>
    <row r="2097">
      <c r="A2097" s="290"/>
      <c r="B2097" s="234"/>
      <c r="C2097" s="298"/>
      <c r="D2097" s="298"/>
      <c r="E2097" s="298"/>
    </row>
    <row r="2098">
      <c r="A2098" s="290"/>
      <c r="B2098" s="234"/>
      <c r="C2098" s="298"/>
      <c r="D2098" s="298"/>
      <c r="E2098" s="298"/>
    </row>
    <row r="2099">
      <c r="A2099" s="290"/>
      <c r="B2099" s="234"/>
      <c r="C2099" s="298"/>
      <c r="D2099" s="298"/>
      <c r="E2099" s="298"/>
    </row>
    <row r="2100">
      <c r="A2100" s="290"/>
      <c r="B2100" s="234"/>
      <c r="C2100" s="298"/>
      <c r="D2100" s="298"/>
      <c r="E2100" s="298"/>
    </row>
    <row r="2101">
      <c r="A2101" s="290"/>
      <c r="B2101" s="234"/>
      <c r="C2101" s="298"/>
      <c r="D2101" s="298"/>
      <c r="E2101" s="298"/>
    </row>
    <row r="2102">
      <c r="A2102" s="290"/>
      <c r="B2102" s="234"/>
      <c r="C2102" s="298"/>
      <c r="D2102" s="298"/>
      <c r="E2102" s="298"/>
    </row>
    <row r="2103">
      <c r="A2103" s="290"/>
      <c r="B2103" s="234"/>
      <c r="C2103" s="298"/>
      <c r="D2103" s="298"/>
      <c r="E2103" s="298"/>
    </row>
    <row r="2104">
      <c r="A2104" s="290"/>
      <c r="B2104" s="234"/>
      <c r="C2104" s="298"/>
      <c r="D2104" s="298"/>
      <c r="E2104" s="298"/>
    </row>
    <row r="2105">
      <c r="A2105" s="290"/>
      <c r="B2105" s="234"/>
      <c r="C2105" s="298"/>
      <c r="D2105" s="298"/>
      <c r="E2105" s="298"/>
    </row>
    <row r="2106">
      <c r="A2106" s="290"/>
      <c r="B2106" s="234"/>
      <c r="C2106" s="298"/>
      <c r="D2106" s="298"/>
      <c r="E2106" s="298"/>
    </row>
    <row r="2107">
      <c r="A2107" s="290"/>
      <c r="B2107" s="234"/>
      <c r="C2107" s="298"/>
      <c r="D2107" s="298"/>
      <c r="E2107" s="298"/>
    </row>
    <row r="2108">
      <c r="A2108" s="290"/>
      <c r="B2108" s="234"/>
      <c r="C2108" s="298"/>
      <c r="D2108" s="298"/>
      <c r="E2108" s="298"/>
    </row>
    <row r="2109">
      <c r="A2109" s="290"/>
      <c r="B2109" s="234"/>
      <c r="C2109" s="298"/>
      <c r="D2109" s="298"/>
      <c r="E2109" s="298"/>
    </row>
    <row r="2110">
      <c r="A2110" s="290"/>
      <c r="B2110" s="234"/>
      <c r="C2110" s="298"/>
      <c r="D2110" s="298"/>
      <c r="E2110" s="298"/>
    </row>
    <row r="2111">
      <c r="A2111" s="290"/>
      <c r="B2111" s="234"/>
      <c r="C2111" s="298"/>
      <c r="D2111" s="298"/>
      <c r="E2111" s="298"/>
    </row>
    <row r="2112">
      <c r="A2112" s="290"/>
      <c r="B2112" s="234"/>
      <c r="C2112" s="298"/>
      <c r="D2112" s="298"/>
      <c r="E2112" s="298"/>
    </row>
    <row r="2113">
      <c r="A2113" s="290"/>
      <c r="B2113" s="234"/>
      <c r="C2113" s="298"/>
      <c r="D2113" s="298"/>
      <c r="E2113" s="298"/>
    </row>
    <row r="2114">
      <c r="A2114" s="290"/>
      <c r="B2114" s="234"/>
      <c r="C2114" s="298"/>
      <c r="D2114" s="298"/>
      <c r="E2114" s="298"/>
    </row>
    <row r="2115">
      <c r="A2115" s="290"/>
      <c r="B2115" s="234"/>
      <c r="C2115" s="298"/>
      <c r="D2115" s="298"/>
      <c r="E2115" s="298"/>
    </row>
    <row r="2116">
      <c r="A2116" s="290"/>
      <c r="B2116" s="234"/>
      <c r="C2116" s="298"/>
      <c r="D2116" s="298"/>
      <c r="E2116" s="298"/>
    </row>
    <row r="2117">
      <c r="A2117" s="290"/>
      <c r="B2117" s="234"/>
      <c r="C2117" s="298"/>
      <c r="D2117" s="298"/>
      <c r="E2117" s="298"/>
    </row>
    <row r="2118">
      <c r="A2118" s="290"/>
      <c r="B2118" s="234"/>
      <c r="C2118" s="298"/>
      <c r="D2118" s="298"/>
      <c r="E2118" s="298"/>
    </row>
    <row r="2119">
      <c r="A2119" s="290"/>
      <c r="B2119" s="234"/>
      <c r="C2119" s="298"/>
      <c r="D2119" s="298"/>
      <c r="E2119" s="298"/>
    </row>
    <row r="2120">
      <c r="A2120" s="290"/>
      <c r="B2120" s="234"/>
      <c r="C2120" s="298"/>
      <c r="D2120" s="298"/>
      <c r="E2120" s="298"/>
    </row>
    <row r="2121">
      <c r="A2121" s="290"/>
      <c r="B2121" s="234"/>
      <c r="C2121" s="298"/>
      <c r="D2121" s="298"/>
      <c r="E2121" s="298"/>
    </row>
    <row r="2122">
      <c r="A2122" s="290"/>
      <c r="B2122" s="234"/>
      <c r="C2122" s="298"/>
      <c r="D2122" s="298"/>
      <c r="E2122" s="298"/>
    </row>
    <row r="2123">
      <c r="A2123" s="290"/>
      <c r="B2123" s="234"/>
      <c r="C2123" s="298"/>
      <c r="D2123" s="298"/>
      <c r="E2123" s="298"/>
    </row>
    <row r="2124">
      <c r="A2124" s="290"/>
      <c r="B2124" s="234"/>
      <c r="C2124" s="298"/>
      <c r="D2124" s="298"/>
      <c r="E2124" s="298"/>
    </row>
    <row r="2125">
      <c r="A2125" s="290"/>
      <c r="B2125" s="234"/>
      <c r="C2125" s="298"/>
      <c r="D2125" s="298"/>
      <c r="E2125" s="298"/>
    </row>
    <row r="2126">
      <c r="A2126" s="290"/>
      <c r="B2126" s="234"/>
      <c r="C2126" s="298"/>
      <c r="D2126" s="298"/>
      <c r="E2126" s="298"/>
    </row>
    <row r="2127">
      <c r="A2127" s="290"/>
      <c r="B2127" s="234"/>
      <c r="C2127" s="298"/>
      <c r="D2127" s="298"/>
      <c r="E2127" s="298"/>
    </row>
    <row r="2128">
      <c r="A2128" s="290"/>
      <c r="B2128" s="234"/>
      <c r="C2128" s="298"/>
      <c r="D2128" s="298"/>
      <c r="E2128" s="298"/>
    </row>
    <row r="2129">
      <c r="A2129" s="290"/>
      <c r="B2129" s="234"/>
      <c r="C2129" s="298"/>
      <c r="D2129" s="298"/>
      <c r="E2129" s="298"/>
    </row>
    <row r="2130">
      <c r="A2130" s="290"/>
      <c r="B2130" s="234"/>
      <c r="C2130" s="298"/>
      <c r="D2130" s="298"/>
      <c r="E2130" s="298"/>
    </row>
    <row r="2131">
      <c r="A2131" s="290"/>
      <c r="B2131" s="234"/>
      <c r="C2131" s="298"/>
      <c r="D2131" s="298"/>
      <c r="E2131" s="298"/>
    </row>
    <row r="2132">
      <c r="A2132" s="290"/>
      <c r="B2132" s="234"/>
      <c r="C2132" s="298"/>
      <c r="D2132" s="298"/>
      <c r="E2132" s="298"/>
    </row>
    <row r="2133">
      <c r="A2133" s="290"/>
      <c r="B2133" s="234"/>
      <c r="C2133" s="298"/>
      <c r="D2133" s="298"/>
      <c r="E2133" s="298"/>
    </row>
    <row r="2134">
      <c r="A2134" s="290"/>
      <c r="B2134" s="234"/>
      <c r="C2134" s="298"/>
      <c r="D2134" s="298"/>
      <c r="E2134" s="298"/>
    </row>
    <row r="2135">
      <c r="A2135" s="290"/>
      <c r="B2135" s="234"/>
      <c r="C2135" s="298"/>
      <c r="D2135" s="298"/>
      <c r="E2135" s="298"/>
    </row>
    <row r="2136">
      <c r="A2136" s="290"/>
      <c r="B2136" s="234"/>
      <c r="C2136" s="298"/>
      <c r="D2136" s="298"/>
      <c r="E2136" s="298"/>
    </row>
    <row r="2137">
      <c r="A2137" s="290"/>
      <c r="B2137" s="234"/>
      <c r="C2137" s="298"/>
      <c r="D2137" s="298"/>
      <c r="E2137" s="298"/>
    </row>
    <row r="2138">
      <c r="A2138" s="290"/>
      <c r="B2138" s="234"/>
      <c r="C2138" s="298"/>
      <c r="D2138" s="298"/>
      <c r="E2138" s="298"/>
    </row>
    <row r="2139">
      <c r="A2139" s="290"/>
      <c r="B2139" s="234"/>
      <c r="C2139" s="298"/>
      <c r="D2139" s="298"/>
      <c r="E2139" s="298"/>
    </row>
    <row r="2140">
      <c r="A2140" s="290"/>
      <c r="B2140" s="234"/>
      <c r="C2140" s="298"/>
      <c r="D2140" s="298"/>
      <c r="E2140" s="298"/>
    </row>
    <row r="2141">
      <c r="A2141" s="290"/>
      <c r="B2141" s="234"/>
      <c r="C2141" s="298"/>
      <c r="D2141" s="298"/>
      <c r="E2141" s="298"/>
    </row>
    <row r="2142">
      <c r="A2142" s="290"/>
      <c r="B2142" s="234"/>
      <c r="C2142" s="298"/>
      <c r="D2142" s="298"/>
      <c r="E2142" s="298"/>
    </row>
    <row r="2143">
      <c r="A2143" s="290"/>
      <c r="B2143" s="234"/>
      <c r="C2143" s="298"/>
      <c r="D2143" s="298"/>
      <c r="E2143" s="298"/>
    </row>
    <row r="2144">
      <c r="A2144" s="290"/>
      <c r="B2144" s="234"/>
      <c r="C2144" s="298"/>
      <c r="D2144" s="298"/>
      <c r="E2144" s="298"/>
    </row>
    <row r="2145">
      <c r="A2145" s="290"/>
      <c r="B2145" s="234"/>
      <c r="C2145" s="298"/>
      <c r="D2145" s="298"/>
      <c r="E2145" s="298"/>
    </row>
    <row r="2146">
      <c r="A2146" s="290"/>
      <c r="B2146" s="234"/>
      <c r="C2146" s="298"/>
      <c r="D2146" s="298"/>
      <c r="E2146" s="298"/>
    </row>
    <row r="2147">
      <c r="A2147" s="290"/>
      <c r="B2147" s="234"/>
      <c r="C2147" s="298"/>
      <c r="D2147" s="298"/>
      <c r="E2147" s="298"/>
    </row>
    <row r="2148">
      <c r="A2148" s="290"/>
      <c r="B2148" s="234"/>
      <c r="C2148" s="298"/>
      <c r="D2148" s="298"/>
      <c r="E2148" s="298"/>
    </row>
    <row r="2149">
      <c r="A2149" s="290"/>
      <c r="B2149" s="234"/>
      <c r="C2149" s="298"/>
      <c r="D2149" s="298"/>
      <c r="E2149" s="298"/>
    </row>
    <row r="2150">
      <c r="A2150" s="290"/>
      <c r="B2150" s="234"/>
      <c r="C2150" s="298"/>
      <c r="D2150" s="298"/>
      <c r="E2150" s="298"/>
    </row>
    <row r="2151">
      <c r="A2151" s="290"/>
      <c r="B2151" s="234"/>
      <c r="C2151" s="298"/>
      <c r="D2151" s="298"/>
      <c r="E2151" s="298"/>
    </row>
    <row r="2152">
      <c r="A2152" s="290"/>
      <c r="B2152" s="234"/>
      <c r="C2152" s="298"/>
      <c r="D2152" s="298"/>
      <c r="E2152" s="298"/>
    </row>
    <row r="2153">
      <c r="A2153" s="290"/>
      <c r="B2153" s="234"/>
      <c r="C2153" s="298"/>
      <c r="D2153" s="298"/>
      <c r="E2153" s="298"/>
    </row>
    <row r="2154">
      <c r="A2154" s="290"/>
      <c r="B2154" s="234"/>
      <c r="C2154" s="298"/>
      <c r="D2154" s="298"/>
      <c r="E2154" s="298"/>
    </row>
    <row r="2155">
      <c r="A2155" s="290"/>
      <c r="B2155" s="234"/>
      <c r="C2155" s="298"/>
      <c r="D2155" s="298"/>
      <c r="E2155" s="298"/>
    </row>
    <row r="2156">
      <c r="A2156" s="290"/>
      <c r="B2156" s="234"/>
      <c r="C2156" s="298"/>
      <c r="D2156" s="298"/>
      <c r="E2156" s="298"/>
    </row>
    <row r="2157">
      <c r="A2157" s="290"/>
      <c r="B2157" s="234"/>
      <c r="C2157" s="298"/>
      <c r="D2157" s="298"/>
      <c r="E2157" s="298"/>
    </row>
    <row r="2158">
      <c r="A2158" s="290"/>
      <c r="B2158" s="234"/>
      <c r="C2158" s="298"/>
      <c r="D2158" s="298"/>
      <c r="E2158" s="298"/>
    </row>
    <row r="2159">
      <c r="A2159" s="290"/>
      <c r="B2159" s="234"/>
      <c r="C2159" s="298"/>
      <c r="D2159" s="298"/>
      <c r="E2159" s="298"/>
    </row>
    <row r="2160">
      <c r="A2160" s="290"/>
      <c r="B2160" s="234"/>
      <c r="C2160" s="298"/>
      <c r="D2160" s="298"/>
      <c r="E2160" s="298"/>
    </row>
    <row r="2161">
      <c r="A2161" s="290"/>
      <c r="B2161" s="234"/>
      <c r="C2161" s="298"/>
      <c r="D2161" s="298"/>
      <c r="E2161" s="298"/>
    </row>
    <row r="2162">
      <c r="A2162" s="290"/>
      <c r="B2162" s="234"/>
      <c r="C2162" s="298"/>
      <c r="D2162" s="298"/>
      <c r="E2162" s="298"/>
    </row>
    <row r="2163">
      <c r="A2163" s="290"/>
      <c r="B2163" s="234"/>
      <c r="C2163" s="298"/>
      <c r="D2163" s="298"/>
      <c r="E2163" s="298"/>
    </row>
    <row r="2164">
      <c r="A2164" s="290"/>
      <c r="B2164" s="234"/>
      <c r="C2164" s="298"/>
      <c r="D2164" s="298"/>
      <c r="E2164" s="298"/>
    </row>
    <row r="2165">
      <c r="A2165" s="290"/>
      <c r="B2165" s="234"/>
      <c r="C2165" s="298"/>
      <c r="D2165" s="298"/>
      <c r="E2165" s="298"/>
    </row>
    <row r="2166">
      <c r="A2166" s="290"/>
      <c r="B2166" s="234"/>
      <c r="C2166" s="298"/>
      <c r="D2166" s="298"/>
      <c r="E2166" s="298"/>
    </row>
    <row r="2167">
      <c r="A2167" s="290"/>
      <c r="B2167" s="234"/>
      <c r="C2167" s="298"/>
      <c r="D2167" s="298"/>
      <c r="E2167" s="298"/>
    </row>
    <row r="2168">
      <c r="A2168" s="290"/>
      <c r="B2168" s="234"/>
      <c r="C2168" s="298"/>
      <c r="D2168" s="298"/>
      <c r="E2168" s="298"/>
    </row>
    <row r="2169">
      <c r="A2169" s="290"/>
      <c r="B2169" s="234"/>
      <c r="C2169" s="298"/>
      <c r="D2169" s="298"/>
      <c r="E2169" s="298"/>
    </row>
    <row r="2170">
      <c r="A2170" s="290"/>
      <c r="B2170" s="234"/>
      <c r="C2170" s="298"/>
      <c r="D2170" s="298"/>
      <c r="E2170" s="298"/>
    </row>
    <row r="2171">
      <c r="A2171" s="290"/>
      <c r="B2171" s="234"/>
      <c r="C2171" s="298"/>
      <c r="D2171" s="298"/>
      <c r="E2171" s="298"/>
    </row>
    <row r="2172">
      <c r="A2172" s="290"/>
      <c r="B2172" s="234"/>
      <c r="C2172" s="298"/>
      <c r="D2172" s="298"/>
      <c r="E2172" s="298"/>
    </row>
    <row r="2173">
      <c r="A2173" s="290"/>
      <c r="B2173" s="234"/>
      <c r="C2173" s="298"/>
      <c r="D2173" s="298"/>
      <c r="E2173" s="298"/>
    </row>
    <row r="2174">
      <c r="A2174" s="290"/>
      <c r="B2174" s="234"/>
      <c r="C2174" s="298"/>
      <c r="D2174" s="298"/>
      <c r="E2174" s="298"/>
    </row>
    <row r="2175">
      <c r="A2175" s="290"/>
      <c r="B2175" s="234"/>
      <c r="C2175" s="298"/>
      <c r="D2175" s="298"/>
      <c r="E2175" s="298"/>
    </row>
    <row r="2176">
      <c r="A2176" s="290"/>
      <c r="B2176" s="234"/>
      <c r="C2176" s="298"/>
      <c r="D2176" s="298"/>
      <c r="E2176" s="298"/>
    </row>
    <row r="2177">
      <c r="A2177" s="290"/>
      <c r="B2177" s="234"/>
      <c r="C2177" s="298"/>
      <c r="D2177" s="298"/>
      <c r="E2177" s="298"/>
    </row>
    <row r="2178">
      <c r="A2178" s="290"/>
      <c r="B2178" s="234"/>
      <c r="C2178" s="298"/>
      <c r="D2178" s="298"/>
      <c r="E2178" s="298"/>
    </row>
    <row r="2179">
      <c r="A2179" s="290"/>
      <c r="B2179" s="234"/>
      <c r="C2179" s="298"/>
      <c r="D2179" s="298"/>
      <c r="E2179" s="298"/>
    </row>
    <row r="2180">
      <c r="A2180" s="290"/>
      <c r="B2180" s="234"/>
      <c r="C2180" s="298"/>
      <c r="D2180" s="298"/>
      <c r="E2180" s="298"/>
    </row>
    <row r="2181">
      <c r="A2181" s="290"/>
      <c r="B2181" s="234"/>
      <c r="C2181" s="298"/>
      <c r="D2181" s="298"/>
      <c r="E2181" s="298"/>
    </row>
    <row r="2182">
      <c r="A2182" s="290"/>
      <c r="B2182" s="234"/>
      <c r="C2182" s="298"/>
      <c r="D2182" s="298"/>
      <c r="E2182" s="298"/>
    </row>
    <row r="2183">
      <c r="A2183" s="290"/>
      <c r="B2183" s="234"/>
      <c r="C2183" s="298"/>
      <c r="D2183" s="298"/>
      <c r="E2183" s="298"/>
    </row>
    <row r="2184">
      <c r="A2184" s="290"/>
      <c r="B2184" s="234"/>
      <c r="C2184" s="298"/>
      <c r="D2184" s="298"/>
      <c r="E2184" s="298"/>
    </row>
    <row r="2185">
      <c r="A2185" s="290"/>
      <c r="B2185" s="234"/>
      <c r="C2185" s="298"/>
      <c r="D2185" s="298"/>
      <c r="E2185" s="298"/>
    </row>
    <row r="2186">
      <c r="A2186" s="290"/>
      <c r="B2186" s="234"/>
      <c r="C2186" s="298"/>
      <c r="D2186" s="298"/>
      <c r="E2186" s="298"/>
    </row>
    <row r="2187">
      <c r="A2187" s="290"/>
      <c r="B2187" s="234"/>
      <c r="C2187" s="298"/>
      <c r="D2187" s="298"/>
      <c r="E2187" s="298"/>
    </row>
    <row r="2188">
      <c r="A2188" s="290"/>
      <c r="B2188" s="234"/>
      <c r="C2188" s="298"/>
      <c r="D2188" s="298"/>
      <c r="E2188" s="298"/>
    </row>
    <row r="2189">
      <c r="A2189" s="290"/>
      <c r="B2189" s="234"/>
      <c r="C2189" s="298"/>
      <c r="D2189" s="298"/>
      <c r="E2189" s="298"/>
    </row>
    <row r="2190">
      <c r="A2190" s="290"/>
      <c r="B2190" s="234"/>
      <c r="C2190" s="298"/>
      <c r="D2190" s="298"/>
      <c r="E2190" s="298"/>
    </row>
    <row r="2191">
      <c r="A2191" s="290"/>
      <c r="B2191" s="234"/>
      <c r="C2191" s="298"/>
      <c r="D2191" s="298"/>
      <c r="E2191" s="298"/>
    </row>
    <row r="2192">
      <c r="A2192" s="290"/>
      <c r="B2192" s="234"/>
      <c r="C2192" s="298"/>
      <c r="D2192" s="298"/>
      <c r="E2192" s="298"/>
    </row>
    <row r="2193">
      <c r="A2193" s="290"/>
      <c r="B2193" s="234"/>
      <c r="C2193" s="298"/>
      <c r="D2193" s="298"/>
      <c r="E2193" s="298"/>
    </row>
    <row r="2194">
      <c r="A2194" s="290"/>
      <c r="B2194" s="234"/>
      <c r="C2194" s="298"/>
      <c r="D2194" s="298"/>
      <c r="E2194" s="298"/>
    </row>
    <row r="2195">
      <c r="A2195" s="290"/>
      <c r="B2195" s="234"/>
      <c r="C2195" s="298"/>
      <c r="D2195" s="298"/>
      <c r="E2195" s="298"/>
    </row>
    <row r="2196">
      <c r="A2196" s="290"/>
      <c r="B2196" s="234"/>
      <c r="C2196" s="298"/>
      <c r="D2196" s="298"/>
      <c r="E2196" s="298"/>
    </row>
    <row r="2197">
      <c r="A2197" s="290"/>
      <c r="B2197" s="234"/>
      <c r="C2197" s="298"/>
      <c r="D2197" s="298"/>
      <c r="E2197" s="298"/>
    </row>
    <row r="2198">
      <c r="A2198" s="290"/>
      <c r="B2198" s="234"/>
      <c r="C2198" s="298"/>
      <c r="D2198" s="298"/>
      <c r="E2198" s="298"/>
    </row>
    <row r="2199">
      <c r="A2199" s="290"/>
      <c r="B2199" s="234"/>
      <c r="C2199" s="298"/>
      <c r="D2199" s="298"/>
      <c r="E2199" s="298"/>
    </row>
    <row r="2200">
      <c r="A2200" s="290"/>
      <c r="B2200" s="234"/>
      <c r="C2200" s="298"/>
      <c r="D2200" s="298"/>
      <c r="E2200" s="298"/>
    </row>
    <row r="2201">
      <c r="A2201" s="290"/>
      <c r="B2201" s="234"/>
      <c r="C2201" s="298"/>
      <c r="D2201" s="298"/>
      <c r="E2201" s="298"/>
    </row>
    <row r="2202">
      <c r="A2202" s="290"/>
      <c r="B2202" s="234"/>
      <c r="C2202" s="298"/>
      <c r="D2202" s="298"/>
      <c r="E2202" s="298"/>
    </row>
    <row r="2203">
      <c r="A2203" s="290"/>
      <c r="B2203" s="234"/>
      <c r="C2203" s="298"/>
      <c r="D2203" s="298"/>
      <c r="E2203" s="298"/>
    </row>
    <row r="2204">
      <c r="A2204" s="290"/>
      <c r="B2204" s="234"/>
      <c r="C2204" s="298"/>
      <c r="D2204" s="298"/>
      <c r="E2204" s="298"/>
    </row>
    <row r="2205">
      <c r="A2205" s="290"/>
      <c r="B2205" s="234"/>
      <c r="C2205" s="298"/>
      <c r="D2205" s="298"/>
      <c r="E2205" s="298"/>
    </row>
    <row r="2206">
      <c r="A2206" s="290"/>
      <c r="B2206" s="234"/>
      <c r="C2206" s="298"/>
      <c r="D2206" s="298"/>
      <c r="E2206" s="298"/>
    </row>
    <row r="2207">
      <c r="A2207" s="290"/>
      <c r="B2207" s="234"/>
      <c r="C2207" s="298"/>
      <c r="D2207" s="298"/>
      <c r="E2207" s="298"/>
    </row>
    <row r="2208">
      <c r="A2208" s="290"/>
      <c r="B2208" s="234"/>
      <c r="C2208" s="298"/>
      <c r="D2208" s="298"/>
      <c r="E2208" s="298"/>
    </row>
    <row r="2209">
      <c r="A2209" s="290"/>
      <c r="B2209" s="234"/>
      <c r="C2209" s="298"/>
      <c r="D2209" s="298"/>
      <c r="E2209" s="298"/>
    </row>
    <row r="2210">
      <c r="A2210" s="290"/>
      <c r="B2210" s="234"/>
      <c r="C2210" s="298"/>
      <c r="D2210" s="298"/>
      <c r="E2210" s="298"/>
    </row>
    <row r="2211">
      <c r="A2211" s="290"/>
      <c r="B2211" s="234"/>
      <c r="C2211" s="298"/>
      <c r="D2211" s="298"/>
      <c r="E2211" s="298"/>
    </row>
    <row r="2212">
      <c r="A2212" s="290"/>
      <c r="B2212" s="234"/>
      <c r="C2212" s="298"/>
      <c r="D2212" s="298"/>
      <c r="E2212" s="298"/>
    </row>
    <row r="2213">
      <c r="A2213" s="290"/>
      <c r="B2213" s="234"/>
      <c r="C2213" s="298"/>
      <c r="D2213" s="298"/>
      <c r="E2213" s="298"/>
    </row>
    <row r="2214">
      <c r="A2214" s="290"/>
      <c r="B2214" s="234"/>
      <c r="C2214" s="298"/>
      <c r="D2214" s="298"/>
      <c r="E2214" s="298"/>
    </row>
    <row r="2215">
      <c r="A2215" s="290"/>
      <c r="B2215" s="234"/>
      <c r="C2215" s="298"/>
      <c r="D2215" s="298"/>
      <c r="E2215" s="298"/>
    </row>
    <row r="2216">
      <c r="A2216" s="290"/>
      <c r="B2216" s="234"/>
      <c r="C2216" s="298"/>
      <c r="D2216" s="298"/>
      <c r="E2216" s="298"/>
    </row>
    <row r="2217">
      <c r="A2217" s="290"/>
      <c r="B2217" s="234"/>
      <c r="C2217" s="298"/>
      <c r="D2217" s="298"/>
      <c r="E2217" s="298"/>
    </row>
    <row r="2218">
      <c r="A2218" s="290"/>
      <c r="B2218" s="234"/>
      <c r="C2218" s="298"/>
      <c r="D2218" s="298"/>
      <c r="E2218" s="298"/>
    </row>
    <row r="2219">
      <c r="A2219" s="290"/>
      <c r="B2219" s="234"/>
      <c r="C2219" s="298"/>
      <c r="D2219" s="298"/>
      <c r="E2219" s="298"/>
    </row>
    <row r="2220">
      <c r="A2220" s="290"/>
      <c r="B2220" s="234"/>
      <c r="C2220" s="298"/>
      <c r="D2220" s="298"/>
      <c r="E2220" s="298"/>
    </row>
    <row r="2221">
      <c r="A2221" s="290"/>
      <c r="B2221" s="234"/>
      <c r="C2221" s="298"/>
      <c r="D2221" s="298"/>
      <c r="E2221" s="298"/>
    </row>
    <row r="2222">
      <c r="A2222" s="290"/>
      <c r="B2222" s="234"/>
      <c r="C2222" s="298"/>
      <c r="D2222" s="298"/>
      <c r="E2222" s="298"/>
    </row>
    <row r="2223">
      <c r="A2223" s="290"/>
      <c r="B2223" s="234"/>
      <c r="C2223" s="298"/>
      <c r="D2223" s="298"/>
      <c r="E2223" s="298"/>
    </row>
    <row r="2224">
      <c r="A2224" s="290"/>
      <c r="B2224" s="234"/>
      <c r="C2224" s="298"/>
      <c r="D2224" s="298"/>
      <c r="E2224" s="298"/>
    </row>
    <row r="2225">
      <c r="A2225" s="290"/>
      <c r="B2225" s="234"/>
      <c r="C2225" s="298"/>
      <c r="D2225" s="298"/>
      <c r="E2225" s="298"/>
    </row>
    <row r="2226">
      <c r="A2226" s="290"/>
      <c r="B2226" s="234"/>
      <c r="C2226" s="298"/>
      <c r="D2226" s="298"/>
      <c r="E2226" s="298"/>
    </row>
    <row r="2227">
      <c r="A2227" s="290"/>
      <c r="B2227" s="234"/>
      <c r="C2227" s="298"/>
      <c r="D2227" s="298"/>
      <c r="E2227" s="298"/>
    </row>
    <row r="2228">
      <c r="A2228" s="290"/>
      <c r="B2228" s="234"/>
      <c r="C2228" s="298"/>
      <c r="D2228" s="298"/>
      <c r="E2228" s="298"/>
    </row>
    <row r="2229">
      <c r="A2229" s="290"/>
      <c r="B2229" s="234"/>
      <c r="C2229" s="298"/>
      <c r="D2229" s="298"/>
      <c r="E2229" s="298"/>
    </row>
    <row r="2230">
      <c r="A2230" s="290"/>
      <c r="B2230" s="234"/>
      <c r="C2230" s="298"/>
      <c r="D2230" s="298"/>
      <c r="E2230" s="298"/>
    </row>
    <row r="2231">
      <c r="A2231" s="290"/>
      <c r="B2231" s="234"/>
      <c r="C2231" s="298"/>
      <c r="D2231" s="298"/>
      <c r="E2231" s="298"/>
    </row>
    <row r="2232">
      <c r="A2232" s="290"/>
      <c r="B2232" s="234"/>
      <c r="C2232" s="298"/>
      <c r="D2232" s="298"/>
      <c r="E2232" s="298"/>
    </row>
    <row r="2233">
      <c r="A2233" s="290"/>
      <c r="B2233" s="234"/>
      <c r="C2233" s="298"/>
      <c r="D2233" s="298"/>
      <c r="E2233" s="298"/>
    </row>
    <row r="2234">
      <c r="A2234" s="290"/>
      <c r="B2234" s="234"/>
      <c r="C2234" s="298"/>
      <c r="D2234" s="298"/>
      <c r="E2234" s="298"/>
    </row>
    <row r="2235">
      <c r="A2235" s="290"/>
      <c r="B2235" s="234"/>
      <c r="C2235" s="298"/>
      <c r="D2235" s="298"/>
      <c r="E2235" s="298"/>
    </row>
    <row r="2236">
      <c r="A2236" s="290"/>
      <c r="B2236" s="234"/>
      <c r="C2236" s="298"/>
      <c r="D2236" s="298"/>
      <c r="E2236" s="298"/>
    </row>
    <row r="2237">
      <c r="A2237" s="290"/>
      <c r="B2237" s="234"/>
      <c r="C2237" s="298"/>
      <c r="D2237" s="298"/>
      <c r="E2237" s="298"/>
    </row>
    <row r="2238">
      <c r="A2238" s="290"/>
      <c r="B2238" s="234"/>
      <c r="C2238" s="298"/>
      <c r="D2238" s="298"/>
      <c r="E2238" s="298"/>
    </row>
    <row r="2239">
      <c r="A2239" s="290"/>
      <c r="B2239" s="234"/>
      <c r="C2239" s="298"/>
      <c r="D2239" s="298"/>
      <c r="E2239" s="298"/>
    </row>
    <row r="2240">
      <c r="A2240" s="290"/>
      <c r="B2240" s="234"/>
      <c r="C2240" s="298"/>
      <c r="D2240" s="298"/>
      <c r="E2240" s="298"/>
    </row>
    <row r="2241">
      <c r="A2241" s="290"/>
      <c r="B2241" s="234"/>
      <c r="C2241" s="298"/>
      <c r="D2241" s="298"/>
      <c r="E2241" s="298"/>
    </row>
    <row r="2242">
      <c r="A2242" s="290"/>
      <c r="B2242" s="234"/>
      <c r="C2242" s="298"/>
      <c r="D2242" s="298"/>
      <c r="E2242" s="298"/>
    </row>
    <row r="2243">
      <c r="A2243" s="290"/>
      <c r="B2243" s="234"/>
      <c r="C2243" s="298"/>
      <c r="D2243" s="298"/>
      <c r="E2243" s="298"/>
    </row>
    <row r="2244">
      <c r="A2244" s="290"/>
      <c r="B2244" s="234"/>
      <c r="C2244" s="298"/>
      <c r="D2244" s="298"/>
      <c r="E2244" s="298"/>
    </row>
    <row r="2245">
      <c r="A2245" s="290"/>
      <c r="B2245" s="234"/>
      <c r="C2245" s="298"/>
      <c r="D2245" s="298"/>
      <c r="E2245" s="298"/>
    </row>
    <row r="2246">
      <c r="A2246" s="290"/>
      <c r="B2246" s="234"/>
      <c r="C2246" s="298"/>
      <c r="D2246" s="298"/>
      <c r="E2246" s="298"/>
    </row>
    <row r="2247">
      <c r="A2247" s="290"/>
      <c r="B2247" s="234"/>
      <c r="C2247" s="298"/>
      <c r="D2247" s="298"/>
      <c r="E2247" s="298"/>
    </row>
    <row r="2248">
      <c r="A2248" s="290"/>
      <c r="B2248" s="234"/>
      <c r="C2248" s="298"/>
      <c r="D2248" s="298"/>
      <c r="E2248" s="298"/>
    </row>
    <row r="2249">
      <c r="A2249" s="290"/>
      <c r="B2249" s="234"/>
      <c r="C2249" s="298"/>
      <c r="D2249" s="298"/>
      <c r="E2249" s="298"/>
    </row>
    <row r="2250">
      <c r="A2250" s="290"/>
      <c r="B2250" s="234"/>
      <c r="C2250" s="298"/>
      <c r="D2250" s="298"/>
      <c r="E2250" s="298"/>
    </row>
    <row r="2251">
      <c r="A2251" s="290"/>
      <c r="B2251" s="234"/>
      <c r="C2251" s="298"/>
      <c r="D2251" s="298"/>
      <c r="E2251" s="298"/>
    </row>
    <row r="2252">
      <c r="A2252" s="290"/>
      <c r="B2252" s="234"/>
      <c r="C2252" s="298"/>
      <c r="D2252" s="298"/>
      <c r="E2252" s="298"/>
    </row>
    <row r="2253">
      <c r="A2253" s="290"/>
      <c r="B2253" s="234"/>
      <c r="C2253" s="298"/>
      <c r="D2253" s="298"/>
      <c r="E2253" s="298"/>
    </row>
    <row r="2254">
      <c r="A2254" s="290"/>
      <c r="B2254" s="234"/>
      <c r="C2254" s="298"/>
      <c r="D2254" s="298"/>
      <c r="E2254" s="298"/>
    </row>
    <row r="2255">
      <c r="A2255" s="290"/>
      <c r="B2255" s="234"/>
      <c r="C2255" s="298"/>
      <c r="D2255" s="298"/>
      <c r="E2255" s="298"/>
    </row>
    <row r="2256">
      <c r="A2256" s="290"/>
      <c r="B2256" s="234"/>
      <c r="C2256" s="298"/>
      <c r="D2256" s="298"/>
      <c r="E2256" s="298"/>
    </row>
    <row r="2257">
      <c r="A2257" s="290"/>
      <c r="B2257" s="234"/>
      <c r="C2257" s="298"/>
      <c r="D2257" s="298"/>
      <c r="E2257" s="298"/>
    </row>
    <row r="2258">
      <c r="A2258" s="290"/>
      <c r="B2258" s="234"/>
      <c r="C2258" s="298"/>
      <c r="D2258" s="298"/>
      <c r="E2258" s="298"/>
    </row>
    <row r="2259">
      <c r="A2259" s="290"/>
      <c r="B2259" s="234"/>
      <c r="C2259" s="298"/>
      <c r="D2259" s="298"/>
      <c r="E2259" s="298"/>
    </row>
    <row r="2260">
      <c r="A2260" s="290"/>
      <c r="B2260" s="234"/>
      <c r="C2260" s="298"/>
      <c r="D2260" s="298"/>
      <c r="E2260" s="298"/>
    </row>
    <row r="2261">
      <c r="A2261" s="290"/>
      <c r="B2261" s="234"/>
      <c r="C2261" s="298"/>
      <c r="D2261" s="298"/>
      <c r="E2261" s="298"/>
    </row>
    <row r="2262">
      <c r="A2262" s="290"/>
      <c r="B2262" s="234"/>
      <c r="C2262" s="298"/>
      <c r="D2262" s="298"/>
      <c r="E2262" s="298"/>
    </row>
    <row r="2263">
      <c r="A2263" s="290"/>
      <c r="B2263" s="234"/>
      <c r="C2263" s="298"/>
      <c r="D2263" s="298"/>
      <c r="E2263" s="298"/>
    </row>
    <row r="2264">
      <c r="A2264" s="290"/>
      <c r="B2264" s="234"/>
      <c r="C2264" s="298"/>
      <c r="D2264" s="298"/>
      <c r="E2264" s="298"/>
    </row>
    <row r="2265">
      <c r="A2265" s="290"/>
      <c r="B2265" s="234"/>
      <c r="C2265" s="298"/>
      <c r="D2265" s="298"/>
      <c r="E2265" s="298"/>
    </row>
    <row r="2266">
      <c r="A2266" s="290"/>
      <c r="B2266" s="234"/>
      <c r="C2266" s="298"/>
      <c r="D2266" s="298"/>
      <c r="E2266" s="298"/>
    </row>
    <row r="2267">
      <c r="A2267" s="290"/>
      <c r="B2267" s="234"/>
      <c r="C2267" s="298"/>
      <c r="D2267" s="298"/>
      <c r="E2267" s="298"/>
    </row>
    <row r="2268">
      <c r="A2268" s="290"/>
      <c r="B2268" s="234"/>
      <c r="C2268" s="298"/>
      <c r="D2268" s="298"/>
      <c r="E2268" s="298"/>
    </row>
    <row r="2269">
      <c r="A2269" s="290"/>
      <c r="B2269" s="234"/>
      <c r="C2269" s="298"/>
      <c r="D2269" s="298"/>
      <c r="E2269" s="298"/>
    </row>
    <row r="2270">
      <c r="A2270" s="290"/>
      <c r="B2270" s="234"/>
      <c r="C2270" s="298"/>
      <c r="D2270" s="298"/>
      <c r="E2270" s="298"/>
    </row>
    <row r="2271">
      <c r="A2271" s="290"/>
      <c r="B2271" s="234"/>
      <c r="C2271" s="298"/>
      <c r="D2271" s="298"/>
      <c r="E2271" s="298"/>
    </row>
    <row r="2272">
      <c r="A2272" s="290"/>
      <c r="B2272" s="234"/>
      <c r="C2272" s="298"/>
      <c r="D2272" s="298"/>
      <c r="E2272" s="298"/>
    </row>
    <row r="2273">
      <c r="A2273" s="290"/>
      <c r="B2273" s="234"/>
      <c r="C2273" s="298"/>
      <c r="D2273" s="298"/>
      <c r="E2273" s="298"/>
    </row>
    <row r="2274">
      <c r="A2274" s="290"/>
      <c r="B2274" s="234"/>
      <c r="C2274" s="298"/>
      <c r="D2274" s="298"/>
      <c r="E2274" s="298"/>
    </row>
    <row r="2275">
      <c r="A2275" s="290"/>
      <c r="B2275" s="234"/>
      <c r="C2275" s="298"/>
      <c r="D2275" s="298"/>
      <c r="E2275" s="298"/>
    </row>
    <row r="2276">
      <c r="A2276" s="290"/>
      <c r="B2276" s="234"/>
      <c r="C2276" s="298"/>
      <c r="D2276" s="298"/>
      <c r="E2276" s="298"/>
    </row>
    <row r="2277">
      <c r="A2277" s="290"/>
      <c r="B2277" s="234"/>
      <c r="C2277" s="298"/>
      <c r="D2277" s="298"/>
      <c r="E2277" s="298"/>
    </row>
    <row r="2278">
      <c r="A2278" s="290"/>
      <c r="B2278" s="234"/>
      <c r="C2278" s="298"/>
      <c r="D2278" s="298"/>
      <c r="E2278" s="298"/>
    </row>
    <row r="2279">
      <c r="A2279" s="290"/>
      <c r="B2279" s="234"/>
      <c r="C2279" s="298"/>
      <c r="D2279" s="298"/>
      <c r="E2279" s="298"/>
    </row>
    <row r="2280">
      <c r="A2280" s="290"/>
      <c r="B2280" s="234"/>
      <c r="C2280" s="298"/>
      <c r="D2280" s="298"/>
      <c r="E2280" s="298"/>
    </row>
    <row r="2281">
      <c r="A2281" s="290"/>
      <c r="B2281" s="234"/>
      <c r="C2281" s="298"/>
      <c r="D2281" s="298"/>
      <c r="E2281" s="298"/>
    </row>
    <row r="2282">
      <c r="A2282" s="290"/>
      <c r="B2282" s="234"/>
      <c r="C2282" s="298"/>
      <c r="D2282" s="298"/>
      <c r="E2282" s="298"/>
    </row>
    <row r="2283">
      <c r="A2283" s="290"/>
      <c r="B2283" s="234"/>
      <c r="C2283" s="298"/>
      <c r="D2283" s="298"/>
      <c r="E2283" s="298"/>
    </row>
    <row r="2284">
      <c r="A2284" s="290"/>
      <c r="B2284" s="234"/>
      <c r="C2284" s="298"/>
      <c r="D2284" s="298"/>
      <c r="E2284" s="298"/>
    </row>
    <row r="2285">
      <c r="A2285" s="290"/>
      <c r="B2285" s="234"/>
      <c r="C2285" s="298"/>
      <c r="D2285" s="298"/>
      <c r="E2285" s="298"/>
    </row>
    <row r="2286">
      <c r="A2286" s="290"/>
      <c r="B2286" s="234"/>
      <c r="C2286" s="298"/>
      <c r="D2286" s="298"/>
      <c r="E2286" s="298"/>
    </row>
    <row r="2287">
      <c r="A2287" s="290"/>
      <c r="B2287" s="234"/>
      <c r="C2287" s="298"/>
      <c r="D2287" s="298"/>
      <c r="E2287" s="298"/>
    </row>
    <row r="2288">
      <c r="A2288" s="290"/>
      <c r="B2288" s="234"/>
      <c r="C2288" s="298"/>
      <c r="D2288" s="298"/>
      <c r="E2288" s="298"/>
    </row>
    <row r="2289">
      <c r="A2289" s="290"/>
      <c r="B2289" s="234"/>
      <c r="C2289" s="298"/>
      <c r="D2289" s="298"/>
      <c r="E2289" s="298"/>
    </row>
    <row r="2290">
      <c r="A2290" s="290"/>
      <c r="B2290" s="234"/>
      <c r="C2290" s="298"/>
      <c r="D2290" s="298"/>
      <c r="E2290" s="298"/>
    </row>
    <row r="2291">
      <c r="A2291" s="290"/>
      <c r="B2291" s="234"/>
      <c r="C2291" s="298"/>
      <c r="D2291" s="298"/>
      <c r="E2291" s="298"/>
    </row>
    <row r="2292">
      <c r="A2292" s="290"/>
      <c r="B2292" s="234"/>
      <c r="C2292" s="298"/>
      <c r="D2292" s="298"/>
      <c r="E2292" s="298"/>
    </row>
    <row r="2293">
      <c r="A2293" s="290"/>
      <c r="B2293" s="234"/>
      <c r="C2293" s="298"/>
      <c r="D2293" s="298"/>
      <c r="E2293" s="298"/>
    </row>
    <row r="2294">
      <c r="A2294" s="290"/>
      <c r="B2294" s="234"/>
      <c r="C2294" s="298"/>
      <c r="D2294" s="298"/>
      <c r="E2294" s="298"/>
    </row>
    <row r="2295">
      <c r="A2295" s="290"/>
      <c r="B2295" s="234"/>
      <c r="C2295" s="298"/>
      <c r="D2295" s="298"/>
      <c r="E2295" s="298"/>
    </row>
    <row r="2296">
      <c r="A2296" s="290"/>
      <c r="B2296" s="234"/>
      <c r="C2296" s="298"/>
      <c r="D2296" s="298"/>
      <c r="E2296" s="298"/>
    </row>
    <row r="2297">
      <c r="A2297" s="290"/>
      <c r="B2297" s="234"/>
      <c r="C2297" s="298"/>
      <c r="D2297" s="298"/>
      <c r="E2297" s="298"/>
    </row>
    <row r="2298">
      <c r="A2298" s="290"/>
      <c r="B2298" s="234"/>
      <c r="C2298" s="298"/>
      <c r="D2298" s="298"/>
      <c r="E2298" s="298"/>
    </row>
    <row r="2299">
      <c r="A2299" s="290"/>
      <c r="B2299" s="234"/>
      <c r="C2299" s="298"/>
      <c r="D2299" s="298"/>
      <c r="E2299" s="298"/>
    </row>
    <row r="2300">
      <c r="A2300" s="290"/>
      <c r="B2300" s="234"/>
      <c r="C2300" s="298"/>
      <c r="D2300" s="298"/>
      <c r="E2300" s="298"/>
    </row>
    <row r="2301">
      <c r="A2301" s="290"/>
      <c r="B2301" s="234"/>
      <c r="C2301" s="298"/>
      <c r="D2301" s="298"/>
      <c r="E2301" s="298"/>
    </row>
    <row r="2302">
      <c r="A2302" s="290"/>
      <c r="B2302" s="234"/>
      <c r="C2302" s="298"/>
      <c r="D2302" s="298"/>
      <c r="E2302" s="298"/>
    </row>
    <row r="2303">
      <c r="A2303" s="290"/>
      <c r="B2303" s="234"/>
      <c r="C2303" s="298"/>
      <c r="D2303" s="298"/>
      <c r="E2303" s="298"/>
    </row>
    <row r="2304">
      <c r="A2304" s="290"/>
      <c r="B2304" s="234"/>
      <c r="C2304" s="298"/>
      <c r="D2304" s="298"/>
      <c r="E2304" s="298"/>
    </row>
    <row r="2305">
      <c r="A2305" s="290"/>
      <c r="B2305" s="234"/>
      <c r="C2305" s="298"/>
      <c r="D2305" s="298"/>
      <c r="E2305" s="298"/>
    </row>
    <row r="2306">
      <c r="A2306" s="290"/>
      <c r="B2306" s="234"/>
      <c r="C2306" s="298"/>
      <c r="D2306" s="298"/>
      <c r="E2306" s="298"/>
    </row>
    <row r="2307">
      <c r="A2307" s="290"/>
      <c r="B2307" s="234"/>
      <c r="C2307" s="298"/>
      <c r="D2307" s="298"/>
      <c r="E2307" s="298"/>
    </row>
    <row r="2308">
      <c r="A2308" s="290"/>
      <c r="B2308" s="234"/>
      <c r="C2308" s="298"/>
      <c r="D2308" s="298"/>
      <c r="E2308" s="298"/>
    </row>
    <row r="2309">
      <c r="A2309" s="290"/>
      <c r="B2309" s="234"/>
      <c r="C2309" s="298"/>
      <c r="D2309" s="298"/>
      <c r="E2309" s="298"/>
    </row>
    <row r="2310">
      <c r="A2310" s="290"/>
      <c r="B2310" s="234"/>
      <c r="C2310" s="298"/>
      <c r="D2310" s="298"/>
      <c r="E2310" s="298"/>
    </row>
    <row r="2311">
      <c r="A2311" s="290"/>
      <c r="B2311" s="234"/>
      <c r="C2311" s="298"/>
      <c r="D2311" s="298"/>
      <c r="E2311" s="298"/>
    </row>
    <row r="2312">
      <c r="A2312" s="290"/>
      <c r="B2312" s="234"/>
      <c r="C2312" s="298"/>
      <c r="D2312" s="298"/>
      <c r="E2312" s="298"/>
    </row>
    <row r="2313">
      <c r="A2313" s="290"/>
      <c r="B2313" s="234"/>
      <c r="C2313" s="298"/>
      <c r="D2313" s="298"/>
      <c r="E2313" s="298"/>
    </row>
    <row r="2314">
      <c r="A2314" s="290"/>
      <c r="B2314" s="234"/>
      <c r="C2314" s="298"/>
      <c r="D2314" s="298"/>
      <c r="E2314" s="298"/>
    </row>
    <row r="2315">
      <c r="A2315" s="290"/>
      <c r="B2315" s="234"/>
      <c r="C2315" s="298"/>
      <c r="D2315" s="298"/>
      <c r="E2315" s="298"/>
    </row>
    <row r="2316">
      <c r="A2316" s="290"/>
      <c r="B2316" s="234"/>
      <c r="C2316" s="298"/>
      <c r="D2316" s="298"/>
      <c r="E2316" s="298"/>
    </row>
    <row r="2317">
      <c r="A2317" s="290"/>
      <c r="B2317" s="234"/>
      <c r="C2317" s="298"/>
      <c r="D2317" s="298"/>
      <c r="E2317" s="298"/>
    </row>
    <row r="2318">
      <c r="A2318" s="290"/>
      <c r="B2318" s="234"/>
      <c r="C2318" s="298"/>
      <c r="D2318" s="298"/>
      <c r="E2318" s="298"/>
    </row>
    <row r="2319">
      <c r="A2319" s="290"/>
      <c r="B2319" s="234"/>
      <c r="C2319" s="298"/>
      <c r="D2319" s="298"/>
      <c r="E2319" s="298"/>
    </row>
    <row r="2320">
      <c r="A2320" s="290"/>
      <c r="B2320" s="234"/>
      <c r="C2320" s="298"/>
      <c r="D2320" s="298"/>
      <c r="E2320" s="298"/>
    </row>
    <row r="2321">
      <c r="A2321" s="290"/>
      <c r="B2321" s="234"/>
      <c r="C2321" s="298"/>
      <c r="D2321" s="298"/>
      <c r="E2321" s="298"/>
    </row>
    <row r="2322">
      <c r="A2322" s="290"/>
      <c r="B2322" s="234"/>
      <c r="C2322" s="298"/>
      <c r="D2322" s="298"/>
      <c r="E2322" s="298"/>
    </row>
    <row r="2323">
      <c r="A2323" s="290"/>
      <c r="B2323" s="234"/>
      <c r="C2323" s="298"/>
      <c r="D2323" s="298"/>
      <c r="E2323" s="298"/>
    </row>
    <row r="2324">
      <c r="A2324" s="290"/>
      <c r="B2324" s="234"/>
      <c r="C2324" s="298"/>
      <c r="D2324" s="298"/>
      <c r="E2324" s="298"/>
    </row>
    <row r="2325">
      <c r="A2325" s="290"/>
      <c r="B2325" s="234"/>
      <c r="C2325" s="298"/>
      <c r="D2325" s="298"/>
      <c r="E2325" s="298"/>
    </row>
    <row r="2326">
      <c r="A2326" s="290"/>
      <c r="B2326" s="234"/>
      <c r="C2326" s="298"/>
      <c r="D2326" s="298"/>
      <c r="E2326" s="298"/>
    </row>
    <row r="2327">
      <c r="A2327" s="290"/>
      <c r="B2327" s="234"/>
      <c r="C2327" s="298"/>
      <c r="D2327" s="298"/>
      <c r="E2327" s="298"/>
    </row>
    <row r="2328">
      <c r="A2328" s="290"/>
      <c r="B2328" s="234"/>
      <c r="C2328" s="298"/>
      <c r="D2328" s="298"/>
      <c r="E2328" s="298"/>
    </row>
    <row r="2329">
      <c r="A2329" s="290"/>
      <c r="B2329" s="234"/>
      <c r="C2329" s="298"/>
      <c r="D2329" s="298"/>
      <c r="E2329" s="298"/>
    </row>
    <row r="2330">
      <c r="A2330" s="290"/>
      <c r="B2330" s="234"/>
      <c r="C2330" s="298"/>
      <c r="D2330" s="298"/>
      <c r="E2330" s="298"/>
    </row>
    <row r="2331">
      <c r="A2331" s="290"/>
      <c r="B2331" s="234"/>
      <c r="C2331" s="298"/>
      <c r="D2331" s="298"/>
      <c r="E2331" s="298"/>
    </row>
    <row r="2332">
      <c r="A2332" s="290"/>
      <c r="B2332" s="234"/>
      <c r="C2332" s="298"/>
      <c r="D2332" s="298"/>
      <c r="E2332" s="298"/>
    </row>
    <row r="2333">
      <c r="A2333" s="290"/>
      <c r="B2333" s="234"/>
      <c r="C2333" s="298"/>
      <c r="D2333" s="298"/>
      <c r="E2333" s="298"/>
    </row>
    <row r="2334">
      <c r="A2334" s="290"/>
      <c r="B2334" s="234"/>
      <c r="C2334" s="298"/>
      <c r="D2334" s="298"/>
      <c r="E2334" s="298"/>
    </row>
    <row r="2335">
      <c r="A2335" s="290"/>
      <c r="B2335" s="234"/>
      <c r="C2335" s="298"/>
      <c r="D2335" s="298"/>
      <c r="E2335" s="298"/>
    </row>
    <row r="2336">
      <c r="A2336" s="290"/>
      <c r="B2336" s="234"/>
      <c r="C2336" s="298"/>
      <c r="D2336" s="298"/>
      <c r="E2336" s="298"/>
    </row>
    <row r="2337">
      <c r="A2337" s="290"/>
      <c r="B2337" s="234"/>
      <c r="C2337" s="298"/>
      <c r="D2337" s="298"/>
      <c r="E2337" s="298"/>
    </row>
    <row r="2338">
      <c r="A2338" s="290"/>
      <c r="B2338" s="234"/>
      <c r="C2338" s="298"/>
      <c r="D2338" s="298"/>
      <c r="E2338" s="298"/>
    </row>
    <row r="2339">
      <c r="A2339" s="290"/>
      <c r="B2339" s="234"/>
      <c r="C2339" s="298"/>
      <c r="D2339" s="298"/>
      <c r="E2339" s="298"/>
    </row>
    <row r="2340">
      <c r="A2340" s="290"/>
      <c r="B2340" s="234"/>
      <c r="C2340" s="298"/>
      <c r="D2340" s="298"/>
      <c r="E2340" s="298"/>
    </row>
    <row r="2341">
      <c r="A2341" s="290"/>
      <c r="B2341" s="234"/>
      <c r="C2341" s="298"/>
      <c r="D2341" s="298"/>
      <c r="E2341" s="298"/>
    </row>
    <row r="2342">
      <c r="A2342" s="290"/>
      <c r="B2342" s="234"/>
      <c r="C2342" s="298"/>
      <c r="D2342" s="298"/>
      <c r="E2342" s="298"/>
    </row>
    <row r="2343">
      <c r="A2343" s="290"/>
      <c r="B2343" s="234"/>
      <c r="C2343" s="298"/>
      <c r="D2343" s="298"/>
      <c r="E2343" s="298"/>
    </row>
    <row r="2344">
      <c r="A2344" s="290"/>
      <c r="B2344" s="234"/>
      <c r="C2344" s="298"/>
      <c r="D2344" s="298"/>
      <c r="E2344" s="298"/>
    </row>
    <row r="2345">
      <c r="A2345" s="290"/>
      <c r="B2345" s="234"/>
      <c r="C2345" s="298"/>
      <c r="D2345" s="298"/>
      <c r="E2345" s="298"/>
    </row>
    <row r="2346">
      <c r="A2346" s="290"/>
      <c r="B2346" s="234"/>
      <c r="C2346" s="298"/>
      <c r="D2346" s="298"/>
      <c r="E2346" s="298"/>
    </row>
    <row r="2347">
      <c r="A2347" s="290"/>
      <c r="B2347" s="234"/>
      <c r="C2347" s="298"/>
      <c r="D2347" s="298"/>
      <c r="E2347" s="298"/>
    </row>
    <row r="2348">
      <c r="A2348" s="290"/>
      <c r="B2348" s="234"/>
      <c r="C2348" s="298"/>
      <c r="D2348" s="298"/>
      <c r="E2348" s="298"/>
    </row>
    <row r="2349">
      <c r="A2349" s="290"/>
      <c r="B2349" s="234"/>
      <c r="C2349" s="298"/>
      <c r="D2349" s="298"/>
      <c r="E2349" s="298"/>
    </row>
    <row r="2350">
      <c r="A2350" s="290"/>
      <c r="B2350" s="234"/>
      <c r="C2350" s="298"/>
      <c r="D2350" s="298"/>
      <c r="E2350" s="298"/>
    </row>
    <row r="2351">
      <c r="A2351" s="290"/>
      <c r="B2351" s="234"/>
      <c r="C2351" s="298"/>
      <c r="D2351" s="298"/>
      <c r="E2351" s="298"/>
    </row>
    <row r="2352">
      <c r="A2352" s="290"/>
      <c r="B2352" s="234"/>
      <c r="C2352" s="298"/>
      <c r="D2352" s="298"/>
      <c r="E2352" s="298"/>
    </row>
    <row r="2353">
      <c r="A2353" s="290"/>
      <c r="B2353" s="234"/>
      <c r="C2353" s="298"/>
      <c r="D2353" s="298"/>
      <c r="E2353" s="298"/>
    </row>
    <row r="2354">
      <c r="A2354" s="290"/>
      <c r="B2354" s="234"/>
      <c r="C2354" s="298"/>
      <c r="D2354" s="298"/>
      <c r="E2354" s="298"/>
    </row>
    <row r="2355">
      <c r="A2355" s="290"/>
      <c r="B2355" s="234"/>
      <c r="C2355" s="298"/>
      <c r="D2355" s="298"/>
      <c r="E2355" s="298"/>
    </row>
    <row r="2356">
      <c r="A2356" s="290"/>
      <c r="B2356" s="234"/>
      <c r="C2356" s="298"/>
      <c r="D2356" s="298"/>
      <c r="E2356" s="298"/>
    </row>
    <row r="2357">
      <c r="A2357" s="290"/>
      <c r="B2357" s="234"/>
      <c r="C2357" s="298"/>
      <c r="D2357" s="298"/>
      <c r="E2357" s="298"/>
    </row>
    <row r="2358">
      <c r="A2358" s="290"/>
      <c r="B2358" s="234"/>
      <c r="C2358" s="298"/>
      <c r="D2358" s="298"/>
      <c r="E2358" s="298"/>
    </row>
    <row r="2359">
      <c r="A2359" s="290"/>
      <c r="B2359" s="234"/>
      <c r="C2359" s="298"/>
      <c r="D2359" s="298"/>
      <c r="E2359" s="298"/>
    </row>
    <row r="2360">
      <c r="A2360" s="290"/>
      <c r="B2360" s="234"/>
      <c r="C2360" s="298"/>
      <c r="D2360" s="298"/>
      <c r="E2360" s="298"/>
    </row>
    <row r="2361">
      <c r="A2361" s="290"/>
      <c r="B2361" s="234"/>
      <c r="C2361" s="298"/>
      <c r="D2361" s="298"/>
      <c r="E2361" s="298"/>
    </row>
    <row r="2362">
      <c r="A2362" s="290"/>
      <c r="B2362" s="234"/>
      <c r="C2362" s="298"/>
      <c r="D2362" s="298"/>
      <c r="E2362" s="298"/>
    </row>
    <row r="2363">
      <c r="A2363" s="290"/>
      <c r="B2363" s="234"/>
      <c r="C2363" s="298"/>
      <c r="D2363" s="298"/>
      <c r="E2363" s="298"/>
    </row>
    <row r="2364">
      <c r="A2364" s="290"/>
      <c r="B2364" s="234"/>
      <c r="C2364" s="298"/>
      <c r="D2364" s="298"/>
      <c r="E2364" s="298"/>
    </row>
    <row r="2365">
      <c r="A2365" s="290"/>
      <c r="B2365" s="234"/>
      <c r="C2365" s="298"/>
      <c r="D2365" s="298"/>
      <c r="E2365" s="298"/>
    </row>
    <row r="2366">
      <c r="A2366" s="290"/>
      <c r="B2366" s="234"/>
      <c r="C2366" s="298"/>
      <c r="D2366" s="298"/>
      <c r="E2366" s="298"/>
    </row>
    <row r="2367">
      <c r="A2367" s="290"/>
      <c r="B2367" s="234"/>
      <c r="C2367" s="298"/>
      <c r="D2367" s="298"/>
      <c r="E2367" s="298"/>
    </row>
    <row r="2368">
      <c r="A2368" s="290"/>
      <c r="B2368" s="234"/>
      <c r="C2368" s="298"/>
      <c r="D2368" s="298"/>
      <c r="E2368" s="298"/>
    </row>
    <row r="2369">
      <c r="A2369" s="290"/>
      <c r="B2369" s="234"/>
      <c r="C2369" s="298"/>
      <c r="D2369" s="298"/>
      <c r="E2369" s="298"/>
    </row>
    <row r="2370">
      <c r="A2370" s="290"/>
      <c r="B2370" s="234"/>
      <c r="C2370" s="298"/>
      <c r="D2370" s="298"/>
      <c r="E2370" s="298"/>
    </row>
    <row r="2371">
      <c r="A2371" s="290"/>
      <c r="B2371" s="234"/>
      <c r="C2371" s="298"/>
      <c r="D2371" s="298"/>
      <c r="E2371" s="298"/>
    </row>
    <row r="2372">
      <c r="A2372" s="290"/>
      <c r="B2372" s="234"/>
      <c r="C2372" s="298"/>
      <c r="D2372" s="298"/>
      <c r="E2372" s="298"/>
    </row>
    <row r="2373">
      <c r="A2373" s="290"/>
      <c r="B2373" s="234"/>
      <c r="C2373" s="298"/>
      <c r="D2373" s="298"/>
      <c r="E2373" s="298"/>
    </row>
    <row r="2374">
      <c r="A2374" s="290"/>
      <c r="B2374" s="234"/>
      <c r="C2374" s="298"/>
      <c r="D2374" s="298"/>
      <c r="E2374" s="298"/>
    </row>
    <row r="2375">
      <c r="A2375" s="290"/>
      <c r="B2375" s="234"/>
      <c r="C2375" s="298"/>
      <c r="D2375" s="298"/>
      <c r="E2375" s="298"/>
    </row>
    <row r="2376">
      <c r="A2376" s="290"/>
      <c r="B2376" s="234"/>
      <c r="C2376" s="298"/>
      <c r="D2376" s="298"/>
      <c r="E2376" s="298"/>
    </row>
    <row r="2377">
      <c r="A2377" s="290"/>
      <c r="B2377" s="234"/>
      <c r="C2377" s="298"/>
      <c r="D2377" s="298"/>
      <c r="E2377" s="298"/>
    </row>
    <row r="2378">
      <c r="A2378" s="290"/>
      <c r="B2378" s="234"/>
      <c r="C2378" s="298"/>
      <c r="D2378" s="298"/>
      <c r="E2378" s="298"/>
    </row>
    <row r="2379">
      <c r="A2379" s="290"/>
      <c r="B2379" s="234"/>
      <c r="C2379" s="298"/>
      <c r="D2379" s="298"/>
      <c r="E2379" s="298"/>
    </row>
    <row r="2380">
      <c r="A2380" s="290"/>
      <c r="B2380" s="234"/>
      <c r="C2380" s="298"/>
      <c r="D2380" s="298"/>
      <c r="E2380" s="298"/>
    </row>
    <row r="2381">
      <c r="A2381" s="290"/>
      <c r="B2381" s="234"/>
      <c r="C2381" s="298"/>
      <c r="D2381" s="298"/>
      <c r="E2381" s="298"/>
    </row>
    <row r="2382">
      <c r="A2382" s="290"/>
      <c r="B2382" s="234"/>
      <c r="C2382" s="298"/>
      <c r="D2382" s="298"/>
      <c r="E2382" s="298"/>
    </row>
    <row r="2383">
      <c r="A2383" s="290"/>
      <c r="B2383" s="234"/>
      <c r="C2383" s="298"/>
      <c r="D2383" s="298"/>
      <c r="E2383" s="298"/>
    </row>
    <row r="2384">
      <c r="A2384" s="290"/>
      <c r="B2384" s="234"/>
      <c r="C2384" s="298"/>
      <c r="D2384" s="298"/>
      <c r="E2384" s="298"/>
    </row>
    <row r="2385">
      <c r="A2385" s="290"/>
      <c r="B2385" s="234"/>
      <c r="C2385" s="298"/>
      <c r="D2385" s="298"/>
      <c r="E2385" s="298"/>
    </row>
    <row r="2386">
      <c r="A2386" s="290"/>
      <c r="B2386" s="234"/>
      <c r="C2386" s="298"/>
      <c r="D2386" s="298"/>
      <c r="E2386" s="298"/>
    </row>
    <row r="2387">
      <c r="A2387" s="290"/>
      <c r="B2387" s="234"/>
      <c r="C2387" s="298"/>
      <c r="D2387" s="298"/>
      <c r="E2387" s="298"/>
    </row>
    <row r="2388">
      <c r="A2388" s="290"/>
      <c r="B2388" s="234"/>
      <c r="C2388" s="298"/>
      <c r="D2388" s="298"/>
      <c r="E2388" s="298"/>
    </row>
    <row r="2389">
      <c r="A2389" s="290"/>
      <c r="B2389" s="234"/>
      <c r="C2389" s="298"/>
      <c r="D2389" s="298"/>
      <c r="E2389" s="298"/>
    </row>
    <row r="2390">
      <c r="A2390" s="290"/>
      <c r="B2390" s="234"/>
      <c r="C2390" s="298"/>
      <c r="D2390" s="298"/>
      <c r="E2390" s="298"/>
    </row>
    <row r="2391">
      <c r="A2391" s="290"/>
      <c r="B2391" s="234"/>
      <c r="C2391" s="298"/>
      <c r="D2391" s="298"/>
      <c r="E2391" s="298"/>
    </row>
    <row r="2392">
      <c r="A2392" s="290"/>
      <c r="B2392" s="234"/>
      <c r="C2392" s="298"/>
      <c r="D2392" s="298"/>
      <c r="E2392" s="298"/>
    </row>
    <row r="2393">
      <c r="A2393" s="290"/>
      <c r="B2393" s="234"/>
      <c r="C2393" s="298"/>
      <c r="D2393" s="298"/>
      <c r="E2393" s="298"/>
    </row>
    <row r="2394">
      <c r="A2394" s="290"/>
      <c r="B2394" s="234"/>
      <c r="C2394" s="298"/>
      <c r="D2394" s="298"/>
      <c r="E2394" s="298"/>
    </row>
    <row r="2395">
      <c r="A2395" s="290"/>
      <c r="B2395" s="234"/>
      <c r="C2395" s="298"/>
      <c r="D2395" s="298"/>
      <c r="E2395" s="298"/>
    </row>
    <row r="2396">
      <c r="A2396" s="290"/>
      <c r="B2396" s="234"/>
      <c r="C2396" s="298"/>
      <c r="D2396" s="298"/>
      <c r="E2396" s="298"/>
    </row>
    <row r="2397">
      <c r="A2397" s="290"/>
      <c r="B2397" s="234"/>
      <c r="C2397" s="298"/>
      <c r="D2397" s="298"/>
      <c r="E2397" s="298"/>
    </row>
    <row r="2398">
      <c r="A2398" s="290"/>
      <c r="B2398" s="234"/>
      <c r="C2398" s="298"/>
      <c r="D2398" s="298"/>
      <c r="E2398" s="298"/>
    </row>
    <row r="2399">
      <c r="A2399" s="290"/>
      <c r="B2399" s="234"/>
      <c r="C2399" s="298"/>
      <c r="D2399" s="298"/>
      <c r="E2399" s="298"/>
    </row>
    <row r="2400">
      <c r="A2400" s="290"/>
      <c r="B2400" s="234"/>
      <c r="C2400" s="298"/>
      <c r="D2400" s="298"/>
      <c r="E2400" s="298"/>
    </row>
    <row r="2401">
      <c r="A2401" s="290"/>
      <c r="B2401" s="234"/>
      <c r="C2401" s="298"/>
      <c r="D2401" s="298"/>
      <c r="E2401" s="298"/>
    </row>
    <row r="2402">
      <c r="A2402" s="290"/>
      <c r="B2402" s="234"/>
      <c r="C2402" s="298"/>
      <c r="D2402" s="298"/>
      <c r="E2402" s="298"/>
    </row>
    <row r="2403">
      <c r="A2403" s="290"/>
      <c r="B2403" s="234"/>
      <c r="C2403" s="298"/>
      <c r="D2403" s="298"/>
      <c r="E2403" s="298"/>
    </row>
    <row r="2404">
      <c r="A2404" s="290"/>
      <c r="B2404" s="234"/>
      <c r="C2404" s="298"/>
      <c r="D2404" s="298"/>
      <c r="E2404" s="298"/>
    </row>
    <row r="2405">
      <c r="A2405" s="290"/>
      <c r="B2405" s="234"/>
      <c r="C2405" s="298"/>
      <c r="D2405" s="298"/>
      <c r="E2405" s="298"/>
    </row>
    <row r="2406">
      <c r="A2406" s="290"/>
      <c r="B2406" s="234"/>
      <c r="C2406" s="298"/>
      <c r="D2406" s="298"/>
      <c r="E2406" s="298"/>
    </row>
    <row r="2407">
      <c r="A2407" s="290"/>
      <c r="B2407" s="234"/>
      <c r="C2407" s="298"/>
      <c r="D2407" s="298"/>
      <c r="E2407" s="298"/>
    </row>
    <row r="2408">
      <c r="A2408" s="290"/>
      <c r="B2408" s="234"/>
      <c r="C2408" s="298"/>
      <c r="D2408" s="298"/>
      <c r="E2408" s="298"/>
    </row>
    <row r="2409">
      <c r="A2409" s="290"/>
      <c r="B2409" s="234"/>
      <c r="C2409" s="298"/>
      <c r="D2409" s="298"/>
      <c r="E2409" s="298"/>
    </row>
    <row r="2410">
      <c r="A2410" s="290"/>
      <c r="B2410" s="234"/>
      <c r="C2410" s="298"/>
      <c r="D2410" s="298"/>
      <c r="E2410" s="298"/>
    </row>
    <row r="2411">
      <c r="A2411" s="290"/>
      <c r="B2411" s="234"/>
      <c r="C2411" s="298"/>
      <c r="D2411" s="298"/>
      <c r="E2411" s="298"/>
    </row>
    <row r="2412">
      <c r="A2412" s="290"/>
      <c r="B2412" s="234"/>
      <c r="C2412" s="298"/>
      <c r="D2412" s="298"/>
      <c r="E2412" s="298"/>
    </row>
    <row r="2413">
      <c r="A2413" s="290"/>
      <c r="B2413" s="234"/>
      <c r="C2413" s="298"/>
      <c r="D2413" s="298"/>
      <c r="E2413" s="298"/>
    </row>
    <row r="2414">
      <c r="A2414" s="290"/>
      <c r="B2414" s="234"/>
      <c r="C2414" s="298"/>
      <c r="D2414" s="298"/>
      <c r="E2414" s="298"/>
    </row>
    <row r="2415">
      <c r="A2415" s="290"/>
      <c r="B2415" s="234"/>
      <c r="C2415" s="298"/>
      <c r="D2415" s="298"/>
      <c r="E2415" s="298"/>
    </row>
    <row r="2416">
      <c r="A2416" s="290"/>
      <c r="B2416" s="234"/>
      <c r="C2416" s="298"/>
      <c r="D2416" s="298"/>
      <c r="E2416" s="298"/>
    </row>
    <row r="2417">
      <c r="A2417" s="290"/>
      <c r="B2417" s="234"/>
      <c r="C2417" s="298"/>
      <c r="D2417" s="298"/>
      <c r="E2417" s="298"/>
    </row>
    <row r="2418">
      <c r="A2418" s="290"/>
      <c r="B2418" s="234"/>
      <c r="C2418" s="298"/>
      <c r="D2418" s="298"/>
      <c r="E2418" s="298"/>
    </row>
    <row r="2419">
      <c r="A2419" s="290"/>
      <c r="B2419" s="234"/>
      <c r="C2419" s="298"/>
      <c r="D2419" s="298"/>
      <c r="E2419" s="298"/>
    </row>
    <row r="2420">
      <c r="A2420" s="290"/>
      <c r="B2420" s="234"/>
      <c r="C2420" s="298"/>
      <c r="D2420" s="298"/>
      <c r="E2420" s="298"/>
    </row>
    <row r="2421">
      <c r="A2421" s="290"/>
      <c r="B2421" s="234"/>
      <c r="C2421" s="298"/>
      <c r="D2421" s="298"/>
      <c r="E2421" s="298"/>
    </row>
    <row r="2422">
      <c r="A2422" s="290"/>
      <c r="B2422" s="234"/>
      <c r="C2422" s="298"/>
      <c r="D2422" s="298"/>
      <c r="E2422" s="298"/>
    </row>
    <row r="2423">
      <c r="A2423" s="290"/>
      <c r="B2423" s="234"/>
      <c r="C2423" s="298"/>
      <c r="D2423" s="298"/>
      <c r="E2423" s="298"/>
    </row>
    <row r="2424">
      <c r="A2424" s="290"/>
      <c r="B2424" s="234"/>
      <c r="C2424" s="298"/>
      <c r="D2424" s="298"/>
      <c r="E2424" s="298"/>
    </row>
    <row r="2425">
      <c r="A2425" s="290"/>
      <c r="B2425" s="234"/>
      <c r="C2425" s="298"/>
      <c r="D2425" s="298"/>
      <c r="E2425" s="298"/>
    </row>
    <row r="2426">
      <c r="A2426" s="290"/>
      <c r="B2426" s="234"/>
      <c r="C2426" s="298"/>
      <c r="D2426" s="298"/>
      <c r="E2426" s="298"/>
    </row>
    <row r="2427">
      <c r="A2427" s="290"/>
      <c r="B2427" s="234"/>
      <c r="C2427" s="298"/>
      <c r="D2427" s="298"/>
      <c r="E2427" s="298"/>
    </row>
    <row r="2428">
      <c r="A2428" s="290"/>
      <c r="B2428" s="234"/>
      <c r="C2428" s="298"/>
      <c r="D2428" s="298"/>
      <c r="E2428" s="298"/>
    </row>
    <row r="2429">
      <c r="A2429" s="290"/>
      <c r="B2429" s="234"/>
      <c r="C2429" s="298"/>
      <c r="D2429" s="298"/>
      <c r="E2429" s="298"/>
    </row>
    <row r="2430">
      <c r="A2430" s="290"/>
      <c r="B2430" s="234"/>
      <c r="C2430" s="298"/>
      <c r="D2430" s="298"/>
      <c r="E2430" s="298"/>
    </row>
    <row r="2431">
      <c r="A2431" s="290"/>
      <c r="B2431" s="234"/>
      <c r="C2431" s="298"/>
      <c r="D2431" s="298"/>
      <c r="E2431" s="298"/>
    </row>
    <row r="2432">
      <c r="A2432" s="290"/>
      <c r="B2432" s="234"/>
      <c r="C2432" s="298"/>
      <c r="D2432" s="298"/>
      <c r="E2432" s="298"/>
    </row>
    <row r="2433">
      <c r="A2433" s="290"/>
      <c r="B2433" s="234"/>
      <c r="C2433" s="298"/>
      <c r="D2433" s="298"/>
      <c r="E2433" s="298"/>
    </row>
    <row r="2434">
      <c r="A2434" s="290"/>
      <c r="B2434" s="234"/>
      <c r="C2434" s="298"/>
      <c r="D2434" s="298"/>
      <c r="E2434" s="298"/>
    </row>
    <row r="2435">
      <c r="A2435" s="290"/>
      <c r="B2435" s="234"/>
      <c r="C2435" s="298"/>
      <c r="D2435" s="298"/>
      <c r="E2435" s="298"/>
    </row>
    <row r="2436">
      <c r="A2436" s="290"/>
      <c r="B2436" s="234"/>
      <c r="C2436" s="298"/>
      <c r="D2436" s="298"/>
      <c r="E2436" s="298"/>
    </row>
    <row r="2437">
      <c r="A2437" s="290"/>
      <c r="B2437" s="234"/>
      <c r="C2437" s="298"/>
      <c r="D2437" s="298"/>
      <c r="E2437" s="298"/>
    </row>
    <row r="2438">
      <c r="A2438" s="290"/>
      <c r="B2438" s="234"/>
      <c r="C2438" s="298"/>
      <c r="D2438" s="298"/>
      <c r="E2438" s="298"/>
    </row>
    <row r="2439">
      <c r="A2439" s="290"/>
      <c r="B2439" s="234"/>
      <c r="C2439" s="298"/>
      <c r="D2439" s="298"/>
      <c r="E2439" s="298"/>
    </row>
    <row r="2440">
      <c r="A2440" s="290"/>
      <c r="B2440" s="234"/>
      <c r="C2440" s="298"/>
      <c r="D2440" s="298"/>
      <c r="E2440" s="298"/>
    </row>
    <row r="2441">
      <c r="A2441" s="290"/>
      <c r="B2441" s="234"/>
      <c r="C2441" s="298"/>
      <c r="D2441" s="298"/>
      <c r="E2441" s="298"/>
    </row>
    <row r="2442">
      <c r="A2442" s="290"/>
      <c r="B2442" s="234"/>
      <c r="C2442" s="298"/>
      <c r="D2442" s="298"/>
      <c r="E2442" s="298"/>
    </row>
    <row r="2443">
      <c r="A2443" s="290"/>
      <c r="B2443" s="234"/>
      <c r="C2443" s="298"/>
      <c r="D2443" s="298"/>
      <c r="E2443" s="298"/>
    </row>
    <row r="2444">
      <c r="A2444" s="290"/>
      <c r="B2444" s="234"/>
      <c r="C2444" s="298"/>
      <c r="D2444" s="298"/>
      <c r="E2444" s="298"/>
    </row>
    <row r="2445">
      <c r="A2445" s="290"/>
      <c r="B2445" s="234"/>
      <c r="C2445" s="298"/>
      <c r="D2445" s="298"/>
      <c r="E2445" s="298"/>
    </row>
    <row r="2446">
      <c r="A2446" s="290"/>
      <c r="B2446" s="234"/>
      <c r="C2446" s="298"/>
      <c r="D2446" s="298"/>
      <c r="E2446" s="298"/>
    </row>
    <row r="2447">
      <c r="A2447" s="290"/>
      <c r="B2447" s="234"/>
      <c r="C2447" s="298"/>
      <c r="D2447" s="298"/>
      <c r="E2447" s="298"/>
    </row>
    <row r="2448">
      <c r="A2448" s="290"/>
      <c r="B2448" s="234"/>
      <c r="C2448" s="298"/>
      <c r="D2448" s="298"/>
      <c r="E2448" s="298"/>
    </row>
    <row r="2449">
      <c r="A2449" s="290"/>
      <c r="B2449" s="234"/>
      <c r="C2449" s="298"/>
      <c r="D2449" s="298"/>
      <c r="E2449" s="298"/>
    </row>
    <row r="2450">
      <c r="A2450" s="290"/>
      <c r="B2450" s="234"/>
      <c r="C2450" s="298"/>
      <c r="D2450" s="298"/>
      <c r="E2450" s="298"/>
    </row>
    <row r="2451">
      <c r="A2451" s="290"/>
      <c r="B2451" s="234"/>
      <c r="C2451" s="298"/>
      <c r="D2451" s="298"/>
      <c r="E2451" s="298"/>
    </row>
    <row r="2452">
      <c r="A2452" s="290"/>
      <c r="B2452" s="234"/>
      <c r="C2452" s="298"/>
      <c r="D2452" s="298"/>
      <c r="E2452" s="298"/>
    </row>
    <row r="2453">
      <c r="A2453" s="290"/>
      <c r="B2453" s="234"/>
      <c r="C2453" s="298"/>
      <c r="D2453" s="298"/>
      <c r="E2453" s="298"/>
    </row>
    <row r="2454">
      <c r="A2454" s="290"/>
      <c r="B2454" s="234"/>
      <c r="C2454" s="298"/>
      <c r="D2454" s="298"/>
      <c r="E2454" s="298"/>
    </row>
    <row r="2455">
      <c r="A2455" s="290"/>
      <c r="B2455" s="234"/>
      <c r="C2455" s="298"/>
      <c r="D2455" s="298"/>
      <c r="E2455" s="298"/>
    </row>
    <row r="2456">
      <c r="A2456" s="290"/>
      <c r="B2456" s="234"/>
      <c r="C2456" s="298"/>
      <c r="D2456" s="298"/>
      <c r="E2456" s="298"/>
    </row>
    <row r="2457">
      <c r="A2457" s="290"/>
      <c r="B2457" s="234"/>
      <c r="C2457" s="298"/>
      <c r="D2457" s="298"/>
      <c r="E2457" s="298"/>
    </row>
    <row r="2458">
      <c r="A2458" s="290"/>
      <c r="B2458" s="234"/>
      <c r="C2458" s="298"/>
      <c r="D2458" s="298"/>
      <c r="E2458" s="298"/>
    </row>
    <row r="2459">
      <c r="A2459" s="290"/>
      <c r="B2459" s="234"/>
      <c r="C2459" s="298"/>
      <c r="D2459" s="298"/>
      <c r="E2459" s="298"/>
    </row>
    <row r="2460">
      <c r="A2460" s="290"/>
      <c r="B2460" s="234"/>
      <c r="C2460" s="298"/>
      <c r="D2460" s="298"/>
      <c r="E2460" s="298"/>
    </row>
    <row r="2461">
      <c r="A2461" s="290"/>
      <c r="B2461" s="234"/>
      <c r="C2461" s="298"/>
      <c r="D2461" s="298"/>
      <c r="E2461" s="298"/>
    </row>
    <row r="2462">
      <c r="A2462" s="290"/>
      <c r="B2462" s="234"/>
      <c r="C2462" s="298"/>
      <c r="D2462" s="298"/>
      <c r="E2462" s="298"/>
    </row>
  </sheetData>
  <autoFilter ref="$A$1:$E$1529">
    <sortState ref="A1:E1529">
      <sortCondition ref="A1:A1529"/>
      <sortCondition ref="B1:B1529"/>
      <sortCondition ref="E1:E1529"/>
    </sortState>
  </autoFil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7" width="23.0"/>
    <col customWidth="1" min="8" max="8" width="17.14"/>
    <col customWidth="1" min="9" max="9" width="23.0"/>
  </cols>
  <sheetData>
    <row r="1">
      <c r="A1" s="160"/>
      <c r="B1" s="161" t="s">
        <v>1633</v>
      </c>
      <c r="C1" s="162" t="s">
        <v>1634</v>
      </c>
      <c r="D1" s="161" t="s">
        <v>1635</v>
      </c>
      <c r="E1" s="162" t="s">
        <v>1636</v>
      </c>
      <c r="F1" s="299" t="s">
        <v>1676</v>
      </c>
      <c r="G1" s="300"/>
      <c r="H1" s="300"/>
      <c r="I1" s="300"/>
    </row>
    <row r="2">
      <c r="A2" s="165"/>
      <c r="B2" s="208"/>
      <c r="C2" s="166"/>
      <c r="D2" s="166"/>
      <c r="E2" s="166"/>
      <c r="F2" s="209"/>
      <c r="G2" s="209"/>
      <c r="H2" s="209"/>
      <c r="I2" s="209"/>
    </row>
    <row r="3">
      <c r="A3" s="168" t="s">
        <v>1637</v>
      </c>
      <c r="B3" s="169">
        <v>49062.0</v>
      </c>
      <c r="C3" s="170">
        <v>70027.0</v>
      </c>
      <c r="D3" s="170">
        <v>82949.0</v>
      </c>
      <c r="E3" s="170">
        <v>86708.0</v>
      </c>
      <c r="F3" s="301">
        <v>72174.0</v>
      </c>
      <c r="G3" s="302">
        <f t="shared" ref="G3:G4" si="1">SUM(B3:F3)</f>
        <v>360920</v>
      </c>
      <c r="H3" s="302"/>
      <c r="I3" s="302"/>
    </row>
    <row r="4">
      <c r="A4" s="168" t="s">
        <v>1638</v>
      </c>
      <c r="B4" s="169">
        <v>-7359.3</v>
      </c>
      <c r="C4" s="170">
        <v>-10504.05000000001</v>
      </c>
      <c r="D4" s="170">
        <v>-12442.350000000002</v>
      </c>
      <c r="E4" s="170">
        <v>-13006.200000000004</v>
      </c>
      <c r="F4" s="301">
        <v>-9982.369999999997</v>
      </c>
      <c r="G4" s="51">
        <f t="shared" si="1"/>
        <v>-53294.27</v>
      </c>
      <c r="H4" s="303">
        <f>ABS(G4/G3)</f>
        <v>0.1476622797</v>
      </c>
      <c r="I4" s="304" t="s">
        <v>8146</v>
      </c>
    </row>
    <row r="5">
      <c r="A5" s="168" t="s">
        <v>1639</v>
      </c>
      <c r="B5" s="169">
        <v>808.2</v>
      </c>
      <c r="C5" s="170">
        <v>957.3600000000001</v>
      </c>
      <c r="D5" s="170">
        <v>1315.1200000000001</v>
      </c>
      <c r="E5" s="170">
        <v>1303.8899999999999</v>
      </c>
      <c r="F5" s="301">
        <v>172.0</v>
      </c>
      <c r="G5" s="305"/>
      <c r="H5" s="303"/>
      <c r="I5" s="303"/>
    </row>
    <row r="6">
      <c r="A6" s="168" t="s">
        <v>1640</v>
      </c>
      <c r="B6" s="169">
        <v>-39.99</v>
      </c>
      <c r="C6" s="170">
        <v>-39.99</v>
      </c>
      <c r="D6" s="170">
        <v>-39.99</v>
      </c>
      <c r="E6" s="170">
        <v>-39.99</v>
      </c>
      <c r="F6" s="306">
        <v>0.0</v>
      </c>
      <c r="G6" s="305"/>
      <c r="H6" s="303"/>
      <c r="I6" s="303"/>
    </row>
    <row r="7">
      <c r="A7" s="172" t="s">
        <v>1641</v>
      </c>
      <c r="B7" s="169" t="s">
        <v>1642</v>
      </c>
      <c r="C7" s="170">
        <v>0.0</v>
      </c>
      <c r="D7" s="170">
        <v>0.0</v>
      </c>
      <c r="E7" s="170">
        <v>0.0</v>
      </c>
      <c r="F7" s="306">
        <v>0.0</v>
      </c>
      <c r="G7" s="305"/>
      <c r="H7" s="303"/>
      <c r="I7" s="303"/>
    </row>
    <row r="8">
      <c r="A8" s="172" t="s">
        <v>1643</v>
      </c>
      <c r="B8" s="169" t="s">
        <v>1642</v>
      </c>
      <c r="C8" s="170">
        <v>420.0</v>
      </c>
      <c r="D8" s="170">
        <v>0.0</v>
      </c>
      <c r="E8" s="170">
        <v>0.0</v>
      </c>
      <c r="F8" s="307">
        <v>0.0</v>
      </c>
      <c r="G8" s="305"/>
      <c r="H8" s="303"/>
      <c r="I8" s="303"/>
    </row>
    <row r="9">
      <c r="A9" s="168" t="s">
        <v>1644</v>
      </c>
      <c r="B9" s="169">
        <v>3055.76</v>
      </c>
      <c r="C9" s="170">
        <v>4391.3</v>
      </c>
      <c r="D9" s="170">
        <v>5454.090000000002</v>
      </c>
      <c r="E9" s="170">
        <v>5831.880000000005</v>
      </c>
      <c r="F9" s="307">
        <v>0.0</v>
      </c>
      <c r="G9" s="305"/>
      <c r="H9" s="303"/>
      <c r="I9" s="303"/>
    </row>
    <row r="10">
      <c r="A10" s="168" t="s">
        <v>1645</v>
      </c>
      <c r="B10" s="169">
        <v>-421.84</v>
      </c>
      <c r="C10" s="170">
        <v>-520.8900000000001</v>
      </c>
      <c r="D10" s="170">
        <v>-667.48</v>
      </c>
      <c r="E10" s="170">
        <v>-759.6399999999999</v>
      </c>
      <c r="F10" s="301">
        <v>-496.29000000000036</v>
      </c>
      <c r="G10" s="305"/>
      <c r="H10" s="303"/>
      <c r="I10" s="303"/>
    </row>
    <row r="11">
      <c r="A11" s="168" t="s">
        <v>1646</v>
      </c>
      <c r="B11" s="169">
        <v>-407.82</v>
      </c>
      <c r="C11" s="170">
        <v>-564.22</v>
      </c>
      <c r="D11" s="170">
        <v>-681.5900000000001</v>
      </c>
      <c r="E11" s="170">
        <v>-686.7200000000003</v>
      </c>
      <c r="F11" s="307">
        <v>0.0</v>
      </c>
      <c r="G11" s="303"/>
      <c r="H11" s="303"/>
      <c r="I11" s="303"/>
    </row>
    <row r="12">
      <c r="A12" s="168" t="s">
        <v>1647</v>
      </c>
      <c r="B12" s="169">
        <v>-6735.0</v>
      </c>
      <c r="C12" s="170">
        <v>-7978.0</v>
      </c>
      <c r="D12" s="170">
        <v>-10893.650000000001</v>
      </c>
      <c r="E12" s="170">
        <v>-10811.27</v>
      </c>
      <c r="F12" s="301">
        <v>-7363.040000000001</v>
      </c>
      <c r="G12" s="302">
        <f>SUM(B12:F12)</f>
        <v>-43780.96</v>
      </c>
      <c r="H12" s="308">
        <f>ABS(G12/G3)</f>
        <v>0.1213037792</v>
      </c>
      <c r="I12" s="309" t="s">
        <v>8147</v>
      </c>
    </row>
    <row r="13">
      <c r="A13" s="169" t="s">
        <v>1648</v>
      </c>
      <c r="B13" s="169">
        <v>25.34</v>
      </c>
      <c r="C13" s="170">
        <v>0.0</v>
      </c>
      <c r="D13" s="170">
        <v>0.0</v>
      </c>
      <c r="E13" s="170">
        <v>0.0</v>
      </c>
      <c r="F13" s="307">
        <v>0.0</v>
      </c>
      <c r="G13" s="302"/>
      <c r="H13" s="302"/>
      <c r="I13" s="302"/>
    </row>
    <row r="14">
      <c r="A14" s="174" t="s">
        <v>1649</v>
      </c>
      <c r="B14" s="175">
        <v>2633.92</v>
      </c>
      <c r="C14" s="175">
        <f t="shared" ref="C14:E14" si="2">SUM(C9:C10)</f>
        <v>3870.41</v>
      </c>
      <c r="D14" s="175">
        <f t="shared" si="2"/>
        <v>4786.61</v>
      </c>
      <c r="E14" s="175">
        <f t="shared" si="2"/>
        <v>5072.24</v>
      </c>
      <c r="F14" s="310">
        <v>0.0</v>
      </c>
    </row>
    <row r="15">
      <c r="A15" s="176" t="s">
        <v>1650</v>
      </c>
      <c r="B15" s="176">
        <f t="shared" ref="B15:E15" si="3">SUM(B3:B13)-B14</f>
        <v>35353.43</v>
      </c>
      <c r="C15" s="176">
        <f t="shared" si="3"/>
        <v>52318.1</v>
      </c>
      <c r="D15" s="176">
        <f t="shared" si="3"/>
        <v>60206.54</v>
      </c>
      <c r="E15" s="176">
        <f t="shared" si="3"/>
        <v>63467.71</v>
      </c>
      <c r="F15" s="212">
        <f>SUM(F3:F14)</f>
        <v>54504.3</v>
      </c>
      <c r="G15" s="311"/>
      <c r="H15" s="311"/>
      <c r="I15" s="311"/>
    </row>
    <row r="16">
      <c r="A16" s="312" t="s">
        <v>8148</v>
      </c>
      <c r="B16" s="313">
        <v>4161.69</v>
      </c>
      <c r="C16" s="313">
        <v>6517.6</v>
      </c>
      <c r="D16" s="313">
        <v>5898.77</v>
      </c>
      <c r="E16" s="314">
        <v>6260.9</v>
      </c>
      <c r="F16" s="313">
        <v>5865.46</v>
      </c>
      <c r="G16" s="315"/>
      <c r="H16" s="315"/>
      <c r="I16" s="315"/>
    </row>
    <row r="17">
      <c r="A17" s="312" t="s">
        <v>8149</v>
      </c>
      <c r="B17" s="313">
        <v>-270.0</v>
      </c>
      <c r="C17" s="313">
        <v>-493.0</v>
      </c>
      <c r="D17" s="313">
        <v>-898.0</v>
      </c>
      <c r="E17" s="313">
        <v>-855.0</v>
      </c>
      <c r="F17" s="313">
        <v>-328.0</v>
      </c>
      <c r="G17" s="315"/>
      <c r="H17" s="315"/>
      <c r="I17" s="315"/>
    </row>
    <row r="18">
      <c r="A18" s="312" t="s">
        <v>8150</v>
      </c>
      <c r="B18" s="313">
        <f t="shared" ref="B18:C18" si="4">-161.92-67.05</f>
        <v>-228.97</v>
      </c>
      <c r="C18" s="313">
        <f t="shared" si="4"/>
        <v>-228.97</v>
      </c>
      <c r="D18" s="313">
        <f>-159.76-108.62</f>
        <v>-268.38</v>
      </c>
      <c r="E18" s="313">
        <f>-172.58-108.62</f>
        <v>-281.2</v>
      </c>
      <c r="F18" s="313">
        <f>-210.94-72.48</f>
        <v>-283.42</v>
      </c>
      <c r="G18" s="315"/>
      <c r="H18" s="315"/>
      <c r="I18" s="315"/>
    </row>
    <row r="19">
      <c r="A19" s="182" t="s">
        <v>1651</v>
      </c>
      <c r="B19" s="177">
        <f t="shared" ref="B19:F19" si="5">B16+B17+B18</f>
        <v>3662.72</v>
      </c>
      <c r="C19" s="177">
        <f t="shared" si="5"/>
        <v>5795.63</v>
      </c>
      <c r="D19" s="177">
        <f t="shared" si="5"/>
        <v>4732.39</v>
      </c>
      <c r="E19" s="177">
        <f t="shared" si="5"/>
        <v>5124.7</v>
      </c>
      <c r="F19" s="177">
        <f t="shared" si="5"/>
        <v>5254.04</v>
      </c>
      <c r="G19" s="315"/>
      <c r="H19" s="315"/>
      <c r="I19" s="315"/>
    </row>
    <row r="20">
      <c r="A20" s="183"/>
      <c r="B20" s="166"/>
      <c r="C20" s="166"/>
      <c r="D20" s="166"/>
      <c r="E20" s="166"/>
      <c r="F20" s="166"/>
      <c r="G20" s="208"/>
      <c r="H20" s="166"/>
      <c r="I20" s="166"/>
    </row>
    <row r="21">
      <c r="A21" s="170" t="s">
        <v>1652</v>
      </c>
      <c r="B21" s="170">
        <f>'Amazon - Marketing 521'!D32</f>
        <v>14987.06</v>
      </c>
      <c r="C21" s="170">
        <f>'Amazon Marketing - 621'!D55</f>
        <v>26317.87</v>
      </c>
      <c r="D21" s="170">
        <f>'Amazon Marketing - 721'!D64</f>
        <v>30907.44</v>
      </c>
      <c r="E21" s="170">
        <f>'Amazon Marketing - 821'!D50</f>
        <v>24200.81</v>
      </c>
      <c r="F21" s="169">
        <f>'Amazon Marketing - 921'!D53</f>
        <v>27034.89</v>
      </c>
      <c r="H21" s="51"/>
      <c r="I21" s="208"/>
    </row>
    <row r="22">
      <c r="A22" s="170" t="s">
        <v>1653</v>
      </c>
      <c r="B22" s="171">
        <v>1200.0</v>
      </c>
      <c r="C22" s="171">
        <v>1200.0</v>
      </c>
      <c r="D22" s="171">
        <v>1200.0</v>
      </c>
      <c r="E22" s="171"/>
      <c r="F22" s="171"/>
      <c r="H22" s="51"/>
      <c r="I22" s="188"/>
    </row>
    <row r="23">
      <c r="A23" s="179" t="s">
        <v>8151</v>
      </c>
      <c r="B23" s="180">
        <v>1000.0</v>
      </c>
      <c r="C23" s="180">
        <v>2000.0</v>
      </c>
      <c r="D23" s="180">
        <v>3500.0</v>
      </c>
      <c r="E23" s="180">
        <v>4000.0</v>
      </c>
      <c r="F23" s="180">
        <v>1500.0</v>
      </c>
      <c r="H23" s="51"/>
      <c r="I23" s="208"/>
    </row>
    <row r="24">
      <c r="A24" s="179" t="s">
        <v>1680</v>
      </c>
      <c r="B24" s="181">
        <f t="shared" ref="B24:F24" si="6">B52*11.5</f>
        <v>448.5</v>
      </c>
      <c r="C24" s="181">
        <f t="shared" si="6"/>
        <v>644</v>
      </c>
      <c r="D24" s="181">
        <f t="shared" si="6"/>
        <v>609.5</v>
      </c>
      <c r="E24" s="181">
        <f t="shared" si="6"/>
        <v>575</v>
      </c>
      <c r="F24" s="181">
        <f t="shared" si="6"/>
        <v>598</v>
      </c>
      <c r="H24" s="51"/>
      <c r="I24" s="208"/>
    </row>
    <row r="25">
      <c r="A25" s="182" t="s">
        <v>1656</v>
      </c>
      <c r="B25" s="176">
        <f t="shared" ref="B25:F25" si="7">SUM(B21:B24)</f>
        <v>17635.56</v>
      </c>
      <c r="C25" s="176">
        <f t="shared" si="7"/>
        <v>30161.87</v>
      </c>
      <c r="D25" s="176">
        <f t="shared" si="7"/>
        <v>36216.94</v>
      </c>
      <c r="E25" s="176">
        <f t="shared" si="7"/>
        <v>28775.81</v>
      </c>
      <c r="F25" s="176">
        <f t="shared" si="7"/>
        <v>29132.89</v>
      </c>
      <c r="H25" s="51"/>
      <c r="I25" s="316"/>
    </row>
    <row r="26">
      <c r="A26" s="183"/>
      <c r="B26" s="166"/>
      <c r="C26" s="166"/>
      <c r="D26" s="166"/>
      <c r="E26" s="166"/>
      <c r="F26" s="166"/>
      <c r="G26" s="166"/>
      <c r="H26" s="166"/>
      <c r="I26" s="166"/>
    </row>
    <row r="27">
      <c r="A27" s="165" t="s">
        <v>8152</v>
      </c>
      <c r="B27" s="184">
        <f>3070/12</f>
        <v>255.8333333</v>
      </c>
      <c r="C27" s="166">
        <v>255.83333333333334</v>
      </c>
      <c r="D27" s="184">
        <v>255.83333333333334</v>
      </c>
      <c r="E27" s="166">
        <v>255.83333333333334</v>
      </c>
      <c r="F27" s="184">
        <v>255.83333333333334</v>
      </c>
      <c r="G27" s="166"/>
      <c r="H27" s="166"/>
      <c r="I27" s="166"/>
    </row>
    <row r="28">
      <c r="A28" s="165" t="s">
        <v>8153</v>
      </c>
      <c r="B28" s="317">
        <v>0.0</v>
      </c>
      <c r="C28" s="208">
        <v>0.0</v>
      </c>
      <c r="D28" s="317">
        <v>0.0</v>
      </c>
      <c r="E28" s="208">
        <v>0.0</v>
      </c>
      <c r="F28" s="317">
        <v>0.0</v>
      </c>
      <c r="G28" s="166"/>
      <c r="H28" s="166"/>
      <c r="I28" s="166"/>
    </row>
    <row r="29">
      <c r="A29" s="182" t="s">
        <v>8154</v>
      </c>
      <c r="B29" s="190">
        <f t="shared" ref="B29:F29" si="8">B27+B28</f>
        <v>255.8333333</v>
      </c>
      <c r="C29" s="190">
        <f t="shared" si="8"/>
        <v>255.8333333</v>
      </c>
      <c r="D29" s="190">
        <f t="shared" si="8"/>
        <v>255.8333333</v>
      </c>
      <c r="E29" s="190">
        <f t="shared" si="8"/>
        <v>255.8333333</v>
      </c>
      <c r="F29" s="190">
        <f t="shared" si="8"/>
        <v>255.8333333</v>
      </c>
      <c r="G29" s="166"/>
      <c r="H29" s="166"/>
      <c r="I29" s="166"/>
    </row>
    <row r="30">
      <c r="A30" s="165"/>
      <c r="B30" s="167"/>
      <c r="C30" s="167"/>
      <c r="D30" s="167"/>
      <c r="E30" s="167"/>
      <c r="F30" s="166"/>
      <c r="G30" s="166"/>
      <c r="H30" s="166"/>
      <c r="I30" s="166"/>
    </row>
    <row r="31">
      <c r="A31" s="165" t="s">
        <v>8155</v>
      </c>
      <c r="B31" s="184">
        <f>'Amazon Sales - 521'!K233*B53</f>
        <v>12805</v>
      </c>
      <c r="C31" s="166">
        <f>'Amazon Sales - 621'!K249*C53</f>
        <v>23400</v>
      </c>
      <c r="D31" s="184">
        <f>'Amazon Sales - 721'!K324*D53</f>
        <v>22396.5</v>
      </c>
      <c r="E31" s="166">
        <f>'Amazon Sales - 821'!K326*E53</f>
        <v>23121</v>
      </c>
      <c r="F31" s="184">
        <f>'Amazon Sales - 921'!K344*F53</f>
        <v>18396</v>
      </c>
      <c r="G31" s="166"/>
      <c r="H31" s="166"/>
      <c r="I31" s="166"/>
    </row>
    <row r="32">
      <c r="A32" s="318" t="s">
        <v>8156</v>
      </c>
      <c r="B32" s="213">
        <f t="shared" ref="B32:F32" si="9">B31</f>
        <v>12805</v>
      </c>
      <c r="C32" s="213">
        <f t="shared" si="9"/>
        <v>23400</v>
      </c>
      <c r="D32" s="213">
        <f t="shared" si="9"/>
        <v>22396.5</v>
      </c>
      <c r="E32" s="213">
        <f t="shared" si="9"/>
        <v>23121</v>
      </c>
      <c r="F32" s="213">
        <f t="shared" si="9"/>
        <v>18396</v>
      </c>
      <c r="G32" s="166"/>
      <c r="H32" s="166"/>
      <c r="I32" s="166"/>
    </row>
    <row r="33">
      <c r="G33" s="166"/>
      <c r="H33" s="166"/>
      <c r="I33" s="166"/>
    </row>
    <row r="34">
      <c r="A34" s="183" t="s">
        <v>1657</v>
      </c>
      <c r="B34" s="184">
        <f t="shared" ref="B34:D34" si="10">1438.3*2</f>
        <v>2876.6</v>
      </c>
      <c r="C34" s="166">
        <f t="shared" si="10"/>
        <v>2876.6</v>
      </c>
      <c r="D34" s="184">
        <f t="shared" si="10"/>
        <v>2876.6</v>
      </c>
      <c r="E34" s="166">
        <f>1438.3*4</f>
        <v>5753.2</v>
      </c>
      <c r="F34" s="184">
        <f>1438.3*2</f>
        <v>2876.6</v>
      </c>
      <c r="G34" s="166"/>
      <c r="H34" s="166"/>
      <c r="I34" s="166"/>
    </row>
    <row r="35">
      <c r="A35" s="183" t="s">
        <v>1658</v>
      </c>
      <c r="B35" s="184">
        <f t="shared" ref="B35:F35" si="11">1438.3*2</f>
        <v>2876.6</v>
      </c>
      <c r="C35" s="166">
        <f t="shared" si="11"/>
        <v>2876.6</v>
      </c>
      <c r="D35" s="184">
        <f t="shared" si="11"/>
        <v>2876.6</v>
      </c>
      <c r="E35" s="166">
        <f t="shared" si="11"/>
        <v>2876.6</v>
      </c>
      <c r="F35" s="184">
        <f t="shared" si="11"/>
        <v>2876.6</v>
      </c>
      <c r="G35" s="167"/>
      <c r="H35" s="167"/>
      <c r="I35" s="167"/>
    </row>
    <row r="36">
      <c r="A36" s="165" t="s">
        <v>1660</v>
      </c>
      <c r="B36" s="185">
        <v>4000.0</v>
      </c>
      <c r="C36" s="167">
        <v>4000.0</v>
      </c>
      <c r="D36" s="185">
        <v>4000.0</v>
      </c>
      <c r="E36" s="167">
        <v>4172.0</v>
      </c>
      <c r="F36" s="317">
        <v>4000.0</v>
      </c>
      <c r="G36" s="188"/>
      <c r="H36" s="188"/>
      <c r="I36" s="188"/>
    </row>
    <row r="37">
      <c r="A37" s="165" t="s">
        <v>1661</v>
      </c>
      <c r="B37" s="187">
        <v>2000.0</v>
      </c>
      <c r="C37" s="188">
        <v>2000.0</v>
      </c>
      <c r="D37" s="187">
        <v>2000.0</v>
      </c>
      <c r="E37" s="188">
        <v>2000.0</v>
      </c>
      <c r="F37" s="317">
        <v>2000.0</v>
      </c>
      <c r="G37" s="188"/>
      <c r="H37" s="188"/>
      <c r="I37" s="188"/>
    </row>
    <row r="38">
      <c r="A38" s="319" t="s">
        <v>8157</v>
      </c>
      <c r="B38" s="320">
        <v>0.0</v>
      </c>
      <c r="C38" s="321">
        <v>0.0</v>
      </c>
      <c r="D38" s="320">
        <v>0.0</v>
      </c>
      <c r="E38" s="321">
        <v>0.0</v>
      </c>
      <c r="F38" s="322">
        <v>0.0</v>
      </c>
      <c r="G38" s="323"/>
      <c r="H38" s="323"/>
      <c r="I38" s="323"/>
    </row>
    <row r="39">
      <c r="A39" s="319" t="s">
        <v>8158</v>
      </c>
      <c r="B39" s="320">
        <v>0.0</v>
      </c>
      <c r="C39" s="321">
        <v>0.0</v>
      </c>
      <c r="D39" s="320">
        <v>0.0</v>
      </c>
      <c r="E39" s="321">
        <v>178.0</v>
      </c>
      <c r="F39" s="322">
        <v>0.0</v>
      </c>
      <c r="G39" s="323"/>
      <c r="H39" s="323"/>
      <c r="I39" s="323"/>
    </row>
    <row r="40">
      <c r="A40" s="189" t="s">
        <v>1662</v>
      </c>
      <c r="B40" s="190">
        <f t="shared" ref="B40:F40" si="12">SUM(B34:B39)</f>
        <v>11753.2</v>
      </c>
      <c r="C40" s="190">
        <f t="shared" si="12"/>
        <v>11753.2</v>
      </c>
      <c r="D40" s="190">
        <f t="shared" si="12"/>
        <v>11753.2</v>
      </c>
      <c r="E40" s="190">
        <f t="shared" si="12"/>
        <v>14979.8</v>
      </c>
      <c r="F40" s="176">
        <f t="shared" si="12"/>
        <v>11753.2</v>
      </c>
      <c r="G40" s="323"/>
      <c r="H40" s="323"/>
      <c r="I40" s="323"/>
    </row>
    <row r="41">
      <c r="A41" s="191"/>
      <c r="B41" s="166"/>
      <c r="C41" s="166"/>
      <c r="D41" s="166"/>
      <c r="E41" s="166"/>
      <c r="F41" s="76"/>
      <c r="G41" s="76"/>
      <c r="H41" s="76"/>
      <c r="I41" s="76"/>
    </row>
    <row r="42">
      <c r="A42" s="192" t="s">
        <v>1663</v>
      </c>
      <c r="B42" s="193">
        <f t="shared" ref="B42:F42" si="13">B15+B19</f>
        <v>39016.15</v>
      </c>
      <c r="C42" s="193">
        <f t="shared" si="13"/>
        <v>58113.73</v>
      </c>
      <c r="D42" s="193">
        <f t="shared" si="13"/>
        <v>64938.93</v>
      </c>
      <c r="E42" s="193">
        <f t="shared" si="13"/>
        <v>68592.41</v>
      </c>
      <c r="F42" s="193">
        <f t="shared" si="13"/>
        <v>59758.34</v>
      </c>
      <c r="G42" s="324"/>
      <c r="H42" s="324"/>
      <c r="I42" s="324"/>
    </row>
    <row r="43">
      <c r="A43" s="192" t="s">
        <v>1664</v>
      </c>
      <c r="B43" s="193">
        <f t="shared" ref="B43:F43" si="14">B25+B29+B32+B40</f>
        <v>42449.59333</v>
      </c>
      <c r="C43" s="193">
        <f t="shared" si="14"/>
        <v>65570.90333</v>
      </c>
      <c r="D43" s="193">
        <f t="shared" si="14"/>
        <v>70622.47333</v>
      </c>
      <c r="E43" s="193">
        <f t="shared" si="14"/>
        <v>67132.44333</v>
      </c>
      <c r="F43" s="193">
        <f t="shared" si="14"/>
        <v>59537.92333</v>
      </c>
      <c r="G43" s="324"/>
      <c r="H43" s="324"/>
      <c r="I43" s="324"/>
    </row>
    <row r="44">
      <c r="A44" s="191" t="s">
        <v>1665</v>
      </c>
      <c r="B44" s="194">
        <f t="shared" ref="B44:F44" si="15">(B23+B22+B21+B36+B37)/B43</f>
        <v>0.5462257275</v>
      </c>
      <c r="C44" s="173">
        <f t="shared" si="15"/>
        <v>0.5416712016</v>
      </c>
      <c r="D44" s="194">
        <f t="shared" si="15"/>
        <v>0.5891529712</v>
      </c>
      <c r="E44" s="173">
        <f t="shared" si="15"/>
        <v>0.5120148812</v>
      </c>
      <c r="F44" s="194">
        <f t="shared" si="15"/>
        <v>0.5800486155</v>
      </c>
      <c r="G44" s="173"/>
      <c r="H44" s="173"/>
      <c r="I44" s="173"/>
    </row>
    <row r="45">
      <c r="A45" s="165" t="s">
        <v>1666</v>
      </c>
      <c r="B45" s="194">
        <f t="shared" ref="B45:F45" si="16">(B34+B35)/B43</f>
        <v>0.1355301558</v>
      </c>
      <c r="C45" s="173">
        <f t="shared" si="16"/>
        <v>0.08774013636</v>
      </c>
      <c r="D45" s="194">
        <f t="shared" si="16"/>
        <v>0.08146415338</v>
      </c>
      <c r="E45" s="173">
        <f t="shared" si="16"/>
        <v>0.128548874</v>
      </c>
      <c r="F45" s="194">
        <f t="shared" si="16"/>
        <v>0.09663084767</v>
      </c>
      <c r="G45" s="173"/>
      <c r="H45" s="173"/>
      <c r="I45" s="173"/>
    </row>
    <row r="46">
      <c r="A46" s="165" t="s">
        <v>8159</v>
      </c>
      <c r="B46" s="194">
        <f t="shared" ref="B46:F46" si="17">B31/B43</f>
        <v>0.3016518886</v>
      </c>
      <c r="C46" s="173">
        <f t="shared" si="17"/>
        <v>0.3568656037</v>
      </c>
      <c r="D46" s="194">
        <f t="shared" si="17"/>
        <v>0.3171299297</v>
      </c>
      <c r="E46" s="173">
        <f t="shared" si="17"/>
        <v>0.3444087367</v>
      </c>
      <c r="F46" s="194">
        <f t="shared" si="17"/>
        <v>0.3089795372</v>
      </c>
      <c r="G46" s="173"/>
      <c r="H46" s="173"/>
      <c r="I46" s="173"/>
    </row>
    <row r="47">
      <c r="A47" s="196" t="s">
        <v>331</v>
      </c>
      <c r="B47" s="196">
        <f t="shared" ref="B47:F47" si="18">B42-B43</f>
        <v>-3433.443333</v>
      </c>
      <c r="C47" s="196">
        <f t="shared" si="18"/>
        <v>-7457.173333</v>
      </c>
      <c r="D47" s="196">
        <f t="shared" si="18"/>
        <v>-5683.543333</v>
      </c>
      <c r="E47" s="196">
        <f t="shared" si="18"/>
        <v>1459.966667</v>
      </c>
      <c r="F47" s="196">
        <f t="shared" si="18"/>
        <v>220.4166667</v>
      </c>
      <c r="G47" s="325"/>
      <c r="H47" s="325"/>
      <c r="I47" s="325"/>
    </row>
    <row r="48">
      <c r="A48" s="76"/>
      <c r="B48" s="76"/>
      <c r="C48" s="76"/>
      <c r="D48" s="76"/>
      <c r="E48" s="76"/>
      <c r="F48" s="76"/>
      <c r="G48" s="76"/>
      <c r="H48" s="76"/>
      <c r="I48" s="76"/>
    </row>
    <row r="49">
      <c r="A49" s="165" t="s">
        <v>1668</v>
      </c>
      <c r="B49" s="197">
        <v>355.0</v>
      </c>
      <c r="C49" s="183">
        <v>664.0</v>
      </c>
      <c r="D49" s="197">
        <v>658.0</v>
      </c>
      <c r="E49" s="183">
        <v>684.0</v>
      </c>
      <c r="F49" s="198">
        <v>532.0</v>
      </c>
      <c r="G49" s="165"/>
      <c r="H49" s="165"/>
      <c r="I49" s="165"/>
    </row>
    <row r="50">
      <c r="A50" s="165" t="s">
        <v>8160</v>
      </c>
      <c r="B50" s="198">
        <v>41.0</v>
      </c>
      <c r="C50" s="165">
        <v>61.0</v>
      </c>
      <c r="D50" s="198">
        <v>62.0</v>
      </c>
      <c r="E50" s="165">
        <v>58.0</v>
      </c>
      <c r="F50" s="198">
        <v>55.0</v>
      </c>
      <c r="G50" s="165"/>
      <c r="H50" s="165"/>
      <c r="I50" s="165"/>
    </row>
    <row r="51">
      <c r="A51" s="165" t="s">
        <v>8161</v>
      </c>
      <c r="B51" s="198">
        <v>2.0</v>
      </c>
      <c r="C51" s="165">
        <v>5.0</v>
      </c>
      <c r="D51" s="198">
        <v>9.0</v>
      </c>
      <c r="E51" s="165">
        <v>8.0</v>
      </c>
      <c r="F51" s="198">
        <v>3.0</v>
      </c>
      <c r="G51" s="165"/>
      <c r="H51" s="165"/>
      <c r="I51" s="165"/>
    </row>
    <row r="52">
      <c r="A52" s="165" t="s">
        <v>1669</v>
      </c>
      <c r="B52" s="198">
        <f t="shared" ref="B52:F52" si="19">B50-B51</f>
        <v>39</v>
      </c>
      <c r="C52" s="165">
        <f t="shared" si="19"/>
        <v>56</v>
      </c>
      <c r="D52" s="198">
        <f t="shared" si="19"/>
        <v>53</v>
      </c>
      <c r="E52" s="165">
        <f t="shared" si="19"/>
        <v>50</v>
      </c>
      <c r="F52" s="198">
        <f t="shared" si="19"/>
        <v>52</v>
      </c>
      <c r="G52" s="165"/>
      <c r="H52" s="165"/>
      <c r="I52" s="165"/>
    </row>
    <row r="53">
      <c r="A53" s="231" t="s">
        <v>1670</v>
      </c>
      <c r="B53" s="232">
        <f t="shared" ref="B53:F53" si="20">B49+B52</f>
        <v>394</v>
      </c>
      <c r="C53" s="232">
        <f t="shared" si="20"/>
        <v>720</v>
      </c>
      <c r="D53" s="232">
        <f t="shared" si="20"/>
        <v>711</v>
      </c>
      <c r="E53" s="232">
        <f t="shared" si="20"/>
        <v>734</v>
      </c>
      <c r="F53" s="232">
        <f t="shared" si="20"/>
        <v>584</v>
      </c>
      <c r="G53" s="326"/>
      <c r="H53" s="326"/>
      <c r="I53" s="326"/>
    </row>
    <row r="54">
      <c r="A54" s="191"/>
      <c r="B54" s="167"/>
      <c r="C54" s="167"/>
      <c r="D54" s="167"/>
      <c r="E54" s="167"/>
      <c r="F54" s="76"/>
      <c r="G54" s="76"/>
      <c r="H54" s="76"/>
      <c r="I54" s="76"/>
    </row>
    <row r="55">
      <c r="A55" s="165" t="s">
        <v>1671</v>
      </c>
      <c r="B55" s="185">
        <f t="shared" ref="B55:F55" si="21">B15/B49</f>
        <v>99.58712676</v>
      </c>
      <c r="C55" s="167">
        <f t="shared" si="21"/>
        <v>78.79231928</v>
      </c>
      <c r="D55" s="185">
        <f t="shared" si="21"/>
        <v>91.49930091</v>
      </c>
      <c r="E55" s="167">
        <f t="shared" si="21"/>
        <v>92.78904971</v>
      </c>
      <c r="F55" s="185">
        <f t="shared" si="21"/>
        <v>102.4516917</v>
      </c>
      <c r="G55" s="167"/>
      <c r="H55" s="167"/>
      <c r="I55" s="167"/>
    </row>
    <row r="56">
      <c r="A56" s="165" t="s">
        <v>1672</v>
      </c>
      <c r="B56" s="185">
        <f t="shared" ref="B56:F56" si="22">B19/B52</f>
        <v>93.91589744</v>
      </c>
      <c r="C56" s="167">
        <f t="shared" si="22"/>
        <v>103.4933929</v>
      </c>
      <c r="D56" s="185">
        <f t="shared" si="22"/>
        <v>89.29037736</v>
      </c>
      <c r="E56" s="167">
        <f t="shared" si="22"/>
        <v>102.494</v>
      </c>
      <c r="F56" s="185">
        <f t="shared" si="22"/>
        <v>101.0392308</v>
      </c>
      <c r="G56" s="167"/>
      <c r="H56" s="167"/>
      <c r="I56" s="167"/>
    </row>
    <row r="57">
      <c r="A57" s="191"/>
      <c r="B57" s="166"/>
      <c r="C57" s="166"/>
      <c r="D57" s="166"/>
      <c r="E57" s="167"/>
      <c r="F57" s="76"/>
      <c r="G57" s="76"/>
      <c r="H57" s="76"/>
      <c r="I57" s="76"/>
    </row>
    <row r="58">
      <c r="A58" s="165" t="s">
        <v>1673</v>
      </c>
      <c r="B58" s="184">
        <f t="shared" ref="B58:E58" si="23">(B21+B22+B40+ABS(B4))/B49</f>
        <v>99.43538028</v>
      </c>
      <c r="C58" s="184">
        <f t="shared" si="23"/>
        <v>74.96253012</v>
      </c>
      <c r="D58" s="184">
        <f t="shared" si="23"/>
        <v>85.5668541</v>
      </c>
      <c r="E58" s="184">
        <f t="shared" si="23"/>
        <v>76.29650585</v>
      </c>
      <c r="F58" s="184">
        <f>(F21+F22+F40+ABS(F10))/F49</f>
        <v>73.84281955</v>
      </c>
      <c r="G58" s="166"/>
      <c r="H58" s="166"/>
      <c r="I58" s="166"/>
    </row>
    <row r="59">
      <c r="A59" s="165" t="s">
        <v>1674</v>
      </c>
      <c r="B59" s="184">
        <f t="shared" ref="B59:F59" si="24">(B23+B24+B40)/B52</f>
        <v>338.5051282</v>
      </c>
      <c r="C59" s="184">
        <f t="shared" si="24"/>
        <v>257.0928571</v>
      </c>
      <c r="D59" s="184">
        <f t="shared" si="24"/>
        <v>299.2962264</v>
      </c>
      <c r="E59" s="184">
        <f t="shared" si="24"/>
        <v>391.096</v>
      </c>
      <c r="F59" s="184">
        <f t="shared" si="24"/>
        <v>266.3692308</v>
      </c>
      <c r="G59" s="166"/>
      <c r="H59" s="166"/>
      <c r="I59" s="166"/>
    </row>
    <row r="60">
      <c r="A60" s="76"/>
      <c r="B60" s="76"/>
      <c r="C60" s="76"/>
      <c r="D60" s="76"/>
      <c r="E60" s="76"/>
      <c r="F60" s="76"/>
      <c r="G60" s="76"/>
      <c r="H60" s="76"/>
      <c r="I60" s="76"/>
    </row>
    <row r="61">
      <c r="A61" s="76"/>
      <c r="B61" s="76"/>
      <c r="C61" s="76"/>
      <c r="D61" s="76"/>
      <c r="E61" s="76"/>
      <c r="F61" s="76"/>
      <c r="G61" s="76"/>
      <c r="H61" s="76"/>
      <c r="I61" s="76"/>
    </row>
    <row r="62">
      <c r="A62" s="76"/>
      <c r="B62" s="76"/>
      <c r="C62" s="76"/>
      <c r="D62" s="202" t="s">
        <v>1675</v>
      </c>
      <c r="E62" s="203">
        <f>SUM(B53:F53)/(31+30+31+31+30)</f>
        <v>20.54248366</v>
      </c>
      <c r="F62" s="327"/>
      <c r="G62" s="327"/>
      <c r="H62" s="327"/>
      <c r="I62" s="327"/>
    </row>
    <row r="63">
      <c r="A63" s="76"/>
      <c r="B63" s="76"/>
      <c r="C63" s="76"/>
      <c r="D63" s="76"/>
      <c r="E63" s="76"/>
      <c r="F63" s="76"/>
      <c r="G63" s="76"/>
      <c r="H63" s="76"/>
      <c r="I63" s="76"/>
    </row>
    <row r="64">
      <c r="A64" s="76"/>
      <c r="B64" s="76"/>
      <c r="C64" s="76"/>
      <c r="D64" s="76"/>
      <c r="E64" s="76"/>
      <c r="F64" s="76"/>
      <c r="G64" s="76"/>
      <c r="H64" s="76"/>
      <c r="I64" s="76"/>
    </row>
    <row r="65">
      <c r="A65" s="76"/>
      <c r="B65" s="76"/>
      <c r="C65" s="76"/>
      <c r="D65" s="76"/>
      <c r="E65" s="76"/>
      <c r="F65" s="76"/>
      <c r="G65" s="76"/>
      <c r="H65" s="76"/>
      <c r="I65" s="76"/>
    </row>
    <row r="66">
      <c r="A66" s="76"/>
      <c r="B66" s="76"/>
      <c r="C66" s="76"/>
      <c r="D66" s="76"/>
      <c r="E66" s="76"/>
      <c r="F66" s="76"/>
      <c r="G66" s="76"/>
      <c r="H66" s="76"/>
      <c r="I66" s="76"/>
    </row>
    <row r="67">
      <c r="A67" s="76"/>
      <c r="B67" s="76"/>
      <c r="C67" s="76"/>
      <c r="D67" s="76"/>
      <c r="E67" s="76"/>
      <c r="F67" s="76"/>
      <c r="G67" s="76"/>
      <c r="H67" s="76"/>
      <c r="I67" s="76"/>
    </row>
    <row r="68">
      <c r="A68" s="76"/>
      <c r="B68" s="76"/>
      <c r="C68" s="76"/>
      <c r="D68" s="76"/>
      <c r="E68" s="76"/>
      <c r="F68" s="76"/>
      <c r="G68" s="76"/>
      <c r="H68" s="76"/>
      <c r="I68" s="76"/>
    </row>
    <row r="69">
      <c r="A69" s="76"/>
      <c r="B69" s="76"/>
      <c r="C69" s="76"/>
      <c r="D69" s="76"/>
      <c r="E69" s="76"/>
      <c r="F69" s="76"/>
      <c r="G69" s="76"/>
      <c r="H69" s="76"/>
      <c r="I69" s="76"/>
    </row>
    <row r="70">
      <c r="A70" s="76"/>
      <c r="B70" s="76"/>
      <c r="C70" s="76"/>
      <c r="D70" s="76"/>
      <c r="E70" s="76"/>
      <c r="F70" s="76"/>
      <c r="G70" s="76"/>
      <c r="H70" s="76"/>
      <c r="I70" s="76"/>
    </row>
    <row r="71">
      <c r="A71" s="76"/>
      <c r="B71" s="76"/>
      <c r="C71" s="76"/>
      <c r="D71" s="76"/>
      <c r="E71" s="76"/>
      <c r="F71" s="76"/>
      <c r="G71" s="76"/>
      <c r="H71" s="76"/>
      <c r="I71" s="76"/>
    </row>
    <row r="72">
      <c r="A72" s="76"/>
      <c r="B72" s="76"/>
      <c r="C72" s="76"/>
      <c r="D72" s="76"/>
      <c r="E72" s="76"/>
      <c r="F72" s="76"/>
      <c r="G72" s="76"/>
      <c r="H72" s="76"/>
      <c r="I72" s="76"/>
    </row>
    <row r="73">
      <c r="A73" s="76"/>
      <c r="B73" s="76"/>
      <c r="C73" s="76"/>
      <c r="D73" s="76"/>
      <c r="E73" s="76"/>
      <c r="F73" s="76"/>
      <c r="G73" s="76"/>
      <c r="H73" s="76"/>
      <c r="I73" s="76"/>
    </row>
    <row r="74">
      <c r="A74" s="76"/>
      <c r="B74" s="76"/>
      <c r="C74" s="76"/>
      <c r="D74" s="76"/>
      <c r="E74" s="76"/>
      <c r="F74" s="76"/>
      <c r="G74" s="76"/>
      <c r="H74" s="76"/>
      <c r="I74" s="76"/>
    </row>
    <row r="75">
      <c r="A75" s="76"/>
      <c r="B75" s="76"/>
      <c r="C75" s="76"/>
      <c r="D75" s="76"/>
      <c r="E75" s="76"/>
      <c r="F75" s="76"/>
      <c r="G75" s="76"/>
      <c r="H75" s="76"/>
      <c r="I75" s="76"/>
    </row>
    <row r="76">
      <c r="A76" s="76"/>
      <c r="B76" s="76"/>
      <c r="C76" s="76"/>
      <c r="D76" s="76"/>
      <c r="E76" s="76"/>
      <c r="F76" s="76"/>
      <c r="G76" s="76"/>
      <c r="H76" s="76"/>
      <c r="I76" s="76"/>
    </row>
    <row r="77">
      <c r="A77" s="76"/>
      <c r="B77" s="76"/>
      <c r="C77" s="76"/>
      <c r="D77" s="76"/>
      <c r="E77" s="76"/>
      <c r="F77" s="76"/>
      <c r="G77" s="76"/>
      <c r="H77" s="76"/>
      <c r="I77" s="76"/>
    </row>
    <row r="78">
      <c r="A78" s="76"/>
      <c r="B78" s="76"/>
      <c r="C78" s="76"/>
      <c r="D78" s="76"/>
      <c r="E78" s="76"/>
      <c r="F78" s="76"/>
      <c r="G78" s="76"/>
      <c r="H78" s="76"/>
      <c r="I78" s="76"/>
    </row>
    <row r="79">
      <c r="A79" s="76"/>
      <c r="B79" s="76"/>
      <c r="C79" s="76"/>
      <c r="D79" s="76"/>
      <c r="E79" s="76"/>
      <c r="F79" s="76"/>
      <c r="G79" s="76"/>
      <c r="H79" s="76"/>
      <c r="I79" s="76"/>
    </row>
    <row r="80">
      <c r="A80" s="76"/>
      <c r="B80" s="76"/>
      <c r="C80" s="76"/>
      <c r="D80" s="76"/>
      <c r="E80" s="76"/>
      <c r="F80" s="76"/>
      <c r="G80" s="76"/>
      <c r="H80" s="76"/>
      <c r="I80" s="76"/>
    </row>
    <row r="81">
      <c r="A81" s="76"/>
      <c r="B81" s="76"/>
      <c r="C81" s="76"/>
      <c r="D81" s="76"/>
      <c r="E81" s="76"/>
      <c r="F81" s="76"/>
      <c r="G81" s="76"/>
      <c r="H81" s="76"/>
      <c r="I81" s="76"/>
    </row>
    <row r="82">
      <c r="A82" s="76"/>
      <c r="B82" s="76"/>
      <c r="C82" s="76"/>
      <c r="D82" s="76"/>
      <c r="E82" s="76"/>
      <c r="F82" s="76"/>
      <c r="G82" s="76"/>
      <c r="H82" s="76"/>
      <c r="I82" s="76"/>
    </row>
    <row r="83">
      <c r="A83" s="76"/>
      <c r="B83" s="76"/>
      <c r="C83" s="76"/>
      <c r="D83" s="76"/>
      <c r="E83" s="76"/>
      <c r="F83" s="76"/>
      <c r="G83" s="76"/>
      <c r="H83" s="76"/>
      <c r="I83" s="76"/>
    </row>
    <row r="84">
      <c r="A84" s="76"/>
      <c r="B84" s="76"/>
      <c r="C84" s="76"/>
      <c r="D84" s="76"/>
      <c r="E84" s="76"/>
      <c r="F84" s="76"/>
      <c r="G84" s="76"/>
      <c r="H84" s="76"/>
      <c r="I84" s="76"/>
    </row>
    <row r="85">
      <c r="A85" s="76"/>
      <c r="B85" s="76"/>
      <c r="C85" s="76"/>
      <c r="D85" s="76"/>
      <c r="E85" s="76"/>
      <c r="F85" s="76"/>
      <c r="G85" s="76"/>
      <c r="H85" s="76"/>
      <c r="I85" s="76"/>
    </row>
    <row r="86">
      <c r="A86" s="76"/>
      <c r="B86" s="76"/>
      <c r="C86" s="76"/>
      <c r="D86" s="76"/>
      <c r="E86" s="76"/>
      <c r="F86" s="76"/>
      <c r="G86" s="76"/>
      <c r="H86" s="76"/>
      <c r="I86" s="76"/>
    </row>
    <row r="87">
      <c r="A87" s="76"/>
      <c r="B87" s="76"/>
      <c r="C87" s="76"/>
      <c r="D87" s="76"/>
      <c r="E87" s="76"/>
      <c r="F87" s="76"/>
      <c r="G87" s="76"/>
      <c r="H87" s="76"/>
      <c r="I87" s="76"/>
    </row>
    <row r="88">
      <c r="A88" s="76"/>
      <c r="B88" s="76"/>
      <c r="C88" s="76"/>
      <c r="D88" s="76"/>
      <c r="E88" s="76"/>
      <c r="F88" s="76"/>
      <c r="G88" s="76"/>
      <c r="H88" s="76"/>
      <c r="I88" s="76"/>
    </row>
    <row r="89">
      <c r="A89" s="76"/>
      <c r="B89" s="76"/>
      <c r="C89" s="76"/>
      <c r="D89" s="76"/>
      <c r="E89" s="76"/>
      <c r="F89" s="76"/>
      <c r="G89" s="76"/>
      <c r="H89" s="76"/>
      <c r="I89" s="76"/>
    </row>
    <row r="90">
      <c r="A90" s="76"/>
      <c r="B90" s="76"/>
      <c r="C90" s="76"/>
      <c r="D90" s="76"/>
      <c r="E90" s="76"/>
      <c r="F90" s="76"/>
      <c r="G90" s="76"/>
      <c r="H90" s="76"/>
      <c r="I90" s="76"/>
    </row>
    <row r="91">
      <c r="A91" s="76"/>
      <c r="B91" s="76"/>
      <c r="C91" s="76"/>
      <c r="D91" s="76"/>
      <c r="E91" s="76"/>
      <c r="F91" s="76"/>
      <c r="G91" s="76"/>
      <c r="H91" s="76"/>
      <c r="I91" s="76"/>
    </row>
    <row r="92">
      <c r="A92" s="76"/>
      <c r="B92" s="76"/>
      <c r="C92" s="76"/>
      <c r="D92" s="76"/>
      <c r="E92" s="76"/>
      <c r="F92" s="76"/>
      <c r="G92" s="76"/>
      <c r="H92" s="76"/>
      <c r="I92" s="76"/>
    </row>
    <row r="93">
      <c r="A93" s="76"/>
      <c r="B93" s="76"/>
      <c r="C93" s="76"/>
      <c r="D93" s="76"/>
      <c r="E93" s="76"/>
      <c r="F93" s="76"/>
      <c r="G93" s="76"/>
      <c r="H93" s="76"/>
      <c r="I93" s="76"/>
    </row>
    <row r="94">
      <c r="A94" s="76"/>
      <c r="B94" s="76"/>
      <c r="C94" s="76"/>
      <c r="D94" s="76"/>
      <c r="E94" s="76"/>
      <c r="F94" s="76"/>
      <c r="G94" s="76"/>
      <c r="H94" s="76"/>
      <c r="I94" s="76"/>
    </row>
    <row r="95">
      <c r="A95" s="76"/>
      <c r="B95" s="76"/>
      <c r="C95" s="76"/>
      <c r="D95" s="76"/>
      <c r="E95" s="76"/>
      <c r="F95" s="76"/>
      <c r="G95" s="76"/>
      <c r="H95" s="76"/>
      <c r="I95" s="76"/>
    </row>
    <row r="96">
      <c r="A96" s="76"/>
      <c r="B96" s="76"/>
      <c r="C96" s="76"/>
      <c r="D96" s="76"/>
      <c r="E96" s="76"/>
      <c r="F96" s="76"/>
      <c r="G96" s="76"/>
      <c r="H96" s="76"/>
      <c r="I96" s="76"/>
    </row>
    <row r="97">
      <c r="A97" s="76"/>
      <c r="B97" s="76"/>
      <c r="C97" s="76"/>
      <c r="D97" s="76"/>
      <c r="E97" s="76"/>
      <c r="F97" s="76"/>
      <c r="G97" s="76"/>
      <c r="H97" s="76"/>
      <c r="I97" s="76"/>
    </row>
    <row r="98">
      <c r="A98" s="76"/>
      <c r="B98" s="76"/>
      <c r="C98" s="76"/>
      <c r="D98" s="76"/>
      <c r="E98" s="76"/>
      <c r="F98" s="76"/>
      <c r="G98" s="76"/>
      <c r="H98" s="76"/>
      <c r="I98" s="76"/>
    </row>
    <row r="99">
      <c r="A99" s="76"/>
      <c r="B99" s="76"/>
      <c r="C99" s="76"/>
      <c r="D99" s="76"/>
      <c r="E99" s="76"/>
      <c r="F99" s="76"/>
      <c r="G99" s="76"/>
      <c r="H99" s="76"/>
      <c r="I99" s="76"/>
    </row>
    <row r="100">
      <c r="A100" s="76"/>
      <c r="B100" s="76"/>
      <c r="C100" s="76"/>
      <c r="D100" s="76"/>
      <c r="E100" s="76"/>
      <c r="F100" s="76"/>
      <c r="G100" s="76"/>
      <c r="H100" s="76"/>
      <c r="I100" s="76"/>
    </row>
    <row r="101">
      <c r="A101" s="76"/>
      <c r="B101" s="76"/>
      <c r="C101" s="76"/>
      <c r="D101" s="76"/>
      <c r="E101" s="76"/>
      <c r="F101" s="76"/>
      <c r="G101" s="76"/>
      <c r="H101" s="76"/>
      <c r="I101" s="76"/>
    </row>
    <row r="102">
      <c r="A102" s="76"/>
      <c r="B102" s="76"/>
      <c r="C102" s="76"/>
      <c r="D102" s="76"/>
      <c r="E102" s="76"/>
      <c r="F102" s="76"/>
      <c r="G102" s="76"/>
      <c r="H102" s="76"/>
      <c r="I102" s="76"/>
    </row>
    <row r="103">
      <c r="A103" s="76"/>
      <c r="B103" s="76"/>
      <c r="C103" s="76"/>
      <c r="D103" s="76"/>
      <c r="E103" s="76"/>
      <c r="F103" s="76"/>
      <c r="G103" s="76"/>
      <c r="H103" s="76"/>
      <c r="I103" s="76"/>
    </row>
    <row r="104">
      <c r="A104" s="76"/>
      <c r="B104" s="76"/>
      <c r="C104" s="76"/>
      <c r="D104" s="76"/>
      <c r="E104" s="76"/>
      <c r="F104" s="76"/>
      <c r="G104" s="76"/>
      <c r="H104" s="76"/>
      <c r="I104" s="76"/>
    </row>
    <row r="105">
      <c r="A105" s="76"/>
      <c r="B105" s="76"/>
      <c r="C105" s="76"/>
      <c r="D105" s="76"/>
      <c r="E105" s="76"/>
      <c r="F105" s="76"/>
      <c r="G105" s="76"/>
      <c r="H105" s="76"/>
      <c r="I105" s="76"/>
    </row>
    <row r="106">
      <c r="A106" s="76"/>
      <c r="B106" s="76"/>
      <c r="C106" s="76"/>
      <c r="D106" s="76"/>
      <c r="E106" s="76"/>
      <c r="F106" s="76"/>
      <c r="G106" s="76"/>
      <c r="H106" s="76"/>
      <c r="I106" s="76"/>
    </row>
    <row r="107">
      <c r="A107" s="76"/>
      <c r="B107" s="76"/>
      <c r="C107" s="76"/>
      <c r="D107" s="76"/>
      <c r="E107" s="76"/>
      <c r="F107" s="76"/>
      <c r="G107" s="76"/>
      <c r="H107" s="76"/>
      <c r="I107" s="76"/>
    </row>
    <row r="108">
      <c r="A108" s="76"/>
      <c r="B108" s="76"/>
      <c r="C108" s="76"/>
      <c r="D108" s="76"/>
      <c r="E108" s="76"/>
      <c r="F108" s="76"/>
      <c r="G108" s="76"/>
      <c r="H108" s="76"/>
      <c r="I108" s="76"/>
    </row>
    <row r="109">
      <c r="A109" s="76"/>
      <c r="B109" s="76"/>
      <c r="C109" s="76"/>
      <c r="D109" s="76"/>
      <c r="E109" s="76"/>
      <c r="F109" s="76"/>
      <c r="G109" s="76"/>
      <c r="H109" s="76"/>
      <c r="I109" s="76"/>
    </row>
    <row r="110">
      <c r="A110" s="76"/>
      <c r="B110" s="76"/>
      <c r="C110" s="76"/>
      <c r="D110" s="76"/>
      <c r="E110" s="76"/>
      <c r="F110" s="76"/>
      <c r="G110" s="76"/>
      <c r="H110" s="76"/>
      <c r="I110" s="76"/>
    </row>
    <row r="111">
      <c r="A111" s="76"/>
      <c r="B111" s="76"/>
      <c r="C111" s="76"/>
      <c r="D111" s="76"/>
      <c r="E111" s="76"/>
      <c r="F111" s="76"/>
      <c r="G111" s="76"/>
      <c r="H111" s="76"/>
      <c r="I111" s="76"/>
    </row>
    <row r="112">
      <c r="A112" s="76"/>
      <c r="B112" s="76"/>
      <c r="C112" s="76"/>
      <c r="D112" s="76"/>
      <c r="E112" s="76"/>
      <c r="F112" s="76"/>
      <c r="G112" s="76"/>
      <c r="H112" s="76"/>
      <c r="I112" s="76"/>
    </row>
    <row r="113">
      <c r="A113" s="76"/>
      <c r="B113" s="76"/>
      <c r="C113" s="76"/>
      <c r="D113" s="76"/>
      <c r="E113" s="76"/>
      <c r="F113" s="76"/>
      <c r="G113" s="76"/>
      <c r="H113" s="76"/>
      <c r="I113" s="76"/>
    </row>
    <row r="114">
      <c r="A114" s="76"/>
      <c r="B114" s="76"/>
      <c r="C114" s="76"/>
      <c r="D114" s="76"/>
      <c r="E114" s="76"/>
      <c r="F114" s="76"/>
      <c r="G114" s="76"/>
      <c r="H114" s="76"/>
      <c r="I114" s="76"/>
    </row>
    <row r="115">
      <c r="A115" s="76"/>
      <c r="B115" s="76"/>
      <c r="C115" s="76"/>
      <c r="D115" s="76"/>
      <c r="E115" s="76"/>
      <c r="F115" s="76"/>
      <c r="G115" s="76"/>
      <c r="H115" s="76"/>
      <c r="I115" s="76"/>
    </row>
    <row r="116">
      <c r="A116" s="76"/>
      <c r="B116" s="76"/>
      <c r="C116" s="76"/>
      <c r="D116" s="76"/>
      <c r="E116" s="76"/>
      <c r="F116" s="76"/>
      <c r="G116" s="76"/>
      <c r="H116" s="76"/>
      <c r="I116" s="76"/>
    </row>
    <row r="117">
      <c r="A117" s="76"/>
      <c r="B117" s="76"/>
      <c r="C117" s="76"/>
      <c r="D117" s="76"/>
      <c r="E117" s="76"/>
      <c r="F117" s="76"/>
      <c r="G117" s="76"/>
      <c r="H117" s="76"/>
      <c r="I117" s="76"/>
    </row>
    <row r="118">
      <c r="A118" s="76"/>
      <c r="B118" s="76"/>
      <c r="C118" s="76"/>
      <c r="D118" s="76"/>
      <c r="E118" s="76"/>
      <c r="F118" s="76"/>
      <c r="G118" s="76"/>
      <c r="H118" s="76"/>
      <c r="I118" s="76"/>
    </row>
    <row r="119">
      <c r="A119" s="76"/>
      <c r="B119" s="76"/>
      <c r="C119" s="76"/>
      <c r="D119" s="76"/>
      <c r="E119" s="76"/>
      <c r="F119" s="76"/>
      <c r="G119" s="76"/>
      <c r="H119" s="76"/>
      <c r="I119" s="76"/>
    </row>
    <row r="120">
      <c r="A120" s="76"/>
      <c r="B120" s="76"/>
      <c r="C120" s="76"/>
      <c r="D120" s="76"/>
      <c r="E120" s="76"/>
      <c r="F120" s="76"/>
      <c r="G120" s="76"/>
      <c r="H120" s="76"/>
      <c r="I120" s="76"/>
    </row>
    <row r="121">
      <c r="A121" s="76"/>
      <c r="B121" s="76"/>
      <c r="C121" s="76"/>
      <c r="D121" s="76"/>
      <c r="E121" s="76"/>
      <c r="F121" s="76"/>
      <c r="G121" s="76"/>
      <c r="H121" s="76"/>
      <c r="I121" s="76"/>
    </row>
    <row r="122">
      <c r="A122" s="76"/>
      <c r="B122" s="76"/>
      <c r="C122" s="76"/>
      <c r="D122" s="76"/>
      <c r="E122" s="76"/>
      <c r="F122" s="76"/>
      <c r="G122" s="76"/>
      <c r="H122" s="76"/>
      <c r="I122" s="76"/>
    </row>
    <row r="123">
      <c r="A123" s="76"/>
      <c r="B123" s="76"/>
      <c r="C123" s="76"/>
      <c r="D123" s="76"/>
      <c r="E123" s="76"/>
      <c r="F123" s="76"/>
      <c r="G123" s="76"/>
      <c r="H123" s="76"/>
      <c r="I123" s="76"/>
    </row>
    <row r="124">
      <c r="A124" s="76"/>
      <c r="B124" s="76"/>
      <c r="C124" s="76"/>
      <c r="D124" s="76"/>
      <c r="E124" s="76"/>
      <c r="F124" s="76"/>
      <c r="G124" s="76"/>
      <c r="H124" s="76"/>
      <c r="I124" s="76"/>
    </row>
    <row r="125">
      <c r="A125" s="76"/>
      <c r="B125" s="76"/>
      <c r="C125" s="76"/>
      <c r="D125" s="76"/>
      <c r="E125" s="76"/>
      <c r="F125" s="76"/>
      <c r="G125" s="76"/>
      <c r="H125" s="76"/>
      <c r="I125" s="76"/>
    </row>
    <row r="126">
      <c r="A126" s="76"/>
      <c r="B126" s="76"/>
      <c r="C126" s="76"/>
      <c r="D126" s="76"/>
      <c r="E126" s="76"/>
      <c r="F126" s="76"/>
      <c r="G126" s="76"/>
      <c r="H126" s="76"/>
      <c r="I126" s="76"/>
    </row>
    <row r="127">
      <c r="A127" s="76"/>
      <c r="B127" s="76"/>
      <c r="C127" s="76"/>
      <c r="D127" s="76"/>
      <c r="E127" s="76"/>
      <c r="F127" s="76"/>
      <c r="G127" s="76"/>
      <c r="H127" s="76"/>
      <c r="I127" s="76"/>
    </row>
    <row r="128">
      <c r="A128" s="76"/>
      <c r="B128" s="76"/>
      <c r="C128" s="76"/>
      <c r="D128" s="76"/>
      <c r="E128" s="76"/>
      <c r="F128" s="76"/>
      <c r="G128" s="76"/>
      <c r="H128" s="76"/>
      <c r="I128" s="76"/>
    </row>
    <row r="129">
      <c r="A129" s="76"/>
      <c r="B129" s="76"/>
      <c r="C129" s="76"/>
      <c r="D129" s="76"/>
      <c r="E129" s="76"/>
      <c r="F129" s="76"/>
      <c r="G129" s="76"/>
      <c r="H129" s="76"/>
      <c r="I129" s="76"/>
    </row>
    <row r="130">
      <c r="A130" s="76"/>
      <c r="B130" s="76"/>
      <c r="C130" s="76"/>
      <c r="D130" s="76"/>
      <c r="E130" s="76"/>
      <c r="F130" s="76"/>
      <c r="G130" s="76"/>
      <c r="H130" s="76"/>
      <c r="I130" s="76"/>
    </row>
    <row r="131">
      <c r="A131" s="76"/>
      <c r="B131" s="76"/>
      <c r="C131" s="76"/>
      <c r="D131" s="76"/>
      <c r="E131" s="76"/>
      <c r="F131" s="76"/>
      <c r="G131" s="76"/>
      <c r="H131" s="76"/>
      <c r="I131" s="76"/>
    </row>
    <row r="132">
      <c r="A132" s="76"/>
      <c r="B132" s="76"/>
      <c r="C132" s="76"/>
      <c r="D132" s="76"/>
      <c r="E132" s="76"/>
      <c r="F132" s="76"/>
      <c r="G132" s="76"/>
      <c r="H132" s="76"/>
      <c r="I132" s="76"/>
    </row>
    <row r="133">
      <c r="A133" s="76"/>
      <c r="B133" s="76"/>
      <c r="C133" s="76"/>
      <c r="D133" s="76"/>
      <c r="E133" s="76"/>
      <c r="F133" s="76"/>
      <c r="G133" s="76"/>
      <c r="H133" s="76"/>
      <c r="I133" s="76"/>
    </row>
    <row r="134">
      <c r="A134" s="76"/>
      <c r="B134" s="76"/>
      <c r="C134" s="76"/>
      <c r="D134" s="76"/>
      <c r="E134" s="76"/>
      <c r="F134" s="76"/>
      <c r="G134" s="76"/>
      <c r="H134" s="76"/>
      <c r="I134" s="76"/>
    </row>
    <row r="135">
      <c r="A135" s="76"/>
      <c r="B135" s="76"/>
      <c r="C135" s="76"/>
      <c r="D135" s="76"/>
      <c r="E135" s="76"/>
      <c r="F135" s="76"/>
      <c r="G135" s="76"/>
      <c r="H135" s="76"/>
      <c r="I135" s="76"/>
    </row>
    <row r="136">
      <c r="A136" s="76"/>
      <c r="B136" s="76"/>
      <c r="C136" s="76"/>
      <c r="D136" s="76"/>
      <c r="E136" s="76"/>
      <c r="F136" s="76"/>
      <c r="G136" s="76"/>
      <c r="H136" s="76"/>
      <c r="I136" s="76"/>
    </row>
    <row r="137">
      <c r="A137" s="76"/>
      <c r="B137" s="76"/>
      <c r="C137" s="76"/>
      <c r="D137" s="76"/>
      <c r="E137" s="76"/>
      <c r="F137" s="76"/>
      <c r="G137" s="76"/>
      <c r="H137" s="76"/>
      <c r="I137" s="76"/>
    </row>
    <row r="138">
      <c r="A138" s="76"/>
      <c r="B138" s="76"/>
      <c r="C138" s="76"/>
      <c r="D138" s="76"/>
      <c r="E138" s="76"/>
      <c r="F138" s="76"/>
      <c r="G138" s="76"/>
      <c r="H138" s="76"/>
      <c r="I138" s="76"/>
    </row>
    <row r="139">
      <c r="A139" s="76"/>
      <c r="B139" s="76"/>
      <c r="C139" s="76"/>
      <c r="D139" s="76"/>
      <c r="E139" s="76"/>
      <c r="F139" s="76"/>
      <c r="G139" s="76"/>
      <c r="H139" s="76"/>
      <c r="I139" s="76"/>
    </row>
    <row r="140">
      <c r="A140" s="76"/>
      <c r="B140" s="76"/>
      <c r="C140" s="76"/>
      <c r="D140" s="76"/>
      <c r="E140" s="76"/>
      <c r="F140" s="76"/>
      <c r="G140" s="76"/>
      <c r="H140" s="76"/>
      <c r="I140" s="76"/>
    </row>
    <row r="141">
      <c r="A141" s="76"/>
      <c r="B141" s="76"/>
      <c r="C141" s="76"/>
      <c r="D141" s="76"/>
      <c r="E141" s="76"/>
      <c r="F141" s="76"/>
      <c r="G141" s="76"/>
      <c r="H141" s="76"/>
      <c r="I141" s="76"/>
    </row>
    <row r="142">
      <c r="A142" s="76"/>
      <c r="B142" s="76"/>
      <c r="C142" s="76"/>
      <c r="D142" s="76"/>
      <c r="E142" s="76"/>
      <c r="F142" s="76"/>
      <c r="G142" s="76"/>
      <c r="H142" s="76"/>
      <c r="I142" s="76"/>
    </row>
    <row r="143">
      <c r="A143" s="76"/>
      <c r="B143" s="76"/>
      <c r="C143" s="76"/>
      <c r="D143" s="76"/>
      <c r="E143" s="76"/>
      <c r="F143" s="76"/>
      <c r="G143" s="76"/>
      <c r="H143" s="76"/>
      <c r="I143" s="76"/>
    </row>
    <row r="144">
      <c r="A144" s="76"/>
      <c r="B144" s="76"/>
      <c r="C144" s="76"/>
      <c r="D144" s="76"/>
      <c r="E144" s="76"/>
      <c r="F144" s="76"/>
      <c r="G144" s="76"/>
      <c r="H144" s="76"/>
      <c r="I144" s="76"/>
    </row>
    <row r="145">
      <c r="A145" s="76"/>
      <c r="B145" s="76"/>
      <c r="C145" s="76"/>
      <c r="D145" s="76"/>
      <c r="E145" s="76"/>
      <c r="F145" s="76"/>
      <c r="G145" s="76"/>
      <c r="H145" s="76"/>
      <c r="I145" s="76"/>
    </row>
    <row r="146">
      <c r="A146" s="76"/>
      <c r="B146" s="76"/>
      <c r="C146" s="76"/>
      <c r="D146" s="76"/>
      <c r="E146" s="76"/>
      <c r="F146" s="76"/>
      <c r="G146" s="76"/>
      <c r="H146" s="76"/>
      <c r="I146" s="76"/>
    </row>
    <row r="147">
      <c r="A147" s="76"/>
      <c r="B147" s="76"/>
      <c r="C147" s="76"/>
      <c r="D147" s="76"/>
      <c r="E147" s="76"/>
      <c r="F147" s="76"/>
      <c r="G147" s="76"/>
      <c r="H147" s="76"/>
      <c r="I147" s="76"/>
    </row>
    <row r="148">
      <c r="A148" s="76"/>
      <c r="B148" s="76"/>
      <c r="C148" s="76"/>
      <c r="D148" s="76"/>
      <c r="E148" s="76"/>
      <c r="F148" s="76"/>
      <c r="G148" s="76"/>
      <c r="H148" s="76"/>
      <c r="I148" s="76"/>
    </row>
    <row r="149">
      <c r="A149" s="76"/>
      <c r="B149" s="76"/>
      <c r="C149" s="76"/>
      <c r="D149" s="76"/>
      <c r="E149" s="76"/>
      <c r="F149" s="76"/>
      <c r="G149" s="76"/>
      <c r="H149" s="76"/>
      <c r="I149" s="76"/>
    </row>
    <row r="150">
      <c r="A150" s="76"/>
      <c r="B150" s="76"/>
      <c r="C150" s="76"/>
      <c r="D150" s="76"/>
      <c r="E150" s="76"/>
      <c r="F150" s="76"/>
      <c r="G150" s="76"/>
      <c r="H150" s="76"/>
      <c r="I150" s="76"/>
    </row>
    <row r="151">
      <c r="A151" s="76"/>
      <c r="B151" s="76"/>
      <c r="C151" s="76"/>
      <c r="D151" s="76"/>
      <c r="E151" s="76"/>
      <c r="F151" s="76"/>
      <c r="G151" s="76"/>
      <c r="H151" s="76"/>
      <c r="I151" s="76"/>
    </row>
    <row r="152">
      <c r="A152" s="76"/>
      <c r="B152" s="76"/>
      <c r="C152" s="76"/>
      <c r="D152" s="76"/>
      <c r="E152" s="76"/>
      <c r="F152" s="76"/>
      <c r="G152" s="76"/>
      <c r="H152" s="76"/>
      <c r="I152" s="76"/>
    </row>
    <row r="153">
      <c r="A153" s="76"/>
      <c r="B153" s="76"/>
      <c r="C153" s="76"/>
      <c r="D153" s="76"/>
      <c r="E153" s="76"/>
      <c r="F153" s="76"/>
      <c r="G153" s="76"/>
      <c r="H153" s="76"/>
      <c r="I153" s="76"/>
    </row>
    <row r="154">
      <c r="A154" s="76"/>
      <c r="B154" s="76"/>
      <c r="C154" s="76"/>
      <c r="D154" s="76"/>
      <c r="E154" s="76"/>
      <c r="F154" s="76"/>
      <c r="G154" s="76"/>
      <c r="H154" s="76"/>
      <c r="I154" s="76"/>
    </row>
    <row r="155">
      <c r="A155" s="76"/>
      <c r="B155" s="76"/>
      <c r="C155" s="76"/>
      <c r="D155" s="76"/>
      <c r="E155" s="76"/>
      <c r="F155" s="76"/>
      <c r="G155" s="76"/>
      <c r="H155" s="76"/>
      <c r="I155" s="76"/>
    </row>
    <row r="156">
      <c r="A156" s="76"/>
      <c r="B156" s="76"/>
      <c r="C156" s="76"/>
      <c r="D156" s="76"/>
      <c r="E156" s="76"/>
      <c r="F156" s="76"/>
      <c r="G156" s="76"/>
      <c r="H156" s="76"/>
      <c r="I156" s="76"/>
    </row>
    <row r="157">
      <c r="A157" s="76"/>
      <c r="B157" s="76"/>
      <c r="C157" s="76"/>
      <c r="D157" s="76"/>
      <c r="E157" s="76"/>
      <c r="F157" s="76"/>
      <c r="G157" s="76"/>
      <c r="H157" s="76"/>
      <c r="I157" s="76"/>
    </row>
    <row r="158">
      <c r="A158" s="76"/>
      <c r="B158" s="76"/>
      <c r="C158" s="76"/>
      <c r="D158" s="76"/>
      <c r="E158" s="76"/>
      <c r="F158" s="76"/>
      <c r="G158" s="76"/>
      <c r="H158" s="76"/>
      <c r="I158" s="76"/>
    </row>
    <row r="159">
      <c r="A159" s="76"/>
      <c r="B159" s="76"/>
      <c r="C159" s="76"/>
      <c r="D159" s="76"/>
      <c r="E159" s="76"/>
      <c r="F159" s="76"/>
      <c r="G159" s="76"/>
      <c r="H159" s="76"/>
      <c r="I159" s="76"/>
    </row>
    <row r="160">
      <c r="A160" s="76"/>
      <c r="B160" s="76"/>
      <c r="C160" s="76"/>
      <c r="D160" s="76"/>
      <c r="E160" s="76"/>
      <c r="F160" s="76"/>
      <c r="G160" s="76"/>
      <c r="H160" s="76"/>
      <c r="I160" s="76"/>
    </row>
    <row r="161">
      <c r="A161" s="76"/>
      <c r="B161" s="76"/>
      <c r="C161" s="76"/>
      <c r="D161" s="76"/>
      <c r="E161" s="76"/>
      <c r="F161" s="76"/>
      <c r="G161" s="76"/>
      <c r="H161" s="76"/>
      <c r="I161" s="76"/>
    </row>
    <row r="162">
      <c r="A162" s="76"/>
      <c r="B162" s="76"/>
      <c r="C162" s="76"/>
      <c r="D162" s="76"/>
      <c r="E162" s="76"/>
      <c r="F162" s="76"/>
      <c r="G162" s="76"/>
      <c r="H162" s="76"/>
      <c r="I162" s="76"/>
    </row>
    <row r="163">
      <c r="A163" s="76"/>
      <c r="B163" s="76"/>
      <c r="C163" s="76"/>
      <c r="D163" s="76"/>
      <c r="E163" s="76"/>
      <c r="F163" s="76"/>
      <c r="G163" s="76"/>
      <c r="H163" s="76"/>
      <c r="I163" s="76"/>
    </row>
    <row r="164">
      <c r="A164" s="76"/>
      <c r="B164" s="76"/>
      <c r="C164" s="76"/>
      <c r="D164" s="76"/>
      <c r="E164" s="76"/>
      <c r="F164" s="76"/>
      <c r="G164" s="76"/>
      <c r="H164" s="76"/>
      <c r="I164" s="76"/>
    </row>
    <row r="165">
      <c r="A165" s="76"/>
      <c r="B165" s="76"/>
      <c r="C165" s="76"/>
      <c r="D165" s="76"/>
      <c r="E165" s="76"/>
      <c r="F165" s="76"/>
      <c r="G165" s="76"/>
      <c r="H165" s="76"/>
      <c r="I165" s="76"/>
    </row>
    <row r="166">
      <c r="A166" s="76"/>
      <c r="B166" s="76"/>
      <c r="C166" s="76"/>
      <c r="D166" s="76"/>
      <c r="E166" s="76"/>
      <c r="F166" s="76"/>
      <c r="G166" s="76"/>
      <c r="H166" s="76"/>
      <c r="I166" s="76"/>
    </row>
    <row r="167">
      <c r="A167" s="76"/>
      <c r="B167" s="76"/>
      <c r="C167" s="76"/>
      <c r="D167" s="76"/>
      <c r="E167" s="76"/>
      <c r="F167" s="76"/>
      <c r="G167" s="76"/>
      <c r="H167" s="76"/>
      <c r="I167" s="76"/>
    </row>
    <row r="168">
      <c r="A168" s="76"/>
      <c r="B168" s="76"/>
      <c r="C168" s="76"/>
      <c r="D168" s="76"/>
      <c r="E168" s="76"/>
      <c r="F168" s="76"/>
      <c r="G168" s="76"/>
      <c r="H168" s="76"/>
      <c r="I168" s="76"/>
    </row>
    <row r="169">
      <c r="A169" s="76"/>
      <c r="B169" s="76"/>
      <c r="C169" s="76"/>
      <c r="D169" s="76"/>
      <c r="E169" s="76"/>
      <c r="F169" s="76"/>
      <c r="G169" s="76"/>
      <c r="H169" s="76"/>
      <c r="I169" s="76"/>
    </row>
    <row r="170">
      <c r="A170" s="76"/>
      <c r="B170" s="76"/>
      <c r="C170" s="76"/>
      <c r="D170" s="76"/>
      <c r="E170" s="76"/>
      <c r="F170" s="76"/>
      <c r="G170" s="76"/>
      <c r="H170" s="76"/>
      <c r="I170" s="76"/>
    </row>
    <row r="171">
      <c r="A171" s="76"/>
      <c r="B171" s="76"/>
      <c r="C171" s="76"/>
      <c r="D171" s="76"/>
      <c r="E171" s="76"/>
      <c r="F171" s="76"/>
      <c r="G171" s="76"/>
      <c r="H171" s="76"/>
      <c r="I171" s="76"/>
    </row>
    <row r="172">
      <c r="A172" s="76"/>
      <c r="B172" s="76"/>
      <c r="C172" s="76"/>
      <c r="D172" s="76"/>
      <c r="E172" s="76"/>
      <c r="F172" s="76"/>
      <c r="G172" s="76"/>
      <c r="H172" s="76"/>
      <c r="I172" s="76"/>
    </row>
    <row r="173">
      <c r="A173" s="76"/>
      <c r="B173" s="76"/>
      <c r="C173" s="76"/>
      <c r="D173" s="76"/>
      <c r="E173" s="76"/>
      <c r="F173" s="76"/>
      <c r="G173" s="76"/>
      <c r="H173" s="76"/>
      <c r="I173" s="76"/>
    </row>
    <row r="174">
      <c r="A174" s="76"/>
      <c r="B174" s="76"/>
      <c r="C174" s="76"/>
      <c r="D174" s="76"/>
      <c r="E174" s="76"/>
      <c r="F174" s="76"/>
      <c r="G174" s="76"/>
      <c r="H174" s="76"/>
      <c r="I174" s="76"/>
    </row>
    <row r="175">
      <c r="A175" s="76"/>
      <c r="B175" s="76"/>
      <c r="C175" s="76"/>
      <c r="D175" s="76"/>
      <c r="E175" s="76"/>
      <c r="F175" s="76"/>
      <c r="G175" s="76"/>
      <c r="H175" s="76"/>
      <c r="I175" s="76"/>
    </row>
    <row r="176">
      <c r="A176" s="76"/>
      <c r="B176" s="76"/>
      <c r="C176" s="76"/>
      <c r="D176" s="76"/>
      <c r="E176" s="76"/>
      <c r="F176" s="76"/>
      <c r="G176" s="76"/>
      <c r="H176" s="76"/>
      <c r="I176" s="76"/>
    </row>
    <row r="177">
      <c r="A177" s="76"/>
      <c r="B177" s="76"/>
      <c r="C177" s="76"/>
      <c r="D177" s="76"/>
      <c r="E177" s="76"/>
      <c r="F177" s="76"/>
      <c r="G177" s="76"/>
      <c r="H177" s="76"/>
      <c r="I177" s="76"/>
    </row>
    <row r="178">
      <c r="A178" s="76"/>
      <c r="B178" s="76"/>
      <c r="C178" s="76"/>
      <c r="D178" s="76"/>
      <c r="E178" s="76"/>
      <c r="F178" s="76"/>
      <c r="G178" s="76"/>
      <c r="H178" s="76"/>
      <c r="I178" s="76"/>
    </row>
    <row r="179">
      <c r="A179" s="76"/>
      <c r="B179" s="76"/>
      <c r="C179" s="76"/>
      <c r="D179" s="76"/>
      <c r="E179" s="76"/>
      <c r="F179" s="76"/>
      <c r="G179" s="76"/>
      <c r="H179" s="76"/>
      <c r="I179" s="76"/>
    </row>
    <row r="180">
      <c r="A180" s="76"/>
      <c r="B180" s="76"/>
      <c r="C180" s="76"/>
      <c r="D180" s="76"/>
      <c r="E180" s="76"/>
      <c r="F180" s="76"/>
      <c r="G180" s="76"/>
      <c r="H180" s="76"/>
      <c r="I180" s="76"/>
    </row>
    <row r="181">
      <c r="A181" s="76"/>
      <c r="B181" s="76"/>
      <c r="C181" s="76"/>
      <c r="D181" s="76"/>
      <c r="E181" s="76"/>
      <c r="F181" s="76"/>
      <c r="G181" s="76"/>
      <c r="H181" s="76"/>
      <c r="I181" s="76"/>
    </row>
    <row r="182">
      <c r="A182" s="76"/>
      <c r="B182" s="76"/>
      <c r="C182" s="76"/>
      <c r="D182" s="76"/>
      <c r="E182" s="76"/>
      <c r="F182" s="76"/>
      <c r="G182" s="76"/>
      <c r="H182" s="76"/>
      <c r="I182" s="76"/>
    </row>
    <row r="183">
      <c r="A183" s="76"/>
      <c r="B183" s="76"/>
      <c r="C183" s="76"/>
      <c r="D183" s="76"/>
      <c r="E183" s="76"/>
      <c r="F183" s="76"/>
      <c r="G183" s="76"/>
      <c r="H183" s="76"/>
      <c r="I183" s="76"/>
    </row>
    <row r="184">
      <c r="A184" s="76"/>
      <c r="B184" s="76"/>
      <c r="C184" s="76"/>
      <c r="D184" s="76"/>
      <c r="E184" s="76"/>
      <c r="F184" s="76"/>
      <c r="G184" s="76"/>
      <c r="H184" s="76"/>
      <c r="I184" s="76"/>
    </row>
    <row r="185">
      <c r="A185" s="76"/>
      <c r="B185" s="76"/>
      <c r="C185" s="76"/>
      <c r="D185" s="76"/>
      <c r="E185" s="76"/>
      <c r="F185" s="76"/>
      <c r="G185" s="76"/>
      <c r="H185" s="76"/>
      <c r="I185" s="76"/>
    </row>
    <row r="186">
      <c r="A186" s="76"/>
      <c r="B186" s="76"/>
      <c r="C186" s="76"/>
      <c r="D186" s="76"/>
      <c r="E186" s="76"/>
      <c r="F186" s="76"/>
      <c r="G186" s="76"/>
      <c r="H186" s="76"/>
      <c r="I186" s="76"/>
    </row>
    <row r="187">
      <c r="A187" s="76"/>
      <c r="B187" s="76"/>
      <c r="C187" s="76"/>
      <c r="D187" s="76"/>
      <c r="E187" s="76"/>
      <c r="F187" s="76"/>
      <c r="G187" s="76"/>
      <c r="H187" s="76"/>
      <c r="I187" s="76"/>
    </row>
    <row r="188">
      <c r="A188" s="76"/>
      <c r="B188" s="76"/>
      <c r="C188" s="76"/>
      <c r="D188" s="76"/>
      <c r="E188" s="76"/>
      <c r="F188" s="76"/>
      <c r="G188" s="76"/>
      <c r="H188" s="76"/>
      <c r="I188" s="76"/>
    </row>
    <row r="189">
      <c r="A189" s="76"/>
      <c r="B189" s="76"/>
      <c r="C189" s="76"/>
      <c r="D189" s="76"/>
      <c r="E189" s="76"/>
      <c r="F189" s="76"/>
      <c r="G189" s="76"/>
      <c r="H189" s="76"/>
      <c r="I189" s="76"/>
    </row>
    <row r="190">
      <c r="A190" s="76"/>
      <c r="B190" s="76"/>
      <c r="C190" s="76"/>
      <c r="D190" s="76"/>
      <c r="E190" s="76"/>
      <c r="F190" s="76"/>
      <c r="G190" s="76"/>
      <c r="H190" s="76"/>
      <c r="I190" s="76"/>
    </row>
    <row r="191">
      <c r="A191" s="76"/>
      <c r="B191" s="76"/>
      <c r="C191" s="76"/>
      <c r="D191" s="76"/>
      <c r="E191" s="76"/>
      <c r="F191" s="76"/>
      <c r="G191" s="76"/>
      <c r="H191" s="76"/>
      <c r="I191" s="76"/>
    </row>
    <row r="192">
      <c r="A192" s="76"/>
      <c r="B192" s="76"/>
      <c r="C192" s="76"/>
      <c r="D192" s="76"/>
      <c r="E192" s="76"/>
      <c r="F192" s="76"/>
      <c r="G192" s="76"/>
      <c r="H192" s="76"/>
      <c r="I192" s="76"/>
    </row>
    <row r="193">
      <c r="A193" s="76"/>
      <c r="B193" s="76"/>
      <c r="C193" s="76"/>
      <c r="D193" s="76"/>
      <c r="E193" s="76"/>
      <c r="F193" s="76"/>
      <c r="G193" s="76"/>
      <c r="H193" s="76"/>
      <c r="I193" s="76"/>
    </row>
    <row r="194">
      <c r="A194" s="76"/>
      <c r="B194" s="76"/>
      <c r="C194" s="76"/>
      <c r="D194" s="76"/>
      <c r="E194" s="76"/>
      <c r="F194" s="76"/>
      <c r="G194" s="76"/>
      <c r="H194" s="76"/>
      <c r="I194" s="76"/>
    </row>
    <row r="195">
      <c r="A195" s="76"/>
      <c r="B195" s="76"/>
      <c r="C195" s="76"/>
      <c r="D195" s="76"/>
      <c r="E195" s="76"/>
      <c r="F195" s="76"/>
      <c r="G195" s="76"/>
      <c r="H195" s="76"/>
      <c r="I195" s="76"/>
    </row>
    <row r="196">
      <c r="A196" s="76"/>
      <c r="B196" s="76"/>
      <c r="C196" s="76"/>
      <c r="D196" s="76"/>
      <c r="E196" s="76"/>
      <c r="F196" s="76"/>
      <c r="G196" s="76"/>
      <c r="H196" s="76"/>
      <c r="I196" s="76"/>
    </row>
    <row r="197">
      <c r="A197" s="76"/>
      <c r="B197" s="76"/>
      <c r="C197" s="76"/>
      <c r="D197" s="76"/>
      <c r="E197" s="76"/>
      <c r="F197" s="76"/>
      <c r="G197" s="76"/>
      <c r="H197" s="76"/>
      <c r="I197" s="76"/>
    </row>
    <row r="198">
      <c r="A198" s="76"/>
      <c r="B198" s="76"/>
      <c r="C198" s="76"/>
      <c r="D198" s="76"/>
      <c r="E198" s="76"/>
      <c r="F198" s="76"/>
      <c r="G198" s="76"/>
      <c r="H198" s="76"/>
      <c r="I198" s="76"/>
    </row>
    <row r="199">
      <c r="A199" s="76"/>
      <c r="B199" s="76"/>
      <c r="C199" s="76"/>
      <c r="D199" s="76"/>
      <c r="E199" s="76"/>
      <c r="F199" s="76"/>
      <c r="G199" s="76"/>
      <c r="H199" s="76"/>
      <c r="I199" s="76"/>
    </row>
    <row r="200">
      <c r="A200" s="76"/>
      <c r="B200" s="76"/>
      <c r="C200" s="76"/>
      <c r="D200" s="76"/>
      <c r="E200" s="76"/>
      <c r="F200" s="76"/>
      <c r="G200" s="76"/>
      <c r="H200" s="76"/>
      <c r="I200" s="76"/>
    </row>
    <row r="201">
      <c r="A201" s="76"/>
      <c r="B201" s="76"/>
      <c r="C201" s="76"/>
      <c r="D201" s="76"/>
      <c r="E201" s="76"/>
      <c r="F201" s="76"/>
      <c r="G201" s="76"/>
      <c r="H201" s="76"/>
      <c r="I201" s="76"/>
    </row>
    <row r="202">
      <c r="A202" s="76"/>
      <c r="B202" s="76"/>
      <c r="C202" s="76"/>
      <c r="D202" s="76"/>
      <c r="E202" s="76"/>
      <c r="F202" s="76"/>
      <c r="G202" s="76"/>
      <c r="H202" s="76"/>
      <c r="I202" s="76"/>
    </row>
    <row r="203">
      <c r="A203" s="76"/>
      <c r="B203" s="76"/>
      <c r="C203" s="76"/>
      <c r="D203" s="76"/>
      <c r="E203" s="76"/>
      <c r="F203" s="76"/>
      <c r="G203" s="76"/>
      <c r="H203" s="76"/>
      <c r="I203" s="76"/>
    </row>
    <row r="204">
      <c r="A204" s="76"/>
      <c r="B204" s="76"/>
      <c r="C204" s="76"/>
      <c r="D204" s="76"/>
      <c r="E204" s="76"/>
      <c r="F204" s="76"/>
      <c r="G204" s="76"/>
      <c r="H204" s="76"/>
      <c r="I204" s="76"/>
    </row>
    <row r="205">
      <c r="A205" s="76"/>
      <c r="B205" s="76"/>
      <c r="C205" s="76"/>
      <c r="D205" s="76"/>
      <c r="E205" s="76"/>
      <c r="F205" s="76"/>
      <c r="G205" s="76"/>
      <c r="H205" s="76"/>
      <c r="I205" s="76"/>
    </row>
    <row r="206">
      <c r="A206" s="76"/>
      <c r="B206" s="76"/>
      <c r="C206" s="76"/>
      <c r="D206" s="76"/>
      <c r="E206" s="76"/>
      <c r="F206" s="76"/>
      <c r="G206" s="76"/>
      <c r="H206" s="76"/>
      <c r="I206" s="76"/>
    </row>
    <row r="207">
      <c r="A207" s="76"/>
      <c r="B207" s="76"/>
      <c r="C207" s="76"/>
      <c r="D207" s="76"/>
      <c r="E207" s="76"/>
      <c r="F207" s="76"/>
      <c r="G207" s="76"/>
      <c r="H207" s="76"/>
      <c r="I207" s="76"/>
    </row>
    <row r="208">
      <c r="A208" s="76"/>
      <c r="B208" s="76"/>
      <c r="C208" s="76"/>
      <c r="D208" s="76"/>
      <c r="E208" s="76"/>
      <c r="F208" s="76"/>
      <c r="G208" s="76"/>
      <c r="H208" s="76"/>
      <c r="I208" s="76"/>
    </row>
    <row r="209">
      <c r="A209" s="76"/>
      <c r="B209" s="76"/>
      <c r="C209" s="76"/>
      <c r="D209" s="76"/>
      <c r="E209" s="76"/>
      <c r="F209" s="76"/>
      <c r="G209" s="76"/>
      <c r="H209" s="76"/>
      <c r="I209" s="76"/>
    </row>
    <row r="210">
      <c r="A210" s="76"/>
      <c r="B210" s="76"/>
      <c r="C210" s="76"/>
      <c r="D210" s="76"/>
      <c r="E210" s="76"/>
      <c r="F210" s="76"/>
      <c r="G210" s="76"/>
      <c r="H210" s="76"/>
      <c r="I210" s="76"/>
    </row>
    <row r="211">
      <c r="A211" s="76"/>
      <c r="B211" s="76"/>
      <c r="C211" s="76"/>
      <c r="D211" s="76"/>
      <c r="E211" s="76"/>
      <c r="F211" s="76"/>
      <c r="G211" s="76"/>
      <c r="H211" s="76"/>
      <c r="I211" s="76"/>
    </row>
    <row r="212">
      <c r="A212" s="76"/>
      <c r="B212" s="76"/>
      <c r="C212" s="76"/>
      <c r="D212" s="76"/>
      <c r="E212" s="76"/>
      <c r="F212" s="76"/>
      <c r="G212" s="76"/>
      <c r="H212" s="76"/>
      <c r="I212" s="76"/>
    </row>
    <row r="213">
      <c r="A213" s="76"/>
      <c r="B213" s="76"/>
      <c r="C213" s="76"/>
      <c r="D213" s="76"/>
      <c r="E213" s="76"/>
      <c r="F213" s="76"/>
      <c r="G213" s="76"/>
      <c r="H213" s="76"/>
      <c r="I213" s="76"/>
    </row>
    <row r="214">
      <c r="A214" s="76"/>
      <c r="B214" s="76"/>
      <c r="C214" s="76"/>
      <c r="D214" s="76"/>
      <c r="E214" s="76"/>
      <c r="F214" s="76"/>
      <c r="G214" s="76"/>
      <c r="H214" s="76"/>
      <c r="I214" s="76"/>
    </row>
    <row r="215">
      <c r="A215" s="76"/>
      <c r="B215" s="76"/>
      <c r="C215" s="76"/>
      <c r="D215" s="76"/>
      <c r="E215" s="76"/>
      <c r="F215" s="76"/>
      <c r="G215" s="76"/>
      <c r="H215" s="76"/>
      <c r="I215" s="76"/>
    </row>
    <row r="216">
      <c r="A216" s="76"/>
      <c r="B216" s="76"/>
      <c r="C216" s="76"/>
      <c r="D216" s="76"/>
      <c r="E216" s="76"/>
      <c r="F216" s="76"/>
      <c r="G216" s="76"/>
      <c r="H216" s="76"/>
      <c r="I216" s="76"/>
    </row>
    <row r="217">
      <c r="A217" s="76"/>
      <c r="B217" s="76"/>
      <c r="C217" s="76"/>
      <c r="D217" s="76"/>
      <c r="E217" s="76"/>
      <c r="F217" s="76"/>
      <c r="G217" s="76"/>
      <c r="H217" s="76"/>
      <c r="I217" s="76"/>
    </row>
    <row r="218">
      <c r="A218" s="76"/>
      <c r="B218" s="76"/>
      <c r="C218" s="76"/>
      <c r="D218" s="76"/>
      <c r="E218" s="76"/>
      <c r="F218" s="76"/>
      <c r="G218" s="76"/>
      <c r="H218" s="76"/>
      <c r="I218" s="76"/>
    </row>
    <row r="219">
      <c r="A219" s="76"/>
      <c r="B219" s="76"/>
      <c r="C219" s="76"/>
      <c r="D219" s="76"/>
      <c r="E219" s="76"/>
      <c r="F219" s="76"/>
      <c r="G219" s="76"/>
      <c r="H219" s="76"/>
      <c r="I219" s="76"/>
    </row>
    <row r="220">
      <c r="A220" s="76"/>
      <c r="B220" s="76"/>
      <c r="C220" s="76"/>
      <c r="D220" s="76"/>
      <c r="E220" s="76"/>
      <c r="F220" s="76"/>
      <c r="G220" s="76"/>
      <c r="H220" s="76"/>
      <c r="I220" s="76"/>
    </row>
    <row r="221">
      <c r="A221" s="76"/>
      <c r="B221" s="76"/>
      <c r="C221" s="76"/>
      <c r="D221" s="76"/>
      <c r="E221" s="76"/>
      <c r="F221" s="76"/>
      <c r="G221" s="76"/>
      <c r="H221" s="76"/>
      <c r="I221" s="76"/>
    </row>
    <row r="222">
      <c r="A222" s="76"/>
      <c r="B222" s="76"/>
      <c r="C222" s="76"/>
      <c r="D222" s="76"/>
      <c r="E222" s="76"/>
      <c r="F222" s="76"/>
      <c r="G222" s="76"/>
      <c r="H222" s="76"/>
      <c r="I222" s="76"/>
    </row>
    <row r="223">
      <c r="A223" s="76"/>
      <c r="B223" s="76"/>
      <c r="C223" s="76"/>
      <c r="D223" s="76"/>
      <c r="E223" s="76"/>
      <c r="F223" s="76"/>
      <c r="G223" s="76"/>
      <c r="H223" s="76"/>
      <c r="I223" s="76"/>
    </row>
    <row r="224">
      <c r="A224" s="76"/>
      <c r="B224" s="76"/>
      <c r="C224" s="76"/>
      <c r="D224" s="76"/>
      <c r="E224" s="76"/>
      <c r="F224" s="76"/>
      <c r="G224" s="76"/>
      <c r="H224" s="76"/>
      <c r="I224" s="76"/>
    </row>
    <row r="225">
      <c r="A225" s="76"/>
      <c r="B225" s="76"/>
      <c r="C225" s="76"/>
      <c r="D225" s="76"/>
      <c r="E225" s="76"/>
      <c r="F225" s="76"/>
      <c r="G225" s="76"/>
      <c r="H225" s="76"/>
      <c r="I225" s="76"/>
    </row>
    <row r="226">
      <c r="A226" s="76"/>
      <c r="B226" s="76"/>
      <c r="C226" s="76"/>
      <c r="D226" s="76"/>
      <c r="E226" s="76"/>
      <c r="F226" s="76"/>
      <c r="G226" s="76"/>
      <c r="H226" s="76"/>
      <c r="I226" s="76"/>
    </row>
    <row r="227">
      <c r="A227" s="76"/>
      <c r="B227" s="76"/>
      <c r="C227" s="76"/>
      <c r="D227" s="76"/>
      <c r="E227" s="76"/>
      <c r="F227" s="76"/>
      <c r="G227" s="76"/>
      <c r="H227" s="76"/>
      <c r="I227" s="76"/>
    </row>
    <row r="228">
      <c r="A228" s="76"/>
      <c r="B228" s="76"/>
      <c r="C228" s="76"/>
      <c r="D228" s="76"/>
      <c r="E228" s="76"/>
      <c r="F228" s="76"/>
      <c r="G228" s="76"/>
      <c r="H228" s="76"/>
      <c r="I228" s="76"/>
    </row>
    <row r="229">
      <c r="A229" s="76"/>
      <c r="B229" s="76"/>
      <c r="C229" s="76"/>
      <c r="D229" s="76"/>
      <c r="E229" s="76"/>
      <c r="F229" s="76"/>
      <c r="G229" s="76"/>
      <c r="H229" s="76"/>
      <c r="I229" s="76"/>
    </row>
    <row r="230">
      <c r="A230" s="76"/>
      <c r="B230" s="76"/>
      <c r="C230" s="76"/>
      <c r="D230" s="76"/>
      <c r="E230" s="76"/>
      <c r="F230" s="76"/>
      <c r="G230" s="76"/>
      <c r="H230" s="76"/>
      <c r="I230" s="76"/>
    </row>
    <row r="231">
      <c r="A231" s="76"/>
      <c r="B231" s="76"/>
      <c r="C231" s="76"/>
      <c r="D231" s="76"/>
      <c r="E231" s="76"/>
      <c r="F231" s="76"/>
      <c r="G231" s="76"/>
      <c r="H231" s="76"/>
      <c r="I231" s="76"/>
    </row>
    <row r="232">
      <c r="A232" s="76"/>
      <c r="B232" s="76"/>
      <c r="C232" s="76"/>
      <c r="D232" s="76"/>
      <c r="E232" s="76"/>
      <c r="F232" s="76"/>
      <c r="G232" s="76"/>
      <c r="H232" s="76"/>
      <c r="I232" s="76"/>
    </row>
    <row r="233">
      <c r="A233" s="76"/>
      <c r="B233" s="76"/>
      <c r="C233" s="76"/>
      <c r="D233" s="76"/>
      <c r="E233" s="76"/>
      <c r="F233" s="76"/>
      <c r="G233" s="76"/>
      <c r="H233" s="76"/>
      <c r="I233" s="76"/>
    </row>
    <row r="234">
      <c r="A234" s="76"/>
      <c r="B234" s="76"/>
      <c r="C234" s="76"/>
      <c r="D234" s="76"/>
      <c r="E234" s="76"/>
      <c r="F234" s="76"/>
      <c r="G234" s="76"/>
      <c r="H234" s="76"/>
      <c r="I234" s="76"/>
    </row>
    <row r="235">
      <c r="A235" s="76"/>
      <c r="B235" s="76"/>
      <c r="C235" s="76"/>
      <c r="D235" s="76"/>
      <c r="E235" s="76"/>
      <c r="F235" s="76"/>
      <c r="G235" s="76"/>
      <c r="H235" s="76"/>
      <c r="I235" s="76"/>
    </row>
    <row r="236">
      <c r="A236" s="76"/>
      <c r="B236" s="76"/>
      <c r="C236" s="76"/>
      <c r="D236" s="76"/>
      <c r="E236" s="76"/>
      <c r="F236" s="76"/>
      <c r="G236" s="76"/>
      <c r="H236" s="76"/>
      <c r="I236" s="76"/>
    </row>
    <row r="237">
      <c r="A237" s="76"/>
      <c r="B237" s="76"/>
      <c r="C237" s="76"/>
      <c r="D237" s="76"/>
      <c r="E237" s="76"/>
      <c r="F237" s="76"/>
      <c r="G237" s="76"/>
      <c r="H237" s="76"/>
      <c r="I237" s="76"/>
    </row>
    <row r="238">
      <c r="A238" s="76"/>
      <c r="B238" s="76"/>
      <c r="C238" s="76"/>
      <c r="D238" s="76"/>
      <c r="E238" s="76"/>
      <c r="F238" s="76"/>
      <c r="G238" s="76"/>
      <c r="H238" s="76"/>
      <c r="I238" s="76"/>
    </row>
    <row r="239">
      <c r="A239" s="76"/>
      <c r="B239" s="76"/>
      <c r="C239" s="76"/>
      <c r="D239" s="76"/>
      <c r="E239" s="76"/>
      <c r="F239" s="76"/>
      <c r="G239" s="76"/>
      <c r="H239" s="76"/>
      <c r="I239" s="76"/>
    </row>
    <row r="240">
      <c r="A240" s="76"/>
      <c r="B240" s="76"/>
      <c r="C240" s="76"/>
      <c r="D240" s="76"/>
      <c r="E240" s="76"/>
      <c r="F240" s="76"/>
      <c r="G240" s="76"/>
      <c r="H240" s="76"/>
      <c r="I240" s="76"/>
    </row>
    <row r="241">
      <c r="A241" s="76"/>
      <c r="B241" s="76"/>
      <c r="C241" s="76"/>
      <c r="D241" s="76"/>
      <c r="E241" s="76"/>
      <c r="F241" s="76"/>
      <c r="G241" s="76"/>
      <c r="H241" s="76"/>
      <c r="I241" s="76"/>
    </row>
    <row r="242">
      <c r="A242" s="76"/>
      <c r="B242" s="76"/>
      <c r="C242" s="76"/>
      <c r="D242" s="76"/>
      <c r="E242" s="76"/>
      <c r="F242" s="76"/>
      <c r="G242" s="76"/>
      <c r="H242" s="76"/>
      <c r="I242" s="76"/>
    </row>
    <row r="243">
      <c r="A243" s="76"/>
      <c r="B243" s="76"/>
      <c r="C243" s="76"/>
      <c r="D243" s="76"/>
      <c r="E243" s="76"/>
      <c r="F243" s="76"/>
      <c r="G243" s="76"/>
      <c r="H243" s="76"/>
      <c r="I243" s="76"/>
    </row>
    <row r="244">
      <c r="A244" s="76"/>
      <c r="B244" s="76"/>
      <c r="C244" s="76"/>
      <c r="D244" s="76"/>
      <c r="E244" s="76"/>
      <c r="F244" s="76"/>
      <c r="G244" s="76"/>
      <c r="H244" s="76"/>
      <c r="I244" s="76"/>
    </row>
    <row r="245">
      <c r="A245" s="76"/>
      <c r="B245" s="76"/>
      <c r="C245" s="76"/>
      <c r="D245" s="76"/>
      <c r="E245" s="76"/>
      <c r="F245" s="76"/>
      <c r="G245" s="76"/>
      <c r="H245" s="76"/>
      <c r="I245" s="76"/>
    </row>
    <row r="246">
      <c r="A246" s="76"/>
      <c r="B246" s="76"/>
      <c r="C246" s="76"/>
      <c r="D246" s="76"/>
      <c r="E246" s="76"/>
      <c r="F246" s="76"/>
      <c r="G246" s="76"/>
      <c r="H246" s="76"/>
      <c r="I246" s="76"/>
    </row>
    <row r="247">
      <c r="A247" s="76"/>
      <c r="B247" s="76"/>
      <c r="C247" s="76"/>
      <c r="D247" s="76"/>
      <c r="E247" s="76"/>
      <c r="F247" s="76"/>
      <c r="G247" s="76"/>
      <c r="H247" s="76"/>
      <c r="I247" s="76"/>
    </row>
    <row r="248">
      <c r="A248" s="76"/>
      <c r="B248" s="76"/>
      <c r="C248" s="76"/>
      <c r="D248" s="76"/>
      <c r="E248" s="76"/>
      <c r="F248" s="76"/>
      <c r="G248" s="76"/>
      <c r="H248" s="76"/>
      <c r="I248" s="76"/>
    </row>
    <row r="249">
      <c r="A249" s="76"/>
      <c r="B249" s="76"/>
      <c r="C249" s="76"/>
      <c r="D249" s="76"/>
      <c r="E249" s="76"/>
      <c r="F249" s="76"/>
      <c r="G249" s="76"/>
      <c r="H249" s="76"/>
      <c r="I249" s="76"/>
    </row>
    <row r="250">
      <c r="A250" s="76"/>
      <c r="B250" s="76"/>
      <c r="C250" s="76"/>
      <c r="D250" s="76"/>
      <c r="E250" s="76"/>
      <c r="F250" s="76"/>
      <c r="G250" s="76"/>
      <c r="H250" s="76"/>
      <c r="I250" s="76"/>
    </row>
    <row r="251">
      <c r="A251" s="76"/>
      <c r="B251" s="76"/>
      <c r="C251" s="76"/>
      <c r="D251" s="76"/>
      <c r="E251" s="76"/>
      <c r="F251" s="76"/>
      <c r="G251" s="76"/>
      <c r="H251" s="76"/>
      <c r="I251" s="76"/>
    </row>
    <row r="252">
      <c r="A252" s="76"/>
      <c r="B252" s="76"/>
      <c r="C252" s="76"/>
      <c r="D252" s="76"/>
      <c r="E252" s="76"/>
      <c r="F252" s="76"/>
      <c r="G252" s="76"/>
      <c r="H252" s="76"/>
      <c r="I252" s="76"/>
    </row>
    <row r="253">
      <c r="A253" s="76"/>
      <c r="B253" s="76"/>
      <c r="C253" s="76"/>
      <c r="D253" s="76"/>
      <c r="E253" s="76"/>
      <c r="F253" s="76"/>
      <c r="G253" s="76"/>
      <c r="H253" s="76"/>
      <c r="I253" s="76"/>
    </row>
    <row r="254">
      <c r="A254" s="76"/>
      <c r="B254" s="76"/>
      <c r="C254" s="76"/>
      <c r="D254" s="76"/>
      <c r="E254" s="76"/>
      <c r="F254" s="76"/>
      <c r="G254" s="76"/>
      <c r="H254" s="76"/>
      <c r="I254" s="76"/>
    </row>
    <row r="255">
      <c r="A255" s="76"/>
      <c r="B255" s="76"/>
      <c r="C255" s="76"/>
      <c r="D255" s="76"/>
      <c r="E255" s="76"/>
      <c r="F255" s="76"/>
      <c r="G255" s="76"/>
      <c r="H255" s="76"/>
      <c r="I255" s="76"/>
    </row>
    <row r="256">
      <c r="A256" s="76"/>
      <c r="B256" s="76"/>
      <c r="C256" s="76"/>
      <c r="D256" s="76"/>
      <c r="E256" s="76"/>
      <c r="F256" s="76"/>
      <c r="G256" s="76"/>
      <c r="H256" s="76"/>
      <c r="I256" s="76"/>
    </row>
    <row r="257">
      <c r="A257" s="76"/>
      <c r="B257" s="76"/>
      <c r="C257" s="76"/>
      <c r="D257" s="76"/>
      <c r="E257" s="76"/>
      <c r="F257" s="76"/>
      <c r="G257" s="76"/>
      <c r="H257" s="76"/>
      <c r="I257" s="76"/>
    </row>
    <row r="258">
      <c r="A258" s="76"/>
      <c r="B258" s="76"/>
      <c r="C258" s="76"/>
      <c r="D258" s="76"/>
      <c r="E258" s="76"/>
      <c r="F258" s="76"/>
      <c r="G258" s="76"/>
      <c r="H258" s="76"/>
      <c r="I258" s="76"/>
    </row>
    <row r="259">
      <c r="A259" s="76"/>
      <c r="B259" s="76"/>
      <c r="C259" s="76"/>
      <c r="D259" s="76"/>
      <c r="E259" s="76"/>
      <c r="F259" s="76"/>
      <c r="G259" s="76"/>
      <c r="H259" s="76"/>
      <c r="I259" s="76"/>
    </row>
    <row r="260">
      <c r="A260" s="76"/>
      <c r="B260" s="76"/>
      <c r="C260" s="76"/>
      <c r="D260" s="76"/>
      <c r="E260" s="76"/>
      <c r="F260" s="76"/>
      <c r="G260" s="76"/>
      <c r="H260" s="76"/>
      <c r="I260" s="76"/>
    </row>
    <row r="261">
      <c r="A261" s="76"/>
      <c r="B261" s="76"/>
      <c r="C261" s="76"/>
      <c r="D261" s="76"/>
      <c r="E261" s="76"/>
      <c r="F261" s="76"/>
      <c r="G261" s="76"/>
      <c r="H261" s="76"/>
      <c r="I261" s="76"/>
    </row>
    <row r="262">
      <c r="A262" s="76"/>
      <c r="B262" s="76"/>
      <c r="C262" s="76"/>
      <c r="D262" s="76"/>
      <c r="E262" s="76"/>
      <c r="F262" s="76"/>
      <c r="G262" s="76"/>
      <c r="H262" s="76"/>
      <c r="I262" s="76"/>
    </row>
    <row r="263">
      <c r="A263" s="76"/>
      <c r="B263" s="76"/>
      <c r="C263" s="76"/>
      <c r="D263" s="76"/>
      <c r="E263" s="76"/>
      <c r="F263" s="76"/>
      <c r="G263" s="76"/>
      <c r="H263" s="76"/>
      <c r="I263" s="76"/>
    </row>
    <row r="264">
      <c r="A264" s="76"/>
      <c r="B264" s="76"/>
      <c r="C264" s="76"/>
      <c r="D264" s="76"/>
      <c r="E264" s="76"/>
      <c r="F264" s="76"/>
      <c r="G264" s="76"/>
      <c r="H264" s="76"/>
      <c r="I264" s="76"/>
    </row>
    <row r="265">
      <c r="A265" s="76"/>
      <c r="B265" s="76"/>
      <c r="C265" s="76"/>
      <c r="D265" s="76"/>
      <c r="E265" s="76"/>
      <c r="F265" s="76"/>
      <c r="G265" s="76"/>
      <c r="H265" s="76"/>
      <c r="I265" s="76"/>
    </row>
    <row r="266">
      <c r="A266" s="76"/>
      <c r="B266" s="76"/>
      <c r="C266" s="76"/>
      <c r="D266" s="76"/>
      <c r="E266" s="76"/>
      <c r="F266" s="76"/>
      <c r="G266" s="76"/>
      <c r="H266" s="76"/>
      <c r="I266" s="76"/>
    </row>
    <row r="267">
      <c r="A267" s="76"/>
      <c r="B267" s="76"/>
      <c r="C267" s="76"/>
      <c r="D267" s="76"/>
      <c r="E267" s="76"/>
      <c r="F267" s="76"/>
      <c r="G267" s="76"/>
      <c r="H267" s="76"/>
      <c r="I267" s="76"/>
    </row>
    <row r="268">
      <c r="A268" s="76"/>
      <c r="B268" s="76"/>
      <c r="C268" s="76"/>
      <c r="D268" s="76"/>
      <c r="E268" s="76"/>
      <c r="F268" s="76"/>
      <c r="G268" s="76"/>
      <c r="H268" s="76"/>
      <c r="I268" s="76"/>
    </row>
    <row r="269">
      <c r="A269" s="76"/>
      <c r="B269" s="76"/>
      <c r="C269" s="76"/>
      <c r="D269" s="76"/>
      <c r="E269" s="76"/>
      <c r="F269" s="76"/>
      <c r="G269" s="76"/>
      <c r="H269" s="76"/>
      <c r="I269" s="76"/>
    </row>
    <row r="270">
      <c r="A270" s="76"/>
      <c r="B270" s="76"/>
      <c r="C270" s="76"/>
      <c r="D270" s="76"/>
      <c r="E270" s="76"/>
      <c r="F270" s="76"/>
      <c r="G270" s="76"/>
      <c r="H270" s="76"/>
      <c r="I270" s="76"/>
    </row>
    <row r="271">
      <c r="A271" s="76"/>
      <c r="B271" s="76"/>
      <c r="C271" s="76"/>
      <c r="D271" s="76"/>
      <c r="E271" s="76"/>
      <c r="F271" s="76"/>
      <c r="G271" s="76"/>
      <c r="H271" s="76"/>
      <c r="I271" s="76"/>
    </row>
    <row r="272">
      <c r="A272" s="76"/>
      <c r="B272" s="76"/>
      <c r="C272" s="76"/>
      <c r="D272" s="76"/>
      <c r="E272" s="76"/>
      <c r="F272" s="76"/>
      <c r="G272" s="76"/>
      <c r="H272" s="76"/>
      <c r="I272" s="76"/>
    </row>
    <row r="273">
      <c r="A273" s="76"/>
      <c r="B273" s="76"/>
      <c r="C273" s="76"/>
      <c r="D273" s="76"/>
      <c r="E273" s="76"/>
      <c r="F273" s="76"/>
      <c r="G273" s="76"/>
      <c r="H273" s="76"/>
      <c r="I273" s="76"/>
    </row>
    <row r="274">
      <c r="A274" s="76"/>
      <c r="B274" s="76"/>
      <c r="C274" s="76"/>
      <c r="D274" s="76"/>
      <c r="E274" s="76"/>
      <c r="F274" s="76"/>
      <c r="G274" s="76"/>
      <c r="H274" s="76"/>
      <c r="I274" s="76"/>
    </row>
    <row r="275">
      <c r="A275" s="76"/>
      <c r="B275" s="76"/>
      <c r="C275" s="76"/>
      <c r="D275" s="76"/>
      <c r="E275" s="76"/>
      <c r="F275" s="76"/>
      <c r="G275" s="76"/>
      <c r="H275" s="76"/>
      <c r="I275" s="76"/>
    </row>
    <row r="276">
      <c r="A276" s="76"/>
      <c r="B276" s="76"/>
      <c r="C276" s="76"/>
      <c r="D276" s="76"/>
      <c r="E276" s="76"/>
      <c r="F276" s="76"/>
      <c r="G276" s="76"/>
      <c r="H276" s="76"/>
      <c r="I276" s="76"/>
    </row>
    <row r="277">
      <c r="A277" s="76"/>
      <c r="B277" s="76"/>
      <c r="C277" s="76"/>
      <c r="D277" s="76"/>
      <c r="E277" s="76"/>
      <c r="F277" s="76"/>
      <c r="G277" s="76"/>
      <c r="H277" s="76"/>
      <c r="I277" s="76"/>
    </row>
    <row r="278">
      <c r="A278" s="76"/>
      <c r="B278" s="76"/>
      <c r="C278" s="76"/>
      <c r="D278" s="76"/>
      <c r="E278" s="76"/>
      <c r="F278" s="76"/>
      <c r="G278" s="76"/>
      <c r="H278" s="76"/>
      <c r="I278" s="76"/>
    </row>
    <row r="279">
      <c r="A279" s="76"/>
      <c r="B279" s="76"/>
      <c r="C279" s="76"/>
      <c r="D279" s="76"/>
      <c r="E279" s="76"/>
      <c r="F279" s="76"/>
      <c r="G279" s="76"/>
      <c r="H279" s="76"/>
      <c r="I279" s="76"/>
    </row>
    <row r="280">
      <c r="A280" s="76"/>
      <c r="B280" s="76"/>
      <c r="C280" s="76"/>
      <c r="D280" s="76"/>
      <c r="E280" s="76"/>
      <c r="F280" s="76"/>
      <c r="G280" s="76"/>
      <c r="H280" s="76"/>
      <c r="I280" s="76"/>
    </row>
    <row r="281">
      <c r="A281" s="76"/>
      <c r="B281" s="76"/>
      <c r="C281" s="76"/>
      <c r="D281" s="76"/>
      <c r="E281" s="76"/>
      <c r="F281" s="76"/>
      <c r="G281" s="76"/>
      <c r="H281" s="76"/>
      <c r="I281" s="76"/>
    </row>
    <row r="282">
      <c r="A282" s="76"/>
      <c r="B282" s="76"/>
      <c r="C282" s="76"/>
      <c r="D282" s="76"/>
      <c r="E282" s="76"/>
      <c r="F282" s="76"/>
      <c r="G282" s="76"/>
      <c r="H282" s="76"/>
      <c r="I282" s="76"/>
    </row>
    <row r="283">
      <c r="A283" s="76"/>
      <c r="B283" s="76"/>
      <c r="C283" s="76"/>
      <c r="D283" s="76"/>
      <c r="E283" s="76"/>
      <c r="F283" s="76"/>
      <c r="G283" s="76"/>
      <c r="H283" s="76"/>
      <c r="I283" s="76"/>
    </row>
    <row r="284">
      <c r="A284" s="76"/>
      <c r="B284" s="76"/>
      <c r="C284" s="76"/>
      <c r="D284" s="76"/>
      <c r="E284" s="76"/>
      <c r="F284" s="76"/>
      <c r="G284" s="76"/>
      <c r="H284" s="76"/>
      <c r="I284" s="76"/>
    </row>
    <row r="285">
      <c r="A285" s="76"/>
      <c r="B285" s="76"/>
      <c r="C285" s="76"/>
      <c r="D285" s="76"/>
      <c r="E285" s="76"/>
      <c r="F285" s="76"/>
      <c r="G285" s="76"/>
      <c r="H285" s="76"/>
      <c r="I285" s="76"/>
    </row>
    <row r="286">
      <c r="A286" s="76"/>
      <c r="B286" s="76"/>
      <c r="C286" s="76"/>
      <c r="D286" s="76"/>
      <c r="E286" s="76"/>
      <c r="F286" s="76"/>
      <c r="G286" s="76"/>
      <c r="H286" s="76"/>
      <c r="I286" s="76"/>
    </row>
    <row r="287">
      <c r="A287" s="76"/>
      <c r="B287" s="76"/>
      <c r="C287" s="76"/>
      <c r="D287" s="76"/>
      <c r="E287" s="76"/>
      <c r="F287" s="76"/>
      <c r="G287" s="76"/>
      <c r="H287" s="76"/>
      <c r="I287" s="76"/>
    </row>
    <row r="288">
      <c r="A288" s="76"/>
      <c r="B288" s="76"/>
      <c r="C288" s="76"/>
      <c r="D288" s="76"/>
      <c r="E288" s="76"/>
      <c r="F288" s="76"/>
      <c r="G288" s="76"/>
      <c r="H288" s="76"/>
      <c r="I288" s="76"/>
    </row>
    <row r="289">
      <c r="A289" s="76"/>
      <c r="B289" s="76"/>
      <c r="C289" s="76"/>
      <c r="D289" s="76"/>
      <c r="E289" s="76"/>
      <c r="F289" s="76"/>
      <c r="G289" s="76"/>
      <c r="H289" s="76"/>
      <c r="I289" s="76"/>
    </row>
    <row r="290">
      <c r="A290" s="76"/>
      <c r="B290" s="76"/>
      <c r="C290" s="76"/>
      <c r="D290" s="76"/>
      <c r="E290" s="76"/>
      <c r="F290" s="76"/>
      <c r="G290" s="76"/>
      <c r="H290" s="76"/>
      <c r="I290" s="76"/>
    </row>
    <row r="291">
      <c r="A291" s="76"/>
      <c r="B291" s="76"/>
      <c r="C291" s="76"/>
      <c r="D291" s="76"/>
      <c r="E291" s="76"/>
      <c r="F291" s="76"/>
      <c r="G291" s="76"/>
      <c r="H291" s="76"/>
      <c r="I291" s="76"/>
    </row>
    <row r="292">
      <c r="A292" s="76"/>
      <c r="B292" s="76"/>
      <c r="C292" s="76"/>
      <c r="D292" s="76"/>
      <c r="E292" s="76"/>
      <c r="F292" s="76"/>
      <c r="G292" s="76"/>
      <c r="H292" s="76"/>
      <c r="I292" s="76"/>
    </row>
    <row r="293">
      <c r="A293" s="76"/>
      <c r="B293" s="76"/>
      <c r="C293" s="76"/>
      <c r="D293" s="76"/>
      <c r="E293" s="76"/>
      <c r="F293" s="76"/>
      <c r="G293" s="76"/>
      <c r="H293" s="76"/>
      <c r="I293" s="76"/>
    </row>
    <row r="294">
      <c r="A294" s="76"/>
      <c r="B294" s="76"/>
      <c r="C294" s="76"/>
      <c r="D294" s="76"/>
      <c r="E294" s="76"/>
      <c r="F294" s="76"/>
      <c r="G294" s="76"/>
      <c r="H294" s="76"/>
      <c r="I294" s="76"/>
    </row>
    <row r="295">
      <c r="A295" s="76"/>
      <c r="B295" s="76"/>
      <c r="C295" s="76"/>
      <c r="D295" s="76"/>
      <c r="E295" s="76"/>
      <c r="F295" s="76"/>
      <c r="G295" s="76"/>
      <c r="H295" s="76"/>
      <c r="I295" s="76"/>
    </row>
    <row r="296">
      <c r="A296" s="76"/>
      <c r="B296" s="76"/>
      <c r="C296" s="76"/>
      <c r="D296" s="76"/>
      <c r="E296" s="76"/>
      <c r="F296" s="76"/>
      <c r="G296" s="76"/>
      <c r="H296" s="76"/>
      <c r="I296" s="76"/>
    </row>
    <row r="297">
      <c r="A297" s="76"/>
      <c r="B297" s="76"/>
      <c r="C297" s="76"/>
      <c r="D297" s="76"/>
      <c r="E297" s="76"/>
      <c r="F297" s="76"/>
      <c r="G297" s="76"/>
      <c r="H297" s="76"/>
      <c r="I297" s="76"/>
    </row>
    <row r="298">
      <c r="A298" s="76"/>
      <c r="B298" s="76"/>
      <c r="C298" s="76"/>
      <c r="D298" s="76"/>
      <c r="E298" s="76"/>
      <c r="F298" s="76"/>
      <c r="G298" s="76"/>
      <c r="H298" s="76"/>
      <c r="I298" s="76"/>
    </row>
    <row r="299">
      <c r="A299" s="76"/>
      <c r="B299" s="76"/>
      <c r="C299" s="76"/>
      <c r="D299" s="76"/>
      <c r="E299" s="76"/>
      <c r="F299" s="76"/>
      <c r="G299" s="76"/>
      <c r="H299" s="76"/>
      <c r="I299" s="76"/>
    </row>
    <row r="300">
      <c r="A300" s="76"/>
      <c r="B300" s="76"/>
      <c r="C300" s="76"/>
      <c r="D300" s="76"/>
      <c r="E300" s="76"/>
      <c r="F300" s="76"/>
      <c r="G300" s="76"/>
      <c r="H300" s="76"/>
      <c r="I300" s="76"/>
    </row>
    <row r="301">
      <c r="A301" s="76"/>
      <c r="B301" s="76"/>
      <c r="C301" s="76"/>
      <c r="D301" s="76"/>
      <c r="E301" s="76"/>
      <c r="F301" s="76"/>
      <c r="G301" s="76"/>
      <c r="H301" s="76"/>
      <c r="I301" s="76"/>
    </row>
    <row r="302">
      <c r="A302" s="76"/>
      <c r="B302" s="76"/>
      <c r="C302" s="76"/>
      <c r="D302" s="76"/>
      <c r="E302" s="76"/>
      <c r="F302" s="76"/>
      <c r="G302" s="76"/>
      <c r="H302" s="76"/>
      <c r="I302" s="76"/>
    </row>
    <row r="303">
      <c r="A303" s="76"/>
      <c r="B303" s="76"/>
      <c r="C303" s="76"/>
      <c r="D303" s="76"/>
      <c r="E303" s="76"/>
      <c r="F303" s="76"/>
      <c r="G303" s="76"/>
      <c r="H303" s="76"/>
      <c r="I303" s="76"/>
    </row>
    <row r="304">
      <c r="A304" s="76"/>
      <c r="B304" s="76"/>
      <c r="C304" s="76"/>
      <c r="D304" s="76"/>
      <c r="E304" s="76"/>
      <c r="F304" s="76"/>
      <c r="G304" s="76"/>
      <c r="H304" s="76"/>
      <c r="I304" s="76"/>
    </row>
    <row r="305">
      <c r="A305" s="76"/>
      <c r="B305" s="76"/>
      <c r="C305" s="76"/>
      <c r="D305" s="76"/>
      <c r="E305" s="76"/>
      <c r="F305" s="76"/>
      <c r="G305" s="76"/>
      <c r="H305" s="76"/>
      <c r="I305" s="76"/>
    </row>
    <row r="306">
      <c r="A306" s="76"/>
      <c r="B306" s="76"/>
      <c r="C306" s="76"/>
      <c r="D306" s="76"/>
      <c r="E306" s="76"/>
      <c r="F306" s="76"/>
      <c r="G306" s="76"/>
      <c r="H306" s="76"/>
      <c r="I306" s="76"/>
    </row>
    <row r="307">
      <c r="A307" s="76"/>
      <c r="B307" s="76"/>
      <c r="C307" s="76"/>
      <c r="D307" s="76"/>
      <c r="E307" s="76"/>
      <c r="F307" s="76"/>
      <c r="G307" s="76"/>
      <c r="H307" s="76"/>
      <c r="I307" s="76"/>
    </row>
    <row r="308">
      <c r="A308" s="76"/>
      <c r="B308" s="76"/>
      <c r="C308" s="76"/>
      <c r="D308" s="76"/>
      <c r="E308" s="76"/>
      <c r="F308" s="76"/>
      <c r="G308" s="76"/>
      <c r="H308" s="76"/>
      <c r="I308" s="76"/>
    </row>
    <row r="309">
      <c r="A309" s="76"/>
      <c r="B309" s="76"/>
      <c r="C309" s="76"/>
      <c r="D309" s="76"/>
      <c r="E309" s="76"/>
      <c r="F309" s="76"/>
      <c r="G309" s="76"/>
      <c r="H309" s="76"/>
      <c r="I309" s="76"/>
    </row>
    <row r="310">
      <c r="A310" s="76"/>
      <c r="B310" s="76"/>
      <c r="C310" s="76"/>
      <c r="D310" s="76"/>
      <c r="E310" s="76"/>
      <c r="F310" s="76"/>
      <c r="G310" s="76"/>
      <c r="H310" s="76"/>
      <c r="I310" s="76"/>
    </row>
    <row r="311">
      <c r="A311" s="76"/>
      <c r="B311" s="76"/>
      <c r="C311" s="76"/>
      <c r="D311" s="76"/>
      <c r="E311" s="76"/>
      <c r="F311" s="76"/>
      <c r="G311" s="76"/>
      <c r="H311" s="76"/>
      <c r="I311" s="76"/>
    </row>
    <row r="312">
      <c r="A312" s="76"/>
      <c r="B312" s="76"/>
      <c r="C312" s="76"/>
      <c r="D312" s="76"/>
      <c r="E312" s="76"/>
      <c r="F312" s="76"/>
      <c r="G312" s="76"/>
      <c r="H312" s="76"/>
      <c r="I312" s="76"/>
    </row>
    <row r="313">
      <c r="A313" s="76"/>
      <c r="B313" s="76"/>
      <c r="C313" s="76"/>
      <c r="D313" s="76"/>
      <c r="E313" s="76"/>
      <c r="F313" s="76"/>
      <c r="G313" s="76"/>
      <c r="H313" s="76"/>
      <c r="I313" s="76"/>
    </row>
    <row r="314">
      <c r="A314" s="76"/>
      <c r="B314" s="76"/>
      <c r="C314" s="76"/>
      <c r="D314" s="76"/>
      <c r="E314" s="76"/>
      <c r="F314" s="76"/>
      <c r="G314" s="76"/>
      <c r="H314" s="76"/>
      <c r="I314" s="76"/>
    </row>
    <row r="315">
      <c r="A315" s="76"/>
      <c r="B315" s="76"/>
      <c r="C315" s="76"/>
      <c r="D315" s="76"/>
      <c r="E315" s="76"/>
      <c r="F315" s="76"/>
      <c r="G315" s="76"/>
      <c r="H315" s="76"/>
      <c r="I315" s="76"/>
    </row>
    <row r="316">
      <c r="A316" s="76"/>
      <c r="B316" s="76"/>
      <c r="C316" s="76"/>
      <c r="D316" s="76"/>
      <c r="E316" s="76"/>
      <c r="F316" s="76"/>
      <c r="G316" s="76"/>
      <c r="H316" s="76"/>
      <c r="I316" s="76"/>
    </row>
    <row r="317">
      <c r="A317" s="76"/>
      <c r="B317" s="76"/>
      <c r="C317" s="76"/>
      <c r="D317" s="76"/>
      <c r="E317" s="76"/>
      <c r="F317" s="76"/>
      <c r="G317" s="76"/>
      <c r="H317" s="76"/>
      <c r="I317" s="76"/>
    </row>
    <row r="318">
      <c r="A318" s="76"/>
      <c r="B318" s="76"/>
      <c r="C318" s="76"/>
      <c r="D318" s="76"/>
      <c r="E318" s="76"/>
      <c r="F318" s="76"/>
      <c r="G318" s="76"/>
      <c r="H318" s="76"/>
      <c r="I318" s="76"/>
    </row>
    <row r="319">
      <c r="A319" s="76"/>
      <c r="B319" s="76"/>
      <c r="C319" s="76"/>
      <c r="D319" s="76"/>
      <c r="E319" s="76"/>
      <c r="F319" s="76"/>
      <c r="G319" s="76"/>
      <c r="H319" s="76"/>
      <c r="I319" s="76"/>
    </row>
    <row r="320">
      <c r="A320" s="76"/>
      <c r="B320" s="76"/>
      <c r="C320" s="76"/>
      <c r="D320" s="76"/>
      <c r="E320" s="76"/>
      <c r="F320" s="76"/>
      <c r="G320" s="76"/>
      <c r="H320" s="76"/>
      <c r="I320" s="76"/>
    </row>
    <row r="321">
      <c r="A321" s="76"/>
      <c r="B321" s="76"/>
      <c r="C321" s="76"/>
      <c r="D321" s="76"/>
      <c r="E321" s="76"/>
      <c r="F321" s="76"/>
      <c r="G321" s="76"/>
      <c r="H321" s="76"/>
      <c r="I321" s="76"/>
    </row>
    <row r="322">
      <c r="A322" s="76"/>
      <c r="B322" s="76"/>
      <c r="C322" s="76"/>
      <c r="D322" s="76"/>
      <c r="E322" s="76"/>
      <c r="F322" s="76"/>
      <c r="G322" s="76"/>
      <c r="H322" s="76"/>
      <c r="I322" s="76"/>
    </row>
    <row r="323">
      <c r="A323" s="76"/>
      <c r="B323" s="76"/>
      <c r="C323" s="76"/>
      <c r="D323" s="76"/>
      <c r="E323" s="76"/>
      <c r="F323" s="76"/>
      <c r="G323" s="76"/>
      <c r="H323" s="76"/>
      <c r="I323" s="76"/>
    </row>
    <row r="324">
      <c r="A324" s="76"/>
      <c r="B324" s="76"/>
      <c r="C324" s="76"/>
      <c r="D324" s="76"/>
      <c r="E324" s="76"/>
      <c r="F324" s="76"/>
      <c r="G324" s="76"/>
      <c r="H324" s="76"/>
      <c r="I324" s="76"/>
    </row>
    <row r="325">
      <c r="A325" s="76"/>
      <c r="B325" s="76"/>
      <c r="C325" s="76"/>
      <c r="D325" s="76"/>
      <c r="E325" s="76"/>
      <c r="F325" s="76"/>
      <c r="G325" s="76"/>
      <c r="H325" s="76"/>
      <c r="I325" s="76"/>
    </row>
    <row r="326">
      <c r="A326" s="76"/>
      <c r="B326" s="76"/>
      <c r="C326" s="76"/>
      <c r="D326" s="76"/>
      <c r="E326" s="76"/>
      <c r="F326" s="76"/>
      <c r="G326" s="76"/>
      <c r="H326" s="76"/>
      <c r="I326" s="76"/>
    </row>
    <row r="327">
      <c r="A327" s="76"/>
      <c r="B327" s="76"/>
      <c r="C327" s="76"/>
      <c r="D327" s="76"/>
      <c r="E327" s="76"/>
      <c r="F327" s="76"/>
      <c r="G327" s="76"/>
      <c r="H327" s="76"/>
      <c r="I327" s="76"/>
    </row>
    <row r="328">
      <c r="A328" s="76"/>
      <c r="B328" s="76"/>
      <c r="C328" s="76"/>
      <c r="D328" s="76"/>
      <c r="E328" s="76"/>
      <c r="F328" s="76"/>
      <c r="G328" s="76"/>
      <c r="H328" s="76"/>
      <c r="I328" s="76"/>
    </row>
    <row r="329">
      <c r="A329" s="76"/>
      <c r="B329" s="76"/>
      <c r="C329" s="76"/>
      <c r="D329" s="76"/>
      <c r="E329" s="76"/>
      <c r="F329" s="76"/>
      <c r="G329" s="76"/>
      <c r="H329" s="76"/>
      <c r="I329" s="76"/>
    </row>
    <row r="330">
      <c r="A330" s="76"/>
      <c r="B330" s="76"/>
      <c r="C330" s="76"/>
      <c r="D330" s="76"/>
      <c r="E330" s="76"/>
      <c r="F330" s="76"/>
      <c r="G330" s="76"/>
      <c r="H330" s="76"/>
      <c r="I330" s="76"/>
    </row>
    <row r="331">
      <c r="A331" s="76"/>
      <c r="B331" s="76"/>
      <c r="C331" s="76"/>
      <c r="D331" s="76"/>
      <c r="E331" s="76"/>
      <c r="F331" s="76"/>
      <c r="G331" s="76"/>
      <c r="H331" s="76"/>
      <c r="I331" s="76"/>
    </row>
    <row r="332">
      <c r="A332" s="76"/>
      <c r="B332" s="76"/>
      <c r="C332" s="76"/>
      <c r="D332" s="76"/>
      <c r="E332" s="76"/>
      <c r="F332" s="76"/>
      <c r="G332" s="76"/>
      <c r="H332" s="76"/>
      <c r="I332" s="76"/>
    </row>
    <row r="333">
      <c r="A333" s="76"/>
      <c r="B333" s="76"/>
      <c r="C333" s="76"/>
      <c r="D333" s="76"/>
      <c r="E333" s="76"/>
      <c r="F333" s="76"/>
      <c r="G333" s="76"/>
      <c r="H333" s="76"/>
      <c r="I333" s="76"/>
    </row>
    <row r="334">
      <c r="A334" s="76"/>
      <c r="B334" s="76"/>
      <c r="C334" s="76"/>
      <c r="D334" s="76"/>
      <c r="E334" s="76"/>
      <c r="F334" s="76"/>
      <c r="G334" s="76"/>
      <c r="H334" s="76"/>
      <c r="I334" s="76"/>
    </row>
    <row r="335">
      <c r="A335" s="76"/>
      <c r="B335" s="76"/>
      <c r="C335" s="76"/>
      <c r="D335" s="76"/>
      <c r="E335" s="76"/>
      <c r="F335" s="76"/>
      <c r="G335" s="76"/>
      <c r="H335" s="76"/>
      <c r="I335" s="76"/>
    </row>
    <row r="336">
      <c r="A336" s="76"/>
      <c r="B336" s="76"/>
      <c r="C336" s="76"/>
      <c r="D336" s="76"/>
      <c r="E336" s="76"/>
      <c r="F336" s="76"/>
      <c r="G336" s="76"/>
      <c r="H336" s="76"/>
      <c r="I336" s="76"/>
    </row>
    <row r="337">
      <c r="A337" s="76"/>
      <c r="B337" s="76"/>
      <c r="C337" s="76"/>
      <c r="D337" s="76"/>
      <c r="E337" s="76"/>
      <c r="F337" s="76"/>
      <c r="G337" s="76"/>
      <c r="H337" s="76"/>
      <c r="I337" s="76"/>
    </row>
    <row r="338">
      <c r="A338" s="76"/>
      <c r="B338" s="76"/>
      <c r="C338" s="76"/>
      <c r="D338" s="76"/>
      <c r="E338" s="76"/>
      <c r="F338" s="76"/>
      <c r="G338" s="76"/>
      <c r="H338" s="76"/>
      <c r="I338" s="76"/>
    </row>
    <row r="339">
      <c r="A339" s="76"/>
      <c r="B339" s="76"/>
      <c r="C339" s="76"/>
      <c r="D339" s="76"/>
      <c r="E339" s="76"/>
      <c r="F339" s="76"/>
      <c r="G339" s="76"/>
      <c r="H339" s="76"/>
      <c r="I339" s="76"/>
    </row>
    <row r="340">
      <c r="A340" s="76"/>
      <c r="B340" s="76"/>
      <c r="C340" s="76"/>
      <c r="D340" s="76"/>
      <c r="E340" s="76"/>
      <c r="F340" s="76"/>
      <c r="G340" s="76"/>
      <c r="H340" s="76"/>
      <c r="I340" s="76"/>
    </row>
    <row r="341">
      <c r="A341" s="76"/>
      <c r="B341" s="76"/>
      <c r="C341" s="76"/>
      <c r="D341" s="76"/>
      <c r="E341" s="76"/>
      <c r="F341" s="76"/>
      <c r="G341" s="76"/>
      <c r="H341" s="76"/>
      <c r="I341" s="76"/>
    </row>
    <row r="342">
      <c r="A342" s="76"/>
      <c r="B342" s="76"/>
      <c r="C342" s="76"/>
      <c r="D342" s="76"/>
      <c r="E342" s="76"/>
      <c r="F342" s="76"/>
      <c r="G342" s="76"/>
      <c r="H342" s="76"/>
      <c r="I342" s="76"/>
    </row>
    <row r="343">
      <c r="A343" s="76"/>
      <c r="B343" s="76"/>
      <c r="C343" s="76"/>
      <c r="D343" s="76"/>
      <c r="E343" s="76"/>
      <c r="F343" s="76"/>
      <c r="G343" s="76"/>
      <c r="H343" s="76"/>
      <c r="I343" s="76"/>
    </row>
    <row r="344">
      <c r="A344" s="76"/>
      <c r="B344" s="76"/>
      <c r="C344" s="76"/>
      <c r="D344" s="76"/>
      <c r="E344" s="76"/>
      <c r="F344" s="76"/>
      <c r="G344" s="76"/>
      <c r="H344" s="76"/>
      <c r="I344" s="76"/>
    </row>
    <row r="345">
      <c r="A345" s="76"/>
      <c r="B345" s="76"/>
      <c r="C345" s="76"/>
      <c r="D345" s="76"/>
      <c r="E345" s="76"/>
      <c r="F345" s="76"/>
      <c r="G345" s="76"/>
      <c r="H345" s="76"/>
      <c r="I345" s="76"/>
    </row>
    <row r="346">
      <c r="A346" s="76"/>
      <c r="B346" s="76"/>
      <c r="C346" s="76"/>
      <c r="D346" s="76"/>
      <c r="E346" s="76"/>
      <c r="F346" s="76"/>
      <c r="G346" s="76"/>
      <c r="H346" s="76"/>
      <c r="I346" s="76"/>
    </row>
    <row r="347">
      <c r="A347" s="76"/>
      <c r="B347" s="76"/>
      <c r="C347" s="76"/>
      <c r="D347" s="76"/>
      <c r="E347" s="76"/>
      <c r="F347" s="76"/>
      <c r="G347" s="76"/>
      <c r="H347" s="76"/>
      <c r="I347" s="76"/>
    </row>
    <row r="348">
      <c r="A348" s="76"/>
      <c r="B348" s="76"/>
      <c r="C348" s="76"/>
      <c r="D348" s="76"/>
      <c r="E348" s="76"/>
      <c r="F348" s="76"/>
      <c r="G348" s="76"/>
      <c r="H348" s="76"/>
      <c r="I348" s="76"/>
    </row>
    <row r="349">
      <c r="A349" s="76"/>
      <c r="B349" s="76"/>
      <c r="C349" s="76"/>
      <c r="D349" s="76"/>
      <c r="E349" s="76"/>
      <c r="F349" s="76"/>
      <c r="G349" s="76"/>
      <c r="H349" s="76"/>
      <c r="I349" s="76"/>
    </row>
    <row r="350">
      <c r="A350" s="76"/>
      <c r="B350" s="76"/>
      <c r="C350" s="76"/>
      <c r="D350" s="76"/>
      <c r="E350" s="76"/>
      <c r="F350" s="76"/>
      <c r="G350" s="76"/>
      <c r="H350" s="76"/>
      <c r="I350" s="76"/>
    </row>
    <row r="351">
      <c r="A351" s="76"/>
      <c r="B351" s="76"/>
      <c r="C351" s="76"/>
      <c r="D351" s="76"/>
      <c r="E351" s="76"/>
      <c r="F351" s="76"/>
      <c r="G351" s="76"/>
      <c r="H351" s="76"/>
      <c r="I351" s="76"/>
    </row>
    <row r="352">
      <c r="A352" s="76"/>
      <c r="B352" s="76"/>
      <c r="C352" s="76"/>
      <c r="D352" s="76"/>
      <c r="E352" s="76"/>
      <c r="F352" s="76"/>
      <c r="G352" s="76"/>
      <c r="H352" s="76"/>
      <c r="I352" s="76"/>
    </row>
    <row r="353">
      <c r="A353" s="76"/>
      <c r="B353" s="76"/>
      <c r="C353" s="76"/>
      <c r="D353" s="76"/>
      <c r="E353" s="76"/>
      <c r="F353" s="76"/>
      <c r="G353" s="76"/>
      <c r="H353" s="76"/>
      <c r="I353" s="76"/>
    </row>
    <row r="354">
      <c r="A354" s="76"/>
      <c r="B354" s="76"/>
      <c r="C354" s="76"/>
      <c r="D354" s="76"/>
      <c r="E354" s="76"/>
      <c r="F354" s="76"/>
      <c r="G354" s="76"/>
      <c r="H354" s="76"/>
      <c r="I354" s="76"/>
    </row>
    <row r="355">
      <c r="A355" s="76"/>
      <c r="B355" s="76"/>
      <c r="C355" s="76"/>
      <c r="D355" s="76"/>
      <c r="E355" s="76"/>
      <c r="F355" s="76"/>
      <c r="G355" s="76"/>
      <c r="H355" s="76"/>
      <c r="I355" s="76"/>
    </row>
    <row r="356">
      <c r="A356" s="76"/>
      <c r="B356" s="76"/>
      <c r="C356" s="76"/>
      <c r="D356" s="76"/>
      <c r="E356" s="76"/>
      <c r="F356" s="76"/>
      <c r="G356" s="76"/>
      <c r="H356" s="76"/>
      <c r="I356" s="76"/>
    </row>
    <row r="357">
      <c r="A357" s="76"/>
      <c r="B357" s="76"/>
      <c r="C357" s="76"/>
      <c r="D357" s="76"/>
      <c r="E357" s="76"/>
      <c r="F357" s="76"/>
      <c r="G357" s="76"/>
      <c r="H357" s="76"/>
      <c r="I357" s="76"/>
    </row>
    <row r="358">
      <c r="A358" s="76"/>
      <c r="B358" s="76"/>
      <c r="C358" s="76"/>
      <c r="D358" s="76"/>
      <c r="E358" s="76"/>
      <c r="F358" s="76"/>
      <c r="G358" s="76"/>
      <c r="H358" s="76"/>
      <c r="I358" s="76"/>
    </row>
    <row r="359">
      <c r="A359" s="76"/>
      <c r="B359" s="76"/>
      <c r="C359" s="76"/>
      <c r="D359" s="76"/>
      <c r="E359" s="76"/>
      <c r="F359" s="76"/>
      <c r="G359" s="76"/>
      <c r="H359" s="76"/>
      <c r="I359" s="76"/>
    </row>
    <row r="360">
      <c r="A360" s="76"/>
      <c r="B360" s="76"/>
      <c r="C360" s="76"/>
      <c r="D360" s="76"/>
      <c r="E360" s="76"/>
      <c r="F360" s="76"/>
      <c r="G360" s="76"/>
      <c r="H360" s="76"/>
      <c r="I360" s="76"/>
    </row>
    <row r="361">
      <c r="A361" s="76"/>
      <c r="B361" s="76"/>
      <c r="C361" s="76"/>
      <c r="D361" s="76"/>
      <c r="E361" s="76"/>
      <c r="F361" s="76"/>
      <c r="G361" s="76"/>
      <c r="H361" s="76"/>
      <c r="I361" s="76"/>
    </row>
    <row r="362">
      <c r="A362" s="76"/>
      <c r="B362" s="76"/>
      <c r="C362" s="76"/>
      <c r="D362" s="76"/>
      <c r="E362" s="76"/>
      <c r="F362" s="76"/>
      <c r="G362" s="76"/>
      <c r="H362" s="76"/>
      <c r="I362" s="76"/>
    </row>
    <row r="363">
      <c r="A363" s="76"/>
      <c r="B363" s="76"/>
      <c r="C363" s="76"/>
      <c r="D363" s="76"/>
      <c r="E363" s="76"/>
      <c r="F363" s="76"/>
      <c r="G363" s="76"/>
      <c r="H363" s="76"/>
      <c r="I363" s="76"/>
    </row>
    <row r="364">
      <c r="A364" s="76"/>
      <c r="B364" s="76"/>
      <c r="C364" s="76"/>
      <c r="D364" s="76"/>
      <c r="E364" s="76"/>
      <c r="F364" s="76"/>
      <c r="G364" s="76"/>
      <c r="H364" s="76"/>
      <c r="I364" s="76"/>
    </row>
    <row r="365">
      <c r="A365" s="76"/>
      <c r="B365" s="76"/>
      <c r="C365" s="76"/>
      <c r="D365" s="76"/>
      <c r="E365" s="76"/>
      <c r="F365" s="76"/>
      <c r="G365" s="76"/>
      <c r="H365" s="76"/>
      <c r="I365" s="76"/>
    </row>
    <row r="366">
      <c r="A366" s="76"/>
      <c r="B366" s="76"/>
      <c r="C366" s="76"/>
      <c r="D366" s="76"/>
      <c r="E366" s="76"/>
      <c r="F366" s="76"/>
      <c r="G366" s="76"/>
      <c r="H366" s="76"/>
      <c r="I366" s="76"/>
    </row>
    <row r="367">
      <c r="A367" s="76"/>
      <c r="B367" s="76"/>
      <c r="C367" s="76"/>
      <c r="D367" s="76"/>
      <c r="E367" s="76"/>
      <c r="F367" s="76"/>
      <c r="G367" s="76"/>
      <c r="H367" s="76"/>
      <c r="I367" s="76"/>
    </row>
    <row r="368">
      <c r="A368" s="76"/>
      <c r="B368" s="76"/>
      <c r="C368" s="76"/>
      <c r="D368" s="76"/>
      <c r="E368" s="76"/>
      <c r="F368" s="76"/>
      <c r="G368" s="76"/>
      <c r="H368" s="76"/>
      <c r="I368" s="76"/>
    </row>
    <row r="369">
      <c r="A369" s="76"/>
      <c r="B369" s="76"/>
      <c r="C369" s="76"/>
      <c r="D369" s="76"/>
      <c r="E369" s="76"/>
      <c r="F369" s="76"/>
      <c r="G369" s="76"/>
      <c r="H369" s="76"/>
      <c r="I369" s="76"/>
    </row>
    <row r="370">
      <c r="A370" s="76"/>
      <c r="B370" s="76"/>
      <c r="C370" s="76"/>
      <c r="D370" s="76"/>
      <c r="E370" s="76"/>
      <c r="F370" s="76"/>
      <c r="G370" s="76"/>
      <c r="H370" s="76"/>
      <c r="I370" s="76"/>
    </row>
    <row r="371">
      <c r="A371" s="76"/>
      <c r="B371" s="76"/>
      <c r="C371" s="76"/>
      <c r="D371" s="76"/>
      <c r="E371" s="76"/>
      <c r="F371" s="76"/>
      <c r="G371" s="76"/>
      <c r="H371" s="76"/>
      <c r="I371" s="76"/>
    </row>
    <row r="372">
      <c r="A372" s="76"/>
      <c r="B372" s="76"/>
      <c r="C372" s="76"/>
      <c r="D372" s="76"/>
      <c r="E372" s="76"/>
      <c r="F372" s="76"/>
      <c r="G372" s="76"/>
      <c r="H372" s="76"/>
      <c r="I372" s="76"/>
    </row>
    <row r="373">
      <c r="A373" s="76"/>
      <c r="B373" s="76"/>
      <c r="C373" s="76"/>
      <c r="D373" s="76"/>
      <c r="E373" s="76"/>
      <c r="F373" s="76"/>
      <c r="G373" s="76"/>
      <c r="H373" s="76"/>
      <c r="I373" s="76"/>
    </row>
    <row r="374">
      <c r="A374" s="76"/>
      <c r="B374" s="76"/>
      <c r="C374" s="76"/>
      <c r="D374" s="76"/>
      <c r="E374" s="76"/>
      <c r="F374" s="76"/>
      <c r="G374" s="76"/>
      <c r="H374" s="76"/>
      <c r="I374" s="76"/>
    </row>
    <row r="375">
      <c r="A375" s="76"/>
      <c r="B375" s="76"/>
      <c r="C375" s="76"/>
      <c r="D375" s="76"/>
      <c r="E375" s="76"/>
      <c r="F375" s="76"/>
      <c r="G375" s="76"/>
      <c r="H375" s="76"/>
      <c r="I375" s="76"/>
    </row>
    <row r="376">
      <c r="A376" s="76"/>
      <c r="B376" s="76"/>
      <c r="C376" s="76"/>
      <c r="D376" s="76"/>
      <c r="E376" s="76"/>
      <c r="F376" s="76"/>
      <c r="G376" s="76"/>
      <c r="H376" s="76"/>
      <c r="I376" s="76"/>
    </row>
    <row r="377">
      <c r="A377" s="76"/>
      <c r="B377" s="76"/>
      <c r="C377" s="76"/>
      <c r="D377" s="76"/>
      <c r="E377" s="76"/>
      <c r="F377" s="76"/>
      <c r="G377" s="76"/>
      <c r="H377" s="76"/>
      <c r="I377" s="76"/>
    </row>
    <row r="378">
      <c r="A378" s="76"/>
      <c r="B378" s="76"/>
      <c r="C378" s="76"/>
      <c r="D378" s="76"/>
      <c r="E378" s="76"/>
      <c r="F378" s="76"/>
      <c r="G378" s="76"/>
      <c r="H378" s="76"/>
      <c r="I378" s="76"/>
    </row>
    <row r="379">
      <c r="A379" s="76"/>
      <c r="B379" s="76"/>
      <c r="C379" s="76"/>
      <c r="D379" s="76"/>
      <c r="E379" s="76"/>
      <c r="F379" s="76"/>
      <c r="G379" s="76"/>
      <c r="H379" s="76"/>
      <c r="I379" s="76"/>
    </row>
    <row r="380">
      <c r="A380" s="76"/>
      <c r="B380" s="76"/>
      <c r="C380" s="76"/>
      <c r="D380" s="76"/>
      <c r="E380" s="76"/>
      <c r="F380" s="76"/>
      <c r="G380" s="76"/>
      <c r="H380" s="76"/>
      <c r="I380" s="76"/>
    </row>
    <row r="381">
      <c r="A381" s="76"/>
      <c r="B381" s="76"/>
      <c r="C381" s="76"/>
      <c r="D381" s="76"/>
      <c r="E381" s="76"/>
      <c r="F381" s="76"/>
      <c r="G381" s="76"/>
      <c r="H381" s="76"/>
      <c r="I381" s="76"/>
    </row>
    <row r="382">
      <c r="A382" s="76"/>
      <c r="B382" s="76"/>
      <c r="C382" s="76"/>
      <c r="D382" s="76"/>
      <c r="E382" s="76"/>
      <c r="F382" s="76"/>
      <c r="G382" s="76"/>
      <c r="H382" s="76"/>
      <c r="I382" s="76"/>
    </row>
    <row r="383">
      <c r="A383" s="76"/>
      <c r="B383" s="76"/>
      <c r="C383" s="76"/>
      <c r="D383" s="76"/>
      <c r="E383" s="76"/>
      <c r="F383" s="76"/>
      <c r="G383" s="76"/>
      <c r="H383" s="76"/>
      <c r="I383" s="76"/>
    </row>
    <row r="384">
      <c r="A384" s="76"/>
      <c r="B384" s="76"/>
      <c r="C384" s="76"/>
      <c r="D384" s="76"/>
      <c r="E384" s="76"/>
      <c r="F384" s="76"/>
      <c r="G384" s="76"/>
      <c r="H384" s="76"/>
      <c r="I384" s="76"/>
    </row>
    <row r="385">
      <c r="A385" s="76"/>
      <c r="B385" s="76"/>
      <c r="C385" s="76"/>
      <c r="D385" s="76"/>
      <c r="E385" s="76"/>
      <c r="F385" s="76"/>
      <c r="G385" s="76"/>
      <c r="H385" s="76"/>
      <c r="I385" s="76"/>
    </row>
    <row r="386">
      <c r="A386" s="76"/>
      <c r="B386" s="76"/>
      <c r="C386" s="76"/>
      <c r="D386" s="76"/>
      <c r="E386" s="76"/>
      <c r="F386" s="76"/>
      <c r="G386" s="76"/>
      <c r="H386" s="76"/>
      <c r="I386" s="76"/>
    </row>
    <row r="387">
      <c r="A387" s="76"/>
      <c r="B387" s="76"/>
      <c r="C387" s="76"/>
      <c r="D387" s="76"/>
      <c r="E387" s="76"/>
      <c r="F387" s="76"/>
      <c r="G387" s="76"/>
      <c r="H387" s="76"/>
      <c r="I387" s="76"/>
    </row>
    <row r="388">
      <c r="A388" s="76"/>
      <c r="B388" s="76"/>
      <c r="C388" s="76"/>
      <c r="D388" s="76"/>
      <c r="E388" s="76"/>
      <c r="F388" s="76"/>
      <c r="G388" s="76"/>
      <c r="H388" s="76"/>
      <c r="I388" s="76"/>
    </row>
    <row r="389">
      <c r="A389" s="76"/>
      <c r="B389" s="76"/>
      <c r="C389" s="76"/>
      <c r="D389" s="76"/>
      <c r="E389" s="76"/>
      <c r="F389" s="76"/>
      <c r="G389" s="76"/>
      <c r="H389" s="76"/>
      <c r="I389" s="76"/>
    </row>
    <row r="390">
      <c r="A390" s="76"/>
      <c r="B390" s="76"/>
      <c r="C390" s="76"/>
      <c r="D390" s="76"/>
      <c r="E390" s="76"/>
      <c r="F390" s="76"/>
      <c r="G390" s="76"/>
      <c r="H390" s="76"/>
      <c r="I390" s="76"/>
    </row>
    <row r="391">
      <c r="A391" s="76"/>
      <c r="B391" s="76"/>
      <c r="C391" s="76"/>
      <c r="D391" s="76"/>
      <c r="E391" s="76"/>
      <c r="F391" s="76"/>
      <c r="G391" s="76"/>
      <c r="H391" s="76"/>
      <c r="I391" s="76"/>
    </row>
    <row r="392">
      <c r="A392" s="76"/>
      <c r="B392" s="76"/>
      <c r="C392" s="76"/>
      <c r="D392" s="76"/>
      <c r="E392" s="76"/>
      <c r="F392" s="76"/>
      <c r="G392" s="76"/>
      <c r="H392" s="76"/>
      <c r="I392" s="76"/>
    </row>
    <row r="393">
      <c r="A393" s="76"/>
      <c r="B393" s="76"/>
      <c r="C393" s="76"/>
      <c r="D393" s="76"/>
      <c r="E393" s="76"/>
      <c r="F393" s="76"/>
      <c r="G393" s="76"/>
      <c r="H393" s="76"/>
      <c r="I393" s="76"/>
    </row>
    <row r="394">
      <c r="A394" s="76"/>
      <c r="B394" s="76"/>
      <c r="C394" s="76"/>
      <c r="D394" s="76"/>
      <c r="E394" s="76"/>
      <c r="F394" s="76"/>
      <c r="G394" s="76"/>
      <c r="H394" s="76"/>
      <c r="I394" s="76"/>
    </row>
    <row r="395">
      <c r="A395" s="76"/>
      <c r="B395" s="76"/>
      <c r="C395" s="76"/>
      <c r="D395" s="76"/>
      <c r="E395" s="76"/>
      <c r="F395" s="76"/>
      <c r="G395" s="76"/>
      <c r="H395" s="76"/>
      <c r="I395" s="76"/>
    </row>
    <row r="396">
      <c r="A396" s="76"/>
      <c r="B396" s="76"/>
      <c r="C396" s="76"/>
      <c r="D396" s="76"/>
      <c r="E396" s="76"/>
      <c r="F396" s="76"/>
      <c r="G396" s="76"/>
      <c r="H396" s="76"/>
      <c r="I396" s="76"/>
    </row>
    <row r="397">
      <c r="A397" s="76"/>
      <c r="B397" s="76"/>
      <c r="C397" s="76"/>
      <c r="D397" s="76"/>
      <c r="E397" s="76"/>
      <c r="F397" s="76"/>
      <c r="G397" s="76"/>
      <c r="H397" s="76"/>
      <c r="I397" s="76"/>
    </row>
    <row r="398">
      <c r="A398" s="76"/>
      <c r="B398" s="76"/>
      <c r="C398" s="76"/>
      <c r="D398" s="76"/>
      <c r="E398" s="76"/>
      <c r="F398" s="76"/>
      <c r="G398" s="76"/>
      <c r="H398" s="76"/>
      <c r="I398" s="76"/>
    </row>
    <row r="399">
      <c r="A399" s="76"/>
      <c r="B399" s="76"/>
      <c r="C399" s="76"/>
      <c r="D399" s="76"/>
      <c r="E399" s="76"/>
      <c r="F399" s="76"/>
      <c r="G399" s="76"/>
      <c r="H399" s="76"/>
      <c r="I399" s="76"/>
    </row>
    <row r="400">
      <c r="A400" s="76"/>
      <c r="B400" s="76"/>
      <c r="C400" s="76"/>
      <c r="D400" s="76"/>
      <c r="E400" s="76"/>
      <c r="F400" s="76"/>
      <c r="G400" s="76"/>
      <c r="H400" s="76"/>
      <c r="I400" s="76"/>
    </row>
    <row r="401">
      <c r="A401" s="76"/>
      <c r="B401" s="76"/>
      <c r="C401" s="76"/>
      <c r="D401" s="76"/>
      <c r="E401" s="76"/>
      <c r="F401" s="76"/>
      <c r="G401" s="76"/>
      <c r="H401" s="76"/>
      <c r="I401" s="76"/>
    </row>
    <row r="402">
      <c r="A402" s="76"/>
      <c r="B402" s="76"/>
      <c r="C402" s="76"/>
      <c r="D402" s="76"/>
      <c r="E402" s="76"/>
      <c r="F402" s="76"/>
      <c r="G402" s="76"/>
      <c r="H402" s="76"/>
      <c r="I402" s="76"/>
    </row>
    <row r="403">
      <c r="A403" s="76"/>
      <c r="B403" s="76"/>
      <c r="C403" s="76"/>
      <c r="D403" s="76"/>
      <c r="E403" s="76"/>
      <c r="F403" s="76"/>
      <c r="G403" s="76"/>
      <c r="H403" s="76"/>
      <c r="I403" s="76"/>
    </row>
    <row r="404">
      <c r="A404" s="76"/>
      <c r="B404" s="76"/>
      <c r="C404" s="76"/>
      <c r="D404" s="76"/>
      <c r="E404" s="76"/>
      <c r="F404" s="76"/>
      <c r="G404" s="76"/>
      <c r="H404" s="76"/>
      <c r="I404" s="76"/>
    </row>
    <row r="405">
      <c r="A405" s="76"/>
      <c r="B405" s="76"/>
      <c r="C405" s="76"/>
      <c r="D405" s="76"/>
      <c r="E405" s="76"/>
      <c r="F405" s="76"/>
      <c r="G405" s="76"/>
      <c r="H405" s="76"/>
      <c r="I405" s="76"/>
    </row>
    <row r="406">
      <c r="A406" s="76"/>
      <c r="B406" s="76"/>
      <c r="C406" s="76"/>
      <c r="D406" s="76"/>
      <c r="E406" s="76"/>
      <c r="F406" s="76"/>
      <c r="G406" s="76"/>
      <c r="H406" s="76"/>
      <c r="I406" s="76"/>
    </row>
    <row r="407">
      <c r="A407" s="76"/>
      <c r="B407" s="76"/>
      <c r="C407" s="76"/>
      <c r="D407" s="76"/>
      <c r="E407" s="76"/>
      <c r="F407" s="76"/>
      <c r="G407" s="76"/>
      <c r="H407" s="76"/>
      <c r="I407" s="76"/>
    </row>
    <row r="408">
      <c r="A408" s="76"/>
      <c r="B408" s="76"/>
      <c r="C408" s="76"/>
      <c r="D408" s="76"/>
      <c r="E408" s="76"/>
      <c r="F408" s="76"/>
      <c r="G408" s="76"/>
      <c r="H408" s="76"/>
      <c r="I408" s="76"/>
    </row>
    <row r="409">
      <c r="A409" s="76"/>
      <c r="B409" s="76"/>
      <c r="C409" s="76"/>
      <c r="D409" s="76"/>
      <c r="E409" s="76"/>
      <c r="F409" s="76"/>
      <c r="G409" s="76"/>
      <c r="H409" s="76"/>
      <c r="I409" s="76"/>
    </row>
    <row r="410">
      <c r="A410" s="76"/>
      <c r="B410" s="76"/>
      <c r="C410" s="76"/>
      <c r="D410" s="76"/>
      <c r="E410" s="76"/>
      <c r="F410" s="76"/>
      <c r="G410" s="76"/>
      <c r="H410" s="76"/>
      <c r="I410" s="76"/>
    </row>
    <row r="411">
      <c r="A411" s="76"/>
      <c r="B411" s="76"/>
      <c r="C411" s="76"/>
      <c r="D411" s="76"/>
      <c r="E411" s="76"/>
      <c r="F411" s="76"/>
      <c r="G411" s="76"/>
      <c r="H411" s="76"/>
      <c r="I411" s="76"/>
    </row>
    <row r="412">
      <c r="A412" s="76"/>
      <c r="B412" s="76"/>
      <c r="C412" s="76"/>
      <c r="D412" s="76"/>
      <c r="E412" s="76"/>
      <c r="F412" s="76"/>
      <c r="G412" s="76"/>
      <c r="H412" s="76"/>
      <c r="I412" s="76"/>
    </row>
    <row r="413">
      <c r="A413" s="76"/>
      <c r="B413" s="76"/>
      <c r="C413" s="76"/>
      <c r="D413" s="76"/>
      <c r="E413" s="76"/>
      <c r="F413" s="76"/>
      <c r="G413" s="76"/>
      <c r="H413" s="76"/>
      <c r="I413" s="76"/>
    </row>
    <row r="414">
      <c r="A414" s="76"/>
      <c r="B414" s="76"/>
      <c r="C414" s="76"/>
      <c r="D414" s="76"/>
      <c r="E414" s="76"/>
      <c r="F414" s="76"/>
      <c r="G414" s="76"/>
      <c r="H414" s="76"/>
      <c r="I414" s="76"/>
    </row>
    <row r="415">
      <c r="A415" s="76"/>
      <c r="B415" s="76"/>
      <c r="C415" s="76"/>
      <c r="D415" s="76"/>
      <c r="E415" s="76"/>
      <c r="F415" s="76"/>
      <c r="G415" s="76"/>
      <c r="H415" s="76"/>
      <c r="I415" s="76"/>
    </row>
    <row r="416">
      <c r="A416" s="76"/>
      <c r="B416" s="76"/>
      <c r="C416" s="76"/>
      <c r="D416" s="76"/>
      <c r="E416" s="76"/>
      <c r="F416" s="76"/>
      <c r="G416" s="76"/>
      <c r="H416" s="76"/>
      <c r="I416" s="76"/>
    </row>
    <row r="417">
      <c r="A417" s="76"/>
      <c r="B417" s="76"/>
      <c r="C417" s="76"/>
      <c r="D417" s="76"/>
      <c r="E417" s="76"/>
      <c r="F417" s="76"/>
      <c r="G417" s="76"/>
      <c r="H417" s="76"/>
      <c r="I417" s="76"/>
    </row>
    <row r="418">
      <c r="A418" s="76"/>
      <c r="B418" s="76"/>
      <c r="C418" s="76"/>
      <c r="D418" s="76"/>
      <c r="E418" s="76"/>
      <c r="F418" s="76"/>
      <c r="G418" s="76"/>
      <c r="H418" s="76"/>
      <c r="I418" s="76"/>
    </row>
    <row r="419">
      <c r="A419" s="76"/>
      <c r="B419" s="76"/>
      <c r="C419" s="76"/>
      <c r="D419" s="76"/>
      <c r="E419" s="76"/>
      <c r="F419" s="76"/>
      <c r="G419" s="76"/>
      <c r="H419" s="76"/>
      <c r="I419" s="76"/>
    </row>
    <row r="420">
      <c r="A420" s="76"/>
      <c r="B420" s="76"/>
      <c r="C420" s="76"/>
      <c r="D420" s="76"/>
      <c r="E420" s="76"/>
      <c r="F420" s="76"/>
      <c r="G420" s="76"/>
      <c r="H420" s="76"/>
      <c r="I420" s="76"/>
    </row>
    <row r="421">
      <c r="A421" s="76"/>
      <c r="B421" s="76"/>
      <c r="C421" s="76"/>
      <c r="D421" s="76"/>
      <c r="E421" s="76"/>
      <c r="F421" s="76"/>
      <c r="G421" s="76"/>
      <c r="H421" s="76"/>
      <c r="I421" s="76"/>
    </row>
    <row r="422">
      <c r="A422" s="76"/>
      <c r="B422" s="76"/>
      <c r="C422" s="76"/>
      <c r="D422" s="76"/>
      <c r="E422" s="76"/>
      <c r="F422" s="76"/>
      <c r="G422" s="76"/>
      <c r="H422" s="76"/>
      <c r="I422" s="76"/>
    </row>
    <row r="423">
      <c r="A423" s="76"/>
      <c r="B423" s="76"/>
      <c r="C423" s="76"/>
      <c r="D423" s="76"/>
      <c r="E423" s="76"/>
      <c r="F423" s="76"/>
      <c r="G423" s="76"/>
      <c r="H423" s="76"/>
      <c r="I423" s="76"/>
    </row>
    <row r="424">
      <c r="A424" s="76"/>
      <c r="B424" s="76"/>
      <c r="C424" s="76"/>
      <c r="D424" s="76"/>
      <c r="E424" s="76"/>
      <c r="F424" s="76"/>
      <c r="G424" s="76"/>
      <c r="H424" s="76"/>
      <c r="I424" s="76"/>
    </row>
    <row r="425">
      <c r="A425" s="76"/>
      <c r="B425" s="76"/>
      <c r="C425" s="76"/>
      <c r="D425" s="76"/>
      <c r="E425" s="76"/>
      <c r="F425" s="76"/>
      <c r="G425" s="76"/>
      <c r="H425" s="76"/>
      <c r="I425" s="76"/>
    </row>
    <row r="426">
      <c r="A426" s="76"/>
      <c r="B426" s="76"/>
      <c r="C426" s="76"/>
      <c r="D426" s="76"/>
      <c r="E426" s="76"/>
      <c r="F426" s="76"/>
      <c r="G426" s="76"/>
      <c r="H426" s="76"/>
      <c r="I426" s="76"/>
    </row>
    <row r="427">
      <c r="A427" s="76"/>
      <c r="B427" s="76"/>
      <c r="C427" s="76"/>
      <c r="D427" s="76"/>
      <c r="E427" s="76"/>
      <c r="F427" s="76"/>
      <c r="G427" s="76"/>
      <c r="H427" s="76"/>
      <c r="I427" s="76"/>
    </row>
    <row r="428">
      <c r="A428" s="76"/>
      <c r="B428" s="76"/>
      <c r="C428" s="76"/>
      <c r="D428" s="76"/>
      <c r="E428" s="76"/>
      <c r="F428" s="76"/>
      <c r="G428" s="76"/>
      <c r="H428" s="76"/>
      <c r="I428" s="76"/>
    </row>
    <row r="429">
      <c r="A429" s="76"/>
      <c r="B429" s="76"/>
      <c r="C429" s="76"/>
      <c r="D429" s="76"/>
      <c r="E429" s="76"/>
      <c r="F429" s="76"/>
      <c r="G429" s="76"/>
      <c r="H429" s="76"/>
      <c r="I429" s="76"/>
    </row>
    <row r="430">
      <c r="A430" s="76"/>
      <c r="B430" s="76"/>
      <c r="C430" s="76"/>
      <c r="D430" s="76"/>
      <c r="E430" s="76"/>
      <c r="F430" s="76"/>
      <c r="G430" s="76"/>
      <c r="H430" s="76"/>
      <c r="I430" s="76"/>
    </row>
    <row r="431">
      <c r="A431" s="76"/>
      <c r="B431" s="76"/>
      <c r="C431" s="76"/>
      <c r="D431" s="76"/>
      <c r="E431" s="76"/>
      <c r="F431" s="76"/>
      <c r="G431" s="76"/>
      <c r="H431" s="76"/>
      <c r="I431" s="76"/>
    </row>
    <row r="432">
      <c r="A432" s="76"/>
      <c r="B432" s="76"/>
      <c r="C432" s="76"/>
      <c r="D432" s="76"/>
      <c r="E432" s="76"/>
      <c r="F432" s="76"/>
      <c r="G432" s="76"/>
      <c r="H432" s="76"/>
      <c r="I432" s="76"/>
    </row>
    <row r="433">
      <c r="A433" s="76"/>
      <c r="B433" s="76"/>
      <c r="C433" s="76"/>
      <c r="D433" s="76"/>
      <c r="E433" s="76"/>
      <c r="F433" s="76"/>
      <c r="G433" s="76"/>
      <c r="H433" s="76"/>
      <c r="I433" s="76"/>
    </row>
    <row r="434">
      <c r="A434" s="76"/>
      <c r="B434" s="76"/>
      <c r="C434" s="76"/>
      <c r="D434" s="76"/>
      <c r="E434" s="76"/>
      <c r="F434" s="76"/>
      <c r="G434" s="76"/>
      <c r="H434" s="76"/>
      <c r="I434" s="76"/>
    </row>
    <row r="435">
      <c r="A435" s="76"/>
      <c r="B435" s="76"/>
      <c r="C435" s="76"/>
      <c r="D435" s="76"/>
      <c r="E435" s="76"/>
      <c r="F435" s="76"/>
      <c r="G435" s="76"/>
      <c r="H435" s="76"/>
      <c r="I435" s="76"/>
    </row>
    <row r="436">
      <c r="A436" s="76"/>
      <c r="B436" s="76"/>
      <c r="C436" s="76"/>
      <c r="D436" s="76"/>
      <c r="E436" s="76"/>
      <c r="F436" s="76"/>
      <c r="G436" s="76"/>
      <c r="H436" s="76"/>
      <c r="I436" s="76"/>
    </row>
    <row r="437">
      <c r="A437" s="76"/>
      <c r="B437" s="76"/>
      <c r="C437" s="76"/>
      <c r="D437" s="76"/>
      <c r="E437" s="76"/>
      <c r="F437" s="76"/>
      <c r="G437" s="76"/>
      <c r="H437" s="76"/>
      <c r="I437" s="76"/>
    </row>
    <row r="438">
      <c r="A438" s="76"/>
      <c r="B438" s="76"/>
      <c r="C438" s="76"/>
      <c r="D438" s="76"/>
      <c r="E438" s="76"/>
      <c r="F438" s="76"/>
      <c r="G438" s="76"/>
      <c r="H438" s="76"/>
      <c r="I438" s="76"/>
    </row>
    <row r="439">
      <c r="A439" s="76"/>
      <c r="B439" s="76"/>
      <c r="C439" s="76"/>
      <c r="D439" s="76"/>
      <c r="E439" s="76"/>
      <c r="F439" s="76"/>
      <c r="G439" s="76"/>
      <c r="H439" s="76"/>
      <c r="I439" s="76"/>
    </row>
    <row r="440">
      <c r="A440" s="76"/>
      <c r="B440" s="76"/>
      <c r="C440" s="76"/>
      <c r="D440" s="76"/>
      <c r="E440" s="76"/>
      <c r="F440" s="76"/>
      <c r="G440" s="76"/>
      <c r="H440" s="76"/>
      <c r="I440" s="76"/>
    </row>
    <row r="441">
      <c r="A441" s="76"/>
      <c r="B441" s="76"/>
      <c r="C441" s="76"/>
      <c r="D441" s="76"/>
      <c r="E441" s="76"/>
      <c r="F441" s="76"/>
      <c r="G441" s="76"/>
      <c r="H441" s="76"/>
      <c r="I441" s="76"/>
    </row>
    <row r="442">
      <c r="A442" s="76"/>
      <c r="B442" s="76"/>
      <c r="C442" s="76"/>
      <c r="D442" s="76"/>
      <c r="E442" s="76"/>
      <c r="F442" s="76"/>
      <c r="G442" s="76"/>
      <c r="H442" s="76"/>
      <c r="I442" s="76"/>
    </row>
    <row r="443">
      <c r="A443" s="76"/>
      <c r="B443" s="76"/>
      <c r="C443" s="76"/>
      <c r="D443" s="76"/>
      <c r="E443" s="76"/>
      <c r="F443" s="76"/>
      <c r="G443" s="76"/>
      <c r="H443" s="76"/>
      <c r="I443" s="76"/>
    </row>
    <row r="444">
      <c r="A444" s="76"/>
      <c r="B444" s="76"/>
      <c r="C444" s="76"/>
      <c r="D444" s="76"/>
      <c r="E444" s="76"/>
      <c r="F444" s="76"/>
      <c r="G444" s="76"/>
      <c r="H444" s="76"/>
      <c r="I444" s="76"/>
    </row>
    <row r="445">
      <c r="A445" s="76"/>
      <c r="B445" s="76"/>
      <c r="C445" s="76"/>
      <c r="D445" s="76"/>
      <c r="E445" s="76"/>
      <c r="F445" s="76"/>
      <c r="G445" s="76"/>
      <c r="H445" s="76"/>
      <c r="I445" s="76"/>
    </row>
    <row r="446">
      <c r="A446" s="76"/>
      <c r="B446" s="76"/>
      <c r="C446" s="76"/>
      <c r="D446" s="76"/>
      <c r="E446" s="76"/>
      <c r="F446" s="76"/>
      <c r="G446" s="76"/>
      <c r="H446" s="76"/>
      <c r="I446" s="76"/>
    </row>
    <row r="447">
      <c r="A447" s="76"/>
      <c r="B447" s="76"/>
      <c r="C447" s="76"/>
      <c r="D447" s="76"/>
      <c r="E447" s="76"/>
      <c r="F447" s="76"/>
      <c r="G447" s="76"/>
      <c r="H447" s="76"/>
      <c r="I447" s="76"/>
    </row>
    <row r="448">
      <c r="A448" s="76"/>
      <c r="B448" s="76"/>
      <c r="C448" s="76"/>
      <c r="D448" s="76"/>
      <c r="E448" s="76"/>
      <c r="F448" s="76"/>
      <c r="G448" s="76"/>
      <c r="H448" s="76"/>
      <c r="I448" s="76"/>
    </row>
    <row r="449">
      <c r="A449" s="76"/>
      <c r="B449" s="76"/>
      <c r="C449" s="76"/>
      <c r="D449" s="76"/>
      <c r="E449" s="76"/>
      <c r="F449" s="76"/>
      <c r="G449" s="76"/>
      <c r="H449" s="76"/>
      <c r="I449" s="76"/>
    </row>
    <row r="450">
      <c r="A450" s="76"/>
      <c r="B450" s="76"/>
      <c r="C450" s="76"/>
      <c r="D450" s="76"/>
      <c r="E450" s="76"/>
      <c r="F450" s="76"/>
      <c r="G450" s="76"/>
      <c r="H450" s="76"/>
      <c r="I450" s="76"/>
    </row>
    <row r="451">
      <c r="A451" s="76"/>
      <c r="B451" s="76"/>
      <c r="C451" s="76"/>
      <c r="D451" s="76"/>
      <c r="E451" s="76"/>
      <c r="F451" s="76"/>
      <c r="G451" s="76"/>
      <c r="H451" s="76"/>
      <c r="I451" s="76"/>
    </row>
    <row r="452">
      <c r="A452" s="76"/>
      <c r="B452" s="76"/>
      <c r="C452" s="76"/>
      <c r="D452" s="76"/>
      <c r="E452" s="76"/>
      <c r="F452" s="76"/>
      <c r="G452" s="76"/>
      <c r="H452" s="76"/>
      <c r="I452" s="76"/>
    </row>
    <row r="453">
      <c r="A453" s="76"/>
      <c r="B453" s="76"/>
      <c r="C453" s="76"/>
      <c r="D453" s="76"/>
      <c r="E453" s="76"/>
      <c r="F453" s="76"/>
      <c r="G453" s="76"/>
      <c r="H453" s="76"/>
      <c r="I453" s="76"/>
    </row>
    <row r="454">
      <c r="A454" s="76"/>
      <c r="B454" s="76"/>
      <c r="C454" s="76"/>
      <c r="D454" s="76"/>
      <c r="E454" s="76"/>
      <c r="F454" s="76"/>
      <c r="G454" s="76"/>
      <c r="H454" s="76"/>
      <c r="I454" s="76"/>
    </row>
    <row r="455">
      <c r="A455" s="76"/>
      <c r="B455" s="76"/>
      <c r="C455" s="76"/>
      <c r="D455" s="76"/>
      <c r="E455" s="76"/>
      <c r="F455" s="76"/>
      <c r="G455" s="76"/>
      <c r="H455" s="76"/>
      <c r="I455" s="76"/>
    </row>
    <row r="456">
      <c r="A456" s="76"/>
      <c r="B456" s="76"/>
      <c r="C456" s="76"/>
      <c r="D456" s="76"/>
      <c r="E456" s="76"/>
      <c r="F456" s="76"/>
      <c r="G456" s="76"/>
      <c r="H456" s="76"/>
      <c r="I456" s="76"/>
    </row>
    <row r="457">
      <c r="A457" s="76"/>
      <c r="B457" s="76"/>
      <c r="C457" s="76"/>
      <c r="D457" s="76"/>
      <c r="E457" s="76"/>
      <c r="F457" s="76"/>
      <c r="G457" s="76"/>
      <c r="H457" s="76"/>
      <c r="I457" s="76"/>
    </row>
    <row r="458">
      <c r="A458" s="76"/>
      <c r="B458" s="76"/>
      <c r="C458" s="76"/>
      <c r="D458" s="76"/>
      <c r="E458" s="76"/>
      <c r="F458" s="76"/>
      <c r="G458" s="76"/>
      <c r="H458" s="76"/>
      <c r="I458" s="76"/>
    </row>
    <row r="459">
      <c r="A459" s="76"/>
      <c r="B459" s="76"/>
      <c r="C459" s="76"/>
      <c r="D459" s="76"/>
      <c r="E459" s="76"/>
      <c r="F459" s="76"/>
      <c r="G459" s="76"/>
      <c r="H459" s="76"/>
      <c r="I459" s="76"/>
    </row>
    <row r="460">
      <c r="A460" s="76"/>
      <c r="B460" s="76"/>
      <c r="C460" s="76"/>
      <c r="D460" s="76"/>
      <c r="E460" s="76"/>
      <c r="F460" s="76"/>
      <c r="G460" s="76"/>
      <c r="H460" s="76"/>
      <c r="I460" s="76"/>
    </row>
    <row r="461">
      <c r="A461" s="76"/>
      <c r="B461" s="76"/>
      <c r="C461" s="76"/>
      <c r="D461" s="76"/>
      <c r="E461" s="76"/>
      <c r="F461" s="76"/>
      <c r="G461" s="76"/>
      <c r="H461" s="76"/>
      <c r="I461" s="76"/>
    </row>
    <row r="462">
      <c r="A462" s="76"/>
      <c r="B462" s="76"/>
      <c r="C462" s="76"/>
      <c r="D462" s="76"/>
      <c r="E462" s="76"/>
      <c r="F462" s="76"/>
      <c r="G462" s="76"/>
      <c r="H462" s="76"/>
      <c r="I462" s="76"/>
    </row>
    <row r="463">
      <c r="A463" s="76"/>
      <c r="B463" s="76"/>
      <c r="C463" s="76"/>
      <c r="D463" s="76"/>
      <c r="E463" s="76"/>
      <c r="F463" s="76"/>
      <c r="G463" s="76"/>
      <c r="H463" s="76"/>
      <c r="I463" s="76"/>
    </row>
    <row r="464">
      <c r="A464" s="76"/>
      <c r="B464" s="76"/>
      <c r="C464" s="76"/>
      <c r="D464" s="76"/>
      <c r="E464" s="76"/>
      <c r="F464" s="76"/>
      <c r="G464" s="76"/>
      <c r="H464" s="76"/>
      <c r="I464" s="76"/>
    </row>
    <row r="465">
      <c r="A465" s="76"/>
      <c r="B465" s="76"/>
      <c r="C465" s="76"/>
      <c r="D465" s="76"/>
      <c r="E465" s="76"/>
      <c r="F465" s="76"/>
      <c r="G465" s="76"/>
      <c r="H465" s="76"/>
      <c r="I465" s="76"/>
    </row>
    <row r="466">
      <c r="A466" s="76"/>
      <c r="B466" s="76"/>
      <c r="C466" s="76"/>
      <c r="D466" s="76"/>
      <c r="E466" s="76"/>
      <c r="F466" s="76"/>
      <c r="G466" s="76"/>
      <c r="H466" s="76"/>
      <c r="I466" s="76"/>
    </row>
    <row r="467">
      <c r="A467" s="76"/>
      <c r="B467" s="76"/>
      <c r="C467" s="76"/>
      <c r="D467" s="76"/>
      <c r="E467" s="76"/>
      <c r="F467" s="76"/>
      <c r="G467" s="76"/>
      <c r="H467" s="76"/>
      <c r="I467" s="76"/>
    </row>
    <row r="468">
      <c r="A468" s="76"/>
      <c r="B468" s="76"/>
      <c r="C468" s="76"/>
      <c r="D468" s="76"/>
      <c r="E468" s="76"/>
      <c r="F468" s="76"/>
      <c r="G468" s="76"/>
      <c r="H468" s="76"/>
      <c r="I468" s="76"/>
    </row>
    <row r="469">
      <c r="A469" s="76"/>
      <c r="B469" s="76"/>
      <c r="C469" s="76"/>
      <c r="D469" s="76"/>
      <c r="E469" s="76"/>
      <c r="F469" s="76"/>
      <c r="G469" s="76"/>
      <c r="H469" s="76"/>
      <c r="I469" s="76"/>
    </row>
    <row r="470">
      <c r="A470" s="76"/>
      <c r="B470" s="76"/>
      <c r="C470" s="76"/>
      <c r="D470" s="76"/>
      <c r="E470" s="76"/>
      <c r="F470" s="76"/>
      <c r="G470" s="76"/>
      <c r="H470" s="76"/>
      <c r="I470" s="76"/>
    </row>
    <row r="471">
      <c r="A471" s="76"/>
      <c r="B471" s="76"/>
      <c r="C471" s="76"/>
      <c r="D471" s="76"/>
      <c r="E471" s="76"/>
      <c r="F471" s="76"/>
      <c r="G471" s="76"/>
      <c r="H471" s="76"/>
      <c r="I471" s="76"/>
    </row>
    <row r="472">
      <c r="A472" s="76"/>
      <c r="B472" s="76"/>
      <c r="C472" s="76"/>
      <c r="D472" s="76"/>
      <c r="E472" s="76"/>
      <c r="F472" s="76"/>
      <c r="G472" s="76"/>
      <c r="H472" s="76"/>
      <c r="I472" s="76"/>
    </row>
    <row r="473">
      <c r="A473" s="76"/>
      <c r="B473" s="76"/>
      <c r="C473" s="76"/>
      <c r="D473" s="76"/>
      <c r="E473" s="76"/>
      <c r="F473" s="76"/>
      <c r="G473" s="76"/>
      <c r="H473" s="76"/>
      <c r="I473" s="76"/>
    </row>
    <row r="474">
      <c r="A474" s="76"/>
      <c r="B474" s="76"/>
      <c r="C474" s="76"/>
      <c r="D474" s="76"/>
      <c r="E474" s="76"/>
      <c r="F474" s="76"/>
      <c r="G474" s="76"/>
      <c r="H474" s="76"/>
      <c r="I474" s="76"/>
    </row>
    <row r="475">
      <c r="A475" s="76"/>
      <c r="B475" s="76"/>
      <c r="C475" s="76"/>
      <c r="D475" s="76"/>
      <c r="E475" s="76"/>
      <c r="F475" s="76"/>
      <c r="G475" s="76"/>
      <c r="H475" s="76"/>
      <c r="I475" s="76"/>
    </row>
    <row r="476">
      <c r="A476" s="76"/>
      <c r="B476" s="76"/>
      <c r="C476" s="76"/>
      <c r="D476" s="76"/>
      <c r="E476" s="76"/>
      <c r="F476" s="76"/>
      <c r="G476" s="76"/>
      <c r="H476" s="76"/>
      <c r="I476" s="76"/>
    </row>
    <row r="477">
      <c r="A477" s="76"/>
      <c r="B477" s="76"/>
      <c r="C477" s="76"/>
      <c r="D477" s="76"/>
      <c r="E477" s="76"/>
      <c r="F477" s="76"/>
      <c r="G477" s="76"/>
      <c r="H477" s="76"/>
      <c r="I477" s="76"/>
    </row>
    <row r="478">
      <c r="A478" s="76"/>
      <c r="B478" s="76"/>
      <c r="C478" s="76"/>
      <c r="D478" s="76"/>
      <c r="E478" s="76"/>
      <c r="F478" s="76"/>
      <c r="G478" s="76"/>
      <c r="H478" s="76"/>
      <c r="I478" s="76"/>
    </row>
    <row r="479">
      <c r="A479" s="76"/>
      <c r="B479" s="76"/>
      <c r="C479" s="76"/>
      <c r="D479" s="76"/>
      <c r="E479" s="76"/>
      <c r="F479" s="76"/>
      <c r="G479" s="76"/>
      <c r="H479" s="76"/>
      <c r="I479" s="76"/>
    </row>
    <row r="480">
      <c r="A480" s="76"/>
      <c r="B480" s="76"/>
      <c r="C480" s="76"/>
      <c r="D480" s="76"/>
      <c r="E480" s="76"/>
      <c r="F480" s="76"/>
      <c r="G480" s="76"/>
      <c r="H480" s="76"/>
      <c r="I480" s="76"/>
    </row>
    <row r="481">
      <c r="A481" s="76"/>
      <c r="B481" s="76"/>
      <c r="C481" s="76"/>
      <c r="D481" s="76"/>
      <c r="E481" s="76"/>
      <c r="F481" s="76"/>
      <c r="G481" s="76"/>
      <c r="H481" s="76"/>
      <c r="I481" s="76"/>
    </row>
    <row r="482">
      <c r="A482" s="76"/>
      <c r="B482" s="76"/>
      <c r="C482" s="76"/>
      <c r="D482" s="76"/>
      <c r="E482" s="76"/>
      <c r="F482" s="76"/>
      <c r="G482" s="76"/>
      <c r="H482" s="76"/>
      <c r="I482" s="76"/>
    </row>
    <row r="483">
      <c r="A483" s="76"/>
      <c r="B483" s="76"/>
      <c r="C483" s="76"/>
      <c r="D483" s="76"/>
      <c r="E483" s="76"/>
      <c r="F483" s="76"/>
      <c r="G483" s="76"/>
      <c r="H483" s="76"/>
      <c r="I483" s="76"/>
    </row>
    <row r="484">
      <c r="A484" s="76"/>
      <c r="B484" s="76"/>
      <c r="C484" s="76"/>
      <c r="D484" s="76"/>
      <c r="E484" s="76"/>
      <c r="F484" s="76"/>
      <c r="G484" s="76"/>
      <c r="H484" s="76"/>
      <c r="I484" s="76"/>
    </row>
    <row r="485">
      <c r="A485" s="76"/>
      <c r="B485" s="76"/>
      <c r="C485" s="76"/>
      <c r="D485" s="76"/>
      <c r="E485" s="76"/>
      <c r="F485" s="76"/>
      <c r="G485" s="76"/>
      <c r="H485" s="76"/>
      <c r="I485" s="76"/>
    </row>
    <row r="486">
      <c r="A486" s="76"/>
      <c r="B486" s="76"/>
      <c r="C486" s="76"/>
      <c r="D486" s="76"/>
      <c r="E486" s="76"/>
      <c r="F486" s="76"/>
      <c r="G486" s="76"/>
      <c r="H486" s="76"/>
      <c r="I486" s="76"/>
    </row>
    <row r="487">
      <c r="A487" s="76"/>
      <c r="B487" s="76"/>
      <c r="C487" s="76"/>
      <c r="D487" s="76"/>
      <c r="E487" s="76"/>
      <c r="F487" s="76"/>
      <c r="G487" s="76"/>
      <c r="H487" s="76"/>
      <c r="I487" s="76"/>
    </row>
    <row r="488">
      <c r="A488" s="76"/>
      <c r="B488" s="76"/>
      <c r="C488" s="76"/>
      <c r="D488" s="76"/>
      <c r="E488" s="76"/>
      <c r="F488" s="76"/>
      <c r="G488" s="76"/>
      <c r="H488" s="76"/>
      <c r="I488" s="76"/>
    </row>
    <row r="489">
      <c r="A489" s="76"/>
      <c r="B489" s="76"/>
      <c r="C489" s="76"/>
      <c r="D489" s="76"/>
      <c r="E489" s="76"/>
      <c r="F489" s="76"/>
      <c r="G489" s="76"/>
      <c r="H489" s="76"/>
      <c r="I489" s="76"/>
    </row>
    <row r="490">
      <c r="A490" s="76"/>
      <c r="B490" s="76"/>
      <c r="C490" s="76"/>
      <c r="D490" s="76"/>
      <c r="E490" s="76"/>
      <c r="F490" s="76"/>
      <c r="G490" s="76"/>
      <c r="H490" s="76"/>
      <c r="I490" s="76"/>
    </row>
    <row r="491">
      <c r="A491" s="76"/>
      <c r="B491" s="76"/>
      <c r="C491" s="76"/>
      <c r="D491" s="76"/>
      <c r="E491" s="76"/>
      <c r="F491" s="76"/>
      <c r="G491" s="76"/>
      <c r="H491" s="76"/>
      <c r="I491" s="76"/>
    </row>
    <row r="492">
      <c r="A492" s="76"/>
      <c r="B492" s="76"/>
      <c r="C492" s="76"/>
      <c r="D492" s="76"/>
      <c r="E492" s="76"/>
      <c r="F492" s="76"/>
      <c r="G492" s="76"/>
      <c r="H492" s="76"/>
      <c r="I492" s="76"/>
    </row>
    <row r="493">
      <c r="A493" s="76"/>
      <c r="B493" s="76"/>
      <c r="C493" s="76"/>
      <c r="D493" s="76"/>
      <c r="E493" s="76"/>
      <c r="F493" s="76"/>
      <c r="G493" s="76"/>
      <c r="H493" s="76"/>
      <c r="I493" s="76"/>
    </row>
    <row r="494">
      <c r="A494" s="76"/>
      <c r="B494" s="76"/>
      <c r="C494" s="76"/>
      <c r="D494" s="76"/>
      <c r="E494" s="76"/>
      <c r="F494" s="76"/>
      <c r="G494" s="76"/>
      <c r="H494" s="76"/>
      <c r="I494" s="76"/>
    </row>
    <row r="495">
      <c r="A495" s="76"/>
      <c r="B495" s="76"/>
      <c r="C495" s="76"/>
      <c r="D495" s="76"/>
      <c r="E495" s="76"/>
      <c r="F495" s="76"/>
      <c r="G495" s="76"/>
      <c r="H495" s="76"/>
      <c r="I495" s="76"/>
    </row>
    <row r="496">
      <c r="A496" s="76"/>
      <c r="B496" s="76"/>
      <c r="C496" s="76"/>
      <c r="D496" s="76"/>
      <c r="E496" s="76"/>
      <c r="F496" s="76"/>
      <c r="G496" s="76"/>
      <c r="H496" s="76"/>
      <c r="I496" s="76"/>
    </row>
    <row r="497">
      <c r="A497" s="76"/>
      <c r="B497" s="76"/>
      <c r="C497" s="76"/>
      <c r="D497" s="76"/>
      <c r="E497" s="76"/>
      <c r="F497" s="76"/>
      <c r="G497" s="76"/>
      <c r="H497" s="76"/>
      <c r="I497" s="76"/>
    </row>
    <row r="498">
      <c r="A498" s="76"/>
      <c r="B498" s="76"/>
      <c r="C498" s="76"/>
      <c r="D498" s="76"/>
      <c r="E498" s="76"/>
      <c r="F498" s="76"/>
      <c r="G498" s="76"/>
      <c r="H498" s="76"/>
      <c r="I498" s="76"/>
    </row>
    <row r="499">
      <c r="A499" s="76"/>
      <c r="B499" s="76"/>
      <c r="C499" s="76"/>
      <c r="D499" s="76"/>
      <c r="E499" s="76"/>
      <c r="F499" s="76"/>
      <c r="G499" s="76"/>
      <c r="H499" s="76"/>
      <c r="I499" s="76"/>
    </row>
    <row r="500">
      <c r="A500" s="76"/>
      <c r="B500" s="76"/>
      <c r="C500" s="76"/>
      <c r="D500" s="76"/>
      <c r="E500" s="76"/>
      <c r="F500" s="76"/>
      <c r="G500" s="76"/>
      <c r="H500" s="76"/>
      <c r="I500" s="76"/>
    </row>
    <row r="501">
      <c r="A501" s="76"/>
      <c r="B501" s="76"/>
      <c r="C501" s="76"/>
      <c r="D501" s="76"/>
      <c r="E501" s="76"/>
      <c r="F501" s="76"/>
      <c r="G501" s="76"/>
      <c r="H501" s="76"/>
      <c r="I501" s="76"/>
    </row>
    <row r="502">
      <c r="A502" s="76"/>
      <c r="B502" s="76"/>
      <c r="C502" s="76"/>
      <c r="D502" s="76"/>
      <c r="E502" s="76"/>
      <c r="F502" s="76"/>
      <c r="G502" s="76"/>
      <c r="H502" s="76"/>
      <c r="I502" s="76"/>
    </row>
    <row r="503">
      <c r="A503" s="76"/>
      <c r="B503" s="76"/>
      <c r="C503" s="76"/>
      <c r="D503" s="76"/>
      <c r="E503" s="76"/>
      <c r="F503" s="76"/>
      <c r="G503" s="76"/>
      <c r="H503" s="76"/>
      <c r="I503" s="76"/>
    </row>
    <row r="504">
      <c r="A504" s="76"/>
      <c r="B504" s="76"/>
      <c r="C504" s="76"/>
      <c r="D504" s="76"/>
      <c r="E504" s="76"/>
      <c r="F504" s="76"/>
      <c r="G504" s="76"/>
      <c r="H504" s="76"/>
      <c r="I504" s="76"/>
    </row>
    <row r="505">
      <c r="A505" s="76"/>
      <c r="B505" s="76"/>
      <c r="C505" s="76"/>
      <c r="D505" s="76"/>
      <c r="E505" s="76"/>
      <c r="F505" s="76"/>
      <c r="G505" s="76"/>
      <c r="H505" s="76"/>
      <c r="I505" s="76"/>
    </row>
    <row r="506">
      <c r="A506" s="76"/>
      <c r="B506" s="76"/>
      <c r="C506" s="76"/>
      <c r="D506" s="76"/>
      <c r="E506" s="76"/>
      <c r="F506" s="76"/>
      <c r="G506" s="76"/>
      <c r="H506" s="76"/>
      <c r="I506" s="76"/>
    </row>
    <row r="507">
      <c r="A507" s="76"/>
      <c r="B507" s="76"/>
      <c r="C507" s="76"/>
      <c r="D507" s="76"/>
      <c r="E507" s="76"/>
      <c r="F507" s="76"/>
      <c r="G507" s="76"/>
      <c r="H507" s="76"/>
      <c r="I507" s="76"/>
    </row>
    <row r="508">
      <c r="A508" s="76"/>
      <c r="B508" s="76"/>
      <c r="C508" s="76"/>
      <c r="D508" s="76"/>
      <c r="E508" s="76"/>
      <c r="F508" s="76"/>
      <c r="G508" s="76"/>
      <c r="H508" s="76"/>
      <c r="I508" s="76"/>
    </row>
    <row r="509">
      <c r="A509" s="76"/>
      <c r="B509" s="76"/>
      <c r="C509" s="76"/>
      <c r="D509" s="76"/>
      <c r="E509" s="76"/>
      <c r="F509" s="76"/>
      <c r="G509" s="76"/>
      <c r="H509" s="76"/>
      <c r="I509" s="76"/>
    </row>
    <row r="510">
      <c r="A510" s="76"/>
      <c r="B510" s="76"/>
      <c r="C510" s="76"/>
      <c r="D510" s="76"/>
      <c r="E510" s="76"/>
      <c r="F510" s="76"/>
      <c r="G510" s="76"/>
      <c r="H510" s="76"/>
      <c r="I510" s="76"/>
    </row>
    <row r="511">
      <c r="A511" s="76"/>
      <c r="B511" s="76"/>
      <c r="C511" s="76"/>
      <c r="D511" s="76"/>
      <c r="E511" s="76"/>
      <c r="F511" s="76"/>
      <c r="G511" s="76"/>
      <c r="H511" s="76"/>
      <c r="I511" s="76"/>
    </row>
    <row r="512">
      <c r="A512" s="76"/>
      <c r="B512" s="76"/>
      <c r="C512" s="76"/>
      <c r="D512" s="76"/>
      <c r="E512" s="76"/>
      <c r="F512" s="76"/>
      <c r="G512" s="76"/>
      <c r="H512" s="76"/>
      <c r="I512" s="76"/>
    </row>
    <row r="513">
      <c r="A513" s="76"/>
      <c r="B513" s="76"/>
      <c r="C513" s="76"/>
      <c r="D513" s="76"/>
      <c r="E513" s="76"/>
      <c r="F513" s="76"/>
      <c r="G513" s="76"/>
      <c r="H513" s="76"/>
      <c r="I513" s="76"/>
    </row>
    <row r="514">
      <c r="A514" s="76"/>
      <c r="B514" s="76"/>
      <c r="C514" s="76"/>
      <c r="D514" s="76"/>
      <c r="E514" s="76"/>
      <c r="F514" s="76"/>
      <c r="G514" s="76"/>
      <c r="H514" s="76"/>
      <c r="I514" s="76"/>
    </row>
    <row r="515">
      <c r="A515" s="76"/>
      <c r="B515" s="76"/>
      <c r="C515" s="76"/>
      <c r="D515" s="76"/>
      <c r="E515" s="76"/>
      <c r="F515" s="76"/>
      <c r="G515" s="76"/>
      <c r="H515" s="76"/>
      <c r="I515" s="76"/>
    </row>
    <row r="516">
      <c r="A516" s="76"/>
      <c r="B516" s="76"/>
      <c r="C516" s="76"/>
      <c r="D516" s="76"/>
      <c r="E516" s="76"/>
      <c r="F516" s="76"/>
      <c r="G516" s="76"/>
      <c r="H516" s="76"/>
      <c r="I516" s="76"/>
    </row>
    <row r="517">
      <c r="A517" s="76"/>
      <c r="B517" s="76"/>
      <c r="C517" s="76"/>
      <c r="D517" s="76"/>
      <c r="E517" s="76"/>
      <c r="F517" s="76"/>
      <c r="G517" s="76"/>
      <c r="H517" s="76"/>
      <c r="I517" s="76"/>
    </row>
    <row r="518">
      <c r="A518" s="76"/>
      <c r="B518" s="76"/>
      <c r="C518" s="76"/>
      <c r="D518" s="76"/>
      <c r="E518" s="76"/>
      <c r="F518" s="76"/>
      <c r="G518" s="76"/>
      <c r="H518" s="76"/>
      <c r="I518" s="76"/>
    </row>
    <row r="519">
      <c r="A519" s="76"/>
      <c r="B519" s="76"/>
      <c r="C519" s="76"/>
      <c r="D519" s="76"/>
      <c r="E519" s="76"/>
      <c r="F519" s="76"/>
      <c r="G519" s="76"/>
      <c r="H519" s="76"/>
      <c r="I519" s="76"/>
    </row>
    <row r="520">
      <c r="A520" s="76"/>
      <c r="B520" s="76"/>
      <c r="C520" s="76"/>
      <c r="D520" s="76"/>
      <c r="E520" s="76"/>
      <c r="F520" s="76"/>
      <c r="G520" s="76"/>
      <c r="H520" s="76"/>
      <c r="I520" s="76"/>
    </row>
    <row r="521">
      <c r="A521" s="76"/>
      <c r="B521" s="76"/>
      <c r="C521" s="76"/>
      <c r="D521" s="76"/>
      <c r="E521" s="76"/>
      <c r="F521" s="76"/>
      <c r="G521" s="76"/>
      <c r="H521" s="76"/>
      <c r="I521" s="76"/>
    </row>
    <row r="522">
      <c r="A522" s="76"/>
      <c r="B522" s="76"/>
      <c r="C522" s="76"/>
      <c r="D522" s="76"/>
      <c r="E522" s="76"/>
      <c r="F522" s="76"/>
      <c r="G522" s="76"/>
      <c r="H522" s="76"/>
      <c r="I522" s="76"/>
    </row>
    <row r="523">
      <c r="A523" s="76"/>
      <c r="B523" s="76"/>
      <c r="C523" s="76"/>
      <c r="D523" s="76"/>
      <c r="E523" s="76"/>
      <c r="F523" s="76"/>
      <c r="G523" s="76"/>
      <c r="H523" s="76"/>
      <c r="I523" s="76"/>
    </row>
    <row r="524">
      <c r="A524" s="76"/>
      <c r="B524" s="76"/>
      <c r="C524" s="76"/>
      <c r="D524" s="76"/>
      <c r="E524" s="76"/>
      <c r="F524" s="76"/>
      <c r="G524" s="76"/>
      <c r="H524" s="76"/>
      <c r="I524" s="76"/>
    </row>
    <row r="525">
      <c r="A525" s="76"/>
      <c r="B525" s="76"/>
      <c r="C525" s="76"/>
      <c r="D525" s="76"/>
      <c r="E525" s="76"/>
      <c r="F525" s="76"/>
      <c r="G525" s="76"/>
      <c r="H525" s="76"/>
      <c r="I525" s="76"/>
    </row>
    <row r="526">
      <c r="A526" s="76"/>
      <c r="B526" s="76"/>
      <c r="C526" s="76"/>
      <c r="D526" s="76"/>
      <c r="E526" s="76"/>
      <c r="F526" s="76"/>
      <c r="G526" s="76"/>
      <c r="H526" s="76"/>
      <c r="I526" s="76"/>
    </row>
    <row r="527">
      <c r="A527" s="76"/>
      <c r="B527" s="76"/>
      <c r="C527" s="76"/>
      <c r="D527" s="76"/>
      <c r="E527" s="76"/>
      <c r="F527" s="76"/>
      <c r="G527" s="76"/>
      <c r="H527" s="76"/>
      <c r="I527" s="76"/>
    </row>
    <row r="528">
      <c r="A528" s="76"/>
      <c r="B528" s="76"/>
      <c r="C528" s="76"/>
      <c r="D528" s="76"/>
      <c r="E528" s="76"/>
      <c r="F528" s="76"/>
      <c r="G528" s="76"/>
      <c r="H528" s="76"/>
      <c r="I528" s="76"/>
    </row>
    <row r="529">
      <c r="A529" s="76"/>
      <c r="B529" s="76"/>
      <c r="C529" s="76"/>
      <c r="D529" s="76"/>
      <c r="E529" s="76"/>
      <c r="F529" s="76"/>
      <c r="G529" s="76"/>
      <c r="H529" s="76"/>
      <c r="I529" s="76"/>
    </row>
    <row r="530">
      <c r="A530" s="76"/>
      <c r="B530" s="76"/>
      <c r="C530" s="76"/>
      <c r="D530" s="76"/>
      <c r="E530" s="76"/>
      <c r="F530" s="76"/>
      <c r="G530" s="76"/>
      <c r="H530" s="76"/>
      <c r="I530" s="76"/>
    </row>
    <row r="531">
      <c r="A531" s="76"/>
      <c r="B531" s="76"/>
      <c r="C531" s="76"/>
      <c r="D531" s="76"/>
      <c r="E531" s="76"/>
      <c r="F531" s="76"/>
      <c r="G531" s="76"/>
      <c r="H531" s="76"/>
      <c r="I531" s="76"/>
    </row>
    <row r="532">
      <c r="A532" s="76"/>
      <c r="B532" s="76"/>
      <c r="C532" s="76"/>
      <c r="D532" s="76"/>
      <c r="E532" s="76"/>
      <c r="F532" s="76"/>
      <c r="G532" s="76"/>
      <c r="H532" s="76"/>
      <c r="I532" s="76"/>
    </row>
    <row r="533">
      <c r="A533" s="76"/>
      <c r="B533" s="76"/>
      <c r="C533" s="76"/>
      <c r="D533" s="76"/>
      <c r="E533" s="76"/>
      <c r="F533" s="76"/>
      <c r="G533" s="76"/>
      <c r="H533" s="76"/>
      <c r="I533" s="76"/>
    </row>
    <row r="534">
      <c r="A534" s="76"/>
      <c r="B534" s="76"/>
      <c r="C534" s="76"/>
      <c r="D534" s="76"/>
      <c r="E534" s="76"/>
      <c r="F534" s="76"/>
      <c r="G534" s="76"/>
      <c r="H534" s="76"/>
      <c r="I534" s="76"/>
    </row>
    <row r="535">
      <c r="A535" s="76"/>
      <c r="B535" s="76"/>
      <c r="C535" s="76"/>
      <c r="D535" s="76"/>
      <c r="E535" s="76"/>
      <c r="F535" s="76"/>
      <c r="G535" s="76"/>
      <c r="H535" s="76"/>
      <c r="I535" s="76"/>
    </row>
    <row r="536">
      <c r="A536" s="76"/>
      <c r="B536" s="76"/>
      <c r="C536" s="76"/>
      <c r="D536" s="76"/>
      <c r="E536" s="76"/>
      <c r="F536" s="76"/>
      <c r="G536" s="76"/>
      <c r="H536" s="76"/>
      <c r="I536" s="76"/>
    </row>
    <row r="537">
      <c r="A537" s="76"/>
      <c r="B537" s="76"/>
      <c r="C537" s="76"/>
      <c r="D537" s="76"/>
      <c r="E537" s="76"/>
      <c r="F537" s="76"/>
      <c r="G537" s="76"/>
      <c r="H537" s="76"/>
      <c r="I537" s="76"/>
    </row>
    <row r="538">
      <c r="A538" s="76"/>
      <c r="B538" s="76"/>
      <c r="C538" s="76"/>
      <c r="D538" s="76"/>
      <c r="E538" s="76"/>
      <c r="F538" s="76"/>
      <c r="G538" s="76"/>
      <c r="H538" s="76"/>
      <c r="I538" s="76"/>
    </row>
    <row r="539">
      <c r="A539" s="76"/>
      <c r="B539" s="76"/>
      <c r="C539" s="76"/>
      <c r="D539" s="76"/>
      <c r="E539" s="76"/>
      <c r="F539" s="76"/>
      <c r="G539" s="76"/>
      <c r="H539" s="76"/>
      <c r="I539" s="76"/>
    </row>
    <row r="540">
      <c r="A540" s="76"/>
      <c r="B540" s="76"/>
      <c r="C540" s="76"/>
      <c r="D540" s="76"/>
      <c r="E540" s="76"/>
      <c r="F540" s="76"/>
      <c r="G540" s="76"/>
      <c r="H540" s="76"/>
      <c r="I540" s="76"/>
    </row>
    <row r="541">
      <c r="A541" s="76"/>
      <c r="B541" s="76"/>
      <c r="C541" s="76"/>
      <c r="D541" s="76"/>
      <c r="E541" s="76"/>
      <c r="F541" s="76"/>
      <c r="G541" s="76"/>
      <c r="H541" s="76"/>
      <c r="I541" s="76"/>
    </row>
    <row r="542">
      <c r="A542" s="76"/>
      <c r="B542" s="76"/>
      <c r="C542" s="76"/>
      <c r="D542" s="76"/>
      <c r="E542" s="76"/>
      <c r="F542" s="76"/>
      <c r="G542" s="76"/>
      <c r="H542" s="76"/>
      <c r="I542" s="76"/>
    </row>
    <row r="543">
      <c r="A543" s="76"/>
      <c r="B543" s="76"/>
      <c r="C543" s="76"/>
      <c r="D543" s="76"/>
      <c r="E543" s="76"/>
      <c r="F543" s="76"/>
      <c r="G543" s="76"/>
      <c r="H543" s="76"/>
      <c r="I543" s="76"/>
    </row>
    <row r="544">
      <c r="A544" s="76"/>
      <c r="B544" s="76"/>
      <c r="C544" s="76"/>
      <c r="D544" s="76"/>
      <c r="E544" s="76"/>
      <c r="F544" s="76"/>
      <c r="G544" s="76"/>
      <c r="H544" s="76"/>
      <c r="I544" s="76"/>
    </row>
    <row r="545">
      <c r="A545" s="76"/>
      <c r="B545" s="76"/>
      <c r="C545" s="76"/>
      <c r="D545" s="76"/>
      <c r="E545" s="76"/>
      <c r="F545" s="76"/>
      <c r="G545" s="76"/>
      <c r="H545" s="76"/>
      <c r="I545" s="76"/>
    </row>
    <row r="546">
      <c r="A546" s="76"/>
      <c r="B546" s="76"/>
      <c r="C546" s="76"/>
      <c r="D546" s="76"/>
      <c r="E546" s="76"/>
      <c r="F546" s="76"/>
      <c r="G546" s="76"/>
      <c r="H546" s="76"/>
      <c r="I546" s="76"/>
    </row>
    <row r="547">
      <c r="A547" s="76"/>
      <c r="B547" s="76"/>
      <c r="C547" s="76"/>
      <c r="D547" s="76"/>
      <c r="E547" s="76"/>
      <c r="F547" s="76"/>
      <c r="G547" s="76"/>
      <c r="H547" s="76"/>
      <c r="I547" s="76"/>
    </row>
    <row r="548">
      <c r="A548" s="76"/>
      <c r="B548" s="76"/>
      <c r="C548" s="76"/>
      <c r="D548" s="76"/>
      <c r="E548" s="76"/>
      <c r="F548" s="76"/>
      <c r="G548" s="76"/>
      <c r="H548" s="76"/>
      <c r="I548" s="76"/>
    </row>
    <row r="549">
      <c r="A549" s="76"/>
      <c r="B549" s="76"/>
      <c r="C549" s="76"/>
      <c r="D549" s="76"/>
      <c r="E549" s="76"/>
      <c r="F549" s="76"/>
      <c r="G549" s="76"/>
      <c r="H549" s="76"/>
      <c r="I549" s="76"/>
    </row>
    <row r="550">
      <c r="A550" s="76"/>
      <c r="B550" s="76"/>
      <c r="C550" s="76"/>
      <c r="D550" s="76"/>
      <c r="E550" s="76"/>
      <c r="F550" s="76"/>
      <c r="G550" s="76"/>
      <c r="H550" s="76"/>
      <c r="I550" s="76"/>
    </row>
    <row r="551">
      <c r="A551" s="76"/>
      <c r="B551" s="76"/>
      <c r="C551" s="76"/>
      <c r="D551" s="76"/>
      <c r="E551" s="76"/>
      <c r="F551" s="76"/>
      <c r="G551" s="76"/>
      <c r="H551" s="76"/>
      <c r="I551" s="76"/>
    </row>
    <row r="552">
      <c r="A552" s="76"/>
      <c r="B552" s="76"/>
      <c r="C552" s="76"/>
      <c r="D552" s="76"/>
      <c r="E552" s="76"/>
      <c r="F552" s="76"/>
      <c r="G552" s="76"/>
      <c r="H552" s="76"/>
      <c r="I552" s="76"/>
    </row>
    <row r="553">
      <c r="A553" s="76"/>
      <c r="B553" s="76"/>
      <c r="C553" s="76"/>
      <c r="D553" s="76"/>
      <c r="E553" s="76"/>
      <c r="F553" s="76"/>
      <c r="G553" s="76"/>
      <c r="H553" s="76"/>
      <c r="I553" s="76"/>
    </row>
    <row r="554">
      <c r="A554" s="76"/>
      <c r="B554" s="76"/>
      <c r="C554" s="76"/>
      <c r="D554" s="76"/>
      <c r="E554" s="76"/>
      <c r="F554" s="76"/>
      <c r="G554" s="76"/>
      <c r="H554" s="76"/>
      <c r="I554" s="76"/>
    </row>
    <row r="555">
      <c r="A555" s="76"/>
      <c r="B555" s="76"/>
      <c r="C555" s="76"/>
      <c r="D555" s="76"/>
      <c r="E555" s="76"/>
      <c r="F555" s="76"/>
      <c r="G555" s="76"/>
      <c r="H555" s="76"/>
      <c r="I555" s="76"/>
    </row>
    <row r="556">
      <c r="A556" s="76"/>
      <c r="B556" s="76"/>
      <c r="C556" s="76"/>
      <c r="D556" s="76"/>
      <c r="E556" s="76"/>
      <c r="F556" s="76"/>
      <c r="G556" s="76"/>
      <c r="H556" s="76"/>
      <c r="I556" s="76"/>
    </row>
    <row r="557">
      <c r="A557" s="76"/>
      <c r="B557" s="76"/>
      <c r="C557" s="76"/>
      <c r="D557" s="76"/>
      <c r="E557" s="76"/>
      <c r="F557" s="76"/>
      <c r="G557" s="76"/>
      <c r="H557" s="76"/>
      <c r="I557" s="76"/>
    </row>
    <row r="558">
      <c r="A558" s="76"/>
      <c r="B558" s="76"/>
      <c r="C558" s="76"/>
      <c r="D558" s="76"/>
      <c r="E558" s="76"/>
      <c r="F558" s="76"/>
      <c r="G558" s="76"/>
      <c r="H558" s="76"/>
      <c r="I558" s="76"/>
    </row>
    <row r="559">
      <c r="A559" s="76"/>
      <c r="B559" s="76"/>
      <c r="C559" s="76"/>
      <c r="D559" s="76"/>
      <c r="E559" s="76"/>
      <c r="F559" s="76"/>
      <c r="G559" s="76"/>
      <c r="H559" s="76"/>
      <c r="I559" s="76"/>
    </row>
    <row r="560">
      <c r="A560" s="76"/>
      <c r="B560" s="76"/>
      <c r="C560" s="76"/>
      <c r="D560" s="76"/>
      <c r="E560" s="76"/>
      <c r="F560" s="76"/>
      <c r="G560" s="76"/>
      <c r="H560" s="76"/>
      <c r="I560" s="76"/>
    </row>
    <row r="561">
      <c r="A561" s="76"/>
      <c r="B561" s="76"/>
      <c r="C561" s="76"/>
      <c r="D561" s="76"/>
      <c r="E561" s="76"/>
      <c r="F561" s="76"/>
      <c r="G561" s="76"/>
      <c r="H561" s="76"/>
      <c r="I561" s="76"/>
    </row>
    <row r="562">
      <c r="A562" s="76"/>
      <c r="B562" s="76"/>
      <c r="C562" s="76"/>
      <c r="D562" s="76"/>
      <c r="E562" s="76"/>
      <c r="F562" s="76"/>
      <c r="G562" s="76"/>
      <c r="H562" s="76"/>
      <c r="I562" s="76"/>
    </row>
    <row r="563">
      <c r="A563" s="76"/>
      <c r="B563" s="76"/>
      <c r="C563" s="76"/>
      <c r="D563" s="76"/>
      <c r="E563" s="76"/>
      <c r="F563" s="76"/>
      <c r="G563" s="76"/>
      <c r="H563" s="76"/>
      <c r="I563" s="76"/>
    </row>
    <row r="564">
      <c r="A564" s="76"/>
      <c r="B564" s="76"/>
      <c r="C564" s="76"/>
      <c r="D564" s="76"/>
      <c r="E564" s="76"/>
      <c r="F564" s="76"/>
      <c r="G564" s="76"/>
      <c r="H564" s="76"/>
      <c r="I564" s="76"/>
    </row>
    <row r="565">
      <c r="A565" s="76"/>
      <c r="B565" s="76"/>
      <c r="C565" s="76"/>
      <c r="D565" s="76"/>
      <c r="E565" s="76"/>
      <c r="F565" s="76"/>
      <c r="G565" s="76"/>
      <c r="H565" s="76"/>
      <c r="I565" s="76"/>
    </row>
    <row r="566">
      <c r="A566" s="76"/>
      <c r="B566" s="76"/>
      <c r="C566" s="76"/>
      <c r="D566" s="76"/>
      <c r="E566" s="76"/>
      <c r="F566" s="76"/>
      <c r="G566" s="76"/>
      <c r="H566" s="76"/>
      <c r="I566" s="76"/>
    </row>
    <row r="567">
      <c r="A567" s="76"/>
      <c r="B567" s="76"/>
      <c r="C567" s="76"/>
      <c r="D567" s="76"/>
      <c r="E567" s="76"/>
      <c r="F567" s="76"/>
      <c r="G567" s="76"/>
      <c r="H567" s="76"/>
      <c r="I567" s="76"/>
    </row>
    <row r="568">
      <c r="A568" s="76"/>
      <c r="B568" s="76"/>
      <c r="C568" s="76"/>
      <c r="D568" s="76"/>
      <c r="E568" s="76"/>
      <c r="F568" s="76"/>
      <c r="G568" s="76"/>
      <c r="H568" s="76"/>
      <c r="I568" s="76"/>
    </row>
    <row r="569">
      <c r="A569" s="76"/>
      <c r="B569" s="76"/>
      <c r="C569" s="76"/>
      <c r="D569" s="76"/>
      <c r="E569" s="76"/>
      <c r="F569" s="76"/>
      <c r="G569" s="76"/>
      <c r="H569" s="76"/>
      <c r="I569" s="76"/>
    </row>
    <row r="570">
      <c r="A570" s="76"/>
      <c r="B570" s="76"/>
      <c r="C570" s="76"/>
      <c r="D570" s="76"/>
      <c r="E570" s="76"/>
      <c r="F570" s="76"/>
      <c r="G570" s="76"/>
      <c r="H570" s="76"/>
      <c r="I570" s="76"/>
    </row>
    <row r="571">
      <c r="A571" s="76"/>
      <c r="B571" s="76"/>
      <c r="C571" s="76"/>
      <c r="D571" s="76"/>
      <c r="E571" s="76"/>
      <c r="F571" s="76"/>
      <c r="G571" s="76"/>
      <c r="H571" s="76"/>
      <c r="I571" s="76"/>
    </row>
    <row r="572">
      <c r="A572" s="76"/>
      <c r="B572" s="76"/>
      <c r="C572" s="76"/>
      <c r="D572" s="76"/>
      <c r="E572" s="76"/>
      <c r="F572" s="76"/>
      <c r="G572" s="76"/>
      <c r="H572" s="76"/>
      <c r="I572" s="76"/>
    </row>
    <row r="573">
      <c r="A573" s="76"/>
      <c r="B573" s="76"/>
      <c r="C573" s="76"/>
      <c r="D573" s="76"/>
      <c r="E573" s="76"/>
      <c r="F573" s="76"/>
      <c r="G573" s="76"/>
      <c r="H573" s="76"/>
      <c r="I573" s="76"/>
    </row>
    <row r="574">
      <c r="A574" s="76"/>
      <c r="B574" s="76"/>
      <c r="C574" s="76"/>
      <c r="D574" s="76"/>
      <c r="E574" s="76"/>
      <c r="F574" s="76"/>
      <c r="G574" s="76"/>
      <c r="H574" s="76"/>
      <c r="I574" s="76"/>
    </row>
    <row r="575">
      <c r="A575" s="76"/>
      <c r="B575" s="76"/>
      <c r="C575" s="76"/>
      <c r="D575" s="76"/>
      <c r="E575" s="76"/>
      <c r="F575" s="76"/>
      <c r="G575" s="76"/>
      <c r="H575" s="76"/>
      <c r="I575" s="76"/>
    </row>
    <row r="576">
      <c r="A576" s="76"/>
      <c r="B576" s="76"/>
      <c r="C576" s="76"/>
      <c r="D576" s="76"/>
      <c r="E576" s="76"/>
      <c r="F576" s="76"/>
      <c r="G576" s="76"/>
      <c r="H576" s="76"/>
      <c r="I576" s="76"/>
    </row>
    <row r="577">
      <c r="A577" s="76"/>
      <c r="B577" s="76"/>
      <c r="C577" s="76"/>
      <c r="D577" s="76"/>
      <c r="E577" s="76"/>
      <c r="F577" s="76"/>
      <c r="G577" s="76"/>
      <c r="H577" s="76"/>
      <c r="I577" s="76"/>
    </row>
    <row r="578">
      <c r="A578" s="76"/>
      <c r="B578" s="76"/>
      <c r="C578" s="76"/>
      <c r="D578" s="76"/>
      <c r="E578" s="76"/>
      <c r="F578" s="76"/>
      <c r="G578" s="76"/>
      <c r="H578" s="76"/>
      <c r="I578" s="76"/>
    </row>
    <row r="579">
      <c r="A579" s="76"/>
      <c r="B579" s="76"/>
      <c r="C579" s="76"/>
      <c r="D579" s="76"/>
      <c r="E579" s="76"/>
      <c r="F579" s="76"/>
      <c r="G579" s="76"/>
      <c r="H579" s="76"/>
      <c r="I579" s="76"/>
    </row>
    <row r="580">
      <c r="A580" s="76"/>
      <c r="B580" s="76"/>
      <c r="C580" s="76"/>
      <c r="D580" s="76"/>
      <c r="E580" s="76"/>
      <c r="F580" s="76"/>
      <c r="G580" s="76"/>
      <c r="H580" s="76"/>
      <c r="I580" s="76"/>
    </row>
    <row r="581">
      <c r="A581" s="76"/>
      <c r="B581" s="76"/>
      <c r="C581" s="76"/>
      <c r="D581" s="76"/>
      <c r="E581" s="76"/>
      <c r="F581" s="76"/>
      <c r="G581" s="76"/>
      <c r="H581" s="76"/>
      <c r="I581" s="76"/>
    </row>
    <row r="582">
      <c r="A582" s="76"/>
      <c r="B582" s="76"/>
      <c r="C582" s="76"/>
      <c r="D582" s="76"/>
      <c r="E582" s="76"/>
      <c r="F582" s="76"/>
      <c r="G582" s="76"/>
      <c r="H582" s="76"/>
      <c r="I582" s="76"/>
    </row>
    <row r="583">
      <c r="A583" s="76"/>
      <c r="B583" s="76"/>
      <c r="C583" s="76"/>
      <c r="D583" s="76"/>
      <c r="E583" s="76"/>
      <c r="F583" s="76"/>
      <c r="G583" s="76"/>
      <c r="H583" s="76"/>
      <c r="I583" s="76"/>
    </row>
    <row r="584">
      <c r="A584" s="76"/>
      <c r="B584" s="76"/>
      <c r="C584" s="76"/>
      <c r="D584" s="76"/>
      <c r="E584" s="76"/>
      <c r="F584" s="76"/>
      <c r="G584" s="76"/>
      <c r="H584" s="76"/>
      <c r="I584" s="76"/>
    </row>
    <row r="585">
      <c r="A585" s="76"/>
      <c r="B585" s="76"/>
      <c r="C585" s="76"/>
      <c r="D585" s="76"/>
      <c r="E585" s="76"/>
      <c r="F585" s="76"/>
      <c r="G585" s="76"/>
      <c r="H585" s="76"/>
      <c r="I585" s="76"/>
    </row>
    <row r="586">
      <c r="A586" s="76"/>
      <c r="B586" s="76"/>
      <c r="C586" s="76"/>
      <c r="D586" s="76"/>
      <c r="E586" s="76"/>
      <c r="F586" s="76"/>
      <c r="G586" s="76"/>
      <c r="H586" s="76"/>
      <c r="I586" s="76"/>
    </row>
    <row r="587">
      <c r="A587" s="76"/>
      <c r="B587" s="76"/>
      <c r="C587" s="76"/>
      <c r="D587" s="76"/>
      <c r="E587" s="76"/>
      <c r="F587" s="76"/>
      <c r="G587" s="76"/>
      <c r="H587" s="76"/>
      <c r="I587" s="76"/>
    </row>
    <row r="588">
      <c r="A588" s="76"/>
      <c r="B588" s="76"/>
      <c r="C588" s="76"/>
      <c r="D588" s="76"/>
      <c r="E588" s="76"/>
      <c r="F588" s="76"/>
      <c r="G588" s="76"/>
      <c r="H588" s="76"/>
      <c r="I588" s="76"/>
    </row>
    <row r="589">
      <c r="A589" s="76"/>
      <c r="B589" s="76"/>
      <c r="C589" s="76"/>
      <c r="D589" s="76"/>
      <c r="E589" s="76"/>
      <c r="F589" s="76"/>
      <c r="G589" s="76"/>
      <c r="H589" s="76"/>
      <c r="I589" s="76"/>
    </row>
    <row r="590">
      <c r="A590" s="76"/>
      <c r="B590" s="76"/>
      <c r="C590" s="76"/>
      <c r="D590" s="76"/>
      <c r="E590" s="76"/>
      <c r="F590" s="76"/>
      <c r="G590" s="76"/>
      <c r="H590" s="76"/>
      <c r="I590" s="76"/>
    </row>
    <row r="591">
      <c r="A591" s="76"/>
      <c r="B591" s="76"/>
      <c r="C591" s="76"/>
      <c r="D591" s="76"/>
      <c r="E591" s="76"/>
      <c r="F591" s="76"/>
      <c r="G591" s="76"/>
      <c r="H591" s="76"/>
      <c r="I591" s="76"/>
    </row>
    <row r="592">
      <c r="A592" s="76"/>
      <c r="B592" s="76"/>
      <c r="C592" s="76"/>
      <c r="D592" s="76"/>
      <c r="E592" s="76"/>
      <c r="F592" s="76"/>
      <c r="G592" s="76"/>
      <c r="H592" s="76"/>
      <c r="I592" s="76"/>
    </row>
    <row r="593">
      <c r="A593" s="76"/>
      <c r="B593" s="76"/>
      <c r="C593" s="76"/>
      <c r="D593" s="76"/>
      <c r="E593" s="76"/>
      <c r="F593" s="76"/>
      <c r="G593" s="76"/>
      <c r="H593" s="76"/>
      <c r="I593" s="76"/>
    </row>
    <row r="594">
      <c r="A594" s="76"/>
      <c r="B594" s="76"/>
      <c r="C594" s="76"/>
      <c r="D594" s="76"/>
      <c r="E594" s="76"/>
      <c r="F594" s="76"/>
      <c r="G594" s="76"/>
      <c r="H594" s="76"/>
      <c r="I594" s="76"/>
    </row>
    <row r="595">
      <c r="A595" s="76"/>
      <c r="B595" s="76"/>
      <c r="C595" s="76"/>
      <c r="D595" s="76"/>
      <c r="E595" s="76"/>
      <c r="F595" s="76"/>
      <c r="G595" s="76"/>
      <c r="H595" s="76"/>
      <c r="I595" s="76"/>
    </row>
    <row r="596">
      <c r="A596" s="76"/>
      <c r="B596" s="76"/>
      <c r="C596" s="76"/>
      <c r="D596" s="76"/>
      <c r="E596" s="76"/>
      <c r="F596" s="76"/>
      <c r="G596" s="76"/>
      <c r="H596" s="76"/>
      <c r="I596" s="76"/>
    </row>
    <row r="597">
      <c r="A597" s="76"/>
      <c r="B597" s="76"/>
      <c r="C597" s="76"/>
      <c r="D597" s="76"/>
      <c r="E597" s="76"/>
      <c r="F597" s="76"/>
      <c r="G597" s="76"/>
      <c r="H597" s="76"/>
      <c r="I597" s="76"/>
    </row>
    <row r="598">
      <c r="A598" s="76"/>
      <c r="B598" s="76"/>
      <c r="C598" s="76"/>
      <c r="D598" s="76"/>
      <c r="E598" s="76"/>
      <c r="F598" s="76"/>
      <c r="G598" s="76"/>
      <c r="H598" s="76"/>
      <c r="I598" s="76"/>
    </row>
    <row r="599">
      <c r="A599" s="76"/>
      <c r="B599" s="76"/>
      <c r="C599" s="76"/>
      <c r="D599" s="76"/>
      <c r="E599" s="76"/>
      <c r="F599" s="76"/>
      <c r="G599" s="76"/>
      <c r="H599" s="76"/>
      <c r="I599" s="76"/>
    </row>
    <row r="600">
      <c r="A600" s="76"/>
      <c r="B600" s="76"/>
      <c r="C600" s="76"/>
      <c r="D600" s="76"/>
      <c r="E600" s="76"/>
      <c r="F600" s="76"/>
      <c r="G600" s="76"/>
      <c r="H600" s="76"/>
      <c r="I600" s="76"/>
    </row>
    <row r="601">
      <c r="A601" s="76"/>
      <c r="B601" s="76"/>
      <c r="C601" s="76"/>
      <c r="D601" s="76"/>
      <c r="E601" s="76"/>
      <c r="F601" s="76"/>
      <c r="G601" s="76"/>
      <c r="H601" s="76"/>
      <c r="I601" s="76"/>
    </row>
    <row r="602">
      <c r="A602" s="76"/>
      <c r="B602" s="76"/>
      <c r="C602" s="76"/>
      <c r="D602" s="76"/>
      <c r="E602" s="76"/>
      <c r="F602" s="76"/>
      <c r="G602" s="76"/>
      <c r="H602" s="76"/>
      <c r="I602" s="76"/>
    </row>
    <row r="603">
      <c r="A603" s="76"/>
      <c r="B603" s="76"/>
      <c r="C603" s="76"/>
      <c r="D603" s="76"/>
      <c r="E603" s="76"/>
      <c r="F603" s="76"/>
      <c r="G603" s="76"/>
      <c r="H603" s="76"/>
      <c r="I603" s="76"/>
    </row>
    <row r="604">
      <c r="A604" s="76"/>
      <c r="B604" s="76"/>
      <c r="C604" s="76"/>
      <c r="D604" s="76"/>
      <c r="E604" s="76"/>
      <c r="F604" s="76"/>
      <c r="G604" s="76"/>
      <c r="H604" s="76"/>
      <c r="I604" s="76"/>
    </row>
    <row r="605">
      <c r="A605" s="76"/>
      <c r="B605" s="76"/>
      <c r="C605" s="76"/>
      <c r="D605" s="76"/>
      <c r="E605" s="76"/>
      <c r="F605" s="76"/>
      <c r="G605" s="76"/>
      <c r="H605" s="76"/>
      <c r="I605" s="76"/>
    </row>
    <row r="606">
      <c r="A606" s="76"/>
      <c r="B606" s="76"/>
      <c r="C606" s="76"/>
      <c r="D606" s="76"/>
      <c r="E606" s="76"/>
      <c r="F606" s="76"/>
      <c r="G606" s="76"/>
      <c r="H606" s="76"/>
      <c r="I606" s="76"/>
    </row>
    <row r="607">
      <c r="A607" s="76"/>
      <c r="B607" s="76"/>
      <c r="C607" s="76"/>
      <c r="D607" s="76"/>
      <c r="E607" s="76"/>
      <c r="F607" s="76"/>
      <c r="G607" s="76"/>
      <c r="H607" s="76"/>
      <c r="I607" s="76"/>
    </row>
    <row r="608">
      <c r="A608" s="76"/>
      <c r="B608" s="76"/>
      <c r="C608" s="76"/>
      <c r="D608" s="76"/>
      <c r="E608" s="76"/>
      <c r="F608" s="76"/>
      <c r="G608" s="76"/>
      <c r="H608" s="76"/>
      <c r="I608" s="76"/>
    </row>
    <row r="609">
      <c r="A609" s="76"/>
      <c r="B609" s="76"/>
      <c r="C609" s="76"/>
      <c r="D609" s="76"/>
      <c r="E609" s="76"/>
      <c r="F609" s="76"/>
      <c r="G609" s="76"/>
      <c r="H609" s="76"/>
      <c r="I609" s="76"/>
    </row>
    <row r="610">
      <c r="A610" s="76"/>
      <c r="B610" s="76"/>
      <c r="C610" s="76"/>
      <c r="D610" s="76"/>
      <c r="E610" s="76"/>
      <c r="F610" s="76"/>
      <c r="G610" s="76"/>
      <c r="H610" s="76"/>
      <c r="I610" s="76"/>
    </row>
    <row r="611">
      <c r="A611" s="76"/>
      <c r="B611" s="76"/>
      <c r="C611" s="76"/>
      <c r="D611" s="76"/>
      <c r="E611" s="76"/>
      <c r="F611" s="76"/>
      <c r="G611" s="76"/>
      <c r="H611" s="76"/>
      <c r="I611" s="76"/>
    </row>
    <row r="612">
      <c r="A612" s="76"/>
      <c r="B612" s="76"/>
      <c r="C612" s="76"/>
      <c r="D612" s="76"/>
      <c r="E612" s="76"/>
      <c r="F612" s="76"/>
      <c r="G612" s="76"/>
      <c r="H612" s="76"/>
      <c r="I612" s="76"/>
    </row>
    <row r="613">
      <c r="A613" s="76"/>
      <c r="B613" s="76"/>
      <c r="C613" s="76"/>
      <c r="D613" s="76"/>
      <c r="E613" s="76"/>
      <c r="F613" s="76"/>
      <c r="G613" s="76"/>
      <c r="H613" s="76"/>
      <c r="I613" s="76"/>
    </row>
    <row r="614">
      <c r="A614" s="76"/>
      <c r="B614" s="76"/>
      <c r="C614" s="76"/>
      <c r="D614" s="76"/>
      <c r="E614" s="76"/>
      <c r="F614" s="76"/>
      <c r="G614" s="76"/>
      <c r="H614" s="76"/>
      <c r="I614" s="76"/>
    </row>
    <row r="615">
      <c r="A615" s="76"/>
      <c r="B615" s="76"/>
      <c r="C615" s="76"/>
      <c r="D615" s="76"/>
      <c r="E615" s="76"/>
      <c r="F615" s="76"/>
      <c r="G615" s="76"/>
      <c r="H615" s="76"/>
      <c r="I615" s="76"/>
    </row>
    <row r="616">
      <c r="A616" s="76"/>
      <c r="B616" s="76"/>
      <c r="C616" s="76"/>
      <c r="D616" s="76"/>
      <c r="E616" s="76"/>
      <c r="F616" s="76"/>
      <c r="G616" s="76"/>
      <c r="H616" s="76"/>
      <c r="I616" s="76"/>
    </row>
    <row r="617">
      <c r="A617" s="76"/>
      <c r="B617" s="76"/>
      <c r="C617" s="76"/>
      <c r="D617" s="76"/>
      <c r="E617" s="76"/>
      <c r="F617" s="76"/>
      <c r="G617" s="76"/>
      <c r="H617" s="76"/>
      <c r="I617" s="76"/>
    </row>
    <row r="618">
      <c r="A618" s="76"/>
      <c r="B618" s="76"/>
      <c r="C618" s="76"/>
      <c r="D618" s="76"/>
      <c r="E618" s="76"/>
      <c r="F618" s="76"/>
      <c r="G618" s="76"/>
      <c r="H618" s="76"/>
      <c r="I618" s="76"/>
    </row>
    <row r="619">
      <c r="A619" s="76"/>
      <c r="B619" s="76"/>
      <c r="C619" s="76"/>
      <c r="D619" s="76"/>
      <c r="E619" s="76"/>
      <c r="F619" s="76"/>
      <c r="G619" s="76"/>
      <c r="H619" s="76"/>
      <c r="I619" s="76"/>
    </row>
    <row r="620">
      <c r="A620" s="76"/>
      <c r="B620" s="76"/>
      <c r="C620" s="76"/>
      <c r="D620" s="76"/>
      <c r="E620" s="76"/>
      <c r="F620" s="76"/>
      <c r="G620" s="76"/>
      <c r="H620" s="76"/>
      <c r="I620" s="76"/>
    </row>
    <row r="621">
      <c r="A621" s="76"/>
      <c r="B621" s="76"/>
      <c r="C621" s="76"/>
      <c r="D621" s="76"/>
      <c r="E621" s="76"/>
      <c r="F621" s="76"/>
      <c r="G621" s="76"/>
      <c r="H621" s="76"/>
      <c r="I621" s="76"/>
    </row>
    <row r="622">
      <c r="A622" s="76"/>
      <c r="B622" s="76"/>
      <c r="C622" s="76"/>
      <c r="D622" s="76"/>
      <c r="E622" s="76"/>
      <c r="F622" s="76"/>
      <c r="G622" s="76"/>
      <c r="H622" s="76"/>
      <c r="I622" s="76"/>
    </row>
    <row r="623">
      <c r="A623" s="76"/>
      <c r="B623" s="76"/>
      <c r="C623" s="76"/>
      <c r="D623" s="76"/>
      <c r="E623" s="76"/>
      <c r="F623" s="76"/>
      <c r="G623" s="76"/>
      <c r="H623" s="76"/>
      <c r="I623" s="76"/>
    </row>
    <row r="624">
      <c r="A624" s="76"/>
      <c r="B624" s="76"/>
      <c r="C624" s="76"/>
      <c r="D624" s="76"/>
      <c r="E624" s="76"/>
      <c r="F624" s="76"/>
      <c r="G624" s="76"/>
      <c r="H624" s="76"/>
      <c r="I624" s="76"/>
    </row>
    <row r="625">
      <c r="A625" s="76"/>
      <c r="B625" s="76"/>
      <c r="C625" s="76"/>
      <c r="D625" s="76"/>
      <c r="E625" s="76"/>
      <c r="F625" s="76"/>
      <c r="G625" s="76"/>
      <c r="H625" s="76"/>
      <c r="I625" s="76"/>
    </row>
    <row r="626">
      <c r="A626" s="76"/>
      <c r="B626" s="76"/>
      <c r="C626" s="76"/>
      <c r="D626" s="76"/>
      <c r="E626" s="76"/>
      <c r="F626" s="76"/>
      <c r="G626" s="76"/>
      <c r="H626" s="76"/>
      <c r="I626" s="76"/>
    </row>
    <row r="627">
      <c r="A627" s="76"/>
      <c r="B627" s="76"/>
      <c r="C627" s="76"/>
      <c r="D627" s="76"/>
      <c r="E627" s="76"/>
      <c r="F627" s="76"/>
      <c r="G627" s="76"/>
      <c r="H627" s="76"/>
      <c r="I627" s="76"/>
    </row>
    <row r="628">
      <c r="A628" s="76"/>
      <c r="B628" s="76"/>
      <c r="C628" s="76"/>
      <c r="D628" s="76"/>
      <c r="E628" s="76"/>
      <c r="F628" s="76"/>
      <c r="G628" s="76"/>
      <c r="H628" s="76"/>
      <c r="I628" s="76"/>
    </row>
    <row r="629">
      <c r="A629" s="76"/>
      <c r="B629" s="76"/>
      <c r="C629" s="76"/>
      <c r="D629" s="76"/>
      <c r="E629" s="76"/>
      <c r="F629" s="76"/>
      <c r="G629" s="76"/>
      <c r="H629" s="76"/>
      <c r="I629" s="76"/>
    </row>
    <row r="630">
      <c r="A630" s="76"/>
      <c r="B630" s="76"/>
      <c r="C630" s="76"/>
      <c r="D630" s="76"/>
      <c r="E630" s="76"/>
      <c r="F630" s="76"/>
      <c r="G630" s="76"/>
      <c r="H630" s="76"/>
      <c r="I630" s="76"/>
    </row>
    <row r="631">
      <c r="A631" s="76"/>
      <c r="B631" s="76"/>
      <c r="C631" s="76"/>
      <c r="D631" s="76"/>
      <c r="E631" s="76"/>
      <c r="F631" s="76"/>
      <c r="G631" s="76"/>
      <c r="H631" s="76"/>
      <c r="I631" s="76"/>
    </row>
    <row r="632">
      <c r="A632" s="76"/>
      <c r="B632" s="76"/>
      <c r="C632" s="76"/>
      <c r="D632" s="76"/>
      <c r="E632" s="76"/>
      <c r="F632" s="76"/>
      <c r="G632" s="76"/>
      <c r="H632" s="76"/>
      <c r="I632" s="76"/>
    </row>
    <row r="633">
      <c r="A633" s="76"/>
      <c r="B633" s="76"/>
      <c r="C633" s="76"/>
      <c r="D633" s="76"/>
      <c r="E633" s="76"/>
      <c r="F633" s="76"/>
      <c r="G633" s="76"/>
      <c r="H633" s="76"/>
      <c r="I633" s="76"/>
    </row>
    <row r="634">
      <c r="A634" s="76"/>
      <c r="B634" s="76"/>
      <c r="C634" s="76"/>
      <c r="D634" s="76"/>
      <c r="E634" s="76"/>
      <c r="F634" s="76"/>
      <c r="G634" s="76"/>
      <c r="H634" s="76"/>
      <c r="I634" s="76"/>
    </row>
    <row r="635">
      <c r="A635" s="76"/>
      <c r="B635" s="76"/>
      <c r="C635" s="76"/>
      <c r="D635" s="76"/>
      <c r="E635" s="76"/>
      <c r="F635" s="76"/>
      <c r="G635" s="76"/>
      <c r="H635" s="76"/>
      <c r="I635" s="76"/>
    </row>
    <row r="636">
      <c r="A636" s="76"/>
      <c r="B636" s="76"/>
      <c r="C636" s="76"/>
      <c r="D636" s="76"/>
      <c r="E636" s="76"/>
      <c r="F636" s="76"/>
      <c r="G636" s="76"/>
      <c r="H636" s="76"/>
      <c r="I636" s="76"/>
    </row>
    <row r="637">
      <c r="A637" s="76"/>
      <c r="B637" s="76"/>
      <c r="C637" s="76"/>
      <c r="D637" s="76"/>
      <c r="E637" s="76"/>
      <c r="F637" s="76"/>
      <c r="G637" s="76"/>
      <c r="H637" s="76"/>
      <c r="I637" s="76"/>
    </row>
    <row r="638">
      <c r="A638" s="76"/>
      <c r="B638" s="76"/>
      <c r="C638" s="76"/>
      <c r="D638" s="76"/>
      <c r="E638" s="76"/>
      <c r="F638" s="76"/>
      <c r="G638" s="76"/>
      <c r="H638" s="76"/>
      <c r="I638" s="76"/>
    </row>
    <row r="639">
      <c r="A639" s="76"/>
      <c r="B639" s="76"/>
      <c r="C639" s="76"/>
      <c r="D639" s="76"/>
      <c r="E639" s="76"/>
      <c r="F639" s="76"/>
      <c r="G639" s="76"/>
      <c r="H639" s="76"/>
      <c r="I639" s="76"/>
    </row>
    <row r="640">
      <c r="A640" s="76"/>
      <c r="B640" s="76"/>
      <c r="C640" s="76"/>
      <c r="D640" s="76"/>
      <c r="E640" s="76"/>
      <c r="F640" s="76"/>
      <c r="G640" s="76"/>
      <c r="H640" s="76"/>
      <c r="I640" s="76"/>
    </row>
    <row r="641">
      <c r="A641" s="76"/>
      <c r="B641" s="76"/>
      <c r="C641" s="76"/>
      <c r="D641" s="76"/>
      <c r="E641" s="76"/>
      <c r="F641" s="76"/>
      <c r="G641" s="76"/>
      <c r="H641" s="76"/>
      <c r="I641" s="76"/>
    </row>
    <row r="642">
      <c r="A642" s="76"/>
      <c r="B642" s="76"/>
      <c r="C642" s="76"/>
      <c r="D642" s="76"/>
      <c r="E642" s="76"/>
      <c r="F642" s="76"/>
      <c r="G642" s="76"/>
      <c r="H642" s="76"/>
      <c r="I642" s="76"/>
    </row>
    <row r="643">
      <c r="A643" s="76"/>
      <c r="B643" s="76"/>
      <c r="C643" s="76"/>
      <c r="D643" s="76"/>
      <c r="E643" s="76"/>
      <c r="F643" s="76"/>
      <c r="G643" s="76"/>
      <c r="H643" s="76"/>
      <c r="I643" s="76"/>
    </row>
    <row r="644">
      <c r="A644" s="76"/>
      <c r="B644" s="76"/>
      <c r="C644" s="76"/>
      <c r="D644" s="76"/>
      <c r="E644" s="76"/>
      <c r="F644" s="76"/>
      <c r="G644" s="76"/>
      <c r="H644" s="76"/>
      <c r="I644" s="76"/>
    </row>
    <row r="645">
      <c r="A645" s="76"/>
      <c r="B645" s="76"/>
      <c r="C645" s="76"/>
      <c r="D645" s="76"/>
      <c r="E645" s="76"/>
      <c r="F645" s="76"/>
      <c r="G645" s="76"/>
      <c r="H645" s="76"/>
      <c r="I645" s="76"/>
    </row>
    <row r="646">
      <c r="A646" s="76"/>
      <c r="B646" s="76"/>
      <c r="C646" s="76"/>
      <c r="D646" s="76"/>
      <c r="E646" s="76"/>
      <c r="F646" s="76"/>
      <c r="G646" s="76"/>
      <c r="H646" s="76"/>
      <c r="I646" s="76"/>
    </row>
    <row r="647">
      <c r="A647" s="76"/>
      <c r="B647" s="76"/>
      <c r="C647" s="76"/>
      <c r="D647" s="76"/>
      <c r="E647" s="76"/>
      <c r="F647" s="76"/>
      <c r="G647" s="76"/>
      <c r="H647" s="76"/>
      <c r="I647" s="76"/>
    </row>
    <row r="648">
      <c r="A648" s="76"/>
      <c r="B648" s="76"/>
      <c r="C648" s="76"/>
      <c r="D648" s="76"/>
      <c r="E648" s="76"/>
      <c r="F648" s="76"/>
      <c r="G648" s="76"/>
      <c r="H648" s="76"/>
      <c r="I648" s="76"/>
    </row>
    <row r="649">
      <c r="A649" s="76"/>
      <c r="B649" s="76"/>
      <c r="C649" s="76"/>
      <c r="D649" s="76"/>
      <c r="E649" s="76"/>
      <c r="F649" s="76"/>
      <c r="G649" s="76"/>
      <c r="H649" s="76"/>
      <c r="I649" s="76"/>
    </row>
    <row r="650">
      <c r="A650" s="76"/>
      <c r="B650" s="76"/>
      <c r="C650" s="76"/>
      <c r="D650" s="76"/>
      <c r="E650" s="76"/>
      <c r="F650" s="76"/>
      <c r="G650" s="76"/>
      <c r="H650" s="76"/>
      <c r="I650" s="76"/>
    </row>
    <row r="651">
      <c r="A651" s="76"/>
      <c r="B651" s="76"/>
      <c r="C651" s="76"/>
      <c r="D651" s="76"/>
      <c r="E651" s="76"/>
      <c r="F651" s="76"/>
      <c r="G651" s="76"/>
      <c r="H651" s="76"/>
      <c r="I651" s="76"/>
    </row>
    <row r="652">
      <c r="A652" s="76"/>
      <c r="B652" s="76"/>
      <c r="C652" s="76"/>
      <c r="D652" s="76"/>
      <c r="E652" s="76"/>
      <c r="F652" s="76"/>
      <c r="G652" s="76"/>
      <c r="H652" s="76"/>
      <c r="I652" s="76"/>
    </row>
    <row r="653">
      <c r="A653" s="76"/>
      <c r="B653" s="76"/>
      <c r="C653" s="76"/>
      <c r="D653" s="76"/>
      <c r="E653" s="76"/>
      <c r="F653" s="76"/>
      <c r="G653" s="76"/>
      <c r="H653" s="76"/>
      <c r="I653" s="76"/>
    </row>
    <row r="654">
      <c r="A654" s="76"/>
      <c r="B654" s="76"/>
      <c r="C654" s="76"/>
      <c r="D654" s="76"/>
      <c r="E654" s="76"/>
      <c r="F654" s="76"/>
      <c r="G654" s="76"/>
      <c r="H654" s="76"/>
      <c r="I654" s="76"/>
    </row>
    <row r="655">
      <c r="A655" s="76"/>
      <c r="B655" s="76"/>
      <c r="C655" s="76"/>
      <c r="D655" s="76"/>
      <c r="E655" s="76"/>
      <c r="F655" s="76"/>
      <c r="G655" s="76"/>
      <c r="H655" s="76"/>
      <c r="I655" s="76"/>
    </row>
    <row r="656">
      <c r="A656" s="76"/>
      <c r="B656" s="76"/>
      <c r="C656" s="76"/>
      <c r="D656" s="76"/>
      <c r="E656" s="76"/>
      <c r="F656" s="76"/>
      <c r="G656" s="76"/>
      <c r="H656" s="76"/>
      <c r="I656" s="76"/>
    </row>
    <row r="657">
      <c r="A657" s="76"/>
      <c r="B657" s="76"/>
      <c r="C657" s="76"/>
      <c r="D657" s="76"/>
      <c r="E657" s="76"/>
      <c r="F657" s="76"/>
      <c r="G657" s="76"/>
      <c r="H657" s="76"/>
      <c r="I657" s="76"/>
    </row>
    <row r="658">
      <c r="A658" s="76"/>
      <c r="B658" s="76"/>
      <c r="C658" s="76"/>
      <c r="D658" s="76"/>
      <c r="E658" s="76"/>
      <c r="F658" s="76"/>
      <c r="G658" s="76"/>
      <c r="H658" s="76"/>
      <c r="I658" s="76"/>
    </row>
    <row r="659">
      <c r="A659" s="76"/>
      <c r="B659" s="76"/>
      <c r="C659" s="76"/>
      <c r="D659" s="76"/>
      <c r="E659" s="76"/>
      <c r="F659" s="76"/>
      <c r="G659" s="76"/>
      <c r="H659" s="76"/>
      <c r="I659" s="76"/>
    </row>
    <row r="660">
      <c r="A660" s="76"/>
      <c r="B660" s="76"/>
      <c r="C660" s="76"/>
      <c r="D660" s="76"/>
      <c r="E660" s="76"/>
      <c r="F660" s="76"/>
      <c r="G660" s="76"/>
      <c r="H660" s="76"/>
      <c r="I660" s="76"/>
    </row>
    <row r="661">
      <c r="A661" s="76"/>
      <c r="B661" s="76"/>
      <c r="C661" s="76"/>
      <c r="D661" s="76"/>
      <c r="E661" s="76"/>
      <c r="F661" s="76"/>
      <c r="G661" s="76"/>
      <c r="H661" s="76"/>
      <c r="I661" s="76"/>
    </row>
    <row r="662">
      <c r="A662" s="76"/>
      <c r="B662" s="76"/>
      <c r="C662" s="76"/>
      <c r="D662" s="76"/>
      <c r="E662" s="76"/>
      <c r="F662" s="76"/>
      <c r="G662" s="76"/>
      <c r="H662" s="76"/>
      <c r="I662" s="76"/>
    </row>
    <row r="663">
      <c r="A663" s="76"/>
      <c r="B663" s="76"/>
      <c r="C663" s="76"/>
      <c r="D663" s="76"/>
      <c r="E663" s="76"/>
      <c r="F663" s="76"/>
      <c r="G663" s="76"/>
      <c r="H663" s="76"/>
      <c r="I663" s="76"/>
    </row>
    <row r="664">
      <c r="A664" s="76"/>
      <c r="B664" s="76"/>
      <c r="C664" s="76"/>
      <c r="D664" s="76"/>
      <c r="E664" s="76"/>
      <c r="F664" s="76"/>
      <c r="G664" s="76"/>
      <c r="H664" s="76"/>
      <c r="I664" s="76"/>
    </row>
    <row r="665">
      <c r="A665" s="76"/>
      <c r="B665" s="76"/>
      <c r="C665" s="76"/>
      <c r="D665" s="76"/>
      <c r="E665" s="76"/>
      <c r="F665" s="76"/>
      <c r="G665" s="76"/>
      <c r="H665" s="76"/>
      <c r="I665" s="76"/>
    </row>
    <row r="666">
      <c r="A666" s="76"/>
      <c r="B666" s="76"/>
      <c r="C666" s="76"/>
      <c r="D666" s="76"/>
      <c r="E666" s="76"/>
      <c r="F666" s="76"/>
      <c r="G666" s="76"/>
      <c r="H666" s="76"/>
      <c r="I666" s="76"/>
    </row>
    <row r="667">
      <c r="A667" s="76"/>
      <c r="B667" s="76"/>
      <c r="C667" s="76"/>
      <c r="D667" s="76"/>
      <c r="E667" s="76"/>
      <c r="F667" s="76"/>
      <c r="G667" s="76"/>
      <c r="H667" s="76"/>
      <c r="I667" s="76"/>
    </row>
    <row r="668">
      <c r="A668" s="76"/>
      <c r="B668" s="76"/>
      <c r="C668" s="76"/>
      <c r="D668" s="76"/>
      <c r="E668" s="76"/>
      <c r="F668" s="76"/>
      <c r="G668" s="76"/>
      <c r="H668" s="76"/>
      <c r="I668" s="76"/>
    </row>
    <row r="669">
      <c r="A669" s="76"/>
      <c r="B669" s="76"/>
      <c r="C669" s="76"/>
      <c r="D669" s="76"/>
      <c r="E669" s="76"/>
      <c r="F669" s="76"/>
      <c r="G669" s="76"/>
      <c r="H669" s="76"/>
      <c r="I669" s="76"/>
    </row>
    <row r="670">
      <c r="A670" s="76"/>
      <c r="B670" s="76"/>
      <c r="C670" s="76"/>
      <c r="D670" s="76"/>
      <c r="E670" s="76"/>
      <c r="F670" s="76"/>
      <c r="G670" s="76"/>
      <c r="H670" s="76"/>
      <c r="I670" s="76"/>
    </row>
    <row r="671">
      <c r="A671" s="76"/>
      <c r="B671" s="76"/>
      <c r="C671" s="76"/>
      <c r="D671" s="76"/>
      <c r="E671" s="76"/>
      <c r="F671" s="76"/>
      <c r="G671" s="76"/>
      <c r="H671" s="76"/>
      <c r="I671" s="76"/>
    </row>
    <row r="672">
      <c r="A672" s="76"/>
      <c r="B672" s="76"/>
      <c r="C672" s="76"/>
      <c r="D672" s="76"/>
      <c r="E672" s="76"/>
      <c r="F672" s="76"/>
      <c r="G672" s="76"/>
      <c r="H672" s="76"/>
      <c r="I672" s="76"/>
    </row>
    <row r="673">
      <c r="A673" s="76"/>
      <c r="B673" s="76"/>
      <c r="C673" s="76"/>
      <c r="D673" s="76"/>
      <c r="E673" s="76"/>
      <c r="F673" s="76"/>
      <c r="G673" s="76"/>
      <c r="H673" s="76"/>
      <c r="I673" s="76"/>
    </row>
    <row r="674">
      <c r="A674" s="76"/>
      <c r="B674" s="76"/>
      <c r="C674" s="76"/>
      <c r="D674" s="76"/>
      <c r="E674" s="76"/>
      <c r="F674" s="76"/>
      <c r="G674" s="76"/>
      <c r="H674" s="76"/>
      <c r="I674" s="76"/>
    </row>
    <row r="675">
      <c r="A675" s="76"/>
      <c r="B675" s="76"/>
      <c r="C675" s="76"/>
      <c r="D675" s="76"/>
      <c r="E675" s="76"/>
      <c r="F675" s="76"/>
      <c r="G675" s="76"/>
      <c r="H675" s="76"/>
      <c r="I675" s="76"/>
    </row>
    <row r="676">
      <c r="A676" s="76"/>
      <c r="B676" s="76"/>
      <c r="C676" s="76"/>
      <c r="D676" s="76"/>
      <c r="E676" s="76"/>
      <c r="F676" s="76"/>
      <c r="G676" s="76"/>
      <c r="H676" s="76"/>
      <c r="I676" s="76"/>
    </row>
    <row r="677">
      <c r="A677" s="76"/>
      <c r="B677" s="76"/>
      <c r="C677" s="76"/>
      <c r="D677" s="76"/>
      <c r="E677" s="76"/>
      <c r="F677" s="76"/>
      <c r="G677" s="76"/>
      <c r="H677" s="76"/>
      <c r="I677" s="76"/>
    </row>
    <row r="678">
      <c r="A678" s="76"/>
      <c r="B678" s="76"/>
      <c r="C678" s="76"/>
      <c r="D678" s="76"/>
      <c r="E678" s="76"/>
      <c r="F678" s="76"/>
      <c r="G678" s="76"/>
      <c r="H678" s="76"/>
      <c r="I678" s="76"/>
    </row>
    <row r="679">
      <c r="A679" s="76"/>
      <c r="B679" s="76"/>
      <c r="C679" s="76"/>
      <c r="D679" s="76"/>
      <c r="E679" s="76"/>
      <c r="F679" s="76"/>
      <c r="G679" s="76"/>
      <c r="H679" s="76"/>
      <c r="I679" s="76"/>
    </row>
    <row r="680">
      <c r="A680" s="76"/>
      <c r="B680" s="76"/>
      <c r="C680" s="76"/>
      <c r="D680" s="76"/>
      <c r="E680" s="76"/>
      <c r="F680" s="76"/>
      <c r="G680" s="76"/>
      <c r="H680" s="76"/>
      <c r="I680" s="76"/>
    </row>
    <row r="681">
      <c r="A681" s="76"/>
      <c r="B681" s="76"/>
      <c r="C681" s="76"/>
      <c r="D681" s="76"/>
      <c r="E681" s="76"/>
      <c r="F681" s="76"/>
      <c r="G681" s="76"/>
      <c r="H681" s="76"/>
      <c r="I681" s="76"/>
    </row>
    <row r="682">
      <c r="A682" s="76"/>
      <c r="B682" s="76"/>
      <c r="C682" s="76"/>
      <c r="D682" s="76"/>
      <c r="E682" s="76"/>
      <c r="F682" s="76"/>
      <c r="G682" s="76"/>
      <c r="H682" s="76"/>
      <c r="I682" s="76"/>
    </row>
    <row r="683">
      <c r="A683" s="76"/>
      <c r="B683" s="76"/>
      <c r="C683" s="76"/>
      <c r="D683" s="76"/>
      <c r="E683" s="76"/>
      <c r="F683" s="76"/>
      <c r="G683" s="76"/>
      <c r="H683" s="76"/>
      <c r="I683" s="76"/>
    </row>
    <row r="684">
      <c r="A684" s="76"/>
      <c r="B684" s="76"/>
      <c r="C684" s="76"/>
      <c r="D684" s="76"/>
      <c r="E684" s="76"/>
      <c r="F684" s="76"/>
      <c r="G684" s="76"/>
      <c r="H684" s="76"/>
      <c r="I684" s="76"/>
    </row>
    <row r="685">
      <c r="A685" s="76"/>
      <c r="B685" s="76"/>
      <c r="C685" s="76"/>
      <c r="D685" s="76"/>
      <c r="E685" s="76"/>
      <c r="F685" s="76"/>
      <c r="G685" s="76"/>
      <c r="H685" s="76"/>
      <c r="I685" s="76"/>
    </row>
    <row r="686">
      <c r="A686" s="76"/>
      <c r="B686" s="76"/>
      <c r="C686" s="76"/>
      <c r="D686" s="76"/>
      <c r="E686" s="76"/>
      <c r="F686" s="76"/>
      <c r="G686" s="76"/>
      <c r="H686" s="76"/>
      <c r="I686" s="76"/>
    </row>
    <row r="687">
      <c r="A687" s="76"/>
      <c r="B687" s="76"/>
      <c r="C687" s="76"/>
      <c r="D687" s="76"/>
      <c r="E687" s="76"/>
      <c r="F687" s="76"/>
      <c r="G687" s="76"/>
      <c r="H687" s="76"/>
      <c r="I687" s="76"/>
    </row>
    <row r="688">
      <c r="A688" s="76"/>
      <c r="B688" s="76"/>
      <c r="C688" s="76"/>
      <c r="D688" s="76"/>
      <c r="E688" s="76"/>
      <c r="F688" s="76"/>
      <c r="G688" s="76"/>
      <c r="H688" s="76"/>
      <c r="I688" s="76"/>
    </row>
    <row r="689">
      <c r="A689" s="76"/>
      <c r="B689" s="76"/>
      <c r="C689" s="76"/>
      <c r="D689" s="76"/>
      <c r="E689" s="76"/>
      <c r="F689" s="76"/>
      <c r="G689" s="76"/>
      <c r="H689" s="76"/>
      <c r="I689" s="76"/>
    </row>
    <row r="690">
      <c r="A690" s="76"/>
      <c r="B690" s="76"/>
      <c r="C690" s="76"/>
      <c r="D690" s="76"/>
      <c r="E690" s="76"/>
      <c r="F690" s="76"/>
      <c r="G690" s="76"/>
      <c r="H690" s="76"/>
      <c r="I690" s="76"/>
    </row>
    <row r="691">
      <c r="A691" s="76"/>
      <c r="B691" s="76"/>
      <c r="C691" s="76"/>
      <c r="D691" s="76"/>
      <c r="E691" s="76"/>
      <c r="F691" s="76"/>
      <c r="G691" s="76"/>
      <c r="H691" s="76"/>
      <c r="I691" s="76"/>
    </row>
    <row r="692">
      <c r="A692" s="76"/>
      <c r="B692" s="76"/>
      <c r="C692" s="76"/>
      <c r="D692" s="76"/>
      <c r="E692" s="76"/>
      <c r="F692" s="76"/>
      <c r="G692" s="76"/>
      <c r="H692" s="76"/>
      <c r="I692" s="76"/>
    </row>
    <row r="693">
      <c r="A693" s="76"/>
      <c r="B693" s="76"/>
      <c r="C693" s="76"/>
      <c r="D693" s="76"/>
      <c r="E693" s="76"/>
      <c r="F693" s="76"/>
      <c r="G693" s="76"/>
      <c r="H693" s="76"/>
      <c r="I693" s="76"/>
    </row>
    <row r="694">
      <c r="A694" s="76"/>
      <c r="B694" s="76"/>
      <c r="C694" s="76"/>
      <c r="D694" s="76"/>
      <c r="E694" s="76"/>
      <c r="F694" s="76"/>
      <c r="G694" s="76"/>
      <c r="H694" s="76"/>
      <c r="I694" s="76"/>
    </row>
    <row r="695">
      <c r="A695" s="76"/>
      <c r="B695" s="76"/>
      <c r="C695" s="76"/>
      <c r="D695" s="76"/>
      <c r="E695" s="76"/>
      <c r="F695" s="76"/>
      <c r="G695" s="76"/>
      <c r="H695" s="76"/>
      <c r="I695" s="76"/>
    </row>
    <row r="696">
      <c r="A696" s="76"/>
      <c r="B696" s="76"/>
      <c r="C696" s="76"/>
      <c r="D696" s="76"/>
      <c r="E696" s="76"/>
      <c r="F696" s="76"/>
      <c r="G696" s="76"/>
      <c r="H696" s="76"/>
      <c r="I696" s="76"/>
    </row>
    <row r="697">
      <c r="A697" s="76"/>
      <c r="B697" s="76"/>
      <c r="C697" s="76"/>
      <c r="D697" s="76"/>
      <c r="E697" s="76"/>
      <c r="F697" s="76"/>
      <c r="G697" s="76"/>
      <c r="H697" s="76"/>
      <c r="I697" s="76"/>
    </row>
    <row r="698">
      <c r="A698" s="76"/>
      <c r="B698" s="76"/>
      <c r="C698" s="76"/>
      <c r="D698" s="76"/>
      <c r="E698" s="76"/>
      <c r="F698" s="76"/>
      <c r="G698" s="76"/>
      <c r="H698" s="76"/>
      <c r="I698" s="76"/>
    </row>
    <row r="699">
      <c r="A699" s="76"/>
      <c r="B699" s="76"/>
      <c r="C699" s="76"/>
      <c r="D699" s="76"/>
      <c r="E699" s="76"/>
      <c r="F699" s="76"/>
      <c r="G699" s="76"/>
      <c r="H699" s="76"/>
      <c r="I699" s="76"/>
    </row>
    <row r="700">
      <c r="A700" s="76"/>
      <c r="B700" s="76"/>
      <c r="C700" s="76"/>
      <c r="D700" s="76"/>
      <c r="E700" s="76"/>
      <c r="F700" s="76"/>
      <c r="G700" s="76"/>
      <c r="H700" s="76"/>
      <c r="I700" s="76"/>
    </row>
    <row r="701">
      <c r="A701" s="76"/>
      <c r="B701" s="76"/>
      <c r="C701" s="76"/>
      <c r="D701" s="76"/>
      <c r="E701" s="76"/>
      <c r="F701" s="76"/>
      <c r="G701" s="76"/>
      <c r="H701" s="76"/>
      <c r="I701" s="76"/>
    </row>
    <row r="702">
      <c r="A702" s="76"/>
      <c r="B702" s="76"/>
      <c r="C702" s="76"/>
      <c r="D702" s="76"/>
      <c r="E702" s="76"/>
      <c r="F702" s="76"/>
      <c r="G702" s="76"/>
      <c r="H702" s="76"/>
      <c r="I702" s="76"/>
    </row>
    <row r="703">
      <c r="A703" s="76"/>
      <c r="B703" s="76"/>
      <c r="C703" s="76"/>
      <c r="D703" s="76"/>
      <c r="E703" s="76"/>
      <c r="F703" s="76"/>
      <c r="G703" s="76"/>
      <c r="H703" s="76"/>
      <c r="I703" s="76"/>
    </row>
    <row r="704">
      <c r="A704" s="76"/>
      <c r="B704" s="76"/>
      <c r="C704" s="76"/>
      <c r="D704" s="76"/>
      <c r="E704" s="76"/>
      <c r="F704" s="76"/>
      <c r="G704" s="76"/>
      <c r="H704" s="76"/>
      <c r="I704" s="76"/>
    </row>
    <row r="705">
      <c r="A705" s="76"/>
      <c r="B705" s="76"/>
      <c r="C705" s="76"/>
      <c r="D705" s="76"/>
      <c r="E705" s="76"/>
      <c r="F705" s="76"/>
      <c r="G705" s="76"/>
      <c r="H705" s="76"/>
      <c r="I705" s="76"/>
    </row>
    <row r="706">
      <c r="A706" s="76"/>
      <c r="B706" s="76"/>
      <c r="C706" s="76"/>
      <c r="D706" s="76"/>
      <c r="E706" s="76"/>
      <c r="F706" s="76"/>
      <c r="G706" s="76"/>
      <c r="H706" s="76"/>
      <c r="I706" s="76"/>
    </row>
    <row r="707">
      <c r="A707" s="76"/>
      <c r="B707" s="76"/>
      <c r="C707" s="76"/>
      <c r="D707" s="76"/>
      <c r="E707" s="76"/>
      <c r="F707" s="76"/>
      <c r="G707" s="76"/>
      <c r="H707" s="76"/>
      <c r="I707" s="76"/>
    </row>
    <row r="708">
      <c r="A708" s="76"/>
      <c r="B708" s="76"/>
      <c r="C708" s="76"/>
      <c r="D708" s="76"/>
      <c r="E708" s="76"/>
      <c r="F708" s="76"/>
      <c r="G708" s="76"/>
      <c r="H708" s="76"/>
      <c r="I708" s="76"/>
    </row>
    <row r="709">
      <c r="A709" s="76"/>
      <c r="B709" s="76"/>
      <c r="C709" s="76"/>
      <c r="D709" s="76"/>
      <c r="E709" s="76"/>
      <c r="F709" s="76"/>
      <c r="G709" s="76"/>
      <c r="H709" s="76"/>
      <c r="I709" s="76"/>
    </row>
    <row r="710">
      <c r="A710" s="76"/>
      <c r="B710" s="76"/>
      <c r="C710" s="76"/>
      <c r="D710" s="76"/>
      <c r="E710" s="76"/>
      <c r="F710" s="76"/>
      <c r="G710" s="76"/>
      <c r="H710" s="76"/>
      <c r="I710" s="76"/>
    </row>
    <row r="711">
      <c r="A711" s="76"/>
      <c r="B711" s="76"/>
      <c r="C711" s="76"/>
      <c r="D711" s="76"/>
      <c r="E711" s="76"/>
      <c r="F711" s="76"/>
      <c r="G711" s="76"/>
      <c r="H711" s="76"/>
      <c r="I711" s="76"/>
    </row>
    <row r="712">
      <c r="A712" s="76"/>
      <c r="B712" s="76"/>
      <c r="C712" s="76"/>
      <c r="D712" s="76"/>
      <c r="E712" s="76"/>
      <c r="F712" s="76"/>
      <c r="G712" s="76"/>
      <c r="H712" s="76"/>
      <c r="I712" s="76"/>
    </row>
    <row r="713">
      <c r="A713" s="76"/>
      <c r="B713" s="76"/>
      <c r="C713" s="76"/>
      <c r="D713" s="76"/>
      <c r="E713" s="76"/>
      <c r="F713" s="76"/>
      <c r="G713" s="76"/>
      <c r="H713" s="76"/>
      <c r="I713" s="76"/>
    </row>
    <row r="714">
      <c r="A714" s="76"/>
      <c r="B714" s="76"/>
      <c r="C714" s="76"/>
      <c r="D714" s="76"/>
      <c r="E714" s="76"/>
      <c r="F714" s="76"/>
      <c r="G714" s="76"/>
      <c r="H714" s="76"/>
      <c r="I714" s="76"/>
    </row>
    <row r="715">
      <c r="A715" s="76"/>
      <c r="B715" s="76"/>
      <c r="C715" s="76"/>
      <c r="D715" s="76"/>
      <c r="E715" s="76"/>
      <c r="F715" s="76"/>
      <c r="G715" s="76"/>
      <c r="H715" s="76"/>
      <c r="I715" s="76"/>
    </row>
    <row r="716">
      <c r="A716" s="76"/>
      <c r="B716" s="76"/>
      <c r="C716" s="76"/>
      <c r="D716" s="76"/>
      <c r="E716" s="76"/>
      <c r="F716" s="76"/>
      <c r="G716" s="76"/>
      <c r="H716" s="76"/>
      <c r="I716" s="76"/>
    </row>
    <row r="717">
      <c r="A717" s="76"/>
      <c r="B717" s="76"/>
      <c r="C717" s="76"/>
      <c r="D717" s="76"/>
      <c r="E717" s="76"/>
      <c r="F717" s="76"/>
      <c r="G717" s="76"/>
      <c r="H717" s="76"/>
      <c r="I717" s="76"/>
    </row>
    <row r="718">
      <c r="A718" s="76"/>
      <c r="B718" s="76"/>
      <c r="C718" s="76"/>
      <c r="D718" s="76"/>
      <c r="E718" s="76"/>
      <c r="F718" s="76"/>
      <c r="G718" s="76"/>
      <c r="H718" s="76"/>
      <c r="I718" s="76"/>
    </row>
    <row r="719">
      <c r="A719" s="76"/>
      <c r="B719" s="76"/>
      <c r="C719" s="76"/>
      <c r="D719" s="76"/>
      <c r="E719" s="76"/>
      <c r="F719" s="76"/>
      <c r="G719" s="76"/>
      <c r="H719" s="76"/>
      <c r="I719" s="76"/>
    </row>
    <row r="720">
      <c r="A720" s="76"/>
      <c r="B720" s="76"/>
      <c r="C720" s="76"/>
      <c r="D720" s="76"/>
      <c r="E720" s="76"/>
      <c r="F720" s="76"/>
      <c r="G720" s="76"/>
      <c r="H720" s="76"/>
      <c r="I720" s="76"/>
    </row>
    <row r="721">
      <c r="A721" s="76"/>
      <c r="B721" s="76"/>
      <c r="C721" s="76"/>
      <c r="D721" s="76"/>
      <c r="E721" s="76"/>
      <c r="F721" s="76"/>
      <c r="G721" s="76"/>
      <c r="H721" s="76"/>
      <c r="I721" s="76"/>
    </row>
    <row r="722">
      <c r="A722" s="76"/>
      <c r="B722" s="76"/>
      <c r="C722" s="76"/>
      <c r="D722" s="76"/>
      <c r="E722" s="76"/>
      <c r="F722" s="76"/>
      <c r="G722" s="76"/>
      <c r="H722" s="76"/>
      <c r="I722" s="76"/>
    </row>
    <row r="723">
      <c r="A723" s="76"/>
      <c r="B723" s="76"/>
      <c r="C723" s="76"/>
      <c r="D723" s="76"/>
      <c r="E723" s="76"/>
      <c r="F723" s="76"/>
      <c r="G723" s="76"/>
      <c r="H723" s="76"/>
      <c r="I723" s="76"/>
    </row>
    <row r="724">
      <c r="A724" s="76"/>
      <c r="B724" s="76"/>
      <c r="C724" s="76"/>
      <c r="D724" s="76"/>
      <c r="E724" s="76"/>
      <c r="F724" s="76"/>
      <c r="G724" s="76"/>
      <c r="H724" s="76"/>
      <c r="I724" s="76"/>
    </row>
    <row r="725">
      <c r="A725" s="76"/>
      <c r="B725" s="76"/>
      <c r="C725" s="76"/>
      <c r="D725" s="76"/>
      <c r="E725" s="76"/>
      <c r="F725" s="76"/>
      <c r="G725" s="76"/>
      <c r="H725" s="76"/>
      <c r="I725" s="76"/>
    </row>
    <row r="726">
      <c r="A726" s="76"/>
      <c r="B726" s="76"/>
      <c r="C726" s="76"/>
      <c r="D726" s="76"/>
      <c r="E726" s="76"/>
      <c r="F726" s="76"/>
      <c r="G726" s="76"/>
      <c r="H726" s="76"/>
      <c r="I726" s="76"/>
    </row>
    <row r="727">
      <c r="A727" s="76"/>
      <c r="B727" s="76"/>
      <c r="C727" s="76"/>
      <c r="D727" s="76"/>
      <c r="E727" s="76"/>
      <c r="F727" s="76"/>
      <c r="G727" s="76"/>
      <c r="H727" s="76"/>
      <c r="I727" s="76"/>
    </row>
    <row r="728">
      <c r="A728" s="76"/>
      <c r="B728" s="76"/>
      <c r="C728" s="76"/>
      <c r="D728" s="76"/>
      <c r="E728" s="76"/>
      <c r="F728" s="76"/>
      <c r="G728" s="76"/>
      <c r="H728" s="76"/>
      <c r="I728" s="76"/>
    </row>
    <row r="729">
      <c r="A729" s="76"/>
      <c r="B729" s="76"/>
      <c r="C729" s="76"/>
      <c r="D729" s="76"/>
      <c r="E729" s="76"/>
      <c r="F729" s="76"/>
      <c r="G729" s="76"/>
      <c r="H729" s="76"/>
      <c r="I729" s="76"/>
    </row>
    <row r="730">
      <c r="A730" s="76"/>
      <c r="B730" s="76"/>
      <c r="C730" s="76"/>
      <c r="D730" s="76"/>
      <c r="E730" s="76"/>
      <c r="F730" s="76"/>
      <c r="G730" s="76"/>
      <c r="H730" s="76"/>
      <c r="I730" s="76"/>
    </row>
    <row r="731">
      <c r="A731" s="76"/>
      <c r="B731" s="76"/>
      <c r="C731" s="76"/>
      <c r="D731" s="76"/>
      <c r="E731" s="76"/>
      <c r="F731" s="76"/>
      <c r="G731" s="76"/>
      <c r="H731" s="76"/>
      <c r="I731" s="76"/>
    </row>
    <row r="732">
      <c r="A732" s="76"/>
      <c r="B732" s="76"/>
      <c r="C732" s="76"/>
      <c r="D732" s="76"/>
      <c r="E732" s="76"/>
      <c r="F732" s="76"/>
      <c r="G732" s="76"/>
      <c r="H732" s="76"/>
      <c r="I732" s="76"/>
    </row>
    <row r="733">
      <c r="A733" s="76"/>
      <c r="B733" s="76"/>
      <c r="C733" s="76"/>
      <c r="D733" s="76"/>
      <c r="E733" s="76"/>
      <c r="F733" s="76"/>
      <c r="G733" s="76"/>
      <c r="H733" s="76"/>
      <c r="I733" s="76"/>
    </row>
    <row r="734">
      <c r="A734" s="76"/>
      <c r="B734" s="76"/>
      <c r="C734" s="76"/>
      <c r="D734" s="76"/>
      <c r="E734" s="76"/>
      <c r="F734" s="76"/>
      <c r="G734" s="76"/>
      <c r="H734" s="76"/>
      <c r="I734" s="76"/>
    </row>
    <row r="735">
      <c r="A735" s="76"/>
      <c r="B735" s="76"/>
      <c r="C735" s="76"/>
      <c r="D735" s="76"/>
      <c r="E735" s="76"/>
      <c r="F735" s="76"/>
      <c r="G735" s="76"/>
      <c r="H735" s="76"/>
      <c r="I735" s="76"/>
    </row>
    <row r="736">
      <c r="A736" s="76"/>
      <c r="B736" s="76"/>
      <c r="C736" s="76"/>
      <c r="D736" s="76"/>
      <c r="E736" s="76"/>
      <c r="F736" s="76"/>
      <c r="G736" s="76"/>
      <c r="H736" s="76"/>
      <c r="I736" s="76"/>
    </row>
    <row r="737">
      <c r="A737" s="76"/>
      <c r="B737" s="76"/>
      <c r="C737" s="76"/>
      <c r="D737" s="76"/>
      <c r="E737" s="76"/>
      <c r="F737" s="76"/>
      <c r="G737" s="76"/>
      <c r="H737" s="76"/>
      <c r="I737" s="76"/>
    </row>
    <row r="738">
      <c r="A738" s="76"/>
      <c r="B738" s="76"/>
      <c r="C738" s="76"/>
      <c r="D738" s="76"/>
      <c r="E738" s="76"/>
      <c r="F738" s="76"/>
      <c r="G738" s="76"/>
      <c r="H738" s="76"/>
      <c r="I738" s="76"/>
    </row>
    <row r="739">
      <c r="A739" s="76"/>
      <c r="B739" s="76"/>
      <c r="C739" s="76"/>
      <c r="D739" s="76"/>
      <c r="E739" s="76"/>
      <c r="F739" s="76"/>
      <c r="G739" s="76"/>
      <c r="H739" s="76"/>
      <c r="I739" s="76"/>
    </row>
    <row r="740">
      <c r="A740" s="76"/>
      <c r="B740" s="76"/>
      <c r="C740" s="76"/>
      <c r="D740" s="76"/>
      <c r="E740" s="76"/>
      <c r="F740" s="76"/>
      <c r="G740" s="76"/>
      <c r="H740" s="76"/>
      <c r="I740" s="76"/>
    </row>
    <row r="741">
      <c r="A741" s="76"/>
      <c r="B741" s="76"/>
      <c r="C741" s="76"/>
      <c r="D741" s="76"/>
      <c r="E741" s="76"/>
      <c r="F741" s="76"/>
      <c r="G741" s="76"/>
      <c r="H741" s="76"/>
      <c r="I741" s="76"/>
    </row>
    <row r="742">
      <c r="A742" s="76"/>
      <c r="B742" s="76"/>
      <c r="C742" s="76"/>
      <c r="D742" s="76"/>
      <c r="E742" s="76"/>
      <c r="F742" s="76"/>
      <c r="G742" s="76"/>
      <c r="H742" s="76"/>
      <c r="I742" s="76"/>
    </row>
    <row r="743">
      <c r="A743" s="76"/>
      <c r="B743" s="76"/>
      <c r="C743" s="76"/>
      <c r="D743" s="76"/>
      <c r="E743" s="76"/>
      <c r="F743" s="76"/>
      <c r="G743" s="76"/>
      <c r="H743" s="76"/>
      <c r="I743" s="76"/>
    </row>
    <row r="744">
      <c r="A744" s="76"/>
      <c r="B744" s="76"/>
      <c r="C744" s="76"/>
      <c r="D744" s="76"/>
      <c r="E744" s="76"/>
      <c r="F744" s="76"/>
      <c r="G744" s="76"/>
      <c r="H744" s="76"/>
      <c r="I744" s="76"/>
    </row>
    <row r="745">
      <c r="A745" s="76"/>
      <c r="B745" s="76"/>
      <c r="C745" s="76"/>
      <c r="D745" s="76"/>
      <c r="E745" s="76"/>
      <c r="F745" s="76"/>
      <c r="G745" s="76"/>
      <c r="H745" s="76"/>
      <c r="I745" s="76"/>
    </row>
    <row r="746">
      <c r="A746" s="76"/>
      <c r="B746" s="76"/>
      <c r="C746" s="76"/>
      <c r="D746" s="76"/>
      <c r="E746" s="76"/>
      <c r="F746" s="76"/>
      <c r="G746" s="76"/>
      <c r="H746" s="76"/>
      <c r="I746" s="76"/>
    </row>
    <row r="747">
      <c r="A747" s="76"/>
      <c r="B747" s="76"/>
      <c r="C747" s="76"/>
      <c r="D747" s="76"/>
      <c r="E747" s="76"/>
      <c r="F747" s="76"/>
      <c r="G747" s="76"/>
      <c r="H747" s="76"/>
      <c r="I747" s="76"/>
    </row>
    <row r="748">
      <c r="A748" s="76"/>
      <c r="B748" s="76"/>
      <c r="C748" s="76"/>
      <c r="D748" s="76"/>
      <c r="E748" s="76"/>
      <c r="F748" s="76"/>
      <c r="G748" s="76"/>
      <c r="H748" s="76"/>
      <c r="I748" s="76"/>
    </row>
    <row r="749">
      <c r="A749" s="76"/>
      <c r="B749" s="76"/>
      <c r="C749" s="76"/>
      <c r="D749" s="76"/>
      <c r="E749" s="76"/>
      <c r="F749" s="76"/>
      <c r="G749" s="76"/>
      <c r="H749" s="76"/>
      <c r="I749" s="76"/>
    </row>
    <row r="750">
      <c r="A750" s="76"/>
      <c r="B750" s="76"/>
      <c r="C750" s="76"/>
      <c r="D750" s="76"/>
      <c r="E750" s="76"/>
      <c r="F750" s="76"/>
      <c r="G750" s="76"/>
      <c r="H750" s="76"/>
      <c r="I750" s="76"/>
    </row>
    <row r="751">
      <c r="A751" s="76"/>
      <c r="B751" s="76"/>
      <c r="C751" s="76"/>
      <c r="D751" s="76"/>
      <c r="E751" s="76"/>
      <c r="F751" s="76"/>
      <c r="G751" s="76"/>
      <c r="H751" s="76"/>
      <c r="I751" s="76"/>
    </row>
    <row r="752">
      <c r="A752" s="76"/>
      <c r="B752" s="76"/>
      <c r="C752" s="76"/>
      <c r="D752" s="76"/>
      <c r="E752" s="76"/>
      <c r="F752" s="76"/>
      <c r="G752" s="76"/>
      <c r="H752" s="76"/>
      <c r="I752" s="76"/>
    </row>
    <row r="753">
      <c r="A753" s="76"/>
      <c r="B753" s="76"/>
      <c r="C753" s="76"/>
      <c r="D753" s="76"/>
      <c r="E753" s="76"/>
      <c r="F753" s="76"/>
      <c r="G753" s="76"/>
      <c r="H753" s="76"/>
      <c r="I753" s="76"/>
    </row>
    <row r="754">
      <c r="A754" s="76"/>
      <c r="B754" s="76"/>
      <c r="C754" s="76"/>
      <c r="D754" s="76"/>
      <c r="E754" s="76"/>
      <c r="F754" s="76"/>
      <c r="G754" s="76"/>
      <c r="H754" s="76"/>
      <c r="I754" s="76"/>
    </row>
    <row r="755">
      <c r="A755" s="76"/>
      <c r="B755" s="76"/>
      <c r="C755" s="76"/>
      <c r="D755" s="76"/>
      <c r="E755" s="76"/>
      <c r="F755" s="76"/>
      <c r="G755" s="76"/>
      <c r="H755" s="76"/>
      <c r="I755" s="76"/>
    </row>
    <row r="756">
      <c r="A756" s="76"/>
      <c r="B756" s="76"/>
      <c r="C756" s="76"/>
      <c r="D756" s="76"/>
      <c r="E756" s="76"/>
      <c r="F756" s="76"/>
      <c r="G756" s="76"/>
      <c r="H756" s="76"/>
      <c r="I756" s="76"/>
    </row>
    <row r="757">
      <c r="A757" s="76"/>
      <c r="B757" s="76"/>
      <c r="C757" s="76"/>
      <c r="D757" s="76"/>
      <c r="E757" s="76"/>
      <c r="F757" s="76"/>
      <c r="G757" s="76"/>
      <c r="H757" s="76"/>
      <c r="I757" s="76"/>
    </row>
    <row r="758">
      <c r="A758" s="76"/>
      <c r="B758" s="76"/>
      <c r="C758" s="76"/>
      <c r="D758" s="76"/>
      <c r="E758" s="76"/>
      <c r="F758" s="76"/>
      <c r="G758" s="76"/>
      <c r="H758" s="76"/>
      <c r="I758" s="76"/>
    </row>
    <row r="759">
      <c r="A759" s="76"/>
      <c r="B759" s="76"/>
      <c r="C759" s="76"/>
      <c r="D759" s="76"/>
      <c r="E759" s="76"/>
      <c r="F759" s="76"/>
      <c r="G759" s="76"/>
      <c r="H759" s="76"/>
      <c r="I759" s="76"/>
    </row>
    <row r="760">
      <c r="A760" s="76"/>
      <c r="B760" s="76"/>
      <c r="C760" s="76"/>
      <c r="D760" s="76"/>
      <c r="E760" s="76"/>
      <c r="F760" s="76"/>
      <c r="G760" s="76"/>
      <c r="H760" s="76"/>
      <c r="I760" s="76"/>
    </row>
    <row r="761">
      <c r="A761" s="76"/>
      <c r="B761" s="76"/>
      <c r="C761" s="76"/>
      <c r="D761" s="76"/>
      <c r="E761" s="76"/>
      <c r="F761" s="76"/>
      <c r="G761" s="76"/>
      <c r="H761" s="76"/>
      <c r="I761" s="76"/>
    </row>
    <row r="762">
      <c r="A762" s="76"/>
      <c r="B762" s="76"/>
      <c r="C762" s="76"/>
      <c r="D762" s="76"/>
      <c r="E762" s="76"/>
      <c r="F762" s="76"/>
      <c r="G762" s="76"/>
      <c r="H762" s="76"/>
      <c r="I762" s="76"/>
    </row>
    <row r="763">
      <c r="A763" s="76"/>
      <c r="B763" s="76"/>
      <c r="C763" s="76"/>
      <c r="D763" s="76"/>
      <c r="E763" s="76"/>
      <c r="F763" s="76"/>
      <c r="G763" s="76"/>
      <c r="H763" s="76"/>
      <c r="I763" s="76"/>
    </row>
    <row r="764">
      <c r="A764" s="76"/>
      <c r="B764" s="76"/>
      <c r="C764" s="76"/>
      <c r="D764" s="76"/>
      <c r="E764" s="76"/>
      <c r="F764" s="76"/>
      <c r="G764" s="76"/>
      <c r="H764" s="76"/>
      <c r="I764" s="76"/>
    </row>
    <row r="765">
      <c r="A765" s="76"/>
      <c r="B765" s="76"/>
      <c r="C765" s="76"/>
      <c r="D765" s="76"/>
      <c r="E765" s="76"/>
      <c r="F765" s="76"/>
      <c r="G765" s="76"/>
      <c r="H765" s="76"/>
      <c r="I765" s="76"/>
    </row>
    <row r="766">
      <c r="A766" s="76"/>
      <c r="B766" s="76"/>
      <c r="C766" s="76"/>
      <c r="D766" s="76"/>
      <c r="E766" s="76"/>
      <c r="F766" s="76"/>
      <c r="G766" s="76"/>
      <c r="H766" s="76"/>
      <c r="I766" s="76"/>
    </row>
    <row r="767">
      <c r="A767" s="76"/>
      <c r="B767" s="76"/>
      <c r="C767" s="76"/>
      <c r="D767" s="76"/>
      <c r="E767" s="76"/>
      <c r="F767" s="76"/>
      <c r="G767" s="76"/>
      <c r="H767" s="76"/>
      <c r="I767" s="76"/>
    </row>
    <row r="768">
      <c r="A768" s="76"/>
      <c r="B768" s="76"/>
      <c r="C768" s="76"/>
      <c r="D768" s="76"/>
      <c r="E768" s="76"/>
      <c r="F768" s="76"/>
      <c r="G768" s="76"/>
      <c r="H768" s="76"/>
      <c r="I768" s="76"/>
    </row>
    <row r="769">
      <c r="A769" s="76"/>
      <c r="B769" s="76"/>
      <c r="C769" s="76"/>
      <c r="D769" s="76"/>
      <c r="E769" s="76"/>
      <c r="F769" s="76"/>
      <c r="G769" s="76"/>
      <c r="H769" s="76"/>
      <c r="I769" s="76"/>
    </row>
    <row r="770">
      <c r="A770" s="76"/>
      <c r="B770" s="76"/>
      <c r="C770" s="76"/>
      <c r="D770" s="76"/>
      <c r="E770" s="76"/>
      <c r="F770" s="76"/>
      <c r="G770" s="76"/>
      <c r="H770" s="76"/>
      <c r="I770" s="76"/>
    </row>
    <row r="771">
      <c r="A771" s="76"/>
      <c r="B771" s="76"/>
      <c r="C771" s="76"/>
      <c r="D771" s="76"/>
      <c r="E771" s="76"/>
      <c r="F771" s="76"/>
      <c r="G771" s="76"/>
      <c r="H771" s="76"/>
      <c r="I771" s="76"/>
    </row>
    <row r="772">
      <c r="A772" s="76"/>
      <c r="B772" s="76"/>
      <c r="C772" s="76"/>
      <c r="D772" s="76"/>
      <c r="E772" s="76"/>
      <c r="F772" s="76"/>
      <c r="G772" s="76"/>
      <c r="H772" s="76"/>
      <c r="I772" s="76"/>
    </row>
    <row r="773">
      <c r="A773" s="76"/>
      <c r="B773" s="76"/>
      <c r="C773" s="76"/>
      <c r="D773" s="76"/>
      <c r="E773" s="76"/>
      <c r="F773" s="76"/>
      <c r="G773" s="76"/>
      <c r="H773" s="76"/>
      <c r="I773" s="76"/>
    </row>
    <row r="774">
      <c r="A774" s="76"/>
      <c r="B774" s="76"/>
      <c r="C774" s="76"/>
      <c r="D774" s="76"/>
      <c r="E774" s="76"/>
      <c r="F774" s="76"/>
      <c r="G774" s="76"/>
      <c r="H774" s="76"/>
      <c r="I774" s="76"/>
    </row>
    <row r="775">
      <c r="A775" s="76"/>
      <c r="B775" s="76"/>
      <c r="C775" s="76"/>
      <c r="D775" s="76"/>
      <c r="E775" s="76"/>
      <c r="F775" s="76"/>
      <c r="G775" s="76"/>
      <c r="H775" s="76"/>
      <c r="I775" s="76"/>
    </row>
    <row r="776">
      <c r="A776" s="76"/>
      <c r="B776" s="76"/>
      <c r="C776" s="76"/>
      <c r="D776" s="76"/>
      <c r="E776" s="76"/>
      <c r="F776" s="76"/>
      <c r="G776" s="76"/>
      <c r="H776" s="76"/>
      <c r="I776" s="76"/>
    </row>
    <row r="777">
      <c r="A777" s="76"/>
      <c r="B777" s="76"/>
      <c r="C777" s="76"/>
      <c r="D777" s="76"/>
      <c r="E777" s="76"/>
      <c r="F777" s="76"/>
      <c r="G777" s="76"/>
      <c r="H777" s="76"/>
      <c r="I777" s="76"/>
    </row>
    <row r="778">
      <c r="A778" s="76"/>
      <c r="B778" s="76"/>
      <c r="C778" s="76"/>
      <c r="D778" s="76"/>
      <c r="E778" s="76"/>
      <c r="F778" s="76"/>
      <c r="G778" s="76"/>
      <c r="H778" s="76"/>
      <c r="I778" s="76"/>
    </row>
    <row r="779">
      <c r="A779" s="76"/>
      <c r="B779" s="76"/>
      <c r="C779" s="76"/>
      <c r="D779" s="76"/>
      <c r="E779" s="76"/>
      <c r="F779" s="76"/>
      <c r="G779" s="76"/>
      <c r="H779" s="76"/>
      <c r="I779" s="76"/>
    </row>
    <row r="780">
      <c r="A780" s="76"/>
      <c r="B780" s="76"/>
      <c r="C780" s="76"/>
      <c r="D780" s="76"/>
      <c r="E780" s="76"/>
      <c r="F780" s="76"/>
      <c r="G780" s="76"/>
      <c r="H780" s="76"/>
      <c r="I780" s="76"/>
    </row>
    <row r="781">
      <c r="A781" s="76"/>
      <c r="B781" s="76"/>
      <c r="C781" s="76"/>
      <c r="D781" s="76"/>
      <c r="E781" s="76"/>
      <c r="F781" s="76"/>
      <c r="G781" s="76"/>
      <c r="H781" s="76"/>
      <c r="I781" s="76"/>
    </row>
    <row r="782">
      <c r="A782" s="76"/>
      <c r="B782" s="76"/>
      <c r="C782" s="76"/>
      <c r="D782" s="76"/>
      <c r="E782" s="76"/>
      <c r="F782" s="76"/>
      <c r="G782" s="76"/>
      <c r="H782" s="76"/>
      <c r="I782" s="76"/>
    </row>
    <row r="783">
      <c r="A783" s="76"/>
      <c r="B783" s="76"/>
      <c r="C783" s="76"/>
      <c r="D783" s="76"/>
      <c r="E783" s="76"/>
      <c r="F783" s="76"/>
      <c r="G783" s="76"/>
      <c r="H783" s="76"/>
      <c r="I783" s="76"/>
    </row>
    <row r="784">
      <c r="A784" s="76"/>
      <c r="B784" s="76"/>
      <c r="C784" s="76"/>
      <c r="D784" s="76"/>
      <c r="E784" s="76"/>
      <c r="F784" s="76"/>
      <c r="G784" s="76"/>
      <c r="H784" s="76"/>
      <c r="I784" s="76"/>
    </row>
    <row r="785">
      <c r="A785" s="76"/>
      <c r="B785" s="76"/>
      <c r="C785" s="76"/>
      <c r="D785" s="76"/>
      <c r="E785" s="76"/>
      <c r="F785" s="76"/>
      <c r="G785" s="76"/>
      <c r="H785" s="76"/>
      <c r="I785" s="76"/>
    </row>
    <row r="786">
      <c r="A786" s="76"/>
      <c r="B786" s="76"/>
      <c r="C786" s="76"/>
      <c r="D786" s="76"/>
      <c r="E786" s="76"/>
      <c r="F786" s="76"/>
      <c r="G786" s="76"/>
      <c r="H786" s="76"/>
      <c r="I786" s="76"/>
    </row>
    <row r="787">
      <c r="A787" s="76"/>
      <c r="B787" s="76"/>
      <c r="C787" s="76"/>
      <c r="D787" s="76"/>
      <c r="E787" s="76"/>
      <c r="F787" s="76"/>
      <c r="G787" s="76"/>
      <c r="H787" s="76"/>
      <c r="I787" s="76"/>
    </row>
    <row r="788">
      <c r="A788" s="76"/>
      <c r="B788" s="76"/>
      <c r="C788" s="76"/>
      <c r="D788" s="76"/>
      <c r="E788" s="76"/>
      <c r="F788" s="76"/>
      <c r="G788" s="76"/>
      <c r="H788" s="76"/>
      <c r="I788" s="76"/>
    </row>
    <row r="789">
      <c r="A789" s="76"/>
      <c r="B789" s="76"/>
      <c r="C789" s="76"/>
      <c r="D789" s="76"/>
      <c r="E789" s="76"/>
      <c r="F789" s="76"/>
      <c r="G789" s="76"/>
      <c r="H789" s="76"/>
      <c r="I789" s="76"/>
    </row>
    <row r="790">
      <c r="A790" s="76"/>
      <c r="B790" s="76"/>
      <c r="C790" s="76"/>
      <c r="D790" s="76"/>
      <c r="E790" s="76"/>
      <c r="F790" s="76"/>
      <c r="G790" s="76"/>
      <c r="H790" s="76"/>
      <c r="I790" s="76"/>
    </row>
    <row r="791">
      <c r="A791" s="76"/>
      <c r="B791" s="76"/>
      <c r="C791" s="76"/>
      <c r="D791" s="76"/>
      <c r="E791" s="76"/>
      <c r="F791" s="76"/>
      <c r="G791" s="76"/>
      <c r="H791" s="76"/>
      <c r="I791" s="76"/>
    </row>
    <row r="792">
      <c r="A792" s="76"/>
      <c r="B792" s="76"/>
      <c r="C792" s="76"/>
      <c r="D792" s="76"/>
      <c r="E792" s="76"/>
      <c r="F792" s="76"/>
      <c r="G792" s="76"/>
      <c r="H792" s="76"/>
      <c r="I792" s="76"/>
    </row>
    <row r="793">
      <c r="A793" s="76"/>
      <c r="B793" s="76"/>
      <c r="C793" s="76"/>
      <c r="D793" s="76"/>
      <c r="E793" s="76"/>
      <c r="F793" s="76"/>
      <c r="G793" s="76"/>
      <c r="H793" s="76"/>
      <c r="I793" s="76"/>
    </row>
    <row r="794">
      <c r="A794" s="76"/>
      <c r="B794" s="76"/>
      <c r="C794" s="76"/>
      <c r="D794" s="76"/>
      <c r="E794" s="76"/>
      <c r="F794" s="76"/>
      <c r="G794" s="76"/>
      <c r="H794" s="76"/>
      <c r="I794" s="76"/>
    </row>
    <row r="795">
      <c r="A795" s="76"/>
      <c r="B795" s="76"/>
      <c r="C795" s="76"/>
      <c r="D795" s="76"/>
      <c r="E795" s="76"/>
      <c r="F795" s="76"/>
      <c r="G795" s="76"/>
      <c r="H795" s="76"/>
      <c r="I795" s="76"/>
    </row>
    <row r="796">
      <c r="A796" s="76"/>
      <c r="B796" s="76"/>
      <c r="C796" s="76"/>
      <c r="D796" s="76"/>
      <c r="E796" s="76"/>
      <c r="F796" s="76"/>
      <c r="G796" s="76"/>
      <c r="H796" s="76"/>
      <c r="I796" s="76"/>
    </row>
    <row r="797">
      <c r="A797" s="76"/>
      <c r="B797" s="76"/>
      <c r="C797" s="76"/>
      <c r="D797" s="76"/>
      <c r="E797" s="76"/>
      <c r="F797" s="76"/>
      <c r="G797" s="76"/>
      <c r="H797" s="76"/>
      <c r="I797" s="76"/>
    </row>
    <row r="798">
      <c r="A798" s="76"/>
      <c r="B798" s="76"/>
      <c r="C798" s="76"/>
      <c r="D798" s="76"/>
      <c r="E798" s="76"/>
      <c r="F798" s="76"/>
      <c r="G798" s="76"/>
      <c r="H798" s="76"/>
      <c r="I798" s="76"/>
    </row>
    <row r="799">
      <c r="A799" s="76"/>
      <c r="B799" s="76"/>
      <c r="C799" s="76"/>
      <c r="D799" s="76"/>
      <c r="E799" s="76"/>
      <c r="F799" s="76"/>
      <c r="G799" s="76"/>
      <c r="H799" s="76"/>
      <c r="I799" s="76"/>
    </row>
    <row r="800">
      <c r="A800" s="76"/>
      <c r="B800" s="76"/>
      <c r="C800" s="76"/>
      <c r="D800" s="76"/>
      <c r="E800" s="76"/>
      <c r="F800" s="76"/>
      <c r="G800" s="76"/>
      <c r="H800" s="76"/>
      <c r="I800" s="76"/>
    </row>
    <row r="801">
      <c r="A801" s="76"/>
      <c r="B801" s="76"/>
      <c r="C801" s="76"/>
      <c r="D801" s="76"/>
      <c r="E801" s="76"/>
      <c r="F801" s="76"/>
      <c r="G801" s="76"/>
      <c r="H801" s="76"/>
      <c r="I801" s="76"/>
    </row>
    <row r="802">
      <c r="A802" s="76"/>
      <c r="B802" s="76"/>
      <c r="C802" s="76"/>
      <c r="D802" s="76"/>
      <c r="E802" s="76"/>
      <c r="F802" s="76"/>
      <c r="G802" s="76"/>
      <c r="H802" s="76"/>
      <c r="I802" s="76"/>
    </row>
    <row r="803">
      <c r="A803" s="76"/>
      <c r="B803" s="76"/>
      <c r="C803" s="76"/>
      <c r="D803" s="76"/>
      <c r="E803" s="76"/>
      <c r="F803" s="76"/>
      <c r="G803" s="76"/>
      <c r="H803" s="76"/>
      <c r="I803" s="76"/>
    </row>
    <row r="804">
      <c r="A804" s="76"/>
      <c r="B804" s="76"/>
      <c r="C804" s="76"/>
      <c r="D804" s="76"/>
      <c r="E804" s="76"/>
      <c r="F804" s="76"/>
      <c r="G804" s="76"/>
      <c r="H804" s="76"/>
      <c r="I804" s="76"/>
    </row>
    <row r="805">
      <c r="A805" s="76"/>
      <c r="B805" s="76"/>
      <c r="C805" s="76"/>
      <c r="D805" s="76"/>
      <c r="E805" s="76"/>
      <c r="F805" s="76"/>
      <c r="G805" s="76"/>
      <c r="H805" s="76"/>
      <c r="I805" s="76"/>
    </row>
    <row r="806">
      <c r="A806" s="76"/>
      <c r="B806" s="76"/>
      <c r="C806" s="76"/>
      <c r="D806" s="76"/>
      <c r="E806" s="76"/>
      <c r="F806" s="76"/>
      <c r="G806" s="76"/>
      <c r="H806" s="76"/>
      <c r="I806" s="76"/>
    </row>
    <row r="807">
      <c r="A807" s="76"/>
      <c r="B807" s="76"/>
      <c r="C807" s="76"/>
      <c r="D807" s="76"/>
      <c r="E807" s="76"/>
      <c r="F807" s="76"/>
      <c r="G807" s="76"/>
      <c r="H807" s="76"/>
      <c r="I807" s="76"/>
    </row>
    <row r="808">
      <c r="A808" s="76"/>
      <c r="B808" s="76"/>
      <c r="C808" s="76"/>
      <c r="D808" s="76"/>
      <c r="E808" s="76"/>
      <c r="F808" s="76"/>
      <c r="G808" s="76"/>
      <c r="H808" s="76"/>
      <c r="I808" s="76"/>
    </row>
    <row r="809">
      <c r="A809" s="76"/>
      <c r="B809" s="76"/>
      <c r="C809" s="76"/>
      <c r="D809" s="76"/>
      <c r="E809" s="76"/>
      <c r="F809" s="76"/>
      <c r="G809" s="76"/>
      <c r="H809" s="76"/>
      <c r="I809" s="76"/>
    </row>
    <row r="810">
      <c r="A810" s="76"/>
      <c r="B810" s="76"/>
      <c r="C810" s="76"/>
      <c r="D810" s="76"/>
      <c r="E810" s="76"/>
      <c r="F810" s="76"/>
      <c r="G810" s="76"/>
      <c r="H810" s="76"/>
      <c r="I810" s="76"/>
    </row>
    <row r="811">
      <c r="A811" s="76"/>
      <c r="B811" s="76"/>
      <c r="C811" s="76"/>
      <c r="D811" s="76"/>
      <c r="E811" s="76"/>
      <c r="F811" s="76"/>
      <c r="G811" s="76"/>
      <c r="H811" s="76"/>
      <c r="I811" s="76"/>
    </row>
    <row r="812">
      <c r="A812" s="76"/>
      <c r="B812" s="76"/>
      <c r="C812" s="76"/>
      <c r="D812" s="76"/>
      <c r="E812" s="76"/>
      <c r="F812" s="76"/>
      <c r="G812" s="76"/>
      <c r="H812" s="76"/>
      <c r="I812" s="76"/>
    </row>
    <row r="813">
      <c r="A813" s="76"/>
      <c r="B813" s="76"/>
      <c r="C813" s="76"/>
      <c r="D813" s="76"/>
      <c r="E813" s="76"/>
      <c r="F813" s="76"/>
      <c r="G813" s="76"/>
      <c r="H813" s="76"/>
      <c r="I813" s="76"/>
    </row>
    <row r="814">
      <c r="A814" s="76"/>
      <c r="B814" s="76"/>
      <c r="C814" s="76"/>
      <c r="D814" s="76"/>
      <c r="E814" s="76"/>
      <c r="F814" s="76"/>
      <c r="G814" s="76"/>
      <c r="H814" s="76"/>
      <c r="I814" s="76"/>
    </row>
    <row r="815">
      <c r="A815" s="76"/>
      <c r="B815" s="76"/>
      <c r="C815" s="76"/>
      <c r="D815" s="76"/>
      <c r="E815" s="76"/>
      <c r="F815" s="76"/>
      <c r="G815" s="76"/>
      <c r="H815" s="76"/>
      <c r="I815" s="76"/>
    </row>
    <row r="816">
      <c r="A816" s="76"/>
      <c r="B816" s="76"/>
      <c r="C816" s="76"/>
      <c r="D816" s="76"/>
      <c r="E816" s="76"/>
      <c r="F816" s="76"/>
      <c r="G816" s="76"/>
      <c r="H816" s="76"/>
      <c r="I816" s="76"/>
    </row>
    <row r="817">
      <c r="A817" s="76"/>
      <c r="B817" s="76"/>
      <c r="C817" s="76"/>
      <c r="D817" s="76"/>
      <c r="E817" s="76"/>
      <c r="F817" s="76"/>
      <c r="G817" s="76"/>
      <c r="H817" s="76"/>
      <c r="I817" s="76"/>
    </row>
    <row r="818">
      <c r="A818" s="76"/>
      <c r="B818" s="76"/>
      <c r="C818" s="76"/>
      <c r="D818" s="76"/>
      <c r="E818" s="76"/>
      <c r="F818" s="76"/>
      <c r="G818" s="76"/>
      <c r="H818" s="76"/>
      <c r="I818" s="76"/>
    </row>
    <row r="819">
      <c r="A819" s="76"/>
      <c r="B819" s="76"/>
      <c r="C819" s="76"/>
      <c r="D819" s="76"/>
      <c r="E819" s="76"/>
      <c r="F819" s="76"/>
      <c r="G819" s="76"/>
      <c r="H819" s="76"/>
      <c r="I819" s="76"/>
    </row>
    <row r="820">
      <c r="A820" s="76"/>
      <c r="B820" s="76"/>
      <c r="C820" s="76"/>
      <c r="D820" s="76"/>
      <c r="E820" s="76"/>
      <c r="F820" s="76"/>
      <c r="G820" s="76"/>
      <c r="H820" s="76"/>
      <c r="I820" s="76"/>
    </row>
    <row r="821">
      <c r="A821" s="76"/>
      <c r="B821" s="76"/>
      <c r="C821" s="76"/>
      <c r="D821" s="76"/>
      <c r="E821" s="76"/>
      <c r="F821" s="76"/>
      <c r="G821" s="76"/>
      <c r="H821" s="76"/>
      <c r="I821" s="76"/>
    </row>
    <row r="822">
      <c r="A822" s="76"/>
      <c r="B822" s="76"/>
      <c r="C822" s="76"/>
      <c r="D822" s="76"/>
      <c r="E822" s="76"/>
      <c r="F822" s="76"/>
      <c r="G822" s="76"/>
      <c r="H822" s="76"/>
      <c r="I822" s="76"/>
    </row>
    <row r="823">
      <c r="A823" s="76"/>
      <c r="B823" s="76"/>
      <c r="C823" s="76"/>
      <c r="D823" s="76"/>
      <c r="E823" s="76"/>
      <c r="F823" s="76"/>
      <c r="G823" s="76"/>
      <c r="H823" s="76"/>
      <c r="I823" s="76"/>
    </row>
    <row r="824">
      <c r="A824" s="76"/>
      <c r="B824" s="76"/>
      <c r="C824" s="76"/>
      <c r="D824" s="76"/>
      <c r="E824" s="76"/>
      <c r="F824" s="76"/>
      <c r="G824" s="76"/>
      <c r="H824" s="76"/>
      <c r="I824" s="76"/>
    </row>
    <row r="825">
      <c r="A825" s="76"/>
      <c r="B825" s="76"/>
      <c r="C825" s="76"/>
      <c r="D825" s="76"/>
      <c r="E825" s="76"/>
      <c r="F825" s="76"/>
      <c r="G825" s="76"/>
      <c r="H825" s="76"/>
      <c r="I825" s="76"/>
    </row>
    <row r="826">
      <c r="A826" s="76"/>
      <c r="B826" s="76"/>
      <c r="C826" s="76"/>
      <c r="D826" s="76"/>
      <c r="E826" s="76"/>
      <c r="F826" s="76"/>
      <c r="G826" s="76"/>
      <c r="H826" s="76"/>
      <c r="I826" s="76"/>
    </row>
    <row r="827">
      <c r="A827" s="76"/>
      <c r="B827" s="76"/>
      <c r="C827" s="76"/>
      <c r="D827" s="76"/>
      <c r="E827" s="76"/>
      <c r="F827" s="76"/>
      <c r="G827" s="76"/>
      <c r="H827" s="76"/>
      <c r="I827" s="76"/>
    </row>
    <row r="828">
      <c r="A828" s="76"/>
      <c r="B828" s="76"/>
      <c r="C828" s="76"/>
      <c r="D828" s="76"/>
      <c r="E828" s="76"/>
      <c r="F828" s="76"/>
      <c r="G828" s="76"/>
      <c r="H828" s="76"/>
      <c r="I828" s="76"/>
    </row>
    <row r="829">
      <c r="A829" s="76"/>
      <c r="B829" s="76"/>
      <c r="C829" s="76"/>
      <c r="D829" s="76"/>
      <c r="E829" s="76"/>
      <c r="F829" s="76"/>
      <c r="G829" s="76"/>
      <c r="H829" s="76"/>
      <c r="I829" s="76"/>
    </row>
    <row r="830">
      <c r="A830" s="76"/>
      <c r="B830" s="76"/>
      <c r="C830" s="76"/>
      <c r="D830" s="76"/>
      <c r="E830" s="76"/>
      <c r="F830" s="76"/>
      <c r="G830" s="76"/>
      <c r="H830" s="76"/>
      <c r="I830" s="76"/>
    </row>
    <row r="831">
      <c r="A831" s="76"/>
      <c r="B831" s="76"/>
      <c r="C831" s="76"/>
      <c r="D831" s="76"/>
      <c r="E831" s="76"/>
      <c r="F831" s="76"/>
      <c r="G831" s="76"/>
      <c r="H831" s="76"/>
      <c r="I831" s="76"/>
    </row>
    <row r="832">
      <c r="A832" s="76"/>
      <c r="B832" s="76"/>
      <c r="C832" s="76"/>
      <c r="D832" s="76"/>
      <c r="E832" s="76"/>
      <c r="F832" s="76"/>
      <c r="G832" s="76"/>
      <c r="H832" s="76"/>
      <c r="I832" s="76"/>
    </row>
    <row r="833">
      <c r="A833" s="76"/>
      <c r="B833" s="76"/>
      <c r="C833" s="76"/>
      <c r="D833" s="76"/>
      <c r="E833" s="76"/>
      <c r="F833" s="76"/>
      <c r="G833" s="76"/>
      <c r="H833" s="76"/>
      <c r="I833" s="76"/>
    </row>
    <row r="834">
      <c r="A834" s="76"/>
      <c r="B834" s="76"/>
      <c r="C834" s="76"/>
      <c r="D834" s="76"/>
      <c r="E834" s="76"/>
      <c r="F834" s="76"/>
      <c r="G834" s="76"/>
      <c r="H834" s="76"/>
      <c r="I834" s="76"/>
    </row>
    <row r="835">
      <c r="A835" s="76"/>
      <c r="B835" s="76"/>
      <c r="C835" s="76"/>
      <c r="D835" s="76"/>
      <c r="E835" s="76"/>
      <c r="F835" s="76"/>
      <c r="G835" s="76"/>
      <c r="H835" s="76"/>
      <c r="I835" s="76"/>
    </row>
    <row r="836">
      <c r="A836" s="76"/>
      <c r="B836" s="76"/>
      <c r="C836" s="76"/>
      <c r="D836" s="76"/>
      <c r="E836" s="76"/>
      <c r="F836" s="76"/>
      <c r="G836" s="76"/>
      <c r="H836" s="76"/>
      <c r="I836" s="76"/>
    </row>
    <row r="837">
      <c r="A837" s="76"/>
      <c r="B837" s="76"/>
      <c r="C837" s="76"/>
      <c r="D837" s="76"/>
      <c r="E837" s="76"/>
      <c r="F837" s="76"/>
      <c r="G837" s="76"/>
      <c r="H837" s="76"/>
      <c r="I837" s="76"/>
    </row>
    <row r="838">
      <c r="A838" s="76"/>
      <c r="B838" s="76"/>
      <c r="C838" s="76"/>
      <c r="D838" s="76"/>
      <c r="E838" s="76"/>
      <c r="F838" s="76"/>
      <c r="G838" s="76"/>
      <c r="H838" s="76"/>
      <c r="I838" s="76"/>
    </row>
    <row r="839">
      <c r="A839" s="76"/>
      <c r="B839" s="76"/>
      <c r="C839" s="76"/>
      <c r="D839" s="76"/>
      <c r="E839" s="76"/>
      <c r="F839" s="76"/>
      <c r="G839" s="76"/>
      <c r="H839" s="76"/>
      <c r="I839" s="76"/>
    </row>
    <row r="840">
      <c r="A840" s="76"/>
      <c r="B840" s="76"/>
      <c r="C840" s="76"/>
      <c r="D840" s="76"/>
      <c r="E840" s="76"/>
      <c r="F840" s="76"/>
      <c r="G840" s="76"/>
      <c r="H840" s="76"/>
      <c r="I840" s="76"/>
    </row>
    <row r="841">
      <c r="A841" s="76"/>
      <c r="B841" s="76"/>
      <c r="C841" s="76"/>
      <c r="D841" s="76"/>
      <c r="E841" s="76"/>
      <c r="F841" s="76"/>
      <c r="G841" s="76"/>
      <c r="H841" s="76"/>
      <c r="I841" s="76"/>
    </row>
    <row r="842">
      <c r="A842" s="76"/>
      <c r="B842" s="76"/>
      <c r="C842" s="76"/>
      <c r="D842" s="76"/>
      <c r="E842" s="76"/>
      <c r="F842" s="76"/>
      <c r="G842" s="76"/>
      <c r="H842" s="76"/>
      <c r="I842" s="76"/>
    </row>
    <row r="843">
      <c r="A843" s="76"/>
      <c r="B843" s="76"/>
      <c r="C843" s="76"/>
      <c r="D843" s="76"/>
      <c r="E843" s="76"/>
      <c r="F843" s="76"/>
      <c r="G843" s="76"/>
      <c r="H843" s="76"/>
      <c r="I843" s="76"/>
    </row>
    <row r="844">
      <c r="A844" s="76"/>
      <c r="B844" s="76"/>
      <c r="C844" s="76"/>
      <c r="D844" s="76"/>
      <c r="E844" s="76"/>
      <c r="F844" s="76"/>
      <c r="G844" s="76"/>
      <c r="H844" s="76"/>
      <c r="I844" s="76"/>
    </row>
    <row r="845">
      <c r="A845" s="76"/>
      <c r="B845" s="76"/>
      <c r="C845" s="76"/>
      <c r="D845" s="76"/>
      <c r="E845" s="76"/>
      <c r="F845" s="76"/>
      <c r="G845" s="76"/>
      <c r="H845" s="76"/>
      <c r="I845" s="76"/>
    </row>
    <row r="846">
      <c r="A846" s="76"/>
      <c r="B846" s="76"/>
      <c r="C846" s="76"/>
      <c r="D846" s="76"/>
      <c r="E846" s="76"/>
      <c r="F846" s="76"/>
      <c r="G846" s="76"/>
      <c r="H846" s="76"/>
      <c r="I846" s="76"/>
    </row>
    <row r="847">
      <c r="A847" s="76"/>
      <c r="B847" s="76"/>
      <c r="C847" s="76"/>
      <c r="D847" s="76"/>
      <c r="E847" s="76"/>
      <c r="F847" s="76"/>
      <c r="G847" s="76"/>
      <c r="H847" s="76"/>
      <c r="I847" s="76"/>
    </row>
    <row r="848">
      <c r="A848" s="76"/>
      <c r="B848" s="76"/>
      <c r="C848" s="76"/>
      <c r="D848" s="76"/>
      <c r="E848" s="76"/>
      <c r="F848" s="76"/>
      <c r="G848" s="76"/>
      <c r="H848" s="76"/>
      <c r="I848" s="76"/>
    </row>
    <row r="849">
      <c r="A849" s="76"/>
      <c r="B849" s="76"/>
      <c r="C849" s="76"/>
      <c r="D849" s="76"/>
      <c r="E849" s="76"/>
      <c r="F849" s="76"/>
      <c r="G849" s="76"/>
      <c r="H849" s="76"/>
      <c r="I849" s="76"/>
    </row>
    <row r="850">
      <c r="A850" s="76"/>
      <c r="B850" s="76"/>
      <c r="C850" s="76"/>
      <c r="D850" s="76"/>
      <c r="E850" s="76"/>
      <c r="F850" s="76"/>
      <c r="G850" s="76"/>
      <c r="H850" s="76"/>
      <c r="I850" s="76"/>
    </row>
    <row r="851">
      <c r="A851" s="76"/>
      <c r="B851" s="76"/>
      <c r="C851" s="76"/>
      <c r="D851" s="76"/>
      <c r="E851" s="76"/>
      <c r="F851" s="76"/>
      <c r="G851" s="76"/>
      <c r="H851" s="76"/>
      <c r="I851" s="76"/>
    </row>
    <row r="852">
      <c r="A852" s="76"/>
      <c r="B852" s="76"/>
      <c r="C852" s="76"/>
      <c r="D852" s="76"/>
      <c r="E852" s="76"/>
      <c r="F852" s="76"/>
      <c r="G852" s="76"/>
      <c r="H852" s="76"/>
      <c r="I852" s="76"/>
    </row>
    <row r="853">
      <c r="A853" s="76"/>
      <c r="B853" s="76"/>
      <c r="C853" s="76"/>
      <c r="D853" s="76"/>
      <c r="E853" s="76"/>
      <c r="F853" s="76"/>
      <c r="G853" s="76"/>
      <c r="H853" s="76"/>
      <c r="I853" s="76"/>
    </row>
    <row r="854">
      <c r="A854" s="76"/>
      <c r="B854" s="76"/>
      <c r="C854" s="76"/>
      <c r="D854" s="76"/>
      <c r="E854" s="76"/>
      <c r="F854" s="76"/>
      <c r="G854" s="76"/>
      <c r="H854" s="76"/>
      <c r="I854" s="76"/>
    </row>
    <row r="855">
      <c r="A855" s="76"/>
      <c r="B855" s="76"/>
      <c r="C855" s="76"/>
      <c r="D855" s="76"/>
      <c r="E855" s="76"/>
      <c r="F855" s="76"/>
      <c r="G855" s="76"/>
      <c r="H855" s="76"/>
      <c r="I855" s="76"/>
    </row>
    <row r="856">
      <c r="A856" s="76"/>
      <c r="B856" s="76"/>
      <c r="C856" s="76"/>
      <c r="D856" s="76"/>
      <c r="E856" s="76"/>
      <c r="F856" s="76"/>
      <c r="G856" s="76"/>
      <c r="H856" s="76"/>
      <c r="I856" s="76"/>
    </row>
    <row r="857">
      <c r="A857" s="76"/>
      <c r="B857" s="76"/>
      <c r="C857" s="76"/>
      <c r="D857" s="76"/>
      <c r="E857" s="76"/>
      <c r="F857" s="76"/>
      <c r="G857" s="76"/>
      <c r="H857" s="76"/>
      <c r="I857" s="76"/>
    </row>
    <row r="858">
      <c r="A858" s="76"/>
      <c r="B858" s="76"/>
      <c r="C858" s="76"/>
      <c r="D858" s="76"/>
      <c r="E858" s="76"/>
      <c r="F858" s="76"/>
      <c r="G858" s="76"/>
      <c r="H858" s="76"/>
      <c r="I858" s="76"/>
    </row>
    <row r="859">
      <c r="A859" s="76"/>
      <c r="B859" s="76"/>
      <c r="C859" s="76"/>
      <c r="D859" s="76"/>
      <c r="E859" s="76"/>
      <c r="F859" s="76"/>
      <c r="G859" s="76"/>
      <c r="H859" s="76"/>
      <c r="I859" s="76"/>
    </row>
    <row r="860">
      <c r="A860" s="76"/>
      <c r="B860" s="76"/>
      <c r="C860" s="76"/>
      <c r="D860" s="76"/>
      <c r="E860" s="76"/>
      <c r="F860" s="76"/>
      <c r="G860" s="76"/>
      <c r="H860" s="76"/>
      <c r="I860" s="76"/>
    </row>
    <row r="861">
      <c r="A861" s="76"/>
      <c r="B861" s="76"/>
      <c r="C861" s="76"/>
      <c r="D861" s="76"/>
      <c r="E861" s="76"/>
      <c r="F861" s="76"/>
      <c r="G861" s="76"/>
      <c r="H861" s="76"/>
      <c r="I861" s="76"/>
    </row>
    <row r="862">
      <c r="A862" s="76"/>
      <c r="B862" s="76"/>
      <c r="C862" s="76"/>
      <c r="D862" s="76"/>
      <c r="E862" s="76"/>
      <c r="F862" s="76"/>
      <c r="G862" s="76"/>
      <c r="H862" s="76"/>
      <c r="I862" s="76"/>
    </row>
    <row r="863">
      <c r="A863" s="76"/>
      <c r="B863" s="76"/>
      <c r="C863" s="76"/>
      <c r="D863" s="76"/>
      <c r="E863" s="76"/>
      <c r="F863" s="76"/>
      <c r="G863" s="76"/>
      <c r="H863" s="76"/>
      <c r="I863" s="76"/>
    </row>
    <row r="864">
      <c r="A864" s="76"/>
      <c r="B864" s="76"/>
      <c r="C864" s="76"/>
      <c r="D864" s="76"/>
      <c r="E864" s="76"/>
      <c r="F864" s="76"/>
      <c r="G864" s="76"/>
      <c r="H864" s="76"/>
      <c r="I864" s="76"/>
    </row>
    <row r="865">
      <c r="A865" s="76"/>
      <c r="B865" s="76"/>
      <c r="C865" s="76"/>
      <c r="D865" s="76"/>
      <c r="E865" s="76"/>
      <c r="F865" s="76"/>
      <c r="G865" s="76"/>
      <c r="H865" s="76"/>
      <c r="I865" s="76"/>
    </row>
    <row r="866">
      <c r="A866" s="76"/>
      <c r="B866" s="76"/>
      <c r="C866" s="76"/>
      <c r="D866" s="76"/>
      <c r="E866" s="76"/>
      <c r="F866" s="76"/>
      <c r="G866" s="76"/>
      <c r="H866" s="76"/>
      <c r="I866" s="76"/>
    </row>
    <row r="867">
      <c r="A867" s="76"/>
      <c r="B867" s="76"/>
      <c r="C867" s="76"/>
      <c r="D867" s="76"/>
      <c r="E867" s="76"/>
      <c r="F867" s="76"/>
      <c r="G867" s="76"/>
      <c r="H867" s="76"/>
      <c r="I867" s="76"/>
    </row>
    <row r="868">
      <c r="A868" s="76"/>
      <c r="B868" s="76"/>
      <c r="C868" s="76"/>
      <c r="D868" s="76"/>
      <c r="E868" s="76"/>
      <c r="F868" s="76"/>
      <c r="G868" s="76"/>
      <c r="H868" s="76"/>
      <c r="I868" s="76"/>
    </row>
    <row r="869">
      <c r="A869" s="76"/>
      <c r="B869" s="76"/>
      <c r="C869" s="76"/>
      <c r="D869" s="76"/>
      <c r="E869" s="76"/>
      <c r="F869" s="76"/>
      <c r="G869" s="76"/>
      <c r="H869" s="76"/>
      <c r="I869" s="76"/>
    </row>
    <row r="870">
      <c r="A870" s="76"/>
      <c r="B870" s="76"/>
      <c r="C870" s="76"/>
      <c r="D870" s="76"/>
      <c r="E870" s="76"/>
      <c r="F870" s="76"/>
      <c r="G870" s="76"/>
      <c r="H870" s="76"/>
      <c r="I870" s="76"/>
    </row>
    <row r="871">
      <c r="A871" s="76"/>
      <c r="B871" s="76"/>
      <c r="C871" s="76"/>
      <c r="D871" s="76"/>
      <c r="E871" s="76"/>
      <c r="F871" s="76"/>
      <c r="G871" s="76"/>
      <c r="H871" s="76"/>
      <c r="I871" s="76"/>
    </row>
    <row r="872">
      <c r="A872" s="76"/>
      <c r="B872" s="76"/>
      <c r="C872" s="76"/>
      <c r="D872" s="76"/>
      <c r="E872" s="76"/>
      <c r="F872" s="76"/>
      <c r="G872" s="76"/>
      <c r="H872" s="76"/>
      <c r="I872" s="76"/>
    </row>
    <row r="873">
      <c r="A873" s="76"/>
      <c r="B873" s="76"/>
      <c r="C873" s="76"/>
      <c r="D873" s="76"/>
      <c r="E873" s="76"/>
      <c r="F873" s="76"/>
      <c r="G873" s="76"/>
      <c r="H873" s="76"/>
      <c r="I873" s="76"/>
    </row>
    <row r="874">
      <c r="A874" s="76"/>
      <c r="B874" s="76"/>
      <c r="C874" s="76"/>
      <c r="D874" s="76"/>
      <c r="E874" s="76"/>
      <c r="F874" s="76"/>
      <c r="G874" s="76"/>
      <c r="H874" s="76"/>
      <c r="I874" s="76"/>
    </row>
    <row r="875">
      <c r="A875" s="76"/>
      <c r="B875" s="76"/>
      <c r="C875" s="76"/>
      <c r="D875" s="76"/>
      <c r="E875" s="76"/>
      <c r="F875" s="76"/>
      <c r="G875" s="76"/>
      <c r="H875" s="76"/>
      <c r="I875" s="76"/>
    </row>
    <row r="876">
      <c r="A876" s="76"/>
      <c r="B876" s="76"/>
      <c r="C876" s="76"/>
      <c r="D876" s="76"/>
      <c r="E876" s="76"/>
      <c r="F876" s="76"/>
      <c r="G876" s="76"/>
      <c r="H876" s="76"/>
      <c r="I876" s="76"/>
    </row>
    <row r="877">
      <c r="A877" s="76"/>
      <c r="B877" s="76"/>
      <c r="C877" s="76"/>
      <c r="D877" s="76"/>
      <c r="E877" s="76"/>
      <c r="F877" s="76"/>
      <c r="G877" s="76"/>
      <c r="H877" s="76"/>
      <c r="I877" s="76"/>
    </row>
    <row r="878">
      <c r="A878" s="76"/>
      <c r="B878" s="76"/>
      <c r="C878" s="76"/>
      <c r="D878" s="76"/>
      <c r="E878" s="76"/>
      <c r="F878" s="76"/>
      <c r="G878" s="76"/>
      <c r="H878" s="76"/>
      <c r="I878" s="76"/>
    </row>
    <row r="879">
      <c r="A879" s="76"/>
      <c r="B879" s="76"/>
      <c r="C879" s="76"/>
      <c r="D879" s="76"/>
      <c r="E879" s="76"/>
      <c r="F879" s="76"/>
      <c r="G879" s="76"/>
      <c r="H879" s="76"/>
      <c r="I879" s="76"/>
    </row>
    <row r="880">
      <c r="A880" s="76"/>
      <c r="B880" s="76"/>
      <c r="C880" s="76"/>
      <c r="D880" s="76"/>
      <c r="E880" s="76"/>
      <c r="F880" s="76"/>
      <c r="G880" s="76"/>
      <c r="H880" s="76"/>
      <c r="I880" s="76"/>
    </row>
    <row r="881">
      <c r="A881" s="76"/>
      <c r="B881" s="76"/>
      <c r="C881" s="76"/>
      <c r="D881" s="76"/>
      <c r="E881" s="76"/>
      <c r="F881" s="76"/>
      <c r="G881" s="76"/>
      <c r="H881" s="76"/>
      <c r="I881" s="76"/>
    </row>
    <row r="882">
      <c r="A882" s="76"/>
      <c r="B882" s="76"/>
      <c r="C882" s="76"/>
      <c r="D882" s="76"/>
      <c r="E882" s="76"/>
      <c r="F882" s="76"/>
      <c r="G882" s="76"/>
      <c r="H882" s="76"/>
      <c r="I882" s="76"/>
    </row>
    <row r="883">
      <c r="A883" s="76"/>
      <c r="B883" s="76"/>
      <c r="C883" s="76"/>
      <c r="D883" s="76"/>
      <c r="E883" s="76"/>
      <c r="F883" s="76"/>
      <c r="G883" s="76"/>
      <c r="H883" s="76"/>
      <c r="I883" s="76"/>
    </row>
    <row r="884">
      <c r="A884" s="76"/>
      <c r="B884" s="76"/>
      <c r="C884" s="76"/>
      <c r="D884" s="76"/>
      <c r="E884" s="76"/>
      <c r="F884" s="76"/>
      <c r="G884" s="76"/>
      <c r="H884" s="76"/>
      <c r="I884" s="76"/>
    </row>
    <row r="885">
      <c r="A885" s="76"/>
      <c r="B885" s="76"/>
      <c r="C885" s="76"/>
      <c r="D885" s="76"/>
      <c r="E885" s="76"/>
      <c r="F885" s="76"/>
      <c r="G885" s="76"/>
      <c r="H885" s="76"/>
      <c r="I885" s="76"/>
    </row>
    <row r="886">
      <c r="A886" s="76"/>
      <c r="B886" s="76"/>
      <c r="C886" s="76"/>
      <c r="D886" s="76"/>
      <c r="E886" s="76"/>
      <c r="F886" s="76"/>
      <c r="G886" s="76"/>
      <c r="H886" s="76"/>
      <c r="I886" s="76"/>
    </row>
    <row r="887">
      <c r="A887" s="76"/>
      <c r="B887" s="76"/>
      <c r="C887" s="76"/>
      <c r="D887" s="76"/>
      <c r="E887" s="76"/>
      <c r="F887" s="76"/>
      <c r="G887" s="76"/>
      <c r="H887" s="76"/>
      <c r="I887" s="76"/>
    </row>
    <row r="888">
      <c r="A888" s="76"/>
      <c r="B888" s="76"/>
      <c r="C888" s="76"/>
      <c r="D888" s="76"/>
      <c r="E888" s="76"/>
      <c r="F888" s="76"/>
      <c r="G888" s="76"/>
      <c r="H888" s="76"/>
      <c r="I888" s="76"/>
    </row>
    <row r="889">
      <c r="A889" s="76"/>
      <c r="B889" s="76"/>
      <c r="C889" s="76"/>
      <c r="D889" s="76"/>
      <c r="E889" s="76"/>
      <c r="F889" s="76"/>
      <c r="G889" s="76"/>
      <c r="H889" s="76"/>
      <c r="I889" s="76"/>
    </row>
    <row r="890">
      <c r="A890" s="76"/>
      <c r="B890" s="76"/>
      <c r="C890" s="76"/>
      <c r="D890" s="76"/>
      <c r="E890" s="76"/>
      <c r="F890" s="76"/>
      <c r="G890" s="76"/>
      <c r="H890" s="76"/>
      <c r="I890" s="76"/>
    </row>
    <row r="891">
      <c r="A891" s="76"/>
      <c r="B891" s="76"/>
      <c r="C891" s="76"/>
      <c r="D891" s="76"/>
      <c r="E891" s="76"/>
      <c r="F891" s="76"/>
      <c r="G891" s="76"/>
      <c r="H891" s="76"/>
      <c r="I891" s="76"/>
    </row>
    <row r="892">
      <c r="A892" s="76"/>
      <c r="B892" s="76"/>
      <c r="C892" s="76"/>
      <c r="D892" s="76"/>
      <c r="E892" s="76"/>
      <c r="F892" s="76"/>
      <c r="G892" s="76"/>
      <c r="H892" s="76"/>
      <c r="I892" s="76"/>
    </row>
    <row r="893">
      <c r="A893" s="76"/>
      <c r="B893" s="76"/>
      <c r="C893" s="76"/>
      <c r="D893" s="76"/>
      <c r="E893" s="76"/>
      <c r="F893" s="76"/>
      <c r="G893" s="76"/>
      <c r="H893" s="76"/>
      <c r="I893" s="76"/>
    </row>
    <row r="894">
      <c r="A894" s="76"/>
      <c r="B894" s="76"/>
      <c r="C894" s="76"/>
      <c r="D894" s="76"/>
      <c r="E894" s="76"/>
      <c r="F894" s="76"/>
      <c r="G894" s="76"/>
      <c r="H894" s="76"/>
      <c r="I894" s="76"/>
    </row>
    <row r="895">
      <c r="A895" s="76"/>
      <c r="B895" s="76"/>
      <c r="C895" s="76"/>
      <c r="D895" s="76"/>
      <c r="E895" s="76"/>
      <c r="F895" s="76"/>
      <c r="G895" s="76"/>
      <c r="H895" s="76"/>
      <c r="I895" s="76"/>
    </row>
    <row r="896">
      <c r="A896" s="76"/>
      <c r="B896" s="76"/>
      <c r="C896" s="76"/>
      <c r="D896" s="76"/>
      <c r="E896" s="76"/>
      <c r="F896" s="76"/>
      <c r="G896" s="76"/>
      <c r="H896" s="76"/>
      <c r="I896" s="76"/>
    </row>
    <row r="897">
      <c r="A897" s="76"/>
      <c r="B897" s="76"/>
      <c r="C897" s="76"/>
      <c r="D897" s="76"/>
      <c r="E897" s="76"/>
      <c r="F897" s="76"/>
      <c r="G897" s="76"/>
      <c r="H897" s="76"/>
      <c r="I897" s="76"/>
    </row>
    <row r="898">
      <c r="A898" s="76"/>
      <c r="B898" s="76"/>
      <c r="C898" s="76"/>
      <c r="D898" s="76"/>
      <c r="E898" s="76"/>
      <c r="F898" s="76"/>
      <c r="G898" s="76"/>
      <c r="H898" s="76"/>
      <c r="I898" s="76"/>
    </row>
    <row r="899">
      <c r="A899" s="76"/>
      <c r="B899" s="76"/>
      <c r="C899" s="76"/>
      <c r="D899" s="76"/>
      <c r="E899" s="76"/>
      <c r="F899" s="76"/>
      <c r="G899" s="76"/>
      <c r="H899" s="76"/>
      <c r="I899" s="76"/>
    </row>
    <row r="900">
      <c r="A900" s="76"/>
      <c r="B900" s="76"/>
      <c r="C900" s="76"/>
      <c r="D900" s="76"/>
      <c r="E900" s="76"/>
      <c r="F900" s="76"/>
      <c r="G900" s="76"/>
      <c r="H900" s="76"/>
      <c r="I900" s="76"/>
    </row>
    <row r="901">
      <c r="A901" s="76"/>
      <c r="B901" s="76"/>
      <c r="C901" s="76"/>
      <c r="D901" s="76"/>
      <c r="E901" s="76"/>
      <c r="F901" s="76"/>
      <c r="G901" s="76"/>
      <c r="H901" s="76"/>
      <c r="I901" s="76"/>
    </row>
    <row r="902">
      <c r="A902" s="76"/>
      <c r="B902" s="76"/>
      <c r="C902" s="76"/>
      <c r="D902" s="76"/>
      <c r="E902" s="76"/>
      <c r="F902" s="76"/>
      <c r="G902" s="76"/>
      <c r="H902" s="76"/>
      <c r="I902" s="76"/>
    </row>
    <row r="903">
      <c r="A903" s="76"/>
      <c r="B903" s="76"/>
      <c r="C903" s="76"/>
      <c r="D903" s="76"/>
      <c r="E903" s="76"/>
      <c r="F903" s="76"/>
      <c r="G903" s="76"/>
      <c r="H903" s="76"/>
      <c r="I903" s="76"/>
    </row>
    <row r="904">
      <c r="A904" s="76"/>
      <c r="B904" s="76"/>
      <c r="C904" s="76"/>
      <c r="D904" s="76"/>
      <c r="E904" s="76"/>
      <c r="F904" s="76"/>
      <c r="G904" s="76"/>
      <c r="H904" s="76"/>
      <c r="I904" s="76"/>
    </row>
    <row r="905">
      <c r="A905" s="76"/>
      <c r="B905" s="76"/>
      <c r="C905" s="76"/>
      <c r="D905" s="76"/>
      <c r="E905" s="76"/>
      <c r="F905" s="76"/>
      <c r="G905" s="76"/>
      <c r="H905" s="76"/>
      <c r="I905" s="76"/>
    </row>
    <row r="906">
      <c r="A906" s="76"/>
      <c r="B906" s="76"/>
      <c r="C906" s="76"/>
      <c r="D906" s="76"/>
      <c r="E906" s="76"/>
      <c r="F906" s="76"/>
      <c r="G906" s="76"/>
      <c r="H906" s="76"/>
      <c r="I906" s="76"/>
    </row>
    <row r="907">
      <c r="A907" s="76"/>
      <c r="B907" s="76"/>
      <c r="C907" s="76"/>
      <c r="D907" s="76"/>
      <c r="E907" s="76"/>
      <c r="F907" s="76"/>
      <c r="G907" s="76"/>
      <c r="H907" s="76"/>
      <c r="I907" s="76"/>
    </row>
    <row r="908">
      <c r="A908" s="76"/>
      <c r="B908" s="76"/>
      <c r="C908" s="76"/>
      <c r="D908" s="76"/>
      <c r="E908" s="76"/>
      <c r="F908" s="76"/>
      <c r="G908" s="76"/>
      <c r="H908" s="76"/>
      <c r="I908" s="76"/>
    </row>
    <row r="909">
      <c r="A909" s="76"/>
      <c r="B909" s="76"/>
      <c r="C909" s="76"/>
      <c r="D909" s="76"/>
      <c r="E909" s="76"/>
      <c r="F909" s="76"/>
      <c r="G909" s="76"/>
      <c r="H909" s="76"/>
      <c r="I909" s="76"/>
    </row>
    <row r="910">
      <c r="A910" s="76"/>
      <c r="B910" s="76"/>
      <c r="C910" s="76"/>
      <c r="D910" s="76"/>
      <c r="E910" s="76"/>
      <c r="F910" s="76"/>
      <c r="G910" s="76"/>
      <c r="H910" s="76"/>
      <c r="I910" s="76"/>
    </row>
    <row r="911">
      <c r="A911" s="76"/>
      <c r="B911" s="76"/>
      <c r="C911" s="76"/>
      <c r="D911" s="76"/>
      <c r="E911" s="76"/>
      <c r="F911" s="76"/>
      <c r="G911" s="76"/>
      <c r="H911" s="76"/>
      <c r="I911" s="76"/>
    </row>
    <row r="912">
      <c r="A912" s="76"/>
      <c r="B912" s="76"/>
      <c r="C912" s="76"/>
      <c r="D912" s="76"/>
      <c r="E912" s="76"/>
      <c r="F912" s="76"/>
      <c r="G912" s="76"/>
      <c r="H912" s="76"/>
      <c r="I912" s="76"/>
    </row>
    <row r="913">
      <c r="A913" s="76"/>
      <c r="B913" s="76"/>
      <c r="C913" s="76"/>
      <c r="D913" s="76"/>
      <c r="E913" s="76"/>
      <c r="F913" s="76"/>
      <c r="G913" s="76"/>
      <c r="H913" s="76"/>
      <c r="I913" s="76"/>
    </row>
    <row r="914">
      <c r="A914" s="76"/>
      <c r="B914" s="76"/>
      <c r="C914" s="76"/>
      <c r="D914" s="76"/>
      <c r="E914" s="76"/>
      <c r="F914" s="76"/>
      <c r="G914" s="76"/>
      <c r="H914" s="76"/>
      <c r="I914" s="76"/>
    </row>
    <row r="915">
      <c r="A915" s="76"/>
      <c r="B915" s="76"/>
      <c r="C915" s="76"/>
      <c r="D915" s="76"/>
      <c r="E915" s="76"/>
      <c r="F915" s="76"/>
      <c r="G915" s="76"/>
      <c r="H915" s="76"/>
      <c r="I915" s="76"/>
    </row>
    <row r="916">
      <c r="A916" s="76"/>
      <c r="B916" s="76"/>
      <c r="C916" s="76"/>
      <c r="D916" s="76"/>
      <c r="E916" s="76"/>
      <c r="F916" s="76"/>
      <c r="G916" s="76"/>
      <c r="H916" s="76"/>
      <c r="I916" s="76"/>
    </row>
    <row r="917">
      <c r="A917" s="76"/>
      <c r="B917" s="76"/>
      <c r="C917" s="76"/>
      <c r="D917" s="76"/>
      <c r="E917" s="76"/>
      <c r="F917" s="76"/>
      <c r="G917" s="76"/>
      <c r="H917" s="76"/>
      <c r="I917" s="76"/>
    </row>
    <row r="918">
      <c r="A918" s="76"/>
      <c r="B918" s="76"/>
      <c r="C918" s="76"/>
      <c r="D918" s="76"/>
      <c r="E918" s="76"/>
      <c r="F918" s="76"/>
      <c r="G918" s="76"/>
      <c r="H918" s="76"/>
      <c r="I918" s="76"/>
    </row>
    <row r="919">
      <c r="A919" s="76"/>
      <c r="B919" s="76"/>
      <c r="C919" s="76"/>
      <c r="D919" s="76"/>
      <c r="E919" s="76"/>
      <c r="F919" s="76"/>
      <c r="G919" s="76"/>
      <c r="H919" s="76"/>
      <c r="I919" s="76"/>
    </row>
    <row r="920">
      <c r="A920" s="76"/>
      <c r="B920" s="76"/>
      <c r="C920" s="76"/>
      <c r="D920" s="76"/>
      <c r="E920" s="76"/>
      <c r="F920" s="76"/>
      <c r="G920" s="76"/>
      <c r="H920" s="76"/>
      <c r="I920" s="76"/>
    </row>
    <row r="921">
      <c r="A921" s="76"/>
      <c r="B921" s="76"/>
      <c r="C921" s="76"/>
      <c r="D921" s="76"/>
      <c r="E921" s="76"/>
      <c r="F921" s="76"/>
      <c r="G921" s="76"/>
      <c r="H921" s="76"/>
      <c r="I921" s="76"/>
    </row>
    <row r="922">
      <c r="A922" s="76"/>
      <c r="B922" s="76"/>
      <c r="C922" s="76"/>
      <c r="D922" s="76"/>
      <c r="E922" s="76"/>
      <c r="F922" s="76"/>
      <c r="G922" s="76"/>
      <c r="H922" s="76"/>
      <c r="I922" s="76"/>
    </row>
    <row r="923">
      <c r="A923" s="76"/>
      <c r="B923" s="76"/>
      <c r="C923" s="76"/>
      <c r="D923" s="76"/>
      <c r="E923" s="76"/>
      <c r="F923" s="76"/>
      <c r="G923" s="76"/>
      <c r="H923" s="76"/>
      <c r="I923" s="76"/>
    </row>
    <row r="924">
      <c r="A924" s="76"/>
      <c r="B924" s="76"/>
      <c r="C924" s="76"/>
      <c r="D924" s="76"/>
      <c r="E924" s="76"/>
      <c r="F924" s="76"/>
      <c r="G924" s="76"/>
      <c r="H924" s="76"/>
      <c r="I924" s="76"/>
    </row>
    <row r="925">
      <c r="A925" s="76"/>
      <c r="B925" s="76"/>
      <c r="C925" s="76"/>
      <c r="D925" s="76"/>
      <c r="E925" s="76"/>
      <c r="F925" s="76"/>
      <c r="G925" s="76"/>
      <c r="H925" s="76"/>
      <c r="I925" s="76"/>
    </row>
    <row r="926">
      <c r="A926" s="76"/>
      <c r="B926" s="76"/>
      <c r="C926" s="76"/>
      <c r="D926" s="76"/>
      <c r="E926" s="76"/>
      <c r="F926" s="76"/>
      <c r="G926" s="76"/>
      <c r="H926" s="76"/>
      <c r="I926" s="76"/>
    </row>
    <row r="927">
      <c r="A927" s="76"/>
      <c r="B927" s="76"/>
      <c r="C927" s="76"/>
      <c r="D927" s="76"/>
      <c r="E927" s="76"/>
      <c r="F927" s="76"/>
      <c r="G927" s="76"/>
      <c r="H927" s="76"/>
      <c r="I927" s="76"/>
    </row>
    <row r="928">
      <c r="A928" s="76"/>
      <c r="B928" s="76"/>
      <c r="C928" s="76"/>
      <c r="D928" s="76"/>
      <c r="E928" s="76"/>
      <c r="F928" s="76"/>
      <c r="G928" s="76"/>
      <c r="H928" s="76"/>
      <c r="I928" s="76"/>
    </row>
    <row r="929">
      <c r="A929" s="76"/>
      <c r="B929" s="76"/>
      <c r="C929" s="76"/>
      <c r="D929" s="76"/>
      <c r="E929" s="76"/>
      <c r="F929" s="76"/>
      <c r="G929" s="76"/>
      <c r="H929" s="76"/>
      <c r="I929" s="76"/>
    </row>
    <row r="930">
      <c r="A930" s="76"/>
      <c r="B930" s="76"/>
      <c r="C930" s="76"/>
      <c r="D930" s="76"/>
      <c r="E930" s="76"/>
      <c r="F930" s="76"/>
      <c r="G930" s="76"/>
      <c r="H930" s="76"/>
      <c r="I930" s="76"/>
    </row>
    <row r="931">
      <c r="A931" s="76"/>
      <c r="B931" s="76"/>
      <c r="C931" s="76"/>
      <c r="D931" s="76"/>
      <c r="E931" s="76"/>
      <c r="F931" s="76"/>
      <c r="G931" s="76"/>
      <c r="H931" s="76"/>
      <c r="I931" s="76"/>
    </row>
    <row r="932">
      <c r="A932" s="76"/>
      <c r="B932" s="76"/>
      <c r="C932" s="76"/>
      <c r="D932" s="76"/>
      <c r="E932" s="76"/>
      <c r="F932" s="76"/>
      <c r="G932" s="76"/>
      <c r="H932" s="76"/>
      <c r="I932" s="76"/>
    </row>
    <row r="933">
      <c r="A933" s="76"/>
      <c r="B933" s="76"/>
      <c r="C933" s="76"/>
      <c r="D933" s="76"/>
      <c r="E933" s="76"/>
      <c r="F933" s="76"/>
      <c r="G933" s="76"/>
      <c r="H933" s="76"/>
      <c r="I933" s="76"/>
    </row>
    <row r="934">
      <c r="A934" s="76"/>
      <c r="B934" s="76"/>
      <c r="C934" s="76"/>
      <c r="D934" s="76"/>
      <c r="E934" s="76"/>
      <c r="F934" s="76"/>
      <c r="G934" s="76"/>
      <c r="H934" s="76"/>
      <c r="I934" s="76"/>
    </row>
    <row r="935">
      <c r="A935" s="76"/>
      <c r="B935" s="76"/>
      <c r="C935" s="76"/>
      <c r="D935" s="76"/>
      <c r="E935" s="76"/>
      <c r="F935" s="76"/>
      <c r="G935" s="76"/>
      <c r="H935" s="76"/>
      <c r="I935" s="76"/>
    </row>
    <row r="936">
      <c r="A936" s="76"/>
      <c r="B936" s="76"/>
      <c r="C936" s="76"/>
      <c r="D936" s="76"/>
      <c r="E936" s="76"/>
      <c r="F936" s="76"/>
      <c r="G936" s="76"/>
      <c r="H936" s="76"/>
      <c r="I936" s="76"/>
    </row>
    <row r="937">
      <c r="A937" s="76"/>
      <c r="B937" s="76"/>
      <c r="C937" s="76"/>
      <c r="D937" s="76"/>
      <c r="E937" s="76"/>
      <c r="F937" s="76"/>
      <c r="G937" s="76"/>
      <c r="H937" s="76"/>
      <c r="I937" s="76"/>
    </row>
    <row r="938">
      <c r="A938" s="76"/>
      <c r="B938" s="76"/>
      <c r="C938" s="76"/>
      <c r="D938" s="76"/>
      <c r="E938" s="76"/>
      <c r="F938" s="76"/>
      <c r="G938" s="76"/>
      <c r="H938" s="76"/>
      <c r="I938" s="76"/>
    </row>
    <row r="939">
      <c r="A939" s="76"/>
      <c r="B939" s="76"/>
      <c r="C939" s="76"/>
      <c r="D939" s="76"/>
      <c r="E939" s="76"/>
      <c r="F939" s="76"/>
      <c r="G939" s="76"/>
      <c r="H939" s="76"/>
      <c r="I939" s="76"/>
    </row>
    <row r="940">
      <c r="A940" s="76"/>
      <c r="B940" s="76"/>
      <c r="C940" s="76"/>
      <c r="D940" s="76"/>
      <c r="E940" s="76"/>
      <c r="F940" s="76"/>
      <c r="G940" s="76"/>
      <c r="H940" s="76"/>
      <c r="I940" s="76"/>
    </row>
    <row r="941">
      <c r="A941" s="76"/>
      <c r="B941" s="76"/>
      <c r="C941" s="76"/>
      <c r="D941" s="76"/>
      <c r="E941" s="76"/>
      <c r="F941" s="76"/>
      <c r="G941" s="76"/>
      <c r="H941" s="76"/>
      <c r="I941" s="76"/>
    </row>
    <row r="942">
      <c r="A942" s="76"/>
      <c r="B942" s="76"/>
      <c r="C942" s="76"/>
      <c r="D942" s="76"/>
      <c r="E942" s="76"/>
      <c r="F942" s="76"/>
      <c r="G942" s="76"/>
      <c r="H942" s="76"/>
      <c r="I942" s="76"/>
    </row>
    <row r="943">
      <c r="A943" s="76"/>
      <c r="B943" s="76"/>
      <c r="C943" s="76"/>
      <c r="D943" s="76"/>
      <c r="E943" s="76"/>
      <c r="F943" s="76"/>
      <c r="G943" s="76"/>
      <c r="H943" s="76"/>
      <c r="I943" s="76"/>
    </row>
    <row r="944">
      <c r="A944" s="76"/>
      <c r="B944" s="76"/>
      <c r="C944" s="76"/>
      <c r="D944" s="76"/>
      <c r="E944" s="76"/>
      <c r="F944" s="76"/>
      <c r="G944" s="76"/>
      <c r="H944" s="76"/>
      <c r="I944" s="76"/>
    </row>
    <row r="945">
      <c r="A945" s="76"/>
      <c r="B945" s="76"/>
      <c r="C945" s="76"/>
      <c r="D945" s="76"/>
      <c r="E945" s="76"/>
      <c r="F945" s="76"/>
      <c r="G945" s="76"/>
      <c r="H945" s="76"/>
      <c r="I945" s="76"/>
    </row>
    <row r="946">
      <c r="A946" s="76"/>
      <c r="B946" s="76"/>
      <c r="C946" s="76"/>
      <c r="D946" s="76"/>
      <c r="E946" s="76"/>
      <c r="F946" s="76"/>
      <c r="G946" s="76"/>
      <c r="H946" s="76"/>
      <c r="I946" s="76"/>
    </row>
    <row r="947">
      <c r="A947" s="76"/>
      <c r="B947" s="76"/>
      <c r="C947" s="76"/>
      <c r="D947" s="76"/>
      <c r="E947" s="76"/>
      <c r="F947" s="76"/>
      <c r="G947" s="76"/>
      <c r="H947" s="76"/>
      <c r="I947" s="76"/>
    </row>
    <row r="948">
      <c r="A948" s="76"/>
      <c r="B948" s="76"/>
      <c r="C948" s="76"/>
      <c r="D948" s="76"/>
      <c r="E948" s="76"/>
      <c r="F948" s="76"/>
      <c r="G948" s="76"/>
      <c r="H948" s="76"/>
      <c r="I948" s="76"/>
    </row>
    <row r="949">
      <c r="A949" s="76"/>
      <c r="B949" s="76"/>
      <c r="C949" s="76"/>
      <c r="D949" s="76"/>
      <c r="E949" s="76"/>
      <c r="F949" s="76"/>
      <c r="G949" s="76"/>
      <c r="H949" s="76"/>
      <c r="I949" s="76"/>
    </row>
    <row r="950">
      <c r="A950" s="76"/>
      <c r="B950" s="76"/>
      <c r="C950" s="76"/>
      <c r="D950" s="76"/>
      <c r="E950" s="76"/>
      <c r="F950" s="76"/>
      <c r="G950" s="76"/>
      <c r="H950" s="76"/>
      <c r="I950" s="76"/>
    </row>
    <row r="951">
      <c r="A951" s="76"/>
      <c r="B951" s="76"/>
      <c r="C951" s="76"/>
      <c r="D951" s="76"/>
      <c r="E951" s="76"/>
      <c r="F951" s="76"/>
      <c r="G951" s="76"/>
      <c r="H951" s="76"/>
      <c r="I951" s="76"/>
    </row>
    <row r="952">
      <c r="A952" s="76"/>
      <c r="B952" s="76"/>
      <c r="C952" s="76"/>
      <c r="D952" s="76"/>
      <c r="E952" s="76"/>
      <c r="F952" s="76"/>
      <c r="G952" s="76"/>
      <c r="H952" s="76"/>
      <c r="I952" s="76"/>
    </row>
    <row r="953">
      <c r="A953" s="76"/>
      <c r="B953" s="76"/>
      <c r="C953" s="76"/>
      <c r="D953" s="76"/>
      <c r="E953" s="76"/>
      <c r="F953" s="76"/>
      <c r="G953" s="76"/>
      <c r="H953" s="76"/>
      <c r="I953" s="76"/>
    </row>
    <row r="954">
      <c r="A954" s="76"/>
      <c r="B954" s="76"/>
      <c r="C954" s="76"/>
      <c r="D954" s="76"/>
      <c r="E954" s="76"/>
      <c r="F954" s="76"/>
      <c r="G954" s="76"/>
      <c r="H954" s="76"/>
      <c r="I954" s="76"/>
    </row>
    <row r="955">
      <c r="A955" s="76"/>
      <c r="B955" s="76"/>
      <c r="C955" s="76"/>
      <c r="D955" s="76"/>
      <c r="E955" s="76"/>
      <c r="F955" s="76"/>
      <c r="G955" s="76"/>
      <c r="H955" s="76"/>
      <c r="I955" s="76"/>
    </row>
    <row r="956">
      <c r="A956" s="76"/>
      <c r="B956" s="76"/>
      <c r="C956" s="76"/>
      <c r="D956" s="76"/>
      <c r="E956" s="76"/>
      <c r="F956" s="76"/>
      <c r="G956" s="76"/>
      <c r="H956" s="76"/>
      <c r="I956" s="76"/>
    </row>
    <row r="957">
      <c r="A957" s="76"/>
      <c r="B957" s="76"/>
      <c r="C957" s="76"/>
      <c r="D957" s="76"/>
      <c r="E957" s="76"/>
      <c r="F957" s="76"/>
      <c r="G957" s="76"/>
      <c r="H957" s="76"/>
      <c r="I957" s="76"/>
    </row>
    <row r="958">
      <c r="A958" s="76"/>
      <c r="B958" s="76"/>
      <c r="C958" s="76"/>
      <c r="D958" s="76"/>
      <c r="E958" s="76"/>
      <c r="F958" s="76"/>
      <c r="G958" s="76"/>
      <c r="H958" s="76"/>
      <c r="I958" s="76"/>
    </row>
    <row r="959">
      <c r="A959" s="76"/>
      <c r="B959" s="76"/>
      <c r="C959" s="76"/>
      <c r="D959" s="76"/>
      <c r="E959" s="76"/>
      <c r="F959" s="76"/>
      <c r="G959" s="76"/>
      <c r="H959" s="76"/>
      <c r="I959" s="76"/>
    </row>
    <row r="960">
      <c r="A960" s="76"/>
      <c r="B960" s="76"/>
      <c r="C960" s="76"/>
      <c r="D960" s="76"/>
      <c r="E960" s="76"/>
      <c r="F960" s="76"/>
      <c r="G960" s="76"/>
      <c r="H960" s="76"/>
      <c r="I960" s="76"/>
    </row>
    <row r="961">
      <c r="A961" s="76"/>
      <c r="B961" s="76"/>
      <c r="C961" s="76"/>
      <c r="D961" s="76"/>
      <c r="E961" s="76"/>
      <c r="F961" s="76"/>
      <c r="G961" s="76"/>
      <c r="H961" s="76"/>
      <c r="I961" s="76"/>
    </row>
    <row r="962">
      <c r="A962" s="76"/>
      <c r="B962" s="76"/>
      <c r="C962" s="76"/>
      <c r="D962" s="76"/>
      <c r="E962" s="76"/>
      <c r="F962" s="76"/>
      <c r="G962" s="76"/>
      <c r="H962" s="76"/>
      <c r="I962" s="76"/>
    </row>
    <row r="963">
      <c r="A963" s="76"/>
      <c r="B963" s="76"/>
      <c r="C963" s="76"/>
      <c r="D963" s="76"/>
      <c r="E963" s="76"/>
      <c r="F963" s="76"/>
      <c r="G963" s="76"/>
      <c r="H963" s="76"/>
      <c r="I963" s="76"/>
    </row>
    <row r="964">
      <c r="A964" s="76"/>
      <c r="B964" s="76"/>
      <c r="C964" s="76"/>
      <c r="D964" s="76"/>
      <c r="E964" s="76"/>
      <c r="F964" s="76"/>
      <c r="G964" s="76"/>
      <c r="H964" s="76"/>
      <c r="I964" s="76"/>
    </row>
    <row r="965">
      <c r="A965" s="76"/>
      <c r="B965" s="76"/>
      <c r="C965" s="76"/>
      <c r="D965" s="76"/>
      <c r="E965" s="76"/>
      <c r="F965" s="76"/>
      <c r="G965" s="76"/>
      <c r="H965" s="76"/>
      <c r="I965" s="76"/>
    </row>
    <row r="966">
      <c r="A966" s="76"/>
      <c r="B966" s="76"/>
      <c r="C966" s="76"/>
      <c r="D966" s="76"/>
      <c r="E966" s="76"/>
      <c r="F966" s="76"/>
      <c r="G966" s="76"/>
      <c r="H966" s="76"/>
      <c r="I966" s="76"/>
    </row>
    <row r="967">
      <c r="A967" s="76"/>
      <c r="B967" s="76"/>
      <c r="C967" s="76"/>
      <c r="D967" s="76"/>
      <c r="E967" s="76"/>
      <c r="F967" s="76"/>
      <c r="G967" s="76"/>
      <c r="H967" s="76"/>
      <c r="I967" s="76"/>
    </row>
    <row r="968">
      <c r="A968" s="76"/>
      <c r="B968" s="76"/>
      <c r="C968" s="76"/>
      <c r="D968" s="76"/>
      <c r="E968" s="76"/>
      <c r="F968" s="76"/>
      <c r="G968" s="76"/>
      <c r="H968" s="76"/>
      <c r="I968" s="76"/>
    </row>
    <row r="969">
      <c r="A969" s="76"/>
      <c r="B969" s="76"/>
      <c r="C969" s="76"/>
      <c r="D969" s="76"/>
      <c r="E969" s="76"/>
      <c r="F969" s="76"/>
      <c r="G969" s="76"/>
      <c r="H969" s="76"/>
      <c r="I969" s="76"/>
    </row>
    <row r="970">
      <c r="A970" s="76"/>
      <c r="B970" s="76"/>
      <c r="C970" s="76"/>
      <c r="D970" s="76"/>
      <c r="E970" s="76"/>
      <c r="F970" s="76"/>
      <c r="G970" s="76"/>
      <c r="H970" s="76"/>
      <c r="I970" s="76"/>
    </row>
    <row r="971">
      <c r="A971" s="76"/>
      <c r="B971" s="76"/>
      <c r="C971" s="76"/>
      <c r="D971" s="76"/>
      <c r="E971" s="76"/>
      <c r="F971" s="76"/>
      <c r="G971" s="76"/>
      <c r="H971" s="76"/>
      <c r="I971" s="76"/>
    </row>
    <row r="972">
      <c r="A972" s="76"/>
      <c r="B972" s="76"/>
      <c r="C972" s="76"/>
      <c r="D972" s="76"/>
      <c r="E972" s="76"/>
      <c r="F972" s="76"/>
      <c r="G972" s="76"/>
      <c r="H972" s="76"/>
      <c r="I972" s="76"/>
    </row>
    <row r="973">
      <c r="A973" s="76"/>
      <c r="B973" s="76"/>
      <c r="C973" s="76"/>
      <c r="D973" s="76"/>
      <c r="E973" s="76"/>
      <c r="F973" s="76"/>
      <c r="G973" s="76"/>
      <c r="H973" s="76"/>
      <c r="I973" s="76"/>
    </row>
    <row r="974">
      <c r="A974" s="76"/>
      <c r="B974" s="76"/>
      <c r="C974" s="76"/>
      <c r="D974" s="76"/>
      <c r="E974" s="76"/>
      <c r="F974" s="76"/>
      <c r="G974" s="76"/>
      <c r="H974" s="76"/>
      <c r="I974" s="76"/>
    </row>
    <row r="975">
      <c r="A975" s="76"/>
      <c r="B975" s="76"/>
      <c r="C975" s="76"/>
      <c r="D975" s="76"/>
      <c r="E975" s="76"/>
      <c r="F975" s="76"/>
      <c r="G975" s="76"/>
      <c r="H975" s="76"/>
      <c r="I975" s="76"/>
    </row>
    <row r="976">
      <c r="A976" s="76"/>
      <c r="B976" s="76"/>
      <c r="C976" s="76"/>
      <c r="D976" s="76"/>
      <c r="E976" s="76"/>
      <c r="F976" s="76"/>
      <c r="G976" s="76"/>
      <c r="H976" s="76"/>
      <c r="I976" s="76"/>
    </row>
    <row r="977">
      <c r="A977" s="76"/>
      <c r="B977" s="76"/>
      <c r="C977" s="76"/>
      <c r="D977" s="76"/>
      <c r="E977" s="76"/>
      <c r="F977" s="76"/>
      <c r="G977" s="76"/>
      <c r="H977" s="76"/>
      <c r="I977" s="76"/>
    </row>
    <row r="978">
      <c r="A978" s="76"/>
      <c r="B978" s="76"/>
      <c r="C978" s="76"/>
      <c r="D978" s="76"/>
      <c r="E978" s="76"/>
      <c r="F978" s="76"/>
      <c r="G978" s="76"/>
      <c r="H978" s="76"/>
      <c r="I978" s="76"/>
    </row>
    <row r="979">
      <c r="A979" s="76"/>
      <c r="B979" s="76"/>
      <c r="C979" s="76"/>
      <c r="D979" s="76"/>
      <c r="E979" s="76"/>
      <c r="F979" s="76"/>
      <c r="G979" s="76"/>
      <c r="H979" s="76"/>
      <c r="I979" s="76"/>
    </row>
    <row r="980">
      <c r="A980" s="76"/>
      <c r="B980" s="76"/>
      <c r="C980" s="76"/>
      <c r="D980" s="76"/>
      <c r="E980" s="76"/>
      <c r="F980" s="76"/>
      <c r="G980" s="76"/>
      <c r="H980" s="76"/>
      <c r="I980" s="76"/>
    </row>
    <row r="981">
      <c r="A981" s="76"/>
      <c r="B981" s="76"/>
      <c r="C981" s="76"/>
      <c r="D981" s="76"/>
      <c r="E981" s="76"/>
      <c r="F981" s="76"/>
      <c r="G981" s="76"/>
      <c r="H981" s="76"/>
      <c r="I981" s="76"/>
    </row>
    <row r="982">
      <c r="A982" s="76"/>
      <c r="B982" s="76"/>
      <c r="C982" s="76"/>
      <c r="D982" s="76"/>
      <c r="E982" s="76"/>
      <c r="F982" s="76"/>
      <c r="G982" s="76"/>
      <c r="H982" s="76"/>
      <c r="I982" s="76"/>
    </row>
    <row r="983">
      <c r="A983" s="76"/>
      <c r="B983" s="76"/>
      <c r="C983" s="76"/>
      <c r="D983" s="76"/>
      <c r="E983" s="76"/>
      <c r="F983" s="76"/>
      <c r="G983" s="76"/>
      <c r="H983" s="76"/>
      <c r="I983" s="76"/>
    </row>
    <row r="984">
      <c r="A984" s="76"/>
      <c r="B984" s="76"/>
      <c r="C984" s="76"/>
      <c r="D984" s="76"/>
      <c r="E984" s="76"/>
      <c r="F984" s="76"/>
      <c r="G984" s="76"/>
      <c r="H984" s="76"/>
      <c r="I984" s="76"/>
    </row>
    <row r="985">
      <c r="A985" s="76"/>
      <c r="B985" s="76"/>
      <c r="C985" s="76"/>
      <c r="D985" s="76"/>
      <c r="E985" s="76"/>
      <c r="F985" s="76"/>
      <c r="G985" s="76"/>
      <c r="H985" s="76"/>
      <c r="I985" s="76"/>
    </row>
    <row r="986">
      <c r="A986" s="76"/>
      <c r="B986" s="76"/>
      <c r="C986" s="76"/>
      <c r="D986" s="76"/>
      <c r="E986" s="76"/>
      <c r="F986" s="76"/>
      <c r="G986" s="76"/>
      <c r="H986" s="76"/>
      <c r="I986" s="76"/>
    </row>
    <row r="987">
      <c r="A987" s="76"/>
      <c r="B987" s="76"/>
      <c r="C987" s="76"/>
      <c r="D987" s="76"/>
      <c r="E987" s="76"/>
      <c r="F987" s="76"/>
      <c r="G987" s="76"/>
      <c r="H987" s="76"/>
      <c r="I987" s="76"/>
    </row>
    <row r="988">
      <c r="A988" s="76"/>
      <c r="B988" s="76"/>
      <c r="C988" s="76"/>
      <c r="D988" s="76"/>
      <c r="E988" s="76"/>
      <c r="F988" s="76"/>
      <c r="G988" s="76"/>
      <c r="H988" s="76"/>
      <c r="I988" s="76"/>
    </row>
    <row r="989">
      <c r="A989" s="76"/>
      <c r="B989" s="76"/>
      <c r="C989" s="76"/>
      <c r="D989" s="76"/>
      <c r="E989" s="76"/>
      <c r="F989" s="76"/>
      <c r="G989" s="76"/>
      <c r="H989" s="76"/>
      <c r="I989" s="76"/>
    </row>
    <row r="990">
      <c r="A990" s="76"/>
      <c r="B990" s="76"/>
      <c r="C990" s="76"/>
      <c r="D990" s="76"/>
      <c r="E990" s="76"/>
      <c r="F990" s="76"/>
      <c r="G990" s="76"/>
      <c r="H990" s="76"/>
      <c r="I990" s="76"/>
    </row>
    <row r="991">
      <c r="A991" s="76"/>
      <c r="B991" s="76"/>
      <c r="C991" s="76"/>
      <c r="D991" s="76"/>
      <c r="E991" s="76"/>
      <c r="F991" s="76"/>
      <c r="G991" s="76"/>
      <c r="H991" s="76"/>
      <c r="I991" s="76"/>
    </row>
    <row r="992">
      <c r="A992" s="76"/>
      <c r="B992" s="76"/>
      <c r="C992" s="76"/>
      <c r="D992" s="76"/>
      <c r="E992" s="76"/>
      <c r="F992" s="76"/>
      <c r="G992" s="76"/>
      <c r="H992" s="76"/>
      <c r="I992" s="76"/>
    </row>
    <row r="993">
      <c r="A993" s="76"/>
      <c r="B993" s="76"/>
      <c r="C993" s="76"/>
      <c r="D993" s="76"/>
      <c r="E993" s="76"/>
      <c r="F993" s="76"/>
      <c r="G993" s="76"/>
      <c r="H993" s="76"/>
      <c r="I993" s="76"/>
    </row>
    <row r="994">
      <c r="A994" s="76"/>
      <c r="B994" s="76"/>
      <c r="C994" s="76"/>
      <c r="D994" s="76"/>
      <c r="E994" s="76"/>
      <c r="F994" s="76"/>
      <c r="G994" s="76"/>
      <c r="H994" s="76"/>
      <c r="I994" s="76"/>
    </row>
    <row r="995">
      <c r="A995" s="76"/>
      <c r="B995" s="76"/>
      <c r="C995" s="76"/>
      <c r="D995" s="76"/>
      <c r="E995" s="76"/>
      <c r="F995" s="76"/>
      <c r="G995" s="76"/>
      <c r="H995" s="76"/>
      <c r="I995" s="76"/>
    </row>
    <row r="996">
      <c r="A996" s="76"/>
      <c r="B996" s="76"/>
      <c r="C996" s="76"/>
      <c r="D996" s="76"/>
      <c r="E996" s="76"/>
      <c r="F996" s="76"/>
      <c r="G996" s="76"/>
      <c r="H996" s="76"/>
      <c r="I996" s="76"/>
    </row>
    <row r="997">
      <c r="A997" s="76"/>
      <c r="B997" s="76"/>
      <c r="C997" s="76"/>
      <c r="D997" s="76"/>
      <c r="E997" s="76"/>
      <c r="F997" s="76"/>
      <c r="G997" s="76"/>
      <c r="H997" s="76"/>
      <c r="I997" s="76"/>
    </row>
    <row r="998">
      <c r="A998" s="76"/>
      <c r="B998" s="76"/>
      <c r="C998" s="76"/>
      <c r="D998" s="76"/>
      <c r="E998" s="76"/>
      <c r="F998" s="76"/>
      <c r="G998" s="76"/>
      <c r="H998" s="76"/>
      <c r="I998" s="76"/>
    </row>
    <row r="999">
      <c r="A999" s="76"/>
      <c r="B999" s="76"/>
      <c r="C999" s="76"/>
      <c r="D999" s="76"/>
      <c r="E999" s="76"/>
      <c r="F999" s="76"/>
      <c r="G999" s="76"/>
      <c r="H999" s="76"/>
      <c r="I999" s="76"/>
    </row>
    <row r="1000">
      <c r="A1000" s="76"/>
      <c r="B1000" s="76"/>
      <c r="C1000" s="76"/>
      <c r="D1000" s="76"/>
      <c r="E1000" s="76"/>
      <c r="F1000" s="76"/>
      <c r="G1000" s="76"/>
      <c r="H1000" s="76"/>
      <c r="I1000" s="76"/>
    </row>
    <row r="1001">
      <c r="A1001" s="76"/>
      <c r="B1001" s="76"/>
      <c r="C1001" s="76"/>
      <c r="D1001" s="76"/>
      <c r="E1001" s="76"/>
      <c r="F1001" s="76"/>
      <c r="G1001" s="76"/>
      <c r="H1001" s="76"/>
      <c r="I1001" s="76"/>
    </row>
    <row r="1002">
      <c r="A1002" s="76"/>
      <c r="B1002" s="76"/>
      <c r="C1002" s="76"/>
      <c r="D1002" s="76"/>
      <c r="E1002" s="76"/>
      <c r="F1002" s="76"/>
      <c r="G1002" s="76"/>
      <c r="H1002" s="76"/>
      <c r="I1002" s="76"/>
    </row>
    <row r="1003">
      <c r="A1003" s="76"/>
      <c r="B1003" s="76"/>
      <c r="C1003" s="76"/>
      <c r="D1003" s="76"/>
      <c r="E1003" s="76"/>
      <c r="F1003" s="76"/>
      <c r="G1003" s="76"/>
      <c r="H1003" s="76"/>
      <c r="I1003" s="76"/>
    </row>
    <row r="1004">
      <c r="A1004" s="76"/>
      <c r="B1004" s="76"/>
      <c r="C1004" s="76"/>
      <c r="D1004" s="76"/>
      <c r="E1004" s="76"/>
      <c r="F1004" s="76"/>
      <c r="G1004" s="76"/>
      <c r="H1004" s="76"/>
      <c r="I1004" s="76"/>
    </row>
    <row r="1005">
      <c r="A1005" s="76"/>
      <c r="B1005" s="76"/>
      <c r="C1005" s="76"/>
      <c r="D1005" s="76"/>
      <c r="E1005" s="76"/>
      <c r="F1005" s="76"/>
      <c r="G1005" s="76"/>
      <c r="H1005" s="76"/>
      <c r="I1005" s="76"/>
    </row>
    <row r="1006">
      <c r="A1006" s="76"/>
      <c r="B1006" s="76"/>
      <c r="C1006" s="76"/>
      <c r="D1006" s="76"/>
      <c r="E1006" s="76"/>
      <c r="F1006" s="76"/>
      <c r="G1006" s="76"/>
      <c r="H1006" s="76"/>
      <c r="I1006" s="76"/>
    </row>
    <row r="1007">
      <c r="A1007" s="76"/>
      <c r="B1007" s="76"/>
      <c r="C1007" s="76"/>
      <c r="D1007" s="76"/>
      <c r="E1007" s="76"/>
      <c r="F1007" s="76"/>
      <c r="G1007" s="76"/>
      <c r="H1007" s="76"/>
      <c r="I1007" s="76"/>
    </row>
    <row r="1008">
      <c r="A1008" s="76"/>
      <c r="B1008" s="76"/>
      <c r="C1008" s="76"/>
      <c r="D1008" s="76"/>
      <c r="E1008" s="76"/>
      <c r="F1008" s="76"/>
      <c r="G1008" s="76"/>
      <c r="H1008" s="76"/>
      <c r="I1008" s="76"/>
    </row>
    <row r="1009">
      <c r="A1009" s="76"/>
      <c r="B1009" s="76"/>
      <c r="C1009" s="76"/>
      <c r="D1009" s="76"/>
      <c r="E1009" s="76"/>
      <c r="F1009" s="76"/>
      <c r="G1009" s="76"/>
      <c r="H1009" s="76"/>
      <c r="I1009" s="76"/>
    </row>
    <row r="1010">
      <c r="A1010" s="76"/>
      <c r="B1010" s="76"/>
      <c r="C1010" s="76"/>
      <c r="D1010" s="76"/>
      <c r="E1010" s="76"/>
      <c r="F1010" s="76"/>
      <c r="G1010" s="76"/>
      <c r="H1010" s="76"/>
      <c r="I1010" s="76"/>
    </row>
    <row r="1011">
      <c r="A1011" s="76"/>
      <c r="B1011" s="76"/>
      <c r="C1011" s="76"/>
      <c r="D1011" s="76"/>
      <c r="E1011" s="76"/>
      <c r="F1011" s="76"/>
      <c r="G1011" s="76"/>
      <c r="H1011" s="76"/>
      <c r="I1011" s="76"/>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4.43"/>
    <col customWidth="1" min="2" max="2" width="20.43"/>
    <col customWidth="1" min="3" max="3" width="19.71"/>
    <col customWidth="1" min="4" max="4" width="19.86"/>
    <col customWidth="1" min="5" max="5" width="19.71"/>
    <col customWidth="1" min="6" max="8" width="23.0"/>
    <col customWidth="1" min="9" max="9" width="17.14"/>
    <col customWidth="1" min="10" max="10" width="23.0"/>
  </cols>
  <sheetData>
    <row r="1">
      <c r="A1" s="160"/>
      <c r="B1" s="161" t="s">
        <v>1633</v>
      </c>
      <c r="C1" s="162" t="s">
        <v>1634</v>
      </c>
      <c r="D1" s="161" t="s">
        <v>1635</v>
      </c>
      <c r="E1" s="162" t="s">
        <v>1636</v>
      </c>
      <c r="F1" s="299" t="s">
        <v>1676</v>
      </c>
      <c r="G1" s="205" t="s">
        <v>1677</v>
      </c>
      <c r="H1" s="300"/>
      <c r="I1" s="300"/>
      <c r="J1" s="300"/>
    </row>
    <row r="2">
      <c r="A2" s="165"/>
      <c r="B2" s="208"/>
      <c r="C2" s="166"/>
      <c r="D2" s="166"/>
      <c r="E2" s="166"/>
      <c r="F2" s="209"/>
      <c r="G2" s="209"/>
      <c r="H2" s="209"/>
      <c r="I2" s="209"/>
      <c r="J2" s="209"/>
    </row>
    <row r="3">
      <c r="A3" s="168" t="s">
        <v>1637</v>
      </c>
      <c r="B3" s="169">
        <v>49062.0</v>
      </c>
      <c r="C3" s="170">
        <v>70027.0</v>
      </c>
      <c r="D3" s="170">
        <v>82949.0</v>
      </c>
      <c r="E3" s="170">
        <v>86708.0</v>
      </c>
      <c r="F3" s="328">
        <v>72174.0</v>
      </c>
      <c r="G3" s="329">
        <v>72174.0</v>
      </c>
      <c r="H3" s="302">
        <f t="shared" ref="H3:H4" si="1">SUM(B3:F3)</f>
        <v>360920</v>
      </c>
      <c r="I3" s="302"/>
      <c r="J3" s="302"/>
    </row>
    <row r="4">
      <c r="A4" s="168" t="s">
        <v>1638</v>
      </c>
      <c r="B4" s="169">
        <v>-7359.3</v>
      </c>
      <c r="C4" s="170">
        <v>-10504.05000000001</v>
      </c>
      <c r="D4" s="170">
        <v>-12442.350000000002</v>
      </c>
      <c r="E4" s="170">
        <v>-13006.200000000004</v>
      </c>
      <c r="F4" s="328">
        <v>-9982.369999999997</v>
      </c>
      <c r="G4" s="330">
        <v>-9982.37</v>
      </c>
      <c r="H4" s="51">
        <f t="shared" si="1"/>
        <v>-53294.27</v>
      </c>
      <c r="I4" s="303">
        <f>ABS(H4/H3)</f>
        <v>0.1476622797</v>
      </c>
      <c r="J4" s="304" t="s">
        <v>8146</v>
      </c>
    </row>
    <row r="5">
      <c r="A5" s="168" t="s">
        <v>1639</v>
      </c>
      <c r="B5" s="169">
        <v>808.2</v>
      </c>
      <c r="C5" s="170">
        <v>957.3600000000001</v>
      </c>
      <c r="D5" s="170">
        <v>1315.1200000000001</v>
      </c>
      <c r="E5" s="170">
        <v>1303.8899999999999</v>
      </c>
      <c r="F5" s="328">
        <v>172.0</v>
      </c>
      <c r="G5" s="329">
        <v>172.0</v>
      </c>
      <c r="H5" s="305"/>
      <c r="I5" s="303"/>
      <c r="J5" s="303"/>
    </row>
    <row r="6">
      <c r="A6" s="168" t="s">
        <v>1640</v>
      </c>
      <c r="B6" s="169">
        <v>-39.99</v>
      </c>
      <c r="C6" s="170">
        <v>-39.99</v>
      </c>
      <c r="D6" s="170">
        <v>-39.99</v>
      </c>
      <c r="E6" s="170">
        <v>-39.99</v>
      </c>
      <c r="F6" s="331">
        <v>0.0</v>
      </c>
      <c r="G6" s="329"/>
      <c r="H6" s="305"/>
      <c r="I6" s="303"/>
      <c r="J6" s="303"/>
    </row>
    <row r="7">
      <c r="A7" s="172" t="s">
        <v>1641</v>
      </c>
      <c r="B7" s="169" t="s">
        <v>1642</v>
      </c>
      <c r="C7" s="170">
        <v>0.0</v>
      </c>
      <c r="D7" s="170">
        <v>0.0</v>
      </c>
      <c r="E7" s="170">
        <v>0.0</v>
      </c>
      <c r="F7" s="331">
        <v>0.0</v>
      </c>
      <c r="G7" s="329">
        <v>-496.29</v>
      </c>
      <c r="H7" s="305"/>
      <c r="I7" s="303"/>
      <c r="J7" s="303"/>
    </row>
    <row r="8">
      <c r="A8" s="172" t="s">
        <v>1643</v>
      </c>
      <c r="B8" s="169" t="s">
        <v>1642</v>
      </c>
      <c r="C8" s="170">
        <v>420.0</v>
      </c>
      <c r="D8" s="170">
        <v>0.0</v>
      </c>
      <c r="E8" s="170">
        <v>0.0</v>
      </c>
      <c r="F8" s="332">
        <v>0.0</v>
      </c>
      <c r="G8" s="329"/>
      <c r="H8" s="305"/>
      <c r="I8" s="303"/>
      <c r="J8" s="303"/>
    </row>
    <row r="9">
      <c r="A9" s="168" t="s">
        <v>1644</v>
      </c>
      <c r="B9" s="169">
        <v>3055.76</v>
      </c>
      <c r="C9" s="170">
        <v>4391.3</v>
      </c>
      <c r="D9" s="170">
        <v>5454.090000000002</v>
      </c>
      <c r="E9" s="170">
        <v>5831.880000000005</v>
      </c>
      <c r="F9" s="332">
        <v>0.0</v>
      </c>
      <c r="G9" s="329"/>
      <c r="H9" s="305"/>
      <c r="I9" s="303"/>
      <c r="J9" s="303"/>
    </row>
    <row r="10">
      <c r="A10" s="168" t="s">
        <v>1645</v>
      </c>
      <c r="B10" s="169">
        <v>-421.84</v>
      </c>
      <c r="C10" s="170">
        <v>-520.8900000000001</v>
      </c>
      <c r="D10" s="170">
        <v>-667.48</v>
      </c>
      <c r="E10" s="170">
        <v>-759.6399999999999</v>
      </c>
      <c r="F10" s="328">
        <v>-496.29000000000036</v>
      </c>
      <c r="G10" s="333"/>
      <c r="H10" s="305"/>
      <c r="I10" s="303"/>
      <c r="J10" s="303"/>
    </row>
    <row r="11">
      <c r="A11" s="168" t="s">
        <v>1646</v>
      </c>
      <c r="B11" s="169">
        <v>-407.82</v>
      </c>
      <c r="C11" s="170">
        <v>-564.22</v>
      </c>
      <c r="D11" s="170">
        <v>-681.5900000000001</v>
      </c>
      <c r="E11" s="170">
        <v>-686.7200000000003</v>
      </c>
      <c r="F11" s="332">
        <v>0.0</v>
      </c>
      <c r="G11" s="329"/>
      <c r="H11" s="303"/>
      <c r="I11" s="303"/>
      <c r="J11" s="303"/>
    </row>
    <row r="12">
      <c r="A12" s="168" t="s">
        <v>1647</v>
      </c>
      <c r="B12" s="169">
        <v>-6735.0</v>
      </c>
      <c r="C12" s="170">
        <v>-7978.0</v>
      </c>
      <c r="D12" s="170">
        <v>-10893.650000000001</v>
      </c>
      <c r="E12" s="170">
        <v>-10811.27</v>
      </c>
      <c r="F12" s="328">
        <v>-7363.040000000001</v>
      </c>
      <c r="G12" s="329">
        <v>-7363.04</v>
      </c>
      <c r="H12" s="302">
        <f>SUM(B12:F12)</f>
        <v>-43780.96</v>
      </c>
      <c r="I12" s="308">
        <f>ABS(H12/H3)</f>
        <v>0.1213037792</v>
      </c>
      <c r="J12" s="309" t="s">
        <v>8147</v>
      </c>
    </row>
    <row r="13">
      <c r="A13" s="169" t="s">
        <v>1648</v>
      </c>
      <c r="B13" s="169">
        <v>25.34</v>
      </c>
      <c r="C13" s="170">
        <v>0.0</v>
      </c>
      <c r="D13" s="170">
        <v>0.0</v>
      </c>
      <c r="E13" s="170">
        <v>0.0</v>
      </c>
      <c r="F13" s="332">
        <v>0.0</v>
      </c>
      <c r="G13" s="329"/>
      <c r="H13" s="302"/>
      <c r="I13" s="302"/>
      <c r="J13" s="302"/>
    </row>
    <row r="14">
      <c r="A14" s="174" t="s">
        <v>1649</v>
      </c>
      <c r="B14" s="175">
        <v>2633.92</v>
      </c>
      <c r="C14" s="175">
        <f t="shared" ref="C14:E14" si="2">SUM(C9:C10)</f>
        <v>3870.41</v>
      </c>
      <c r="D14" s="175">
        <f t="shared" si="2"/>
        <v>4786.61</v>
      </c>
      <c r="E14" s="175">
        <f t="shared" si="2"/>
        <v>5072.24</v>
      </c>
      <c r="F14" s="174">
        <v>0.0</v>
      </c>
      <c r="G14" s="334"/>
    </row>
    <row r="15">
      <c r="A15" s="176" t="s">
        <v>1650</v>
      </c>
      <c r="B15" s="176">
        <f t="shared" ref="B15:E15" si="3">SUM(B3:B13)-B14</f>
        <v>35353.43</v>
      </c>
      <c r="C15" s="176">
        <f t="shared" si="3"/>
        <v>52318.1</v>
      </c>
      <c r="D15" s="176">
        <f t="shared" si="3"/>
        <v>60206.54</v>
      </c>
      <c r="E15" s="176">
        <f t="shared" si="3"/>
        <v>63467.71</v>
      </c>
      <c r="F15" s="212">
        <f>SUM(F3:F14)</f>
        <v>54504.3</v>
      </c>
      <c r="G15" s="212">
        <f>SUM(G3:G13)</f>
        <v>54504.3</v>
      </c>
      <c r="H15" s="311"/>
      <c r="I15" s="311"/>
      <c r="J15" s="311"/>
    </row>
    <row r="16">
      <c r="A16" s="312" t="s">
        <v>8148</v>
      </c>
      <c r="B16" s="313">
        <v>4161.69</v>
      </c>
      <c r="C16" s="313">
        <v>6517.6</v>
      </c>
      <c r="D16" s="313">
        <v>5898.77</v>
      </c>
      <c r="E16" s="314">
        <v>6260.9</v>
      </c>
      <c r="F16" s="313">
        <v>5865.46</v>
      </c>
      <c r="G16" s="335">
        <v>5865.46</v>
      </c>
      <c r="H16" s="315"/>
      <c r="I16" s="315"/>
      <c r="J16" s="315"/>
    </row>
    <row r="17">
      <c r="A17" s="312" t="s">
        <v>8149</v>
      </c>
      <c r="B17" s="313">
        <v>-270.0</v>
      </c>
      <c r="C17" s="313">
        <v>-493.0</v>
      </c>
      <c r="D17" s="313">
        <v>-898.0</v>
      </c>
      <c r="E17" s="313">
        <v>-855.0</v>
      </c>
      <c r="F17" s="313">
        <v>-328.0</v>
      </c>
      <c r="G17" s="335">
        <v>-328.0</v>
      </c>
      <c r="H17" s="315"/>
      <c r="I17" s="315"/>
      <c r="J17" s="315"/>
    </row>
    <row r="18">
      <c r="A18" s="312" t="s">
        <v>8150</v>
      </c>
      <c r="B18" s="313">
        <f t="shared" ref="B18:C18" si="4">-161.92-67.05</f>
        <v>-228.97</v>
      </c>
      <c r="C18" s="313">
        <f t="shared" si="4"/>
        <v>-228.97</v>
      </c>
      <c r="D18" s="313">
        <f>-159.76-108.62</f>
        <v>-268.38</v>
      </c>
      <c r="E18" s="313">
        <f>-172.58-108.62</f>
        <v>-281.2</v>
      </c>
      <c r="F18" s="313">
        <f>-210.94-72.48</f>
        <v>-283.42</v>
      </c>
      <c r="G18" s="335">
        <v>-283.42</v>
      </c>
      <c r="H18" s="315"/>
      <c r="I18" s="315"/>
      <c r="J18" s="315"/>
    </row>
    <row r="19">
      <c r="A19" s="182" t="s">
        <v>1651</v>
      </c>
      <c r="B19" s="177">
        <f t="shared" ref="B19:G19" si="5">B16+B17+B18</f>
        <v>3662.72</v>
      </c>
      <c r="C19" s="177">
        <f t="shared" si="5"/>
        <v>5795.63</v>
      </c>
      <c r="D19" s="177">
        <f t="shared" si="5"/>
        <v>4732.39</v>
      </c>
      <c r="E19" s="177">
        <f t="shared" si="5"/>
        <v>5124.7</v>
      </c>
      <c r="F19" s="177">
        <f t="shared" si="5"/>
        <v>5254.04</v>
      </c>
      <c r="G19" s="177">
        <f t="shared" si="5"/>
        <v>5254.04</v>
      </c>
      <c r="H19" s="315"/>
      <c r="I19" s="315"/>
      <c r="J19" s="315"/>
    </row>
    <row r="20">
      <c r="A20" s="183"/>
      <c r="B20" s="166"/>
      <c r="C20" s="166"/>
      <c r="D20" s="166"/>
      <c r="E20" s="166"/>
      <c r="F20" s="166"/>
      <c r="G20" s="166"/>
      <c r="H20" s="208"/>
      <c r="I20" s="166"/>
      <c r="J20" s="166"/>
    </row>
    <row r="21">
      <c r="A21" s="170" t="s">
        <v>1652</v>
      </c>
      <c r="B21" s="170">
        <f>'Amazon - Marketing 521'!D32</f>
        <v>14987.06</v>
      </c>
      <c r="C21" s="170">
        <f>'Amazon Marketing - 621'!D55</f>
        <v>26317.87</v>
      </c>
      <c r="D21" s="170">
        <f>'Amazon Marketing - 721'!D64</f>
        <v>30907.44</v>
      </c>
      <c r="E21" s="170">
        <f>'Amazon Marketing - 821'!D50</f>
        <v>24200.81</v>
      </c>
      <c r="F21" s="169">
        <f>'Amazon Marketing - 921'!D53</f>
        <v>27034.89</v>
      </c>
      <c r="G21" s="336">
        <v>27034.890000000003</v>
      </c>
      <c r="I21" s="51"/>
      <c r="J21" s="208"/>
    </row>
    <row r="22">
      <c r="A22" s="170" t="s">
        <v>1653</v>
      </c>
      <c r="B22" s="171">
        <v>1200.0</v>
      </c>
      <c r="C22" s="171">
        <v>1200.0</v>
      </c>
      <c r="D22" s="171">
        <v>1200.0</v>
      </c>
      <c r="E22" s="171"/>
      <c r="F22" s="171"/>
      <c r="G22" s="218"/>
      <c r="I22" s="51"/>
      <c r="J22" s="188"/>
    </row>
    <row r="23">
      <c r="A23" s="179" t="s">
        <v>8151</v>
      </c>
      <c r="B23" s="180">
        <v>1000.0</v>
      </c>
      <c r="C23" s="180">
        <v>2000.0</v>
      </c>
      <c r="D23" s="180">
        <v>3500.0</v>
      </c>
      <c r="E23" s="180">
        <v>4000.0</v>
      </c>
      <c r="F23" s="180">
        <v>1500.0</v>
      </c>
      <c r="G23" s="336">
        <v>1500.0</v>
      </c>
      <c r="I23" s="51"/>
      <c r="J23" s="208"/>
    </row>
    <row r="24">
      <c r="A24" s="179" t="s">
        <v>1680</v>
      </c>
      <c r="B24" s="181">
        <f t="shared" ref="B24:F24" si="6">B52*11.5</f>
        <v>448.5</v>
      </c>
      <c r="C24" s="181">
        <f t="shared" si="6"/>
        <v>644</v>
      </c>
      <c r="D24" s="181">
        <f t="shared" si="6"/>
        <v>609.5</v>
      </c>
      <c r="E24" s="181">
        <f t="shared" si="6"/>
        <v>575</v>
      </c>
      <c r="F24" s="181">
        <f t="shared" si="6"/>
        <v>598</v>
      </c>
      <c r="G24" s="217">
        <v>598.0</v>
      </c>
      <c r="I24" s="51"/>
      <c r="J24" s="208"/>
    </row>
    <row r="25">
      <c r="A25" s="182" t="s">
        <v>1656</v>
      </c>
      <c r="B25" s="176">
        <f t="shared" ref="B25:G25" si="7">SUM(B21:B24)</f>
        <v>17635.56</v>
      </c>
      <c r="C25" s="176">
        <f t="shared" si="7"/>
        <v>30161.87</v>
      </c>
      <c r="D25" s="176">
        <f t="shared" si="7"/>
        <v>36216.94</v>
      </c>
      <c r="E25" s="176">
        <f t="shared" si="7"/>
        <v>28775.81</v>
      </c>
      <c r="F25" s="176">
        <f t="shared" si="7"/>
        <v>29132.89</v>
      </c>
      <c r="G25" s="176">
        <f t="shared" si="7"/>
        <v>29132.89</v>
      </c>
      <c r="I25" s="51"/>
      <c r="J25" s="316"/>
    </row>
    <row r="26">
      <c r="A26" s="183"/>
      <c r="B26" s="166"/>
      <c r="C26" s="166"/>
      <c r="D26" s="166"/>
      <c r="E26" s="166"/>
      <c r="F26" s="166"/>
      <c r="G26" s="166"/>
      <c r="H26" s="166"/>
      <c r="I26" s="166"/>
      <c r="J26" s="166"/>
    </row>
    <row r="27">
      <c r="A27" s="165" t="s">
        <v>8152</v>
      </c>
      <c r="B27" s="184">
        <f>3070/12</f>
        <v>255.8333333</v>
      </c>
      <c r="C27" s="166">
        <v>255.83333333333334</v>
      </c>
      <c r="D27" s="184">
        <v>255.83333333333334</v>
      </c>
      <c r="E27" s="166">
        <v>255.83333333333334</v>
      </c>
      <c r="F27" s="184">
        <v>255.83333333333334</v>
      </c>
      <c r="G27" s="217">
        <v>255.83333333333334</v>
      </c>
      <c r="H27" s="166"/>
      <c r="I27" s="166"/>
      <c r="J27" s="166"/>
    </row>
    <row r="28">
      <c r="A28" s="165" t="s">
        <v>8153</v>
      </c>
      <c r="B28" s="317">
        <v>0.0</v>
      </c>
      <c r="C28" s="208">
        <v>0.0</v>
      </c>
      <c r="D28" s="317">
        <v>0.0</v>
      </c>
      <c r="E28" s="208">
        <v>0.0</v>
      </c>
      <c r="F28" s="317">
        <v>0.0</v>
      </c>
      <c r="G28" s="336">
        <v>873.0</v>
      </c>
      <c r="H28" s="166"/>
      <c r="I28" s="166"/>
      <c r="J28" s="166"/>
    </row>
    <row r="29">
      <c r="A29" s="182" t="s">
        <v>8154</v>
      </c>
      <c r="B29" s="190">
        <f t="shared" ref="B29:G29" si="8">B27+B28</f>
        <v>255.8333333</v>
      </c>
      <c r="C29" s="190">
        <f t="shared" si="8"/>
        <v>255.8333333</v>
      </c>
      <c r="D29" s="190">
        <f t="shared" si="8"/>
        <v>255.8333333</v>
      </c>
      <c r="E29" s="190">
        <f t="shared" si="8"/>
        <v>255.8333333</v>
      </c>
      <c r="F29" s="190">
        <f t="shared" si="8"/>
        <v>255.8333333</v>
      </c>
      <c r="G29" s="190">
        <f t="shared" si="8"/>
        <v>1128.833333</v>
      </c>
      <c r="H29" s="166"/>
      <c r="I29" s="166"/>
      <c r="J29" s="166"/>
    </row>
    <row r="30">
      <c r="A30" s="165"/>
      <c r="B30" s="167"/>
      <c r="C30" s="167"/>
      <c r="D30" s="167"/>
      <c r="E30" s="167"/>
      <c r="F30" s="166"/>
      <c r="G30" s="167"/>
      <c r="H30" s="166"/>
      <c r="I30" s="166"/>
      <c r="J30" s="166"/>
    </row>
    <row r="31">
      <c r="A31" s="165" t="s">
        <v>8155</v>
      </c>
      <c r="B31" s="185">
        <f>'Amazon Sales - 521'!K233*B53</f>
        <v>12805</v>
      </c>
      <c r="C31" s="167">
        <f>'Amazon Sales - 621'!K249*C53</f>
        <v>23400</v>
      </c>
      <c r="D31" s="185">
        <f>'Amazon Sales - 721'!K324*D53</f>
        <v>22396.5</v>
      </c>
      <c r="E31" s="167">
        <f>'Amazon Sales - 821'!K326*E53</f>
        <v>23121</v>
      </c>
      <c r="F31" s="184">
        <f>'Amazon Sales - 821'!K326*F53</f>
        <v>18396</v>
      </c>
      <c r="G31" s="218">
        <v>18396.0</v>
      </c>
      <c r="H31" s="166"/>
      <c r="I31" s="166"/>
      <c r="J31" s="166"/>
    </row>
    <row r="32">
      <c r="A32" s="318" t="s">
        <v>8156</v>
      </c>
      <c r="B32" s="337">
        <f t="shared" ref="B32:G32" si="9">B31</f>
        <v>12805</v>
      </c>
      <c r="C32" s="337">
        <f t="shared" si="9"/>
        <v>23400</v>
      </c>
      <c r="D32" s="337">
        <f t="shared" si="9"/>
        <v>22396.5</v>
      </c>
      <c r="E32" s="337">
        <f t="shared" si="9"/>
        <v>23121</v>
      </c>
      <c r="F32" s="213">
        <f t="shared" si="9"/>
        <v>18396</v>
      </c>
      <c r="G32" s="337">
        <f t="shared" si="9"/>
        <v>18396</v>
      </c>
      <c r="H32" s="166"/>
      <c r="I32" s="166"/>
      <c r="J32" s="166"/>
    </row>
    <row r="33">
      <c r="H33" s="166"/>
      <c r="I33" s="166"/>
      <c r="J33" s="166"/>
    </row>
    <row r="34">
      <c r="A34" s="183" t="s">
        <v>1657</v>
      </c>
      <c r="B34" s="184">
        <f t="shared" ref="B34:D34" si="10">1438.3*2</f>
        <v>2876.6</v>
      </c>
      <c r="C34" s="166">
        <f t="shared" si="10"/>
        <v>2876.6</v>
      </c>
      <c r="D34" s="184">
        <f t="shared" si="10"/>
        <v>2876.6</v>
      </c>
      <c r="E34" s="166">
        <f>1438.3*4</f>
        <v>5753.2</v>
      </c>
      <c r="F34" s="184">
        <f>1438.3*2</f>
        <v>2876.6</v>
      </c>
      <c r="G34" s="338">
        <v>2876.6</v>
      </c>
      <c r="H34" s="166"/>
      <c r="I34" s="166"/>
      <c r="J34" s="166"/>
    </row>
    <row r="35">
      <c r="A35" s="183" t="s">
        <v>1658</v>
      </c>
      <c r="B35" s="184">
        <f t="shared" ref="B35:F35" si="11">1438.3*2</f>
        <v>2876.6</v>
      </c>
      <c r="C35" s="166">
        <f t="shared" si="11"/>
        <v>2876.6</v>
      </c>
      <c r="D35" s="184">
        <f t="shared" si="11"/>
        <v>2876.6</v>
      </c>
      <c r="E35" s="166">
        <f t="shared" si="11"/>
        <v>2876.6</v>
      </c>
      <c r="F35" s="184">
        <f t="shared" si="11"/>
        <v>2876.6</v>
      </c>
      <c r="G35" s="338">
        <v>2876.6</v>
      </c>
      <c r="H35" s="167"/>
      <c r="I35" s="167"/>
      <c r="J35" s="167"/>
    </row>
    <row r="36">
      <c r="A36" s="165" t="s">
        <v>1660</v>
      </c>
      <c r="B36" s="339">
        <v>4000.0</v>
      </c>
      <c r="C36" s="340">
        <v>4000.0</v>
      </c>
      <c r="D36" s="339">
        <v>4000.0</v>
      </c>
      <c r="E36" s="340">
        <v>4172.0</v>
      </c>
      <c r="F36" s="341">
        <v>4000.0</v>
      </c>
      <c r="G36" s="342"/>
      <c r="H36" s="188"/>
      <c r="I36" s="188"/>
      <c r="J36" s="188"/>
    </row>
    <row r="37">
      <c r="A37" s="165" t="s">
        <v>1661</v>
      </c>
      <c r="B37" s="341">
        <v>2000.0</v>
      </c>
      <c r="C37" s="343">
        <v>2000.0</v>
      </c>
      <c r="D37" s="341">
        <v>2000.0</v>
      </c>
      <c r="E37" s="343">
        <v>2000.0</v>
      </c>
      <c r="F37" s="341">
        <v>2000.0</v>
      </c>
      <c r="G37" s="342">
        <v>2000.0</v>
      </c>
      <c r="H37" s="188"/>
      <c r="I37" s="188"/>
      <c r="J37" s="188"/>
    </row>
    <row r="38">
      <c r="A38" s="319" t="s">
        <v>8157</v>
      </c>
      <c r="B38" s="344">
        <v>0.0</v>
      </c>
      <c r="C38" s="345">
        <v>0.0</v>
      </c>
      <c r="D38" s="344">
        <v>0.0</v>
      </c>
      <c r="E38" s="345">
        <v>0.0</v>
      </c>
      <c r="F38" s="344">
        <v>0.0</v>
      </c>
      <c r="G38" s="346">
        <v>2000.0</v>
      </c>
      <c r="H38" s="323"/>
      <c r="I38" s="323"/>
      <c r="J38" s="323"/>
    </row>
    <row r="39">
      <c r="A39" s="319" t="s">
        <v>8158</v>
      </c>
      <c r="B39" s="344">
        <v>0.0</v>
      </c>
      <c r="C39" s="345">
        <v>0.0</v>
      </c>
      <c r="D39" s="344">
        <v>0.0</v>
      </c>
      <c r="E39" s="345">
        <v>178.0</v>
      </c>
      <c r="F39" s="344">
        <v>0.0</v>
      </c>
      <c r="G39" s="346">
        <v>713.0</v>
      </c>
      <c r="H39" s="323"/>
      <c r="I39" s="323"/>
      <c r="J39" s="323"/>
    </row>
    <row r="40">
      <c r="A40" s="189" t="s">
        <v>1662</v>
      </c>
      <c r="B40" s="190">
        <f t="shared" ref="B40:G40" si="12">SUM(B34:B39)</f>
        <v>11753.2</v>
      </c>
      <c r="C40" s="190">
        <f t="shared" si="12"/>
        <v>11753.2</v>
      </c>
      <c r="D40" s="190">
        <f t="shared" si="12"/>
        <v>11753.2</v>
      </c>
      <c r="E40" s="190">
        <f t="shared" si="12"/>
        <v>14979.8</v>
      </c>
      <c r="F40" s="176">
        <f t="shared" si="12"/>
        <v>11753.2</v>
      </c>
      <c r="G40" s="176">
        <f t="shared" si="12"/>
        <v>10466.2</v>
      </c>
      <c r="H40" s="323"/>
      <c r="I40" s="323"/>
      <c r="J40" s="323"/>
    </row>
    <row r="41">
      <c r="A41" s="191"/>
      <c r="B41" s="166"/>
      <c r="C41" s="166"/>
      <c r="D41" s="166"/>
      <c r="E41" s="166"/>
      <c r="F41" s="76"/>
      <c r="G41" s="76"/>
      <c r="H41" s="76"/>
      <c r="I41" s="76"/>
      <c r="J41" s="76"/>
    </row>
    <row r="42">
      <c r="A42" s="192" t="s">
        <v>1663</v>
      </c>
      <c r="B42" s="193">
        <f t="shared" ref="B42:G42" si="13">B15+B19</f>
        <v>39016.15</v>
      </c>
      <c r="C42" s="193">
        <f t="shared" si="13"/>
        <v>58113.73</v>
      </c>
      <c r="D42" s="193">
        <f t="shared" si="13"/>
        <v>64938.93</v>
      </c>
      <c r="E42" s="193">
        <f t="shared" si="13"/>
        <v>68592.41</v>
      </c>
      <c r="F42" s="193">
        <f t="shared" si="13"/>
        <v>59758.34</v>
      </c>
      <c r="G42" s="193">
        <f t="shared" si="13"/>
        <v>59758.34</v>
      </c>
      <c r="H42" s="324"/>
      <c r="I42" s="324"/>
      <c r="J42" s="324"/>
    </row>
    <row r="43">
      <c r="A43" s="192" t="s">
        <v>1664</v>
      </c>
      <c r="B43" s="193">
        <f t="shared" ref="B43:G43" si="14">B25+B29+B32+B40</f>
        <v>42449.59333</v>
      </c>
      <c r="C43" s="193">
        <f t="shared" si="14"/>
        <v>65570.90333</v>
      </c>
      <c r="D43" s="193">
        <f t="shared" si="14"/>
        <v>70622.47333</v>
      </c>
      <c r="E43" s="193">
        <f t="shared" si="14"/>
        <v>67132.44333</v>
      </c>
      <c r="F43" s="193">
        <f t="shared" si="14"/>
        <v>59537.92333</v>
      </c>
      <c r="G43" s="193">
        <f t="shared" si="14"/>
        <v>59123.92333</v>
      </c>
      <c r="H43" s="324"/>
      <c r="I43" s="324"/>
      <c r="J43" s="324"/>
    </row>
    <row r="44">
      <c r="A44" s="191" t="s">
        <v>1665</v>
      </c>
      <c r="B44" s="194">
        <f t="shared" ref="B44:F44" si="15">(B23+B22+B21+B36+B37)/B43</f>
        <v>0.5462257275</v>
      </c>
      <c r="C44" s="173">
        <f t="shared" si="15"/>
        <v>0.5416712016</v>
      </c>
      <c r="D44" s="194">
        <f t="shared" si="15"/>
        <v>0.5891529712</v>
      </c>
      <c r="E44" s="173">
        <f t="shared" si="15"/>
        <v>0.5120148812</v>
      </c>
      <c r="F44" s="194">
        <f t="shared" si="15"/>
        <v>0.5800486155</v>
      </c>
      <c r="G44" s="220">
        <v>0.5825518297347478</v>
      </c>
      <c r="H44" s="173"/>
      <c r="I44" s="173"/>
      <c r="J44" s="173"/>
    </row>
    <row r="45">
      <c r="A45" s="165" t="s">
        <v>1666</v>
      </c>
      <c r="B45" s="194">
        <f t="shared" ref="B45:F45" si="16">(B34+B35)/B43</f>
        <v>0.1355301558</v>
      </c>
      <c r="C45" s="173">
        <f t="shared" si="16"/>
        <v>0.08774013636</v>
      </c>
      <c r="D45" s="194">
        <f t="shared" si="16"/>
        <v>0.08146415338</v>
      </c>
      <c r="E45" s="173">
        <f t="shared" si="16"/>
        <v>0.128548874</v>
      </c>
      <c r="F45" s="194">
        <f t="shared" si="16"/>
        <v>0.09663084767</v>
      </c>
      <c r="G45" s="220">
        <v>0.09704786049209803</v>
      </c>
      <c r="H45" s="173"/>
      <c r="I45" s="173"/>
      <c r="J45" s="173"/>
    </row>
    <row r="46">
      <c r="A46" s="165" t="s">
        <v>8159</v>
      </c>
      <c r="B46" s="194">
        <f t="shared" ref="B46:F46" si="17">B31/B43</f>
        <v>0.3016518886</v>
      </c>
      <c r="C46" s="173">
        <f t="shared" si="17"/>
        <v>0.3568656037</v>
      </c>
      <c r="D46" s="194">
        <f t="shared" si="17"/>
        <v>0.3171299297</v>
      </c>
      <c r="E46" s="173">
        <f t="shared" si="17"/>
        <v>0.3444087367</v>
      </c>
      <c r="F46" s="194">
        <f t="shared" si="17"/>
        <v>0.3089795372</v>
      </c>
      <c r="G46" s="220">
        <v>0.31031294611913984</v>
      </c>
      <c r="H46" s="173"/>
      <c r="I46" s="173"/>
      <c r="J46" s="173"/>
    </row>
    <row r="47">
      <c r="A47" s="196" t="s">
        <v>331</v>
      </c>
      <c r="B47" s="196">
        <f t="shared" ref="B47:G47" si="18">B42-B43</f>
        <v>-3433.443333</v>
      </c>
      <c r="C47" s="196">
        <f t="shared" si="18"/>
        <v>-7457.173333</v>
      </c>
      <c r="D47" s="196">
        <f t="shared" si="18"/>
        <v>-5683.543333</v>
      </c>
      <c r="E47" s="196">
        <f t="shared" si="18"/>
        <v>1459.966667</v>
      </c>
      <c r="F47" s="196">
        <f t="shared" si="18"/>
        <v>220.4166667</v>
      </c>
      <c r="G47" s="196">
        <f t="shared" si="18"/>
        <v>634.4166667</v>
      </c>
      <c r="H47" s="325"/>
      <c r="I47" s="325"/>
      <c r="J47" s="325"/>
    </row>
    <row r="48">
      <c r="A48" s="76"/>
      <c r="B48" s="76"/>
      <c r="C48" s="76"/>
      <c r="D48" s="76"/>
      <c r="E48" s="76"/>
      <c r="F48" s="76"/>
      <c r="G48" s="76"/>
      <c r="H48" s="76"/>
      <c r="I48" s="76"/>
      <c r="J48" s="76"/>
    </row>
    <row r="49">
      <c r="A49" s="165" t="s">
        <v>1668</v>
      </c>
      <c r="B49" s="197">
        <v>355.0</v>
      </c>
      <c r="C49" s="183">
        <v>664.0</v>
      </c>
      <c r="D49" s="197">
        <v>658.0</v>
      </c>
      <c r="E49" s="183">
        <v>684.0</v>
      </c>
      <c r="F49" s="198">
        <v>532.0</v>
      </c>
      <c r="G49" s="222">
        <v>532.0</v>
      </c>
      <c r="H49" s="165"/>
      <c r="I49" s="165"/>
      <c r="J49" s="165"/>
    </row>
    <row r="50">
      <c r="A50" s="165" t="s">
        <v>8160</v>
      </c>
      <c r="B50" s="198">
        <v>41.0</v>
      </c>
      <c r="C50" s="165">
        <v>61.0</v>
      </c>
      <c r="D50" s="198">
        <v>62.0</v>
      </c>
      <c r="E50" s="165">
        <v>58.0</v>
      </c>
      <c r="F50" s="198">
        <v>55.0</v>
      </c>
      <c r="G50" s="222">
        <v>55.0</v>
      </c>
      <c r="H50" s="165"/>
      <c r="I50" s="165"/>
      <c r="J50" s="165"/>
    </row>
    <row r="51">
      <c r="A51" s="165" t="s">
        <v>8161</v>
      </c>
      <c r="B51" s="198">
        <v>2.0</v>
      </c>
      <c r="C51" s="165">
        <v>5.0</v>
      </c>
      <c r="D51" s="198">
        <v>9.0</v>
      </c>
      <c r="E51" s="165">
        <v>8.0</v>
      </c>
      <c r="F51" s="198">
        <v>3.0</v>
      </c>
      <c r="G51" s="222">
        <v>3.0</v>
      </c>
      <c r="H51" s="165"/>
      <c r="I51" s="165"/>
      <c r="J51" s="165"/>
    </row>
    <row r="52">
      <c r="A52" s="165" t="s">
        <v>1669</v>
      </c>
      <c r="B52" s="198">
        <f t="shared" ref="B52:F52" si="19">B50-B51</f>
        <v>39</v>
      </c>
      <c r="C52" s="165">
        <f t="shared" si="19"/>
        <v>56</v>
      </c>
      <c r="D52" s="198">
        <f t="shared" si="19"/>
        <v>53</v>
      </c>
      <c r="E52" s="165">
        <f t="shared" si="19"/>
        <v>50</v>
      </c>
      <c r="F52" s="198">
        <f t="shared" si="19"/>
        <v>52</v>
      </c>
      <c r="G52" s="222">
        <v>52.0</v>
      </c>
      <c r="H52" s="165"/>
      <c r="I52" s="165"/>
      <c r="J52" s="165"/>
    </row>
    <row r="53">
      <c r="A53" s="231" t="s">
        <v>1670</v>
      </c>
      <c r="B53" s="232">
        <f t="shared" ref="B53:G53" si="20">B49+B52</f>
        <v>394</v>
      </c>
      <c r="C53" s="232">
        <f t="shared" si="20"/>
        <v>720</v>
      </c>
      <c r="D53" s="232">
        <f t="shared" si="20"/>
        <v>711</v>
      </c>
      <c r="E53" s="232">
        <f t="shared" si="20"/>
        <v>734</v>
      </c>
      <c r="F53" s="232">
        <f t="shared" si="20"/>
        <v>584</v>
      </c>
      <c r="G53" s="232">
        <f t="shared" si="20"/>
        <v>584</v>
      </c>
      <c r="H53" s="326"/>
      <c r="I53" s="326"/>
      <c r="J53" s="326"/>
    </row>
    <row r="54">
      <c r="A54" s="191"/>
      <c r="B54" s="167"/>
      <c r="C54" s="167"/>
      <c r="D54" s="167"/>
      <c r="E54" s="167"/>
      <c r="F54" s="76"/>
      <c r="G54" s="76"/>
      <c r="H54" s="76"/>
      <c r="I54" s="76"/>
      <c r="J54" s="76"/>
    </row>
    <row r="55">
      <c r="A55" s="165" t="s">
        <v>1671</v>
      </c>
      <c r="B55" s="185">
        <f t="shared" ref="B55:F55" si="21">B15/B49</f>
        <v>99.58712676</v>
      </c>
      <c r="C55" s="167">
        <f t="shared" si="21"/>
        <v>78.79231928</v>
      </c>
      <c r="D55" s="185">
        <f t="shared" si="21"/>
        <v>91.49930091</v>
      </c>
      <c r="E55" s="167">
        <f t="shared" si="21"/>
        <v>92.78904971</v>
      </c>
      <c r="F55" s="185">
        <f t="shared" si="21"/>
        <v>102.4516917</v>
      </c>
      <c r="G55" s="218">
        <v>102.4516917293233</v>
      </c>
      <c r="H55" s="167"/>
      <c r="I55" s="167"/>
      <c r="J55" s="167"/>
    </row>
    <row r="56">
      <c r="A56" s="165" t="s">
        <v>1672</v>
      </c>
      <c r="B56" s="185">
        <f t="shared" ref="B56:F56" si="22">B19/B52</f>
        <v>93.91589744</v>
      </c>
      <c r="C56" s="167">
        <f t="shared" si="22"/>
        <v>103.4933929</v>
      </c>
      <c r="D56" s="185">
        <f t="shared" si="22"/>
        <v>89.29037736</v>
      </c>
      <c r="E56" s="167">
        <f t="shared" si="22"/>
        <v>102.494</v>
      </c>
      <c r="F56" s="185">
        <f t="shared" si="22"/>
        <v>101.0392308</v>
      </c>
      <c r="G56" s="218">
        <v>101.03923076923077</v>
      </c>
      <c r="H56" s="167"/>
      <c r="I56" s="167"/>
      <c r="J56" s="167"/>
    </row>
    <row r="57">
      <c r="A57" s="191"/>
      <c r="B57" s="166"/>
      <c r="C57" s="166"/>
      <c r="D57" s="166"/>
      <c r="E57" s="167"/>
      <c r="F57" s="76"/>
      <c r="G57" s="76"/>
      <c r="H57" s="76"/>
      <c r="I57" s="76"/>
      <c r="J57" s="76"/>
    </row>
    <row r="58">
      <c r="A58" s="165" t="s">
        <v>1673</v>
      </c>
      <c r="B58" s="184">
        <f t="shared" ref="B58:E58" si="23">(B21+B22+B40+ABS(B4))/B49</f>
        <v>99.43538028</v>
      </c>
      <c r="C58" s="184">
        <f t="shared" si="23"/>
        <v>74.96253012</v>
      </c>
      <c r="D58" s="184">
        <f t="shared" si="23"/>
        <v>85.5668541</v>
      </c>
      <c r="E58" s="184">
        <f t="shared" si="23"/>
        <v>76.29650585</v>
      </c>
      <c r="F58" s="184">
        <f t="shared" ref="F58:G58" si="24">(F21+F22+F40+ABS(F10))/F49</f>
        <v>73.84281955</v>
      </c>
      <c r="G58" s="217">
        <f t="shared" si="24"/>
        <v>70.49077068</v>
      </c>
      <c r="H58" s="166"/>
      <c r="I58" s="166"/>
      <c r="J58" s="166"/>
    </row>
    <row r="59">
      <c r="A59" s="165" t="s">
        <v>1674</v>
      </c>
      <c r="B59" s="184">
        <f t="shared" ref="B59:G59" si="25">(B23+B24+B40)/B52</f>
        <v>338.5051282</v>
      </c>
      <c r="C59" s="184">
        <f t="shared" si="25"/>
        <v>257.0928571</v>
      </c>
      <c r="D59" s="184">
        <f t="shared" si="25"/>
        <v>299.2962264</v>
      </c>
      <c r="E59" s="184">
        <f t="shared" si="25"/>
        <v>391.096</v>
      </c>
      <c r="F59" s="184">
        <f t="shared" si="25"/>
        <v>266.3692308</v>
      </c>
      <c r="G59" s="217">
        <f t="shared" si="25"/>
        <v>241.6192308</v>
      </c>
      <c r="H59" s="166"/>
      <c r="I59" s="166"/>
      <c r="J59" s="166"/>
    </row>
    <row r="60">
      <c r="A60" s="76"/>
      <c r="B60" s="76"/>
      <c r="C60" s="76"/>
      <c r="D60" s="76"/>
      <c r="E60" s="76"/>
      <c r="F60" s="76"/>
      <c r="G60" s="76"/>
      <c r="H60" s="76"/>
      <c r="I60" s="76"/>
      <c r="J60" s="76"/>
    </row>
    <row r="61">
      <c r="A61" s="76"/>
      <c r="B61" s="76"/>
      <c r="C61" s="76"/>
      <c r="D61" s="76"/>
      <c r="E61" s="76"/>
      <c r="F61" s="76"/>
      <c r="G61" s="76"/>
      <c r="H61" s="76"/>
      <c r="I61" s="76"/>
      <c r="J61" s="76"/>
    </row>
    <row r="62">
      <c r="A62" s="76"/>
      <c r="B62" s="76"/>
      <c r="C62" s="76"/>
      <c r="D62" s="202" t="s">
        <v>1675</v>
      </c>
      <c r="E62" s="203">
        <f>SUM(B53:F53)/(31+30+31+31+30)</f>
        <v>20.54248366</v>
      </c>
      <c r="F62" s="327"/>
      <c r="G62" s="327"/>
      <c r="H62" s="327"/>
      <c r="I62" s="327"/>
      <c r="J62" s="327"/>
    </row>
    <row r="63">
      <c r="A63" s="76"/>
      <c r="B63" s="76"/>
      <c r="C63" s="76"/>
      <c r="D63" s="76"/>
      <c r="E63" s="76"/>
      <c r="F63" s="76"/>
      <c r="G63" s="76"/>
      <c r="H63" s="76"/>
      <c r="I63" s="76"/>
      <c r="J63" s="76"/>
    </row>
    <row r="64">
      <c r="A64" s="76"/>
      <c r="B64" s="76"/>
      <c r="C64" s="76"/>
      <c r="D64" s="76"/>
      <c r="E64" s="76"/>
      <c r="F64" s="76"/>
      <c r="G64" s="76"/>
      <c r="H64" s="76"/>
      <c r="I64" s="76"/>
      <c r="J64" s="76"/>
    </row>
    <row r="65">
      <c r="A65" s="76"/>
      <c r="B65" s="76"/>
      <c r="C65" s="76"/>
      <c r="D65" s="76"/>
      <c r="E65" s="76"/>
      <c r="F65" s="76"/>
      <c r="G65" s="76"/>
      <c r="H65" s="76"/>
      <c r="I65" s="76"/>
      <c r="J65" s="76"/>
    </row>
    <row r="66">
      <c r="A66" s="76"/>
      <c r="B66" s="76"/>
      <c r="C66" s="76"/>
      <c r="D66" s="76"/>
      <c r="E66" s="76"/>
      <c r="F66" s="76"/>
      <c r="G66" s="76"/>
      <c r="H66" s="76"/>
      <c r="I66" s="76"/>
      <c r="J66" s="76"/>
    </row>
    <row r="67">
      <c r="A67" s="76"/>
      <c r="B67" s="76"/>
      <c r="C67" s="76"/>
      <c r="D67" s="76"/>
      <c r="E67" s="76"/>
      <c r="F67" s="76"/>
      <c r="G67" s="76"/>
      <c r="H67" s="76"/>
      <c r="I67" s="76"/>
      <c r="J67" s="76"/>
    </row>
    <row r="68">
      <c r="A68" s="76"/>
      <c r="B68" s="76"/>
      <c r="C68" s="76"/>
      <c r="D68" s="76"/>
      <c r="E68" s="76"/>
      <c r="F68" s="76"/>
      <c r="G68" s="76"/>
      <c r="H68" s="76"/>
      <c r="I68" s="76"/>
      <c r="J68" s="76"/>
    </row>
    <row r="69">
      <c r="A69" s="76"/>
      <c r="B69" s="76"/>
      <c r="C69" s="76"/>
      <c r="D69" s="76"/>
      <c r="E69" s="76"/>
      <c r="F69" s="76"/>
      <c r="G69" s="76"/>
      <c r="H69" s="76"/>
      <c r="I69" s="76"/>
      <c r="J69" s="76"/>
    </row>
    <row r="70">
      <c r="A70" s="76"/>
      <c r="B70" s="76"/>
      <c r="C70" s="76"/>
      <c r="D70" s="76"/>
      <c r="E70" s="76"/>
      <c r="F70" s="76"/>
      <c r="G70" s="76"/>
      <c r="H70" s="76"/>
      <c r="I70" s="76"/>
      <c r="J70" s="76"/>
    </row>
    <row r="71">
      <c r="A71" s="76"/>
      <c r="B71" s="76"/>
      <c r="C71" s="76"/>
      <c r="D71" s="76"/>
      <c r="E71" s="76"/>
      <c r="F71" s="76"/>
      <c r="G71" s="76"/>
      <c r="H71" s="76"/>
      <c r="I71" s="76"/>
      <c r="J71" s="76"/>
    </row>
    <row r="72">
      <c r="A72" s="76"/>
      <c r="B72" s="76"/>
      <c r="C72" s="76"/>
      <c r="D72" s="76"/>
      <c r="E72" s="76"/>
      <c r="F72" s="76"/>
      <c r="G72" s="76"/>
      <c r="H72" s="76"/>
      <c r="I72" s="76"/>
      <c r="J72" s="76"/>
    </row>
    <row r="73">
      <c r="A73" s="76"/>
      <c r="B73" s="76"/>
      <c r="C73" s="76"/>
      <c r="D73" s="76"/>
      <c r="E73" s="76"/>
      <c r="F73" s="76"/>
      <c r="G73" s="76"/>
      <c r="H73" s="76"/>
      <c r="I73" s="76"/>
      <c r="J73" s="76"/>
    </row>
    <row r="74">
      <c r="A74" s="76"/>
      <c r="B74" s="76"/>
      <c r="C74" s="76"/>
      <c r="D74" s="76"/>
      <c r="E74" s="76"/>
      <c r="F74" s="76"/>
      <c r="G74" s="76"/>
      <c r="H74" s="76"/>
      <c r="I74" s="76"/>
      <c r="J74" s="76"/>
    </row>
    <row r="75">
      <c r="A75" s="76"/>
      <c r="B75" s="76"/>
      <c r="C75" s="76"/>
      <c r="D75" s="76"/>
      <c r="E75" s="76"/>
      <c r="F75" s="76"/>
      <c r="G75" s="76"/>
      <c r="H75" s="76"/>
      <c r="I75" s="76"/>
      <c r="J75" s="76"/>
    </row>
    <row r="76">
      <c r="A76" s="76"/>
      <c r="B76" s="76"/>
      <c r="C76" s="76"/>
      <c r="D76" s="76"/>
      <c r="E76" s="76"/>
      <c r="F76" s="76"/>
      <c r="G76" s="76"/>
      <c r="H76" s="76"/>
      <c r="I76" s="76"/>
      <c r="J76" s="76"/>
    </row>
    <row r="77">
      <c r="A77" s="76"/>
      <c r="B77" s="76"/>
      <c r="C77" s="76"/>
      <c r="D77" s="76"/>
      <c r="E77" s="76"/>
      <c r="F77" s="76"/>
      <c r="G77" s="76"/>
      <c r="H77" s="76"/>
      <c r="I77" s="76"/>
      <c r="J77" s="76"/>
    </row>
    <row r="78">
      <c r="A78" s="76"/>
      <c r="B78" s="76"/>
      <c r="C78" s="76"/>
      <c r="D78" s="76"/>
      <c r="E78" s="76"/>
      <c r="F78" s="76"/>
      <c r="G78" s="76"/>
      <c r="H78" s="76"/>
      <c r="I78" s="76"/>
      <c r="J78" s="76"/>
    </row>
    <row r="79">
      <c r="A79" s="76"/>
      <c r="B79" s="76"/>
      <c r="C79" s="76"/>
      <c r="D79" s="76"/>
      <c r="E79" s="76"/>
      <c r="F79" s="76"/>
      <c r="G79" s="76"/>
      <c r="H79" s="76"/>
      <c r="I79" s="76"/>
      <c r="J79" s="76"/>
    </row>
    <row r="80">
      <c r="A80" s="76"/>
      <c r="B80" s="76"/>
      <c r="C80" s="76"/>
      <c r="D80" s="76"/>
      <c r="E80" s="76"/>
      <c r="F80" s="76"/>
      <c r="G80" s="76"/>
      <c r="H80" s="76"/>
      <c r="I80" s="76"/>
      <c r="J80" s="76"/>
    </row>
    <row r="81">
      <c r="A81" s="76"/>
      <c r="B81" s="76"/>
      <c r="C81" s="76"/>
      <c r="D81" s="76"/>
      <c r="E81" s="76"/>
      <c r="F81" s="76"/>
      <c r="G81" s="76"/>
      <c r="H81" s="76"/>
      <c r="I81" s="76"/>
      <c r="J81" s="76"/>
    </row>
    <row r="82">
      <c r="A82" s="76"/>
      <c r="B82" s="76"/>
      <c r="C82" s="76"/>
      <c r="D82" s="76"/>
      <c r="E82" s="76"/>
      <c r="F82" s="76"/>
      <c r="G82" s="76"/>
      <c r="H82" s="76"/>
      <c r="I82" s="76"/>
      <c r="J82" s="76"/>
    </row>
    <row r="83">
      <c r="A83" s="76"/>
      <c r="B83" s="76"/>
      <c r="C83" s="76"/>
      <c r="D83" s="76"/>
      <c r="E83" s="76"/>
      <c r="F83" s="76"/>
      <c r="G83" s="76"/>
      <c r="H83" s="76"/>
      <c r="I83" s="76"/>
      <c r="J83" s="76"/>
    </row>
    <row r="84">
      <c r="A84" s="76"/>
      <c r="B84" s="76"/>
      <c r="C84" s="76"/>
      <c r="D84" s="76"/>
      <c r="E84" s="76"/>
      <c r="F84" s="76"/>
      <c r="G84" s="76"/>
      <c r="H84" s="76"/>
      <c r="I84" s="76"/>
      <c r="J84" s="76"/>
    </row>
    <row r="85">
      <c r="A85" s="76"/>
      <c r="B85" s="76"/>
      <c r="C85" s="76"/>
      <c r="D85" s="76"/>
      <c r="E85" s="76"/>
      <c r="F85" s="76"/>
      <c r="G85" s="76"/>
      <c r="H85" s="76"/>
      <c r="I85" s="76"/>
      <c r="J85" s="76"/>
    </row>
    <row r="86">
      <c r="A86" s="76"/>
      <c r="B86" s="76"/>
      <c r="C86" s="76"/>
      <c r="D86" s="76"/>
      <c r="E86" s="76"/>
      <c r="F86" s="76"/>
      <c r="G86" s="76"/>
      <c r="H86" s="76"/>
      <c r="I86" s="76"/>
      <c r="J86" s="76"/>
    </row>
    <row r="87">
      <c r="A87" s="76"/>
      <c r="B87" s="76"/>
      <c r="C87" s="76"/>
      <c r="D87" s="76"/>
      <c r="E87" s="76"/>
      <c r="F87" s="76"/>
      <c r="G87" s="76"/>
      <c r="H87" s="76"/>
      <c r="I87" s="76"/>
      <c r="J87" s="76"/>
    </row>
    <row r="88">
      <c r="A88" s="76"/>
      <c r="B88" s="76"/>
      <c r="C88" s="76"/>
      <c r="D88" s="76"/>
      <c r="E88" s="76"/>
      <c r="F88" s="76"/>
      <c r="G88" s="76"/>
      <c r="H88" s="76"/>
      <c r="I88" s="76"/>
      <c r="J88" s="76"/>
    </row>
    <row r="89">
      <c r="A89" s="76"/>
      <c r="B89" s="76"/>
      <c r="C89" s="76"/>
      <c r="D89" s="76"/>
      <c r="E89" s="76"/>
      <c r="F89" s="76"/>
      <c r="G89" s="76"/>
      <c r="H89" s="76"/>
      <c r="I89" s="76"/>
      <c r="J89" s="76"/>
    </row>
    <row r="90">
      <c r="A90" s="76"/>
      <c r="B90" s="76"/>
      <c r="C90" s="76"/>
      <c r="D90" s="76"/>
      <c r="E90" s="76"/>
      <c r="F90" s="76"/>
      <c r="G90" s="76"/>
      <c r="H90" s="76"/>
      <c r="I90" s="76"/>
      <c r="J90" s="76"/>
    </row>
    <row r="91">
      <c r="A91" s="76"/>
      <c r="B91" s="76"/>
      <c r="C91" s="76"/>
      <c r="D91" s="76"/>
      <c r="E91" s="76"/>
      <c r="F91" s="76"/>
      <c r="G91" s="76"/>
      <c r="H91" s="76"/>
      <c r="I91" s="76"/>
      <c r="J91" s="76"/>
    </row>
    <row r="92">
      <c r="A92" s="76"/>
      <c r="B92" s="76"/>
      <c r="C92" s="76"/>
      <c r="D92" s="76"/>
      <c r="E92" s="76"/>
      <c r="F92" s="76"/>
      <c r="G92" s="76"/>
      <c r="H92" s="76"/>
      <c r="I92" s="76"/>
      <c r="J92" s="76"/>
    </row>
    <row r="93">
      <c r="A93" s="76"/>
      <c r="B93" s="76"/>
      <c r="C93" s="76"/>
      <c r="D93" s="76"/>
      <c r="E93" s="76"/>
      <c r="F93" s="76"/>
      <c r="G93" s="76"/>
      <c r="H93" s="76"/>
      <c r="I93" s="76"/>
      <c r="J93" s="76"/>
    </row>
    <row r="94">
      <c r="A94" s="76"/>
      <c r="B94" s="76"/>
      <c r="C94" s="76"/>
      <c r="D94" s="76"/>
      <c r="E94" s="76"/>
      <c r="F94" s="76"/>
      <c r="G94" s="76"/>
      <c r="H94" s="76"/>
      <c r="I94" s="76"/>
      <c r="J94" s="76"/>
    </row>
    <row r="95">
      <c r="A95" s="76"/>
      <c r="B95" s="76"/>
      <c r="C95" s="76"/>
      <c r="D95" s="76"/>
      <c r="E95" s="76"/>
      <c r="F95" s="76"/>
      <c r="G95" s="76"/>
      <c r="H95" s="76"/>
      <c r="I95" s="76"/>
      <c r="J95" s="76"/>
    </row>
    <row r="96">
      <c r="A96" s="76"/>
      <c r="B96" s="76"/>
      <c r="C96" s="76"/>
      <c r="D96" s="76"/>
      <c r="E96" s="76"/>
      <c r="F96" s="76"/>
      <c r="G96" s="76"/>
      <c r="H96" s="76"/>
      <c r="I96" s="76"/>
      <c r="J96" s="76"/>
    </row>
    <row r="97">
      <c r="A97" s="76"/>
      <c r="B97" s="76"/>
      <c r="C97" s="76"/>
      <c r="D97" s="76"/>
      <c r="E97" s="76"/>
      <c r="F97" s="76"/>
      <c r="G97" s="76"/>
      <c r="H97" s="76"/>
      <c r="I97" s="76"/>
      <c r="J97" s="76"/>
    </row>
    <row r="98">
      <c r="A98" s="76"/>
      <c r="B98" s="76"/>
      <c r="C98" s="76"/>
      <c r="D98" s="76"/>
      <c r="E98" s="76"/>
      <c r="F98" s="76"/>
      <c r="G98" s="76"/>
      <c r="H98" s="76"/>
      <c r="I98" s="76"/>
      <c r="J98" s="76"/>
    </row>
    <row r="99">
      <c r="A99" s="76"/>
      <c r="B99" s="76"/>
      <c r="C99" s="76"/>
      <c r="D99" s="76"/>
      <c r="E99" s="76"/>
      <c r="F99" s="76"/>
      <c r="G99" s="76"/>
      <c r="H99" s="76"/>
      <c r="I99" s="76"/>
      <c r="J99" s="76"/>
    </row>
    <row r="100">
      <c r="A100" s="76"/>
      <c r="B100" s="76"/>
      <c r="C100" s="76"/>
      <c r="D100" s="76"/>
      <c r="E100" s="76"/>
      <c r="F100" s="76"/>
      <c r="G100" s="76"/>
      <c r="H100" s="76"/>
      <c r="I100" s="76"/>
      <c r="J100" s="76"/>
    </row>
    <row r="101">
      <c r="A101" s="76"/>
      <c r="B101" s="76"/>
      <c r="C101" s="76"/>
      <c r="D101" s="76"/>
      <c r="E101" s="76"/>
      <c r="F101" s="76"/>
      <c r="G101" s="76"/>
      <c r="H101" s="76"/>
      <c r="I101" s="76"/>
      <c r="J101" s="76"/>
    </row>
    <row r="102">
      <c r="A102" s="76"/>
      <c r="B102" s="76"/>
      <c r="C102" s="76"/>
      <c r="D102" s="76"/>
      <c r="E102" s="76"/>
      <c r="F102" s="76"/>
      <c r="G102" s="76"/>
      <c r="H102" s="76"/>
      <c r="I102" s="76"/>
      <c r="J102" s="76"/>
    </row>
    <row r="103">
      <c r="A103" s="76"/>
      <c r="B103" s="76"/>
      <c r="C103" s="76"/>
      <c r="D103" s="76"/>
      <c r="E103" s="76"/>
      <c r="F103" s="76"/>
      <c r="G103" s="76"/>
      <c r="H103" s="76"/>
      <c r="I103" s="76"/>
      <c r="J103" s="76"/>
    </row>
    <row r="104">
      <c r="A104" s="76"/>
      <c r="B104" s="76"/>
      <c r="C104" s="76"/>
      <c r="D104" s="76"/>
      <c r="E104" s="76"/>
      <c r="F104" s="76"/>
      <c r="G104" s="76"/>
      <c r="H104" s="76"/>
      <c r="I104" s="76"/>
      <c r="J104" s="76"/>
    </row>
    <row r="105">
      <c r="A105" s="76"/>
      <c r="B105" s="76"/>
      <c r="C105" s="76"/>
      <c r="D105" s="76"/>
      <c r="E105" s="76"/>
      <c r="F105" s="76"/>
      <c r="G105" s="76"/>
      <c r="H105" s="76"/>
      <c r="I105" s="76"/>
      <c r="J105" s="76"/>
    </row>
    <row r="106">
      <c r="A106" s="76"/>
      <c r="B106" s="76"/>
      <c r="C106" s="76"/>
      <c r="D106" s="76"/>
      <c r="E106" s="76"/>
      <c r="F106" s="76"/>
      <c r="G106" s="76"/>
      <c r="H106" s="76"/>
      <c r="I106" s="76"/>
      <c r="J106" s="76"/>
    </row>
    <row r="107">
      <c r="A107" s="76"/>
      <c r="B107" s="76"/>
      <c r="C107" s="76"/>
      <c r="D107" s="76"/>
      <c r="E107" s="76"/>
      <c r="F107" s="76"/>
      <c r="G107" s="76"/>
      <c r="H107" s="76"/>
      <c r="I107" s="76"/>
      <c r="J107" s="76"/>
    </row>
    <row r="108">
      <c r="A108" s="76"/>
      <c r="B108" s="76"/>
      <c r="C108" s="76"/>
      <c r="D108" s="76"/>
      <c r="E108" s="76"/>
      <c r="F108" s="76"/>
      <c r="G108" s="76"/>
      <c r="H108" s="76"/>
      <c r="I108" s="76"/>
      <c r="J108" s="76"/>
    </row>
    <row r="109">
      <c r="A109" s="76"/>
      <c r="B109" s="76"/>
      <c r="C109" s="76"/>
      <c r="D109" s="76"/>
      <c r="E109" s="76"/>
      <c r="F109" s="76"/>
      <c r="G109" s="76"/>
      <c r="H109" s="76"/>
      <c r="I109" s="76"/>
      <c r="J109" s="76"/>
    </row>
    <row r="110">
      <c r="A110" s="76"/>
      <c r="B110" s="76"/>
      <c r="C110" s="76"/>
      <c r="D110" s="76"/>
      <c r="E110" s="76"/>
      <c r="F110" s="76"/>
      <c r="G110" s="76"/>
      <c r="H110" s="76"/>
      <c r="I110" s="76"/>
      <c r="J110" s="76"/>
    </row>
    <row r="111">
      <c r="A111" s="76"/>
      <c r="B111" s="76"/>
      <c r="C111" s="76"/>
      <c r="D111" s="76"/>
      <c r="E111" s="76"/>
      <c r="F111" s="76"/>
      <c r="G111" s="76"/>
      <c r="H111" s="76"/>
      <c r="I111" s="76"/>
      <c r="J111" s="76"/>
    </row>
    <row r="112">
      <c r="A112" s="76"/>
      <c r="B112" s="76"/>
      <c r="C112" s="76"/>
      <c r="D112" s="76"/>
      <c r="E112" s="76"/>
      <c r="F112" s="76"/>
      <c r="G112" s="76"/>
      <c r="H112" s="76"/>
      <c r="I112" s="76"/>
      <c r="J112" s="76"/>
    </row>
    <row r="113">
      <c r="A113" s="76"/>
      <c r="B113" s="76"/>
      <c r="C113" s="76"/>
      <c r="D113" s="76"/>
      <c r="E113" s="76"/>
      <c r="F113" s="76"/>
      <c r="G113" s="76"/>
      <c r="H113" s="76"/>
      <c r="I113" s="76"/>
      <c r="J113" s="76"/>
    </row>
    <row r="114">
      <c r="A114" s="76"/>
      <c r="B114" s="76"/>
      <c r="C114" s="76"/>
      <c r="D114" s="76"/>
      <c r="E114" s="76"/>
      <c r="F114" s="76"/>
      <c r="G114" s="76"/>
      <c r="H114" s="76"/>
      <c r="I114" s="76"/>
      <c r="J114" s="76"/>
    </row>
    <row r="115">
      <c r="A115" s="76"/>
      <c r="B115" s="76"/>
      <c r="C115" s="76"/>
      <c r="D115" s="76"/>
      <c r="E115" s="76"/>
      <c r="F115" s="76"/>
      <c r="G115" s="76"/>
      <c r="H115" s="76"/>
      <c r="I115" s="76"/>
      <c r="J115" s="76"/>
    </row>
    <row r="116">
      <c r="A116" s="76"/>
      <c r="B116" s="76"/>
      <c r="C116" s="76"/>
      <c r="D116" s="76"/>
      <c r="E116" s="76"/>
      <c r="F116" s="76"/>
      <c r="G116" s="76"/>
      <c r="H116" s="76"/>
      <c r="I116" s="76"/>
      <c r="J116" s="76"/>
    </row>
    <row r="117">
      <c r="A117" s="76"/>
      <c r="B117" s="76"/>
      <c r="C117" s="76"/>
      <c r="D117" s="76"/>
      <c r="E117" s="76"/>
      <c r="F117" s="76"/>
      <c r="G117" s="76"/>
      <c r="H117" s="76"/>
      <c r="I117" s="76"/>
      <c r="J117" s="76"/>
    </row>
    <row r="118">
      <c r="A118" s="76"/>
      <c r="B118" s="76"/>
      <c r="C118" s="76"/>
      <c r="D118" s="76"/>
      <c r="E118" s="76"/>
      <c r="F118" s="76"/>
      <c r="G118" s="76"/>
      <c r="H118" s="76"/>
      <c r="I118" s="76"/>
      <c r="J118" s="76"/>
    </row>
    <row r="119">
      <c r="A119" s="76"/>
      <c r="B119" s="76"/>
      <c r="C119" s="76"/>
      <c r="D119" s="76"/>
      <c r="E119" s="76"/>
      <c r="F119" s="76"/>
      <c r="G119" s="76"/>
      <c r="H119" s="76"/>
      <c r="I119" s="76"/>
      <c r="J119" s="76"/>
    </row>
    <row r="120">
      <c r="A120" s="76"/>
      <c r="B120" s="76"/>
      <c r="C120" s="76"/>
      <c r="D120" s="76"/>
      <c r="E120" s="76"/>
      <c r="F120" s="76"/>
      <c r="G120" s="76"/>
      <c r="H120" s="76"/>
      <c r="I120" s="76"/>
      <c r="J120" s="76"/>
    </row>
    <row r="121">
      <c r="A121" s="76"/>
      <c r="B121" s="76"/>
      <c r="C121" s="76"/>
      <c r="D121" s="76"/>
      <c r="E121" s="76"/>
      <c r="F121" s="76"/>
      <c r="G121" s="76"/>
      <c r="H121" s="76"/>
      <c r="I121" s="76"/>
      <c r="J121" s="76"/>
    </row>
    <row r="122">
      <c r="A122" s="76"/>
      <c r="B122" s="76"/>
      <c r="C122" s="76"/>
      <c r="D122" s="76"/>
      <c r="E122" s="76"/>
      <c r="F122" s="76"/>
      <c r="G122" s="76"/>
      <c r="H122" s="76"/>
      <c r="I122" s="76"/>
      <c r="J122" s="76"/>
    </row>
    <row r="123">
      <c r="A123" s="76"/>
      <c r="B123" s="76"/>
      <c r="C123" s="76"/>
      <c r="D123" s="76"/>
      <c r="E123" s="76"/>
      <c r="F123" s="76"/>
      <c r="G123" s="76"/>
      <c r="H123" s="76"/>
      <c r="I123" s="76"/>
      <c r="J123" s="76"/>
    </row>
    <row r="124">
      <c r="A124" s="76"/>
      <c r="B124" s="76"/>
      <c r="C124" s="76"/>
      <c r="D124" s="76"/>
      <c r="E124" s="76"/>
      <c r="F124" s="76"/>
      <c r="G124" s="76"/>
      <c r="H124" s="76"/>
      <c r="I124" s="76"/>
      <c r="J124" s="76"/>
    </row>
    <row r="125">
      <c r="A125" s="76"/>
      <c r="B125" s="76"/>
      <c r="C125" s="76"/>
      <c r="D125" s="76"/>
      <c r="E125" s="76"/>
      <c r="F125" s="76"/>
      <c r="G125" s="76"/>
      <c r="H125" s="76"/>
      <c r="I125" s="76"/>
      <c r="J125" s="76"/>
    </row>
    <row r="126">
      <c r="A126" s="76"/>
      <c r="B126" s="76"/>
      <c r="C126" s="76"/>
      <c r="D126" s="76"/>
      <c r="E126" s="76"/>
      <c r="F126" s="76"/>
      <c r="G126" s="76"/>
      <c r="H126" s="76"/>
      <c r="I126" s="76"/>
      <c r="J126" s="76"/>
    </row>
    <row r="127">
      <c r="A127" s="76"/>
      <c r="B127" s="76"/>
      <c r="C127" s="76"/>
      <c r="D127" s="76"/>
      <c r="E127" s="76"/>
      <c r="F127" s="76"/>
      <c r="G127" s="76"/>
      <c r="H127" s="76"/>
      <c r="I127" s="76"/>
      <c r="J127" s="76"/>
    </row>
    <row r="128">
      <c r="A128" s="76"/>
      <c r="B128" s="76"/>
      <c r="C128" s="76"/>
      <c r="D128" s="76"/>
      <c r="E128" s="76"/>
      <c r="F128" s="76"/>
      <c r="G128" s="76"/>
      <c r="H128" s="76"/>
      <c r="I128" s="76"/>
      <c r="J128" s="76"/>
    </row>
    <row r="129">
      <c r="A129" s="76"/>
      <c r="B129" s="76"/>
      <c r="C129" s="76"/>
      <c r="D129" s="76"/>
      <c r="E129" s="76"/>
      <c r="F129" s="76"/>
      <c r="G129" s="76"/>
      <c r="H129" s="76"/>
      <c r="I129" s="76"/>
      <c r="J129" s="76"/>
    </row>
    <row r="130">
      <c r="A130" s="76"/>
      <c r="B130" s="76"/>
      <c r="C130" s="76"/>
      <c r="D130" s="76"/>
      <c r="E130" s="76"/>
      <c r="F130" s="76"/>
      <c r="G130" s="76"/>
      <c r="H130" s="76"/>
      <c r="I130" s="76"/>
      <c r="J130" s="76"/>
    </row>
    <row r="131">
      <c r="A131" s="76"/>
      <c r="B131" s="76"/>
      <c r="C131" s="76"/>
      <c r="D131" s="76"/>
      <c r="E131" s="76"/>
      <c r="F131" s="76"/>
      <c r="G131" s="76"/>
      <c r="H131" s="76"/>
      <c r="I131" s="76"/>
      <c r="J131" s="76"/>
    </row>
    <row r="132">
      <c r="A132" s="76"/>
      <c r="B132" s="76"/>
      <c r="C132" s="76"/>
      <c r="D132" s="76"/>
      <c r="E132" s="76"/>
      <c r="F132" s="76"/>
      <c r="G132" s="76"/>
      <c r="H132" s="76"/>
      <c r="I132" s="76"/>
      <c r="J132" s="76"/>
    </row>
    <row r="133">
      <c r="A133" s="76"/>
      <c r="B133" s="76"/>
      <c r="C133" s="76"/>
      <c r="D133" s="76"/>
      <c r="E133" s="76"/>
      <c r="F133" s="76"/>
      <c r="G133" s="76"/>
      <c r="H133" s="76"/>
      <c r="I133" s="76"/>
      <c r="J133" s="76"/>
    </row>
    <row r="134">
      <c r="A134" s="76"/>
      <c r="B134" s="76"/>
      <c r="C134" s="76"/>
      <c r="D134" s="76"/>
      <c r="E134" s="76"/>
      <c r="F134" s="76"/>
      <c r="G134" s="76"/>
      <c r="H134" s="76"/>
      <c r="I134" s="76"/>
      <c r="J134" s="76"/>
    </row>
    <row r="135">
      <c r="A135" s="76"/>
      <c r="B135" s="76"/>
      <c r="C135" s="76"/>
      <c r="D135" s="76"/>
      <c r="E135" s="76"/>
      <c r="F135" s="76"/>
      <c r="G135" s="76"/>
      <c r="H135" s="76"/>
      <c r="I135" s="76"/>
      <c r="J135" s="76"/>
    </row>
    <row r="136">
      <c r="A136" s="76"/>
      <c r="B136" s="76"/>
      <c r="C136" s="76"/>
      <c r="D136" s="76"/>
      <c r="E136" s="76"/>
      <c r="F136" s="76"/>
      <c r="G136" s="76"/>
      <c r="H136" s="76"/>
      <c r="I136" s="76"/>
      <c r="J136" s="76"/>
    </row>
    <row r="137">
      <c r="A137" s="76"/>
      <c r="B137" s="76"/>
      <c r="C137" s="76"/>
      <c r="D137" s="76"/>
      <c r="E137" s="76"/>
      <c r="F137" s="76"/>
      <c r="G137" s="76"/>
      <c r="H137" s="76"/>
      <c r="I137" s="76"/>
      <c r="J137" s="76"/>
    </row>
    <row r="138">
      <c r="A138" s="76"/>
      <c r="B138" s="76"/>
      <c r="C138" s="76"/>
      <c r="D138" s="76"/>
      <c r="E138" s="76"/>
      <c r="F138" s="76"/>
      <c r="G138" s="76"/>
      <c r="H138" s="76"/>
      <c r="I138" s="76"/>
      <c r="J138" s="76"/>
    </row>
    <row r="139">
      <c r="A139" s="76"/>
      <c r="B139" s="76"/>
      <c r="C139" s="76"/>
      <c r="D139" s="76"/>
      <c r="E139" s="76"/>
      <c r="F139" s="76"/>
      <c r="G139" s="76"/>
      <c r="H139" s="76"/>
      <c r="I139" s="76"/>
      <c r="J139" s="76"/>
    </row>
    <row r="140">
      <c r="A140" s="76"/>
      <c r="B140" s="76"/>
      <c r="C140" s="76"/>
      <c r="D140" s="76"/>
      <c r="E140" s="76"/>
      <c r="F140" s="76"/>
      <c r="G140" s="76"/>
      <c r="H140" s="76"/>
      <c r="I140" s="76"/>
      <c r="J140" s="76"/>
    </row>
    <row r="141">
      <c r="A141" s="76"/>
      <c r="B141" s="76"/>
      <c r="C141" s="76"/>
      <c r="D141" s="76"/>
      <c r="E141" s="76"/>
      <c r="F141" s="76"/>
      <c r="G141" s="76"/>
      <c r="H141" s="76"/>
      <c r="I141" s="76"/>
      <c r="J141" s="76"/>
    </row>
    <row r="142">
      <c r="A142" s="76"/>
      <c r="B142" s="76"/>
      <c r="C142" s="76"/>
      <c r="D142" s="76"/>
      <c r="E142" s="76"/>
      <c r="F142" s="76"/>
      <c r="G142" s="76"/>
      <c r="H142" s="76"/>
      <c r="I142" s="76"/>
      <c r="J142" s="76"/>
    </row>
    <row r="143">
      <c r="A143" s="76"/>
      <c r="B143" s="76"/>
      <c r="C143" s="76"/>
      <c r="D143" s="76"/>
      <c r="E143" s="76"/>
      <c r="F143" s="76"/>
      <c r="G143" s="76"/>
      <c r="H143" s="76"/>
      <c r="I143" s="76"/>
      <c r="J143" s="76"/>
    </row>
    <row r="144">
      <c r="A144" s="76"/>
      <c r="B144" s="76"/>
      <c r="C144" s="76"/>
      <c r="D144" s="76"/>
      <c r="E144" s="76"/>
      <c r="F144" s="76"/>
      <c r="G144" s="76"/>
      <c r="H144" s="76"/>
      <c r="I144" s="76"/>
      <c r="J144" s="76"/>
    </row>
    <row r="145">
      <c r="A145" s="76"/>
      <c r="B145" s="76"/>
      <c r="C145" s="76"/>
      <c r="D145" s="76"/>
      <c r="E145" s="76"/>
      <c r="F145" s="76"/>
      <c r="G145" s="76"/>
      <c r="H145" s="76"/>
      <c r="I145" s="76"/>
      <c r="J145" s="76"/>
    </row>
    <row r="146">
      <c r="A146" s="76"/>
      <c r="B146" s="76"/>
      <c r="C146" s="76"/>
      <c r="D146" s="76"/>
      <c r="E146" s="76"/>
      <c r="F146" s="76"/>
      <c r="G146" s="76"/>
      <c r="H146" s="76"/>
      <c r="I146" s="76"/>
      <c r="J146" s="76"/>
    </row>
    <row r="147">
      <c r="A147" s="76"/>
      <c r="B147" s="76"/>
      <c r="C147" s="76"/>
      <c r="D147" s="76"/>
      <c r="E147" s="76"/>
      <c r="F147" s="76"/>
      <c r="G147" s="76"/>
      <c r="H147" s="76"/>
      <c r="I147" s="76"/>
      <c r="J147" s="76"/>
    </row>
    <row r="148">
      <c r="A148" s="76"/>
      <c r="B148" s="76"/>
      <c r="C148" s="76"/>
      <c r="D148" s="76"/>
      <c r="E148" s="76"/>
      <c r="F148" s="76"/>
      <c r="G148" s="76"/>
      <c r="H148" s="76"/>
      <c r="I148" s="76"/>
      <c r="J148" s="76"/>
    </row>
    <row r="149">
      <c r="A149" s="76"/>
      <c r="B149" s="76"/>
      <c r="C149" s="76"/>
      <c r="D149" s="76"/>
      <c r="E149" s="76"/>
      <c r="F149" s="76"/>
      <c r="G149" s="76"/>
      <c r="H149" s="76"/>
      <c r="I149" s="76"/>
      <c r="J149" s="76"/>
    </row>
    <row r="150">
      <c r="A150" s="76"/>
      <c r="B150" s="76"/>
      <c r="C150" s="76"/>
      <c r="D150" s="76"/>
      <c r="E150" s="76"/>
      <c r="F150" s="76"/>
      <c r="G150" s="76"/>
      <c r="H150" s="76"/>
      <c r="I150" s="76"/>
      <c r="J150" s="76"/>
    </row>
    <row r="151">
      <c r="A151" s="76"/>
      <c r="B151" s="76"/>
      <c r="C151" s="76"/>
      <c r="D151" s="76"/>
      <c r="E151" s="76"/>
      <c r="F151" s="76"/>
      <c r="G151" s="76"/>
      <c r="H151" s="76"/>
      <c r="I151" s="76"/>
      <c r="J151" s="76"/>
    </row>
    <row r="152">
      <c r="A152" s="76"/>
      <c r="B152" s="76"/>
      <c r="C152" s="76"/>
      <c r="D152" s="76"/>
      <c r="E152" s="76"/>
      <c r="F152" s="76"/>
      <c r="G152" s="76"/>
      <c r="H152" s="76"/>
      <c r="I152" s="76"/>
      <c r="J152" s="76"/>
    </row>
    <row r="153">
      <c r="A153" s="76"/>
      <c r="B153" s="76"/>
      <c r="C153" s="76"/>
      <c r="D153" s="76"/>
      <c r="E153" s="76"/>
      <c r="F153" s="76"/>
      <c r="G153" s="76"/>
      <c r="H153" s="76"/>
      <c r="I153" s="76"/>
      <c r="J153" s="76"/>
    </row>
    <row r="154">
      <c r="A154" s="76"/>
      <c r="B154" s="76"/>
      <c r="C154" s="76"/>
      <c r="D154" s="76"/>
      <c r="E154" s="76"/>
      <c r="F154" s="76"/>
      <c r="G154" s="76"/>
      <c r="H154" s="76"/>
      <c r="I154" s="76"/>
      <c r="J154" s="76"/>
    </row>
    <row r="155">
      <c r="A155" s="76"/>
      <c r="B155" s="76"/>
      <c r="C155" s="76"/>
      <c r="D155" s="76"/>
      <c r="E155" s="76"/>
      <c r="F155" s="76"/>
      <c r="G155" s="76"/>
      <c r="H155" s="76"/>
      <c r="I155" s="76"/>
      <c r="J155" s="76"/>
    </row>
    <row r="156">
      <c r="A156" s="76"/>
      <c r="B156" s="76"/>
      <c r="C156" s="76"/>
      <c r="D156" s="76"/>
      <c r="E156" s="76"/>
      <c r="F156" s="76"/>
      <c r="G156" s="76"/>
      <c r="H156" s="76"/>
      <c r="I156" s="76"/>
      <c r="J156" s="76"/>
    </row>
    <row r="157">
      <c r="A157" s="76"/>
      <c r="B157" s="76"/>
      <c r="C157" s="76"/>
      <c r="D157" s="76"/>
      <c r="E157" s="76"/>
      <c r="F157" s="76"/>
      <c r="G157" s="76"/>
      <c r="H157" s="76"/>
      <c r="I157" s="76"/>
      <c r="J157" s="76"/>
    </row>
    <row r="158">
      <c r="A158" s="76"/>
      <c r="B158" s="76"/>
      <c r="C158" s="76"/>
      <c r="D158" s="76"/>
      <c r="E158" s="76"/>
      <c r="F158" s="76"/>
      <c r="G158" s="76"/>
      <c r="H158" s="76"/>
      <c r="I158" s="76"/>
      <c r="J158" s="76"/>
    </row>
    <row r="159">
      <c r="A159" s="76"/>
      <c r="B159" s="76"/>
      <c r="C159" s="76"/>
      <c r="D159" s="76"/>
      <c r="E159" s="76"/>
      <c r="F159" s="76"/>
      <c r="G159" s="76"/>
      <c r="H159" s="76"/>
      <c r="I159" s="76"/>
      <c r="J159" s="76"/>
    </row>
    <row r="160">
      <c r="A160" s="76"/>
      <c r="B160" s="76"/>
      <c r="C160" s="76"/>
      <c r="D160" s="76"/>
      <c r="E160" s="76"/>
      <c r="F160" s="76"/>
      <c r="G160" s="76"/>
      <c r="H160" s="76"/>
      <c r="I160" s="76"/>
      <c r="J160" s="76"/>
    </row>
    <row r="161">
      <c r="A161" s="76"/>
      <c r="B161" s="76"/>
      <c r="C161" s="76"/>
      <c r="D161" s="76"/>
      <c r="E161" s="76"/>
      <c r="F161" s="76"/>
      <c r="G161" s="76"/>
      <c r="H161" s="76"/>
      <c r="I161" s="76"/>
      <c r="J161" s="76"/>
    </row>
    <row r="162">
      <c r="A162" s="76"/>
      <c r="B162" s="76"/>
      <c r="C162" s="76"/>
      <c r="D162" s="76"/>
      <c r="E162" s="76"/>
      <c r="F162" s="76"/>
      <c r="G162" s="76"/>
      <c r="H162" s="76"/>
      <c r="I162" s="76"/>
      <c r="J162" s="76"/>
    </row>
    <row r="163">
      <c r="A163" s="76"/>
      <c r="B163" s="76"/>
      <c r="C163" s="76"/>
      <c r="D163" s="76"/>
      <c r="E163" s="76"/>
      <c r="F163" s="76"/>
      <c r="G163" s="76"/>
      <c r="H163" s="76"/>
      <c r="I163" s="76"/>
      <c r="J163" s="76"/>
    </row>
    <row r="164">
      <c r="A164" s="76"/>
      <c r="B164" s="76"/>
      <c r="C164" s="76"/>
      <c r="D164" s="76"/>
      <c r="E164" s="76"/>
      <c r="F164" s="76"/>
      <c r="G164" s="76"/>
      <c r="H164" s="76"/>
      <c r="I164" s="76"/>
      <c r="J164" s="76"/>
    </row>
    <row r="165">
      <c r="A165" s="76"/>
      <c r="B165" s="76"/>
      <c r="C165" s="76"/>
      <c r="D165" s="76"/>
      <c r="E165" s="76"/>
      <c r="F165" s="76"/>
      <c r="G165" s="76"/>
      <c r="H165" s="76"/>
      <c r="I165" s="76"/>
      <c r="J165" s="76"/>
    </row>
    <row r="166">
      <c r="A166" s="76"/>
      <c r="B166" s="76"/>
      <c r="C166" s="76"/>
      <c r="D166" s="76"/>
      <c r="E166" s="76"/>
      <c r="F166" s="76"/>
      <c r="G166" s="76"/>
      <c r="H166" s="76"/>
      <c r="I166" s="76"/>
      <c r="J166" s="76"/>
    </row>
    <row r="167">
      <c r="A167" s="76"/>
      <c r="B167" s="76"/>
      <c r="C167" s="76"/>
      <c r="D167" s="76"/>
      <c r="E167" s="76"/>
      <c r="F167" s="76"/>
      <c r="G167" s="76"/>
      <c r="H167" s="76"/>
      <c r="I167" s="76"/>
      <c r="J167" s="76"/>
    </row>
    <row r="168">
      <c r="A168" s="76"/>
      <c r="B168" s="76"/>
      <c r="C168" s="76"/>
      <c r="D168" s="76"/>
      <c r="E168" s="76"/>
      <c r="F168" s="76"/>
      <c r="G168" s="76"/>
      <c r="H168" s="76"/>
      <c r="I168" s="76"/>
      <c r="J168" s="76"/>
    </row>
    <row r="169">
      <c r="A169" s="76"/>
      <c r="B169" s="76"/>
      <c r="C169" s="76"/>
      <c r="D169" s="76"/>
      <c r="E169" s="76"/>
      <c r="F169" s="76"/>
      <c r="G169" s="76"/>
      <c r="H169" s="76"/>
      <c r="I169" s="76"/>
      <c r="J169" s="76"/>
    </row>
    <row r="170">
      <c r="A170" s="76"/>
      <c r="B170" s="76"/>
      <c r="C170" s="76"/>
      <c r="D170" s="76"/>
      <c r="E170" s="76"/>
      <c r="F170" s="76"/>
      <c r="G170" s="76"/>
      <c r="H170" s="76"/>
      <c r="I170" s="76"/>
      <c r="J170" s="76"/>
    </row>
    <row r="171">
      <c r="A171" s="76"/>
      <c r="B171" s="76"/>
      <c r="C171" s="76"/>
      <c r="D171" s="76"/>
      <c r="E171" s="76"/>
      <c r="F171" s="76"/>
      <c r="G171" s="76"/>
      <c r="H171" s="76"/>
      <c r="I171" s="76"/>
      <c r="J171" s="76"/>
    </row>
    <row r="172">
      <c r="A172" s="76"/>
      <c r="B172" s="76"/>
      <c r="C172" s="76"/>
      <c r="D172" s="76"/>
      <c r="E172" s="76"/>
      <c r="F172" s="76"/>
      <c r="G172" s="76"/>
      <c r="H172" s="76"/>
      <c r="I172" s="76"/>
      <c r="J172" s="76"/>
    </row>
    <row r="173">
      <c r="A173" s="76"/>
      <c r="B173" s="76"/>
      <c r="C173" s="76"/>
      <c r="D173" s="76"/>
      <c r="E173" s="76"/>
      <c r="F173" s="76"/>
      <c r="G173" s="76"/>
      <c r="H173" s="76"/>
      <c r="I173" s="76"/>
      <c r="J173" s="76"/>
    </row>
    <row r="174">
      <c r="A174" s="76"/>
      <c r="B174" s="76"/>
      <c r="C174" s="76"/>
      <c r="D174" s="76"/>
      <c r="E174" s="76"/>
      <c r="F174" s="76"/>
      <c r="G174" s="76"/>
      <c r="H174" s="76"/>
      <c r="I174" s="76"/>
      <c r="J174" s="76"/>
    </row>
    <row r="175">
      <c r="A175" s="76"/>
      <c r="B175" s="76"/>
      <c r="C175" s="76"/>
      <c r="D175" s="76"/>
      <c r="E175" s="76"/>
      <c r="F175" s="76"/>
      <c r="G175" s="76"/>
      <c r="H175" s="76"/>
      <c r="I175" s="76"/>
      <c r="J175" s="76"/>
    </row>
    <row r="176">
      <c r="A176" s="76"/>
      <c r="B176" s="76"/>
      <c r="C176" s="76"/>
      <c r="D176" s="76"/>
      <c r="E176" s="76"/>
      <c r="F176" s="76"/>
      <c r="G176" s="76"/>
      <c r="H176" s="76"/>
      <c r="I176" s="76"/>
      <c r="J176" s="76"/>
    </row>
    <row r="177">
      <c r="A177" s="76"/>
      <c r="B177" s="76"/>
      <c r="C177" s="76"/>
      <c r="D177" s="76"/>
      <c r="E177" s="76"/>
      <c r="F177" s="76"/>
      <c r="G177" s="76"/>
      <c r="H177" s="76"/>
      <c r="I177" s="76"/>
      <c r="J177" s="76"/>
    </row>
    <row r="178">
      <c r="A178" s="76"/>
      <c r="B178" s="76"/>
      <c r="C178" s="76"/>
      <c r="D178" s="76"/>
      <c r="E178" s="76"/>
      <c r="F178" s="76"/>
      <c r="G178" s="76"/>
      <c r="H178" s="76"/>
      <c r="I178" s="76"/>
      <c r="J178" s="76"/>
    </row>
    <row r="179">
      <c r="A179" s="76"/>
      <c r="B179" s="76"/>
      <c r="C179" s="76"/>
      <c r="D179" s="76"/>
      <c r="E179" s="76"/>
      <c r="F179" s="76"/>
      <c r="G179" s="76"/>
      <c r="H179" s="76"/>
      <c r="I179" s="76"/>
      <c r="J179" s="76"/>
    </row>
    <row r="180">
      <c r="A180" s="76"/>
      <c r="B180" s="76"/>
      <c r="C180" s="76"/>
      <c r="D180" s="76"/>
      <c r="E180" s="76"/>
      <c r="F180" s="76"/>
      <c r="G180" s="76"/>
      <c r="H180" s="76"/>
      <c r="I180" s="76"/>
      <c r="J180" s="76"/>
    </row>
    <row r="181">
      <c r="A181" s="76"/>
      <c r="B181" s="76"/>
      <c r="C181" s="76"/>
      <c r="D181" s="76"/>
      <c r="E181" s="76"/>
      <c r="F181" s="76"/>
      <c r="G181" s="76"/>
      <c r="H181" s="76"/>
      <c r="I181" s="76"/>
      <c r="J181" s="76"/>
    </row>
    <row r="182">
      <c r="A182" s="76"/>
      <c r="B182" s="76"/>
      <c r="C182" s="76"/>
      <c r="D182" s="76"/>
      <c r="E182" s="76"/>
      <c r="F182" s="76"/>
      <c r="G182" s="76"/>
      <c r="H182" s="76"/>
      <c r="I182" s="76"/>
      <c r="J182" s="76"/>
    </row>
    <row r="183">
      <c r="A183" s="76"/>
      <c r="B183" s="76"/>
      <c r="C183" s="76"/>
      <c r="D183" s="76"/>
      <c r="E183" s="76"/>
      <c r="F183" s="76"/>
      <c r="G183" s="76"/>
      <c r="H183" s="76"/>
      <c r="I183" s="76"/>
      <c r="J183" s="76"/>
    </row>
    <row r="184">
      <c r="A184" s="76"/>
      <c r="B184" s="76"/>
      <c r="C184" s="76"/>
      <c r="D184" s="76"/>
      <c r="E184" s="76"/>
      <c r="F184" s="76"/>
      <c r="G184" s="76"/>
      <c r="H184" s="76"/>
      <c r="I184" s="76"/>
      <c r="J184" s="76"/>
    </row>
    <row r="185">
      <c r="A185" s="76"/>
      <c r="B185" s="76"/>
      <c r="C185" s="76"/>
      <c r="D185" s="76"/>
      <c r="E185" s="76"/>
      <c r="F185" s="76"/>
      <c r="G185" s="76"/>
      <c r="H185" s="76"/>
      <c r="I185" s="76"/>
      <c r="J185" s="76"/>
    </row>
    <row r="186">
      <c r="A186" s="76"/>
      <c r="B186" s="76"/>
      <c r="C186" s="76"/>
      <c r="D186" s="76"/>
      <c r="E186" s="76"/>
      <c r="F186" s="76"/>
      <c r="G186" s="76"/>
      <c r="H186" s="76"/>
      <c r="I186" s="76"/>
      <c r="J186" s="76"/>
    </row>
    <row r="187">
      <c r="A187" s="76"/>
      <c r="B187" s="76"/>
      <c r="C187" s="76"/>
      <c r="D187" s="76"/>
      <c r="E187" s="76"/>
      <c r="F187" s="76"/>
      <c r="G187" s="76"/>
      <c r="H187" s="76"/>
      <c r="I187" s="76"/>
      <c r="J187" s="76"/>
    </row>
    <row r="188">
      <c r="A188" s="76"/>
      <c r="B188" s="76"/>
      <c r="C188" s="76"/>
      <c r="D188" s="76"/>
      <c r="E188" s="76"/>
      <c r="F188" s="76"/>
      <c r="G188" s="76"/>
      <c r="H188" s="76"/>
      <c r="I188" s="76"/>
      <c r="J188" s="76"/>
    </row>
    <row r="189">
      <c r="A189" s="76"/>
      <c r="B189" s="76"/>
      <c r="C189" s="76"/>
      <c r="D189" s="76"/>
      <c r="E189" s="76"/>
      <c r="F189" s="76"/>
      <c r="G189" s="76"/>
      <c r="H189" s="76"/>
      <c r="I189" s="76"/>
      <c r="J189" s="76"/>
    </row>
    <row r="190">
      <c r="A190" s="76"/>
      <c r="B190" s="76"/>
      <c r="C190" s="76"/>
      <c r="D190" s="76"/>
      <c r="E190" s="76"/>
      <c r="F190" s="76"/>
      <c r="G190" s="76"/>
      <c r="H190" s="76"/>
      <c r="I190" s="76"/>
      <c r="J190" s="76"/>
    </row>
    <row r="191">
      <c r="A191" s="76"/>
      <c r="B191" s="76"/>
      <c r="C191" s="76"/>
      <c r="D191" s="76"/>
      <c r="E191" s="76"/>
      <c r="F191" s="76"/>
      <c r="G191" s="76"/>
      <c r="H191" s="76"/>
      <c r="I191" s="76"/>
      <c r="J191" s="76"/>
    </row>
    <row r="192">
      <c r="A192" s="76"/>
      <c r="B192" s="76"/>
      <c r="C192" s="76"/>
      <c r="D192" s="76"/>
      <c r="E192" s="76"/>
      <c r="F192" s="76"/>
      <c r="G192" s="76"/>
      <c r="H192" s="76"/>
      <c r="I192" s="76"/>
      <c r="J192" s="76"/>
    </row>
    <row r="193">
      <c r="A193" s="76"/>
      <c r="B193" s="76"/>
      <c r="C193" s="76"/>
      <c r="D193" s="76"/>
      <c r="E193" s="76"/>
      <c r="F193" s="76"/>
      <c r="G193" s="76"/>
      <c r="H193" s="76"/>
      <c r="I193" s="76"/>
      <c r="J193" s="76"/>
    </row>
    <row r="194">
      <c r="A194" s="76"/>
      <c r="B194" s="76"/>
      <c r="C194" s="76"/>
      <c r="D194" s="76"/>
      <c r="E194" s="76"/>
      <c r="F194" s="76"/>
      <c r="G194" s="76"/>
      <c r="H194" s="76"/>
      <c r="I194" s="76"/>
      <c r="J194" s="76"/>
    </row>
    <row r="195">
      <c r="A195" s="76"/>
      <c r="B195" s="76"/>
      <c r="C195" s="76"/>
      <c r="D195" s="76"/>
      <c r="E195" s="76"/>
      <c r="F195" s="76"/>
      <c r="G195" s="76"/>
      <c r="H195" s="76"/>
      <c r="I195" s="76"/>
      <c r="J195" s="76"/>
    </row>
    <row r="196">
      <c r="A196" s="76"/>
      <c r="B196" s="76"/>
      <c r="C196" s="76"/>
      <c r="D196" s="76"/>
      <c r="E196" s="76"/>
      <c r="F196" s="76"/>
      <c r="G196" s="76"/>
      <c r="H196" s="76"/>
      <c r="I196" s="76"/>
      <c r="J196" s="76"/>
    </row>
    <row r="197">
      <c r="A197" s="76"/>
      <c r="B197" s="76"/>
      <c r="C197" s="76"/>
      <c r="D197" s="76"/>
      <c r="E197" s="76"/>
      <c r="F197" s="76"/>
      <c r="G197" s="76"/>
      <c r="H197" s="76"/>
      <c r="I197" s="76"/>
      <c r="J197" s="76"/>
    </row>
    <row r="198">
      <c r="A198" s="76"/>
      <c r="B198" s="76"/>
      <c r="C198" s="76"/>
      <c r="D198" s="76"/>
      <c r="E198" s="76"/>
      <c r="F198" s="76"/>
      <c r="G198" s="76"/>
      <c r="H198" s="76"/>
      <c r="I198" s="76"/>
      <c r="J198" s="76"/>
    </row>
    <row r="199">
      <c r="A199" s="76"/>
      <c r="B199" s="76"/>
      <c r="C199" s="76"/>
      <c r="D199" s="76"/>
      <c r="E199" s="76"/>
      <c r="F199" s="76"/>
      <c r="G199" s="76"/>
      <c r="H199" s="76"/>
      <c r="I199" s="76"/>
      <c r="J199" s="76"/>
    </row>
    <row r="200">
      <c r="A200" s="76"/>
      <c r="B200" s="76"/>
      <c r="C200" s="76"/>
      <c r="D200" s="76"/>
      <c r="E200" s="76"/>
      <c r="F200" s="76"/>
      <c r="G200" s="76"/>
      <c r="H200" s="76"/>
      <c r="I200" s="76"/>
      <c r="J200" s="76"/>
    </row>
    <row r="201">
      <c r="A201" s="76"/>
      <c r="B201" s="76"/>
      <c r="C201" s="76"/>
      <c r="D201" s="76"/>
      <c r="E201" s="76"/>
      <c r="F201" s="76"/>
      <c r="G201" s="76"/>
      <c r="H201" s="76"/>
      <c r="I201" s="76"/>
      <c r="J201" s="76"/>
    </row>
    <row r="202">
      <c r="A202" s="76"/>
      <c r="B202" s="76"/>
      <c r="C202" s="76"/>
      <c r="D202" s="76"/>
      <c r="E202" s="76"/>
      <c r="F202" s="76"/>
      <c r="G202" s="76"/>
      <c r="H202" s="76"/>
      <c r="I202" s="76"/>
      <c r="J202" s="76"/>
    </row>
    <row r="203">
      <c r="A203" s="76"/>
      <c r="B203" s="76"/>
      <c r="C203" s="76"/>
      <c r="D203" s="76"/>
      <c r="E203" s="76"/>
      <c r="F203" s="76"/>
      <c r="G203" s="76"/>
      <c r="H203" s="76"/>
      <c r="I203" s="76"/>
      <c r="J203" s="76"/>
    </row>
    <row r="204">
      <c r="A204" s="76"/>
      <c r="B204" s="76"/>
      <c r="C204" s="76"/>
      <c r="D204" s="76"/>
      <c r="E204" s="76"/>
      <c r="F204" s="76"/>
      <c r="G204" s="76"/>
      <c r="H204" s="76"/>
      <c r="I204" s="76"/>
      <c r="J204" s="76"/>
    </row>
    <row r="205">
      <c r="A205" s="76"/>
      <c r="B205" s="76"/>
      <c r="C205" s="76"/>
      <c r="D205" s="76"/>
      <c r="E205" s="76"/>
      <c r="F205" s="76"/>
      <c r="G205" s="76"/>
      <c r="H205" s="76"/>
      <c r="I205" s="76"/>
      <c r="J205" s="76"/>
    </row>
    <row r="206">
      <c r="A206" s="76"/>
      <c r="B206" s="76"/>
      <c r="C206" s="76"/>
      <c r="D206" s="76"/>
      <c r="E206" s="76"/>
      <c r="F206" s="76"/>
      <c r="G206" s="76"/>
      <c r="H206" s="76"/>
      <c r="I206" s="76"/>
      <c r="J206" s="76"/>
    </row>
    <row r="207">
      <c r="A207" s="76"/>
      <c r="B207" s="76"/>
      <c r="C207" s="76"/>
      <c r="D207" s="76"/>
      <c r="E207" s="76"/>
      <c r="F207" s="76"/>
      <c r="G207" s="76"/>
      <c r="H207" s="76"/>
      <c r="I207" s="76"/>
      <c r="J207" s="76"/>
    </row>
    <row r="208">
      <c r="A208" s="76"/>
      <c r="B208" s="76"/>
      <c r="C208" s="76"/>
      <c r="D208" s="76"/>
      <c r="E208" s="76"/>
      <c r="F208" s="76"/>
      <c r="G208" s="76"/>
      <c r="H208" s="76"/>
      <c r="I208" s="76"/>
      <c r="J208" s="76"/>
    </row>
    <row r="209">
      <c r="A209" s="76"/>
      <c r="B209" s="76"/>
      <c r="C209" s="76"/>
      <c r="D209" s="76"/>
      <c r="E209" s="76"/>
      <c r="F209" s="76"/>
      <c r="G209" s="76"/>
      <c r="H209" s="76"/>
      <c r="I209" s="76"/>
      <c r="J209" s="76"/>
    </row>
    <row r="210">
      <c r="A210" s="76"/>
      <c r="B210" s="76"/>
      <c r="C210" s="76"/>
      <c r="D210" s="76"/>
      <c r="E210" s="76"/>
      <c r="F210" s="76"/>
      <c r="G210" s="76"/>
      <c r="H210" s="76"/>
      <c r="I210" s="76"/>
      <c r="J210" s="76"/>
    </row>
    <row r="211">
      <c r="A211" s="76"/>
      <c r="B211" s="76"/>
      <c r="C211" s="76"/>
      <c r="D211" s="76"/>
      <c r="E211" s="76"/>
      <c r="F211" s="76"/>
      <c r="G211" s="76"/>
      <c r="H211" s="76"/>
      <c r="I211" s="76"/>
      <c r="J211" s="76"/>
    </row>
    <row r="212">
      <c r="A212" s="76"/>
      <c r="B212" s="76"/>
      <c r="C212" s="76"/>
      <c r="D212" s="76"/>
      <c r="E212" s="76"/>
      <c r="F212" s="76"/>
      <c r="G212" s="76"/>
      <c r="H212" s="76"/>
      <c r="I212" s="76"/>
      <c r="J212" s="76"/>
    </row>
    <row r="213">
      <c r="A213" s="76"/>
      <c r="B213" s="76"/>
      <c r="C213" s="76"/>
      <c r="D213" s="76"/>
      <c r="E213" s="76"/>
      <c r="F213" s="76"/>
      <c r="G213" s="76"/>
      <c r="H213" s="76"/>
      <c r="I213" s="76"/>
      <c r="J213" s="76"/>
    </row>
    <row r="214">
      <c r="A214" s="76"/>
      <c r="B214" s="76"/>
      <c r="C214" s="76"/>
      <c r="D214" s="76"/>
      <c r="E214" s="76"/>
      <c r="F214" s="76"/>
      <c r="G214" s="76"/>
      <c r="H214" s="76"/>
      <c r="I214" s="76"/>
      <c r="J214" s="76"/>
    </row>
    <row r="215">
      <c r="A215" s="76"/>
      <c r="B215" s="76"/>
      <c r="C215" s="76"/>
      <c r="D215" s="76"/>
      <c r="E215" s="76"/>
      <c r="F215" s="76"/>
      <c r="G215" s="76"/>
      <c r="H215" s="76"/>
      <c r="I215" s="76"/>
      <c r="J215" s="76"/>
    </row>
    <row r="216">
      <c r="A216" s="76"/>
      <c r="B216" s="76"/>
      <c r="C216" s="76"/>
      <c r="D216" s="76"/>
      <c r="E216" s="76"/>
      <c r="F216" s="76"/>
      <c r="G216" s="76"/>
      <c r="H216" s="76"/>
      <c r="I216" s="76"/>
      <c r="J216" s="76"/>
    </row>
    <row r="217">
      <c r="A217" s="76"/>
      <c r="B217" s="76"/>
      <c r="C217" s="76"/>
      <c r="D217" s="76"/>
      <c r="E217" s="76"/>
      <c r="F217" s="76"/>
      <c r="G217" s="76"/>
      <c r="H217" s="76"/>
      <c r="I217" s="76"/>
      <c r="J217" s="76"/>
    </row>
    <row r="218">
      <c r="A218" s="76"/>
      <c r="B218" s="76"/>
      <c r="C218" s="76"/>
      <c r="D218" s="76"/>
      <c r="E218" s="76"/>
      <c r="F218" s="76"/>
      <c r="G218" s="76"/>
      <c r="H218" s="76"/>
      <c r="I218" s="76"/>
      <c r="J218" s="76"/>
    </row>
    <row r="219">
      <c r="A219" s="76"/>
      <c r="B219" s="76"/>
      <c r="C219" s="76"/>
      <c r="D219" s="76"/>
      <c r="E219" s="76"/>
      <c r="F219" s="76"/>
      <c r="G219" s="76"/>
      <c r="H219" s="76"/>
      <c r="I219" s="76"/>
      <c r="J219" s="76"/>
    </row>
    <row r="220">
      <c r="A220" s="76"/>
      <c r="B220" s="76"/>
      <c r="C220" s="76"/>
      <c r="D220" s="76"/>
      <c r="E220" s="76"/>
      <c r="F220" s="76"/>
      <c r="G220" s="76"/>
      <c r="H220" s="76"/>
      <c r="I220" s="76"/>
      <c r="J220" s="76"/>
    </row>
    <row r="221">
      <c r="A221" s="76"/>
      <c r="B221" s="76"/>
      <c r="C221" s="76"/>
      <c r="D221" s="76"/>
      <c r="E221" s="76"/>
      <c r="F221" s="76"/>
      <c r="G221" s="76"/>
      <c r="H221" s="76"/>
      <c r="I221" s="76"/>
      <c r="J221" s="76"/>
    </row>
    <row r="222">
      <c r="A222" s="76"/>
      <c r="B222" s="76"/>
      <c r="C222" s="76"/>
      <c r="D222" s="76"/>
      <c r="E222" s="76"/>
      <c r="F222" s="76"/>
      <c r="G222" s="76"/>
      <c r="H222" s="76"/>
      <c r="I222" s="76"/>
      <c r="J222" s="76"/>
    </row>
    <row r="223">
      <c r="A223" s="76"/>
      <c r="B223" s="76"/>
      <c r="C223" s="76"/>
      <c r="D223" s="76"/>
      <c r="E223" s="76"/>
      <c r="F223" s="76"/>
      <c r="G223" s="76"/>
      <c r="H223" s="76"/>
      <c r="I223" s="76"/>
      <c r="J223" s="76"/>
    </row>
    <row r="224">
      <c r="A224" s="76"/>
      <c r="B224" s="76"/>
      <c r="C224" s="76"/>
      <c r="D224" s="76"/>
      <c r="E224" s="76"/>
      <c r="F224" s="76"/>
      <c r="G224" s="76"/>
      <c r="H224" s="76"/>
      <c r="I224" s="76"/>
      <c r="J224" s="76"/>
    </row>
    <row r="225">
      <c r="A225" s="76"/>
      <c r="B225" s="76"/>
      <c r="C225" s="76"/>
      <c r="D225" s="76"/>
      <c r="E225" s="76"/>
      <c r="F225" s="76"/>
      <c r="G225" s="76"/>
      <c r="H225" s="76"/>
      <c r="I225" s="76"/>
      <c r="J225" s="76"/>
    </row>
    <row r="226">
      <c r="A226" s="76"/>
      <c r="B226" s="76"/>
      <c r="C226" s="76"/>
      <c r="D226" s="76"/>
      <c r="E226" s="76"/>
      <c r="F226" s="76"/>
      <c r="G226" s="76"/>
      <c r="H226" s="76"/>
      <c r="I226" s="76"/>
      <c r="J226" s="76"/>
    </row>
    <row r="227">
      <c r="A227" s="76"/>
      <c r="B227" s="76"/>
      <c r="C227" s="76"/>
      <c r="D227" s="76"/>
      <c r="E227" s="76"/>
      <c r="F227" s="76"/>
      <c r="G227" s="76"/>
      <c r="H227" s="76"/>
      <c r="I227" s="76"/>
      <c r="J227" s="76"/>
    </row>
    <row r="228">
      <c r="A228" s="76"/>
      <c r="B228" s="76"/>
      <c r="C228" s="76"/>
      <c r="D228" s="76"/>
      <c r="E228" s="76"/>
      <c r="F228" s="76"/>
      <c r="G228" s="76"/>
      <c r="H228" s="76"/>
      <c r="I228" s="76"/>
      <c r="J228" s="76"/>
    </row>
    <row r="229">
      <c r="A229" s="76"/>
      <c r="B229" s="76"/>
      <c r="C229" s="76"/>
      <c r="D229" s="76"/>
      <c r="E229" s="76"/>
      <c r="F229" s="76"/>
      <c r="G229" s="76"/>
      <c r="H229" s="76"/>
      <c r="I229" s="76"/>
      <c r="J229" s="76"/>
    </row>
    <row r="230">
      <c r="A230" s="76"/>
      <c r="B230" s="76"/>
      <c r="C230" s="76"/>
      <c r="D230" s="76"/>
      <c r="E230" s="76"/>
      <c r="F230" s="76"/>
      <c r="G230" s="76"/>
      <c r="H230" s="76"/>
      <c r="I230" s="76"/>
      <c r="J230" s="76"/>
    </row>
    <row r="231">
      <c r="A231" s="76"/>
      <c r="B231" s="76"/>
      <c r="C231" s="76"/>
      <c r="D231" s="76"/>
      <c r="E231" s="76"/>
      <c r="F231" s="76"/>
      <c r="G231" s="76"/>
      <c r="H231" s="76"/>
      <c r="I231" s="76"/>
      <c r="J231" s="76"/>
    </row>
    <row r="232">
      <c r="A232" s="76"/>
      <c r="B232" s="76"/>
      <c r="C232" s="76"/>
      <c r="D232" s="76"/>
      <c r="E232" s="76"/>
      <c r="F232" s="76"/>
      <c r="G232" s="76"/>
      <c r="H232" s="76"/>
      <c r="I232" s="76"/>
      <c r="J232" s="76"/>
    </row>
    <row r="233">
      <c r="A233" s="76"/>
      <c r="B233" s="76"/>
      <c r="C233" s="76"/>
      <c r="D233" s="76"/>
      <c r="E233" s="76"/>
      <c r="F233" s="76"/>
      <c r="G233" s="76"/>
      <c r="H233" s="76"/>
      <c r="I233" s="76"/>
      <c r="J233" s="76"/>
    </row>
    <row r="234">
      <c r="A234" s="76"/>
      <c r="B234" s="76"/>
      <c r="C234" s="76"/>
      <c r="D234" s="76"/>
      <c r="E234" s="76"/>
      <c r="F234" s="76"/>
      <c r="G234" s="76"/>
      <c r="H234" s="76"/>
      <c r="I234" s="76"/>
      <c r="J234" s="76"/>
    </row>
    <row r="235">
      <c r="A235" s="76"/>
      <c r="B235" s="76"/>
      <c r="C235" s="76"/>
      <c r="D235" s="76"/>
      <c r="E235" s="76"/>
      <c r="F235" s="76"/>
      <c r="G235" s="76"/>
      <c r="H235" s="76"/>
      <c r="I235" s="76"/>
      <c r="J235" s="76"/>
    </row>
    <row r="236">
      <c r="A236" s="76"/>
      <c r="B236" s="76"/>
      <c r="C236" s="76"/>
      <c r="D236" s="76"/>
      <c r="E236" s="76"/>
      <c r="F236" s="76"/>
      <c r="G236" s="76"/>
      <c r="H236" s="76"/>
      <c r="I236" s="76"/>
      <c r="J236" s="76"/>
    </row>
    <row r="237">
      <c r="A237" s="76"/>
      <c r="B237" s="76"/>
      <c r="C237" s="76"/>
      <c r="D237" s="76"/>
      <c r="E237" s="76"/>
      <c r="F237" s="76"/>
      <c r="G237" s="76"/>
      <c r="H237" s="76"/>
      <c r="I237" s="76"/>
      <c r="J237" s="76"/>
    </row>
    <row r="238">
      <c r="A238" s="76"/>
      <c r="B238" s="76"/>
      <c r="C238" s="76"/>
      <c r="D238" s="76"/>
      <c r="E238" s="76"/>
      <c r="F238" s="76"/>
      <c r="G238" s="76"/>
      <c r="H238" s="76"/>
      <c r="I238" s="76"/>
      <c r="J238" s="76"/>
    </row>
    <row r="239">
      <c r="A239" s="76"/>
      <c r="B239" s="76"/>
      <c r="C239" s="76"/>
      <c r="D239" s="76"/>
      <c r="E239" s="76"/>
      <c r="F239" s="76"/>
      <c r="G239" s="76"/>
      <c r="H239" s="76"/>
      <c r="I239" s="76"/>
      <c r="J239" s="76"/>
    </row>
    <row r="240">
      <c r="A240" s="76"/>
      <c r="B240" s="76"/>
      <c r="C240" s="76"/>
      <c r="D240" s="76"/>
      <c r="E240" s="76"/>
      <c r="F240" s="76"/>
      <c r="G240" s="76"/>
      <c r="H240" s="76"/>
      <c r="I240" s="76"/>
      <c r="J240" s="76"/>
    </row>
    <row r="241">
      <c r="A241" s="76"/>
      <c r="B241" s="76"/>
      <c r="C241" s="76"/>
      <c r="D241" s="76"/>
      <c r="E241" s="76"/>
      <c r="F241" s="76"/>
      <c r="G241" s="76"/>
      <c r="H241" s="76"/>
      <c r="I241" s="76"/>
      <c r="J241" s="76"/>
    </row>
    <row r="242">
      <c r="A242" s="76"/>
      <c r="B242" s="76"/>
      <c r="C242" s="76"/>
      <c r="D242" s="76"/>
      <c r="E242" s="76"/>
      <c r="F242" s="76"/>
      <c r="G242" s="76"/>
      <c r="H242" s="76"/>
      <c r="I242" s="76"/>
      <c r="J242" s="76"/>
    </row>
    <row r="243">
      <c r="A243" s="76"/>
      <c r="B243" s="76"/>
      <c r="C243" s="76"/>
      <c r="D243" s="76"/>
      <c r="E243" s="76"/>
      <c r="F243" s="76"/>
      <c r="G243" s="76"/>
      <c r="H243" s="76"/>
      <c r="I243" s="76"/>
      <c r="J243" s="76"/>
    </row>
    <row r="244">
      <c r="A244" s="76"/>
      <c r="B244" s="76"/>
      <c r="C244" s="76"/>
      <c r="D244" s="76"/>
      <c r="E244" s="76"/>
      <c r="F244" s="76"/>
      <c r="G244" s="76"/>
      <c r="H244" s="76"/>
      <c r="I244" s="76"/>
      <c r="J244" s="76"/>
    </row>
    <row r="245">
      <c r="A245" s="76"/>
      <c r="B245" s="76"/>
      <c r="C245" s="76"/>
      <c r="D245" s="76"/>
      <c r="E245" s="76"/>
      <c r="F245" s="76"/>
      <c r="G245" s="76"/>
      <c r="H245" s="76"/>
      <c r="I245" s="76"/>
      <c r="J245" s="76"/>
    </row>
    <row r="246">
      <c r="A246" s="76"/>
      <c r="B246" s="76"/>
      <c r="C246" s="76"/>
      <c r="D246" s="76"/>
      <c r="E246" s="76"/>
      <c r="F246" s="76"/>
      <c r="G246" s="76"/>
      <c r="H246" s="76"/>
      <c r="I246" s="76"/>
      <c r="J246" s="76"/>
    </row>
    <row r="247">
      <c r="A247" s="76"/>
      <c r="B247" s="76"/>
      <c r="C247" s="76"/>
      <c r="D247" s="76"/>
      <c r="E247" s="76"/>
      <c r="F247" s="76"/>
      <c r="G247" s="76"/>
      <c r="H247" s="76"/>
      <c r="I247" s="76"/>
      <c r="J247" s="76"/>
    </row>
    <row r="248">
      <c r="A248" s="76"/>
      <c r="B248" s="76"/>
      <c r="C248" s="76"/>
      <c r="D248" s="76"/>
      <c r="E248" s="76"/>
      <c r="F248" s="76"/>
      <c r="G248" s="76"/>
      <c r="H248" s="76"/>
      <c r="I248" s="76"/>
      <c r="J248" s="76"/>
    </row>
    <row r="249">
      <c r="A249" s="76"/>
      <c r="B249" s="76"/>
      <c r="C249" s="76"/>
      <c r="D249" s="76"/>
      <c r="E249" s="76"/>
      <c r="F249" s="76"/>
      <c r="G249" s="76"/>
      <c r="H249" s="76"/>
      <c r="I249" s="76"/>
      <c r="J249" s="76"/>
    </row>
    <row r="250">
      <c r="A250" s="76"/>
      <c r="B250" s="76"/>
      <c r="C250" s="76"/>
      <c r="D250" s="76"/>
      <c r="E250" s="76"/>
      <c r="F250" s="76"/>
      <c r="G250" s="76"/>
      <c r="H250" s="76"/>
      <c r="I250" s="76"/>
      <c r="J250" s="76"/>
    </row>
    <row r="251">
      <c r="A251" s="76"/>
      <c r="B251" s="76"/>
      <c r="C251" s="76"/>
      <c r="D251" s="76"/>
      <c r="E251" s="76"/>
      <c r="F251" s="76"/>
      <c r="G251" s="76"/>
      <c r="H251" s="76"/>
      <c r="I251" s="76"/>
      <c r="J251" s="76"/>
    </row>
    <row r="252">
      <c r="A252" s="76"/>
      <c r="B252" s="76"/>
      <c r="C252" s="76"/>
      <c r="D252" s="76"/>
      <c r="E252" s="76"/>
      <c r="F252" s="76"/>
      <c r="G252" s="76"/>
      <c r="H252" s="76"/>
      <c r="I252" s="76"/>
      <c r="J252" s="76"/>
    </row>
    <row r="253">
      <c r="A253" s="76"/>
      <c r="B253" s="76"/>
      <c r="C253" s="76"/>
      <c r="D253" s="76"/>
      <c r="E253" s="76"/>
      <c r="F253" s="76"/>
      <c r="G253" s="76"/>
      <c r="H253" s="76"/>
      <c r="I253" s="76"/>
      <c r="J253" s="76"/>
    </row>
    <row r="254">
      <c r="A254" s="76"/>
      <c r="B254" s="76"/>
      <c r="C254" s="76"/>
      <c r="D254" s="76"/>
      <c r="E254" s="76"/>
      <c r="F254" s="76"/>
      <c r="G254" s="76"/>
      <c r="H254" s="76"/>
      <c r="I254" s="76"/>
      <c r="J254" s="76"/>
    </row>
    <row r="255">
      <c r="A255" s="76"/>
      <c r="B255" s="76"/>
      <c r="C255" s="76"/>
      <c r="D255" s="76"/>
      <c r="E255" s="76"/>
      <c r="F255" s="76"/>
      <c r="G255" s="76"/>
      <c r="H255" s="76"/>
      <c r="I255" s="76"/>
      <c r="J255" s="76"/>
    </row>
    <row r="256">
      <c r="A256" s="76"/>
      <c r="B256" s="76"/>
      <c r="C256" s="76"/>
      <c r="D256" s="76"/>
      <c r="E256" s="76"/>
      <c r="F256" s="76"/>
      <c r="G256" s="76"/>
      <c r="H256" s="76"/>
      <c r="I256" s="76"/>
      <c r="J256" s="76"/>
    </row>
    <row r="257">
      <c r="A257" s="76"/>
      <c r="B257" s="76"/>
      <c r="C257" s="76"/>
      <c r="D257" s="76"/>
      <c r="E257" s="76"/>
      <c r="F257" s="76"/>
      <c r="G257" s="76"/>
      <c r="H257" s="76"/>
      <c r="I257" s="76"/>
      <c r="J257" s="76"/>
    </row>
    <row r="258">
      <c r="A258" s="76"/>
      <c r="B258" s="76"/>
      <c r="C258" s="76"/>
      <c r="D258" s="76"/>
      <c r="E258" s="76"/>
      <c r="F258" s="76"/>
      <c r="G258" s="76"/>
      <c r="H258" s="76"/>
      <c r="I258" s="76"/>
      <c r="J258" s="76"/>
    </row>
    <row r="259">
      <c r="A259" s="76"/>
      <c r="B259" s="76"/>
      <c r="C259" s="76"/>
      <c r="D259" s="76"/>
      <c r="E259" s="76"/>
      <c r="F259" s="76"/>
      <c r="G259" s="76"/>
      <c r="H259" s="76"/>
      <c r="I259" s="76"/>
      <c r="J259" s="76"/>
    </row>
    <row r="260">
      <c r="A260" s="76"/>
      <c r="B260" s="76"/>
      <c r="C260" s="76"/>
      <c r="D260" s="76"/>
      <c r="E260" s="76"/>
      <c r="F260" s="76"/>
      <c r="G260" s="76"/>
      <c r="H260" s="76"/>
      <c r="I260" s="76"/>
      <c r="J260" s="76"/>
    </row>
    <row r="261">
      <c r="A261" s="76"/>
      <c r="B261" s="76"/>
      <c r="C261" s="76"/>
      <c r="D261" s="76"/>
      <c r="E261" s="76"/>
      <c r="F261" s="76"/>
      <c r="G261" s="76"/>
      <c r="H261" s="76"/>
      <c r="I261" s="76"/>
      <c r="J261" s="76"/>
    </row>
    <row r="262">
      <c r="A262" s="76"/>
      <c r="B262" s="76"/>
      <c r="C262" s="76"/>
      <c r="D262" s="76"/>
      <c r="E262" s="76"/>
      <c r="F262" s="76"/>
      <c r="G262" s="76"/>
      <c r="H262" s="76"/>
      <c r="I262" s="76"/>
      <c r="J262" s="76"/>
    </row>
    <row r="263">
      <c r="A263" s="76"/>
      <c r="B263" s="76"/>
      <c r="C263" s="76"/>
      <c r="D263" s="76"/>
      <c r="E263" s="76"/>
      <c r="F263" s="76"/>
      <c r="G263" s="76"/>
      <c r="H263" s="76"/>
      <c r="I263" s="76"/>
      <c r="J263" s="76"/>
    </row>
    <row r="264">
      <c r="A264" s="76"/>
      <c r="B264" s="76"/>
      <c r="C264" s="76"/>
      <c r="D264" s="76"/>
      <c r="E264" s="76"/>
      <c r="F264" s="76"/>
      <c r="G264" s="76"/>
      <c r="H264" s="76"/>
      <c r="I264" s="76"/>
      <c r="J264" s="76"/>
    </row>
    <row r="265">
      <c r="A265" s="76"/>
      <c r="B265" s="76"/>
      <c r="C265" s="76"/>
      <c r="D265" s="76"/>
      <c r="E265" s="76"/>
      <c r="F265" s="76"/>
      <c r="G265" s="76"/>
      <c r="H265" s="76"/>
      <c r="I265" s="76"/>
      <c r="J265" s="76"/>
    </row>
    <row r="266">
      <c r="A266" s="76"/>
      <c r="B266" s="76"/>
      <c r="C266" s="76"/>
      <c r="D266" s="76"/>
      <c r="E266" s="76"/>
      <c r="F266" s="76"/>
      <c r="G266" s="76"/>
      <c r="H266" s="76"/>
      <c r="I266" s="76"/>
      <c r="J266" s="76"/>
    </row>
    <row r="267">
      <c r="A267" s="76"/>
      <c r="B267" s="76"/>
      <c r="C267" s="76"/>
      <c r="D267" s="76"/>
      <c r="E267" s="76"/>
      <c r="F267" s="76"/>
      <c r="G267" s="76"/>
      <c r="H267" s="76"/>
      <c r="I267" s="76"/>
      <c r="J267" s="76"/>
    </row>
    <row r="268">
      <c r="A268" s="76"/>
      <c r="B268" s="76"/>
      <c r="C268" s="76"/>
      <c r="D268" s="76"/>
      <c r="E268" s="76"/>
      <c r="F268" s="76"/>
      <c r="G268" s="76"/>
      <c r="H268" s="76"/>
      <c r="I268" s="76"/>
      <c r="J268" s="76"/>
    </row>
    <row r="269">
      <c r="A269" s="76"/>
      <c r="B269" s="76"/>
      <c r="C269" s="76"/>
      <c r="D269" s="76"/>
      <c r="E269" s="76"/>
      <c r="F269" s="76"/>
      <c r="G269" s="76"/>
      <c r="H269" s="76"/>
      <c r="I269" s="76"/>
      <c r="J269" s="76"/>
    </row>
    <row r="270">
      <c r="A270" s="76"/>
      <c r="B270" s="76"/>
      <c r="C270" s="76"/>
      <c r="D270" s="76"/>
      <c r="E270" s="76"/>
      <c r="F270" s="76"/>
      <c r="G270" s="76"/>
      <c r="H270" s="76"/>
      <c r="I270" s="76"/>
      <c r="J270" s="76"/>
    </row>
    <row r="271">
      <c r="A271" s="76"/>
      <c r="B271" s="76"/>
      <c r="C271" s="76"/>
      <c r="D271" s="76"/>
      <c r="E271" s="76"/>
      <c r="F271" s="76"/>
      <c r="G271" s="76"/>
      <c r="H271" s="76"/>
      <c r="I271" s="76"/>
      <c r="J271" s="76"/>
    </row>
    <row r="272">
      <c r="A272" s="76"/>
      <c r="B272" s="76"/>
      <c r="C272" s="76"/>
      <c r="D272" s="76"/>
      <c r="E272" s="76"/>
      <c r="F272" s="76"/>
      <c r="G272" s="76"/>
      <c r="H272" s="76"/>
      <c r="I272" s="76"/>
      <c r="J272" s="76"/>
    </row>
    <row r="273">
      <c r="A273" s="76"/>
      <c r="B273" s="76"/>
      <c r="C273" s="76"/>
      <c r="D273" s="76"/>
      <c r="E273" s="76"/>
      <c r="F273" s="76"/>
      <c r="G273" s="76"/>
      <c r="H273" s="76"/>
      <c r="I273" s="76"/>
      <c r="J273" s="76"/>
    </row>
    <row r="274">
      <c r="A274" s="76"/>
      <c r="B274" s="76"/>
      <c r="C274" s="76"/>
      <c r="D274" s="76"/>
      <c r="E274" s="76"/>
      <c r="F274" s="76"/>
      <c r="G274" s="76"/>
      <c r="H274" s="76"/>
      <c r="I274" s="76"/>
      <c r="J274" s="76"/>
    </row>
    <row r="275">
      <c r="A275" s="76"/>
      <c r="B275" s="76"/>
      <c r="C275" s="76"/>
      <c r="D275" s="76"/>
      <c r="E275" s="76"/>
      <c r="F275" s="76"/>
      <c r="G275" s="76"/>
      <c r="H275" s="76"/>
      <c r="I275" s="76"/>
      <c r="J275" s="76"/>
    </row>
    <row r="276">
      <c r="A276" s="76"/>
      <c r="B276" s="76"/>
      <c r="C276" s="76"/>
      <c r="D276" s="76"/>
      <c r="E276" s="76"/>
      <c r="F276" s="76"/>
      <c r="G276" s="76"/>
      <c r="H276" s="76"/>
      <c r="I276" s="76"/>
      <c r="J276" s="76"/>
    </row>
    <row r="277">
      <c r="A277" s="76"/>
      <c r="B277" s="76"/>
      <c r="C277" s="76"/>
      <c r="D277" s="76"/>
      <c r="E277" s="76"/>
      <c r="F277" s="76"/>
      <c r="G277" s="76"/>
      <c r="H277" s="76"/>
      <c r="I277" s="76"/>
      <c r="J277" s="76"/>
    </row>
    <row r="278">
      <c r="A278" s="76"/>
      <c r="B278" s="76"/>
      <c r="C278" s="76"/>
      <c r="D278" s="76"/>
      <c r="E278" s="76"/>
      <c r="F278" s="76"/>
      <c r="G278" s="76"/>
      <c r="H278" s="76"/>
      <c r="I278" s="76"/>
      <c r="J278" s="76"/>
    </row>
    <row r="279">
      <c r="A279" s="76"/>
      <c r="B279" s="76"/>
      <c r="C279" s="76"/>
      <c r="D279" s="76"/>
      <c r="E279" s="76"/>
      <c r="F279" s="76"/>
      <c r="G279" s="76"/>
      <c r="H279" s="76"/>
      <c r="I279" s="76"/>
      <c r="J279" s="76"/>
    </row>
    <row r="280">
      <c r="A280" s="76"/>
      <c r="B280" s="76"/>
      <c r="C280" s="76"/>
      <c r="D280" s="76"/>
      <c r="E280" s="76"/>
      <c r="F280" s="76"/>
      <c r="G280" s="76"/>
      <c r="H280" s="76"/>
      <c r="I280" s="76"/>
      <c r="J280" s="76"/>
    </row>
    <row r="281">
      <c r="A281" s="76"/>
      <c r="B281" s="76"/>
      <c r="C281" s="76"/>
      <c r="D281" s="76"/>
      <c r="E281" s="76"/>
      <c r="F281" s="76"/>
      <c r="G281" s="76"/>
      <c r="H281" s="76"/>
      <c r="I281" s="76"/>
      <c r="J281" s="76"/>
    </row>
    <row r="282">
      <c r="A282" s="76"/>
      <c r="B282" s="76"/>
      <c r="C282" s="76"/>
      <c r="D282" s="76"/>
      <c r="E282" s="76"/>
      <c r="F282" s="76"/>
      <c r="G282" s="76"/>
      <c r="H282" s="76"/>
      <c r="I282" s="76"/>
      <c r="J282" s="76"/>
    </row>
    <row r="283">
      <c r="A283" s="76"/>
      <c r="B283" s="76"/>
      <c r="C283" s="76"/>
      <c r="D283" s="76"/>
      <c r="E283" s="76"/>
      <c r="F283" s="76"/>
      <c r="G283" s="76"/>
      <c r="H283" s="76"/>
      <c r="I283" s="76"/>
      <c r="J283" s="76"/>
    </row>
    <row r="284">
      <c r="A284" s="76"/>
      <c r="B284" s="76"/>
      <c r="C284" s="76"/>
      <c r="D284" s="76"/>
      <c r="E284" s="76"/>
      <c r="F284" s="76"/>
      <c r="G284" s="76"/>
      <c r="H284" s="76"/>
      <c r="I284" s="76"/>
      <c r="J284" s="76"/>
    </row>
    <row r="285">
      <c r="A285" s="76"/>
      <c r="B285" s="76"/>
      <c r="C285" s="76"/>
      <c r="D285" s="76"/>
      <c r="E285" s="76"/>
      <c r="F285" s="76"/>
      <c r="G285" s="76"/>
      <c r="H285" s="76"/>
      <c r="I285" s="76"/>
      <c r="J285" s="76"/>
    </row>
    <row r="286">
      <c r="A286" s="76"/>
      <c r="B286" s="76"/>
      <c r="C286" s="76"/>
      <c r="D286" s="76"/>
      <c r="E286" s="76"/>
      <c r="F286" s="76"/>
      <c r="G286" s="76"/>
      <c r="H286" s="76"/>
      <c r="I286" s="76"/>
      <c r="J286" s="76"/>
    </row>
    <row r="287">
      <c r="A287" s="76"/>
      <c r="B287" s="76"/>
      <c r="C287" s="76"/>
      <c r="D287" s="76"/>
      <c r="E287" s="76"/>
      <c r="F287" s="76"/>
      <c r="G287" s="76"/>
      <c r="H287" s="76"/>
      <c r="I287" s="76"/>
      <c r="J287" s="76"/>
    </row>
    <row r="288">
      <c r="A288" s="76"/>
      <c r="B288" s="76"/>
      <c r="C288" s="76"/>
      <c r="D288" s="76"/>
      <c r="E288" s="76"/>
      <c r="F288" s="76"/>
      <c r="G288" s="76"/>
      <c r="H288" s="76"/>
      <c r="I288" s="76"/>
      <c r="J288" s="76"/>
    </row>
    <row r="289">
      <c r="A289" s="76"/>
      <c r="B289" s="76"/>
      <c r="C289" s="76"/>
      <c r="D289" s="76"/>
      <c r="E289" s="76"/>
      <c r="F289" s="76"/>
      <c r="G289" s="76"/>
      <c r="H289" s="76"/>
      <c r="I289" s="76"/>
      <c r="J289" s="76"/>
    </row>
    <row r="290">
      <c r="A290" s="76"/>
      <c r="B290" s="76"/>
      <c r="C290" s="76"/>
      <c r="D290" s="76"/>
      <c r="E290" s="76"/>
      <c r="F290" s="76"/>
      <c r="G290" s="76"/>
      <c r="H290" s="76"/>
      <c r="I290" s="76"/>
      <c r="J290" s="76"/>
    </row>
    <row r="291">
      <c r="A291" s="76"/>
      <c r="B291" s="76"/>
      <c r="C291" s="76"/>
      <c r="D291" s="76"/>
      <c r="E291" s="76"/>
      <c r="F291" s="76"/>
      <c r="G291" s="76"/>
      <c r="H291" s="76"/>
      <c r="I291" s="76"/>
      <c r="J291" s="76"/>
    </row>
    <row r="292">
      <c r="A292" s="76"/>
      <c r="B292" s="76"/>
      <c r="C292" s="76"/>
      <c r="D292" s="76"/>
      <c r="E292" s="76"/>
      <c r="F292" s="76"/>
      <c r="G292" s="76"/>
      <c r="H292" s="76"/>
      <c r="I292" s="76"/>
      <c r="J292" s="76"/>
    </row>
    <row r="293">
      <c r="A293" s="76"/>
      <c r="B293" s="76"/>
      <c r="C293" s="76"/>
      <c r="D293" s="76"/>
      <c r="E293" s="76"/>
      <c r="F293" s="76"/>
      <c r="G293" s="76"/>
      <c r="H293" s="76"/>
      <c r="I293" s="76"/>
      <c r="J293" s="76"/>
    </row>
    <row r="294">
      <c r="A294" s="76"/>
      <c r="B294" s="76"/>
      <c r="C294" s="76"/>
      <c r="D294" s="76"/>
      <c r="E294" s="76"/>
      <c r="F294" s="76"/>
      <c r="G294" s="76"/>
      <c r="H294" s="76"/>
      <c r="I294" s="76"/>
      <c r="J294" s="76"/>
    </row>
    <row r="295">
      <c r="A295" s="76"/>
      <c r="B295" s="76"/>
      <c r="C295" s="76"/>
      <c r="D295" s="76"/>
      <c r="E295" s="76"/>
      <c r="F295" s="76"/>
      <c r="G295" s="76"/>
      <c r="H295" s="76"/>
      <c r="I295" s="76"/>
      <c r="J295" s="76"/>
    </row>
    <row r="296">
      <c r="A296" s="76"/>
      <c r="B296" s="76"/>
      <c r="C296" s="76"/>
      <c r="D296" s="76"/>
      <c r="E296" s="76"/>
      <c r="F296" s="76"/>
      <c r="G296" s="76"/>
      <c r="H296" s="76"/>
      <c r="I296" s="76"/>
      <c r="J296" s="76"/>
    </row>
    <row r="297">
      <c r="A297" s="76"/>
      <c r="B297" s="76"/>
      <c r="C297" s="76"/>
      <c r="D297" s="76"/>
      <c r="E297" s="76"/>
      <c r="F297" s="76"/>
      <c r="G297" s="76"/>
      <c r="H297" s="76"/>
      <c r="I297" s="76"/>
      <c r="J297" s="76"/>
    </row>
    <row r="298">
      <c r="A298" s="76"/>
      <c r="B298" s="76"/>
      <c r="C298" s="76"/>
      <c r="D298" s="76"/>
      <c r="E298" s="76"/>
      <c r="F298" s="76"/>
      <c r="G298" s="76"/>
      <c r="H298" s="76"/>
      <c r="I298" s="76"/>
      <c r="J298" s="76"/>
    </row>
    <row r="299">
      <c r="A299" s="76"/>
      <c r="B299" s="76"/>
      <c r="C299" s="76"/>
      <c r="D299" s="76"/>
      <c r="E299" s="76"/>
      <c r="F299" s="76"/>
      <c r="G299" s="76"/>
      <c r="H299" s="76"/>
      <c r="I299" s="76"/>
      <c r="J299" s="76"/>
    </row>
    <row r="300">
      <c r="A300" s="76"/>
      <c r="B300" s="76"/>
      <c r="C300" s="76"/>
      <c r="D300" s="76"/>
      <c r="E300" s="76"/>
      <c r="F300" s="76"/>
      <c r="G300" s="76"/>
      <c r="H300" s="76"/>
      <c r="I300" s="76"/>
      <c r="J300" s="76"/>
    </row>
    <row r="301">
      <c r="A301" s="76"/>
      <c r="B301" s="76"/>
      <c r="C301" s="76"/>
      <c r="D301" s="76"/>
      <c r="E301" s="76"/>
      <c r="F301" s="76"/>
      <c r="G301" s="76"/>
      <c r="H301" s="76"/>
      <c r="I301" s="76"/>
      <c r="J301" s="76"/>
    </row>
    <row r="302">
      <c r="A302" s="76"/>
      <c r="B302" s="76"/>
      <c r="C302" s="76"/>
      <c r="D302" s="76"/>
      <c r="E302" s="76"/>
      <c r="F302" s="76"/>
      <c r="G302" s="76"/>
      <c r="H302" s="76"/>
      <c r="I302" s="76"/>
      <c r="J302" s="76"/>
    </row>
    <row r="303">
      <c r="A303" s="76"/>
      <c r="B303" s="76"/>
      <c r="C303" s="76"/>
      <c r="D303" s="76"/>
      <c r="E303" s="76"/>
      <c r="F303" s="76"/>
      <c r="G303" s="76"/>
      <c r="H303" s="76"/>
      <c r="I303" s="76"/>
      <c r="J303" s="76"/>
    </row>
    <row r="304">
      <c r="A304" s="76"/>
      <c r="B304" s="76"/>
      <c r="C304" s="76"/>
      <c r="D304" s="76"/>
      <c r="E304" s="76"/>
      <c r="F304" s="76"/>
      <c r="G304" s="76"/>
      <c r="H304" s="76"/>
      <c r="I304" s="76"/>
      <c r="J304" s="76"/>
    </row>
    <row r="305">
      <c r="A305" s="76"/>
      <c r="B305" s="76"/>
      <c r="C305" s="76"/>
      <c r="D305" s="76"/>
      <c r="E305" s="76"/>
      <c r="F305" s="76"/>
      <c r="G305" s="76"/>
      <c r="H305" s="76"/>
      <c r="I305" s="76"/>
      <c r="J305" s="76"/>
    </row>
    <row r="306">
      <c r="A306" s="76"/>
      <c r="B306" s="76"/>
      <c r="C306" s="76"/>
      <c r="D306" s="76"/>
      <c r="E306" s="76"/>
      <c r="F306" s="76"/>
      <c r="G306" s="76"/>
      <c r="H306" s="76"/>
      <c r="I306" s="76"/>
      <c r="J306" s="76"/>
    </row>
    <row r="307">
      <c r="A307" s="76"/>
      <c r="B307" s="76"/>
      <c r="C307" s="76"/>
      <c r="D307" s="76"/>
      <c r="E307" s="76"/>
      <c r="F307" s="76"/>
      <c r="G307" s="76"/>
      <c r="H307" s="76"/>
      <c r="I307" s="76"/>
      <c r="J307" s="76"/>
    </row>
    <row r="308">
      <c r="A308" s="76"/>
      <c r="B308" s="76"/>
      <c r="C308" s="76"/>
      <c r="D308" s="76"/>
      <c r="E308" s="76"/>
      <c r="F308" s="76"/>
      <c r="G308" s="76"/>
      <c r="H308" s="76"/>
      <c r="I308" s="76"/>
      <c r="J308" s="76"/>
    </row>
    <row r="309">
      <c r="A309" s="76"/>
      <c r="B309" s="76"/>
      <c r="C309" s="76"/>
      <c r="D309" s="76"/>
      <c r="E309" s="76"/>
      <c r="F309" s="76"/>
      <c r="G309" s="76"/>
      <c r="H309" s="76"/>
      <c r="I309" s="76"/>
      <c r="J309" s="76"/>
    </row>
    <row r="310">
      <c r="A310" s="76"/>
      <c r="B310" s="76"/>
      <c r="C310" s="76"/>
      <c r="D310" s="76"/>
      <c r="E310" s="76"/>
      <c r="F310" s="76"/>
      <c r="G310" s="76"/>
      <c r="H310" s="76"/>
      <c r="I310" s="76"/>
      <c r="J310" s="76"/>
    </row>
    <row r="311">
      <c r="A311" s="76"/>
      <c r="B311" s="76"/>
      <c r="C311" s="76"/>
      <c r="D311" s="76"/>
      <c r="E311" s="76"/>
      <c r="F311" s="76"/>
      <c r="G311" s="76"/>
      <c r="H311" s="76"/>
      <c r="I311" s="76"/>
      <c r="J311" s="76"/>
    </row>
    <row r="312">
      <c r="A312" s="76"/>
      <c r="B312" s="76"/>
      <c r="C312" s="76"/>
      <c r="D312" s="76"/>
      <c r="E312" s="76"/>
      <c r="F312" s="76"/>
      <c r="G312" s="76"/>
      <c r="H312" s="76"/>
      <c r="I312" s="76"/>
      <c r="J312" s="76"/>
    </row>
    <row r="313">
      <c r="A313" s="76"/>
      <c r="B313" s="76"/>
      <c r="C313" s="76"/>
      <c r="D313" s="76"/>
      <c r="E313" s="76"/>
      <c r="F313" s="76"/>
      <c r="G313" s="76"/>
      <c r="H313" s="76"/>
      <c r="I313" s="76"/>
      <c r="J313" s="76"/>
    </row>
    <row r="314">
      <c r="A314" s="76"/>
      <c r="B314" s="76"/>
      <c r="C314" s="76"/>
      <c r="D314" s="76"/>
      <c r="E314" s="76"/>
      <c r="F314" s="76"/>
      <c r="G314" s="76"/>
      <c r="H314" s="76"/>
      <c r="I314" s="76"/>
      <c r="J314" s="76"/>
    </row>
    <row r="315">
      <c r="A315" s="76"/>
      <c r="B315" s="76"/>
      <c r="C315" s="76"/>
      <c r="D315" s="76"/>
      <c r="E315" s="76"/>
      <c r="F315" s="76"/>
      <c r="G315" s="76"/>
      <c r="H315" s="76"/>
      <c r="I315" s="76"/>
      <c r="J315" s="76"/>
    </row>
    <row r="316">
      <c r="A316" s="76"/>
      <c r="B316" s="76"/>
      <c r="C316" s="76"/>
      <c r="D316" s="76"/>
      <c r="E316" s="76"/>
      <c r="F316" s="76"/>
      <c r="G316" s="76"/>
      <c r="H316" s="76"/>
      <c r="I316" s="76"/>
      <c r="J316" s="76"/>
    </row>
    <row r="317">
      <c r="A317" s="76"/>
      <c r="B317" s="76"/>
      <c r="C317" s="76"/>
      <c r="D317" s="76"/>
      <c r="E317" s="76"/>
      <c r="F317" s="76"/>
      <c r="G317" s="76"/>
      <c r="H317" s="76"/>
      <c r="I317" s="76"/>
      <c r="J317" s="76"/>
    </row>
    <row r="318">
      <c r="A318" s="76"/>
      <c r="B318" s="76"/>
      <c r="C318" s="76"/>
      <c r="D318" s="76"/>
      <c r="E318" s="76"/>
      <c r="F318" s="76"/>
      <c r="G318" s="76"/>
      <c r="H318" s="76"/>
      <c r="I318" s="76"/>
      <c r="J318" s="76"/>
    </row>
    <row r="319">
      <c r="A319" s="76"/>
      <c r="B319" s="76"/>
      <c r="C319" s="76"/>
      <c r="D319" s="76"/>
      <c r="E319" s="76"/>
      <c r="F319" s="76"/>
      <c r="G319" s="76"/>
      <c r="H319" s="76"/>
      <c r="I319" s="76"/>
      <c r="J319" s="76"/>
    </row>
    <row r="320">
      <c r="A320" s="76"/>
      <c r="B320" s="76"/>
      <c r="C320" s="76"/>
      <c r="D320" s="76"/>
      <c r="E320" s="76"/>
      <c r="F320" s="76"/>
      <c r="G320" s="76"/>
      <c r="H320" s="76"/>
      <c r="I320" s="76"/>
      <c r="J320" s="76"/>
    </row>
    <row r="321">
      <c r="A321" s="76"/>
      <c r="B321" s="76"/>
      <c r="C321" s="76"/>
      <c r="D321" s="76"/>
      <c r="E321" s="76"/>
      <c r="F321" s="76"/>
      <c r="G321" s="76"/>
      <c r="H321" s="76"/>
      <c r="I321" s="76"/>
      <c r="J321" s="76"/>
    </row>
    <row r="322">
      <c r="A322" s="76"/>
      <c r="B322" s="76"/>
      <c r="C322" s="76"/>
      <c r="D322" s="76"/>
      <c r="E322" s="76"/>
      <c r="F322" s="76"/>
      <c r="G322" s="76"/>
      <c r="H322" s="76"/>
      <c r="I322" s="76"/>
      <c r="J322" s="76"/>
    </row>
    <row r="323">
      <c r="A323" s="76"/>
      <c r="B323" s="76"/>
      <c r="C323" s="76"/>
      <c r="D323" s="76"/>
      <c r="E323" s="76"/>
      <c r="F323" s="76"/>
      <c r="G323" s="76"/>
      <c r="H323" s="76"/>
      <c r="I323" s="76"/>
      <c r="J323" s="76"/>
    </row>
    <row r="324">
      <c r="A324" s="76"/>
      <c r="B324" s="76"/>
      <c r="C324" s="76"/>
      <c r="D324" s="76"/>
      <c r="E324" s="76"/>
      <c r="F324" s="76"/>
      <c r="G324" s="76"/>
      <c r="H324" s="76"/>
      <c r="I324" s="76"/>
      <c r="J324" s="76"/>
    </row>
    <row r="325">
      <c r="A325" s="76"/>
      <c r="B325" s="76"/>
      <c r="C325" s="76"/>
      <c r="D325" s="76"/>
      <c r="E325" s="76"/>
      <c r="F325" s="76"/>
      <c r="G325" s="76"/>
      <c r="H325" s="76"/>
      <c r="I325" s="76"/>
      <c r="J325" s="76"/>
    </row>
    <row r="326">
      <c r="A326" s="76"/>
      <c r="B326" s="76"/>
      <c r="C326" s="76"/>
      <c r="D326" s="76"/>
      <c r="E326" s="76"/>
      <c r="F326" s="76"/>
      <c r="G326" s="76"/>
      <c r="H326" s="76"/>
      <c r="I326" s="76"/>
      <c r="J326" s="76"/>
    </row>
    <row r="327">
      <c r="A327" s="76"/>
      <c r="B327" s="76"/>
      <c r="C327" s="76"/>
      <c r="D327" s="76"/>
      <c r="E327" s="76"/>
      <c r="F327" s="76"/>
      <c r="G327" s="76"/>
      <c r="H327" s="76"/>
      <c r="I327" s="76"/>
      <c r="J327" s="76"/>
    </row>
    <row r="328">
      <c r="A328" s="76"/>
      <c r="B328" s="76"/>
      <c r="C328" s="76"/>
      <c r="D328" s="76"/>
      <c r="E328" s="76"/>
      <c r="F328" s="76"/>
      <c r="G328" s="76"/>
      <c r="H328" s="76"/>
      <c r="I328" s="76"/>
      <c r="J328" s="76"/>
    </row>
    <row r="329">
      <c r="A329" s="76"/>
      <c r="B329" s="76"/>
      <c r="C329" s="76"/>
      <c r="D329" s="76"/>
      <c r="E329" s="76"/>
      <c r="F329" s="76"/>
      <c r="G329" s="76"/>
      <c r="H329" s="76"/>
      <c r="I329" s="76"/>
      <c r="J329" s="76"/>
    </row>
    <row r="330">
      <c r="A330" s="76"/>
      <c r="B330" s="76"/>
      <c r="C330" s="76"/>
      <c r="D330" s="76"/>
      <c r="E330" s="76"/>
      <c r="F330" s="76"/>
      <c r="G330" s="76"/>
      <c r="H330" s="76"/>
      <c r="I330" s="76"/>
      <c r="J330" s="76"/>
    </row>
    <row r="331">
      <c r="A331" s="76"/>
      <c r="B331" s="76"/>
      <c r="C331" s="76"/>
      <c r="D331" s="76"/>
      <c r="E331" s="76"/>
      <c r="F331" s="76"/>
      <c r="G331" s="76"/>
      <c r="H331" s="76"/>
      <c r="I331" s="76"/>
      <c r="J331" s="76"/>
    </row>
    <row r="332">
      <c r="A332" s="76"/>
      <c r="B332" s="76"/>
      <c r="C332" s="76"/>
      <c r="D332" s="76"/>
      <c r="E332" s="76"/>
      <c r="F332" s="76"/>
      <c r="G332" s="76"/>
      <c r="H332" s="76"/>
      <c r="I332" s="76"/>
      <c r="J332" s="76"/>
    </row>
    <row r="333">
      <c r="A333" s="76"/>
      <c r="B333" s="76"/>
      <c r="C333" s="76"/>
      <c r="D333" s="76"/>
      <c r="E333" s="76"/>
      <c r="F333" s="76"/>
      <c r="G333" s="76"/>
      <c r="H333" s="76"/>
      <c r="I333" s="76"/>
      <c r="J333" s="76"/>
    </row>
    <row r="334">
      <c r="A334" s="76"/>
      <c r="B334" s="76"/>
      <c r="C334" s="76"/>
      <c r="D334" s="76"/>
      <c r="E334" s="76"/>
      <c r="F334" s="76"/>
      <c r="G334" s="76"/>
      <c r="H334" s="76"/>
      <c r="I334" s="76"/>
      <c r="J334" s="76"/>
    </row>
    <row r="335">
      <c r="A335" s="76"/>
      <c r="B335" s="76"/>
      <c r="C335" s="76"/>
      <c r="D335" s="76"/>
      <c r="E335" s="76"/>
      <c r="F335" s="76"/>
      <c r="G335" s="76"/>
      <c r="H335" s="76"/>
      <c r="I335" s="76"/>
      <c r="J335" s="76"/>
    </row>
    <row r="336">
      <c r="A336" s="76"/>
      <c r="B336" s="76"/>
      <c r="C336" s="76"/>
      <c r="D336" s="76"/>
      <c r="E336" s="76"/>
      <c r="F336" s="76"/>
      <c r="G336" s="76"/>
      <c r="H336" s="76"/>
      <c r="I336" s="76"/>
      <c r="J336" s="76"/>
    </row>
    <row r="337">
      <c r="A337" s="76"/>
      <c r="B337" s="76"/>
      <c r="C337" s="76"/>
      <c r="D337" s="76"/>
      <c r="E337" s="76"/>
      <c r="F337" s="76"/>
      <c r="G337" s="76"/>
      <c r="H337" s="76"/>
      <c r="I337" s="76"/>
      <c r="J337" s="76"/>
    </row>
    <row r="338">
      <c r="A338" s="76"/>
      <c r="B338" s="76"/>
      <c r="C338" s="76"/>
      <c r="D338" s="76"/>
      <c r="E338" s="76"/>
      <c r="F338" s="76"/>
      <c r="G338" s="76"/>
      <c r="H338" s="76"/>
      <c r="I338" s="76"/>
      <c r="J338" s="76"/>
    </row>
    <row r="339">
      <c r="A339" s="76"/>
      <c r="B339" s="76"/>
      <c r="C339" s="76"/>
      <c r="D339" s="76"/>
      <c r="E339" s="76"/>
      <c r="F339" s="76"/>
      <c r="G339" s="76"/>
      <c r="H339" s="76"/>
      <c r="I339" s="76"/>
      <c r="J339" s="76"/>
    </row>
    <row r="340">
      <c r="A340" s="76"/>
      <c r="B340" s="76"/>
      <c r="C340" s="76"/>
      <c r="D340" s="76"/>
      <c r="E340" s="76"/>
      <c r="F340" s="76"/>
      <c r="G340" s="76"/>
      <c r="H340" s="76"/>
      <c r="I340" s="76"/>
      <c r="J340" s="76"/>
    </row>
    <row r="341">
      <c r="A341" s="76"/>
      <c r="B341" s="76"/>
      <c r="C341" s="76"/>
      <c r="D341" s="76"/>
      <c r="E341" s="76"/>
      <c r="F341" s="76"/>
      <c r="G341" s="76"/>
      <c r="H341" s="76"/>
      <c r="I341" s="76"/>
      <c r="J341" s="76"/>
    </row>
    <row r="342">
      <c r="A342" s="76"/>
      <c r="B342" s="76"/>
      <c r="C342" s="76"/>
      <c r="D342" s="76"/>
      <c r="E342" s="76"/>
      <c r="F342" s="76"/>
      <c r="G342" s="76"/>
      <c r="H342" s="76"/>
      <c r="I342" s="76"/>
      <c r="J342" s="76"/>
    </row>
    <row r="343">
      <c r="A343" s="76"/>
      <c r="B343" s="76"/>
      <c r="C343" s="76"/>
      <c r="D343" s="76"/>
      <c r="E343" s="76"/>
      <c r="F343" s="76"/>
      <c r="G343" s="76"/>
      <c r="H343" s="76"/>
      <c r="I343" s="76"/>
      <c r="J343" s="76"/>
    </row>
    <row r="344">
      <c r="A344" s="76"/>
      <c r="B344" s="76"/>
      <c r="C344" s="76"/>
      <c r="D344" s="76"/>
      <c r="E344" s="76"/>
      <c r="F344" s="76"/>
      <c r="G344" s="76"/>
      <c r="H344" s="76"/>
      <c r="I344" s="76"/>
      <c r="J344" s="76"/>
    </row>
    <row r="345">
      <c r="A345" s="76"/>
      <c r="B345" s="76"/>
      <c r="C345" s="76"/>
      <c r="D345" s="76"/>
      <c r="E345" s="76"/>
      <c r="F345" s="76"/>
      <c r="G345" s="76"/>
      <c r="H345" s="76"/>
      <c r="I345" s="76"/>
      <c r="J345" s="76"/>
    </row>
    <row r="346">
      <c r="A346" s="76"/>
      <c r="B346" s="76"/>
      <c r="C346" s="76"/>
      <c r="D346" s="76"/>
      <c r="E346" s="76"/>
      <c r="F346" s="76"/>
      <c r="G346" s="76"/>
      <c r="H346" s="76"/>
      <c r="I346" s="76"/>
      <c r="J346" s="76"/>
    </row>
    <row r="347">
      <c r="A347" s="76"/>
      <c r="B347" s="76"/>
      <c r="C347" s="76"/>
      <c r="D347" s="76"/>
      <c r="E347" s="76"/>
      <c r="F347" s="76"/>
      <c r="G347" s="76"/>
      <c r="H347" s="76"/>
      <c r="I347" s="76"/>
      <c r="J347" s="76"/>
    </row>
    <row r="348">
      <c r="A348" s="76"/>
      <c r="B348" s="76"/>
      <c r="C348" s="76"/>
      <c r="D348" s="76"/>
      <c r="E348" s="76"/>
      <c r="F348" s="76"/>
      <c r="G348" s="76"/>
      <c r="H348" s="76"/>
      <c r="I348" s="76"/>
      <c r="J348" s="76"/>
    </row>
    <row r="349">
      <c r="A349" s="76"/>
      <c r="B349" s="76"/>
      <c r="C349" s="76"/>
      <c r="D349" s="76"/>
      <c r="E349" s="76"/>
      <c r="F349" s="76"/>
      <c r="G349" s="76"/>
      <c r="H349" s="76"/>
      <c r="I349" s="76"/>
      <c r="J349" s="76"/>
    </row>
    <row r="350">
      <c r="A350" s="76"/>
      <c r="B350" s="76"/>
      <c r="C350" s="76"/>
      <c r="D350" s="76"/>
      <c r="E350" s="76"/>
      <c r="F350" s="76"/>
      <c r="G350" s="76"/>
      <c r="H350" s="76"/>
      <c r="I350" s="76"/>
      <c r="J350" s="76"/>
    </row>
    <row r="351">
      <c r="A351" s="76"/>
      <c r="B351" s="76"/>
      <c r="C351" s="76"/>
      <c r="D351" s="76"/>
      <c r="E351" s="76"/>
      <c r="F351" s="76"/>
      <c r="G351" s="76"/>
      <c r="H351" s="76"/>
      <c r="I351" s="76"/>
      <c r="J351" s="76"/>
    </row>
    <row r="352">
      <c r="A352" s="76"/>
      <c r="B352" s="76"/>
      <c r="C352" s="76"/>
      <c r="D352" s="76"/>
      <c r="E352" s="76"/>
      <c r="F352" s="76"/>
      <c r="G352" s="76"/>
      <c r="H352" s="76"/>
      <c r="I352" s="76"/>
      <c r="J352" s="76"/>
    </row>
    <row r="353">
      <c r="A353" s="76"/>
      <c r="B353" s="76"/>
      <c r="C353" s="76"/>
      <c r="D353" s="76"/>
      <c r="E353" s="76"/>
      <c r="F353" s="76"/>
      <c r="G353" s="76"/>
      <c r="H353" s="76"/>
      <c r="I353" s="76"/>
      <c r="J353" s="76"/>
    </row>
    <row r="354">
      <c r="A354" s="76"/>
      <c r="B354" s="76"/>
      <c r="C354" s="76"/>
      <c r="D354" s="76"/>
      <c r="E354" s="76"/>
      <c r="F354" s="76"/>
      <c r="G354" s="76"/>
      <c r="H354" s="76"/>
      <c r="I354" s="76"/>
      <c r="J354" s="76"/>
    </row>
    <row r="355">
      <c r="A355" s="76"/>
      <c r="B355" s="76"/>
      <c r="C355" s="76"/>
      <c r="D355" s="76"/>
      <c r="E355" s="76"/>
      <c r="F355" s="76"/>
      <c r="G355" s="76"/>
      <c r="H355" s="76"/>
      <c r="I355" s="76"/>
      <c r="J355" s="76"/>
    </row>
    <row r="356">
      <c r="A356" s="76"/>
      <c r="B356" s="76"/>
      <c r="C356" s="76"/>
      <c r="D356" s="76"/>
      <c r="E356" s="76"/>
      <c r="F356" s="76"/>
      <c r="G356" s="76"/>
      <c r="H356" s="76"/>
      <c r="I356" s="76"/>
      <c r="J356" s="76"/>
    </row>
    <row r="357">
      <c r="A357" s="76"/>
      <c r="B357" s="76"/>
      <c r="C357" s="76"/>
      <c r="D357" s="76"/>
      <c r="E357" s="76"/>
      <c r="F357" s="76"/>
      <c r="G357" s="76"/>
      <c r="H357" s="76"/>
      <c r="I357" s="76"/>
      <c r="J357" s="76"/>
    </row>
    <row r="358">
      <c r="A358" s="76"/>
      <c r="B358" s="76"/>
      <c r="C358" s="76"/>
      <c r="D358" s="76"/>
      <c r="E358" s="76"/>
      <c r="F358" s="76"/>
      <c r="G358" s="76"/>
      <c r="H358" s="76"/>
      <c r="I358" s="76"/>
      <c r="J358" s="76"/>
    </row>
    <row r="359">
      <c r="A359" s="76"/>
      <c r="B359" s="76"/>
      <c r="C359" s="76"/>
      <c r="D359" s="76"/>
      <c r="E359" s="76"/>
      <c r="F359" s="76"/>
      <c r="G359" s="76"/>
      <c r="H359" s="76"/>
      <c r="I359" s="76"/>
      <c r="J359" s="76"/>
    </row>
    <row r="360">
      <c r="A360" s="76"/>
      <c r="B360" s="76"/>
      <c r="C360" s="76"/>
      <c r="D360" s="76"/>
      <c r="E360" s="76"/>
      <c r="F360" s="76"/>
      <c r="G360" s="76"/>
      <c r="H360" s="76"/>
      <c r="I360" s="76"/>
      <c r="J360" s="76"/>
    </row>
    <row r="361">
      <c r="A361" s="76"/>
      <c r="B361" s="76"/>
      <c r="C361" s="76"/>
      <c r="D361" s="76"/>
      <c r="E361" s="76"/>
      <c r="F361" s="76"/>
      <c r="G361" s="76"/>
      <c r="H361" s="76"/>
      <c r="I361" s="76"/>
      <c r="J361" s="76"/>
    </row>
    <row r="362">
      <c r="A362" s="76"/>
      <c r="B362" s="76"/>
      <c r="C362" s="76"/>
      <c r="D362" s="76"/>
      <c r="E362" s="76"/>
      <c r="F362" s="76"/>
      <c r="G362" s="76"/>
      <c r="H362" s="76"/>
      <c r="I362" s="76"/>
      <c r="J362" s="76"/>
    </row>
    <row r="363">
      <c r="A363" s="76"/>
      <c r="B363" s="76"/>
      <c r="C363" s="76"/>
      <c r="D363" s="76"/>
      <c r="E363" s="76"/>
      <c r="F363" s="76"/>
      <c r="G363" s="76"/>
      <c r="H363" s="76"/>
      <c r="I363" s="76"/>
      <c r="J363" s="76"/>
    </row>
    <row r="364">
      <c r="A364" s="76"/>
      <c r="B364" s="76"/>
      <c r="C364" s="76"/>
      <c r="D364" s="76"/>
      <c r="E364" s="76"/>
      <c r="F364" s="76"/>
      <c r="G364" s="76"/>
      <c r="H364" s="76"/>
      <c r="I364" s="76"/>
      <c r="J364" s="76"/>
    </row>
    <row r="365">
      <c r="A365" s="76"/>
      <c r="B365" s="76"/>
      <c r="C365" s="76"/>
      <c r="D365" s="76"/>
      <c r="E365" s="76"/>
      <c r="F365" s="76"/>
      <c r="G365" s="76"/>
      <c r="H365" s="76"/>
      <c r="I365" s="76"/>
      <c r="J365" s="76"/>
    </row>
    <row r="366">
      <c r="A366" s="76"/>
      <c r="B366" s="76"/>
      <c r="C366" s="76"/>
      <c r="D366" s="76"/>
      <c r="E366" s="76"/>
      <c r="F366" s="76"/>
      <c r="G366" s="76"/>
      <c r="H366" s="76"/>
      <c r="I366" s="76"/>
      <c r="J366" s="76"/>
    </row>
    <row r="367">
      <c r="A367" s="76"/>
      <c r="B367" s="76"/>
      <c r="C367" s="76"/>
      <c r="D367" s="76"/>
      <c r="E367" s="76"/>
      <c r="F367" s="76"/>
      <c r="G367" s="76"/>
      <c r="H367" s="76"/>
      <c r="I367" s="76"/>
      <c r="J367" s="76"/>
    </row>
    <row r="368">
      <c r="A368" s="76"/>
      <c r="B368" s="76"/>
      <c r="C368" s="76"/>
      <c r="D368" s="76"/>
      <c r="E368" s="76"/>
      <c r="F368" s="76"/>
      <c r="G368" s="76"/>
      <c r="H368" s="76"/>
      <c r="I368" s="76"/>
      <c r="J368" s="76"/>
    </row>
    <row r="369">
      <c r="A369" s="76"/>
      <c r="B369" s="76"/>
      <c r="C369" s="76"/>
      <c r="D369" s="76"/>
      <c r="E369" s="76"/>
      <c r="F369" s="76"/>
      <c r="G369" s="76"/>
      <c r="H369" s="76"/>
      <c r="I369" s="76"/>
      <c r="J369" s="76"/>
    </row>
    <row r="370">
      <c r="A370" s="76"/>
      <c r="B370" s="76"/>
      <c r="C370" s="76"/>
      <c r="D370" s="76"/>
      <c r="E370" s="76"/>
      <c r="F370" s="76"/>
      <c r="G370" s="76"/>
      <c r="H370" s="76"/>
      <c r="I370" s="76"/>
      <c r="J370" s="76"/>
    </row>
    <row r="371">
      <c r="A371" s="76"/>
      <c r="B371" s="76"/>
      <c r="C371" s="76"/>
      <c r="D371" s="76"/>
      <c r="E371" s="76"/>
      <c r="F371" s="76"/>
      <c r="G371" s="76"/>
      <c r="H371" s="76"/>
      <c r="I371" s="76"/>
      <c r="J371" s="76"/>
    </row>
    <row r="372">
      <c r="A372" s="76"/>
      <c r="B372" s="76"/>
      <c r="C372" s="76"/>
      <c r="D372" s="76"/>
      <c r="E372" s="76"/>
      <c r="F372" s="76"/>
      <c r="G372" s="76"/>
      <c r="H372" s="76"/>
      <c r="I372" s="76"/>
      <c r="J372" s="76"/>
    </row>
    <row r="373">
      <c r="A373" s="76"/>
      <c r="B373" s="76"/>
      <c r="C373" s="76"/>
      <c r="D373" s="76"/>
      <c r="E373" s="76"/>
      <c r="F373" s="76"/>
      <c r="G373" s="76"/>
      <c r="H373" s="76"/>
      <c r="I373" s="76"/>
      <c r="J373" s="76"/>
    </row>
    <row r="374">
      <c r="A374" s="76"/>
      <c r="B374" s="76"/>
      <c r="C374" s="76"/>
      <c r="D374" s="76"/>
      <c r="E374" s="76"/>
      <c r="F374" s="76"/>
      <c r="G374" s="76"/>
      <c r="H374" s="76"/>
      <c r="I374" s="76"/>
      <c r="J374" s="76"/>
    </row>
    <row r="375">
      <c r="A375" s="76"/>
      <c r="B375" s="76"/>
      <c r="C375" s="76"/>
      <c r="D375" s="76"/>
      <c r="E375" s="76"/>
      <c r="F375" s="76"/>
      <c r="G375" s="76"/>
      <c r="H375" s="76"/>
      <c r="I375" s="76"/>
      <c r="J375" s="76"/>
    </row>
    <row r="376">
      <c r="A376" s="76"/>
      <c r="B376" s="76"/>
      <c r="C376" s="76"/>
      <c r="D376" s="76"/>
      <c r="E376" s="76"/>
      <c r="F376" s="76"/>
      <c r="G376" s="76"/>
      <c r="H376" s="76"/>
      <c r="I376" s="76"/>
      <c r="J376" s="76"/>
    </row>
    <row r="377">
      <c r="A377" s="76"/>
      <c r="B377" s="76"/>
      <c r="C377" s="76"/>
      <c r="D377" s="76"/>
      <c r="E377" s="76"/>
      <c r="F377" s="76"/>
      <c r="G377" s="76"/>
      <c r="H377" s="76"/>
      <c r="I377" s="76"/>
      <c r="J377" s="76"/>
    </row>
    <row r="378">
      <c r="A378" s="76"/>
      <c r="B378" s="76"/>
      <c r="C378" s="76"/>
      <c r="D378" s="76"/>
      <c r="E378" s="76"/>
      <c r="F378" s="76"/>
      <c r="G378" s="76"/>
      <c r="H378" s="76"/>
      <c r="I378" s="76"/>
      <c r="J378" s="76"/>
    </row>
    <row r="379">
      <c r="A379" s="76"/>
      <c r="B379" s="76"/>
      <c r="C379" s="76"/>
      <c r="D379" s="76"/>
      <c r="E379" s="76"/>
      <c r="F379" s="76"/>
      <c r="G379" s="76"/>
      <c r="H379" s="76"/>
      <c r="I379" s="76"/>
      <c r="J379" s="76"/>
    </row>
    <row r="380">
      <c r="A380" s="76"/>
      <c r="B380" s="76"/>
      <c r="C380" s="76"/>
      <c r="D380" s="76"/>
      <c r="E380" s="76"/>
      <c r="F380" s="76"/>
      <c r="G380" s="76"/>
      <c r="H380" s="76"/>
      <c r="I380" s="76"/>
      <c r="J380" s="76"/>
    </row>
    <row r="381">
      <c r="A381" s="76"/>
      <c r="B381" s="76"/>
      <c r="C381" s="76"/>
      <c r="D381" s="76"/>
      <c r="E381" s="76"/>
      <c r="F381" s="76"/>
      <c r="G381" s="76"/>
      <c r="H381" s="76"/>
      <c r="I381" s="76"/>
      <c r="J381" s="76"/>
    </row>
    <row r="382">
      <c r="A382" s="76"/>
      <c r="B382" s="76"/>
      <c r="C382" s="76"/>
      <c r="D382" s="76"/>
      <c r="E382" s="76"/>
      <c r="F382" s="76"/>
      <c r="G382" s="76"/>
      <c r="H382" s="76"/>
      <c r="I382" s="76"/>
      <c r="J382" s="76"/>
    </row>
    <row r="383">
      <c r="A383" s="76"/>
      <c r="B383" s="76"/>
      <c r="C383" s="76"/>
      <c r="D383" s="76"/>
      <c r="E383" s="76"/>
      <c r="F383" s="76"/>
      <c r="G383" s="76"/>
      <c r="H383" s="76"/>
      <c r="I383" s="76"/>
      <c r="J383" s="76"/>
    </row>
    <row r="384">
      <c r="A384" s="76"/>
      <c r="B384" s="76"/>
      <c r="C384" s="76"/>
      <c r="D384" s="76"/>
      <c r="E384" s="76"/>
      <c r="F384" s="76"/>
      <c r="G384" s="76"/>
      <c r="H384" s="76"/>
      <c r="I384" s="76"/>
      <c r="J384" s="76"/>
    </row>
    <row r="385">
      <c r="A385" s="76"/>
      <c r="B385" s="76"/>
      <c r="C385" s="76"/>
      <c r="D385" s="76"/>
      <c r="E385" s="76"/>
      <c r="F385" s="76"/>
      <c r="G385" s="76"/>
      <c r="H385" s="76"/>
      <c r="I385" s="76"/>
      <c r="J385" s="76"/>
    </row>
    <row r="386">
      <c r="A386" s="76"/>
      <c r="B386" s="76"/>
      <c r="C386" s="76"/>
      <c r="D386" s="76"/>
      <c r="E386" s="76"/>
      <c r="F386" s="76"/>
      <c r="G386" s="76"/>
      <c r="H386" s="76"/>
      <c r="I386" s="76"/>
      <c r="J386" s="76"/>
    </row>
    <row r="387">
      <c r="A387" s="76"/>
      <c r="B387" s="76"/>
      <c r="C387" s="76"/>
      <c r="D387" s="76"/>
      <c r="E387" s="76"/>
      <c r="F387" s="76"/>
      <c r="G387" s="76"/>
      <c r="H387" s="76"/>
      <c r="I387" s="76"/>
      <c r="J387" s="76"/>
    </row>
    <row r="388">
      <c r="A388" s="76"/>
      <c r="B388" s="76"/>
      <c r="C388" s="76"/>
      <c r="D388" s="76"/>
      <c r="E388" s="76"/>
      <c r="F388" s="76"/>
      <c r="G388" s="76"/>
      <c r="H388" s="76"/>
      <c r="I388" s="76"/>
      <c r="J388" s="76"/>
    </row>
    <row r="389">
      <c r="A389" s="76"/>
      <c r="B389" s="76"/>
      <c r="C389" s="76"/>
      <c r="D389" s="76"/>
      <c r="E389" s="76"/>
      <c r="F389" s="76"/>
      <c r="G389" s="76"/>
      <c r="H389" s="76"/>
      <c r="I389" s="76"/>
      <c r="J389" s="76"/>
    </row>
    <row r="390">
      <c r="A390" s="76"/>
      <c r="B390" s="76"/>
      <c r="C390" s="76"/>
      <c r="D390" s="76"/>
      <c r="E390" s="76"/>
      <c r="F390" s="76"/>
      <c r="G390" s="76"/>
      <c r="H390" s="76"/>
      <c r="I390" s="76"/>
      <c r="J390" s="76"/>
    </row>
    <row r="391">
      <c r="A391" s="76"/>
      <c r="B391" s="76"/>
      <c r="C391" s="76"/>
      <c r="D391" s="76"/>
      <c r="E391" s="76"/>
      <c r="F391" s="76"/>
      <c r="G391" s="76"/>
      <c r="H391" s="76"/>
      <c r="I391" s="76"/>
      <c r="J391" s="76"/>
    </row>
    <row r="392">
      <c r="A392" s="76"/>
      <c r="B392" s="76"/>
      <c r="C392" s="76"/>
      <c r="D392" s="76"/>
      <c r="E392" s="76"/>
      <c r="F392" s="76"/>
      <c r="G392" s="76"/>
      <c r="H392" s="76"/>
      <c r="I392" s="76"/>
      <c r="J392" s="76"/>
    </row>
    <row r="393">
      <c r="A393" s="76"/>
      <c r="B393" s="76"/>
      <c r="C393" s="76"/>
      <c r="D393" s="76"/>
      <c r="E393" s="76"/>
      <c r="F393" s="76"/>
      <c r="G393" s="76"/>
      <c r="H393" s="76"/>
      <c r="I393" s="76"/>
      <c r="J393" s="76"/>
    </row>
    <row r="394">
      <c r="A394" s="76"/>
      <c r="B394" s="76"/>
      <c r="C394" s="76"/>
      <c r="D394" s="76"/>
      <c r="E394" s="76"/>
      <c r="F394" s="76"/>
      <c r="G394" s="76"/>
      <c r="H394" s="76"/>
      <c r="I394" s="76"/>
      <c r="J394" s="76"/>
    </row>
    <row r="395">
      <c r="A395" s="76"/>
      <c r="B395" s="76"/>
      <c r="C395" s="76"/>
      <c r="D395" s="76"/>
      <c r="E395" s="76"/>
      <c r="F395" s="76"/>
      <c r="G395" s="76"/>
      <c r="H395" s="76"/>
      <c r="I395" s="76"/>
      <c r="J395" s="76"/>
    </row>
    <row r="396">
      <c r="A396" s="76"/>
      <c r="B396" s="76"/>
      <c r="C396" s="76"/>
      <c r="D396" s="76"/>
      <c r="E396" s="76"/>
      <c r="F396" s="76"/>
      <c r="G396" s="76"/>
      <c r="H396" s="76"/>
      <c r="I396" s="76"/>
      <c r="J396" s="76"/>
    </row>
    <row r="397">
      <c r="A397" s="76"/>
      <c r="B397" s="76"/>
      <c r="C397" s="76"/>
      <c r="D397" s="76"/>
      <c r="E397" s="76"/>
      <c r="F397" s="76"/>
      <c r="G397" s="76"/>
      <c r="H397" s="76"/>
      <c r="I397" s="76"/>
      <c r="J397" s="76"/>
    </row>
    <row r="398">
      <c r="A398" s="76"/>
      <c r="B398" s="76"/>
      <c r="C398" s="76"/>
      <c r="D398" s="76"/>
      <c r="E398" s="76"/>
      <c r="F398" s="76"/>
      <c r="G398" s="76"/>
      <c r="H398" s="76"/>
      <c r="I398" s="76"/>
      <c r="J398" s="76"/>
    </row>
    <row r="399">
      <c r="A399" s="76"/>
      <c r="B399" s="76"/>
      <c r="C399" s="76"/>
      <c r="D399" s="76"/>
      <c r="E399" s="76"/>
      <c r="F399" s="76"/>
      <c r="G399" s="76"/>
      <c r="H399" s="76"/>
      <c r="I399" s="76"/>
      <c r="J399" s="76"/>
    </row>
    <row r="400">
      <c r="A400" s="76"/>
      <c r="B400" s="76"/>
      <c r="C400" s="76"/>
      <c r="D400" s="76"/>
      <c r="E400" s="76"/>
      <c r="F400" s="76"/>
      <c r="G400" s="76"/>
      <c r="H400" s="76"/>
      <c r="I400" s="76"/>
      <c r="J400" s="76"/>
    </row>
    <row r="401">
      <c r="A401" s="76"/>
      <c r="B401" s="76"/>
      <c r="C401" s="76"/>
      <c r="D401" s="76"/>
      <c r="E401" s="76"/>
      <c r="F401" s="76"/>
      <c r="G401" s="76"/>
      <c r="H401" s="76"/>
      <c r="I401" s="76"/>
      <c r="J401" s="76"/>
    </row>
    <row r="402">
      <c r="A402" s="76"/>
      <c r="B402" s="76"/>
      <c r="C402" s="76"/>
      <c r="D402" s="76"/>
      <c r="E402" s="76"/>
      <c r="F402" s="76"/>
      <c r="G402" s="76"/>
      <c r="H402" s="76"/>
      <c r="I402" s="76"/>
      <c r="J402" s="76"/>
    </row>
    <row r="403">
      <c r="A403" s="76"/>
      <c r="B403" s="76"/>
      <c r="C403" s="76"/>
      <c r="D403" s="76"/>
      <c r="E403" s="76"/>
      <c r="F403" s="76"/>
      <c r="G403" s="76"/>
      <c r="H403" s="76"/>
      <c r="I403" s="76"/>
      <c r="J403" s="76"/>
    </row>
    <row r="404">
      <c r="A404" s="76"/>
      <c r="B404" s="76"/>
      <c r="C404" s="76"/>
      <c r="D404" s="76"/>
      <c r="E404" s="76"/>
      <c r="F404" s="76"/>
      <c r="G404" s="76"/>
      <c r="H404" s="76"/>
      <c r="I404" s="76"/>
      <c r="J404" s="76"/>
    </row>
    <row r="405">
      <c r="A405" s="76"/>
      <c r="B405" s="76"/>
      <c r="C405" s="76"/>
      <c r="D405" s="76"/>
      <c r="E405" s="76"/>
      <c r="F405" s="76"/>
      <c r="G405" s="76"/>
      <c r="H405" s="76"/>
      <c r="I405" s="76"/>
      <c r="J405" s="76"/>
    </row>
    <row r="406">
      <c r="A406" s="76"/>
      <c r="B406" s="76"/>
      <c r="C406" s="76"/>
      <c r="D406" s="76"/>
      <c r="E406" s="76"/>
      <c r="F406" s="76"/>
      <c r="G406" s="76"/>
      <c r="H406" s="76"/>
      <c r="I406" s="76"/>
      <c r="J406" s="76"/>
    </row>
    <row r="407">
      <c r="A407" s="76"/>
      <c r="B407" s="76"/>
      <c r="C407" s="76"/>
      <c r="D407" s="76"/>
      <c r="E407" s="76"/>
      <c r="F407" s="76"/>
      <c r="G407" s="76"/>
      <c r="H407" s="76"/>
      <c r="I407" s="76"/>
      <c r="J407" s="76"/>
    </row>
    <row r="408">
      <c r="A408" s="76"/>
      <c r="B408" s="76"/>
      <c r="C408" s="76"/>
      <c r="D408" s="76"/>
      <c r="E408" s="76"/>
      <c r="F408" s="76"/>
      <c r="G408" s="76"/>
      <c r="H408" s="76"/>
      <c r="I408" s="76"/>
      <c r="J408" s="76"/>
    </row>
    <row r="409">
      <c r="A409" s="76"/>
      <c r="B409" s="76"/>
      <c r="C409" s="76"/>
      <c r="D409" s="76"/>
      <c r="E409" s="76"/>
      <c r="F409" s="76"/>
      <c r="G409" s="76"/>
      <c r="H409" s="76"/>
      <c r="I409" s="76"/>
      <c r="J409" s="76"/>
    </row>
    <row r="410">
      <c r="A410" s="76"/>
      <c r="B410" s="76"/>
      <c r="C410" s="76"/>
      <c r="D410" s="76"/>
      <c r="E410" s="76"/>
      <c r="F410" s="76"/>
      <c r="G410" s="76"/>
      <c r="H410" s="76"/>
      <c r="I410" s="76"/>
      <c r="J410" s="76"/>
    </row>
    <row r="411">
      <c r="A411" s="76"/>
      <c r="B411" s="76"/>
      <c r="C411" s="76"/>
      <c r="D411" s="76"/>
      <c r="E411" s="76"/>
      <c r="F411" s="76"/>
      <c r="G411" s="76"/>
      <c r="H411" s="76"/>
      <c r="I411" s="76"/>
      <c r="J411" s="76"/>
    </row>
    <row r="412">
      <c r="A412" s="76"/>
      <c r="B412" s="76"/>
      <c r="C412" s="76"/>
      <c r="D412" s="76"/>
      <c r="E412" s="76"/>
      <c r="F412" s="76"/>
      <c r="G412" s="76"/>
      <c r="H412" s="76"/>
      <c r="I412" s="76"/>
      <c r="J412" s="76"/>
    </row>
    <row r="413">
      <c r="A413" s="76"/>
      <c r="B413" s="76"/>
      <c r="C413" s="76"/>
      <c r="D413" s="76"/>
      <c r="E413" s="76"/>
      <c r="F413" s="76"/>
      <c r="G413" s="76"/>
      <c r="H413" s="76"/>
      <c r="I413" s="76"/>
      <c r="J413" s="76"/>
    </row>
    <row r="414">
      <c r="A414" s="76"/>
      <c r="B414" s="76"/>
      <c r="C414" s="76"/>
      <c r="D414" s="76"/>
      <c r="E414" s="76"/>
      <c r="F414" s="76"/>
      <c r="G414" s="76"/>
      <c r="H414" s="76"/>
      <c r="I414" s="76"/>
      <c r="J414" s="76"/>
    </row>
    <row r="415">
      <c r="A415" s="76"/>
      <c r="B415" s="76"/>
      <c r="C415" s="76"/>
      <c r="D415" s="76"/>
      <c r="E415" s="76"/>
      <c r="F415" s="76"/>
      <c r="G415" s="76"/>
      <c r="H415" s="76"/>
      <c r="I415" s="76"/>
      <c r="J415" s="76"/>
    </row>
    <row r="416">
      <c r="A416" s="76"/>
      <c r="B416" s="76"/>
      <c r="C416" s="76"/>
      <c r="D416" s="76"/>
      <c r="E416" s="76"/>
      <c r="F416" s="76"/>
      <c r="G416" s="76"/>
      <c r="H416" s="76"/>
      <c r="I416" s="76"/>
      <c r="J416" s="76"/>
    </row>
    <row r="417">
      <c r="A417" s="76"/>
      <c r="B417" s="76"/>
      <c r="C417" s="76"/>
      <c r="D417" s="76"/>
      <c r="E417" s="76"/>
      <c r="F417" s="76"/>
      <c r="G417" s="76"/>
      <c r="H417" s="76"/>
      <c r="I417" s="76"/>
      <c r="J417" s="76"/>
    </row>
    <row r="418">
      <c r="A418" s="76"/>
      <c r="B418" s="76"/>
      <c r="C418" s="76"/>
      <c r="D418" s="76"/>
      <c r="E418" s="76"/>
      <c r="F418" s="76"/>
      <c r="G418" s="76"/>
      <c r="H418" s="76"/>
      <c r="I418" s="76"/>
      <c r="J418" s="76"/>
    </row>
    <row r="419">
      <c r="A419" s="76"/>
      <c r="B419" s="76"/>
      <c r="C419" s="76"/>
      <c r="D419" s="76"/>
      <c r="E419" s="76"/>
      <c r="F419" s="76"/>
      <c r="G419" s="76"/>
      <c r="H419" s="76"/>
      <c r="I419" s="76"/>
      <c r="J419" s="76"/>
    </row>
    <row r="420">
      <c r="A420" s="76"/>
      <c r="B420" s="76"/>
      <c r="C420" s="76"/>
      <c r="D420" s="76"/>
      <c r="E420" s="76"/>
      <c r="F420" s="76"/>
      <c r="G420" s="76"/>
      <c r="H420" s="76"/>
      <c r="I420" s="76"/>
      <c r="J420" s="76"/>
    </row>
    <row r="421">
      <c r="A421" s="76"/>
      <c r="B421" s="76"/>
      <c r="C421" s="76"/>
      <c r="D421" s="76"/>
      <c r="E421" s="76"/>
      <c r="F421" s="76"/>
      <c r="G421" s="76"/>
      <c r="H421" s="76"/>
      <c r="I421" s="76"/>
      <c r="J421" s="76"/>
    </row>
    <row r="422">
      <c r="A422" s="76"/>
      <c r="B422" s="76"/>
      <c r="C422" s="76"/>
      <c r="D422" s="76"/>
      <c r="E422" s="76"/>
      <c r="F422" s="76"/>
      <c r="G422" s="76"/>
      <c r="H422" s="76"/>
      <c r="I422" s="76"/>
      <c r="J422" s="76"/>
    </row>
    <row r="423">
      <c r="A423" s="76"/>
      <c r="B423" s="76"/>
      <c r="C423" s="76"/>
      <c r="D423" s="76"/>
      <c r="E423" s="76"/>
      <c r="F423" s="76"/>
      <c r="G423" s="76"/>
      <c r="H423" s="76"/>
      <c r="I423" s="76"/>
      <c r="J423" s="76"/>
    </row>
    <row r="424">
      <c r="A424" s="76"/>
      <c r="B424" s="76"/>
      <c r="C424" s="76"/>
      <c r="D424" s="76"/>
      <c r="E424" s="76"/>
      <c r="F424" s="76"/>
      <c r="G424" s="76"/>
      <c r="H424" s="76"/>
      <c r="I424" s="76"/>
      <c r="J424" s="76"/>
    </row>
    <row r="425">
      <c r="A425" s="76"/>
      <c r="B425" s="76"/>
      <c r="C425" s="76"/>
      <c r="D425" s="76"/>
      <c r="E425" s="76"/>
      <c r="F425" s="76"/>
      <c r="G425" s="76"/>
      <c r="H425" s="76"/>
      <c r="I425" s="76"/>
      <c r="J425" s="76"/>
    </row>
    <row r="426">
      <c r="A426" s="76"/>
      <c r="B426" s="76"/>
      <c r="C426" s="76"/>
      <c r="D426" s="76"/>
      <c r="E426" s="76"/>
      <c r="F426" s="76"/>
      <c r="G426" s="76"/>
      <c r="H426" s="76"/>
      <c r="I426" s="76"/>
      <c r="J426" s="76"/>
    </row>
    <row r="427">
      <c r="A427" s="76"/>
      <c r="B427" s="76"/>
      <c r="C427" s="76"/>
      <c r="D427" s="76"/>
      <c r="E427" s="76"/>
      <c r="F427" s="76"/>
      <c r="G427" s="76"/>
      <c r="H427" s="76"/>
      <c r="I427" s="76"/>
      <c r="J427" s="76"/>
    </row>
    <row r="428">
      <c r="A428" s="76"/>
      <c r="B428" s="76"/>
      <c r="C428" s="76"/>
      <c r="D428" s="76"/>
      <c r="E428" s="76"/>
      <c r="F428" s="76"/>
      <c r="G428" s="76"/>
      <c r="H428" s="76"/>
      <c r="I428" s="76"/>
      <c r="J428" s="76"/>
    </row>
    <row r="429">
      <c r="A429" s="76"/>
      <c r="B429" s="76"/>
      <c r="C429" s="76"/>
      <c r="D429" s="76"/>
      <c r="E429" s="76"/>
      <c r="F429" s="76"/>
      <c r="G429" s="76"/>
      <c r="H429" s="76"/>
      <c r="I429" s="76"/>
      <c r="J429" s="76"/>
    </row>
    <row r="430">
      <c r="A430" s="76"/>
      <c r="B430" s="76"/>
      <c r="C430" s="76"/>
      <c r="D430" s="76"/>
      <c r="E430" s="76"/>
      <c r="F430" s="76"/>
      <c r="G430" s="76"/>
      <c r="H430" s="76"/>
      <c r="I430" s="76"/>
      <c r="J430" s="76"/>
    </row>
    <row r="431">
      <c r="A431" s="76"/>
      <c r="B431" s="76"/>
      <c r="C431" s="76"/>
      <c r="D431" s="76"/>
      <c r="E431" s="76"/>
      <c r="F431" s="76"/>
      <c r="G431" s="76"/>
      <c r="H431" s="76"/>
      <c r="I431" s="76"/>
      <c r="J431" s="76"/>
    </row>
    <row r="432">
      <c r="A432" s="76"/>
      <c r="B432" s="76"/>
      <c r="C432" s="76"/>
      <c r="D432" s="76"/>
      <c r="E432" s="76"/>
      <c r="F432" s="76"/>
      <c r="G432" s="76"/>
      <c r="H432" s="76"/>
      <c r="I432" s="76"/>
      <c r="J432" s="76"/>
    </row>
    <row r="433">
      <c r="A433" s="76"/>
      <c r="B433" s="76"/>
      <c r="C433" s="76"/>
      <c r="D433" s="76"/>
      <c r="E433" s="76"/>
      <c r="F433" s="76"/>
      <c r="G433" s="76"/>
      <c r="H433" s="76"/>
      <c r="I433" s="76"/>
      <c r="J433" s="76"/>
    </row>
    <row r="434">
      <c r="A434" s="76"/>
      <c r="B434" s="76"/>
      <c r="C434" s="76"/>
      <c r="D434" s="76"/>
      <c r="E434" s="76"/>
      <c r="F434" s="76"/>
      <c r="G434" s="76"/>
      <c r="H434" s="76"/>
      <c r="I434" s="76"/>
      <c r="J434" s="76"/>
    </row>
    <row r="435">
      <c r="A435" s="76"/>
      <c r="B435" s="76"/>
      <c r="C435" s="76"/>
      <c r="D435" s="76"/>
      <c r="E435" s="76"/>
      <c r="F435" s="76"/>
      <c r="G435" s="76"/>
      <c r="H435" s="76"/>
      <c r="I435" s="76"/>
      <c r="J435" s="76"/>
    </row>
    <row r="436">
      <c r="A436" s="76"/>
      <c r="B436" s="76"/>
      <c r="C436" s="76"/>
      <c r="D436" s="76"/>
      <c r="E436" s="76"/>
      <c r="F436" s="76"/>
      <c r="G436" s="76"/>
      <c r="H436" s="76"/>
      <c r="I436" s="76"/>
      <c r="J436" s="76"/>
    </row>
    <row r="437">
      <c r="A437" s="76"/>
      <c r="B437" s="76"/>
      <c r="C437" s="76"/>
      <c r="D437" s="76"/>
      <c r="E437" s="76"/>
      <c r="F437" s="76"/>
      <c r="G437" s="76"/>
      <c r="H437" s="76"/>
      <c r="I437" s="76"/>
      <c r="J437" s="76"/>
    </row>
    <row r="438">
      <c r="A438" s="76"/>
      <c r="B438" s="76"/>
      <c r="C438" s="76"/>
      <c r="D438" s="76"/>
      <c r="E438" s="76"/>
      <c r="F438" s="76"/>
      <c r="G438" s="76"/>
      <c r="H438" s="76"/>
      <c r="I438" s="76"/>
      <c r="J438" s="76"/>
    </row>
    <row r="439">
      <c r="A439" s="76"/>
      <c r="B439" s="76"/>
      <c r="C439" s="76"/>
      <c r="D439" s="76"/>
      <c r="E439" s="76"/>
      <c r="F439" s="76"/>
      <c r="G439" s="76"/>
      <c r="H439" s="76"/>
      <c r="I439" s="76"/>
      <c r="J439" s="76"/>
    </row>
    <row r="440">
      <c r="A440" s="76"/>
      <c r="B440" s="76"/>
      <c r="C440" s="76"/>
      <c r="D440" s="76"/>
      <c r="E440" s="76"/>
      <c r="F440" s="76"/>
      <c r="G440" s="76"/>
      <c r="H440" s="76"/>
      <c r="I440" s="76"/>
      <c r="J440" s="76"/>
    </row>
    <row r="441">
      <c r="A441" s="76"/>
      <c r="B441" s="76"/>
      <c r="C441" s="76"/>
      <c r="D441" s="76"/>
      <c r="E441" s="76"/>
      <c r="F441" s="76"/>
      <c r="G441" s="76"/>
      <c r="H441" s="76"/>
      <c r="I441" s="76"/>
      <c r="J441" s="76"/>
    </row>
    <row r="442">
      <c r="A442" s="76"/>
      <c r="B442" s="76"/>
      <c r="C442" s="76"/>
      <c r="D442" s="76"/>
      <c r="E442" s="76"/>
      <c r="F442" s="76"/>
      <c r="G442" s="76"/>
      <c r="H442" s="76"/>
      <c r="I442" s="76"/>
      <c r="J442" s="76"/>
    </row>
    <row r="443">
      <c r="A443" s="76"/>
      <c r="B443" s="76"/>
      <c r="C443" s="76"/>
      <c r="D443" s="76"/>
      <c r="E443" s="76"/>
      <c r="F443" s="76"/>
      <c r="G443" s="76"/>
      <c r="H443" s="76"/>
      <c r="I443" s="76"/>
      <c r="J443" s="76"/>
    </row>
    <row r="444">
      <c r="A444" s="76"/>
      <c r="B444" s="76"/>
      <c r="C444" s="76"/>
      <c r="D444" s="76"/>
      <c r="E444" s="76"/>
      <c r="F444" s="76"/>
      <c r="G444" s="76"/>
      <c r="H444" s="76"/>
      <c r="I444" s="76"/>
      <c r="J444" s="76"/>
    </row>
    <row r="445">
      <c r="A445" s="76"/>
      <c r="B445" s="76"/>
      <c r="C445" s="76"/>
      <c r="D445" s="76"/>
      <c r="E445" s="76"/>
      <c r="F445" s="76"/>
      <c r="G445" s="76"/>
      <c r="H445" s="76"/>
      <c r="I445" s="76"/>
      <c r="J445" s="76"/>
    </row>
    <row r="446">
      <c r="A446" s="76"/>
      <c r="B446" s="76"/>
      <c r="C446" s="76"/>
      <c r="D446" s="76"/>
      <c r="E446" s="76"/>
      <c r="F446" s="76"/>
      <c r="G446" s="76"/>
      <c r="H446" s="76"/>
      <c r="I446" s="76"/>
      <c r="J446" s="76"/>
    </row>
    <row r="447">
      <c r="A447" s="76"/>
      <c r="B447" s="76"/>
      <c r="C447" s="76"/>
      <c r="D447" s="76"/>
      <c r="E447" s="76"/>
      <c r="F447" s="76"/>
      <c r="G447" s="76"/>
      <c r="H447" s="76"/>
      <c r="I447" s="76"/>
      <c r="J447" s="76"/>
    </row>
    <row r="448">
      <c r="A448" s="76"/>
      <c r="B448" s="76"/>
      <c r="C448" s="76"/>
      <c r="D448" s="76"/>
      <c r="E448" s="76"/>
      <c r="F448" s="76"/>
      <c r="G448" s="76"/>
      <c r="H448" s="76"/>
      <c r="I448" s="76"/>
      <c r="J448" s="76"/>
    </row>
    <row r="449">
      <c r="A449" s="76"/>
      <c r="B449" s="76"/>
      <c r="C449" s="76"/>
      <c r="D449" s="76"/>
      <c r="E449" s="76"/>
      <c r="F449" s="76"/>
      <c r="G449" s="76"/>
      <c r="H449" s="76"/>
      <c r="I449" s="76"/>
      <c r="J449" s="76"/>
    </row>
    <row r="450">
      <c r="A450" s="76"/>
      <c r="B450" s="76"/>
      <c r="C450" s="76"/>
      <c r="D450" s="76"/>
      <c r="E450" s="76"/>
      <c r="F450" s="76"/>
      <c r="G450" s="76"/>
      <c r="H450" s="76"/>
      <c r="I450" s="76"/>
      <c r="J450" s="76"/>
    </row>
    <row r="451">
      <c r="A451" s="76"/>
      <c r="B451" s="76"/>
      <c r="C451" s="76"/>
      <c r="D451" s="76"/>
      <c r="E451" s="76"/>
      <c r="F451" s="76"/>
      <c r="G451" s="76"/>
      <c r="H451" s="76"/>
      <c r="I451" s="76"/>
      <c r="J451" s="76"/>
    </row>
    <row r="452">
      <c r="A452" s="76"/>
      <c r="B452" s="76"/>
      <c r="C452" s="76"/>
      <c r="D452" s="76"/>
      <c r="E452" s="76"/>
      <c r="F452" s="76"/>
      <c r="G452" s="76"/>
      <c r="H452" s="76"/>
      <c r="I452" s="76"/>
      <c r="J452" s="76"/>
    </row>
    <row r="453">
      <c r="A453" s="76"/>
      <c r="B453" s="76"/>
      <c r="C453" s="76"/>
      <c r="D453" s="76"/>
      <c r="E453" s="76"/>
      <c r="F453" s="76"/>
      <c r="G453" s="76"/>
      <c r="H453" s="76"/>
      <c r="I453" s="76"/>
      <c r="J453" s="76"/>
    </row>
    <row r="454">
      <c r="A454" s="76"/>
      <c r="B454" s="76"/>
      <c r="C454" s="76"/>
      <c r="D454" s="76"/>
      <c r="E454" s="76"/>
      <c r="F454" s="76"/>
      <c r="G454" s="76"/>
      <c r="H454" s="76"/>
      <c r="I454" s="76"/>
      <c r="J454" s="76"/>
    </row>
    <row r="455">
      <c r="A455" s="76"/>
      <c r="B455" s="76"/>
      <c r="C455" s="76"/>
      <c r="D455" s="76"/>
      <c r="E455" s="76"/>
      <c r="F455" s="76"/>
      <c r="G455" s="76"/>
      <c r="H455" s="76"/>
      <c r="I455" s="76"/>
      <c r="J455" s="76"/>
    </row>
    <row r="456">
      <c r="A456" s="76"/>
      <c r="B456" s="76"/>
      <c r="C456" s="76"/>
      <c r="D456" s="76"/>
      <c r="E456" s="76"/>
      <c r="F456" s="76"/>
      <c r="G456" s="76"/>
      <c r="H456" s="76"/>
      <c r="I456" s="76"/>
      <c r="J456" s="76"/>
    </row>
    <row r="457">
      <c r="A457" s="76"/>
      <c r="B457" s="76"/>
      <c r="C457" s="76"/>
      <c r="D457" s="76"/>
      <c r="E457" s="76"/>
      <c r="F457" s="76"/>
      <c r="G457" s="76"/>
      <c r="H457" s="76"/>
      <c r="I457" s="76"/>
      <c r="J457" s="76"/>
    </row>
    <row r="458">
      <c r="A458" s="76"/>
      <c r="B458" s="76"/>
      <c r="C458" s="76"/>
      <c r="D458" s="76"/>
      <c r="E458" s="76"/>
      <c r="F458" s="76"/>
      <c r="G458" s="76"/>
      <c r="H458" s="76"/>
      <c r="I458" s="76"/>
      <c r="J458" s="76"/>
    </row>
    <row r="459">
      <c r="A459" s="76"/>
      <c r="B459" s="76"/>
      <c r="C459" s="76"/>
      <c r="D459" s="76"/>
      <c r="E459" s="76"/>
      <c r="F459" s="76"/>
      <c r="G459" s="76"/>
      <c r="H459" s="76"/>
      <c r="I459" s="76"/>
      <c r="J459" s="76"/>
    </row>
    <row r="460">
      <c r="A460" s="76"/>
      <c r="B460" s="76"/>
      <c r="C460" s="76"/>
      <c r="D460" s="76"/>
      <c r="E460" s="76"/>
      <c r="F460" s="76"/>
      <c r="G460" s="76"/>
      <c r="H460" s="76"/>
      <c r="I460" s="76"/>
      <c r="J460" s="76"/>
    </row>
    <row r="461">
      <c r="A461" s="76"/>
      <c r="B461" s="76"/>
      <c r="C461" s="76"/>
      <c r="D461" s="76"/>
      <c r="E461" s="76"/>
      <c r="F461" s="76"/>
      <c r="G461" s="76"/>
      <c r="H461" s="76"/>
      <c r="I461" s="76"/>
      <c r="J461" s="76"/>
    </row>
    <row r="462">
      <c r="A462" s="76"/>
      <c r="B462" s="76"/>
      <c r="C462" s="76"/>
      <c r="D462" s="76"/>
      <c r="E462" s="76"/>
      <c r="F462" s="76"/>
      <c r="G462" s="76"/>
      <c r="H462" s="76"/>
      <c r="I462" s="76"/>
      <c r="J462" s="76"/>
    </row>
    <row r="463">
      <c r="A463" s="76"/>
      <c r="B463" s="76"/>
      <c r="C463" s="76"/>
      <c r="D463" s="76"/>
      <c r="E463" s="76"/>
      <c r="F463" s="76"/>
      <c r="G463" s="76"/>
      <c r="H463" s="76"/>
      <c r="I463" s="76"/>
      <c r="J463" s="76"/>
    </row>
    <row r="464">
      <c r="A464" s="76"/>
      <c r="B464" s="76"/>
      <c r="C464" s="76"/>
      <c r="D464" s="76"/>
      <c r="E464" s="76"/>
      <c r="F464" s="76"/>
      <c r="G464" s="76"/>
      <c r="H464" s="76"/>
      <c r="I464" s="76"/>
      <c r="J464" s="76"/>
    </row>
    <row r="465">
      <c r="A465" s="76"/>
      <c r="B465" s="76"/>
      <c r="C465" s="76"/>
      <c r="D465" s="76"/>
      <c r="E465" s="76"/>
      <c r="F465" s="76"/>
      <c r="G465" s="76"/>
      <c r="H465" s="76"/>
      <c r="I465" s="76"/>
      <c r="J465" s="76"/>
    </row>
    <row r="466">
      <c r="A466" s="76"/>
      <c r="B466" s="76"/>
      <c r="C466" s="76"/>
      <c r="D466" s="76"/>
      <c r="E466" s="76"/>
      <c r="F466" s="76"/>
      <c r="G466" s="76"/>
      <c r="H466" s="76"/>
      <c r="I466" s="76"/>
      <c r="J466" s="76"/>
    </row>
    <row r="467">
      <c r="A467" s="76"/>
      <c r="B467" s="76"/>
      <c r="C467" s="76"/>
      <c r="D467" s="76"/>
      <c r="E467" s="76"/>
      <c r="F467" s="76"/>
      <c r="G467" s="76"/>
      <c r="H467" s="76"/>
      <c r="I467" s="76"/>
      <c r="J467" s="76"/>
    </row>
    <row r="468">
      <c r="A468" s="76"/>
      <c r="B468" s="76"/>
      <c r="C468" s="76"/>
      <c r="D468" s="76"/>
      <c r="E468" s="76"/>
      <c r="F468" s="76"/>
      <c r="G468" s="76"/>
      <c r="H468" s="76"/>
      <c r="I468" s="76"/>
      <c r="J468" s="76"/>
    </row>
    <row r="469">
      <c r="A469" s="76"/>
      <c r="B469" s="76"/>
      <c r="C469" s="76"/>
      <c r="D469" s="76"/>
      <c r="E469" s="76"/>
      <c r="F469" s="76"/>
      <c r="G469" s="76"/>
      <c r="H469" s="76"/>
      <c r="I469" s="76"/>
      <c r="J469" s="76"/>
    </row>
    <row r="470">
      <c r="A470" s="76"/>
      <c r="B470" s="76"/>
      <c r="C470" s="76"/>
      <c r="D470" s="76"/>
      <c r="E470" s="76"/>
      <c r="F470" s="76"/>
      <c r="G470" s="76"/>
      <c r="H470" s="76"/>
      <c r="I470" s="76"/>
      <c r="J470" s="76"/>
    </row>
    <row r="471">
      <c r="A471" s="76"/>
      <c r="B471" s="76"/>
      <c r="C471" s="76"/>
      <c r="D471" s="76"/>
      <c r="E471" s="76"/>
      <c r="F471" s="76"/>
      <c r="G471" s="76"/>
      <c r="H471" s="76"/>
      <c r="I471" s="76"/>
      <c r="J471" s="76"/>
    </row>
    <row r="472">
      <c r="A472" s="76"/>
      <c r="B472" s="76"/>
      <c r="C472" s="76"/>
      <c r="D472" s="76"/>
      <c r="E472" s="76"/>
      <c r="F472" s="76"/>
      <c r="G472" s="76"/>
      <c r="H472" s="76"/>
      <c r="I472" s="76"/>
      <c r="J472" s="76"/>
    </row>
    <row r="473">
      <c r="A473" s="76"/>
      <c r="B473" s="76"/>
      <c r="C473" s="76"/>
      <c r="D473" s="76"/>
      <c r="E473" s="76"/>
      <c r="F473" s="76"/>
      <c r="G473" s="76"/>
      <c r="H473" s="76"/>
      <c r="I473" s="76"/>
      <c r="J473" s="76"/>
    </row>
    <row r="474">
      <c r="A474" s="76"/>
      <c r="B474" s="76"/>
      <c r="C474" s="76"/>
      <c r="D474" s="76"/>
      <c r="E474" s="76"/>
      <c r="F474" s="76"/>
      <c r="G474" s="76"/>
      <c r="H474" s="76"/>
      <c r="I474" s="76"/>
      <c r="J474" s="76"/>
    </row>
    <row r="475">
      <c r="A475" s="76"/>
      <c r="B475" s="76"/>
      <c r="C475" s="76"/>
      <c r="D475" s="76"/>
      <c r="E475" s="76"/>
      <c r="F475" s="76"/>
      <c r="G475" s="76"/>
      <c r="H475" s="76"/>
      <c r="I475" s="76"/>
      <c r="J475" s="76"/>
    </row>
    <row r="476">
      <c r="A476" s="76"/>
      <c r="B476" s="76"/>
      <c r="C476" s="76"/>
      <c r="D476" s="76"/>
      <c r="E476" s="76"/>
      <c r="F476" s="76"/>
      <c r="G476" s="76"/>
      <c r="H476" s="76"/>
      <c r="I476" s="76"/>
      <c r="J476" s="76"/>
    </row>
    <row r="477">
      <c r="A477" s="76"/>
      <c r="B477" s="76"/>
      <c r="C477" s="76"/>
      <c r="D477" s="76"/>
      <c r="E477" s="76"/>
      <c r="F477" s="76"/>
      <c r="G477" s="76"/>
      <c r="H477" s="76"/>
      <c r="I477" s="76"/>
      <c r="J477" s="76"/>
    </row>
    <row r="478">
      <c r="A478" s="76"/>
      <c r="B478" s="76"/>
      <c r="C478" s="76"/>
      <c r="D478" s="76"/>
      <c r="E478" s="76"/>
      <c r="F478" s="76"/>
      <c r="G478" s="76"/>
      <c r="H478" s="76"/>
      <c r="I478" s="76"/>
      <c r="J478" s="76"/>
    </row>
    <row r="479">
      <c r="A479" s="76"/>
      <c r="B479" s="76"/>
      <c r="C479" s="76"/>
      <c r="D479" s="76"/>
      <c r="E479" s="76"/>
      <c r="F479" s="76"/>
      <c r="G479" s="76"/>
      <c r="H479" s="76"/>
      <c r="I479" s="76"/>
      <c r="J479" s="76"/>
    </row>
    <row r="480">
      <c r="A480" s="76"/>
      <c r="B480" s="76"/>
      <c r="C480" s="76"/>
      <c r="D480" s="76"/>
      <c r="E480" s="76"/>
      <c r="F480" s="76"/>
      <c r="G480" s="76"/>
      <c r="H480" s="76"/>
      <c r="I480" s="76"/>
      <c r="J480" s="76"/>
    </row>
    <row r="481">
      <c r="A481" s="76"/>
      <c r="B481" s="76"/>
      <c r="C481" s="76"/>
      <c r="D481" s="76"/>
      <c r="E481" s="76"/>
      <c r="F481" s="76"/>
      <c r="G481" s="76"/>
      <c r="H481" s="76"/>
      <c r="I481" s="76"/>
      <c r="J481" s="76"/>
    </row>
    <row r="482">
      <c r="A482" s="76"/>
      <c r="B482" s="76"/>
      <c r="C482" s="76"/>
      <c r="D482" s="76"/>
      <c r="E482" s="76"/>
      <c r="F482" s="76"/>
      <c r="G482" s="76"/>
      <c r="H482" s="76"/>
      <c r="I482" s="76"/>
      <c r="J482" s="76"/>
    </row>
    <row r="483">
      <c r="A483" s="76"/>
      <c r="B483" s="76"/>
      <c r="C483" s="76"/>
      <c r="D483" s="76"/>
      <c r="E483" s="76"/>
      <c r="F483" s="76"/>
      <c r="G483" s="76"/>
      <c r="H483" s="76"/>
      <c r="I483" s="76"/>
      <c r="J483" s="76"/>
    </row>
    <row r="484">
      <c r="A484" s="76"/>
      <c r="B484" s="76"/>
      <c r="C484" s="76"/>
      <c r="D484" s="76"/>
      <c r="E484" s="76"/>
      <c r="F484" s="76"/>
      <c r="G484" s="76"/>
      <c r="H484" s="76"/>
      <c r="I484" s="76"/>
      <c r="J484" s="76"/>
    </row>
    <row r="485">
      <c r="A485" s="76"/>
      <c r="B485" s="76"/>
      <c r="C485" s="76"/>
      <c r="D485" s="76"/>
      <c r="E485" s="76"/>
      <c r="F485" s="76"/>
      <c r="G485" s="76"/>
      <c r="H485" s="76"/>
      <c r="I485" s="76"/>
      <c r="J485" s="76"/>
    </row>
    <row r="486">
      <c r="A486" s="76"/>
      <c r="B486" s="76"/>
      <c r="C486" s="76"/>
      <c r="D486" s="76"/>
      <c r="E486" s="76"/>
      <c r="F486" s="76"/>
      <c r="G486" s="76"/>
      <c r="H486" s="76"/>
      <c r="I486" s="76"/>
      <c r="J486" s="76"/>
    </row>
    <row r="487">
      <c r="A487" s="76"/>
      <c r="B487" s="76"/>
      <c r="C487" s="76"/>
      <c r="D487" s="76"/>
      <c r="E487" s="76"/>
      <c r="F487" s="76"/>
      <c r="G487" s="76"/>
      <c r="H487" s="76"/>
      <c r="I487" s="76"/>
      <c r="J487" s="76"/>
    </row>
    <row r="488">
      <c r="A488" s="76"/>
      <c r="B488" s="76"/>
      <c r="C488" s="76"/>
      <c r="D488" s="76"/>
      <c r="E488" s="76"/>
      <c r="F488" s="76"/>
      <c r="G488" s="76"/>
      <c r="H488" s="76"/>
      <c r="I488" s="76"/>
      <c r="J488" s="76"/>
    </row>
    <row r="489">
      <c r="A489" s="76"/>
      <c r="B489" s="76"/>
      <c r="C489" s="76"/>
      <c r="D489" s="76"/>
      <c r="E489" s="76"/>
      <c r="F489" s="76"/>
      <c r="G489" s="76"/>
      <c r="H489" s="76"/>
      <c r="I489" s="76"/>
      <c r="J489" s="76"/>
    </row>
    <row r="490">
      <c r="A490" s="76"/>
      <c r="B490" s="76"/>
      <c r="C490" s="76"/>
      <c r="D490" s="76"/>
      <c r="E490" s="76"/>
      <c r="F490" s="76"/>
      <c r="G490" s="76"/>
      <c r="H490" s="76"/>
      <c r="I490" s="76"/>
      <c r="J490" s="76"/>
    </row>
    <row r="491">
      <c r="A491" s="76"/>
      <c r="B491" s="76"/>
      <c r="C491" s="76"/>
      <c r="D491" s="76"/>
      <c r="E491" s="76"/>
      <c r="F491" s="76"/>
      <c r="G491" s="76"/>
      <c r="H491" s="76"/>
      <c r="I491" s="76"/>
      <c r="J491" s="76"/>
    </row>
    <row r="492">
      <c r="A492" s="76"/>
      <c r="B492" s="76"/>
      <c r="C492" s="76"/>
      <c r="D492" s="76"/>
      <c r="E492" s="76"/>
      <c r="F492" s="76"/>
      <c r="G492" s="76"/>
      <c r="H492" s="76"/>
      <c r="I492" s="76"/>
      <c r="J492" s="76"/>
    </row>
    <row r="493">
      <c r="A493" s="76"/>
      <c r="B493" s="76"/>
      <c r="C493" s="76"/>
      <c r="D493" s="76"/>
      <c r="E493" s="76"/>
      <c r="F493" s="76"/>
      <c r="G493" s="76"/>
      <c r="H493" s="76"/>
      <c r="I493" s="76"/>
      <c r="J493" s="76"/>
    </row>
    <row r="494">
      <c r="A494" s="76"/>
      <c r="B494" s="76"/>
      <c r="C494" s="76"/>
      <c r="D494" s="76"/>
      <c r="E494" s="76"/>
      <c r="F494" s="76"/>
      <c r="G494" s="76"/>
      <c r="H494" s="76"/>
      <c r="I494" s="76"/>
      <c r="J494" s="76"/>
    </row>
    <row r="495">
      <c r="A495" s="76"/>
      <c r="B495" s="76"/>
      <c r="C495" s="76"/>
      <c r="D495" s="76"/>
      <c r="E495" s="76"/>
      <c r="F495" s="76"/>
      <c r="G495" s="76"/>
      <c r="H495" s="76"/>
      <c r="I495" s="76"/>
      <c r="J495" s="76"/>
    </row>
    <row r="496">
      <c r="A496" s="76"/>
      <c r="B496" s="76"/>
      <c r="C496" s="76"/>
      <c r="D496" s="76"/>
      <c r="E496" s="76"/>
      <c r="F496" s="76"/>
      <c r="G496" s="76"/>
      <c r="H496" s="76"/>
      <c r="I496" s="76"/>
      <c r="J496" s="76"/>
    </row>
    <row r="497">
      <c r="A497" s="76"/>
      <c r="B497" s="76"/>
      <c r="C497" s="76"/>
      <c r="D497" s="76"/>
      <c r="E497" s="76"/>
      <c r="F497" s="76"/>
      <c r="G497" s="76"/>
      <c r="H497" s="76"/>
      <c r="I497" s="76"/>
      <c r="J497" s="76"/>
    </row>
    <row r="498">
      <c r="A498" s="76"/>
      <c r="B498" s="76"/>
      <c r="C498" s="76"/>
      <c r="D498" s="76"/>
      <c r="E498" s="76"/>
      <c r="F498" s="76"/>
      <c r="G498" s="76"/>
      <c r="H498" s="76"/>
      <c r="I498" s="76"/>
      <c r="J498" s="76"/>
    </row>
    <row r="499">
      <c r="A499" s="76"/>
      <c r="B499" s="76"/>
      <c r="C499" s="76"/>
      <c r="D499" s="76"/>
      <c r="E499" s="76"/>
      <c r="F499" s="76"/>
      <c r="G499" s="76"/>
      <c r="H499" s="76"/>
      <c r="I499" s="76"/>
      <c r="J499" s="76"/>
    </row>
    <row r="500">
      <c r="A500" s="76"/>
      <c r="B500" s="76"/>
      <c r="C500" s="76"/>
      <c r="D500" s="76"/>
      <c r="E500" s="76"/>
      <c r="F500" s="76"/>
      <c r="G500" s="76"/>
      <c r="H500" s="76"/>
      <c r="I500" s="76"/>
      <c r="J500" s="76"/>
    </row>
    <row r="501">
      <c r="A501" s="76"/>
      <c r="B501" s="76"/>
      <c r="C501" s="76"/>
      <c r="D501" s="76"/>
      <c r="E501" s="76"/>
      <c r="F501" s="76"/>
      <c r="G501" s="76"/>
      <c r="H501" s="76"/>
      <c r="I501" s="76"/>
      <c r="J501" s="76"/>
    </row>
    <row r="502">
      <c r="A502" s="76"/>
      <c r="B502" s="76"/>
      <c r="C502" s="76"/>
      <c r="D502" s="76"/>
      <c r="E502" s="76"/>
      <c r="F502" s="76"/>
      <c r="G502" s="76"/>
      <c r="H502" s="76"/>
      <c r="I502" s="76"/>
      <c r="J502" s="76"/>
    </row>
    <row r="503">
      <c r="A503" s="76"/>
      <c r="B503" s="76"/>
      <c r="C503" s="76"/>
      <c r="D503" s="76"/>
      <c r="E503" s="76"/>
      <c r="F503" s="76"/>
      <c r="G503" s="76"/>
      <c r="H503" s="76"/>
      <c r="I503" s="76"/>
      <c r="J503" s="76"/>
    </row>
    <row r="504">
      <c r="A504" s="76"/>
      <c r="B504" s="76"/>
      <c r="C504" s="76"/>
      <c r="D504" s="76"/>
      <c r="E504" s="76"/>
      <c r="F504" s="76"/>
      <c r="G504" s="76"/>
      <c r="H504" s="76"/>
      <c r="I504" s="76"/>
      <c r="J504" s="76"/>
    </row>
    <row r="505">
      <c r="A505" s="76"/>
      <c r="B505" s="76"/>
      <c r="C505" s="76"/>
      <c r="D505" s="76"/>
      <c r="E505" s="76"/>
      <c r="F505" s="76"/>
      <c r="G505" s="76"/>
      <c r="H505" s="76"/>
      <c r="I505" s="76"/>
      <c r="J505" s="76"/>
    </row>
    <row r="506">
      <c r="A506" s="76"/>
      <c r="B506" s="76"/>
      <c r="C506" s="76"/>
      <c r="D506" s="76"/>
      <c r="E506" s="76"/>
      <c r="F506" s="76"/>
      <c r="G506" s="76"/>
      <c r="H506" s="76"/>
      <c r="I506" s="76"/>
      <c r="J506" s="76"/>
    </row>
    <row r="507">
      <c r="A507" s="76"/>
      <c r="B507" s="76"/>
      <c r="C507" s="76"/>
      <c r="D507" s="76"/>
      <c r="E507" s="76"/>
      <c r="F507" s="76"/>
      <c r="G507" s="76"/>
      <c r="H507" s="76"/>
      <c r="I507" s="76"/>
      <c r="J507" s="76"/>
    </row>
    <row r="508">
      <c r="A508" s="76"/>
      <c r="B508" s="76"/>
      <c r="C508" s="76"/>
      <c r="D508" s="76"/>
      <c r="E508" s="76"/>
      <c r="F508" s="76"/>
      <c r="G508" s="76"/>
      <c r="H508" s="76"/>
      <c r="I508" s="76"/>
      <c r="J508" s="76"/>
    </row>
    <row r="509">
      <c r="A509" s="76"/>
      <c r="B509" s="76"/>
      <c r="C509" s="76"/>
      <c r="D509" s="76"/>
      <c r="E509" s="76"/>
      <c r="F509" s="76"/>
      <c r="G509" s="76"/>
      <c r="H509" s="76"/>
      <c r="I509" s="76"/>
      <c r="J509" s="76"/>
    </row>
    <row r="510">
      <c r="A510" s="76"/>
      <c r="B510" s="76"/>
      <c r="C510" s="76"/>
      <c r="D510" s="76"/>
      <c r="E510" s="76"/>
      <c r="F510" s="76"/>
      <c r="G510" s="76"/>
      <c r="H510" s="76"/>
      <c r="I510" s="76"/>
      <c r="J510" s="76"/>
    </row>
    <row r="511">
      <c r="A511" s="76"/>
      <c r="B511" s="76"/>
      <c r="C511" s="76"/>
      <c r="D511" s="76"/>
      <c r="E511" s="76"/>
      <c r="F511" s="76"/>
      <c r="G511" s="76"/>
      <c r="H511" s="76"/>
      <c r="I511" s="76"/>
      <c r="J511" s="76"/>
    </row>
    <row r="512">
      <c r="A512" s="76"/>
      <c r="B512" s="76"/>
      <c r="C512" s="76"/>
      <c r="D512" s="76"/>
      <c r="E512" s="76"/>
      <c r="F512" s="76"/>
      <c r="G512" s="76"/>
      <c r="H512" s="76"/>
      <c r="I512" s="76"/>
      <c r="J512" s="76"/>
    </row>
    <row r="513">
      <c r="A513" s="76"/>
      <c r="B513" s="76"/>
      <c r="C513" s="76"/>
      <c r="D513" s="76"/>
      <c r="E513" s="76"/>
      <c r="F513" s="76"/>
      <c r="G513" s="76"/>
      <c r="H513" s="76"/>
      <c r="I513" s="76"/>
      <c r="J513" s="76"/>
    </row>
    <row r="514">
      <c r="A514" s="76"/>
      <c r="B514" s="76"/>
      <c r="C514" s="76"/>
      <c r="D514" s="76"/>
      <c r="E514" s="76"/>
      <c r="F514" s="76"/>
      <c r="G514" s="76"/>
      <c r="H514" s="76"/>
      <c r="I514" s="76"/>
      <c r="J514" s="76"/>
    </row>
    <row r="515">
      <c r="A515" s="76"/>
      <c r="B515" s="76"/>
      <c r="C515" s="76"/>
      <c r="D515" s="76"/>
      <c r="E515" s="76"/>
      <c r="F515" s="76"/>
      <c r="G515" s="76"/>
      <c r="H515" s="76"/>
      <c r="I515" s="76"/>
      <c r="J515" s="76"/>
    </row>
    <row r="516">
      <c r="A516" s="76"/>
      <c r="B516" s="76"/>
      <c r="C516" s="76"/>
      <c r="D516" s="76"/>
      <c r="E516" s="76"/>
      <c r="F516" s="76"/>
      <c r="G516" s="76"/>
      <c r="H516" s="76"/>
      <c r="I516" s="76"/>
      <c r="J516" s="76"/>
    </row>
    <row r="517">
      <c r="A517" s="76"/>
      <c r="B517" s="76"/>
      <c r="C517" s="76"/>
      <c r="D517" s="76"/>
      <c r="E517" s="76"/>
      <c r="F517" s="76"/>
      <c r="G517" s="76"/>
      <c r="H517" s="76"/>
      <c r="I517" s="76"/>
      <c r="J517" s="76"/>
    </row>
    <row r="518">
      <c r="A518" s="76"/>
      <c r="B518" s="76"/>
      <c r="C518" s="76"/>
      <c r="D518" s="76"/>
      <c r="E518" s="76"/>
      <c r="F518" s="76"/>
      <c r="G518" s="76"/>
      <c r="H518" s="76"/>
      <c r="I518" s="76"/>
      <c r="J518" s="76"/>
    </row>
    <row r="519">
      <c r="A519" s="76"/>
      <c r="B519" s="76"/>
      <c r="C519" s="76"/>
      <c r="D519" s="76"/>
      <c r="E519" s="76"/>
      <c r="F519" s="76"/>
      <c r="G519" s="76"/>
      <c r="H519" s="76"/>
      <c r="I519" s="76"/>
      <c r="J519" s="76"/>
    </row>
    <row r="520">
      <c r="A520" s="76"/>
      <c r="B520" s="76"/>
      <c r="C520" s="76"/>
      <c r="D520" s="76"/>
      <c r="E520" s="76"/>
      <c r="F520" s="76"/>
      <c r="G520" s="76"/>
      <c r="H520" s="76"/>
      <c r="I520" s="76"/>
      <c r="J520" s="76"/>
    </row>
    <row r="521">
      <c r="A521" s="76"/>
      <c r="B521" s="76"/>
      <c r="C521" s="76"/>
      <c r="D521" s="76"/>
      <c r="E521" s="76"/>
      <c r="F521" s="76"/>
      <c r="G521" s="76"/>
      <c r="H521" s="76"/>
      <c r="I521" s="76"/>
      <c r="J521" s="76"/>
    </row>
    <row r="522">
      <c r="A522" s="76"/>
      <c r="B522" s="76"/>
      <c r="C522" s="76"/>
      <c r="D522" s="76"/>
      <c r="E522" s="76"/>
      <c r="F522" s="76"/>
      <c r="G522" s="76"/>
      <c r="H522" s="76"/>
      <c r="I522" s="76"/>
      <c r="J522" s="76"/>
    </row>
    <row r="523">
      <c r="A523" s="76"/>
      <c r="B523" s="76"/>
      <c r="C523" s="76"/>
      <c r="D523" s="76"/>
      <c r="E523" s="76"/>
      <c r="F523" s="76"/>
      <c r="G523" s="76"/>
      <c r="H523" s="76"/>
      <c r="I523" s="76"/>
      <c r="J523" s="76"/>
    </row>
    <row r="524">
      <c r="A524" s="76"/>
      <c r="B524" s="76"/>
      <c r="C524" s="76"/>
      <c r="D524" s="76"/>
      <c r="E524" s="76"/>
      <c r="F524" s="76"/>
      <c r="G524" s="76"/>
      <c r="H524" s="76"/>
      <c r="I524" s="76"/>
      <c r="J524" s="76"/>
    </row>
    <row r="525">
      <c r="A525" s="76"/>
      <c r="B525" s="76"/>
      <c r="C525" s="76"/>
      <c r="D525" s="76"/>
      <c r="E525" s="76"/>
      <c r="F525" s="76"/>
      <c r="G525" s="76"/>
      <c r="H525" s="76"/>
      <c r="I525" s="76"/>
      <c r="J525" s="76"/>
    </row>
    <row r="526">
      <c r="A526" s="76"/>
      <c r="B526" s="76"/>
      <c r="C526" s="76"/>
      <c r="D526" s="76"/>
      <c r="E526" s="76"/>
      <c r="F526" s="76"/>
      <c r="G526" s="76"/>
      <c r="H526" s="76"/>
      <c r="I526" s="76"/>
      <c r="J526" s="76"/>
    </row>
    <row r="527">
      <c r="A527" s="76"/>
      <c r="B527" s="76"/>
      <c r="C527" s="76"/>
      <c r="D527" s="76"/>
      <c r="E527" s="76"/>
      <c r="F527" s="76"/>
      <c r="G527" s="76"/>
      <c r="H527" s="76"/>
      <c r="I527" s="76"/>
      <c r="J527" s="76"/>
    </row>
    <row r="528">
      <c r="A528" s="76"/>
      <c r="B528" s="76"/>
      <c r="C528" s="76"/>
      <c r="D528" s="76"/>
      <c r="E528" s="76"/>
      <c r="F528" s="76"/>
      <c r="G528" s="76"/>
      <c r="H528" s="76"/>
      <c r="I528" s="76"/>
      <c r="J528" s="76"/>
    </row>
    <row r="529">
      <c r="A529" s="76"/>
      <c r="B529" s="76"/>
      <c r="C529" s="76"/>
      <c r="D529" s="76"/>
      <c r="E529" s="76"/>
      <c r="F529" s="76"/>
      <c r="G529" s="76"/>
      <c r="H529" s="76"/>
      <c r="I529" s="76"/>
      <c r="J529" s="76"/>
    </row>
    <row r="530">
      <c r="A530" s="76"/>
      <c r="B530" s="76"/>
      <c r="C530" s="76"/>
      <c r="D530" s="76"/>
      <c r="E530" s="76"/>
      <c r="F530" s="76"/>
      <c r="G530" s="76"/>
      <c r="H530" s="76"/>
      <c r="I530" s="76"/>
      <c r="J530" s="76"/>
    </row>
    <row r="531">
      <c r="A531" s="76"/>
      <c r="B531" s="76"/>
      <c r="C531" s="76"/>
      <c r="D531" s="76"/>
      <c r="E531" s="76"/>
      <c r="F531" s="76"/>
      <c r="G531" s="76"/>
      <c r="H531" s="76"/>
      <c r="I531" s="76"/>
      <c r="J531" s="76"/>
    </row>
    <row r="532">
      <c r="A532" s="76"/>
      <c r="B532" s="76"/>
      <c r="C532" s="76"/>
      <c r="D532" s="76"/>
      <c r="E532" s="76"/>
      <c r="F532" s="76"/>
      <c r="G532" s="76"/>
      <c r="H532" s="76"/>
      <c r="I532" s="76"/>
      <c r="J532" s="76"/>
    </row>
    <row r="533">
      <c r="A533" s="76"/>
      <c r="B533" s="76"/>
      <c r="C533" s="76"/>
      <c r="D533" s="76"/>
      <c r="E533" s="76"/>
      <c r="F533" s="76"/>
      <c r="G533" s="76"/>
      <c r="H533" s="76"/>
      <c r="I533" s="76"/>
      <c r="J533" s="76"/>
    </row>
    <row r="534">
      <c r="A534" s="76"/>
      <c r="B534" s="76"/>
      <c r="C534" s="76"/>
      <c r="D534" s="76"/>
      <c r="E534" s="76"/>
      <c r="F534" s="76"/>
      <c r="G534" s="76"/>
      <c r="H534" s="76"/>
      <c r="I534" s="76"/>
      <c r="J534" s="76"/>
    </row>
    <row r="535">
      <c r="A535" s="76"/>
      <c r="B535" s="76"/>
      <c r="C535" s="76"/>
      <c r="D535" s="76"/>
      <c r="E535" s="76"/>
      <c r="F535" s="76"/>
      <c r="G535" s="76"/>
      <c r="H535" s="76"/>
      <c r="I535" s="76"/>
      <c r="J535" s="76"/>
    </row>
    <row r="536">
      <c r="A536" s="76"/>
      <c r="B536" s="76"/>
      <c r="C536" s="76"/>
      <c r="D536" s="76"/>
      <c r="E536" s="76"/>
      <c r="F536" s="76"/>
      <c r="G536" s="76"/>
      <c r="H536" s="76"/>
      <c r="I536" s="76"/>
      <c r="J536" s="76"/>
    </row>
    <row r="537">
      <c r="A537" s="76"/>
      <c r="B537" s="76"/>
      <c r="C537" s="76"/>
      <c r="D537" s="76"/>
      <c r="E537" s="76"/>
      <c r="F537" s="76"/>
      <c r="G537" s="76"/>
      <c r="H537" s="76"/>
      <c r="I537" s="76"/>
      <c r="J537" s="76"/>
    </row>
    <row r="538">
      <c r="A538" s="76"/>
      <c r="B538" s="76"/>
      <c r="C538" s="76"/>
      <c r="D538" s="76"/>
      <c r="E538" s="76"/>
      <c r="F538" s="76"/>
      <c r="G538" s="76"/>
      <c r="H538" s="76"/>
      <c r="I538" s="76"/>
      <c r="J538" s="76"/>
    </row>
    <row r="539">
      <c r="A539" s="76"/>
      <c r="B539" s="76"/>
      <c r="C539" s="76"/>
      <c r="D539" s="76"/>
      <c r="E539" s="76"/>
      <c r="F539" s="76"/>
      <c r="G539" s="76"/>
      <c r="H539" s="76"/>
      <c r="I539" s="76"/>
      <c r="J539" s="76"/>
    </row>
    <row r="540">
      <c r="A540" s="76"/>
      <c r="B540" s="76"/>
      <c r="C540" s="76"/>
      <c r="D540" s="76"/>
      <c r="E540" s="76"/>
      <c r="F540" s="76"/>
      <c r="G540" s="76"/>
      <c r="H540" s="76"/>
      <c r="I540" s="76"/>
      <c r="J540" s="76"/>
    </row>
    <row r="541">
      <c r="A541" s="76"/>
      <c r="B541" s="76"/>
      <c r="C541" s="76"/>
      <c r="D541" s="76"/>
      <c r="E541" s="76"/>
      <c r="F541" s="76"/>
      <c r="G541" s="76"/>
      <c r="H541" s="76"/>
      <c r="I541" s="76"/>
      <c r="J541" s="76"/>
    </row>
    <row r="542">
      <c r="A542" s="76"/>
      <c r="B542" s="76"/>
      <c r="C542" s="76"/>
      <c r="D542" s="76"/>
      <c r="E542" s="76"/>
      <c r="F542" s="76"/>
      <c r="G542" s="76"/>
      <c r="H542" s="76"/>
      <c r="I542" s="76"/>
      <c r="J542" s="76"/>
    </row>
    <row r="543">
      <c r="A543" s="76"/>
      <c r="B543" s="76"/>
      <c r="C543" s="76"/>
      <c r="D543" s="76"/>
      <c r="E543" s="76"/>
      <c r="F543" s="76"/>
      <c r="G543" s="76"/>
      <c r="H543" s="76"/>
      <c r="I543" s="76"/>
      <c r="J543" s="76"/>
    </row>
    <row r="544">
      <c r="A544" s="76"/>
      <c r="B544" s="76"/>
      <c r="C544" s="76"/>
      <c r="D544" s="76"/>
      <c r="E544" s="76"/>
      <c r="F544" s="76"/>
      <c r="G544" s="76"/>
      <c r="H544" s="76"/>
      <c r="I544" s="76"/>
      <c r="J544" s="76"/>
    </row>
    <row r="545">
      <c r="A545" s="76"/>
      <c r="B545" s="76"/>
      <c r="C545" s="76"/>
      <c r="D545" s="76"/>
      <c r="E545" s="76"/>
      <c r="F545" s="76"/>
      <c r="G545" s="76"/>
      <c r="H545" s="76"/>
      <c r="I545" s="76"/>
      <c r="J545" s="76"/>
    </row>
    <row r="546">
      <c r="A546" s="76"/>
      <c r="B546" s="76"/>
      <c r="C546" s="76"/>
      <c r="D546" s="76"/>
      <c r="E546" s="76"/>
      <c r="F546" s="76"/>
      <c r="G546" s="76"/>
      <c r="H546" s="76"/>
      <c r="I546" s="76"/>
      <c r="J546" s="76"/>
    </row>
    <row r="547">
      <c r="A547" s="76"/>
      <c r="B547" s="76"/>
      <c r="C547" s="76"/>
      <c r="D547" s="76"/>
      <c r="E547" s="76"/>
      <c r="F547" s="76"/>
      <c r="G547" s="76"/>
      <c r="H547" s="76"/>
      <c r="I547" s="76"/>
      <c r="J547" s="76"/>
    </row>
    <row r="548">
      <c r="A548" s="76"/>
      <c r="B548" s="76"/>
      <c r="C548" s="76"/>
      <c r="D548" s="76"/>
      <c r="E548" s="76"/>
      <c r="F548" s="76"/>
      <c r="G548" s="76"/>
      <c r="H548" s="76"/>
      <c r="I548" s="76"/>
      <c r="J548" s="76"/>
    </row>
    <row r="549">
      <c r="A549" s="76"/>
      <c r="B549" s="76"/>
      <c r="C549" s="76"/>
      <c r="D549" s="76"/>
      <c r="E549" s="76"/>
      <c r="F549" s="76"/>
      <c r="G549" s="76"/>
      <c r="H549" s="76"/>
      <c r="I549" s="76"/>
      <c r="J549" s="76"/>
    </row>
    <row r="550">
      <c r="A550" s="76"/>
      <c r="B550" s="76"/>
      <c r="C550" s="76"/>
      <c r="D550" s="76"/>
      <c r="E550" s="76"/>
      <c r="F550" s="76"/>
      <c r="G550" s="76"/>
      <c r="H550" s="76"/>
      <c r="I550" s="76"/>
      <c r="J550" s="76"/>
    </row>
    <row r="551">
      <c r="A551" s="76"/>
      <c r="B551" s="76"/>
      <c r="C551" s="76"/>
      <c r="D551" s="76"/>
      <c r="E551" s="76"/>
      <c r="F551" s="76"/>
      <c r="G551" s="76"/>
      <c r="H551" s="76"/>
      <c r="I551" s="76"/>
      <c r="J551" s="76"/>
    </row>
    <row r="552">
      <c r="A552" s="76"/>
      <c r="B552" s="76"/>
      <c r="C552" s="76"/>
      <c r="D552" s="76"/>
      <c r="E552" s="76"/>
      <c r="F552" s="76"/>
      <c r="G552" s="76"/>
      <c r="H552" s="76"/>
      <c r="I552" s="76"/>
      <c r="J552" s="76"/>
    </row>
    <row r="553">
      <c r="A553" s="76"/>
      <c r="B553" s="76"/>
      <c r="C553" s="76"/>
      <c r="D553" s="76"/>
      <c r="E553" s="76"/>
      <c r="F553" s="76"/>
      <c r="G553" s="76"/>
      <c r="H553" s="76"/>
      <c r="I553" s="76"/>
      <c r="J553" s="76"/>
    </row>
    <row r="554">
      <c r="A554" s="76"/>
      <c r="B554" s="76"/>
      <c r="C554" s="76"/>
      <c r="D554" s="76"/>
      <c r="E554" s="76"/>
      <c r="F554" s="76"/>
      <c r="G554" s="76"/>
      <c r="H554" s="76"/>
      <c r="I554" s="76"/>
      <c r="J554" s="76"/>
    </row>
    <row r="555">
      <c r="A555" s="76"/>
      <c r="B555" s="76"/>
      <c r="C555" s="76"/>
      <c r="D555" s="76"/>
      <c r="E555" s="76"/>
      <c r="F555" s="76"/>
      <c r="G555" s="76"/>
      <c r="H555" s="76"/>
      <c r="I555" s="76"/>
      <c r="J555" s="76"/>
    </row>
    <row r="556">
      <c r="A556" s="76"/>
      <c r="B556" s="76"/>
      <c r="C556" s="76"/>
      <c r="D556" s="76"/>
      <c r="E556" s="76"/>
      <c r="F556" s="76"/>
      <c r="G556" s="76"/>
      <c r="H556" s="76"/>
      <c r="I556" s="76"/>
      <c r="J556" s="76"/>
    </row>
    <row r="557">
      <c r="A557" s="76"/>
      <c r="B557" s="76"/>
      <c r="C557" s="76"/>
      <c r="D557" s="76"/>
      <c r="E557" s="76"/>
      <c r="F557" s="76"/>
      <c r="G557" s="76"/>
      <c r="H557" s="76"/>
      <c r="I557" s="76"/>
      <c r="J557" s="76"/>
    </row>
    <row r="558">
      <c r="A558" s="76"/>
      <c r="B558" s="76"/>
      <c r="C558" s="76"/>
      <c r="D558" s="76"/>
      <c r="E558" s="76"/>
      <c r="F558" s="76"/>
      <c r="G558" s="76"/>
      <c r="H558" s="76"/>
      <c r="I558" s="76"/>
      <c r="J558" s="76"/>
    </row>
    <row r="559">
      <c r="A559" s="76"/>
      <c r="B559" s="76"/>
      <c r="C559" s="76"/>
      <c r="D559" s="76"/>
      <c r="E559" s="76"/>
      <c r="F559" s="76"/>
      <c r="G559" s="76"/>
      <c r="H559" s="76"/>
      <c r="I559" s="76"/>
      <c r="J559" s="76"/>
    </row>
    <row r="560">
      <c r="A560" s="76"/>
      <c r="B560" s="76"/>
      <c r="C560" s="76"/>
      <c r="D560" s="76"/>
      <c r="E560" s="76"/>
      <c r="F560" s="76"/>
      <c r="G560" s="76"/>
      <c r="H560" s="76"/>
      <c r="I560" s="76"/>
      <c r="J560" s="76"/>
    </row>
    <row r="561">
      <c r="A561" s="76"/>
      <c r="B561" s="76"/>
      <c r="C561" s="76"/>
      <c r="D561" s="76"/>
      <c r="E561" s="76"/>
      <c r="F561" s="76"/>
      <c r="G561" s="76"/>
      <c r="H561" s="76"/>
      <c r="I561" s="76"/>
      <c r="J561" s="76"/>
    </row>
    <row r="562">
      <c r="A562" s="76"/>
      <c r="B562" s="76"/>
      <c r="C562" s="76"/>
      <c r="D562" s="76"/>
      <c r="E562" s="76"/>
      <c r="F562" s="76"/>
      <c r="G562" s="76"/>
      <c r="H562" s="76"/>
      <c r="I562" s="76"/>
      <c r="J562" s="76"/>
    </row>
    <row r="563">
      <c r="A563" s="76"/>
      <c r="B563" s="76"/>
      <c r="C563" s="76"/>
      <c r="D563" s="76"/>
      <c r="E563" s="76"/>
      <c r="F563" s="76"/>
      <c r="G563" s="76"/>
      <c r="H563" s="76"/>
      <c r="I563" s="76"/>
      <c r="J563" s="76"/>
    </row>
    <row r="564">
      <c r="A564" s="76"/>
      <c r="B564" s="76"/>
      <c r="C564" s="76"/>
      <c r="D564" s="76"/>
      <c r="E564" s="76"/>
      <c r="F564" s="76"/>
      <c r="G564" s="76"/>
      <c r="H564" s="76"/>
      <c r="I564" s="76"/>
      <c r="J564" s="76"/>
    </row>
    <row r="565">
      <c r="A565" s="76"/>
      <c r="B565" s="76"/>
      <c r="C565" s="76"/>
      <c r="D565" s="76"/>
      <c r="E565" s="76"/>
      <c r="F565" s="76"/>
      <c r="G565" s="76"/>
      <c r="H565" s="76"/>
      <c r="I565" s="76"/>
      <c r="J565" s="76"/>
    </row>
    <row r="566">
      <c r="A566" s="76"/>
      <c r="B566" s="76"/>
      <c r="C566" s="76"/>
      <c r="D566" s="76"/>
      <c r="E566" s="76"/>
      <c r="F566" s="76"/>
      <c r="G566" s="76"/>
      <c r="H566" s="76"/>
      <c r="I566" s="76"/>
      <c r="J566" s="76"/>
    </row>
    <row r="567">
      <c r="A567" s="76"/>
      <c r="B567" s="76"/>
      <c r="C567" s="76"/>
      <c r="D567" s="76"/>
      <c r="E567" s="76"/>
      <c r="F567" s="76"/>
      <c r="G567" s="76"/>
      <c r="H567" s="76"/>
      <c r="I567" s="76"/>
      <c r="J567" s="76"/>
    </row>
    <row r="568">
      <c r="A568" s="76"/>
      <c r="B568" s="76"/>
      <c r="C568" s="76"/>
      <c r="D568" s="76"/>
      <c r="E568" s="76"/>
      <c r="F568" s="76"/>
      <c r="G568" s="76"/>
      <c r="H568" s="76"/>
      <c r="I568" s="76"/>
      <c r="J568" s="76"/>
    </row>
    <row r="569">
      <c r="A569" s="76"/>
      <c r="B569" s="76"/>
      <c r="C569" s="76"/>
      <c r="D569" s="76"/>
      <c r="E569" s="76"/>
      <c r="F569" s="76"/>
      <c r="G569" s="76"/>
      <c r="H569" s="76"/>
      <c r="I569" s="76"/>
      <c r="J569" s="76"/>
    </row>
    <row r="570">
      <c r="A570" s="76"/>
      <c r="B570" s="76"/>
      <c r="C570" s="76"/>
      <c r="D570" s="76"/>
      <c r="E570" s="76"/>
      <c r="F570" s="76"/>
      <c r="G570" s="76"/>
      <c r="H570" s="76"/>
      <c r="I570" s="76"/>
      <c r="J570" s="76"/>
    </row>
    <row r="571">
      <c r="A571" s="76"/>
      <c r="B571" s="76"/>
      <c r="C571" s="76"/>
      <c r="D571" s="76"/>
      <c r="E571" s="76"/>
      <c r="F571" s="76"/>
      <c r="G571" s="76"/>
      <c r="H571" s="76"/>
      <c r="I571" s="76"/>
      <c r="J571" s="76"/>
    </row>
    <row r="572">
      <c r="A572" s="76"/>
      <c r="B572" s="76"/>
      <c r="C572" s="76"/>
      <c r="D572" s="76"/>
      <c r="E572" s="76"/>
      <c r="F572" s="76"/>
      <c r="G572" s="76"/>
      <c r="H572" s="76"/>
      <c r="I572" s="76"/>
      <c r="J572" s="76"/>
    </row>
    <row r="573">
      <c r="A573" s="76"/>
      <c r="B573" s="76"/>
      <c r="C573" s="76"/>
      <c r="D573" s="76"/>
      <c r="E573" s="76"/>
      <c r="F573" s="76"/>
      <c r="G573" s="76"/>
      <c r="H573" s="76"/>
      <c r="I573" s="76"/>
      <c r="J573" s="76"/>
    </row>
    <row r="574">
      <c r="A574" s="76"/>
      <c r="B574" s="76"/>
      <c r="C574" s="76"/>
      <c r="D574" s="76"/>
      <c r="E574" s="76"/>
      <c r="F574" s="76"/>
      <c r="G574" s="76"/>
      <c r="H574" s="76"/>
      <c r="I574" s="76"/>
      <c r="J574" s="76"/>
    </row>
    <row r="575">
      <c r="A575" s="76"/>
      <c r="B575" s="76"/>
      <c r="C575" s="76"/>
      <c r="D575" s="76"/>
      <c r="E575" s="76"/>
      <c r="F575" s="76"/>
      <c r="G575" s="76"/>
      <c r="H575" s="76"/>
      <c r="I575" s="76"/>
      <c r="J575" s="76"/>
    </row>
    <row r="576">
      <c r="A576" s="76"/>
      <c r="B576" s="76"/>
      <c r="C576" s="76"/>
      <c r="D576" s="76"/>
      <c r="E576" s="76"/>
      <c r="F576" s="76"/>
      <c r="G576" s="76"/>
      <c r="H576" s="76"/>
      <c r="I576" s="76"/>
      <c r="J576" s="76"/>
    </row>
    <row r="577">
      <c r="A577" s="76"/>
      <c r="B577" s="76"/>
      <c r="C577" s="76"/>
      <c r="D577" s="76"/>
      <c r="E577" s="76"/>
      <c r="F577" s="76"/>
      <c r="G577" s="76"/>
      <c r="H577" s="76"/>
      <c r="I577" s="76"/>
      <c r="J577" s="76"/>
    </row>
    <row r="578">
      <c r="A578" s="76"/>
      <c r="B578" s="76"/>
      <c r="C578" s="76"/>
      <c r="D578" s="76"/>
      <c r="E578" s="76"/>
      <c r="F578" s="76"/>
      <c r="G578" s="76"/>
      <c r="H578" s="76"/>
      <c r="I578" s="76"/>
      <c r="J578" s="76"/>
    </row>
    <row r="579">
      <c r="A579" s="76"/>
      <c r="B579" s="76"/>
      <c r="C579" s="76"/>
      <c r="D579" s="76"/>
      <c r="E579" s="76"/>
      <c r="F579" s="76"/>
      <c r="G579" s="76"/>
      <c r="H579" s="76"/>
      <c r="I579" s="76"/>
      <c r="J579" s="76"/>
    </row>
    <row r="580">
      <c r="A580" s="76"/>
      <c r="B580" s="76"/>
      <c r="C580" s="76"/>
      <c r="D580" s="76"/>
      <c r="E580" s="76"/>
      <c r="F580" s="76"/>
      <c r="G580" s="76"/>
      <c r="H580" s="76"/>
      <c r="I580" s="76"/>
      <c r="J580" s="76"/>
    </row>
    <row r="581">
      <c r="A581" s="76"/>
      <c r="B581" s="76"/>
      <c r="C581" s="76"/>
      <c r="D581" s="76"/>
      <c r="E581" s="76"/>
      <c r="F581" s="76"/>
      <c r="G581" s="76"/>
      <c r="H581" s="76"/>
      <c r="I581" s="76"/>
      <c r="J581" s="76"/>
    </row>
    <row r="582">
      <c r="A582" s="76"/>
      <c r="B582" s="76"/>
      <c r="C582" s="76"/>
      <c r="D582" s="76"/>
      <c r="E582" s="76"/>
      <c r="F582" s="76"/>
      <c r="G582" s="76"/>
      <c r="H582" s="76"/>
      <c r="I582" s="76"/>
      <c r="J582" s="76"/>
    </row>
    <row r="583">
      <c r="A583" s="76"/>
      <c r="B583" s="76"/>
      <c r="C583" s="76"/>
      <c r="D583" s="76"/>
      <c r="E583" s="76"/>
      <c r="F583" s="76"/>
      <c r="G583" s="76"/>
      <c r="H583" s="76"/>
      <c r="I583" s="76"/>
      <c r="J583" s="76"/>
    </row>
    <row r="584">
      <c r="A584" s="76"/>
      <c r="B584" s="76"/>
      <c r="C584" s="76"/>
      <c r="D584" s="76"/>
      <c r="E584" s="76"/>
      <c r="F584" s="76"/>
      <c r="G584" s="76"/>
      <c r="H584" s="76"/>
      <c r="I584" s="76"/>
      <c r="J584" s="76"/>
    </row>
    <row r="585">
      <c r="A585" s="76"/>
      <c r="B585" s="76"/>
      <c r="C585" s="76"/>
      <c r="D585" s="76"/>
      <c r="E585" s="76"/>
      <c r="F585" s="76"/>
      <c r="G585" s="76"/>
      <c r="H585" s="76"/>
      <c r="I585" s="76"/>
      <c r="J585" s="76"/>
    </row>
    <row r="586">
      <c r="A586" s="76"/>
      <c r="B586" s="76"/>
      <c r="C586" s="76"/>
      <c r="D586" s="76"/>
      <c r="E586" s="76"/>
      <c r="F586" s="76"/>
      <c r="G586" s="76"/>
      <c r="H586" s="76"/>
      <c r="I586" s="76"/>
      <c r="J586" s="76"/>
    </row>
    <row r="587">
      <c r="A587" s="76"/>
      <c r="B587" s="76"/>
      <c r="C587" s="76"/>
      <c r="D587" s="76"/>
      <c r="E587" s="76"/>
      <c r="F587" s="76"/>
      <c r="G587" s="76"/>
      <c r="H587" s="76"/>
      <c r="I587" s="76"/>
      <c r="J587" s="76"/>
    </row>
    <row r="588">
      <c r="A588" s="76"/>
      <c r="B588" s="76"/>
      <c r="C588" s="76"/>
      <c r="D588" s="76"/>
      <c r="E588" s="76"/>
      <c r="F588" s="76"/>
      <c r="G588" s="76"/>
      <c r="H588" s="76"/>
      <c r="I588" s="76"/>
      <c r="J588" s="76"/>
    </row>
    <row r="589">
      <c r="A589" s="76"/>
      <c r="B589" s="76"/>
      <c r="C589" s="76"/>
      <c r="D589" s="76"/>
      <c r="E589" s="76"/>
      <c r="F589" s="76"/>
      <c r="G589" s="76"/>
      <c r="H589" s="76"/>
      <c r="I589" s="76"/>
      <c r="J589" s="76"/>
    </row>
    <row r="590">
      <c r="A590" s="76"/>
      <c r="B590" s="76"/>
      <c r="C590" s="76"/>
      <c r="D590" s="76"/>
      <c r="E590" s="76"/>
      <c r="F590" s="76"/>
      <c r="G590" s="76"/>
      <c r="H590" s="76"/>
      <c r="I590" s="76"/>
      <c r="J590" s="76"/>
    </row>
    <row r="591">
      <c r="A591" s="76"/>
      <c r="B591" s="76"/>
      <c r="C591" s="76"/>
      <c r="D591" s="76"/>
      <c r="E591" s="76"/>
      <c r="F591" s="76"/>
      <c r="G591" s="76"/>
      <c r="H591" s="76"/>
      <c r="I591" s="76"/>
      <c r="J591" s="76"/>
    </row>
    <row r="592">
      <c r="A592" s="76"/>
      <c r="B592" s="76"/>
      <c r="C592" s="76"/>
      <c r="D592" s="76"/>
      <c r="E592" s="76"/>
      <c r="F592" s="76"/>
      <c r="G592" s="76"/>
      <c r="H592" s="76"/>
      <c r="I592" s="76"/>
      <c r="J592" s="76"/>
    </row>
    <row r="593">
      <c r="A593" s="76"/>
      <c r="B593" s="76"/>
      <c r="C593" s="76"/>
      <c r="D593" s="76"/>
      <c r="E593" s="76"/>
      <c r="F593" s="76"/>
      <c r="G593" s="76"/>
      <c r="H593" s="76"/>
      <c r="I593" s="76"/>
      <c r="J593" s="76"/>
    </row>
    <row r="594">
      <c r="A594" s="76"/>
      <c r="B594" s="76"/>
      <c r="C594" s="76"/>
      <c r="D594" s="76"/>
      <c r="E594" s="76"/>
      <c r="F594" s="76"/>
      <c r="G594" s="76"/>
      <c r="H594" s="76"/>
      <c r="I594" s="76"/>
      <c r="J594" s="76"/>
    </row>
    <row r="595">
      <c r="A595" s="76"/>
      <c r="B595" s="76"/>
      <c r="C595" s="76"/>
      <c r="D595" s="76"/>
      <c r="E595" s="76"/>
      <c r="F595" s="76"/>
      <c r="G595" s="76"/>
      <c r="H595" s="76"/>
      <c r="I595" s="76"/>
      <c r="J595" s="76"/>
    </row>
    <row r="596">
      <c r="A596" s="76"/>
      <c r="B596" s="76"/>
      <c r="C596" s="76"/>
      <c r="D596" s="76"/>
      <c r="E596" s="76"/>
      <c r="F596" s="76"/>
      <c r="G596" s="76"/>
      <c r="H596" s="76"/>
      <c r="I596" s="76"/>
      <c r="J596" s="76"/>
    </row>
    <row r="597">
      <c r="A597" s="76"/>
      <c r="B597" s="76"/>
      <c r="C597" s="76"/>
      <c r="D597" s="76"/>
      <c r="E597" s="76"/>
      <c r="F597" s="76"/>
      <c r="G597" s="76"/>
      <c r="H597" s="76"/>
      <c r="I597" s="76"/>
      <c r="J597" s="76"/>
    </row>
    <row r="598">
      <c r="A598" s="76"/>
      <c r="B598" s="76"/>
      <c r="C598" s="76"/>
      <c r="D598" s="76"/>
      <c r="E598" s="76"/>
      <c r="F598" s="76"/>
      <c r="G598" s="76"/>
      <c r="H598" s="76"/>
      <c r="I598" s="76"/>
      <c r="J598" s="76"/>
    </row>
    <row r="599">
      <c r="A599" s="76"/>
      <c r="B599" s="76"/>
      <c r="C599" s="76"/>
      <c r="D599" s="76"/>
      <c r="E599" s="76"/>
      <c r="F599" s="76"/>
      <c r="G599" s="76"/>
      <c r="H599" s="76"/>
      <c r="I599" s="76"/>
      <c r="J599" s="76"/>
    </row>
    <row r="600">
      <c r="A600" s="76"/>
      <c r="B600" s="76"/>
      <c r="C600" s="76"/>
      <c r="D600" s="76"/>
      <c r="E600" s="76"/>
      <c r="F600" s="76"/>
      <c r="G600" s="76"/>
      <c r="H600" s="76"/>
      <c r="I600" s="76"/>
      <c r="J600" s="76"/>
    </row>
    <row r="601">
      <c r="A601" s="76"/>
      <c r="B601" s="76"/>
      <c r="C601" s="76"/>
      <c r="D601" s="76"/>
      <c r="E601" s="76"/>
      <c r="F601" s="76"/>
      <c r="G601" s="76"/>
      <c r="H601" s="76"/>
      <c r="I601" s="76"/>
      <c r="J601" s="76"/>
    </row>
    <row r="602">
      <c r="A602" s="76"/>
      <c r="B602" s="76"/>
      <c r="C602" s="76"/>
      <c r="D602" s="76"/>
      <c r="E602" s="76"/>
      <c r="F602" s="76"/>
      <c r="G602" s="76"/>
      <c r="H602" s="76"/>
      <c r="I602" s="76"/>
      <c r="J602" s="76"/>
    </row>
    <row r="603">
      <c r="A603" s="76"/>
      <c r="B603" s="76"/>
      <c r="C603" s="76"/>
      <c r="D603" s="76"/>
      <c r="E603" s="76"/>
      <c r="F603" s="76"/>
      <c r="G603" s="76"/>
      <c r="H603" s="76"/>
      <c r="I603" s="76"/>
      <c r="J603" s="76"/>
    </row>
    <row r="604">
      <c r="A604" s="76"/>
      <c r="B604" s="76"/>
      <c r="C604" s="76"/>
      <c r="D604" s="76"/>
      <c r="E604" s="76"/>
      <c r="F604" s="76"/>
      <c r="G604" s="76"/>
      <c r="H604" s="76"/>
      <c r="I604" s="76"/>
      <c r="J604" s="76"/>
    </row>
    <row r="605">
      <c r="A605" s="76"/>
      <c r="B605" s="76"/>
      <c r="C605" s="76"/>
      <c r="D605" s="76"/>
      <c r="E605" s="76"/>
      <c r="F605" s="76"/>
      <c r="G605" s="76"/>
      <c r="H605" s="76"/>
      <c r="I605" s="76"/>
      <c r="J605" s="76"/>
    </row>
    <row r="606">
      <c r="A606" s="76"/>
      <c r="B606" s="76"/>
      <c r="C606" s="76"/>
      <c r="D606" s="76"/>
      <c r="E606" s="76"/>
      <c r="F606" s="76"/>
      <c r="G606" s="76"/>
      <c r="H606" s="76"/>
      <c r="I606" s="76"/>
      <c r="J606" s="76"/>
    </row>
    <row r="607">
      <c r="A607" s="76"/>
      <c r="B607" s="76"/>
      <c r="C607" s="76"/>
      <c r="D607" s="76"/>
      <c r="E607" s="76"/>
      <c r="F607" s="76"/>
      <c r="G607" s="76"/>
      <c r="H607" s="76"/>
      <c r="I607" s="76"/>
      <c r="J607" s="76"/>
    </row>
    <row r="608">
      <c r="A608" s="76"/>
      <c r="B608" s="76"/>
      <c r="C608" s="76"/>
      <c r="D608" s="76"/>
      <c r="E608" s="76"/>
      <c r="F608" s="76"/>
      <c r="G608" s="76"/>
      <c r="H608" s="76"/>
      <c r="I608" s="76"/>
      <c r="J608" s="76"/>
    </row>
    <row r="609">
      <c r="A609" s="76"/>
      <c r="B609" s="76"/>
      <c r="C609" s="76"/>
      <c r="D609" s="76"/>
      <c r="E609" s="76"/>
      <c r="F609" s="76"/>
      <c r="G609" s="76"/>
      <c r="H609" s="76"/>
      <c r="I609" s="76"/>
      <c r="J609" s="76"/>
    </row>
    <row r="610">
      <c r="A610" s="76"/>
      <c r="B610" s="76"/>
      <c r="C610" s="76"/>
      <c r="D610" s="76"/>
      <c r="E610" s="76"/>
      <c r="F610" s="76"/>
      <c r="G610" s="76"/>
      <c r="H610" s="76"/>
      <c r="I610" s="76"/>
      <c r="J610" s="76"/>
    </row>
    <row r="611">
      <c r="A611" s="76"/>
      <c r="B611" s="76"/>
      <c r="C611" s="76"/>
      <c r="D611" s="76"/>
      <c r="E611" s="76"/>
      <c r="F611" s="76"/>
      <c r="G611" s="76"/>
      <c r="H611" s="76"/>
      <c r="I611" s="76"/>
      <c r="J611" s="76"/>
    </row>
    <row r="612">
      <c r="A612" s="76"/>
      <c r="B612" s="76"/>
      <c r="C612" s="76"/>
      <c r="D612" s="76"/>
      <c r="E612" s="76"/>
      <c r="F612" s="76"/>
      <c r="G612" s="76"/>
      <c r="H612" s="76"/>
      <c r="I612" s="76"/>
      <c r="J612" s="76"/>
    </row>
    <row r="613">
      <c r="A613" s="76"/>
      <c r="B613" s="76"/>
      <c r="C613" s="76"/>
      <c r="D613" s="76"/>
      <c r="E613" s="76"/>
      <c r="F613" s="76"/>
      <c r="G613" s="76"/>
      <c r="H613" s="76"/>
      <c r="I613" s="76"/>
      <c r="J613" s="76"/>
    </row>
    <row r="614">
      <c r="A614" s="76"/>
      <c r="B614" s="76"/>
      <c r="C614" s="76"/>
      <c r="D614" s="76"/>
      <c r="E614" s="76"/>
      <c r="F614" s="76"/>
      <c r="G614" s="76"/>
      <c r="H614" s="76"/>
      <c r="I614" s="76"/>
      <c r="J614" s="76"/>
    </row>
    <row r="615">
      <c r="A615" s="76"/>
      <c r="B615" s="76"/>
      <c r="C615" s="76"/>
      <c r="D615" s="76"/>
      <c r="E615" s="76"/>
      <c r="F615" s="76"/>
      <c r="G615" s="76"/>
      <c r="H615" s="76"/>
      <c r="I615" s="76"/>
      <c r="J615" s="76"/>
    </row>
    <row r="616">
      <c r="A616" s="76"/>
      <c r="B616" s="76"/>
      <c r="C616" s="76"/>
      <c r="D616" s="76"/>
      <c r="E616" s="76"/>
      <c r="F616" s="76"/>
      <c r="G616" s="76"/>
      <c r="H616" s="76"/>
      <c r="I616" s="76"/>
      <c r="J616" s="76"/>
    </row>
    <row r="617">
      <c r="A617" s="76"/>
      <c r="B617" s="76"/>
      <c r="C617" s="76"/>
      <c r="D617" s="76"/>
      <c r="E617" s="76"/>
      <c r="F617" s="76"/>
      <c r="G617" s="76"/>
      <c r="H617" s="76"/>
      <c r="I617" s="76"/>
      <c r="J617" s="76"/>
    </row>
    <row r="618">
      <c r="A618" s="76"/>
      <c r="B618" s="76"/>
      <c r="C618" s="76"/>
      <c r="D618" s="76"/>
      <c r="E618" s="76"/>
      <c r="F618" s="76"/>
      <c r="G618" s="76"/>
      <c r="H618" s="76"/>
      <c r="I618" s="76"/>
      <c r="J618" s="76"/>
    </row>
    <row r="619">
      <c r="A619" s="76"/>
      <c r="B619" s="76"/>
      <c r="C619" s="76"/>
      <c r="D619" s="76"/>
      <c r="E619" s="76"/>
      <c r="F619" s="76"/>
      <c r="G619" s="76"/>
      <c r="H619" s="76"/>
      <c r="I619" s="76"/>
      <c r="J619" s="76"/>
    </row>
    <row r="620">
      <c r="A620" s="76"/>
      <c r="B620" s="76"/>
      <c r="C620" s="76"/>
      <c r="D620" s="76"/>
      <c r="E620" s="76"/>
      <c r="F620" s="76"/>
      <c r="G620" s="76"/>
      <c r="H620" s="76"/>
      <c r="I620" s="76"/>
      <c r="J620" s="76"/>
    </row>
    <row r="621">
      <c r="A621" s="76"/>
      <c r="B621" s="76"/>
      <c r="C621" s="76"/>
      <c r="D621" s="76"/>
      <c r="E621" s="76"/>
      <c r="F621" s="76"/>
      <c r="G621" s="76"/>
      <c r="H621" s="76"/>
      <c r="I621" s="76"/>
      <c r="J621" s="76"/>
    </row>
    <row r="622">
      <c r="A622" s="76"/>
      <c r="B622" s="76"/>
      <c r="C622" s="76"/>
      <c r="D622" s="76"/>
      <c r="E622" s="76"/>
      <c r="F622" s="76"/>
      <c r="G622" s="76"/>
      <c r="H622" s="76"/>
      <c r="I622" s="76"/>
      <c r="J622" s="76"/>
    </row>
    <row r="623">
      <c r="A623" s="76"/>
      <c r="B623" s="76"/>
      <c r="C623" s="76"/>
      <c r="D623" s="76"/>
      <c r="E623" s="76"/>
      <c r="F623" s="76"/>
      <c r="G623" s="76"/>
      <c r="H623" s="76"/>
      <c r="I623" s="76"/>
      <c r="J623" s="76"/>
    </row>
    <row r="624">
      <c r="A624" s="76"/>
      <c r="B624" s="76"/>
      <c r="C624" s="76"/>
      <c r="D624" s="76"/>
      <c r="E624" s="76"/>
      <c r="F624" s="76"/>
      <c r="G624" s="76"/>
      <c r="H624" s="76"/>
      <c r="I624" s="76"/>
      <c r="J624" s="76"/>
    </row>
    <row r="625">
      <c r="A625" s="76"/>
      <c r="B625" s="76"/>
      <c r="C625" s="76"/>
      <c r="D625" s="76"/>
      <c r="E625" s="76"/>
      <c r="F625" s="76"/>
      <c r="G625" s="76"/>
      <c r="H625" s="76"/>
      <c r="I625" s="76"/>
      <c r="J625" s="76"/>
    </row>
    <row r="626">
      <c r="A626" s="76"/>
      <c r="B626" s="76"/>
      <c r="C626" s="76"/>
      <c r="D626" s="76"/>
      <c r="E626" s="76"/>
      <c r="F626" s="76"/>
      <c r="G626" s="76"/>
      <c r="H626" s="76"/>
      <c r="I626" s="76"/>
      <c r="J626" s="76"/>
    </row>
    <row r="627">
      <c r="A627" s="76"/>
      <c r="B627" s="76"/>
      <c r="C627" s="76"/>
      <c r="D627" s="76"/>
      <c r="E627" s="76"/>
      <c r="F627" s="76"/>
      <c r="G627" s="76"/>
      <c r="H627" s="76"/>
      <c r="I627" s="76"/>
      <c r="J627" s="76"/>
    </row>
    <row r="628">
      <c r="A628" s="76"/>
      <c r="B628" s="76"/>
      <c r="C628" s="76"/>
      <c r="D628" s="76"/>
      <c r="E628" s="76"/>
      <c r="F628" s="76"/>
      <c r="G628" s="76"/>
      <c r="H628" s="76"/>
      <c r="I628" s="76"/>
      <c r="J628" s="76"/>
    </row>
    <row r="629">
      <c r="A629" s="76"/>
      <c r="B629" s="76"/>
      <c r="C629" s="76"/>
      <c r="D629" s="76"/>
      <c r="E629" s="76"/>
      <c r="F629" s="76"/>
      <c r="G629" s="76"/>
      <c r="H629" s="76"/>
      <c r="I629" s="76"/>
      <c r="J629" s="76"/>
    </row>
    <row r="630">
      <c r="A630" s="76"/>
      <c r="B630" s="76"/>
      <c r="C630" s="76"/>
      <c r="D630" s="76"/>
      <c r="E630" s="76"/>
      <c r="F630" s="76"/>
      <c r="G630" s="76"/>
      <c r="H630" s="76"/>
      <c r="I630" s="76"/>
      <c r="J630" s="76"/>
    </row>
    <row r="631">
      <c r="A631" s="76"/>
      <c r="B631" s="76"/>
      <c r="C631" s="76"/>
      <c r="D631" s="76"/>
      <c r="E631" s="76"/>
      <c r="F631" s="76"/>
      <c r="G631" s="76"/>
      <c r="H631" s="76"/>
      <c r="I631" s="76"/>
      <c r="J631" s="76"/>
    </row>
    <row r="632">
      <c r="A632" s="76"/>
      <c r="B632" s="76"/>
      <c r="C632" s="76"/>
      <c r="D632" s="76"/>
      <c r="E632" s="76"/>
      <c r="F632" s="76"/>
      <c r="G632" s="76"/>
      <c r="H632" s="76"/>
      <c r="I632" s="76"/>
      <c r="J632" s="76"/>
    </row>
    <row r="633">
      <c r="A633" s="76"/>
      <c r="B633" s="76"/>
      <c r="C633" s="76"/>
      <c r="D633" s="76"/>
      <c r="E633" s="76"/>
      <c r="F633" s="76"/>
      <c r="G633" s="76"/>
      <c r="H633" s="76"/>
      <c r="I633" s="76"/>
      <c r="J633" s="76"/>
    </row>
    <row r="634">
      <c r="A634" s="76"/>
      <c r="B634" s="76"/>
      <c r="C634" s="76"/>
      <c r="D634" s="76"/>
      <c r="E634" s="76"/>
      <c r="F634" s="76"/>
      <c r="G634" s="76"/>
      <c r="H634" s="76"/>
      <c r="I634" s="76"/>
      <c r="J634" s="76"/>
    </row>
    <row r="635">
      <c r="A635" s="76"/>
      <c r="B635" s="76"/>
      <c r="C635" s="76"/>
      <c r="D635" s="76"/>
      <c r="E635" s="76"/>
      <c r="F635" s="76"/>
      <c r="G635" s="76"/>
      <c r="H635" s="76"/>
      <c r="I635" s="76"/>
      <c r="J635" s="76"/>
    </row>
    <row r="636">
      <c r="A636" s="76"/>
      <c r="B636" s="76"/>
      <c r="C636" s="76"/>
      <c r="D636" s="76"/>
      <c r="E636" s="76"/>
      <c r="F636" s="76"/>
      <c r="G636" s="76"/>
      <c r="H636" s="76"/>
      <c r="I636" s="76"/>
      <c r="J636" s="76"/>
    </row>
    <row r="637">
      <c r="A637" s="76"/>
      <c r="B637" s="76"/>
      <c r="C637" s="76"/>
      <c r="D637" s="76"/>
      <c r="E637" s="76"/>
      <c r="F637" s="76"/>
      <c r="G637" s="76"/>
      <c r="H637" s="76"/>
      <c r="I637" s="76"/>
      <c r="J637" s="76"/>
    </row>
    <row r="638">
      <c r="A638" s="76"/>
      <c r="B638" s="76"/>
      <c r="C638" s="76"/>
      <c r="D638" s="76"/>
      <c r="E638" s="76"/>
      <c r="F638" s="76"/>
      <c r="G638" s="76"/>
      <c r="H638" s="76"/>
      <c r="I638" s="76"/>
      <c r="J638" s="76"/>
    </row>
    <row r="639">
      <c r="A639" s="76"/>
      <c r="B639" s="76"/>
      <c r="C639" s="76"/>
      <c r="D639" s="76"/>
      <c r="E639" s="76"/>
      <c r="F639" s="76"/>
      <c r="G639" s="76"/>
      <c r="H639" s="76"/>
      <c r="I639" s="76"/>
      <c r="J639" s="76"/>
    </row>
    <row r="640">
      <c r="A640" s="76"/>
      <c r="B640" s="76"/>
      <c r="C640" s="76"/>
      <c r="D640" s="76"/>
      <c r="E640" s="76"/>
      <c r="F640" s="76"/>
      <c r="G640" s="76"/>
      <c r="H640" s="76"/>
      <c r="I640" s="76"/>
      <c r="J640" s="76"/>
    </row>
    <row r="641">
      <c r="A641" s="76"/>
      <c r="B641" s="76"/>
      <c r="C641" s="76"/>
      <c r="D641" s="76"/>
      <c r="E641" s="76"/>
      <c r="F641" s="76"/>
      <c r="G641" s="76"/>
      <c r="H641" s="76"/>
      <c r="I641" s="76"/>
      <c r="J641" s="76"/>
    </row>
    <row r="642">
      <c r="A642" s="76"/>
      <c r="B642" s="76"/>
      <c r="C642" s="76"/>
      <c r="D642" s="76"/>
      <c r="E642" s="76"/>
      <c r="F642" s="76"/>
      <c r="G642" s="76"/>
      <c r="H642" s="76"/>
      <c r="I642" s="76"/>
      <c r="J642" s="76"/>
    </row>
    <row r="643">
      <c r="A643" s="76"/>
      <c r="B643" s="76"/>
      <c r="C643" s="76"/>
      <c r="D643" s="76"/>
      <c r="E643" s="76"/>
      <c r="F643" s="76"/>
      <c r="G643" s="76"/>
      <c r="H643" s="76"/>
      <c r="I643" s="76"/>
      <c r="J643" s="76"/>
    </row>
    <row r="644">
      <c r="A644" s="76"/>
      <c r="B644" s="76"/>
      <c r="C644" s="76"/>
      <c r="D644" s="76"/>
      <c r="E644" s="76"/>
      <c r="F644" s="76"/>
      <c r="G644" s="76"/>
      <c r="H644" s="76"/>
      <c r="I644" s="76"/>
      <c r="J644" s="76"/>
    </row>
    <row r="645">
      <c r="A645" s="76"/>
      <c r="B645" s="76"/>
      <c r="C645" s="76"/>
      <c r="D645" s="76"/>
      <c r="E645" s="76"/>
      <c r="F645" s="76"/>
      <c r="G645" s="76"/>
      <c r="H645" s="76"/>
      <c r="I645" s="76"/>
      <c r="J645" s="76"/>
    </row>
    <row r="646">
      <c r="A646" s="76"/>
      <c r="B646" s="76"/>
      <c r="C646" s="76"/>
      <c r="D646" s="76"/>
      <c r="E646" s="76"/>
      <c r="F646" s="76"/>
      <c r="G646" s="76"/>
      <c r="H646" s="76"/>
      <c r="I646" s="76"/>
      <c r="J646" s="76"/>
    </row>
    <row r="647">
      <c r="A647" s="76"/>
      <c r="B647" s="76"/>
      <c r="C647" s="76"/>
      <c r="D647" s="76"/>
      <c r="E647" s="76"/>
      <c r="F647" s="76"/>
      <c r="G647" s="76"/>
      <c r="H647" s="76"/>
      <c r="I647" s="76"/>
      <c r="J647" s="76"/>
    </row>
    <row r="648">
      <c r="A648" s="76"/>
      <c r="B648" s="76"/>
      <c r="C648" s="76"/>
      <c r="D648" s="76"/>
      <c r="E648" s="76"/>
      <c r="F648" s="76"/>
      <c r="G648" s="76"/>
      <c r="H648" s="76"/>
      <c r="I648" s="76"/>
      <c r="J648" s="76"/>
    </row>
    <row r="649">
      <c r="A649" s="76"/>
      <c r="B649" s="76"/>
      <c r="C649" s="76"/>
      <c r="D649" s="76"/>
      <c r="E649" s="76"/>
      <c r="F649" s="76"/>
      <c r="G649" s="76"/>
      <c r="H649" s="76"/>
      <c r="I649" s="76"/>
      <c r="J649" s="76"/>
    </row>
    <row r="650">
      <c r="A650" s="76"/>
      <c r="B650" s="76"/>
      <c r="C650" s="76"/>
      <c r="D650" s="76"/>
      <c r="E650" s="76"/>
      <c r="F650" s="76"/>
      <c r="G650" s="76"/>
      <c r="H650" s="76"/>
      <c r="I650" s="76"/>
      <c r="J650" s="76"/>
    </row>
    <row r="651">
      <c r="A651" s="76"/>
      <c r="B651" s="76"/>
      <c r="C651" s="76"/>
      <c r="D651" s="76"/>
      <c r="E651" s="76"/>
      <c r="F651" s="76"/>
      <c r="G651" s="76"/>
      <c r="H651" s="76"/>
      <c r="I651" s="76"/>
      <c r="J651" s="76"/>
    </row>
    <row r="652">
      <c r="A652" s="76"/>
      <c r="B652" s="76"/>
      <c r="C652" s="76"/>
      <c r="D652" s="76"/>
      <c r="E652" s="76"/>
      <c r="F652" s="76"/>
      <c r="G652" s="76"/>
      <c r="H652" s="76"/>
      <c r="I652" s="76"/>
      <c r="J652" s="76"/>
    </row>
    <row r="653">
      <c r="A653" s="76"/>
      <c r="B653" s="76"/>
      <c r="C653" s="76"/>
      <c r="D653" s="76"/>
      <c r="E653" s="76"/>
      <c r="F653" s="76"/>
      <c r="G653" s="76"/>
      <c r="H653" s="76"/>
      <c r="I653" s="76"/>
      <c r="J653" s="76"/>
    </row>
    <row r="654">
      <c r="A654" s="76"/>
      <c r="B654" s="76"/>
      <c r="C654" s="76"/>
      <c r="D654" s="76"/>
      <c r="E654" s="76"/>
      <c r="F654" s="76"/>
      <c r="G654" s="76"/>
      <c r="H654" s="76"/>
      <c r="I654" s="76"/>
      <c r="J654" s="76"/>
    </row>
    <row r="655">
      <c r="A655" s="76"/>
      <c r="B655" s="76"/>
      <c r="C655" s="76"/>
      <c r="D655" s="76"/>
      <c r="E655" s="76"/>
      <c r="F655" s="76"/>
      <c r="G655" s="76"/>
      <c r="H655" s="76"/>
      <c r="I655" s="76"/>
      <c r="J655" s="76"/>
    </row>
    <row r="656">
      <c r="A656" s="76"/>
      <c r="B656" s="76"/>
      <c r="C656" s="76"/>
      <c r="D656" s="76"/>
      <c r="E656" s="76"/>
      <c r="F656" s="76"/>
      <c r="G656" s="76"/>
      <c r="H656" s="76"/>
      <c r="I656" s="76"/>
      <c r="J656" s="76"/>
    </row>
    <row r="657">
      <c r="A657" s="76"/>
      <c r="B657" s="76"/>
      <c r="C657" s="76"/>
      <c r="D657" s="76"/>
      <c r="E657" s="76"/>
      <c r="F657" s="76"/>
      <c r="G657" s="76"/>
      <c r="H657" s="76"/>
      <c r="I657" s="76"/>
      <c r="J657" s="76"/>
    </row>
    <row r="658">
      <c r="A658" s="76"/>
      <c r="B658" s="76"/>
      <c r="C658" s="76"/>
      <c r="D658" s="76"/>
      <c r="E658" s="76"/>
      <c r="F658" s="76"/>
      <c r="G658" s="76"/>
      <c r="H658" s="76"/>
      <c r="I658" s="76"/>
      <c r="J658" s="76"/>
    </row>
    <row r="659">
      <c r="A659" s="76"/>
      <c r="B659" s="76"/>
      <c r="C659" s="76"/>
      <c r="D659" s="76"/>
      <c r="E659" s="76"/>
      <c r="F659" s="76"/>
      <c r="G659" s="76"/>
      <c r="H659" s="76"/>
      <c r="I659" s="76"/>
      <c r="J659" s="76"/>
    </row>
    <row r="660">
      <c r="A660" s="76"/>
      <c r="B660" s="76"/>
      <c r="C660" s="76"/>
      <c r="D660" s="76"/>
      <c r="E660" s="76"/>
      <c r="F660" s="76"/>
      <c r="G660" s="76"/>
      <c r="H660" s="76"/>
      <c r="I660" s="76"/>
      <c r="J660" s="76"/>
    </row>
    <row r="661">
      <c r="A661" s="76"/>
      <c r="B661" s="76"/>
      <c r="C661" s="76"/>
      <c r="D661" s="76"/>
      <c r="E661" s="76"/>
      <c r="F661" s="76"/>
      <c r="G661" s="76"/>
      <c r="H661" s="76"/>
      <c r="I661" s="76"/>
      <c r="J661" s="76"/>
    </row>
    <row r="662">
      <c r="A662" s="76"/>
      <c r="B662" s="76"/>
      <c r="C662" s="76"/>
      <c r="D662" s="76"/>
      <c r="E662" s="76"/>
      <c r="F662" s="76"/>
      <c r="G662" s="76"/>
      <c r="H662" s="76"/>
      <c r="I662" s="76"/>
      <c r="J662" s="76"/>
    </row>
    <row r="663">
      <c r="A663" s="76"/>
      <c r="B663" s="76"/>
      <c r="C663" s="76"/>
      <c r="D663" s="76"/>
      <c r="E663" s="76"/>
      <c r="F663" s="76"/>
      <c r="G663" s="76"/>
      <c r="H663" s="76"/>
      <c r="I663" s="76"/>
      <c r="J663" s="76"/>
    </row>
    <row r="664">
      <c r="A664" s="76"/>
      <c r="B664" s="76"/>
      <c r="C664" s="76"/>
      <c r="D664" s="76"/>
      <c r="E664" s="76"/>
      <c r="F664" s="76"/>
      <c r="G664" s="76"/>
      <c r="H664" s="76"/>
      <c r="I664" s="76"/>
      <c r="J664" s="76"/>
    </row>
    <row r="665">
      <c r="A665" s="76"/>
      <c r="B665" s="76"/>
      <c r="C665" s="76"/>
      <c r="D665" s="76"/>
      <c r="E665" s="76"/>
      <c r="F665" s="76"/>
      <c r="G665" s="76"/>
      <c r="H665" s="76"/>
      <c r="I665" s="76"/>
      <c r="J665" s="76"/>
    </row>
    <row r="666">
      <c r="A666" s="76"/>
      <c r="B666" s="76"/>
      <c r="C666" s="76"/>
      <c r="D666" s="76"/>
      <c r="E666" s="76"/>
      <c r="F666" s="76"/>
      <c r="G666" s="76"/>
      <c r="H666" s="76"/>
      <c r="I666" s="76"/>
      <c r="J666" s="76"/>
    </row>
    <row r="667">
      <c r="A667" s="76"/>
      <c r="B667" s="76"/>
      <c r="C667" s="76"/>
      <c r="D667" s="76"/>
      <c r="E667" s="76"/>
      <c r="F667" s="76"/>
      <c r="G667" s="76"/>
      <c r="H667" s="76"/>
      <c r="I667" s="76"/>
      <c r="J667" s="76"/>
    </row>
    <row r="668">
      <c r="A668" s="76"/>
      <c r="B668" s="76"/>
      <c r="C668" s="76"/>
      <c r="D668" s="76"/>
      <c r="E668" s="76"/>
      <c r="F668" s="76"/>
      <c r="G668" s="76"/>
      <c r="H668" s="76"/>
      <c r="I668" s="76"/>
      <c r="J668" s="76"/>
    </row>
    <row r="669">
      <c r="A669" s="76"/>
      <c r="B669" s="76"/>
      <c r="C669" s="76"/>
      <c r="D669" s="76"/>
      <c r="E669" s="76"/>
      <c r="F669" s="76"/>
      <c r="G669" s="76"/>
      <c r="H669" s="76"/>
      <c r="I669" s="76"/>
      <c r="J669" s="76"/>
    </row>
    <row r="670">
      <c r="A670" s="76"/>
      <c r="B670" s="76"/>
      <c r="C670" s="76"/>
      <c r="D670" s="76"/>
      <c r="E670" s="76"/>
      <c r="F670" s="76"/>
      <c r="G670" s="76"/>
      <c r="H670" s="76"/>
      <c r="I670" s="76"/>
      <c r="J670" s="76"/>
    </row>
    <row r="671">
      <c r="A671" s="76"/>
      <c r="B671" s="76"/>
      <c r="C671" s="76"/>
      <c r="D671" s="76"/>
      <c r="E671" s="76"/>
      <c r="F671" s="76"/>
      <c r="G671" s="76"/>
      <c r="H671" s="76"/>
      <c r="I671" s="76"/>
      <c r="J671" s="76"/>
    </row>
    <row r="672">
      <c r="A672" s="76"/>
      <c r="B672" s="76"/>
      <c r="C672" s="76"/>
      <c r="D672" s="76"/>
      <c r="E672" s="76"/>
      <c r="F672" s="76"/>
      <c r="G672" s="76"/>
      <c r="H672" s="76"/>
      <c r="I672" s="76"/>
      <c r="J672" s="76"/>
    </row>
    <row r="673">
      <c r="A673" s="76"/>
      <c r="B673" s="76"/>
      <c r="C673" s="76"/>
      <c r="D673" s="76"/>
      <c r="E673" s="76"/>
      <c r="F673" s="76"/>
      <c r="G673" s="76"/>
      <c r="H673" s="76"/>
      <c r="I673" s="76"/>
      <c r="J673" s="76"/>
    </row>
    <row r="674">
      <c r="A674" s="76"/>
      <c r="B674" s="76"/>
      <c r="C674" s="76"/>
      <c r="D674" s="76"/>
      <c r="E674" s="76"/>
      <c r="F674" s="76"/>
      <c r="G674" s="76"/>
      <c r="H674" s="76"/>
      <c r="I674" s="76"/>
      <c r="J674" s="76"/>
    </row>
    <row r="675">
      <c r="A675" s="76"/>
      <c r="B675" s="76"/>
      <c r="C675" s="76"/>
      <c r="D675" s="76"/>
      <c r="E675" s="76"/>
      <c r="F675" s="76"/>
      <c r="G675" s="76"/>
      <c r="H675" s="76"/>
      <c r="I675" s="76"/>
      <c r="J675" s="76"/>
    </row>
    <row r="676">
      <c r="A676" s="76"/>
      <c r="B676" s="76"/>
      <c r="C676" s="76"/>
      <c r="D676" s="76"/>
      <c r="E676" s="76"/>
      <c r="F676" s="76"/>
      <c r="G676" s="76"/>
      <c r="H676" s="76"/>
      <c r="I676" s="76"/>
      <c r="J676" s="76"/>
    </row>
    <row r="677">
      <c r="A677" s="76"/>
      <c r="B677" s="76"/>
      <c r="C677" s="76"/>
      <c r="D677" s="76"/>
      <c r="E677" s="76"/>
      <c r="F677" s="76"/>
      <c r="G677" s="76"/>
      <c r="H677" s="76"/>
      <c r="I677" s="76"/>
      <c r="J677" s="76"/>
    </row>
    <row r="678">
      <c r="A678" s="76"/>
      <c r="B678" s="76"/>
      <c r="C678" s="76"/>
      <c r="D678" s="76"/>
      <c r="E678" s="76"/>
      <c r="F678" s="76"/>
      <c r="G678" s="76"/>
      <c r="H678" s="76"/>
      <c r="I678" s="76"/>
      <c r="J678" s="76"/>
    </row>
    <row r="679">
      <c r="A679" s="76"/>
      <c r="B679" s="76"/>
      <c r="C679" s="76"/>
      <c r="D679" s="76"/>
      <c r="E679" s="76"/>
      <c r="F679" s="76"/>
      <c r="G679" s="76"/>
      <c r="H679" s="76"/>
      <c r="I679" s="76"/>
      <c r="J679" s="76"/>
    </row>
    <row r="680">
      <c r="A680" s="76"/>
      <c r="B680" s="76"/>
      <c r="C680" s="76"/>
      <c r="D680" s="76"/>
      <c r="E680" s="76"/>
      <c r="F680" s="76"/>
      <c r="G680" s="76"/>
      <c r="H680" s="76"/>
      <c r="I680" s="76"/>
      <c r="J680" s="76"/>
    </row>
    <row r="681">
      <c r="A681" s="76"/>
      <c r="B681" s="76"/>
      <c r="C681" s="76"/>
      <c r="D681" s="76"/>
      <c r="E681" s="76"/>
      <c r="F681" s="76"/>
      <c r="G681" s="76"/>
      <c r="H681" s="76"/>
      <c r="I681" s="76"/>
      <c r="J681" s="76"/>
    </row>
    <row r="682">
      <c r="A682" s="76"/>
      <c r="B682" s="76"/>
      <c r="C682" s="76"/>
      <c r="D682" s="76"/>
      <c r="E682" s="76"/>
      <c r="F682" s="76"/>
      <c r="G682" s="76"/>
      <c r="H682" s="76"/>
      <c r="I682" s="76"/>
      <c r="J682" s="76"/>
    </row>
    <row r="683">
      <c r="A683" s="76"/>
      <c r="B683" s="76"/>
      <c r="C683" s="76"/>
      <c r="D683" s="76"/>
      <c r="E683" s="76"/>
      <c r="F683" s="76"/>
      <c r="G683" s="76"/>
      <c r="H683" s="76"/>
      <c r="I683" s="76"/>
      <c r="J683" s="76"/>
    </row>
    <row r="684">
      <c r="A684" s="76"/>
      <c r="B684" s="76"/>
      <c r="C684" s="76"/>
      <c r="D684" s="76"/>
      <c r="E684" s="76"/>
      <c r="F684" s="76"/>
      <c r="G684" s="76"/>
      <c r="H684" s="76"/>
      <c r="I684" s="76"/>
      <c r="J684" s="76"/>
    </row>
    <row r="685">
      <c r="A685" s="76"/>
      <c r="B685" s="76"/>
      <c r="C685" s="76"/>
      <c r="D685" s="76"/>
      <c r="E685" s="76"/>
      <c r="F685" s="76"/>
      <c r="G685" s="76"/>
      <c r="H685" s="76"/>
      <c r="I685" s="76"/>
      <c r="J685" s="76"/>
    </row>
    <row r="686">
      <c r="A686" s="76"/>
      <c r="B686" s="76"/>
      <c r="C686" s="76"/>
      <c r="D686" s="76"/>
      <c r="E686" s="76"/>
      <c r="F686" s="76"/>
      <c r="G686" s="76"/>
      <c r="H686" s="76"/>
      <c r="I686" s="76"/>
      <c r="J686" s="76"/>
    </row>
    <row r="687">
      <c r="A687" s="76"/>
      <c r="B687" s="76"/>
      <c r="C687" s="76"/>
      <c r="D687" s="76"/>
      <c r="E687" s="76"/>
      <c r="F687" s="76"/>
      <c r="G687" s="76"/>
      <c r="H687" s="76"/>
      <c r="I687" s="76"/>
      <c r="J687" s="76"/>
    </row>
    <row r="688">
      <c r="A688" s="76"/>
      <c r="B688" s="76"/>
      <c r="C688" s="76"/>
      <c r="D688" s="76"/>
      <c r="E688" s="76"/>
      <c r="F688" s="76"/>
      <c r="G688" s="76"/>
      <c r="H688" s="76"/>
      <c r="I688" s="76"/>
      <c r="J688" s="76"/>
    </row>
    <row r="689">
      <c r="A689" s="76"/>
      <c r="B689" s="76"/>
      <c r="C689" s="76"/>
      <c r="D689" s="76"/>
      <c r="E689" s="76"/>
      <c r="F689" s="76"/>
      <c r="G689" s="76"/>
      <c r="H689" s="76"/>
      <c r="I689" s="76"/>
      <c r="J689" s="76"/>
    </row>
    <row r="690">
      <c r="A690" s="76"/>
      <c r="B690" s="76"/>
      <c r="C690" s="76"/>
      <c r="D690" s="76"/>
      <c r="E690" s="76"/>
      <c r="F690" s="76"/>
      <c r="G690" s="76"/>
      <c r="H690" s="76"/>
      <c r="I690" s="76"/>
      <c r="J690" s="76"/>
    </row>
    <row r="691">
      <c r="A691" s="76"/>
      <c r="B691" s="76"/>
      <c r="C691" s="76"/>
      <c r="D691" s="76"/>
      <c r="E691" s="76"/>
      <c r="F691" s="76"/>
      <c r="G691" s="76"/>
      <c r="H691" s="76"/>
      <c r="I691" s="76"/>
      <c r="J691" s="76"/>
    </row>
    <row r="692">
      <c r="A692" s="76"/>
      <c r="B692" s="76"/>
      <c r="C692" s="76"/>
      <c r="D692" s="76"/>
      <c r="E692" s="76"/>
      <c r="F692" s="76"/>
      <c r="G692" s="76"/>
      <c r="H692" s="76"/>
      <c r="I692" s="76"/>
      <c r="J692" s="76"/>
    </row>
    <row r="693">
      <c r="A693" s="76"/>
      <c r="B693" s="76"/>
      <c r="C693" s="76"/>
      <c r="D693" s="76"/>
      <c r="E693" s="76"/>
      <c r="F693" s="76"/>
      <c r="G693" s="76"/>
      <c r="H693" s="76"/>
      <c r="I693" s="76"/>
      <c r="J693" s="76"/>
    </row>
    <row r="694">
      <c r="A694" s="76"/>
      <c r="B694" s="76"/>
      <c r="C694" s="76"/>
      <c r="D694" s="76"/>
      <c r="E694" s="76"/>
      <c r="F694" s="76"/>
      <c r="G694" s="76"/>
      <c r="H694" s="76"/>
      <c r="I694" s="76"/>
      <c r="J694" s="76"/>
    </row>
    <row r="695">
      <c r="A695" s="76"/>
      <c r="B695" s="76"/>
      <c r="C695" s="76"/>
      <c r="D695" s="76"/>
      <c r="E695" s="76"/>
      <c r="F695" s="76"/>
      <c r="G695" s="76"/>
      <c r="H695" s="76"/>
      <c r="I695" s="76"/>
      <c r="J695" s="76"/>
    </row>
    <row r="696">
      <c r="A696" s="76"/>
      <c r="B696" s="76"/>
      <c r="C696" s="76"/>
      <c r="D696" s="76"/>
      <c r="E696" s="76"/>
      <c r="F696" s="76"/>
      <c r="G696" s="76"/>
      <c r="H696" s="76"/>
      <c r="I696" s="76"/>
      <c r="J696" s="76"/>
    </row>
    <row r="697">
      <c r="A697" s="76"/>
      <c r="B697" s="76"/>
      <c r="C697" s="76"/>
      <c r="D697" s="76"/>
      <c r="E697" s="76"/>
      <c r="F697" s="76"/>
      <c r="G697" s="76"/>
      <c r="H697" s="76"/>
      <c r="I697" s="76"/>
      <c r="J697" s="76"/>
    </row>
    <row r="698">
      <c r="A698" s="76"/>
      <c r="B698" s="76"/>
      <c r="C698" s="76"/>
      <c r="D698" s="76"/>
      <c r="E698" s="76"/>
      <c r="F698" s="76"/>
      <c r="G698" s="76"/>
      <c r="H698" s="76"/>
      <c r="I698" s="76"/>
      <c r="J698" s="76"/>
    </row>
    <row r="699">
      <c r="A699" s="76"/>
      <c r="B699" s="76"/>
      <c r="C699" s="76"/>
      <c r="D699" s="76"/>
      <c r="E699" s="76"/>
      <c r="F699" s="76"/>
      <c r="G699" s="76"/>
      <c r="H699" s="76"/>
      <c r="I699" s="76"/>
      <c r="J699" s="76"/>
    </row>
    <row r="700">
      <c r="A700" s="76"/>
      <c r="B700" s="76"/>
      <c r="C700" s="76"/>
      <c r="D700" s="76"/>
      <c r="E700" s="76"/>
      <c r="F700" s="76"/>
      <c r="G700" s="76"/>
      <c r="H700" s="76"/>
      <c r="I700" s="76"/>
      <c r="J700" s="76"/>
    </row>
    <row r="701">
      <c r="A701" s="76"/>
      <c r="B701" s="76"/>
      <c r="C701" s="76"/>
      <c r="D701" s="76"/>
      <c r="E701" s="76"/>
      <c r="F701" s="76"/>
      <c r="G701" s="76"/>
      <c r="H701" s="76"/>
      <c r="I701" s="76"/>
      <c r="J701" s="76"/>
    </row>
    <row r="702">
      <c r="A702" s="76"/>
      <c r="B702" s="76"/>
      <c r="C702" s="76"/>
      <c r="D702" s="76"/>
      <c r="E702" s="76"/>
      <c r="F702" s="76"/>
      <c r="G702" s="76"/>
      <c r="H702" s="76"/>
      <c r="I702" s="76"/>
      <c r="J702" s="76"/>
    </row>
    <row r="703">
      <c r="A703" s="76"/>
      <c r="B703" s="76"/>
      <c r="C703" s="76"/>
      <c r="D703" s="76"/>
      <c r="E703" s="76"/>
      <c r="F703" s="76"/>
      <c r="G703" s="76"/>
      <c r="H703" s="76"/>
      <c r="I703" s="76"/>
      <c r="J703" s="76"/>
    </row>
    <row r="704">
      <c r="A704" s="76"/>
      <c r="B704" s="76"/>
      <c r="C704" s="76"/>
      <c r="D704" s="76"/>
      <c r="E704" s="76"/>
      <c r="F704" s="76"/>
      <c r="G704" s="76"/>
      <c r="H704" s="76"/>
      <c r="I704" s="76"/>
      <c r="J704" s="76"/>
    </row>
    <row r="705">
      <c r="A705" s="76"/>
      <c r="B705" s="76"/>
      <c r="C705" s="76"/>
      <c r="D705" s="76"/>
      <c r="E705" s="76"/>
      <c r="F705" s="76"/>
      <c r="G705" s="76"/>
      <c r="H705" s="76"/>
      <c r="I705" s="76"/>
      <c r="J705" s="76"/>
    </row>
    <row r="706">
      <c r="A706" s="76"/>
      <c r="B706" s="76"/>
      <c r="C706" s="76"/>
      <c r="D706" s="76"/>
      <c r="E706" s="76"/>
      <c r="F706" s="76"/>
      <c r="G706" s="76"/>
      <c r="H706" s="76"/>
      <c r="I706" s="76"/>
      <c r="J706" s="76"/>
    </row>
    <row r="707">
      <c r="A707" s="76"/>
      <c r="B707" s="76"/>
      <c r="C707" s="76"/>
      <c r="D707" s="76"/>
      <c r="E707" s="76"/>
      <c r="F707" s="76"/>
      <c r="G707" s="76"/>
      <c r="H707" s="76"/>
      <c r="I707" s="76"/>
      <c r="J707" s="76"/>
    </row>
    <row r="708">
      <c r="A708" s="76"/>
      <c r="B708" s="76"/>
      <c r="C708" s="76"/>
      <c r="D708" s="76"/>
      <c r="E708" s="76"/>
      <c r="F708" s="76"/>
      <c r="G708" s="76"/>
      <c r="H708" s="76"/>
      <c r="I708" s="76"/>
      <c r="J708" s="76"/>
    </row>
    <row r="709">
      <c r="A709" s="76"/>
      <c r="B709" s="76"/>
      <c r="C709" s="76"/>
      <c r="D709" s="76"/>
      <c r="E709" s="76"/>
      <c r="F709" s="76"/>
      <c r="G709" s="76"/>
      <c r="H709" s="76"/>
      <c r="I709" s="76"/>
      <c r="J709" s="76"/>
    </row>
    <row r="710">
      <c r="A710" s="76"/>
      <c r="B710" s="76"/>
      <c r="C710" s="76"/>
      <c r="D710" s="76"/>
      <c r="E710" s="76"/>
      <c r="F710" s="76"/>
      <c r="G710" s="76"/>
      <c r="H710" s="76"/>
      <c r="I710" s="76"/>
      <c r="J710" s="76"/>
    </row>
    <row r="711">
      <c r="A711" s="76"/>
      <c r="B711" s="76"/>
      <c r="C711" s="76"/>
      <c r="D711" s="76"/>
      <c r="E711" s="76"/>
      <c r="F711" s="76"/>
      <c r="G711" s="76"/>
      <c r="H711" s="76"/>
      <c r="I711" s="76"/>
      <c r="J711" s="76"/>
    </row>
    <row r="712">
      <c r="A712" s="76"/>
      <c r="B712" s="76"/>
      <c r="C712" s="76"/>
      <c r="D712" s="76"/>
      <c r="E712" s="76"/>
      <c r="F712" s="76"/>
      <c r="G712" s="76"/>
      <c r="H712" s="76"/>
      <c r="I712" s="76"/>
      <c r="J712" s="76"/>
    </row>
    <row r="713">
      <c r="A713" s="76"/>
      <c r="B713" s="76"/>
      <c r="C713" s="76"/>
      <c r="D713" s="76"/>
      <c r="E713" s="76"/>
      <c r="F713" s="76"/>
      <c r="G713" s="76"/>
      <c r="H713" s="76"/>
      <c r="I713" s="76"/>
      <c r="J713" s="76"/>
    </row>
    <row r="714">
      <c r="A714" s="76"/>
      <c r="B714" s="76"/>
      <c r="C714" s="76"/>
      <c r="D714" s="76"/>
      <c r="E714" s="76"/>
      <c r="F714" s="76"/>
      <c r="G714" s="76"/>
      <c r="H714" s="76"/>
      <c r="I714" s="76"/>
      <c r="J714" s="76"/>
    </row>
    <row r="715">
      <c r="A715" s="76"/>
      <c r="B715" s="76"/>
      <c r="C715" s="76"/>
      <c r="D715" s="76"/>
      <c r="E715" s="76"/>
      <c r="F715" s="76"/>
      <c r="G715" s="76"/>
      <c r="H715" s="76"/>
      <c r="I715" s="76"/>
      <c r="J715" s="76"/>
    </row>
    <row r="716">
      <c r="A716" s="76"/>
      <c r="B716" s="76"/>
      <c r="C716" s="76"/>
      <c r="D716" s="76"/>
      <c r="E716" s="76"/>
      <c r="F716" s="76"/>
      <c r="G716" s="76"/>
      <c r="H716" s="76"/>
      <c r="I716" s="76"/>
      <c r="J716" s="76"/>
    </row>
    <row r="717">
      <c r="A717" s="76"/>
      <c r="B717" s="76"/>
      <c r="C717" s="76"/>
      <c r="D717" s="76"/>
      <c r="E717" s="76"/>
      <c r="F717" s="76"/>
      <c r="G717" s="76"/>
      <c r="H717" s="76"/>
      <c r="I717" s="76"/>
      <c r="J717" s="76"/>
    </row>
    <row r="718">
      <c r="A718" s="76"/>
      <c r="B718" s="76"/>
      <c r="C718" s="76"/>
      <c r="D718" s="76"/>
      <c r="E718" s="76"/>
      <c r="F718" s="76"/>
      <c r="G718" s="76"/>
      <c r="H718" s="76"/>
      <c r="I718" s="76"/>
      <c r="J718" s="76"/>
    </row>
    <row r="719">
      <c r="A719" s="76"/>
      <c r="B719" s="76"/>
      <c r="C719" s="76"/>
      <c r="D719" s="76"/>
      <c r="E719" s="76"/>
      <c r="F719" s="76"/>
      <c r="G719" s="76"/>
      <c r="H719" s="76"/>
      <c r="I719" s="76"/>
      <c r="J719" s="76"/>
    </row>
    <row r="720">
      <c r="A720" s="76"/>
      <c r="B720" s="76"/>
      <c r="C720" s="76"/>
      <c r="D720" s="76"/>
      <c r="E720" s="76"/>
      <c r="F720" s="76"/>
      <c r="G720" s="76"/>
      <c r="H720" s="76"/>
      <c r="I720" s="76"/>
      <c r="J720" s="76"/>
    </row>
    <row r="721">
      <c r="A721" s="76"/>
      <c r="B721" s="76"/>
      <c r="C721" s="76"/>
      <c r="D721" s="76"/>
      <c r="E721" s="76"/>
      <c r="F721" s="76"/>
      <c r="G721" s="76"/>
      <c r="H721" s="76"/>
      <c r="I721" s="76"/>
      <c r="J721" s="76"/>
    </row>
    <row r="722">
      <c r="A722" s="76"/>
      <c r="B722" s="76"/>
      <c r="C722" s="76"/>
      <c r="D722" s="76"/>
      <c r="E722" s="76"/>
      <c r="F722" s="76"/>
      <c r="G722" s="76"/>
      <c r="H722" s="76"/>
      <c r="I722" s="76"/>
      <c r="J722" s="76"/>
    </row>
    <row r="723">
      <c r="A723" s="76"/>
      <c r="B723" s="76"/>
      <c r="C723" s="76"/>
      <c r="D723" s="76"/>
      <c r="E723" s="76"/>
      <c r="F723" s="76"/>
      <c r="G723" s="76"/>
      <c r="H723" s="76"/>
      <c r="I723" s="76"/>
      <c r="J723" s="76"/>
    </row>
    <row r="724">
      <c r="A724" s="76"/>
      <c r="B724" s="76"/>
      <c r="C724" s="76"/>
      <c r="D724" s="76"/>
      <c r="E724" s="76"/>
      <c r="F724" s="76"/>
      <c r="G724" s="76"/>
      <c r="H724" s="76"/>
      <c r="I724" s="76"/>
      <c r="J724" s="76"/>
    </row>
    <row r="725">
      <c r="A725" s="76"/>
      <c r="B725" s="76"/>
      <c r="C725" s="76"/>
      <c r="D725" s="76"/>
      <c r="E725" s="76"/>
      <c r="F725" s="76"/>
      <c r="G725" s="76"/>
      <c r="H725" s="76"/>
      <c r="I725" s="76"/>
      <c r="J725" s="76"/>
    </row>
    <row r="726">
      <c r="A726" s="76"/>
      <c r="B726" s="76"/>
      <c r="C726" s="76"/>
      <c r="D726" s="76"/>
      <c r="E726" s="76"/>
      <c r="F726" s="76"/>
      <c r="G726" s="76"/>
      <c r="H726" s="76"/>
      <c r="I726" s="76"/>
      <c r="J726" s="76"/>
    </row>
    <row r="727">
      <c r="A727" s="76"/>
      <c r="B727" s="76"/>
      <c r="C727" s="76"/>
      <c r="D727" s="76"/>
      <c r="E727" s="76"/>
      <c r="F727" s="76"/>
      <c r="G727" s="76"/>
      <c r="H727" s="76"/>
      <c r="I727" s="76"/>
      <c r="J727" s="76"/>
    </row>
    <row r="728">
      <c r="A728" s="76"/>
      <c r="B728" s="76"/>
      <c r="C728" s="76"/>
      <c r="D728" s="76"/>
      <c r="E728" s="76"/>
      <c r="F728" s="76"/>
      <c r="G728" s="76"/>
      <c r="H728" s="76"/>
      <c r="I728" s="76"/>
      <c r="J728" s="76"/>
    </row>
    <row r="729">
      <c r="A729" s="76"/>
      <c r="B729" s="76"/>
      <c r="C729" s="76"/>
      <c r="D729" s="76"/>
      <c r="E729" s="76"/>
      <c r="F729" s="76"/>
      <c r="G729" s="76"/>
      <c r="H729" s="76"/>
      <c r="I729" s="76"/>
      <c r="J729" s="76"/>
    </row>
    <row r="730">
      <c r="A730" s="76"/>
      <c r="B730" s="76"/>
      <c r="C730" s="76"/>
      <c r="D730" s="76"/>
      <c r="E730" s="76"/>
      <c r="F730" s="76"/>
      <c r="G730" s="76"/>
      <c r="H730" s="76"/>
      <c r="I730" s="76"/>
      <c r="J730" s="76"/>
    </row>
    <row r="731">
      <c r="A731" s="76"/>
      <c r="B731" s="76"/>
      <c r="C731" s="76"/>
      <c r="D731" s="76"/>
      <c r="E731" s="76"/>
      <c r="F731" s="76"/>
      <c r="G731" s="76"/>
      <c r="H731" s="76"/>
      <c r="I731" s="76"/>
      <c r="J731" s="76"/>
    </row>
    <row r="732">
      <c r="A732" s="76"/>
      <c r="B732" s="76"/>
      <c r="C732" s="76"/>
      <c r="D732" s="76"/>
      <c r="E732" s="76"/>
      <c r="F732" s="76"/>
      <c r="G732" s="76"/>
      <c r="H732" s="76"/>
      <c r="I732" s="76"/>
      <c r="J732" s="76"/>
    </row>
    <row r="733">
      <c r="A733" s="76"/>
      <c r="B733" s="76"/>
      <c r="C733" s="76"/>
      <c r="D733" s="76"/>
      <c r="E733" s="76"/>
      <c r="F733" s="76"/>
      <c r="G733" s="76"/>
      <c r="H733" s="76"/>
      <c r="I733" s="76"/>
      <c r="J733" s="76"/>
    </row>
    <row r="734">
      <c r="A734" s="76"/>
      <c r="B734" s="76"/>
      <c r="C734" s="76"/>
      <c r="D734" s="76"/>
      <c r="E734" s="76"/>
      <c r="F734" s="76"/>
      <c r="G734" s="76"/>
      <c r="H734" s="76"/>
      <c r="I734" s="76"/>
      <c r="J734" s="76"/>
    </row>
    <row r="735">
      <c r="A735" s="76"/>
      <c r="B735" s="76"/>
      <c r="C735" s="76"/>
      <c r="D735" s="76"/>
      <c r="E735" s="76"/>
      <c r="F735" s="76"/>
      <c r="G735" s="76"/>
      <c r="H735" s="76"/>
      <c r="I735" s="76"/>
      <c r="J735" s="76"/>
    </row>
    <row r="736">
      <c r="A736" s="76"/>
      <c r="B736" s="76"/>
      <c r="C736" s="76"/>
      <c r="D736" s="76"/>
      <c r="E736" s="76"/>
      <c r="F736" s="76"/>
      <c r="G736" s="76"/>
      <c r="H736" s="76"/>
      <c r="I736" s="76"/>
      <c r="J736" s="76"/>
    </row>
    <row r="737">
      <c r="A737" s="76"/>
      <c r="B737" s="76"/>
      <c r="C737" s="76"/>
      <c r="D737" s="76"/>
      <c r="E737" s="76"/>
      <c r="F737" s="76"/>
      <c r="G737" s="76"/>
      <c r="H737" s="76"/>
      <c r="I737" s="76"/>
      <c r="J737" s="76"/>
    </row>
    <row r="738">
      <c r="A738" s="76"/>
      <c r="B738" s="76"/>
      <c r="C738" s="76"/>
      <c r="D738" s="76"/>
      <c r="E738" s="76"/>
      <c r="F738" s="76"/>
      <c r="G738" s="76"/>
      <c r="H738" s="76"/>
      <c r="I738" s="76"/>
      <c r="J738" s="76"/>
    </row>
    <row r="739">
      <c r="A739" s="76"/>
      <c r="B739" s="76"/>
      <c r="C739" s="76"/>
      <c r="D739" s="76"/>
      <c r="E739" s="76"/>
      <c r="F739" s="76"/>
      <c r="G739" s="76"/>
      <c r="H739" s="76"/>
      <c r="I739" s="76"/>
      <c r="J739" s="76"/>
    </row>
    <row r="740">
      <c r="A740" s="76"/>
      <c r="B740" s="76"/>
      <c r="C740" s="76"/>
      <c r="D740" s="76"/>
      <c r="E740" s="76"/>
      <c r="F740" s="76"/>
      <c r="G740" s="76"/>
      <c r="H740" s="76"/>
      <c r="I740" s="76"/>
      <c r="J740" s="76"/>
    </row>
    <row r="741">
      <c r="A741" s="76"/>
      <c r="B741" s="76"/>
      <c r="C741" s="76"/>
      <c r="D741" s="76"/>
      <c r="E741" s="76"/>
      <c r="F741" s="76"/>
      <c r="G741" s="76"/>
      <c r="H741" s="76"/>
      <c r="I741" s="76"/>
      <c r="J741" s="76"/>
    </row>
    <row r="742">
      <c r="A742" s="76"/>
      <c r="B742" s="76"/>
      <c r="C742" s="76"/>
      <c r="D742" s="76"/>
      <c r="E742" s="76"/>
      <c r="F742" s="76"/>
      <c r="G742" s="76"/>
      <c r="H742" s="76"/>
      <c r="I742" s="76"/>
      <c r="J742" s="76"/>
    </row>
    <row r="743">
      <c r="A743" s="76"/>
      <c r="B743" s="76"/>
      <c r="C743" s="76"/>
      <c r="D743" s="76"/>
      <c r="E743" s="76"/>
      <c r="F743" s="76"/>
      <c r="G743" s="76"/>
      <c r="H743" s="76"/>
      <c r="I743" s="76"/>
      <c r="J743" s="76"/>
    </row>
    <row r="744">
      <c r="A744" s="76"/>
      <c r="B744" s="76"/>
      <c r="C744" s="76"/>
      <c r="D744" s="76"/>
      <c r="E744" s="76"/>
      <c r="F744" s="76"/>
      <c r="G744" s="76"/>
      <c r="H744" s="76"/>
      <c r="I744" s="76"/>
      <c r="J744" s="76"/>
    </row>
    <row r="745">
      <c r="A745" s="76"/>
      <c r="B745" s="76"/>
      <c r="C745" s="76"/>
      <c r="D745" s="76"/>
      <c r="E745" s="76"/>
      <c r="F745" s="76"/>
      <c r="G745" s="76"/>
      <c r="H745" s="76"/>
      <c r="I745" s="76"/>
      <c r="J745" s="76"/>
    </row>
    <row r="746">
      <c r="A746" s="76"/>
      <c r="B746" s="76"/>
      <c r="C746" s="76"/>
      <c r="D746" s="76"/>
      <c r="E746" s="76"/>
      <c r="F746" s="76"/>
      <c r="G746" s="76"/>
      <c r="H746" s="76"/>
      <c r="I746" s="76"/>
      <c r="J746" s="76"/>
    </row>
    <row r="747">
      <c r="A747" s="76"/>
      <c r="B747" s="76"/>
      <c r="C747" s="76"/>
      <c r="D747" s="76"/>
      <c r="E747" s="76"/>
      <c r="F747" s="76"/>
      <c r="G747" s="76"/>
      <c r="H747" s="76"/>
      <c r="I747" s="76"/>
      <c r="J747" s="76"/>
    </row>
    <row r="748">
      <c r="A748" s="76"/>
      <c r="B748" s="76"/>
      <c r="C748" s="76"/>
      <c r="D748" s="76"/>
      <c r="E748" s="76"/>
      <c r="F748" s="76"/>
      <c r="G748" s="76"/>
      <c r="H748" s="76"/>
      <c r="I748" s="76"/>
      <c r="J748" s="76"/>
    </row>
    <row r="749">
      <c r="A749" s="76"/>
      <c r="B749" s="76"/>
      <c r="C749" s="76"/>
      <c r="D749" s="76"/>
      <c r="E749" s="76"/>
      <c r="F749" s="76"/>
      <c r="G749" s="76"/>
      <c r="H749" s="76"/>
      <c r="I749" s="76"/>
      <c r="J749" s="76"/>
    </row>
    <row r="750">
      <c r="A750" s="76"/>
      <c r="B750" s="76"/>
      <c r="C750" s="76"/>
      <c r="D750" s="76"/>
      <c r="E750" s="76"/>
      <c r="F750" s="76"/>
      <c r="G750" s="76"/>
      <c r="H750" s="76"/>
      <c r="I750" s="76"/>
      <c r="J750" s="76"/>
    </row>
    <row r="751">
      <c r="A751" s="76"/>
      <c r="B751" s="76"/>
      <c r="C751" s="76"/>
      <c r="D751" s="76"/>
      <c r="E751" s="76"/>
      <c r="F751" s="76"/>
      <c r="G751" s="76"/>
      <c r="H751" s="76"/>
      <c r="I751" s="76"/>
      <c r="J751" s="76"/>
    </row>
    <row r="752">
      <c r="A752" s="76"/>
      <c r="B752" s="76"/>
      <c r="C752" s="76"/>
      <c r="D752" s="76"/>
      <c r="E752" s="76"/>
      <c r="F752" s="76"/>
      <c r="G752" s="76"/>
      <c r="H752" s="76"/>
      <c r="I752" s="76"/>
      <c r="J752" s="76"/>
    </row>
    <row r="753">
      <c r="A753" s="76"/>
      <c r="B753" s="76"/>
      <c r="C753" s="76"/>
      <c r="D753" s="76"/>
      <c r="E753" s="76"/>
      <c r="F753" s="76"/>
      <c r="G753" s="76"/>
      <c r="H753" s="76"/>
      <c r="I753" s="76"/>
      <c r="J753" s="76"/>
    </row>
    <row r="754">
      <c r="A754" s="76"/>
      <c r="B754" s="76"/>
      <c r="C754" s="76"/>
      <c r="D754" s="76"/>
      <c r="E754" s="76"/>
      <c r="F754" s="76"/>
      <c r="G754" s="76"/>
      <c r="H754" s="76"/>
      <c r="I754" s="76"/>
      <c r="J754" s="76"/>
    </row>
    <row r="755">
      <c r="A755" s="76"/>
      <c r="B755" s="76"/>
      <c r="C755" s="76"/>
      <c r="D755" s="76"/>
      <c r="E755" s="76"/>
      <c r="F755" s="76"/>
      <c r="G755" s="76"/>
      <c r="H755" s="76"/>
      <c r="I755" s="76"/>
      <c r="J755" s="76"/>
    </row>
    <row r="756">
      <c r="A756" s="76"/>
      <c r="B756" s="76"/>
      <c r="C756" s="76"/>
      <c r="D756" s="76"/>
      <c r="E756" s="76"/>
      <c r="F756" s="76"/>
      <c r="G756" s="76"/>
      <c r="H756" s="76"/>
      <c r="I756" s="76"/>
      <c r="J756" s="76"/>
    </row>
    <row r="757">
      <c r="A757" s="76"/>
      <c r="B757" s="76"/>
      <c r="C757" s="76"/>
      <c r="D757" s="76"/>
      <c r="E757" s="76"/>
      <c r="F757" s="76"/>
      <c r="G757" s="76"/>
      <c r="H757" s="76"/>
      <c r="I757" s="76"/>
      <c r="J757" s="76"/>
    </row>
    <row r="758">
      <c r="A758" s="76"/>
      <c r="B758" s="76"/>
      <c r="C758" s="76"/>
      <c r="D758" s="76"/>
      <c r="E758" s="76"/>
      <c r="F758" s="76"/>
      <c r="G758" s="76"/>
      <c r="H758" s="76"/>
      <c r="I758" s="76"/>
      <c r="J758" s="76"/>
    </row>
    <row r="759">
      <c r="A759" s="76"/>
      <c r="B759" s="76"/>
      <c r="C759" s="76"/>
      <c r="D759" s="76"/>
      <c r="E759" s="76"/>
      <c r="F759" s="76"/>
      <c r="G759" s="76"/>
      <c r="H759" s="76"/>
      <c r="I759" s="76"/>
      <c r="J759" s="76"/>
    </row>
    <row r="760">
      <c r="A760" s="76"/>
      <c r="B760" s="76"/>
      <c r="C760" s="76"/>
      <c r="D760" s="76"/>
      <c r="E760" s="76"/>
      <c r="F760" s="76"/>
      <c r="G760" s="76"/>
      <c r="H760" s="76"/>
      <c r="I760" s="76"/>
      <c r="J760" s="76"/>
    </row>
    <row r="761">
      <c r="A761" s="76"/>
      <c r="B761" s="76"/>
      <c r="C761" s="76"/>
      <c r="D761" s="76"/>
      <c r="E761" s="76"/>
      <c r="F761" s="76"/>
      <c r="G761" s="76"/>
      <c r="H761" s="76"/>
      <c r="I761" s="76"/>
      <c r="J761" s="76"/>
    </row>
    <row r="762">
      <c r="A762" s="76"/>
      <c r="B762" s="76"/>
      <c r="C762" s="76"/>
      <c r="D762" s="76"/>
      <c r="E762" s="76"/>
      <c r="F762" s="76"/>
      <c r="G762" s="76"/>
      <c r="H762" s="76"/>
      <c r="I762" s="76"/>
      <c r="J762" s="76"/>
    </row>
    <row r="763">
      <c r="A763" s="76"/>
      <c r="B763" s="76"/>
      <c r="C763" s="76"/>
      <c r="D763" s="76"/>
      <c r="E763" s="76"/>
      <c r="F763" s="76"/>
      <c r="G763" s="76"/>
      <c r="H763" s="76"/>
      <c r="I763" s="76"/>
      <c r="J763" s="76"/>
    </row>
    <row r="764">
      <c r="A764" s="76"/>
      <c r="B764" s="76"/>
      <c r="C764" s="76"/>
      <c r="D764" s="76"/>
      <c r="E764" s="76"/>
      <c r="F764" s="76"/>
      <c r="G764" s="76"/>
      <c r="H764" s="76"/>
      <c r="I764" s="76"/>
      <c r="J764" s="76"/>
    </row>
    <row r="765">
      <c r="A765" s="76"/>
      <c r="B765" s="76"/>
      <c r="C765" s="76"/>
      <c r="D765" s="76"/>
      <c r="E765" s="76"/>
      <c r="F765" s="76"/>
      <c r="G765" s="76"/>
      <c r="H765" s="76"/>
      <c r="I765" s="76"/>
      <c r="J765" s="76"/>
    </row>
    <row r="766">
      <c r="A766" s="76"/>
      <c r="B766" s="76"/>
      <c r="C766" s="76"/>
      <c r="D766" s="76"/>
      <c r="E766" s="76"/>
      <c r="F766" s="76"/>
      <c r="G766" s="76"/>
      <c r="H766" s="76"/>
      <c r="I766" s="76"/>
      <c r="J766" s="76"/>
    </row>
    <row r="767">
      <c r="A767" s="76"/>
      <c r="B767" s="76"/>
      <c r="C767" s="76"/>
      <c r="D767" s="76"/>
      <c r="E767" s="76"/>
      <c r="F767" s="76"/>
      <c r="G767" s="76"/>
      <c r="H767" s="76"/>
      <c r="I767" s="76"/>
      <c r="J767" s="76"/>
    </row>
    <row r="768">
      <c r="A768" s="76"/>
      <c r="B768" s="76"/>
      <c r="C768" s="76"/>
      <c r="D768" s="76"/>
      <c r="E768" s="76"/>
      <c r="F768" s="76"/>
      <c r="G768" s="76"/>
      <c r="H768" s="76"/>
      <c r="I768" s="76"/>
      <c r="J768" s="76"/>
    </row>
    <row r="769">
      <c r="A769" s="76"/>
      <c r="B769" s="76"/>
      <c r="C769" s="76"/>
      <c r="D769" s="76"/>
      <c r="E769" s="76"/>
      <c r="F769" s="76"/>
      <c r="G769" s="76"/>
      <c r="H769" s="76"/>
      <c r="I769" s="76"/>
      <c r="J769" s="76"/>
    </row>
    <row r="770">
      <c r="A770" s="76"/>
      <c r="B770" s="76"/>
      <c r="C770" s="76"/>
      <c r="D770" s="76"/>
      <c r="E770" s="76"/>
      <c r="F770" s="76"/>
      <c r="G770" s="76"/>
      <c r="H770" s="76"/>
      <c r="I770" s="76"/>
      <c r="J770" s="76"/>
    </row>
    <row r="771">
      <c r="A771" s="76"/>
      <c r="B771" s="76"/>
      <c r="C771" s="76"/>
      <c r="D771" s="76"/>
      <c r="E771" s="76"/>
      <c r="F771" s="76"/>
      <c r="G771" s="76"/>
      <c r="H771" s="76"/>
      <c r="I771" s="76"/>
      <c r="J771" s="76"/>
    </row>
    <row r="772">
      <c r="A772" s="76"/>
      <c r="B772" s="76"/>
      <c r="C772" s="76"/>
      <c r="D772" s="76"/>
      <c r="E772" s="76"/>
      <c r="F772" s="76"/>
      <c r="G772" s="76"/>
      <c r="H772" s="76"/>
      <c r="I772" s="76"/>
      <c r="J772" s="76"/>
    </row>
    <row r="773">
      <c r="A773" s="76"/>
      <c r="B773" s="76"/>
      <c r="C773" s="76"/>
      <c r="D773" s="76"/>
      <c r="E773" s="76"/>
      <c r="F773" s="76"/>
      <c r="G773" s="76"/>
      <c r="H773" s="76"/>
      <c r="I773" s="76"/>
      <c r="J773" s="76"/>
    </row>
    <row r="774">
      <c r="A774" s="76"/>
      <c r="B774" s="76"/>
      <c r="C774" s="76"/>
      <c r="D774" s="76"/>
      <c r="E774" s="76"/>
      <c r="F774" s="76"/>
      <c r="G774" s="76"/>
      <c r="H774" s="76"/>
      <c r="I774" s="76"/>
      <c r="J774" s="76"/>
    </row>
    <row r="775">
      <c r="A775" s="76"/>
      <c r="B775" s="76"/>
      <c r="C775" s="76"/>
      <c r="D775" s="76"/>
      <c r="E775" s="76"/>
      <c r="F775" s="76"/>
      <c r="G775" s="76"/>
      <c r="H775" s="76"/>
      <c r="I775" s="76"/>
      <c r="J775" s="76"/>
    </row>
    <row r="776">
      <c r="A776" s="76"/>
      <c r="B776" s="76"/>
      <c r="C776" s="76"/>
      <c r="D776" s="76"/>
      <c r="E776" s="76"/>
      <c r="F776" s="76"/>
      <c r="G776" s="76"/>
      <c r="H776" s="76"/>
      <c r="I776" s="76"/>
      <c r="J776" s="76"/>
    </row>
    <row r="777">
      <c r="A777" s="76"/>
      <c r="B777" s="76"/>
      <c r="C777" s="76"/>
      <c r="D777" s="76"/>
      <c r="E777" s="76"/>
      <c r="F777" s="76"/>
      <c r="G777" s="76"/>
      <c r="H777" s="76"/>
      <c r="I777" s="76"/>
      <c r="J777" s="76"/>
    </row>
    <row r="778">
      <c r="A778" s="76"/>
      <c r="B778" s="76"/>
      <c r="C778" s="76"/>
      <c r="D778" s="76"/>
      <c r="E778" s="76"/>
      <c r="F778" s="76"/>
      <c r="G778" s="76"/>
      <c r="H778" s="76"/>
      <c r="I778" s="76"/>
      <c r="J778" s="76"/>
    </row>
    <row r="779">
      <c r="A779" s="76"/>
      <c r="B779" s="76"/>
      <c r="C779" s="76"/>
      <c r="D779" s="76"/>
      <c r="E779" s="76"/>
      <c r="F779" s="76"/>
      <c r="G779" s="76"/>
      <c r="H779" s="76"/>
      <c r="I779" s="76"/>
      <c r="J779" s="76"/>
    </row>
    <row r="780">
      <c r="A780" s="76"/>
      <c r="B780" s="76"/>
      <c r="C780" s="76"/>
      <c r="D780" s="76"/>
      <c r="E780" s="76"/>
      <c r="F780" s="76"/>
      <c r="G780" s="76"/>
      <c r="H780" s="76"/>
      <c r="I780" s="76"/>
      <c r="J780" s="76"/>
    </row>
    <row r="781">
      <c r="A781" s="76"/>
      <c r="B781" s="76"/>
      <c r="C781" s="76"/>
      <c r="D781" s="76"/>
      <c r="E781" s="76"/>
      <c r="F781" s="76"/>
      <c r="G781" s="76"/>
      <c r="H781" s="76"/>
      <c r="I781" s="76"/>
      <c r="J781" s="76"/>
    </row>
    <row r="782">
      <c r="A782" s="76"/>
      <c r="B782" s="76"/>
      <c r="C782" s="76"/>
      <c r="D782" s="76"/>
      <c r="E782" s="76"/>
      <c r="F782" s="76"/>
      <c r="G782" s="76"/>
      <c r="H782" s="76"/>
      <c r="I782" s="76"/>
      <c r="J782" s="76"/>
    </row>
    <row r="783">
      <c r="A783" s="76"/>
      <c r="B783" s="76"/>
      <c r="C783" s="76"/>
      <c r="D783" s="76"/>
      <c r="E783" s="76"/>
      <c r="F783" s="76"/>
      <c r="G783" s="76"/>
      <c r="H783" s="76"/>
      <c r="I783" s="76"/>
      <c r="J783" s="76"/>
    </row>
    <row r="784">
      <c r="A784" s="76"/>
      <c r="B784" s="76"/>
      <c r="C784" s="76"/>
      <c r="D784" s="76"/>
      <c r="E784" s="76"/>
      <c r="F784" s="76"/>
      <c r="G784" s="76"/>
      <c r="H784" s="76"/>
      <c r="I784" s="76"/>
      <c r="J784" s="76"/>
    </row>
    <row r="785">
      <c r="A785" s="76"/>
      <c r="B785" s="76"/>
      <c r="C785" s="76"/>
      <c r="D785" s="76"/>
      <c r="E785" s="76"/>
      <c r="F785" s="76"/>
      <c r="G785" s="76"/>
      <c r="H785" s="76"/>
      <c r="I785" s="76"/>
      <c r="J785" s="76"/>
    </row>
    <row r="786">
      <c r="A786" s="76"/>
      <c r="B786" s="76"/>
      <c r="C786" s="76"/>
      <c r="D786" s="76"/>
      <c r="E786" s="76"/>
      <c r="F786" s="76"/>
      <c r="G786" s="76"/>
      <c r="H786" s="76"/>
      <c r="I786" s="76"/>
      <c r="J786" s="76"/>
    </row>
    <row r="787">
      <c r="A787" s="76"/>
      <c r="B787" s="76"/>
      <c r="C787" s="76"/>
      <c r="D787" s="76"/>
      <c r="E787" s="76"/>
      <c r="F787" s="76"/>
      <c r="G787" s="76"/>
      <c r="H787" s="76"/>
      <c r="I787" s="76"/>
      <c r="J787" s="76"/>
    </row>
    <row r="788">
      <c r="A788" s="76"/>
      <c r="B788" s="76"/>
      <c r="C788" s="76"/>
      <c r="D788" s="76"/>
      <c r="E788" s="76"/>
      <c r="F788" s="76"/>
      <c r="G788" s="76"/>
      <c r="H788" s="76"/>
      <c r="I788" s="76"/>
      <c r="J788" s="76"/>
    </row>
    <row r="789">
      <c r="A789" s="76"/>
      <c r="B789" s="76"/>
      <c r="C789" s="76"/>
      <c r="D789" s="76"/>
      <c r="E789" s="76"/>
      <c r="F789" s="76"/>
      <c r="G789" s="76"/>
      <c r="H789" s="76"/>
      <c r="I789" s="76"/>
      <c r="J789" s="76"/>
    </row>
    <row r="790">
      <c r="A790" s="76"/>
      <c r="B790" s="76"/>
      <c r="C790" s="76"/>
      <c r="D790" s="76"/>
      <c r="E790" s="76"/>
      <c r="F790" s="76"/>
      <c r="G790" s="76"/>
      <c r="H790" s="76"/>
      <c r="I790" s="76"/>
      <c r="J790" s="76"/>
    </row>
    <row r="791">
      <c r="A791" s="76"/>
      <c r="B791" s="76"/>
      <c r="C791" s="76"/>
      <c r="D791" s="76"/>
      <c r="E791" s="76"/>
      <c r="F791" s="76"/>
      <c r="G791" s="76"/>
      <c r="H791" s="76"/>
      <c r="I791" s="76"/>
      <c r="J791" s="76"/>
    </row>
    <row r="792">
      <c r="A792" s="76"/>
      <c r="B792" s="76"/>
      <c r="C792" s="76"/>
      <c r="D792" s="76"/>
      <c r="E792" s="76"/>
      <c r="F792" s="76"/>
      <c r="G792" s="76"/>
      <c r="H792" s="76"/>
      <c r="I792" s="76"/>
      <c r="J792" s="76"/>
    </row>
    <row r="793">
      <c r="A793" s="76"/>
      <c r="B793" s="76"/>
      <c r="C793" s="76"/>
      <c r="D793" s="76"/>
      <c r="E793" s="76"/>
      <c r="F793" s="76"/>
      <c r="G793" s="76"/>
      <c r="H793" s="76"/>
      <c r="I793" s="76"/>
      <c r="J793" s="76"/>
    </row>
    <row r="794">
      <c r="A794" s="76"/>
      <c r="B794" s="76"/>
      <c r="C794" s="76"/>
      <c r="D794" s="76"/>
      <c r="E794" s="76"/>
      <c r="F794" s="76"/>
      <c r="G794" s="76"/>
      <c r="H794" s="76"/>
      <c r="I794" s="76"/>
      <c r="J794" s="76"/>
    </row>
    <row r="795">
      <c r="A795" s="76"/>
      <c r="B795" s="76"/>
      <c r="C795" s="76"/>
      <c r="D795" s="76"/>
      <c r="E795" s="76"/>
      <c r="F795" s="76"/>
      <c r="G795" s="76"/>
      <c r="H795" s="76"/>
      <c r="I795" s="76"/>
      <c r="J795" s="76"/>
    </row>
    <row r="796">
      <c r="A796" s="76"/>
      <c r="B796" s="76"/>
      <c r="C796" s="76"/>
      <c r="D796" s="76"/>
      <c r="E796" s="76"/>
      <c r="F796" s="76"/>
      <c r="G796" s="76"/>
      <c r="H796" s="76"/>
      <c r="I796" s="76"/>
      <c r="J796" s="76"/>
    </row>
    <row r="797">
      <c r="A797" s="76"/>
      <c r="B797" s="76"/>
      <c r="C797" s="76"/>
      <c r="D797" s="76"/>
      <c r="E797" s="76"/>
      <c r="F797" s="76"/>
      <c r="G797" s="76"/>
      <c r="H797" s="76"/>
      <c r="I797" s="76"/>
      <c r="J797" s="76"/>
    </row>
    <row r="798">
      <c r="A798" s="76"/>
      <c r="B798" s="76"/>
      <c r="C798" s="76"/>
      <c r="D798" s="76"/>
      <c r="E798" s="76"/>
      <c r="F798" s="76"/>
      <c r="G798" s="76"/>
      <c r="H798" s="76"/>
      <c r="I798" s="76"/>
      <c r="J798" s="76"/>
    </row>
    <row r="799">
      <c r="A799" s="76"/>
      <c r="B799" s="76"/>
      <c r="C799" s="76"/>
      <c r="D799" s="76"/>
      <c r="E799" s="76"/>
      <c r="F799" s="76"/>
      <c r="G799" s="76"/>
      <c r="H799" s="76"/>
      <c r="I799" s="76"/>
      <c r="J799" s="76"/>
    </row>
    <row r="800">
      <c r="A800" s="76"/>
      <c r="B800" s="76"/>
      <c r="C800" s="76"/>
      <c r="D800" s="76"/>
      <c r="E800" s="76"/>
      <c r="F800" s="76"/>
      <c r="G800" s="76"/>
      <c r="H800" s="76"/>
      <c r="I800" s="76"/>
      <c r="J800" s="76"/>
    </row>
    <row r="801">
      <c r="A801" s="76"/>
      <c r="B801" s="76"/>
      <c r="C801" s="76"/>
      <c r="D801" s="76"/>
      <c r="E801" s="76"/>
      <c r="F801" s="76"/>
      <c r="G801" s="76"/>
      <c r="H801" s="76"/>
      <c r="I801" s="76"/>
      <c r="J801" s="76"/>
    </row>
    <row r="802">
      <c r="A802" s="76"/>
      <c r="B802" s="76"/>
      <c r="C802" s="76"/>
      <c r="D802" s="76"/>
      <c r="E802" s="76"/>
      <c r="F802" s="76"/>
      <c r="G802" s="76"/>
      <c r="H802" s="76"/>
      <c r="I802" s="76"/>
      <c r="J802" s="76"/>
    </row>
    <row r="803">
      <c r="A803" s="76"/>
      <c r="B803" s="76"/>
      <c r="C803" s="76"/>
      <c r="D803" s="76"/>
      <c r="E803" s="76"/>
      <c r="F803" s="76"/>
      <c r="G803" s="76"/>
      <c r="H803" s="76"/>
      <c r="I803" s="76"/>
      <c r="J803" s="76"/>
    </row>
    <row r="804">
      <c r="A804" s="76"/>
      <c r="B804" s="76"/>
      <c r="C804" s="76"/>
      <c r="D804" s="76"/>
      <c r="E804" s="76"/>
      <c r="F804" s="76"/>
      <c r="G804" s="76"/>
      <c r="H804" s="76"/>
      <c r="I804" s="76"/>
      <c r="J804" s="76"/>
    </row>
    <row r="805">
      <c r="A805" s="76"/>
      <c r="B805" s="76"/>
      <c r="C805" s="76"/>
      <c r="D805" s="76"/>
      <c r="E805" s="76"/>
      <c r="F805" s="76"/>
      <c r="G805" s="76"/>
      <c r="H805" s="76"/>
      <c r="I805" s="76"/>
      <c r="J805" s="76"/>
    </row>
    <row r="806">
      <c r="A806" s="76"/>
      <c r="B806" s="76"/>
      <c r="C806" s="76"/>
      <c r="D806" s="76"/>
      <c r="E806" s="76"/>
      <c r="F806" s="76"/>
      <c r="G806" s="76"/>
      <c r="H806" s="76"/>
      <c r="I806" s="76"/>
      <c r="J806" s="76"/>
    </row>
    <row r="807">
      <c r="A807" s="76"/>
      <c r="B807" s="76"/>
      <c r="C807" s="76"/>
      <c r="D807" s="76"/>
      <c r="E807" s="76"/>
      <c r="F807" s="76"/>
      <c r="G807" s="76"/>
      <c r="H807" s="76"/>
      <c r="I807" s="76"/>
      <c r="J807" s="76"/>
    </row>
    <row r="808">
      <c r="A808" s="76"/>
      <c r="B808" s="76"/>
      <c r="C808" s="76"/>
      <c r="D808" s="76"/>
      <c r="E808" s="76"/>
      <c r="F808" s="76"/>
      <c r="G808" s="76"/>
      <c r="H808" s="76"/>
      <c r="I808" s="76"/>
      <c r="J808" s="76"/>
    </row>
    <row r="809">
      <c r="A809" s="76"/>
      <c r="B809" s="76"/>
      <c r="C809" s="76"/>
      <c r="D809" s="76"/>
      <c r="E809" s="76"/>
      <c r="F809" s="76"/>
      <c r="G809" s="76"/>
      <c r="H809" s="76"/>
      <c r="I809" s="76"/>
      <c r="J809" s="76"/>
    </row>
    <row r="810">
      <c r="A810" s="76"/>
      <c r="B810" s="76"/>
      <c r="C810" s="76"/>
      <c r="D810" s="76"/>
      <c r="E810" s="76"/>
      <c r="F810" s="76"/>
      <c r="G810" s="76"/>
      <c r="H810" s="76"/>
      <c r="I810" s="76"/>
      <c r="J810" s="76"/>
    </row>
    <row r="811">
      <c r="A811" s="76"/>
      <c r="B811" s="76"/>
      <c r="C811" s="76"/>
      <c r="D811" s="76"/>
      <c r="E811" s="76"/>
      <c r="F811" s="76"/>
      <c r="G811" s="76"/>
      <c r="H811" s="76"/>
      <c r="I811" s="76"/>
      <c r="J811" s="76"/>
    </row>
    <row r="812">
      <c r="A812" s="76"/>
      <c r="B812" s="76"/>
      <c r="C812" s="76"/>
      <c r="D812" s="76"/>
      <c r="E812" s="76"/>
      <c r="F812" s="76"/>
      <c r="G812" s="76"/>
      <c r="H812" s="76"/>
      <c r="I812" s="76"/>
      <c r="J812" s="76"/>
    </row>
    <row r="813">
      <c r="A813" s="76"/>
      <c r="B813" s="76"/>
      <c r="C813" s="76"/>
      <c r="D813" s="76"/>
      <c r="E813" s="76"/>
      <c r="F813" s="76"/>
      <c r="G813" s="76"/>
      <c r="H813" s="76"/>
      <c r="I813" s="76"/>
      <c r="J813" s="76"/>
    </row>
    <row r="814">
      <c r="A814" s="76"/>
      <c r="B814" s="76"/>
      <c r="C814" s="76"/>
      <c r="D814" s="76"/>
      <c r="E814" s="76"/>
      <c r="F814" s="76"/>
      <c r="G814" s="76"/>
      <c r="H814" s="76"/>
      <c r="I814" s="76"/>
      <c r="J814" s="76"/>
    </row>
    <row r="815">
      <c r="A815" s="76"/>
      <c r="B815" s="76"/>
      <c r="C815" s="76"/>
      <c r="D815" s="76"/>
      <c r="E815" s="76"/>
      <c r="F815" s="76"/>
      <c r="G815" s="76"/>
      <c r="H815" s="76"/>
      <c r="I815" s="76"/>
      <c r="J815" s="76"/>
    </row>
    <row r="816">
      <c r="A816" s="76"/>
      <c r="B816" s="76"/>
      <c r="C816" s="76"/>
      <c r="D816" s="76"/>
      <c r="E816" s="76"/>
      <c r="F816" s="76"/>
      <c r="G816" s="76"/>
      <c r="H816" s="76"/>
      <c r="I816" s="76"/>
      <c r="J816" s="76"/>
    </row>
    <row r="817">
      <c r="A817" s="76"/>
      <c r="B817" s="76"/>
      <c r="C817" s="76"/>
      <c r="D817" s="76"/>
      <c r="E817" s="76"/>
      <c r="F817" s="76"/>
      <c r="G817" s="76"/>
      <c r="H817" s="76"/>
      <c r="I817" s="76"/>
      <c r="J817" s="76"/>
    </row>
    <row r="818">
      <c r="A818" s="76"/>
      <c r="B818" s="76"/>
      <c r="C818" s="76"/>
      <c r="D818" s="76"/>
      <c r="E818" s="76"/>
      <c r="F818" s="76"/>
      <c r="G818" s="76"/>
      <c r="H818" s="76"/>
      <c r="I818" s="76"/>
      <c r="J818" s="76"/>
    </row>
    <row r="819">
      <c r="A819" s="76"/>
      <c r="B819" s="76"/>
      <c r="C819" s="76"/>
      <c r="D819" s="76"/>
      <c r="E819" s="76"/>
      <c r="F819" s="76"/>
      <c r="G819" s="76"/>
      <c r="H819" s="76"/>
      <c r="I819" s="76"/>
      <c r="J819" s="76"/>
    </row>
    <row r="820">
      <c r="A820" s="76"/>
      <c r="B820" s="76"/>
      <c r="C820" s="76"/>
      <c r="D820" s="76"/>
      <c r="E820" s="76"/>
      <c r="F820" s="76"/>
      <c r="G820" s="76"/>
      <c r="H820" s="76"/>
      <c r="I820" s="76"/>
      <c r="J820" s="76"/>
    </row>
    <row r="821">
      <c r="A821" s="76"/>
      <c r="B821" s="76"/>
      <c r="C821" s="76"/>
      <c r="D821" s="76"/>
      <c r="E821" s="76"/>
      <c r="F821" s="76"/>
      <c r="G821" s="76"/>
      <c r="H821" s="76"/>
      <c r="I821" s="76"/>
      <c r="J821" s="76"/>
    </row>
    <row r="822">
      <c r="A822" s="76"/>
      <c r="B822" s="76"/>
      <c r="C822" s="76"/>
      <c r="D822" s="76"/>
      <c r="E822" s="76"/>
      <c r="F822" s="76"/>
      <c r="G822" s="76"/>
      <c r="H822" s="76"/>
      <c r="I822" s="76"/>
      <c r="J822" s="76"/>
    </row>
    <row r="823">
      <c r="A823" s="76"/>
      <c r="B823" s="76"/>
      <c r="C823" s="76"/>
      <c r="D823" s="76"/>
      <c r="E823" s="76"/>
      <c r="F823" s="76"/>
      <c r="G823" s="76"/>
      <c r="H823" s="76"/>
      <c r="I823" s="76"/>
      <c r="J823" s="76"/>
    </row>
    <row r="824">
      <c r="A824" s="76"/>
      <c r="B824" s="76"/>
      <c r="C824" s="76"/>
      <c r="D824" s="76"/>
      <c r="E824" s="76"/>
      <c r="F824" s="76"/>
      <c r="G824" s="76"/>
      <c r="H824" s="76"/>
      <c r="I824" s="76"/>
      <c r="J824" s="76"/>
    </row>
    <row r="825">
      <c r="A825" s="76"/>
      <c r="B825" s="76"/>
      <c r="C825" s="76"/>
      <c r="D825" s="76"/>
      <c r="E825" s="76"/>
      <c r="F825" s="76"/>
      <c r="G825" s="76"/>
      <c r="H825" s="76"/>
      <c r="I825" s="76"/>
      <c r="J825" s="76"/>
    </row>
    <row r="826">
      <c r="A826" s="76"/>
      <c r="B826" s="76"/>
      <c r="C826" s="76"/>
      <c r="D826" s="76"/>
      <c r="E826" s="76"/>
      <c r="F826" s="76"/>
      <c r="G826" s="76"/>
      <c r="H826" s="76"/>
      <c r="I826" s="76"/>
      <c r="J826" s="76"/>
    </row>
    <row r="827">
      <c r="A827" s="76"/>
      <c r="B827" s="76"/>
      <c r="C827" s="76"/>
      <c r="D827" s="76"/>
      <c r="E827" s="76"/>
      <c r="F827" s="76"/>
      <c r="G827" s="76"/>
      <c r="H827" s="76"/>
      <c r="I827" s="76"/>
      <c r="J827" s="76"/>
    </row>
    <row r="828">
      <c r="A828" s="76"/>
      <c r="B828" s="76"/>
      <c r="C828" s="76"/>
      <c r="D828" s="76"/>
      <c r="E828" s="76"/>
      <c r="F828" s="76"/>
      <c r="G828" s="76"/>
      <c r="H828" s="76"/>
      <c r="I828" s="76"/>
      <c r="J828" s="76"/>
    </row>
    <row r="829">
      <c r="A829" s="76"/>
      <c r="B829" s="76"/>
      <c r="C829" s="76"/>
      <c r="D829" s="76"/>
      <c r="E829" s="76"/>
      <c r="F829" s="76"/>
      <c r="G829" s="76"/>
      <c r="H829" s="76"/>
      <c r="I829" s="76"/>
      <c r="J829" s="76"/>
    </row>
    <row r="830">
      <c r="A830" s="76"/>
      <c r="B830" s="76"/>
      <c r="C830" s="76"/>
      <c r="D830" s="76"/>
      <c r="E830" s="76"/>
      <c r="F830" s="76"/>
      <c r="G830" s="76"/>
      <c r="H830" s="76"/>
      <c r="I830" s="76"/>
      <c r="J830" s="76"/>
    </row>
    <row r="831">
      <c r="A831" s="76"/>
      <c r="B831" s="76"/>
      <c r="C831" s="76"/>
      <c r="D831" s="76"/>
      <c r="E831" s="76"/>
      <c r="F831" s="76"/>
      <c r="G831" s="76"/>
      <c r="H831" s="76"/>
      <c r="I831" s="76"/>
      <c r="J831" s="76"/>
    </row>
    <row r="832">
      <c r="A832" s="76"/>
      <c r="B832" s="76"/>
      <c r="C832" s="76"/>
      <c r="D832" s="76"/>
      <c r="E832" s="76"/>
      <c r="F832" s="76"/>
      <c r="G832" s="76"/>
      <c r="H832" s="76"/>
      <c r="I832" s="76"/>
      <c r="J832" s="76"/>
    </row>
    <row r="833">
      <c r="A833" s="76"/>
      <c r="B833" s="76"/>
      <c r="C833" s="76"/>
      <c r="D833" s="76"/>
      <c r="E833" s="76"/>
      <c r="F833" s="76"/>
      <c r="G833" s="76"/>
      <c r="H833" s="76"/>
      <c r="I833" s="76"/>
      <c r="J833" s="76"/>
    </row>
    <row r="834">
      <c r="A834" s="76"/>
      <c r="B834" s="76"/>
      <c r="C834" s="76"/>
      <c r="D834" s="76"/>
      <c r="E834" s="76"/>
      <c r="F834" s="76"/>
      <c r="G834" s="76"/>
      <c r="H834" s="76"/>
      <c r="I834" s="76"/>
      <c r="J834" s="76"/>
    </row>
    <row r="835">
      <c r="A835" s="76"/>
      <c r="B835" s="76"/>
      <c r="C835" s="76"/>
      <c r="D835" s="76"/>
      <c r="E835" s="76"/>
      <c r="F835" s="76"/>
      <c r="G835" s="76"/>
      <c r="H835" s="76"/>
      <c r="I835" s="76"/>
      <c r="J835" s="76"/>
    </row>
    <row r="836">
      <c r="A836" s="76"/>
      <c r="B836" s="76"/>
      <c r="C836" s="76"/>
      <c r="D836" s="76"/>
      <c r="E836" s="76"/>
      <c r="F836" s="76"/>
      <c r="G836" s="76"/>
      <c r="H836" s="76"/>
      <c r="I836" s="76"/>
      <c r="J836" s="76"/>
    </row>
    <row r="837">
      <c r="A837" s="76"/>
      <c r="B837" s="76"/>
      <c r="C837" s="76"/>
      <c r="D837" s="76"/>
      <c r="E837" s="76"/>
      <c r="F837" s="76"/>
      <c r="G837" s="76"/>
      <c r="H837" s="76"/>
      <c r="I837" s="76"/>
      <c r="J837" s="76"/>
    </row>
    <row r="838">
      <c r="A838" s="76"/>
      <c r="B838" s="76"/>
      <c r="C838" s="76"/>
      <c r="D838" s="76"/>
      <c r="E838" s="76"/>
      <c r="F838" s="76"/>
      <c r="G838" s="76"/>
      <c r="H838" s="76"/>
      <c r="I838" s="76"/>
      <c r="J838" s="76"/>
    </row>
    <row r="839">
      <c r="A839" s="76"/>
      <c r="B839" s="76"/>
      <c r="C839" s="76"/>
      <c r="D839" s="76"/>
      <c r="E839" s="76"/>
      <c r="F839" s="76"/>
      <c r="G839" s="76"/>
      <c r="H839" s="76"/>
      <c r="I839" s="76"/>
      <c r="J839" s="76"/>
    </row>
    <row r="840">
      <c r="A840" s="76"/>
      <c r="B840" s="76"/>
      <c r="C840" s="76"/>
      <c r="D840" s="76"/>
      <c r="E840" s="76"/>
      <c r="F840" s="76"/>
      <c r="G840" s="76"/>
      <c r="H840" s="76"/>
      <c r="I840" s="76"/>
      <c r="J840" s="76"/>
    </row>
    <row r="841">
      <c r="A841" s="76"/>
      <c r="B841" s="76"/>
      <c r="C841" s="76"/>
      <c r="D841" s="76"/>
      <c r="E841" s="76"/>
      <c r="F841" s="76"/>
      <c r="G841" s="76"/>
      <c r="H841" s="76"/>
      <c r="I841" s="76"/>
      <c r="J841" s="76"/>
    </row>
    <row r="842">
      <c r="A842" s="76"/>
      <c r="B842" s="76"/>
      <c r="C842" s="76"/>
      <c r="D842" s="76"/>
      <c r="E842" s="76"/>
      <c r="F842" s="76"/>
      <c r="G842" s="76"/>
      <c r="H842" s="76"/>
      <c r="I842" s="76"/>
      <c r="J842" s="76"/>
    </row>
    <row r="843">
      <c r="A843" s="76"/>
      <c r="B843" s="76"/>
      <c r="C843" s="76"/>
      <c r="D843" s="76"/>
      <c r="E843" s="76"/>
      <c r="F843" s="76"/>
      <c r="G843" s="76"/>
      <c r="H843" s="76"/>
      <c r="I843" s="76"/>
      <c r="J843" s="76"/>
    </row>
    <row r="844">
      <c r="A844" s="76"/>
      <c r="B844" s="76"/>
      <c r="C844" s="76"/>
      <c r="D844" s="76"/>
      <c r="E844" s="76"/>
      <c r="F844" s="76"/>
      <c r="G844" s="76"/>
      <c r="H844" s="76"/>
      <c r="I844" s="76"/>
      <c r="J844" s="76"/>
    </row>
    <row r="845">
      <c r="A845" s="76"/>
      <c r="B845" s="76"/>
      <c r="C845" s="76"/>
      <c r="D845" s="76"/>
      <c r="E845" s="76"/>
      <c r="F845" s="76"/>
      <c r="G845" s="76"/>
      <c r="H845" s="76"/>
      <c r="I845" s="76"/>
      <c r="J845" s="76"/>
    </row>
    <row r="846">
      <c r="A846" s="76"/>
      <c r="B846" s="76"/>
      <c r="C846" s="76"/>
      <c r="D846" s="76"/>
      <c r="E846" s="76"/>
      <c r="F846" s="76"/>
      <c r="G846" s="76"/>
      <c r="H846" s="76"/>
      <c r="I846" s="76"/>
      <c r="J846" s="76"/>
    </row>
    <row r="847">
      <c r="A847" s="76"/>
      <c r="B847" s="76"/>
      <c r="C847" s="76"/>
      <c r="D847" s="76"/>
      <c r="E847" s="76"/>
      <c r="F847" s="76"/>
      <c r="G847" s="76"/>
      <c r="H847" s="76"/>
      <c r="I847" s="76"/>
      <c r="J847" s="76"/>
    </row>
    <row r="848">
      <c r="A848" s="76"/>
      <c r="B848" s="76"/>
      <c r="C848" s="76"/>
      <c r="D848" s="76"/>
      <c r="E848" s="76"/>
      <c r="F848" s="76"/>
      <c r="G848" s="76"/>
      <c r="H848" s="76"/>
      <c r="I848" s="76"/>
      <c r="J848" s="76"/>
    </row>
    <row r="849">
      <c r="A849" s="76"/>
      <c r="B849" s="76"/>
      <c r="C849" s="76"/>
      <c r="D849" s="76"/>
      <c r="E849" s="76"/>
      <c r="F849" s="76"/>
      <c r="G849" s="76"/>
      <c r="H849" s="76"/>
      <c r="I849" s="76"/>
      <c r="J849" s="76"/>
    </row>
    <row r="850">
      <c r="A850" s="76"/>
      <c r="B850" s="76"/>
      <c r="C850" s="76"/>
      <c r="D850" s="76"/>
      <c r="E850" s="76"/>
      <c r="F850" s="76"/>
      <c r="G850" s="76"/>
      <c r="H850" s="76"/>
      <c r="I850" s="76"/>
      <c r="J850" s="76"/>
    </row>
    <row r="851">
      <c r="A851" s="76"/>
      <c r="B851" s="76"/>
      <c r="C851" s="76"/>
      <c r="D851" s="76"/>
      <c r="E851" s="76"/>
      <c r="F851" s="76"/>
      <c r="G851" s="76"/>
      <c r="H851" s="76"/>
      <c r="I851" s="76"/>
      <c r="J851" s="76"/>
    </row>
    <row r="852">
      <c r="A852" s="76"/>
      <c r="B852" s="76"/>
      <c r="C852" s="76"/>
      <c r="D852" s="76"/>
      <c r="E852" s="76"/>
      <c r="F852" s="76"/>
      <c r="G852" s="76"/>
      <c r="H852" s="76"/>
      <c r="I852" s="76"/>
      <c r="J852" s="76"/>
    </row>
    <row r="853">
      <c r="A853" s="76"/>
      <c r="B853" s="76"/>
      <c r="C853" s="76"/>
      <c r="D853" s="76"/>
      <c r="E853" s="76"/>
      <c r="F853" s="76"/>
      <c r="G853" s="76"/>
      <c r="H853" s="76"/>
      <c r="I853" s="76"/>
      <c r="J853" s="76"/>
    </row>
    <row r="854">
      <c r="A854" s="76"/>
      <c r="B854" s="76"/>
      <c r="C854" s="76"/>
      <c r="D854" s="76"/>
      <c r="E854" s="76"/>
      <c r="F854" s="76"/>
      <c r="G854" s="76"/>
      <c r="H854" s="76"/>
      <c r="I854" s="76"/>
      <c r="J854" s="76"/>
    </row>
    <row r="855">
      <c r="A855" s="76"/>
      <c r="B855" s="76"/>
      <c r="C855" s="76"/>
      <c r="D855" s="76"/>
      <c r="E855" s="76"/>
      <c r="F855" s="76"/>
      <c r="G855" s="76"/>
      <c r="H855" s="76"/>
      <c r="I855" s="76"/>
      <c r="J855" s="76"/>
    </row>
    <row r="856">
      <c r="A856" s="76"/>
      <c r="B856" s="76"/>
      <c r="C856" s="76"/>
      <c r="D856" s="76"/>
      <c r="E856" s="76"/>
      <c r="F856" s="76"/>
      <c r="G856" s="76"/>
      <c r="H856" s="76"/>
      <c r="I856" s="76"/>
      <c r="J856" s="76"/>
    </row>
    <row r="857">
      <c r="A857" s="76"/>
      <c r="B857" s="76"/>
      <c r="C857" s="76"/>
      <c r="D857" s="76"/>
      <c r="E857" s="76"/>
      <c r="F857" s="76"/>
      <c r="G857" s="76"/>
      <c r="H857" s="76"/>
      <c r="I857" s="76"/>
      <c r="J857" s="76"/>
    </row>
    <row r="858">
      <c r="A858" s="76"/>
      <c r="B858" s="76"/>
      <c r="C858" s="76"/>
      <c r="D858" s="76"/>
      <c r="E858" s="76"/>
      <c r="F858" s="76"/>
      <c r="G858" s="76"/>
      <c r="H858" s="76"/>
      <c r="I858" s="76"/>
      <c r="J858" s="76"/>
    </row>
    <row r="859">
      <c r="A859" s="76"/>
      <c r="B859" s="76"/>
      <c r="C859" s="76"/>
      <c r="D859" s="76"/>
      <c r="E859" s="76"/>
      <c r="F859" s="76"/>
      <c r="G859" s="76"/>
      <c r="H859" s="76"/>
      <c r="I859" s="76"/>
      <c r="J859" s="76"/>
    </row>
    <row r="860">
      <c r="A860" s="76"/>
      <c r="B860" s="76"/>
      <c r="C860" s="76"/>
      <c r="D860" s="76"/>
      <c r="E860" s="76"/>
      <c r="F860" s="76"/>
      <c r="G860" s="76"/>
      <c r="H860" s="76"/>
      <c r="I860" s="76"/>
      <c r="J860" s="76"/>
    </row>
    <row r="861">
      <c r="A861" s="76"/>
      <c r="B861" s="76"/>
      <c r="C861" s="76"/>
      <c r="D861" s="76"/>
      <c r="E861" s="76"/>
      <c r="F861" s="76"/>
      <c r="G861" s="76"/>
      <c r="H861" s="76"/>
      <c r="I861" s="76"/>
      <c r="J861" s="76"/>
    </row>
    <row r="862">
      <c r="A862" s="76"/>
      <c r="B862" s="76"/>
      <c r="C862" s="76"/>
      <c r="D862" s="76"/>
      <c r="E862" s="76"/>
      <c r="F862" s="76"/>
      <c r="G862" s="76"/>
      <c r="H862" s="76"/>
      <c r="I862" s="76"/>
      <c r="J862" s="76"/>
    </row>
    <row r="863">
      <c r="A863" s="76"/>
      <c r="B863" s="76"/>
      <c r="C863" s="76"/>
      <c r="D863" s="76"/>
      <c r="E863" s="76"/>
      <c r="F863" s="76"/>
      <c r="G863" s="76"/>
      <c r="H863" s="76"/>
      <c r="I863" s="76"/>
      <c r="J863" s="76"/>
    </row>
    <row r="864">
      <c r="A864" s="76"/>
      <c r="B864" s="76"/>
      <c r="C864" s="76"/>
      <c r="D864" s="76"/>
      <c r="E864" s="76"/>
      <c r="F864" s="76"/>
      <c r="G864" s="76"/>
      <c r="H864" s="76"/>
      <c r="I864" s="76"/>
      <c r="J864" s="76"/>
    </row>
    <row r="865">
      <c r="A865" s="76"/>
      <c r="B865" s="76"/>
      <c r="C865" s="76"/>
      <c r="D865" s="76"/>
      <c r="E865" s="76"/>
      <c r="F865" s="76"/>
      <c r="G865" s="76"/>
      <c r="H865" s="76"/>
      <c r="I865" s="76"/>
      <c r="J865" s="76"/>
    </row>
    <row r="866">
      <c r="A866" s="76"/>
      <c r="B866" s="76"/>
      <c r="C866" s="76"/>
      <c r="D866" s="76"/>
      <c r="E866" s="76"/>
      <c r="F866" s="76"/>
      <c r="G866" s="76"/>
      <c r="H866" s="76"/>
      <c r="I866" s="76"/>
      <c r="J866" s="76"/>
    </row>
    <row r="867">
      <c r="A867" s="76"/>
      <c r="B867" s="76"/>
      <c r="C867" s="76"/>
      <c r="D867" s="76"/>
      <c r="E867" s="76"/>
      <c r="F867" s="76"/>
      <c r="G867" s="76"/>
      <c r="H867" s="76"/>
      <c r="I867" s="76"/>
      <c r="J867" s="76"/>
    </row>
    <row r="868">
      <c r="A868" s="76"/>
      <c r="B868" s="76"/>
      <c r="C868" s="76"/>
      <c r="D868" s="76"/>
      <c r="E868" s="76"/>
      <c r="F868" s="76"/>
      <c r="G868" s="76"/>
      <c r="H868" s="76"/>
      <c r="I868" s="76"/>
      <c r="J868" s="76"/>
    </row>
    <row r="869">
      <c r="A869" s="76"/>
      <c r="B869" s="76"/>
      <c r="C869" s="76"/>
      <c r="D869" s="76"/>
      <c r="E869" s="76"/>
      <c r="F869" s="76"/>
      <c r="G869" s="76"/>
      <c r="H869" s="76"/>
      <c r="I869" s="76"/>
      <c r="J869" s="76"/>
    </row>
    <row r="870">
      <c r="A870" s="76"/>
      <c r="B870" s="76"/>
      <c r="C870" s="76"/>
      <c r="D870" s="76"/>
      <c r="E870" s="76"/>
      <c r="F870" s="76"/>
      <c r="G870" s="76"/>
      <c r="H870" s="76"/>
      <c r="I870" s="76"/>
      <c r="J870" s="76"/>
    </row>
    <row r="871">
      <c r="A871" s="76"/>
      <c r="B871" s="76"/>
      <c r="C871" s="76"/>
      <c r="D871" s="76"/>
      <c r="E871" s="76"/>
      <c r="F871" s="76"/>
      <c r="G871" s="76"/>
      <c r="H871" s="76"/>
      <c r="I871" s="76"/>
      <c r="J871" s="76"/>
    </row>
    <row r="872">
      <c r="A872" s="76"/>
      <c r="B872" s="76"/>
      <c r="C872" s="76"/>
      <c r="D872" s="76"/>
      <c r="E872" s="76"/>
      <c r="F872" s="76"/>
      <c r="G872" s="76"/>
      <c r="H872" s="76"/>
      <c r="I872" s="76"/>
      <c r="J872" s="76"/>
    </row>
    <row r="873">
      <c r="A873" s="76"/>
      <c r="B873" s="76"/>
      <c r="C873" s="76"/>
      <c r="D873" s="76"/>
      <c r="E873" s="76"/>
      <c r="F873" s="76"/>
      <c r="G873" s="76"/>
      <c r="H873" s="76"/>
      <c r="I873" s="76"/>
      <c r="J873" s="76"/>
    </row>
    <row r="874">
      <c r="A874" s="76"/>
      <c r="B874" s="76"/>
      <c r="C874" s="76"/>
      <c r="D874" s="76"/>
      <c r="E874" s="76"/>
      <c r="F874" s="76"/>
      <c r="G874" s="76"/>
      <c r="H874" s="76"/>
      <c r="I874" s="76"/>
      <c r="J874" s="76"/>
    </row>
    <row r="875">
      <c r="A875" s="76"/>
      <c r="B875" s="76"/>
      <c r="C875" s="76"/>
      <c r="D875" s="76"/>
      <c r="E875" s="76"/>
      <c r="F875" s="76"/>
      <c r="G875" s="76"/>
      <c r="H875" s="76"/>
      <c r="I875" s="76"/>
      <c r="J875" s="76"/>
    </row>
    <row r="876">
      <c r="A876" s="76"/>
      <c r="B876" s="76"/>
      <c r="C876" s="76"/>
      <c r="D876" s="76"/>
      <c r="E876" s="76"/>
      <c r="F876" s="76"/>
      <c r="G876" s="76"/>
      <c r="H876" s="76"/>
      <c r="I876" s="76"/>
      <c r="J876" s="76"/>
    </row>
    <row r="877">
      <c r="A877" s="76"/>
      <c r="B877" s="76"/>
      <c r="C877" s="76"/>
      <c r="D877" s="76"/>
      <c r="E877" s="76"/>
      <c r="F877" s="76"/>
      <c r="G877" s="76"/>
      <c r="H877" s="76"/>
      <c r="I877" s="76"/>
      <c r="J877" s="76"/>
    </row>
    <row r="878">
      <c r="A878" s="76"/>
      <c r="B878" s="76"/>
      <c r="C878" s="76"/>
      <c r="D878" s="76"/>
      <c r="E878" s="76"/>
      <c r="F878" s="76"/>
      <c r="G878" s="76"/>
      <c r="H878" s="76"/>
      <c r="I878" s="76"/>
      <c r="J878" s="76"/>
    </row>
    <row r="879">
      <c r="A879" s="76"/>
      <c r="B879" s="76"/>
      <c r="C879" s="76"/>
      <c r="D879" s="76"/>
      <c r="E879" s="76"/>
      <c r="F879" s="76"/>
      <c r="G879" s="76"/>
      <c r="H879" s="76"/>
      <c r="I879" s="76"/>
      <c r="J879" s="76"/>
    </row>
    <row r="880">
      <c r="A880" s="76"/>
      <c r="B880" s="76"/>
      <c r="C880" s="76"/>
      <c r="D880" s="76"/>
      <c r="E880" s="76"/>
      <c r="F880" s="76"/>
      <c r="G880" s="76"/>
      <c r="H880" s="76"/>
      <c r="I880" s="76"/>
      <c r="J880" s="76"/>
    </row>
    <row r="881">
      <c r="A881" s="76"/>
      <c r="B881" s="76"/>
      <c r="C881" s="76"/>
      <c r="D881" s="76"/>
      <c r="E881" s="76"/>
      <c r="F881" s="76"/>
      <c r="G881" s="76"/>
      <c r="H881" s="76"/>
      <c r="I881" s="76"/>
      <c r="J881" s="76"/>
    </row>
    <row r="882">
      <c r="A882" s="76"/>
      <c r="B882" s="76"/>
      <c r="C882" s="76"/>
      <c r="D882" s="76"/>
      <c r="E882" s="76"/>
      <c r="F882" s="76"/>
      <c r="G882" s="76"/>
      <c r="H882" s="76"/>
      <c r="I882" s="76"/>
      <c r="J882" s="76"/>
    </row>
    <row r="883">
      <c r="A883" s="76"/>
      <c r="B883" s="76"/>
      <c r="C883" s="76"/>
      <c r="D883" s="76"/>
      <c r="E883" s="76"/>
      <c r="F883" s="76"/>
      <c r="G883" s="76"/>
      <c r="H883" s="76"/>
      <c r="I883" s="76"/>
      <c r="J883" s="76"/>
    </row>
    <row r="884">
      <c r="A884" s="76"/>
      <c r="B884" s="76"/>
      <c r="C884" s="76"/>
      <c r="D884" s="76"/>
      <c r="E884" s="76"/>
      <c r="F884" s="76"/>
      <c r="G884" s="76"/>
      <c r="H884" s="76"/>
      <c r="I884" s="76"/>
      <c r="J884" s="76"/>
    </row>
    <row r="885">
      <c r="A885" s="76"/>
      <c r="B885" s="76"/>
      <c r="C885" s="76"/>
      <c r="D885" s="76"/>
      <c r="E885" s="76"/>
      <c r="F885" s="76"/>
      <c r="G885" s="76"/>
      <c r="H885" s="76"/>
      <c r="I885" s="76"/>
      <c r="J885" s="76"/>
    </row>
    <row r="886">
      <c r="A886" s="76"/>
      <c r="B886" s="76"/>
      <c r="C886" s="76"/>
      <c r="D886" s="76"/>
      <c r="E886" s="76"/>
      <c r="F886" s="76"/>
      <c r="G886" s="76"/>
      <c r="H886" s="76"/>
      <c r="I886" s="76"/>
      <c r="J886" s="76"/>
    </row>
    <row r="887">
      <c r="A887" s="76"/>
      <c r="B887" s="76"/>
      <c r="C887" s="76"/>
      <c r="D887" s="76"/>
      <c r="E887" s="76"/>
      <c r="F887" s="76"/>
      <c r="G887" s="76"/>
      <c r="H887" s="76"/>
      <c r="I887" s="76"/>
      <c r="J887" s="76"/>
    </row>
    <row r="888">
      <c r="A888" s="76"/>
      <c r="B888" s="76"/>
      <c r="C888" s="76"/>
      <c r="D888" s="76"/>
      <c r="E888" s="76"/>
      <c r="F888" s="76"/>
      <c r="G888" s="76"/>
      <c r="H888" s="76"/>
      <c r="I888" s="76"/>
      <c r="J888" s="76"/>
    </row>
    <row r="889">
      <c r="A889" s="76"/>
      <c r="B889" s="76"/>
      <c r="C889" s="76"/>
      <c r="D889" s="76"/>
      <c r="E889" s="76"/>
      <c r="F889" s="76"/>
      <c r="G889" s="76"/>
      <c r="H889" s="76"/>
      <c r="I889" s="76"/>
      <c r="J889" s="76"/>
    </row>
    <row r="890">
      <c r="A890" s="76"/>
      <c r="B890" s="76"/>
      <c r="C890" s="76"/>
      <c r="D890" s="76"/>
      <c r="E890" s="76"/>
      <c r="F890" s="76"/>
      <c r="G890" s="76"/>
      <c r="H890" s="76"/>
      <c r="I890" s="76"/>
      <c r="J890" s="76"/>
    </row>
    <row r="891">
      <c r="A891" s="76"/>
      <c r="B891" s="76"/>
      <c r="C891" s="76"/>
      <c r="D891" s="76"/>
      <c r="E891" s="76"/>
      <c r="F891" s="76"/>
      <c r="G891" s="76"/>
      <c r="H891" s="76"/>
      <c r="I891" s="76"/>
      <c r="J891" s="76"/>
    </row>
    <row r="892">
      <c r="A892" s="76"/>
      <c r="B892" s="76"/>
      <c r="C892" s="76"/>
      <c r="D892" s="76"/>
      <c r="E892" s="76"/>
      <c r="F892" s="76"/>
      <c r="G892" s="76"/>
      <c r="H892" s="76"/>
      <c r="I892" s="76"/>
      <c r="J892" s="76"/>
    </row>
    <row r="893">
      <c r="A893" s="76"/>
      <c r="B893" s="76"/>
      <c r="C893" s="76"/>
      <c r="D893" s="76"/>
      <c r="E893" s="76"/>
      <c r="F893" s="76"/>
      <c r="G893" s="76"/>
      <c r="H893" s="76"/>
      <c r="I893" s="76"/>
      <c r="J893" s="76"/>
    </row>
    <row r="894">
      <c r="A894" s="76"/>
      <c r="B894" s="76"/>
      <c r="C894" s="76"/>
      <c r="D894" s="76"/>
      <c r="E894" s="76"/>
      <c r="F894" s="76"/>
      <c r="G894" s="76"/>
      <c r="H894" s="76"/>
      <c r="I894" s="76"/>
      <c r="J894" s="76"/>
    </row>
    <row r="895">
      <c r="A895" s="76"/>
      <c r="B895" s="76"/>
      <c r="C895" s="76"/>
      <c r="D895" s="76"/>
      <c r="E895" s="76"/>
      <c r="F895" s="76"/>
      <c r="G895" s="76"/>
      <c r="H895" s="76"/>
      <c r="I895" s="76"/>
      <c r="J895" s="76"/>
    </row>
    <row r="896">
      <c r="A896" s="76"/>
      <c r="B896" s="76"/>
      <c r="C896" s="76"/>
      <c r="D896" s="76"/>
      <c r="E896" s="76"/>
      <c r="F896" s="76"/>
      <c r="G896" s="76"/>
      <c r="H896" s="76"/>
      <c r="I896" s="76"/>
      <c r="J896" s="76"/>
    </row>
    <row r="897">
      <c r="A897" s="76"/>
      <c r="B897" s="76"/>
      <c r="C897" s="76"/>
      <c r="D897" s="76"/>
      <c r="E897" s="76"/>
      <c r="F897" s="76"/>
      <c r="G897" s="76"/>
      <c r="H897" s="76"/>
      <c r="I897" s="76"/>
      <c r="J897" s="76"/>
    </row>
    <row r="898">
      <c r="A898" s="76"/>
      <c r="B898" s="76"/>
      <c r="C898" s="76"/>
      <c r="D898" s="76"/>
      <c r="E898" s="76"/>
      <c r="F898" s="76"/>
      <c r="G898" s="76"/>
      <c r="H898" s="76"/>
      <c r="I898" s="76"/>
      <c r="J898" s="76"/>
    </row>
    <row r="899">
      <c r="A899" s="76"/>
      <c r="B899" s="76"/>
      <c r="C899" s="76"/>
      <c r="D899" s="76"/>
      <c r="E899" s="76"/>
      <c r="F899" s="76"/>
      <c r="G899" s="76"/>
      <c r="H899" s="76"/>
      <c r="I899" s="76"/>
      <c r="J899" s="76"/>
    </row>
    <row r="900">
      <c r="A900" s="76"/>
      <c r="B900" s="76"/>
      <c r="C900" s="76"/>
      <c r="D900" s="76"/>
      <c r="E900" s="76"/>
      <c r="F900" s="76"/>
      <c r="G900" s="76"/>
      <c r="H900" s="76"/>
      <c r="I900" s="76"/>
      <c r="J900" s="76"/>
    </row>
    <row r="901">
      <c r="A901" s="76"/>
      <c r="B901" s="76"/>
      <c r="C901" s="76"/>
      <c r="D901" s="76"/>
      <c r="E901" s="76"/>
      <c r="F901" s="76"/>
      <c r="G901" s="76"/>
      <c r="H901" s="76"/>
      <c r="I901" s="76"/>
      <c r="J901" s="76"/>
    </row>
    <row r="902">
      <c r="A902" s="76"/>
      <c r="B902" s="76"/>
      <c r="C902" s="76"/>
      <c r="D902" s="76"/>
      <c r="E902" s="76"/>
      <c r="F902" s="76"/>
      <c r="G902" s="76"/>
      <c r="H902" s="76"/>
      <c r="I902" s="76"/>
      <c r="J902" s="76"/>
    </row>
    <row r="903">
      <c r="A903" s="76"/>
      <c r="B903" s="76"/>
      <c r="C903" s="76"/>
      <c r="D903" s="76"/>
      <c r="E903" s="76"/>
      <c r="F903" s="76"/>
      <c r="G903" s="76"/>
      <c r="H903" s="76"/>
      <c r="I903" s="76"/>
      <c r="J903" s="76"/>
    </row>
    <row r="904">
      <c r="A904" s="76"/>
      <c r="B904" s="76"/>
      <c r="C904" s="76"/>
      <c r="D904" s="76"/>
      <c r="E904" s="76"/>
      <c r="F904" s="76"/>
      <c r="G904" s="76"/>
      <c r="H904" s="76"/>
      <c r="I904" s="76"/>
      <c r="J904" s="76"/>
    </row>
    <row r="905">
      <c r="A905" s="76"/>
      <c r="B905" s="76"/>
      <c r="C905" s="76"/>
      <c r="D905" s="76"/>
      <c r="E905" s="76"/>
      <c r="F905" s="76"/>
      <c r="G905" s="76"/>
      <c r="H905" s="76"/>
      <c r="I905" s="76"/>
      <c r="J905" s="76"/>
    </row>
    <row r="906">
      <c r="A906" s="76"/>
      <c r="B906" s="76"/>
      <c r="C906" s="76"/>
      <c r="D906" s="76"/>
      <c r="E906" s="76"/>
      <c r="F906" s="76"/>
      <c r="G906" s="76"/>
      <c r="H906" s="76"/>
      <c r="I906" s="76"/>
      <c r="J906" s="76"/>
    </row>
    <row r="907">
      <c r="A907" s="76"/>
      <c r="B907" s="76"/>
      <c r="C907" s="76"/>
      <c r="D907" s="76"/>
      <c r="E907" s="76"/>
      <c r="F907" s="76"/>
      <c r="G907" s="76"/>
      <c r="H907" s="76"/>
      <c r="I907" s="76"/>
      <c r="J907" s="76"/>
    </row>
    <row r="908">
      <c r="A908" s="76"/>
      <c r="B908" s="76"/>
      <c r="C908" s="76"/>
      <c r="D908" s="76"/>
      <c r="E908" s="76"/>
      <c r="F908" s="76"/>
      <c r="G908" s="76"/>
      <c r="H908" s="76"/>
      <c r="I908" s="76"/>
      <c r="J908" s="76"/>
    </row>
    <row r="909">
      <c r="A909" s="76"/>
      <c r="B909" s="76"/>
      <c r="C909" s="76"/>
      <c r="D909" s="76"/>
      <c r="E909" s="76"/>
      <c r="F909" s="76"/>
      <c r="G909" s="76"/>
      <c r="H909" s="76"/>
      <c r="I909" s="76"/>
      <c r="J909" s="76"/>
    </row>
    <row r="910">
      <c r="A910" s="76"/>
      <c r="B910" s="76"/>
      <c r="C910" s="76"/>
      <c r="D910" s="76"/>
      <c r="E910" s="76"/>
      <c r="F910" s="76"/>
      <c r="G910" s="76"/>
      <c r="H910" s="76"/>
      <c r="I910" s="76"/>
      <c r="J910" s="76"/>
    </row>
    <row r="911">
      <c r="A911" s="76"/>
      <c r="B911" s="76"/>
      <c r="C911" s="76"/>
      <c r="D911" s="76"/>
      <c r="E911" s="76"/>
      <c r="F911" s="76"/>
      <c r="G911" s="76"/>
      <c r="H911" s="76"/>
      <c r="I911" s="76"/>
      <c r="J911" s="76"/>
    </row>
    <row r="912">
      <c r="A912" s="76"/>
      <c r="B912" s="76"/>
      <c r="C912" s="76"/>
      <c r="D912" s="76"/>
      <c r="E912" s="76"/>
      <c r="F912" s="76"/>
      <c r="G912" s="76"/>
      <c r="H912" s="76"/>
      <c r="I912" s="76"/>
      <c r="J912" s="76"/>
    </row>
    <row r="913">
      <c r="A913" s="76"/>
      <c r="B913" s="76"/>
      <c r="C913" s="76"/>
      <c r="D913" s="76"/>
      <c r="E913" s="76"/>
      <c r="F913" s="76"/>
      <c r="G913" s="76"/>
      <c r="H913" s="76"/>
      <c r="I913" s="76"/>
      <c r="J913" s="76"/>
    </row>
    <row r="914">
      <c r="A914" s="76"/>
      <c r="B914" s="76"/>
      <c r="C914" s="76"/>
      <c r="D914" s="76"/>
      <c r="E914" s="76"/>
      <c r="F914" s="76"/>
      <c r="G914" s="76"/>
      <c r="H914" s="76"/>
      <c r="I914" s="76"/>
      <c r="J914" s="76"/>
    </row>
    <row r="915">
      <c r="A915" s="76"/>
      <c r="B915" s="76"/>
      <c r="C915" s="76"/>
      <c r="D915" s="76"/>
      <c r="E915" s="76"/>
      <c r="F915" s="76"/>
      <c r="G915" s="76"/>
      <c r="H915" s="76"/>
      <c r="I915" s="76"/>
      <c r="J915" s="76"/>
    </row>
    <row r="916">
      <c r="A916" s="76"/>
      <c r="B916" s="76"/>
      <c r="C916" s="76"/>
      <c r="D916" s="76"/>
      <c r="E916" s="76"/>
      <c r="F916" s="76"/>
      <c r="G916" s="76"/>
      <c r="H916" s="76"/>
      <c r="I916" s="76"/>
      <c r="J916" s="76"/>
    </row>
    <row r="917">
      <c r="A917" s="76"/>
      <c r="B917" s="76"/>
      <c r="C917" s="76"/>
      <c r="D917" s="76"/>
      <c r="E917" s="76"/>
      <c r="F917" s="76"/>
      <c r="G917" s="76"/>
      <c r="H917" s="76"/>
      <c r="I917" s="76"/>
      <c r="J917" s="76"/>
    </row>
    <row r="918">
      <c r="A918" s="76"/>
      <c r="B918" s="76"/>
      <c r="C918" s="76"/>
      <c r="D918" s="76"/>
      <c r="E918" s="76"/>
      <c r="F918" s="76"/>
      <c r="G918" s="76"/>
      <c r="H918" s="76"/>
      <c r="I918" s="76"/>
      <c r="J918" s="76"/>
    </row>
    <row r="919">
      <c r="A919" s="76"/>
      <c r="B919" s="76"/>
      <c r="C919" s="76"/>
      <c r="D919" s="76"/>
      <c r="E919" s="76"/>
      <c r="F919" s="76"/>
      <c r="G919" s="76"/>
      <c r="H919" s="76"/>
      <c r="I919" s="76"/>
      <c r="J919" s="76"/>
    </row>
    <row r="920">
      <c r="A920" s="76"/>
      <c r="B920" s="76"/>
      <c r="C920" s="76"/>
      <c r="D920" s="76"/>
      <c r="E920" s="76"/>
      <c r="F920" s="76"/>
      <c r="G920" s="76"/>
      <c r="H920" s="76"/>
      <c r="I920" s="76"/>
      <c r="J920" s="76"/>
    </row>
    <row r="921">
      <c r="A921" s="76"/>
      <c r="B921" s="76"/>
      <c r="C921" s="76"/>
      <c r="D921" s="76"/>
      <c r="E921" s="76"/>
      <c r="F921" s="76"/>
      <c r="G921" s="76"/>
      <c r="H921" s="76"/>
      <c r="I921" s="76"/>
      <c r="J921" s="76"/>
    </row>
    <row r="922">
      <c r="A922" s="76"/>
      <c r="B922" s="76"/>
      <c r="C922" s="76"/>
      <c r="D922" s="76"/>
      <c r="E922" s="76"/>
      <c r="F922" s="76"/>
      <c r="G922" s="76"/>
      <c r="H922" s="76"/>
      <c r="I922" s="76"/>
      <c r="J922" s="76"/>
    </row>
    <row r="923">
      <c r="A923" s="76"/>
      <c r="B923" s="76"/>
      <c r="C923" s="76"/>
      <c r="D923" s="76"/>
      <c r="E923" s="76"/>
      <c r="F923" s="76"/>
      <c r="G923" s="76"/>
      <c r="H923" s="76"/>
      <c r="I923" s="76"/>
      <c r="J923" s="76"/>
    </row>
    <row r="924">
      <c r="A924" s="76"/>
      <c r="B924" s="76"/>
      <c r="C924" s="76"/>
      <c r="D924" s="76"/>
      <c r="E924" s="76"/>
      <c r="F924" s="76"/>
      <c r="G924" s="76"/>
      <c r="H924" s="76"/>
      <c r="I924" s="76"/>
      <c r="J924" s="76"/>
    </row>
    <row r="925">
      <c r="A925" s="76"/>
      <c r="B925" s="76"/>
      <c r="C925" s="76"/>
      <c r="D925" s="76"/>
      <c r="E925" s="76"/>
      <c r="F925" s="76"/>
      <c r="G925" s="76"/>
      <c r="H925" s="76"/>
      <c r="I925" s="76"/>
      <c r="J925" s="76"/>
    </row>
    <row r="926">
      <c r="A926" s="76"/>
      <c r="B926" s="76"/>
      <c r="C926" s="76"/>
      <c r="D926" s="76"/>
      <c r="E926" s="76"/>
      <c r="F926" s="76"/>
      <c r="G926" s="76"/>
      <c r="H926" s="76"/>
      <c r="I926" s="76"/>
      <c r="J926" s="76"/>
    </row>
    <row r="927">
      <c r="A927" s="76"/>
      <c r="B927" s="76"/>
      <c r="C927" s="76"/>
      <c r="D927" s="76"/>
      <c r="E927" s="76"/>
      <c r="F927" s="76"/>
      <c r="G927" s="76"/>
      <c r="H927" s="76"/>
      <c r="I927" s="76"/>
      <c r="J927" s="76"/>
    </row>
    <row r="928">
      <c r="A928" s="76"/>
      <c r="B928" s="76"/>
      <c r="C928" s="76"/>
      <c r="D928" s="76"/>
      <c r="E928" s="76"/>
      <c r="F928" s="76"/>
      <c r="G928" s="76"/>
      <c r="H928" s="76"/>
      <c r="I928" s="76"/>
      <c r="J928" s="76"/>
    </row>
    <row r="929">
      <c r="A929" s="76"/>
      <c r="B929" s="76"/>
      <c r="C929" s="76"/>
      <c r="D929" s="76"/>
      <c r="E929" s="76"/>
      <c r="F929" s="76"/>
      <c r="G929" s="76"/>
      <c r="H929" s="76"/>
      <c r="I929" s="76"/>
      <c r="J929" s="76"/>
    </row>
    <row r="930">
      <c r="A930" s="76"/>
      <c r="B930" s="76"/>
      <c r="C930" s="76"/>
      <c r="D930" s="76"/>
      <c r="E930" s="76"/>
      <c r="F930" s="76"/>
      <c r="G930" s="76"/>
      <c r="H930" s="76"/>
      <c r="I930" s="76"/>
      <c r="J930" s="76"/>
    </row>
    <row r="931">
      <c r="A931" s="76"/>
      <c r="B931" s="76"/>
      <c r="C931" s="76"/>
      <c r="D931" s="76"/>
      <c r="E931" s="76"/>
      <c r="F931" s="76"/>
      <c r="G931" s="76"/>
      <c r="H931" s="76"/>
      <c r="I931" s="76"/>
      <c r="J931" s="76"/>
    </row>
    <row r="932">
      <c r="A932" s="76"/>
      <c r="B932" s="76"/>
      <c r="C932" s="76"/>
      <c r="D932" s="76"/>
      <c r="E932" s="76"/>
      <c r="F932" s="76"/>
      <c r="G932" s="76"/>
      <c r="H932" s="76"/>
      <c r="I932" s="76"/>
      <c r="J932" s="76"/>
    </row>
    <row r="933">
      <c r="A933" s="76"/>
      <c r="B933" s="76"/>
      <c r="C933" s="76"/>
      <c r="D933" s="76"/>
      <c r="E933" s="76"/>
      <c r="F933" s="76"/>
      <c r="G933" s="76"/>
      <c r="H933" s="76"/>
      <c r="I933" s="76"/>
      <c r="J933" s="76"/>
    </row>
    <row r="934">
      <c r="A934" s="76"/>
      <c r="B934" s="76"/>
      <c r="C934" s="76"/>
      <c r="D934" s="76"/>
      <c r="E934" s="76"/>
      <c r="F934" s="76"/>
      <c r="G934" s="76"/>
      <c r="H934" s="76"/>
      <c r="I934" s="76"/>
      <c r="J934" s="76"/>
    </row>
    <row r="935">
      <c r="A935" s="76"/>
      <c r="B935" s="76"/>
      <c r="C935" s="76"/>
      <c r="D935" s="76"/>
      <c r="E935" s="76"/>
      <c r="F935" s="76"/>
      <c r="G935" s="76"/>
      <c r="H935" s="76"/>
      <c r="I935" s="76"/>
      <c r="J935" s="76"/>
    </row>
    <row r="936">
      <c r="A936" s="76"/>
      <c r="B936" s="76"/>
      <c r="C936" s="76"/>
      <c r="D936" s="76"/>
      <c r="E936" s="76"/>
      <c r="F936" s="76"/>
      <c r="G936" s="76"/>
      <c r="H936" s="76"/>
      <c r="I936" s="76"/>
      <c r="J936" s="76"/>
    </row>
    <row r="937">
      <c r="A937" s="76"/>
      <c r="B937" s="76"/>
      <c r="C937" s="76"/>
      <c r="D937" s="76"/>
      <c r="E937" s="76"/>
      <c r="F937" s="76"/>
      <c r="G937" s="76"/>
      <c r="H937" s="76"/>
      <c r="I937" s="76"/>
      <c r="J937" s="76"/>
    </row>
    <row r="938">
      <c r="A938" s="76"/>
      <c r="B938" s="76"/>
      <c r="C938" s="76"/>
      <c r="D938" s="76"/>
      <c r="E938" s="76"/>
      <c r="F938" s="76"/>
      <c r="G938" s="76"/>
      <c r="H938" s="76"/>
      <c r="I938" s="76"/>
      <c r="J938" s="76"/>
    </row>
    <row r="939">
      <c r="A939" s="76"/>
      <c r="B939" s="76"/>
      <c r="C939" s="76"/>
      <c r="D939" s="76"/>
      <c r="E939" s="76"/>
      <c r="F939" s="76"/>
      <c r="G939" s="76"/>
      <c r="H939" s="76"/>
      <c r="I939" s="76"/>
      <c r="J939" s="76"/>
    </row>
    <row r="940">
      <c r="A940" s="76"/>
      <c r="B940" s="76"/>
      <c r="C940" s="76"/>
      <c r="D940" s="76"/>
      <c r="E940" s="76"/>
      <c r="F940" s="76"/>
      <c r="G940" s="76"/>
      <c r="H940" s="76"/>
      <c r="I940" s="76"/>
      <c r="J940" s="76"/>
    </row>
    <row r="941">
      <c r="A941" s="76"/>
      <c r="B941" s="76"/>
      <c r="C941" s="76"/>
      <c r="D941" s="76"/>
      <c r="E941" s="76"/>
      <c r="F941" s="76"/>
      <c r="G941" s="76"/>
      <c r="H941" s="76"/>
      <c r="I941" s="76"/>
      <c r="J941" s="76"/>
    </row>
    <row r="942">
      <c r="A942" s="76"/>
      <c r="B942" s="76"/>
      <c r="C942" s="76"/>
      <c r="D942" s="76"/>
      <c r="E942" s="76"/>
      <c r="F942" s="76"/>
      <c r="G942" s="76"/>
      <c r="H942" s="76"/>
      <c r="I942" s="76"/>
      <c r="J942" s="76"/>
    </row>
    <row r="943">
      <c r="A943" s="76"/>
      <c r="B943" s="76"/>
      <c r="C943" s="76"/>
      <c r="D943" s="76"/>
      <c r="E943" s="76"/>
      <c r="F943" s="76"/>
      <c r="G943" s="76"/>
      <c r="H943" s="76"/>
      <c r="I943" s="76"/>
      <c r="J943" s="76"/>
    </row>
    <row r="944">
      <c r="A944" s="76"/>
      <c r="B944" s="76"/>
      <c r="C944" s="76"/>
      <c r="D944" s="76"/>
      <c r="E944" s="76"/>
      <c r="F944" s="76"/>
      <c r="G944" s="76"/>
      <c r="H944" s="76"/>
      <c r="I944" s="76"/>
      <c r="J944" s="76"/>
    </row>
    <row r="945">
      <c r="A945" s="76"/>
      <c r="B945" s="76"/>
      <c r="C945" s="76"/>
      <c r="D945" s="76"/>
      <c r="E945" s="76"/>
      <c r="F945" s="76"/>
      <c r="G945" s="76"/>
      <c r="H945" s="76"/>
      <c r="I945" s="76"/>
      <c r="J945" s="76"/>
    </row>
    <row r="946">
      <c r="A946" s="76"/>
      <c r="B946" s="76"/>
      <c r="C946" s="76"/>
      <c r="D946" s="76"/>
      <c r="E946" s="76"/>
      <c r="F946" s="76"/>
      <c r="G946" s="76"/>
      <c r="H946" s="76"/>
      <c r="I946" s="76"/>
      <c r="J946" s="76"/>
    </row>
    <row r="947">
      <c r="A947" s="76"/>
      <c r="B947" s="76"/>
      <c r="C947" s="76"/>
      <c r="D947" s="76"/>
      <c r="E947" s="76"/>
      <c r="F947" s="76"/>
      <c r="G947" s="76"/>
      <c r="H947" s="76"/>
      <c r="I947" s="76"/>
      <c r="J947" s="76"/>
    </row>
    <row r="948">
      <c r="A948" s="76"/>
      <c r="B948" s="76"/>
      <c r="C948" s="76"/>
      <c r="D948" s="76"/>
      <c r="E948" s="76"/>
      <c r="F948" s="76"/>
      <c r="G948" s="76"/>
      <c r="H948" s="76"/>
      <c r="I948" s="76"/>
      <c r="J948" s="76"/>
    </row>
    <row r="949">
      <c r="A949" s="76"/>
      <c r="B949" s="76"/>
      <c r="C949" s="76"/>
      <c r="D949" s="76"/>
      <c r="E949" s="76"/>
      <c r="F949" s="76"/>
      <c r="G949" s="76"/>
      <c r="H949" s="76"/>
      <c r="I949" s="76"/>
      <c r="J949" s="76"/>
    </row>
    <row r="950">
      <c r="A950" s="76"/>
      <c r="B950" s="76"/>
      <c r="C950" s="76"/>
      <c r="D950" s="76"/>
      <c r="E950" s="76"/>
      <c r="F950" s="76"/>
      <c r="G950" s="76"/>
      <c r="H950" s="76"/>
      <c r="I950" s="76"/>
      <c r="J950" s="76"/>
    </row>
    <row r="951">
      <c r="A951" s="76"/>
      <c r="B951" s="76"/>
      <c r="C951" s="76"/>
      <c r="D951" s="76"/>
      <c r="E951" s="76"/>
      <c r="F951" s="76"/>
      <c r="G951" s="76"/>
      <c r="H951" s="76"/>
      <c r="I951" s="76"/>
      <c r="J951" s="76"/>
    </row>
    <row r="952">
      <c r="A952" s="76"/>
      <c r="B952" s="76"/>
      <c r="C952" s="76"/>
      <c r="D952" s="76"/>
      <c r="E952" s="76"/>
      <c r="F952" s="76"/>
      <c r="G952" s="76"/>
      <c r="H952" s="76"/>
      <c r="I952" s="76"/>
      <c r="J952" s="76"/>
    </row>
    <row r="953">
      <c r="A953" s="76"/>
      <c r="B953" s="76"/>
      <c r="C953" s="76"/>
      <c r="D953" s="76"/>
      <c r="E953" s="76"/>
      <c r="F953" s="76"/>
      <c r="G953" s="76"/>
      <c r="H953" s="76"/>
      <c r="I953" s="76"/>
      <c r="J953" s="76"/>
    </row>
    <row r="954">
      <c r="A954" s="76"/>
      <c r="B954" s="76"/>
      <c r="C954" s="76"/>
      <c r="D954" s="76"/>
      <c r="E954" s="76"/>
      <c r="F954" s="76"/>
      <c r="G954" s="76"/>
      <c r="H954" s="76"/>
      <c r="I954" s="76"/>
      <c r="J954" s="76"/>
    </row>
    <row r="955">
      <c r="A955" s="76"/>
      <c r="B955" s="76"/>
      <c r="C955" s="76"/>
      <c r="D955" s="76"/>
      <c r="E955" s="76"/>
      <c r="F955" s="76"/>
      <c r="G955" s="76"/>
      <c r="H955" s="76"/>
      <c r="I955" s="76"/>
      <c r="J955" s="76"/>
    </row>
    <row r="956">
      <c r="A956" s="76"/>
      <c r="B956" s="76"/>
      <c r="C956" s="76"/>
      <c r="D956" s="76"/>
      <c r="E956" s="76"/>
      <c r="F956" s="76"/>
      <c r="G956" s="76"/>
      <c r="H956" s="76"/>
      <c r="I956" s="76"/>
      <c r="J956" s="76"/>
    </row>
    <row r="957">
      <c r="A957" s="76"/>
      <c r="B957" s="76"/>
      <c r="C957" s="76"/>
      <c r="D957" s="76"/>
      <c r="E957" s="76"/>
      <c r="F957" s="76"/>
      <c r="G957" s="76"/>
      <c r="H957" s="76"/>
      <c r="I957" s="76"/>
      <c r="J957" s="76"/>
    </row>
    <row r="958">
      <c r="A958" s="76"/>
      <c r="B958" s="76"/>
      <c r="C958" s="76"/>
      <c r="D958" s="76"/>
      <c r="E958" s="76"/>
      <c r="F958" s="76"/>
      <c r="G958" s="76"/>
      <c r="H958" s="76"/>
      <c r="I958" s="76"/>
      <c r="J958" s="76"/>
    </row>
    <row r="959">
      <c r="A959" s="76"/>
      <c r="B959" s="76"/>
      <c r="C959" s="76"/>
      <c r="D959" s="76"/>
      <c r="E959" s="76"/>
      <c r="F959" s="76"/>
      <c r="G959" s="76"/>
      <c r="H959" s="76"/>
      <c r="I959" s="76"/>
      <c r="J959" s="76"/>
    </row>
    <row r="960">
      <c r="A960" s="76"/>
      <c r="B960" s="76"/>
      <c r="C960" s="76"/>
      <c r="D960" s="76"/>
      <c r="E960" s="76"/>
      <c r="F960" s="76"/>
      <c r="G960" s="76"/>
      <c r="H960" s="76"/>
      <c r="I960" s="76"/>
      <c r="J960" s="76"/>
    </row>
    <row r="961">
      <c r="A961" s="76"/>
      <c r="B961" s="76"/>
      <c r="C961" s="76"/>
      <c r="D961" s="76"/>
      <c r="E961" s="76"/>
      <c r="F961" s="76"/>
      <c r="G961" s="76"/>
      <c r="H961" s="76"/>
      <c r="I961" s="76"/>
      <c r="J961" s="76"/>
    </row>
    <row r="962">
      <c r="A962" s="76"/>
      <c r="B962" s="76"/>
      <c r="C962" s="76"/>
      <c r="D962" s="76"/>
      <c r="E962" s="76"/>
      <c r="F962" s="76"/>
      <c r="G962" s="76"/>
      <c r="H962" s="76"/>
      <c r="I962" s="76"/>
      <c r="J962" s="76"/>
    </row>
    <row r="963">
      <c r="A963" s="76"/>
      <c r="B963" s="76"/>
      <c r="C963" s="76"/>
      <c r="D963" s="76"/>
      <c r="E963" s="76"/>
      <c r="F963" s="76"/>
      <c r="G963" s="76"/>
      <c r="H963" s="76"/>
      <c r="I963" s="76"/>
      <c r="J963" s="76"/>
    </row>
    <row r="964">
      <c r="A964" s="76"/>
      <c r="B964" s="76"/>
      <c r="C964" s="76"/>
      <c r="D964" s="76"/>
      <c r="E964" s="76"/>
      <c r="F964" s="76"/>
      <c r="G964" s="76"/>
      <c r="H964" s="76"/>
      <c r="I964" s="76"/>
      <c r="J964" s="76"/>
    </row>
    <row r="965">
      <c r="A965" s="76"/>
      <c r="B965" s="76"/>
      <c r="C965" s="76"/>
      <c r="D965" s="76"/>
      <c r="E965" s="76"/>
      <c r="F965" s="76"/>
      <c r="G965" s="76"/>
      <c r="H965" s="76"/>
      <c r="I965" s="76"/>
      <c r="J965" s="76"/>
    </row>
    <row r="966">
      <c r="A966" s="76"/>
      <c r="B966" s="76"/>
      <c r="C966" s="76"/>
      <c r="D966" s="76"/>
      <c r="E966" s="76"/>
      <c r="F966" s="76"/>
      <c r="G966" s="76"/>
      <c r="H966" s="76"/>
      <c r="I966" s="76"/>
      <c r="J966" s="76"/>
    </row>
    <row r="967">
      <c r="A967" s="76"/>
      <c r="B967" s="76"/>
      <c r="C967" s="76"/>
      <c r="D967" s="76"/>
      <c r="E967" s="76"/>
      <c r="F967" s="76"/>
      <c r="G967" s="76"/>
      <c r="H967" s="76"/>
      <c r="I967" s="76"/>
      <c r="J967" s="76"/>
    </row>
    <row r="968">
      <c r="A968" s="76"/>
      <c r="B968" s="76"/>
      <c r="C968" s="76"/>
      <c r="D968" s="76"/>
      <c r="E968" s="76"/>
      <c r="F968" s="76"/>
      <c r="G968" s="76"/>
      <c r="H968" s="76"/>
      <c r="I968" s="76"/>
      <c r="J968" s="76"/>
    </row>
    <row r="969">
      <c r="A969" s="76"/>
      <c r="B969" s="76"/>
      <c r="C969" s="76"/>
      <c r="D969" s="76"/>
      <c r="E969" s="76"/>
      <c r="F969" s="76"/>
      <c r="G969" s="76"/>
      <c r="H969" s="76"/>
      <c r="I969" s="76"/>
      <c r="J969" s="76"/>
    </row>
    <row r="970">
      <c r="A970" s="76"/>
      <c r="B970" s="76"/>
      <c r="C970" s="76"/>
      <c r="D970" s="76"/>
      <c r="E970" s="76"/>
      <c r="F970" s="76"/>
      <c r="G970" s="76"/>
      <c r="H970" s="76"/>
      <c r="I970" s="76"/>
      <c r="J970" s="76"/>
    </row>
    <row r="971">
      <c r="A971" s="76"/>
      <c r="B971" s="76"/>
      <c r="C971" s="76"/>
      <c r="D971" s="76"/>
      <c r="E971" s="76"/>
      <c r="F971" s="76"/>
      <c r="G971" s="76"/>
      <c r="H971" s="76"/>
      <c r="I971" s="76"/>
      <c r="J971" s="76"/>
    </row>
    <row r="972">
      <c r="A972" s="76"/>
      <c r="B972" s="76"/>
      <c r="C972" s="76"/>
      <c r="D972" s="76"/>
      <c r="E972" s="76"/>
      <c r="F972" s="76"/>
      <c r="G972" s="76"/>
      <c r="H972" s="76"/>
      <c r="I972" s="76"/>
      <c r="J972" s="76"/>
    </row>
    <row r="973">
      <c r="A973" s="76"/>
      <c r="B973" s="76"/>
      <c r="C973" s="76"/>
      <c r="D973" s="76"/>
      <c r="E973" s="76"/>
      <c r="F973" s="76"/>
      <c r="G973" s="76"/>
      <c r="H973" s="76"/>
      <c r="I973" s="76"/>
      <c r="J973" s="76"/>
    </row>
    <row r="974">
      <c r="A974" s="76"/>
      <c r="B974" s="76"/>
      <c r="C974" s="76"/>
      <c r="D974" s="76"/>
      <c r="E974" s="76"/>
      <c r="F974" s="76"/>
      <c r="G974" s="76"/>
      <c r="H974" s="76"/>
      <c r="I974" s="76"/>
      <c r="J974" s="76"/>
    </row>
    <row r="975">
      <c r="A975" s="76"/>
      <c r="B975" s="76"/>
      <c r="C975" s="76"/>
      <c r="D975" s="76"/>
      <c r="E975" s="76"/>
      <c r="F975" s="76"/>
      <c r="G975" s="76"/>
      <c r="H975" s="76"/>
      <c r="I975" s="76"/>
      <c r="J975" s="76"/>
    </row>
    <row r="976">
      <c r="A976" s="76"/>
      <c r="B976" s="76"/>
      <c r="C976" s="76"/>
      <c r="D976" s="76"/>
      <c r="E976" s="76"/>
      <c r="F976" s="76"/>
      <c r="G976" s="76"/>
      <c r="H976" s="76"/>
      <c r="I976" s="76"/>
      <c r="J976" s="76"/>
    </row>
    <row r="977">
      <c r="A977" s="76"/>
      <c r="B977" s="76"/>
      <c r="C977" s="76"/>
      <c r="D977" s="76"/>
      <c r="E977" s="76"/>
      <c r="F977" s="76"/>
      <c r="G977" s="76"/>
      <c r="H977" s="76"/>
      <c r="I977" s="76"/>
      <c r="J977" s="76"/>
    </row>
    <row r="978">
      <c r="A978" s="76"/>
      <c r="B978" s="76"/>
      <c r="C978" s="76"/>
      <c r="D978" s="76"/>
      <c r="E978" s="76"/>
      <c r="F978" s="76"/>
      <c r="G978" s="76"/>
      <c r="H978" s="76"/>
      <c r="I978" s="76"/>
      <c r="J978" s="76"/>
    </row>
    <row r="979">
      <c r="A979" s="76"/>
      <c r="B979" s="76"/>
      <c r="C979" s="76"/>
      <c r="D979" s="76"/>
      <c r="E979" s="76"/>
      <c r="F979" s="76"/>
      <c r="G979" s="76"/>
      <c r="H979" s="76"/>
      <c r="I979" s="76"/>
      <c r="J979" s="76"/>
    </row>
    <row r="980">
      <c r="A980" s="76"/>
      <c r="B980" s="76"/>
      <c r="C980" s="76"/>
      <c r="D980" s="76"/>
      <c r="E980" s="76"/>
      <c r="F980" s="76"/>
      <c r="G980" s="76"/>
      <c r="H980" s="76"/>
      <c r="I980" s="76"/>
      <c r="J980" s="76"/>
    </row>
    <row r="981">
      <c r="A981" s="76"/>
      <c r="B981" s="76"/>
      <c r="C981" s="76"/>
      <c r="D981" s="76"/>
      <c r="E981" s="76"/>
      <c r="F981" s="76"/>
      <c r="G981" s="76"/>
      <c r="H981" s="76"/>
      <c r="I981" s="76"/>
      <c r="J981" s="76"/>
    </row>
    <row r="982">
      <c r="A982" s="76"/>
      <c r="B982" s="76"/>
      <c r="C982" s="76"/>
      <c r="D982" s="76"/>
      <c r="E982" s="76"/>
      <c r="F982" s="76"/>
      <c r="G982" s="76"/>
      <c r="H982" s="76"/>
      <c r="I982" s="76"/>
      <c r="J982" s="76"/>
    </row>
    <row r="983">
      <c r="A983" s="76"/>
      <c r="B983" s="76"/>
      <c r="C983" s="76"/>
      <c r="D983" s="76"/>
      <c r="E983" s="76"/>
      <c r="F983" s="76"/>
      <c r="G983" s="76"/>
      <c r="H983" s="76"/>
      <c r="I983" s="76"/>
      <c r="J983" s="76"/>
    </row>
    <row r="984">
      <c r="A984" s="76"/>
      <c r="B984" s="76"/>
      <c r="C984" s="76"/>
      <c r="D984" s="76"/>
      <c r="E984" s="76"/>
      <c r="F984" s="76"/>
      <c r="G984" s="76"/>
      <c r="H984" s="76"/>
      <c r="I984" s="76"/>
      <c r="J984" s="76"/>
    </row>
    <row r="985">
      <c r="A985" s="76"/>
      <c r="B985" s="76"/>
      <c r="C985" s="76"/>
      <c r="D985" s="76"/>
      <c r="E985" s="76"/>
      <c r="F985" s="76"/>
      <c r="G985" s="76"/>
      <c r="H985" s="76"/>
      <c r="I985" s="76"/>
      <c r="J985" s="76"/>
    </row>
    <row r="986">
      <c r="A986" s="76"/>
      <c r="B986" s="76"/>
      <c r="C986" s="76"/>
      <c r="D986" s="76"/>
      <c r="E986" s="76"/>
      <c r="F986" s="76"/>
      <c r="G986" s="76"/>
      <c r="H986" s="76"/>
      <c r="I986" s="76"/>
      <c r="J986" s="76"/>
    </row>
    <row r="987">
      <c r="A987" s="76"/>
      <c r="B987" s="76"/>
      <c r="C987" s="76"/>
      <c r="D987" s="76"/>
      <c r="E987" s="76"/>
      <c r="F987" s="76"/>
      <c r="G987" s="76"/>
      <c r="H987" s="76"/>
      <c r="I987" s="76"/>
      <c r="J987" s="76"/>
    </row>
    <row r="988">
      <c r="A988" s="76"/>
      <c r="B988" s="76"/>
      <c r="C988" s="76"/>
      <c r="D988" s="76"/>
      <c r="E988" s="76"/>
      <c r="F988" s="76"/>
      <c r="G988" s="76"/>
      <c r="H988" s="76"/>
      <c r="I988" s="76"/>
      <c r="J988" s="76"/>
    </row>
    <row r="989">
      <c r="A989" s="76"/>
      <c r="B989" s="76"/>
      <c r="C989" s="76"/>
      <c r="D989" s="76"/>
      <c r="E989" s="76"/>
      <c r="F989" s="76"/>
      <c r="G989" s="76"/>
      <c r="H989" s="76"/>
      <c r="I989" s="76"/>
      <c r="J989" s="76"/>
    </row>
    <row r="990">
      <c r="A990" s="76"/>
      <c r="B990" s="76"/>
      <c r="C990" s="76"/>
      <c r="D990" s="76"/>
      <c r="E990" s="76"/>
      <c r="F990" s="76"/>
      <c r="G990" s="76"/>
      <c r="H990" s="76"/>
      <c r="I990" s="76"/>
      <c r="J990" s="76"/>
    </row>
    <row r="991">
      <c r="A991" s="76"/>
      <c r="B991" s="76"/>
      <c r="C991" s="76"/>
      <c r="D991" s="76"/>
      <c r="E991" s="76"/>
      <c r="F991" s="76"/>
      <c r="G991" s="76"/>
      <c r="H991" s="76"/>
      <c r="I991" s="76"/>
      <c r="J991" s="76"/>
    </row>
    <row r="992">
      <c r="A992" s="76"/>
      <c r="B992" s="76"/>
      <c r="C992" s="76"/>
      <c r="D992" s="76"/>
      <c r="E992" s="76"/>
      <c r="F992" s="76"/>
      <c r="G992" s="76"/>
      <c r="H992" s="76"/>
      <c r="I992" s="76"/>
      <c r="J992" s="76"/>
    </row>
    <row r="993">
      <c r="A993" s="76"/>
      <c r="B993" s="76"/>
      <c r="C993" s="76"/>
      <c r="D993" s="76"/>
      <c r="E993" s="76"/>
      <c r="F993" s="76"/>
      <c r="G993" s="76"/>
      <c r="H993" s="76"/>
      <c r="I993" s="76"/>
      <c r="J993" s="76"/>
    </row>
    <row r="994">
      <c r="A994" s="76"/>
      <c r="B994" s="76"/>
      <c r="C994" s="76"/>
      <c r="D994" s="76"/>
      <c r="E994" s="76"/>
      <c r="F994" s="76"/>
      <c r="G994" s="76"/>
      <c r="H994" s="76"/>
      <c r="I994" s="76"/>
      <c r="J994" s="76"/>
    </row>
    <row r="995">
      <c r="A995" s="76"/>
      <c r="B995" s="76"/>
      <c r="C995" s="76"/>
      <c r="D995" s="76"/>
      <c r="E995" s="76"/>
      <c r="F995" s="76"/>
      <c r="G995" s="76"/>
      <c r="H995" s="76"/>
      <c r="I995" s="76"/>
      <c r="J995" s="76"/>
    </row>
    <row r="996">
      <c r="A996" s="76"/>
      <c r="B996" s="76"/>
      <c r="C996" s="76"/>
      <c r="D996" s="76"/>
      <c r="E996" s="76"/>
      <c r="F996" s="76"/>
      <c r="G996" s="76"/>
      <c r="H996" s="76"/>
      <c r="I996" s="76"/>
      <c r="J996" s="76"/>
    </row>
    <row r="997">
      <c r="A997" s="76"/>
      <c r="B997" s="76"/>
      <c r="C997" s="76"/>
      <c r="D997" s="76"/>
      <c r="E997" s="76"/>
      <c r="F997" s="76"/>
      <c r="G997" s="76"/>
      <c r="H997" s="76"/>
      <c r="I997" s="76"/>
      <c r="J997" s="76"/>
    </row>
    <row r="998">
      <c r="A998" s="76"/>
      <c r="B998" s="76"/>
      <c r="C998" s="76"/>
      <c r="D998" s="76"/>
      <c r="E998" s="76"/>
      <c r="F998" s="76"/>
      <c r="G998" s="76"/>
      <c r="H998" s="76"/>
      <c r="I998" s="76"/>
      <c r="J998" s="76"/>
    </row>
    <row r="999">
      <c r="A999" s="76"/>
      <c r="B999" s="76"/>
      <c r="C999" s="76"/>
      <c r="D999" s="76"/>
      <c r="E999" s="76"/>
      <c r="F999" s="76"/>
      <c r="G999" s="76"/>
      <c r="H999" s="76"/>
      <c r="I999" s="76"/>
      <c r="J999" s="76"/>
    </row>
    <row r="1000">
      <c r="A1000" s="76"/>
      <c r="B1000" s="76"/>
      <c r="C1000" s="76"/>
      <c r="D1000" s="76"/>
      <c r="E1000" s="76"/>
      <c r="F1000" s="76"/>
      <c r="G1000" s="76"/>
      <c r="H1000" s="76"/>
      <c r="I1000" s="76"/>
      <c r="J1000" s="76"/>
    </row>
    <row r="1001">
      <c r="A1001" s="76"/>
      <c r="B1001" s="76"/>
      <c r="C1001" s="76"/>
      <c r="D1001" s="76"/>
      <c r="E1001" s="76"/>
      <c r="F1001" s="76"/>
      <c r="G1001" s="76"/>
      <c r="H1001" s="76"/>
      <c r="I1001" s="76"/>
      <c r="J1001" s="76"/>
    </row>
    <row r="1002">
      <c r="A1002" s="76"/>
      <c r="B1002" s="76"/>
      <c r="C1002" s="76"/>
      <c r="D1002" s="76"/>
      <c r="E1002" s="76"/>
      <c r="F1002" s="76"/>
      <c r="G1002" s="76"/>
      <c r="H1002" s="76"/>
      <c r="I1002" s="76"/>
      <c r="J1002" s="76"/>
    </row>
    <row r="1003">
      <c r="A1003" s="76"/>
      <c r="B1003" s="76"/>
      <c r="C1003" s="76"/>
      <c r="D1003" s="76"/>
      <c r="E1003" s="76"/>
      <c r="F1003" s="76"/>
      <c r="G1003" s="76"/>
      <c r="H1003" s="76"/>
      <c r="I1003" s="76"/>
      <c r="J1003" s="76"/>
    </row>
    <row r="1004">
      <c r="A1004" s="76"/>
      <c r="B1004" s="76"/>
      <c r="C1004" s="76"/>
      <c r="D1004" s="76"/>
      <c r="E1004" s="76"/>
      <c r="F1004" s="76"/>
      <c r="G1004" s="76"/>
      <c r="H1004" s="76"/>
      <c r="I1004" s="76"/>
      <c r="J1004" s="76"/>
    </row>
    <row r="1005">
      <c r="A1005" s="76"/>
      <c r="B1005" s="76"/>
      <c r="C1005" s="76"/>
      <c r="D1005" s="76"/>
      <c r="E1005" s="76"/>
      <c r="F1005" s="76"/>
      <c r="G1005" s="76"/>
      <c r="H1005" s="76"/>
      <c r="I1005" s="76"/>
      <c r="J1005" s="76"/>
    </row>
    <row r="1006">
      <c r="A1006" s="76"/>
      <c r="B1006" s="76"/>
      <c r="C1006" s="76"/>
      <c r="D1006" s="76"/>
      <c r="E1006" s="76"/>
      <c r="F1006" s="76"/>
      <c r="G1006" s="76"/>
      <c r="H1006" s="76"/>
      <c r="I1006" s="76"/>
      <c r="J1006" s="76"/>
    </row>
    <row r="1007">
      <c r="A1007" s="76"/>
      <c r="B1007" s="76"/>
      <c r="C1007" s="76"/>
      <c r="D1007" s="76"/>
      <c r="E1007" s="76"/>
      <c r="F1007" s="76"/>
      <c r="G1007" s="76"/>
      <c r="H1007" s="76"/>
      <c r="I1007" s="76"/>
      <c r="J1007" s="76"/>
    </row>
    <row r="1008">
      <c r="A1008" s="76"/>
      <c r="B1008" s="76"/>
      <c r="C1008" s="76"/>
      <c r="D1008" s="76"/>
      <c r="E1008" s="76"/>
      <c r="F1008" s="76"/>
      <c r="G1008" s="76"/>
      <c r="H1008" s="76"/>
      <c r="I1008" s="76"/>
      <c r="J1008" s="76"/>
    </row>
    <row r="1009">
      <c r="A1009" s="76"/>
      <c r="B1009" s="76"/>
      <c r="C1009" s="76"/>
      <c r="D1009" s="76"/>
      <c r="E1009" s="76"/>
      <c r="F1009" s="76"/>
      <c r="G1009" s="76"/>
      <c r="H1009" s="76"/>
      <c r="I1009" s="76"/>
      <c r="J1009" s="76"/>
    </row>
    <row r="1010">
      <c r="A1010" s="76"/>
      <c r="B1010" s="76"/>
      <c r="C1010" s="76"/>
      <c r="D1010" s="76"/>
      <c r="E1010" s="76"/>
      <c r="F1010" s="76"/>
      <c r="G1010" s="76"/>
      <c r="H1010" s="76"/>
      <c r="I1010" s="76"/>
      <c r="J1010" s="76"/>
    </row>
    <row r="1011">
      <c r="A1011" s="76"/>
      <c r="B1011" s="76"/>
      <c r="C1011" s="76"/>
      <c r="D1011" s="76"/>
      <c r="E1011" s="76"/>
      <c r="F1011" s="76"/>
      <c r="G1011" s="76"/>
      <c r="H1011" s="76"/>
      <c r="I1011" s="76"/>
      <c r="J1011" s="76"/>
    </row>
  </sheetData>
  <printOptions/>
  <pageMargins bottom="0.75" footer="0.0" header="0.0" left="0.7" right="0.7" top="0.75"/>
  <pageSetup orientation="landscape"/>
  <drawing r:id="rId1"/>
</worksheet>
</file>